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하상봉\Downloads\"/>
    </mc:Choice>
  </mc:AlternateContent>
  <xr:revisionPtr revIDLastSave="0" documentId="13_ncr:1_{082DBA3D-2124-4AA1-B222-6EDD221EB811}" xr6:coauthVersionLast="36" xr6:coauthVersionMax="36" xr10:uidLastSave="{00000000-0000-0000-0000-000000000000}"/>
  <bookViews>
    <workbookView xWindow="0" yWindow="0" windowWidth="28800" windowHeight="12060" tabRatio="688" activeTab="1" xr2:uid="{00000000-000D-0000-FFFF-FFFF00000000}"/>
  </bookViews>
  <sheets>
    <sheet name="00_사용설명서" sheetId="1" r:id="rId1"/>
    <sheet name="01_설정" sheetId="2" r:id="rId2"/>
    <sheet name="02_대상물건입력" sheetId="3" r:id="rId3"/>
    <sheet name="03_가치형성요인기준" sheetId="4" r:id="rId4"/>
    <sheet name="04A_국토부원자료" sheetId="5" r:id="rId5"/>
    <sheet name="04B_정규화_자동필터" sheetId="6" r:id="rId6"/>
    <sheet name="05_자동선정_유사도" sheetId="7" r:id="rId7"/>
    <sheet name="06_요인비교_보정" sheetId="8" r:id="rId8"/>
    <sheet name="07_대지권_건물배분" sheetId="9" r:id="rId9"/>
    <sheet name="08_평가결론" sheetId="10" r:id="rId10"/>
  </sheets>
  <definedNames>
    <definedName name="_xlnm._FilterDatabase" localSheetId="5" hidden="1">'04B_정규화_자동필터'!$A$3:$X$3003</definedName>
    <definedName name="연율">'01_설정'!$B$19</definedName>
  </definedNames>
  <calcPr calcId="191029"/>
</workbook>
</file>

<file path=xl/calcChain.xml><?xml version="1.0" encoding="utf-8"?>
<calcChain xmlns="http://schemas.openxmlformats.org/spreadsheetml/2006/main">
  <c r="L20" i="8" l="1"/>
  <c r="B5" i="9"/>
  <c r="A16" i="8"/>
  <c r="A11" i="8"/>
  <c r="C11" i="8" s="1"/>
  <c r="A10" i="8"/>
  <c r="F10" i="8" s="1"/>
  <c r="A15" i="8"/>
  <c r="A9" i="8"/>
  <c r="S9" i="8" s="1"/>
  <c r="A8" i="8"/>
  <c r="A18" i="8"/>
  <c r="O18" i="8" s="1"/>
  <c r="A7" i="8"/>
  <c r="O7" i="8" s="1"/>
  <c r="A4" i="8"/>
  <c r="O4" i="8" s="1"/>
  <c r="A13" i="8"/>
  <c r="A6" i="8"/>
  <c r="O6" i="8" s="1"/>
  <c r="A17" i="8"/>
  <c r="O17" i="8" s="1"/>
  <c r="A14" i="8"/>
  <c r="O14" i="8" s="1"/>
  <c r="A5" i="8"/>
  <c r="O5" i="8" s="1"/>
  <c r="A12" i="8"/>
  <c r="E26" i="7"/>
  <c r="R3003" i="6"/>
  <c r="O3003" i="6"/>
  <c r="M3003" i="6"/>
  <c r="L3003" i="6"/>
  <c r="P3003" i="6" s="1"/>
  <c r="K3003" i="6"/>
  <c r="U3003" i="6" s="1"/>
  <c r="J3003" i="6"/>
  <c r="S3003" i="6" s="1"/>
  <c r="G3003" i="6"/>
  <c r="H3003" i="6" s="1"/>
  <c r="I3003" i="6" s="1"/>
  <c r="F3003" i="6"/>
  <c r="T3003" i="6" s="1"/>
  <c r="E3003" i="6"/>
  <c r="D3003" i="6"/>
  <c r="Q3003" i="6" s="1"/>
  <c r="B3003" i="6"/>
  <c r="A3003" i="6"/>
  <c r="U3002" i="6"/>
  <c r="Q3002" i="6"/>
  <c r="O3002" i="6"/>
  <c r="N3002" i="6"/>
  <c r="M3002" i="6"/>
  <c r="L3002" i="6"/>
  <c r="P3002" i="6" s="1"/>
  <c r="K3002" i="6"/>
  <c r="J3002" i="6"/>
  <c r="S3002" i="6" s="1"/>
  <c r="G3002" i="6"/>
  <c r="H3002" i="6" s="1"/>
  <c r="F3002" i="6"/>
  <c r="T3002" i="6" s="1"/>
  <c r="E3002" i="6"/>
  <c r="R3002" i="6" s="1"/>
  <c r="D3002" i="6"/>
  <c r="C3002" i="6"/>
  <c r="B3002" i="6"/>
  <c r="A3002" i="6"/>
  <c r="U3001" i="6"/>
  <c r="R3001" i="6"/>
  <c r="Q3001" i="6"/>
  <c r="P3001" i="6"/>
  <c r="M3001" i="6"/>
  <c r="L3001" i="6"/>
  <c r="K3001" i="6"/>
  <c r="J3001" i="6"/>
  <c r="S3001" i="6" s="1"/>
  <c r="G3001" i="6"/>
  <c r="H3001" i="6" s="1"/>
  <c r="I3001" i="6" s="1"/>
  <c r="F3001" i="6"/>
  <c r="T3001" i="6" s="1"/>
  <c r="E3001" i="6"/>
  <c r="D3001" i="6"/>
  <c r="C3001" i="6"/>
  <c r="B3001" i="6"/>
  <c r="O3001" i="6" s="1"/>
  <c r="A3001" i="6"/>
  <c r="U3000" i="6"/>
  <c r="T3000" i="6"/>
  <c r="S3000" i="6"/>
  <c r="R3000" i="6"/>
  <c r="Q3000" i="6"/>
  <c r="P3000" i="6"/>
  <c r="O3000" i="6"/>
  <c r="N3000" i="6"/>
  <c r="M3000" i="6"/>
  <c r="L3000" i="6"/>
  <c r="K3000" i="6"/>
  <c r="J3000" i="6"/>
  <c r="G3000" i="6"/>
  <c r="H3000" i="6" s="1"/>
  <c r="I3000" i="6" s="1"/>
  <c r="F3000" i="6"/>
  <c r="E3000" i="6"/>
  <c r="D3000" i="6"/>
  <c r="B3000" i="6"/>
  <c r="V3000" i="6" s="1"/>
  <c r="W3000" i="6" s="1"/>
  <c r="X3000" i="6" s="1"/>
  <c r="A3000" i="6"/>
  <c r="Q2999" i="6"/>
  <c r="M2999" i="6"/>
  <c r="L2999" i="6"/>
  <c r="P2999" i="6" s="1"/>
  <c r="K2999" i="6"/>
  <c r="U2999" i="6" s="1"/>
  <c r="J2999" i="6"/>
  <c r="S2999" i="6" s="1"/>
  <c r="I2999" i="6"/>
  <c r="G2999" i="6"/>
  <c r="H2999" i="6" s="1"/>
  <c r="F2999" i="6"/>
  <c r="T2999" i="6" s="1"/>
  <c r="E2999" i="6"/>
  <c r="R2999" i="6" s="1"/>
  <c r="D2999" i="6"/>
  <c r="B2999" i="6"/>
  <c r="A2999" i="6"/>
  <c r="U2998" i="6"/>
  <c r="T2998" i="6"/>
  <c r="Q2998" i="6"/>
  <c r="O2998" i="6"/>
  <c r="M2998" i="6"/>
  <c r="L2998" i="6"/>
  <c r="P2998" i="6" s="1"/>
  <c r="K2998" i="6"/>
  <c r="J2998" i="6"/>
  <c r="S2998" i="6" s="1"/>
  <c r="H2998" i="6"/>
  <c r="I2998" i="6" s="1"/>
  <c r="G2998" i="6"/>
  <c r="F2998" i="6"/>
  <c r="E2998" i="6"/>
  <c r="R2998" i="6" s="1"/>
  <c r="D2998" i="6"/>
  <c r="C2998" i="6"/>
  <c r="B2998" i="6"/>
  <c r="N2998" i="6" s="1"/>
  <c r="A2998" i="6"/>
  <c r="U2997" i="6"/>
  <c r="S2997" i="6"/>
  <c r="R2997" i="6"/>
  <c r="P2997" i="6"/>
  <c r="M2997" i="6"/>
  <c r="L2997" i="6"/>
  <c r="K2997" i="6"/>
  <c r="J2997" i="6"/>
  <c r="H2997" i="6"/>
  <c r="G2997" i="6"/>
  <c r="F2997" i="6"/>
  <c r="T2997" i="6" s="1"/>
  <c r="E2997" i="6"/>
  <c r="D2997" i="6"/>
  <c r="Q2997" i="6" s="1"/>
  <c r="B2997" i="6"/>
  <c r="A2997" i="6"/>
  <c r="S2996" i="6"/>
  <c r="R2996" i="6"/>
  <c r="M2996" i="6"/>
  <c r="L2996" i="6"/>
  <c r="P2996" i="6" s="1"/>
  <c r="K2996" i="6"/>
  <c r="U2996" i="6" s="1"/>
  <c r="J2996" i="6"/>
  <c r="G2996" i="6"/>
  <c r="H2996" i="6" s="1"/>
  <c r="I2996" i="6" s="1"/>
  <c r="F2996" i="6"/>
  <c r="T2996" i="6" s="1"/>
  <c r="E2996" i="6"/>
  <c r="D2996" i="6"/>
  <c r="Q2996" i="6" s="1"/>
  <c r="B2996" i="6"/>
  <c r="A2996" i="6"/>
  <c r="Q2995" i="6"/>
  <c r="O2995" i="6"/>
  <c r="N2995" i="6"/>
  <c r="M2995" i="6"/>
  <c r="L2995" i="6"/>
  <c r="P2995" i="6" s="1"/>
  <c r="K2995" i="6"/>
  <c r="U2995" i="6" s="1"/>
  <c r="J2995" i="6"/>
  <c r="S2995" i="6" s="1"/>
  <c r="G2995" i="6"/>
  <c r="H2995" i="6" s="1"/>
  <c r="F2995" i="6"/>
  <c r="T2995" i="6" s="1"/>
  <c r="E2995" i="6"/>
  <c r="R2995" i="6" s="1"/>
  <c r="D2995" i="6"/>
  <c r="C2995" i="6"/>
  <c r="B2995" i="6"/>
  <c r="A2995" i="6"/>
  <c r="V2994" i="6"/>
  <c r="W2994" i="6" s="1"/>
  <c r="X2994" i="6" s="1"/>
  <c r="U2994" i="6"/>
  <c r="S2994" i="6"/>
  <c r="P2994" i="6"/>
  <c r="O2994" i="6"/>
  <c r="M2994" i="6"/>
  <c r="L2994" i="6"/>
  <c r="K2994" i="6"/>
  <c r="J2994" i="6"/>
  <c r="G2994" i="6"/>
  <c r="H2994" i="6" s="1"/>
  <c r="F2994" i="6"/>
  <c r="T2994" i="6" s="1"/>
  <c r="E2994" i="6"/>
  <c r="R2994" i="6" s="1"/>
  <c r="D2994" i="6"/>
  <c r="Q2994" i="6" s="1"/>
  <c r="C2994" i="6"/>
  <c r="B2994" i="6"/>
  <c r="N2994" i="6" s="1"/>
  <c r="A2994" i="6"/>
  <c r="U2993" i="6"/>
  <c r="T2993" i="6"/>
  <c r="S2993" i="6"/>
  <c r="R2993" i="6"/>
  <c r="P2993" i="6"/>
  <c r="O2993" i="6"/>
  <c r="N2993" i="6"/>
  <c r="M2993" i="6"/>
  <c r="L2993" i="6"/>
  <c r="K2993" i="6"/>
  <c r="J2993" i="6"/>
  <c r="G2993" i="6"/>
  <c r="H2993" i="6" s="1"/>
  <c r="I2993" i="6" s="1"/>
  <c r="F2993" i="6"/>
  <c r="E2993" i="6"/>
  <c r="D2993" i="6"/>
  <c r="Q2993" i="6" s="1"/>
  <c r="C2993" i="6"/>
  <c r="B2993" i="6"/>
  <c r="A2993" i="6"/>
  <c r="Q2992" i="6"/>
  <c r="O2992" i="6"/>
  <c r="N2992" i="6"/>
  <c r="M2992" i="6"/>
  <c r="L2992" i="6"/>
  <c r="P2992" i="6" s="1"/>
  <c r="K2992" i="6"/>
  <c r="U2992" i="6" s="1"/>
  <c r="J2992" i="6"/>
  <c r="S2992" i="6" s="1"/>
  <c r="I2992" i="6"/>
  <c r="G2992" i="6"/>
  <c r="H2992" i="6" s="1"/>
  <c r="F2992" i="6"/>
  <c r="T2992" i="6" s="1"/>
  <c r="E2992" i="6"/>
  <c r="R2992" i="6" s="1"/>
  <c r="D2992" i="6"/>
  <c r="B2992" i="6"/>
  <c r="A2992" i="6"/>
  <c r="U2991" i="6"/>
  <c r="T2991" i="6"/>
  <c r="S2991" i="6"/>
  <c r="Q2991" i="6"/>
  <c r="O2991" i="6"/>
  <c r="M2991" i="6"/>
  <c r="L2991" i="6"/>
  <c r="P2991" i="6" s="1"/>
  <c r="K2991" i="6"/>
  <c r="J2991" i="6"/>
  <c r="G2991" i="6"/>
  <c r="H2991" i="6" s="1"/>
  <c r="F2991" i="6"/>
  <c r="E2991" i="6"/>
  <c r="D2991" i="6"/>
  <c r="C2991" i="6"/>
  <c r="B2991" i="6"/>
  <c r="N2991" i="6" s="1"/>
  <c r="A2991" i="6"/>
  <c r="V2990" i="6"/>
  <c r="W2990" i="6" s="1"/>
  <c r="X2990" i="6" s="1"/>
  <c r="U2990" i="6"/>
  <c r="S2990" i="6"/>
  <c r="Q2990" i="6"/>
  <c r="P2990" i="6"/>
  <c r="O2990" i="6"/>
  <c r="M2990" i="6"/>
  <c r="L2990" i="6"/>
  <c r="K2990" i="6"/>
  <c r="J2990" i="6"/>
  <c r="G2990" i="6"/>
  <c r="H2990" i="6" s="1"/>
  <c r="I2990" i="6" s="1"/>
  <c r="F2990" i="6"/>
  <c r="T2990" i="6" s="1"/>
  <c r="E2990" i="6"/>
  <c r="R2990" i="6" s="1"/>
  <c r="D2990" i="6"/>
  <c r="C2990" i="6"/>
  <c r="B2990" i="6"/>
  <c r="N2990" i="6" s="1"/>
  <c r="A2990" i="6"/>
  <c r="S2989" i="6"/>
  <c r="R2989" i="6"/>
  <c r="Q2989" i="6"/>
  <c r="O2989" i="6"/>
  <c r="N2989" i="6"/>
  <c r="M2989" i="6"/>
  <c r="L2989" i="6"/>
  <c r="P2989" i="6" s="1"/>
  <c r="K2989" i="6"/>
  <c r="U2989" i="6" s="1"/>
  <c r="J2989" i="6"/>
  <c r="G2989" i="6"/>
  <c r="H2989" i="6" s="1"/>
  <c r="I2989" i="6" s="1"/>
  <c r="F2989" i="6"/>
  <c r="T2989" i="6" s="1"/>
  <c r="E2989" i="6"/>
  <c r="D2989" i="6"/>
  <c r="B2989" i="6"/>
  <c r="A2989" i="6"/>
  <c r="V2988" i="6"/>
  <c r="W2988" i="6" s="1"/>
  <c r="X2988" i="6" s="1"/>
  <c r="U2988" i="6"/>
  <c r="Q2988" i="6"/>
  <c r="O2988" i="6"/>
  <c r="N2988" i="6"/>
  <c r="M2988" i="6"/>
  <c r="L2988" i="6"/>
  <c r="P2988" i="6" s="1"/>
  <c r="K2988" i="6"/>
  <c r="J2988" i="6"/>
  <c r="S2988" i="6" s="1"/>
  <c r="H2988" i="6"/>
  <c r="I2988" i="6" s="1"/>
  <c r="G2988" i="6"/>
  <c r="F2988" i="6"/>
  <c r="T2988" i="6" s="1"/>
  <c r="E2988" i="6"/>
  <c r="R2988" i="6" s="1"/>
  <c r="D2988" i="6"/>
  <c r="C2988" i="6"/>
  <c r="B2988" i="6"/>
  <c r="A2988" i="6"/>
  <c r="U2987" i="6"/>
  <c r="R2987" i="6"/>
  <c r="Q2987" i="6"/>
  <c r="P2987" i="6"/>
  <c r="O2987" i="6"/>
  <c r="M2987" i="6"/>
  <c r="L2987" i="6"/>
  <c r="K2987" i="6"/>
  <c r="J2987" i="6"/>
  <c r="S2987" i="6" s="1"/>
  <c r="G2987" i="6"/>
  <c r="H2987" i="6" s="1"/>
  <c r="F2987" i="6"/>
  <c r="T2987" i="6" s="1"/>
  <c r="E2987" i="6"/>
  <c r="D2987" i="6"/>
  <c r="C2987" i="6"/>
  <c r="B2987" i="6"/>
  <c r="N2987" i="6" s="1"/>
  <c r="A2987" i="6"/>
  <c r="U2986" i="6"/>
  <c r="S2986" i="6"/>
  <c r="P2986" i="6"/>
  <c r="M2986" i="6"/>
  <c r="L2986" i="6"/>
  <c r="K2986" i="6"/>
  <c r="J2986" i="6"/>
  <c r="G2986" i="6"/>
  <c r="H2986" i="6" s="1"/>
  <c r="F2986" i="6"/>
  <c r="T2986" i="6" s="1"/>
  <c r="E2986" i="6"/>
  <c r="R2986" i="6" s="1"/>
  <c r="D2986" i="6"/>
  <c r="Q2986" i="6" s="1"/>
  <c r="B2986" i="6"/>
  <c r="A2986" i="6"/>
  <c r="Q2985" i="6"/>
  <c r="O2985" i="6"/>
  <c r="N2985" i="6"/>
  <c r="M2985" i="6"/>
  <c r="L2985" i="6"/>
  <c r="P2985" i="6" s="1"/>
  <c r="K2985" i="6"/>
  <c r="U2985" i="6" s="1"/>
  <c r="J2985" i="6"/>
  <c r="S2985" i="6" s="1"/>
  <c r="I2985" i="6"/>
  <c r="G2985" i="6"/>
  <c r="H2985" i="6" s="1"/>
  <c r="F2985" i="6"/>
  <c r="T2985" i="6" s="1"/>
  <c r="E2985" i="6"/>
  <c r="R2985" i="6" s="1"/>
  <c r="D2985" i="6"/>
  <c r="B2985" i="6"/>
  <c r="A2985" i="6"/>
  <c r="U2984" i="6"/>
  <c r="T2984" i="6"/>
  <c r="S2984" i="6"/>
  <c r="Q2984" i="6"/>
  <c r="O2984" i="6"/>
  <c r="M2984" i="6"/>
  <c r="L2984" i="6"/>
  <c r="P2984" i="6" s="1"/>
  <c r="K2984" i="6"/>
  <c r="J2984" i="6"/>
  <c r="H2984" i="6"/>
  <c r="I2984" i="6" s="1"/>
  <c r="G2984" i="6"/>
  <c r="F2984" i="6"/>
  <c r="E2984" i="6"/>
  <c r="R2984" i="6" s="1"/>
  <c r="D2984" i="6"/>
  <c r="C2984" i="6"/>
  <c r="B2984" i="6"/>
  <c r="N2984" i="6" s="1"/>
  <c r="A2984" i="6"/>
  <c r="U2983" i="6"/>
  <c r="S2983" i="6"/>
  <c r="P2983" i="6"/>
  <c r="O2983" i="6"/>
  <c r="M2983" i="6"/>
  <c r="L2983" i="6"/>
  <c r="K2983" i="6"/>
  <c r="J2983" i="6"/>
  <c r="G2983" i="6"/>
  <c r="H2983" i="6" s="1"/>
  <c r="I2983" i="6" s="1"/>
  <c r="F2983" i="6"/>
  <c r="E2983" i="6"/>
  <c r="R2983" i="6" s="1"/>
  <c r="D2983" i="6"/>
  <c r="Q2983" i="6" s="1"/>
  <c r="C2983" i="6"/>
  <c r="B2983" i="6"/>
  <c r="N2983" i="6" s="1"/>
  <c r="A2983" i="6"/>
  <c r="S2982" i="6"/>
  <c r="R2982" i="6"/>
  <c r="Q2982" i="6"/>
  <c r="O2982" i="6"/>
  <c r="N2982" i="6"/>
  <c r="M2982" i="6"/>
  <c r="L2982" i="6"/>
  <c r="P2982" i="6" s="1"/>
  <c r="K2982" i="6"/>
  <c r="U2982" i="6" s="1"/>
  <c r="J2982" i="6"/>
  <c r="G2982" i="6"/>
  <c r="H2982" i="6" s="1"/>
  <c r="I2982" i="6" s="1"/>
  <c r="F2982" i="6"/>
  <c r="T2982" i="6" s="1"/>
  <c r="E2982" i="6"/>
  <c r="D2982" i="6"/>
  <c r="C2982" i="6"/>
  <c r="B2982" i="6"/>
  <c r="A2982" i="6"/>
  <c r="V2981" i="6"/>
  <c r="W2981" i="6" s="1"/>
  <c r="X2981" i="6" s="1"/>
  <c r="U2981" i="6"/>
  <c r="Q2981" i="6"/>
  <c r="O2981" i="6"/>
  <c r="N2981" i="6"/>
  <c r="M2981" i="6"/>
  <c r="L2981" i="6"/>
  <c r="P2981" i="6" s="1"/>
  <c r="K2981" i="6"/>
  <c r="J2981" i="6"/>
  <c r="S2981" i="6" s="1"/>
  <c r="H2981" i="6"/>
  <c r="I2981" i="6" s="1"/>
  <c r="G2981" i="6"/>
  <c r="F2981" i="6"/>
  <c r="T2981" i="6" s="1"/>
  <c r="E2981" i="6"/>
  <c r="R2981" i="6" s="1"/>
  <c r="D2981" i="6"/>
  <c r="C2981" i="6"/>
  <c r="B2981" i="6"/>
  <c r="A2981" i="6"/>
  <c r="R2980" i="6"/>
  <c r="P2980" i="6"/>
  <c r="O2980" i="6"/>
  <c r="M2980" i="6"/>
  <c r="L2980" i="6"/>
  <c r="K2980" i="6"/>
  <c r="U2980" i="6" s="1"/>
  <c r="J2980" i="6"/>
  <c r="S2980" i="6" s="1"/>
  <c r="G2980" i="6"/>
  <c r="H2980" i="6" s="1"/>
  <c r="F2980" i="6"/>
  <c r="T2980" i="6" s="1"/>
  <c r="E2980" i="6"/>
  <c r="D2980" i="6"/>
  <c r="Q2980" i="6" s="1"/>
  <c r="C2980" i="6"/>
  <c r="B2980" i="6"/>
  <c r="N2980" i="6" s="1"/>
  <c r="A2980" i="6"/>
  <c r="U2979" i="6"/>
  <c r="T2979" i="6"/>
  <c r="S2979" i="6"/>
  <c r="R2979" i="6"/>
  <c r="Q2979" i="6"/>
  <c r="P2979" i="6"/>
  <c r="O2979" i="6"/>
  <c r="N2979" i="6"/>
  <c r="M2979" i="6"/>
  <c r="L2979" i="6"/>
  <c r="K2979" i="6"/>
  <c r="J2979" i="6"/>
  <c r="G2979" i="6"/>
  <c r="H2979" i="6" s="1"/>
  <c r="F2979" i="6"/>
  <c r="E2979" i="6"/>
  <c r="D2979" i="6"/>
  <c r="B2979" i="6"/>
  <c r="V2979" i="6" s="1"/>
  <c r="W2979" i="6" s="1"/>
  <c r="X2979" i="6" s="1"/>
  <c r="A2979" i="6"/>
  <c r="Q2978" i="6"/>
  <c r="M2978" i="6"/>
  <c r="L2978" i="6"/>
  <c r="P2978" i="6" s="1"/>
  <c r="K2978" i="6"/>
  <c r="U2978" i="6" s="1"/>
  <c r="J2978" i="6"/>
  <c r="S2978" i="6" s="1"/>
  <c r="G2978" i="6"/>
  <c r="H2978" i="6" s="1"/>
  <c r="I2978" i="6" s="1"/>
  <c r="F2978" i="6"/>
  <c r="T2978" i="6" s="1"/>
  <c r="E2978" i="6"/>
  <c r="R2978" i="6" s="1"/>
  <c r="D2978" i="6"/>
  <c r="B2978" i="6"/>
  <c r="A2978" i="6"/>
  <c r="T2977" i="6"/>
  <c r="Q2977" i="6"/>
  <c r="O2977" i="6"/>
  <c r="M2977" i="6"/>
  <c r="L2977" i="6"/>
  <c r="P2977" i="6" s="1"/>
  <c r="K2977" i="6"/>
  <c r="U2977" i="6" s="1"/>
  <c r="J2977" i="6"/>
  <c r="S2977" i="6" s="1"/>
  <c r="I2977" i="6"/>
  <c r="H2977" i="6"/>
  <c r="G2977" i="6"/>
  <c r="F2977" i="6"/>
  <c r="E2977" i="6"/>
  <c r="R2977" i="6" s="1"/>
  <c r="D2977" i="6"/>
  <c r="C2977" i="6"/>
  <c r="B2977" i="6"/>
  <c r="N2977" i="6" s="1"/>
  <c r="A2977" i="6"/>
  <c r="U2976" i="6"/>
  <c r="S2976" i="6"/>
  <c r="R2976" i="6"/>
  <c r="P2976" i="6"/>
  <c r="O2976" i="6"/>
  <c r="M2976" i="6"/>
  <c r="L2976" i="6"/>
  <c r="K2976" i="6"/>
  <c r="J2976" i="6"/>
  <c r="H2976" i="6"/>
  <c r="I2976" i="6" s="1"/>
  <c r="G2976" i="6"/>
  <c r="F2976" i="6"/>
  <c r="E2976" i="6"/>
  <c r="D2976" i="6"/>
  <c r="Q2976" i="6" s="1"/>
  <c r="C2976" i="6"/>
  <c r="B2976" i="6"/>
  <c r="N2976" i="6" s="1"/>
  <c r="A2976" i="6"/>
  <c r="S2975" i="6"/>
  <c r="R2975" i="6"/>
  <c r="Q2975" i="6"/>
  <c r="O2975" i="6"/>
  <c r="N2975" i="6"/>
  <c r="M2975" i="6"/>
  <c r="L2975" i="6"/>
  <c r="P2975" i="6" s="1"/>
  <c r="K2975" i="6"/>
  <c r="U2975" i="6" s="1"/>
  <c r="J2975" i="6"/>
  <c r="G2975" i="6"/>
  <c r="H2975" i="6" s="1"/>
  <c r="I2975" i="6" s="1"/>
  <c r="F2975" i="6"/>
  <c r="T2975" i="6" s="1"/>
  <c r="E2975" i="6"/>
  <c r="D2975" i="6"/>
  <c r="B2975" i="6"/>
  <c r="A2975" i="6"/>
  <c r="U2974" i="6"/>
  <c r="Q2974" i="6"/>
  <c r="O2974" i="6"/>
  <c r="N2974" i="6"/>
  <c r="M2974" i="6"/>
  <c r="L2974" i="6"/>
  <c r="P2974" i="6" s="1"/>
  <c r="K2974" i="6"/>
  <c r="J2974" i="6"/>
  <c r="S2974" i="6" s="1"/>
  <c r="H2974" i="6"/>
  <c r="I2974" i="6" s="1"/>
  <c r="G2974" i="6"/>
  <c r="F2974" i="6"/>
  <c r="T2974" i="6" s="1"/>
  <c r="E2974" i="6"/>
  <c r="R2974" i="6" s="1"/>
  <c r="V2974" i="6" s="1"/>
  <c r="W2974" i="6" s="1"/>
  <c r="X2974" i="6" s="1"/>
  <c r="D2974" i="6"/>
  <c r="C2974" i="6"/>
  <c r="B2974" i="6"/>
  <c r="A2974" i="6"/>
  <c r="V2973" i="6"/>
  <c r="W2973" i="6" s="1"/>
  <c r="X2973" i="6" s="1"/>
  <c r="R2973" i="6"/>
  <c r="Q2973" i="6"/>
  <c r="O2973" i="6"/>
  <c r="M2973" i="6"/>
  <c r="L2973" i="6"/>
  <c r="P2973" i="6" s="1"/>
  <c r="K2973" i="6"/>
  <c r="U2973" i="6" s="1"/>
  <c r="J2973" i="6"/>
  <c r="S2973" i="6" s="1"/>
  <c r="I2973" i="6"/>
  <c r="G2973" i="6"/>
  <c r="H2973" i="6" s="1"/>
  <c r="F2973" i="6"/>
  <c r="T2973" i="6" s="1"/>
  <c r="E2973" i="6"/>
  <c r="D2973" i="6"/>
  <c r="C2973" i="6"/>
  <c r="B2973" i="6"/>
  <c r="N2973" i="6" s="1"/>
  <c r="A2973" i="6"/>
  <c r="U2972" i="6"/>
  <c r="S2972" i="6"/>
  <c r="Q2972" i="6"/>
  <c r="P2972" i="6"/>
  <c r="M2972" i="6"/>
  <c r="L2972" i="6"/>
  <c r="K2972" i="6"/>
  <c r="J2972" i="6"/>
  <c r="G2972" i="6"/>
  <c r="H2972" i="6" s="1"/>
  <c r="F2972" i="6"/>
  <c r="T2972" i="6" s="1"/>
  <c r="E2972" i="6"/>
  <c r="R2972" i="6" s="1"/>
  <c r="D2972" i="6"/>
  <c r="B2972" i="6"/>
  <c r="A2972" i="6"/>
  <c r="Q2971" i="6"/>
  <c r="N2971" i="6"/>
  <c r="M2971" i="6"/>
  <c r="L2971" i="6"/>
  <c r="P2971" i="6" s="1"/>
  <c r="K2971" i="6"/>
  <c r="U2971" i="6" s="1"/>
  <c r="J2971" i="6"/>
  <c r="S2971" i="6" s="1"/>
  <c r="I2971" i="6"/>
  <c r="G2971" i="6"/>
  <c r="H2971" i="6" s="1"/>
  <c r="F2971" i="6"/>
  <c r="T2971" i="6" s="1"/>
  <c r="E2971" i="6"/>
  <c r="R2971" i="6" s="1"/>
  <c r="D2971" i="6"/>
  <c r="B2971" i="6"/>
  <c r="O2971" i="6" s="1"/>
  <c r="A2971" i="6"/>
  <c r="U2970" i="6"/>
  <c r="T2970" i="6"/>
  <c r="S2970" i="6"/>
  <c r="Q2970" i="6"/>
  <c r="O2970" i="6"/>
  <c r="M2970" i="6"/>
  <c r="L2970" i="6"/>
  <c r="P2970" i="6" s="1"/>
  <c r="K2970" i="6"/>
  <c r="J2970" i="6"/>
  <c r="H2970" i="6"/>
  <c r="I2970" i="6" s="1"/>
  <c r="G2970" i="6"/>
  <c r="F2970" i="6"/>
  <c r="E2970" i="6"/>
  <c r="R2970" i="6" s="1"/>
  <c r="D2970" i="6"/>
  <c r="C2970" i="6"/>
  <c r="B2970" i="6"/>
  <c r="N2970" i="6" s="1"/>
  <c r="A2970" i="6"/>
  <c r="S2969" i="6"/>
  <c r="Q2969" i="6"/>
  <c r="P2969" i="6"/>
  <c r="O2969" i="6"/>
  <c r="M2969" i="6"/>
  <c r="L2969" i="6"/>
  <c r="K2969" i="6"/>
  <c r="U2969" i="6" s="1"/>
  <c r="J2969" i="6"/>
  <c r="G2969" i="6"/>
  <c r="H2969" i="6" s="1"/>
  <c r="I2969" i="6" s="1"/>
  <c r="F2969" i="6"/>
  <c r="T2969" i="6" s="1"/>
  <c r="E2969" i="6"/>
  <c r="R2969" i="6" s="1"/>
  <c r="D2969" i="6"/>
  <c r="B2969" i="6"/>
  <c r="N2969" i="6" s="1"/>
  <c r="A2969" i="6"/>
  <c r="U2968" i="6"/>
  <c r="S2968" i="6"/>
  <c r="R2968" i="6"/>
  <c r="Q2968" i="6"/>
  <c r="P2968" i="6"/>
  <c r="M2968" i="6"/>
  <c r="L2968" i="6"/>
  <c r="K2968" i="6"/>
  <c r="J2968" i="6"/>
  <c r="G2968" i="6"/>
  <c r="H2968" i="6" s="1"/>
  <c r="F2968" i="6"/>
  <c r="T2968" i="6" s="1"/>
  <c r="E2968" i="6"/>
  <c r="I2968" i="6" s="1"/>
  <c r="D2968" i="6"/>
  <c r="B2968" i="6"/>
  <c r="A2968" i="6"/>
  <c r="Q2967" i="6"/>
  <c r="O2967" i="6"/>
  <c r="N2967" i="6"/>
  <c r="M2967" i="6"/>
  <c r="L2967" i="6"/>
  <c r="P2967" i="6" s="1"/>
  <c r="K2967" i="6"/>
  <c r="U2967" i="6" s="1"/>
  <c r="J2967" i="6"/>
  <c r="S2967" i="6" s="1"/>
  <c r="G2967" i="6"/>
  <c r="H2967" i="6" s="1"/>
  <c r="I2967" i="6" s="1"/>
  <c r="F2967" i="6"/>
  <c r="T2967" i="6" s="1"/>
  <c r="E2967" i="6"/>
  <c r="D2967" i="6"/>
  <c r="C2967" i="6"/>
  <c r="B2967" i="6"/>
  <c r="A2967" i="6"/>
  <c r="U2966" i="6"/>
  <c r="T2966" i="6"/>
  <c r="S2966" i="6"/>
  <c r="R2966" i="6"/>
  <c r="V2966" i="6" s="1"/>
  <c r="W2966" i="6" s="1"/>
  <c r="X2966" i="6" s="1"/>
  <c r="Q2966" i="6"/>
  <c r="O2966" i="6"/>
  <c r="M2966" i="6"/>
  <c r="L2966" i="6"/>
  <c r="P2966" i="6" s="1"/>
  <c r="K2966" i="6"/>
  <c r="J2966" i="6"/>
  <c r="G2966" i="6"/>
  <c r="H2966" i="6" s="1"/>
  <c r="I2966" i="6" s="1"/>
  <c r="F2966" i="6"/>
  <c r="E2966" i="6"/>
  <c r="D2966" i="6"/>
  <c r="C2966" i="6"/>
  <c r="B2966" i="6"/>
  <c r="N2966" i="6" s="1"/>
  <c r="A2966" i="6"/>
  <c r="U2965" i="6"/>
  <c r="S2965" i="6"/>
  <c r="Q2965" i="6"/>
  <c r="P2965" i="6"/>
  <c r="O2965" i="6"/>
  <c r="N2965" i="6"/>
  <c r="M2965" i="6"/>
  <c r="L2965" i="6"/>
  <c r="K2965" i="6"/>
  <c r="J2965" i="6"/>
  <c r="G2965" i="6"/>
  <c r="H2965" i="6" s="1"/>
  <c r="I2965" i="6" s="1"/>
  <c r="F2965" i="6"/>
  <c r="T2965" i="6" s="1"/>
  <c r="E2965" i="6"/>
  <c r="R2965" i="6" s="1"/>
  <c r="D2965" i="6"/>
  <c r="B2965" i="6"/>
  <c r="A2965" i="6"/>
  <c r="U2964" i="6"/>
  <c r="S2964" i="6"/>
  <c r="Q2964" i="6"/>
  <c r="P2964" i="6"/>
  <c r="M2964" i="6"/>
  <c r="L2964" i="6"/>
  <c r="K2964" i="6"/>
  <c r="J2964" i="6"/>
  <c r="G2964" i="6"/>
  <c r="H2964" i="6" s="1"/>
  <c r="F2964" i="6"/>
  <c r="T2964" i="6" s="1"/>
  <c r="E2964" i="6"/>
  <c r="D2964" i="6"/>
  <c r="C2964" i="6"/>
  <c r="B2964" i="6"/>
  <c r="O2964" i="6" s="1"/>
  <c r="A2964" i="6"/>
  <c r="Q2963" i="6"/>
  <c r="O2963" i="6"/>
  <c r="M2963" i="6"/>
  <c r="L2963" i="6"/>
  <c r="P2963" i="6" s="1"/>
  <c r="K2963" i="6"/>
  <c r="U2963" i="6" s="1"/>
  <c r="J2963" i="6"/>
  <c r="S2963" i="6" s="1"/>
  <c r="H2963" i="6"/>
  <c r="I2963" i="6" s="1"/>
  <c r="G2963" i="6"/>
  <c r="F2963" i="6"/>
  <c r="T2963" i="6" s="1"/>
  <c r="E2963" i="6"/>
  <c r="R2963" i="6" s="1"/>
  <c r="D2963" i="6"/>
  <c r="C2963" i="6"/>
  <c r="B2963" i="6"/>
  <c r="N2963" i="6" s="1"/>
  <c r="A2963" i="6"/>
  <c r="U2962" i="6"/>
  <c r="T2962" i="6"/>
  <c r="S2962" i="6"/>
  <c r="R2962" i="6"/>
  <c r="Q2962" i="6"/>
  <c r="P2962" i="6"/>
  <c r="O2962" i="6"/>
  <c r="M2962" i="6"/>
  <c r="L2962" i="6"/>
  <c r="K2962" i="6"/>
  <c r="J2962" i="6"/>
  <c r="G2962" i="6"/>
  <c r="H2962" i="6" s="1"/>
  <c r="F2962" i="6"/>
  <c r="E2962" i="6"/>
  <c r="D2962" i="6"/>
  <c r="B2962" i="6"/>
  <c r="A2962" i="6"/>
  <c r="U2961" i="6"/>
  <c r="S2961" i="6"/>
  <c r="R2961" i="6"/>
  <c r="Q2961" i="6"/>
  <c r="O2961" i="6"/>
  <c r="N2961" i="6"/>
  <c r="M2961" i="6"/>
  <c r="L2961" i="6"/>
  <c r="P2961" i="6" s="1"/>
  <c r="K2961" i="6"/>
  <c r="J2961" i="6"/>
  <c r="G2961" i="6"/>
  <c r="H2961" i="6" s="1"/>
  <c r="I2961" i="6" s="1"/>
  <c r="F2961" i="6"/>
  <c r="T2961" i="6" s="1"/>
  <c r="E2961" i="6"/>
  <c r="D2961" i="6"/>
  <c r="C2961" i="6"/>
  <c r="B2961" i="6"/>
  <c r="A2961" i="6"/>
  <c r="U2960" i="6"/>
  <c r="T2960" i="6"/>
  <c r="S2960" i="6"/>
  <c r="R2960" i="6"/>
  <c r="Q2960" i="6"/>
  <c r="N2960" i="6"/>
  <c r="M2960" i="6"/>
  <c r="L2960" i="6"/>
  <c r="P2960" i="6" s="1"/>
  <c r="K2960" i="6"/>
  <c r="J2960" i="6"/>
  <c r="G2960" i="6"/>
  <c r="H2960" i="6" s="1"/>
  <c r="I2960" i="6" s="1"/>
  <c r="F2960" i="6"/>
  <c r="V2960" i="6" s="1"/>
  <c r="W2960" i="6" s="1"/>
  <c r="X2960" i="6" s="1"/>
  <c r="E2960" i="6"/>
  <c r="D2960" i="6"/>
  <c r="C2960" i="6"/>
  <c r="B2960" i="6"/>
  <c r="O2960" i="6" s="1"/>
  <c r="A2960" i="6"/>
  <c r="U2959" i="6"/>
  <c r="S2959" i="6"/>
  <c r="R2959" i="6"/>
  <c r="P2959" i="6"/>
  <c r="M2959" i="6"/>
  <c r="L2959" i="6"/>
  <c r="K2959" i="6"/>
  <c r="J2959" i="6"/>
  <c r="G2959" i="6"/>
  <c r="H2959" i="6" s="1"/>
  <c r="I2959" i="6" s="1"/>
  <c r="F2959" i="6"/>
  <c r="T2959" i="6" s="1"/>
  <c r="E2959" i="6"/>
  <c r="D2959" i="6"/>
  <c r="Q2959" i="6" s="1"/>
  <c r="B2959" i="6"/>
  <c r="A2959" i="6"/>
  <c r="Q2958" i="6"/>
  <c r="N2958" i="6"/>
  <c r="M2958" i="6"/>
  <c r="L2958" i="6"/>
  <c r="P2958" i="6" s="1"/>
  <c r="K2958" i="6"/>
  <c r="U2958" i="6" s="1"/>
  <c r="J2958" i="6"/>
  <c r="S2958" i="6" s="1"/>
  <c r="I2958" i="6"/>
  <c r="H2958" i="6"/>
  <c r="G2958" i="6"/>
  <c r="F2958" i="6"/>
  <c r="T2958" i="6" s="1"/>
  <c r="E2958" i="6"/>
  <c r="R2958" i="6" s="1"/>
  <c r="D2958" i="6"/>
  <c r="B2958" i="6"/>
  <c r="O2958" i="6" s="1"/>
  <c r="A2958" i="6"/>
  <c r="U2957" i="6"/>
  <c r="T2957" i="6"/>
  <c r="S2957" i="6"/>
  <c r="O2957" i="6"/>
  <c r="M2957" i="6"/>
  <c r="L2957" i="6"/>
  <c r="P2957" i="6" s="1"/>
  <c r="K2957" i="6"/>
  <c r="J2957" i="6"/>
  <c r="H2957" i="6"/>
  <c r="I2957" i="6" s="1"/>
  <c r="G2957" i="6"/>
  <c r="F2957" i="6"/>
  <c r="E2957" i="6"/>
  <c r="R2957" i="6" s="1"/>
  <c r="D2957" i="6"/>
  <c r="Q2957" i="6" s="1"/>
  <c r="B2957" i="6"/>
  <c r="C2957" i="6" s="1"/>
  <c r="A2957" i="6"/>
  <c r="V2956" i="6"/>
  <c r="W2956" i="6" s="1"/>
  <c r="X2956" i="6" s="1"/>
  <c r="U2956" i="6"/>
  <c r="S2956" i="6"/>
  <c r="P2956" i="6"/>
  <c r="O2956" i="6"/>
  <c r="M2956" i="6"/>
  <c r="L2956" i="6"/>
  <c r="K2956" i="6"/>
  <c r="J2956" i="6"/>
  <c r="H2956" i="6"/>
  <c r="I2956" i="6" s="1"/>
  <c r="G2956" i="6"/>
  <c r="F2956" i="6"/>
  <c r="T2956" i="6" s="1"/>
  <c r="E2956" i="6"/>
  <c r="R2956" i="6" s="1"/>
  <c r="D2956" i="6"/>
  <c r="Q2956" i="6" s="1"/>
  <c r="B2956" i="6"/>
  <c r="N2956" i="6" s="1"/>
  <c r="A2956" i="6"/>
  <c r="S2955" i="6"/>
  <c r="R2955" i="6"/>
  <c r="Q2955" i="6"/>
  <c r="P2955" i="6"/>
  <c r="O2955" i="6"/>
  <c r="N2955" i="6"/>
  <c r="M2955" i="6"/>
  <c r="L2955" i="6"/>
  <c r="K2955" i="6"/>
  <c r="U2955" i="6" s="1"/>
  <c r="J2955" i="6"/>
  <c r="G2955" i="6"/>
  <c r="H2955" i="6" s="1"/>
  <c r="I2955" i="6" s="1"/>
  <c r="F2955" i="6"/>
  <c r="T2955" i="6" s="1"/>
  <c r="E2955" i="6"/>
  <c r="D2955" i="6"/>
  <c r="B2955" i="6"/>
  <c r="A2955" i="6"/>
  <c r="U2954" i="6"/>
  <c r="R2954" i="6"/>
  <c r="Q2954" i="6"/>
  <c r="O2954" i="6"/>
  <c r="N2954" i="6"/>
  <c r="M2954" i="6"/>
  <c r="L2954" i="6"/>
  <c r="P2954" i="6" s="1"/>
  <c r="K2954" i="6"/>
  <c r="J2954" i="6"/>
  <c r="S2954" i="6" s="1"/>
  <c r="G2954" i="6"/>
  <c r="H2954" i="6" s="1"/>
  <c r="F2954" i="6"/>
  <c r="T2954" i="6" s="1"/>
  <c r="E2954" i="6"/>
  <c r="D2954" i="6"/>
  <c r="C2954" i="6"/>
  <c r="B2954" i="6"/>
  <c r="A2954" i="6"/>
  <c r="T2953" i="6"/>
  <c r="R2953" i="6"/>
  <c r="Q2953" i="6"/>
  <c r="N2953" i="6"/>
  <c r="M2953" i="6"/>
  <c r="L2953" i="6"/>
  <c r="P2953" i="6" s="1"/>
  <c r="K2953" i="6"/>
  <c r="U2953" i="6" s="1"/>
  <c r="J2953" i="6"/>
  <c r="S2953" i="6" s="1"/>
  <c r="I2953" i="6"/>
  <c r="H2953" i="6"/>
  <c r="G2953" i="6"/>
  <c r="F2953" i="6"/>
  <c r="E2953" i="6"/>
  <c r="D2953" i="6"/>
  <c r="C2953" i="6"/>
  <c r="B2953" i="6"/>
  <c r="O2953" i="6" s="1"/>
  <c r="A2953" i="6"/>
  <c r="U2952" i="6"/>
  <c r="S2952" i="6"/>
  <c r="R2952" i="6"/>
  <c r="Q2952" i="6"/>
  <c r="P2952" i="6"/>
  <c r="M2952" i="6"/>
  <c r="L2952" i="6"/>
  <c r="K2952" i="6"/>
  <c r="J2952" i="6"/>
  <c r="G2952" i="6"/>
  <c r="H2952" i="6" s="1"/>
  <c r="F2952" i="6"/>
  <c r="T2952" i="6" s="1"/>
  <c r="E2952" i="6"/>
  <c r="D2952" i="6"/>
  <c r="B2952" i="6"/>
  <c r="A2952" i="6"/>
  <c r="Q2951" i="6"/>
  <c r="O2951" i="6"/>
  <c r="N2951" i="6"/>
  <c r="M2951" i="6"/>
  <c r="L2951" i="6"/>
  <c r="P2951" i="6" s="1"/>
  <c r="K2951" i="6"/>
  <c r="U2951" i="6" s="1"/>
  <c r="J2951" i="6"/>
  <c r="S2951" i="6" s="1"/>
  <c r="I2951" i="6"/>
  <c r="H2951" i="6"/>
  <c r="G2951" i="6"/>
  <c r="F2951" i="6"/>
  <c r="T2951" i="6" s="1"/>
  <c r="E2951" i="6"/>
  <c r="R2951" i="6" s="1"/>
  <c r="D2951" i="6"/>
  <c r="B2951" i="6"/>
  <c r="A2951" i="6"/>
  <c r="V2950" i="6"/>
  <c r="W2950" i="6" s="1"/>
  <c r="X2950" i="6" s="1"/>
  <c r="U2950" i="6"/>
  <c r="T2950" i="6"/>
  <c r="S2950" i="6"/>
  <c r="O2950" i="6"/>
  <c r="M2950" i="6"/>
  <c r="L2950" i="6"/>
  <c r="P2950" i="6" s="1"/>
  <c r="K2950" i="6"/>
  <c r="J2950" i="6"/>
  <c r="G2950" i="6"/>
  <c r="H2950" i="6" s="1"/>
  <c r="I2950" i="6" s="1"/>
  <c r="F2950" i="6"/>
  <c r="E2950" i="6"/>
  <c r="R2950" i="6" s="1"/>
  <c r="D2950" i="6"/>
  <c r="Q2950" i="6" s="1"/>
  <c r="B2950" i="6"/>
  <c r="C2950" i="6" s="1"/>
  <c r="A2950" i="6"/>
  <c r="U2949" i="6"/>
  <c r="S2949" i="6"/>
  <c r="P2949" i="6"/>
  <c r="O2949" i="6"/>
  <c r="M2949" i="6"/>
  <c r="L2949" i="6"/>
  <c r="K2949" i="6"/>
  <c r="J2949" i="6"/>
  <c r="G2949" i="6"/>
  <c r="H2949" i="6" s="1"/>
  <c r="F2949" i="6"/>
  <c r="T2949" i="6" s="1"/>
  <c r="E2949" i="6"/>
  <c r="D2949" i="6"/>
  <c r="Q2949" i="6" s="1"/>
  <c r="C2949" i="6"/>
  <c r="B2949" i="6"/>
  <c r="N2949" i="6" s="1"/>
  <c r="A2949" i="6"/>
  <c r="S2948" i="6"/>
  <c r="R2948" i="6"/>
  <c r="Q2948" i="6"/>
  <c r="O2948" i="6"/>
  <c r="N2948" i="6"/>
  <c r="M2948" i="6"/>
  <c r="L2948" i="6"/>
  <c r="P2948" i="6" s="1"/>
  <c r="K2948" i="6"/>
  <c r="U2948" i="6" s="1"/>
  <c r="J2948" i="6"/>
  <c r="G2948" i="6"/>
  <c r="H2948" i="6" s="1"/>
  <c r="I2948" i="6" s="1"/>
  <c r="F2948" i="6"/>
  <c r="T2948" i="6" s="1"/>
  <c r="E2948" i="6"/>
  <c r="D2948" i="6"/>
  <c r="C2948" i="6"/>
  <c r="B2948" i="6"/>
  <c r="A2948" i="6"/>
  <c r="W2947" i="6"/>
  <c r="X2947" i="6" s="1"/>
  <c r="V2947" i="6"/>
  <c r="U2947" i="6"/>
  <c r="R2947" i="6"/>
  <c r="Q2947" i="6"/>
  <c r="O2947" i="6"/>
  <c r="N2947" i="6"/>
  <c r="M2947" i="6"/>
  <c r="L2947" i="6"/>
  <c r="P2947" i="6" s="1"/>
  <c r="K2947" i="6"/>
  <c r="J2947" i="6"/>
  <c r="S2947" i="6" s="1"/>
  <c r="G2947" i="6"/>
  <c r="H2947" i="6" s="1"/>
  <c r="I2947" i="6" s="1"/>
  <c r="F2947" i="6"/>
  <c r="T2947" i="6" s="1"/>
  <c r="E2947" i="6"/>
  <c r="D2947" i="6"/>
  <c r="C2947" i="6"/>
  <c r="B2947" i="6"/>
  <c r="A2947" i="6"/>
  <c r="T2946" i="6"/>
  <c r="R2946" i="6"/>
  <c r="Q2946" i="6"/>
  <c r="N2946" i="6"/>
  <c r="M2946" i="6"/>
  <c r="L2946" i="6"/>
  <c r="P2946" i="6" s="1"/>
  <c r="K2946" i="6"/>
  <c r="U2946" i="6" s="1"/>
  <c r="J2946" i="6"/>
  <c r="S2946" i="6" s="1"/>
  <c r="I2946" i="6"/>
  <c r="H2946" i="6"/>
  <c r="G2946" i="6"/>
  <c r="F2946" i="6"/>
  <c r="E2946" i="6"/>
  <c r="D2946" i="6"/>
  <c r="C2946" i="6"/>
  <c r="B2946" i="6"/>
  <c r="O2946" i="6" s="1"/>
  <c r="A2946" i="6"/>
  <c r="U2945" i="6"/>
  <c r="S2945" i="6"/>
  <c r="P2945" i="6"/>
  <c r="M2945" i="6"/>
  <c r="L2945" i="6"/>
  <c r="K2945" i="6"/>
  <c r="J2945" i="6"/>
  <c r="G2945" i="6"/>
  <c r="H2945" i="6" s="1"/>
  <c r="F2945" i="6"/>
  <c r="T2945" i="6" s="1"/>
  <c r="E2945" i="6"/>
  <c r="R2945" i="6" s="1"/>
  <c r="D2945" i="6"/>
  <c r="Q2945" i="6" s="1"/>
  <c r="B2945" i="6"/>
  <c r="A2945" i="6"/>
  <c r="Q2944" i="6"/>
  <c r="N2944" i="6"/>
  <c r="M2944" i="6"/>
  <c r="L2944" i="6"/>
  <c r="P2944" i="6" s="1"/>
  <c r="K2944" i="6"/>
  <c r="U2944" i="6" s="1"/>
  <c r="J2944" i="6"/>
  <c r="S2944" i="6" s="1"/>
  <c r="I2944" i="6"/>
  <c r="G2944" i="6"/>
  <c r="H2944" i="6" s="1"/>
  <c r="F2944" i="6"/>
  <c r="T2944" i="6" s="1"/>
  <c r="E2944" i="6"/>
  <c r="R2944" i="6" s="1"/>
  <c r="D2944" i="6"/>
  <c r="C2944" i="6"/>
  <c r="B2944" i="6"/>
  <c r="O2944" i="6" s="1"/>
  <c r="A2944" i="6"/>
  <c r="T2943" i="6"/>
  <c r="O2943" i="6"/>
  <c r="M2943" i="6"/>
  <c r="L2943" i="6"/>
  <c r="P2943" i="6" s="1"/>
  <c r="K2943" i="6"/>
  <c r="U2943" i="6" s="1"/>
  <c r="J2943" i="6"/>
  <c r="S2943" i="6" s="1"/>
  <c r="I2943" i="6"/>
  <c r="H2943" i="6"/>
  <c r="G2943" i="6"/>
  <c r="F2943" i="6"/>
  <c r="E2943" i="6"/>
  <c r="R2943" i="6" s="1"/>
  <c r="D2943" i="6"/>
  <c r="Q2943" i="6" s="1"/>
  <c r="B2943" i="6"/>
  <c r="C2943" i="6" s="1"/>
  <c r="A2943" i="6"/>
  <c r="U2942" i="6"/>
  <c r="T2942" i="6"/>
  <c r="S2942" i="6"/>
  <c r="R2942" i="6"/>
  <c r="P2942" i="6"/>
  <c r="M2942" i="6"/>
  <c r="L2942" i="6"/>
  <c r="K2942" i="6"/>
  <c r="J2942" i="6"/>
  <c r="G2942" i="6"/>
  <c r="H2942" i="6" s="1"/>
  <c r="I2942" i="6" s="1"/>
  <c r="F2942" i="6"/>
  <c r="E2942" i="6"/>
  <c r="D2942" i="6"/>
  <c r="Q2942" i="6" s="1"/>
  <c r="C2942" i="6"/>
  <c r="B2942" i="6"/>
  <c r="N2942" i="6" s="1"/>
  <c r="A2942" i="6"/>
  <c r="S2941" i="6"/>
  <c r="Q2941" i="6"/>
  <c r="O2941" i="6"/>
  <c r="N2941" i="6"/>
  <c r="M2941" i="6"/>
  <c r="L2941" i="6"/>
  <c r="P2941" i="6" s="1"/>
  <c r="K2941" i="6"/>
  <c r="U2941" i="6" s="1"/>
  <c r="J2941" i="6"/>
  <c r="G2941" i="6"/>
  <c r="H2941" i="6" s="1"/>
  <c r="I2941" i="6" s="1"/>
  <c r="F2941" i="6"/>
  <c r="T2941" i="6" s="1"/>
  <c r="E2941" i="6"/>
  <c r="R2941" i="6" s="1"/>
  <c r="D2941" i="6"/>
  <c r="B2941" i="6"/>
  <c r="A2941" i="6"/>
  <c r="U2940" i="6"/>
  <c r="V2940" i="6" s="1"/>
  <c r="W2940" i="6" s="1"/>
  <c r="X2940" i="6" s="1"/>
  <c r="R2940" i="6"/>
  <c r="Q2940" i="6"/>
  <c r="O2940" i="6"/>
  <c r="N2940" i="6"/>
  <c r="M2940" i="6"/>
  <c r="L2940" i="6"/>
  <c r="P2940" i="6" s="1"/>
  <c r="K2940" i="6"/>
  <c r="J2940" i="6"/>
  <c r="S2940" i="6" s="1"/>
  <c r="H2940" i="6"/>
  <c r="I2940" i="6" s="1"/>
  <c r="G2940" i="6"/>
  <c r="F2940" i="6"/>
  <c r="T2940" i="6" s="1"/>
  <c r="E2940" i="6"/>
  <c r="D2940" i="6"/>
  <c r="C2940" i="6"/>
  <c r="B2940" i="6"/>
  <c r="A2940" i="6"/>
  <c r="R2939" i="6"/>
  <c r="Q2939" i="6"/>
  <c r="N2939" i="6"/>
  <c r="M2939" i="6"/>
  <c r="L2939" i="6"/>
  <c r="P2939" i="6" s="1"/>
  <c r="K2939" i="6"/>
  <c r="U2939" i="6" s="1"/>
  <c r="J2939" i="6"/>
  <c r="S2939" i="6" s="1"/>
  <c r="G2939" i="6"/>
  <c r="H2939" i="6" s="1"/>
  <c r="I2939" i="6" s="1"/>
  <c r="F2939" i="6"/>
  <c r="E2939" i="6"/>
  <c r="D2939" i="6"/>
  <c r="C2939" i="6"/>
  <c r="B2939" i="6"/>
  <c r="O2939" i="6" s="1"/>
  <c r="A2939" i="6"/>
  <c r="U2938" i="6"/>
  <c r="T2938" i="6"/>
  <c r="S2938" i="6"/>
  <c r="R2938" i="6"/>
  <c r="Q2938" i="6"/>
  <c r="P2938" i="6"/>
  <c r="O2938" i="6"/>
  <c r="N2938" i="6"/>
  <c r="M2938" i="6"/>
  <c r="L2938" i="6"/>
  <c r="K2938" i="6"/>
  <c r="J2938" i="6"/>
  <c r="G2938" i="6"/>
  <c r="H2938" i="6" s="1"/>
  <c r="F2938" i="6"/>
  <c r="E2938" i="6"/>
  <c r="D2938" i="6"/>
  <c r="B2938" i="6"/>
  <c r="V2938" i="6" s="1"/>
  <c r="W2938" i="6" s="1"/>
  <c r="X2938" i="6" s="1"/>
  <c r="A2938" i="6"/>
  <c r="Q2937" i="6"/>
  <c r="P2937" i="6"/>
  <c r="M2937" i="6"/>
  <c r="L2937" i="6"/>
  <c r="K2937" i="6"/>
  <c r="U2937" i="6" s="1"/>
  <c r="J2937" i="6"/>
  <c r="S2937" i="6" s="1"/>
  <c r="I2937" i="6"/>
  <c r="G2937" i="6"/>
  <c r="H2937" i="6" s="1"/>
  <c r="F2937" i="6"/>
  <c r="T2937" i="6" s="1"/>
  <c r="E2937" i="6"/>
  <c r="R2937" i="6" s="1"/>
  <c r="D2937" i="6"/>
  <c r="B2937" i="6"/>
  <c r="A2937" i="6"/>
  <c r="T2936" i="6"/>
  <c r="Q2936" i="6"/>
  <c r="O2936" i="6"/>
  <c r="M2936" i="6"/>
  <c r="L2936" i="6"/>
  <c r="P2936" i="6" s="1"/>
  <c r="K2936" i="6"/>
  <c r="U2936" i="6" s="1"/>
  <c r="J2936" i="6"/>
  <c r="S2936" i="6" s="1"/>
  <c r="I2936" i="6"/>
  <c r="H2936" i="6"/>
  <c r="G2936" i="6"/>
  <c r="F2936" i="6"/>
  <c r="E2936" i="6"/>
  <c r="R2936" i="6" s="1"/>
  <c r="D2936" i="6"/>
  <c r="B2936" i="6"/>
  <c r="C2936" i="6" s="1"/>
  <c r="A2936" i="6"/>
  <c r="U2935" i="6"/>
  <c r="S2935" i="6"/>
  <c r="P2935" i="6"/>
  <c r="M2935" i="6"/>
  <c r="L2935" i="6"/>
  <c r="K2935" i="6"/>
  <c r="J2935" i="6"/>
  <c r="G2935" i="6"/>
  <c r="H2935" i="6" s="1"/>
  <c r="F2935" i="6"/>
  <c r="T2935" i="6" s="1"/>
  <c r="E2935" i="6"/>
  <c r="D2935" i="6"/>
  <c r="Q2935" i="6" s="1"/>
  <c r="C2935" i="6"/>
  <c r="B2935" i="6"/>
  <c r="A2935" i="6"/>
  <c r="S2934" i="6"/>
  <c r="O2934" i="6"/>
  <c r="N2934" i="6"/>
  <c r="M2934" i="6"/>
  <c r="L2934" i="6"/>
  <c r="P2934" i="6" s="1"/>
  <c r="K2934" i="6"/>
  <c r="U2934" i="6" s="1"/>
  <c r="J2934" i="6"/>
  <c r="G2934" i="6"/>
  <c r="H2934" i="6" s="1"/>
  <c r="F2934" i="6"/>
  <c r="T2934" i="6" s="1"/>
  <c r="E2934" i="6"/>
  <c r="R2934" i="6" s="1"/>
  <c r="D2934" i="6"/>
  <c r="Q2934" i="6" s="1"/>
  <c r="C2934" i="6"/>
  <c r="B2934" i="6"/>
  <c r="A2934" i="6"/>
  <c r="U2933" i="6"/>
  <c r="R2933" i="6"/>
  <c r="Q2933" i="6"/>
  <c r="O2933" i="6"/>
  <c r="N2933" i="6"/>
  <c r="M2933" i="6"/>
  <c r="L2933" i="6"/>
  <c r="P2933" i="6" s="1"/>
  <c r="K2933" i="6"/>
  <c r="J2933" i="6"/>
  <c r="S2933" i="6" s="1"/>
  <c r="G2933" i="6"/>
  <c r="H2933" i="6" s="1"/>
  <c r="F2933" i="6"/>
  <c r="T2933" i="6" s="1"/>
  <c r="E2933" i="6"/>
  <c r="D2933" i="6"/>
  <c r="C2933" i="6"/>
  <c r="B2933" i="6"/>
  <c r="A2933" i="6"/>
  <c r="Q2932" i="6"/>
  <c r="O2932" i="6"/>
  <c r="N2932" i="6"/>
  <c r="M2932" i="6"/>
  <c r="L2932" i="6"/>
  <c r="P2932" i="6" s="1"/>
  <c r="K2932" i="6"/>
  <c r="U2932" i="6" s="1"/>
  <c r="J2932" i="6"/>
  <c r="S2932" i="6" s="1"/>
  <c r="I2932" i="6"/>
  <c r="H2932" i="6"/>
  <c r="V2932" i="6" s="1"/>
  <c r="W2932" i="6" s="1"/>
  <c r="X2932" i="6" s="1"/>
  <c r="G2932" i="6"/>
  <c r="F2932" i="6"/>
  <c r="T2932" i="6" s="1"/>
  <c r="E2932" i="6"/>
  <c r="R2932" i="6" s="1"/>
  <c r="D2932" i="6"/>
  <c r="C2932" i="6"/>
  <c r="B2932" i="6"/>
  <c r="A2932" i="6"/>
  <c r="U2931" i="6"/>
  <c r="T2931" i="6"/>
  <c r="S2931" i="6"/>
  <c r="R2931" i="6"/>
  <c r="Q2931" i="6"/>
  <c r="P2931" i="6"/>
  <c r="O2931" i="6"/>
  <c r="M2931" i="6"/>
  <c r="L2931" i="6"/>
  <c r="K2931" i="6"/>
  <c r="J2931" i="6"/>
  <c r="G2931" i="6"/>
  <c r="H2931" i="6" s="1"/>
  <c r="F2931" i="6"/>
  <c r="E2931" i="6"/>
  <c r="D2931" i="6"/>
  <c r="C2931" i="6"/>
  <c r="B2931" i="6"/>
  <c r="A2931" i="6"/>
  <c r="Q2930" i="6"/>
  <c r="P2930" i="6"/>
  <c r="M2930" i="6"/>
  <c r="L2930" i="6"/>
  <c r="K2930" i="6"/>
  <c r="U2930" i="6" s="1"/>
  <c r="J2930" i="6"/>
  <c r="S2930" i="6" s="1"/>
  <c r="G2930" i="6"/>
  <c r="H2930" i="6" s="1"/>
  <c r="I2930" i="6" s="1"/>
  <c r="F2930" i="6"/>
  <c r="T2930" i="6" s="1"/>
  <c r="E2930" i="6"/>
  <c r="R2930" i="6" s="1"/>
  <c r="D2930" i="6"/>
  <c r="C2930" i="6"/>
  <c r="B2930" i="6"/>
  <c r="A2930" i="6"/>
  <c r="T2929" i="6"/>
  <c r="Q2929" i="6"/>
  <c r="O2929" i="6"/>
  <c r="M2929" i="6"/>
  <c r="L2929" i="6"/>
  <c r="P2929" i="6" s="1"/>
  <c r="K2929" i="6"/>
  <c r="U2929" i="6" s="1"/>
  <c r="J2929" i="6"/>
  <c r="S2929" i="6" s="1"/>
  <c r="I2929" i="6"/>
  <c r="H2929" i="6"/>
  <c r="G2929" i="6"/>
  <c r="F2929" i="6"/>
  <c r="E2929" i="6"/>
  <c r="R2929" i="6" s="1"/>
  <c r="D2929" i="6"/>
  <c r="C2929" i="6"/>
  <c r="B2929" i="6"/>
  <c r="N2929" i="6" s="1"/>
  <c r="A2929" i="6"/>
  <c r="U2928" i="6"/>
  <c r="T2928" i="6"/>
  <c r="S2928" i="6"/>
  <c r="R2928" i="6"/>
  <c r="P2928" i="6"/>
  <c r="M2928" i="6"/>
  <c r="L2928" i="6"/>
  <c r="K2928" i="6"/>
  <c r="J2928" i="6"/>
  <c r="I2928" i="6"/>
  <c r="G2928" i="6"/>
  <c r="H2928" i="6" s="1"/>
  <c r="F2928" i="6"/>
  <c r="E2928" i="6"/>
  <c r="V2928" i="6" s="1"/>
  <c r="W2928" i="6" s="1"/>
  <c r="X2928" i="6" s="1"/>
  <c r="D2928" i="6"/>
  <c r="Q2928" i="6" s="1"/>
  <c r="C2928" i="6"/>
  <c r="B2928" i="6"/>
  <c r="N2928" i="6" s="1"/>
  <c r="A2928" i="6"/>
  <c r="S2927" i="6"/>
  <c r="Q2927" i="6"/>
  <c r="O2927" i="6"/>
  <c r="N2927" i="6"/>
  <c r="M2927" i="6"/>
  <c r="L2927" i="6"/>
  <c r="P2927" i="6" s="1"/>
  <c r="K2927" i="6"/>
  <c r="U2927" i="6" s="1"/>
  <c r="J2927" i="6"/>
  <c r="G2927" i="6"/>
  <c r="H2927" i="6" s="1"/>
  <c r="I2927" i="6" s="1"/>
  <c r="F2927" i="6"/>
  <c r="T2927" i="6" s="1"/>
  <c r="E2927" i="6"/>
  <c r="R2927" i="6" s="1"/>
  <c r="D2927" i="6"/>
  <c r="B2927" i="6"/>
  <c r="A2927" i="6"/>
  <c r="U2926" i="6"/>
  <c r="Q2926" i="6"/>
  <c r="O2926" i="6"/>
  <c r="N2926" i="6"/>
  <c r="M2926" i="6"/>
  <c r="L2926" i="6"/>
  <c r="P2926" i="6" s="1"/>
  <c r="K2926" i="6"/>
  <c r="J2926" i="6"/>
  <c r="S2926" i="6" s="1"/>
  <c r="H2926" i="6"/>
  <c r="I2926" i="6" s="1"/>
  <c r="G2926" i="6"/>
  <c r="F2926" i="6"/>
  <c r="T2926" i="6" s="1"/>
  <c r="E2926" i="6"/>
  <c r="R2926" i="6" s="1"/>
  <c r="V2926" i="6" s="1"/>
  <c r="W2926" i="6" s="1"/>
  <c r="X2926" i="6" s="1"/>
  <c r="D2926" i="6"/>
  <c r="C2926" i="6"/>
  <c r="B2926" i="6"/>
  <c r="A2926" i="6"/>
  <c r="R2925" i="6"/>
  <c r="Q2925" i="6"/>
  <c r="O2925" i="6"/>
  <c r="N2925" i="6"/>
  <c r="M2925" i="6"/>
  <c r="L2925" i="6"/>
  <c r="P2925" i="6" s="1"/>
  <c r="K2925" i="6"/>
  <c r="U2925" i="6" s="1"/>
  <c r="J2925" i="6"/>
  <c r="S2925" i="6" s="1"/>
  <c r="G2925" i="6"/>
  <c r="H2925" i="6" s="1"/>
  <c r="F2925" i="6"/>
  <c r="T2925" i="6" s="1"/>
  <c r="E2925" i="6"/>
  <c r="D2925" i="6"/>
  <c r="C2925" i="6"/>
  <c r="B2925" i="6"/>
  <c r="A2925" i="6"/>
  <c r="U2924" i="6"/>
  <c r="T2924" i="6"/>
  <c r="S2924" i="6"/>
  <c r="R2924" i="6"/>
  <c r="Q2924" i="6"/>
  <c r="P2924" i="6"/>
  <c r="M2924" i="6"/>
  <c r="L2924" i="6"/>
  <c r="K2924" i="6"/>
  <c r="J2924" i="6"/>
  <c r="G2924" i="6"/>
  <c r="H2924" i="6" s="1"/>
  <c r="F2924" i="6"/>
  <c r="E2924" i="6"/>
  <c r="D2924" i="6"/>
  <c r="B2924" i="6"/>
  <c r="A2924" i="6"/>
  <c r="Q2923" i="6"/>
  <c r="O2923" i="6"/>
  <c r="N2923" i="6"/>
  <c r="M2923" i="6"/>
  <c r="L2923" i="6"/>
  <c r="P2923" i="6" s="1"/>
  <c r="K2923" i="6"/>
  <c r="U2923" i="6" s="1"/>
  <c r="J2923" i="6"/>
  <c r="S2923" i="6" s="1"/>
  <c r="G2923" i="6"/>
  <c r="H2923" i="6" s="1"/>
  <c r="I2923" i="6" s="1"/>
  <c r="F2923" i="6"/>
  <c r="T2923" i="6" s="1"/>
  <c r="E2923" i="6"/>
  <c r="R2923" i="6" s="1"/>
  <c r="D2923" i="6"/>
  <c r="B2923" i="6"/>
  <c r="A2923" i="6"/>
  <c r="U2922" i="6"/>
  <c r="T2922" i="6"/>
  <c r="S2922" i="6"/>
  <c r="Q2922" i="6"/>
  <c r="O2922" i="6"/>
  <c r="M2922" i="6"/>
  <c r="L2922" i="6"/>
  <c r="P2922" i="6" s="1"/>
  <c r="K2922" i="6"/>
  <c r="J2922" i="6"/>
  <c r="H2922" i="6"/>
  <c r="G2922" i="6"/>
  <c r="F2922" i="6"/>
  <c r="E2922" i="6"/>
  <c r="D2922" i="6"/>
  <c r="C2922" i="6"/>
  <c r="B2922" i="6"/>
  <c r="N2922" i="6" s="1"/>
  <c r="A2922" i="6"/>
  <c r="S2921" i="6"/>
  <c r="Q2921" i="6"/>
  <c r="P2921" i="6"/>
  <c r="O2921" i="6"/>
  <c r="M2921" i="6"/>
  <c r="L2921" i="6"/>
  <c r="K2921" i="6"/>
  <c r="U2921" i="6" s="1"/>
  <c r="J2921" i="6"/>
  <c r="G2921" i="6"/>
  <c r="H2921" i="6" s="1"/>
  <c r="F2921" i="6"/>
  <c r="T2921" i="6" s="1"/>
  <c r="E2921" i="6"/>
  <c r="R2921" i="6" s="1"/>
  <c r="D2921" i="6"/>
  <c r="B2921" i="6"/>
  <c r="N2921" i="6" s="1"/>
  <c r="A2921" i="6"/>
  <c r="U2920" i="6"/>
  <c r="S2920" i="6"/>
  <c r="R2920" i="6"/>
  <c r="Q2920" i="6"/>
  <c r="P2920" i="6"/>
  <c r="N2920" i="6"/>
  <c r="M2920" i="6"/>
  <c r="L2920" i="6"/>
  <c r="K2920" i="6"/>
  <c r="J2920" i="6"/>
  <c r="G2920" i="6"/>
  <c r="H2920" i="6" s="1"/>
  <c r="F2920" i="6"/>
  <c r="T2920" i="6" s="1"/>
  <c r="E2920" i="6"/>
  <c r="D2920" i="6"/>
  <c r="B2920" i="6"/>
  <c r="A2920" i="6"/>
  <c r="U2919" i="6"/>
  <c r="Q2919" i="6"/>
  <c r="O2919" i="6"/>
  <c r="N2919" i="6"/>
  <c r="M2919" i="6"/>
  <c r="L2919" i="6"/>
  <c r="P2919" i="6" s="1"/>
  <c r="K2919" i="6"/>
  <c r="J2919" i="6"/>
  <c r="S2919" i="6" s="1"/>
  <c r="G2919" i="6"/>
  <c r="H2919" i="6" s="1"/>
  <c r="F2919" i="6"/>
  <c r="T2919" i="6" s="1"/>
  <c r="E2919" i="6"/>
  <c r="R2919" i="6" s="1"/>
  <c r="D2919" i="6"/>
  <c r="C2919" i="6"/>
  <c r="B2919" i="6"/>
  <c r="A2919" i="6"/>
  <c r="T2918" i="6"/>
  <c r="S2918" i="6"/>
  <c r="R2918" i="6"/>
  <c r="Q2918" i="6"/>
  <c r="O2918" i="6"/>
  <c r="N2918" i="6"/>
  <c r="M2918" i="6"/>
  <c r="L2918" i="6"/>
  <c r="P2918" i="6" s="1"/>
  <c r="K2918" i="6"/>
  <c r="U2918" i="6" s="1"/>
  <c r="J2918" i="6"/>
  <c r="G2918" i="6"/>
  <c r="H2918" i="6" s="1"/>
  <c r="I2918" i="6" s="1"/>
  <c r="F2918" i="6"/>
  <c r="E2918" i="6"/>
  <c r="D2918" i="6"/>
  <c r="C2918" i="6"/>
  <c r="B2918" i="6"/>
  <c r="A2918" i="6"/>
  <c r="T2917" i="6"/>
  <c r="S2917" i="6"/>
  <c r="P2917" i="6"/>
  <c r="O2917" i="6"/>
  <c r="N2917" i="6"/>
  <c r="M2917" i="6"/>
  <c r="L2917" i="6"/>
  <c r="K2917" i="6"/>
  <c r="U2917" i="6" s="1"/>
  <c r="J2917" i="6"/>
  <c r="G2917" i="6"/>
  <c r="H2917" i="6" s="1"/>
  <c r="I2917" i="6" s="1"/>
  <c r="F2917" i="6"/>
  <c r="E2917" i="6"/>
  <c r="R2917" i="6" s="1"/>
  <c r="D2917" i="6"/>
  <c r="Q2917" i="6" s="1"/>
  <c r="B2917" i="6"/>
  <c r="A2917" i="6"/>
  <c r="U2916" i="6"/>
  <c r="S2916" i="6"/>
  <c r="R2916" i="6"/>
  <c r="P2916" i="6"/>
  <c r="M2916" i="6"/>
  <c r="L2916" i="6"/>
  <c r="K2916" i="6"/>
  <c r="J2916" i="6"/>
  <c r="G2916" i="6"/>
  <c r="H2916" i="6" s="1"/>
  <c r="I2916" i="6" s="1"/>
  <c r="F2916" i="6"/>
  <c r="T2916" i="6" s="1"/>
  <c r="E2916" i="6"/>
  <c r="D2916" i="6"/>
  <c r="Q2916" i="6" s="1"/>
  <c r="B2916" i="6"/>
  <c r="A2916" i="6"/>
  <c r="T2915" i="6"/>
  <c r="Q2915" i="6"/>
  <c r="O2915" i="6"/>
  <c r="N2915" i="6"/>
  <c r="M2915" i="6"/>
  <c r="L2915" i="6"/>
  <c r="P2915" i="6" s="1"/>
  <c r="K2915" i="6"/>
  <c r="U2915" i="6" s="1"/>
  <c r="J2915" i="6"/>
  <c r="S2915" i="6" s="1"/>
  <c r="I2915" i="6"/>
  <c r="H2915" i="6"/>
  <c r="G2915" i="6"/>
  <c r="F2915" i="6"/>
  <c r="E2915" i="6"/>
  <c r="R2915" i="6" s="1"/>
  <c r="D2915" i="6"/>
  <c r="B2915" i="6"/>
  <c r="A2915" i="6"/>
  <c r="U2914" i="6"/>
  <c r="S2914" i="6"/>
  <c r="V2914" i="6" s="1"/>
  <c r="W2914" i="6" s="1"/>
  <c r="X2914" i="6" s="1"/>
  <c r="R2914" i="6"/>
  <c r="O2914" i="6"/>
  <c r="N2914" i="6"/>
  <c r="M2914" i="6"/>
  <c r="L2914" i="6"/>
  <c r="P2914" i="6" s="1"/>
  <c r="K2914" i="6"/>
  <c r="J2914" i="6"/>
  <c r="G2914" i="6"/>
  <c r="H2914" i="6" s="1"/>
  <c r="F2914" i="6"/>
  <c r="T2914" i="6" s="1"/>
  <c r="E2914" i="6"/>
  <c r="D2914" i="6"/>
  <c r="Q2914" i="6" s="1"/>
  <c r="C2914" i="6"/>
  <c r="B2914" i="6"/>
  <c r="A2914" i="6"/>
  <c r="U2913" i="6"/>
  <c r="T2913" i="6"/>
  <c r="S2913" i="6"/>
  <c r="Q2913" i="6"/>
  <c r="P2913" i="6"/>
  <c r="O2913" i="6"/>
  <c r="N2913" i="6"/>
  <c r="M2913" i="6"/>
  <c r="L2913" i="6"/>
  <c r="K2913" i="6"/>
  <c r="J2913" i="6"/>
  <c r="H2913" i="6"/>
  <c r="I2913" i="6" s="1"/>
  <c r="G2913" i="6"/>
  <c r="F2913" i="6"/>
  <c r="E2913" i="6"/>
  <c r="R2913" i="6" s="1"/>
  <c r="D2913" i="6"/>
  <c r="B2913" i="6"/>
  <c r="V2913" i="6" s="1"/>
  <c r="W2913" i="6" s="1"/>
  <c r="X2913" i="6" s="1"/>
  <c r="A2913" i="6"/>
  <c r="R2912" i="6"/>
  <c r="Q2912" i="6"/>
  <c r="P2912" i="6"/>
  <c r="O2912" i="6"/>
  <c r="N2912" i="6"/>
  <c r="M2912" i="6"/>
  <c r="L2912" i="6"/>
  <c r="K2912" i="6"/>
  <c r="U2912" i="6" s="1"/>
  <c r="J2912" i="6"/>
  <c r="S2912" i="6" s="1"/>
  <c r="G2912" i="6"/>
  <c r="H2912" i="6" s="1"/>
  <c r="I2912" i="6" s="1"/>
  <c r="F2912" i="6"/>
  <c r="T2912" i="6" s="1"/>
  <c r="E2912" i="6"/>
  <c r="D2912" i="6"/>
  <c r="B2912" i="6"/>
  <c r="V2912" i="6" s="1"/>
  <c r="W2912" i="6" s="1"/>
  <c r="X2912" i="6" s="1"/>
  <c r="A2912" i="6"/>
  <c r="U2911" i="6"/>
  <c r="Q2911" i="6"/>
  <c r="N2911" i="6"/>
  <c r="M2911" i="6"/>
  <c r="L2911" i="6"/>
  <c r="P2911" i="6" s="1"/>
  <c r="K2911" i="6"/>
  <c r="J2911" i="6"/>
  <c r="S2911" i="6" s="1"/>
  <c r="H2911" i="6"/>
  <c r="G2911" i="6"/>
  <c r="F2911" i="6"/>
  <c r="T2911" i="6" s="1"/>
  <c r="E2911" i="6"/>
  <c r="R2911" i="6" s="1"/>
  <c r="D2911" i="6"/>
  <c r="B2911" i="6"/>
  <c r="C2911" i="6" s="1"/>
  <c r="A2911" i="6"/>
  <c r="U2910" i="6"/>
  <c r="T2910" i="6"/>
  <c r="R2910" i="6"/>
  <c r="Q2910" i="6"/>
  <c r="P2910" i="6"/>
  <c r="M2910" i="6"/>
  <c r="L2910" i="6"/>
  <c r="K2910" i="6"/>
  <c r="J2910" i="6"/>
  <c r="S2910" i="6" s="1"/>
  <c r="G2910" i="6"/>
  <c r="H2910" i="6" s="1"/>
  <c r="I2910" i="6" s="1"/>
  <c r="F2910" i="6"/>
  <c r="E2910" i="6"/>
  <c r="D2910" i="6"/>
  <c r="B2910" i="6"/>
  <c r="A2910" i="6"/>
  <c r="T2909" i="6"/>
  <c r="S2909" i="6"/>
  <c r="R2909" i="6"/>
  <c r="Q2909" i="6"/>
  <c r="P2909" i="6"/>
  <c r="M2909" i="6"/>
  <c r="L2909" i="6"/>
  <c r="K2909" i="6"/>
  <c r="U2909" i="6" s="1"/>
  <c r="J2909" i="6"/>
  <c r="H2909" i="6"/>
  <c r="G2909" i="6"/>
  <c r="F2909" i="6"/>
  <c r="E2909" i="6"/>
  <c r="D2909" i="6"/>
  <c r="B2909" i="6"/>
  <c r="A2909" i="6"/>
  <c r="R2908" i="6"/>
  <c r="O2908" i="6"/>
  <c r="N2908" i="6"/>
  <c r="M2908" i="6"/>
  <c r="L2908" i="6"/>
  <c r="P2908" i="6" s="1"/>
  <c r="K2908" i="6"/>
  <c r="U2908" i="6" s="1"/>
  <c r="J2908" i="6"/>
  <c r="S2908" i="6" s="1"/>
  <c r="H2908" i="6"/>
  <c r="I2908" i="6" s="1"/>
  <c r="G2908" i="6"/>
  <c r="F2908" i="6"/>
  <c r="T2908" i="6" s="1"/>
  <c r="E2908" i="6"/>
  <c r="D2908" i="6"/>
  <c r="Q2908" i="6" s="1"/>
  <c r="B2908" i="6"/>
  <c r="C2908" i="6" s="1"/>
  <c r="A2908" i="6"/>
  <c r="U2907" i="6"/>
  <c r="T2907" i="6"/>
  <c r="V2907" i="6" s="1"/>
  <c r="W2907" i="6" s="1"/>
  <c r="X2907" i="6" s="1"/>
  <c r="S2907" i="6"/>
  <c r="O2907" i="6"/>
  <c r="N2907" i="6"/>
  <c r="M2907" i="6"/>
  <c r="L2907" i="6"/>
  <c r="P2907" i="6" s="1"/>
  <c r="K2907" i="6"/>
  <c r="J2907" i="6"/>
  <c r="G2907" i="6"/>
  <c r="H2907" i="6" s="1"/>
  <c r="I2907" i="6" s="1"/>
  <c r="F2907" i="6"/>
  <c r="E2907" i="6"/>
  <c r="R2907" i="6" s="1"/>
  <c r="D2907" i="6"/>
  <c r="Q2907" i="6" s="1"/>
  <c r="C2907" i="6"/>
  <c r="B2907" i="6"/>
  <c r="A2907" i="6"/>
  <c r="U2906" i="6"/>
  <c r="T2906" i="6"/>
  <c r="R2906" i="6"/>
  <c r="P2906" i="6"/>
  <c r="O2906" i="6"/>
  <c r="N2906" i="6"/>
  <c r="M2906" i="6"/>
  <c r="L2906" i="6"/>
  <c r="K2906" i="6"/>
  <c r="J2906" i="6"/>
  <c r="S2906" i="6" s="1"/>
  <c r="G2906" i="6"/>
  <c r="H2906" i="6" s="1"/>
  <c r="F2906" i="6"/>
  <c r="E2906" i="6"/>
  <c r="D2906" i="6"/>
  <c r="Q2906" i="6" s="1"/>
  <c r="C2906" i="6"/>
  <c r="B2906" i="6"/>
  <c r="A2906" i="6"/>
  <c r="T2905" i="6"/>
  <c r="R2905" i="6"/>
  <c r="P2905" i="6"/>
  <c r="O2905" i="6"/>
  <c r="N2905" i="6"/>
  <c r="M2905" i="6"/>
  <c r="L2905" i="6"/>
  <c r="K2905" i="6"/>
  <c r="U2905" i="6" s="1"/>
  <c r="J2905" i="6"/>
  <c r="S2905" i="6" s="1"/>
  <c r="G2905" i="6"/>
  <c r="H2905" i="6" s="1"/>
  <c r="I2905" i="6" s="1"/>
  <c r="F2905" i="6"/>
  <c r="E2905" i="6"/>
  <c r="D2905" i="6"/>
  <c r="Q2905" i="6" s="1"/>
  <c r="C2905" i="6"/>
  <c r="B2905" i="6"/>
  <c r="A2905" i="6"/>
  <c r="T2904" i="6"/>
  <c r="Q2904" i="6"/>
  <c r="N2904" i="6"/>
  <c r="M2904" i="6"/>
  <c r="L2904" i="6"/>
  <c r="P2904" i="6" s="1"/>
  <c r="K2904" i="6"/>
  <c r="U2904" i="6" s="1"/>
  <c r="J2904" i="6"/>
  <c r="S2904" i="6" s="1"/>
  <c r="H2904" i="6"/>
  <c r="I2904" i="6" s="1"/>
  <c r="G2904" i="6"/>
  <c r="F2904" i="6"/>
  <c r="E2904" i="6"/>
  <c r="R2904" i="6" s="1"/>
  <c r="D2904" i="6"/>
  <c r="B2904" i="6"/>
  <c r="A2904" i="6"/>
  <c r="U2903" i="6"/>
  <c r="S2903" i="6"/>
  <c r="Q2903" i="6"/>
  <c r="P2903" i="6"/>
  <c r="M2903" i="6"/>
  <c r="L2903" i="6"/>
  <c r="K2903" i="6"/>
  <c r="J2903" i="6"/>
  <c r="G2903" i="6"/>
  <c r="H2903" i="6" s="1"/>
  <c r="F2903" i="6"/>
  <c r="T2903" i="6" s="1"/>
  <c r="E2903" i="6"/>
  <c r="D2903" i="6"/>
  <c r="C2903" i="6"/>
  <c r="B2903" i="6"/>
  <c r="A2903" i="6"/>
  <c r="T2902" i="6"/>
  <c r="S2902" i="6"/>
  <c r="R2902" i="6"/>
  <c r="O2902" i="6"/>
  <c r="N2902" i="6"/>
  <c r="M2902" i="6"/>
  <c r="L2902" i="6"/>
  <c r="P2902" i="6" s="1"/>
  <c r="K2902" i="6"/>
  <c r="U2902" i="6" s="1"/>
  <c r="J2902" i="6"/>
  <c r="H2902" i="6"/>
  <c r="I2902" i="6" s="1"/>
  <c r="G2902" i="6"/>
  <c r="F2902" i="6"/>
  <c r="E2902" i="6"/>
  <c r="D2902" i="6"/>
  <c r="Q2902" i="6" s="1"/>
  <c r="C2902" i="6"/>
  <c r="B2902" i="6"/>
  <c r="A2902" i="6"/>
  <c r="U2901" i="6"/>
  <c r="V2901" i="6" s="1"/>
  <c r="W2901" i="6" s="1"/>
  <c r="X2901" i="6" s="1"/>
  <c r="R2901" i="6"/>
  <c r="P2901" i="6"/>
  <c r="O2901" i="6"/>
  <c r="N2901" i="6"/>
  <c r="M2901" i="6"/>
  <c r="L2901" i="6"/>
  <c r="K2901" i="6"/>
  <c r="J2901" i="6"/>
  <c r="S2901" i="6" s="1"/>
  <c r="G2901" i="6"/>
  <c r="H2901" i="6" s="1"/>
  <c r="I2901" i="6" s="1"/>
  <c r="F2901" i="6"/>
  <c r="T2901" i="6" s="1"/>
  <c r="E2901" i="6"/>
  <c r="D2901" i="6"/>
  <c r="Q2901" i="6" s="1"/>
  <c r="B2901" i="6"/>
  <c r="C2901" i="6" s="1"/>
  <c r="A2901" i="6"/>
  <c r="T2900" i="6"/>
  <c r="Q2900" i="6"/>
  <c r="O2900" i="6"/>
  <c r="N2900" i="6"/>
  <c r="M2900" i="6"/>
  <c r="L2900" i="6"/>
  <c r="P2900" i="6" s="1"/>
  <c r="K2900" i="6"/>
  <c r="U2900" i="6" s="1"/>
  <c r="J2900" i="6"/>
  <c r="S2900" i="6" s="1"/>
  <c r="H2900" i="6"/>
  <c r="I2900" i="6" s="1"/>
  <c r="G2900" i="6"/>
  <c r="F2900" i="6"/>
  <c r="E2900" i="6"/>
  <c r="D2900" i="6"/>
  <c r="C2900" i="6"/>
  <c r="B2900" i="6"/>
  <c r="A2900" i="6"/>
  <c r="U2899" i="6"/>
  <c r="S2899" i="6"/>
  <c r="R2899" i="6"/>
  <c r="Q2899" i="6"/>
  <c r="P2899" i="6"/>
  <c r="M2899" i="6"/>
  <c r="L2899" i="6"/>
  <c r="K2899" i="6"/>
  <c r="J2899" i="6"/>
  <c r="G2899" i="6"/>
  <c r="H2899" i="6" s="1"/>
  <c r="I2899" i="6" s="1"/>
  <c r="F2899" i="6"/>
  <c r="T2899" i="6" s="1"/>
  <c r="E2899" i="6"/>
  <c r="D2899" i="6"/>
  <c r="C2899" i="6"/>
  <c r="B2899" i="6"/>
  <c r="A2899" i="6"/>
  <c r="T2898" i="6"/>
  <c r="R2898" i="6"/>
  <c r="Q2898" i="6"/>
  <c r="O2898" i="6"/>
  <c r="N2898" i="6"/>
  <c r="M2898" i="6"/>
  <c r="L2898" i="6"/>
  <c r="P2898" i="6" s="1"/>
  <c r="K2898" i="6"/>
  <c r="U2898" i="6" s="1"/>
  <c r="J2898" i="6"/>
  <c r="S2898" i="6" s="1"/>
  <c r="I2898" i="6"/>
  <c r="G2898" i="6"/>
  <c r="H2898" i="6" s="1"/>
  <c r="F2898" i="6"/>
  <c r="E2898" i="6"/>
  <c r="D2898" i="6"/>
  <c r="B2898" i="6"/>
  <c r="A2898" i="6"/>
  <c r="U2897" i="6"/>
  <c r="T2897" i="6"/>
  <c r="S2897" i="6"/>
  <c r="Q2897" i="6"/>
  <c r="M2897" i="6"/>
  <c r="L2897" i="6"/>
  <c r="P2897" i="6" s="1"/>
  <c r="K2897" i="6"/>
  <c r="J2897" i="6"/>
  <c r="G2897" i="6"/>
  <c r="H2897" i="6" s="1"/>
  <c r="F2897" i="6"/>
  <c r="E2897" i="6"/>
  <c r="R2897" i="6" s="1"/>
  <c r="D2897" i="6"/>
  <c r="B2897" i="6"/>
  <c r="A2897" i="6"/>
  <c r="U2896" i="6"/>
  <c r="R2896" i="6"/>
  <c r="Q2896" i="6"/>
  <c r="P2896" i="6"/>
  <c r="M2896" i="6"/>
  <c r="L2896" i="6"/>
  <c r="K2896" i="6"/>
  <c r="J2896" i="6"/>
  <c r="S2896" i="6" s="1"/>
  <c r="G2896" i="6"/>
  <c r="H2896" i="6" s="1"/>
  <c r="I2896" i="6" s="1"/>
  <c r="F2896" i="6"/>
  <c r="T2896" i="6" s="1"/>
  <c r="E2896" i="6"/>
  <c r="D2896" i="6"/>
  <c r="B2896" i="6"/>
  <c r="A2896" i="6"/>
  <c r="T2895" i="6"/>
  <c r="S2895" i="6"/>
  <c r="M2895" i="6"/>
  <c r="L2895" i="6"/>
  <c r="P2895" i="6" s="1"/>
  <c r="K2895" i="6"/>
  <c r="U2895" i="6" s="1"/>
  <c r="J2895" i="6"/>
  <c r="H2895" i="6"/>
  <c r="G2895" i="6"/>
  <c r="F2895" i="6"/>
  <c r="E2895" i="6"/>
  <c r="R2895" i="6" s="1"/>
  <c r="D2895" i="6"/>
  <c r="Q2895" i="6" s="1"/>
  <c r="B2895" i="6"/>
  <c r="A2895" i="6"/>
  <c r="R2894" i="6"/>
  <c r="O2894" i="6"/>
  <c r="N2894" i="6"/>
  <c r="M2894" i="6"/>
  <c r="L2894" i="6"/>
  <c r="P2894" i="6" s="1"/>
  <c r="K2894" i="6"/>
  <c r="U2894" i="6" s="1"/>
  <c r="J2894" i="6"/>
  <c r="S2894" i="6" s="1"/>
  <c r="I2894" i="6"/>
  <c r="G2894" i="6"/>
  <c r="H2894" i="6" s="1"/>
  <c r="F2894" i="6"/>
  <c r="T2894" i="6" s="1"/>
  <c r="E2894" i="6"/>
  <c r="D2894" i="6"/>
  <c r="Q2894" i="6" s="1"/>
  <c r="B2894" i="6"/>
  <c r="C2894" i="6" s="1"/>
  <c r="A2894" i="6"/>
  <c r="U2893" i="6"/>
  <c r="T2893" i="6"/>
  <c r="S2893" i="6"/>
  <c r="R2893" i="6"/>
  <c r="O2893" i="6"/>
  <c r="N2893" i="6"/>
  <c r="M2893" i="6"/>
  <c r="L2893" i="6"/>
  <c r="P2893" i="6" s="1"/>
  <c r="K2893" i="6"/>
  <c r="J2893" i="6"/>
  <c r="G2893" i="6"/>
  <c r="H2893" i="6" s="1"/>
  <c r="I2893" i="6" s="1"/>
  <c r="F2893" i="6"/>
  <c r="E2893" i="6"/>
  <c r="D2893" i="6"/>
  <c r="Q2893" i="6" s="1"/>
  <c r="C2893" i="6"/>
  <c r="B2893" i="6"/>
  <c r="A2893" i="6"/>
  <c r="U2892" i="6"/>
  <c r="S2892" i="6"/>
  <c r="P2892" i="6"/>
  <c r="M2892" i="6"/>
  <c r="L2892" i="6"/>
  <c r="K2892" i="6"/>
  <c r="J2892" i="6"/>
  <c r="G2892" i="6"/>
  <c r="H2892" i="6" s="1"/>
  <c r="F2892" i="6"/>
  <c r="T2892" i="6" s="1"/>
  <c r="E2892" i="6"/>
  <c r="R2892" i="6" s="1"/>
  <c r="D2892" i="6"/>
  <c r="Q2892" i="6" s="1"/>
  <c r="B2892" i="6"/>
  <c r="A2892" i="6"/>
  <c r="R2891" i="6"/>
  <c r="Q2891" i="6"/>
  <c r="O2891" i="6"/>
  <c r="N2891" i="6"/>
  <c r="M2891" i="6"/>
  <c r="L2891" i="6"/>
  <c r="P2891" i="6" s="1"/>
  <c r="K2891" i="6"/>
  <c r="U2891" i="6" s="1"/>
  <c r="J2891" i="6"/>
  <c r="S2891" i="6" s="1"/>
  <c r="I2891" i="6"/>
  <c r="G2891" i="6"/>
  <c r="H2891" i="6" s="1"/>
  <c r="F2891" i="6"/>
  <c r="T2891" i="6" s="1"/>
  <c r="E2891" i="6"/>
  <c r="D2891" i="6"/>
  <c r="C2891" i="6"/>
  <c r="B2891" i="6"/>
  <c r="A2891" i="6"/>
  <c r="U2890" i="6"/>
  <c r="T2890" i="6"/>
  <c r="S2890" i="6"/>
  <c r="Q2890" i="6"/>
  <c r="P2890" i="6"/>
  <c r="O2890" i="6"/>
  <c r="M2890" i="6"/>
  <c r="L2890" i="6"/>
  <c r="K2890" i="6"/>
  <c r="J2890" i="6"/>
  <c r="G2890" i="6"/>
  <c r="H2890" i="6" s="1"/>
  <c r="F2890" i="6"/>
  <c r="E2890" i="6"/>
  <c r="R2890" i="6" s="1"/>
  <c r="D2890" i="6"/>
  <c r="B2890" i="6"/>
  <c r="A2890" i="6"/>
  <c r="R2889" i="6"/>
  <c r="Q2889" i="6"/>
  <c r="O2889" i="6"/>
  <c r="M2889" i="6"/>
  <c r="L2889" i="6"/>
  <c r="P2889" i="6" s="1"/>
  <c r="K2889" i="6"/>
  <c r="U2889" i="6" s="1"/>
  <c r="J2889" i="6"/>
  <c r="S2889" i="6" s="1"/>
  <c r="G2889" i="6"/>
  <c r="H2889" i="6" s="1"/>
  <c r="I2889" i="6" s="1"/>
  <c r="F2889" i="6"/>
  <c r="T2889" i="6" s="1"/>
  <c r="E2889" i="6"/>
  <c r="D2889" i="6"/>
  <c r="C2889" i="6"/>
  <c r="B2889" i="6"/>
  <c r="N2889" i="6" s="1"/>
  <c r="A2889" i="6"/>
  <c r="U2888" i="6"/>
  <c r="T2888" i="6"/>
  <c r="S2888" i="6"/>
  <c r="R2888" i="6"/>
  <c r="M2888" i="6"/>
  <c r="L2888" i="6"/>
  <c r="P2888" i="6" s="1"/>
  <c r="K2888" i="6"/>
  <c r="J2888" i="6"/>
  <c r="H2888" i="6"/>
  <c r="G2888" i="6"/>
  <c r="F2888" i="6"/>
  <c r="E2888" i="6"/>
  <c r="D2888" i="6"/>
  <c r="Q2888" i="6" s="1"/>
  <c r="B2888" i="6"/>
  <c r="A2888" i="6"/>
  <c r="R2887" i="6"/>
  <c r="M2887" i="6"/>
  <c r="L2887" i="6"/>
  <c r="P2887" i="6" s="1"/>
  <c r="K2887" i="6"/>
  <c r="U2887" i="6" s="1"/>
  <c r="J2887" i="6"/>
  <c r="S2887" i="6" s="1"/>
  <c r="G2887" i="6"/>
  <c r="H2887" i="6" s="1"/>
  <c r="I2887" i="6" s="1"/>
  <c r="F2887" i="6"/>
  <c r="T2887" i="6" s="1"/>
  <c r="E2887" i="6"/>
  <c r="D2887" i="6"/>
  <c r="Q2887" i="6" s="1"/>
  <c r="B2887" i="6"/>
  <c r="A2887" i="6"/>
  <c r="Q2886" i="6"/>
  <c r="O2886" i="6"/>
  <c r="N2886" i="6"/>
  <c r="M2886" i="6"/>
  <c r="L2886" i="6"/>
  <c r="P2886" i="6" s="1"/>
  <c r="K2886" i="6"/>
  <c r="U2886" i="6" s="1"/>
  <c r="J2886" i="6"/>
  <c r="S2886" i="6" s="1"/>
  <c r="H2886" i="6"/>
  <c r="I2886" i="6" s="1"/>
  <c r="G2886" i="6"/>
  <c r="F2886" i="6"/>
  <c r="T2886" i="6" s="1"/>
  <c r="E2886" i="6"/>
  <c r="R2886" i="6" s="1"/>
  <c r="D2886" i="6"/>
  <c r="C2886" i="6"/>
  <c r="B2886" i="6"/>
  <c r="A2886" i="6"/>
  <c r="U2885" i="6"/>
  <c r="T2885" i="6"/>
  <c r="S2885" i="6"/>
  <c r="R2885" i="6"/>
  <c r="Q2885" i="6"/>
  <c r="P2885" i="6"/>
  <c r="O2885" i="6"/>
  <c r="M2885" i="6"/>
  <c r="L2885" i="6"/>
  <c r="K2885" i="6"/>
  <c r="J2885" i="6"/>
  <c r="G2885" i="6"/>
  <c r="H2885" i="6" s="1"/>
  <c r="F2885" i="6"/>
  <c r="E2885" i="6"/>
  <c r="D2885" i="6"/>
  <c r="B2885" i="6"/>
  <c r="A2885" i="6"/>
  <c r="R2884" i="6"/>
  <c r="Q2884" i="6"/>
  <c r="P2884" i="6"/>
  <c r="O2884" i="6"/>
  <c r="N2884" i="6"/>
  <c r="M2884" i="6"/>
  <c r="L2884" i="6"/>
  <c r="K2884" i="6"/>
  <c r="U2884" i="6" s="1"/>
  <c r="J2884" i="6"/>
  <c r="S2884" i="6" s="1"/>
  <c r="G2884" i="6"/>
  <c r="H2884" i="6" s="1"/>
  <c r="I2884" i="6" s="1"/>
  <c r="F2884" i="6"/>
  <c r="T2884" i="6" s="1"/>
  <c r="E2884" i="6"/>
  <c r="D2884" i="6"/>
  <c r="C2884" i="6"/>
  <c r="B2884" i="6"/>
  <c r="A2884" i="6"/>
  <c r="U2883" i="6"/>
  <c r="T2883" i="6"/>
  <c r="Q2883" i="6"/>
  <c r="O2883" i="6"/>
  <c r="N2883" i="6"/>
  <c r="M2883" i="6"/>
  <c r="L2883" i="6"/>
  <c r="P2883" i="6" s="1"/>
  <c r="K2883" i="6"/>
  <c r="J2883" i="6"/>
  <c r="S2883" i="6" s="1"/>
  <c r="I2883" i="6"/>
  <c r="G2883" i="6"/>
  <c r="H2883" i="6" s="1"/>
  <c r="F2883" i="6"/>
  <c r="E2883" i="6"/>
  <c r="R2883" i="6" s="1"/>
  <c r="D2883" i="6"/>
  <c r="B2883" i="6"/>
  <c r="C2883" i="6" s="1"/>
  <c r="A2883" i="6"/>
  <c r="U2882" i="6"/>
  <c r="T2882" i="6"/>
  <c r="S2882" i="6"/>
  <c r="R2882" i="6"/>
  <c r="Q2882" i="6"/>
  <c r="P2882" i="6"/>
  <c r="O2882" i="6"/>
  <c r="M2882" i="6"/>
  <c r="L2882" i="6"/>
  <c r="K2882" i="6"/>
  <c r="J2882" i="6"/>
  <c r="G2882" i="6"/>
  <c r="H2882" i="6" s="1"/>
  <c r="I2882" i="6" s="1"/>
  <c r="F2882" i="6"/>
  <c r="E2882" i="6"/>
  <c r="D2882" i="6"/>
  <c r="B2882" i="6"/>
  <c r="A2882" i="6"/>
  <c r="W2881" i="6"/>
  <c r="X2881" i="6" s="1"/>
  <c r="S2881" i="6"/>
  <c r="N2881" i="6"/>
  <c r="M2881" i="6"/>
  <c r="L2881" i="6"/>
  <c r="P2881" i="6" s="1"/>
  <c r="K2881" i="6"/>
  <c r="U2881" i="6" s="1"/>
  <c r="J2881" i="6"/>
  <c r="H2881" i="6"/>
  <c r="I2881" i="6" s="1"/>
  <c r="G2881" i="6"/>
  <c r="F2881" i="6"/>
  <c r="T2881" i="6" s="1"/>
  <c r="E2881" i="6"/>
  <c r="R2881" i="6" s="1"/>
  <c r="V2881" i="6" s="1"/>
  <c r="D2881" i="6"/>
  <c r="Q2881" i="6" s="1"/>
  <c r="B2881" i="6"/>
  <c r="C2881" i="6" s="1"/>
  <c r="A2881" i="6"/>
  <c r="V2880" i="6"/>
  <c r="W2880" i="6" s="1"/>
  <c r="X2880" i="6" s="1"/>
  <c r="U2880" i="6"/>
  <c r="S2880" i="6"/>
  <c r="R2880" i="6"/>
  <c r="O2880" i="6"/>
  <c r="N2880" i="6"/>
  <c r="M2880" i="6"/>
  <c r="L2880" i="6"/>
  <c r="P2880" i="6" s="1"/>
  <c r="K2880" i="6"/>
  <c r="J2880" i="6"/>
  <c r="H2880" i="6"/>
  <c r="I2880" i="6" s="1"/>
  <c r="G2880" i="6"/>
  <c r="F2880" i="6"/>
  <c r="T2880" i="6" s="1"/>
  <c r="E2880" i="6"/>
  <c r="D2880" i="6"/>
  <c r="Q2880" i="6" s="1"/>
  <c r="C2880" i="6"/>
  <c r="B2880" i="6"/>
  <c r="A2880" i="6"/>
  <c r="U2879" i="6"/>
  <c r="S2879" i="6"/>
  <c r="R2879" i="6"/>
  <c r="Q2879" i="6"/>
  <c r="M2879" i="6"/>
  <c r="L2879" i="6"/>
  <c r="P2879" i="6" s="1"/>
  <c r="K2879" i="6"/>
  <c r="J2879" i="6"/>
  <c r="H2879" i="6"/>
  <c r="G2879" i="6"/>
  <c r="F2879" i="6"/>
  <c r="T2879" i="6" s="1"/>
  <c r="E2879" i="6"/>
  <c r="I2879" i="6" s="1"/>
  <c r="D2879" i="6"/>
  <c r="B2879" i="6"/>
  <c r="A2879" i="6"/>
  <c r="P2878" i="6"/>
  <c r="N2878" i="6"/>
  <c r="M2878" i="6"/>
  <c r="L2878" i="6"/>
  <c r="K2878" i="6"/>
  <c r="U2878" i="6" s="1"/>
  <c r="J2878" i="6"/>
  <c r="S2878" i="6" s="1"/>
  <c r="H2878" i="6"/>
  <c r="I2878" i="6" s="1"/>
  <c r="G2878" i="6"/>
  <c r="F2878" i="6"/>
  <c r="T2878" i="6" s="1"/>
  <c r="E2878" i="6"/>
  <c r="R2878" i="6" s="1"/>
  <c r="V2878" i="6" s="1"/>
  <c r="W2878" i="6" s="1"/>
  <c r="X2878" i="6" s="1"/>
  <c r="D2878" i="6"/>
  <c r="Q2878" i="6" s="1"/>
  <c r="B2878" i="6"/>
  <c r="A2878" i="6"/>
  <c r="U2877" i="6"/>
  <c r="T2877" i="6"/>
  <c r="O2877" i="6"/>
  <c r="N2877" i="6"/>
  <c r="M2877" i="6"/>
  <c r="L2877" i="6"/>
  <c r="P2877" i="6" s="1"/>
  <c r="K2877" i="6"/>
  <c r="J2877" i="6"/>
  <c r="S2877" i="6" s="1"/>
  <c r="G2877" i="6"/>
  <c r="H2877" i="6" s="1"/>
  <c r="I2877" i="6" s="1"/>
  <c r="F2877" i="6"/>
  <c r="E2877" i="6"/>
  <c r="D2877" i="6"/>
  <c r="Q2877" i="6" s="1"/>
  <c r="B2877" i="6"/>
  <c r="C2877" i="6" s="1"/>
  <c r="A2877" i="6"/>
  <c r="U2876" i="6"/>
  <c r="T2876" i="6"/>
  <c r="S2876" i="6"/>
  <c r="R2876" i="6"/>
  <c r="P2876" i="6"/>
  <c r="O2876" i="6"/>
  <c r="N2876" i="6"/>
  <c r="M2876" i="6"/>
  <c r="L2876" i="6"/>
  <c r="K2876" i="6"/>
  <c r="J2876" i="6"/>
  <c r="H2876" i="6"/>
  <c r="G2876" i="6"/>
  <c r="F2876" i="6"/>
  <c r="E2876" i="6"/>
  <c r="D2876" i="6"/>
  <c r="Q2876" i="6" s="1"/>
  <c r="C2876" i="6"/>
  <c r="B2876" i="6"/>
  <c r="V2876" i="6" s="1"/>
  <c r="W2876" i="6" s="1"/>
  <c r="X2876" i="6" s="1"/>
  <c r="A2876" i="6"/>
  <c r="R2875" i="6"/>
  <c r="P2875" i="6"/>
  <c r="M2875" i="6"/>
  <c r="L2875" i="6"/>
  <c r="K2875" i="6"/>
  <c r="U2875" i="6" s="1"/>
  <c r="J2875" i="6"/>
  <c r="S2875" i="6" s="1"/>
  <c r="G2875" i="6"/>
  <c r="H2875" i="6" s="1"/>
  <c r="I2875" i="6" s="1"/>
  <c r="F2875" i="6"/>
  <c r="T2875" i="6" s="1"/>
  <c r="E2875" i="6"/>
  <c r="D2875" i="6"/>
  <c r="Q2875" i="6" s="1"/>
  <c r="B2875" i="6"/>
  <c r="A2875" i="6"/>
  <c r="R2874" i="6"/>
  <c r="Q2874" i="6"/>
  <c r="N2874" i="6"/>
  <c r="M2874" i="6"/>
  <c r="L2874" i="6"/>
  <c r="P2874" i="6" s="1"/>
  <c r="K2874" i="6"/>
  <c r="U2874" i="6" s="1"/>
  <c r="J2874" i="6"/>
  <c r="S2874" i="6" s="1"/>
  <c r="H2874" i="6"/>
  <c r="G2874" i="6"/>
  <c r="F2874" i="6"/>
  <c r="T2874" i="6" s="1"/>
  <c r="E2874" i="6"/>
  <c r="D2874" i="6"/>
  <c r="C2874" i="6"/>
  <c r="B2874" i="6"/>
  <c r="O2874" i="6" s="1"/>
  <c r="A2874" i="6"/>
  <c r="U2873" i="6"/>
  <c r="T2873" i="6"/>
  <c r="V2873" i="6" s="1"/>
  <c r="W2873" i="6" s="1"/>
  <c r="X2873" i="6" s="1"/>
  <c r="S2873" i="6"/>
  <c r="P2873" i="6"/>
  <c r="M2873" i="6"/>
  <c r="L2873" i="6"/>
  <c r="K2873" i="6"/>
  <c r="J2873" i="6"/>
  <c r="G2873" i="6"/>
  <c r="H2873" i="6" s="1"/>
  <c r="I2873" i="6" s="1"/>
  <c r="F2873" i="6"/>
  <c r="E2873" i="6"/>
  <c r="R2873" i="6" s="1"/>
  <c r="D2873" i="6"/>
  <c r="Q2873" i="6" s="1"/>
  <c r="C2873" i="6"/>
  <c r="B2873" i="6"/>
  <c r="A2873" i="6"/>
  <c r="U2872" i="6"/>
  <c r="S2872" i="6"/>
  <c r="R2872" i="6"/>
  <c r="Q2872" i="6"/>
  <c r="N2872" i="6"/>
  <c r="M2872" i="6"/>
  <c r="L2872" i="6"/>
  <c r="P2872" i="6" s="1"/>
  <c r="K2872" i="6"/>
  <c r="J2872" i="6"/>
  <c r="H2872" i="6"/>
  <c r="G2872" i="6"/>
  <c r="F2872" i="6"/>
  <c r="T2872" i="6" s="1"/>
  <c r="E2872" i="6"/>
  <c r="I2872" i="6" s="1"/>
  <c r="D2872" i="6"/>
  <c r="C2872" i="6"/>
  <c r="B2872" i="6"/>
  <c r="O2872" i="6" s="1"/>
  <c r="A2872" i="6"/>
  <c r="P2871" i="6"/>
  <c r="N2871" i="6"/>
  <c r="M2871" i="6"/>
  <c r="L2871" i="6"/>
  <c r="K2871" i="6"/>
  <c r="U2871" i="6" s="1"/>
  <c r="J2871" i="6"/>
  <c r="S2871" i="6" s="1"/>
  <c r="I2871" i="6"/>
  <c r="H2871" i="6"/>
  <c r="G2871" i="6"/>
  <c r="F2871" i="6"/>
  <c r="T2871" i="6" s="1"/>
  <c r="E2871" i="6"/>
  <c r="R2871" i="6" s="1"/>
  <c r="D2871" i="6"/>
  <c r="Q2871" i="6" s="1"/>
  <c r="B2871" i="6"/>
  <c r="A2871" i="6"/>
  <c r="U2870" i="6"/>
  <c r="T2870" i="6"/>
  <c r="S2870" i="6"/>
  <c r="R2870" i="6"/>
  <c r="O2870" i="6"/>
  <c r="N2870" i="6"/>
  <c r="M2870" i="6"/>
  <c r="L2870" i="6"/>
  <c r="P2870" i="6" s="1"/>
  <c r="K2870" i="6"/>
  <c r="J2870" i="6"/>
  <c r="G2870" i="6"/>
  <c r="H2870" i="6" s="1"/>
  <c r="I2870" i="6" s="1"/>
  <c r="F2870" i="6"/>
  <c r="E2870" i="6"/>
  <c r="D2870" i="6"/>
  <c r="Q2870" i="6" s="1"/>
  <c r="B2870" i="6"/>
  <c r="C2870" i="6" s="1"/>
  <c r="A2870" i="6"/>
  <c r="U2869" i="6"/>
  <c r="S2869" i="6"/>
  <c r="Q2869" i="6"/>
  <c r="P2869" i="6"/>
  <c r="O2869" i="6"/>
  <c r="N2869" i="6"/>
  <c r="M2869" i="6"/>
  <c r="L2869" i="6"/>
  <c r="K2869" i="6"/>
  <c r="J2869" i="6"/>
  <c r="H2869" i="6"/>
  <c r="I2869" i="6" s="1"/>
  <c r="G2869" i="6"/>
  <c r="F2869" i="6"/>
  <c r="T2869" i="6" s="1"/>
  <c r="E2869" i="6"/>
  <c r="R2869" i="6" s="1"/>
  <c r="D2869" i="6"/>
  <c r="B2869" i="6"/>
  <c r="A2869" i="6"/>
  <c r="R2868" i="6"/>
  <c r="Q2868" i="6"/>
  <c r="P2868" i="6"/>
  <c r="O2868" i="6"/>
  <c r="N2868" i="6"/>
  <c r="M2868" i="6"/>
  <c r="L2868" i="6"/>
  <c r="K2868" i="6"/>
  <c r="U2868" i="6" s="1"/>
  <c r="J2868" i="6"/>
  <c r="S2868" i="6" s="1"/>
  <c r="G2868" i="6"/>
  <c r="H2868" i="6" s="1"/>
  <c r="I2868" i="6" s="1"/>
  <c r="F2868" i="6"/>
  <c r="T2868" i="6" s="1"/>
  <c r="E2868" i="6"/>
  <c r="D2868" i="6"/>
  <c r="C2868" i="6"/>
  <c r="B2868" i="6"/>
  <c r="V2868" i="6" s="1"/>
  <c r="W2868" i="6" s="1"/>
  <c r="X2868" i="6" s="1"/>
  <c r="A2868" i="6"/>
  <c r="U2867" i="6"/>
  <c r="R2867" i="6"/>
  <c r="Q2867" i="6"/>
  <c r="N2867" i="6"/>
  <c r="M2867" i="6"/>
  <c r="L2867" i="6"/>
  <c r="P2867" i="6" s="1"/>
  <c r="K2867" i="6"/>
  <c r="J2867" i="6"/>
  <c r="S2867" i="6" s="1"/>
  <c r="I2867" i="6"/>
  <c r="H2867" i="6"/>
  <c r="G2867" i="6"/>
  <c r="F2867" i="6"/>
  <c r="T2867" i="6" s="1"/>
  <c r="E2867" i="6"/>
  <c r="D2867" i="6"/>
  <c r="C2867" i="6"/>
  <c r="B2867" i="6"/>
  <c r="O2867" i="6" s="1"/>
  <c r="A2867" i="6"/>
  <c r="U2866" i="6"/>
  <c r="T2866" i="6"/>
  <c r="S2866" i="6"/>
  <c r="R2866" i="6"/>
  <c r="P2866" i="6"/>
  <c r="M2866" i="6"/>
  <c r="L2866" i="6"/>
  <c r="K2866" i="6"/>
  <c r="J2866" i="6"/>
  <c r="G2866" i="6"/>
  <c r="H2866" i="6" s="1"/>
  <c r="I2866" i="6" s="1"/>
  <c r="F2866" i="6"/>
  <c r="E2866" i="6"/>
  <c r="D2866" i="6"/>
  <c r="Q2866" i="6" s="1"/>
  <c r="C2866" i="6"/>
  <c r="B2866" i="6"/>
  <c r="A2866" i="6"/>
  <c r="U2865" i="6"/>
  <c r="T2865" i="6"/>
  <c r="S2865" i="6"/>
  <c r="M2865" i="6"/>
  <c r="L2865" i="6"/>
  <c r="P2865" i="6" s="1"/>
  <c r="K2865" i="6"/>
  <c r="J2865" i="6"/>
  <c r="H2865" i="6"/>
  <c r="G2865" i="6"/>
  <c r="F2865" i="6"/>
  <c r="E2865" i="6"/>
  <c r="D2865" i="6"/>
  <c r="Q2865" i="6" s="1"/>
  <c r="B2865" i="6"/>
  <c r="O2865" i="6" s="1"/>
  <c r="A2865" i="6"/>
  <c r="O2864" i="6"/>
  <c r="N2864" i="6"/>
  <c r="M2864" i="6"/>
  <c r="L2864" i="6"/>
  <c r="P2864" i="6" s="1"/>
  <c r="K2864" i="6"/>
  <c r="U2864" i="6" s="1"/>
  <c r="J2864" i="6"/>
  <c r="S2864" i="6" s="1"/>
  <c r="I2864" i="6"/>
  <c r="H2864" i="6"/>
  <c r="G2864" i="6"/>
  <c r="F2864" i="6"/>
  <c r="T2864" i="6" s="1"/>
  <c r="E2864" i="6"/>
  <c r="R2864" i="6" s="1"/>
  <c r="D2864" i="6"/>
  <c r="Q2864" i="6" s="1"/>
  <c r="B2864" i="6"/>
  <c r="C2864" i="6" s="1"/>
  <c r="A2864" i="6"/>
  <c r="U2863" i="6"/>
  <c r="S2863" i="6"/>
  <c r="R2863" i="6"/>
  <c r="O2863" i="6"/>
  <c r="N2863" i="6"/>
  <c r="M2863" i="6"/>
  <c r="L2863" i="6"/>
  <c r="P2863" i="6" s="1"/>
  <c r="K2863" i="6"/>
  <c r="J2863" i="6"/>
  <c r="G2863" i="6"/>
  <c r="H2863" i="6" s="1"/>
  <c r="F2863" i="6"/>
  <c r="T2863" i="6" s="1"/>
  <c r="E2863" i="6"/>
  <c r="D2863" i="6"/>
  <c r="Q2863" i="6" s="1"/>
  <c r="B2863" i="6"/>
  <c r="C2863" i="6" s="1"/>
  <c r="A2863" i="6"/>
  <c r="S2862" i="6"/>
  <c r="Q2862" i="6"/>
  <c r="P2862" i="6"/>
  <c r="O2862" i="6"/>
  <c r="N2862" i="6"/>
  <c r="M2862" i="6"/>
  <c r="L2862" i="6"/>
  <c r="K2862" i="6"/>
  <c r="U2862" i="6" s="1"/>
  <c r="J2862" i="6"/>
  <c r="H2862" i="6"/>
  <c r="I2862" i="6" s="1"/>
  <c r="G2862" i="6"/>
  <c r="F2862" i="6"/>
  <c r="T2862" i="6" s="1"/>
  <c r="E2862" i="6"/>
  <c r="R2862" i="6" s="1"/>
  <c r="D2862" i="6"/>
  <c r="B2862" i="6"/>
  <c r="A2862" i="6"/>
  <c r="U2861" i="6"/>
  <c r="R2861" i="6"/>
  <c r="P2861" i="6"/>
  <c r="O2861" i="6"/>
  <c r="N2861" i="6"/>
  <c r="M2861" i="6"/>
  <c r="L2861" i="6"/>
  <c r="K2861" i="6"/>
  <c r="J2861" i="6"/>
  <c r="S2861" i="6" s="1"/>
  <c r="G2861" i="6"/>
  <c r="H2861" i="6" s="1"/>
  <c r="I2861" i="6" s="1"/>
  <c r="F2861" i="6"/>
  <c r="T2861" i="6" s="1"/>
  <c r="E2861" i="6"/>
  <c r="D2861" i="6"/>
  <c r="Q2861" i="6" s="1"/>
  <c r="B2861" i="6"/>
  <c r="A2861" i="6"/>
  <c r="V2860" i="6"/>
  <c r="W2860" i="6" s="1"/>
  <c r="X2860" i="6" s="1"/>
  <c r="R2860" i="6"/>
  <c r="Q2860" i="6"/>
  <c r="N2860" i="6"/>
  <c r="M2860" i="6"/>
  <c r="L2860" i="6"/>
  <c r="P2860" i="6" s="1"/>
  <c r="K2860" i="6"/>
  <c r="U2860" i="6" s="1"/>
  <c r="J2860" i="6"/>
  <c r="S2860" i="6" s="1"/>
  <c r="I2860" i="6"/>
  <c r="G2860" i="6"/>
  <c r="H2860" i="6" s="1"/>
  <c r="F2860" i="6"/>
  <c r="T2860" i="6" s="1"/>
  <c r="E2860" i="6"/>
  <c r="D2860" i="6"/>
  <c r="C2860" i="6"/>
  <c r="B2860" i="6"/>
  <c r="O2860" i="6" s="1"/>
  <c r="A2860" i="6"/>
  <c r="U2859" i="6"/>
  <c r="T2859" i="6"/>
  <c r="S2859" i="6"/>
  <c r="P2859" i="6"/>
  <c r="M2859" i="6"/>
  <c r="L2859" i="6"/>
  <c r="K2859" i="6"/>
  <c r="J2859" i="6"/>
  <c r="G2859" i="6"/>
  <c r="H2859" i="6" s="1"/>
  <c r="F2859" i="6"/>
  <c r="E2859" i="6"/>
  <c r="R2859" i="6" s="1"/>
  <c r="D2859" i="6"/>
  <c r="Q2859" i="6" s="1"/>
  <c r="C2859" i="6"/>
  <c r="B2859" i="6"/>
  <c r="A2859" i="6"/>
  <c r="U2858" i="6"/>
  <c r="S2858" i="6"/>
  <c r="O2858" i="6"/>
  <c r="N2858" i="6"/>
  <c r="M2858" i="6"/>
  <c r="L2858" i="6"/>
  <c r="P2858" i="6" s="1"/>
  <c r="K2858" i="6"/>
  <c r="J2858" i="6"/>
  <c r="I2858" i="6"/>
  <c r="H2858" i="6"/>
  <c r="G2858" i="6"/>
  <c r="F2858" i="6"/>
  <c r="T2858" i="6" s="1"/>
  <c r="E2858" i="6"/>
  <c r="R2858" i="6" s="1"/>
  <c r="D2858" i="6"/>
  <c r="Q2858" i="6" s="1"/>
  <c r="B2858" i="6"/>
  <c r="A2858" i="6"/>
  <c r="S2857" i="6"/>
  <c r="P2857" i="6"/>
  <c r="O2857" i="6"/>
  <c r="N2857" i="6"/>
  <c r="M2857" i="6"/>
  <c r="L2857" i="6"/>
  <c r="K2857" i="6"/>
  <c r="U2857" i="6" s="1"/>
  <c r="J2857" i="6"/>
  <c r="H2857" i="6"/>
  <c r="I2857" i="6" s="1"/>
  <c r="G2857" i="6"/>
  <c r="F2857" i="6"/>
  <c r="T2857" i="6" s="1"/>
  <c r="E2857" i="6"/>
  <c r="R2857" i="6" s="1"/>
  <c r="D2857" i="6"/>
  <c r="Q2857" i="6" s="1"/>
  <c r="B2857" i="6"/>
  <c r="C2857" i="6" s="1"/>
  <c r="A2857" i="6"/>
  <c r="V2856" i="6"/>
  <c r="W2856" i="6" s="1"/>
  <c r="X2856" i="6" s="1"/>
  <c r="O2856" i="6"/>
  <c r="N2856" i="6"/>
  <c r="M2856" i="6"/>
  <c r="L2856" i="6"/>
  <c r="P2856" i="6" s="1"/>
  <c r="K2856" i="6"/>
  <c r="U2856" i="6" s="1"/>
  <c r="J2856" i="6"/>
  <c r="S2856" i="6" s="1"/>
  <c r="H2856" i="6"/>
  <c r="I2856" i="6" s="1"/>
  <c r="G2856" i="6"/>
  <c r="F2856" i="6"/>
  <c r="T2856" i="6" s="1"/>
  <c r="E2856" i="6"/>
  <c r="R2856" i="6" s="1"/>
  <c r="D2856" i="6"/>
  <c r="Q2856" i="6" s="1"/>
  <c r="B2856" i="6"/>
  <c r="C2856" i="6" s="1"/>
  <c r="A2856" i="6"/>
  <c r="U2855" i="6"/>
  <c r="S2855" i="6"/>
  <c r="R2855" i="6"/>
  <c r="P2855" i="6"/>
  <c r="O2855" i="6"/>
  <c r="N2855" i="6"/>
  <c r="M2855" i="6"/>
  <c r="L2855" i="6"/>
  <c r="K2855" i="6"/>
  <c r="J2855" i="6"/>
  <c r="G2855" i="6"/>
  <c r="H2855" i="6" s="1"/>
  <c r="I2855" i="6" s="1"/>
  <c r="F2855" i="6"/>
  <c r="T2855" i="6" s="1"/>
  <c r="E2855" i="6"/>
  <c r="D2855" i="6"/>
  <c r="Q2855" i="6" s="1"/>
  <c r="C2855" i="6"/>
  <c r="B2855" i="6"/>
  <c r="A2855" i="6"/>
  <c r="U2854" i="6"/>
  <c r="R2854" i="6"/>
  <c r="M2854" i="6"/>
  <c r="L2854" i="6"/>
  <c r="P2854" i="6" s="1"/>
  <c r="K2854" i="6"/>
  <c r="J2854" i="6"/>
  <c r="S2854" i="6" s="1"/>
  <c r="G2854" i="6"/>
  <c r="H2854" i="6" s="1"/>
  <c r="I2854" i="6" s="1"/>
  <c r="F2854" i="6"/>
  <c r="T2854" i="6" s="1"/>
  <c r="E2854" i="6"/>
  <c r="D2854" i="6"/>
  <c r="Q2854" i="6" s="1"/>
  <c r="C2854" i="6"/>
  <c r="B2854" i="6"/>
  <c r="A2854" i="6"/>
  <c r="T2853" i="6"/>
  <c r="R2853" i="6"/>
  <c r="Q2853" i="6"/>
  <c r="M2853" i="6"/>
  <c r="L2853" i="6"/>
  <c r="P2853" i="6" s="1"/>
  <c r="K2853" i="6"/>
  <c r="U2853" i="6" s="1"/>
  <c r="J2853" i="6"/>
  <c r="S2853" i="6" s="1"/>
  <c r="H2853" i="6"/>
  <c r="I2853" i="6" s="1"/>
  <c r="G2853" i="6"/>
  <c r="F2853" i="6"/>
  <c r="E2853" i="6"/>
  <c r="D2853" i="6"/>
  <c r="B2853" i="6"/>
  <c r="A2853" i="6"/>
  <c r="U2852" i="6"/>
  <c r="M2852" i="6"/>
  <c r="L2852" i="6"/>
  <c r="P2852" i="6" s="1"/>
  <c r="K2852" i="6"/>
  <c r="J2852" i="6"/>
  <c r="S2852" i="6" s="1"/>
  <c r="H2852" i="6"/>
  <c r="G2852" i="6"/>
  <c r="F2852" i="6"/>
  <c r="T2852" i="6" s="1"/>
  <c r="E2852" i="6"/>
  <c r="D2852" i="6"/>
  <c r="Q2852" i="6" s="1"/>
  <c r="B2852" i="6"/>
  <c r="A2852" i="6"/>
  <c r="U2851" i="6"/>
  <c r="S2851" i="6"/>
  <c r="R2851" i="6"/>
  <c r="P2851" i="6"/>
  <c r="O2851" i="6"/>
  <c r="N2851" i="6"/>
  <c r="M2851" i="6"/>
  <c r="L2851" i="6"/>
  <c r="K2851" i="6"/>
  <c r="J2851" i="6"/>
  <c r="H2851" i="6"/>
  <c r="I2851" i="6" s="1"/>
  <c r="G2851" i="6"/>
  <c r="F2851" i="6"/>
  <c r="T2851" i="6" s="1"/>
  <c r="E2851" i="6"/>
  <c r="D2851" i="6"/>
  <c r="Q2851" i="6" s="1"/>
  <c r="C2851" i="6"/>
  <c r="B2851" i="6"/>
  <c r="A2851" i="6"/>
  <c r="R2850" i="6"/>
  <c r="N2850" i="6"/>
  <c r="M2850" i="6"/>
  <c r="L2850" i="6"/>
  <c r="P2850" i="6" s="1"/>
  <c r="K2850" i="6"/>
  <c r="U2850" i="6" s="1"/>
  <c r="J2850" i="6"/>
  <c r="S2850" i="6" s="1"/>
  <c r="H2850" i="6"/>
  <c r="I2850" i="6" s="1"/>
  <c r="G2850" i="6"/>
  <c r="F2850" i="6"/>
  <c r="T2850" i="6" s="1"/>
  <c r="E2850" i="6"/>
  <c r="D2850" i="6"/>
  <c r="Q2850" i="6" s="1"/>
  <c r="B2850" i="6"/>
  <c r="C2850" i="6" s="1"/>
  <c r="A2850" i="6"/>
  <c r="U2849" i="6"/>
  <c r="T2849" i="6"/>
  <c r="S2849" i="6"/>
  <c r="O2849" i="6"/>
  <c r="N2849" i="6"/>
  <c r="M2849" i="6"/>
  <c r="L2849" i="6"/>
  <c r="P2849" i="6" s="1"/>
  <c r="K2849" i="6"/>
  <c r="J2849" i="6"/>
  <c r="G2849" i="6"/>
  <c r="H2849" i="6" s="1"/>
  <c r="I2849" i="6" s="1"/>
  <c r="F2849" i="6"/>
  <c r="E2849" i="6"/>
  <c r="D2849" i="6"/>
  <c r="Q2849" i="6" s="1"/>
  <c r="B2849" i="6"/>
  <c r="C2849" i="6" s="1"/>
  <c r="A2849" i="6"/>
  <c r="V2848" i="6"/>
  <c r="W2848" i="6" s="1"/>
  <c r="X2848" i="6" s="1"/>
  <c r="U2848" i="6"/>
  <c r="R2848" i="6"/>
  <c r="P2848" i="6"/>
  <c r="O2848" i="6"/>
  <c r="N2848" i="6"/>
  <c r="M2848" i="6"/>
  <c r="L2848" i="6"/>
  <c r="K2848" i="6"/>
  <c r="J2848" i="6"/>
  <c r="S2848" i="6" s="1"/>
  <c r="G2848" i="6"/>
  <c r="H2848" i="6" s="1"/>
  <c r="I2848" i="6" s="1"/>
  <c r="F2848" i="6"/>
  <c r="T2848" i="6" s="1"/>
  <c r="E2848" i="6"/>
  <c r="D2848" i="6"/>
  <c r="Q2848" i="6" s="1"/>
  <c r="C2848" i="6"/>
  <c r="B2848" i="6"/>
  <c r="A2848" i="6"/>
  <c r="U2847" i="6"/>
  <c r="T2847" i="6"/>
  <c r="R2847" i="6"/>
  <c r="Q2847" i="6"/>
  <c r="P2847" i="6"/>
  <c r="O2847" i="6"/>
  <c r="N2847" i="6"/>
  <c r="M2847" i="6"/>
  <c r="L2847" i="6"/>
  <c r="K2847" i="6"/>
  <c r="J2847" i="6"/>
  <c r="S2847" i="6" s="1"/>
  <c r="G2847" i="6"/>
  <c r="H2847" i="6" s="1"/>
  <c r="I2847" i="6" s="1"/>
  <c r="F2847" i="6"/>
  <c r="E2847" i="6"/>
  <c r="D2847" i="6"/>
  <c r="C2847" i="6"/>
  <c r="B2847" i="6"/>
  <c r="A2847" i="6"/>
  <c r="U2846" i="6"/>
  <c r="Q2846" i="6"/>
  <c r="M2846" i="6"/>
  <c r="L2846" i="6"/>
  <c r="P2846" i="6" s="1"/>
  <c r="K2846" i="6"/>
  <c r="J2846" i="6"/>
  <c r="S2846" i="6" s="1"/>
  <c r="H2846" i="6"/>
  <c r="G2846" i="6"/>
  <c r="F2846" i="6"/>
  <c r="T2846" i="6" s="1"/>
  <c r="E2846" i="6"/>
  <c r="R2846" i="6" s="1"/>
  <c r="D2846" i="6"/>
  <c r="B2846" i="6"/>
  <c r="O2846" i="6" s="1"/>
  <c r="A2846" i="6"/>
  <c r="U2845" i="6"/>
  <c r="T2845" i="6"/>
  <c r="S2845" i="6"/>
  <c r="R2845" i="6"/>
  <c r="M2845" i="6"/>
  <c r="L2845" i="6"/>
  <c r="P2845" i="6" s="1"/>
  <c r="K2845" i="6"/>
  <c r="J2845" i="6"/>
  <c r="G2845" i="6"/>
  <c r="H2845" i="6" s="1"/>
  <c r="I2845" i="6" s="1"/>
  <c r="F2845" i="6"/>
  <c r="E2845" i="6"/>
  <c r="D2845" i="6"/>
  <c r="Q2845" i="6" s="1"/>
  <c r="B2845" i="6"/>
  <c r="A2845" i="6"/>
  <c r="U2844" i="6"/>
  <c r="S2844" i="6"/>
  <c r="O2844" i="6"/>
  <c r="N2844" i="6"/>
  <c r="M2844" i="6"/>
  <c r="L2844" i="6"/>
  <c r="P2844" i="6" s="1"/>
  <c r="K2844" i="6"/>
  <c r="J2844" i="6"/>
  <c r="G2844" i="6"/>
  <c r="H2844" i="6" s="1"/>
  <c r="F2844" i="6"/>
  <c r="T2844" i="6" s="1"/>
  <c r="E2844" i="6"/>
  <c r="R2844" i="6" s="1"/>
  <c r="D2844" i="6"/>
  <c r="Q2844" i="6" s="1"/>
  <c r="B2844" i="6"/>
  <c r="C2844" i="6" s="1"/>
  <c r="A2844" i="6"/>
  <c r="S2843" i="6"/>
  <c r="Q2843" i="6"/>
  <c r="P2843" i="6"/>
  <c r="M2843" i="6"/>
  <c r="L2843" i="6"/>
  <c r="K2843" i="6"/>
  <c r="U2843" i="6" s="1"/>
  <c r="J2843" i="6"/>
  <c r="H2843" i="6"/>
  <c r="G2843" i="6"/>
  <c r="F2843" i="6"/>
  <c r="T2843" i="6" s="1"/>
  <c r="E2843" i="6"/>
  <c r="D2843" i="6"/>
  <c r="C2843" i="6"/>
  <c r="B2843" i="6"/>
  <c r="A2843" i="6"/>
  <c r="R2842" i="6"/>
  <c r="O2842" i="6"/>
  <c r="N2842" i="6"/>
  <c r="M2842" i="6"/>
  <c r="L2842" i="6"/>
  <c r="P2842" i="6" s="1"/>
  <c r="K2842" i="6"/>
  <c r="U2842" i="6" s="1"/>
  <c r="J2842" i="6"/>
  <c r="S2842" i="6" s="1"/>
  <c r="I2842" i="6"/>
  <c r="G2842" i="6"/>
  <c r="H2842" i="6" s="1"/>
  <c r="F2842" i="6"/>
  <c r="T2842" i="6" s="1"/>
  <c r="E2842" i="6"/>
  <c r="D2842" i="6"/>
  <c r="Q2842" i="6" s="1"/>
  <c r="C2842" i="6"/>
  <c r="B2842" i="6"/>
  <c r="A2842" i="6"/>
  <c r="T2841" i="6"/>
  <c r="Q2841" i="6"/>
  <c r="M2841" i="6"/>
  <c r="L2841" i="6"/>
  <c r="P2841" i="6" s="1"/>
  <c r="K2841" i="6"/>
  <c r="U2841" i="6" s="1"/>
  <c r="J2841" i="6"/>
  <c r="S2841" i="6" s="1"/>
  <c r="I2841" i="6"/>
  <c r="G2841" i="6"/>
  <c r="H2841" i="6" s="1"/>
  <c r="F2841" i="6"/>
  <c r="E2841" i="6"/>
  <c r="D2841" i="6"/>
  <c r="C2841" i="6"/>
  <c r="B2841" i="6"/>
  <c r="O2841" i="6" s="1"/>
  <c r="A2841" i="6"/>
  <c r="U2840" i="6"/>
  <c r="T2840" i="6"/>
  <c r="S2840" i="6"/>
  <c r="Q2840" i="6"/>
  <c r="P2840" i="6"/>
  <c r="M2840" i="6"/>
  <c r="L2840" i="6"/>
  <c r="K2840" i="6"/>
  <c r="J2840" i="6"/>
  <c r="G2840" i="6"/>
  <c r="H2840" i="6" s="1"/>
  <c r="I2840" i="6" s="1"/>
  <c r="F2840" i="6"/>
  <c r="E2840" i="6"/>
  <c r="R2840" i="6" s="1"/>
  <c r="D2840" i="6"/>
  <c r="B2840" i="6"/>
  <c r="A2840" i="6"/>
  <c r="S2839" i="6"/>
  <c r="Q2839" i="6"/>
  <c r="P2839" i="6"/>
  <c r="M2839" i="6"/>
  <c r="L2839" i="6"/>
  <c r="K2839" i="6"/>
  <c r="U2839" i="6" s="1"/>
  <c r="J2839" i="6"/>
  <c r="H2839" i="6"/>
  <c r="G2839" i="6"/>
  <c r="F2839" i="6"/>
  <c r="T2839" i="6" s="1"/>
  <c r="E2839" i="6"/>
  <c r="I2839" i="6" s="1"/>
  <c r="D2839" i="6"/>
  <c r="B2839" i="6"/>
  <c r="A2839" i="6"/>
  <c r="U2838" i="6"/>
  <c r="O2838" i="6"/>
  <c r="N2838" i="6"/>
  <c r="M2838" i="6"/>
  <c r="L2838" i="6"/>
  <c r="P2838" i="6" s="1"/>
  <c r="K2838" i="6"/>
  <c r="J2838" i="6"/>
  <c r="S2838" i="6" s="1"/>
  <c r="G2838" i="6"/>
  <c r="H2838" i="6" s="1"/>
  <c r="F2838" i="6"/>
  <c r="T2838" i="6" s="1"/>
  <c r="E2838" i="6"/>
  <c r="R2838" i="6" s="1"/>
  <c r="D2838" i="6"/>
  <c r="Q2838" i="6" s="1"/>
  <c r="B2838" i="6"/>
  <c r="C2838" i="6" s="1"/>
  <c r="A2838" i="6"/>
  <c r="U2837" i="6"/>
  <c r="S2837" i="6"/>
  <c r="Q2837" i="6"/>
  <c r="O2837" i="6"/>
  <c r="N2837" i="6"/>
  <c r="M2837" i="6"/>
  <c r="L2837" i="6"/>
  <c r="P2837" i="6" s="1"/>
  <c r="K2837" i="6"/>
  <c r="J2837" i="6"/>
  <c r="H2837" i="6"/>
  <c r="I2837" i="6" s="1"/>
  <c r="G2837" i="6"/>
  <c r="F2837" i="6"/>
  <c r="T2837" i="6" s="1"/>
  <c r="E2837" i="6"/>
  <c r="D2837" i="6"/>
  <c r="C2837" i="6"/>
  <c r="B2837" i="6"/>
  <c r="A2837" i="6"/>
  <c r="U2836" i="6"/>
  <c r="S2836" i="6"/>
  <c r="R2836" i="6"/>
  <c r="Q2836" i="6"/>
  <c r="P2836" i="6"/>
  <c r="O2836" i="6"/>
  <c r="N2836" i="6"/>
  <c r="M2836" i="6"/>
  <c r="L2836" i="6"/>
  <c r="K2836" i="6"/>
  <c r="J2836" i="6"/>
  <c r="G2836" i="6"/>
  <c r="H2836" i="6" s="1"/>
  <c r="F2836" i="6"/>
  <c r="T2836" i="6" s="1"/>
  <c r="E2836" i="6"/>
  <c r="D2836" i="6"/>
  <c r="C2836" i="6"/>
  <c r="B2836" i="6"/>
  <c r="V2836" i="6" s="1"/>
  <c r="W2836" i="6" s="1"/>
  <c r="X2836" i="6" s="1"/>
  <c r="A2836" i="6"/>
  <c r="R2835" i="6"/>
  <c r="Q2835" i="6"/>
  <c r="O2835" i="6"/>
  <c r="N2835" i="6"/>
  <c r="M2835" i="6"/>
  <c r="L2835" i="6"/>
  <c r="P2835" i="6" s="1"/>
  <c r="K2835" i="6"/>
  <c r="U2835" i="6" s="1"/>
  <c r="J2835" i="6"/>
  <c r="S2835" i="6" s="1"/>
  <c r="I2835" i="6"/>
  <c r="G2835" i="6"/>
  <c r="H2835" i="6" s="1"/>
  <c r="F2835" i="6"/>
  <c r="T2835" i="6" s="1"/>
  <c r="E2835" i="6"/>
  <c r="D2835" i="6"/>
  <c r="C2835" i="6"/>
  <c r="B2835" i="6"/>
  <c r="V2835" i="6" s="1"/>
  <c r="W2835" i="6" s="1"/>
  <c r="X2835" i="6" s="1"/>
  <c r="A2835" i="6"/>
  <c r="Q2834" i="6"/>
  <c r="M2834" i="6"/>
  <c r="L2834" i="6"/>
  <c r="P2834" i="6" s="1"/>
  <c r="K2834" i="6"/>
  <c r="U2834" i="6" s="1"/>
  <c r="J2834" i="6"/>
  <c r="S2834" i="6" s="1"/>
  <c r="G2834" i="6"/>
  <c r="H2834" i="6" s="1"/>
  <c r="I2834" i="6" s="1"/>
  <c r="F2834" i="6"/>
  <c r="T2834" i="6" s="1"/>
  <c r="E2834" i="6"/>
  <c r="D2834" i="6"/>
  <c r="C2834" i="6"/>
  <c r="B2834" i="6"/>
  <c r="O2834" i="6" s="1"/>
  <c r="A2834" i="6"/>
  <c r="U2833" i="6"/>
  <c r="T2833" i="6"/>
  <c r="S2833" i="6"/>
  <c r="Q2833" i="6"/>
  <c r="P2833" i="6"/>
  <c r="O2833" i="6"/>
  <c r="M2833" i="6"/>
  <c r="L2833" i="6"/>
  <c r="K2833" i="6"/>
  <c r="J2833" i="6"/>
  <c r="G2833" i="6"/>
  <c r="H2833" i="6" s="1"/>
  <c r="F2833" i="6"/>
  <c r="E2833" i="6"/>
  <c r="R2833" i="6" s="1"/>
  <c r="D2833" i="6"/>
  <c r="C2833" i="6"/>
  <c r="B2833" i="6"/>
  <c r="A2833" i="6"/>
  <c r="S2832" i="6"/>
  <c r="Q2832" i="6"/>
  <c r="O2832" i="6"/>
  <c r="M2832" i="6"/>
  <c r="L2832" i="6"/>
  <c r="P2832" i="6" s="1"/>
  <c r="K2832" i="6"/>
  <c r="U2832" i="6" s="1"/>
  <c r="J2832" i="6"/>
  <c r="H2832" i="6"/>
  <c r="G2832" i="6"/>
  <c r="F2832" i="6"/>
  <c r="T2832" i="6" s="1"/>
  <c r="E2832" i="6"/>
  <c r="I2832" i="6" s="1"/>
  <c r="D2832" i="6"/>
  <c r="C2832" i="6"/>
  <c r="B2832" i="6"/>
  <c r="A2832" i="6"/>
  <c r="U2831" i="6"/>
  <c r="O2831" i="6"/>
  <c r="N2831" i="6"/>
  <c r="M2831" i="6"/>
  <c r="L2831" i="6"/>
  <c r="P2831" i="6" s="1"/>
  <c r="K2831" i="6"/>
  <c r="J2831" i="6"/>
  <c r="S2831" i="6" s="1"/>
  <c r="G2831" i="6"/>
  <c r="H2831" i="6" s="1"/>
  <c r="F2831" i="6"/>
  <c r="T2831" i="6" s="1"/>
  <c r="E2831" i="6"/>
  <c r="R2831" i="6" s="1"/>
  <c r="D2831" i="6"/>
  <c r="Q2831" i="6" s="1"/>
  <c r="B2831" i="6"/>
  <c r="C2831" i="6" s="1"/>
  <c r="A2831" i="6"/>
  <c r="W2830" i="6"/>
  <c r="X2830" i="6" s="1"/>
  <c r="U2830" i="6"/>
  <c r="S2830" i="6"/>
  <c r="R2830" i="6"/>
  <c r="O2830" i="6"/>
  <c r="N2830" i="6"/>
  <c r="M2830" i="6"/>
  <c r="L2830" i="6"/>
  <c r="P2830" i="6" s="1"/>
  <c r="K2830" i="6"/>
  <c r="J2830" i="6"/>
  <c r="I2830" i="6"/>
  <c r="H2830" i="6"/>
  <c r="V2830" i="6" s="1"/>
  <c r="G2830" i="6"/>
  <c r="F2830" i="6"/>
  <c r="T2830" i="6" s="1"/>
  <c r="E2830" i="6"/>
  <c r="D2830" i="6"/>
  <c r="Q2830" i="6" s="1"/>
  <c r="C2830" i="6"/>
  <c r="B2830" i="6"/>
  <c r="A2830" i="6"/>
  <c r="U2829" i="6"/>
  <c r="S2829" i="6"/>
  <c r="R2829" i="6"/>
  <c r="Q2829" i="6"/>
  <c r="P2829" i="6"/>
  <c r="O2829" i="6"/>
  <c r="N2829" i="6"/>
  <c r="M2829" i="6"/>
  <c r="L2829" i="6"/>
  <c r="K2829" i="6"/>
  <c r="J2829" i="6"/>
  <c r="G2829" i="6"/>
  <c r="H2829" i="6" s="1"/>
  <c r="F2829" i="6"/>
  <c r="T2829" i="6" s="1"/>
  <c r="E2829" i="6"/>
  <c r="D2829" i="6"/>
  <c r="C2829" i="6"/>
  <c r="B2829" i="6"/>
  <c r="V2829" i="6" s="1"/>
  <c r="W2829" i="6" s="1"/>
  <c r="X2829" i="6" s="1"/>
  <c r="A2829" i="6"/>
  <c r="R2828" i="6"/>
  <c r="Q2828" i="6"/>
  <c r="O2828" i="6"/>
  <c r="N2828" i="6"/>
  <c r="M2828" i="6"/>
  <c r="L2828" i="6"/>
  <c r="P2828" i="6" s="1"/>
  <c r="K2828" i="6"/>
  <c r="U2828" i="6" s="1"/>
  <c r="J2828" i="6"/>
  <c r="S2828" i="6" s="1"/>
  <c r="G2828" i="6"/>
  <c r="H2828" i="6" s="1"/>
  <c r="I2828" i="6" s="1"/>
  <c r="F2828" i="6"/>
  <c r="T2828" i="6" s="1"/>
  <c r="E2828" i="6"/>
  <c r="D2828" i="6"/>
  <c r="C2828" i="6"/>
  <c r="B2828" i="6"/>
  <c r="A2828" i="6"/>
  <c r="Q2827" i="6"/>
  <c r="M2827" i="6"/>
  <c r="L2827" i="6"/>
  <c r="P2827" i="6" s="1"/>
  <c r="K2827" i="6"/>
  <c r="U2827" i="6" s="1"/>
  <c r="J2827" i="6"/>
  <c r="S2827" i="6" s="1"/>
  <c r="G2827" i="6"/>
  <c r="H2827" i="6" s="1"/>
  <c r="F2827" i="6"/>
  <c r="T2827" i="6" s="1"/>
  <c r="E2827" i="6"/>
  <c r="D2827" i="6"/>
  <c r="C2827" i="6"/>
  <c r="B2827" i="6"/>
  <c r="O2827" i="6" s="1"/>
  <c r="A2827" i="6"/>
  <c r="U2826" i="6"/>
  <c r="T2826" i="6"/>
  <c r="S2826" i="6"/>
  <c r="Q2826" i="6"/>
  <c r="P2826" i="6"/>
  <c r="O2826" i="6"/>
  <c r="M2826" i="6"/>
  <c r="L2826" i="6"/>
  <c r="K2826" i="6"/>
  <c r="J2826" i="6"/>
  <c r="G2826" i="6"/>
  <c r="H2826" i="6" s="1"/>
  <c r="F2826" i="6"/>
  <c r="E2826" i="6"/>
  <c r="R2826" i="6" s="1"/>
  <c r="D2826" i="6"/>
  <c r="B2826" i="6"/>
  <c r="A2826" i="6"/>
  <c r="S2825" i="6"/>
  <c r="Q2825" i="6"/>
  <c r="O2825" i="6"/>
  <c r="M2825" i="6"/>
  <c r="L2825" i="6"/>
  <c r="P2825" i="6" s="1"/>
  <c r="K2825" i="6"/>
  <c r="U2825" i="6" s="1"/>
  <c r="J2825" i="6"/>
  <c r="H2825" i="6"/>
  <c r="G2825" i="6"/>
  <c r="F2825" i="6"/>
  <c r="T2825" i="6" s="1"/>
  <c r="E2825" i="6"/>
  <c r="I2825" i="6" s="1"/>
  <c r="D2825" i="6"/>
  <c r="B2825" i="6"/>
  <c r="A2825" i="6"/>
  <c r="V2824" i="6"/>
  <c r="W2824" i="6" s="1"/>
  <c r="X2824" i="6" s="1"/>
  <c r="U2824" i="6"/>
  <c r="O2824" i="6"/>
  <c r="N2824" i="6"/>
  <c r="M2824" i="6"/>
  <c r="L2824" i="6"/>
  <c r="P2824" i="6" s="1"/>
  <c r="K2824" i="6"/>
  <c r="J2824" i="6"/>
  <c r="S2824" i="6" s="1"/>
  <c r="H2824" i="6"/>
  <c r="I2824" i="6" s="1"/>
  <c r="G2824" i="6"/>
  <c r="F2824" i="6"/>
  <c r="T2824" i="6" s="1"/>
  <c r="E2824" i="6"/>
  <c r="R2824" i="6" s="1"/>
  <c r="D2824" i="6"/>
  <c r="Q2824" i="6" s="1"/>
  <c r="B2824" i="6"/>
  <c r="C2824" i="6" s="1"/>
  <c r="A2824" i="6"/>
  <c r="V2823" i="6"/>
  <c r="W2823" i="6" s="1"/>
  <c r="X2823" i="6" s="1"/>
  <c r="U2823" i="6"/>
  <c r="S2823" i="6"/>
  <c r="Q2823" i="6"/>
  <c r="O2823" i="6"/>
  <c r="N2823" i="6"/>
  <c r="M2823" i="6"/>
  <c r="L2823" i="6"/>
  <c r="P2823" i="6" s="1"/>
  <c r="K2823" i="6"/>
  <c r="J2823" i="6"/>
  <c r="G2823" i="6"/>
  <c r="H2823" i="6" s="1"/>
  <c r="I2823" i="6" s="1"/>
  <c r="F2823" i="6"/>
  <c r="T2823" i="6" s="1"/>
  <c r="E2823" i="6"/>
  <c r="R2823" i="6" s="1"/>
  <c r="D2823" i="6"/>
  <c r="C2823" i="6"/>
  <c r="B2823" i="6"/>
  <c r="A2823" i="6"/>
  <c r="U2822" i="6"/>
  <c r="S2822" i="6"/>
  <c r="R2822" i="6"/>
  <c r="Q2822" i="6"/>
  <c r="P2822" i="6"/>
  <c r="O2822" i="6"/>
  <c r="N2822" i="6"/>
  <c r="M2822" i="6"/>
  <c r="L2822" i="6"/>
  <c r="K2822" i="6"/>
  <c r="J2822" i="6"/>
  <c r="G2822" i="6"/>
  <c r="H2822" i="6" s="1"/>
  <c r="I2822" i="6" s="1"/>
  <c r="F2822" i="6"/>
  <c r="T2822" i="6" s="1"/>
  <c r="E2822" i="6"/>
  <c r="D2822" i="6"/>
  <c r="C2822" i="6"/>
  <c r="B2822" i="6"/>
  <c r="V2822" i="6" s="1"/>
  <c r="W2822" i="6" s="1"/>
  <c r="X2822" i="6" s="1"/>
  <c r="A2822" i="6"/>
  <c r="R2821" i="6"/>
  <c r="Q2821" i="6"/>
  <c r="O2821" i="6"/>
  <c r="N2821" i="6"/>
  <c r="M2821" i="6"/>
  <c r="L2821" i="6"/>
  <c r="P2821" i="6" s="1"/>
  <c r="K2821" i="6"/>
  <c r="U2821" i="6" s="1"/>
  <c r="J2821" i="6"/>
  <c r="S2821" i="6" s="1"/>
  <c r="I2821" i="6"/>
  <c r="G2821" i="6"/>
  <c r="H2821" i="6" s="1"/>
  <c r="F2821" i="6"/>
  <c r="T2821" i="6" s="1"/>
  <c r="E2821" i="6"/>
  <c r="D2821" i="6"/>
  <c r="C2821" i="6"/>
  <c r="B2821" i="6"/>
  <c r="V2821" i="6" s="1"/>
  <c r="W2821" i="6" s="1"/>
  <c r="X2821" i="6" s="1"/>
  <c r="A2821" i="6"/>
  <c r="Q2820" i="6"/>
  <c r="M2820" i="6"/>
  <c r="L2820" i="6"/>
  <c r="P2820" i="6" s="1"/>
  <c r="K2820" i="6"/>
  <c r="U2820" i="6" s="1"/>
  <c r="J2820" i="6"/>
  <c r="S2820" i="6" s="1"/>
  <c r="I2820" i="6"/>
  <c r="G2820" i="6"/>
  <c r="H2820" i="6" s="1"/>
  <c r="F2820" i="6"/>
  <c r="T2820" i="6" s="1"/>
  <c r="E2820" i="6"/>
  <c r="D2820" i="6"/>
  <c r="C2820" i="6"/>
  <c r="B2820" i="6"/>
  <c r="O2820" i="6" s="1"/>
  <c r="A2820" i="6"/>
  <c r="U2819" i="6"/>
  <c r="S2819" i="6"/>
  <c r="Q2819" i="6"/>
  <c r="P2819" i="6"/>
  <c r="O2819" i="6"/>
  <c r="M2819" i="6"/>
  <c r="L2819" i="6"/>
  <c r="K2819" i="6"/>
  <c r="J2819" i="6"/>
  <c r="G2819" i="6"/>
  <c r="H2819" i="6" s="1"/>
  <c r="I2819" i="6" s="1"/>
  <c r="F2819" i="6"/>
  <c r="T2819" i="6" s="1"/>
  <c r="E2819" i="6"/>
  <c r="R2819" i="6" s="1"/>
  <c r="D2819" i="6"/>
  <c r="C2819" i="6"/>
  <c r="B2819" i="6"/>
  <c r="A2819" i="6"/>
  <c r="S2818" i="6"/>
  <c r="Q2818" i="6"/>
  <c r="P2818" i="6"/>
  <c r="O2818" i="6"/>
  <c r="M2818" i="6"/>
  <c r="L2818" i="6"/>
  <c r="K2818" i="6"/>
  <c r="U2818" i="6" s="1"/>
  <c r="J2818" i="6"/>
  <c r="H2818" i="6"/>
  <c r="G2818" i="6"/>
  <c r="F2818" i="6"/>
  <c r="T2818" i="6" s="1"/>
  <c r="E2818" i="6"/>
  <c r="I2818" i="6" s="1"/>
  <c r="D2818" i="6"/>
  <c r="C2818" i="6"/>
  <c r="B2818" i="6"/>
  <c r="A2818" i="6"/>
  <c r="U2817" i="6"/>
  <c r="V2817" i="6" s="1"/>
  <c r="W2817" i="6" s="1"/>
  <c r="X2817" i="6" s="1"/>
  <c r="O2817" i="6"/>
  <c r="N2817" i="6"/>
  <c r="M2817" i="6"/>
  <c r="L2817" i="6"/>
  <c r="P2817" i="6" s="1"/>
  <c r="K2817" i="6"/>
  <c r="J2817" i="6"/>
  <c r="S2817" i="6" s="1"/>
  <c r="G2817" i="6"/>
  <c r="H2817" i="6" s="1"/>
  <c r="I2817" i="6" s="1"/>
  <c r="F2817" i="6"/>
  <c r="T2817" i="6" s="1"/>
  <c r="E2817" i="6"/>
  <c r="R2817" i="6" s="1"/>
  <c r="D2817" i="6"/>
  <c r="Q2817" i="6" s="1"/>
  <c r="B2817" i="6"/>
  <c r="C2817" i="6" s="1"/>
  <c r="A2817" i="6"/>
  <c r="V2816" i="6"/>
  <c r="W2816" i="6" s="1"/>
  <c r="X2816" i="6" s="1"/>
  <c r="U2816" i="6"/>
  <c r="S2816" i="6"/>
  <c r="Q2816" i="6"/>
  <c r="O2816" i="6"/>
  <c r="N2816" i="6"/>
  <c r="M2816" i="6"/>
  <c r="L2816" i="6"/>
  <c r="P2816" i="6" s="1"/>
  <c r="K2816" i="6"/>
  <c r="J2816" i="6"/>
  <c r="G2816" i="6"/>
  <c r="H2816" i="6" s="1"/>
  <c r="I2816" i="6" s="1"/>
  <c r="F2816" i="6"/>
  <c r="T2816" i="6" s="1"/>
  <c r="E2816" i="6"/>
  <c r="R2816" i="6" s="1"/>
  <c r="D2816" i="6"/>
  <c r="C2816" i="6"/>
  <c r="B2816" i="6"/>
  <c r="A2816" i="6"/>
  <c r="U2815" i="6"/>
  <c r="S2815" i="6"/>
  <c r="R2815" i="6"/>
  <c r="Q2815" i="6"/>
  <c r="P2815" i="6"/>
  <c r="O2815" i="6"/>
  <c r="N2815" i="6"/>
  <c r="M2815" i="6"/>
  <c r="L2815" i="6"/>
  <c r="K2815" i="6"/>
  <c r="J2815" i="6"/>
  <c r="G2815" i="6"/>
  <c r="H2815" i="6" s="1"/>
  <c r="F2815" i="6"/>
  <c r="T2815" i="6" s="1"/>
  <c r="E2815" i="6"/>
  <c r="D2815" i="6"/>
  <c r="C2815" i="6"/>
  <c r="B2815" i="6"/>
  <c r="A2815" i="6"/>
  <c r="R2814" i="6"/>
  <c r="Q2814" i="6"/>
  <c r="O2814" i="6"/>
  <c r="N2814" i="6"/>
  <c r="M2814" i="6"/>
  <c r="L2814" i="6"/>
  <c r="P2814" i="6" s="1"/>
  <c r="K2814" i="6"/>
  <c r="U2814" i="6" s="1"/>
  <c r="J2814" i="6"/>
  <c r="S2814" i="6" s="1"/>
  <c r="G2814" i="6"/>
  <c r="H2814" i="6" s="1"/>
  <c r="I2814" i="6" s="1"/>
  <c r="F2814" i="6"/>
  <c r="T2814" i="6" s="1"/>
  <c r="E2814" i="6"/>
  <c r="D2814" i="6"/>
  <c r="C2814" i="6"/>
  <c r="B2814" i="6"/>
  <c r="V2814" i="6" s="1"/>
  <c r="W2814" i="6" s="1"/>
  <c r="X2814" i="6" s="1"/>
  <c r="A2814" i="6"/>
  <c r="Q2813" i="6"/>
  <c r="M2813" i="6"/>
  <c r="L2813" i="6"/>
  <c r="P2813" i="6" s="1"/>
  <c r="K2813" i="6"/>
  <c r="U2813" i="6" s="1"/>
  <c r="J2813" i="6"/>
  <c r="S2813" i="6" s="1"/>
  <c r="G2813" i="6"/>
  <c r="H2813" i="6" s="1"/>
  <c r="I2813" i="6" s="1"/>
  <c r="F2813" i="6"/>
  <c r="T2813" i="6" s="1"/>
  <c r="E2813" i="6"/>
  <c r="D2813" i="6"/>
  <c r="C2813" i="6"/>
  <c r="B2813" i="6"/>
  <c r="O2813" i="6" s="1"/>
  <c r="A2813" i="6"/>
  <c r="U2812" i="6"/>
  <c r="T2812" i="6"/>
  <c r="S2812" i="6"/>
  <c r="Q2812" i="6"/>
  <c r="P2812" i="6"/>
  <c r="O2812" i="6"/>
  <c r="M2812" i="6"/>
  <c r="L2812" i="6"/>
  <c r="K2812" i="6"/>
  <c r="J2812" i="6"/>
  <c r="I2812" i="6"/>
  <c r="G2812" i="6"/>
  <c r="H2812" i="6" s="1"/>
  <c r="F2812" i="6"/>
  <c r="E2812" i="6"/>
  <c r="R2812" i="6" s="1"/>
  <c r="D2812" i="6"/>
  <c r="B2812" i="6"/>
  <c r="A2812" i="6"/>
  <c r="S2811" i="6"/>
  <c r="Q2811" i="6"/>
  <c r="M2811" i="6"/>
  <c r="L2811" i="6"/>
  <c r="P2811" i="6" s="1"/>
  <c r="K2811" i="6"/>
  <c r="U2811" i="6" s="1"/>
  <c r="J2811" i="6"/>
  <c r="H2811" i="6"/>
  <c r="G2811" i="6"/>
  <c r="F2811" i="6"/>
  <c r="T2811" i="6" s="1"/>
  <c r="E2811" i="6"/>
  <c r="D2811" i="6"/>
  <c r="B2811" i="6"/>
  <c r="A2811" i="6"/>
  <c r="U2810" i="6"/>
  <c r="O2810" i="6"/>
  <c r="N2810" i="6"/>
  <c r="M2810" i="6"/>
  <c r="L2810" i="6"/>
  <c r="P2810" i="6" s="1"/>
  <c r="K2810" i="6"/>
  <c r="J2810" i="6"/>
  <c r="S2810" i="6" s="1"/>
  <c r="H2810" i="6"/>
  <c r="I2810" i="6" s="1"/>
  <c r="G2810" i="6"/>
  <c r="F2810" i="6"/>
  <c r="T2810" i="6" s="1"/>
  <c r="E2810" i="6"/>
  <c r="R2810" i="6" s="1"/>
  <c r="V2810" i="6" s="1"/>
  <c r="W2810" i="6" s="1"/>
  <c r="X2810" i="6" s="1"/>
  <c r="D2810" i="6"/>
  <c r="Q2810" i="6" s="1"/>
  <c r="B2810" i="6"/>
  <c r="C2810" i="6" s="1"/>
  <c r="A2810" i="6"/>
  <c r="S2809" i="6"/>
  <c r="R2809" i="6"/>
  <c r="Q2809" i="6"/>
  <c r="O2809" i="6"/>
  <c r="N2809" i="6"/>
  <c r="M2809" i="6"/>
  <c r="L2809" i="6"/>
  <c r="P2809" i="6" s="1"/>
  <c r="K2809" i="6"/>
  <c r="U2809" i="6" s="1"/>
  <c r="V2809" i="6" s="1"/>
  <c r="W2809" i="6" s="1"/>
  <c r="X2809" i="6" s="1"/>
  <c r="J2809" i="6"/>
  <c r="I2809" i="6"/>
  <c r="H2809" i="6"/>
  <c r="G2809" i="6"/>
  <c r="F2809" i="6"/>
  <c r="T2809" i="6" s="1"/>
  <c r="E2809" i="6"/>
  <c r="D2809" i="6"/>
  <c r="C2809" i="6"/>
  <c r="B2809" i="6"/>
  <c r="A2809" i="6"/>
  <c r="U2808" i="6"/>
  <c r="S2808" i="6"/>
  <c r="R2808" i="6"/>
  <c r="Q2808" i="6"/>
  <c r="P2808" i="6"/>
  <c r="O2808" i="6"/>
  <c r="N2808" i="6"/>
  <c r="M2808" i="6"/>
  <c r="L2808" i="6"/>
  <c r="K2808" i="6"/>
  <c r="J2808" i="6"/>
  <c r="G2808" i="6"/>
  <c r="H2808" i="6" s="1"/>
  <c r="I2808" i="6" s="1"/>
  <c r="F2808" i="6"/>
  <c r="T2808" i="6" s="1"/>
  <c r="E2808" i="6"/>
  <c r="D2808" i="6"/>
  <c r="C2808" i="6"/>
  <c r="B2808" i="6"/>
  <c r="V2808" i="6" s="1"/>
  <c r="W2808" i="6" s="1"/>
  <c r="X2808" i="6" s="1"/>
  <c r="A2808" i="6"/>
  <c r="X2807" i="6"/>
  <c r="Q2807" i="6"/>
  <c r="O2807" i="6"/>
  <c r="N2807" i="6"/>
  <c r="M2807" i="6"/>
  <c r="L2807" i="6"/>
  <c r="P2807" i="6" s="1"/>
  <c r="K2807" i="6"/>
  <c r="U2807" i="6" s="1"/>
  <c r="J2807" i="6"/>
  <c r="S2807" i="6" s="1"/>
  <c r="G2807" i="6"/>
  <c r="H2807" i="6" s="1"/>
  <c r="I2807" i="6" s="1"/>
  <c r="F2807" i="6"/>
  <c r="T2807" i="6" s="1"/>
  <c r="E2807" i="6"/>
  <c r="R2807" i="6" s="1"/>
  <c r="D2807" i="6"/>
  <c r="C2807" i="6"/>
  <c r="B2807" i="6"/>
  <c r="V2807" i="6" s="1"/>
  <c r="W2807" i="6" s="1"/>
  <c r="A2807" i="6"/>
  <c r="Q2806" i="6"/>
  <c r="M2806" i="6"/>
  <c r="L2806" i="6"/>
  <c r="P2806" i="6" s="1"/>
  <c r="K2806" i="6"/>
  <c r="U2806" i="6" s="1"/>
  <c r="J2806" i="6"/>
  <c r="S2806" i="6" s="1"/>
  <c r="I2806" i="6"/>
  <c r="G2806" i="6"/>
  <c r="H2806" i="6" s="1"/>
  <c r="F2806" i="6"/>
  <c r="T2806" i="6" s="1"/>
  <c r="E2806" i="6"/>
  <c r="D2806" i="6"/>
  <c r="C2806" i="6"/>
  <c r="B2806" i="6"/>
  <c r="O2806" i="6" s="1"/>
  <c r="A2806" i="6"/>
  <c r="U2805" i="6"/>
  <c r="T2805" i="6"/>
  <c r="S2805" i="6"/>
  <c r="Q2805" i="6"/>
  <c r="P2805" i="6"/>
  <c r="O2805" i="6"/>
  <c r="M2805" i="6"/>
  <c r="L2805" i="6"/>
  <c r="K2805" i="6"/>
  <c r="J2805" i="6"/>
  <c r="I2805" i="6"/>
  <c r="G2805" i="6"/>
  <c r="H2805" i="6" s="1"/>
  <c r="F2805" i="6"/>
  <c r="E2805" i="6"/>
  <c r="R2805" i="6" s="1"/>
  <c r="D2805" i="6"/>
  <c r="B2805" i="6"/>
  <c r="A2805" i="6"/>
  <c r="S2804" i="6"/>
  <c r="Q2804" i="6"/>
  <c r="P2804" i="6"/>
  <c r="O2804" i="6"/>
  <c r="M2804" i="6"/>
  <c r="L2804" i="6"/>
  <c r="K2804" i="6"/>
  <c r="U2804" i="6" s="1"/>
  <c r="J2804" i="6"/>
  <c r="H2804" i="6"/>
  <c r="G2804" i="6"/>
  <c r="F2804" i="6"/>
  <c r="T2804" i="6" s="1"/>
  <c r="E2804" i="6"/>
  <c r="D2804" i="6"/>
  <c r="B2804" i="6"/>
  <c r="A2804" i="6"/>
  <c r="U2803" i="6"/>
  <c r="V2803" i="6" s="1"/>
  <c r="W2803" i="6" s="1"/>
  <c r="X2803" i="6" s="1"/>
  <c r="O2803" i="6"/>
  <c r="N2803" i="6"/>
  <c r="M2803" i="6"/>
  <c r="L2803" i="6"/>
  <c r="P2803" i="6" s="1"/>
  <c r="K2803" i="6"/>
  <c r="J2803" i="6"/>
  <c r="S2803" i="6" s="1"/>
  <c r="H2803" i="6"/>
  <c r="I2803" i="6" s="1"/>
  <c r="G2803" i="6"/>
  <c r="F2803" i="6"/>
  <c r="T2803" i="6" s="1"/>
  <c r="E2803" i="6"/>
  <c r="R2803" i="6" s="1"/>
  <c r="D2803" i="6"/>
  <c r="Q2803" i="6" s="1"/>
  <c r="C2803" i="6"/>
  <c r="B2803" i="6"/>
  <c r="A2803" i="6"/>
  <c r="W2802" i="6"/>
  <c r="X2802" i="6" s="1"/>
  <c r="S2802" i="6"/>
  <c r="R2802" i="6"/>
  <c r="O2802" i="6"/>
  <c r="N2802" i="6"/>
  <c r="M2802" i="6"/>
  <c r="L2802" i="6"/>
  <c r="P2802" i="6" s="1"/>
  <c r="K2802" i="6"/>
  <c r="U2802" i="6" s="1"/>
  <c r="J2802" i="6"/>
  <c r="H2802" i="6"/>
  <c r="V2802" i="6" s="1"/>
  <c r="G2802" i="6"/>
  <c r="F2802" i="6"/>
  <c r="T2802" i="6" s="1"/>
  <c r="E2802" i="6"/>
  <c r="D2802" i="6"/>
  <c r="Q2802" i="6" s="1"/>
  <c r="C2802" i="6"/>
  <c r="B2802" i="6"/>
  <c r="A2802" i="6"/>
  <c r="U2801" i="6"/>
  <c r="S2801" i="6"/>
  <c r="R2801" i="6"/>
  <c r="Q2801" i="6"/>
  <c r="P2801" i="6"/>
  <c r="O2801" i="6"/>
  <c r="N2801" i="6"/>
  <c r="M2801" i="6"/>
  <c r="L2801" i="6"/>
  <c r="K2801" i="6"/>
  <c r="J2801" i="6"/>
  <c r="G2801" i="6"/>
  <c r="H2801" i="6" s="1"/>
  <c r="F2801" i="6"/>
  <c r="T2801" i="6" s="1"/>
  <c r="E2801" i="6"/>
  <c r="D2801" i="6"/>
  <c r="C2801" i="6"/>
  <c r="B2801" i="6"/>
  <c r="A2801" i="6"/>
  <c r="Q2800" i="6"/>
  <c r="O2800" i="6"/>
  <c r="N2800" i="6"/>
  <c r="M2800" i="6"/>
  <c r="L2800" i="6"/>
  <c r="P2800" i="6" s="1"/>
  <c r="K2800" i="6"/>
  <c r="U2800" i="6" s="1"/>
  <c r="J2800" i="6"/>
  <c r="S2800" i="6" s="1"/>
  <c r="I2800" i="6"/>
  <c r="G2800" i="6"/>
  <c r="H2800" i="6" s="1"/>
  <c r="F2800" i="6"/>
  <c r="T2800" i="6" s="1"/>
  <c r="E2800" i="6"/>
  <c r="R2800" i="6" s="1"/>
  <c r="D2800" i="6"/>
  <c r="C2800" i="6"/>
  <c r="B2800" i="6"/>
  <c r="V2800" i="6" s="1"/>
  <c r="W2800" i="6" s="1"/>
  <c r="X2800" i="6" s="1"/>
  <c r="A2800" i="6"/>
  <c r="Q2799" i="6"/>
  <c r="M2799" i="6"/>
  <c r="L2799" i="6"/>
  <c r="P2799" i="6" s="1"/>
  <c r="K2799" i="6"/>
  <c r="U2799" i="6" s="1"/>
  <c r="J2799" i="6"/>
  <c r="S2799" i="6" s="1"/>
  <c r="I2799" i="6"/>
  <c r="H2799" i="6"/>
  <c r="G2799" i="6"/>
  <c r="F2799" i="6"/>
  <c r="T2799" i="6" s="1"/>
  <c r="E2799" i="6"/>
  <c r="R2799" i="6" s="1"/>
  <c r="D2799" i="6"/>
  <c r="C2799" i="6"/>
  <c r="B2799" i="6"/>
  <c r="O2799" i="6" s="1"/>
  <c r="A2799" i="6"/>
  <c r="U2798" i="6"/>
  <c r="T2798" i="6"/>
  <c r="S2798" i="6"/>
  <c r="R2798" i="6"/>
  <c r="Q2798" i="6"/>
  <c r="P2798" i="6"/>
  <c r="O2798" i="6"/>
  <c r="M2798" i="6"/>
  <c r="L2798" i="6"/>
  <c r="K2798" i="6"/>
  <c r="J2798" i="6"/>
  <c r="G2798" i="6"/>
  <c r="H2798" i="6" s="1"/>
  <c r="F2798" i="6"/>
  <c r="E2798" i="6"/>
  <c r="I2798" i="6" s="1"/>
  <c r="D2798" i="6"/>
  <c r="B2798" i="6"/>
  <c r="A2798" i="6"/>
  <c r="S2797" i="6"/>
  <c r="Q2797" i="6"/>
  <c r="P2797" i="6"/>
  <c r="M2797" i="6"/>
  <c r="L2797" i="6"/>
  <c r="K2797" i="6"/>
  <c r="U2797" i="6" s="1"/>
  <c r="J2797" i="6"/>
  <c r="H2797" i="6"/>
  <c r="G2797" i="6"/>
  <c r="F2797" i="6"/>
  <c r="T2797" i="6" s="1"/>
  <c r="E2797" i="6"/>
  <c r="D2797" i="6"/>
  <c r="B2797" i="6"/>
  <c r="A2797" i="6"/>
  <c r="O2796" i="6"/>
  <c r="N2796" i="6"/>
  <c r="M2796" i="6"/>
  <c r="L2796" i="6"/>
  <c r="P2796" i="6" s="1"/>
  <c r="K2796" i="6"/>
  <c r="U2796" i="6" s="1"/>
  <c r="J2796" i="6"/>
  <c r="S2796" i="6" s="1"/>
  <c r="H2796" i="6"/>
  <c r="G2796" i="6"/>
  <c r="F2796" i="6"/>
  <c r="T2796" i="6" s="1"/>
  <c r="E2796" i="6"/>
  <c r="R2796" i="6" s="1"/>
  <c r="D2796" i="6"/>
  <c r="Q2796" i="6" s="1"/>
  <c r="C2796" i="6"/>
  <c r="B2796" i="6"/>
  <c r="A2796" i="6"/>
  <c r="U2795" i="6"/>
  <c r="S2795" i="6"/>
  <c r="O2795" i="6"/>
  <c r="N2795" i="6"/>
  <c r="M2795" i="6"/>
  <c r="L2795" i="6"/>
  <c r="P2795" i="6" s="1"/>
  <c r="K2795" i="6"/>
  <c r="J2795" i="6"/>
  <c r="H2795" i="6"/>
  <c r="G2795" i="6"/>
  <c r="F2795" i="6"/>
  <c r="T2795" i="6" s="1"/>
  <c r="E2795" i="6"/>
  <c r="D2795" i="6"/>
  <c r="Q2795" i="6" s="1"/>
  <c r="C2795" i="6"/>
  <c r="B2795" i="6"/>
  <c r="A2795" i="6"/>
  <c r="U2794" i="6"/>
  <c r="S2794" i="6"/>
  <c r="P2794" i="6"/>
  <c r="O2794" i="6"/>
  <c r="N2794" i="6"/>
  <c r="M2794" i="6"/>
  <c r="L2794" i="6"/>
  <c r="K2794" i="6"/>
  <c r="J2794" i="6"/>
  <c r="G2794" i="6"/>
  <c r="H2794" i="6" s="1"/>
  <c r="I2794" i="6" s="1"/>
  <c r="F2794" i="6"/>
  <c r="T2794" i="6" s="1"/>
  <c r="E2794" i="6"/>
  <c r="R2794" i="6" s="1"/>
  <c r="D2794" i="6"/>
  <c r="Q2794" i="6" s="1"/>
  <c r="C2794" i="6"/>
  <c r="B2794" i="6"/>
  <c r="A2794" i="6"/>
  <c r="Q2793" i="6"/>
  <c r="O2793" i="6"/>
  <c r="N2793" i="6"/>
  <c r="M2793" i="6"/>
  <c r="L2793" i="6"/>
  <c r="P2793" i="6" s="1"/>
  <c r="K2793" i="6"/>
  <c r="U2793" i="6" s="1"/>
  <c r="J2793" i="6"/>
  <c r="S2793" i="6" s="1"/>
  <c r="I2793" i="6"/>
  <c r="G2793" i="6"/>
  <c r="H2793" i="6" s="1"/>
  <c r="F2793" i="6"/>
  <c r="T2793" i="6" s="1"/>
  <c r="E2793" i="6"/>
  <c r="R2793" i="6" s="1"/>
  <c r="D2793" i="6"/>
  <c r="C2793" i="6"/>
  <c r="B2793" i="6"/>
  <c r="A2793" i="6"/>
  <c r="U2792" i="6"/>
  <c r="T2792" i="6"/>
  <c r="S2792" i="6"/>
  <c r="V2792" i="6" s="1"/>
  <c r="W2792" i="6" s="1"/>
  <c r="X2792" i="6" s="1"/>
  <c r="Q2792" i="6"/>
  <c r="M2792" i="6"/>
  <c r="L2792" i="6"/>
  <c r="P2792" i="6" s="1"/>
  <c r="K2792" i="6"/>
  <c r="J2792" i="6"/>
  <c r="G2792" i="6"/>
  <c r="H2792" i="6" s="1"/>
  <c r="F2792" i="6"/>
  <c r="E2792" i="6"/>
  <c r="R2792" i="6" s="1"/>
  <c r="D2792" i="6"/>
  <c r="C2792" i="6"/>
  <c r="B2792" i="6"/>
  <c r="O2792" i="6" s="1"/>
  <c r="A2792" i="6"/>
  <c r="U2791" i="6"/>
  <c r="S2791" i="6"/>
  <c r="Q2791" i="6"/>
  <c r="P2791" i="6"/>
  <c r="O2791" i="6"/>
  <c r="M2791" i="6"/>
  <c r="L2791" i="6"/>
  <c r="K2791" i="6"/>
  <c r="J2791" i="6"/>
  <c r="G2791" i="6"/>
  <c r="H2791" i="6" s="1"/>
  <c r="F2791" i="6"/>
  <c r="T2791" i="6" s="1"/>
  <c r="E2791" i="6"/>
  <c r="R2791" i="6" s="1"/>
  <c r="D2791" i="6"/>
  <c r="B2791" i="6"/>
  <c r="A2791" i="6"/>
  <c r="S2790" i="6"/>
  <c r="Q2790" i="6"/>
  <c r="M2790" i="6"/>
  <c r="L2790" i="6"/>
  <c r="P2790" i="6" s="1"/>
  <c r="K2790" i="6"/>
  <c r="U2790" i="6" s="1"/>
  <c r="J2790" i="6"/>
  <c r="I2790" i="6"/>
  <c r="H2790" i="6"/>
  <c r="G2790" i="6"/>
  <c r="F2790" i="6"/>
  <c r="T2790" i="6" s="1"/>
  <c r="E2790" i="6"/>
  <c r="R2790" i="6" s="1"/>
  <c r="D2790" i="6"/>
  <c r="B2790" i="6"/>
  <c r="O2790" i="6" s="1"/>
  <c r="A2790" i="6"/>
  <c r="U2789" i="6"/>
  <c r="S2789" i="6"/>
  <c r="O2789" i="6"/>
  <c r="N2789" i="6"/>
  <c r="M2789" i="6"/>
  <c r="L2789" i="6"/>
  <c r="P2789" i="6" s="1"/>
  <c r="K2789" i="6"/>
  <c r="J2789" i="6"/>
  <c r="H2789" i="6"/>
  <c r="G2789" i="6"/>
  <c r="F2789" i="6"/>
  <c r="T2789" i="6" s="1"/>
  <c r="E2789" i="6"/>
  <c r="R2789" i="6" s="1"/>
  <c r="D2789" i="6"/>
  <c r="Q2789" i="6" s="1"/>
  <c r="C2789" i="6"/>
  <c r="B2789" i="6"/>
  <c r="A2789" i="6"/>
  <c r="S2788" i="6"/>
  <c r="Q2788" i="6"/>
  <c r="P2788" i="6"/>
  <c r="O2788" i="6"/>
  <c r="N2788" i="6"/>
  <c r="M2788" i="6"/>
  <c r="L2788" i="6"/>
  <c r="K2788" i="6"/>
  <c r="U2788" i="6" s="1"/>
  <c r="J2788" i="6"/>
  <c r="G2788" i="6"/>
  <c r="H2788" i="6" s="1"/>
  <c r="I2788" i="6" s="1"/>
  <c r="F2788" i="6"/>
  <c r="T2788" i="6" s="1"/>
  <c r="E2788" i="6"/>
  <c r="D2788" i="6"/>
  <c r="C2788" i="6"/>
  <c r="B2788" i="6"/>
  <c r="A2788" i="6"/>
  <c r="U2787" i="6"/>
  <c r="S2787" i="6"/>
  <c r="R2787" i="6"/>
  <c r="P2787" i="6"/>
  <c r="M2787" i="6"/>
  <c r="L2787" i="6"/>
  <c r="K2787" i="6"/>
  <c r="J2787" i="6"/>
  <c r="G2787" i="6"/>
  <c r="H2787" i="6" s="1"/>
  <c r="F2787" i="6"/>
  <c r="T2787" i="6" s="1"/>
  <c r="E2787" i="6"/>
  <c r="D2787" i="6"/>
  <c r="Q2787" i="6" s="1"/>
  <c r="B2787" i="6"/>
  <c r="A2787" i="6"/>
  <c r="Q2786" i="6"/>
  <c r="O2786" i="6"/>
  <c r="N2786" i="6"/>
  <c r="M2786" i="6"/>
  <c r="L2786" i="6"/>
  <c r="P2786" i="6" s="1"/>
  <c r="K2786" i="6"/>
  <c r="U2786" i="6" s="1"/>
  <c r="J2786" i="6"/>
  <c r="S2786" i="6" s="1"/>
  <c r="G2786" i="6"/>
  <c r="H2786" i="6" s="1"/>
  <c r="I2786" i="6" s="1"/>
  <c r="F2786" i="6"/>
  <c r="T2786" i="6" s="1"/>
  <c r="E2786" i="6"/>
  <c r="R2786" i="6" s="1"/>
  <c r="D2786" i="6"/>
  <c r="C2786" i="6"/>
  <c r="B2786" i="6"/>
  <c r="A2786" i="6"/>
  <c r="U2785" i="6"/>
  <c r="T2785" i="6"/>
  <c r="S2785" i="6"/>
  <c r="Q2785" i="6"/>
  <c r="M2785" i="6"/>
  <c r="L2785" i="6"/>
  <c r="P2785" i="6" s="1"/>
  <c r="K2785" i="6"/>
  <c r="J2785" i="6"/>
  <c r="G2785" i="6"/>
  <c r="H2785" i="6" s="1"/>
  <c r="I2785" i="6" s="1"/>
  <c r="F2785" i="6"/>
  <c r="E2785" i="6"/>
  <c r="R2785" i="6" s="1"/>
  <c r="D2785" i="6"/>
  <c r="C2785" i="6"/>
  <c r="B2785" i="6"/>
  <c r="O2785" i="6" s="1"/>
  <c r="A2785" i="6"/>
  <c r="U2784" i="6"/>
  <c r="S2784" i="6"/>
  <c r="P2784" i="6"/>
  <c r="O2784" i="6"/>
  <c r="M2784" i="6"/>
  <c r="L2784" i="6"/>
  <c r="K2784" i="6"/>
  <c r="J2784" i="6"/>
  <c r="G2784" i="6"/>
  <c r="H2784" i="6" s="1"/>
  <c r="I2784" i="6" s="1"/>
  <c r="F2784" i="6"/>
  <c r="T2784" i="6" s="1"/>
  <c r="E2784" i="6"/>
  <c r="R2784" i="6" s="1"/>
  <c r="D2784" i="6"/>
  <c r="Q2784" i="6" s="1"/>
  <c r="C2784" i="6"/>
  <c r="B2784" i="6"/>
  <c r="A2784" i="6"/>
  <c r="S2783" i="6"/>
  <c r="Q2783" i="6"/>
  <c r="N2783" i="6"/>
  <c r="M2783" i="6"/>
  <c r="L2783" i="6"/>
  <c r="P2783" i="6" s="1"/>
  <c r="K2783" i="6"/>
  <c r="U2783" i="6" s="1"/>
  <c r="J2783" i="6"/>
  <c r="I2783" i="6"/>
  <c r="H2783" i="6"/>
  <c r="G2783" i="6"/>
  <c r="F2783" i="6"/>
  <c r="T2783" i="6" s="1"/>
  <c r="E2783" i="6"/>
  <c r="R2783" i="6" s="1"/>
  <c r="D2783" i="6"/>
  <c r="B2783" i="6"/>
  <c r="A2783" i="6"/>
  <c r="U2782" i="6"/>
  <c r="S2782" i="6"/>
  <c r="V2782" i="6" s="1"/>
  <c r="W2782" i="6" s="1"/>
  <c r="X2782" i="6" s="1"/>
  <c r="O2782" i="6"/>
  <c r="N2782" i="6"/>
  <c r="M2782" i="6"/>
  <c r="L2782" i="6"/>
  <c r="P2782" i="6" s="1"/>
  <c r="K2782" i="6"/>
  <c r="J2782" i="6"/>
  <c r="H2782" i="6"/>
  <c r="G2782" i="6"/>
  <c r="F2782" i="6"/>
  <c r="T2782" i="6" s="1"/>
  <c r="E2782" i="6"/>
  <c r="R2782" i="6" s="1"/>
  <c r="D2782" i="6"/>
  <c r="Q2782" i="6" s="1"/>
  <c r="C2782" i="6"/>
  <c r="B2782" i="6"/>
  <c r="A2782" i="6"/>
  <c r="S2781" i="6"/>
  <c r="Q2781" i="6"/>
  <c r="P2781" i="6"/>
  <c r="O2781" i="6"/>
  <c r="N2781" i="6"/>
  <c r="M2781" i="6"/>
  <c r="L2781" i="6"/>
  <c r="K2781" i="6"/>
  <c r="U2781" i="6" s="1"/>
  <c r="J2781" i="6"/>
  <c r="I2781" i="6"/>
  <c r="H2781" i="6"/>
  <c r="G2781" i="6"/>
  <c r="F2781" i="6"/>
  <c r="T2781" i="6" s="1"/>
  <c r="E2781" i="6"/>
  <c r="D2781" i="6"/>
  <c r="C2781" i="6"/>
  <c r="B2781" i="6"/>
  <c r="A2781" i="6"/>
  <c r="U2780" i="6"/>
  <c r="S2780" i="6"/>
  <c r="Q2780" i="6"/>
  <c r="P2780" i="6"/>
  <c r="O2780" i="6"/>
  <c r="M2780" i="6"/>
  <c r="L2780" i="6"/>
  <c r="K2780" i="6"/>
  <c r="J2780" i="6"/>
  <c r="G2780" i="6"/>
  <c r="H2780" i="6" s="1"/>
  <c r="F2780" i="6"/>
  <c r="T2780" i="6" s="1"/>
  <c r="E2780" i="6"/>
  <c r="R2780" i="6" s="1"/>
  <c r="D2780" i="6"/>
  <c r="C2780" i="6"/>
  <c r="B2780" i="6"/>
  <c r="A2780" i="6"/>
  <c r="Q2779" i="6"/>
  <c r="O2779" i="6"/>
  <c r="N2779" i="6"/>
  <c r="M2779" i="6"/>
  <c r="L2779" i="6"/>
  <c r="P2779" i="6" s="1"/>
  <c r="K2779" i="6"/>
  <c r="U2779" i="6" s="1"/>
  <c r="J2779" i="6"/>
  <c r="S2779" i="6" s="1"/>
  <c r="I2779" i="6"/>
  <c r="G2779" i="6"/>
  <c r="H2779" i="6" s="1"/>
  <c r="F2779" i="6"/>
  <c r="T2779" i="6" s="1"/>
  <c r="E2779" i="6"/>
  <c r="R2779" i="6" s="1"/>
  <c r="D2779" i="6"/>
  <c r="C2779" i="6"/>
  <c r="B2779" i="6"/>
  <c r="A2779" i="6"/>
  <c r="T2778" i="6"/>
  <c r="S2778" i="6"/>
  <c r="Q2778" i="6"/>
  <c r="M2778" i="6"/>
  <c r="L2778" i="6"/>
  <c r="P2778" i="6" s="1"/>
  <c r="K2778" i="6"/>
  <c r="U2778" i="6" s="1"/>
  <c r="J2778" i="6"/>
  <c r="I2778" i="6"/>
  <c r="H2778" i="6"/>
  <c r="G2778" i="6"/>
  <c r="F2778" i="6"/>
  <c r="E2778" i="6"/>
  <c r="R2778" i="6" s="1"/>
  <c r="D2778" i="6"/>
  <c r="C2778" i="6"/>
  <c r="B2778" i="6"/>
  <c r="O2778" i="6" s="1"/>
  <c r="A2778" i="6"/>
  <c r="U2777" i="6"/>
  <c r="T2777" i="6"/>
  <c r="S2777" i="6"/>
  <c r="P2777" i="6"/>
  <c r="M2777" i="6"/>
  <c r="L2777" i="6"/>
  <c r="K2777" i="6"/>
  <c r="J2777" i="6"/>
  <c r="G2777" i="6"/>
  <c r="H2777" i="6" s="1"/>
  <c r="F2777" i="6"/>
  <c r="E2777" i="6"/>
  <c r="R2777" i="6" s="1"/>
  <c r="D2777" i="6"/>
  <c r="Q2777" i="6" s="1"/>
  <c r="B2777" i="6"/>
  <c r="A2777" i="6"/>
  <c r="S2776" i="6"/>
  <c r="Q2776" i="6"/>
  <c r="N2776" i="6"/>
  <c r="M2776" i="6"/>
  <c r="L2776" i="6"/>
  <c r="P2776" i="6" s="1"/>
  <c r="K2776" i="6"/>
  <c r="U2776" i="6" s="1"/>
  <c r="J2776" i="6"/>
  <c r="I2776" i="6"/>
  <c r="H2776" i="6"/>
  <c r="G2776" i="6"/>
  <c r="F2776" i="6"/>
  <c r="T2776" i="6" s="1"/>
  <c r="E2776" i="6"/>
  <c r="R2776" i="6" s="1"/>
  <c r="D2776" i="6"/>
  <c r="B2776" i="6"/>
  <c r="O2776" i="6" s="1"/>
  <c r="A2776" i="6"/>
  <c r="U2775" i="6"/>
  <c r="S2775" i="6"/>
  <c r="V2775" i="6" s="1"/>
  <c r="W2775" i="6" s="1"/>
  <c r="X2775" i="6" s="1"/>
  <c r="O2775" i="6"/>
  <c r="N2775" i="6"/>
  <c r="M2775" i="6"/>
  <c r="L2775" i="6"/>
  <c r="P2775" i="6" s="1"/>
  <c r="K2775" i="6"/>
  <c r="J2775" i="6"/>
  <c r="H2775" i="6"/>
  <c r="I2775" i="6" s="1"/>
  <c r="G2775" i="6"/>
  <c r="F2775" i="6"/>
  <c r="T2775" i="6" s="1"/>
  <c r="E2775" i="6"/>
  <c r="R2775" i="6" s="1"/>
  <c r="D2775" i="6"/>
  <c r="Q2775" i="6" s="1"/>
  <c r="C2775" i="6"/>
  <c r="B2775" i="6"/>
  <c r="A2775" i="6"/>
  <c r="U2774" i="6"/>
  <c r="S2774" i="6"/>
  <c r="R2774" i="6"/>
  <c r="Q2774" i="6"/>
  <c r="P2774" i="6"/>
  <c r="O2774" i="6"/>
  <c r="N2774" i="6"/>
  <c r="M2774" i="6"/>
  <c r="L2774" i="6"/>
  <c r="K2774" i="6"/>
  <c r="J2774" i="6"/>
  <c r="H2774" i="6"/>
  <c r="I2774" i="6" s="1"/>
  <c r="G2774" i="6"/>
  <c r="F2774" i="6"/>
  <c r="T2774" i="6" s="1"/>
  <c r="E2774" i="6"/>
  <c r="D2774" i="6"/>
  <c r="C2774" i="6"/>
  <c r="B2774" i="6"/>
  <c r="A2774" i="6"/>
  <c r="U2773" i="6"/>
  <c r="S2773" i="6"/>
  <c r="Q2773" i="6"/>
  <c r="P2773" i="6"/>
  <c r="O2773" i="6"/>
  <c r="N2773" i="6"/>
  <c r="M2773" i="6"/>
  <c r="L2773" i="6"/>
  <c r="K2773" i="6"/>
  <c r="J2773" i="6"/>
  <c r="G2773" i="6"/>
  <c r="H2773" i="6" s="1"/>
  <c r="F2773" i="6"/>
  <c r="T2773" i="6" s="1"/>
  <c r="E2773" i="6"/>
  <c r="R2773" i="6" s="1"/>
  <c r="D2773" i="6"/>
  <c r="C2773" i="6"/>
  <c r="B2773" i="6"/>
  <c r="A2773" i="6"/>
  <c r="U2772" i="6"/>
  <c r="Q2772" i="6"/>
  <c r="O2772" i="6"/>
  <c r="N2772" i="6"/>
  <c r="M2772" i="6"/>
  <c r="L2772" i="6"/>
  <c r="P2772" i="6" s="1"/>
  <c r="K2772" i="6"/>
  <c r="J2772" i="6"/>
  <c r="S2772" i="6" s="1"/>
  <c r="G2772" i="6"/>
  <c r="H2772" i="6" s="1"/>
  <c r="I2772" i="6" s="1"/>
  <c r="F2772" i="6"/>
  <c r="T2772" i="6" s="1"/>
  <c r="E2772" i="6"/>
  <c r="R2772" i="6" s="1"/>
  <c r="D2772" i="6"/>
  <c r="C2772" i="6"/>
  <c r="B2772" i="6"/>
  <c r="A2772" i="6"/>
  <c r="Q2771" i="6"/>
  <c r="M2771" i="6"/>
  <c r="L2771" i="6"/>
  <c r="P2771" i="6" s="1"/>
  <c r="K2771" i="6"/>
  <c r="U2771" i="6" s="1"/>
  <c r="J2771" i="6"/>
  <c r="S2771" i="6" s="1"/>
  <c r="H2771" i="6"/>
  <c r="I2771" i="6" s="1"/>
  <c r="G2771" i="6"/>
  <c r="F2771" i="6"/>
  <c r="E2771" i="6"/>
  <c r="R2771" i="6" s="1"/>
  <c r="D2771" i="6"/>
  <c r="C2771" i="6"/>
  <c r="B2771" i="6"/>
  <c r="O2771" i="6" s="1"/>
  <c r="A2771" i="6"/>
  <c r="U2770" i="6"/>
  <c r="T2770" i="6"/>
  <c r="S2770" i="6"/>
  <c r="R2770" i="6"/>
  <c r="Q2770" i="6"/>
  <c r="P2770" i="6"/>
  <c r="O2770" i="6"/>
  <c r="M2770" i="6"/>
  <c r="L2770" i="6"/>
  <c r="K2770" i="6"/>
  <c r="J2770" i="6"/>
  <c r="H2770" i="6"/>
  <c r="G2770" i="6"/>
  <c r="F2770" i="6"/>
  <c r="E2770" i="6"/>
  <c r="D2770" i="6"/>
  <c r="B2770" i="6"/>
  <c r="A2770" i="6"/>
  <c r="S2769" i="6"/>
  <c r="N2769" i="6"/>
  <c r="M2769" i="6"/>
  <c r="L2769" i="6"/>
  <c r="P2769" i="6" s="1"/>
  <c r="K2769" i="6"/>
  <c r="U2769" i="6" s="1"/>
  <c r="J2769" i="6"/>
  <c r="G2769" i="6"/>
  <c r="H2769" i="6" s="1"/>
  <c r="F2769" i="6"/>
  <c r="T2769" i="6" s="1"/>
  <c r="E2769" i="6"/>
  <c r="D2769" i="6"/>
  <c r="Q2769" i="6" s="1"/>
  <c r="B2769" i="6"/>
  <c r="O2769" i="6" s="1"/>
  <c r="A2769" i="6"/>
  <c r="U2768" i="6"/>
  <c r="S2768" i="6"/>
  <c r="O2768" i="6"/>
  <c r="N2768" i="6"/>
  <c r="M2768" i="6"/>
  <c r="L2768" i="6"/>
  <c r="P2768" i="6" s="1"/>
  <c r="K2768" i="6"/>
  <c r="J2768" i="6"/>
  <c r="G2768" i="6"/>
  <c r="H2768" i="6" s="1"/>
  <c r="F2768" i="6"/>
  <c r="T2768" i="6" s="1"/>
  <c r="E2768" i="6"/>
  <c r="D2768" i="6"/>
  <c r="Q2768" i="6" s="1"/>
  <c r="C2768" i="6"/>
  <c r="B2768" i="6"/>
  <c r="A2768" i="6"/>
  <c r="Q2767" i="6"/>
  <c r="P2767" i="6"/>
  <c r="O2767" i="6"/>
  <c r="M2767" i="6"/>
  <c r="L2767" i="6"/>
  <c r="K2767" i="6"/>
  <c r="U2767" i="6" s="1"/>
  <c r="J2767" i="6"/>
  <c r="S2767" i="6" s="1"/>
  <c r="G2767" i="6"/>
  <c r="H2767" i="6" s="1"/>
  <c r="I2767" i="6" s="1"/>
  <c r="F2767" i="6"/>
  <c r="T2767" i="6" s="1"/>
  <c r="E2767" i="6"/>
  <c r="R2767" i="6" s="1"/>
  <c r="D2767" i="6"/>
  <c r="C2767" i="6"/>
  <c r="B2767" i="6"/>
  <c r="N2767" i="6" s="1"/>
  <c r="A2767" i="6"/>
  <c r="U2766" i="6"/>
  <c r="T2766" i="6"/>
  <c r="S2766" i="6"/>
  <c r="R2766" i="6"/>
  <c r="Q2766" i="6"/>
  <c r="P2766" i="6"/>
  <c r="O2766" i="6"/>
  <c r="N2766" i="6"/>
  <c r="M2766" i="6"/>
  <c r="L2766" i="6"/>
  <c r="K2766" i="6"/>
  <c r="J2766" i="6"/>
  <c r="G2766" i="6"/>
  <c r="H2766" i="6" s="1"/>
  <c r="F2766" i="6"/>
  <c r="E2766" i="6"/>
  <c r="D2766" i="6"/>
  <c r="B2766" i="6"/>
  <c r="V2766" i="6" s="1"/>
  <c r="W2766" i="6" s="1"/>
  <c r="X2766" i="6" s="1"/>
  <c r="A2766" i="6"/>
  <c r="U2765" i="6"/>
  <c r="Q2765" i="6"/>
  <c r="P2765" i="6"/>
  <c r="M2765" i="6"/>
  <c r="L2765" i="6"/>
  <c r="K2765" i="6"/>
  <c r="J2765" i="6"/>
  <c r="S2765" i="6" s="1"/>
  <c r="G2765" i="6"/>
  <c r="H2765" i="6" s="1"/>
  <c r="I2765" i="6" s="1"/>
  <c r="F2765" i="6"/>
  <c r="T2765" i="6" s="1"/>
  <c r="E2765" i="6"/>
  <c r="R2765" i="6" s="1"/>
  <c r="D2765" i="6"/>
  <c r="C2765" i="6"/>
  <c r="B2765" i="6"/>
  <c r="A2765" i="6"/>
  <c r="Q2764" i="6"/>
  <c r="O2764" i="6"/>
  <c r="M2764" i="6"/>
  <c r="L2764" i="6"/>
  <c r="P2764" i="6" s="1"/>
  <c r="K2764" i="6"/>
  <c r="U2764" i="6" s="1"/>
  <c r="J2764" i="6"/>
  <c r="S2764" i="6" s="1"/>
  <c r="G2764" i="6"/>
  <c r="H2764" i="6" s="1"/>
  <c r="I2764" i="6" s="1"/>
  <c r="F2764" i="6"/>
  <c r="E2764" i="6"/>
  <c r="R2764" i="6" s="1"/>
  <c r="D2764" i="6"/>
  <c r="C2764" i="6"/>
  <c r="B2764" i="6"/>
  <c r="N2764" i="6" s="1"/>
  <c r="A2764" i="6"/>
  <c r="T2763" i="6"/>
  <c r="S2763" i="6"/>
  <c r="O2763" i="6"/>
  <c r="M2763" i="6"/>
  <c r="L2763" i="6"/>
  <c r="P2763" i="6" s="1"/>
  <c r="K2763" i="6"/>
  <c r="U2763" i="6" s="1"/>
  <c r="J2763" i="6"/>
  <c r="I2763" i="6"/>
  <c r="H2763" i="6"/>
  <c r="V2763" i="6" s="1"/>
  <c r="W2763" i="6" s="1"/>
  <c r="X2763" i="6" s="1"/>
  <c r="G2763" i="6"/>
  <c r="F2763" i="6"/>
  <c r="E2763" i="6"/>
  <c r="R2763" i="6" s="1"/>
  <c r="D2763" i="6"/>
  <c r="Q2763" i="6" s="1"/>
  <c r="B2763" i="6"/>
  <c r="C2763" i="6" s="1"/>
  <c r="A2763" i="6"/>
  <c r="U2762" i="6"/>
  <c r="S2762" i="6"/>
  <c r="R2762" i="6"/>
  <c r="Q2762" i="6"/>
  <c r="P2762" i="6"/>
  <c r="M2762" i="6"/>
  <c r="L2762" i="6"/>
  <c r="K2762" i="6"/>
  <c r="J2762" i="6"/>
  <c r="G2762" i="6"/>
  <c r="H2762" i="6" s="1"/>
  <c r="F2762" i="6"/>
  <c r="T2762" i="6" s="1"/>
  <c r="E2762" i="6"/>
  <c r="D2762" i="6"/>
  <c r="B2762" i="6"/>
  <c r="A2762" i="6"/>
  <c r="T2761" i="6"/>
  <c r="Q2761" i="6"/>
  <c r="O2761" i="6"/>
  <c r="N2761" i="6"/>
  <c r="M2761" i="6"/>
  <c r="L2761" i="6"/>
  <c r="P2761" i="6" s="1"/>
  <c r="K2761" i="6"/>
  <c r="U2761" i="6" s="1"/>
  <c r="J2761" i="6"/>
  <c r="S2761" i="6" s="1"/>
  <c r="I2761" i="6"/>
  <c r="H2761" i="6"/>
  <c r="G2761" i="6"/>
  <c r="F2761" i="6"/>
  <c r="E2761" i="6"/>
  <c r="R2761" i="6" s="1"/>
  <c r="D2761" i="6"/>
  <c r="C2761" i="6"/>
  <c r="B2761" i="6"/>
  <c r="A2761" i="6"/>
  <c r="V2760" i="6"/>
  <c r="W2760" i="6" s="1"/>
  <c r="X2760" i="6" s="1"/>
  <c r="U2760" i="6"/>
  <c r="T2760" i="6"/>
  <c r="S2760" i="6"/>
  <c r="P2760" i="6"/>
  <c r="O2760" i="6"/>
  <c r="M2760" i="6"/>
  <c r="L2760" i="6"/>
  <c r="K2760" i="6"/>
  <c r="J2760" i="6"/>
  <c r="G2760" i="6"/>
  <c r="H2760" i="6" s="1"/>
  <c r="F2760" i="6"/>
  <c r="E2760" i="6"/>
  <c r="R2760" i="6" s="1"/>
  <c r="D2760" i="6"/>
  <c r="Q2760" i="6" s="1"/>
  <c r="B2760" i="6"/>
  <c r="C2760" i="6" s="1"/>
  <c r="A2760" i="6"/>
  <c r="S2759" i="6"/>
  <c r="P2759" i="6"/>
  <c r="O2759" i="6"/>
  <c r="M2759" i="6"/>
  <c r="L2759" i="6"/>
  <c r="K2759" i="6"/>
  <c r="U2759" i="6" s="1"/>
  <c r="J2759" i="6"/>
  <c r="G2759" i="6"/>
  <c r="H2759" i="6" s="1"/>
  <c r="F2759" i="6"/>
  <c r="T2759" i="6" s="1"/>
  <c r="E2759" i="6"/>
  <c r="R2759" i="6" s="1"/>
  <c r="D2759" i="6"/>
  <c r="Q2759" i="6" s="1"/>
  <c r="C2759" i="6"/>
  <c r="B2759" i="6"/>
  <c r="N2759" i="6" s="1"/>
  <c r="A2759" i="6"/>
  <c r="U2758" i="6"/>
  <c r="S2758" i="6"/>
  <c r="R2758" i="6"/>
  <c r="Q2758" i="6"/>
  <c r="P2758" i="6"/>
  <c r="M2758" i="6"/>
  <c r="L2758" i="6"/>
  <c r="K2758" i="6"/>
  <c r="J2758" i="6"/>
  <c r="G2758" i="6"/>
  <c r="H2758" i="6" s="1"/>
  <c r="F2758" i="6"/>
  <c r="T2758" i="6" s="1"/>
  <c r="E2758" i="6"/>
  <c r="D2758" i="6"/>
  <c r="B2758" i="6"/>
  <c r="A2758" i="6"/>
  <c r="U2757" i="6"/>
  <c r="R2757" i="6"/>
  <c r="Q2757" i="6"/>
  <c r="O2757" i="6"/>
  <c r="N2757" i="6"/>
  <c r="M2757" i="6"/>
  <c r="L2757" i="6"/>
  <c r="P2757" i="6" s="1"/>
  <c r="K2757" i="6"/>
  <c r="J2757" i="6"/>
  <c r="S2757" i="6" s="1"/>
  <c r="H2757" i="6"/>
  <c r="V2757" i="6" s="1"/>
  <c r="W2757" i="6" s="1"/>
  <c r="X2757" i="6" s="1"/>
  <c r="G2757" i="6"/>
  <c r="F2757" i="6"/>
  <c r="T2757" i="6" s="1"/>
  <c r="E2757" i="6"/>
  <c r="D2757" i="6"/>
  <c r="C2757" i="6"/>
  <c r="B2757" i="6"/>
  <c r="A2757" i="6"/>
  <c r="T2756" i="6"/>
  <c r="S2756" i="6"/>
  <c r="R2756" i="6"/>
  <c r="Q2756" i="6"/>
  <c r="P2756" i="6"/>
  <c r="M2756" i="6"/>
  <c r="L2756" i="6"/>
  <c r="K2756" i="6"/>
  <c r="U2756" i="6" s="1"/>
  <c r="J2756" i="6"/>
  <c r="H2756" i="6"/>
  <c r="I2756" i="6" s="1"/>
  <c r="G2756" i="6"/>
  <c r="F2756" i="6"/>
  <c r="E2756" i="6"/>
  <c r="D2756" i="6"/>
  <c r="C2756" i="6"/>
  <c r="B2756" i="6"/>
  <c r="O2756" i="6" s="1"/>
  <c r="A2756" i="6"/>
  <c r="U2755" i="6"/>
  <c r="T2755" i="6"/>
  <c r="S2755" i="6"/>
  <c r="P2755" i="6"/>
  <c r="N2755" i="6"/>
  <c r="M2755" i="6"/>
  <c r="L2755" i="6"/>
  <c r="K2755" i="6"/>
  <c r="J2755" i="6"/>
  <c r="G2755" i="6"/>
  <c r="H2755" i="6" s="1"/>
  <c r="I2755" i="6" s="1"/>
  <c r="F2755" i="6"/>
  <c r="E2755" i="6"/>
  <c r="R2755" i="6" s="1"/>
  <c r="D2755" i="6"/>
  <c r="Q2755" i="6" s="1"/>
  <c r="C2755" i="6"/>
  <c r="B2755" i="6"/>
  <c r="O2755" i="6" s="1"/>
  <c r="A2755" i="6"/>
  <c r="Q2754" i="6"/>
  <c r="P2754" i="6"/>
  <c r="M2754" i="6"/>
  <c r="L2754" i="6"/>
  <c r="K2754" i="6"/>
  <c r="U2754" i="6" s="1"/>
  <c r="J2754" i="6"/>
  <c r="S2754" i="6" s="1"/>
  <c r="H2754" i="6"/>
  <c r="G2754" i="6"/>
  <c r="F2754" i="6"/>
  <c r="T2754" i="6" s="1"/>
  <c r="E2754" i="6"/>
  <c r="R2754" i="6" s="1"/>
  <c r="D2754" i="6"/>
  <c r="B2754" i="6"/>
  <c r="A2754" i="6"/>
  <c r="U2753" i="6"/>
  <c r="O2753" i="6"/>
  <c r="M2753" i="6"/>
  <c r="L2753" i="6"/>
  <c r="P2753" i="6" s="1"/>
  <c r="K2753" i="6"/>
  <c r="J2753" i="6"/>
  <c r="S2753" i="6" s="1"/>
  <c r="G2753" i="6"/>
  <c r="H2753" i="6" s="1"/>
  <c r="F2753" i="6"/>
  <c r="T2753" i="6" s="1"/>
  <c r="E2753" i="6"/>
  <c r="R2753" i="6" s="1"/>
  <c r="D2753" i="6"/>
  <c r="Q2753" i="6" s="1"/>
  <c r="B2753" i="6"/>
  <c r="C2753" i="6" s="1"/>
  <c r="A2753" i="6"/>
  <c r="S2752" i="6"/>
  <c r="R2752" i="6"/>
  <c r="Q2752" i="6"/>
  <c r="P2752" i="6"/>
  <c r="O2752" i="6"/>
  <c r="M2752" i="6"/>
  <c r="L2752" i="6"/>
  <c r="K2752" i="6"/>
  <c r="U2752" i="6" s="1"/>
  <c r="J2752" i="6"/>
  <c r="I2752" i="6"/>
  <c r="H2752" i="6"/>
  <c r="G2752" i="6"/>
  <c r="F2752" i="6"/>
  <c r="T2752" i="6" s="1"/>
  <c r="E2752" i="6"/>
  <c r="D2752" i="6"/>
  <c r="C2752" i="6"/>
  <c r="B2752" i="6"/>
  <c r="N2752" i="6" s="1"/>
  <c r="A2752" i="6"/>
  <c r="U2751" i="6"/>
  <c r="S2751" i="6"/>
  <c r="R2751" i="6"/>
  <c r="Q2751" i="6"/>
  <c r="P2751" i="6"/>
  <c r="O2751" i="6"/>
  <c r="M2751" i="6"/>
  <c r="L2751" i="6"/>
  <c r="K2751" i="6"/>
  <c r="J2751" i="6"/>
  <c r="G2751" i="6"/>
  <c r="H2751" i="6" s="1"/>
  <c r="F2751" i="6"/>
  <c r="T2751" i="6" s="1"/>
  <c r="E2751" i="6"/>
  <c r="D2751" i="6"/>
  <c r="C2751" i="6"/>
  <c r="B2751" i="6"/>
  <c r="A2751" i="6"/>
  <c r="R2750" i="6"/>
  <c r="Q2750" i="6"/>
  <c r="O2750" i="6"/>
  <c r="N2750" i="6"/>
  <c r="M2750" i="6"/>
  <c r="L2750" i="6"/>
  <c r="P2750" i="6" s="1"/>
  <c r="K2750" i="6"/>
  <c r="U2750" i="6" s="1"/>
  <c r="J2750" i="6"/>
  <c r="S2750" i="6" s="1"/>
  <c r="H2750" i="6"/>
  <c r="G2750" i="6"/>
  <c r="F2750" i="6"/>
  <c r="T2750" i="6" s="1"/>
  <c r="E2750" i="6"/>
  <c r="D2750" i="6"/>
  <c r="C2750" i="6"/>
  <c r="B2750" i="6"/>
  <c r="A2750" i="6"/>
  <c r="U2749" i="6"/>
  <c r="T2749" i="6"/>
  <c r="V2749" i="6" s="1"/>
  <c r="W2749" i="6" s="1"/>
  <c r="X2749" i="6" s="1"/>
  <c r="S2749" i="6"/>
  <c r="P2749" i="6"/>
  <c r="M2749" i="6"/>
  <c r="L2749" i="6"/>
  <c r="K2749" i="6"/>
  <c r="J2749" i="6"/>
  <c r="H2749" i="6"/>
  <c r="G2749" i="6"/>
  <c r="F2749" i="6"/>
  <c r="E2749" i="6"/>
  <c r="R2749" i="6" s="1"/>
  <c r="D2749" i="6"/>
  <c r="Q2749" i="6" s="1"/>
  <c r="C2749" i="6"/>
  <c r="B2749" i="6"/>
  <c r="O2749" i="6" s="1"/>
  <c r="A2749" i="6"/>
  <c r="U2748" i="6"/>
  <c r="S2748" i="6"/>
  <c r="Q2748" i="6"/>
  <c r="P2748" i="6"/>
  <c r="O2748" i="6"/>
  <c r="N2748" i="6"/>
  <c r="M2748" i="6"/>
  <c r="L2748" i="6"/>
  <c r="K2748" i="6"/>
  <c r="J2748" i="6"/>
  <c r="I2748" i="6"/>
  <c r="G2748" i="6"/>
  <c r="H2748" i="6" s="1"/>
  <c r="F2748" i="6"/>
  <c r="T2748" i="6" s="1"/>
  <c r="E2748" i="6"/>
  <c r="R2748" i="6" s="1"/>
  <c r="D2748" i="6"/>
  <c r="B2748" i="6"/>
  <c r="A2748" i="6"/>
  <c r="S2747" i="6"/>
  <c r="Q2747" i="6"/>
  <c r="P2747" i="6"/>
  <c r="O2747" i="6"/>
  <c r="N2747" i="6"/>
  <c r="M2747" i="6"/>
  <c r="L2747" i="6"/>
  <c r="K2747" i="6"/>
  <c r="U2747" i="6" s="1"/>
  <c r="J2747" i="6"/>
  <c r="H2747" i="6"/>
  <c r="G2747" i="6"/>
  <c r="F2747" i="6"/>
  <c r="T2747" i="6" s="1"/>
  <c r="E2747" i="6"/>
  <c r="R2747" i="6" s="1"/>
  <c r="D2747" i="6"/>
  <c r="B2747" i="6"/>
  <c r="V2747" i="6" s="1"/>
  <c r="W2747" i="6" s="1"/>
  <c r="X2747" i="6" s="1"/>
  <c r="A2747" i="6"/>
  <c r="R2746" i="6"/>
  <c r="O2746" i="6"/>
  <c r="M2746" i="6"/>
  <c r="L2746" i="6"/>
  <c r="P2746" i="6" s="1"/>
  <c r="K2746" i="6"/>
  <c r="U2746" i="6" s="1"/>
  <c r="J2746" i="6"/>
  <c r="S2746" i="6" s="1"/>
  <c r="H2746" i="6"/>
  <c r="I2746" i="6" s="1"/>
  <c r="G2746" i="6"/>
  <c r="F2746" i="6"/>
  <c r="T2746" i="6" s="1"/>
  <c r="E2746" i="6"/>
  <c r="D2746" i="6"/>
  <c r="Q2746" i="6" s="1"/>
  <c r="B2746" i="6"/>
  <c r="A2746" i="6"/>
  <c r="U2745" i="6"/>
  <c r="V2745" i="6" s="1"/>
  <c r="W2745" i="6" s="1"/>
  <c r="X2745" i="6" s="1"/>
  <c r="S2745" i="6"/>
  <c r="P2745" i="6"/>
  <c r="M2745" i="6"/>
  <c r="L2745" i="6"/>
  <c r="K2745" i="6"/>
  <c r="J2745" i="6"/>
  <c r="H2745" i="6"/>
  <c r="I2745" i="6" s="1"/>
  <c r="G2745" i="6"/>
  <c r="F2745" i="6"/>
  <c r="T2745" i="6" s="1"/>
  <c r="E2745" i="6"/>
  <c r="R2745" i="6" s="1"/>
  <c r="D2745" i="6"/>
  <c r="Q2745" i="6" s="1"/>
  <c r="C2745" i="6"/>
  <c r="B2745" i="6"/>
  <c r="A2745" i="6"/>
  <c r="R2744" i="6"/>
  <c r="Q2744" i="6"/>
  <c r="O2744" i="6"/>
  <c r="N2744" i="6"/>
  <c r="M2744" i="6"/>
  <c r="L2744" i="6"/>
  <c r="P2744" i="6" s="1"/>
  <c r="K2744" i="6"/>
  <c r="U2744" i="6" s="1"/>
  <c r="J2744" i="6"/>
  <c r="S2744" i="6" s="1"/>
  <c r="H2744" i="6"/>
  <c r="I2744" i="6" s="1"/>
  <c r="G2744" i="6"/>
  <c r="F2744" i="6"/>
  <c r="T2744" i="6" s="1"/>
  <c r="E2744" i="6"/>
  <c r="D2744" i="6"/>
  <c r="C2744" i="6"/>
  <c r="B2744" i="6"/>
  <c r="A2744" i="6"/>
  <c r="U2743" i="6"/>
  <c r="T2743" i="6"/>
  <c r="V2743" i="6" s="1"/>
  <c r="W2743" i="6" s="1"/>
  <c r="X2743" i="6" s="1"/>
  <c r="R2743" i="6"/>
  <c r="O2743" i="6"/>
  <c r="N2743" i="6"/>
  <c r="M2743" i="6"/>
  <c r="L2743" i="6"/>
  <c r="P2743" i="6" s="1"/>
  <c r="K2743" i="6"/>
  <c r="J2743" i="6"/>
  <c r="S2743" i="6" s="1"/>
  <c r="G2743" i="6"/>
  <c r="H2743" i="6" s="1"/>
  <c r="I2743" i="6" s="1"/>
  <c r="F2743" i="6"/>
  <c r="E2743" i="6"/>
  <c r="D2743" i="6"/>
  <c r="Q2743" i="6" s="1"/>
  <c r="C2743" i="6"/>
  <c r="B2743" i="6"/>
  <c r="A2743" i="6"/>
  <c r="U2742" i="6"/>
  <c r="S2742" i="6"/>
  <c r="R2742" i="6"/>
  <c r="P2742" i="6"/>
  <c r="M2742" i="6"/>
  <c r="L2742" i="6"/>
  <c r="K2742" i="6"/>
  <c r="J2742" i="6"/>
  <c r="G2742" i="6"/>
  <c r="H2742" i="6" s="1"/>
  <c r="I2742" i="6" s="1"/>
  <c r="F2742" i="6"/>
  <c r="T2742" i="6" s="1"/>
  <c r="E2742" i="6"/>
  <c r="D2742" i="6"/>
  <c r="Q2742" i="6" s="1"/>
  <c r="C2742" i="6"/>
  <c r="B2742" i="6"/>
  <c r="N2742" i="6" s="1"/>
  <c r="A2742" i="6"/>
  <c r="U2741" i="6"/>
  <c r="O2741" i="6"/>
  <c r="N2741" i="6"/>
  <c r="M2741" i="6"/>
  <c r="L2741" i="6"/>
  <c r="P2741" i="6" s="1"/>
  <c r="K2741" i="6"/>
  <c r="J2741" i="6"/>
  <c r="S2741" i="6" s="1"/>
  <c r="G2741" i="6"/>
  <c r="H2741" i="6" s="1"/>
  <c r="I2741" i="6" s="1"/>
  <c r="F2741" i="6"/>
  <c r="T2741" i="6" s="1"/>
  <c r="E2741" i="6"/>
  <c r="R2741" i="6" s="1"/>
  <c r="D2741" i="6"/>
  <c r="Q2741" i="6" s="1"/>
  <c r="C2741" i="6"/>
  <c r="B2741" i="6"/>
  <c r="A2741" i="6"/>
  <c r="T2740" i="6"/>
  <c r="S2740" i="6"/>
  <c r="Q2740" i="6"/>
  <c r="P2740" i="6"/>
  <c r="O2740" i="6"/>
  <c r="N2740" i="6"/>
  <c r="M2740" i="6"/>
  <c r="L2740" i="6"/>
  <c r="K2740" i="6"/>
  <c r="U2740" i="6" s="1"/>
  <c r="J2740" i="6"/>
  <c r="H2740" i="6"/>
  <c r="G2740" i="6"/>
  <c r="F2740" i="6"/>
  <c r="E2740" i="6"/>
  <c r="R2740" i="6" s="1"/>
  <c r="D2740" i="6"/>
  <c r="B2740" i="6"/>
  <c r="V2740" i="6" s="1"/>
  <c r="W2740" i="6" s="1"/>
  <c r="X2740" i="6" s="1"/>
  <c r="A2740" i="6"/>
  <c r="R2739" i="6"/>
  <c r="O2739" i="6"/>
  <c r="M2739" i="6"/>
  <c r="L2739" i="6"/>
  <c r="P2739" i="6" s="1"/>
  <c r="K2739" i="6"/>
  <c r="U2739" i="6" s="1"/>
  <c r="J2739" i="6"/>
  <c r="S2739" i="6" s="1"/>
  <c r="I2739" i="6"/>
  <c r="H2739" i="6"/>
  <c r="G2739" i="6"/>
  <c r="F2739" i="6"/>
  <c r="T2739" i="6" s="1"/>
  <c r="E2739" i="6"/>
  <c r="D2739" i="6"/>
  <c r="Q2739" i="6" s="1"/>
  <c r="B2739" i="6"/>
  <c r="A2739" i="6"/>
  <c r="U2738" i="6"/>
  <c r="T2738" i="6"/>
  <c r="V2738" i="6" s="1"/>
  <c r="W2738" i="6" s="1"/>
  <c r="X2738" i="6" s="1"/>
  <c r="S2738" i="6"/>
  <c r="P2738" i="6"/>
  <c r="M2738" i="6"/>
  <c r="L2738" i="6"/>
  <c r="K2738" i="6"/>
  <c r="J2738" i="6"/>
  <c r="H2738" i="6"/>
  <c r="G2738" i="6"/>
  <c r="F2738" i="6"/>
  <c r="E2738" i="6"/>
  <c r="R2738" i="6" s="1"/>
  <c r="D2738" i="6"/>
  <c r="Q2738" i="6" s="1"/>
  <c r="C2738" i="6"/>
  <c r="B2738" i="6"/>
  <c r="A2738" i="6"/>
  <c r="R2737" i="6"/>
  <c r="Q2737" i="6"/>
  <c r="O2737" i="6"/>
  <c r="N2737" i="6"/>
  <c r="M2737" i="6"/>
  <c r="L2737" i="6"/>
  <c r="P2737" i="6" s="1"/>
  <c r="K2737" i="6"/>
  <c r="U2737" i="6" s="1"/>
  <c r="J2737" i="6"/>
  <c r="S2737" i="6" s="1"/>
  <c r="H2737" i="6"/>
  <c r="I2737" i="6" s="1"/>
  <c r="G2737" i="6"/>
  <c r="F2737" i="6"/>
  <c r="T2737" i="6" s="1"/>
  <c r="E2737" i="6"/>
  <c r="D2737" i="6"/>
  <c r="C2737" i="6"/>
  <c r="B2737" i="6"/>
  <c r="A2737" i="6"/>
  <c r="V2736" i="6"/>
  <c r="W2736" i="6" s="1"/>
  <c r="X2736" i="6" s="1"/>
  <c r="U2736" i="6"/>
  <c r="T2736" i="6"/>
  <c r="R2736" i="6"/>
  <c r="O2736" i="6"/>
  <c r="N2736" i="6"/>
  <c r="M2736" i="6"/>
  <c r="L2736" i="6"/>
  <c r="P2736" i="6" s="1"/>
  <c r="K2736" i="6"/>
  <c r="J2736" i="6"/>
  <c r="S2736" i="6" s="1"/>
  <c r="G2736" i="6"/>
  <c r="H2736" i="6" s="1"/>
  <c r="I2736" i="6" s="1"/>
  <c r="F2736" i="6"/>
  <c r="E2736" i="6"/>
  <c r="D2736" i="6"/>
  <c r="Q2736" i="6" s="1"/>
  <c r="C2736" i="6"/>
  <c r="B2736" i="6"/>
  <c r="A2736" i="6"/>
  <c r="U2735" i="6"/>
  <c r="S2735" i="6"/>
  <c r="R2735" i="6"/>
  <c r="M2735" i="6"/>
  <c r="L2735" i="6"/>
  <c r="P2735" i="6" s="1"/>
  <c r="K2735" i="6"/>
  <c r="J2735" i="6"/>
  <c r="G2735" i="6"/>
  <c r="H2735" i="6" s="1"/>
  <c r="I2735" i="6" s="1"/>
  <c r="F2735" i="6"/>
  <c r="T2735" i="6" s="1"/>
  <c r="E2735" i="6"/>
  <c r="D2735" i="6"/>
  <c r="Q2735" i="6" s="1"/>
  <c r="C2735" i="6"/>
  <c r="B2735" i="6"/>
  <c r="A2735" i="6"/>
  <c r="U2734" i="6"/>
  <c r="Q2734" i="6"/>
  <c r="N2734" i="6"/>
  <c r="M2734" i="6"/>
  <c r="L2734" i="6"/>
  <c r="P2734" i="6" s="1"/>
  <c r="K2734" i="6"/>
  <c r="J2734" i="6"/>
  <c r="S2734" i="6" s="1"/>
  <c r="H2734" i="6"/>
  <c r="G2734" i="6"/>
  <c r="F2734" i="6"/>
  <c r="T2734" i="6" s="1"/>
  <c r="E2734" i="6"/>
  <c r="R2734" i="6" s="1"/>
  <c r="D2734" i="6"/>
  <c r="B2734" i="6"/>
  <c r="C2734" i="6" s="1"/>
  <c r="A2734" i="6"/>
  <c r="T2733" i="6"/>
  <c r="S2733" i="6"/>
  <c r="R2733" i="6"/>
  <c r="V2733" i="6" s="1"/>
  <c r="W2733" i="6" s="1"/>
  <c r="X2733" i="6" s="1"/>
  <c r="Q2733" i="6"/>
  <c r="M2733" i="6"/>
  <c r="L2733" i="6"/>
  <c r="P2733" i="6" s="1"/>
  <c r="K2733" i="6"/>
  <c r="U2733" i="6" s="1"/>
  <c r="J2733" i="6"/>
  <c r="H2733" i="6"/>
  <c r="I2733" i="6" s="1"/>
  <c r="G2733" i="6"/>
  <c r="F2733" i="6"/>
  <c r="E2733" i="6"/>
  <c r="D2733" i="6"/>
  <c r="C2733" i="6"/>
  <c r="B2733" i="6"/>
  <c r="O2733" i="6" s="1"/>
  <c r="A2733" i="6"/>
  <c r="U2732" i="6"/>
  <c r="S2732" i="6"/>
  <c r="R2732" i="6"/>
  <c r="P2732" i="6"/>
  <c r="M2732" i="6"/>
  <c r="L2732" i="6"/>
  <c r="K2732" i="6"/>
  <c r="J2732" i="6"/>
  <c r="G2732" i="6"/>
  <c r="H2732" i="6" s="1"/>
  <c r="I2732" i="6" s="1"/>
  <c r="F2732" i="6"/>
  <c r="T2732" i="6" s="1"/>
  <c r="E2732" i="6"/>
  <c r="D2732" i="6"/>
  <c r="Q2732" i="6" s="1"/>
  <c r="B2732" i="6"/>
  <c r="A2732" i="6"/>
  <c r="R2731" i="6"/>
  <c r="O2731" i="6"/>
  <c r="N2731" i="6"/>
  <c r="M2731" i="6"/>
  <c r="L2731" i="6"/>
  <c r="P2731" i="6" s="1"/>
  <c r="K2731" i="6"/>
  <c r="U2731" i="6" s="1"/>
  <c r="J2731" i="6"/>
  <c r="S2731" i="6" s="1"/>
  <c r="I2731" i="6"/>
  <c r="H2731" i="6"/>
  <c r="G2731" i="6"/>
  <c r="F2731" i="6"/>
  <c r="T2731" i="6" s="1"/>
  <c r="E2731" i="6"/>
  <c r="D2731" i="6"/>
  <c r="Q2731" i="6" s="1"/>
  <c r="B2731" i="6"/>
  <c r="C2731" i="6" s="1"/>
  <c r="A2731" i="6"/>
  <c r="U2730" i="6"/>
  <c r="T2730" i="6"/>
  <c r="S2730" i="6"/>
  <c r="R2730" i="6"/>
  <c r="Q2730" i="6"/>
  <c r="P2730" i="6"/>
  <c r="M2730" i="6"/>
  <c r="L2730" i="6"/>
  <c r="K2730" i="6"/>
  <c r="J2730" i="6"/>
  <c r="G2730" i="6"/>
  <c r="H2730" i="6" s="1"/>
  <c r="F2730" i="6"/>
  <c r="E2730" i="6"/>
  <c r="D2730" i="6"/>
  <c r="B2730" i="6"/>
  <c r="A2730" i="6"/>
  <c r="T2729" i="6"/>
  <c r="R2729" i="6"/>
  <c r="P2729" i="6"/>
  <c r="O2729" i="6"/>
  <c r="N2729" i="6"/>
  <c r="M2729" i="6"/>
  <c r="L2729" i="6"/>
  <c r="K2729" i="6"/>
  <c r="U2729" i="6" s="1"/>
  <c r="J2729" i="6"/>
  <c r="S2729" i="6" s="1"/>
  <c r="G2729" i="6"/>
  <c r="H2729" i="6" s="1"/>
  <c r="I2729" i="6" s="1"/>
  <c r="F2729" i="6"/>
  <c r="E2729" i="6"/>
  <c r="D2729" i="6"/>
  <c r="Q2729" i="6" s="1"/>
  <c r="B2729" i="6"/>
  <c r="A2729" i="6"/>
  <c r="U2728" i="6"/>
  <c r="V2728" i="6" s="1"/>
  <c r="W2728" i="6" s="1"/>
  <c r="X2728" i="6" s="1"/>
  <c r="N2728" i="6"/>
  <c r="M2728" i="6"/>
  <c r="L2728" i="6"/>
  <c r="P2728" i="6" s="1"/>
  <c r="K2728" i="6"/>
  <c r="J2728" i="6"/>
  <c r="S2728" i="6" s="1"/>
  <c r="G2728" i="6"/>
  <c r="H2728" i="6" s="1"/>
  <c r="F2728" i="6"/>
  <c r="T2728" i="6" s="1"/>
  <c r="E2728" i="6"/>
  <c r="R2728" i="6" s="1"/>
  <c r="D2728" i="6"/>
  <c r="Q2728" i="6" s="1"/>
  <c r="B2728" i="6"/>
  <c r="O2728" i="6" s="1"/>
  <c r="A2728" i="6"/>
  <c r="U2727" i="6"/>
  <c r="S2727" i="6"/>
  <c r="P2727" i="6"/>
  <c r="O2727" i="6"/>
  <c r="M2727" i="6"/>
  <c r="L2727" i="6"/>
  <c r="K2727" i="6"/>
  <c r="J2727" i="6"/>
  <c r="G2727" i="6"/>
  <c r="H2727" i="6" s="1"/>
  <c r="F2727" i="6"/>
  <c r="T2727" i="6" s="1"/>
  <c r="E2727" i="6"/>
  <c r="R2727" i="6" s="1"/>
  <c r="D2727" i="6"/>
  <c r="Q2727" i="6" s="1"/>
  <c r="C2727" i="6"/>
  <c r="B2727" i="6"/>
  <c r="A2727" i="6"/>
  <c r="R2726" i="6"/>
  <c r="O2726" i="6"/>
  <c r="N2726" i="6"/>
  <c r="M2726" i="6"/>
  <c r="L2726" i="6"/>
  <c r="P2726" i="6" s="1"/>
  <c r="K2726" i="6"/>
  <c r="U2726" i="6" s="1"/>
  <c r="J2726" i="6"/>
  <c r="S2726" i="6" s="1"/>
  <c r="H2726" i="6"/>
  <c r="G2726" i="6"/>
  <c r="F2726" i="6"/>
  <c r="T2726" i="6" s="1"/>
  <c r="E2726" i="6"/>
  <c r="I2726" i="6" s="1"/>
  <c r="D2726" i="6"/>
  <c r="Q2726" i="6" s="1"/>
  <c r="B2726" i="6"/>
  <c r="A2726" i="6"/>
  <c r="U2725" i="6"/>
  <c r="T2725" i="6"/>
  <c r="N2725" i="6"/>
  <c r="M2725" i="6"/>
  <c r="L2725" i="6"/>
  <c r="P2725" i="6" s="1"/>
  <c r="K2725" i="6"/>
  <c r="J2725" i="6"/>
  <c r="S2725" i="6" s="1"/>
  <c r="G2725" i="6"/>
  <c r="H2725" i="6" s="1"/>
  <c r="F2725" i="6"/>
  <c r="E2725" i="6"/>
  <c r="R2725" i="6" s="1"/>
  <c r="D2725" i="6"/>
  <c r="Q2725" i="6" s="1"/>
  <c r="B2725" i="6"/>
  <c r="C2725" i="6" s="1"/>
  <c r="A2725" i="6"/>
  <c r="U2724" i="6"/>
  <c r="T2724" i="6"/>
  <c r="S2724" i="6"/>
  <c r="P2724" i="6"/>
  <c r="M2724" i="6"/>
  <c r="L2724" i="6"/>
  <c r="K2724" i="6"/>
  <c r="J2724" i="6"/>
  <c r="H2724" i="6"/>
  <c r="G2724" i="6"/>
  <c r="F2724" i="6"/>
  <c r="E2724" i="6"/>
  <c r="R2724" i="6" s="1"/>
  <c r="D2724" i="6"/>
  <c r="Q2724" i="6" s="1"/>
  <c r="C2724" i="6"/>
  <c r="B2724" i="6"/>
  <c r="A2724" i="6"/>
  <c r="T2723" i="6"/>
  <c r="R2723" i="6"/>
  <c r="Q2723" i="6"/>
  <c r="O2723" i="6"/>
  <c r="N2723" i="6"/>
  <c r="M2723" i="6"/>
  <c r="L2723" i="6"/>
  <c r="P2723" i="6" s="1"/>
  <c r="K2723" i="6"/>
  <c r="U2723" i="6" s="1"/>
  <c r="J2723" i="6"/>
  <c r="S2723" i="6" s="1"/>
  <c r="H2723" i="6"/>
  <c r="I2723" i="6" s="1"/>
  <c r="G2723" i="6"/>
  <c r="F2723" i="6"/>
  <c r="E2723" i="6"/>
  <c r="D2723" i="6"/>
  <c r="B2723" i="6"/>
  <c r="A2723" i="6"/>
  <c r="U2722" i="6"/>
  <c r="T2722" i="6"/>
  <c r="R2722" i="6"/>
  <c r="Q2722" i="6"/>
  <c r="M2722" i="6"/>
  <c r="L2722" i="6"/>
  <c r="P2722" i="6" s="1"/>
  <c r="K2722" i="6"/>
  <c r="J2722" i="6"/>
  <c r="S2722" i="6" s="1"/>
  <c r="G2722" i="6"/>
  <c r="H2722" i="6" s="1"/>
  <c r="F2722" i="6"/>
  <c r="E2722" i="6"/>
  <c r="D2722" i="6"/>
  <c r="C2722" i="6"/>
  <c r="B2722" i="6"/>
  <c r="O2722" i="6" s="1"/>
  <c r="A2722" i="6"/>
  <c r="U2721" i="6"/>
  <c r="S2721" i="6"/>
  <c r="R2721" i="6"/>
  <c r="Q2721" i="6"/>
  <c r="P2721" i="6"/>
  <c r="M2721" i="6"/>
  <c r="L2721" i="6"/>
  <c r="K2721" i="6"/>
  <c r="J2721" i="6"/>
  <c r="G2721" i="6"/>
  <c r="H2721" i="6" s="1"/>
  <c r="F2721" i="6"/>
  <c r="T2721" i="6" s="1"/>
  <c r="E2721" i="6"/>
  <c r="D2721" i="6"/>
  <c r="B2721" i="6"/>
  <c r="A2721" i="6"/>
  <c r="R2720" i="6"/>
  <c r="Q2720" i="6"/>
  <c r="O2720" i="6"/>
  <c r="N2720" i="6"/>
  <c r="M2720" i="6"/>
  <c r="L2720" i="6"/>
  <c r="P2720" i="6" s="1"/>
  <c r="K2720" i="6"/>
  <c r="U2720" i="6" s="1"/>
  <c r="J2720" i="6"/>
  <c r="S2720" i="6" s="1"/>
  <c r="I2720" i="6"/>
  <c r="H2720" i="6"/>
  <c r="G2720" i="6"/>
  <c r="F2720" i="6"/>
  <c r="T2720" i="6" s="1"/>
  <c r="E2720" i="6"/>
  <c r="D2720" i="6"/>
  <c r="C2720" i="6"/>
  <c r="B2720" i="6"/>
  <c r="A2720" i="6"/>
  <c r="U2719" i="6"/>
  <c r="T2719" i="6"/>
  <c r="S2719" i="6"/>
  <c r="N2719" i="6"/>
  <c r="M2719" i="6"/>
  <c r="L2719" i="6"/>
  <c r="P2719" i="6" s="1"/>
  <c r="K2719" i="6"/>
  <c r="J2719" i="6"/>
  <c r="G2719" i="6"/>
  <c r="H2719" i="6" s="1"/>
  <c r="F2719" i="6"/>
  <c r="E2719" i="6"/>
  <c r="R2719" i="6" s="1"/>
  <c r="D2719" i="6"/>
  <c r="Q2719" i="6" s="1"/>
  <c r="B2719" i="6"/>
  <c r="C2719" i="6" s="1"/>
  <c r="A2719" i="6"/>
  <c r="U2718" i="6"/>
  <c r="T2718" i="6"/>
  <c r="S2718" i="6"/>
  <c r="P2718" i="6"/>
  <c r="M2718" i="6"/>
  <c r="L2718" i="6"/>
  <c r="K2718" i="6"/>
  <c r="J2718" i="6"/>
  <c r="G2718" i="6"/>
  <c r="H2718" i="6" s="1"/>
  <c r="F2718" i="6"/>
  <c r="E2718" i="6"/>
  <c r="R2718" i="6" s="1"/>
  <c r="D2718" i="6"/>
  <c r="Q2718" i="6" s="1"/>
  <c r="B2718" i="6"/>
  <c r="A2718" i="6"/>
  <c r="S2717" i="6"/>
  <c r="Q2717" i="6"/>
  <c r="M2717" i="6"/>
  <c r="L2717" i="6"/>
  <c r="P2717" i="6" s="1"/>
  <c r="K2717" i="6"/>
  <c r="U2717" i="6" s="1"/>
  <c r="J2717" i="6"/>
  <c r="H2717" i="6"/>
  <c r="I2717" i="6" s="1"/>
  <c r="G2717" i="6"/>
  <c r="F2717" i="6"/>
  <c r="T2717" i="6" s="1"/>
  <c r="E2717" i="6"/>
  <c r="R2717" i="6" s="1"/>
  <c r="D2717" i="6"/>
  <c r="C2717" i="6"/>
  <c r="B2717" i="6"/>
  <c r="O2717" i="6" s="1"/>
  <c r="A2717" i="6"/>
  <c r="R2716" i="6"/>
  <c r="O2716" i="6"/>
  <c r="N2716" i="6"/>
  <c r="M2716" i="6"/>
  <c r="L2716" i="6"/>
  <c r="P2716" i="6" s="1"/>
  <c r="K2716" i="6"/>
  <c r="U2716" i="6" s="1"/>
  <c r="J2716" i="6"/>
  <c r="S2716" i="6" s="1"/>
  <c r="I2716" i="6"/>
  <c r="H2716" i="6"/>
  <c r="V2716" i="6" s="1"/>
  <c r="W2716" i="6" s="1"/>
  <c r="X2716" i="6" s="1"/>
  <c r="G2716" i="6"/>
  <c r="F2716" i="6"/>
  <c r="T2716" i="6" s="1"/>
  <c r="E2716" i="6"/>
  <c r="D2716" i="6"/>
  <c r="Q2716" i="6" s="1"/>
  <c r="B2716" i="6"/>
  <c r="C2716" i="6" s="1"/>
  <c r="A2716" i="6"/>
  <c r="U2715" i="6"/>
  <c r="S2715" i="6"/>
  <c r="R2715" i="6"/>
  <c r="Q2715" i="6"/>
  <c r="M2715" i="6"/>
  <c r="L2715" i="6"/>
  <c r="P2715" i="6" s="1"/>
  <c r="K2715" i="6"/>
  <c r="J2715" i="6"/>
  <c r="G2715" i="6"/>
  <c r="H2715" i="6" s="1"/>
  <c r="I2715" i="6" s="1"/>
  <c r="F2715" i="6"/>
  <c r="E2715" i="6"/>
  <c r="D2715" i="6"/>
  <c r="C2715" i="6"/>
  <c r="B2715" i="6"/>
  <c r="O2715" i="6" s="1"/>
  <c r="A2715" i="6"/>
  <c r="U2714" i="6"/>
  <c r="S2714" i="6"/>
  <c r="P2714" i="6"/>
  <c r="O2714" i="6"/>
  <c r="N2714" i="6"/>
  <c r="M2714" i="6"/>
  <c r="L2714" i="6"/>
  <c r="K2714" i="6"/>
  <c r="J2714" i="6"/>
  <c r="G2714" i="6"/>
  <c r="H2714" i="6" s="1"/>
  <c r="F2714" i="6"/>
  <c r="T2714" i="6" s="1"/>
  <c r="E2714" i="6"/>
  <c r="R2714" i="6" s="1"/>
  <c r="D2714" i="6"/>
  <c r="Q2714" i="6" s="1"/>
  <c r="C2714" i="6"/>
  <c r="B2714" i="6"/>
  <c r="A2714" i="6"/>
  <c r="R2713" i="6"/>
  <c r="Q2713" i="6"/>
  <c r="O2713" i="6"/>
  <c r="N2713" i="6"/>
  <c r="M2713" i="6"/>
  <c r="L2713" i="6"/>
  <c r="P2713" i="6" s="1"/>
  <c r="K2713" i="6"/>
  <c r="U2713" i="6" s="1"/>
  <c r="J2713" i="6"/>
  <c r="S2713" i="6" s="1"/>
  <c r="I2713" i="6"/>
  <c r="H2713" i="6"/>
  <c r="G2713" i="6"/>
  <c r="F2713" i="6"/>
  <c r="T2713" i="6" s="1"/>
  <c r="E2713" i="6"/>
  <c r="D2713" i="6"/>
  <c r="C2713" i="6"/>
  <c r="B2713" i="6"/>
  <c r="A2713" i="6"/>
  <c r="U2712" i="6"/>
  <c r="V2712" i="6" s="1"/>
  <c r="W2712" i="6" s="1"/>
  <c r="X2712" i="6" s="1"/>
  <c r="S2712" i="6"/>
  <c r="N2712" i="6"/>
  <c r="M2712" i="6"/>
  <c r="L2712" i="6"/>
  <c r="P2712" i="6" s="1"/>
  <c r="K2712" i="6"/>
  <c r="J2712" i="6"/>
  <c r="G2712" i="6"/>
  <c r="H2712" i="6" s="1"/>
  <c r="F2712" i="6"/>
  <c r="T2712" i="6" s="1"/>
  <c r="E2712" i="6"/>
  <c r="R2712" i="6" s="1"/>
  <c r="D2712" i="6"/>
  <c r="Q2712" i="6" s="1"/>
  <c r="B2712" i="6"/>
  <c r="C2712" i="6" s="1"/>
  <c r="A2712" i="6"/>
  <c r="U2711" i="6"/>
  <c r="S2711" i="6"/>
  <c r="P2711" i="6"/>
  <c r="O2711" i="6"/>
  <c r="M2711" i="6"/>
  <c r="L2711" i="6"/>
  <c r="K2711" i="6"/>
  <c r="J2711" i="6"/>
  <c r="G2711" i="6"/>
  <c r="H2711" i="6" s="1"/>
  <c r="F2711" i="6"/>
  <c r="T2711" i="6" s="1"/>
  <c r="E2711" i="6"/>
  <c r="R2711" i="6" s="1"/>
  <c r="D2711" i="6"/>
  <c r="Q2711" i="6" s="1"/>
  <c r="C2711" i="6"/>
  <c r="B2711" i="6"/>
  <c r="A2711" i="6"/>
  <c r="S2710" i="6"/>
  <c r="Q2710" i="6"/>
  <c r="O2710" i="6"/>
  <c r="N2710" i="6"/>
  <c r="M2710" i="6"/>
  <c r="L2710" i="6"/>
  <c r="P2710" i="6" s="1"/>
  <c r="K2710" i="6"/>
  <c r="U2710" i="6" s="1"/>
  <c r="J2710" i="6"/>
  <c r="H2710" i="6"/>
  <c r="I2710" i="6" s="1"/>
  <c r="G2710" i="6"/>
  <c r="F2710" i="6"/>
  <c r="T2710" i="6" s="1"/>
  <c r="E2710" i="6"/>
  <c r="R2710" i="6" s="1"/>
  <c r="D2710" i="6"/>
  <c r="B2710" i="6"/>
  <c r="A2710" i="6"/>
  <c r="U2709" i="6"/>
  <c r="R2709" i="6"/>
  <c r="O2709" i="6"/>
  <c r="N2709" i="6"/>
  <c r="M2709" i="6"/>
  <c r="L2709" i="6"/>
  <c r="P2709" i="6" s="1"/>
  <c r="K2709" i="6"/>
  <c r="J2709" i="6"/>
  <c r="S2709" i="6" s="1"/>
  <c r="G2709" i="6"/>
  <c r="H2709" i="6" s="1"/>
  <c r="I2709" i="6" s="1"/>
  <c r="F2709" i="6"/>
  <c r="T2709" i="6" s="1"/>
  <c r="E2709" i="6"/>
  <c r="D2709" i="6"/>
  <c r="Q2709" i="6" s="1"/>
  <c r="B2709" i="6"/>
  <c r="C2709" i="6" s="1"/>
  <c r="A2709" i="6"/>
  <c r="U2708" i="6"/>
  <c r="S2708" i="6"/>
  <c r="N2708" i="6"/>
  <c r="M2708" i="6"/>
  <c r="L2708" i="6"/>
  <c r="P2708" i="6" s="1"/>
  <c r="K2708" i="6"/>
  <c r="J2708" i="6"/>
  <c r="H2708" i="6"/>
  <c r="I2708" i="6" s="1"/>
  <c r="G2708" i="6"/>
  <c r="F2708" i="6"/>
  <c r="T2708" i="6" s="1"/>
  <c r="E2708" i="6"/>
  <c r="R2708" i="6" s="1"/>
  <c r="D2708" i="6"/>
  <c r="Q2708" i="6" s="1"/>
  <c r="C2708" i="6"/>
  <c r="B2708" i="6"/>
  <c r="O2708" i="6" s="1"/>
  <c r="A2708" i="6"/>
  <c r="U2707" i="6"/>
  <c r="S2707" i="6"/>
  <c r="R2707" i="6"/>
  <c r="Q2707" i="6"/>
  <c r="P2707" i="6"/>
  <c r="O2707" i="6"/>
  <c r="N2707" i="6"/>
  <c r="M2707" i="6"/>
  <c r="L2707" i="6"/>
  <c r="K2707" i="6"/>
  <c r="J2707" i="6"/>
  <c r="G2707" i="6"/>
  <c r="H2707" i="6" s="1"/>
  <c r="F2707" i="6"/>
  <c r="T2707" i="6" s="1"/>
  <c r="E2707" i="6"/>
  <c r="D2707" i="6"/>
  <c r="B2707" i="6"/>
  <c r="V2707" i="6" s="1"/>
  <c r="W2707" i="6" s="1"/>
  <c r="X2707" i="6" s="1"/>
  <c r="A2707" i="6"/>
  <c r="R2706" i="6"/>
  <c r="Q2706" i="6"/>
  <c r="O2706" i="6"/>
  <c r="N2706" i="6"/>
  <c r="M2706" i="6"/>
  <c r="L2706" i="6"/>
  <c r="P2706" i="6" s="1"/>
  <c r="K2706" i="6"/>
  <c r="U2706" i="6" s="1"/>
  <c r="J2706" i="6"/>
  <c r="S2706" i="6" s="1"/>
  <c r="I2706" i="6"/>
  <c r="H2706" i="6"/>
  <c r="G2706" i="6"/>
  <c r="F2706" i="6"/>
  <c r="T2706" i="6" s="1"/>
  <c r="E2706" i="6"/>
  <c r="D2706" i="6"/>
  <c r="C2706" i="6"/>
  <c r="B2706" i="6"/>
  <c r="A2706" i="6"/>
  <c r="N2705" i="6"/>
  <c r="M2705" i="6"/>
  <c r="L2705" i="6"/>
  <c r="P2705" i="6" s="1"/>
  <c r="K2705" i="6"/>
  <c r="U2705" i="6" s="1"/>
  <c r="J2705" i="6"/>
  <c r="S2705" i="6" s="1"/>
  <c r="G2705" i="6"/>
  <c r="H2705" i="6" s="1"/>
  <c r="I2705" i="6" s="1"/>
  <c r="F2705" i="6"/>
  <c r="T2705" i="6" s="1"/>
  <c r="E2705" i="6"/>
  <c r="R2705" i="6" s="1"/>
  <c r="D2705" i="6"/>
  <c r="Q2705" i="6" s="1"/>
  <c r="B2705" i="6"/>
  <c r="C2705" i="6" s="1"/>
  <c r="A2705" i="6"/>
  <c r="U2704" i="6"/>
  <c r="T2704" i="6"/>
  <c r="S2704" i="6"/>
  <c r="R2704" i="6"/>
  <c r="Q2704" i="6"/>
  <c r="P2704" i="6"/>
  <c r="O2704" i="6"/>
  <c r="M2704" i="6"/>
  <c r="L2704" i="6"/>
  <c r="K2704" i="6"/>
  <c r="J2704" i="6"/>
  <c r="G2704" i="6"/>
  <c r="H2704" i="6" s="1"/>
  <c r="F2704" i="6"/>
  <c r="E2704" i="6"/>
  <c r="D2704" i="6"/>
  <c r="B2704" i="6"/>
  <c r="A2704" i="6"/>
  <c r="S2703" i="6"/>
  <c r="Q2703" i="6"/>
  <c r="P2703" i="6"/>
  <c r="O2703" i="6"/>
  <c r="N2703" i="6"/>
  <c r="M2703" i="6"/>
  <c r="L2703" i="6"/>
  <c r="K2703" i="6"/>
  <c r="U2703" i="6" s="1"/>
  <c r="J2703" i="6"/>
  <c r="H2703" i="6"/>
  <c r="I2703" i="6" s="1"/>
  <c r="G2703" i="6"/>
  <c r="F2703" i="6"/>
  <c r="T2703" i="6" s="1"/>
  <c r="E2703" i="6"/>
  <c r="R2703" i="6" s="1"/>
  <c r="D2703" i="6"/>
  <c r="B2703" i="6"/>
  <c r="V2703" i="6" s="1"/>
  <c r="W2703" i="6" s="1"/>
  <c r="X2703" i="6" s="1"/>
  <c r="A2703" i="6"/>
  <c r="V2702" i="6"/>
  <c r="W2702" i="6" s="1"/>
  <c r="X2702" i="6" s="1"/>
  <c r="R2702" i="6"/>
  <c r="O2702" i="6"/>
  <c r="M2702" i="6"/>
  <c r="L2702" i="6"/>
  <c r="P2702" i="6" s="1"/>
  <c r="K2702" i="6"/>
  <c r="U2702" i="6" s="1"/>
  <c r="J2702" i="6"/>
  <c r="S2702" i="6" s="1"/>
  <c r="G2702" i="6"/>
  <c r="H2702" i="6" s="1"/>
  <c r="I2702" i="6" s="1"/>
  <c r="F2702" i="6"/>
  <c r="T2702" i="6" s="1"/>
  <c r="E2702" i="6"/>
  <c r="D2702" i="6"/>
  <c r="Q2702" i="6" s="1"/>
  <c r="B2702" i="6"/>
  <c r="C2702" i="6" s="1"/>
  <c r="A2702" i="6"/>
  <c r="U2701" i="6"/>
  <c r="S2701" i="6"/>
  <c r="R2701" i="6"/>
  <c r="Q2701" i="6"/>
  <c r="N2701" i="6"/>
  <c r="M2701" i="6"/>
  <c r="L2701" i="6"/>
  <c r="P2701" i="6" s="1"/>
  <c r="K2701" i="6"/>
  <c r="J2701" i="6"/>
  <c r="I2701" i="6"/>
  <c r="H2701" i="6"/>
  <c r="G2701" i="6"/>
  <c r="F2701" i="6"/>
  <c r="E2701" i="6"/>
  <c r="D2701" i="6"/>
  <c r="C2701" i="6"/>
  <c r="B2701" i="6"/>
  <c r="O2701" i="6" s="1"/>
  <c r="A2701" i="6"/>
  <c r="U2700" i="6"/>
  <c r="S2700" i="6"/>
  <c r="P2700" i="6"/>
  <c r="O2700" i="6"/>
  <c r="M2700" i="6"/>
  <c r="L2700" i="6"/>
  <c r="K2700" i="6"/>
  <c r="J2700" i="6"/>
  <c r="G2700" i="6"/>
  <c r="H2700" i="6" s="1"/>
  <c r="F2700" i="6"/>
  <c r="T2700" i="6" s="1"/>
  <c r="E2700" i="6"/>
  <c r="R2700" i="6" s="1"/>
  <c r="D2700" i="6"/>
  <c r="Q2700" i="6" s="1"/>
  <c r="C2700" i="6"/>
  <c r="B2700" i="6"/>
  <c r="A2700" i="6"/>
  <c r="R2699" i="6"/>
  <c r="Q2699" i="6"/>
  <c r="O2699" i="6"/>
  <c r="N2699" i="6"/>
  <c r="M2699" i="6"/>
  <c r="L2699" i="6"/>
  <c r="P2699" i="6" s="1"/>
  <c r="K2699" i="6"/>
  <c r="U2699" i="6" s="1"/>
  <c r="J2699" i="6"/>
  <c r="S2699" i="6" s="1"/>
  <c r="I2699" i="6"/>
  <c r="H2699" i="6"/>
  <c r="G2699" i="6"/>
  <c r="F2699" i="6"/>
  <c r="T2699" i="6" s="1"/>
  <c r="E2699" i="6"/>
  <c r="D2699" i="6"/>
  <c r="C2699" i="6"/>
  <c r="B2699" i="6"/>
  <c r="A2699" i="6"/>
  <c r="T2698" i="6"/>
  <c r="S2698" i="6"/>
  <c r="N2698" i="6"/>
  <c r="M2698" i="6"/>
  <c r="L2698" i="6"/>
  <c r="P2698" i="6" s="1"/>
  <c r="K2698" i="6"/>
  <c r="U2698" i="6" s="1"/>
  <c r="J2698" i="6"/>
  <c r="G2698" i="6"/>
  <c r="H2698" i="6" s="1"/>
  <c r="F2698" i="6"/>
  <c r="E2698" i="6"/>
  <c r="R2698" i="6" s="1"/>
  <c r="D2698" i="6"/>
  <c r="Q2698" i="6" s="1"/>
  <c r="B2698" i="6"/>
  <c r="C2698" i="6" s="1"/>
  <c r="A2698" i="6"/>
  <c r="U2697" i="6"/>
  <c r="T2697" i="6"/>
  <c r="S2697" i="6"/>
  <c r="R2697" i="6"/>
  <c r="Q2697" i="6"/>
  <c r="P2697" i="6"/>
  <c r="M2697" i="6"/>
  <c r="L2697" i="6"/>
  <c r="K2697" i="6"/>
  <c r="J2697" i="6"/>
  <c r="G2697" i="6"/>
  <c r="H2697" i="6" s="1"/>
  <c r="F2697" i="6"/>
  <c r="E2697" i="6"/>
  <c r="D2697" i="6"/>
  <c r="B2697" i="6"/>
  <c r="A2697" i="6"/>
  <c r="S2696" i="6"/>
  <c r="Q2696" i="6"/>
  <c r="M2696" i="6"/>
  <c r="L2696" i="6"/>
  <c r="P2696" i="6" s="1"/>
  <c r="K2696" i="6"/>
  <c r="U2696" i="6" s="1"/>
  <c r="J2696" i="6"/>
  <c r="H2696" i="6"/>
  <c r="I2696" i="6" s="1"/>
  <c r="G2696" i="6"/>
  <c r="F2696" i="6"/>
  <c r="T2696" i="6" s="1"/>
  <c r="E2696" i="6"/>
  <c r="R2696" i="6" s="1"/>
  <c r="D2696" i="6"/>
  <c r="B2696" i="6"/>
  <c r="A2696" i="6"/>
  <c r="R2695" i="6"/>
  <c r="O2695" i="6"/>
  <c r="M2695" i="6"/>
  <c r="L2695" i="6"/>
  <c r="P2695" i="6" s="1"/>
  <c r="K2695" i="6"/>
  <c r="U2695" i="6" s="1"/>
  <c r="J2695" i="6"/>
  <c r="S2695" i="6" s="1"/>
  <c r="G2695" i="6"/>
  <c r="H2695" i="6" s="1"/>
  <c r="F2695" i="6"/>
  <c r="T2695" i="6" s="1"/>
  <c r="E2695" i="6"/>
  <c r="D2695" i="6"/>
  <c r="Q2695" i="6" s="1"/>
  <c r="B2695" i="6"/>
  <c r="C2695" i="6" s="1"/>
  <c r="A2695" i="6"/>
  <c r="U2694" i="6"/>
  <c r="T2694" i="6"/>
  <c r="S2694" i="6"/>
  <c r="R2694" i="6"/>
  <c r="N2694" i="6"/>
  <c r="M2694" i="6"/>
  <c r="L2694" i="6"/>
  <c r="P2694" i="6" s="1"/>
  <c r="K2694" i="6"/>
  <c r="J2694" i="6"/>
  <c r="G2694" i="6"/>
  <c r="H2694" i="6" s="1"/>
  <c r="F2694" i="6"/>
  <c r="E2694" i="6"/>
  <c r="D2694" i="6"/>
  <c r="Q2694" i="6" s="1"/>
  <c r="C2694" i="6"/>
  <c r="B2694" i="6"/>
  <c r="O2694" i="6" s="1"/>
  <c r="A2694" i="6"/>
  <c r="U2693" i="6"/>
  <c r="S2693" i="6"/>
  <c r="P2693" i="6"/>
  <c r="M2693" i="6"/>
  <c r="L2693" i="6"/>
  <c r="K2693" i="6"/>
  <c r="J2693" i="6"/>
  <c r="G2693" i="6"/>
  <c r="H2693" i="6" s="1"/>
  <c r="F2693" i="6"/>
  <c r="T2693" i="6" s="1"/>
  <c r="E2693" i="6"/>
  <c r="R2693" i="6" s="1"/>
  <c r="D2693" i="6"/>
  <c r="Q2693" i="6" s="1"/>
  <c r="C2693" i="6"/>
  <c r="B2693" i="6"/>
  <c r="O2693" i="6" s="1"/>
  <c r="A2693" i="6"/>
  <c r="R2692" i="6"/>
  <c r="Q2692" i="6"/>
  <c r="O2692" i="6"/>
  <c r="N2692" i="6"/>
  <c r="M2692" i="6"/>
  <c r="L2692" i="6"/>
  <c r="P2692" i="6" s="1"/>
  <c r="K2692" i="6"/>
  <c r="U2692" i="6" s="1"/>
  <c r="J2692" i="6"/>
  <c r="S2692" i="6" s="1"/>
  <c r="I2692" i="6"/>
  <c r="H2692" i="6"/>
  <c r="G2692" i="6"/>
  <c r="F2692" i="6"/>
  <c r="T2692" i="6" s="1"/>
  <c r="E2692" i="6"/>
  <c r="D2692" i="6"/>
  <c r="C2692" i="6"/>
  <c r="B2692" i="6"/>
  <c r="A2692" i="6"/>
  <c r="U2691" i="6"/>
  <c r="T2691" i="6"/>
  <c r="S2691" i="6"/>
  <c r="N2691" i="6"/>
  <c r="M2691" i="6"/>
  <c r="L2691" i="6"/>
  <c r="P2691" i="6" s="1"/>
  <c r="K2691" i="6"/>
  <c r="J2691" i="6"/>
  <c r="G2691" i="6"/>
  <c r="H2691" i="6" s="1"/>
  <c r="I2691" i="6" s="1"/>
  <c r="F2691" i="6"/>
  <c r="V2691" i="6" s="1"/>
  <c r="W2691" i="6" s="1"/>
  <c r="X2691" i="6" s="1"/>
  <c r="E2691" i="6"/>
  <c r="R2691" i="6" s="1"/>
  <c r="D2691" i="6"/>
  <c r="Q2691" i="6" s="1"/>
  <c r="B2691" i="6"/>
  <c r="C2691" i="6" s="1"/>
  <c r="A2691" i="6"/>
  <c r="U2690" i="6"/>
  <c r="T2690" i="6"/>
  <c r="S2690" i="6"/>
  <c r="P2690" i="6"/>
  <c r="M2690" i="6"/>
  <c r="L2690" i="6"/>
  <c r="K2690" i="6"/>
  <c r="J2690" i="6"/>
  <c r="G2690" i="6"/>
  <c r="H2690" i="6" s="1"/>
  <c r="I2690" i="6" s="1"/>
  <c r="F2690" i="6"/>
  <c r="E2690" i="6"/>
  <c r="R2690" i="6" s="1"/>
  <c r="D2690" i="6"/>
  <c r="Q2690" i="6" s="1"/>
  <c r="C2690" i="6"/>
  <c r="B2690" i="6"/>
  <c r="O2690" i="6" s="1"/>
  <c r="A2690" i="6"/>
  <c r="S2689" i="6"/>
  <c r="Q2689" i="6"/>
  <c r="O2689" i="6"/>
  <c r="N2689" i="6"/>
  <c r="M2689" i="6"/>
  <c r="L2689" i="6"/>
  <c r="P2689" i="6" s="1"/>
  <c r="K2689" i="6"/>
  <c r="U2689" i="6" s="1"/>
  <c r="J2689" i="6"/>
  <c r="H2689" i="6"/>
  <c r="I2689" i="6" s="1"/>
  <c r="G2689" i="6"/>
  <c r="F2689" i="6"/>
  <c r="T2689" i="6" s="1"/>
  <c r="E2689" i="6"/>
  <c r="R2689" i="6" s="1"/>
  <c r="D2689" i="6"/>
  <c r="C2689" i="6"/>
  <c r="B2689" i="6"/>
  <c r="A2689" i="6"/>
  <c r="U2688" i="6"/>
  <c r="V2688" i="6" s="1"/>
  <c r="W2688" i="6" s="1"/>
  <c r="X2688" i="6" s="1"/>
  <c r="R2688" i="6"/>
  <c r="O2688" i="6"/>
  <c r="M2688" i="6"/>
  <c r="L2688" i="6"/>
  <c r="P2688" i="6" s="1"/>
  <c r="K2688" i="6"/>
  <c r="J2688" i="6"/>
  <c r="S2688" i="6" s="1"/>
  <c r="H2688" i="6"/>
  <c r="I2688" i="6" s="1"/>
  <c r="G2688" i="6"/>
  <c r="F2688" i="6"/>
  <c r="T2688" i="6" s="1"/>
  <c r="E2688" i="6"/>
  <c r="D2688" i="6"/>
  <c r="Q2688" i="6" s="1"/>
  <c r="B2688" i="6"/>
  <c r="C2688" i="6" s="1"/>
  <c r="A2688" i="6"/>
  <c r="U2687" i="6"/>
  <c r="T2687" i="6"/>
  <c r="S2687" i="6"/>
  <c r="N2687" i="6"/>
  <c r="M2687" i="6"/>
  <c r="L2687" i="6"/>
  <c r="P2687" i="6" s="1"/>
  <c r="K2687" i="6"/>
  <c r="J2687" i="6"/>
  <c r="G2687" i="6"/>
  <c r="H2687" i="6" s="1"/>
  <c r="F2687" i="6"/>
  <c r="E2687" i="6"/>
  <c r="D2687" i="6"/>
  <c r="Q2687" i="6" s="1"/>
  <c r="C2687" i="6"/>
  <c r="B2687" i="6"/>
  <c r="O2687" i="6" s="1"/>
  <c r="A2687" i="6"/>
  <c r="U2686" i="6"/>
  <c r="S2686" i="6"/>
  <c r="R2686" i="6"/>
  <c r="Q2686" i="6"/>
  <c r="P2686" i="6"/>
  <c r="O2686" i="6"/>
  <c r="N2686" i="6"/>
  <c r="M2686" i="6"/>
  <c r="L2686" i="6"/>
  <c r="K2686" i="6"/>
  <c r="J2686" i="6"/>
  <c r="G2686" i="6"/>
  <c r="H2686" i="6" s="1"/>
  <c r="I2686" i="6" s="1"/>
  <c r="F2686" i="6"/>
  <c r="T2686" i="6" s="1"/>
  <c r="E2686" i="6"/>
  <c r="D2686" i="6"/>
  <c r="B2686" i="6"/>
  <c r="A2686" i="6"/>
  <c r="R2685" i="6"/>
  <c r="Q2685" i="6"/>
  <c r="O2685" i="6"/>
  <c r="N2685" i="6"/>
  <c r="M2685" i="6"/>
  <c r="L2685" i="6"/>
  <c r="P2685" i="6" s="1"/>
  <c r="K2685" i="6"/>
  <c r="U2685" i="6" s="1"/>
  <c r="J2685" i="6"/>
  <c r="S2685" i="6" s="1"/>
  <c r="I2685" i="6"/>
  <c r="H2685" i="6"/>
  <c r="G2685" i="6"/>
  <c r="F2685" i="6"/>
  <c r="T2685" i="6" s="1"/>
  <c r="E2685" i="6"/>
  <c r="D2685" i="6"/>
  <c r="C2685" i="6"/>
  <c r="B2685" i="6"/>
  <c r="V2685" i="6" s="1"/>
  <c r="W2685" i="6" s="1"/>
  <c r="X2685" i="6" s="1"/>
  <c r="A2685" i="6"/>
  <c r="N2684" i="6"/>
  <c r="M2684" i="6"/>
  <c r="L2684" i="6"/>
  <c r="P2684" i="6" s="1"/>
  <c r="K2684" i="6"/>
  <c r="U2684" i="6" s="1"/>
  <c r="V2684" i="6" s="1"/>
  <c r="W2684" i="6" s="1"/>
  <c r="X2684" i="6" s="1"/>
  <c r="J2684" i="6"/>
  <c r="S2684" i="6" s="1"/>
  <c r="H2684" i="6"/>
  <c r="I2684" i="6" s="1"/>
  <c r="G2684" i="6"/>
  <c r="F2684" i="6"/>
  <c r="T2684" i="6" s="1"/>
  <c r="E2684" i="6"/>
  <c r="R2684" i="6" s="1"/>
  <c r="D2684" i="6"/>
  <c r="Q2684" i="6" s="1"/>
  <c r="B2684" i="6"/>
  <c r="C2684" i="6" s="1"/>
  <c r="A2684" i="6"/>
  <c r="U2683" i="6"/>
  <c r="S2683" i="6"/>
  <c r="R2683" i="6"/>
  <c r="Q2683" i="6"/>
  <c r="P2683" i="6"/>
  <c r="O2683" i="6"/>
  <c r="M2683" i="6"/>
  <c r="L2683" i="6"/>
  <c r="K2683" i="6"/>
  <c r="J2683" i="6"/>
  <c r="I2683" i="6"/>
  <c r="G2683" i="6"/>
  <c r="H2683" i="6" s="1"/>
  <c r="F2683" i="6"/>
  <c r="T2683" i="6" s="1"/>
  <c r="E2683" i="6"/>
  <c r="D2683" i="6"/>
  <c r="B2683" i="6"/>
  <c r="A2683" i="6"/>
  <c r="S2682" i="6"/>
  <c r="Q2682" i="6"/>
  <c r="P2682" i="6"/>
  <c r="M2682" i="6"/>
  <c r="L2682" i="6"/>
  <c r="K2682" i="6"/>
  <c r="U2682" i="6" s="1"/>
  <c r="J2682" i="6"/>
  <c r="H2682" i="6"/>
  <c r="G2682" i="6"/>
  <c r="F2682" i="6"/>
  <c r="T2682" i="6" s="1"/>
  <c r="E2682" i="6"/>
  <c r="R2682" i="6" s="1"/>
  <c r="D2682" i="6"/>
  <c r="C2682" i="6"/>
  <c r="B2682" i="6"/>
  <c r="A2682" i="6"/>
  <c r="R2681" i="6"/>
  <c r="O2681" i="6"/>
  <c r="M2681" i="6"/>
  <c r="L2681" i="6"/>
  <c r="P2681" i="6" s="1"/>
  <c r="K2681" i="6"/>
  <c r="U2681" i="6" s="1"/>
  <c r="J2681" i="6"/>
  <c r="S2681" i="6" s="1"/>
  <c r="G2681" i="6"/>
  <c r="H2681" i="6" s="1"/>
  <c r="F2681" i="6"/>
  <c r="T2681" i="6" s="1"/>
  <c r="E2681" i="6"/>
  <c r="D2681" i="6"/>
  <c r="Q2681" i="6" s="1"/>
  <c r="B2681" i="6"/>
  <c r="C2681" i="6" s="1"/>
  <c r="A2681" i="6"/>
  <c r="S2680" i="6"/>
  <c r="R2680" i="6"/>
  <c r="Q2680" i="6"/>
  <c r="N2680" i="6"/>
  <c r="M2680" i="6"/>
  <c r="L2680" i="6"/>
  <c r="P2680" i="6" s="1"/>
  <c r="K2680" i="6"/>
  <c r="U2680" i="6" s="1"/>
  <c r="J2680" i="6"/>
  <c r="I2680" i="6"/>
  <c r="H2680" i="6"/>
  <c r="G2680" i="6"/>
  <c r="F2680" i="6"/>
  <c r="E2680" i="6"/>
  <c r="D2680" i="6"/>
  <c r="C2680" i="6"/>
  <c r="B2680" i="6"/>
  <c r="O2680" i="6" s="1"/>
  <c r="A2680" i="6"/>
  <c r="U2679" i="6"/>
  <c r="S2679" i="6"/>
  <c r="R2679" i="6"/>
  <c r="Q2679" i="6"/>
  <c r="P2679" i="6"/>
  <c r="O2679" i="6"/>
  <c r="M2679" i="6"/>
  <c r="L2679" i="6"/>
  <c r="K2679" i="6"/>
  <c r="J2679" i="6"/>
  <c r="G2679" i="6"/>
  <c r="H2679" i="6" s="1"/>
  <c r="F2679" i="6"/>
  <c r="T2679" i="6" s="1"/>
  <c r="E2679" i="6"/>
  <c r="D2679" i="6"/>
  <c r="B2679" i="6"/>
  <c r="A2679" i="6"/>
  <c r="R2678" i="6"/>
  <c r="Q2678" i="6"/>
  <c r="O2678" i="6"/>
  <c r="N2678" i="6"/>
  <c r="M2678" i="6"/>
  <c r="L2678" i="6"/>
  <c r="P2678" i="6" s="1"/>
  <c r="K2678" i="6"/>
  <c r="U2678" i="6" s="1"/>
  <c r="J2678" i="6"/>
  <c r="S2678" i="6" s="1"/>
  <c r="I2678" i="6"/>
  <c r="H2678" i="6"/>
  <c r="G2678" i="6"/>
  <c r="F2678" i="6"/>
  <c r="T2678" i="6" s="1"/>
  <c r="E2678" i="6"/>
  <c r="D2678" i="6"/>
  <c r="C2678" i="6"/>
  <c r="B2678" i="6"/>
  <c r="A2678" i="6"/>
  <c r="T2677" i="6"/>
  <c r="S2677" i="6"/>
  <c r="P2677" i="6"/>
  <c r="N2677" i="6"/>
  <c r="M2677" i="6"/>
  <c r="L2677" i="6"/>
  <c r="K2677" i="6"/>
  <c r="U2677" i="6" s="1"/>
  <c r="J2677" i="6"/>
  <c r="H2677" i="6"/>
  <c r="I2677" i="6" s="1"/>
  <c r="G2677" i="6"/>
  <c r="F2677" i="6"/>
  <c r="E2677" i="6"/>
  <c r="R2677" i="6" s="1"/>
  <c r="D2677" i="6"/>
  <c r="Q2677" i="6" s="1"/>
  <c r="B2677" i="6"/>
  <c r="C2677" i="6" s="1"/>
  <c r="A2677" i="6"/>
  <c r="U2676" i="6"/>
  <c r="S2676" i="6"/>
  <c r="R2676" i="6"/>
  <c r="P2676" i="6"/>
  <c r="M2676" i="6"/>
  <c r="L2676" i="6"/>
  <c r="K2676" i="6"/>
  <c r="J2676" i="6"/>
  <c r="I2676" i="6"/>
  <c r="G2676" i="6"/>
  <c r="H2676" i="6" s="1"/>
  <c r="F2676" i="6"/>
  <c r="T2676" i="6" s="1"/>
  <c r="E2676" i="6"/>
  <c r="D2676" i="6"/>
  <c r="Q2676" i="6" s="1"/>
  <c r="B2676" i="6"/>
  <c r="A2676" i="6"/>
  <c r="S2675" i="6"/>
  <c r="Q2675" i="6"/>
  <c r="N2675" i="6"/>
  <c r="M2675" i="6"/>
  <c r="L2675" i="6"/>
  <c r="P2675" i="6" s="1"/>
  <c r="K2675" i="6"/>
  <c r="U2675" i="6" s="1"/>
  <c r="J2675" i="6"/>
  <c r="H2675" i="6"/>
  <c r="I2675" i="6" s="1"/>
  <c r="G2675" i="6"/>
  <c r="F2675" i="6"/>
  <c r="T2675" i="6" s="1"/>
  <c r="E2675" i="6"/>
  <c r="R2675" i="6" s="1"/>
  <c r="D2675" i="6"/>
  <c r="B2675" i="6"/>
  <c r="O2675" i="6" s="1"/>
  <c r="A2675" i="6"/>
  <c r="R2674" i="6"/>
  <c r="O2674" i="6"/>
  <c r="M2674" i="6"/>
  <c r="L2674" i="6"/>
  <c r="P2674" i="6" s="1"/>
  <c r="K2674" i="6"/>
  <c r="U2674" i="6" s="1"/>
  <c r="J2674" i="6"/>
  <c r="S2674" i="6" s="1"/>
  <c r="G2674" i="6"/>
  <c r="H2674" i="6" s="1"/>
  <c r="F2674" i="6"/>
  <c r="T2674" i="6" s="1"/>
  <c r="E2674" i="6"/>
  <c r="D2674" i="6"/>
  <c r="Q2674" i="6" s="1"/>
  <c r="B2674" i="6"/>
  <c r="C2674" i="6" s="1"/>
  <c r="A2674" i="6"/>
  <c r="U2673" i="6"/>
  <c r="T2673" i="6"/>
  <c r="S2673" i="6"/>
  <c r="R2673" i="6"/>
  <c r="N2673" i="6"/>
  <c r="M2673" i="6"/>
  <c r="L2673" i="6"/>
  <c r="P2673" i="6" s="1"/>
  <c r="K2673" i="6"/>
  <c r="J2673" i="6"/>
  <c r="H2673" i="6"/>
  <c r="G2673" i="6"/>
  <c r="F2673" i="6"/>
  <c r="E2673" i="6"/>
  <c r="D2673" i="6"/>
  <c r="Q2673" i="6" s="1"/>
  <c r="C2673" i="6"/>
  <c r="B2673" i="6"/>
  <c r="O2673" i="6" s="1"/>
  <c r="A2673" i="6"/>
  <c r="U2672" i="6"/>
  <c r="S2672" i="6"/>
  <c r="Q2672" i="6"/>
  <c r="P2672" i="6"/>
  <c r="O2672" i="6"/>
  <c r="N2672" i="6"/>
  <c r="M2672" i="6"/>
  <c r="L2672" i="6"/>
  <c r="K2672" i="6"/>
  <c r="J2672" i="6"/>
  <c r="G2672" i="6"/>
  <c r="H2672" i="6" s="1"/>
  <c r="I2672" i="6" s="1"/>
  <c r="F2672" i="6"/>
  <c r="T2672" i="6" s="1"/>
  <c r="E2672" i="6"/>
  <c r="R2672" i="6" s="1"/>
  <c r="D2672" i="6"/>
  <c r="C2672" i="6"/>
  <c r="B2672" i="6"/>
  <c r="A2672" i="6"/>
  <c r="R2671" i="6"/>
  <c r="Q2671" i="6"/>
  <c r="O2671" i="6"/>
  <c r="N2671" i="6"/>
  <c r="M2671" i="6"/>
  <c r="L2671" i="6"/>
  <c r="P2671" i="6" s="1"/>
  <c r="K2671" i="6"/>
  <c r="U2671" i="6" s="1"/>
  <c r="J2671" i="6"/>
  <c r="S2671" i="6" s="1"/>
  <c r="I2671" i="6"/>
  <c r="H2671" i="6"/>
  <c r="G2671" i="6"/>
  <c r="F2671" i="6"/>
  <c r="T2671" i="6" s="1"/>
  <c r="E2671" i="6"/>
  <c r="D2671" i="6"/>
  <c r="C2671" i="6"/>
  <c r="B2671" i="6"/>
  <c r="A2671" i="6"/>
  <c r="U2670" i="6"/>
  <c r="P2670" i="6"/>
  <c r="N2670" i="6"/>
  <c r="M2670" i="6"/>
  <c r="L2670" i="6"/>
  <c r="K2670" i="6"/>
  <c r="J2670" i="6"/>
  <c r="S2670" i="6" s="1"/>
  <c r="I2670" i="6"/>
  <c r="H2670" i="6"/>
  <c r="G2670" i="6"/>
  <c r="F2670" i="6"/>
  <c r="T2670" i="6" s="1"/>
  <c r="E2670" i="6"/>
  <c r="R2670" i="6" s="1"/>
  <c r="D2670" i="6"/>
  <c r="Q2670" i="6" s="1"/>
  <c r="B2670" i="6"/>
  <c r="C2670" i="6" s="1"/>
  <c r="A2670" i="6"/>
  <c r="U2669" i="6"/>
  <c r="S2669" i="6"/>
  <c r="R2669" i="6"/>
  <c r="Q2669" i="6"/>
  <c r="P2669" i="6"/>
  <c r="O2669" i="6"/>
  <c r="M2669" i="6"/>
  <c r="L2669" i="6"/>
  <c r="K2669" i="6"/>
  <c r="J2669" i="6"/>
  <c r="I2669" i="6"/>
  <c r="G2669" i="6"/>
  <c r="H2669" i="6" s="1"/>
  <c r="F2669" i="6"/>
  <c r="T2669" i="6" s="1"/>
  <c r="E2669" i="6"/>
  <c r="D2669" i="6"/>
  <c r="B2669" i="6"/>
  <c r="A2669" i="6"/>
  <c r="S2668" i="6"/>
  <c r="Q2668" i="6"/>
  <c r="P2668" i="6"/>
  <c r="O2668" i="6"/>
  <c r="N2668" i="6"/>
  <c r="M2668" i="6"/>
  <c r="L2668" i="6"/>
  <c r="K2668" i="6"/>
  <c r="U2668" i="6" s="1"/>
  <c r="J2668" i="6"/>
  <c r="H2668" i="6"/>
  <c r="G2668" i="6"/>
  <c r="F2668" i="6"/>
  <c r="T2668" i="6" s="1"/>
  <c r="E2668" i="6"/>
  <c r="R2668" i="6" s="1"/>
  <c r="D2668" i="6"/>
  <c r="C2668" i="6"/>
  <c r="B2668" i="6"/>
  <c r="A2668" i="6"/>
  <c r="R2667" i="6"/>
  <c r="O2667" i="6"/>
  <c r="M2667" i="6"/>
  <c r="L2667" i="6"/>
  <c r="P2667" i="6" s="1"/>
  <c r="K2667" i="6"/>
  <c r="U2667" i="6" s="1"/>
  <c r="J2667" i="6"/>
  <c r="S2667" i="6" s="1"/>
  <c r="G2667" i="6"/>
  <c r="H2667" i="6" s="1"/>
  <c r="F2667" i="6"/>
  <c r="T2667" i="6" s="1"/>
  <c r="E2667" i="6"/>
  <c r="D2667" i="6"/>
  <c r="Q2667" i="6" s="1"/>
  <c r="B2667" i="6"/>
  <c r="C2667" i="6" s="1"/>
  <c r="A2667" i="6"/>
  <c r="S2666" i="6"/>
  <c r="R2666" i="6"/>
  <c r="Q2666" i="6"/>
  <c r="N2666" i="6"/>
  <c r="M2666" i="6"/>
  <c r="L2666" i="6"/>
  <c r="P2666" i="6" s="1"/>
  <c r="K2666" i="6"/>
  <c r="U2666" i="6" s="1"/>
  <c r="J2666" i="6"/>
  <c r="I2666" i="6"/>
  <c r="H2666" i="6"/>
  <c r="G2666" i="6"/>
  <c r="F2666" i="6"/>
  <c r="E2666" i="6"/>
  <c r="D2666" i="6"/>
  <c r="C2666" i="6"/>
  <c r="B2666" i="6"/>
  <c r="O2666" i="6" s="1"/>
  <c r="A2666" i="6"/>
  <c r="U2665" i="6"/>
  <c r="S2665" i="6"/>
  <c r="R2665" i="6"/>
  <c r="Q2665" i="6"/>
  <c r="P2665" i="6"/>
  <c r="O2665" i="6"/>
  <c r="M2665" i="6"/>
  <c r="L2665" i="6"/>
  <c r="K2665" i="6"/>
  <c r="J2665" i="6"/>
  <c r="G2665" i="6"/>
  <c r="H2665" i="6" s="1"/>
  <c r="F2665" i="6"/>
  <c r="T2665" i="6" s="1"/>
  <c r="E2665" i="6"/>
  <c r="D2665" i="6"/>
  <c r="B2665" i="6"/>
  <c r="A2665" i="6"/>
  <c r="R2664" i="6"/>
  <c r="Q2664" i="6"/>
  <c r="O2664" i="6"/>
  <c r="N2664" i="6"/>
  <c r="M2664" i="6"/>
  <c r="L2664" i="6"/>
  <c r="P2664" i="6" s="1"/>
  <c r="K2664" i="6"/>
  <c r="U2664" i="6" s="1"/>
  <c r="J2664" i="6"/>
  <c r="S2664" i="6" s="1"/>
  <c r="I2664" i="6"/>
  <c r="H2664" i="6"/>
  <c r="G2664" i="6"/>
  <c r="F2664" i="6"/>
  <c r="T2664" i="6" s="1"/>
  <c r="E2664" i="6"/>
  <c r="D2664" i="6"/>
  <c r="C2664" i="6"/>
  <c r="B2664" i="6"/>
  <c r="A2664" i="6"/>
  <c r="T2663" i="6"/>
  <c r="S2663" i="6"/>
  <c r="P2663" i="6"/>
  <c r="N2663" i="6"/>
  <c r="M2663" i="6"/>
  <c r="L2663" i="6"/>
  <c r="K2663" i="6"/>
  <c r="U2663" i="6" s="1"/>
  <c r="J2663" i="6"/>
  <c r="H2663" i="6"/>
  <c r="I2663" i="6" s="1"/>
  <c r="G2663" i="6"/>
  <c r="F2663" i="6"/>
  <c r="E2663" i="6"/>
  <c r="R2663" i="6" s="1"/>
  <c r="D2663" i="6"/>
  <c r="Q2663" i="6" s="1"/>
  <c r="B2663" i="6"/>
  <c r="C2663" i="6" s="1"/>
  <c r="A2663" i="6"/>
  <c r="U2662" i="6"/>
  <c r="S2662" i="6"/>
  <c r="P2662" i="6"/>
  <c r="M2662" i="6"/>
  <c r="L2662" i="6"/>
  <c r="K2662" i="6"/>
  <c r="J2662" i="6"/>
  <c r="G2662" i="6"/>
  <c r="H2662" i="6" s="1"/>
  <c r="I2662" i="6" s="1"/>
  <c r="F2662" i="6"/>
  <c r="T2662" i="6" s="1"/>
  <c r="E2662" i="6"/>
  <c r="R2662" i="6" s="1"/>
  <c r="D2662" i="6"/>
  <c r="Q2662" i="6" s="1"/>
  <c r="C2662" i="6"/>
  <c r="B2662" i="6"/>
  <c r="A2662" i="6"/>
  <c r="S2661" i="6"/>
  <c r="Q2661" i="6"/>
  <c r="N2661" i="6"/>
  <c r="M2661" i="6"/>
  <c r="L2661" i="6"/>
  <c r="P2661" i="6" s="1"/>
  <c r="K2661" i="6"/>
  <c r="U2661" i="6" s="1"/>
  <c r="J2661" i="6"/>
  <c r="H2661" i="6"/>
  <c r="G2661" i="6"/>
  <c r="F2661" i="6"/>
  <c r="T2661" i="6" s="1"/>
  <c r="E2661" i="6"/>
  <c r="R2661" i="6" s="1"/>
  <c r="D2661" i="6"/>
  <c r="B2661" i="6"/>
  <c r="O2661" i="6" s="1"/>
  <c r="A2661" i="6"/>
  <c r="R2660" i="6"/>
  <c r="O2660" i="6"/>
  <c r="M2660" i="6"/>
  <c r="L2660" i="6"/>
  <c r="P2660" i="6" s="1"/>
  <c r="K2660" i="6"/>
  <c r="U2660" i="6" s="1"/>
  <c r="J2660" i="6"/>
  <c r="S2660" i="6" s="1"/>
  <c r="G2660" i="6"/>
  <c r="H2660" i="6" s="1"/>
  <c r="F2660" i="6"/>
  <c r="T2660" i="6" s="1"/>
  <c r="E2660" i="6"/>
  <c r="D2660" i="6"/>
  <c r="Q2660" i="6" s="1"/>
  <c r="B2660" i="6"/>
  <c r="C2660" i="6" s="1"/>
  <c r="A2660" i="6"/>
  <c r="U2659" i="6"/>
  <c r="T2659" i="6"/>
  <c r="S2659" i="6"/>
  <c r="R2659" i="6"/>
  <c r="N2659" i="6"/>
  <c r="M2659" i="6"/>
  <c r="L2659" i="6"/>
  <c r="P2659" i="6" s="1"/>
  <c r="K2659" i="6"/>
  <c r="J2659" i="6"/>
  <c r="H2659" i="6"/>
  <c r="I2659" i="6" s="1"/>
  <c r="G2659" i="6"/>
  <c r="F2659" i="6"/>
  <c r="E2659" i="6"/>
  <c r="V2659" i="6" s="1"/>
  <c r="W2659" i="6" s="1"/>
  <c r="X2659" i="6" s="1"/>
  <c r="D2659" i="6"/>
  <c r="Q2659" i="6" s="1"/>
  <c r="C2659" i="6"/>
  <c r="B2659" i="6"/>
  <c r="O2659" i="6" s="1"/>
  <c r="A2659" i="6"/>
  <c r="U2658" i="6"/>
  <c r="S2658" i="6"/>
  <c r="Q2658" i="6"/>
  <c r="P2658" i="6"/>
  <c r="O2658" i="6"/>
  <c r="N2658" i="6"/>
  <c r="M2658" i="6"/>
  <c r="L2658" i="6"/>
  <c r="K2658" i="6"/>
  <c r="J2658" i="6"/>
  <c r="G2658" i="6"/>
  <c r="H2658" i="6" s="1"/>
  <c r="I2658" i="6" s="1"/>
  <c r="F2658" i="6"/>
  <c r="T2658" i="6" s="1"/>
  <c r="E2658" i="6"/>
  <c r="R2658" i="6" s="1"/>
  <c r="D2658" i="6"/>
  <c r="C2658" i="6"/>
  <c r="B2658" i="6"/>
  <c r="A2658" i="6"/>
  <c r="R2657" i="6"/>
  <c r="Q2657" i="6"/>
  <c r="O2657" i="6"/>
  <c r="N2657" i="6"/>
  <c r="M2657" i="6"/>
  <c r="L2657" i="6"/>
  <c r="P2657" i="6" s="1"/>
  <c r="K2657" i="6"/>
  <c r="U2657" i="6" s="1"/>
  <c r="J2657" i="6"/>
  <c r="S2657" i="6" s="1"/>
  <c r="I2657" i="6"/>
  <c r="H2657" i="6"/>
  <c r="G2657" i="6"/>
  <c r="F2657" i="6"/>
  <c r="T2657" i="6" s="1"/>
  <c r="E2657" i="6"/>
  <c r="D2657" i="6"/>
  <c r="C2657" i="6"/>
  <c r="B2657" i="6"/>
  <c r="V2657" i="6" s="1"/>
  <c r="W2657" i="6" s="1"/>
  <c r="X2657" i="6" s="1"/>
  <c r="A2657" i="6"/>
  <c r="U2656" i="6"/>
  <c r="P2656" i="6"/>
  <c r="M2656" i="6"/>
  <c r="L2656" i="6"/>
  <c r="K2656" i="6"/>
  <c r="J2656" i="6"/>
  <c r="S2656" i="6" s="1"/>
  <c r="G2656" i="6"/>
  <c r="H2656" i="6" s="1"/>
  <c r="I2656" i="6" s="1"/>
  <c r="F2656" i="6"/>
  <c r="T2656" i="6" s="1"/>
  <c r="E2656" i="6"/>
  <c r="D2656" i="6"/>
  <c r="Q2656" i="6" s="1"/>
  <c r="B2656" i="6"/>
  <c r="C2656" i="6" s="1"/>
  <c r="A2656" i="6"/>
  <c r="U2655" i="6"/>
  <c r="T2655" i="6"/>
  <c r="S2655" i="6"/>
  <c r="R2655" i="6"/>
  <c r="Q2655" i="6"/>
  <c r="P2655" i="6"/>
  <c r="O2655" i="6"/>
  <c r="M2655" i="6"/>
  <c r="L2655" i="6"/>
  <c r="K2655" i="6"/>
  <c r="J2655" i="6"/>
  <c r="I2655" i="6"/>
  <c r="G2655" i="6"/>
  <c r="H2655" i="6" s="1"/>
  <c r="F2655" i="6"/>
  <c r="E2655" i="6"/>
  <c r="D2655" i="6"/>
  <c r="B2655" i="6"/>
  <c r="A2655" i="6"/>
  <c r="S2654" i="6"/>
  <c r="Q2654" i="6"/>
  <c r="M2654" i="6"/>
  <c r="L2654" i="6"/>
  <c r="P2654" i="6" s="1"/>
  <c r="K2654" i="6"/>
  <c r="U2654" i="6" s="1"/>
  <c r="J2654" i="6"/>
  <c r="H2654" i="6"/>
  <c r="G2654" i="6"/>
  <c r="F2654" i="6"/>
  <c r="T2654" i="6" s="1"/>
  <c r="E2654" i="6"/>
  <c r="R2654" i="6" s="1"/>
  <c r="D2654" i="6"/>
  <c r="B2654" i="6"/>
  <c r="A2654" i="6"/>
  <c r="U2653" i="6"/>
  <c r="R2653" i="6"/>
  <c r="O2653" i="6"/>
  <c r="M2653" i="6"/>
  <c r="L2653" i="6"/>
  <c r="P2653" i="6" s="1"/>
  <c r="K2653" i="6"/>
  <c r="J2653" i="6"/>
  <c r="S2653" i="6" s="1"/>
  <c r="H2653" i="6"/>
  <c r="I2653" i="6" s="1"/>
  <c r="G2653" i="6"/>
  <c r="F2653" i="6"/>
  <c r="T2653" i="6" s="1"/>
  <c r="V2653" i="6" s="1"/>
  <c r="W2653" i="6" s="1"/>
  <c r="X2653" i="6" s="1"/>
  <c r="E2653" i="6"/>
  <c r="D2653" i="6"/>
  <c r="Q2653" i="6" s="1"/>
  <c r="B2653" i="6"/>
  <c r="C2653" i="6" s="1"/>
  <c r="A2653" i="6"/>
  <c r="T2652" i="6"/>
  <c r="S2652" i="6"/>
  <c r="R2652" i="6"/>
  <c r="Q2652" i="6"/>
  <c r="N2652" i="6"/>
  <c r="M2652" i="6"/>
  <c r="L2652" i="6"/>
  <c r="P2652" i="6" s="1"/>
  <c r="K2652" i="6"/>
  <c r="U2652" i="6" s="1"/>
  <c r="J2652" i="6"/>
  <c r="I2652" i="6"/>
  <c r="H2652" i="6"/>
  <c r="G2652" i="6"/>
  <c r="F2652" i="6"/>
  <c r="E2652" i="6"/>
  <c r="D2652" i="6"/>
  <c r="C2652" i="6"/>
  <c r="B2652" i="6"/>
  <c r="O2652" i="6" s="1"/>
  <c r="A2652" i="6"/>
  <c r="U2651" i="6"/>
  <c r="S2651" i="6"/>
  <c r="R2651" i="6"/>
  <c r="Q2651" i="6"/>
  <c r="P2651" i="6"/>
  <c r="O2651" i="6"/>
  <c r="N2651" i="6"/>
  <c r="M2651" i="6"/>
  <c r="L2651" i="6"/>
  <c r="K2651" i="6"/>
  <c r="J2651" i="6"/>
  <c r="G2651" i="6"/>
  <c r="H2651" i="6" s="1"/>
  <c r="F2651" i="6"/>
  <c r="T2651" i="6" s="1"/>
  <c r="E2651" i="6"/>
  <c r="D2651" i="6"/>
  <c r="B2651" i="6"/>
  <c r="A2651" i="6"/>
  <c r="R2650" i="6"/>
  <c r="Q2650" i="6"/>
  <c r="O2650" i="6"/>
  <c r="N2650" i="6"/>
  <c r="M2650" i="6"/>
  <c r="L2650" i="6"/>
  <c r="P2650" i="6" s="1"/>
  <c r="K2650" i="6"/>
  <c r="U2650" i="6" s="1"/>
  <c r="J2650" i="6"/>
  <c r="S2650" i="6" s="1"/>
  <c r="I2650" i="6"/>
  <c r="G2650" i="6"/>
  <c r="H2650" i="6" s="1"/>
  <c r="F2650" i="6"/>
  <c r="T2650" i="6" s="1"/>
  <c r="E2650" i="6"/>
  <c r="D2650" i="6"/>
  <c r="C2650" i="6"/>
  <c r="B2650" i="6"/>
  <c r="V2650" i="6" s="1"/>
  <c r="W2650" i="6" s="1"/>
  <c r="X2650" i="6" s="1"/>
  <c r="A2650" i="6"/>
  <c r="T2649" i="6"/>
  <c r="P2649" i="6"/>
  <c r="M2649" i="6"/>
  <c r="L2649" i="6"/>
  <c r="K2649" i="6"/>
  <c r="U2649" i="6" s="1"/>
  <c r="J2649" i="6"/>
  <c r="S2649" i="6" s="1"/>
  <c r="I2649" i="6"/>
  <c r="H2649" i="6"/>
  <c r="G2649" i="6"/>
  <c r="F2649" i="6"/>
  <c r="E2649" i="6"/>
  <c r="R2649" i="6" s="1"/>
  <c r="D2649" i="6"/>
  <c r="Q2649" i="6" s="1"/>
  <c r="B2649" i="6"/>
  <c r="C2649" i="6" s="1"/>
  <c r="A2649" i="6"/>
  <c r="U2648" i="6"/>
  <c r="T2648" i="6"/>
  <c r="S2648" i="6"/>
  <c r="P2648" i="6"/>
  <c r="M2648" i="6"/>
  <c r="L2648" i="6"/>
  <c r="K2648" i="6"/>
  <c r="J2648" i="6"/>
  <c r="G2648" i="6"/>
  <c r="H2648" i="6" s="1"/>
  <c r="F2648" i="6"/>
  <c r="E2648" i="6"/>
  <c r="R2648" i="6" s="1"/>
  <c r="D2648" i="6"/>
  <c r="Q2648" i="6" s="1"/>
  <c r="C2648" i="6"/>
  <c r="B2648" i="6"/>
  <c r="A2648" i="6"/>
  <c r="S2647" i="6"/>
  <c r="Q2647" i="6"/>
  <c r="P2647" i="6"/>
  <c r="M2647" i="6"/>
  <c r="L2647" i="6"/>
  <c r="K2647" i="6"/>
  <c r="U2647" i="6" s="1"/>
  <c r="J2647" i="6"/>
  <c r="H2647" i="6"/>
  <c r="G2647" i="6"/>
  <c r="F2647" i="6"/>
  <c r="T2647" i="6" s="1"/>
  <c r="E2647" i="6"/>
  <c r="R2647" i="6" s="1"/>
  <c r="D2647" i="6"/>
  <c r="C2647" i="6"/>
  <c r="B2647" i="6"/>
  <c r="A2647" i="6"/>
  <c r="R2646" i="6"/>
  <c r="O2646" i="6"/>
  <c r="M2646" i="6"/>
  <c r="L2646" i="6"/>
  <c r="P2646" i="6" s="1"/>
  <c r="K2646" i="6"/>
  <c r="U2646" i="6" s="1"/>
  <c r="J2646" i="6"/>
  <c r="S2646" i="6" s="1"/>
  <c r="G2646" i="6"/>
  <c r="H2646" i="6" s="1"/>
  <c r="F2646" i="6"/>
  <c r="T2646" i="6" s="1"/>
  <c r="E2646" i="6"/>
  <c r="D2646" i="6"/>
  <c r="Q2646" i="6" s="1"/>
  <c r="B2646" i="6"/>
  <c r="C2646" i="6" s="1"/>
  <c r="A2646" i="6"/>
  <c r="U2645" i="6"/>
  <c r="T2645" i="6"/>
  <c r="S2645" i="6"/>
  <c r="Q2645" i="6"/>
  <c r="N2645" i="6"/>
  <c r="M2645" i="6"/>
  <c r="L2645" i="6"/>
  <c r="P2645" i="6" s="1"/>
  <c r="K2645" i="6"/>
  <c r="J2645" i="6"/>
  <c r="G2645" i="6"/>
  <c r="H2645" i="6" s="1"/>
  <c r="I2645" i="6" s="1"/>
  <c r="F2645" i="6"/>
  <c r="E2645" i="6"/>
  <c r="D2645" i="6"/>
  <c r="C2645" i="6"/>
  <c r="B2645" i="6"/>
  <c r="O2645" i="6" s="1"/>
  <c r="A2645" i="6"/>
  <c r="U2644" i="6"/>
  <c r="S2644" i="6"/>
  <c r="P2644" i="6"/>
  <c r="M2644" i="6"/>
  <c r="L2644" i="6"/>
  <c r="K2644" i="6"/>
  <c r="J2644" i="6"/>
  <c r="G2644" i="6"/>
  <c r="H2644" i="6" s="1"/>
  <c r="I2644" i="6" s="1"/>
  <c r="F2644" i="6"/>
  <c r="T2644" i="6" s="1"/>
  <c r="E2644" i="6"/>
  <c r="R2644" i="6" s="1"/>
  <c r="D2644" i="6"/>
  <c r="Q2644" i="6" s="1"/>
  <c r="C2644" i="6"/>
  <c r="B2644" i="6"/>
  <c r="O2644" i="6" s="1"/>
  <c r="A2644" i="6"/>
  <c r="R2643" i="6"/>
  <c r="Q2643" i="6"/>
  <c r="O2643" i="6"/>
  <c r="N2643" i="6"/>
  <c r="M2643" i="6"/>
  <c r="L2643" i="6"/>
  <c r="P2643" i="6" s="1"/>
  <c r="K2643" i="6"/>
  <c r="U2643" i="6" s="1"/>
  <c r="J2643" i="6"/>
  <c r="S2643" i="6" s="1"/>
  <c r="I2643" i="6"/>
  <c r="G2643" i="6"/>
  <c r="H2643" i="6" s="1"/>
  <c r="F2643" i="6"/>
  <c r="T2643" i="6" s="1"/>
  <c r="E2643" i="6"/>
  <c r="D2643" i="6"/>
  <c r="C2643" i="6"/>
  <c r="B2643" i="6"/>
  <c r="A2643" i="6"/>
  <c r="U2642" i="6"/>
  <c r="T2642" i="6"/>
  <c r="S2642" i="6"/>
  <c r="V2642" i="6" s="1"/>
  <c r="W2642" i="6" s="1"/>
  <c r="X2642" i="6" s="1"/>
  <c r="P2642" i="6"/>
  <c r="M2642" i="6"/>
  <c r="L2642" i="6"/>
  <c r="K2642" i="6"/>
  <c r="J2642" i="6"/>
  <c r="G2642" i="6"/>
  <c r="H2642" i="6" s="1"/>
  <c r="I2642" i="6" s="1"/>
  <c r="F2642" i="6"/>
  <c r="E2642" i="6"/>
  <c r="R2642" i="6" s="1"/>
  <c r="D2642" i="6"/>
  <c r="Q2642" i="6" s="1"/>
  <c r="B2642" i="6"/>
  <c r="C2642" i="6" s="1"/>
  <c r="A2642" i="6"/>
  <c r="U2641" i="6"/>
  <c r="T2641" i="6"/>
  <c r="S2641" i="6"/>
  <c r="P2641" i="6"/>
  <c r="O2641" i="6"/>
  <c r="M2641" i="6"/>
  <c r="L2641" i="6"/>
  <c r="K2641" i="6"/>
  <c r="J2641" i="6"/>
  <c r="G2641" i="6"/>
  <c r="H2641" i="6" s="1"/>
  <c r="F2641" i="6"/>
  <c r="E2641" i="6"/>
  <c r="R2641" i="6" s="1"/>
  <c r="D2641" i="6"/>
  <c r="Q2641" i="6" s="1"/>
  <c r="C2641" i="6"/>
  <c r="B2641" i="6"/>
  <c r="A2641" i="6"/>
  <c r="S2640" i="6"/>
  <c r="Q2640" i="6"/>
  <c r="O2640" i="6"/>
  <c r="N2640" i="6"/>
  <c r="M2640" i="6"/>
  <c r="L2640" i="6"/>
  <c r="P2640" i="6" s="1"/>
  <c r="K2640" i="6"/>
  <c r="U2640" i="6" s="1"/>
  <c r="J2640" i="6"/>
  <c r="H2640" i="6"/>
  <c r="I2640" i="6" s="1"/>
  <c r="G2640" i="6"/>
  <c r="F2640" i="6"/>
  <c r="T2640" i="6" s="1"/>
  <c r="E2640" i="6"/>
  <c r="R2640" i="6" s="1"/>
  <c r="D2640" i="6"/>
  <c r="B2640" i="6"/>
  <c r="A2640" i="6"/>
  <c r="U2639" i="6"/>
  <c r="R2639" i="6"/>
  <c r="O2639" i="6"/>
  <c r="M2639" i="6"/>
  <c r="L2639" i="6"/>
  <c r="P2639" i="6" s="1"/>
  <c r="K2639" i="6"/>
  <c r="J2639" i="6"/>
  <c r="S2639" i="6" s="1"/>
  <c r="G2639" i="6"/>
  <c r="H2639" i="6" s="1"/>
  <c r="F2639" i="6"/>
  <c r="T2639" i="6" s="1"/>
  <c r="E2639" i="6"/>
  <c r="D2639" i="6"/>
  <c r="Q2639" i="6" s="1"/>
  <c r="B2639" i="6"/>
  <c r="C2639" i="6" s="1"/>
  <c r="A2639" i="6"/>
  <c r="U2638" i="6"/>
  <c r="S2638" i="6"/>
  <c r="N2638" i="6"/>
  <c r="M2638" i="6"/>
  <c r="L2638" i="6"/>
  <c r="P2638" i="6" s="1"/>
  <c r="K2638" i="6"/>
  <c r="J2638" i="6"/>
  <c r="G2638" i="6"/>
  <c r="H2638" i="6" s="1"/>
  <c r="I2638" i="6" s="1"/>
  <c r="F2638" i="6"/>
  <c r="T2638" i="6" s="1"/>
  <c r="E2638" i="6"/>
  <c r="R2638" i="6" s="1"/>
  <c r="D2638" i="6"/>
  <c r="Q2638" i="6" s="1"/>
  <c r="C2638" i="6"/>
  <c r="B2638" i="6"/>
  <c r="O2638" i="6" s="1"/>
  <c r="A2638" i="6"/>
  <c r="U2637" i="6"/>
  <c r="S2637" i="6"/>
  <c r="R2637" i="6"/>
  <c r="Q2637" i="6"/>
  <c r="P2637" i="6"/>
  <c r="O2637" i="6"/>
  <c r="N2637" i="6"/>
  <c r="M2637" i="6"/>
  <c r="L2637" i="6"/>
  <c r="K2637" i="6"/>
  <c r="J2637" i="6"/>
  <c r="G2637" i="6"/>
  <c r="H2637" i="6" s="1"/>
  <c r="I2637" i="6" s="1"/>
  <c r="F2637" i="6"/>
  <c r="T2637" i="6" s="1"/>
  <c r="E2637" i="6"/>
  <c r="D2637" i="6"/>
  <c r="B2637" i="6"/>
  <c r="V2637" i="6" s="1"/>
  <c r="W2637" i="6" s="1"/>
  <c r="X2637" i="6" s="1"/>
  <c r="A2637" i="6"/>
  <c r="R2636" i="6"/>
  <c r="Q2636" i="6"/>
  <c r="O2636" i="6"/>
  <c r="N2636" i="6"/>
  <c r="M2636" i="6"/>
  <c r="L2636" i="6"/>
  <c r="P2636" i="6" s="1"/>
  <c r="K2636" i="6"/>
  <c r="U2636" i="6" s="1"/>
  <c r="J2636" i="6"/>
  <c r="S2636" i="6" s="1"/>
  <c r="G2636" i="6"/>
  <c r="H2636" i="6" s="1"/>
  <c r="I2636" i="6" s="1"/>
  <c r="F2636" i="6"/>
  <c r="T2636" i="6" s="1"/>
  <c r="E2636" i="6"/>
  <c r="D2636" i="6"/>
  <c r="C2636" i="6"/>
  <c r="B2636" i="6"/>
  <c r="V2636" i="6" s="1"/>
  <c r="W2636" i="6" s="1"/>
  <c r="X2636" i="6" s="1"/>
  <c r="A2636" i="6"/>
  <c r="V2635" i="6"/>
  <c r="W2635" i="6" s="1"/>
  <c r="X2635" i="6" s="1"/>
  <c r="P2635" i="6"/>
  <c r="M2635" i="6"/>
  <c r="L2635" i="6"/>
  <c r="K2635" i="6"/>
  <c r="U2635" i="6" s="1"/>
  <c r="J2635" i="6"/>
  <c r="S2635" i="6" s="1"/>
  <c r="G2635" i="6"/>
  <c r="H2635" i="6" s="1"/>
  <c r="I2635" i="6" s="1"/>
  <c r="F2635" i="6"/>
  <c r="T2635" i="6" s="1"/>
  <c r="E2635" i="6"/>
  <c r="R2635" i="6" s="1"/>
  <c r="D2635" i="6"/>
  <c r="Q2635" i="6" s="1"/>
  <c r="B2635" i="6"/>
  <c r="C2635" i="6" s="1"/>
  <c r="A2635" i="6"/>
  <c r="U2634" i="6"/>
  <c r="T2634" i="6"/>
  <c r="S2634" i="6"/>
  <c r="R2634" i="6"/>
  <c r="Q2634" i="6"/>
  <c r="P2634" i="6"/>
  <c r="O2634" i="6"/>
  <c r="M2634" i="6"/>
  <c r="L2634" i="6"/>
  <c r="K2634" i="6"/>
  <c r="J2634" i="6"/>
  <c r="I2634" i="6"/>
  <c r="G2634" i="6"/>
  <c r="H2634" i="6" s="1"/>
  <c r="F2634" i="6"/>
  <c r="E2634" i="6"/>
  <c r="D2634" i="6"/>
  <c r="C2634" i="6"/>
  <c r="B2634" i="6"/>
  <c r="A2634" i="6"/>
  <c r="S2633" i="6"/>
  <c r="Q2633" i="6"/>
  <c r="P2633" i="6"/>
  <c r="O2633" i="6"/>
  <c r="N2633" i="6"/>
  <c r="M2633" i="6"/>
  <c r="L2633" i="6"/>
  <c r="K2633" i="6"/>
  <c r="U2633" i="6" s="1"/>
  <c r="J2633" i="6"/>
  <c r="H2633" i="6"/>
  <c r="G2633" i="6"/>
  <c r="F2633" i="6"/>
  <c r="T2633" i="6" s="1"/>
  <c r="E2633" i="6"/>
  <c r="R2633" i="6" s="1"/>
  <c r="D2633" i="6"/>
  <c r="B2633" i="6"/>
  <c r="V2633" i="6" s="1"/>
  <c r="W2633" i="6" s="1"/>
  <c r="X2633" i="6" s="1"/>
  <c r="A2633" i="6"/>
  <c r="R2632" i="6"/>
  <c r="O2632" i="6"/>
  <c r="M2632" i="6"/>
  <c r="L2632" i="6"/>
  <c r="P2632" i="6" s="1"/>
  <c r="K2632" i="6"/>
  <c r="U2632" i="6" s="1"/>
  <c r="J2632" i="6"/>
  <c r="S2632" i="6" s="1"/>
  <c r="G2632" i="6"/>
  <c r="H2632" i="6" s="1"/>
  <c r="I2632" i="6" s="1"/>
  <c r="F2632" i="6"/>
  <c r="T2632" i="6" s="1"/>
  <c r="E2632" i="6"/>
  <c r="D2632" i="6"/>
  <c r="Q2632" i="6" s="1"/>
  <c r="B2632" i="6"/>
  <c r="C2632" i="6" s="1"/>
  <c r="A2632" i="6"/>
  <c r="T2631" i="6"/>
  <c r="S2631" i="6"/>
  <c r="R2631" i="6"/>
  <c r="Q2631" i="6"/>
  <c r="N2631" i="6"/>
  <c r="M2631" i="6"/>
  <c r="L2631" i="6"/>
  <c r="P2631" i="6" s="1"/>
  <c r="K2631" i="6"/>
  <c r="U2631" i="6" s="1"/>
  <c r="J2631" i="6"/>
  <c r="I2631" i="6"/>
  <c r="H2631" i="6"/>
  <c r="G2631" i="6"/>
  <c r="F2631" i="6"/>
  <c r="E2631" i="6"/>
  <c r="V2631" i="6" s="1"/>
  <c r="W2631" i="6" s="1"/>
  <c r="X2631" i="6" s="1"/>
  <c r="D2631" i="6"/>
  <c r="C2631" i="6"/>
  <c r="B2631" i="6"/>
  <c r="O2631" i="6" s="1"/>
  <c r="A2631" i="6"/>
  <c r="U2630" i="6"/>
  <c r="S2630" i="6"/>
  <c r="P2630" i="6"/>
  <c r="O2630" i="6"/>
  <c r="M2630" i="6"/>
  <c r="L2630" i="6"/>
  <c r="K2630" i="6"/>
  <c r="J2630" i="6"/>
  <c r="G2630" i="6"/>
  <c r="H2630" i="6" s="1"/>
  <c r="F2630" i="6"/>
  <c r="T2630" i="6" s="1"/>
  <c r="E2630" i="6"/>
  <c r="R2630" i="6" s="1"/>
  <c r="D2630" i="6"/>
  <c r="Q2630" i="6" s="1"/>
  <c r="C2630" i="6"/>
  <c r="B2630" i="6"/>
  <c r="A2630" i="6"/>
  <c r="R2629" i="6"/>
  <c r="Q2629" i="6"/>
  <c r="O2629" i="6"/>
  <c r="N2629" i="6"/>
  <c r="M2629" i="6"/>
  <c r="L2629" i="6"/>
  <c r="P2629" i="6" s="1"/>
  <c r="K2629" i="6"/>
  <c r="U2629" i="6" s="1"/>
  <c r="J2629" i="6"/>
  <c r="S2629" i="6" s="1"/>
  <c r="I2629" i="6"/>
  <c r="G2629" i="6"/>
  <c r="H2629" i="6" s="1"/>
  <c r="F2629" i="6"/>
  <c r="T2629" i="6" s="1"/>
  <c r="E2629" i="6"/>
  <c r="D2629" i="6"/>
  <c r="C2629" i="6"/>
  <c r="B2629" i="6"/>
  <c r="A2629" i="6"/>
  <c r="T2628" i="6"/>
  <c r="S2628" i="6"/>
  <c r="Q2628" i="6"/>
  <c r="P2628" i="6"/>
  <c r="M2628" i="6"/>
  <c r="L2628" i="6"/>
  <c r="K2628" i="6"/>
  <c r="U2628" i="6" s="1"/>
  <c r="J2628" i="6"/>
  <c r="G2628" i="6"/>
  <c r="H2628" i="6" s="1"/>
  <c r="I2628" i="6" s="1"/>
  <c r="F2628" i="6"/>
  <c r="E2628" i="6"/>
  <c r="R2628" i="6" s="1"/>
  <c r="D2628" i="6"/>
  <c r="B2628" i="6"/>
  <c r="C2628" i="6" s="1"/>
  <c r="A2628" i="6"/>
  <c r="U2627" i="6"/>
  <c r="T2627" i="6"/>
  <c r="S2627" i="6"/>
  <c r="R2627" i="6"/>
  <c r="Q2627" i="6"/>
  <c r="P2627" i="6"/>
  <c r="M2627" i="6"/>
  <c r="L2627" i="6"/>
  <c r="K2627" i="6"/>
  <c r="J2627" i="6"/>
  <c r="G2627" i="6"/>
  <c r="H2627" i="6" s="1"/>
  <c r="F2627" i="6"/>
  <c r="E2627" i="6"/>
  <c r="D2627" i="6"/>
  <c r="C2627" i="6"/>
  <c r="B2627" i="6"/>
  <c r="A2627" i="6"/>
  <c r="S2626" i="6"/>
  <c r="Q2626" i="6"/>
  <c r="O2626" i="6"/>
  <c r="N2626" i="6"/>
  <c r="M2626" i="6"/>
  <c r="L2626" i="6"/>
  <c r="P2626" i="6" s="1"/>
  <c r="K2626" i="6"/>
  <c r="U2626" i="6" s="1"/>
  <c r="J2626" i="6"/>
  <c r="H2626" i="6"/>
  <c r="G2626" i="6"/>
  <c r="F2626" i="6"/>
  <c r="T2626" i="6" s="1"/>
  <c r="E2626" i="6"/>
  <c r="R2626" i="6" s="1"/>
  <c r="D2626" i="6"/>
  <c r="C2626" i="6"/>
  <c r="B2626" i="6"/>
  <c r="A2626" i="6"/>
  <c r="R2625" i="6"/>
  <c r="O2625" i="6"/>
  <c r="M2625" i="6"/>
  <c r="L2625" i="6"/>
  <c r="P2625" i="6" s="1"/>
  <c r="K2625" i="6"/>
  <c r="U2625" i="6" s="1"/>
  <c r="J2625" i="6"/>
  <c r="S2625" i="6" s="1"/>
  <c r="V2625" i="6" s="1"/>
  <c r="W2625" i="6" s="1"/>
  <c r="X2625" i="6" s="1"/>
  <c r="I2625" i="6"/>
  <c r="H2625" i="6"/>
  <c r="G2625" i="6"/>
  <c r="F2625" i="6"/>
  <c r="T2625" i="6" s="1"/>
  <c r="E2625" i="6"/>
  <c r="D2625" i="6"/>
  <c r="Q2625" i="6" s="1"/>
  <c r="B2625" i="6"/>
  <c r="C2625" i="6" s="1"/>
  <c r="A2625" i="6"/>
  <c r="U2624" i="6"/>
  <c r="S2624" i="6"/>
  <c r="Q2624" i="6"/>
  <c r="N2624" i="6"/>
  <c r="M2624" i="6"/>
  <c r="L2624" i="6"/>
  <c r="P2624" i="6" s="1"/>
  <c r="K2624" i="6"/>
  <c r="J2624" i="6"/>
  <c r="G2624" i="6"/>
  <c r="H2624" i="6" s="1"/>
  <c r="I2624" i="6" s="1"/>
  <c r="F2624" i="6"/>
  <c r="T2624" i="6" s="1"/>
  <c r="E2624" i="6"/>
  <c r="D2624" i="6"/>
  <c r="C2624" i="6"/>
  <c r="B2624" i="6"/>
  <c r="O2624" i="6" s="1"/>
  <c r="A2624" i="6"/>
  <c r="U2623" i="6"/>
  <c r="S2623" i="6"/>
  <c r="P2623" i="6"/>
  <c r="O2623" i="6"/>
  <c r="N2623" i="6"/>
  <c r="M2623" i="6"/>
  <c r="L2623" i="6"/>
  <c r="K2623" i="6"/>
  <c r="J2623" i="6"/>
  <c r="G2623" i="6"/>
  <c r="H2623" i="6" s="1"/>
  <c r="I2623" i="6" s="1"/>
  <c r="F2623" i="6"/>
  <c r="T2623" i="6" s="1"/>
  <c r="E2623" i="6"/>
  <c r="R2623" i="6" s="1"/>
  <c r="D2623" i="6"/>
  <c r="Q2623" i="6" s="1"/>
  <c r="B2623" i="6"/>
  <c r="A2623" i="6"/>
  <c r="R2622" i="6"/>
  <c r="Q2622" i="6"/>
  <c r="O2622" i="6"/>
  <c r="N2622" i="6"/>
  <c r="M2622" i="6"/>
  <c r="L2622" i="6"/>
  <c r="P2622" i="6" s="1"/>
  <c r="K2622" i="6"/>
  <c r="U2622" i="6" s="1"/>
  <c r="J2622" i="6"/>
  <c r="S2622" i="6" s="1"/>
  <c r="I2622" i="6"/>
  <c r="G2622" i="6"/>
  <c r="H2622" i="6" s="1"/>
  <c r="F2622" i="6"/>
  <c r="T2622" i="6" s="1"/>
  <c r="E2622" i="6"/>
  <c r="D2622" i="6"/>
  <c r="C2622" i="6"/>
  <c r="B2622" i="6"/>
  <c r="A2622" i="6"/>
  <c r="U2621" i="6"/>
  <c r="T2621" i="6"/>
  <c r="S2621" i="6"/>
  <c r="V2621" i="6" s="1"/>
  <c r="W2621" i="6" s="1"/>
  <c r="X2621" i="6" s="1"/>
  <c r="Q2621" i="6"/>
  <c r="P2621" i="6"/>
  <c r="M2621" i="6"/>
  <c r="L2621" i="6"/>
  <c r="K2621" i="6"/>
  <c r="J2621" i="6"/>
  <c r="H2621" i="6"/>
  <c r="G2621" i="6"/>
  <c r="F2621" i="6"/>
  <c r="E2621" i="6"/>
  <c r="R2621" i="6" s="1"/>
  <c r="D2621" i="6"/>
  <c r="B2621" i="6"/>
  <c r="C2621" i="6" s="1"/>
  <c r="A2621" i="6"/>
  <c r="U2620" i="6"/>
  <c r="S2620" i="6"/>
  <c r="R2620" i="6"/>
  <c r="Q2620" i="6"/>
  <c r="P2620" i="6"/>
  <c r="O2620" i="6"/>
  <c r="M2620" i="6"/>
  <c r="L2620" i="6"/>
  <c r="K2620" i="6"/>
  <c r="J2620" i="6"/>
  <c r="G2620" i="6"/>
  <c r="H2620" i="6" s="1"/>
  <c r="I2620" i="6" s="1"/>
  <c r="F2620" i="6"/>
  <c r="T2620" i="6" s="1"/>
  <c r="E2620" i="6"/>
  <c r="D2620" i="6"/>
  <c r="B2620" i="6"/>
  <c r="A2620" i="6"/>
  <c r="S2619" i="6"/>
  <c r="Q2619" i="6"/>
  <c r="O2619" i="6"/>
  <c r="N2619" i="6"/>
  <c r="M2619" i="6"/>
  <c r="L2619" i="6"/>
  <c r="P2619" i="6" s="1"/>
  <c r="K2619" i="6"/>
  <c r="U2619" i="6" s="1"/>
  <c r="J2619" i="6"/>
  <c r="H2619" i="6"/>
  <c r="G2619" i="6"/>
  <c r="F2619" i="6"/>
  <c r="T2619" i="6" s="1"/>
  <c r="E2619" i="6"/>
  <c r="R2619" i="6" s="1"/>
  <c r="D2619" i="6"/>
  <c r="B2619" i="6"/>
  <c r="A2619" i="6"/>
  <c r="U2618" i="6"/>
  <c r="R2618" i="6"/>
  <c r="O2618" i="6"/>
  <c r="M2618" i="6"/>
  <c r="L2618" i="6"/>
  <c r="P2618" i="6" s="1"/>
  <c r="K2618" i="6"/>
  <c r="J2618" i="6"/>
  <c r="S2618" i="6" s="1"/>
  <c r="G2618" i="6"/>
  <c r="H2618" i="6" s="1"/>
  <c r="F2618" i="6"/>
  <c r="T2618" i="6" s="1"/>
  <c r="E2618" i="6"/>
  <c r="D2618" i="6"/>
  <c r="Q2618" i="6" s="1"/>
  <c r="B2618" i="6"/>
  <c r="C2618" i="6" s="1"/>
  <c r="A2618" i="6"/>
  <c r="S2617" i="6"/>
  <c r="R2617" i="6"/>
  <c r="Q2617" i="6"/>
  <c r="N2617" i="6"/>
  <c r="M2617" i="6"/>
  <c r="L2617" i="6"/>
  <c r="P2617" i="6" s="1"/>
  <c r="K2617" i="6"/>
  <c r="U2617" i="6" s="1"/>
  <c r="J2617" i="6"/>
  <c r="G2617" i="6"/>
  <c r="H2617" i="6" s="1"/>
  <c r="I2617" i="6" s="1"/>
  <c r="F2617" i="6"/>
  <c r="E2617" i="6"/>
  <c r="D2617" i="6"/>
  <c r="C2617" i="6"/>
  <c r="B2617" i="6"/>
  <c r="O2617" i="6" s="1"/>
  <c r="A2617" i="6"/>
  <c r="U2616" i="6"/>
  <c r="S2616" i="6"/>
  <c r="R2616" i="6"/>
  <c r="P2616" i="6"/>
  <c r="M2616" i="6"/>
  <c r="L2616" i="6"/>
  <c r="K2616" i="6"/>
  <c r="J2616" i="6"/>
  <c r="G2616" i="6"/>
  <c r="H2616" i="6" s="1"/>
  <c r="F2616" i="6"/>
  <c r="T2616" i="6" s="1"/>
  <c r="E2616" i="6"/>
  <c r="D2616" i="6"/>
  <c r="Q2616" i="6" s="1"/>
  <c r="C2616" i="6"/>
  <c r="B2616" i="6"/>
  <c r="A2616" i="6"/>
  <c r="R2615" i="6"/>
  <c r="Q2615" i="6"/>
  <c r="O2615" i="6"/>
  <c r="N2615" i="6"/>
  <c r="M2615" i="6"/>
  <c r="L2615" i="6"/>
  <c r="P2615" i="6" s="1"/>
  <c r="K2615" i="6"/>
  <c r="U2615" i="6" s="1"/>
  <c r="J2615" i="6"/>
  <c r="S2615" i="6" s="1"/>
  <c r="G2615" i="6"/>
  <c r="H2615" i="6" s="1"/>
  <c r="I2615" i="6" s="1"/>
  <c r="F2615" i="6"/>
  <c r="T2615" i="6" s="1"/>
  <c r="E2615" i="6"/>
  <c r="D2615" i="6"/>
  <c r="C2615" i="6"/>
  <c r="B2615" i="6"/>
  <c r="A2615" i="6"/>
  <c r="T2614" i="6"/>
  <c r="P2614" i="6"/>
  <c r="M2614" i="6"/>
  <c r="L2614" i="6"/>
  <c r="K2614" i="6"/>
  <c r="U2614" i="6" s="1"/>
  <c r="J2614" i="6"/>
  <c r="S2614" i="6" s="1"/>
  <c r="I2614" i="6"/>
  <c r="H2614" i="6"/>
  <c r="G2614" i="6"/>
  <c r="F2614" i="6"/>
  <c r="E2614" i="6"/>
  <c r="R2614" i="6" s="1"/>
  <c r="D2614" i="6"/>
  <c r="Q2614" i="6" s="1"/>
  <c r="B2614" i="6"/>
  <c r="A2614" i="6"/>
  <c r="U2613" i="6"/>
  <c r="T2613" i="6"/>
  <c r="S2613" i="6"/>
  <c r="R2613" i="6"/>
  <c r="Q2613" i="6"/>
  <c r="P2613" i="6"/>
  <c r="M2613" i="6"/>
  <c r="L2613" i="6"/>
  <c r="K2613" i="6"/>
  <c r="J2613" i="6"/>
  <c r="G2613" i="6"/>
  <c r="H2613" i="6" s="1"/>
  <c r="F2613" i="6"/>
  <c r="E2613" i="6"/>
  <c r="I2613" i="6" s="1"/>
  <c r="D2613" i="6"/>
  <c r="B2613" i="6"/>
  <c r="A2613" i="6"/>
  <c r="V2612" i="6"/>
  <c r="W2612" i="6" s="1"/>
  <c r="X2612" i="6" s="1"/>
  <c r="S2612" i="6"/>
  <c r="Q2612" i="6"/>
  <c r="O2612" i="6"/>
  <c r="N2612" i="6"/>
  <c r="M2612" i="6"/>
  <c r="L2612" i="6"/>
  <c r="P2612" i="6" s="1"/>
  <c r="K2612" i="6"/>
  <c r="U2612" i="6" s="1"/>
  <c r="J2612" i="6"/>
  <c r="H2612" i="6"/>
  <c r="G2612" i="6"/>
  <c r="F2612" i="6"/>
  <c r="T2612" i="6" s="1"/>
  <c r="E2612" i="6"/>
  <c r="R2612" i="6" s="1"/>
  <c r="D2612" i="6"/>
  <c r="C2612" i="6"/>
  <c r="B2612" i="6"/>
  <c r="A2612" i="6"/>
  <c r="R2611" i="6"/>
  <c r="V2611" i="6" s="1"/>
  <c r="W2611" i="6" s="1"/>
  <c r="X2611" i="6" s="1"/>
  <c r="O2611" i="6"/>
  <c r="M2611" i="6"/>
  <c r="L2611" i="6"/>
  <c r="P2611" i="6" s="1"/>
  <c r="K2611" i="6"/>
  <c r="U2611" i="6" s="1"/>
  <c r="J2611" i="6"/>
  <c r="S2611" i="6" s="1"/>
  <c r="I2611" i="6"/>
  <c r="H2611" i="6"/>
  <c r="G2611" i="6"/>
  <c r="F2611" i="6"/>
  <c r="T2611" i="6" s="1"/>
  <c r="E2611" i="6"/>
  <c r="D2611" i="6"/>
  <c r="Q2611" i="6" s="1"/>
  <c r="B2611" i="6"/>
  <c r="C2611" i="6" s="1"/>
  <c r="A2611" i="6"/>
  <c r="V2610" i="6"/>
  <c r="W2610" i="6" s="1"/>
  <c r="X2610" i="6" s="1"/>
  <c r="U2610" i="6"/>
  <c r="S2610" i="6"/>
  <c r="N2610" i="6"/>
  <c r="M2610" i="6"/>
  <c r="L2610" i="6"/>
  <c r="P2610" i="6" s="1"/>
  <c r="K2610" i="6"/>
  <c r="J2610" i="6"/>
  <c r="G2610" i="6"/>
  <c r="H2610" i="6" s="1"/>
  <c r="F2610" i="6"/>
  <c r="T2610" i="6" s="1"/>
  <c r="E2610" i="6"/>
  <c r="R2610" i="6" s="1"/>
  <c r="D2610" i="6"/>
  <c r="Q2610" i="6" s="1"/>
  <c r="C2610" i="6"/>
  <c r="B2610" i="6"/>
  <c r="O2610" i="6" s="1"/>
  <c r="A2610" i="6"/>
  <c r="U2609" i="6"/>
  <c r="R2609" i="6"/>
  <c r="Q2609" i="6"/>
  <c r="P2609" i="6"/>
  <c r="O2609" i="6"/>
  <c r="N2609" i="6"/>
  <c r="M2609" i="6"/>
  <c r="L2609" i="6"/>
  <c r="K2609" i="6"/>
  <c r="J2609" i="6"/>
  <c r="S2609" i="6" s="1"/>
  <c r="H2609" i="6"/>
  <c r="I2609" i="6" s="1"/>
  <c r="G2609" i="6"/>
  <c r="F2609" i="6"/>
  <c r="T2609" i="6" s="1"/>
  <c r="E2609" i="6"/>
  <c r="D2609" i="6"/>
  <c r="B2609" i="6"/>
  <c r="A2609" i="6"/>
  <c r="W2608" i="6"/>
  <c r="X2608" i="6" s="1"/>
  <c r="T2608" i="6"/>
  <c r="R2608" i="6"/>
  <c r="Q2608" i="6"/>
  <c r="O2608" i="6"/>
  <c r="N2608" i="6"/>
  <c r="M2608" i="6"/>
  <c r="L2608" i="6"/>
  <c r="P2608" i="6" s="1"/>
  <c r="K2608" i="6"/>
  <c r="U2608" i="6" s="1"/>
  <c r="J2608" i="6"/>
  <c r="S2608" i="6" s="1"/>
  <c r="G2608" i="6"/>
  <c r="H2608" i="6" s="1"/>
  <c r="I2608" i="6" s="1"/>
  <c r="F2608" i="6"/>
  <c r="E2608" i="6"/>
  <c r="D2608" i="6"/>
  <c r="C2608" i="6"/>
  <c r="B2608" i="6"/>
  <c r="V2608" i="6" s="1"/>
  <c r="A2608" i="6"/>
  <c r="P2607" i="6"/>
  <c r="N2607" i="6"/>
  <c r="M2607" i="6"/>
  <c r="L2607" i="6"/>
  <c r="K2607" i="6"/>
  <c r="U2607" i="6" s="1"/>
  <c r="J2607" i="6"/>
  <c r="S2607" i="6" s="1"/>
  <c r="H2607" i="6"/>
  <c r="I2607" i="6" s="1"/>
  <c r="G2607" i="6"/>
  <c r="F2607" i="6"/>
  <c r="T2607" i="6" s="1"/>
  <c r="E2607" i="6"/>
  <c r="R2607" i="6" s="1"/>
  <c r="D2607" i="6"/>
  <c r="Q2607" i="6" s="1"/>
  <c r="B2607" i="6"/>
  <c r="A2607" i="6"/>
  <c r="U2606" i="6"/>
  <c r="T2606" i="6"/>
  <c r="S2606" i="6"/>
  <c r="P2606" i="6"/>
  <c r="M2606" i="6"/>
  <c r="L2606" i="6"/>
  <c r="K2606" i="6"/>
  <c r="J2606" i="6"/>
  <c r="G2606" i="6"/>
  <c r="H2606" i="6" s="1"/>
  <c r="I2606" i="6" s="1"/>
  <c r="F2606" i="6"/>
  <c r="E2606" i="6"/>
  <c r="R2606" i="6" s="1"/>
  <c r="D2606" i="6"/>
  <c r="Q2606" i="6" s="1"/>
  <c r="C2606" i="6"/>
  <c r="B2606" i="6"/>
  <c r="O2606" i="6" s="1"/>
  <c r="A2606" i="6"/>
  <c r="S2605" i="6"/>
  <c r="R2605" i="6"/>
  <c r="N2605" i="6"/>
  <c r="M2605" i="6"/>
  <c r="L2605" i="6"/>
  <c r="P2605" i="6" s="1"/>
  <c r="K2605" i="6"/>
  <c r="U2605" i="6" s="1"/>
  <c r="J2605" i="6"/>
  <c r="I2605" i="6"/>
  <c r="H2605" i="6"/>
  <c r="G2605" i="6"/>
  <c r="F2605" i="6"/>
  <c r="T2605" i="6" s="1"/>
  <c r="E2605" i="6"/>
  <c r="D2605" i="6"/>
  <c r="Q2605" i="6" s="1"/>
  <c r="B2605" i="6"/>
  <c r="A2605" i="6"/>
  <c r="U2604" i="6"/>
  <c r="T2604" i="6"/>
  <c r="S2604" i="6"/>
  <c r="R2604" i="6"/>
  <c r="O2604" i="6"/>
  <c r="N2604" i="6"/>
  <c r="M2604" i="6"/>
  <c r="L2604" i="6"/>
  <c r="P2604" i="6" s="1"/>
  <c r="K2604" i="6"/>
  <c r="J2604" i="6"/>
  <c r="G2604" i="6"/>
  <c r="H2604" i="6" s="1"/>
  <c r="F2604" i="6"/>
  <c r="E2604" i="6"/>
  <c r="D2604" i="6"/>
  <c r="Q2604" i="6" s="1"/>
  <c r="C2604" i="6"/>
  <c r="B2604" i="6"/>
  <c r="A2604" i="6"/>
  <c r="U2603" i="6"/>
  <c r="T2603" i="6"/>
  <c r="S2603" i="6"/>
  <c r="Q2603" i="6"/>
  <c r="P2603" i="6"/>
  <c r="O2603" i="6"/>
  <c r="N2603" i="6"/>
  <c r="M2603" i="6"/>
  <c r="L2603" i="6"/>
  <c r="K2603" i="6"/>
  <c r="J2603" i="6"/>
  <c r="H2603" i="6"/>
  <c r="I2603" i="6" s="1"/>
  <c r="G2603" i="6"/>
  <c r="F2603" i="6"/>
  <c r="E2603" i="6"/>
  <c r="R2603" i="6" s="1"/>
  <c r="D2603" i="6"/>
  <c r="B2603" i="6"/>
  <c r="A2603" i="6"/>
  <c r="R2602" i="6"/>
  <c r="O2602" i="6"/>
  <c r="N2602" i="6"/>
  <c r="M2602" i="6"/>
  <c r="L2602" i="6"/>
  <c r="P2602" i="6" s="1"/>
  <c r="K2602" i="6"/>
  <c r="U2602" i="6" s="1"/>
  <c r="J2602" i="6"/>
  <c r="S2602" i="6" s="1"/>
  <c r="G2602" i="6"/>
  <c r="H2602" i="6" s="1"/>
  <c r="I2602" i="6" s="1"/>
  <c r="F2602" i="6"/>
  <c r="T2602" i="6" s="1"/>
  <c r="E2602" i="6"/>
  <c r="D2602" i="6"/>
  <c r="Q2602" i="6" s="1"/>
  <c r="B2602" i="6"/>
  <c r="A2602" i="6"/>
  <c r="U2601" i="6"/>
  <c r="T2601" i="6"/>
  <c r="Q2601" i="6"/>
  <c r="N2601" i="6"/>
  <c r="M2601" i="6"/>
  <c r="L2601" i="6"/>
  <c r="P2601" i="6" s="1"/>
  <c r="K2601" i="6"/>
  <c r="J2601" i="6"/>
  <c r="S2601" i="6" s="1"/>
  <c r="G2601" i="6"/>
  <c r="H2601" i="6" s="1"/>
  <c r="I2601" i="6" s="1"/>
  <c r="F2601" i="6"/>
  <c r="E2601" i="6"/>
  <c r="R2601" i="6" s="1"/>
  <c r="D2601" i="6"/>
  <c r="B2601" i="6"/>
  <c r="C2601" i="6" s="1"/>
  <c r="A2601" i="6"/>
  <c r="U2600" i="6"/>
  <c r="Q2600" i="6"/>
  <c r="P2600" i="6"/>
  <c r="M2600" i="6"/>
  <c r="L2600" i="6"/>
  <c r="K2600" i="6"/>
  <c r="J2600" i="6"/>
  <c r="S2600" i="6" s="1"/>
  <c r="H2600" i="6"/>
  <c r="I2600" i="6" s="1"/>
  <c r="G2600" i="6"/>
  <c r="F2600" i="6"/>
  <c r="T2600" i="6" s="1"/>
  <c r="E2600" i="6"/>
  <c r="D2600" i="6"/>
  <c r="C2600" i="6"/>
  <c r="B2600" i="6"/>
  <c r="A2600" i="6"/>
  <c r="T2599" i="6"/>
  <c r="S2599" i="6"/>
  <c r="R2599" i="6"/>
  <c r="Q2599" i="6"/>
  <c r="P2599" i="6"/>
  <c r="O2599" i="6"/>
  <c r="N2599" i="6"/>
  <c r="M2599" i="6"/>
  <c r="L2599" i="6"/>
  <c r="K2599" i="6"/>
  <c r="U2599" i="6" s="1"/>
  <c r="J2599" i="6"/>
  <c r="H2599" i="6"/>
  <c r="I2599" i="6" s="1"/>
  <c r="G2599" i="6"/>
  <c r="F2599" i="6"/>
  <c r="E2599" i="6"/>
  <c r="D2599" i="6"/>
  <c r="B2599" i="6"/>
  <c r="A2599" i="6"/>
  <c r="R2598" i="6"/>
  <c r="P2598" i="6"/>
  <c r="M2598" i="6"/>
  <c r="L2598" i="6"/>
  <c r="K2598" i="6"/>
  <c r="U2598" i="6" s="1"/>
  <c r="J2598" i="6"/>
  <c r="S2598" i="6" s="1"/>
  <c r="H2598" i="6"/>
  <c r="I2598" i="6" s="1"/>
  <c r="G2598" i="6"/>
  <c r="F2598" i="6"/>
  <c r="T2598" i="6" s="1"/>
  <c r="E2598" i="6"/>
  <c r="D2598" i="6"/>
  <c r="Q2598" i="6" s="1"/>
  <c r="B2598" i="6"/>
  <c r="A2598" i="6"/>
  <c r="U2597" i="6"/>
  <c r="R2597" i="6"/>
  <c r="O2597" i="6"/>
  <c r="N2597" i="6"/>
  <c r="M2597" i="6"/>
  <c r="L2597" i="6"/>
  <c r="P2597" i="6" s="1"/>
  <c r="K2597" i="6"/>
  <c r="J2597" i="6"/>
  <c r="S2597" i="6" s="1"/>
  <c r="I2597" i="6"/>
  <c r="H2597" i="6"/>
  <c r="G2597" i="6"/>
  <c r="F2597" i="6"/>
  <c r="E2597" i="6"/>
  <c r="D2597" i="6"/>
  <c r="Q2597" i="6" s="1"/>
  <c r="C2597" i="6"/>
  <c r="B2597" i="6"/>
  <c r="A2597" i="6"/>
  <c r="U2596" i="6"/>
  <c r="T2596" i="6"/>
  <c r="S2596" i="6"/>
  <c r="R2596" i="6"/>
  <c r="Q2596" i="6"/>
  <c r="P2596" i="6"/>
  <c r="M2596" i="6"/>
  <c r="L2596" i="6"/>
  <c r="K2596" i="6"/>
  <c r="J2596" i="6"/>
  <c r="H2596" i="6"/>
  <c r="I2596" i="6" s="1"/>
  <c r="G2596" i="6"/>
  <c r="F2596" i="6"/>
  <c r="E2596" i="6"/>
  <c r="D2596" i="6"/>
  <c r="B2596" i="6"/>
  <c r="A2596" i="6"/>
  <c r="R2595" i="6"/>
  <c r="N2595" i="6"/>
  <c r="M2595" i="6"/>
  <c r="L2595" i="6"/>
  <c r="P2595" i="6" s="1"/>
  <c r="K2595" i="6"/>
  <c r="U2595" i="6" s="1"/>
  <c r="J2595" i="6"/>
  <c r="S2595" i="6" s="1"/>
  <c r="G2595" i="6"/>
  <c r="H2595" i="6" s="1"/>
  <c r="I2595" i="6" s="1"/>
  <c r="F2595" i="6"/>
  <c r="T2595" i="6" s="1"/>
  <c r="E2595" i="6"/>
  <c r="D2595" i="6"/>
  <c r="Q2595" i="6" s="1"/>
  <c r="B2595" i="6"/>
  <c r="O2595" i="6" s="1"/>
  <c r="A2595" i="6"/>
  <c r="Q2594" i="6"/>
  <c r="N2594" i="6"/>
  <c r="M2594" i="6"/>
  <c r="L2594" i="6"/>
  <c r="P2594" i="6" s="1"/>
  <c r="K2594" i="6"/>
  <c r="U2594" i="6" s="1"/>
  <c r="J2594" i="6"/>
  <c r="S2594" i="6" s="1"/>
  <c r="I2594" i="6"/>
  <c r="H2594" i="6"/>
  <c r="G2594" i="6"/>
  <c r="F2594" i="6"/>
  <c r="E2594" i="6"/>
  <c r="R2594" i="6" s="1"/>
  <c r="D2594" i="6"/>
  <c r="B2594" i="6"/>
  <c r="C2594" i="6" s="1"/>
  <c r="A2594" i="6"/>
  <c r="U2593" i="6"/>
  <c r="V2593" i="6" s="1"/>
  <c r="W2593" i="6" s="1"/>
  <c r="X2593" i="6" s="1"/>
  <c r="T2593" i="6"/>
  <c r="S2593" i="6"/>
  <c r="P2593" i="6"/>
  <c r="M2593" i="6"/>
  <c r="L2593" i="6"/>
  <c r="K2593" i="6"/>
  <c r="J2593" i="6"/>
  <c r="H2593" i="6"/>
  <c r="G2593" i="6"/>
  <c r="F2593" i="6"/>
  <c r="E2593" i="6"/>
  <c r="R2593" i="6" s="1"/>
  <c r="D2593" i="6"/>
  <c r="Q2593" i="6" s="1"/>
  <c r="B2593" i="6"/>
  <c r="A2593" i="6"/>
  <c r="T2592" i="6"/>
  <c r="S2592" i="6"/>
  <c r="R2592" i="6"/>
  <c r="Q2592" i="6"/>
  <c r="N2592" i="6"/>
  <c r="M2592" i="6"/>
  <c r="L2592" i="6"/>
  <c r="P2592" i="6" s="1"/>
  <c r="K2592" i="6"/>
  <c r="U2592" i="6" s="1"/>
  <c r="J2592" i="6"/>
  <c r="H2592" i="6"/>
  <c r="I2592" i="6" s="1"/>
  <c r="G2592" i="6"/>
  <c r="F2592" i="6"/>
  <c r="E2592" i="6"/>
  <c r="D2592" i="6"/>
  <c r="B2592" i="6"/>
  <c r="O2592" i="6" s="1"/>
  <c r="A2592" i="6"/>
  <c r="R2591" i="6"/>
  <c r="N2591" i="6"/>
  <c r="M2591" i="6"/>
  <c r="L2591" i="6"/>
  <c r="P2591" i="6" s="1"/>
  <c r="K2591" i="6"/>
  <c r="U2591" i="6" s="1"/>
  <c r="J2591" i="6"/>
  <c r="S2591" i="6" s="1"/>
  <c r="I2591" i="6"/>
  <c r="H2591" i="6"/>
  <c r="G2591" i="6"/>
  <c r="F2591" i="6"/>
  <c r="T2591" i="6" s="1"/>
  <c r="E2591" i="6"/>
  <c r="D2591" i="6"/>
  <c r="Q2591" i="6" s="1"/>
  <c r="B2591" i="6"/>
  <c r="A2591" i="6"/>
  <c r="U2590" i="6"/>
  <c r="T2590" i="6"/>
  <c r="S2590" i="6"/>
  <c r="O2590" i="6"/>
  <c r="N2590" i="6"/>
  <c r="M2590" i="6"/>
  <c r="L2590" i="6"/>
  <c r="P2590" i="6" s="1"/>
  <c r="K2590" i="6"/>
  <c r="J2590" i="6"/>
  <c r="I2590" i="6"/>
  <c r="H2590" i="6"/>
  <c r="G2590" i="6"/>
  <c r="F2590" i="6"/>
  <c r="E2590" i="6"/>
  <c r="R2590" i="6" s="1"/>
  <c r="D2590" i="6"/>
  <c r="Q2590" i="6" s="1"/>
  <c r="C2590" i="6"/>
  <c r="B2590" i="6"/>
  <c r="A2590" i="6"/>
  <c r="U2589" i="6"/>
  <c r="T2589" i="6"/>
  <c r="S2589" i="6"/>
  <c r="R2589" i="6"/>
  <c r="Q2589" i="6"/>
  <c r="P2589" i="6"/>
  <c r="M2589" i="6"/>
  <c r="L2589" i="6"/>
  <c r="K2589" i="6"/>
  <c r="J2589" i="6"/>
  <c r="H2589" i="6"/>
  <c r="G2589" i="6"/>
  <c r="F2589" i="6"/>
  <c r="E2589" i="6"/>
  <c r="D2589" i="6"/>
  <c r="B2589" i="6"/>
  <c r="A2589" i="6"/>
  <c r="R2588" i="6"/>
  <c r="P2588" i="6"/>
  <c r="M2588" i="6"/>
  <c r="L2588" i="6"/>
  <c r="K2588" i="6"/>
  <c r="U2588" i="6" s="1"/>
  <c r="J2588" i="6"/>
  <c r="S2588" i="6" s="1"/>
  <c r="G2588" i="6"/>
  <c r="H2588" i="6" s="1"/>
  <c r="I2588" i="6" s="1"/>
  <c r="F2588" i="6"/>
  <c r="T2588" i="6" s="1"/>
  <c r="E2588" i="6"/>
  <c r="D2588" i="6"/>
  <c r="Q2588" i="6" s="1"/>
  <c r="B2588" i="6"/>
  <c r="A2588" i="6"/>
  <c r="U2587" i="6"/>
  <c r="Q2587" i="6"/>
  <c r="N2587" i="6"/>
  <c r="M2587" i="6"/>
  <c r="L2587" i="6"/>
  <c r="P2587" i="6" s="1"/>
  <c r="K2587" i="6"/>
  <c r="J2587" i="6"/>
  <c r="S2587" i="6" s="1"/>
  <c r="G2587" i="6"/>
  <c r="H2587" i="6" s="1"/>
  <c r="I2587" i="6" s="1"/>
  <c r="F2587" i="6"/>
  <c r="E2587" i="6"/>
  <c r="R2587" i="6" s="1"/>
  <c r="D2587" i="6"/>
  <c r="B2587" i="6"/>
  <c r="C2587" i="6" s="1"/>
  <c r="A2587" i="6"/>
  <c r="U2586" i="6"/>
  <c r="T2586" i="6"/>
  <c r="Q2586" i="6"/>
  <c r="P2586" i="6"/>
  <c r="M2586" i="6"/>
  <c r="L2586" i="6"/>
  <c r="K2586" i="6"/>
  <c r="J2586" i="6"/>
  <c r="S2586" i="6" s="1"/>
  <c r="H2586" i="6"/>
  <c r="I2586" i="6" s="1"/>
  <c r="G2586" i="6"/>
  <c r="F2586" i="6"/>
  <c r="E2586" i="6"/>
  <c r="R2586" i="6" s="1"/>
  <c r="D2586" i="6"/>
  <c r="B2586" i="6"/>
  <c r="A2586" i="6"/>
  <c r="T2585" i="6"/>
  <c r="S2585" i="6"/>
  <c r="R2585" i="6"/>
  <c r="Q2585" i="6"/>
  <c r="P2585" i="6"/>
  <c r="N2585" i="6"/>
  <c r="M2585" i="6"/>
  <c r="L2585" i="6"/>
  <c r="K2585" i="6"/>
  <c r="U2585" i="6" s="1"/>
  <c r="J2585" i="6"/>
  <c r="H2585" i="6"/>
  <c r="I2585" i="6" s="1"/>
  <c r="G2585" i="6"/>
  <c r="F2585" i="6"/>
  <c r="E2585" i="6"/>
  <c r="D2585" i="6"/>
  <c r="B2585" i="6"/>
  <c r="V2585" i="6" s="1"/>
  <c r="W2585" i="6" s="1"/>
  <c r="X2585" i="6" s="1"/>
  <c r="A2585" i="6"/>
  <c r="R2584" i="6"/>
  <c r="M2584" i="6"/>
  <c r="L2584" i="6"/>
  <c r="P2584" i="6" s="1"/>
  <c r="K2584" i="6"/>
  <c r="U2584" i="6" s="1"/>
  <c r="J2584" i="6"/>
  <c r="S2584" i="6" s="1"/>
  <c r="H2584" i="6"/>
  <c r="I2584" i="6" s="1"/>
  <c r="G2584" i="6"/>
  <c r="F2584" i="6"/>
  <c r="T2584" i="6" s="1"/>
  <c r="E2584" i="6"/>
  <c r="D2584" i="6"/>
  <c r="Q2584" i="6" s="1"/>
  <c r="B2584" i="6"/>
  <c r="N2584" i="6" s="1"/>
  <c r="A2584" i="6"/>
  <c r="U2583" i="6"/>
  <c r="T2583" i="6"/>
  <c r="S2583" i="6"/>
  <c r="R2583" i="6"/>
  <c r="O2583" i="6"/>
  <c r="N2583" i="6"/>
  <c r="M2583" i="6"/>
  <c r="L2583" i="6"/>
  <c r="P2583" i="6" s="1"/>
  <c r="K2583" i="6"/>
  <c r="J2583" i="6"/>
  <c r="H2583" i="6"/>
  <c r="I2583" i="6" s="1"/>
  <c r="G2583" i="6"/>
  <c r="F2583" i="6"/>
  <c r="E2583" i="6"/>
  <c r="D2583" i="6"/>
  <c r="Q2583" i="6" s="1"/>
  <c r="C2583" i="6"/>
  <c r="B2583" i="6"/>
  <c r="A2583" i="6"/>
  <c r="U2582" i="6"/>
  <c r="S2582" i="6"/>
  <c r="P2582" i="6"/>
  <c r="O2582" i="6"/>
  <c r="N2582" i="6"/>
  <c r="M2582" i="6"/>
  <c r="L2582" i="6"/>
  <c r="K2582" i="6"/>
  <c r="J2582" i="6"/>
  <c r="H2582" i="6"/>
  <c r="I2582" i="6" s="1"/>
  <c r="G2582" i="6"/>
  <c r="F2582" i="6"/>
  <c r="T2582" i="6" s="1"/>
  <c r="E2582" i="6"/>
  <c r="R2582" i="6" s="1"/>
  <c r="D2582" i="6"/>
  <c r="Q2582" i="6" s="1"/>
  <c r="C2582" i="6"/>
  <c r="B2582" i="6"/>
  <c r="A2582" i="6"/>
  <c r="R2581" i="6"/>
  <c r="O2581" i="6"/>
  <c r="N2581" i="6"/>
  <c r="M2581" i="6"/>
  <c r="L2581" i="6"/>
  <c r="P2581" i="6" s="1"/>
  <c r="K2581" i="6"/>
  <c r="U2581" i="6" s="1"/>
  <c r="J2581" i="6"/>
  <c r="S2581" i="6" s="1"/>
  <c r="G2581" i="6"/>
  <c r="H2581" i="6" s="1"/>
  <c r="I2581" i="6" s="1"/>
  <c r="F2581" i="6"/>
  <c r="T2581" i="6" s="1"/>
  <c r="E2581" i="6"/>
  <c r="D2581" i="6"/>
  <c r="Q2581" i="6" s="1"/>
  <c r="B2581" i="6"/>
  <c r="A2581" i="6"/>
  <c r="T2580" i="6"/>
  <c r="Q2580" i="6"/>
  <c r="N2580" i="6"/>
  <c r="M2580" i="6"/>
  <c r="L2580" i="6"/>
  <c r="P2580" i="6" s="1"/>
  <c r="K2580" i="6"/>
  <c r="U2580" i="6" s="1"/>
  <c r="J2580" i="6"/>
  <c r="S2580" i="6" s="1"/>
  <c r="H2580" i="6"/>
  <c r="I2580" i="6" s="1"/>
  <c r="G2580" i="6"/>
  <c r="F2580" i="6"/>
  <c r="E2580" i="6"/>
  <c r="R2580" i="6" s="1"/>
  <c r="D2580" i="6"/>
  <c r="B2580" i="6"/>
  <c r="C2580" i="6" s="1"/>
  <c r="A2580" i="6"/>
  <c r="V2579" i="6"/>
  <c r="W2579" i="6" s="1"/>
  <c r="X2579" i="6" s="1"/>
  <c r="U2579" i="6"/>
  <c r="T2579" i="6"/>
  <c r="S2579" i="6"/>
  <c r="P2579" i="6"/>
  <c r="M2579" i="6"/>
  <c r="L2579" i="6"/>
  <c r="K2579" i="6"/>
  <c r="J2579" i="6"/>
  <c r="G2579" i="6"/>
  <c r="H2579" i="6" s="1"/>
  <c r="I2579" i="6" s="1"/>
  <c r="F2579" i="6"/>
  <c r="E2579" i="6"/>
  <c r="R2579" i="6" s="1"/>
  <c r="D2579" i="6"/>
  <c r="Q2579" i="6" s="1"/>
  <c r="B2579" i="6"/>
  <c r="A2579" i="6"/>
  <c r="S2578" i="6"/>
  <c r="R2578" i="6"/>
  <c r="O2578" i="6"/>
  <c r="N2578" i="6"/>
  <c r="M2578" i="6"/>
  <c r="L2578" i="6"/>
  <c r="P2578" i="6" s="1"/>
  <c r="K2578" i="6"/>
  <c r="U2578" i="6" s="1"/>
  <c r="J2578" i="6"/>
  <c r="H2578" i="6"/>
  <c r="I2578" i="6" s="1"/>
  <c r="G2578" i="6"/>
  <c r="F2578" i="6"/>
  <c r="T2578" i="6" s="1"/>
  <c r="E2578" i="6"/>
  <c r="D2578" i="6"/>
  <c r="Q2578" i="6" s="1"/>
  <c r="B2578" i="6"/>
  <c r="A2578" i="6"/>
  <c r="V2577" i="6"/>
  <c r="W2577" i="6" s="1"/>
  <c r="X2577" i="6" s="1"/>
  <c r="R2577" i="6"/>
  <c r="P2577" i="6"/>
  <c r="M2577" i="6"/>
  <c r="L2577" i="6"/>
  <c r="K2577" i="6"/>
  <c r="U2577" i="6" s="1"/>
  <c r="J2577" i="6"/>
  <c r="S2577" i="6" s="1"/>
  <c r="I2577" i="6"/>
  <c r="H2577" i="6"/>
  <c r="G2577" i="6"/>
  <c r="F2577" i="6"/>
  <c r="T2577" i="6" s="1"/>
  <c r="E2577" i="6"/>
  <c r="D2577" i="6"/>
  <c r="Q2577" i="6" s="1"/>
  <c r="B2577" i="6"/>
  <c r="A2577" i="6"/>
  <c r="U2576" i="6"/>
  <c r="O2576" i="6"/>
  <c r="N2576" i="6"/>
  <c r="M2576" i="6"/>
  <c r="L2576" i="6"/>
  <c r="P2576" i="6" s="1"/>
  <c r="K2576" i="6"/>
  <c r="J2576" i="6"/>
  <c r="S2576" i="6" s="1"/>
  <c r="G2576" i="6"/>
  <c r="H2576" i="6" s="1"/>
  <c r="I2576" i="6" s="1"/>
  <c r="F2576" i="6"/>
  <c r="T2576" i="6" s="1"/>
  <c r="E2576" i="6"/>
  <c r="R2576" i="6" s="1"/>
  <c r="D2576" i="6"/>
  <c r="Q2576" i="6" s="1"/>
  <c r="C2576" i="6"/>
  <c r="B2576" i="6"/>
  <c r="A2576" i="6"/>
  <c r="U2575" i="6"/>
  <c r="S2575" i="6"/>
  <c r="R2575" i="6"/>
  <c r="Q2575" i="6"/>
  <c r="P2575" i="6"/>
  <c r="O2575" i="6"/>
  <c r="N2575" i="6"/>
  <c r="M2575" i="6"/>
  <c r="L2575" i="6"/>
  <c r="K2575" i="6"/>
  <c r="J2575" i="6"/>
  <c r="H2575" i="6"/>
  <c r="G2575" i="6"/>
  <c r="F2575" i="6"/>
  <c r="T2575" i="6" s="1"/>
  <c r="E2575" i="6"/>
  <c r="D2575" i="6"/>
  <c r="B2575" i="6"/>
  <c r="V2575" i="6" s="1"/>
  <c r="W2575" i="6" s="1"/>
  <c r="X2575" i="6" s="1"/>
  <c r="A2575" i="6"/>
  <c r="R2574" i="6"/>
  <c r="Q2574" i="6"/>
  <c r="P2574" i="6"/>
  <c r="M2574" i="6"/>
  <c r="L2574" i="6"/>
  <c r="K2574" i="6"/>
  <c r="U2574" i="6" s="1"/>
  <c r="J2574" i="6"/>
  <c r="S2574" i="6" s="1"/>
  <c r="G2574" i="6"/>
  <c r="H2574" i="6" s="1"/>
  <c r="I2574" i="6" s="1"/>
  <c r="F2574" i="6"/>
  <c r="T2574" i="6" s="1"/>
  <c r="E2574" i="6"/>
  <c r="D2574" i="6"/>
  <c r="C2574" i="6"/>
  <c r="B2574" i="6"/>
  <c r="A2574" i="6"/>
  <c r="Q2573" i="6"/>
  <c r="N2573" i="6"/>
  <c r="M2573" i="6"/>
  <c r="L2573" i="6"/>
  <c r="P2573" i="6" s="1"/>
  <c r="K2573" i="6"/>
  <c r="U2573" i="6" s="1"/>
  <c r="J2573" i="6"/>
  <c r="S2573" i="6" s="1"/>
  <c r="G2573" i="6"/>
  <c r="H2573" i="6" s="1"/>
  <c r="F2573" i="6"/>
  <c r="T2573" i="6" s="1"/>
  <c r="E2573" i="6"/>
  <c r="R2573" i="6" s="1"/>
  <c r="D2573" i="6"/>
  <c r="B2573" i="6"/>
  <c r="C2573" i="6" s="1"/>
  <c r="A2573" i="6"/>
  <c r="U2572" i="6"/>
  <c r="T2572" i="6"/>
  <c r="V2572" i="6" s="1"/>
  <c r="W2572" i="6" s="1"/>
  <c r="X2572" i="6" s="1"/>
  <c r="S2572" i="6"/>
  <c r="P2572" i="6"/>
  <c r="M2572" i="6"/>
  <c r="L2572" i="6"/>
  <c r="K2572" i="6"/>
  <c r="J2572" i="6"/>
  <c r="H2572" i="6"/>
  <c r="G2572" i="6"/>
  <c r="F2572" i="6"/>
  <c r="E2572" i="6"/>
  <c r="R2572" i="6" s="1"/>
  <c r="D2572" i="6"/>
  <c r="Q2572" i="6" s="1"/>
  <c r="C2572" i="6"/>
  <c r="B2572" i="6"/>
  <c r="A2572" i="6"/>
  <c r="S2571" i="6"/>
  <c r="N2571" i="6"/>
  <c r="M2571" i="6"/>
  <c r="L2571" i="6"/>
  <c r="P2571" i="6" s="1"/>
  <c r="K2571" i="6"/>
  <c r="U2571" i="6" s="1"/>
  <c r="J2571" i="6"/>
  <c r="H2571" i="6"/>
  <c r="G2571" i="6"/>
  <c r="F2571" i="6"/>
  <c r="T2571" i="6" s="1"/>
  <c r="E2571" i="6"/>
  <c r="R2571" i="6" s="1"/>
  <c r="D2571" i="6"/>
  <c r="Q2571" i="6" s="1"/>
  <c r="B2571" i="6"/>
  <c r="O2571" i="6" s="1"/>
  <c r="A2571" i="6"/>
  <c r="R2570" i="6"/>
  <c r="O2570" i="6"/>
  <c r="N2570" i="6"/>
  <c r="M2570" i="6"/>
  <c r="L2570" i="6"/>
  <c r="P2570" i="6" s="1"/>
  <c r="K2570" i="6"/>
  <c r="U2570" i="6" s="1"/>
  <c r="J2570" i="6"/>
  <c r="S2570" i="6" s="1"/>
  <c r="H2570" i="6"/>
  <c r="I2570" i="6" s="1"/>
  <c r="G2570" i="6"/>
  <c r="F2570" i="6"/>
  <c r="T2570" i="6" s="1"/>
  <c r="E2570" i="6"/>
  <c r="D2570" i="6"/>
  <c r="Q2570" i="6" s="1"/>
  <c r="B2570" i="6"/>
  <c r="A2570" i="6"/>
  <c r="U2569" i="6"/>
  <c r="T2569" i="6"/>
  <c r="O2569" i="6"/>
  <c r="N2569" i="6"/>
  <c r="M2569" i="6"/>
  <c r="L2569" i="6"/>
  <c r="P2569" i="6" s="1"/>
  <c r="K2569" i="6"/>
  <c r="J2569" i="6"/>
  <c r="S2569" i="6" s="1"/>
  <c r="I2569" i="6"/>
  <c r="H2569" i="6"/>
  <c r="G2569" i="6"/>
  <c r="F2569" i="6"/>
  <c r="E2569" i="6"/>
  <c r="R2569" i="6" s="1"/>
  <c r="D2569" i="6"/>
  <c r="Q2569" i="6" s="1"/>
  <c r="C2569" i="6"/>
  <c r="B2569" i="6"/>
  <c r="A2569" i="6"/>
  <c r="U2568" i="6"/>
  <c r="T2568" i="6"/>
  <c r="S2568" i="6"/>
  <c r="R2568" i="6"/>
  <c r="Q2568" i="6"/>
  <c r="P2568" i="6"/>
  <c r="M2568" i="6"/>
  <c r="L2568" i="6"/>
  <c r="K2568" i="6"/>
  <c r="J2568" i="6"/>
  <c r="H2568" i="6"/>
  <c r="G2568" i="6"/>
  <c r="F2568" i="6"/>
  <c r="E2568" i="6"/>
  <c r="D2568" i="6"/>
  <c r="C2568" i="6"/>
  <c r="B2568" i="6"/>
  <c r="A2568" i="6"/>
  <c r="R2567" i="6"/>
  <c r="P2567" i="6"/>
  <c r="M2567" i="6"/>
  <c r="L2567" i="6"/>
  <c r="K2567" i="6"/>
  <c r="U2567" i="6" s="1"/>
  <c r="J2567" i="6"/>
  <c r="S2567" i="6" s="1"/>
  <c r="G2567" i="6"/>
  <c r="H2567" i="6" s="1"/>
  <c r="I2567" i="6" s="1"/>
  <c r="F2567" i="6"/>
  <c r="T2567" i="6" s="1"/>
  <c r="E2567" i="6"/>
  <c r="D2567" i="6"/>
  <c r="Q2567" i="6" s="1"/>
  <c r="C2567" i="6"/>
  <c r="B2567" i="6"/>
  <c r="A2567" i="6"/>
  <c r="Q2566" i="6"/>
  <c r="N2566" i="6"/>
  <c r="M2566" i="6"/>
  <c r="L2566" i="6"/>
  <c r="P2566" i="6" s="1"/>
  <c r="K2566" i="6"/>
  <c r="U2566" i="6" s="1"/>
  <c r="J2566" i="6"/>
  <c r="S2566" i="6" s="1"/>
  <c r="G2566" i="6"/>
  <c r="H2566" i="6" s="1"/>
  <c r="I2566" i="6" s="1"/>
  <c r="F2566" i="6"/>
  <c r="E2566" i="6"/>
  <c r="R2566" i="6" s="1"/>
  <c r="D2566" i="6"/>
  <c r="B2566" i="6"/>
  <c r="C2566" i="6" s="1"/>
  <c r="A2566" i="6"/>
  <c r="U2565" i="6"/>
  <c r="T2565" i="6"/>
  <c r="S2565" i="6"/>
  <c r="R2565" i="6"/>
  <c r="Q2565" i="6"/>
  <c r="P2565" i="6"/>
  <c r="M2565" i="6"/>
  <c r="L2565" i="6"/>
  <c r="K2565" i="6"/>
  <c r="J2565" i="6"/>
  <c r="G2565" i="6"/>
  <c r="H2565" i="6" s="1"/>
  <c r="I2565" i="6" s="1"/>
  <c r="F2565" i="6"/>
  <c r="E2565" i="6"/>
  <c r="D2565" i="6"/>
  <c r="B2565" i="6"/>
  <c r="A2565" i="6"/>
  <c r="T2564" i="6"/>
  <c r="S2564" i="6"/>
  <c r="O2564" i="6"/>
  <c r="N2564" i="6"/>
  <c r="M2564" i="6"/>
  <c r="L2564" i="6"/>
  <c r="P2564" i="6" s="1"/>
  <c r="K2564" i="6"/>
  <c r="U2564" i="6" s="1"/>
  <c r="J2564" i="6"/>
  <c r="H2564" i="6"/>
  <c r="I2564" i="6" s="1"/>
  <c r="G2564" i="6"/>
  <c r="F2564" i="6"/>
  <c r="E2564" i="6"/>
  <c r="R2564" i="6" s="1"/>
  <c r="D2564" i="6"/>
  <c r="Q2564" i="6" s="1"/>
  <c r="C2564" i="6"/>
  <c r="B2564" i="6"/>
  <c r="A2564" i="6"/>
  <c r="R2563" i="6"/>
  <c r="O2563" i="6"/>
  <c r="N2563" i="6"/>
  <c r="M2563" i="6"/>
  <c r="L2563" i="6"/>
  <c r="P2563" i="6" s="1"/>
  <c r="K2563" i="6"/>
  <c r="U2563" i="6" s="1"/>
  <c r="J2563" i="6"/>
  <c r="S2563" i="6" s="1"/>
  <c r="I2563" i="6"/>
  <c r="H2563" i="6"/>
  <c r="G2563" i="6"/>
  <c r="F2563" i="6"/>
  <c r="T2563" i="6" s="1"/>
  <c r="E2563" i="6"/>
  <c r="D2563" i="6"/>
  <c r="Q2563" i="6" s="1"/>
  <c r="B2563" i="6"/>
  <c r="C2563" i="6" s="1"/>
  <c r="A2563" i="6"/>
  <c r="U2562" i="6"/>
  <c r="V2562" i="6" s="1"/>
  <c r="W2562" i="6" s="1"/>
  <c r="X2562" i="6" s="1"/>
  <c r="S2562" i="6"/>
  <c r="O2562" i="6"/>
  <c r="N2562" i="6"/>
  <c r="M2562" i="6"/>
  <c r="L2562" i="6"/>
  <c r="P2562" i="6" s="1"/>
  <c r="K2562" i="6"/>
  <c r="J2562" i="6"/>
  <c r="G2562" i="6"/>
  <c r="H2562" i="6" s="1"/>
  <c r="F2562" i="6"/>
  <c r="T2562" i="6" s="1"/>
  <c r="E2562" i="6"/>
  <c r="R2562" i="6" s="1"/>
  <c r="D2562" i="6"/>
  <c r="Q2562" i="6" s="1"/>
  <c r="C2562" i="6"/>
  <c r="B2562" i="6"/>
  <c r="A2562" i="6"/>
  <c r="U2561" i="6"/>
  <c r="T2561" i="6"/>
  <c r="S2561" i="6"/>
  <c r="R2561" i="6"/>
  <c r="Q2561" i="6"/>
  <c r="P2561" i="6"/>
  <c r="O2561" i="6"/>
  <c r="N2561" i="6"/>
  <c r="M2561" i="6"/>
  <c r="L2561" i="6"/>
  <c r="K2561" i="6"/>
  <c r="J2561" i="6"/>
  <c r="G2561" i="6"/>
  <c r="H2561" i="6" s="1"/>
  <c r="I2561" i="6" s="1"/>
  <c r="F2561" i="6"/>
  <c r="E2561" i="6"/>
  <c r="D2561" i="6"/>
  <c r="B2561" i="6"/>
  <c r="A2561" i="6"/>
  <c r="R2560" i="6"/>
  <c r="Q2560" i="6"/>
  <c r="P2560" i="6"/>
  <c r="M2560" i="6"/>
  <c r="L2560" i="6"/>
  <c r="K2560" i="6"/>
  <c r="U2560" i="6" s="1"/>
  <c r="J2560" i="6"/>
  <c r="S2560" i="6" s="1"/>
  <c r="G2560" i="6"/>
  <c r="H2560" i="6" s="1"/>
  <c r="I2560" i="6" s="1"/>
  <c r="F2560" i="6"/>
  <c r="T2560" i="6" s="1"/>
  <c r="E2560" i="6"/>
  <c r="D2560" i="6"/>
  <c r="B2560" i="6"/>
  <c r="A2560" i="6"/>
  <c r="Q2559" i="6"/>
  <c r="N2559" i="6"/>
  <c r="M2559" i="6"/>
  <c r="L2559" i="6"/>
  <c r="P2559" i="6" s="1"/>
  <c r="K2559" i="6"/>
  <c r="U2559" i="6" s="1"/>
  <c r="J2559" i="6"/>
  <c r="S2559" i="6" s="1"/>
  <c r="G2559" i="6"/>
  <c r="H2559" i="6" s="1"/>
  <c r="I2559" i="6" s="1"/>
  <c r="F2559" i="6"/>
  <c r="E2559" i="6"/>
  <c r="R2559" i="6" s="1"/>
  <c r="D2559" i="6"/>
  <c r="B2559" i="6"/>
  <c r="C2559" i="6" s="1"/>
  <c r="A2559" i="6"/>
  <c r="U2558" i="6"/>
  <c r="T2558" i="6"/>
  <c r="S2558" i="6"/>
  <c r="R2558" i="6"/>
  <c r="P2558" i="6"/>
  <c r="M2558" i="6"/>
  <c r="L2558" i="6"/>
  <c r="K2558" i="6"/>
  <c r="J2558" i="6"/>
  <c r="G2558" i="6"/>
  <c r="H2558" i="6" s="1"/>
  <c r="I2558" i="6" s="1"/>
  <c r="F2558" i="6"/>
  <c r="E2558" i="6"/>
  <c r="D2558" i="6"/>
  <c r="Q2558" i="6" s="1"/>
  <c r="C2558" i="6"/>
  <c r="B2558" i="6"/>
  <c r="A2558" i="6"/>
  <c r="S2557" i="6"/>
  <c r="M2557" i="6"/>
  <c r="L2557" i="6"/>
  <c r="P2557" i="6" s="1"/>
  <c r="K2557" i="6"/>
  <c r="U2557" i="6" s="1"/>
  <c r="J2557" i="6"/>
  <c r="H2557" i="6"/>
  <c r="G2557" i="6"/>
  <c r="F2557" i="6"/>
  <c r="T2557" i="6" s="1"/>
  <c r="E2557" i="6"/>
  <c r="R2557" i="6" s="1"/>
  <c r="D2557" i="6"/>
  <c r="Q2557" i="6" s="1"/>
  <c r="C2557" i="6"/>
  <c r="B2557" i="6"/>
  <c r="O2557" i="6" s="1"/>
  <c r="A2557" i="6"/>
  <c r="R2556" i="6"/>
  <c r="O2556" i="6"/>
  <c r="N2556" i="6"/>
  <c r="M2556" i="6"/>
  <c r="L2556" i="6"/>
  <c r="P2556" i="6" s="1"/>
  <c r="K2556" i="6"/>
  <c r="U2556" i="6" s="1"/>
  <c r="J2556" i="6"/>
  <c r="S2556" i="6" s="1"/>
  <c r="I2556" i="6"/>
  <c r="H2556" i="6"/>
  <c r="G2556" i="6"/>
  <c r="F2556" i="6"/>
  <c r="T2556" i="6" s="1"/>
  <c r="E2556" i="6"/>
  <c r="D2556" i="6"/>
  <c r="Q2556" i="6" s="1"/>
  <c r="B2556" i="6"/>
  <c r="C2556" i="6" s="1"/>
  <c r="A2556" i="6"/>
  <c r="U2555" i="6"/>
  <c r="T2555" i="6"/>
  <c r="S2555" i="6"/>
  <c r="R2555" i="6"/>
  <c r="O2555" i="6"/>
  <c r="N2555" i="6"/>
  <c r="M2555" i="6"/>
  <c r="L2555" i="6"/>
  <c r="P2555" i="6" s="1"/>
  <c r="K2555" i="6"/>
  <c r="J2555" i="6"/>
  <c r="H2555" i="6"/>
  <c r="G2555" i="6"/>
  <c r="F2555" i="6"/>
  <c r="E2555" i="6"/>
  <c r="D2555" i="6"/>
  <c r="Q2555" i="6" s="1"/>
  <c r="C2555" i="6"/>
  <c r="B2555" i="6"/>
  <c r="A2555" i="6"/>
  <c r="U2554" i="6"/>
  <c r="S2554" i="6"/>
  <c r="R2554" i="6"/>
  <c r="Q2554" i="6"/>
  <c r="P2554" i="6"/>
  <c r="O2554" i="6"/>
  <c r="N2554" i="6"/>
  <c r="M2554" i="6"/>
  <c r="L2554" i="6"/>
  <c r="K2554" i="6"/>
  <c r="J2554" i="6"/>
  <c r="H2554" i="6"/>
  <c r="I2554" i="6" s="1"/>
  <c r="G2554" i="6"/>
  <c r="F2554" i="6"/>
  <c r="T2554" i="6" s="1"/>
  <c r="E2554" i="6"/>
  <c r="D2554" i="6"/>
  <c r="C2554" i="6"/>
  <c r="B2554" i="6"/>
  <c r="V2554" i="6" s="1"/>
  <c r="W2554" i="6" s="1"/>
  <c r="X2554" i="6" s="1"/>
  <c r="A2554" i="6"/>
  <c r="R2553" i="6"/>
  <c r="P2553" i="6"/>
  <c r="O2553" i="6"/>
  <c r="N2553" i="6"/>
  <c r="M2553" i="6"/>
  <c r="L2553" i="6"/>
  <c r="K2553" i="6"/>
  <c r="U2553" i="6" s="1"/>
  <c r="J2553" i="6"/>
  <c r="S2553" i="6" s="1"/>
  <c r="G2553" i="6"/>
  <c r="H2553" i="6" s="1"/>
  <c r="I2553" i="6" s="1"/>
  <c r="F2553" i="6"/>
  <c r="T2553" i="6" s="1"/>
  <c r="E2553" i="6"/>
  <c r="D2553" i="6"/>
  <c r="Q2553" i="6" s="1"/>
  <c r="C2553" i="6"/>
  <c r="B2553" i="6"/>
  <c r="V2553" i="6" s="1"/>
  <c r="W2553" i="6" s="1"/>
  <c r="X2553" i="6" s="1"/>
  <c r="A2553" i="6"/>
  <c r="Q2552" i="6"/>
  <c r="N2552" i="6"/>
  <c r="M2552" i="6"/>
  <c r="L2552" i="6"/>
  <c r="P2552" i="6" s="1"/>
  <c r="K2552" i="6"/>
  <c r="U2552" i="6" s="1"/>
  <c r="J2552" i="6"/>
  <c r="S2552" i="6" s="1"/>
  <c r="H2552" i="6"/>
  <c r="V2552" i="6" s="1"/>
  <c r="W2552" i="6" s="1"/>
  <c r="X2552" i="6" s="1"/>
  <c r="G2552" i="6"/>
  <c r="F2552" i="6"/>
  <c r="T2552" i="6" s="1"/>
  <c r="E2552" i="6"/>
  <c r="R2552" i="6" s="1"/>
  <c r="D2552" i="6"/>
  <c r="B2552" i="6"/>
  <c r="C2552" i="6" s="1"/>
  <c r="A2552" i="6"/>
  <c r="U2551" i="6"/>
  <c r="T2551" i="6"/>
  <c r="S2551" i="6"/>
  <c r="R2551" i="6"/>
  <c r="Q2551" i="6"/>
  <c r="P2551" i="6"/>
  <c r="M2551" i="6"/>
  <c r="L2551" i="6"/>
  <c r="K2551" i="6"/>
  <c r="J2551" i="6"/>
  <c r="H2551" i="6"/>
  <c r="I2551" i="6" s="1"/>
  <c r="G2551" i="6"/>
  <c r="F2551" i="6"/>
  <c r="E2551" i="6"/>
  <c r="D2551" i="6"/>
  <c r="C2551" i="6"/>
  <c r="B2551" i="6"/>
  <c r="A2551" i="6"/>
  <c r="T2550" i="6"/>
  <c r="S2550" i="6"/>
  <c r="Q2550" i="6"/>
  <c r="M2550" i="6"/>
  <c r="L2550" i="6"/>
  <c r="P2550" i="6" s="1"/>
  <c r="K2550" i="6"/>
  <c r="U2550" i="6" s="1"/>
  <c r="J2550" i="6"/>
  <c r="H2550" i="6"/>
  <c r="G2550" i="6"/>
  <c r="F2550" i="6"/>
  <c r="E2550" i="6"/>
  <c r="R2550" i="6" s="1"/>
  <c r="D2550" i="6"/>
  <c r="B2550" i="6"/>
  <c r="A2550" i="6"/>
  <c r="R2549" i="6"/>
  <c r="O2549" i="6"/>
  <c r="N2549" i="6"/>
  <c r="M2549" i="6"/>
  <c r="L2549" i="6"/>
  <c r="P2549" i="6" s="1"/>
  <c r="K2549" i="6"/>
  <c r="U2549" i="6" s="1"/>
  <c r="J2549" i="6"/>
  <c r="S2549" i="6" s="1"/>
  <c r="I2549" i="6"/>
  <c r="H2549" i="6"/>
  <c r="G2549" i="6"/>
  <c r="F2549" i="6"/>
  <c r="T2549" i="6" s="1"/>
  <c r="E2549" i="6"/>
  <c r="D2549" i="6"/>
  <c r="Q2549" i="6" s="1"/>
  <c r="B2549" i="6"/>
  <c r="C2549" i="6" s="1"/>
  <c r="A2549" i="6"/>
  <c r="U2548" i="6"/>
  <c r="S2548" i="6"/>
  <c r="O2548" i="6"/>
  <c r="N2548" i="6"/>
  <c r="M2548" i="6"/>
  <c r="L2548" i="6"/>
  <c r="P2548" i="6" s="1"/>
  <c r="K2548" i="6"/>
  <c r="J2548" i="6"/>
  <c r="G2548" i="6"/>
  <c r="H2548" i="6" s="1"/>
  <c r="I2548" i="6" s="1"/>
  <c r="F2548" i="6"/>
  <c r="T2548" i="6" s="1"/>
  <c r="E2548" i="6"/>
  <c r="D2548" i="6"/>
  <c r="Q2548" i="6" s="1"/>
  <c r="C2548" i="6"/>
  <c r="B2548" i="6"/>
  <c r="A2548" i="6"/>
  <c r="U2547" i="6"/>
  <c r="R2547" i="6"/>
  <c r="Q2547" i="6"/>
  <c r="P2547" i="6"/>
  <c r="O2547" i="6"/>
  <c r="N2547" i="6"/>
  <c r="M2547" i="6"/>
  <c r="L2547" i="6"/>
  <c r="K2547" i="6"/>
  <c r="J2547" i="6"/>
  <c r="S2547" i="6" s="1"/>
  <c r="H2547" i="6"/>
  <c r="I2547" i="6" s="1"/>
  <c r="G2547" i="6"/>
  <c r="F2547" i="6"/>
  <c r="T2547" i="6" s="1"/>
  <c r="E2547" i="6"/>
  <c r="D2547" i="6"/>
  <c r="C2547" i="6"/>
  <c r="B2547" i="6"/>
  <c r="A2547" i="6"/>
  <c r="T2546" i="6"/>
  <c r="R2546" i="6"/>
  <c r="Q2546" i="6"/>
  <c r="P2546" i="6"/>
  <c r="M2546" i="6"/>
  <c r="L2546" i="6"/>
  <c r="K2546" i="6"/>
  <c r="U2546" i="6" s="1"/>
  <c r="J2546" i="6"/>
  <c r="S2546" i="6" s="1"/>
  <c r="G2546" i="6"/>
  <c r="H2546" i="6" s="1"/>
  <c r="I2546" i="6" s="1"/>
  <c r="F2546" i="6"/>
  <c r="E2546" i="6"/>
  <c r="D2546" i="6"/>
  <c r="C2546" i="6"/>
  <c r="B2546" i="6"/>
  <c r="A2546" i="6"/>
  <c r="T2545" i="6"/>
  <c r="Q2545" i="6"/>
  <c r="P2545" i="6"/>
  <c r="N2545" i="6"/>
  <c r="M2545" i="6"/>
  <c r="L2545" i="6"/>
  <c r="K2545" i="6"/>
  <c r="U2545" i="6" s="1"/>
  <c r="J2545" i="6"/>
  <c r="S2545" i="6" s="1"/>
  <c r="I2545" i="6"/>
  <c r="H2545" i="6"/>
  <c r="G2545" i="6"/>
  <c r="F2545" i="6"/>
  <c r="E2545" i="6"/>
  <c r="R2545" i="6" s="1"/>
  <c r="D2545" i="6"/>
  <c r="B2545" i="6"/>
  <c r="A2545" i="6"/>
  <c r="U2544" i="6"/>
  <c r="S2544" i="6"/>
  <c r="R2544" i="6"/>
  <c r="O2544" i="6"/>
  <c r="M2544" i="6"/>
  <c r="L2544" i="6"/>
  <c r="P2544" i="6" s="1"/>
  <c r="K2544" i="6"/>
  <c r="J2544" i="6"/>
  <c r="I2544" i="6"/>
  <c r="H2544" i="6"/>
  <c r="G2544" i="6"/>
  <c r="F2544" i="6"/>
  <c r="T2544" i="6" s="1"/>
  <c r="E2544" i="6"/>
  <c r="V2544" i="6" s="1"/>
  <c r="W2544" i="6" s="1"/>
  <c r="X2544" i="6" s="1"/>
  <c r="D2544" i="6"/>
  <c r="Q2544" i="6" s="1"/>
  <c r="C2544" i="6"/>
  <c r="B2544" i="6"/>
  <c r="N2544" i="6" s="1"/>
  <c r="A2544" i="6"/>
  <c r="S2543" i="6"/>
  <c r="R2543" i="6"/>
  <c r="Q2543" i="6"/>
  <c r="O2543" i="6"/>
  <c r="N2543" i="6"/>
  <c r="M2543" i="6"/>
  <c r="L2543" i="6"/>
  <c r="P2543" i="6" s="1"/>
  <c r="K2543" i="6"/>
  <c r="U2543" i="6" s="1"/>
  <c r="J2543" i="6"/>
  <c r="H2543" i="6"/>
  <c r="I2543" i="6" s="1"/>
  <c r="G2543" i="6"/>
  <c r="F2543" i="6"/>
  <c r="T2543" i="6" s="1"/>
  <c r="E2543" i="6"/>
  <c r="D2543" i="6"/>
  <c r="C2543" i="6"/>
  <c r="B2543" i="6"/>
  <c r="V2543" i="6" s="1"/>
  <c r="W2543" i="6" s="1"/>
  <c r="X2543" i="6" s="1"/>
  <c r="A2543" i="6"/>
  <c r="V2542" i="6"/>
  <c r="W2542" i="6" s="1"/>
  <c r="X2542" i="6" s="1"/>
  <c r="U2542" i="6"/>
  <c r="R2542" i="6"/>
  <c r="P2542" i="6"/>
  <c r="M2542" i="6"/>
  <c r="L2542" i="6"/>
  <c r="K2542" i="6"/>
  <c r="J2542" i="6"/>
  <c r="S2542" i="6" s="1"/>
  <c r="G2542" i="6"/>
  <c r="H2542" i="6" s="1"/>
  <c r="I2542" i="6" s="1"/>
  <c r="F2542" i="6"/>
  <c r="T2542" i="6" s="1"/>
  <c r="E2542" i="6"/>
  <c r="D2542" i="6"/>
  <c r="Q2542" i="6" s="1"/>
  <c r="B2542" i="6"/>
  <c r="A2542" i="6"/>
  <c r="T2541" i="6"/>
  <c r="R2541" i="6"/>
  <c r="Q2541" i="6"/>
  <c r="O2541" i="6"/>
  <c r="N2541" i="6"/>
  <c r="M2541" i="6"/>
  <c r="L2541" i="6"/>
  <c r="P2541" i="6" s="1"/>
  <c r="K2541" i="6"/>
  <c r="U2541" i="6" s="1"/>
  <c r="J2541" i="6"/>
  <c r="S2541" i="6" s="1"/>
  <c r="G2541" i="6"/>
  <c r="H2541" i="6" s="1"/>
  <c r="I2541" i="6" s="1"/>
  <c r="F2541" i="6"/>
  <c r="E2541" i="6"/>
  <c r="V2541" i="6" s="1"/>
  <c r="W2541" i="6" s="1"/>
  <c r="X2541" i="6" s="1"/>
  <c r="D2541" i="6"/>
  <c r="C2541" i="6"/>
  <c r="B2541" i="6"/>
  <c r="A2541" i="6"/>
  <c r="U2540" i="6"/>
  <c r="T2540" i="6"/>
  <c r="P2540" i="6"/>
  <c r="O2540" i="6"/>
  <c r="N2540" i="6"/>
  <c r="M2540" i="6"/>
  <c r="L2540" i="6"/>
  <c r="K2540" i="6"/>
  <c r="J2540" i="6"/>
  <c r="S2540" i="6" s="1"/>
  <c r="H2540" i="6"/>
  <c r="I2540" i="6" s="1"/>
  <c r="G2540" i="6"/>
  <c r="F2540" i="6"/>
  <c r="E2540" i="6"/>
  <c r="R2540" i="6" s="1"/>
  <c r="D2540" i="6"/>
  <c r="Q2540" i="6" s="1"/>
  <c r="C2540" i="6"/>
  <c r="B2540" i="6"/>
  <c r="A2540" i="6"/>
  <c r="T2539" i="6"/>
  <c r="R2539" i="6"/>
  <c r="Q2539" i="6"/>
  <c r="P2539" i="6"/>
  <c r="O2539" i="6"/>
  <c r="N2539" i="6"/>
  <c r="M2539" i="6"/>
  <c r="L2539" i="6"/>
  <c r="K2539" i="6"/>
  <c r="U2539" i="6" s="1"/>
  <c r="J2539" i="6"/>
  <c r="S2539" i="6" s="1"/>
  <c r="G2539" i="6"/>
  <c r="H2539" i="6" s="1"/>
  <c r="I2539" i="6" s="1"/>
  <c r="F2539" i="6"/>
  <c r="E2539" i="6"/>
  <c r="D2539" i="6"/>
  <c r="B2539" i="6"/>
  <c r="A2539" i="6"/>
  <c r="U2538" i="6"/>
  <c r="Q2538" i="6"/>
  <c r="M2538" i="6"/>
  <c r="L2538" i="6"/>
  <c r="P2538" i="6" s="1"/>
  <c r="K2538" i="6"/>
  <c r="J2538" i="6"/>
  <c r="S2538" i="6" s="1"/>
  <c r="G2538" i="6"/>
  <c r="H2538" i="6" s="1"/>
  <c r="I2538" i="6" s="1"/>
  <c r="F2538" i="6"/>
  <c r="E2538" i="6"/>
  <c r="R2538" i="6" s="1"/>
  <c r="D2538" i="6"/>
  <c r="B2538" i="6"/>
  <c r="N2538" i="6" s="1"/>
  <c r="A2538" i="6"/>
  <c r="U2537" i="6"/>
  <c r="S2537" i="6"/>
  <c r="R2537" i="6"/>
  <c r="M2537" i="6"/>
  <c r="L2537" i="6"/>
  <c r="P2537" i="6" s="1"/>
  <c r="K2537" i="6"/>
  <c r="J2537" i="6"/>
  <c r="G2537" i="6"/>
  <c r="H2537" i="6" s="1"/>
  <c r="I2537" i="6" s="1"/>
  <c r="F2537" i="6"/>
  <c r="T2537" i="6" s="1"/>
  <c r="E2537" i="6"/>
  <c r="D2537" i="6"/>
  <c r="Q2537" i="6" s="1"/>
  <c r="C2537" i="6"/>
  <c r="B2537" i="6"/>
  <c r="O2537" i="6" s="1"/>
  <c r="A2537" i="6"/>
  <c r="S2536" i="6"/>
  <c r="O2536" i="6"/>
  <c r="N2536" i="6"/>
  <c r="M2536" i="6"/>
  <c r="L2536" i="6"/>
  <c r="P2536" i="6" s="1"/>
  <c r="K2536" i="6"/>
  <c r="U2536" i="6" s="1"/>
  <c r="J2536" i="6"/>
  <c r="H2536" i="6"/>
  <c r="I2536" i="6" s="1"/>
  <c r="G2536" i="6"/>
  <c r="F2536" i="6"/>
  <c r="T2536" i="6" s="1"/>
  <c r="E2536" i="6"/>
  <c r="R2536" i="6" s="1"/>
  <c r="D2536" i="6"/>
  <c r="Q2536" i="6" s="1"/>
  <c r="C2536" i="6"/>
  <c r="B2536" i="6"/>
  <c r="A2536" i="6"/>
  <c r="R2535" i="6"/>
  <c r="O2535" i="6"/>
  <c r="N2535" i="6"/>
  <c r="M2535" i="6"/>
  <c r="L2535" i="6"/>
  <c r="P2535" i="6" s="1"/>
  <c r="K2535" i="6"/>
  <c r="U2535" i="6" s="1"/>
  <c r="J2535" i="6"/>
  <c r="S2535" i="6" s="1"/>
  <c r="H2535" i="6"/>
  <c r="I2535" i="6" s="1"/>
  <c r="G2535" i="6"/>
  <c r="F2535" i="6"/>
  <c r="T2535" i="6" s="1"/>
  <c r="E2535" i="6"/>
  <c r="D2535" i="6"/>
  <c r="Q2535" i="6" s="1"/>
  <c r="B2535" i="6"/>
  <c r="A2535" i="6"/>
  <c r="U2534" i="6"/>
  <c r="T2534" i="6"/>
  <c r="V2534" i="6" s="1"/>
  <c r="W2534" i="6" s="1"/>
  <c r="X2534" i="6" s="1"/>
  <c r="O2534" i="6"/>
  <c r="N2534" i="6"/>
  <c r="M2534" i="6"/>
  <c r="L2534" i="6"/>
  <c r="P2534" i="6" s="1"/>
  <c r="K2534" i="6"/>
  <c r="J2534" i="6"/>
  <c r="S2534" i="6" s="1"/>
  <c r="G2534" i="6"/>
  <c r="H2534" i="6" s="1"/>
  <c r="F2534" i="6"/>
  <c r="E2534" i="6"/>
  <c r="R2534" i="6" s="1"/>
  <c r="D2534" i="6"/>
  <c r="Q2534" i="6" s="1"/>
  <c r="C2534" i="6"/>
  <c r="B2534" i="6"/>
  <c r="A2534" i="6"/>
  <c r="U2533" i="6"/>
  <c r="T2533" i="6"/>
  <c r="S2533" i="6"/>
  <c r="P2533" i="6"/>
  <c r="M2533" i="6"/>
  <c r="L2533" i="6"/>
  <c r="K2533" i="6"/>
  <c r="J2533" i="6"/>
  <c r="G2533" i="6"/>
  <c r="H2533" i="6" s="1"/>
  <c r="F2533" i="6"/>
  <c r="E2533" i="6"/>
  <c r="R2533" i="6" s="1"/>
  <c r="D2533" i="6"/>
  <c r="Q2533" i="6" s="1"/>
  <c r="C2533" i="6"/>
  <c r="B2533" i="6"/>
  <c r="O2533" i="6" s="1"/>
  <c r="A2533" i="6"/>
  <c r="T2532" i="6"/>
  <c r="R2532" i="6"/>
  <c r="Q2532" i="6"/>
  <c r="O2532" i="6"/>
  <c r="N2532" i="6"/>
  <c r="M2532" i="6"/>
  <c r="L2532" i="6"/>
  <c r="P2532" i="6" s="1"/>
  <c r="K2532" i="6"/>
  <c r="U2532" i="6" s="1"/>
  <c r="J2532" i="6"/>
  <c r="S2532" i="6" s="1"/>
  <c r="I2532" i="6"/>
  <c r="G2532" i="6"/>
  <c r="H2532" i="6" s="1"/>
  <c r="F2532" i="6"/>
  <c r="E2532" i="6"/>
  <c r="D2532" i="6"/>
  <c r="B2532" i="6"/>
  <c r="A2532" i="6"/>
  <c r="U2531" i="6"/>
  <c r="T2531" i="6"/>
  <c r="S2531" i="6"/>
  <c r="Q2531" i="6"/>
  <c r="M2531" i="6"/>
  <c r="L2531" i="6"/>
  <c r="P2531" i="6" s="1"/>
  <c r="K2531" i="6"/>
  <c r="J2531" i="6"/>
  <c r="G2531" i="6"/>
  <c r="H2531" i="6" s="1"/>
  <c r="I2531" i="6" s="1"/>
  <c r="F2531" i="6"/>
  <c r="E2531" i="6"/>
  <c r="R2531" i="6" s="1"/>
  <c r="D2531" i="6"/>
  <c r="C2531" i="6"/>
  <c r="B2531" i="6"/>
  <c r="O2531" i="6" s="1"/>
  <c r="A2531" i="6"/>
  <c r="U2530" i="6"/>
  <c r="S2530" i="6"/>
  <c r="R2530" i="6"/>
  <c r="Q2530" i="6"/>
  <c r="P2530" i="6"/>
  <c r="M2530" i="6"/>
  <c r="L2530" i="6"/>
  <c r="K2530" i="6"/>
  <c r="J2530" i="6"/>
  <c r="G2530" i="6"/>
  <c r="H2530" i="6" s="1"/>
  <c r="I2530" i="6" s="1"/>
  <c r="F2530" i="6"/>
  <c r="T2530" i="6" s="1"/>
  <c r="E2530" i="6"/>
  <c r="D2530" i="6"/>
  <c r="C2530" i="6"/>
  <c r="B2530" i="6"/>
  <c r="A2530" i="6"/>
  <c r="S2529" i="6"/>
  <c r="R2529" i="6"/>
  <c r="O2529" i="6"/>
  <c r="N2529" i="6"/>
  <c r="M2529" i="6"/>
  <c r="L2529" i="6"/>
  <c r="P2529" i="6" s="1"/>
  <c r="K2529" i="6"/>
  <c r="U2529" i="6" s="1"/>
  <c r="J2529" i="6"/>
  <c r="H2529" i="6"/>
  <c r="G2529" i="6"/>
  <c r="F2529" i="6"/>
  <c r="T2529" i="6" s="1"/>
  <c r="E2529" i="6"/>
  <c r="D2529" i="6"/>
  <c r="Q2529" i="6" s="1"/>
  <c r="B2529" i="6"/>
  <c r="C2529" i="6" s="1"/>
  <c r="A2529" i="6"/>
  <c r="U2528" i="6"/>
  <c r="S2528" i="6"/>
  <c r="R2528" i="6"/>
  <c r="Q2528" i="6"/>
  <c r="P2528" i="6"/>
  <c r="M2528" i="6"/>
  <c r="L2528" i="6"/>
  <c r="K2528" i="6"/>
  <c r="J2528" i="6"/>
  <c r="H2528" i="6"/>
  <c r="G2528" i="6"/>
  <c r="F2528" i="6"/>
  <c r="T2528" i="6" s="1"/>
  <c r="E2528" i="6"/>
  <c r="D2528" i="6"/>
  <c r="B2528" i="6"/>
  <c r="A2528" i="6"/>
  <c r="T2527" i="6"/>
  <c r="S2527" i="6"/>
  <c r="R2527" i="6"/>
  <c r="Q2527" i="6"/>
  <c r="O2527" i="6"/>
  <c r="N2527" i="6"/>
  <c r="M2527" i="6"/>
  <c r="L2527" i="6"/>
  <c r="P2527" i="6" s="1"/>
  <c r="K2527" i="6"/>
  <c r="U2527" i="6" s="1"/>
  <c r="J2527" i="6"/>
  <c r="H2527" i="6"/>
  <c r="I2527" i="6" s="1"/>
  <c r="G2527" i="6"/>
  <c r="F2527" i="6"/>
  <c r="E2527" i="6"/>
  <c r="D2527" i="6"/>
  <c r="C2527" i="6"/>
  <c r="B2527" i="6"/>
  <c r="A2527" i="6"/>
  <c r="R2526" i="6"/>
  <c r="P2526" i="6"/>
  <c r="O2526" i="6"/>
  <c r="N2526" i="6"/>
  <c r="M2526" i="6"/>
  <c r="L2526" i="6"/>
  <c r="K2526" i="6"/>
  <c r="U2526" i="6" s="1"/>
  <c r="J2526" i="6"/>
  <c r="S2526" i="6" s="1"/>
  <c r="G2526" i="6"/>
  <c r="H2526" i="6" s="1"/>
  <c r="F2526" i="6"/>
  <c r="T2526" i="6" s="1"/>
  <c r="E2526" i="6"/>
  <c r="D2526" i="6"/>
  <c r="Q2526" i="6" s="1"/>
  <c r="B2526" i="6"/>
  <c r="C2526" i="6" s="1"/>
  <c r="A2526" i="6"/>
  <c r="U2525" i="6"/>
  <c r="T2525" i="6"/>
  <c r="S2525" i="6"/>
  <c r="R2525" i="6"/>
  <c r="Q2525" i="6"/>
  <c r="P2525" i="6"/>
  <c r="M2525" i="6"/>
  <c r="L2525" i="6"/>
  <c r="K2525" i="6"/>
  <c r="J2525" i="6"/>
  <c r="G2525" i="6"/>
  <c r="H2525" i="6" s="1"/>
  <c r="F2525" i="6"/>
  <c r="E2525" i="6"/>
  <c r="D2525" i="6"/>
  <c r="B2525" i="6"/>
  <c r="A2525" i="6"/>
  <c r="T2524" i="6"/>
  <c r="Q2524" i="6"/>
  <c r="P2524" i="6"/>
  <c r="M2524" i="6"/>
  <c r="L2524" i="6"/>
  <c r="K2524" i="6"/>
  <c r="U2524" i="6" s="1"/>
  <c r="J2524" i="6"/>
  <c r="S2524" i="6" s="1"/>
  <c r="G2524" i="6"/>
  <c r="H2524" i="6" s="1"/>
  <c r="I2524" i="6" s="1"/>
  <c r="F2524" i="6"/>
  <c r="E2524" i="6"/>
  <c r="R2524" i="6" s="1"/>
  <c r="D2524" i="6"/>
  <c r="B2524" i="6"/>
  <c r="A2524" i="6"/>
  <c r="U2523" i="6"/>
  <c r="Q2523" i="6"/>
  <c r="O2523" i="6"/>
  <c r="M2523" i="6"/>
  <c r="L2523" i="6"/>
  <c r="P2523" i="6" s="1"/>
  <c r="K2523" i="6"/>
  <c r="J2523" i="6"/>
  <c r="S2523" i="6" s="1"/>
  <c r="I2523" i="6"/>
  <c r="H2523" i="6"/>
  <c r="G2523" i="6"/>
  <c r="F2523" i="6"/>
  <c r="E2523" i="6"/>
  <c r="R2523" i="6" s="1"/>
  <c r="D2523" i="6"/>
  <c r="B2523" i="6"/>
  <c r="N2523" i="6" s="1"/>
  <c r="A2523" i="6"/>
  <c r="U2522" i="6"/>
  <c r="S2522" i="6"/>
  <c r="R2522" i="6"/>
  <c r="Q2522" i="6"/>
  <c r="P2522" i="6"/>
  <c r="O2522" i="6"/>
  <c r="N2522" i="6"/>
  <c r="M2522" i="6"/>
  <c r="L2522" i="6"/>
  <c r="K2522" i="6"/>
  <c r="J2522" i="6"/>
  <c r="H2522" i="6"/>
  <c r="I2522" i="6" s="1"/>
  <c r="G2522" i="6"/>
  <c r="F2522" i="6"/>
  <c r="T2522" i="6" s="1"/>
  <c r="E2522" i="6"/>
  <c r="D2522" i="6"/>
  <c r="B2522" i="6"/>
  <c r="A2522" i="6"/>
  <c r="R2521" i="6"/>
  <c r="Q2521" i="6"/>
  <c r="O2521" i="6"/>
  <c r="N2521" i="6"/>
  <c r="M2521" i="6"/>
  <c r="L2521" i="6"/>
  <c r="P2521" i="6" s="1"/>
  <c r="K2521" i="6"/>
  <c r="U2521" i="6" s="1"/>
  <c r="J2521" i="6"/>
  <c r="S2521" i="6" s="1"/>
  <c r="I2521" i="6"/>
  <c r="H2521" i="6"/>
  <c r="G2521" i="6"/>
  <c r="F2521" i="6"/>
  <c r="T2521" i="6" s="1"/>
  <c r="E2521" i="6"/>
  <c r="D2521" i="6"/>
  <c r="C2521" i="6"/>
  <c r="B2521" i="6"/>
  <c r="V2521" i="6" s="1"/>
  <c r="W2521" i="6" s="1"/>
  <c r="X2521" i="6" s="1"/>
  <c r="A2521" i="6"/>
  <c r="U2520" i="6"/>
  <c r="O2520" i="6"/>
  <c r="N2520" i="6"/>
  <c r="M2520" i="6"/>
  <c r="L2520" i="6"/>
  <c r="P2520" i="6" s="1"/>
  <c r="K2520" i="6"/>
  <c r="J2520" i="6"/>
  <c r="S2520" i="6" s="1"/>
  <c r="G2520" i="6"/>
  <c r="H2520" i="6" s="1"/>
  <c r="I2520" i="6" s="1"/>
  <c r="F2520" i="6"/>
  <c r="T2520" i="6" s="1"/>
  <c r="E2520" i="6"/>
  <c r="R2520" i="6" s="1"/>
  <c r="D2520" i="6"/>
  <c r="Q2520" i="6" s="1"/>
  <c r="C2520" i="6"/>
  <c r="B2520" i="6"/>
  <c r="A2520" i="6"/>
  <c r="U2519" i="6"/>
  <c r="T2519" i="6"/>
  <c r="S2519" i="6"/>
  <c r="R2519" i="6"/>
  <c r="Q2519" i="6"/>
  <c r="P2519" i="6"/>
  <c r="O2519" i="6"/>
  <c r="N2519" i="6"/>
  <c r="M2519" i="6"/>
  <c r="L2519" i="6"/>
  <c r="K2519" i="6"/>
  <c r="J2519" i="6"/>
  <c r="H2519" i="6"/>
  <c r="G2519" i="6"/>
  <c r="F2519" i="6"/>
  <c r="E2519" i="6"/>
  <c r="D2519" i="6"/>
  <c r="C2519" i="6"/>
  <c r="B2519" i="6"/>
  <c r="A2519" i="6"/>
  <c r="T2518" i="6"/>
  <c r="Q2518" i="6"/>
  <c r="O2518" i="6"/>
  <c r="N2518" i="6"/>
  <c r="M2518" i="6"/>
  <c r="L2518" i="6"/>
  <c r="P2518" i="6" s="1"/>
  <c r="K2518" i="6"/>
  <c r="U2518" i="6" s="1"/>
  <c r="J2518" i="6"/>
  <c r="S2518" i="6" s="1"/>
  <c r="I2518" i="6"/>
  <c r="G2518" i="6"/>
  <c r="H2518" i="6" s="1"/>
  <c r="F2518" i="6"/>
  <c r="E2518" i="6"/>
  <c r="R2518" i="6" s="1"/>
  <c r="D2518" i="6"/>
  <c r="B2518" i="6"/>
  <c r="A2518" i="6"/>
  <c r="U2517" i="6"/>
  <c r="S2517" i="6"/>
  <c r="Q2517" i="6"/>
  <c r="N2517" i="6"/>
  <c r="M2517" i="6"/>
  <c r="L2517" i="6"/>
  <c r="P2517" i="6" s="1"/>
  <c r="K2517" i="6"/>
  <c r="J2517" i="6"/>
  <c r="H2517" i="6"/>
  <c r="I2517" i="6" s="1"/>
  <c r="G2517" i="6"/>
  <c r="F2517" i="6"/>
  <c r="T2517" i="6" s="1"/>
  <c r="E2517" i="6"/>
  <c r="R2517" i="6" s="1"/>
  <c r="D2517" i="6"/>
  <c r="C2517" i="6"/>
  <c r="B2517" i="6"/>
  <c r="O2517" i="6" s="1"/>
  <c r="A2517" i="6"/>
  <c r="U2516" i="6"/>
  <c r="S2516" i="6"/>
  <c r="R2516" i="6"/>
  <c r="Q2516" i="6"/>
  <c r="O2516" i="6"/>
  <c r="M2516" i="6"/>
  <c r="L2516" i="6"/>
  <c r="P2516" i="6" s="1"/>
  <c r="K2516" i="6"/>
  <c r="J2516" i="6"/>
  <c r="G2516" i="6"/>
  <c r="H2516" i="6" s="1"/>
  <c r="I2516" i="6" s="1"/>
  <c r="F2516" i="6"/>
  <c r="T2516" i="6" s="1"/>
  <c r="E2516" i="6"/>
  <c r="D2516" i="6"/>
  <c r="C2516" i="6"/>
  <c r="B2516" i="6"/>
  <c r="A2516" i="6"/>
  <c r="U2515" i="6"/>
  <c r="S2515" i="6"/>
  <c r="R2515" i="6"/>
  <c r="O2515" i="6"/>
  <c r="N2515" i="6"/>
  <c r="M2515" i="6"/>
  <c r="L2515" i="6"/>
  <c r="P2515" i="6" s="1"/>
  <c r="K2515" i="6"/>
  <c r="J2515" i="6"/>
  <c r="G2515" i="6"/>
  <c r="H2515" i="6" s="1"/>
  <c r="F2515" i="6"/>
  <c r="T2515" i="6" s="1"/>
  <c r="E2515" i="6"/>
  <c r="D2515" i="6"/>
  <c r="Q2515" i="6" s="1"/>
  <c r="B2515" i="6"/>
  <c r="C2515" i="6" s="1"/>
  <c r="A2515" i="6"/>
  <c r="U2514" i="6"/>
  <c r="S2514" i="6"/>
  <c r="P2514" i="6"/>
  <c r="M2514" i="6"/>
  <c r="L2514" i="6"/>
  <c r="K2514" i="6"/>
  <c r="J2514" i="6"/>
  <c r="H2514" i="6"/>
  <c r="I2514" i="6" s="1"/>
  <c r="G2514" i="6"/>
  <c r="F2514" i="6"/>
  <c r="T2514" i="6" s="1"/>
  <c r="E2514" i="6"/>
  <c r="D2514" i="6"/>
  <c r="Q2514" i="6" s="1"/>
  <c r="C2514" i="6"/>
  <c r="B2514" i="6"/>
  <c r="A2514" i="6"/>
  <c r="T2513" i="6"/>
  <c r="S2513" i="6"/>
  <c r="R2513" i="6"/>
  <c r="Q2513" i="6"/>
  <c r="O2513" i="6"/>
  <c r="N2513" i="6"/>
  <c r="M2513" i="6"/>
  <c r="L2513" i="6"/>
  <c r="P2513" i="6" s="1"/>
  <c r="K2513" i="6"/>
  <c r="U2513" i="6" s="1"/>
  <c r="J2513" i="6"/>
  <c r="H2513" i="6"/>
  <c r="I2513" i="6" s="1"/>
  <c r="G2513" i="6"/>
  <c r="F2513" i="6"/>
  <c r="E2513" i="6"/>
  <c r="D2513" i="6"/>
  <c r="C2513" i="6"/>
  <c r="B2513" i="6"/>
  <c r="A2513" i="6"/>
  <c r="U2512" i="6"/>
  <c r="V2512" i="6" s="1"/>
  <c r="W2512" i="6" s="1"/>
  <c r="X2512" i="6" s="1"/>
  <c r="R2512" i="6"/>
  <c r="P2512" i="6"/>
  <c r="O2512" i="6"/>
  <c r="N2512" i="6"/>
  <c r="M2512" i="6"/>
  <c r="L2512" i="6"/>
  <c r="K2512" i="6"/>
  <c r="J2512" i="6"/>
  <c r="S2512" i="6" s="1"/>
  <c r="G2512" i="6"/>
  <c r="H2512" i="6" s="1"/>
  <c r="I2512" i="6" s="1"/>
  <c r="F2512" i="6"/>
  <c r="T2512" i="6" s="1"/>
  <c r="E2512" i="6"/>
  <c r="D2512" i="6"/>
  <c r="Q2512" i="6" s="1"/>
  <c r="B2512" i="6"/>
  <c r="C2512" i="6" s="1"/>
  <c r="A2512" i="6"/>
  <c r="U2511" i="6"/>
  <c r="S2511" i="6"/>
  <c r="Q2511" i="6"/>
  <c r="P2511" i="6"/>
  <c r="M2511" i="6"/>
  <c r="L2511" i="6"/>
  <c r="K2511" i="6"/>
  <c r="J2511" i="6"/>
  <c r="G2511" i="6"/>
  <c r="H2511" i="6" s="1"/>
  <c r="I2511" i="6" s="1"/>
  <c r="F2511" i="6"/>
  <c r="T2511" i="6" s="1"/>
  <c r="E2511" i="6"/>
  <c r="R2511" i="6" s="1"/>
  <c r="D2511" i="6"/>
  <c r="C2511" i="6"/>
  <c r="B2511" i="6"/>
  <c r="A2511" i="6"/>
  <c r="T2510" i="6"/>
  <c r="Q2510" i="6"/>
  <c r="O2510" i="6"/>
  <c r="N2510" i="6"/>
  <c r="M2510" i="6"/>
  <c r="L2510" i="6"/>
  <c r="P2510" i="6" s="1"/>
  <c r="K2510" i="6"/>
  <c r="U2510" i="6" s="1"/>
  <c r="J2510" i="6"/>
  <c r="S2510" i="6" s="1"/>
  <c r="G2510" i="6"/>
  <c r="H2510" i="6" s="1"/>
  <c r="I2510" i="6" s="1"/>
  <c r="F2510" i="6"/>
  <c r="E2510" i="6"/>
  <c r="R2510" i="6" s="1"/>
  <c r="D2510" i="6"/>
  <c r="B2510" i="6"/>
  <c r="A2510" i="6"/>
  <c r="U2509" i="6"/>
  <c r="T2509" i="6"/>
  <c r="Q2509" i="6"/>
  <c r="O2509" i="6"/>
  <c r="M2509" i="6"/>
  <c r="L2509" i="6"/>
  <c r="P2509" i="6" s="1"/>
  <c r="K2509" i="6"/>
  <c r="J2509" i="6"/>
  <c r="S2509" i="6" s="1"/>
  <c r="G2509" i="6"/>
  <c r="H2509" i="6" s="1"/>
  <c r="I2509" i="6" s="1"/>
  <c r="F2509" i="6"/>
  <c r="E2509" i="6"/>
  <c r="R2509" i="6" s="1"/>
  <c r="D2509" i="6"/>
  <c r="B2509" i="6"/>
  <c r="N2509" i="6" s="1"/>
  <c r="A2509" i="6"/>
  <c r="U2508" i="6"/>
  <c r="T2508" i="6"/>
  <c r="S2508" i="6"/>
  <c r="R2508" i="6"/>
  <c r="P2508" i="6"/>
  <c r="M2508" i="6"/>
  <c r="L2508" i="6"/>
  <c r="K2508" i="6"/>
  <c r="J2508" i="6"/>
  <c r="H2508" i="6"/>
  <c r="I2508" i="6" s="1"/>
  <c r="G2508" i="6"/>
  <c r="F2508" i="6"/>
  <c r="E2508" i="6"/>
  <c r="D2508" i="6"/>
  <c r="Q2508" i="6" s="1"/>
  <c r="C2508" i="6"/>
  <c r="B2508" i="6"/>
  <c r="O2508" i="6" s="1"/>
  <c r="A2508" i="6"/>
  <c r="R2507" i="6"/>
  <c r="Q2507" i="6"/>
  <c r="O2507" i="6"/>
  <c r="N2507" i="6"/>
  <c r="M2507" i="6"/>
  <c r="L2507" i="6"/>
  <c r="P2507" i="6" s="1"/>
  <c r="K2507" i="6"/>
  <c r="U2507" i="6" s="1"/>
  <c r="J2507" i="6"/>
  <c r="S2507" i="6" s="1"/>
  <c r="I2507" i="6"/>
  <c r="H2507" i="6"/>
  <c r="G2507" i="6"/>
  <c r="F2507" i="6"/>
  <c r="T2507" i="6" s="1"/>
  <c r="E2507" i="6"/>
  <c r="D2507" i="6"/>
  <c r="C2507" i="6"/>
  <c r="B2507" i="6"/>
  <c r="A2507" i="6"/>
  <c r="U2506" i="6"/>
  <c r="T2506" i="6"/>
  <c r="S2506" i="6"/>
  <c r="O2506" i="6"/>
  <c r="N2506" i="6"/>
  <c r="M2506" i="6"/>
  <c r="L2506" i="6"/>
  <c r="P2506" i="6" s="1"/>
  <c r="K2506" i="6"/>
  <c r="J2506" i="6"/>
  <c r="H2506" i="6"/>
  <c r="G2506" i="6"/>
  <c r="F2506" i="6"/>
  <c r="E2506" i="6"/>
  <c r="D2506" i="6"/>
  <c r="Q2506" i="6" s="1"/>
  <c r="C2506" i="6"/>
  <c r="B2506" i="6"/>
  <c r="A2506" i="6"/>
  <c r="U2505" i="6"/>
  <c r="S2505" i="6"/>
  <c r="P2505" i="6"/>
  <c r="O2505" i="6"/>
  <c r="N2505" i="6"/>
  <c r="M2505" i="6"/>
  <c r="L2505" i="6"/>
  <c r="K2505" i="6"/>
  <c r="J2505" i="6"/>
  <c r="H2505" i="6"/>
  <c r="I2505" i="6" s="1"/>
  <c r="G2505" i="6"/>
  <c r="F2505" i="6"/>
  <c r="T2505" i="6" s="1"/>
  <c r="E2505" i="6"/>
  <c r="R2505" i="6" s="1"/>
  <c r="D2505" i="6"/>
  <c r="Q2505" i="6" s="1"/>
  <c r="B2505" i="6"/>
  <c r="A2505" i="6"/>
  <c r="T2504" i="6"/>
  <c r="Q2504" i="6"/>
  <c r="O2504" i="6"/>
  <c r="N2504" i="6"/>
  <c r="M2504" i="6"/>
  <c r="L2504" i="6"/>
  <c r="P2504" i="6" s="1"/>
  <c r="K2504" i="6"/>
  <c r="U2504" i="6" s="1"/>
  <c r="J2504" i="6"/>
  <c r="S2504" i="6" s="1"/>
  <c r="I2504" i="6"/>
  <c r="G2504" i="6"/>
  <c r="H2504" i="6" s="1"/>
  <c r="F2504" i="6"/>
  <c r="E2504" i="6"/>
  <c r="R2504" i="6" s="1"/>
  <c r="D2504" i="6"/>
  <c r="B2504" i="6"/>
  <c r="A2504" i="6"/>
  <c r="U2503" i="6"/>
  <c r="T2503" i="6"/>
  <c r="S2503" i="6"/>
  <c r="R2503" i="6"/>
  <c r="O2503" i="6"/>
  <c r="N2503" i="6"/>
  <c r="M2503" i="6"/>
  <c r="L2503" i="6"/>
  <c r="P2503" i="6" s="1"/>
  <c r="K2503" i="6"/>
  <c r="J2503" i="6"/>
  <c r="G2503" i="6"/>
  <c r="H2503" i="6" s="1"/>
  <c r="I2503" i="6" s="1"/>
  <c r="F2503" i="6"/>
  <c r="E2503" i="6"/>
  <c r="D2503" i="6"/>
  <c r="Q2503" i="6" s="1"/>
  <c r="C2503" i="6"/>
  <c r="B2503" i="6"/>
  <c r="A2503" i="6"/>
  <c r="U2502" i="6"/>
  <c r="S2502" i="6"/>
  <c r="R2502" i="6"/>
  <c r="Q2502" i="6"/>
  <c r="P2502" i="6"/>
  <c r="O2502" i="6"/>
  <c r="N2502" i="6"/>
  <c r="M2502" i="6"/>
  <c r="L2502" i="6"/>
  <c r="K2502" i="6"/>
  <c r="J2502" i="6"/>
  <c r="H2502" i="6"/>
  <c r="I2502" i="6" s="1"/>
  <c r="G2502" i="6"/>
  <c r="F2502" i="6"/>
  <c r="T2502" i="6" s="1"/>
  <c r="E2502" i="6"/>
  <c r="D2502" i="6"/>
  <c r="B2502" i="6"/>
  <c r="A2502" i="6"/>
  <c r="R2501" i="6"/>
  <c r="O2501" i="6"/>
  <c r="N2501" i="6"/>
  <c r="M2501" i="6"/>
  <c r="L2501" i="6"/>
  <c r="P2501" i="6" s="1"/>
  <c r="K2501" i="6"/>
  <c r="U2501" i="6" s="1"/>
  <c r="J2501" i="6"/>
  <c r="S2501" i="6" s="1"/>
  <c r="G2501" i="6"/>
  <c r="H2501" i="6" s="1"/>
  <c r="I2501" i="6" s="1"/>
  <c r="F2501" i="6"/>
  <c r="T2501" i="6" s="1"/>
  <c r="E2501" i="6"/>
  <c r="D2501" i="6"/>
  <c r="Q2501" i="6" s="1"/>
  <c r="B2501" i="6"/>
  <c r="A2501" i="6"/>
  <c r="U2500" i="6"/>
  <c r="T2500" i="6"/>
  <c r="Q2500" i="6"/>
  <c r="O2500" i="6"/>
  <c r="N2500" i="6"/>
  <c r="M2500" i="6"/>
  <c r="L2500" i="6"/>
  <c r="P2500" i="6" s="1"/>
  <c r="K2500" i="6"/>
  <c r="J2500" i="6"/>
  <c r="S2500" i="6" s="1"/>
  <c r="G2500" i="6"/>
  <c r="H2500" i="6" s="1"/>
  <c r="F2500" i="6"/>
  <c r="E2500" i="6"/>
  <c r="R2500" i="6" s="1"/>
  <c r="D2500" i="6"/>
  <c r="C2500" i="6"/>
  <c r="B2500" i="6"/>
  <c r="A2500" i="6"/>
  <c r="U2499" i="6"/>
  <c r="S2499" i="6"/>
  <c r="R2499" i="6"/>
  <c r="Q2499" i="6"/>
  <c r="P2499" i="6"/>
  <c r="M2499" i="6"/>
  <c r="L2499" i="6"/>
  <c r="K2499" i="6"/>
  <c r="J2499" i="6"/>
  <c r="H2499" i="6"/>
  <c r="I2499" i="6" s="1"/>
  <c r="G2499" i="6"/>
  <c r="F2499" i="6"/>
  <c r="T2499" i="6" s="1"/>
  <c r="E2499" i="6"/>
  <c r="D2499" i="6"/>
  <c r="B2499" i="6"/>
  <c r="A2499" i="6"/>
  <c r="U2498" i="6"/>
  <c r="S2498" i="6"/>
  <c r="R2498" i="6"/>
  <c r="Q2498" i="6"/>
  <c r="P2498" i="6"/>
  <c r="N2498" i="6"/>
  <c r="M2498" i="6"/>
  <c r="L2498" i="6"/>
  <c r="K2498" i="6"/>
  <c r="J2498" i="6"/>
  <c r="G2498" i="6"/>
  <c r="H2498" i="6" s="1"/>
  <c r="I2498" i="6" s="1"/>
  <c r="F2498" i="6"/>
  <c r="T2498" i="6" s="1"/>
  <c r="E2498" i="6"/>
  <c r="D2498" i="6"/>
  <c r="B2498" i="6"/>
  <c r="V2498" i="6" s="1"/>
  <c r="W2498" i="6" s="1"/>
  <c r="X2498" i="6" s="1"/>
  <c r="A2498" i="6"/>
  <c r="V2497" i="6"/>
  <c r="W2497" i="6" s="1"/>
  <c r="X2497" i="6" s="1"/>
  <c r="Q2497" i="6"/>
  <c r="P2497" i="6"/>
  <c r="M2497" i="6"/>
  <c r="L2497" i="6"/>
  <c r="K2497" i="6"/>
  <c r="U2497" i="6" s="1"/>
  <c r="J2497" i="6"/>
  <c r="S2497" i="6" s="1"/>
  <c r="H2497" i="6"/>
  <c r="I2497" i="6" s="1"/>
  <c r="G2497" i="6"/>
  <c r="F2497" i="6"/>
  <c r="T2497" i="6" s="1"/>
  <c r="E2497" i="6"/>
  <c r="R2497" i="6" s="1"/>
  <c r="D2497" i="6"/>
  <c r="B2497" i="6"/>
  <c r="A2497" i="6"/>
  <c r="U2496" i="6"/>
  <c r="T2496" i="6"/>
  <c r="R2496" i="6"/>
  <c r="O2496" i="6"/>
  <c r="N2496" i="6"/>
  <c r="M2496" i="6"/>
  <c r="L2496" i="6"/>
  <c r="P2496" i="6" s="1"/>
  <c r="K2496" i="6"/>
  <c r="J2496" i="6"/>
  <c r="S2496" i="6" s="1"/>
  <c r="I2496" i="6"/>
  <c r="H2496" i="6"/>
  <c r="G2496" i="6"/>
  <c r="F2496" i="6"/>
  <c r="E2496" i="6"/>
  <c r="V2496" i="6" s="1"/>
  <c r="W2496" i="6" s="1"/>
  <c r="X2496" i="6" s="1"/>
  <c r="D2496" i="6"/>
  <c r="Q2496" i="6" s="1"/>
  <c r="C2496" i="6"/>
  <c r="B2496" i="6"/>
  <c r="A2496" i="6"/>
  <c r="S2495" i="6"/>
  <c r="R2495" i="6"/>
  <c r="Q2495" i="6"/>
  <c r="P2495" i="6"/>
  <c r="M2495" i="6"/>
  <c r="L2495" i="6"/>
  <c r="K2495" i="6"/>
  <c r="U2495" i="6" s="1"/>
  <c r="J2495" i="6"/>
  <c r="H2495" i="6"/>
  <c r="G2495" i="6"/>
  <c r="F2495" i="6"/>
  <c r="T2495" i="6" s="1"/>
  <c r="E2495" i="6"/>
  <c r="D2495" i="6"/>
  <c r="B2495" i="6"/>
  <c r="A2495" i="6"/>
  <c r="R2494" i="6"/>
  <c r="M2494" i="6"/>
  <c r="L2494" i="6"/>
  <c r="P2494" i="6" s="1"/>
  <c r="K2494" i="6"/>
  <c r="U2494" i="6" s="1"/>
  <c r="J2494" i="6"/>
  <c r="S2494" i="6" s="1"/>
  <c r="G2494" i="6"/>
  <c r="H2494" i="6" s="1"/>
  <c r="I2494" i="6" s="1"/>
  <c r="F2494" i="6"/>
  <c r="T2494" i="6" s="1"/>
  <c r="E2494" i="6"/>
  <c r="D2494" i="6"/>
  <c r="Q2494" i="6" s="1"/>
  <c r="B2494" i="6"/>
  <c r="A2494" i="6"/>
  <c r="T2493" i="6"/>
  <c r="Q2493" i="6"/>
  <c r="O2493" i="6"/>
  <c r="N2493" i="6"/>
  <c r="M2493" i="6"/>
  <c r="L2493" i="6"/>
  <c r="P2493" i="6" s="1"/>
  <c r="K2493" i="6"/>
  <c r="U2493" i="6" s="1"/>
  <c r="J2493" i="6"/>
  <c r="S2493" i="6" s="1"/>
  <c r="I2493" i="6"/>
  <c r="H2493" i="6"/>
  <c r="G2493" i="6"/>
  <c r="F2493" i="6"/>
  <c r="E2493" i="6"/>
  <c r="R2493" i="6" s="1"/>
  <c r="D2493" i="6"/>
  <c r="C2493" i="6"/>
  <c r="B2493" i="6"/>
  <c r="A2493" i="6"/>
  <c r="U2492" i="6"/>
  <c r="T2492" i="6"/>
  <c r="S2492" i="6"/>
  <c r="R2492" i="6"/>
  <c r="P2492" i="6"/>
  <c r="M2492" i="6"/>
  <c r="L2492" i="6"/>
  <c r="K2492" i="6"/>
  <c r="J2492" i="6"/>
  <c r="G2492" i="6"/>
  <c r="H2492" i="6" s="1"/>
  <c r="I2492" i="6" s="1"/>
  <c r="F2492" i="6"/>
  <c r="E2492" i="6"/>
  <c r="D2492" i="6"/>
  <c r="Q2492" i="6" s="1"/>
  <c r="C2492" i="6"/>
  <c r="B2492" i="6"/>
  <c r="A2492" i="6"/>
  <c r="U2491" i="6"/>
  <c r="S2491" i="6"/>
  <c r="R2491" i="6"/>
  <c r="Q2491" i="6"/>
  <c r="O2491" i="6"/>
  <c r="N2491" i="6"/>
  <c r="M2491" i="6"/>
  <c r="L2491" i="6"/>
  <c r="P2491" i="6" s="1"/>
  <c r="K2491" i="6"/>
  <c r="J2491" i="6"/>
  <c r="G2491" i="6"/>
  <c r="H2491" i="6" s="1"/>
  <c r="I2491" i="6" s="1"/>
  <c r="F2491" i="6"/>
  <c r="T2491" i="6" s="1"/>
  <c r="E2491" i="6"/>
  <c r="D2491" i="6"/>
  <c r="B2491" i="6"/>
  <c r="A2491" i="6"/>
  <c r="Q2490" i="6"/>
  <c r="N2490" i="6"/>
  <c r="M2490" i="6"/>
  <c r="L2490" i="6"/>
  <c r="P2490" i="6" s="1"/>
  <c r="K2490" i="6"/>
  <c r="U2490" i="6" s="1"/>
  <c r="J2490" i="6"/>
  <c r="S2490" i="6" s="1"/>
  <c r="I2490" i="6"/>
  <c r="H2490" i="6"/>
  <c r="G2490" i="6"/>
  <c r="F2490" i="6"/>
  <c r="T2490" i="6" s="1"/>
  <c r="E2490" i="6"/>
  <c r="R2490" i="6" s="1"/>
  <c r="D2490" i="6"/>
  <c r="B2490" i="6"/>
  <c r="A2490" i="6"/>
  <c r="U2489" i="6"/>
  <c r="V2489" i="6" s="1"/>
  <c r="W2489" i="6" s="1"/>
  <c r="X2489" i="6" s="1"/>
  <c r="O2489" i="6"/>
  <c r="N2489" i="6"/>
  <c r="M2489" i="6"/>
  <c r="L2489" i="6"/>
  <c r="P2489" i="6" s="1"/>
  <c r="K2489" i="6"/>
  <c r="J2489" i="6"/>
  <c r="S2489" i="6" s="1"/>
  <c r="G2489" i="6"/>
  <c r="H2489" i="6" s="1"/>
  <c r="I2489" i="6" s="1"/>
  <c r="F2489" i="6"/>
  <c r="T2489" i="6" s="1"/>
  <c r="E2489" i="6"/>
  <c r="R2489" i="6" s="1"/>
  <c r="D2489" i="6"/>
  <c r="Q2489" i="6" s="1"/>
  <c r="C2489" i="6"/>
  <c r="B2489" i="6"/>
  <c r="A2489" i="6"/>
  <c r="T2488" i="6"/>
  <c r="S2488" i="6"/>
  <c r="Q2488" i="6"/>
  <c r="P2488" i="6"/>
  <c r="N2488" i="6"/>
  <c r="M2488" i="6"/>
  <c r="L2488" i="6"/>
  <c r="K2488" i="6"/>
  <c r="U2488" i="6" s="1"/>
  <c r="J2488" i="6"/>
  <c r="H2488" i="6"/>
  <c r="I2488" i="6" s="1"/>
  <c r="G2488" i="6"/>
  <c r="F2488" i="6"/>
  <c r="E2488" i="6"/>
  <c r="R2488" i="6" s="1"/>
  <c r="D2488" i="6"/>
  <c r="B2488" i="6"/>
  <c r="A2488" i="6"/>
  <c r="R2487" i="6"/>
  <c r="O2487" i="6"/>
  <c r="N2487" i="6"/>
  <c r="M2487" i="6"/>
  <c r="L2487" i="6"/>
  <c r="P2487" i="6" s="1"/>
  <c r="K2487" i="6"/>
  <c r="U2487" i="6" s="1"/>
  <c r="J2487" i="6"/>
  <c r="S2487" i="6" s="1"/>
  <c r="G2487" i="6"/>
  <c r="H2487" i="6" s="1"/>
  <c r="I2487" i="6" s="1"/>
  <c r="F2487" i="6"/>
  <c r="T2487" i="6" s="1"/>
  <c r="E2487" i="6"/>
  <c r="D2487" i="6"/>
  <c r="Q2487" i="6" s="1"/>
  <c r="B2487" i="6"/>
  <c r="A2487" i="6"/>
  <c r="U2486" i="6"/>
  <c r="Q2486" i="6"/>
  <c r="O2486" i="6"/>
  <c r="N2486" i="6"/>
  <c r="M2486" i="6"/>
  <c r="L2486" i="6"/>
  <c r="P2486" i="6" s="1"/>
  <c r="K2486" i="6"/>
  <c r="J2486" i="6"/>
  <c r="S2486" i="6" s="1"/>
  <c r="V2486" i="6" s="1"/>
  <c r="W2486" i="6" s="1"/>
  <c r="X2486" i="6" s="1"/>
  <c r="G2486" i="6"/>
  <c r="H2486" i="6" s="1"/>
  <c r="I2486" i="6" s="1"/>
  <c r="F2486" i="6"/>
  <c r="T2486" i="6" s="1"/>
  <c r="E2486" i="6"/>
  <c r="R2486" i="6" s="1"/>
  <c r="D2486" i="6"/>
  <c r="C2486" i="6"/>
  <c r="B2486" i="6"/>
  <c r="A2486" i="6"/>
  <c r="U2485" i="6"/>
  <c r="T2485" i="6"/>
  <c r="S2485" i="6"/>
  <c r="R2485" i="6"/>
  <c r="Q2485" i="6"/>
  <c r="P2485" i="6"/>
  <c r="M2485" i="6"/>
  <c r="L2485" i="6"/>
  <c r="K2485" i="6"/>
  <c r="J2485" i="6"/>
  <c r="H2485" i="6"/>
  <c r="I2485" i="6" s="1"/>
  <c r="G2485" i="6"/>
  <c r="F2485" i="6"/>
  <c r="E2485" i="6"/>
  <c r="D2485" i="6"/>
  <c r="B2485" i="6"/>
  <c r="A2485" i="6"/>
  <c r="U2484" i="6"/>
  <c r="T2484" i="6"/>
  <c r="S2484" i="6"/>
  <c r="R2484" i="6"/>
  <c r="M2484" i="6"/>
  <c r="L2484" i="6"/>
  <c r="P2484" i="6" s="1"/>
  <c r="K2484" i="6"/>
  <c r="J2484" i="6"/>
  <c r="G2484" i="6"/>
  <c r="H2484" i="6" s="1"/>
  <c r="I2484" i="6" s="1"/>
  <c r="F2484" i="6"/>
  <c r="E2484" i="6"/>
  <c r="D2484" i="6"/>
  <c r="Q2484" i="6" s="1"/>
  <c r="B2484" i="6"/>
  <c r="A2484" i="6"/>
  <c r="Q2483" i="6"/>
  <c r="N2483" i="6"/>
  <c r="M2483" i="6"/>
  <c r="L2483" i="6"/>
  <c r="P2483" i="6" s="1"/>
  <c r="K2483" i="6"/>
  <c r="U2483" i="6" s="1"/>
  <c r="J2483" i="6"/>
  <c r="S2483" i="6" s="1"/>
  <c r="H2483" i="6"/>
  <c r="I2483" i="6" s="1"/>
  <c r="G2483" i="6"/>
  <c r="F2483" i="6"/>
  <c r="T2483" i="6" s="1"/>
  <c r="E2483" i="6"/>
  <c r="R2483" i="6" s="1"/>
  <c r="D2483" i="6"/>
  <c r="B2483" i="6"/>
  <c r="A2483" i="6"/>
  <c r="U2482" i="6"/>
  <c r="T2482" i="6"/>
  <c r="S2482" i="6"/>
  <c r="O2482" i="6"/>
  <c r="N2482" i="6"/>
  <c r="M2482" i="6"/>
  <c r="L2482" i="6"/>
  <c r="P2482" i="6" s="1"/>
  <c r="K2482" i="6"/>
  <c r="J2482" i="6"/>
  <c r="G2482" i="6"/>
  <c r="H2482" i="6" s="1"/>
  <c r="F2482" i="6"/>
  <c r="E2482" i="6"/>
  <c r="D2482" i="6"/>
  <c r="Q2482" i="6" s="1"/>
  <c r="C2482" i="6"/>
  <c r="B2482" i="6"/>
  <c r="A2482" i="6"/>
  <c r="T2481" i="6"/>
  <c r="S2481" i="6"/>
  <c r="R2481" i="6"/>
  <c r="P2481" i="6"/>
  <c r="O2481" i="6"/>
  <c r="N2481" i="6"/>
  <c r="M2481" i="6"/>
  <c r="L2481" i="6"/>
  <c r="K2481" i="6"/>
  <c r="U2481" i="6" s="1"/>
  <c r="J2481" i="6"/>
  <c r="H2481" i="6"/>
  <c r="G2481" i="6"/>
  <c r="F2481" i="6"/>
  <c r="E2481" i="6"/>
  <c r="D2481" i="6"/>
  <c r="Q2481" i="6" s="1"/>
  <c r="C2481" i="6"/>
  <c r="B2481" i="6"/>
  <c r="A2481" i="6"/>
  <c r="R2480" i="6"/>
  <c r="O2480" i="6"/>
  <c r="N2480" i="6"/>
  <c r="M2480" i="6"/>
  <c r="L2480" i="6"/>
  <c r="P2480" i="6" s="1"/>
  <c r="K2480" i="6"/>
  <c r="U2480" i="6" s="1"/>
  <c r="J2480" i="6"/>
  <c r="S2480" i="6" s="1"/>
  <c r="G2480" i="6"/>
  <c r="H2480" i="6" s="1"/>
  <c r="I2480" i="6" s="1"/>
  <c r="F2480" i="6"/>
  <c r="T2480" i="6" s="1"/>
  <c r="E2480" i="6"/>
  <c r="D2480" i="6"/>
  <c r="Q2480" i="6" s="1"/>
  <c r="B2480" i="6"/>
  <c r="A2480" i="6"/>
  <c r="U2479" i="6"/>
  <c r="V2479" i="6" s="1"/>
  <c r="W2479" i="6" s="1"/>
  <c r="X2479" i="6" s="1"/>
  <c r="T2479" i="6"/>
  <c r="Q2479" i="6"/>
  <c r="O2479" i="6"/>
  <c r="N2479" i="6"/>
  <c r="M2479" i="6"/>
  <c r="L2479" i="6"/>
  <c r="P2479" i="6" s="1"/>
  <c r="K2479" i="6"/>
  <c r="J2479" i="6"/>
  <c r="S2479" i="6" s="1"/>
  <c r="G2479" i="6"/>
  <c r="H2479" i="6" s="1"/>
  <c r="I2479" i="6" s="1"/>
  <c r="F2479" i="6"/>
  <c r="E2479" i="6"/>
  <c r="R2479" i="6" s="1"/>
  <c r="D2479" i="6"/>
  <c r="C2479" i="6"/>
  <c r="B2479" i="6"/>
  <c r="A2479" i="6"/>
  <c r="U2478" i="6"/>
  <c r="P2478" i="6"/>
  <c r="M2478" i="6"/>
  <c r="L2478" i="6"/>
  <c r="K2478" i="6"/>
  <c r="J2478" i="6"/>
  <c r="S2478" i="6" s="1"/>
  <c r="G2478" i="6"/>
  <c r="H2478" i="6" s="1"/>
  <c r="F2478" i="6"/>
  <c r="T2478" i="6" s="1"/>
  <c r="E2478" i="6"/>
  <c r="R2478" i="6" s="1"/>
  <c r="D2478" i="6"/>
  <c r="Q2478" i="6" s="1"/>
  <c r="C2478" i="6"/>
  <c r="B2478" i="6"/>
  <c r="A2478" i="6"/>
  <c r="U2477" i="6"/>
  <c r="T2477" i="6"/>
  <c r="S2477" i="6"/>
  <c r="R2477" i="6"/>
  <c r="Q2477" i="6"/>
  <c r="O2477" i="6"/>
  <c r="N2477" i="6"/>
  <c r="M2477" i="6"/>
  <c r="L2477" i="6"/>
  <c r="P2477" i="6" s="1"/>
  <c r="K2477" i="6"/>
  <c r="J2477" i="6"/>
  <c r="G2477" i="6"/>
  <c r="H2477" i="6" s="1"/>
  <c r="I2477" i="6" s="1"/>
  <c r="F2477" i="6"/>
  <c r="E2477" i="6"/>
  <c r="D2477" i="6"/>
  <c r="B2477" i="6"/>
  <c r="A2477" i="6"/>
  <c r="V2476" i="6"/>
  <c r="W2476" i="6" s="1"/>
  <c r="X2476" i="6" s="1"/>
  <c r="Q2476" i="6"/>
  <c r="P2476" i="6"/>
  <c r="M2476" i="6"/>
  <c r="L2476" i="6"/>
  <c r="K2476" i="6"/>
  <c r="U2476" i="6" s="1"/>
  <c r="J2476" i="6"/>
  <c r="S2476" i="6" s="1"/>
  <c r="I2476" i="6"/>
  <c r="H2476" i="6"/>
  <c r="G2476" i="6"/>
  <c r="F2476" i="6"/>
  <c r="T2476" i="6" s="1"/>
  <c r="E2476" i="6"/>
  <c r="R2476" i="6" s="1"/>
  <c r="D2476" i="6"/>
  <c r="B2476" i="6"/>
  <c r="A2476" i="6"/>
  <c r="U2475" i="6"/>
  <c r="R2475" i="6"/>
  <c r="O2475" i="6"/>
  <c r="N2475" i="6"/>
  <c r="M2475" i="6"/>
  <c r="L2475" i="6"/>
  <c r="P2475" i="6" s="1"/>
  <c r="K2475" i="6"/>
  <c r="J2475" i="6"/>
  <c r="S2475" i="6" s="1"/>
  <c r="I2475" i="6"/>
  <c r="H2475" i="6"/>
  <c r="G2475" i="6"/>
  <c r="F2475" i="6"/>
  <c r="T2475" i="6" s="1"/>
  <c r="E2475" i="6"/>
  <c r="D2475" i="6"/>
  <c r="Q2475" i="6" s="1"/>
  <c r="C2475" i="6"/>
  <c r="B2475" i="6"/>
  <c r="A2475" i="6"/>
  <c r="S2474" i="6"/>
  <c r="R2474" i="6"/>
  <c r="Q2474" i="6"/>
  <c r="P2474" i="6"/>
  <c r="M2474" i="6"/>
  <c r="L2474" i="6"/>
  <c r="K2474" i="6"/>
  <c r="U2474" i="6" s="1"/>
  <c r="J2474" i="6"/>
  <c r="H2474" i="6"/>
  <c r="G2474" i="6"/>
  <c r="F2474" i="6"/>
  <c r="T2474" i="6" s="1"/>
  <c r="E2474" i="6"/>
  <c r="D2474" i="6"/>
  <c r="C2474" i="6"/>
  <c r="B2474" i="6"/>
  <c r="A2474" i="6"/>
  <c r="R2473" i="6"/>
  <c r="P2473" i="6"/>
  <c r="M2473" i="6"/>
  <c r="L2473" i="6"/>
  <c r="K2473" i="6"/>
  <c r="U2473" i="6" s="1"/>
  <c r="J2473" i="6"/>
  <c r="S2473" i="6" s="1"/>
  <c r="G2473" i="6"/>
  <c r="H2473" i="6" s="1"/>
  <c r="I2473" i="6" s="1"/>
  <c r="F2473" i="6"/>
  <c r="T2473" i="6" s="1"/>
  <c r="E2473" i="6"/>
  <c r="D2473" i="6"/>
  <c r="Q2473" i="6" s="1"/>
  <c r="B2473" i="6"/>
  <c r="A2473" i="6"/>
  <c r="Q2472" i="6"/>
  <c r="O2472" i="6"/>
  <c r="N2472" i="6"/>
  <c r="M2472" i="6"/>
  <c r="L2472" i="6"/>
  <c r="P2472" i="6" s="1"/>
  <c r="K2472" i="6"/>
  <c r="U2472" i="6" s="1"/>
  <c r="J2472" i="6"/>
  <c r="S2472" i="6" s="1"/>
  <c r="H2472" i="6"/>
  <c r="I2472" i="6" s="1"/>
  <c r="G2472" i="6"/>
  <c r="F2472" i="6"/>
  <c r="E2472" i="6"/>
  <c r="R2472" i="6" s="1"/>
  <c r="D2472" i="6"/>
  <c r="C2472" i="6"/>
  <c r="B2472" i="6"/>
  <c r="A2472" i="6"/>
  <c r="U2471" i="6"/>
  <c r="T2471" i="6"/>
  <c r="S2471" i="6"/>
  <c r="R2471" i="6"/>
  <c r="Q2471" i="6"/>
  <c r="P2471" i="6"/>
  <c r="M2471" i="6"/>
  <c r="L2471" i="6"/>
  <c r="K2471" i="6"/>
  <c r="J2471" i="6"/>
  <c r="H2471" i="6"/>
  <c r="G2471" i="6"/>
  <c r="F2471" i="6"/>
  <c r="E2471" i="6"/>
  <c r="D2471" i="6"/>
  <c r="B2471" i="6"/>
  <c r="A2471" i="6"/>
  <c r="U2470" i="6"/>
  <c r="S2470" i="6"/>
  <c r="R2470" i="6"/>
  <c r="O2470" i="6"/>
  <c r="N2470" i="6"/>
  <c r="M2470" i="6"/>
  <c r="L2470" i="6"/>
  <c r="P2470" i="6" s="1"/>
  <c r="K2470" i="6"/>
  <c r="J2470" i="6"/>
  <c r="G2470" i="6"/>
  <c r="H2470" i="6" s="1"/>
  <c r="I2470" i="6" s="1"/>
  <c r="F2470" i="6"/>
  <c r="T2470" i="6" s="1"/>
  <c r="E2470" i="6"/>
  <c r="D2470" i="6"/>
  <c r="Q2470" i="6" s="1"/>
  <c r="C2470" i="6"/>
  <c r="B2470" i="6"/>
  <c r="A2470" i="6"/>
  <c r="Q2469" i="6"/>
  <c r="P2469" i="6"/>
  <c r="N2469" i="6"/>
  <c r="M2469" i="6"/>
  <c r="L2469" i="6"/>
  <c r="K2469" i="6"/>
  <c r="U2469" i="6" s="1"/>
  <c r="J2469" i="6"/>
  <c r="S2469" i="6" s="1"/>
  <c r="H2469" i="6"/>
  <c r="I2469" i="6" s="1"/>
  <c r="G2469" i="6"/>
  <c r="F2469" i="6"/>
  <c r="T2469" i="6" s="1"/>
  <c r="E2469" i="6"/>
  <c r="R2469" i="6" s="1"/>
  <c r="D2469" i="6"/>
  <c r="B2469" i="6"/>
  <c r="A2469" i="6"/>
  <c r="U2468" i="6"/>
  <c r="V2468" i="6" s="1"/>
  <c r="W2468" i="6" s="1"/>
  <c r="X2468" i="6" s="1"/>
  <c r="S2468" i="6"/>
  <c r="O2468" i="6"/>
  <c r="N2468" i="6"/>
  <c r="M2468" i="6"/>
  <c r="L2468" i="6"/>
  <c r="P2468" i="6" s="1"/>
  <c r="K2468" i="6"/>
  <c r="J2468" i="6"/>
  <c r="H2468" i="6"/>
  <c r="G2468" i="6"/>
  <c r="F2468" i="6"/>
  <c r="T2468" i="6" s="1"/>
  <c r="E2468" i="6"/>
  <c r="R2468" i="6" s="1"/>
  <c r="D2468" i="6"/>
  <c r="Q2468" i="6" s="1"/>
  <c r="C2468" i="6"/>
  <c r="B2468" i="6"/>
  <c r="A2468" i="6"/>
  <c r="T2467" i="6"/>
  <c r="S2467" i="6"/>
  <c r="R2467" i="6"/>
  <c r="P2467" i="6"/>
  <c r="O2467" i="6"/>
  <c r="N2467" i="6"/>
  <c r="M2467" i="6"/>
  <c r="L2467" i="6"/>
  <c r="K2467" i="6"/>
  <c r="U2467" i="6" s="1"/>
  <c r="J2467" i="6"/>
  <c r="H2467" i="6"/>
  <c r="I2467" i="6" s="1"/>
  <c r="G2467" i="6"/>
  <c r="F2467" i="6"/>
  <c r="E2467" i="6"/>
  <c r="D2467" i="6"/>
  <c r="Q2467" i="6" s="1"/>
  <c r="C2467" i="6"/>
  <c r="B2467" i="6"/>
  <c r="A2467" i="6"/>
  <c r="R2466" i="6"/>
  <c r="P2466" i="6"/>
  <c r="O2466" i="6"/>
  <c r="N2466" i="6"/>
  <c r="M2466" i="6"/>
  <c r="L2466" i="6"/>
  <c r="K2466" i="6"/>
  <c r="U2466" i="6" s="1"/>
  <c r="J2466" i="6"/>
  <c r="S2466" i="6" s="1"/>
  <c r="G2466" i="6"/>
  <c r="H2466" i="6" s="1"/>
  <c r="I2466" i="6" s="1"/>
  <c r="F2466" i="6"/>
  <c r="T2466" i="6" s="1"/>
  <c r="E2466" i="6"/>
  <c r="D2466" i="6"/>
  <c r="Q2466" i="6" s="1"/>
  <c r="B2466" i="6"/>
  <c r="A2466" i="6"/>
  <c r="V2465" i="6"/>
  <c r="W2465" i="6" s="1"/>
  <c r="X2465" i="6" s="1"/>
  <c r="U2465" i="6"/>
  <c r="Q2465" i="6"/>
  <c r="O2465" i="6"/>
  <c r="N2465" i="6"/>
  <c r="M2465" i="6"/>
  <c r="L2465" i="6"/>
  <c r="P2465" i="6" s="1"/>
  <c r="K2465" i="6"/>
  <c r="J2465" i="6"/>
  <c r="S2465" i="6" s="1"/>
  <c r="I2465" i="6"/>
  <c r="H2465" i="6"/>
  <c r="G2465" i="6"/>
  <c r="F2465" i="6"/>
  <c r="T2465" i="6" s="1"/>
  <c r="E2465" i="6"/>
  <c r="R2465" i="6" s="1"/>
  <c r="D2465" i="6"/>
  <c r="C2465" i="6"/>
  <c r="B2465" i="6"/>
  <c r="A2465" i="6"/>
  <c r="U2464" i="6"/>
  <c r="T2464" i="6"/>
  <c r="R2464" i="6"/>
  <c r="Q2464" i="6"/>
  <c r="P2464" i="6"/>
  <c r="M2464" i="6"/>
  <c r="L2464" i="6"/>
  <c r="K2464" i="6"/>
  <c r="J2464" i="6"/>
  <c r="S2464" i="6" s="1"/>
  <c r="G2464" i="6"/>
  <c r="H2464" i="6" s="1"/>
  <c r="I2464" i="6" s="1"/>
  <c r="F2464" i="6"/>
  <c r="E2464" i="6"/>
  <c r="D2464" i="6"/>
  <c r="C2464" i="6"/>
  <c r="B2464" i="6"/>
  <c r="A2464" i="6"/>
  <c r="U2463" i="6"/>
  <c r="S2463" i="6"/>
  <c r="R2463" i="6"/>
  <c r="Q2463" i="6"/>
  <c r="P2463" i="6"/>
  <c r="N2463" i="6"/>
  <c r="M2463" i="6"/>
  <c r="L2463" i="6"/>
  <c r="K2463" i="6"/>
  <c r="J2463" i="6"/>
  <c r="G2463" i="6"/>
  <c r="H2463" i="6" s="1"/>
  <c r="I2463" i="6" s="1"/>
  <c r="F2463" i="6"/>
  <c r="T2463" i="6" s="1"/>
  <c r="E2463" i="6"/>
  <c r="D2463" i="6"/>
  <c r="B2463" i="6"/>
  <c r="A2463" i="6"/>
  <c r="Q2462" i="6"/>
  <c r="M2462" i="6"/>
  <c r="L2462" i="6"/>
  <c r="P2462" i="6" s="1"/>
  <c r="K2462" i="6"/>
  <c r="U2462" i="6" s="1"/>
  <c r="J2462" i="6"/>
  <c r="S2462" i="6" s="1"/>
  <c r="H2462" i="6"/>
  <c r="G2462" i="6"/>
  <c r="F2462" i="6"/>
  <c r="T2462" i="6" s="1"/>
  <c r="E2462" i="6"/>
  <c r="R2462" i="6" s="1"/>
  <c r="D2462" i="6"/>
  <c r="B2462" i="6"/>
  <c r="A2462" i="6"/>
  <c r="U2461" i="6"/>
  <c r="T2461" i="6"/>
  <c r="S2461" i="6"/>
  <c r="R2461" i="6"/>
  <c r="O2461" i="6"/>
  <c r="N2461" i="6"/>
  <c r="M2461" i="6"/>
  <c r="L2461" i="6"/>
  <c r="P2461" i="6" s="1"/>
  <c r="K2461" i="6"/>
  <c r="J2461" i="6"/>
  <c r="G2461" i="6"/>
  <c r="H2461" i="6" s="1"/>
  <c r="I2461" i="6" s="1"/>
  <c r="F2461" i="6"/>
  <c r="E2461" i="6"/>
  <c r="D2461" i="6"/>
  <c r="Q2461" i="6" s="1"/>
  <c r="C2461" i="6"/>
  <c r="B2461" i="6"/>
  <c r="A2461" i="6"/>
  <c r="T2460" i="6"/>
  <c r="S2460" i="6"/>
  <c r="P2460" i="6"/>
  <c r="M2460" i="6"/>
  <c r="L2460" i="6"/>
  <c r="K2460" i="6"/>
  <c r="U2460" i="6" s="1"/>
  <c r="J2460" i="6"/>
  <c r="H2460" i="6"/>
  <c r="G2460" i="6"/>
  <c r="F2460" i="6"/>
  <c r="E2460" i="6"/>
  <c r="R2460" i="6" s="1"/>
  <c r="D2460" i="6"/>
  <c r="Q2460" i="6" s="1"/>
  <c r="B2460" i="6"/>
  <c r="A2460" i="6"/>
  <c r="R2459" i="6"/>
  <c r="O2459" i="6"/>
  <c r="N2459" i="6"/>
  <c r="M2459" i="6"/>
  <c r="L2459" i="6"/>
  <c r="P2459" i="6" s="1"/>
  <c r="K2459" i="6"/>
  <c r="U2459" i="6" s="1"/>
  <c r="J2459" i="6"/>
  <c r="S2459" i="6" s="1"/>
  <c r="G2459" i="6"/>
  <c r="H2459" i="6" s="1"/>
  <c r="I2459" i="6" s="1"/>
  <c r="F2459" i="6"/>
  <c r="T2459" i="6" s="1"/>
  <c r="E2459" i="6"/>
  <c r="D2459" i="6"/>
  <c r="Q2459" i="6" s="1"/>
  <c r="B2459" i="6"/>
  <c r="A2459" i="6"/>
  <c r="U2458" i="6"/>
  <c r="T2458" i="6"/>
  <c r="Q2458" i="6"/>
  <c r="O2458" i="6"/>
  <c r="N2458" i="6"/>
  <c r="M2458" i="6"/>
  <c r="L2458" i="6"/>
  <c r="P2458" i="6" s="1"/>
  <c r="K2458" i="6"/>
  <c r="J2458" i="6"/>
  <c r="S2458" i="6" s="1"/>
  <c r="G2458" i="6"/>
  <c r="H2458" i="6" s="1"/>
  <c r="I2458" i="6" s="1"/>
  <c r="F2458" i="6"/>
  <c r="E2458" i="6"/>
  <c r="R2458" i="6" s="1"/>
  <c r="D2458" i="6"/>
  <c r="C2458" i="6"/>
  <c r="B2458" i="6"/>
  <c r="A2458" i="6"/>
  <c r="U2457" i="6"/>
  <c r="V2457" i="6" s="1"/>
  <c r="W2457" i="6" s="1"/>
  <c r="X2457" i="6" s="1"/>
  <c r="P2457" i="6"/>
  <c r="M2457" i="6"/>
  <c r="L2457" i="6"/>
  <c r="K2457" i="6"/>
  <c r="J2457" i="6"/>
  <c r="S2457" i="6" s="1"/>
  <c r="G2457" i="6"/>
  <c r="H2457" i="6" s="1"/>
  <c r="F2457" i="6"/>
  <c r="T2457" i="6" s="1"/>
  <c r="E2457" i="6"/>
  <c r="R2457" i="6" s="1"/>
  <c r="D2457" i="6"/>
  <c r="Q2457" i="6" s="1"/>
  <c r="B2457" i="6"/>
  <c r="A2457" i="6"/>
  <c r="U2456" i="6"/>
  <c r="T2456" i="6"/>
  <c r="S2456" i="6"/>
  <c r="R2456" i="6"/>
  <c r="Q2456" i="6"/>
  <c r="O2456" i="6"/>
  <c r="N2456" i="6"/>
  <c r="M2456" i="6"/>
  <c r="L2456" i="6"/>
  <c r="P2456" i="6" s="1"/>
  <c r="K2456" i="6"/>
  <c r="J2456" i="6"/>
  <c r="G2456" i="6"/>
  <c r="H2456" i="6" s="1"/>
  <c r="I2456" i="6" s="1"/>
  <c r="F2456" i="6"/>
  <c r="E2456" i="6"/>
  <c r="D2456" i="6"/>
  <c r="C2456" i="6"/>
  <c r="B2456" i="6"/>
  <c r="A2456" i="6"/>
  <c r="V2455" i="6"/>
  <c r="W2455" i="6" s="1"/>
  <c r="X2455" i="6" s="1"/>
  <c r="Q2455" i="6"/>
  <c r="N2455" i="6"/>
  <c r="M2455" i="6"/>
  <c r="L2455" i="6"/>
  <c r="P2455" i="6" s="1"/>
  <c r="K2455" i="6"/>
  <c r="U2455" i="6" s="1"/>
  <c r="J2455" i="6"/>
  <c r="S2455" i="6" s="1"/>
  <c r="H2455" i="6"/>
  <c r="I2455" i="6" s="1"/>
  <c r="G2455" i="6"/>
  <c r="F2455" i="6"/>
  <c r="T2455" i="6" s="1"/>
  <c r="E2455" i="6"/>
  <c r="R2455" i="6" s="1"/>
  <c r="D2455" i="6"/>
  <c r="B2455" i="6"/>
  <c r="A2455" i="6"/>
  <c r="U2454" i="6"/>
  <c r="R2454" i="6"/>
  <c r="O2454" i="6"/>
  <c r="M2454" i="6"/>
  <c r="L2454" i="6"/>
  <c r="P2454" i="6" s="1"/>
  <c r="K2454" i="6"/>
  <c r="J2454" i="6"/>
  <c r="S2454" i="6" s="1"/>
  <c r="H2454" i="6"/>
  <c r="I2454" i="6" s="1"/>
  <c r="G2454" i="6"/>
  <c r="F2454" i="6"/>
  <c r="T2454" i="6" s="1"/>
  <c r="E2454" i="6"/>
  <c r="D2454" i="6"/>
  <c r="Q2454" i="6" s="1"/>
  <c r="C2454" i="6"/>
  <c r="B2454" i="6"/>
  <c r="N2454" i="6" s="1"/>
  <c r="A2454" i="6"/>
  <c r="S2453" i="6"/>
  <c r="R2453" i="6"/>
  <c r="P2453" i="6"/>
  <c r="O2453" i="6"/>
  <c r="N2453" i="6"/>
  <c r="M2453" i="6"/>
  <c r="L2453" i="6"/>
  <c r="K2453" i="6"/>
  <c r="U2453" i="6" s="1"/>
  <c r="J2453" i="6"/>
  <c r="H2453" i="6"/>
  <c r="G2453" i="6"/>
  <c r="F2453" i="6"/>
  <c r="T2453" i="6" s="1"/>
  <c r="E2453" i="6"/>
  <c r="D2453" i="6"/>
  <c r="Q2453" i="6" s="1"/>
  <c r="C2453" i="6"/>
  <c r="B2453" i="6"/>
  <c r="A2453" i="6"/>
  <c r="R2452" i="6"/>
  <c r="P2452" i="6"/>
  <c r="M2452" i="6"/>
  <c r="L2452" i="6"/>
  <c r="K2452" i="6"/>
  <c r="U2452" i="6" s="1"/>
  <c r="J2452" i="6"/>
  <c r="S2452" i="6" s="1"/>
  <c r="G2452" i="6"/>
  <c r="H2452" i="6" s="1"/>
  <c r="I2452" i="6" s="1"/>
  <c r="F2452" i="6"/>
  <c r="T2452" i="6" s="1"/>
  <c r="E2452" i="6"/>
  <c r="D2452" i="6"/>
  <c r="Q2452" i="6" s="1"/>
  <c r="B2452" i="6"/>
  <c r="A2452" i="6"/>
  <c r="Q2451" i="6"/>
  <c r="O2451" i="6"/>
  <c r="N2451" i="6"/>
  <c r="M2451" i="6"/>
  <c r="L2451" i="6"/>
  <c r="P2451" i="6" s="1"/>
  <c r="K2451" i="6"/>
  <c r="U2451" i="6" s="1"/>
  <c r="J2451" i="6"/>
  <c r="S2451" i="6" s="1"/>
  <c r="H2451" i="6"/>
  <c r="I2451" i="6" s="1"/>
  <c r="G2451" i="6"/>
  <c r="F2451" i="6"/>
  <c r="E2451" i="6"/>
  <c r="R2451" i="6" s="1"/>
  <c r="D2451" i="6"/>
  <c r="C2451" i="6"/>
  <c r="B2451" i="6"/>
  <c r="A2451" i="6"/>
  <c r="U2450" i="6"/>
  <c r="T2450" i="6"/>
  <c r="S2450" i="6"/>
  <c r="R2450" i="6"/>
  <c r="Q2450" i="6"/>
  <c r="P2450" i="6"/>
  <c r="M2450" i="6"/>
  <c r="L2450" i="6"/>
  <c r="K2450" i="6"/>
  <c r="J2450" i="6"/>
  <c r="G2450" i="6"/>
  <c r="H2450" i="6" s="1"/>
  <c r="I2450" i="6" s="1"/>
  <c r="F2450" i="6"/>
  <c r="E2450" i="6"/>
  <c r="D2450" i="6"/>
  <c r="B2450" i="6"/>
  <c r="A2450" i="6"/>
  <c r="U2449" i="6"/>
  <c r="T2449" i="6"/>
  <c r="S2449" i="6"/>
  <c r="R2449" i="6"/>
  <c r="N2449" i="6"/>
  <c r="M2449" i="6"/>
  <c r="L2449" i="6"/>
  <c r="P2449" i="6" s="1"/>
  <c r="K2449" i="6"/>
  <c r="J2449" i="6"/>
  <c r="G2449" i="6"/>
  <c r="H2449" i="6" s="1"/>
  <c r="I2449" i="6" s="1"/>
  <c r="F2449" i="6"/>
  <c r="E2449" i="6"/>
  <c r="D2449" i="6"/>
  <c r="Q2449" i="6" s="1"/>
  <c r="C2449" i="6"/>
  <c r="B2449" i="6"/>
  <c r="O2449" i="6" s="1"/>
  <c r="A2449" i="6"/>
  <c r="Q2448" i="6"/>
  <c r="N2448" i="6"/>
  <c r="M2448" i="6"/>
  <c r="L2448" i="6"/>
  <c r="P2448" i="6" s="1"/>
  <c r="K2448" i="6"/>
  <c r="U2448" i="6" s="1"/>
  <c r="J2448" i="6"/>
  <c r="S2448" i="6" s="1"/>
  <c r="I2448" i="6"/>
  <c r="H2448" i="6"/>
  <c r="G2448" i="6"/>
  <c r="F2448" i="6"/>
  <c r="T2448" i="6" s="1"/>
  <c r="E2448" i="6"/>
  <c r="R2448" i="6" s="1"/>
  <c r="D2448" i="6"/>
  <c r="B2448" i="6"/>
  <c r="A2448" i="6"/>
  <c r="U2447" i="6"/>
  <c r="T2447" i="6"/>
  <c r="S2447" i="6"/>
  <c r="O2447" i="6"/>
  <c r="M2447" i="6"/>
  <c r="L2447" i="6"/>
  <c r="P2447" i="6" s="1"/>
  <c r="K2447" i="6"/>
  <c r="J2447" i="6"/>
  <c r="H2447" i="6"/>
  <c r="G2447" i="6"/>
  <c r="F2447" i="6"/>
  <c r="E2447" i="6"/>
  <c r="D2447" i="6"/>
  <c r="Q2447" i="6" s="1"/>
  <c r="C2447" i="6"/>
  <c r="B2447" i="6"/>
  <c r="N2447" i="6" s="1"/>
  <c r="A2447" i="6"/>
  <c r="S2446" i="6"/>
  <c r="P2446" i="6"/>
  <c r="O2446" i="6"/>
  <c r="N2446" i="6"/>
  <c r="M2446" i="6"/>
  <c r="L2446" i="6"/>
  <c r="K2446" i="6"/>
  <c r="U2446" i="6" s="1"/>
  <c r="J2446" i="6"/>
  <c r="H2446" i="6"/>
  <c r="I2446" i="6" s="1"/>
  <c r="G2446" i="6"/>
  <c r="F2446" i="6"/>
  <c r="T2446" i="6" s="1"/>
  <c r="E2446" i="6"/>
  <c r="R2446" i="6" s="1"/>
  <c r="D2446" i="6"/>
  <c r="Q2446" i="6" s="1"/>
  <c r="B2446" i="6"/>
  <c r="C2446" i="6" s="1"/>
  <c r="A2446" i="6"/>
  <c r="R2445" i="6"/>
  <c r="O2445" i="6"/>
  <c r="N2445" i="6"/>
  <c r="M2445" i="6"/>
  <c r="L2445" i="6"/>
  <c r="P2445" i="6" s="1"/>
  <c r="K2445" i="6"/>
  <c r="U2445" i="6" s="1"/>
  <c r="J2445" i="6"/>
  <c r="S2445" i="6" s="1"/>
  <c r="G2445" i="6"/>
  <c r="H2445" i="6" s="1"/>
  <c r="I2445" i="6" s="1"/>
  <c r="F2445" i="6"/>
  <c r="T2445" i="6" s="1"/>
  <c r="E2445" i="6"/>
  <c r="D2445" i="6"/>
  <c r="Q2445" i="6" s="1"/>
  <c r="B2445" i="6"/>
  <c r="A2445" i="6"/>
  <c r="U2444" i="6"/>
  <c r="T2444" i="6"/>
  <c r="Q2444" i="6"/>
  <c r="O2444" i="6"/>
  <c r="N2444" i="6"/>
  <c r="M2444" i="6"/>
  <c r="L2444" i="6"/>
  <c r="P2444" i="6" s="1"/>
  <c r="K2444" i="6"/>
  <c r="J2444" i="6"/>
  <c r="S2444" i="6" s="1"/>
  <c r="H2444" i="6"/>
  <c r="I2444" i="6" s="1"/>
  <c r="G2444" i="6"/>
  <c r="F2444" i="6"/>
  <c r="V2444" i="6" s="1"/>
  <c r="W2444" i="6" s="1"/>
  <c r="X2444" i="6" s="1"/>
  <c r="E2444" i="6"/>
  <c r="R2444" i="6" s="1"/>
  <c r="D2444" i="6"/>
  <c r="C2444" i="6"/>
  <c r="B2444" i="6"/>
  <c r="A2444" i="6"/>
  <c r="U2443" i="6"/>
  <c r="R2443" i="6"/>
  <c r="P2443" i="6"/>
  <c r="M2443" i="6"/>
  <c r="L2443" i="6"/>
  <c r="K2443" i="6"/>
  <c r="J2443" i="6"/>
  <c r="S2443" i="6" s="1"/>
  <c r="H2443" i="6"/>
  <c r="I2443" i="6" s="1"/>
  <c r="G2443" i="6"/>
  <c r="F2443" i="6"/>
  <c r="T2443" i="6" s="1"/>
  <c r="E2443" i="6"/>
  <c r="D2443" i="6"/>
  <c r="Q2443" i="6" s="1"/>
  <c r="B2443" i="6"/>
  <c r="A2443" i="6"/>
  <c r="U2442" i="6"/>
  <c r="S2442" i="6"/>
  <c r="R2442" i="6"/>
  <c r="Q2442" i="6"/>
  <c r="P2442" i="6"/>
  <c r="O2442" i="6"/>
  <c r="M2442" i="6"/>
  <c r="L2442" i="6"/>
  <c r="K2442" i="6"/>
  <c r="J2442" i="6"/>
  <c r="G2442" i="6"/>
  <c r="H2442" i="6" s="1"/>
  <c r="I2442" i="6" s="1"/>
  <c r="F2442" i="6"/>
  <c r="T2442" i="6" s="1"/>
  <c r="E2442" i="6"/>
  <c r="D2442" i="6"/>
  <c r="C2442" i="6"/>
  <c r="B2442" i="6"/>
  <c r="V2442" i="6" s="1"/>
  <c r="W2442" i="6" s="1"/>
  <c r="X2442" i="6" s="1"/>
  <c r="A2442" i="6"/>
  <c r="Q2441" i="6"/>
  <c r="P2441" i="6"/>
  <c r="M2441" i="6"/>
  <c r="L2441" i="6"/>
  <c r="K2441" i="6"/>
  <c r="U2441" i="6" s="1"/>
  <c r="J2441" i="6"/>
  <c r="S2441" i="6" s="1"/>
  <c r="H2441" i="6"/>
  <c r="I2441" i="6" s="1"/>
  <c r="G2441" i="6"/>
  <c r="F2441" i="6"/>
  <c r="T2441" i="6" s="1"/>
  <c r="E2441" i="6"/>
  <c r="R2441" i="6" s="1"/>
  <c r="D2441" i="6"/>
  <c r="B2441" i="6"/>
  <c r="A2441" i="6"/>
  <c r="U2440" i="6"/>
  <c r="R2440" i="6"/>
  <c r="O2440" i="6"/>
  <c r="M2440" i="6"/>
  <c r="L2440" i="6"/>
  <c r="P2440" i="6" s="1"/>
  <c r="K2440" i="6"/>
  <c r="J2440" i="6"/>
  <c r="S2440" i="6" s="1"/>
  <c r="I2440" i="6"/>
  <c r="H2440" i="6"/>
  <c r="G2440" i="6"/>
  <c r="F2440" i="6"/>
  <c r="T2440" i="6" s="1"/>
  <c r="E2440" i="6"/>
  <c r="D2440" i="6"/>
  <c r="Q2440" i="6" s="1"/>
  <c r="C2440" i="6"/>
  <c r="B2440" i="6"/>
  <c r="N2440" i="6" s="1"/>
  <c r="A2440" i="6"/>
  <c r="T2439" i="6"/>
  <c r="S2439" i="6"/>
  <c r="R2439" i="6"/>
  <c r="Q2439" i="6"/>
  <c r="P2439" i="6"/>
  <c r="O2439" i="6"/>
  <c r="M2439" i="6"/>
  <c r="L2439" i="6"/>
  <c r="K2439" i="6"/>
  <c r="U2439" i="6" s="1"/>
  <c r="J2439" i="6"/>
  <c r="H2439" i="6"/>
  <c r="G2439" i="6"/>
  <c r="F2439" i="6"/>
  <c r="E2439" i="6"/>
  <c r="D2439" i="6"/>
  <c r="B2439" i="6"/>
  <c r="N2439" i="6" s="1"/>
  <c r="A2439" i="6"/>
  <c r="R2438" i="6"/>
  <c r="P2438" i="6"/>
  <c r="M2438" i="6"/>
  <c r="L2438" i="6"/>
  <c r="K2438" i="6"/>
  <c r="U2438" i="6" s="1"/>
  <c r="J2438" i="6"/>
  <c r="S2438" i="6" s="1"/>
  <c r="G2438" i="6"/>
  <c r="H2438" i="6" s="1"/>
  <c r="I2438" i="6" s="1"/>
  <c r="F2438" i="6"/>
  <c r="T2438" i="6" s="1"/>
  <c r="E2438" i="6"/>
  <c r="D2438" i="6"/>
  <c r="Q2438" i="6" s="1"/>
  <c r="B2438" i="6"/>
  <c r="A2438" i="6"/>
  <c r="Q2437" i="6"/>
  <c r="O2437" i="6"/>
  <c r="N2437" i="6"/>
  <c r="M2437" i="6"/>
  <c r="L2437" i="6"/>
  <c r="P2437" i="6" s="1"/>
  <c r="K2437" i="6"/>
  <c r="U2437" i="6" s="1"/>
  <c r="J2437" i="6"/>
  <c r="S2437" i="6" s="1"/>
  <c r="H2437" i="6"/>
  <c r="I2437" i="6" s="1"/>
  <c r="G2437" i="6"/>
  <c r="F2437" i="6"/>
  <c r="E2437" i="6"/>
  <c r="R2437" i="6" s="1"/>
  <c r="D2437" i="6"/>
  <c r="C2437" i="6"/>
  <c r="B2437" i="6"/>
  <c r="A2437" i="6"/>
  <c r="U2436" i="6"/>
  <c r="V2436" i="6" s="1"/>
  <c r="W2436" i="6" s="1"/>
  <c r="X2436" i="6" s="1"/>
  <c r="S2436" i="6"/>
  <c r="P2436" i="6"/>
  <c r="M2436" i="6"/>
  <c r="L2436" i="6"/>
  <c r="K2436" i="6"/>
  <c r="J2436" i="6"/>
  <c r="H2436" i="6"/>
  <c r="G2436" i="6"/>
  <c r="F2436" i="6"/>
  <c r="T2436" i="6" s="1"/>
  <c r="E2436" i="6"/>
  <c r="R2436" i="6" s="1"/>
  <c r="D2436" i="6"/>
  <c r="Q2436" i="6" s="1"/>
  <c r="B2436" i="6"/>
  <c r="A2436" i="6"/>
  <c r="U2435" i="6"/>
  <c r="S2435" i="6"/>
  <c r="R2435" i="6"/>
  <c r="O2435" i="6"/>
  <c r="N2435" i="6"/>
  <c r="M2435" i="6"/>
  <c r="L2435" i="6"/>
  <c r="P2435" i="6" s="1"/>
  <c r="K2435" i="6"/>
  <c r="J2435" i="6"/>
  <c r="G2435" i="6"/>
  <c r="H2435" i="6" s="1"/>
  <c r="I2435" i="6" s="1"/>
  <c r="F2435" i="6"/>
  <c r="T2435" i="6" s="1"/>
  <c r="E2435" i="6"/>
  <c r="D2435" i="6"/>
  <c r="Q2435" i="6" s="1"/>
  <c r="C2435" i="6"/>
  <c r="B2435" i="6"/>
  <c r="A2435" i="6"/>
  <c r="Q2434" i="6"/>
  <c r="N2434" i="6"/>
  <c r="M2434" i="6"/>
  <c r="L2434" i="6"/>
  <c r="P2434" i="6" s="1"/>
  <c r="K2434" i="6"/>
  <c r="U2434" i="6" s="1"/>
  <c r="J2434" i="6"/>
  <c r="S2434" i="6" s="1"/>
  <c r="H2434" i="6"/>
  <c r="I2434" i="6" s="1"/>
  <c r="G2434" i="6"/>
  <c r="F2434" i="6"/>
  <c r="T2434" i="6" s="1"/>
  <c r="E2434" i="6"/>
  <c r="R2434" i="6" s="1"/>
  <c r="D2434" i="6"/>
  <c r="B2434" i="6"/>
  <c r="A2434" i="6"/>
  <c r="U2433" i="6"/>
  <c r="T2433" i="6"/>
  <c r="S2433" i="6"/>
  <c r="O2433" i="6"/>
  <c r="M2433" i="6"/>
  <c r="L2433" i="6"/>
  <c r="P2433" i="6" s="1"/>
  <c r="K2433" i="6"/>
  <c r="J2433" i="6"/>
  <c r="G2433" i="6"/>
  <c r="H2433" i="6" s="1"/>
  <c r="F2433" i="6"/>
  <c r="E2433" i="6"/>
  <c r="R2433" i="6" s="1"/>
  <c r="D2433" i="6"/>
  <c r="Q2433" i="6" s="1"/>
  <c r="C2433" i="6"/>
  <c r="B2433" i="6"/>
  <c r="N2433" i="6" s="1"/>
  <c r="A2433" i="6"/>
  <c r="S2432" i="6"/>
  <c r="R2432" i="6"/>
  <c r="Q2432" i="6"/>
  <c r="P2432" i="6"/>
  <c r="O2432" i="6"/>
  <c r="N2432" i="6"/>
  <c r="M2432" i="6"/>
  <c r="L2432" i="6"/>
  <c r="K2432" i="6"/>
  <c r="U2432" i="6" s="1"/>
  <c r="J2432" i="6"/>
  <c r="H2432" i="6"/>
  <c r="I2432" i="6" s="1"/>
  <c r="G2432" i="6"/>
  <c r="F2432" i="6"/>
  <c r="E2432" i="6"/>
  <c r="D2432" i="6"/>
  <c r="B2432" i="6"/>
  <c r="C2432" i="6" s="1"/>
  <c r="A2432" i="6"/>
  <c r="R2431" i="6"/>
  <c r="O2431" i="6"/>
  <c r="N2431" i="6"/>
  <c r="M2431" i="6"/>
  <c r="L2431" i="6"/>
  <c r="P2431" i="6" s="1"/>
  <c r="K2431" i="6"/>
  <c r="U2431" i="6" s="1"/>
  <c r="J2431" i="6"/>
  <c r="S2431" i="6" s="1"/>
  <c r="G2431" i="6"/>
  <c r="H2431" i="6" s="1"/>
  <c r="I2431" i="6" s="1"/>
  <c r="F2431" i="6"/>
  <c r="T2431" i="6" s="1"/>
  <c r="E2431" i="6"/>
  <c r="D2431" i="6"/>
  <c r="Q2431" i="6" s="1"/>
  <c r="B2431" i="6"/>
  <c r="A2431" i="6"/>
  <c r="U2430" i="6"/>
  <c r="T2430" i="6"/>
  <c r="Q2430" i="6"/>
  <c r="O2430" i="6"/>
  <c r="N2430" i="6"/>
  <c r="M2430" i="6"/>
  <c r="L2430" i="6"/>
  <c r="P2430" i="6" s="1"/>
  <c r="K2430" i="6"/>
  <c r="J2430" i="6"/>
  <c r="S2430" i="6" s="1"/>
  <c r="H2430" i="6"/>
  <c r="I2430" i="6" s="1"/>
  <c r="G2430" i="6"/>
  <c r="F2430" i="6"/>
  <c r="V2430" i="6" s="1"/>
  <c r="W2430" i="6" s="1"/>
  <c r="X2430" i="6" s="1"/>
  <c r="E2430" i="6"/>
  <c r="R2430" i="6" s="1"/>
  <c r="D2430" i="6"/>
  <c r="C2430" i="6"/>
  <c r="B2430" i="6"/>
  <c r="A2430" i="6"/>
  <c r="U2429" i="6"/>
  <c r="R2429" i="6"/>
  <c r="Q2429" i="6"/>
  <c r="P2429" i="6"/>
  <c r="M2429" i="6"/>
  <c r="L2429" i="6"/>
  <c r="K2429" i="6"/>
  <c r="J2429" i="6"/>
  <c r="S2429" i="6" s="1"/>
  <c r="H2429" i="6"/>
  <c r="I2429" i="6" s="1"/>
  <c r="G2429" i="6"/>
  <c r="F2429" i="6"/>
  <c r="T2429" i="6" s="1"/>
  <c r="E2429" i="6"/>
  <c r="D2429" i="6"/>
  <c r="B2429" i="6"/>
  <c r="A2429" i="6"/>
  <c r="U2428" i="6"/>
  <c r="T2428" i="6"/>
  <c r="S2428" i="6"/>
  <c r="R2428" i="6"/>
  <c r="Q2428" i="6"/>
  <c r="P2428" i="6"/>
  <c r="M2428" i="6"/>
  <c r="L2428" i="6"/>
  <c r="K2428" i="6"/>
  <c r="J2428" i="6"/>
  <c r="G2428" i="6"/>
  <c r="H2428" i="6" s="1"/>
  <c r="I2428" i="6" s="1"/>
  <c r="F2428" i="6"/>
  <c r="E2428" i="6"/>
  <c r="D2428" i="6"/>
  <c r="C2428" i="6"/>
  <c r="B2428" i="6"/>
  <c r="A2428" i="6"/>
  <c r="Q2427" i="6"/>
  <c r="M2427" i="6"/>
  <c r="L2427" i="6"/>
  <c r="P2427" i="6" s="1"/>
  <c r="K2427" i="6"/>
  <c r="U2427" i="6" s="1"/>
  <c r="J2427" i="6"/>
  <c r="S2427" i="6" s="1"/>
  <c r="H2427" i="6"/>
  <c r="I2427" i="6" s="1"/>
  <c r="G2427" i="6"/>
  <c r="F2427" i="6"/>
  <c r="T2427" i="6" s="1"/>
  <c r="E2427" i="6"/>
  <c r="R2427" i="6" s="1"/>
  <c r="D2427" i="6"/>
  <c r="B2427" i="6"/>
  <c r="N2427" i="6" s="1"/>
  <c r="A2427" i="6"/>
  <c r="U2426" i="6"/>
  <c r="T2426" i="6"/>
  <c r="R2426" i="6"/>
  <c r="O2426" i="6"/>
  <c r="M2426" i="6"/>
  <c r="L2426" i="6"/>
  <c r="P2426" i="6" s="1"/>
  <c r="K2426" i="6"/>
  <c r="J2426" i="6"/>
  <c r="S2426" i="6" s="1"/>
  <c r="H2426" i="6"/>
  <c r="I2426" i="6" s="1"/>
  <c r="G2426" i="6"/>
  <c r="F2426" i="6"/>
  <c r="E2426" i="6"/>
  <c r="D2426" i="6"/>
  <c r="Q2426" i="6" s="1"/>
  <c r="C2426" i="6"/>
  <c r="B2426" i="6"/>
  <c r="N2426" i="6" s="1"/>
  <c r="A2426" i="6"/>
  <c r="T2425" i="6"/>
  <c r="S2425" i="6"/>
  <c r="R2425" i="6"/>
  <c r="Q2425" i="6"/>
  <c r="P2425" i="6"/>
  <c r="O2425" i="6"/>
  <c r="M2425" i="6"/>
  <c r="L2425" i="6"/>
  <c r="K2425" i="6"/>
  <c r="U2425" i="6" s="1"/>
  <c r="J2425" i="6"/>
  <c r="H2425" i="6"/>
  <c r="G2425" i="6"/>
  <c r="F2425" i="6"/>
  <c r="E2425" i="6"/>
  <c r="D2425" i="6"/>
  <c r="C2425" i="6"/>
  <c r="B2425" i="6"/>
  <c r="N2425" i="6" s="1"/>
  <c r="A2425" i="6"/>
  <c r="R2424" i="6"/>
  <c r="O2424" i="6"/>
  <c r="N2424" i="6"/>
  <c r="M2424" i="6"/>
  <c r="L2424" i="6"/>
  <c r="P2424" i="6" s="1"/>
  <c r="K2424" i="6"/>
  <c r="U2424" i="6" s="1"/>
  <c r="J2424" i="6"/>
  <c r="S2424" i="6" s="1"/>
  <c r="G2424" i="6"/>
  <c r="H2424" i="6" s="1"/>
  <c r="I2424" i="6" s="1"/>
  <c r="F2424" i="6"/>
  <c r="T2424" i="6" s="1"/>
  <c r="E2424" i="6"/>
  <c r="D2424" i="6"/>
  <c r="Q2424" i="6" s="1"/>
  <c r="B2424" i="6"/>
  <c r="A2424" i="6"/>
  <c r="T2423" i="6"/>
  <c r="Q2423" i="6"/>
  <c r="O2423" i="6"/>
  <c r="N2423" i="6"/>
  <c r="M2423" i="6"/>
  <c r="L2423" i="6"/>
  <c r="P2423" i="6" s="1"/>
  <c r="K2423" i="6"/>
  <c r="U2423" i="6" s="1"/>
  <c r="J2423" i="6"/>
  <c r="S2423" i="6" s="1"/>
  <c r="H2423" i="6"/>
  <c r="G2423" i="6"/>
  <c r="F2423" i="6"/>
  <c r="E2423" i="6"/>
  <c r="R2423" i="6" s="1"/>
  <c r="D2423" i="6"/>
  <c r="C2423" i="6"/>
  <c r="B2423" i="6"/>
  <c r="A2423" i="6"/>
  <c r="U2422" i="6"/>
  <c r="T2422" i="6"/>
  <c r="S2422" i="6"/>
  <c r="P2422" i="6"/>
  <c r="M2422" i="6"/>
  <c r="L2422" i="6"/>
  <c r="K2422" i="6"/>
  <c r="J2422" i="6"/>
  <c r="G2422" i="6"/>
  <c r="H2422" i="6" s="1"/>
  <c r="I2422" i="6" s="1"/>
  <c r="F2422" i="6"/>
  <c r="E2422" i="6"/>
  <c r="R2422" i="6" s="1"/>
  <c r="D2422" i="6"/>
  <c r="Q2422" i="6" s="1"/>
  <c r="B2422" i="6"/>
  <c r="A2422" i="6"/>
  <c r="U2421" i="6"/>
  <c r="S2421" i="6"/>
  <c r="R2421" i="6"/>
  <c r="Q2421" i="6"/>
  <c r="O2421" i="6"/>
  <c r="N2421" i="6"/>
  <c r="M2421" i="6"/>
  <c r="L2421" i="6"/>
  <c r="P2421" i="6" s="1"/>
  <c r="K2421" i="6"/>
  <c r="J2421" i="6"/>
  <c r="G2421" i="6"/>
  <c r="H2421" i="6" s="1"/>
  <c r="I2421" i="6" s="1"/>
  <c r="F2421" i="6"/>
  <c r="T2421" i="6" s="1"/>
  <c r="E2421" i="6"/>
  <c r="D2421" i="6"/>
  <c r="B2421" i="6"/>
  <c r="A2421" i="6"/>
  <c r="Q2420" i="6"/>
  <c r="N2420" i="6"/>
  <c r="M2420" i="6"/>
  <c r="L2420" i="6"/>
  <c r="P2420" i="6" s="1"/>
  <c r="K2420" i="6"/>
  <c r="U2420" i="6" s="1"/>
  <c r="J2420" i="6"/>
  <c r="S2420" i="6" s="1"/>
  <c r="H2420" i="6"/>
  <c r="I2420" i="6" s="1"/>
  <c r="G2420" i="6"/>
  <c r="F2420" i="6"/>
  <c r="T2420" i="6" s="1"/>
  <c r="E2420" i="6"/>
  <c r="R2420" i="6" s="1"/>
  <c r="D2420" i="6"/>
  <c r="B2420" i="6"/>
  <c r="O2420" i="6" s="1"/>
  <c r="A2420" i="6"/>
  <c r="U2419" i="6"/>
  <c r="T2419" i="6"/>
  <c r="O2419" i="6"/>
  <c r="M2419" i="6"/>
  <c r="L2419" i="6"/>
  <c r="P2419" i="6" s="1"/>
  <c r="K2419" i="6"/>
  <c r="J2419" i="6"/>
  <c r="S2419" i="6" s="1"/>
  <c r="G2419" i="6"/>
  <c r="H2419" i="6" s="1"/>
  <c r="F2419" i="6"/>
  <c r="E2419" i="6"/>
  <c r="R2419" i="6" s="1"/>
  <c r="D2419" i="6"/>
  <c r="Q2419" i="6" s="1"/>
  <c r="C2419" i="6"/>
  <c r="B2419" i="6"/>
  <c r="N2419" i="6" s="1"/>
  <c r="A2419" i="6"/>
  <c r="S2418" i="6"/>
  <c r="R2418" i="6"/>
  <c r="Q2418" i="6"/>
  <c r="P2418" i="6"/>
  <c r="M2418" i="6"/>
  <c r="L2418" i="6"/>
  <c r="K2418" i="6"/>
  <c r="U2418" i="6" s="1"/>
  <c r="J2418" i="6"/>
  <c r="H2418" i="6"/>
  <c r="G2418" i="6"/>
  <c r="F2418" i="6"/>
  <c r="T2418" i="6" s="1"/>
  <c r="E2418" i="6"/>
  <c r="D2418" i="6"/>
  <c r="C2418" i="6"/>
  <c r="B2418" i="6"/>
  <c r="A2418" i="6"/>
  <c r="M2417" i="6"/>
  <c r="L2417" i="6"/>
  <c r="P2417" i="6" s="1"/>
  <c r="K2417" i="6"/>
  <c r="U2417" i="6" s="1"/>
  <c r="J2417" i="6"/>
  <c r="S2417" i="6" s="1"/>
  <c r="G2417" i="6"/>
  <c r="H2417" i="6" s="1"/>
  <c r="I2417" i="6" s="1"/>
  <c r="F2417" i="6"/>
  <c r="T2417" i="6" s="1"/>
  <c r="E2417" i="6"/>
  <c r="R2417" i="6" s="1"/>
  <c r="D2417" i="6"/>
  <c r="Q2417" i="6" s="1"/>
  <c r="B2417" i="6"/>
  <c r="A2417" i="6"/>
  <c r="T2416" i="6"/>
  <c r="Q2416" i="6"/>
  <c r="O2416" i="6"/>
  <c r="N2416" i="6"/>
  <c r="M2416" i="6"/>
  <c r="L2416" i="6"/>
  <c r="P2416" i="6" s="1"/>
  <c r="K2416" i="6"/>
  <c r="U2416" i="6" s="1"/>
  <c r="J2416" i="6"/>
  <c r="S2416" i="6" s="1"/>
  <c r="I2416" i="6"/>
  <c r="G2416" i="6"/>
  <c r="H2416" i="6" s="1"/>
  <c r="F2416" i="6"/>
  <c r="E2416" i="6"/>
  <c r="R2416" i="6" s="1"/>
  <c r="D2416" i="6"/>
  <c r="C2416" i="6"/>
  <c r="B2416" i="6"/>
  <c r="A2416" i="6"/>
  <c r="U2415" i="6"/>
  <c r="T2415" i="6"/>
  <c r="S2415" i="6"/>
  <c r="R2415" i="6"/>
  <c r="P2415" i="6"/>
  <c r="M2415" i="6"/>
  <c r="L2415" i="6"/>
  <c r="K2415" i="6"/>
  <c r="J2415" i="6"/>
  <c r="G2415" i="6"/>
  <c r="H2415" i="6" s="1"/>
  <c r="F2415" i="6"/>
  <c r="E2415" i="6"/>
  <c r="D2415" i="6"/>
  <c r="Q2415" i="6" s="1"/>
  <c r="B2415" i="6"/>
  <c r="A2415" i="6"/>
  <c r="U2414" i="6"/>
  <c r="S2414" i="6"/>
  <c r="R2414" i="6"/>
  <c r="Q2414" i="6"/>
  <c r="O2414" i="6"/>
  <c r="N2414" i="6"/>
  <c r="M2414" i="6"/>
  <c r="L2414" i="6"/>
  <c r="P2414" i="6" s="1"/>
  <c r="K2414" i="6"/>
  <c r="J2414" i="6"/>
  <c r="I2414" i="6"/>
  <c r="G2414" i="6"/>
  <c r="H2414" i="6" s="1"/>
  <c r="F2414" i="6"/>
  <c r="T2414" i="6" s="1"/>
  <c r="E2414" i="6"/>
  <c r="D2414" i="6"/>
  <c r="B2414" i="6"/>
  <c r="A2414" i="6"/>
  <c r="S2413" i="6"/>
  <c r="V2413" i="6" s="1"/>
  <c r="W2413" i="6" s="1"/>
  <c r="X2413" i="6" s="1"/>
  <c r="Q2413" i="6"/>
  <c r="M2413" i="6"/>
  <c r="L2413" i="6"/>
  <c r="P2413" i="6" s="1"/>
  <c r="K2413" i="6"/>
  <c r="U2413" i="6" s="1"/>
  <c r="J2413" i="6"/>
  <c r="H2413" i="6"/>
  <c r="G2413" i="6"/>
  <c r="F2413" i="6"/>
  <c r="T2413" i="6" s="1"/>
  <c r="E2413" i="6"/>
  <c r="R2413" i="6" s="1"/>
  <c r="D2413" i="6"/>
  <c r="B2413" i="6"/>
  <c r="A2413" i="6"/>
  <c r="U2412" i="6"/>
  <c r="O2412" i="6"/>
  <c r="M2412" i="6"/>
  <c r="L2412" i="6"/>
  <c r="P2412" i="6" s="1"/>
  <c r="K2412" i="6"/>
  <c r="J2412" i="6"/>
  <c r="S2412" i="6" s="1"/>
  <c r="I2412" i="6"/>
  <c r="H2412" i="6"/>
  <c r="G2412" i="6"/>
  <c r="F2412" i="6"/>
  <c r="T2412" i="6" s="1"/>
  <c r="E2412" i="6"/>
  <c r="D2412" i="6"/>
  <c r="Q2412" i="6" s="1"/>
  <c r="C2412" i="6"/>
  <c r="B2412" i="6"/>
  <c r="N2412" i="6" s="1"/>
  <c r="A2412" i="6"/>
  <c r="T2411" i="6"/>
  <c r="S2411" i="6"/>
  <c r="R2411" i="6"/>
  <c r="Q2411" i="6"/>
  <c r="P2411" i="6"/>
  <c r="O2411" i="6"/>
  <c r="M2411" i="6"/>
  <c r="L2411" i="6"/>
  <c r="K2411" i="6"/>
  <c r="U2411" i="6" s="1"/>
  <c r="J2411" i="6"/>
  <c r="H2411" i="6"/>
  <c r="G2411" i="6"/>
  <c r="F2411" i="6"/>
  <c r="E2411" i="6"/>
  <c r="I2411" i="6" s="1"/>
  <c r="D2411" i="6"/>
  <c r="B2411" i="6"/>
  <c r="N2411" i="6" s="1"/>
  <c r="A2411" i="6"/>
  <c r="M2410" i="6"/>
  <c r="L2410" i="6"/>
  <c r="P2410" i="6" s="1"/>
  <c r="K2410" i="6"/>
  <c r="U2410" i="6" s="1"/>
  <c r="J2410" i="6"/>
  <c r="S2410" i="6" s="1"/>
  <c r="G2410" i="6"/>
  <c r="H2410" i="6" s="1"/>
  <c r="F2410" i="6"/>
  <c r="T2410" i="6" s="1"/>
  <c r="E2410" i="6"/>
  <c r="R2410" i="6" s="1"/>
  <c r="D2410" i="6"/>
  <c r="Q2410" i="6" s="1"/>
  <c r="B2410" i="6"/>
  <c r="A2410" i="6"/>
  <c r="T2409" i="6"/>
  <c r="Q2409" i="6"/>
  <c r="O2409" i="6"/>
  <c r="N2409" i="6"/>
  <c r="M2409" i="6"/>
  <c r="L2409" i="6"/>
  <c r="P2409" i="6" s="1"/>
  <c r="K2409" i="6"/>
  <c r="U2409" i="6" s="1"/>
  <c r="J2409" i="6"/>
  <c r="S2409" i="6" s="1"/>
  <c r="G2409" i="6"/>
  <c r="H2409" i="6" s="1"/>
  <c r="F2409" i="6"/>
  <c r="E2409" i="6"/>
  <c r="R2409" i="6" s="1"/>
  <c r="D2409" i="6"/>
  <c r="C2409" i="6"/>
  <c r="B2409" i="6"/>
  <c r="A2409" i="6"/>
  <c r="U2408" i="6"/>
  <c r="T2408" i="6"/>
  <c r="R2408" i="6"/>
  <c r="V2408" i="6" s="1"/>
  <c r="W2408" i="6" s="1"/>
  <c r="X2408" i="6" s="1"/>
  <c r="P2408" i="6"/>
  <c r="M2408" i="6"/>
  <c r="L2408" i="6"/>
  <c r="K2408" i="6"/>
  <c r="J2408" i="6"/>
  <c r="S2408" i="6" s="1"/>
  <c r="G2408" i="6"/>
  <c r="H2408" i="6" s="1"/>
  <c r="I2408" i="6" s="1"/>
  <c r="F2408" i="6"/>
  <c r="E2408" i="6"/>
  <c r="D2408" i="6"/>
  <c r="Q2408" i="6" s="1"/>
  <c r="C2408" i="6"/>
  <c r="B2408" i="6"/>
  <c r="A2408" i="6"/>
  <c r="U2407" i="6"/>
  <c r="T2407" i="6"/>
  <c r="S2407" i="6"/>
  <c r="R2407" i="6"/>
  <c r="Q2407" i="6"/>
  <c r="O2407" i="6"/>
  <c r="N2407" i="6"/>
  <c r="M2407" i="6"/>
  <c r="L2407" i="6"/>
  <c r="P2407" i="6" s="1"/>
  <c r="K2407" i="6"/>
  <c r="J2407" i="6"/>
  <c r="I2407" i="6"/>
  <c r="G2407" i="6"/>
  <c r="H2407" i="6" s="1"/>
  <c r="F2407" i="6"/>
  <c r="E2407" i="6"/>
  <c r="D2407" i="6"/>
  <c r="B2407" i="6"/>
  <c r="A2407" i="6"/>
  <c r="V2406" i="6"/>
  <c r="W2406" i="6" s="1"/>
  <c r="X2406" i="6" s="1"/>
  <c r="S2406" i="6"/>
  <c r="Q2406" i="6"/>
  <c r="P2406" i="6"/>
  <c r="N2406" i="6"/>
  <c r="M2406" i="6"/>
  <c r="L2406" i="6"/>
  <c r="K2406" i="6"/>
  <c r="U2406" i="6" s="1"/>
  <c r="J2406" i="6"/>
  <c r="H2406" i="6"/>
  <c r="G2406" i="6"/>
  <c r="F2406" i="6"/>
  <c r="T2406" i="6" s="1"/>
  <c r="E2406" i="6"/>
  <c r="R2406" i="6" s="1"/>
  <c r="D2406" i="6"/>
  <c r="C2406" i="6"/>
  <c r="B2406" i="6"/>
  <c r="O2406" i="6" s="1"/>
  <c r="A2406" i="6"/>
  <c r="U2405" i="6"/>
  <c r="T2405" i="6"/>
  <c r="R2405" i="6"/>
  <c r="O2405" i="6"/>
  <c r="M2405" i="6"/>
  <c r="L2405" i="6"/>
  <c r="P2405" i="6" s="1"/>
  <c r="K2405" i="6"/>
  <c r="J2405" i="6"/>
  <c r="S2405" i="6" s="1"/>
  <c r="G2405" i="6"/>
  <c r="H2405" i="6" s="1"/>
  <c r="I2405" i="6" s="1"/>
  <c r="F2405" i="6"/>
  <c r="E2405" i="6"/>
  <c r="D2405" i="6"/>
  <c r="Q2405" i="6" s="1"/>
  <c r="C2405" i="6"/>
  <c r="B2405" i="6"/>
  <c r="N2405" i="6" s="1"/>
  <c r="A2405" i="6"/>
  <c r="T2404" i="6"/>
  <c r="S2404" i="6"/>
  <c r="Q2404" i="6"/>
  <c r="P2404" i="6"/>
  <c r="O2404" i="6"/>
  <c r="M2404" i="6"/>
  <c r="L2404" i="6"/>
  <c r="K2404" i="6"/>
  <c r="U2404" i="6" s="1"/>
  <c r="J2404" i="6"/>
  <c r="I2404" i="6"/>
  <c r="H2404" i="6"/>
  <c r="G2404" i="6"/>
  <c r="F2404" i="6"/>
  <c r="E2404" i="6"/>
  <c r="R2404" i="6" s="1"/>
  <c r="D2404" i="6"/>
  <c r="C2404" i="6"/>
  <c r="B2404" i="6"/>
  <c r="N2404" i="6" s="1"/>
  <c r="A2404" i="6"/>
  <c r="R2403" i="6"/>
  <c r="Q2403" i="6"/>
  <c r="O2403" i="6"/>
  <c r="N2403" i="6"/>
  <c r="M2403" i="6"/>
  <c r="L2403" i="6"/>
  <c r="P2403" i="6" s="1"/>
  <c r="K2403" i="6"/>
  <c r="U2403" i="6" s="1"/>
  <c r="J2403" i="6"/>
  <c r="S2403" i="6" s="1"/>
  <c r="G2403" i="6"/>
  <c r="H2403" i="6" s="1"/>
  <c r="I2403" i="6" s="1"/>
  <c r="F2403" i="6"/>
  <c r="T2403" i="6" s="1"/>
  <c r="E2403" i="6"/>
  <c r="D2403" i="6"/>
  <c r="B2403" i="6"/>
  <c r="A2403" i="6"/>
  <c r="U2402" i="6"/>
  <c r="T2402" i="6"/>
  <c r="V2402" i="6" s="1"/>
  <c r="W2402" i="6" s="1"/>
  <c r="X2402" i="6" s="1"/>
  <c r="Q2402" i="6"/>
  <c r="O2402" i="6"/>
  <c r="N2402" i="6"/>
  <c r="M2402" i="6"/>
  <c r="L2402" i="6"/>
  <c r="P2402" i="6" s="1"/>
  <c r="K2402" i="6"/>
  <c r="J2402" i="6"/>
  <c r="S2402" i="6" s="1"/>
  <c r="G2402" i="6"/>
  <c r="H2402" i="6" s="1"/>
  <c r="I2402" i="6" s="1"/>
  <c r="F2402" i="6"/>
  <c r="E2402" i="6"/>
  <c r="R2402" i="6" s="1"/>
  <c r="D2402" i="6"/>
  <c r="C2402" i="6"/>
  <c r="B2402" i="6"/>
  <c r="A2402" i="6"/>
  <c r="T2401" i="6"/>
  <c r="S2401" i="6"/>
  <c r="R2401" i="6"/>
  <c r="Q2401" i="6"/>
  <c r="P2401" i="6"/>
  <c r="M2401" i="6"/>
  <c r="L2401" i="6"/>
  <c r="K2401" i="6"/>
  <c r="U2401" i="6" s="1"/>
  <c r="J2401" i="6"/>
  <c r="G2401" i="6"/>
  <c r="H2401" i="6" s="1"/>
  <c r="I2401" i="6" s="1"/>
  <c r="F2401" i="6"/>
  <c r="E2401" i="6"/>
  <c r="D2401" i="6"/>
  <c r="C2401" i="6"/>
  <c r="B2401" i="6"/>
  <c r="A2401" i="6"/>
  <c r="U2400" i="6"/>
  <c r="T2400" i="6"/>
  <c r="S2400" i="6"/>
  <c r="R2400" i="6"/>
  <c r="Q2400" i="6"/>
  <c r="O2400" i="6"/>
  <c r="M2400" i="6"/>
  <c r="L2400" i="6"/>
  <c r="P2400" i="6" s="1"/>
  <c r="K2400" i="6"/>
  <c r="J2400" i="6"/>
  <c r="G2400" i="6"/>
  <c r="H2400" i="6" s="1"/>
  <c r="I2400" i="6" s="1"/>
  <c r="F2400" i="6"/>
  <c r="E2400" i="6"/>
  <c r="D2400" i="6"/>
  <c r="B2400" i="6"/>
  <c r="A2400" i="6"/>
  <c r="Q2399" i="6"/>
  <c r="O2399" i="6"/>
  <c r="N2399" i="6"/>
  <c r="M2399" i="6"/>
  <c r="L2399" i="6"/>
  <c r="P2399" i="6" s="1"/>
  <c r="K2399" i="6"/>
  <c r="U2399" i="6" s="1"/>
  <c r="J2399" i="6"/>
  <c r="S2399" i="6" s="1"/>
  <c r="I2399" i="6"/>
  <c r="H2399" i="6"/>
  <c r="G2399" i="6"/>
  <c r="F2399" i="6"/>
  <c r="T2399" i="6" s="1"/>
  <c r="E2399" i="6"/>
  <c r="R2399" i="6" s="1"/>
  <c r="D2399" i="6"/>
  <c r="C2399" i="6"/>
  <c r="B2399" i="6"/>
  <c r="A2399" i="6"/>
  <c r="U2398" i="6"/>
  <c r="T2398" i="6"/>
  <c r="O2398" i="6"/>
  <c r="M2398" i="6"/>
  <c r="L2398" i="6"/>
  <c r="P2398" i="6" s="1"/>
  <c r="K2398" i="6"/>
  <c r="J2398" i="6"/>
  <c r="S2398" i="6" s="1"/>
  <c r="G2398" i="6"/>
  <c r="H2398" i="6" s="1"/>
  <c r="F2398" i="6"/>
  <c r="E2398" i="6"/>
  <c r="D2398" i="6"/>
  <c r="Q2398" i="6" s="1"/>
  <c r="C2398" i="6"/>
  <c r="B2398" i="6"/>
  <c r="N2398" i="6" s="1"/>
  <c r="A2398" i="6"/>
  <c r="S2397" i="6"/>
  <c r="Q2397" i="6"/>
  <c r="P2397" i="6"/>
  <c r="O2397" i="6"/>
  <c r="N2397" i="6"/>
  <c r="M2397" i="6"/>
  <c r="L2397" i="6"/>
  <c r="K2397" i="6"/>
  <c r="U2397" i="6" s="1"/>
  <c r="J2397" i="6"/>
  <c r="G2397" i="6"/>
  <c r="H2397" i="6" s="1"/>
  <c r="F2397" i="6"/>
  <c r="T2397" i="6" s="1"/>
  <c r="E2397" i="6"/>
  <c r="D2397" i="6"/>
  <c r="C2397" i="6"/>
  <c r="B2397" i="6"/>
  <c r="A2397" i="6"/>
  <c r="U2396" i="6"/>
  <c r="R2396" i="6"/>
  <c r="P2396" i="6"/>
  <c r="M2396" i="6"/>
  <c r="L2396" i="6"/>
  <c r="K2396" i="6"/>
  <c r="J2396" i="6"/>
  <c r="S2396" i="6" s="1"/>
  <c r="G2396" i="6"/>
  <c r="H2396" i="6" s="1"/>
  <c r="I2396" i="6" s="1"/>
  <c r="F2396" i="6"/>
  <c r="T2396" i="6" s="1"/>
  <c r="E2396" i="6"/>
  <c r="D2396" i="6"/>
  <c r="Q2396" i="6" s="1"/>
  <c r="B2396" i="6"/>
  <c r="A2396" i="6"/>
  <c r="T2395" i="6"/>
  <c r="Q2395" i="6"/>
  <c r="O2395" i="6"/>
  <c r="N2395" i="6"/>
  <c r="M2395" i="6"/>
  <c r="L2395" i="6"/>
  <c r="P2395" i="6" s="1"/>
  <c r="K2395" i="6"/>
  <c r="U2395" i="6" s="1"/>
  <c r="J2395" i="6"/>
  <c r="S2395" i="6" s="1"/>
  <c r="I2395" i="6"/>
  <c r="G2395" i="6"/>
  <c r="H2395" i="6" s="1"/>
  <c r="F2395" i="6"/>
  <c r="E2395" i="6"/>
  <c r="R2395" i="6" s="1"/>
  <c r="D2395" i="6"/>
  <c r="C2395" i="6"/>
  <c r="B2395" i="6"/>
  <c r="A2395" i="6"/>
  <c r="U2394" i="6"/>
  <c r="T2394" i="6"/>
  <c r="P2394" i="6"/>
  <c r="M2394" i="6"/>
  <c r="L2394" i="6"/>
  <c r="K2394" i="6"/>
  <c r="J2394" i="6"/>
  <c r="S2394" i="6" s="1"/>
  <c r="G2394" i="6"/>
  <c r="H2394" i="6" s="1"/>
  <c r="I2394" i="6" s="1"/>
  <c r="F2394" i="6"/>
  <c r="E2394" i="6"/>
  <c r="R2394" i="6" s="1"/>
  <c r="D2394" i="6"/>
  <c r="Q2394" i="6" s="1"/>
  <c r="B2394" i="6"/>
  <c r="A2394" i="6"/>
  <c r="U2393" i="6"/>
  <c r="T2393" i="6"/>
  <c r="S2393" i="6"/>
  <c r="R2393" i="6"/>
  <c r="Q2393" i="6"/>
  <c r="O2393" i="6"/>
  <c r="N2393" i="6"/>
  <c r="M2393" i="6"/>
  <c r="L2393" i="6"/>
  <c r="P2393" i="6" s="1"/>
  <c r="K2393" i="6"/>
  <c r="J2393" i="6"/>
  <c r="G2393" i="6"/>
  <c r="H2393" i="6" s="1"/>
  <c r="I2393" i="6" s="1"/>
  <c r="F2393" i="6"/>
  <c r="E2393" i="6"/>
  <c r="D2393" i="6"/>
  <c r="B2393" i="6"/>
  <c r="V2393" i="6" s="1"/>
  <c r="W2393" i="6" s="1"/>
  <c r="X2393" i="6" s="1"/>
  <c r="A2393" i="6"/>
  <c r="U2392" i="6"/>
  <c r="Q2392" i="6"/>
  <c r="O2392" i="6"/>
  <c r="N2392" i="6"/>
  <c r="M2392" i="6"/>
  <c r="L2392" i="6"/>
  <c r="P2392" i="6" s="1"/>
  <c r="K2392" i="6"/>
  <c r="J2392" i="6"/>
  <c r="S2392" i="6" s="1"/>
  <c r="G2392" i="6"/>
  <c r="H2392" i="6" s="1"/>
  <c r="F2392" i="6"/>
  <c r="T2392" i="6" s="1"/>
  <c r="E2392" i="6"/>
  <c r="R2392" i="6" s="1"/>
  <c r="D2392" i="6"/>
  <c r="C2392" i="6"/>
  <c r="B2392" i="6"/>
  <c r="A2392" i="6"/>
  <c r="U2391" i="6"/>
  <c r="T2391" i="6"/>
  <c r="S2391" i="6"/>
  <c r="O2391" i="6"/>
  <c r="M2391" i="6"/>
  <c r="L2391" i="6"/>
  <c r="P2391" i="6" s="1"/>
  <c r="K2391" i="6"/>
  <c r="J2391" i="6"/>
  <c r="G2391" i="6"/>
  <c r="H2391" i="6" s="1"/>
  <c r="I2391" i="6" s="1"/>
  <c r="F2391" i="6"/>
  <c r="E2391" i="6"/>
  <c r="D2391" i="6"/>
  <c r="Q2391" i="6" s="1"/>
  <c r="C2391" i="6"/>
  <c r="B2391" i="6"/>
  <c r="N2391" i="6" s="1"/>
  <c r="A2391" i="6"/>
  <c r="T2390" i="6"/>
  <c r="S2390" i="6"/>
  <c r="R2390" i="6"/>
  <c r="Q2390" i="6"/>
  <c r="P2390" i="6"/>
  <c r="N2390" i="6"/>
  <c r="M2390" i="6"/>
  <c r="L2390" i="6"/>
  <c r="K2390" i="6"/>
  <c r="U2390" i="6" s="1"/>
  <c r="J2390" i="6"/>
  <c r="H2390" i="6"/>
  <c r="I2390" i="6" s="1"/>
  <c r="G2390" i="6"/>
  <c r="F2390" i="6"/>
  <c r="E2390" i="6"/>
  <c r="D2390" i="6"/>
  <c r="B2390" i="6"/>
  <c r="A2390" i="6"/>
  <c r="U2389" i="6"/>
  <c r="R2389" i="6"/>
  <c r="Q2389" i="6"/>
  <c r="P2389" i="6"/>
  <c r="M2389" i="6"/>
  <c r="L2389" i="6"/>
  <c r="K2389" i="6"/>
  <c r="J2389" i="6"/>
  <c r="S2389" i="6" s="1"/>
  <c r="G2389" i="6"/>
  <c r="H2389" i="6" s="1"/>
  <c r="F2389" i="6"/>
  <c r="T2389" i="6" s="1"/>
  <c r="E2389" i="6"/>
  <c r="D2389" i="6"/>
  <c r="C2389" i="6"/>
  <c r="B2389" i="6"/>
  <c r="A2389" i="6"/>
  <c r="T2388" i="6"/>
  <c r="Q2388" i="6"/>
  <c r="O2388" i="6"/>
  <c r="N2388" i="6"/>
  <c r="M2388" i="6"/>
  <c r="L2388" i="6"/>
  <c r="P2388" i="6" s="1"/>
  <c r="K2388" i="6"/>
  <c r="U2388" i="6" s="1"/>
  <c r="J2388" i="6"/>
  <c r="S2388" i="6" s="1"/>
  <c r="I2388" i="6"/>
  <c r="G2388" i="6"/>
  <c r="H2388" i="6" s="1"/>
  <c r="F2388" i="6"/>
  <c r="E2388" i="6"/>
  <c r="R2388" i="6" s="1"/>
  <c r="D2388" i="6"/>
  <c r="C2388" i="6"/>
  <c r="B2388" i="6"/>
  <c r="A2388" i="6"/>
  <c r="U2387" i="6"/>
  <c r="T2387" i="6"/>
  <c r="S2387" i="6"/>
  <c r="Q2387" i="6"/>
  <c r="P2387" i="6"/>
  <c r="M2387" i="6"/>
  <c r="L2387" i="6"/>
  <c r="K2387" i="6"/>
  <c r="J2387" i="6"/>
  <c r="H2387" i="6"/>
  <c r="G2387" i="6"/>
  <c r="F2387" i="6"/>
  <c r="E2387" i="6"/>
  <c r="R2387" i="6" s="1"/>
  <c r="D2387" i="6"/>
  <c r="B2387" i="6"/>
  <c r="A2387" i="6"/>
  <c r="U2386" i="6"/>
  <c r="T2386" i="6"/>
  <c r="S2386" i="6"/>
  <c r="R2386" i="6"/>
  <c r="Q2386" i="6"/>
  <c r="M2386" i="6"/>
  <c r="L2386" i="6"/>
  <c r="P2386" i="6" s="1"/>
  <c r="K2386" i="6"/>
  <c r="J2386" i="6"/>
  <c r="G2386" i="6"/>
  <c r="H2386" i="6" s="1"/>
  <c r="F2386" i="6"/>
  <c r="E2386" i="6"/>
  <c r="D2386" i="6"/>
  <c r="B2386" i="6"/>
  <c r="A2386" i="6"/>
  <c r="Q2385" i="6"/>
  <c r="O2385" i="6"/>
  <c r="N2385" i="6"/>
  <c r="M2385" i="6"/>
  <c r="L2385" i="6"/>
  <c r="P2385" i="6" s="1"/>
  <c r="K2385" i="6"/>
  <c r="U2385" i="6" s="1"/>
  <c r="J2385" i="6"/>
  <c r="S2385" i="6" s="1"/>
  <c r="G2385" i="6"/>
  <c r="H2385" i="6" s="1"/>
  <c r="I2385" i="6" s="1"/>
  <c r="F2385" i="6"/>
  <c r="T2385" i="6" s="1"/>
  <c r="E2385" i="6"/>
  <c r="R2385" i="6" s="1"/>
  <c r="D2385" i="6"/>
  <c r="C2385" i="6"/>
  <c r="B2385" i="6"/>
  <c r="A2385" i="6"/>
  <c r="U2384" i="6"/>
  <c r="T2384" i="6"/>
  <c r="S2384" i="6"/>
  <c r="R2384" i="6"/>
  <c r="Q2384" i="6"/>
  <c r="O2384" i="6"/>
  <c r="M2384" i="6"/>
  <c r="L2384" i="6"/>
  <c r="P2384" i="6" s="1"/>
  <c r="K2384" i="6"/>
  <c r="J2384" i="6"/>
  <c r="G2384" i="6"/>
  <c r="H2384" i="6" s="1"/>
  <c r="F2384" i="6"/>
  <c r="E2384" i="6"/>
  <c r="D2384" i="6"/>
  <c r="C2384" i="6"/>
  <c r="B2384" i="6"/>
  <c r="N2384" i="6" s="1"/>
  <c r="A2384" i="6"/>
  <c r="T2383" i="6"/>
  <c r="S2383" i="6"/>
  <c r="R2383" i="6"/>
  <c r="Q2383" i="6"/>
  <c r="P2383" i="6"/>
  <c r="N2383" i="6"/>
  <c r="M2383" i="6"/>
  <c r="L2383" i="6"/>
  <c r="K2383" i="6"/>
  <c r="U2383" i="6" s="1"/>
  <c r="J2383" i="6"/>
  <c r="H2383" i="6"/>
  <c r="I2383" i="6" s="1"/>
  <c r="G2383" i="6"/>
  <c r="F2383" i="6"/>
  <c r="V2383" i="6" s="1"/>
  <c r="W2383" i="6" s="1"/>
  <c r="X2383" i="6" s="1"/>
  <c r="E2383" i="6"/>
  <c r="D2383" i="6"/>
  <c r="B2383" i="6"/>
  <c r="A2383" i="6"/>
  <c r="U2382" i="6"/>
  <c r="R2382" i="6"/>
  <c r="Q2382" i="6"/>
  <c r="P2382" i="6"/>
  <c r="N2382" i="6"/>
  <c r="M2382" i="6"/>
  <c r="L2382" i="6"/>
  <c r="K2382" i="6"/>
  <c r="J2382" i="6"/>
  <c r="S2382" i="6" s="1"/>
  <c r="G2382" i="6"/>
  <c r="H2382" i="6" s="1"/>
  <c r="F2382" i="6"/>
  <c r="T2382" i="6" s="1"/>
  <c r="E2382" i="6"/>
  <c r="D2382" i="6"/>
  <c r="B2382" i="6"/>
  <c r="A2382" i="6"/>
  <c r="T2381" i="6"/>
  <c r="S2381" i="6"/>
  <c r="Q2381" i="6"/>
  <c r="O2381" i="6"/>
  <c r="N2381" i="6"/>
  <c r="M2381" i="6"/>
  <c r="L2381" i="6"/>
  <c r="P2381" i="6" s="1"/>
  <c r="K2381" i="6"/>
  <c r="U2381" i="6" s="1"/>
  <c r="J2381" i="6"/>
  <c r="G2381" i="6"/>
  <c r="H2381" i="6" s="1"/>
  <c r="I2381" i="6" s="1"/>
  <c r="F2381" i="6"/>
  <c r="E2381" i="6"/>
  <c r="R2381" i="6" s="1"/>
  <c r="D2381" i="6"/>
  <c r="C2381" i="6"/>
  <c r="B2381" i="6"/>
  <c r="A2381" i="6"/>
  <c r="W2380" i="6"/>
  <c r="X2380" i="6" s="1"/>
  <c r="V2380" i="6"/>
  <c r="U2380" i="6"/>
  <c r="Q2380" i="6"/>
  <c r="P2380" i="6"/>
  <c r="M2380" i="6"/>
  <c r="L2380" i="6"/>
  <c r="K2380" i="6"/>
  <c r="J2380" i="6"/>
  <c r="S2380" i="6" s="1"/>
  <c r="H2380" i="6"/>
  <c r="G2380" i="6"/>
  <c r="F2380" i="6"/>
  <c r="T2380" i="6" s="1"/>
  <c r="E2380" i="6"/>
  <c r="R2380" i="6" s="1"/>
  <c r="D2380" i="6"/>
  <c r="B2380" i="6"/>
  <c r="A2380" i="6"/>
  <c r="U2379" i="6"/>
  <c r="T2379" i="6"/>
  <c r="S2379" i="6"/>
  <c r="R2379" i="6"/>
  <c r="Q2379" i="6"/>
  <c r="O2379" i="6"/>
  <c r="N2379" i="6"/>
  <c r="M2379" i="6"/>
  <c r="L2379" i="6"/>
  <c r="P2379" i="6" s="1"/>
  <c r="K2379" i="6"/>
  <c r="J2379" i="6"/>
  <c r="G2379" i="6"/>
  <c r="H2379" i="6" s="1"/>
  <c r="I2379" i="6" s="1"/>
  <c r="F2379" i="6"/>
  <c r="E2379" i="6"/>
  <c r="D2379" i="6"/>
  <c r="C2379" i="6"/>
  <c r="B2379" i="6"/>
  <c r="A2379" i="6"/>
  <c r="U2378" i="6"/>
  <c r="Q2378" i="6"/>
  <c r="O2378" i="6"/>
  <c r="N2378" i="6"/>
  <c r="M2378" i="6"/>
  <c r="L2378" i="6"/>
  <c r="P2378" i="6" s="1"/>
  <c r="K2378" i="6"/>
  <c r="J2378" i="6"/>
  <c r="S2378" i="6" s="1"/>
  <c r="G2378" i="6"/>
  <c r="H2378" i="6" s="1"/>
  <c r="F2378" i="6"/>
  <c r="T2378" i="6" s="1"/>
  <c r="E2378" i="6"/>
  <c r="D2378" i="6"/>
  <c r="C2378" i="6"/>
  <c r="B2378" i="6"/>
  <c r="A2378" i="6"/>
  <c r="T2377" i="6"/>
  <c r="S2377" i="6"/>
  <c r="Q2377" i="6"/>
  <c r="O2377" i="6"/>
  <c r="M2377" i="6"/>
  <c r="L2377" i="6"/>
  <c r="P2377" i="6" s="1"/>
  <c r="K2377" i="6"/>
  <c r="U2377" i="6" s="1"/>
  <c r="J2377" i="6"/>
  <c r="G2377" i="6"/>
  <c r="H2377" i="6" s="1"/>
  <c r="F2377" i="6"/>
  <c r="E2377" i="6"/>
  <c r="D2377" i="6"/>
  <c r="C2377" i="6"/>
  <c r="B2377" i="6"/>
  <c r="N2377" i="6" s="1"/>
  <c r="A2377" i="6"/>
  <c r="S2376" i="6"/>
  <c r="R2376" i="6"/>
  <c r="Q2376" i="6"/>
  <c r="P2376" i="6"/>
  <c r="M2376" i="6"/>
  <c r="L2376" i="6"/>
  <c r="K2376" i="6"/>
  <c r="U2376" i="6" s="1"/>
  <c r="J2376" i="6"/>
  <c r="I2376" i="6"/>
  <c r="H2376" i="6"/>
  <c r="G2376" i="6"/>
  <c r="F2376" i="6"/>
  <c r="T2376" i="6" s="1"/>
  <c r="E2376" i="6"/>
  <c r="D2376" i="6"/>
  <c r="B2376" i="6"/>
  <c r="N2376" i="6" s="1"/>
  <c r="A2376" i="6"/>
  <c r="U2375" i="6"/>
  <c r="S2375" i="6"/>
  <c r="P2375" i="6"/>
  <c r="M2375" i="6"/>
  <c r="L2375" i="6"/>
  <c r="K2375" i="6"/>
  <c r="J2375" i="6"/>
  <c r="G2375" i="6"/>
  <c r="H2375" i="6" s="1"/>
  <c r="I2375" i="6" s="1"/>
  <c r="F2375" i="6"/>
  <c r="T2375" i="6" s="1"/>
  <c r="E2375" i="6"/>
  <c r="R2375" i="6" s="1"/>
  <c r="D2375" i="6"/>
  <c r="Q2375" i="6" s="1"/>
  <c r="C2375" i="6"/>
  <c r="B2375" i="6"/>
  <c r="A2375" i="6"/>
  <c r="T2374" i="6"/>
  <c r="Q2374" i="6"/>
  <c r="O2374" i="6"/>
  <c r="N2374" i="6"/>
  <c r="M2374" i="6"/>
  <c r="L2374" i="6"/>
  <c r="P2374" i="6" s="1"/>
  <c r="K2374" i="6"/>
  <c r="U2374" i="6" s="1"/>
  <c r="J2374" i="6"/>
  <c r="S2374" i="6" s="1"/>
  <c r="G2374" i="6"/>
  <c r="H2374" i="6" s="1"/>
  <c r="I2374" i="6" s="1"/>
  <c r="F2374" i="6"/>
  <c r="E2374" i="6"/>
  <c r="R2374" i="6" s="1"/>
  <c r="D2374" i="6"/>
  <c r="C2374" i="6"/>
  <c r="B2374" i="6"/>
  <c r="A2374" i="6"/>
  <c r="U2373" i="6"/>
  <c r="T2373" i="6"/>
  <c r="S2373" i="6"/>
  <c r="P2373" i="6"/>
  <c r="M2373" i="6"/>
  <c r="L2373" i="6"/>
  <c r="K2373" i="6"/>
  <c r="J2373" i="6"/>
  <c r="G2373" i="6"/>
  <c r="H2373" i="6" s="1"/>
  <c r="I2373" i="6" s="1"/>
  <c r="F2373" i="6"/>
  <c r="E2373" i="6"/>
  <c r="R2373" i="6" s="1"/>
  <c r="D2373" i="6"/>
  <c r="Q2373" i="6" s="1"/>
  <c r="B2373" i="6"/>
  <c r="A2373" i="6"/>
  <c r="U2372" i="6"/>
  <c r="R2372" i="6"/>
  <c r="M2372" i="6"/>
  <c r="L2372" i="6"/>
  <c r="P2372" i="6" s="1"/>
  <c r="K2372" i="6"/>
  <c r="J2372" i="6"/>
  <c r="S2372" i="6" s="1"/>
  <c r="G2372" i="6"/>
  <c r="H2372" i="6" s="1"/>
  <c r="I2372" i="6" s="1"/>
  <c r="F2372" i="6"/>
  <c r="T2372" i="6" s="1"/>
  <c r="E2372" i="6"/>
  <c r="D2372" i="6"/>
  <c r="Q2372" i="6" s="1"/>
  <c r="B2372" i="6"/>
  <c r="A2372" i="6"/>
  <c r="T2371" i="6"/>
  <c r="R2371" i="6"/>
  <c r="Q2371" i="6"/>
  <c r="P2371" i="6"/>
  <c r="N2371" i="6"/>
  <c r="M2371" i="6"/>
  <c r="L2371" i="6"/>
  <c r="K2371" i="6"/>
  <c r="U2371" i="6" s="1"/>
  <c r="J2371" i="6"/>
  <c r="S2371" i="6" s="1"/>
  <c r="I2371" i="6"/>
  <c r="H2371" i="6"/>
  <c r="G2371" i="6"/>
  <c r="F2371" i="6"/>
  <c r="E2371" i="6"/>
  <c r="D2371" i="6"/>
  <c r="B2371" i="6"/>
  <c r="A2371" i="6"/>
  <c r="U2370" i="6"/>
  <c r="S2370" i="6"/>
  <c r="R2370" i="6"/>
  <c r="V2370" i="6" s="1"/>
  <c r="W2370" i="6" s="1"/>
  <c r="X2370" i="6" s="1"/>
  <c r="M2370" i="6"/>
  <c r="L2370" i="6"/>
  <c r="P2370" i="6" s="1"/>
  <c r="K2370" i="6"/>
  <c r="J2370" i="6"/>
  <c r="G2370" i="6"/>
  <c r="H2370" i="6" s="1"/>
  <c r="F2370" i="6"/>
  <c r="T2370" i="6" s="1"/>
  <c r="E2370" i="6"/>
  <c r="D2370" i="6"/>
  <c r="Q2370" i="6" s="1"/>
  <c r="B2370" i="6"/>
  <c r="A2370" i="6"/>
  <c r="U2369" i="6"/>
  <c r="T2369" i="6"/>
  <c r="S2369" i="6"/>
  <c r="Q2369" i="6"/>
  <c r="N2369" i="6"/>
  <c r="M2369" i="6"/>
  <c r="L2369" i="6"/>
  <c r="P2369" i="6" s="1"/>
  <c r="K2369" i="6"/>
  <c r="J2369" i="6"/>
  <c r="H2369" i="6"/>
  <c r="I2369" i="6" s="1"/>
  <c r="G2369" i="6"/>
  <c r="F2369" i="6"/>
  <c r="E2369" i="6"/>
  <c r="R2369" i="6" s="1"/>
  <c r="V2369" i="6" s="1"/>
  <c r="W2369" i="6" s="1"/>
  <c r="X2369" i="6" s="1"/>
  <c r="D2369" i="6"/>
  <c r="B2369" i="6"/>
  <c r="C2369" i="6" s="1"/>
  <c r="A2369" i="6"/>
  <c r="R2368" i="6"/>
  <c r="P2368" i="6"/>
  <c r="M2368" i="6"/>
  <c r="L2368" i="6"/>
  <c r="K2368" i="6"/>
  <c r="U2368" i="6" s="1"/>
  <c r="J2368" i="6"/>
  <c r="S2368" i="6" s="1"/>
  <c r="H2368" i="6"/>
  <c r="I2368" i="6" s="1"/>
  <c r="G2368" i="6"/>
  <c r="F2368" i="6"/>
  <c r="T2368" i="6" s="1"/>
  <c r="E2368" i="6"/>
  <c r="D2368" i="6"/>
  <c r="Q2368" i="6" s="1"/>
  <c r="B2368" i="6"/>
  <c r="C2368" i="6" s="1"/>
  <c r="A2368" i="6"/>
  <c r="U2367" i="6"/>
  <c r="T2367" i="6"/>
  <c r="R2367" i="6"/>
  <c r="O2367" i="6"/>
  <c r="N2367" i="6"/>
  <c r="M2367" i="6"/>
  <c r="L2367" i="6"/>
  <c r="P2367" i="6" s="1"/>
  <c r="K2367" i="6"/>
  <c r="J2367" i="6"/>
  <c r="S2367" i="6" s="1"/>
  <c r="G2367" i="6"/>
  <c r="H2367" i="6" s="1"/>
  <c r="I2367" i="6" s="1"/>
  <c r="F2367" i="6"/>
  <c r="E2367" i="6"/>
  <c r="D2367" i="6"/>
  <c r="Q2367" i="6" s="1"/>
  <c r="B2367" i="6"/>
  <c r="C2367" i="6" s="1"/>
  <c r="A2367" i="6"/>
  <c r="U2366" i="6"/>
  <c r="T2366" i="6"/>
  <c r="R2366" i="6"/>
  <c r="Q2366" i="6"/>
  <c r="P2366" i="6"/>
  <c r="N2366" i="6"/>
  <c r="M2366" i="6"/>
  <c r="L2366" i="6"/>
  <c r="K2366" i="6"/>
  <c r="J2366" i="6"/>
  <c r="S2366" i="6" s="1"/>
  <c r="G2366" i="6"/>
  <c r="H2366" i="6" s="1"/>
  <c r="I2366" i="6" s="1"/>
  <c r="F2366" i="6"/>
  <c r="E2366" i="6"/>
  <c r="D2366" i="6"/>
  <c r="C2366" i="6"/>
  <c r="B2366" i="6"/>
  <c r="O2366" i="6" s="1"/>
  <c r="A2366" i="6"/>
  <c r="U2365" i="6"/>
  <c r="R2365" i="6"/>
  <c r="P2365" i="6"/>
  <c r="M2365" i="6"/>
  <c r="L2365" i="6"/>
  <c r="K2365" i="6"/>
  <c r="J2365" i="6"/>
  <c r="S2365" i="6" s="1"/>
  <c r="G2365" i="6"/>
  <c r="H2365" i="6" s="1"/>
  <c r="I2365" i="6" s="1"/>
  <c r="F2365" i="6"/>
  <c r="T2365" i="6" s="1"/>
  <c r="E2365" i="6"/>
  <c r="D2365" i="6"/>
  <c r="Q2365" i="6" s="1"/>
  <c r="C2365" i="6"/>
  <c r="B2365" i="6"/>
  <c r="A2365" i="6"/>
  <c r="T2364" i="6"/>
  <c r="R2364" i="6"/>
  <c r="Q2364" i="6"/>
  <c r="N2364" i="6"/>
  <c r="M2364" i="6"/>
  <c r="L2364" i="6"/>
  <c r="P2364" i="6" s="1"/>
  <c r="K2364" i="6"/>
  <c r="U2364" i="6" s="1"/>
  <c r="J2364" i="6"/>
  <c r="S2364" i="6" s="1"/>
  <c r="H2364" i="6"/>
  <c r="G2364" i="6"/>
  <c r="F2364" i="6"/>
  <c r="E2364" i="6"/>
  <c r="D2364" i="6"/>
  <c r="B2364" i="6"/>
  <c r="A2364" i="6"/>
  <c r="U2363" i="6"/>
  <c r="T2363" i="6"/>
  <c r="S2363" i="6"/>
  <c r="P2363" i="6"/>
  <c r="M2363" i="6"/>
  <c r="L2363" i="6"/>
  <c r="K2363" i="6"/>
  <c r="J2363" i="6"/>
  <c r="G2363" i="6"/>
  <c r="H2363" i="6" s="1"/>
  <c r="I2363" i="6" s="1"/>
  <c r="F2363" i="6"/>
  <c r="E2363" i="6"/>
  <c r="R2363" i="6" s="1"/>
  <c r="D2363" i="6"/>
  <c r="Q2363" i="6" s="1"/>
  <c r="B2363" i="6"/>
  <c r="A2363" i="6"/>
  <c r="U2362" i="6"/>
  <c r="T2362" i="6"/>
  <c r="S2362" i="6"/>
  <c r="Q2362" i="6"/>
  <c r="O2362" i="6"/>
  <c r="N2362" i="6"/>
  <c r="M2362" i="6"/>
  <c r="L2362" i="6"/>
  <c r="P2362" i="6" s="1"/>
  <c r="K2362" i="6"/>
  <c r="J2362" i="6"/>
  <c r="H2362" i="6"/>
  <c r="G2362" i="6"/>
  <c r="F2362" i="6"/>
  <c r="E2362" i="6"/>
  <c r="D2362" i="6"/>
  <c r="C2362" i="6"/>
  <c r="B2362" i="6"/>
  <c r="A2362" i="6"/>
  <c r="R2361" i="6"/>
  <c r="P2361" i="6"/>
  <c r="O2361" i="6"/>
  <c r="N2361" i="6"/>
  <c r="M2361" i="6"/>
  <c r="L2361" i="6"/>
  <c r="K2361" i="6"/>
  <c r="U2361" i="6" s="1"/>
  <c r="J2361" i="6"/>
  <c r="S2361" i="6" s="1"/>
  <c r="H2361" i="6"/>
  <c r="I2361" i="6" s="1"/>
  <c r="G2361" i="6"/>
  <c r="F2361" i="6"/>
  <c r="T2361" i="6" s="1"/>
  <c r="E2361" i="6"/>
  <c r="D2361" i="6"/>
  <c r="Q2361" i="6" s="1"/>
  <c r="B2361" i="6"/>
  <c r="C2361" i="6" s="1"/>
  <c r="A2361" i="6"/>
  <c r="V2360" i="6"/>
  <c r="W2360" i="6" s="1"/>
  <c r="X2360" i="6" s="1"/>
  <c r="U2360" i="6"/>
  <c r="R2360" i="6"/>
  <c r="O2360" i="6"/>
  <c r="N2360" i="6"/>
  <c r="M2360" i="6"/>
  <c r="L2360" i="6"/>
  <c r="P2360" i="6" s="1"/>
  <c r="K2360" i="6"/>
  <c r="J2360" i="6"/>
  <c r="S2360" i="6" s="1"/>
  <c r="G2360" i="6"/>
  <c r="H2360" i="6" s="1"/>
  <c r="I2360" i="6" s="1"/>
  <c r="F2360" i="6"/>
  <c r="T2360" i="6" s="1"/>
  <c r="E2360" i="6"/>
  <c r="D2360" i="6"/>
  <c r="Q2360" i="6" s="1"/>
  <c r="B2360" i="6"/>
  <c r="C2360" i="6" s="1"/>
  <c r="A2360" i="6"/>
  <c r="U2359" i="6"/>
  <c r="T2359" i="6"/>
  <c r="R2359" i="6"/>
  <c r="Q2359" i="6"/>
  <c r="P2359" i="6"/>
  <c r="N2359" i="6"/>
  <c r="M2359" i="6"/>
  <c r="L2359" i="6"/>
  <c r="K2359" i="6"/>
  <c r="J2359" i="6"/>
  <c r="S2359" i="6" s="1"/>
  <c r="H2359" i="6"/>
  <c r="I2359" i="6" s="1"/>
  <c r="G2359" i="6"/>
  <c r="F2359" i="6"/>
  <c r="E2359" i="6"/>
  <c r="D2359" i="6"/>
  <c r="B2359" i="6"/>
  <c r="O2359" i="6" s="1"/>
  <c r="A2359" i="6"/>
  <c r="U2358" i="6"/>
  <c r="T2358" i="6"/>
  <c r="R2358" i="6"/>
  <c r="P2358" i="6"/>
  <c r="O2358" i="6"/>
  <c r="N2358" i="6"/>
  <c r="M2358" i="6"/>
  <c r="L2358" i="6"/>
  <c r="K2358" i="6"/>
  <c r="J2358" i="6"/>
  <c r="S2358" i="6" s="1"/>
  <c r="G2358" i="6"/>
  <c r="H2358" i="6" s="1"/>
  <c r="I2358" i="6" s="1"/>
  <c r="F2358" i="6"/>
  <c r="E2358" i="6"/>
  <c r="D2358" i="6"/>
  <c r="Q2358" i="6" s="1"/>
  <c r="B2358" i="6"/>
  <c r="A2358" i="6"/>
  <c r="V2357" i="6"/>
  <c r="W2357" i="6" s="1"/>
  <c r="X2357" i="6" s="1"/>
  <c r="R2357" i="6"/>
  <c r="Q2357" i="6"/>
  <c r="N2357" i="6"/>
  <c r="M2357" i="6"/>
  <c r="L2357" i="6"/>
  <c r="P2357" i="6" s="1"/>
  <c r="K2357" i="6"/>
  <c r="U2357" i="6" s="1"/>
  <c r="J2357" i="6"/>
  <c r="S2357" i="6" s="1"/>
  <c r="I2357" i="6"/>
  <c r="H2357" i="6"/>
  <c r="G2357" i="6"/>
  <c r="F2357" i="6"/>
  <c r="T2357" i="6" s="1"/>
  <c r="E2357" i="6"/>
  <c r="D2357" i="6"/>
  <c r="B2357" i="6"/>
  <c r="A2357" i="6"/>
  <c r="U2356" i="6"/>
  <c r="T2356" i="6"/>
  <c r="S2356" i="6"/>
  <c r="R2356" i="6"/>
  <c r="M2356" i="6"/>
  <c r="L2356" i="6"/>
  <c r="P2356" i="6" s="1"/>
  <c r="K2356" i="6"/>
  <c r="J2356" i="6"/>
  <c r="H2356" i="6"/>
  <c r="G2356" i="6"/>
  <c r="F2356" i="6"/>
  <c r="E2356" i="6"/>
  <c r="I2356" i="6" s="1"/>
  <c r="D2356" i="6"/>
  <c r="Q2356" i="6" s="1"/>
  <c r="B2356" i="6"/>
  <c r="A2356" i="6"/>
  <c r="U2355" i="6"/>
  <c r="S2355" i="6"/>
  <c r="R2355" i="6"/>
  <c r="V2355" i="6" s="1"/>
  <c r="W2355" i="6" s="1"/>
  <c r="X2355" i="6" s="1"/>
  <c r="O2355" i="6"/>
  <c r="N2355" i="6"/>
  <c r="M2355" i="6"/>
  <c r="L2355" i="6"/>
  <c r="P2355" i="6" s="1"/>
  <c r="K2355" i="6"/>
  <c r="J2355" i="6"/>
  <c r="H2355" i="6"/>
  <c r="I2355" i="6" s="1"/>
  <c r="G2355" i="6"/>
  <c r="F2355" i="6"/>
  <c r="T2355" i="6" s="1"/>
  <c r="E2355" i="6"/>
  <c r="D2355" i="6"/>
  <c r="Q2355" i="6" s="1"/>
  <c r="C2355" i="6"/>
  <c r="B2355" i="6"/>
  <c r="A2355" i="6"/>
  <c r="R2354" i="6"/>
  <c r="O2354" i="6"/>
  <c r="N2354" i="6"/>
  <c r="M2354" i="6"/>
  <c r="L2354" i="6"/>
  <c r="P2354" i="6" s="1"/>
  <c r="K2354" i="6"/>
  <c r="U2354" i="6" s="1"/>
  <c r="J2354" i="6"/>
  <c r="S2354" i="6" s="1"/>
  <c r="H2354" i="6"/>
  <c r="I2354" i="6" s="1"/>
  <c r="G2354" i="6"/>
  <c r="F2354" i="6"/>
  <c r="T2354" i="6" s="1"/>
  <c r="E2354" i="6"/>
  <c r="D2354" i="6"/>
  <c r="Q2354" i="6" s="1"/>
  <c r="B2354" i="6"/>
  <c r="C2354" i="6" s="1"/>
  <c r="A2354" i="6"/>
  <c r="U2353" i="6"/>
  <c r="T2353" i="6"/>
  <c r="R2353" i="6"/>
  <c r="O2353" i="6"/>
  <c r="N2353" i="6"/>
  <c r="M2353" i="6"/>
  <c r="L2353" i="6"/>
  <c r="P2353" i="6" s="1"/>
  <c r="K2353" i="6"/>
  <c r="J2353" i="6"/>
  <c r="S2353" i="6" s="1"/>
  <c r="G2353" i="6"/>
  <c r="H2353" i="6" s="1"/>
  <c r="F2353" i="6"/>
  <c r="E2353" i="6"/>
  <c r="D2353" i="6"/>
  <c r="Q2353" i="6" s="1"/>
  <c r="B2353" i="6"/>
  <c r="C2353" i="6" s="1"/>
  <c r="A2353" i="6"/>
  <c r="U2352" i="6"/>
  <c r="Q2352" i="6"/>
  <c r="P2352" i="6"/>
  <c r="N2352" i="6"/>
  <c r="M2352" i="6"/>
  <c r="L2352" i="6"/>
  <c r="K2352" i="6"/>
  <c r="J2352" i="6"/>
  <c r="S2352" i="6" s="1"/>
  <c r="H2352" i="6"/>
  <c r="G2352" i="6"/>
  <c r="F2352" i="6"/>
  <c r="T2352" i="6" s="1"/>
  <c r="E2352" i="6"/>
  <c r="D2352" i="6"/>
  <c r="C2352" i="6"/>
  <c r="B2352" i="6"/>
  <c r="O2352" i="6" s="1"/>
  <c r="A2352" i="6"/>
  <c r="U2351" i="6"/>
  <c r="T2351" i="6"/>
  <c r="R2351" i="6"/>
  <c r="Q2351" i="6"/>
  <c r="M2351" i="6"/>
  <c r="L2351" i="6"/>
  <c r="P2351" i="6" s="1"/>
  <c r="K2351" i="6"/>
  <c r="J2351" i="6"/>
  <c r="S2351" i="6" s="1"/>
  <c r="G2351" i="6"/>
  <c r="H2351" i="6" s="1"/>
  <c r="I2351" i="6" s="1"/>
  <c r="F2351" i="6"/>
  <c r="E2351" i="6"/>
  <c r="D2351" i="6"/>
  <c r="B2351" i="6"/>
  <c r="V2351" i="6" s="1"/>
  <c r="W2351" i="6" s="1"/>
  <c r="X2351" i="6" s="1"/>
  <c r="A2351" i="6"/>
  <c r="T2350" i="6"/>
  <c r="R2350" i="6"/>
  <c r="Q2350" i="6"/>
  <c r="M2350" i="6"/>
  <c r="L2350" i="6"/>
  <c r="P2350" i="6" s="1"/>
  <c r="K2350" i="6"/>
  <c r="U2350" i="6" s="1"/>
  <c r="J2350" i="6"/>
  <c r="S2350" i="6" s="1"/>
  <c r="H2350" i="6"/>
  <c r="I2350" i="6" s="1"/>
  <c r="G2350" i="6"/>
  <c r="F2350" i="6"/>
  <c r="E2350" i="6"/>
  <c r="D2350" i="6"/>
  <c r="B2350" i="6"/>
  <c r="A2350" i="6"/>
  <c r="U2349" i="6"/>
  <c r="T2349" i="6"/>
  <c r="R2349" i="6"/>
  <c r="P2349" i="6"/>
  <c r="M2349" i="6"/>
  <c r="L2349" i="6"/>
  <c r="K2349" i="6"/>
  <c r="J2349" i="6"/>
  <c r="S2349" i="6" s="1"/>
  <c r="I2349" i="6"/>
  <c r="G2349" i="6"/>
  <c r="H2349" i="6" s="1"/>
  <c r="F2349" i="6"/>
  <c r="E2349" i="6"/>
  <c r="D2349" i="6"/>
  <c r="Q2349" i="6" s="1"/>
  <c r="B2349" i="6"/>
  <c r="A2349" i="6"/>
  <c r="U2348" i="6"/>
  <c r="T2348" i="6"/>
  <c r="S2348" i="6"/>
  <c r="Q2348" i="6"/>
  <c r="P2348" i="6"/>
  <c r="M2348" i="6"/>
  <c r="L2348" i="6"/>
  <c r="K2348" i="6"/>
  <c r="J2348" i="6"/>
  <c r="H2348" i="6"/>
  <c r="I2348" i="6" s="1"/>
  <c r="G2348" i="6"/>
  <c r="F2348" i="6"/>
  <c r="E2348" i="6"/>
  <c r="R2348" i="6" s="1"/>
  <c r="D2348" i="6"/>
  <c r="B2348" i="6"/>
  <c r="A2348" i="6"/>
  <c r="R2347" i="6"/>
  <c r="O2347" i="6"/>
  <c r="N2347" i="6"/>
  <c r="M2347" i="6"/>
  <c r="L2347" i="6"/>
  <c r="P2347" i="6" s="1"/>
  <c r="K2347" i="6"/>
  <c r="U2347" i="6" s="1"/>
  <c r="J2347" i="6"/>
  <c r="S2347" i="6" s="1"/>
  <c r="H2347" i="6"/>
  <c r="I2347" i="6" s="1"/>
  <c r="G2347" i="6"/>
  <c r="F2347" i="6"/>
  <c r="T2347" i="6" s="1"/>
  <c r="E2347" i="6"/>
  <c r="D2347" i="6"/>
  <c r="Q2347" i="6" s="1"/>
  <c r="B2347" i="6"/>
  <c r="C2347" i="6" s="1"/>
  <c r="A2347" i="6"/>
  <c r="U2346" i="6"/>
  <c r="T2346" i="6"/>
  <c r="R2346" i="6"/>
  <c r="O2346" i="6"/>
  <c r="N2346" i="6"/>
  <c r="M2346" i="6"/>
  <c r="L2346" i="6"/>
  <c r="P2346" i="6" s="1"/>
  <c r="K2346" i="6"/>
  <c r="J2346" i="6"/>
  <c r="S2346" i="6" s="1"/>
  <c r="G2346" i="6"/>
  <c r="H2346" i="6" s="1"/>
  <c r="F2346" i="6"/>
  <c r="E2346" i="6"/>
  <c r="D2346" i="6"/>
  <c r="Q2346" i="6" s="1"/>
  <c r="B2346" i="6"/>
  <c r="C2346" i="6" s="1"/>
  <c r="A2346" i="6"/>
  <c r="V2345" i="6"/>
  <c r="W2345" i="6" s="1"/>
  <c r="X2345" i="6" s="1"/>
  <c r="U2345" i="6"/>
  <c r="Q2345" i="6"/>
  <c r="P2345" i="6"/>
  <c r="N2345" i="6"/>
  <c r="M2345" i="6"/>
  <c r="L2345" i="6"/>
  <c r="K2345" i="6"/>
  <c r="J2345" i="6"/>
  <c r="S2345" i="6" s="1"/>
  <c r="H2345" i="6"/>
  <c r="G2345" i="6"/>
  <c r="F2345" i="6"/>
  <c r="T2345" i="6" s="1"/>
  <c r="E2345" i="6"/>
  <c r="R2345" i="6" s="1"/>
  <c r="D2345" i="6"/>
  <c r="C2345" i="6"/>
  <c r="B2345" i="6"/>
  <c r="O2345" i="6" s="1"/>
  <c r="A2345" i="6"/>
  <c r="U2344" i="6"/>
  <c r="T2344" i="6"/>
  <c r="R2344" i="6"/>
  <c r="Q2344" i="6"/>
  <c r="P2344" i="6"/>
  <c r="M2344" i="6"/>
  <c r="L2344" i="6"/>
  <c r="K2344" i="6"/>
  <c r="J2344" i="6"/>
  <c r="S2344" i="6" s="1"/>
  <c r="G2344" i="6"/>
  <c r="H2344" i="6" s="1"/>
  <c r="I2344" i="6" s="1"/>
  <c r="F2344" i="6"/>
  <c r="E2344" i="6"/>
  <c r="D2344" i="6"/>
  <c r="B2344" i="6"/>
  <c r="V2344" i="6" s="1"/>
  <c r="W2344" i="6" s="1"/>
  <c r="X2344" i="6" s="1"/>
  <c r="A2344" i="6"/>
  <c r="T2343" i="6"/>
  <c r="R2343" i="6"/>
  <c r="Q2343" i="6"/>
  <c r="N2343" i="6"/>
  <c r="M2343" i="6"/>
  <c r="L2343" i="6"/>
  <c r="P2343" i="6" s="1"/>
  <c r="K2343" i="6"/>
  <c r="U2343" i="6" s="1"/>
  <c r="J2343" i="6"/>
  <c r="S2343" i="6" s="1"/>
  <c r="H2343" i="6"/>
  <c r="I2343" i="6" s="1"/>
  <c r="G2343" i="6"/>
  <c r="F2343" i="6"/>
  <c r="E2343" i="6"/>
  <c r="D2343" i="6"/>
  <c r="C2343" i="6"/>
  <c r="B2343" i="6"/>
  <c r="O2343" i="6" s="1"/>
  <c r="A2343" i="6"/>
  <c r="U2342" i="6"/>
  <c r="T2342" i="6"/>
  <c r="R2342" i="6"/>
  <c r="P2342" i="6"/>
  <c r="M2342" i="6"/>
  <c r="L2342" i="6"/>
  <c r="K2342" i="6"/>
  <c r="J2342" i="6"/>
  <c r="S2342" i="6" s="1"/>
  <c r="H2342" i="6"/>
  <c r="I2342" i="6" s="1"/>
  <c r="G2342" i="6"/>
  <c r="F2342" i="6"/>
  <c r="E2342" i="6"/>
  <c r="V2342" i="6" s="1"/>
  <c r="W2342" i="6" s="1"/>
  <c r="X2342" i="6" s="1"/>
  <c r="D2342" i="6"/>
  <c r="Q2342" i="6" s="1"/>
  <c r="B2342" i="6"/>
  <c r="A2342" i="6"/>
  <c r="U2341" i="6"/>
  <c r="S2341" i="6"/>
  <c r="R2341" i="6"/>
  <c r="M2341" i="6"/>
  <c r="L2341" i="6"/>
  <c r="P2341" i="6" s="1"/>
  <c r="K2341" i="6"/>
  <c r="J2341" i="6"/>
  <c r="I2341" i="6"/>
  <c r="H2341" i="6"/>
  <c r="G2341" i="6"/>
  <c r="F2341" i="6"/>
  <c r="T2341" i="6" s="1"/>
  <c r="E2341" i="6"/>
  <c r="V2341" i="6" s="1"/>
  <c r="W2341" i="6" s="1"/>
  <c r="X2341" i="6" s="1"/>
  <c r="D2341" i="6"/>
  <c r="Q2341" i="6" s="1"/>
  <c r="B2341" i="6"/>
  <c r="C2341" i="6" s="1"/>
  <c r="A2341" i="6"/>
  <c r="R2340" i="6"/>
  <c r="P2340" i="6"/>
  <c r="O2340" i="6"/>
  <c r="N2340" i="6"/>
  <c r="M2340" i="6"/>
  <c r="L2340" i="6"/>
  <c r="K2340" i="6"/>
  <c r="U2340" i="6" s="1"/>
  <c r="J2340" i="6"/>
  <c r="S2340" i="6" s="1"/>
  <c r="H2340" i="6"/>
  <c r="G2340" i="6"/>
  <c r="F2340" i="6"/>
  <c r="T2340" i="6" s="1"/>
  <c r="E2340" i="6"/>
  <c r="D2340" i="6"/>
  <c r="Q2340" i="6" s="1"/>
  <c r="B2340" i="6"/>
  <c r="C2340" i="6" s="1"/>
  <c r="A2340" i="6"/>
  <c r="U2339" i="6"/>
  <c r="R2339" i="6"/>
  <c r="V2339" i="6" s="1"/>
  <c r="W2339" i="6" s="1"/>
  <c r="X2339" i="6" s="1"/>
  <c r="O2339" i="6"/>
  <c r="N2339" i="6"/>
  <c r="M2339" i="6"/>
  <c r="L2339" i="6"/>
  <c r="P2339" i="6" s="1"/>
  <c r="K2339" i="6"/>
  <c r="J2339" i="6"/>
  <c r="S2339" i="6" s="1"/>
  <c r="G2339" i="6"/>
  <c r="H2339" i="6" s="1"/>
  <c r="I2339" i="6" s="1"/>
  <c r="F2339" i="6"/>
  <c r="T2339" i="6" s="1"/>
  <c r="E2339" i="6"/>
  <c r="D2339" i="6"/>
  <c r="Q2339" i="6" s="1"/>
  <c r="B2339" i="6"/>
  <c r="C2339" i="6" s="1"/>
  <c r="A2339" i="6"/>
  <c r="T2338" i="6"/>
  <c r="R2338" i="6"/>
  <c r="Q2338" i="6"/>
  <c r="P2338" i="6"/>
  <c r="N2338" i="6"/>
  <c r="M2338" i="6"/>
  <c r="L2338" i="6"/>
  <c r="K2338" i="6"/>
  <c r="U2338" i="6" s="1"/>
  <c r="J2338" i="6"/>
  <c r="S2338" i="6" s="1"/>
  <c r="G2338" i="6"/>
  <c r="H2338" i="6" s="1"/>
  <c r="I2338" i="6" s="1"/>
  <c r="F2338" i="6"/>
  <c r="E2338" i="6"/>
  <c r="D2338" i="6"/>
  <c r="B2338" i="6"/>
  <c r="O2338" i="6" s="1"/>
  <c r="A2338" i="6"/>
  <c r="U2337" i="6"/>
  <c r="T2337" i="6"/>
  <c r="R2337" i="6"/>
  <c r="P2337" i="6"/>
  <c r="M2337" i="6"/>
  <c r="L2337" i="6"/>
  <c r="K2337" i="6"/>
  <c r="J2337" i="6"/>
  <c r="S2337" i="6" s="1"/>
  <c r="G2337" i="6"/>
  <c r="H2337" i="6" s="1"/>
  <c r="I2337" i="6" s="1"/>
  <c r="F2337" i="6"/>
  <c r="E2337" i="6"/>
  <c r="D2337" i="6"/>
  <c r="Q2337" i="6" s="1"/>
  <c r="C2337" i="6"/>
  <c r="B2337" i="6"/>
  <c r="A2337" i="6"/>
  <c r="R2336" i="6"/>
  <c r="Q2336" i="6"/>
  <c r="N2336" i="6"/>
  <c r="M2336" i="6"/>
  <c r="L2336" i="6"/>
  <c r="P2336" i="6" s="1"/>
  <c r="K2336" i="6"/>
  <c r="U2336" i="6" s="1"/>
  <c r="J2336" i="6"/>
  <c r="S2336" i="6" s="1"/>
  <c r="I2336" i="6"/>
  <c r="H2336" i="6"/>
  <c r="G2336" i="6"/>
  <c r="F2336" i="6"/>
  <c r="T2336" i="6" s="1"/>
  <c r="E2336" i="6"/>
  <c r="D2336" i="6"/>
  <c r="C2336" i="6"/>
  <c r="B2336" i="6"/>
  <c r="O2336" i="6" s="1"/>
  <c r="A2336" i="6"/>
  <c r="U2335" i="6"/>
  <c r="T2335" i="6"/>
  <c r="S2335" i="6"/>
  <c r="R2335" i="6"/>
  <c r="M2335" i="6"/>
  <c r="L2335" i="6"/>
  <c r="P2335" i="6" s="1"/>
  <c r="K2335" i="6"/>
  <c r="J2335" i="6"/>
  <c r="G2335" i="6"/>
  <c r="H2335" i="6" s="1"/>
  <c r="I2335" i="6" s="1"/>
  <c r="F2335" i="6"/>
  <c r="E2335" i="6"/>
  <c r="D2335" i="6"/>
  <c r="Q2335" i="6" s="1"/>
  <c r="B2335" i="6"/>
  <c r="A2335" i="6"/>
  <c r="U2334" i="6"/>
  <c r="T2334" i="6"/>
  <c r="S2334" i="6"/>
  <c r="R2334" i="6"/>
  <c r="O2334" i="6"/>
  <c r="N2334" i="6"/>
  <c r="M2334" i="6"/>
  <c r="L2334" i="6"/>
  <c r="P2334" i="6" s="1"/>
  <c r="K2334" i="6"/>
  <c r="J2334" i="6"/>
  <c r="I2334" i="6"/>
  <c r="H2334" i="6"/>
  <c r="G2334" i="6"/>
  <c r="F2334" i="6"/>
  <c r="E2334" i="6"/>
  <c r="D2334" i="6"/>
  <c r="Q2334" i="6" s="1"/>
  <c r="C2334" i="6"/>
  <c r="B2334" i="6"/>
  <c r="A2334" i="6"/>
  <c r="S2333" i="6"/>
  <c r="R2333" i="6"/>
  <c r="M2333" i="6"/>
  <c r="L2333" i="6"/>
  <c r="P2333" i="6" s="1"/>
  <c r="K2333" i="6"/>
  <c r="U2333" i="6" s="1"/>
  <c r="J2333" i="6"/>
  <c r="H2333" i="6"/>
  <c r="G2333" i="6"/>
  <c r="F2333" i="6"/>
  <c r="T2333" i="6" s="1"/>
  <c r="E2333" i="6"/>
  <c r="D2333" i="6"/>
  <c r="Q2333" i="6" s="1"/>
  <c r="B2333" i="6"/>
  <c r="A2333" i="6"/>
  <c r="U2332" i="6"/>
  <c r="T2332" i="6"/>
  <c r="R2332" i="6"/>
  <c r="O2332" i="6"/>
  <c r="N2332" i="6"/>
  <c r="M2332" i="6"/>
  <c r="L2332" i="6"/>
  <c r="P2332" i="6" s="1"/>
  <c r="K2332" i="6"/>
  <c r="J2332" i="6"/>
  <c r="S2332" i="6" s="1"/>
  <c r="H2332" i="6"/>
  <c r="I2332" i="6" s="1"/>
  <c r="G2332" i="6"/>
  <c r="F2332" i="6"/>
  <c r="E2332" i="6"/>
  <c r="D2332" i="6"/>
  <c r="Q2332" i="6" s="1"/>
  <c r="B2332" i="6"/>
  <c r="C2332" i="6" s="1"/>
  <c r="A2332" i="6"/>
  <c r="T2331" i="6"/>
  <c r="R2331" i="6"/>
  <c r="Q2331" i="6"/>
  <c r="P2331" i="6"/>
  <c r="N2331" i="6"/>
  <c r="M2331" i="6"/>
  <c r="L2331" i="6"/>
  <c r="K2331" i="6"/>
  <c r="U2331" i="6" s="1"/>
  <c r="J2331" i="6"/>
  <c r="S2331" i="6" s="1"/>
  <c r="G2331" i="6"/>
  <c r="H2331" i="6" s="1"/>
  <c r="I2331" i="6" s="1"/>
  <c r="F2331" i="6"/>
  <c r="E2331" i="6"/>
  <c r="D2331" i="6"/>
  <c r="C2331" i="6"/>
  <c r="B2331" i="6"/>
  <c r="O2331" i="6" s="1"/>
  <c r="A2331" i="6"/>
  <c r="U2330" i="6"/>
  <c r="R2330" i="6"/>
  <c r="P2330" i="6"/>
  <c r="M2330" i="6"/>
  <c r="L2330" i="6"/>
  <c r="K2330" i="6"/>
  <c r="J2330" i="6"/>
  <c r="S2330" i="6" s="1"/>
  <c r="G2330" i="6"/>
  <c r="H2330" i="6" s="1"/>
  <c r="I2330" i="6" s="1"/>
  <c r="F2330" i="6"/>
  <c r="T2330" i="6" s="1"/>
  <c r="E2330" i="6"/>
  <c r="D2330" i="6"/>
  <c r="Q2330" i="6" s="1"/>
  <c r="C2330" i="6"/>
  <c r="B2330" i="6"/>
  <c r="A2330" i="6"/>
  <c r="T2329" i="6"/>
  <c r="Q2329" i="6"/>
  <c r="M2329" i="6"/>
  <c r="L2329" i="6"/>
  <c r="P2329" i="6" s="1"/>
  <c r="K2329" i="6"/>
  <c r="U2329" i="6" s="1"/>
  <c r="J2329" i="6"/>
  <c r="S2329" i="6" s="1"/>
  <c r="H2329" i="6"/>
  <c r="I2329" i="6" s="1"/>
  <c r="G2329" i="6"/>
  <c r="F2329" i="6"/>
  <c r="E2329" i="6"/>
  <c r="R2329" i="6" s="1"/>
  <c r="D2329" i="6"/>
  <c r="B2329" i="6"/>
  <c r="O2329" i="6" s="1"/>
  <c r="A2329" i="6"/>
  <c r="U2328" i="6"/>
  <c r="T2328" i="6"/>
  <c r="S2328" i="6"/>
  <c r="R2328" i="6"/>
  <c r="Q2328" i="6"/>
  <c r="M2328" i="6"/>
  <c r="L2328" i="6"/>
  <c r="P2328" i="6" s="1"/>
  <c r="K2328" i="6"/>
  <c r="J2328" i="6"/>
  <c r="G2328" i="6"/>
  <c r="H2328" i="6" s="1"/>
  <c r="I2328" i="6" s="1"/>
  <c r="F2328" i="6"/>
  <c r="E2328" i="6"/>
  <c r="D2328" i="6"/>
  <c r="B2328" i="6"/>
  <c r="A2328" i="6"/>
  <c r="U2327" i="6"/>
  <c r="S2327" i="6"/>
  <c r="R2327" i="6"/>
  <c r="P2327" i="6"/>
  <c r="O2327" i="6"/>
  <c r="N2327" i="6"/>
  <c r="M2327" i="6"/>
  <c r="L2327" i="6"/>
  <c r="K2327" i="6"/>
  <c r="J2327" i="6"/>
  <c r="H2327" i="6"/>
  <c r="I2327" i="6" s="1"/>
  <c r="G2327" i="6"/>
  <c r="F2327" i="6"/>
  <c r="T2327" i="6" s="1"/>
  <c r="E2327" i="6"/>
  <c r="D2327" i="6"/>
  <c r="Q2327" i="6" s="1"/>
  <c r="B2327" i="6"/>
  <c r="A2327" i="6"/>
  <c r="S2326" i="6"/>
  <c r="R2326" i="6"/>
  <c r="M2326" i="6"/>
  <c r="L2326" i="6"/>
  <c r="P2326" i="6" s="1"/>
  <c r="K2326" i="6"/>
  <c r="U2326" i="6" s="1"/>
  <c r="J2326" i="6"/>
  <c r="H2326" i="6"/>
  <c r="I2326" i="6" s="1"/>
  <c r="G2326" i="6"/>
  <c r="F2326" i="6"/>
  <c r="T2326" i="6" s="1"/>
  <c r="E2326" i="6"/>
  <c r="D2326" i="6"/>
  <c r="Q2326" i="6" s="1"/>
  <c r="B2326" i="6"/>
  <c r="A2326" i="6"/>
  <c r="T2325" i="6"/>
  <c r="R2325" i="6"/>
  <c r="O2325" i="6"/>
  <c r="N2325" i="6"/>
  <c r="M2325" i="6"/>
  <c r="L2325" i="6"/>
  <c r="P2325" i="6" s="1"/>
  <c r="K2325" i="6"/>
  <c r="U2325" i="6" s="1"/>
  <c r="J2325" i="6"/>
  <c r="S2325" i="6" s="1"/>
  <c r="H2325" i="6"/>
  <c r="I2325" i="6" s="1"/>
  <c r="G2325" i="6"/>
  <c r="F2325" i="6"/>
  <c r="E2325" i="6"/>
  <c r="D2325" i="6"/>
  <c r="Q2325" i="6" s="1"/>
  <c r="B2325" i="6"/>
  <c r="C2325" i="6" s="1"/>
  <c r="A2325" i="6"/>
  <c r="U2324" i="6"/>
  <c r="R2324" i="6"/>
  <c r="P2324" i="6"/>
  <c r="O2324" i="6"/>
  <c r="N2324" i="6"/>
  <c r="M2324" i="6"/>
  <c r="L2324" i="6"/>
  <c r="K2324" i="6"/>
  <c r="J2324" i="6"/>
  <c r="S2324" i="6" s="1"/>
  <c r="G2324" i="6"/>
  <c r="H2324" i="6" s="1"/>
  <c r="I2324" i="6" s="1"/>
  <c r="F2324" i="6"/>
  <c r="E2324" i="6"/>
  <c r="D2324" i="6"/>
  <c r="Q2324" i="6" s="1"/>
  <c r="C2324" i="6"/>
  <c r="B2324" i="6"/>
  <c r="A2324" i="6"/>
  <c r="T2323" i="6"/>
  <c r="R2323" i="6"/>
  <c r="Q2323" i="6"/>
  <c r="P2323" i="6"/>
  <c r="O2323" i="6"/>
  <c r="N2323" i="6"/>
  <c r="M2323" i="6"/>
  <c r="L2323" i="6"/>
  <c r="K2323" i="6"/>
  <c r="U2323" i="6" s="1"/>
  <c r="J2323" i="6"/>
  <c r="S2323" i="6" s="1"/>
  <c r="G2323" i="6"/>
  <c r="H2323" i="6" s="1"/>
  <c r="I2323" i="6" s="1"/>
  <c r="F2323" i="6"/>
  <c r="E2323" i="6"/>
  <c r="D2323" i="6"/>
  <c r="B2323" i="6"/>
  <c r="A2323" i="6"/>
  <c r="V2322" i="6"/>
  <c r="W2322" i="6" s="1"/>
  <c r="X2322" i="6" s="1"/>
  <c r="U2322" i="6"/>
  <c r="Q2322" i="6"/>
  <c r="P2322" i="6"/>
  <c r="M2322" i="6"/>
  <c r="L2322" i="6"/>
  <c r="K2322" i="6"/>
  <c r="J2322" i="6"/>
  <c r="S2322" i="6" s="1"/>
  <c r="G2322" i="6"/>
  <c r="H2322" i="6" s="1"/>
  <c r="I2322" i="6" s="1"/>
  <c r="F2322" i="6"/>
  <c r="T2322" i="6" s="1"/>
  <c r="E2322" i="6"/>
  <c r="R2322" i="6" s="1"/>
  <c r="D2322" i="6"/>
  <c r="B2322" i="6"/>
  <c r="A2322" i="6"/>
  <c r="U2321" i="6"/>
  <c r="T2321" i="6"/>
  <c r="S2321" i="6"/>
  <c r="R2321" i="6"/>
  <c r="Q2321" i="6"/>
  <c r="P2321" i="6"/>
  <c r="M2321" i="6"/>
  <c r="L2321" i="6"/>
  <c r="K2321" i="6"/>
  <c r="J2321" i="6"/>
  <c r="G2321" i="6"/>
  <c r="H2321" i="6" s="1"/>
  <c r="I2321" i="6" s="1"/>
  <c r="F2321" i="6"/>
  <c r="E2321" i="6"/>
  <c r="D2321" i="6"/>
  <c r="C2321" i="6"/>
  <c r="B2321" i="6"/>
  <c r="A2321" i="6"/>
  <c r="U2320" i="6"/>
  <c r="S2320" i="6"/>
  <c r="M2320" i="6"/>
  <c r="L2320" i="6"/>
  <c r="P2320" i="6" s="1"/>
  <c r="K2320" i="6"/>
  <c r="J2320" i="6"/>
  <c r="I2320" i="6"/>
  <c r="H2320" i="6"/>
  <c r="G2320" i="6"/>
  <c r="F2320" i="6"/>
  <c r="T2320" i="6" s="1"/>
  <c r="E2320" i="6"/>
  <c r="D2320" i="6"/>
  <c r="Q2320" i="6" s="1"/>
  <c r="B2320" i="6"/>
  <c r="C2320" i="6" s="1"/>
  <c r="A2320" i="6"/>
  <c r="S2319" i="6"/>
  <c r="R2319" i="6"/>
  <c r="Q2319" i="6"/>
  <c r="M2319" i="6"/>
  <c r="L2319" i="6"/>
  <c r="P2319" i="6" s="1"/>
  <c r="K2319" i="6"/>
  <c r="U2319" i="6" s="1"/>
  <c r="J2319" i="6"/>
  <c r="H2319" i="6"/>
  <c r="G2319" i="6"/>
  <c r="F2319" i="6"/>
  <c r="T2319" i="6" s="1"/>
  <c r="E2319" i="6"/>
  <c r="I2319" i="6" s="1"/>
  <c r="D2319" i="6"/>
  <c r="B2319" i="6"/>
  <c r="N2319" i="6" s="1"/>
  <c r="A2319" i="6"/>
  <c r="W2318" i="6"/>
  <c r="X2318" i="6" s="1"/>
  <c r="V2318" i="6"/>
  <c r="R2318" i="6"/>
  <c r="O2318" i="6"/>
  <c r="N2318" i="6"/>
  <c r="M2318" i="6"/>
  <c r="L2318" i="6"/>
  <c r="P2318" i="6" s="1"/>
  <c r="K2318" i="6"/>
  <c r="U2318" i="6" s="1"/>
  <c r="J2318" i="6"/>
  <c r="S2318" i="6" s="1"/>
  <c r="I2318" i="6"/>
  <c r="G2318" i="6"/>
  <c r="H2318" i="6" s="1"/>
  <c r="F2318" i="6"/>
  <c r="T2318" i="6" s="1"/>
  <c r="E2318" i="6"/>
  <c r="D2318" i="6"/>
  <c r="Q2318" i="6" s="1"/>
  <c r="B2318" i="6"/>
  <c r="C2318" i="6" s="1"/>
  <c r="A2318" i="6"/>
  <c r="U2317" i="6"/>
  <c r="T2317" i="6"/>
  <c r="S2317" i="6"/>
  <c r="R2317" i="6"/>
  <c r="P2317" i="6"/>
  <c r="M2317" i="6"/>
  <c r="L2317" i="6"/>
  <c r="K2317" i="6"/>
  <c r="J2317" i="6"/>
  <c r="G2317" i="6"/>
  <c r="H2317" i="6" s="1"/>
  <c r="F2317" i="6"/>
  <c r="E2317" i="6"/>
  <c r="D2317" i="6"/>
  <c r="Q2317" i="6" s="1"/>
  <c r="B2317" i="6"/>
  <c r="A2317" i="6"/>
  <c r="T2316" i="6"/>
  <c r="R2316" i="6"/>
  <c r="Q2316" i="6"/>
  <c r="O2316" i="6"/>
  <c r="N2316" i="6"/>
  <c r="M2316" i="6"/>
  <c r="L2316" i="6"/>
  <c r="P2316" i="6" s="1"/>
  <c r="K2316" i="6"/>
  <c r="U2316" i="6" s="1"/>
  <c r="J2316" i="6"/>
  <c r="S2316" i="6" s="1"/>
  <c r="G2316" i="6"/>
  <c r="H2316" i="6" s="1"/>
  <c r="I2316" i="6" s="1"/>
  <c r="F2316" i="6"/>
  <c r="E2316" i="6"/>
  <c r="D2316" i="6"/>
  <c r="B2316" i="6"/>
  <c r="A2316" i="6"/>
  <c r="U2315" i="6"/>
  <c r="Q2315" i="6"/>
  <c r="P2315" i="6"/>
  <c r="O2315" i="6"/>
  <c r="M2315" i="6"/>
  <c r="L2315" i="6"/>
  <c r="K2315" i="6"/>
  <c r="J2315" i="6"/>
  <c r="S2315" i="6" s="1"/>
  <c r="G2315" i="6"/>
  <c r="H2315" i="6" s="1"/>
  <c r="I2315" i="6" s="1"/>
  <c r="F2315" i="6"/>
  <c r="E2315" i="6"/>
  <c r="R2315" i="6" s="1"/>
  <c r="D2315" i="6"/>
  <c r="B2315" i="6"/>
  <c r="A2315" i="6"/>
  <c r="T2314" i="6"/>
  <c r="R2314" i="6"/>
  <c r="Q2314" i="6"/>
  <c r="M2314" i="6"/>
  <c r="L2314" i="6"/>
  <c r="P2314" i="6" s="1"/>
  <c r="K2314" i="6"/>
  <c r="U2314" i="6" s="1"/>
  <c r="J2314" i="6"/>
  <c r="S2314" i="6" s="1"/>
  <c r="I2314" i="6"/>
  <c r="G2314" i="6"/>
  <c r="H2314" i="6" s="1"/>
  <c r="F2314" i="6"/>
  <c r="E2314" i="6"/>
  <c r="D2314" i="6"/>
  <c r="C2314" i="6"/>
  <c r="B2314" i="6"/>
  <c r="A2314" i="6"/>
  <c r="U2313" i="6"/>
  <c r="S2313" i="6"/>
  <c r="R2313" i="6"/>
  <c r="M2313" i="6"/>
  <c r="L2313" i="6"/>
  <c r="P2313" i="6" s="1"/>
  <c r="K2313" i="6"/>
  <c r="J2313" i="6"/>
  <c r="G2313" i="6"/>
  <c r="H2313" i="6" s="1"/>
  <c r="F2313" i="6"/>
  <c r="T2313" i="6" s="1"/>
  <c r="E2313" i="6"/>
  <c r="D2313" i="6"/>
  <c r="Q2313" i="6" s="1"/>
  <c r="B2313" i="6"/>
  <c r="C2313" i="6" s="1"/>
  <c r="A2313" i="6"/>
  <c r="S2312" i="6"/>
  <c r="R2312" i="6"/>
  <c r="Q2312" i="6"/>
  <c r="P2312" i="6"/>
  <c r="M2312" i="6"/>
  <c r="L2312" i="6"/>
  <c r="K2312" i="6"/>
  <c r="U2312" i="6" s="1"/>
  <c r="J2312" i="6"/>
  <c r="H2312" i="6"/>
  <c r="G2312" i="6"/>
  <c r="F2312" i="6"/>
  <c r="T2312" i="6" s="1"/>
  <c r="E2312" i="6"/>
  <c r="I2312" i="6" s="1"/>
  <c r="D2312" i="6"/>
  <c r="B2312" i="6"/>
  <c r="A2312" i="6"/>
  <c r="R2311" i="6"/>
  <c r="O2311" i="6"/>
  <c r="N2311" i="6"/>
  <c r="M2311" i="6"/>
  <c r="L2311" i="6"/>
  <c r="P2311" i="6" s="1"/>
  <c r="K2311" i="6"/>
  <c r="U2311" i="6" s="1"/>
  <c r="J2311" i="6"/>
  <c r="S2311" i="6" s="1"/>
  <c r="I2311" i="6"/>
  <c r="G2311" i="6"/>
  <c r="H2311" i="6" s="1"/>
  <c r="F2311" i="6"/>
  <c r="T2311" i="6" s="1"/>
  <c r="E2311" i="6"/>
  <c r="D2311" i="6"/>
  <c r="Q2311" i="6" s="1"/>
  <c r="B2311" i="6"/>
  <c r="C2311" i="6" s="1"/>
  <c r="A2311" i="6"/>
  <c r="U2310" i="6"/>
  <c r="S2310" i="6"/>
  <c r="R2310" i="6"/>
  <c r="P2310" i="6"/>
  <c r="O2310" i="6"/>
  <c r="M2310" i="6"/>
  <c r="L2310" i="6"/>
  <c r="K2310" i="6"/>
  <c r="J2310" i="6"/>
  <c r="I2310" i="6"/>
  <c r="G2310" i="6"/>
  <c r="H2310" i="6" s="1"/>
  <c r="F2310" i="6"/>
  <c r="T2310" i="6" s="1"/>
  <c r="E2310" i="6"/>
  <c r="D2310" i="6"/>
  <c r="Q2310" i="6" s="1"/>
  <c r="B2310" i="6"/>
  <c r="A2310" i="6"/>
  <c r="T2309" i="6"/>
  <c r="R2309" i="6"/>
  <c r="Q2309" i="6"/>
  <c r="O2309" i="6"/>
  <c r="N2309" i="6"/>
  <c r="M2309" i="6"/>
  <c r="L2309" i="6"/>
  <c r="P2309" i="6" s="1"/>
  <c r="K2309" i="6"/>
  <c r="U2309" i="6" s="1"/>
  <c r="J2309" i="6"/>
  <c r="S2309" i="6" s="1"/>
  <c r="G2309" i="6"/>
  <c r="H2309" i="6" s="1"/>
  <c r="I2309" i="6" s="1"/>
  <c r="F2309" i="6"/>
  <c r="E2309" i="6"/>
  <c r="D2309" i="6"/>
  <c r="B2309" i="6"/>
  <c r="A2309" i="6"/>
  <c r="U2308" i="6"/>
  <c r="T2308" i="6"/>
  <c r="Q2308" i="6"/>
  <c r="P2308" i="6"/>
  <c r="M2308" i="6"/>
  <c r="L2308" i="6"/>
  <c r="K2308" i="6"/>
  <c r="J2308" i="6"/>
  <c r="S2308" i="6" s="1"/>
  <c r="G2308" i="6"/>
  <c r="H2308" i="6" s="1"/>
  <c r="I2308" i="6" s="1"/>
  <c r="F2308" i="6"/>
  <c r="E2308" i="6"/>
  <c r="R2308" i="6" s="1"/>
  <c r="D2308" i="6"/>
  <c r="B2308" i="6"/>
  <c r="A2308" i="6"/>
  <c r="S2307" i="6"/>
  <c r="Q2307" i="6"/>
  <c r="P2307" i="6"/>
  <c r="M2307" i="6"/>
  <c r="L2307" i="6"/>
  <c r="K2307" i="6"/>
  <c r="U2307" i="6" s="1"/>
  <c r="J2307" i="6"/>
  <c r="H2307" i="6"/>
  <c r="G2307" i="6"/>
  <c r="F2307" i="6"/>
  <c r="T2307" i="6" s="1"/>
  <c r="E2307" i="6"/>
  <c r="D2307" i="6"/>
  <c r="B2307" i="6"/>
  <c r="A2307" i="6"/>
  <c r="O2306" i="6"/>
  <c r="M2306" i="6"/>
  <c r="L2306" i="6"/>
  <c r="P2306" i="6" s="1"/>
  <c r="K2306" i="6"/>
  <c r="U2306" i="6" s="1"/>
  <c r="J2306" i="6"/>
  <c r="S2306" i="6" s="1"/>
  <c r="G2306" i="6"/>
  <c r="H2306" i="6" s="1"/>
  <c r="F2306" i="6"/>
  <c r="T2306" i="6" s="1"/>
  <c r="E2306" i="6"/>
  <c r="R2306" i="6" s="1"/>
  <c r="D2306" i="6"/>
  <c r="Q2306" i="6" s="1"/>
  <c r="B2306" i="6"/>
  <c r="C2306" i="6" s="1"/>
  <c r="A2306" i="6"/>
  <c r="T2305" i="6"/>
  <c r="S2305" i="6"/>
  <c r="R2305" i="6"/>
  <c r="Q2305" i="6"/>
  <c r="O2305" i="6"/>
  <c r="N2305" i="6"/>
  <c r="M2305" i="6"/>
  <c r="L2305" i="6"/>
  <c r="P2305" i="6" s="1"/>
  <c r="K2305" i="6"/>
  <c r="U2305" i="6" s="1"/>
  <c r="J2305" i="6"/>
  <c r="H2305" i="6"/>
  <c r="I2305" i="6" s="1"/>
  <c r="G2305" i="6"/>
  <c r="F2305" i="6"/>
  <c r="E2305" i="6"/>
  <c r="V2305" i="6" s="1"/>
  <c r="W2305" i="6" s="1"/>
  <c r="X2305" i="6" s="1"/>
  <c r="D2305" i="6"/>
  <c r="C2305" i="6"/>
  <c r="B2305" i="6"/>
  <c r="A2305" i="6"/>
  <c r="U2304" i="6"/>
  <c r="S2304" i="6"/>
  <c r="R2304" i="6"/>
  <c r="P2304" i="6"/>
  <c r="M2304" i="6"/>
  <c r="L2304" i="6"/>
  <c r="K2304" i="6"/>
  <c r="J2304" i="6"/>
  <c r="G2304" i="6"/>
  <c r="H2304" i="6" s="1"/>
  <c r="F2304" i="6"/>
  <c r="T2304" i="6" s="1"/>
  <c r="E2304" i="6"/>
  <c r="D2304" i="6"/>
  <c r="Q2304" i="6" s="1"/>
  <c r="C2304" i="6"/>
  <c r="B2304" i="6"/>
  <c r="A2304" i="6"/>
  <c r="R2303" i="6"/>
  <c r="Q2303" i="6"/>
  <c r="O2303" i="6"/>
  <c r="N2303" i="6"/>
  <c r="M2303" i="6"/>
  <c r="L2303" i="6"/>
  <c r="P2303" i="6" s="1"/>
  <c r="K2303" i="6"/>
  <c r="U2303" i="6" s="1"/>
  <c r="J2303" i="6"/>
  <c r="S2303" i="6" s="1"/>
  <c r="I2303" i="6"/>
  <c r="G2303" i="6"/>
  <c r="H2303" i="6" s="1"/>
  <c r="F2303" i="6"/>
  <c r="T2303" i="6" s="1"/>
  <c r="E2303" i="6"/>
  <c r="D2303" i="6"/>
  <c r="C2303" i="6"/>
  <c r="B2303" i="6"/>
  <c r="A2303" i="6"/>
  <c r="T2302" i="6"/>
  <c r="S2302" i="6"/>
  <c r="Q2302" i="6"/>
  <c r="N2302" i="6"/>
  <c r="M2302" i="6"/>
  <c r="L2302" i="6"/>
  <c r="P2302" i="6" s="1"/>
  <c r="K2302" i="6"/>
  <c r="U2302" i="6" s="1"/>
  <c r="J2302" i="6"/>
  <c r="H2302" i="6"/>
  <c r="G2302" i="6"/>
  <c r="F2302" i="6"/>
  <c r="E2302" i="6"/>
  <c r="R2302" i="6" s="1"/>
  <c r="D2302" i="6"/>
  <c r="C2302" i="6"/>
  <c r="B2302" i="6"/>
  <c r="O2302" i="6" s="1"/>
  <c r="A2302" i="6"/>
  <c r="U2301" i="6"/>
  <c r="T2301" i="6"/>
  <c r="S2301" i="6"/>
  <c r="P2301" i="6"/>
  <c r="M2301" i="6"/>
  <c r="L2301" i="6"/>
  <c r="K2301" i="6"/>
  <c r="J2301" i="6"/>
  <c r="G2301" i="6"/>
  <c r="H2301" i="6" s="1"/>
  <c r="I2301" i="6" s="1"/>
  <c r="F2301" i="6"/>
  <c r="E2301" i="6"/>
  <c r="R2301" i="6" s="1"/>
  <c r="D2301" i="6"/>
  <c r="Q2301" i="6" s="1"/>
  <c r="C2301" i="6"/>
  <c r="B2301" i="6"/>
  <c r="O2301" i="6" s="1"/>
  <c r="A2301" i="6"/>
  <c r="S2300" i="6"/>
  <c r="Q2300" i="6"/>
  <c r="O2300" i="6"/>
  <c r="N2300" i="6"/>
  <c r="M2300" i="6"/>
  <c r="L2300" i="6"/>
  <c r="P2300" i="6" s="1"/>
  <c r="K2300" i="6"/>
  <c r="U2300" i="6" s="1"/>
  <c r="J2300" i="6"/>
  <c r="H2300" i="6"/>
  <c r="G2300" i="6"/>
  <c r="F2300" i="6"/>
  <c r="T2300" i="6" s="1"/>
  <c r="E2300" i="6"/>
  <c r="D2300" i="6"/>
  <c r="C2300" i="6"/>
  <c r="B2300" i="6"/>
  <c r="A2300" i="6"/>
  <c r="O2299" i="6"/>
  <c r="M2299" i="6"/>
  <c r="L2299" i="6"/>
  <c r="P2299" i="6" s="1"/>
  <c r="K2299" i="6"/>
  <c r="U2299" i="6" s="1"/>
  <c r="J2299" i="6"/>
  <c r="S2299" i="6" s="1"/>
  <c r="H2299" i="6"/>
  <c r="I2299" i="6" s="1"/>
  <c r="G2299" i="6"/>
  <c r="F2299" i="6"/>
  <c r="T2299" i="6" s="1"/>
  <c r="E2299" i="6"/>
  <c r="R2299" i="6" s="1"/>
  <c r="D2299" i="6"/>
  <c r="Q2299" i="6" s="1"/>
  <c r="B2299" i="6"/>
  <c r="A2299" i="6"/>
  <c r="V2298" i="6"/>
  <c r="W2298" i="6" s="1"/>
  <c r="X2298" i="6" s="1"/>
  <c r="U2298" i="6"/>
  <c r="S2298" i="6"/>
  <c r="R2298" i="6"/>
  <c r="O2298" i="6"/>
  <c r="N2298" i="6"/>
  <c r="M2298" i="6"/>
  <c r="L2298" i="6"/>
  <c r="P2298" i="6" s="1"/>
  <c r="K2298" i="6"/>
  <c r="J2298" i="6"/>
  <c r="G2298" i="6"/>
  <c r="H2298" i="6" s="1"/>
  <c r="I2298" i="6" s="1"/>
  <c r="F2298" i="6"/>
  <c r="T2298" i="6" s="1"/>
  <c r="E2298" i="6"/>
  <c r="D2298" i="6"/>
  <c r="Q2298" i="6" s="1"/>
  <c r="C2298" i="6"/>
  <c r="B2298" i="6"/>
  <c r="A2298" i="6"/>
  <c r="U2297" i="6"/>
  <c r="S2297" i="6"/>
  <c r="R2297" i="6"/>
  <c r="Q2297" i="6"/>
  <c r="P2297" i="6"/>
  <c r="O2297" i="6"/>
  <c r="N2297" i="6"/>
  <c r="M2297" i="6"/>
  <c r="L2297" i="6"/>
  <c r="K2297" i="6"/>
  <c r="J2297" i="6"/>
  <c r="G2297" i="6"/>
  <c r="H2297" i="6" s="1"/>
  <c r="I2297" i="6" s="1"/>
  <c r="F2297" i="6"/>
  <c r="T2297" i="6" s="1"/>
  <c r="E2297" i="6"/>
  <c r="D2297" i="6"/>
  <c r="C2297" i="6"/>
  <c r="B2297" i="6"/>
  <c r="A2297" i="6"/>
  <c r="W2296" i="6"/>
  <c r="X2296" i="6" s="1"/>
  <c r="R2296" i="6"/>
  <c r="Q2296" i="6"/>
  <c r="O2296" i="6"/>
  <c r="N2296" i="6"/>
  <c r="M2296" i="6"/>
  <c r="L2296" i="6"/>
  <c r="P2296" i="6" s="1"/>
  <c r="K2296" i="6"/>
  <c r="U2296" i="6" s="1"/>
  <c r="J2296" i="6"/>
  <c r="S2296" i="6" s="1"/>
  <c r="G2296" i="6"/>
  <c r="H2296" i="6" s="1"/>
  <c r="I2296" i="6" s="1"/>
  <c r="F2296" i="6"/>
  <c r="T2296" i="6" s="1"/>
  <c r="E2296" i="6"/>
  <c r="D2296" i="6"/>
  <c r="C2296" i="6"/>
  <c r="B2296" i="6"/>
  <c r="V2296" i="6" s="1"/>
  <c r="A2296" i="6"/>
  <c r="Q2295" i="6"/>
  <c r="N2295" i="6"/>
  <c r="M2295" i="6"/>
  <c r="L2295" i="6"/>
  <c r="P2295" i="6" s="1"/>
  <c r="K2295" i="6"/>
  <c r="U2295" i="6" s="1"/>
  <c r="J2295" i="6"/>
  <c r="S2295" i="6" s="1"/>
  <c r="G2295" i="6"/>
  <c r="H2295" i="6" s="1"/>
  <c r="I2295" i="6" s="1"/>
  <c r="F2295" i="6"/>
  <c r="T2295" i="6" s="1"/>
  <c r="E2295" i="6"/>
  <c r="R2295" i="6" s="1"/>
  <c r="D2295" i="6"/>
  <c r="C2295" i="6"/>
  <c r="B2295" i="6"/>
  <c r="O2295" i="6" s="1"/>
  <c r="A2295" i="6"/>
  <c r="U2294" i="6"/>
  <c r="T2294" i="6"/>
  <c r="S2294" i="6"/>
  <c r="R2294" i="6"/>
  <c r="Q2294" i="6"/>
  <c r="P2294" i="6"/>
  <c r="O2294" i="6"/>
  <c r="M2294" i="6"/>
  <c r="L2294" i="6"/>
  <c r="K2294" i="6"/>
  <c r="J2294" i="6"/>
  <c r="G2294" i="6"/>
  <c r="H2294" i="6" s="1"/>
  <c r="I2294" i="6" s="1"/>
  <c r="F2294" i="6"/>
  <c r="E2294" i="6"/>
  <c r="D2294" i="6"/>
  <c r="C2294" i="6"/>
  <c r="B2294" i="6"/>
  <c r="A2294" i="6"/>
  <c r="T2293" i="6"/>
  <c r="S2293" i="6"/>
  <c r="Q2293" i="6"/>
  <c r="O2293" i="6"/>
  <c r="M2293" i="6"/>
  <c r="L2293" i="6"/>
  <c r="P2293" i="6" s="1"/>
  <c r="K2293" i="6"/>
  <c r="U2293" i="6" s="1"/>
  <c r="J2293" i="6"/>
  <c r="H2293" i="6"/>
  <c r="G2293" i="6"/>
  <c r="F2293" i="6"/>
  <c r="E2293" i="6"/>
  <c r="D2293" i="6"/>
  <c r="C2293" i="6"/>
  <c r="B2293" i="6"/>
  <c r="N2293" i="6" s="1"/>
  <c r="A2293" i="6"/>
  <c r="O2292" i="6"/>
  <c r="M2292" i="6"/>
  <c r="L2292" i="6"/>
  <c r="P2292" i="6" s="1"/>
  <c r="K2292" i="6"/>
  <c r="U2292" i="6" s="1"/>
  <c r="J2292" i="6"/>
  <c r="S2292" i="6" s="1"/>
  <c r="H2292" i="6"/>
  <c r="I2292" i="6" s="1"/>
  <c r="G2292" i="6"/>
  <c r="F2292" i="6"/>
  <c r="T2292" i="6" s="1"/>
  <c r="E2292" i="6"/>
  <c r="R2292" i="6" s="1"/>
  <c r="D2292" i="6"/>
  <c r="Q2292" i="6" s="1"/>
  <c r="B2292" i="6"/>
  <c r="A2292" i="6"/>
  <c r="U2291" i="6"/>
  <c r="T2291" i="6"/>
  <c r="S2291" i="6"/>
  <c r="Q2291" i="6"/>
  <c r="O2291" i="6"/>
  <c r="N2291" i="6"/>
  <c r="M2291" i="6"/>
  <c r="L2291" i="6"/>
  <c r="P2291" i="6" s="1"/>
  <c r="K2291" i="6"/>
  <c r="J2291" i="6"/>
  <c r="G2291" i="6"/>
  <c r="H2291" i="6" s="1"/>
  <c r="F2291" i="6"/>
  <c r="E2291" i="6"/>
  <c r="D2291" i="6"/>
  <c r="C2291" i="6"/>
  <c r="B2291" i="6"/>
  <c r="A2291" i="6"/>
  <c r="U2290" i="6"/>
  <c r="S2290" i="6"/>
  <c r="R2290" i="6"/>
  <c r="Q2290" i="6"/>
  <c r="P2290" i="6"/>
  <c r="O2290" i="6"/>
  <c r="M2290" i="6"/>
  <c r="L2290" i="6"/>
  <c r="K2290" i="6"/>
  <c r="J2290" i="6"/>
  <c r="H2290" i="6"/>
  <c r="I2290" i="6" s="1"/>
  <c r="G2290" i="6"/>
  <c r="F2290" i="6"/>
  <c r="T2290" i="6" s="1"/>
  <c r="E2290" i="6"/>
  <c r="D2290" i="6"/>
  <c r="B2290" i="6"/>
  <c r="A2290" i="6"/>
  <c r="R2289" i="6"/>
  <c r="Q2289" i="6"/>
  <c r="P2289" i="6"/>
  <c r="O2289" i="6"/>
  <c r="N2289" i="6"/>
  <c r="M2289" i="6"/>
  <c r="L2289" i="6"/>
  <c r="K2289" i="6"/>
  <c r="U2289" i="6" s="1"/>
  <c r="J2289" i="6"/>
  <c r="S2289" i="6" s="1"/>
  <c r="G2289" i="6"/>
  <c r="H2289" i="6" s="1"/>
  <c r="I2289" i="6" s="1"/>
  <c r="F2289" i="6"/>
  <c r="T2289" i="6" s="1"/>
  <c r="E2289" i="6"/>
  <c r="D2289" i="6"/>
  <c r="C2289" i="6"/>
  <c r="B2289" i="6"/>
  <c r="A2289" i="6"/>
  <c r="Q2288" i="6"/>
  <c r="N2288" i="6"/>
  <c r="M2288" i="6"/>
  <c r="L2288" i="6"/>
  <c r="P2288" i="6" s="1"/>
  <c r="K2288" i="6"/>
  <c r="U2288" i="6" s="1"/>
  <c r="J2288" i="6"/>
  <c r="S2288" i="6" s="1"/>
  <c r="G2288" i="6"/>
  <c r="H2288" i="6" s="1"/>
  <c r="I2288" i="6" s="1"/>
  <c r="F2288" i="6"/>
  <c r="T2288" i="6" s="1"/>
  <c r="E2288" i="6"/>
  <c r="R2288" i="6" s="1"/>
  <c r="D2288" i="6"/>
  <c r="C2288" i="6"/>
  <c r="B2288" i="6"/>
  <c r="O2288" i="6" s="1"/>
  <c r="A2288" i="6"/>
  <c r="U2287" i="6"/>
  <c r="T2287" i="6"/>
  <c r="S2287" i="6"/>
  <c r="Q2287" i="6"/>
  <c r="P2287" i="6"/>
  <c r="M2287" i="6"/>
  <c r="L2287" i="6"/>
  <c r="K2287" i="6"/>
  <c r="J2287" i="6"/>
  <c r="G2287" i="6"/>
  <c r="H2287" i="6" s="1"/>
  <c r="I2287" i="6" s="1"/>
  <c r="F2287" i="6"/>
  <c r="E2287" i="6"/>
  <c r="R2287" i="6" s="1"/>
  <c r="D2287" i="6"/>
  <c r="B2287" i="6"/>
  <c r="A2287" i="6"/>
  <c r="S2286" i="6"/>
  <c r="R2286" i="6"/>
  <c r="O2286" i="6"/>
  <c r="N2286" i="6"/>
  <c r="M2286" i="6"/>
  <c r="L2286" i="6"/>
  <c r="P2286" i="6" s="1"/>
  <c r="K2286" i="6"/>
  <c r="U2286" i="6" s="1"/>
  <c r="J2286" i="6"/>
  <c r="H2286" i="6"/>
  <c r="G2286" i="6"/>
  <c r="F2286" i="6"/>
  <c r="T2286" i="6" s="1"/>
  <c r="E2286" i="6"/>
  <c r="I2286" i="6" s="1"/>
  <c r="D2286" i="6"/>
  <c r="Q2286" i="6" s="1"/>
  <c r="C2286" i="6"/>
  <c r="B2286" i="6"/>
  <c r="A2286" i="6"/>
  <c r="U2285" i="6"/>
  <c r="P2285" i="6"/>
  <c r="O2285" i="6"/>
  <c r="M2285" i="6"/>
  <c r="L2285" i="6"/>
  <c r="K2285" i="6"/>
  <c r="J2285" i="6"/>
  <c r="S2285" i="6" s="1"/>
  <c r="G2285" i="6"/>
  <c r="H2285" i="6" s="1"/>
  <c r="F2285" i="6"/>
  <c r="T2285" i="6" s="1"/>
  <c r="E2285" i="6"/>
  <c r="R2285" i="6" s="1"/>
  <c r="D2285" i="6"/>
  <c r="Q2285" i="6" s="1"/>
  <c r="B2285" i="6"/>
  <c r="C2285" i="6" s="1"/>
  <c r="A2285" i="6"/>
  <c r="U2284" i="6"/>
  <c r="O2284" i="6"/>
  <c r="N2284" i="6"/>
  <c r="M2284" i="6"/>
  <c r="L2284" i="6"/>
  <c r="P2284" i="6" s="1"/>
  <c r="K2284" i="6"/>
  <c r="J2284" i="6"/>
  <c r="S2284" i="6" s="1"/>
  <c r="V2284" i="6" s="1"/>
  <c r="W2284" i="6" s="1"/>
  <c r="X2284" i="6" s="1"/>
  <c r="G2284" i="6"/>
  <c r="H2284" i="6" s="1"/>
  <c r="I2284" i="6" s="1"/>
  <c r="F2284" i="6"/>
  <c r="T2284" i="6" s="1"/>
  <c r="E2284" i="6"/>
  <c r="R2284" i="6" s="1"/>
  <c r="D2284" i="6"/>
  <c r="Q2284" i="6" s="1"/>
  <c r="C2284" i="6"/>
  <c r="B2284" i="6"/>
  <c r="A2284" i="6"/>
  <c r="U2283" i="6"/>
  <c r="T2283" i="6"/>
  <c r="S2283" i="6"/>
  <c r="R2283" i="6"/>
  <c r="Q2283" i="6"/>
  <c r="P2283" i="6"/>
  <c r="O2283" i="6"/>
  <c r="N2283" i="6"/>
  <c r="M2283" i="6"/>
  <c r="L2283" i="6"/>
  <c r="K2283" i="6"/>
  <c r="J2283" i="6"/>
  <c r="G2283" i="6"/>
  <c r="H2283" i="6" s="1"/>
  <c r="I2283" i="6" s="1"/>
  <c r="F2283" i="6"/>
  <c r="E2283" i="6"/>
  <c r="D2283" i="6"/>
  <c r="C2283" i="6"/>
  <c r="B2283" i="6"/>
  <c r="V2283" i="6" s="1"/>
  <c r="W2283" i="6" s="1"/>
  <c r="X2283" i="6" s="1"/>
  <c r="A2283" i="6"/>
  <c r="R2282" i="6"/>
  <c r="M2282" i="6"/>
  <c r="L2282" i="6"/>
  <c r="P2282" i="6" s="1"/>
  <c r="K2282" i="6"/>
  <c r="U2282" i="6" s="1"/>
  <c r="J2282" i="6"/>
  <c r="S2282" i="6" s="1"/>
  <c r="I2282" i="6"/>
  <c r="G2282" i="6"/>
  <c r="H2282" i="6" s="1"/>
  <c r="F2282" i="6"/>
  <c r="T2282" i="6" s="1"/>
  <c r="E2282" i="6"/>
  <c r="D2282" i="6"/>
  <c r="Q2282" i="6" s="1"/>
  <c r="B2282" i="6"/>
  <c r="O2282" i="6" s="1"/>
  <c r="A2282" i="6"/>
  <c r="T2281" i="6"/>
  <c r="S2281" i="6"/>
  <c r="Q2281" i="6"/>
  <c r="N2281" i="6"/>
  <c r="M2281" i="6"/>
  <c r="L2281" i="6"/>
  <c r="P2281" i="6" s="1"/>
  <c r="K2281" i="6"/>
  <c r="U2281" i="6" s="1"/>
  <c r="J2281" i="6"/>
  <c r="H2281" i="6"/>
  <c r="G2281" i="6"/>
  <c r="F2281" i="6"/>
  <c r="E2281" i="6"/>
  <c r="R2281" i="6" s="1"/>
  <c r="D2281" i="6"/>
  <c r="C2281" i="6"/>
  <c r="B2281" i="6"/>
  <c r="O2281" i="6" s="1"/>
  <c r="A2281" i="6"/>
  <c r="U2280" i="6"/>
  <c r="P2280" i="6"/>
  <c r="O2280" i="6"/>
  <c r="M2280" i="6"/>
  <c r="L2280" i="6"/>
  <c r="K2280" i="6"/>
  <c r="J2280" i="6"/>
  <c r="S2280" i="6" s="1"/>
  <c r="G2280" i="6"/>
  <c r="H2280" i="6" s="1"/>
  <c r="I2280" i="6" s="1"/>
  <c r="F2280" i="6"/>
  <c r="E2280" i="6"/>
  <c r="R2280" i="6" s="1"/>
  <c r="D2280" i="6"/>
  <c r="Q2280" i="6" s="1"/>
  <c r="C2280" i="6"/>
  <c r="B2280" i="6"/>
  <c r="N2280" i="6" s="1"/>
  <c r="A2280" i="6"/>
  <c r="T2279" i="6"/>
  <c r="S2279" i="6"/>
  <c r="R2279" i="6"/>
  <c r="Q2279" i="6"/>
  <c r="O2279" i="6"/>
  <c r="M2279" i="6"/>
  <c r="L2279" i="6"/>
  <c r="P2279" i="6" s="1"/>
  <c r="K2279" i="6"/>
  <c r="U2279" i="6" s="1"/>
  <c r="J2279" i="6"/>
  <c r="H2279" i="6"/>
  <c r="G2279" i="6"/>
  <c r="F2279" i="6"/>
  <c r="E2279" i="6"/>
  <c r="I2279" i="6" s="1"/>
  <c r="D2279" i="6"/>
  <c r="C2279" i="6"/>
  <c r="B2279" i="6"/>
  <c r="N2279" i="6" s="1"/>
  <c r="A2279" i="6"/>
  <c r="U2278" i="6"/>
  <c r="M2278" i="6"/>
  <c r="L2278" i="6"/>
  <c r="P2278" i="6" s="1"/>
  <c r="K2278" i="6"/>
  <c r="J2278" i="6"/>
  <c r="S2278" i="6" s="1"/>
  <c r="G2278" i="6"/>
  <c r="H2278" i="6" s="1"/>
  <c r="I2278" i="6" s="1"/>
  <c r="F2278" i="6"/>
  <c r="T2278" i="6" s="1"/>
  <c r="E2278" i="6"/>
  <c r="R2278" i="6" s="1"/>
  <c r="D2278" i="6"/>
  <c r="Q2278" i="6" s="1"/>
  <c r="B2278" i="6"/>
  <c r="A2278" i="6"/>
  <c r="T2277" i="6"/>
  <c r="S2277" i="6"/>
  <c r="R2277" i="6"/>
  <c r="Q2277" i="6"/>
  <c r="O2277" i="6"/>
  <c r="N2277" i="6"/>
  <c r="M2277" i="6"/>
  <c r="L2277" i="6"/>
  <c r="P2277" i="6" s="1"/>
  <c r="K2277" i="6"/>
  <c r="U2277" i="6" s="1"/>
  <c r="J2277" i="6"/>
  <c r="H2277" i="6"/>
  <c r="G2277" i="6"/>
  <c r="F2277" i="6"/>
  <c r="E2277" i="6"/>
  <c r="I2277" i="6" s="1"/>
  <c r="D2277" i="6"/>
  <c r="C2277" i="6"/>
  <c r="B2277" i="6"/>
  <c r="A2277" i="6"/>
  <c r="U2276" i="6"/>
  <c r="T2276" i="6"/>
  <c r="S2276" i="6"/>
  <c r="P2276" i="6"/>
  <c r="M2276" i="6"/>
  <c r="L2276" i="6"/>
  <c r="K2276" i="6"/>
  <c r="J2276" i="6"/>
  <c r="H2276" i="6"/>
  <c r="G2276" i="6"/>
  <c r="F2276" i="6"/>
  <c r="E2276" i="6"/>
  <c r="D2276" i="6"/>
  <c r="Q2276" i="6" s="1"/>
  <c r="B2276" i="6"/>
  <c r="C2276" i="6" s="1"/>
  <c r="A2276" i="6"/>
  <c r="R2275" i="6"/>
  <c r="Q2275" i="6"/>
  <c r="P2275" i="6"/>
  <c r="O2275" i="6"/>
  <c r="N2275" i="6"/>
  <c r="M2275" i="6"/>
  <c r="L2275" i="6"/>
  <c r="K2275" i="6"/>
  <c r="U2275" i="6" s="1"/>
  <c r="J2275" i="6"/>
  <c r="S2275" i="6" s="1"/>
  <c r="G2275" i="6"/>
  <c r="H2275" i="6" s="1"/>
  <c r="I2275" i="6" s="1"/>
  <c r="F2275" i="6"/>
  <c r="T2275" i="6" s="1"/>
  <c r="E2275" i="6"/>
  <c r="D2275" i="6"/>
  <c r="C2275" i="6"/>
  <c r="B2275" i="6"/>
  <c r="A2275" i="6"/>
  <c r="U2274" i="6"/>
  <c r="S2274" i="6"/>
  <c r="Q2274" i="6"/>
  <c r="N2274" i="6"/>
  <c r="M2274" i="6"/>
  <c r="L2274" i="6"/>
  <c r="P2274" i="6" s="1"/>
  <c r="K2274" i="6"/>
  <c r="J2274" i="6"/>
  <c r="H2274" i="6"/>
  <c r="I2274" i="6" s="1"/>
  <c r="G2274" i="6"/>
  <c r="F2274" i="6"/>
  <c r="T2274" i="6" s="1"/>
  <c r="E2274" i="6"/>
  <c r="R2274" i="6" s="1"/>
  <c r="D2274" i="6"/>
  <c r="C2274" i="6"/>
  <c r="B2274" i="6"/>
  <c r="O2274" i="6" s="1"/>
  <c r="A2274" i="6"/>
  <c r="U2273" i="6"/>
  <c r="T2273" i="6"/>
  <c r="S2273" i="6"/>
  <c r="R2273" i="6"/>
  <c r="Q2273" i="6"/>
  <c r="P2273" i="6"/>
  <c r="O2273" i="6"/>
  <c r="M2273" i="6"/>
  <c r="L2273" i="6"/>
  <c r="K2273" i="6"/>
  <c r="J2273" i="6"/>
  <c r="H2273" i="6"/>
  <c r="G2273" i="6"/>
  <c r="F2273" i="6"/>
  <c r="E2273" i="6"/>
  <c r="I2273" i="6" s="1"/>
  <c r="D2273" i="6"/>
  <c r="C2273" i="6"/>
  <c r="B2273" i="6"/>
  <c r="N2273" i="6" s="1"/>
  <c r="A2273" i="6"/>
  <c r="S2272" i="6"/>
  <c r="R2272" i="6"/>
  <c r="Q2272" i="6"/>
  <c r="M2272" i="6"/>
  <c r="L2272" i="6"/>
  <c r="P2272" i="6" s="1"/>
  <c r="K2272" i="6"/>
  <c r="U2272" i="6" s="1"/>
  <c r="J2272" i="6"/>
  <c r="H2272" i="6"/>
  <c r="G2272" i="6"/>
  <c r="F2272" i="6"/>
  <c r="T2272" i="6" s="1"/>
  <c r="E2272" i="6"/>
  <c r="I2272" i="6" s="1"/>
  <c r="D2272" i="6"/>
  <c r="B2272" i="6"/>
  <c r="A2272" i="6"/>
  <c r="O2271" i="6"/>
  <c r="N2271" i="6"/>
  <c r="M2271" i="6"/>
  <c r="L2271" i="6"/>
  <c r="P2271" i="6" s="1"/>
  <c r="K2271" i="6"/>
  <c r="U2271" i="6" s="1"/>
  <c r="J2271" i="6"/>
  <c r="S2271" i="6" s="1"/>
  <c r="I2271" i="6"/>
  <c r="H2271" i="6"/>
  <c r="G2271" i="6"/>
  <c r="F2271" i="6"/>
  <c r="T2271" i="6" s="1"/>
  <c r="E2271" i="6"/>
  <c r="R2271" i="6" s="1"/>
  <c r="D2271" i="6"/>
  <c r="Q2271" i="6" s="1"/>
  <c r="B2271" i="6"/>
  <c r="C2271" i="6" s="1"/>
  <c r="A2271" i="6"/>
  <c r="U2270" i="6"/>
  <c r="R2270" i="6"/>
  <c r="Q2270" i="6"/>
  <c r="O2270" i="6"/>
  <c r="N2270" i="6"/>
  <c r="M2270" i="6"/>
  <c r="L2270" i="6"/>
  <c r="P2270" i="6" s="1"/>
  <c r="K2270" i="6"/>
  <c r="J2270" i="6"/>
  <c r="S2270" i="6" s="1"/>
  <c r="H2270" i="6"/>
  <c r="I2270" i="6" s="1"/>
  <c r="G2270" i="6"/>
  <c r="F2270" i="6"/>
  <c r="T2270" i="6" s="1"/>
  <c r="E2270" i="6"/>
  <c r="V2270" i="6" s="1"/>
  <c r="W2270" i="6" s="1"/>
  <c r="X2270" i="6" s="1"/>
  <c r="D2270" i="6"/>
  <c r="C2270" i="6"/>
  <c r="B2270" i="6"/>
  <c r="A2270" i="6"/>
  <c r="U2269" i="6"/>
  <c r="S2269" i="6"/>
  <c r="R2269" i="6"/>
  <c r="Q2269" i="6"/>
  <c r="P2269" i="6"/>
  <c r="O2269" i="6"/>
  <c r="N2269" i="6"/>
  <c r="M2269" i="6"/>
  <c r="L2269" i="6"/>
  <c r="K2269" i="6"/>
  <c r="J2269" i="6"/>
  <c r="G2269" i="6"/>
  <c r="H2269" i="6" s="1"/>
  <c r="I2269" i="6" s="1"/>
  <c r="F2269" i="6"/>
  <c r="T2269" i="6" s="1"/>
  <c r="E2269" i="6"/>
  <c r="D2269" i="6"/>
  <c r="C2269" i="6"/>
  <c r="B2269" i="6"/>
  <c r="V2269" i="6" s="1"/>
  <c r="W2269" i="6" s="1"/>
  <c r="X2269" i="6" s="1"/>
  <c r="A2269" i="6"/>
  <c r="R2268" i="6"/>
  <c r="P2268" i="6"/>
  <c r="O2268" i="6"/>
  <c r="M2268" i="6"/>
  <c r="L2268" i="6"/>
  <c r="K2268" i="6"/>
  <c r="U2268" i="6" s="1"/>
  <c r="J2268" i="6"/>
  <c r="S2268" i="6" s="1"/>
  <c r="I2268" i="6"/>
  <c r="G2268" i="6"/>
  <c r="H2268" i="6" s="1"/>
  <c r="F2268" i="6"/>
  <c r="T2268" i="6" s="1"/>
  <c r="E2268" i="6"/>
  <c r="D2268" i="6"/>
  <c r="Q2268" i="6" s="1"/>
  <c r="C2268" i="6"/>
  <c r="B2268" i="6"/>
  <c r="A2268" i="6"/>
  <c r="Q2267" i="6"/>
  <c r="N2267" i="6"/>
  <c r="M2267" i="6"/>
  <c r="L2267" i="6"/>
  <c r="P2267" i="6" s="1"/>
  <c r="K2267" i="6"/>
  <c r="U2267" i="6" s="1"/>
  <c r="J2267" i="6"/>
  <c r="S2267" i="6" s="1"/>
  <c r="G2267" i="6"/>
  <c r="H2267" i="6" s="1"/>
  <c r="I2267" i="6" s="1"/>
  <c r="F2267" i="6"/>
  <c r="T2267" i="6" s="1"/>
  <c r="E2267" i="6"/>
  <c r="R2267" i="6" s="1"/>
  <c r="D2267" i="6"/>
  <c r="C2267" i="6"/>
  <c r="B2267" i="6"/>
  <c r="O2267" i="6" s="1"/>
  <c r="A2267" i="6"/>
  <c r="U2266" i="6"/>
  <c r="R2266" i="6"/>
  <c r="Q2266" i="6"/>
  <c r="P2266" i="6"/>
  <c r="M2266" i="6"/>
  <c r="L2266" i="6"/>
  <c r="K2266" i="6"/>
  <c r="J2266" i="6"/>
  <c r="S2266" i="6" s="1"/>
  <c r="H2266" i="6"/>
  <c r="I2266" i="6" s="1"/>
  <c r="G2266" i="6"/>
  <c r="F2266" i="6"/>
  <c r="T2266" i="6" s="1"/>
  <c r="E2266" i="6"/>
  <c r="D2266" i="6"/>
  <c r="B2266" i="6"/>
  <c r="A2266" i="6"/>
  <c r="T2265" i="6"/>
  <c r="S2265" i="6"/>
  <c r="Q2265" i="6"/>
  <c r="O2265" i="6"/>
  <c r="N2265" i="6"/>
  <c r="M2265" i="6"/>
  <c r="L2265" i="6"/>
  <c r="P2265" i="6" s="1"/>
  <c r="K2265" i="6"/>
  <c r="U2265" i="6" s="1"/>
  <c r="J2265" i="6"/>
  <c r="H2265" i="6"/>
  <c r="G2265" i="6"/>
  <c r="F2265" i="6"/>
  <c r="E2265" i="6"/>
  <c r="I2265" i="6" s="1"/>
  <c r="D2265" i="6"/>
  <c r="B2265" i="6"/>
  <c r="A2265" i="6"/>
  <c r="U2264" i="6"/>
  <c r="P2264" i="6"/>
  <c r="N2264" i="6"/>
  <c r="M2264" i="6"/>
  <c r="L2264" i="6"/>
  <c r="K2264" i="6"/>
  <c r="J2264" i="6"/>
  <c r="S2264" i="6" s="1"/>
  <c r="G2264" i="6"/>
  <c r="H2264" i="6" s="1"/>
  <c r="I2264" i="6" s="1"/>
  <c r="F2264" i="6"/>
  <c r="T2264" i="6" s="1"/>
  <c r="E2264" i="6"/>
  <c r="R2264" i="6" s="1"/>
  <c r="D2264" i="6"/>
  <c r="Q2264" i="6" s="1"/>
  <c r="B2264" i="6"/>
  <c r="A2264" i="6"/>
  <c r="T2263" i="6"/>
  <c r="Q2263" i="6"/>
  <c r="O2263" i="6"/>
  <c r="N2263" i="6"/>
  <c r="M2263" i="6"/>
  <c r="L2263" i="6"/>
  <c r="P2263" i="6" s="1"/>
  <c r="K2263" i="6"/>
  <c r="U2263" i="6" s="1"/>
  <c r="J2263" i="6"/>
  <c r="S2263" i="6" s="1"/>
  <c r="G2263" i="6"/>
  <c r="H2263" i="6" s="1"/>
  <c r="F2263" i="6"/>
  <c r="E2263" i="6"/>
  <c r="R2263" i="6" s="1"/>
  <c r="D2263" i="6"/>
  <c r="C2263" i="6"/>
  <c r="B2263" i="6"/>
  <c r="A2263" i="6"/>
  <c r="U2262" i="6"/>
  <c r="S2262" i="6"/>
  <c r="R2262" i="6"/>
  <c r="P2262" i="6"/>
  <c r="O2262" i="6"/>
  <c r="M2262" i="6"/>
  <c r="L2262" i="6"/>
  <c r="K2262" i="6"/>
  <c r="J2262" i="6"/>
  <c r="H2262" i="6"/>
  <c r="I2262" i="6" s="1"/>
  <c r="G2262" i="6"/>
  <c r="F2262" i="6"/>
  <c r="T2262" i="6" s="1"/>
  <c r="E2262" i="6"/>
  <c r="D2262" i="6"/>
  <c r="Q2262" i="6" s="1"/>
  <c r="C2262" i="6"/>
  <c r="B2262" i="6"/>
  <c r="N2262" i="6" s="1"/>
  <c r="A2262" i="6"/>
  <c r="R2261" i="6"/>
  <c r="O2261" i="6"/>
  <c r="N2261" i="6"/>
  <c r="M2261" i="6"/>
  <c r="L2261" i="6"/>
  <c r="P2261" i="6" s="1"/>
  <c r="K2261" i="6"/>
  <c r="U2261" i="6" s="1"/>
  <c r="J2261" i="6"/>
  <c r="S2261" i="6" s="1"/>
  <c r="I2261" i="6"/>
  <c r="G2261" i="6"/>
  <c r="H2261" i="6" s="1"/>
  <c r="F2261" i="6"/>
  <c r="T2261" i="6" s="1"/>
  <c r="E2261" i="6"/>
  <c r="D2261" i="6"/>
  <c r="Q2261" i="6" s="1"/>
  <c r="C2261" i="6"/>
  <c r="B2261" i="6"/>
  <c r="A2261" i="6"/>
  <c r="U2260" i="6"/>
  <c r="S2260" i="6"/>
  <c r="Q2260" i="6"/>
  <c r="N2260" i="6"/>
  <c r="M2260" i="6"/>
  <c r="L2260" i="6"/>
  <c r="P2260" i="6" s="1"/>
  <c r="K2260" i="6"/>
  <c r="J2260" i="6"/>
  <c r="G2260" i="6"/>
  <c r="H2260" i="6" s="1"/>
  <c r="I2260" i="6" s="1"/>
  <c r="F2260" i="6"/>
  <c r="T2260" i="6" s="1"/>
  <c r="E2260" i="6"/>
  <c r="R2260" i="6" s="1"/>
  <c r="D2260" i="6"/>
  <c r="C2260" i="6"/>
  <c r="B2260" i="6"/>
  <c r="O2260" i="6" s="1"/>
  <c r="A2260" i="6"/>
  <c r="U2259" i="6"/>
  <c r="T2259" i="6"/>
  <c r="Q2259" i="6"/>
  <c r="P2259" i="6"/>
  <c r="O2259" i="6"/>
  <c r="M2259" i="6"/>
  <c r="L2259" i="6"/>
  <c r="K2259" i="6"/>
  <c r="J2259" i="6"/>
  <c r="S2259" i="6" s="1"/>
  <c r="H2259" i="6"/>
  <c r="I2259" i="6" s="1"/>
  <c r="G2259" i="6"/>
  <c r="F2259" i="6"/>
  <c r="E2259" i="6"/>
  <c r="R2259" i="6" s="1"/>
  <c r="D2259" i="6"/>
  <c r="B2259" i="6"/>
  <c r="N2259" i="6" s="1"/>
  <c r="A2259" i="6"/>
  <c r="S2258" i="6"/>
  <c r="R2258" i="6"/>
  <c r="Q2258" i="6"/>
  <c r="P2258" i="6"/>
  <c r="N2258" i="6"/>
  <c r="M2258" i="6"/>
  <c r="L2258" i="6"/>
  <c r="K2258" i="6"/>
  <c r="U2258" i="6" s="1"/>
  <c r="J2258" i="6"/>
  <c r="H2258" i="6"/>
  <c r="G2258" i="6"/>
  <c r="F2258" i="6"/>
  <c r="T2258" i="6" s="1"/>
  <c r="E2258" i="6"/>
  <c r="I2258" i="6" s="1"/>
  <c r="D2258" i="6"/>
  <c r="B2258" i="6"/>
  <c r="A2258" i="6"/>
  <c r="V2257" i="6"/>
  <c r="W2257" i="6" s="1"/>
  <c r="X2257" i="6" s="1"/>
  <c r="M2257" i="6"/>
  <c r="L2257" i="6"/>
  <c r="P2257" i="6" s="1"/>
  <c r="K2257" i="6"/>
  <c r="U2257" i="6" s="1"/>
  <c r="J2257" i="6"/>
  <c r="S2257" i="6" s="1"/>
  <c r="H2257" i="6"/>
  <c r="I2257" i="6" s="1"/>
  <c r="G2257" i="6"/>
  <c r="F2257" i="6"/>
  <c r="T2257" i="6" s="1"/>
  <c r="E2257" i="6"/>
  <c r="R2257" i="6" s="1"/>
  <c r="D2257" i="6"/>
  <c r="Q2257" i="6" s="1"/>
  <c r="B2257" i="6"/>
  <c r="C2257" i="6" s="1"/>
  <c r="A2257" i="6"/>
  <c r="U2256" i="6"/>
  <c r="S2256" i="6"/>
  <c r="R2256" i="6"/>
  <c r="Q2256" i="6"/>
  <c r="O2256" i="6"/>
  <c r="N2256" i="6"/>
  <c r="M2256" i="6"/>
  <c r="L2256" i="6"/>
  <c r="P2256" i="6" s="1"/>
  <c r="K2256" i="6"/>
  <c r="J2256" i="6"/>
  <c r="G2256" i="6"/>
  <c r="H2256" i="6" s="1"/>
  <c r="I2256" i="6" s="1"/>
  <c r="F2256" i="6"/>
  <c r="T2256" i="6" s="1"/>
  <c r="E2256" i="6"/>
  <c r="V2256" i="6" s="1"/>
  <c r="W2256" i="6" s="1"/>
  <c r="X2256" i="6" s="1"/>
  <c r="D2256" i="6"/>
  <c r="C2256" i="6"/>
  <c r="B2256" i="6"/>
  <c r="A2256" i="6"/>
  <c r="U2255" i="6"/>
  <c r="T2255" i="6"/>
  <c r="S2255" i="6"/>
  <c r="P2255" i="6"/>
  <c r="O2255" i="6"/>
  <c r="N2255" i="6"/>
  <c r="M2255" i="6"/>
  <c r="L2255" i="6"/>
  <c r="K2255" i="6"/>
  <c r="J2255" i="6"/>
  <c r="H2255" i="6"/>
  <c r="G2255" i="6"/>
  <c r="F2255" i="6"/>
  <c r="E2255" i="6"/>
  <c r="D2255" i="6"/>
  <c r="Q2255" i="6" s="1"/>
  <c r="C2255" i="6"/>
  <c r="B2255" i="6"/>
  <c r="A2255" i="6"/>
  <c r="R2254" i="6"/>
  <c r="Q2254" i="6"/>
  <c r="O2254" i="6"/>
  <c r="M2254" i="6"/>
  <c r="L2254" i="6"/>
  <c r="P2254" i="6" s="1"/>
  <c r="K2254" i="6"/>
  <c r="U2254" i="6" s="1"/>
  <c r="J2254" i="6"/>
  <c r="S2254" i="6" s="1"/>
  <c r="I2254" i="6"/>
  <c r="G2254" i="6"/>
  <c r="H2254" i="6" s="1"/>
  <c r="F2254" i="6"/>
  <c r="T2254" i="6" s="1"/>
  <c r="E2254" i="6"/>
  <c r="D2254" i="6"/>
  <c r="B2254" i="6"/>
  <c r="N2254" i="6" s="1"/>
  <c r="A2254" i="6"/>
  <c r="U2253" i="6"/>
  <c r="T2253" i="6"/>
  <c r="Q2253" i="6"/>
  <c r="N2253" i="6"/>
  <c r="M2253" i="6"/>
  <c r="L2253" i="6"/>
  <c r="P2253" i="6" s="1"/>
  <c r="K2253" i="6"/>
  <c r="J2253" i="6"/>
  <c r="S2253" i="6" s="1"/>
  <c r="G2253" i="6"/>
  <c r="H2253" i="6" s="1"/>
  <c r="I2253" i="6" s="1"/>
  <c r="F2253" i="6"/>
  <c r="E2253" i="6"/>
  <c r="R2253" i="6" s="1"/>
  <c r="D2253" i="6"/>
  <c r="C2253" i="6"/>
  <c r="B2253" i="6"/>
  <c r="O2253" i="6" s="1"/>
  <c r="A2253" i="6"/>
  <c r="U2252" i="6"/>
  <c r="S2252" i="6"/>
  <c r="R2252" i="6"/>
  <c r="Q2252" i="6"/>
  <c r="P2252" i="6"/>
  <c r="M2252" i="6"/>
  <c r="L2252" i="6"/>
  <c r="K2252" i="6"/>
  <c r="J2252" i="6"/>
  <c r="G2252" i="6"/>
  <c r="H2252" i="6" s="1"/>
  <c r="I2252" i="6" s="1"/>
  <c r="F2252" i="6"/>
  <c r="T2252" i="6" s="1"/>
  <c r="E2252" i="6"/>
  <c r="D2252" i="6"/>
  <c r="B2252" i="6"/>
  <c r="A2252" i="6"/>
  <c r="S2251" i="6"/>
  <c r="R2251" i="6"/>
  <c r="M2251" i="6"/>
  <c r="L2251" i="6"/>
  <c r="P2251" i="6" s="1"/>
  <c r="K2251" i="6"/>
  <c r="U2251" i="6" s="1"/>
  <c r="J2251" i="6"/>
  <c r="H2251" i="6"/>
  <c r="G2251" i="6"/>
  <c r="F2251" i="6"/>
  <c r="T2251" i="6" s="1"/>
  <c r="E2251" i="6"/>
  <c r="I2251" i="6" s="1"/>
  <c r="D2251" i="6"/>
  <c r="Q2251" i="6" s="1"/>
  <c r="C2251" i="6"/>
  <c r="B2251" i="6"/>
  <c r="O2251" i="6" s="1"/>
  <c r="A2251" i="6"/>
  <c r="U2250" i="6"/>
  <c r="O2250" i="6"/>
  <c r="M2250" i="6"/>
  <c r="L2250" i="6"/>
  <c r="P2250" i="6" s="1"/>
  <c r="K2250" i="6"/>
  <c r="J2250" i="6"/>
  <c r="S2250" i="6" s="1"/>
  <c r="G2250" i="6"/>
  <c r="H2250" i="6" s="1"/>
  <c r="I2250" i="6" s="1"/>
  <c r="F2250" i="6"/>
  <c r="T2250" i="6" s="1"/>
  <c r="E2250" i="6"/>
  <c r="R2250" i="6" s="1"/>
  <c r="D2250" i="6"/>
  <c r="Q2250" i="6" s="1"/>
  <c r="B2250" i="6"/>
  <c r="C2250" i="6" s="1"/>
  <c r="A2250" i="6"/>
  <c r="U2249" i="6"/>
  <c r="S2249" i="6"/>
  <c r="R2249" i="6"/>
  <c r="O2249" i="6"/>
  <c r="N2249" i="6"/>
  <c r="M2249" i="6"/>
  <c r="L2249" i="6"/>
  <c r="P2249" i="6" s="1"/>
  <c r="K2249" i="6"/>
  <c r="J2249" i="6"/>
  <c r="G2249" i="6"/>
  <c r="H2249" i="6" s="1"/>
  <c r="I2249" i="6" s="1"/>
  <c r="F2249" i="6"/>
  <c r="T2249" i="6" s="1"/>
  <c r="E2249" i="6"/>
  <c r="D2249" i="6"/>
  <c r="Q2249" i="6" s="1"/>
  <c r="C2249" i="6"/>
  <c r="B2249" i="6"/>
  <c r="A2249" i="6"/>
  <c r="T2248" i="6"/>
  <c r="S2248" i="6"/>
  <c r="R2248" i="6"/>
  <c r="Q2248" i="6"/>
  <c r="P2248" i="6"/>
  <c r="O2248" i="6"/>
  <c r="M2248" i="6"/>
  <c r="L2248" i="6"/>
  <c r="K2248" i="6"/>
  <c r="U2248" i="6" s="1"/>
  <c r="J2248" i="6"/>
  <c r="H2248" i="6"/>
  <c r="I2248" i="6" s="1"/>
  <c r="G2248" i="6"/>
  <c r="F2248" i="6"/>
  <c r="E2248" i="6"/>
  <c r="D2248" i="6"/>
  <c r="B2248" i="6"/>
  <c r="A2248" i="6"/>
  <c r="R2247" i="6"/>
  <c r="Q2247" i="6"/>
  <c r="P2247" i="6"/>
  <c r="M2247" i="6"/>
  <c r="L2247" i="6"/>
  <c r="K2247" i="6"/>
  <c r="U2247" i="6" s="1"/>
  <c r="J2247" i="6"/>
  <c r="S2247" i="6" s="1"/>
  <c r="I2247" i="6"/>
  <c r="G2247" i="6"/>
  <c r="H2247" i="6" s="1"/>
  <c r="F2247" i="6"/>
  <c r="T2247" i="6" s="1"/>
  <c r="E2247" i="6"/>
  <c r="D2247" i="6"/>
  <c r="B2247" i="6"/>
  <c r="A2247" i="6"/>
  <c r="T2246" i="6"/>
  <c r="Q2246" i="6"/>
  <c r="N2246" i="6"/>
  <c r="M2246" i="6"/>
  <c r="L2246" i="6"/>
  <c r="P2246" i="6" s="1"/>
  <c r="K2246" i="6"/>
  <c r="U2246" i="6" s="1"/>
  <c r="J2246" i="6"/>
  <c r="S2246" i="6" s="1"/>
  <c r="I2246" i="6"/>
  <c r="G2246" i="6"/>
  <c r="H2246" i="6" s="1"/>
  <c r="F2246" i="6"/>
  <c r="E2246" i="6"/>
  <c r="R2246" i="6" s="1"/>
  <c r="D2246" i="6"/>
  <c r="C2246" i="6"/>
  <c r="B2246" i="6"/>
  <c r="O2246" i="6" s="1"/>
  <c r="A2246" i="6"/>
  <c r="U2245" i="6"/>
  <c r="T2245" i="6"/>
  <c r="S2245" i="6"/>
  <c r="P2245" i="6"/>
  <c r="M2245" i="6"/>
  <c r="L2245" i="6"/>
  <c r="K2245" i="6"/>
  <c r="J2245" i="6"/>
  <c r="H2245" i="6"/>
  <c r="G2245" i="6"/>
  <c r="F2245" i="6"/>
  <c r="E2245" i="6"/>
  <c r="D2245" i="6"/>
  <c r="Q2245" i="6" s="1"/>
  <c r="B2245" i="6"/>
  <c r="N2245" i="6" s="1"/>
  <c r="A2245" i="6"/>
  <c r="S2244" i="6"/>
  <c r="Q2244" i="6"/>
  <c r="O2244" i="6"/>
  <c r="N2244" i="6"/>
  <c r="M2244" i="6"/>
  <c r="L2244" i="6"/>
  <c r="P2244" i="6" s="1"/>
  <c r="K2244" i="6"/>
  <c r="U2244" i="6" s="1"/>
  <c r="J2244" i="6"/>
  <c r="H2244" i="6"/>
  <c r="G2244" i="6"/>
  <c r="F2244" i="6"/>
  <c r="T2244" i="6" s="1"/>
  <c r="E2244" i="6"/>
  <c r="I2244" i="6" s="1"/>
  <c r="D2244" i="6"/>
  <c r="C2244" i="6"/>
  <c r="B2244" i="6"/>
  <c r="A2244" i="6"/>
  <c r="U2243" i="6"/>
  <c r="M2243" i="6"/>
  <c r="L2243" i="6"/>
  <c r="P2243" i="6" s="1"/>
  <c r="K2243" i="6"/>
  <c r="J2243" i="6"/>
  <c r="S2243" i="6" s="1"/>
  <c r="H2243" i="6"/>
  <c r="G2243" i="6"/>
  <c r="F2243" i="6"/>
  <c r="T2243" i="6" s="1"/>
  <c r="E2243" i="6"/>
  <c r="D2243" i="6"/>
  <c r="Q2243" i="6" s="1"/>
  <c r="B2243" i="6"/>
  <c r="C2243" i="6" s="1"/>
  <c r="A2243" i="6"/>
  <c r="U2242" i="6"/>
  <c r="S2242" i="6"/>
  <c r="R2242" i="6"/>
  <c r="Q2242" i="6"/>
  <c r="O2242" i="6"/>
  <c r="N2242" i="6"/>
  <c r="M2242" i="6"/>
  <c r="L2242" i="6"/>
  <c r="P2242" i="6" s="1"/>
  <c r="K2242" i="6"/>
  <c r="J2242" i="6"/>
  <c r="G2242" i="6"/>
  <c r="H2242" i="6" s="1"/>
  <c r="I2242" i="6" s="1"/>
  <c r="F2242" i="6"/>
  <c r="T2242" i="6" s="1"/>
  <c r="E2242" i="6"/>
  <c r="D2242" i="6"/>
  <c r="C2242" i="6"/>
  <c r="B2242" i="6"/>
  <c r="A2242" i="6"/>
  <c r="U2241" i="6"/>
  <c r="S2241" i="6"/>
  <c r="P2241" i="6"/>
  <c r="O2241" i="6"/>
  <c r="N2241" i="6"/>
  <c r="M2241" i="6"/>
  <c r="L2241" i="6"/>
  <c r="K2241" i="6"/>
  <c r="J2241" i="6"/>
  <c r="H2241" i="6"/>
  <c r="G2241" i="6"/>
  <c r="F2241" i="6"/>
  <c r="T2241" i="6" s="1"/>
  <c r="E2241" i="6"/>
  <c r="D2241" i="6"/>
  <c r="Q2241" i="6" s="1"/>
  <c r="C2241" i="6"/>
  <c r="B2241" i="6"/>
  <c r="A2241" i="6"/>
  <c r="U2240" i="6"/>
  <c r="R2240" i="6"/>
  <c r="Q2240" i="6"/>
  <c r="P2240" i="6"/>
  <c r="O2240" i="6"/>
  <c r="M2240" i="6"/>
  <c r="L2240" i="6"/>
  <c r="K2240" i="6"/>
  <c r="J2240" i="6"/>
  <c r="S2240" i="6" s="1"/>
  <c r="I2240" i="6"/>
  <c r="G2240" i="6"/>
  <c r="H2240" i="6" s="1"/>
  <c r="F2240" i="6"/>
  <c r="T2240" i="6" s="1"/>
  <c r="E2240" i="6"/>
  <c r="D2240" i="6"/>
  <c r="C2240" i="6"/>
  <c r="B2240" i="6"/>
  <c r="N2240" i="6" s="1"/>
  <c r="A2240" i="6"/>
  <c r="V2239" i="6"/>
  <c r="W2239" i="6" s="1"/>
  <c r="X2239" i="6" s="1"/>
  <c r="U2239" i="6"/>
  <c r="Q2239" i="6"/>
  <c r="N2239" i="6"/>
  <c r="M2239" i="6"/>
  <c r="L2239" i="6"/>
  <c r="P2239" i="6" s="1"/>
  <c r="K2239" i="6"/>
  <c r="J2239" i="6"/>
  <c r="S2239" i="6" s="1"/>
  <c r="H2239" i="6"/>
  <c r="G2239" i="6"/>
  <c r="F2239" i="6"/>
  <c r="T2239" i="6" s="1"/>
  <c r="E2239" i="6"/>
  <c r="R2239" i="6" s="1"/>
  <c r="D2239" i="6"/>
  <c r="C2239" i="6"/>
  <c r="B2239" i="6"/>
  <c r="O2239" i="6" s="1"/>
  <c r="A2239" i="6"/>
  <c r="U2238" i="6"/>
  <c r="T2238" i="6"/>
  <c r="S2238" i="6"/>
  <c r="R2238" i="6"/>
  <c r="Q2238" i="6"/>
  <c r="P2238" i="6"/>
  <c r="O2238" i="6"/>
  <c r="M2238" i="6"/>
  <c r="L2238" i="6"/>
  <c r="K2238" i="6"/>
  <c r="J2238" i="6"/>
  <c r="G2238" i="6"/>
  <c r="H2238" i="6" s="1"/>
  <c r="I2238" i="6" s="1"/>
  <c r="F2238" i="6"/>
  <c r="E2238" i="6"/>
  <c r="D2238" i="6"/>
  <c r="C2238" i="6"/>
  <c r="B2238" i="6"/>
  <c r="N2238" i="6" s="1"/>
  <c r="A2238" i="6"/>
  <c r="T2237" i="6"/>
  <c r="S2237" i="6"/>
  <c r="R2237" i="6"/>
  <c r="O2237" i="6"/>
  <c r="N2237" i="6"/>
  <c r="M2237" i="6"/>
  <c r="L2237" i="6"/>
  <c r="P2237" i="6" s="1"/>
  <c r="K2237" i="6"/>
  <c r="U2237" i="6" s="1"/>
  <c r="J2237" i="6"/>
  <c r="I2237" i="6"/>
  <c r="H2237" i="6"/>
  <c r="G2237" i="6"/>
  <c r="F2237" i="6"/>
  <c r="E2237" i="6"/>
  <c r="D2237" i="6"/>
  <c r="Q2237" i="6" s="1"/>
  <c r="C2237" i="6"/>
  <c r="B2237" i="6"/>
  <c r="A2237" i="6"/>
  <c r="U2236" i="6"/>
  <c r="S2236" i="6"/>
  <c r="P2236" i="6"/>
  <c r="N2236" i="6"/>
  <c r="M2236" i="6"/>
  <c r="L2236" i="6"/>
  <c r="K2236" i="6"/>
  <c r="J2236" i="6"/>
  <c r="G2236" i="6"/>
  <c r="H2236" i="6" s="1"/>
  <c r="I2236" i="6" s="1"/>
  <c r="F2236" i="6"/>
  <c r="T2236" i="6" s="1"/>
  <c r="E2236" i="6"/>
  <c r="R2236" i="6" s="1"/>
  <c r="D2236" i="6"/>
  <c r="Q2236" i="6" s="1"/>
  <c r="B2236" i="6"/>
  <c r="A2236" i="6"/>
  <c r="V2235" i="6"/>
  <c r="W2235" i="6" s="1"/>
  <c r="X2235" i="6" s="1"/>
  <c r="T2235" i="6"/>
  <c r="Q2235" i="6"/>
  <c r="O2235" i="6"/>
  <c r="N2235" i="6"/>
  <c r="M2235" i="6"/>
  <c r="L2235" i="6"/>
  <c r="P2235" i="6" s="1"/>
  <c r="K2235" i="6"/>
  <c r="U2235" i="6" s="1"/>
  <c r="J2235" i="6"/>
  <c r="S2235" i="6" s="1"/>
  <c r="H2235" i="6"/>
  <c r="I2235" i="6" s="1"/>
  <c r="G2235" i="6"/>
  <c r="F2235" i="6"/>
  <c r="E2235" i="6"/>
  <c r="R2235" i="6" s="1"/>
  <c r="D2235" i="6"/>
  <c r="C2235" i="6"/>
  <c r="B2235" i="6"/>
  <c r="A2235" i="6"/>
  <c r="U2234" i="6"/>
  <c r="S2234" i="6"/>
  <c r="R2234" i="6"/>
  <c r="P2234" i="6"/>
  <c r="O2234" i="6"/>
  <c r="M2234" i="6"/>
  <c r="L2234" i="6"/>
  <c r="K2234" i="6"/>
  <c r="J2234" i="6"/>
  <c r="H2234" i="6"/>
  <c r="I2234" i="6" s="1"/>
  <c r="G2234" i="6"/>
  <c r="F2234" i="6"/>
  <c r="T2234" i="6" s="1"/>
  <c r="E2234" i="6"/>
  <c r="D2234" i="6"/>
  <c r="Q2234" i="6" s="1"/>
  <c r="C2234" i="6"/>
  <c r="B2234" i="6"/>
  <c r="N2234" i="6" s="1"/>
  <c r="A2234" i="6"/>
  <c r="R2233" i="6"/>
  <c r="O2233" i="6"/>
  <c r="N2233" i="6"/>
  <c r="M2233" i="6"/>
  <c r="L2233" i="6"/>
  <c r="P2233" i="6" s="1"/>
  <c r="K2233" i="6"/>
  <c r="U2233" i="6" s="1"/>
  <c r="J2233" i="6"/>
  <c r="S2233" i="6" s="1"/>
  <c r="G2233" i="6"/>
  <c r="H2233" i="6" s="1"/>
  <c r="I2233" i="6" s="1"/>
  <c r="F2233" i="6"/>
  <c r="T2233" i="6" s="1"/>
  <c r="E2233" i="6"/>
  <c r="D2233" i="6"/>
  <c r="Q2233" i="6" s="1"/>
  <c r="C2233" i="6"/>
  <c r="B2233" i="6"/>
  <c r="A2233" i="6"/>
  <c r="U2232" i="6"/>
  <c r="T2232" i="6"/>
  <c r="S2232" i="6"/>
  <c r="Q2232" i="6"/>
  <c r="N2232" i="6"/>
  <c r="M2232" i="6"/>
  <c r="L2232" i="6"/>
  <c r="P2232" i="6" s="1"/>
  <c r="K2232" i="6"/>
  <c r="J2232" i="6"/>
  <c r="G2232" i="6"/>
  <c r="H2232" i="6" s="1"/>
  <c r="I2232" i="6" s="1"/>
  <c r="F2232" i="6"/>
  <c r="E2232" i="6"/>
  <c r="R2232" i="6" s="1"/>
  <c r="D2232" i="6"/>
  <c r="C2232" i="6"/>
  <c r="B2232" i="6"/>
  <c r="O2232" i="6" s="1"/>
  <c r="A2232" i="6"/>
  <c r="U2231" i="6"/>
  <c r="R2231" i="6"/>
  <c r="Q2231" i="6"/>
  <c r="P2231" i="6"/>
  <c r="O2231" i="6"/>
  <c r="M2231" i="6"/>
  <c r="L2231" i="6"/>
  <c r="K2231" i="6"/>
  <c r="J2231" i="6"/>
  <c r="S2231" i="6" s="1"/>
  <c r="I2231" i="6"/>
  <c r="H2231" i="6"/>
  <c r="G2231" i="6"/>
  <c r="F2231" i="6"/>
  <c r="T2231" i="6" s="1"/>
  <c r="E2231" i="6"/>
  <c r="D2231" i="6"/>
  <c r="B2231" i="6"/>
  <c r="N2231" i="6" s="1"/>
  <c r="A2231" i="6"/>
  <c r="S2230" i="6"/>
  <c r="P2230" i="6"/>
  <c r="O2230" i="6"/>
  <c r="M2230" i="6"/>
  <c r="L2230" i="6"/>
  <c r="K2230" i="6"/>
  <c r="U2230" i="6" s="1"/>
  <c r="J2230" i="6"/>
  <c r="H2230" i="6"/>
  <c r="G2230" i="6"/>
  <c r="F2230" i="6"/>
  <c r="T2230" i="6" s="1"/>
  <c r="E2230" i="6"/>
  <c r="D2230" i="6"/>
  <c r="Q2230" i="6" s="1"/>
  <c r="B2230" i="6"/>
  <c r="A2230" i="6"/>
  <c r="O2229" i="6"/>
  <c r="N2229" i="6"/>
  <c r="M2229" i="6"/>
  <c r="L2229" i="6"/>
  <c r="P2229" i="6" s="1"/>
  <c r="K2229" i="6"/>
  <c r="U2229" i="6" s="1"/>
  <c r="J2229" i="6"/>
  <c r="S2229" i="6" s="1"/>
  <c r="I2229" i="6"/>
  <c r="H2229" i="6"/>
  <c r="G2229" i="6"/>
  <c r="F2229" i="6"/>
  <c r="T2229" i="6" s="1"/>
  <c r="E2229" i="6"/>
  <c r="R2229" i="6" s="1"/>
  <c r="D2229" i="6"/>
  <c r="Q2229" i="6" s="1"/>
  <c r="B2229" i="6"/>
  <c r="C2229" i="6" s="1"/>
  <c r="A2229" i="6"/>
  <c r="U2228" i="6"/>
  <c r="R2228" i="6"/>
  <c r="Q2228" i="6"/>
  <c r="O2228" i="6"/>
  <c r="N2228" i="6"/>
  <c r="M2228" i="6"/>
  <c r="L2228" i="6"/>
  <c r="P2228" i="6" s="1"/>
  <c r="K2228" i="6"/>
  <c r="J2228" i="6"/>
  <c r="S2228" i="6" s="1"/>
  <c r="H2228" i="6"/>
  <c r="I2228" i="6" s="1"/>
  <c r="G2228" i="6"/>
  <c r="F2228" i="6"/>
  <c r="T2228" i="6" s="1"/>
  <c r="E2228" i="6"/>
  <c r="D2228" i="6"/>
  <c r="C2228" i="6"/>
  <c r="B2228" i="6"/>
  <c r="A2228" i="6"/>
  <c r="S2227" i="6"/>
  <c r="R2227" i="6"/>
  <c r="Q2227" i="6"/>
  <c r="P2227" i="6"/>
  <c r="O2227" i="6"/>
  <c r="N2227" i="6"/>
  <c r="M2227" i="6"/>
  <c r="L2227" i="6"/>
  <c r="K2227" i="6"/>
  <c r="U2227" i="6" s="1"/>
  <c r="J2227" i="6"/>
  <c r="G2227" i="6"/>
  <c r="H2227" i="6" s="1"/>
  <c r="I2227" i="6" s="1"/>
  <c r="F2227" i="6"/>
  <c r="T2227" i="6" s="1"/>
  <c r="E2227" i="6"/>
  <c r="D2227" i="6"/>
  <c r="C2227" i="6"/>
  <c r="B2227" i="6"/>
  <c r="V2227" i="6" s="1"/>
  <c r="W2227" i="6" s="1"/>
  <c r="X2227" i="6" s="1"/>
  <c r="A2227" i="6"/>
  <c r="U2226" i="6"/>
  <c r="R2226" i="6"/>
  <c r="Q2226" i="6"/>
  <c r="P2226" i="6"/>
  <c r="M2226" i="6"/>
  <c r="L2226" i="6"/>
  <c r="K2226" i="6"/>
  <c r="J2226" i="6"/>
  <c r="S2226" i="6" s="1"/>
  <c r="G2226" i="6"/>
  <c r="H2226" i="6" s="1"/>
  <c r="I2226" i="6" s="1"/>
  <c r="F2226" i="6"/>
  <c r="T2226" i="6" s="1"/>
  <c r="E2226" i="6"/>
  <c r="D2226" i="6"/>
  <c r="B2226" i="6"/>
  <c r="A2226" i="6"/>
  <c r="S2225" i="6"/>
  <c r="Q2225" i="6"/>
  <c r="N2225" i="6"/>
  <c r="M2225" i="6"/>
  <c r="L2225" i="6"/>
  <c r="P2225" i="6" s="1"/>
  <c r="K2225" i="6"/>
  <c r="U2225" i="6" s="1"/>
  <c r="J2225" i="6"/>
  <c r="H2225" i="6"/>
  <c r="I2225" i="6" s="1"/>
  <c r="G2225" i="6"/>
  <c r="F2225" i="6"/>
  <c r="T2225" i="6" s="1"/>
  <c r="E2225" i="6"/>
  <c r="R2225" i="6" s="1"/>
  <c r="D2225" i="6"/>
  <c r="C2225" i="6"/>
  <c r="B2225" i="6"/>
  <c r="O2225" i="6" s="1"/>
  <c r="A2225" i="6"/>
  <c r="U2224" i="6"/>
  <c r="S2224" i="6"/>
  <c r="R2224" i="6"/>
  <c r="P2224" i="6"/>
  <c r="M2224" i="6"/>
  <c r="L2224" i="6"/>
  <c r="K2224" i="6"/>
  <c r="J2224" i="6"/>
  <c r="G2224" i="6"/>
  <c r="H2224" i="6" s="1"/>
  <c r="I2224" i="6" s="1"/>
  <c r="F2224" i="6"/>
  <c r="T2224" i="6" s="1"/>
  <c r="E2224" i="6"/>
  <c r="D2224" i="6"/>
  <c r="Q2224" i="6" s="1"/>
  <c r="C2224" i="6"/>
  <c r="B2224" i="6"/>
  <c r="N2224" i="6" s="1"/>
  <c r="A2224" i="6"/>
  <c r="S2223" i="6"/>
  <c r="R2223" i="6"/>
  <c r="P2223" i="6"/>
  <c r="N2223" i="6"/>
  <c r="M2223" i="6"/>
  <c r="L2223" i="6"/>
  <c r="K2223" i="6"/>
  <c r="U2223" i="6" s="1"/>
  <c r="J2223" i="6"/>
  <c r="I2223" i="6"/>
  <c r="H2223" i="6"/>
  <c r="G2223" i="6"/>
  <c r="F2223" i="6"/>
  <c r="T2223" i="6" s="1"/>
  <c r="E2223" i="6"/>
  <c r="D2223" i="6"/>
  <c r="Q2223" i="6" s="1"/>
  <c r="B2223" i="6"/>
  <c r="O2223" i="6" s="1"/>
  <c r="A2223" i="6"/>
  <c r="U2222" i="6"/>
  <c r="S2222" i="6"/>
  <c r="P2222" i="6"/>
  <c r="M2222" i="6"/>
  <c r="L2222" i="6"/>
  <c r="K2222" i="6"/>
  <c r="J2222" i="6"/>
  <c r="G2222" i="6"/>
  <c r="H2222" i="6" s="1"/>
  <c r="I2222" i="6" s="1"/>
  <c r="F2222" i="6"/>
  <c r="T2222" i="6" s="1"/>
  <c r="E2222" i="6"/>
  <c r="R2222" i="6" s="1"/>
  <c r="D2222" i="6"/>
  <c r="Q2222" i="6" s="1"/>
  <c r="B2222" i="6"/>
  <c r="A2222" i="6"/>
  <c r="T2221" i="6"/>
  <c r="S2221" i="6"/>
  <c r="Q2221" i="6"/>
  <c r="O2221" i="6"/>
  <c r="N2221" i="6"/>
  <c r="M2221" i="6"/>
  <c r="L2221" i="6"/>
  <c r="P2221" i="6" s="1"/>
  <c r="K2221" i="6"/>
  <c r="U2221" i="6" s="1"/>
  <c r="J2221" i="6"/>
  <c r="H2221" i="6"/>
  <c r="G2221" i="6"/>
  <c r="F2221" i="6"/>
  <c r="E2221" i="6"/>
  <c r="I2221" i="6" s="1"/>
  <c r="D2221" i="6"/>
  <c r="C2221" i="6"/>
  <c r="B2221" i="6"/>
  <c r="A2221" i="6"/>
  <c r="T2220" i="6"/>
  <c r="S2220" i="6"/>
  <c r="P2220" i="6"/>
  <c r="M2220" i="6"/>
  <c r="L2220" i="6"/>
  <c r="K2220" i="6"/>
  <c r="U2220" i="6" s="1"/>
  <c r="J2220" i="6"/>
  <c r="H2220" i="6"/>
  <c r="G2220" i="6"/>
  <c r="F2220" i="6"/>
  <c r="E2220" i="6"/>
  <c r="D2220" i="6"/>
  <c r="Q2220" i="6" s="1"/>
  <c r="B2220" i="6"/>
  <c r="C2220" i="6" s="1"/>
  <c r="A2220" i="6"/>
  <c r="R2219" i="6"/>
  <c r="Q2219" i="6"/>
  <c r="O2219" i="6"/>
  <c r="M2219" i="6"/>
  <c r="L2219" i="6"/>
  <c r="P2219" i="6" s="1"/>
  <c r="K2219" i="6"/>
  <c r="U2219" i="6" s="1"/>
  <c r="J2219" i="6"/>
  <c r="S2219" i="6" s="1"/>
  <c r="I2219" i="6"/>
  <c r="G2219" i="6"/>
  <c r="H2219" i="6" s="1"/>
  <c r="F2219" i="6"/>
  <c r="T2219" i="6" s="1"/>
  <c r="E2219" i="6"/>
  <c r="D2219" i="6"/>
  <c r="B2219" i="6"/>
  <c r="N2219" i="6" s="1"/>
  <c r="A2219" i="6"/>
  <c r="U2218" i="6"/>
  <c r="T2218" i="6"/>
  <c r="Q2218" i="6"/>
  <c r="N2218" i="6"/>
  <c r="M2218" i="6"/>
  <c r="L2218" i="6"/>
  <c r="P2218" i="6" s="1"/>
  <c r="K2218" i="6"/>
  <c r="J2218" i="6"/>
  <c r="S2218" i="6" s="1"/>
  <c r="G2218" i="6"/>
  <c r="H2218" i="6" s="1"/>
  <c r="I2218" i="6" s="1"/>
  <c r="F2218" i="6"/>
  <c r="E2218" i="6"/>
  <c r="R2218" i="6" s="1"/>
  <c r="D2218" i="6"/>
  <c r="C2218" i="6"/>
  <c r="B2218" i="6"/>
  <c r="O2218" i="6" s="1"/>
  <c r="A2218" i="6"/>
  <c r="U2217" i="6"/>
  <c r="S2217" i="6"/>
  <c r="R2217" i="6"/>
  <c r="Q2217" i="6"/>
  <c r="P2217" i="6"/>
  <c r="M2217" i="6"/>
  <c r="L2217" i="6"/>
  <c r="K2217" i="6"/>
  <c r="J2217" i="6"/>
  <c r="G2217" i="6"/>
  <c r="H2217" i="6" s="1"/>
  <c r="I2217" i="6" s="1"/>
  <c r="F2217" i="6"/>
  <c r="T2217" i="6" s="1"/>
  <c r="E2217" i="6"/>
  <c r="D2217" i="6"/>
  <c r="B2217" i="6"/>
  <c r="A2217" i="6"/>
  <c r="S2216" i="6"/>
  <c r="Q2216" i="6"/>
  <c r="N2216" i="6"/>
  <c r="M2216" i="6"/>
  <c r="L2216" i="6"/>
  <c r="P2216" i="6" s="1"/>
  <c r="K2216" i="6"/>
  <c r="U2216" i="6" s="1"/>
  <c r="J2216" i="6"/>
  <c r="H2216" i="6"/>
  <c r="G2216" i="6"/>
  <c r="F2216" i="6"/>
  <c r="T2216" i="6" s="1"/>
  <c r="E2216" i="6"/>
  <c r="R2216" i="6" s="1"/>
  <c r="D2216" i="6"/>
  <c r="C2216" i="6"/>
  <c r="B2216" i="6"/>
  <c r="O2216" i="6" s="1"/>
  <c r="A2216" i="6"/>
  <c r="U2215" i="6"/>
  <c r="S2215" i="6"/>
  <c r="O2215" i="6"/>
  <c r="M2215" i="6"/>
  <c r="L2215" i="6"/>
  <c r="P2215" i="6" s="1"/>
  <c r="K2215" i="6"/>
  <c r="J2215" i="6"/>
  <c r="G2215" i="6"/>
  <c r="H2215" i="6" s="1"/>
  <c r="I2215" i="6" s="1"/>
  <c r="F2215" i="6"/>
  <c r="T2215" i="6" s="1"/>
  <c r="E2215" i="6"/>
  <c r="R2215" i="6" s="1"/>
  <c r="D2215" i="6"/>
  <c r="Q2215" i="6" s="1"/>
  <c r="B2215" i="6"/>
  <c r="C2215" i="6" s="1"/>
  <c r="A2215" i="6"/>
  <c r="U2214" i="6"/>
  <c r="O2214" i="6"/>
  <c r="N2214" i="6"/>
  <c r="M2214" i="6"/>
  <c r="L2214" i="6"/>
  <c r="P2214" i="6" s="1"/>
  <c r="K2214" i="6"/>
  <c r="J2214" i="6"/>
  <c r="S2214" i="6" s="1"/>
  <c r="G2214" i="6"/>
  <c r="H2214" i="6" s="1"/>
  <c r="I2214" i="6" s="1"/>
  <c r="F2214" i="6"/>
  <c r="T2214" i="6" s="1"/>
  <c r="E2214" i="6"/>
  <c r="R2214" i="6" s="1"/>
  <c r="D2214" i="6"/>
  <c r="Q2214" i="6" s="1"/>
  <c r="C2214" i="6"/>
  <c r="B2214" i="6"/>
  <c r="A2214" i="6"/>
  <c r="U2213" i="6"/>
  <c r="T2213" i="6"/>
  <c r="S2213" i="6"/>
  <c r="R2213" i="6"/>
  <c r="Q2213" i="6"/>
  <c r="P2213" i="6"/>
  <c r="O2213" i="6"/>
  <c r="N2213" i="6"/>
  <c r="M2213" i="6"/>
  <c r="L2213" i="6"/>
  <c r="K2213" i="6"/>
  <c r="J2213" i="6"/>
  <c r="G2213" i="6"/>
  <c r="H2213" i="6" s="1"/>
  <c r="I2213" i="6" s="1"/>
  <c r="F2213" i="6"/>
  <c r="E2213" i="6"/>
  <c r="D2213" i="6"/>
  <c r="C2213" i="6"/>
  <c r="B2213" i="6"/>
  <c r="V2213" i="6" s="1"/>
  <c r="W2213" i="6" s="1"/>
  <c r="X2213" i="6" s="1"/>
  <c r="A2213" i="6"/>
  <c r="R2212" i="6"/>
  <c r="O2212" i="6"/>
  <c r="N2212" i="6"/>
  <c r="M2212" i="6"/>
  <c r="L2212" i="6"/>
  <c r="P2212" i="6" s="1"/>
  <c r="K2212" i="6"/>
  <c r="U2212" i="6" s="1"/>
  <c r="J2212" i="6"/>
  <c r="S2212" i="6" s="1"/>
  <c r="I2212" i="6"/>
  <c r="G2212" i="6"/>
  <c r="H2212" i="6" s="1"/>
  <c r="F2212" i="6"/>
  <c r="T2212" i="6" s="1"/>
  <c r="E2212" i="6"/>
  <c r="D2212" i="6"/>
  <c r="Q2212" i="6" s="1"/>
  <c r="C2212" i="6"/>
  <c r="B2212" i="6"/>
  <c r="A2212" i="6"/>
  <c r="U2211" i="6"/>
  <c r="S2211" i="6"/>
  <c r="Q2211" i="6"/>
  <c r="N2211" i="6"/>
  <c r="M2211" i="6"/>
  <c r="L2211" i="6"/>
  <c r="P2211" i="6" s="1"/>
  <c r="K2211" i="6"/>
  <c r="J2211" i="6"/>
  <c r="G2211" i="6"/>
  <c r="H2211" i="6" s="1"/>
  <c r="I2211" i="6" s="1"/>
  <c r="F2211" i="6"/>
  <c r="T2211" i="6" s="1"/>
  <c r="E2211" i="6"/>
  <c r="R2211" i="6" s="1"/>
  <c r="D2211" i="6"/>
  <c r="C2211" i="6"/>
  <c r="B2211" i="6"/>
  <c r="O2211" i="6" s="1"/>
  <c r="A2211" i="6"/>
  <c r="U2210" i="6"/>
  <c r="T2210" i="6"/>
  <c r="Q2210" i="6"/>
  <c r="P2210" i="6"/>
  <c r="O2210" i="6"/>
  <c r="M2210" i="6"/>
  <c r="L2210" i="6"/>
  <c r="K2210" i="6"/>
  <c r="J2210" i="6"/>
  <c r="S2210" i="6" s="1"/>
  <c r="G2210" i="6"/>
  <c r="H2210" i="6" s="1"/>
  <c r="F2210" i="6"/>
  <c r="E2210" i="6"/>
  <c r="R2210" i="6" s="1"/>
  <c r="D2210" i="6"/>
  <c r="B2210" i="6"/>
  <c r="N2210" i="6" s="1"/>
  <c r="A2210" i="6"/>
  <c r="S2209" i="6"/>
  <c r="R2209" i="6"/>
  <c r="P2209" i="6"/>
  <c r="O2209" i="6"/>
  <c r="N2209" i="6"/>
  <c r="M2209" i="6"/>
  <c r="L2209" i="6"/>
  <c r="K2209" i="6"/>
  <c r="U2209" i="6" s="1"/>
  <c r="J2209" i="6"/>
  <c r="H2209" i="6"/>
  <c r="G2209" i="6"/>
  <c r="F2209" i="6"/>
  <c r="T2209" i="6" s="1"/>
  <c r="E2209" i="6"/>
  <c r="I2209" i="6" s="1"/>
  <c r="D2209" i="6"/>
  <c r="Q2209" i="6" s="1"/>
  <c r="C2209" i="6"/>
  <c r="B2209" i="6"/>
  <c r="A2209" i="6"/>
  <c r="R2208" i="6"/>
  <c r="O2208" i="6"/>
  <c r="N2208" i="6"/>
  <c r="M2208" i="6"/>
  <c r="L2208" i="6"/>
  <c r="P2208" i="6" s="1"/>
  <c r="K2208" i="6"/>
  <c r="U2208" i="6" s="1"/>
  <c r="J2208" i="6"/>
  <c r="S2208" i="6" s="1"/>
  <c r="I2208" i="6"/>
  <c r="H2208" i="6"/>
  <c r="G2208" i="6"/>
  <c r="F2208" i="6"/>
  <c r="T2208" i="6" s="1"/>
  <c r="E2208" i="6"/>
  <c r="D2208" i="6"/>
  <c r="Q2208" i="6" s="1"/>
  <c r="B2208" i="6"/>
  <c r="C2208" i="6" s="1"/>
  <c r="A2208" i="6"/>
  <c r="U2207" i="6"/>
  <c r="R2207" i="6"/>
  <c r="Q2207" i="6"/>
  <c r="O2207" i="6"/>
  <c r="N2207" i="6"/>
  <c r="M2207" i="6"/>
  <c r="L2207" i="6"/>
  <c r="P2207" i="6" s="1"/>
  <c r="K2207" i="6"/>
  <c r="J2207" i="6"/>
  <c r="S2207" i="6" s="1"/>
  <c r="H2207" i="6"/>
  <c r="I2207" i="6" s="1"/>
  <c r="G2207" i="6"/>
  <c r="F2207" i="6"/>
  <c r="T2207" i="6" s="1"/>
  <c r="E2207" i="6"/>
  <c r="V2207" i="6" s="1"/>
  <c r="W2207" i="6" s="1"/>
  <c r="X2207" i="6" s="1"/>
  <c r="D2207" i="6"/>
  <c r="C2207" i="6"/>
  <c r="B2207" i="6"/>
  <c r="A2207" i="6"/>
  <c r="T2206" i="6"/>
  <c r="S2206" i="6"/>
  <c r="R2206" i="6"/>
  <c r="Q2206" i="6"/>
  <c r="P2206" i="6"/>
  <c r="O2206" i="6"/>
  <c r="M2206" i="6"/>
  <c r="L2206" i="6"/>
  <c r="K2206" i="6"/>
  <c r="U2206" i="6" s="1"/>
  <c r="J2206" i="6"/>
  <c r="H2206" i="6"/>
  <c r="I2206" i="6" s="1"/>
  <c r="G2206" i="6"/>
  <c r="F2206" i="6"/>
  <c r="E2206" i="6"/>
  <c r="D2206" i="6"/>
  <c r="B2206" i="6"/>
  <c r="V2206" i="6" s="1"/>
  <c r="W2206" i="6" s="1"/>
  <c r="X2206" i="6" s="1"/>
  <c r="A2206" i="6"/>
  <c r="U2205" i="6"/>
  <c r="T2205" i="6"/>
  <c r="R2205" i="6"/>
  <c r="M2205" i="6"/>
  <c r="L2205" i="6"/>
  <c r="P2205" i="6" s="1"/>
  <c r="K2205" i="6"/>
  <c r="J2205" i="6"/>
  <c r="S2205" i="6" s="1"/>
  <c r="G2205" i="6"/>
  <c r="H2205" i="6" s="1"/>
  <c r="I2205" i="6" s="1"/>
  <c r="F2205" i="6"/>
  <c r="E2205" i="6"/>
  <c r="D2205" i="6"/>
  <c r="Q2205" i="6" s="1"/>
  <c r="C2205" i="6"/>
  <c r="B2205" i="6"/>
  <c r="O2205" i="6" s="1"/>
  <c r="A2205" i="6"/>
  <c r="T2204" i="6"/>
  <c r="S2204" i="6"/>
  <c r="Q2204" i="6"/>
  <c r="N2204" i="6"/>
  <c r="M2204" i="6"/>
  <c r="L2204" i="6"/>
  <c r="P2204" i="6" s="1"/>
  <c r="K2204" i="6"/>
  <c r="U2204" i="6" s="1"/>
  <c r="J2204" i="6"/>
  <c r="H2204" i="6"/>
  <c r="G2204" i="6"/>
  <c r="F2204" i="6"/>
  <c r="E2204" i="6"/>
  <c r="R2204" i="6" s="1"/>
  <c r="D2204" i="6"/>
  <c r="C2204" i="6"/>
  <c r="B2204" i="6"/>
  <c r="O2204" i="6" s="1"/>
  <c r="A2204" i="6"/>
  <c r="U2203" i="6"/>
  <c r="O2203" i="6"/>
  <c r="M2203" i="6"/>
  <c r="L2203" i="6"/>
  <c r="P2203" i="6" s="1"/>
  <c r="K2203" i="6"/>
  <c r="J2203" i="6"/>
  <c r="S2203" i="6" s="1"/>
  <c r="G2203" i="6"/>
  <c r="H2203" i="6" s="1"/>
  <c r="I2203" i="6" s="1"/>
  <c r="F2203" i="6"/>
  <c r="T2203" i="6" s="1"/>
  <c r="E2203" i="6"/>
  <c r="R2203" i="6" s="1"/>
  <c r="D2203" i="6"/>
  <c r="Q2203" i="6" s="1"/>
  <c r="C2203" i="6"/>
  <c r="B2203" i="6"/>
  <c r="N2203" i="6" s="1"/>
  <c r="A2203" i="6"/>
  <c r="S2202" i="6"/>
  <c r="R2202" i="6"/>
  <c r="P2202" i="6"/>
  <c r="O2202" i="6"/>
  <c r="N2202" i="6"/>
  <c r="M2202" i="6"/>
  <c r="L2202" i="6"/>
  <c r="K2202" i="6"/>
  <c r="U2202" i="6" s="1"/>
  <c r="J2202" i="6"/>
  <c r="H2202" i="6"/>
  <c r="I2202" i="6" s="1"/>
  <c r="G2202" i="6"/>
  <c r="F2202" i="6"/>
  <c r="T2202" i="6" s="1"/>
  <c r="E2202" i="6"/>
  <c r="D2202" i="6"/>
  <c r="Q2202" i="6" s="1"/>
  <c r="C2202" i="6"/>
  <c r="B2202" i="6"/>
  <c r="A2202" i="6"/>
  <c r="R2201" i="6"/>
  <c r="O2201" i="6"/>
  <c r="N2201" i="6"/>
  <c r="M2201" i="6"/>
  <c r="L2201" i="6"/>
  <c r="P2201" i="6" s="1"/>
  <c r="K2201" i="6"/>
  <c r="U2201" i="6" s="1"/>
  <c r="J2201" i="6"/>
  <c r="S2201" i="6" s="1"/>
  <c r="I2201" i="6"/>
  <c r="H2201" i="6"/>
  <c r="G2201" i="6"/>
  <c r="F2201" i="6"/>
  <c r="T2201" i="6" s="1"/>
  <c r="E2201" i="6"/>
  <c r="D2201" i="6"/>
  <c r="Q2201" i="6" s="1"/>
  <c r="B2201" i="6"/>
  <c r="C2201" i="6" s="1"/>
  <c r="A2201" i="6"/>
  <c r="U2200" i="6"/>
  <c r="R2200" i="6"/>
  <c r="Q2200" i="6"/>
  <c r="O2200" i="6"/>
  <c r="N2200" i="6"/>
  <c r="M2200" i="6"/>
  <c r="L2200" i="6"/>
  <c r="P2200" i="6" s="1"/>
  <c r="K2200" i="6"/>
  <c r="J2200" i="6"/>
  <c r="S2200" i="6" s="1"/>
  <c r="H2200" i="6"/>
  <c r="I2200" i="6" s="1"/>
  <c r="G2200" i="6"/>
  <c r="F2200" i="6"/>
  <c r="T2200" i="6" s="1"/>
  <c r="E2200" i="6"/>
  <c r="D2200" i="6"/>
  <c r="C2200" i="6"/>
  <c r="B2200" i="6"/>
  <c r="A2200" i="6"/>
  <c r="T2199" i="6"/>
  <c r="S2199" i="6"/>
  <c r="R2199" i="6"/>
  <c r="Q2199" i="6"/>
  <c r="P2199" i="6"/>
  <c r="O2199" i="6"/>
  <c r="M2199" i="6"/>
  <c r="L2199" i="6"/>
  <c r="K2199" i="6"/>
  <c r="U2199" i="6" s="1"/>
  <c r="J2199" i="6"/>
  <c r="H2199" i="6"/>
  <c r="I2199" i="6" s="1"/>
  <c r="G2199" i="6"/>
  <c r="F2199" i="6"/>
  <c r="E2199" i="6"/>
  <c r="D2199" i="6"/>
  <c r="B2199" i="6"/>
  <c r="V2199" i="6" s="1"/>
  <c r="W2199" i="6" s="1"/>
  <c r="X2199" i="6" s="1"/>
  <c r="A2199" i="6"/>
  <c r="U2198" i="6"/>
  <c r="T2198" i="6"/>
  <c r="R2198" i="6"/>
  <c r="M2198" i="6"/>
  <c r="L2198" i="6"/>
  <c r="P2198" i="6" s="1"/>
  <c r="K2198" i="6"/>
  <c r="J2198" i="6"/>
  <c r="S2198" i="6" s="1"/>
  <c r="G2198" i="6"/>
  <c r="H2198" i="6" s="1"/>
  <c r="I2198" i="6" s="1"/>
  <c r="F2198" i="6"/>
  <c r="E2198" i="6"/>
  <c r="D2198" i="6"/>
  <c r="Q2198" i="6" s="1"/>
  <c r="C2198" i="6"/>
  <c r="B2198" i="6"/>
  <c r="O2198" i="6" s="1"/>
  <c r="A2198" i="6"/>
  <c r="T2197" i="6"/>
  <c r="S2197" i="6"/>
  <c r="Q2197" i="6"/>
  <c r="N2197" i="6"/>
  <c r="M2197" i="6"/>
  <c r="L2197" i="6"/>
  <c r="P2197" i="6" s="1"/>
  <c r="K2197" i="6"/>
  <c r="U2197" i="6" s="1"/>
  <c r="J2197" i="6"/>
  <c r="H2197" i="6"/>
  <c r="G2197" i="6"/>
  <c r="F2197" i="6"/>
  <c r="E2197" i="6"/>
  <c r="R2197" i="6" s="1"/>
  <c r="D2197" i="6"/>
  <c r="C2197" i="6"/>
  <c r="B2197" i="6"/>
  <c r="O2197" i="6" s="1"/>
  <c r="A2197" i="6"/>
  <c r="U2196" i="6"/>
  <c r="O2196" i="6"/>
  <c r="M2196" i="6"/>
  <c r="L2196" i="6"/>
  <c r="P2196" i="6" s="1"/>
  <c r="K2196" i="6"/>
  <c r="J2196" i="6"/>
  <c r="S2196" i="6" s="1"/>
  <c r="G2196" i="6"/>
  <c r="H2196" i="6" s="1"/>
  <c r="I2196" i="6" s="1"/>
  <c r="F2196" i="6"/>
  <c r="T2196" i="6" s="1"/>
  <c r="E2196" i="6"/>
  <c r="R2196" i="6" s="1"/>
  <c r="D2196" i="6"/>
  <c r="Q2196" i="6" s="1"/>
  <c r="C2196" i="6"/>
  <c r="B2196" i="6"/>
  <c r="N2196" i="6" s="1"/>
  <c r="A2196" i="6"/>
  <c r="S2195" i="6"/>
  <c r="R2195" i="6"/>
  <c r="P2195" i="6"/>
  <c r="O2195" i="6"/>
  <c r="N2195" i="6"/>
  <c r="M2195" i="6"/>
  <c r="L2195" i="6"/>
  <c r="K2195" i="6"/>
  <c r="U2195" i="6" s="1"/>
  <c r="J2195" i="6"/>
  <c r="H2195" i="6"/>
  <c r="I2195" i="6" s="1"/>
  <c r="G2195" i="6"/>
  <c r="F2195" i="6"/>
  <c r="T2195" i="6" s="1"/>
  <c r="E2195" i="6"/>
  <c r="D2195" i="6"/>
  <c r="Q2195" i="6" s="1"/>
  <c r="C2195" i="6"/>
  <c r="B2195" i="6"/>
  <c r="V2195" i="6" s="1"/>
  <c r="W2195" i="6" s="1"/>
  <c r="X2195" i="6" s="1"/>
  <c r="A2195" i="6"/>
  <c r="R2194" i="6"/>
  <c r="O2194" i="6"/>
  <c r="N2194" i="6"/>
  <c r="M2194" i="6"/>
  <c r="L2194" i="6"/>
  <c r="P2194" i="6" s="1"/>
  <c r="K2194" i="6"/>
  <c r="U2194" i="6" s="1"/>
  <c r="J2194" i="6"/>
  <c r="S2194" i="6" s="1"/>
  <c r="H2194" i="6"/>
  <c r="G2194" i="6"/>
  <c r="F2194" i="6"/>
  <c r="T2194" i="6" s="1"/>
  <c r="E2194" i="6"/>
  <c r="D2194" i="6"/>
  <c r="Q2194" i="6" s="1"/>
  <c r="B2194" i="6"/>
  <c r="C2194" i="6" s="1"/>
  <c r="A2194" i="6"/>
  <c r="U2193" i="6"/>
  <c r="R2193" i="6"/>
  <c r="Q2193" i="6"/>
  <c r="O2193" i="6"/>
  <c r="N2193" i="6"/>
  <c r="M2193" i="6"/>
  <c r="L2193" i="6"/>
  <c r="P2193" i="6" s="1"/>
  <c r="K2193" i="6"/>
  <c r="J2193" i="6"/>
  <c r="S2193" i="6" s="1"/>
  <c r="H2193" i="6"/>
  <c r="I2193" i="6" s="1"/>
  <c r="G2193" i="6"/>
  <c r="F2193" i="6"/>
  <c r="T2193" i="6" s="1"/>
  <c r="E2193" i="6"/>
  <c r="D2193" i="6"/>
  <c r="C2193" i="6"/>
  <c r="B2193" i="6"/>
  <c r="A2193" i="6"/>
  <c r="T2192" i="6"/>
  <c r="S2192" i="6"/>
  <c r="R2192" i="6"/>
  <c r="Q2192" i="6"/>
  <c r="P2192" i="6"/>
  <c r="O2192" i="6"/>
  <c r="M2192" i="6"/>
  <c r="L2192" i="6"/>
  <c r="K2192" i="6"/>
  <c r="U2192" i="6" s="1"/>
  <c r="J2192" i="6"/>
  <c r="H2192" i="6"/>
  <c r="I2192" i="6" s="1"/>
  <c r="G2192" i="6"/>
  <c r="F2192" i="6"/>
  <c r="E2192" i="6"/>
  <c r="D2192" i="6"/>
  <c r="B2192" i="6"/>
  <c r="V2192" i="6" s="1"/>
  <c r="W2192" i="6" s="1"/>
  <c r="X2192" i="6" s="1"/>
  <c r="A2192" i="6"/>
  <c r="U2191" i="6"/>
  <c r="T2191" i="6"/>
  <c r="R2191" i="6"/>
  <c r="M2191" i="6"/>
  <c r="L2191" i="6"/>
  <c r="P2191" i="6" s="1"/>
  <c r="K2191" i="6"/>
  <c r="J2191" i="6"/>
  <c r="S2191" i="6" s="1"/>
  <c r="G2191" i="6"/>
  <c r="H2191" i="6" s="1"/>
  <c r="I2191" i="6" s="1"/>
  <c r="F2191" i="6"/>
  <c r="E2191" i="6"/>
  <c r="D2191" i="6"/>
  <c r="Q2191" i="6" s="1"/>
  <c r="C2191" i="6"/>
  <c r="B2191" i="6"/>
  <c r="O2191" i="6" s="1"/>
  <c r="A2191" i="6"/>
  <c r="T2190" i="6"/>
  <c r="S2190" i="6"/>
  <c r="Q2190" i="6"/>
  <c r="P2190" i="6"/>
  <c r="N2190" i="6"/>
  <c r="M2190" i="6"/>
  <c r="L2190" i="6"/>
  <c r="K2190" i="6"/>
  <c r="U2190" i="6" s="1"/>
  <c r="J2190" i="6"/>
  <c r="H2190" i="6"/>
  <c r="G2190" i="6"/>
  <c r="F2190" i="6"/>
  <c r="E2190" i="6"/>
  <c r="R2190" i="6" s="1"/>
  <c r="D2190" i="6"/>
  <c r="C2190" i="6"/>
  <c r="B2190" i="6"/>
  <c r="O2190" i="6" s="1"/>
  <c r="A2190" i="6"/>
  <c r="U2189" i="6"/>
  <c r="O2189" i="6"/>
  <c r="M2189" i="6"/>
  <c r="L2189" i="6"/>
  <c r="P2189" i="6" s="1"/>
  <c r="K2189" i="6"/>
  <c r="J2189" i="6"/>
  <c r="S2189" i="6" s="1"/>
  <c r="G2189" i="6"/>
  <c r="H2189" i="6" s="1"/>
  <c r="I2189" i="6" s="1"/>
  <c r="F2189" i="6"/>
  <c r="T2189" i="6" s="1"/>
  <c r="E2189" i="6"/>
  <c r="R2189" i="6" s="1"/>
  <c r="D2189" i="6"/>
  <c r="Q2189" i="6" s="1"/>
  <c r="C2189" i="6"/>
  <c r="B2189" i="6"/>
  <c r="N2189" i="6" s="1"/>
  <c r="A2189" i="6"/>
  <c r="S2188" i="6"/>
  <c r="R2188" i="6"/>
  <c r="P2188" i="6"/>
  <c r="O2188" i="6"/>
  <c r="N2188" i="6"/>
  <c r="M2188" i="6"/>
  <c r="L2188" i="6"/>
  <c r="K2188" i="6"/>
  <c r="U2188" i="6" s="1"/>
  <c r="J2188" i="6"/>
  <c r="H2188" i="6"/>
  <c r="I2188" i="6" s="1"/>
  <c r="G2188" i="6"/>
  <c r="F2188" i="6"/>
  <c r="T2188" i="6" s="1"/>
  <c r="E2188" i="6"/>
  <c r="D2188" i="6"/>
  <c r="Q2188" i="6" s="1"/>
  <c r="C2188" i="6"/>
  <c r="B2188" i="6"/>
  <c r="V2188" i="6" s="1"/>
  <c r="W2188" i="6" s="1"/>
  <c r="X2188" i="6" s="1"/>
  <c r="A2188" i="6"/>
  <c r="R2187" i="6"/>
  <c r="Q2187" i="6"/>
  <c r="O2187" i="6"/>
  <c r="N2187" i="6"/>
  <c r="M2187" i="6"/>
  <c r="L2187" i="6"/>
  <c r="P2187" i="6" s="1"/>
  <c r="K2187" i="6"/>
  <c r="U2187" i="6" s="1"/>
  <c r="J2187" i="6"/>
  <c r="S2187" i="6" s="1"/>
  <c r="I2187" i="6"/>
  <c r="G2187" i="6"/>
  <c r="H2187" i="6" s="1"/>
  <c r="F2187" i="6"/>
  <c r="T2187" i="6" s="1"/>
  <c r="E2187" i="6"/>
  <c r="D2187" i="6"/>
  <c r="C2187" i="6"/>
  <c r="B2187" i="6"/>
  <c r="V2187" i="6" s="1"/>
  <c r="W2187" i="6" s="1"/>
  <c r="X2187" i="6" s="1"/>
  <c r="A2187" i="6"/>
  <c r="U2186" i="6"/>
  <c r="T2186" i="6"/>
  <c r="S2186" i="6"/>
  <c r="O2186" i="6"/>
  <c r="N2186" i="6"/>
  <c r="M2186" i="6"/>
  <c r="L2186" i="6"/>
  <c r="P2186" i="6" s="1"/>
  <c r="K2186" i="6"/>
  <c r="J2186" i="6"/>
  <c r="H2186" i="6"/>
  <c r="G2186" i="6"/>
  <c r="F2186" i="6"/>
  <c r="E2186" i="6"/>
  <c r="D2186" i="6"/>
  <c r="Q2186" i="6" s="1"/>
  <c r="C2186" i="6"/>
  <c r="B2186" i="6"/>
  <c r="A2186" i="6"/>
  <c r="U2185" i="6"/>
  <c r="S2185" i="6"/>
  <c r="R2185" i="6"/>
  <c r="P2185" i="6"/>
  <c r="O2185" i="6"/>
  <c r="N2185" i="6"/>
  <c r="M2185" i="6"/>
  <c r="L2185" i="6"/>
  <c r="K2185" i="6"/>
  <c r="J2185" i="6"/>
  <c r="H2185" i="6"/>
  <c r="I2185" i="6" s="1"/>
  <c r="G2185" i="6"/>
  <c r="F2185" i="6"/>
  <c r="E2185" i="6"/>
  <c r="D2185" i="6"/>
  <c r="Q2185" i="6" s="1"/>
  <c r="C2185" i="6"/>
  <c r="B2185" i="6"/>
  <c r="A2185" i="6"/>
  <c r="R2184" i="6"/>
  <c r="Q2184" i="6"/>
  <c r="O2184" i="6"/>
  <c r="M2184" i="6"/>
  <c r="L2184" i="6"/>
  <c r="P2184" i="6" s="1"/>
  <c r="K2184" i="6"/>
  <c r="U2184" i="6" s="1"/>
  <c r="J2184" i="6"/>
  <c r="S2184" i="6" s="1"/>
  <c r="I2184" i="6"/>
  <c r="G2184" i="6"/>
  <c r="H2184" i="6" s="1"/>
  <c r="F2184" i="6"/>
  <c r="T2184" i="6" s="1"/>
  <c r="E2184" i="6"/>
  <c r="D2184" i="6"/>
  <c r="B2184" i="6"/>
  <c r="N2184" i="6" s="1"/>
  <c r="A2184" i="6"/>
  <c r="S2183" i="6"/>
  <c r="Q2183" i="6"/>
  <c r="P2183" i="6"/>
  <c r="O2183" i="6"/>
  <c r="M2183" i="6"/>
  <c r="L2183" i="6"/>
  <c r="K2183" i="6"/>
  <c r="U2183" i="6" s="1"/>
  <c r="V2183" i="6" s="1"/>
  <c r="W2183" i="6" s="1"/>
  <c r="X2183" i="6" s="1"/>
  <c r="J2183" i="6"/>
  <c r="G2183" i="6"/>
  <c r="H2183" i="6" s="1"/>
  <c r="I2183" i="6" s="1"/>
  <c r="F2183" i="6"/>
  <c r="T2183" i="6" s="1"/>
  <c r="E2183" i="6"/>
  <c r="R2183" i="6" s="1"/>
  <c r="D2183" i="6"/>
  <c r="C2183" i="6"/>
  <c r="B2183" i="6"/>
  <c r="N2183" i="6" s="1"/>
  <c r="A2183" i="6"/>
  <c r="U2182" i="6"/>
  <c r="S2182" i="6"/>
  <c r="R2182" i="6"/>
  <c r="Q2182" i="6"/>
  <c r="M2182" i="6"/>
  <c r="L2182" i="6"/>
  <c r="P2182" i="6" s="1"/>
  <c r="K2182" i="6"/>
  <c r="J2182" i="6"/>
  <c r="G2182" i="6"/>
  <c r="H2182" i="6" s="1"/>
  <c r="I2182" i="6" s="1"/>
  <c r="F2182" i="6"/>
  <c r="T2182" i="6" s="1"/>
  <c r="E2182" i="6"/>
  <c r="D2182" i="6"/>
  <c r="B2182" i="6"/>
  <c r="A2182" i="6"/>
  <c r="U2181" i="6"/>
  <c r="S2181" i="6"/>
  <c r="O2181" i="6"/>
  <c r="N2181" i="6"/>
  <c r="M2181" i="6"/>
  <c r="L2181" i="6"/>
  <c r="P2181" i="6" s="1"/>
  <c r="K2181" i="6"/>
  <c r="J2181" i="6"/>
  <c r="H2181" i="6"/>
  <c r="I2181" i="6" s="1"/>
  <c r="G2181" i="6"/>
  <c r="F2181" i="6"/>
  <c r="T2181" i="6" s="1"/>
  <c r="E2181" i="6"/>
  <c r="R2181" i="6" s="1"/>
  <c r="D2181" i="6"/>
  <c r="Q2181" i="6" s="1"/>
  <c r="B2181" i="6"/>
  <c r="C2181" i="6" s="1"/>
  <c r="A2181" i="6"/>
  <c r="U2180" i="6"/>
  <c r="Q2180" i="6"/>
  <c r="P2180" i="6"/>
  <c r="M2180" i="6"/>
  <c r="L2180" i="6"/>
  <c r="K2180" i="6"/>
  <c r="J2180" i="6"/>
  <c r="S2180" i="6" s="1"/>
  <c r="H2180" i="6"/>
  <c r="I2180" i="6" s="1"/>
  <c r="G2180" i="6"/>
  <c r="F2180" i="6"/>
  <c r="T2180" i="6" s="1"/>
  <c r="E2180" i="6"/>
  <c r="R2180" i="6" s="1"/>
  <c r="D2180" i="6"/>
  <c r="B2180" i="6"/>
  <c r="A2180" i="6"/>
  <c r="T2179" i="6"/>
  <c r="S2179" i="6"/>
  <c r="R2179" i="6"/>
  <c r="Q2179" i="6"/>
  <c r="O2179" i="6"/>
  <c r="N2179" i="6"/>
  <c r="M2179" i="6"/>
  <c r="L2179" i="6"/>
  <c r="P2179" i="6" s="1"/>
  <c r="K2179" i="6"/>
  <c r="U2179" i="6" s="1"/>
  <c r="J2179" i="6"/>
  <c r="H2179" i="6"/>
  <c r="G2179" i="6"/>
  <c r="F2179" i="6"/>
  <c r="E2179" i="6"/>
  <c r="I2179" i="6" s="1"/>
  <c r="D2179" i="6"/>
  <c r="C2179" i="6"/>
  <c r="B2179" i="6"/>
  <c r="A2179" i="6"/>
  <c r="P2178" i="6"/>
  <c r="O2178" i="6"/>
  <c r="N2178" i="6"/>
  <c r="M2178" i="6"/>
  <c r="L2178" i="6"/>
  <c r="K2178" i="6"/>
  <c r="U2178" i="6" s="1"/>
  <c r="J2178" i="6"/>
  <c r="S2178" i="6" s="1"/>
  <c r="H2178" i="6"/>
  <c r="G2178" i="6"/>
  <c r="F2178" i="6"/>
  <c r="T2178" i="6" s="1"/>
  <c r="E2178" i="6"/>
  <c r="R2178" i="6" s="1"/>
  <c r="D2178" i="6"/>
  <c r="Q2178" i="6" s="1"/>
  <c r="B2178" i="6"/>
  <c r="C2178" i="6" s="1"/>
  <c r="A2178" i="6"/>
  <c r="U2177" i="6"/>
  <c r="T2177" i="6"/>
  <c r="Q2177" i="6"/>
  <c r="P2177" i="6"/>
  <c r="M2177" i="6"/>
  <c r="L2177" i="6"/>
  <c r="K2177" i="6"/>
  <c r="J2177" i="6"/>
  <c r="S2177" i="6" s="1"/>
  <c r="G2177" i="6"/>
  <c r="H2177" i="6" s="1"/>
  <c r="I2177" i="6" s="1"/>
  <c r="F2177" i="6"/>
  <c r="E2177" i="6"/>
  <c r="R2177" i="6" s="1"/>
  <c r="D2177" i="6"/>
  <c r="B2177" i="6"/>
  <c r="A2177" i="6"/>
  <c r="T2176" i="6"/>
  <c r="Q2176" i="6"/>
  <c r="P2176" i="6"/>
  <c r="N2176" i="6"/>
  <c r="M2176" i="6"/>
  <c r="L2176" i="6"/>
  <c r="K2176" i="6"/>
  <c r="U2176" i="6" s="1"/>
  <c r="J2176" i="6"/>
  <c r="S2176" i="6" s="1"/>
  <c r="H2176" i="6"/>
  <c r="I2176" i="6" s="1"/>
  <c r="G2176" i="6"/>
  <c r="F2176" i="6"/>
  <c r="E2176" i="6"/>
  <c r="R2176" i="6" s="1"/>
  <c r="D2176" i="6"/>
  <c r="B2176" i="6"/>
  <c r="A2176" i="6"/>
  <c r="T2175" i="6"/>
  <c r="O2175" i="6"/>
  <c r="M2175" i="6"/>
  <c r="L2175" i="6"/>
  <c r="P2175" i="6" s="1"/>
  <c r="K2175" i="6"/>
  <c r="U2175" i="6" s="1"/>
  <c r="J2175" i="6"/>
  <c r="S2175" i="6" s="1"/>
  <c r="I2175" i="6"/>
  <c r="H2175" i="6"/>
  <c r="G2175" i="6"/>
  <c r="F2175" i="6"/>
  <c r="E2175" i="6"/>
  <c r="D2175" i="6"/>
  <c r="Q2175" i="6" s="1"/>
  <c r="C2175" i="6"/>
  <c r="B2175" i="6"/>
  <c r="N2175" i="6" s="1"/>
  <c r="A2175" i="6"/>
  <c r="U2174" i="6"/>
  <c r="T2174" i="6"/>
  <c r="S2174" i="6"/>
  <c r="R2174" i="6"/>
  <c r="P2174" i="6"/>
  <c r="O2174" i="6"/>
  <c r="N2174" i="6"/>
  <c r="M2174" i="6"/>
  <c r="L2174" i="6"/>
  <c r="K2174" i="6"/>
  <c r="J2174" i="6"/>
  <c r="H2174" i="6"/>
  <c r="I2174" i="6" s="1"/>
  <c r="G2174" i="6"/>
  <c r="F2174" i="6"/>
  <c r="E2174" i="6"/>
  <c r="D2174" i="6"/>
  <c r="Q2174" i="6" s="1"/>
  <c r="C2174" i="6"/>
  <c r="B2174" i="6"/>
  <c r="A2174" i="6"/>
  <c r="R2173" i="6"/>
  <c r="Q2173" i="6"/>
  <c r="O2173" i="6"/>
  <c r="N2173" i="6"/>
  <c r="M2173" i="6"/>
  <c r="L2173" i="6"/>
  <c r="P2173" i="6" s="1"/>
  <c r="K2173" i="6"/>
  <c r="U2173" i="6" s="1"/>
  <c r="J2173" i="6"/>
  <c r="S2173" i="6" s="1"/>
  <c r="G2173" i="6"/>
  <c r="H2173" i="6" s="1"/>
  <c r="I2173" i="6" s="1"/>
  <c r="F2173" i="6"/>
  <c r="T2173" i="6" s="1"/>
  <c r="E2173" i="6"/>
  <c r="D2173" i="6"/>
  <c r="C2173" i="6"/>
  <c r="B2173" i="6"/>
  <c r="A2173" i="6"/>
  <c r="U2172" i="6"/>
  <c r="T2172" i="6"/>
  <c r="O2172" i="6"/>
  <c r="N2172" i="6"/>
  <c r="M2172" i="6"/>
  <c r="L2172" i="6"/>
  <c r="P2172" i="6" s="1"/>
  <c r="K2172" i="6"/>
  <c r="J2172" i="6"/>
  <c r="S2172" i="6" s="1"/>
  <c r="H2172" i="6"/>
  <c r="I2172" i="6" s="1"/>
  <c r="G2172" i="6"/>
  <c r="F2172" i="6"/>
  <c r="E2172" i="6"/>
  <c r="D2172" i="6"/>
  <c r="Q2172" i="6" s="1"/>
  <c r="C2172" i="6"/>
  <c r="B2172" i="6"/>
  <c r="A2172" i="6"/>
  <c r="U2171" i="6"/>
  <c r="S2171" i="6"/>
  <c r="R2171" i="6"/>
  <c r="P2171" i="6"/>
  <c r="O2171" i="6"/>
  <c r="N2171" i="6"/>
  <c r="M2171" i="6"/>
  <c r="L2171" i="6"/>
  <c r="K2171" i="6"/>
  <c r="J2171" i="6"/>
  <c r="H2171" i="6"/>
  <c r="I2171" i="6" s="1"/>
  <c r="G2171" i="6"/>
  <c r="F2171" i="6"/>
  <c r="E2171" i="6"/>
  <c r="D2171" i="6"/>
  <c r="Q2171" i="6" s="1"/>
  <c r="C2171" i="6"/>
  <c r="B2171" i="6"/>
  <c r="A2171" i="6"/>
  <c r="R2170" i="6"/>
  <c r="Q2170" i="6"/>
  <c r="M2170" i="6"/>
  <c r="L2170" i="6"/>
  <c r="P2170" i="6" s="1"/>
  <c r="K2170" i="6"/>
  <c r="U2170" i="6" s="1"/>
  <c r="J2170" i="6"/>
  <c r="S2170" i="6" s="1"/>
  <c r="I2170" i="6"/>
  <c r="G2170" i="6"/>
  <c r="H2170" i="6" s="1"/>
  <c r="F2170" i="6"/>
  <c r="T2170" i="6" s="1"/>
  <c r="E2170" i="6"/>
  <c r="D2170" i="6"/>
  <c r="B2170" i="6"/>
  <c r="A2170" i="6"/>
  <c r="S2169" i="6"/>
  <c r="Q2169" i="6"/>
  <c r="O2169" i="6"/>
  <c r="M2169" i="6"/>
  <c r="L2169" i="6"/>
  <c r="P2169" i="6" s="1"/>
  <c r="K2169" i="6"/>
  <c r="U2169" i="6" s="1"/>
  <c r="J2169" i="6"/>
  <c r="G2169" i="6"/>
  <c r="H2169" i="6" s="1"/>
  <c r="F2169" i="6"/>
  <c r="T2169" i="6" s="1"/>
  <c r="E2169" i="6"/>
  <c r="R2169" i="6" s="1"/>
  <c r="D2169" i="6"/>
  <c r="C2169" i="6"/>
  <c r="B2169" i="6"/>
  <c r="N2169" i="6" s="1"/>
  <c r="A2169" i="6"/>
  <c r="U2168" i="6"/>
  <c r="S2168" i="6"/>
  <c r="R2168" i="6"/>
  <c r="M2168" i="6"/>
  <c r="L2168" i="6"/>
  <c r="P2168" i="6" s="1"/>
  <c r="K2168" i="6"/>
  <c r="J2168" i="6"/>
  <c r="G2168" i="6"/>
  <c r="H2168" i="6" s="1"/>
  <c r="I2168" i="6" s="1"/>
  <c r="F2168" i="6"/>
  <c r="T2168" i="6" s="1"/>
  <c r="E2168" i="6"/>
  <c r="D2168" i="6"/>
  <c r="Q2168" i="6" s="1"/>
  <c r="B2168" i="6"/>
  <c r="A2168" i="6"/>
  <c r="Q2167" i="6"/>
  <c r="P2167" i="6"/>
  <c r="N2167" i="6"/>
  <c r="M2167" i="6"/>
  <c r="L2167" i="6"/>
  <c r="K2167" i="6"/>
  <c r="U2167" i="6" s="1"/>
  <c r="J2167" i="6"/>
  <c r="S2167" i="6" s="1"/>
  <c r="H2167" i="6"/>
  <c r="I2167" i="6" s="1"/>
  <c r="G2167" i="6"/>
  <c r="F2167" i="6"/>
  <c r="T2167" i="6" s="1"/>
  <c r="E2167" i="6"/>
  <c r="R2167" i="6" s="1"/>
  <c r="D2167" i="6"/>
  <c r="B2167" i="6"/>
  <c r="A2167" i="6"/>
  <c r="U2166" i="6"/>
  <c r="R2166" i="6"/>
  <c r="M2166" i="6"/>
  <c r="L2166" i="6"/>
  <c r="P2166" i="6" s="1"/>
  <c r="K2166" i="6"/>
  <c r="J2166" i="6"/>
  <c r="S2166" i="6" s="1"/>
  <c r="H2166" i="6"/>
  <c r="I2166" i="6" s="1"/>
  <c r="G2166" i="6"/>
  <c r="F2166" i="6"/>
  <c r="T2166" i="6" s="1"/>
  <c r="E2166" i="6"/>
  <c r="D2166" i="6"/>
  <c r="Q2166" i="6" s="1"/>
  <c r="B2166" i="6"/>
  <c r="C2166" i="6" s="1"/>
  <c r="A2166" i="6"/>
  <c r="U2165" i="6"/>
  <c r="T2165" i="6"/>
  <c r="S2165" i="6"/>
  <c r="R2165" i="6"/>
  <c r="P2165" i="6"/>
  <c r="O2165" i="6"/>
  <c r="N2165" i="6"/>
  <c r="M2165" i="6"/>
  <c r="L2165" i="6"/>
  <c r="K2165" i="6"/>
  <c r="J2165" i="6"/>
  <c r="H2165" i="6"/>
  <c r="I2165" i="6" s="1"/>
  <c r="G2165" i="6"/>
  <c r="F2165" i="6"/>
  <c r="V2165" i="6" s="1"/>
  <c r="W2165" i="6" s="1"/>
  <c r="X2165" i="6" s="1"/>
  <c r="E2165" i="6"/>
  <c r="D2165" i="6"/>
  <c r="Q2165" i="6" s="1"/>
  <c r="C2165" i="6"/>
  <c r="B2165" i="6"/>
  <c r="A2165" i="6"/>
  <c r="R2164" i="6"/>
  <c r="P2164" i="6"/>
  <c r="M2164" i="6"/>
  <c r="L2164" i="6"/>
  <c r="K2164" i="6"/>
  <c r="U2164" i="6" s="1"/>
  <c r="J2164" i="6"/>
  <c r="S2164" i="6" s="1"/>
  <c r="H2164" i="6"/>
  <c r="I2164" i="6" s="1"/>
  <c r="G2164" i="6"/>
  <c r="F2164" i="6"/>
  <c r="T2164" i="6" s="1"/>
  <c r="E2164" i="6"/>
  <c r="D2164" i="6"/>
  <c r="Q2164" i="6" s="1"/>
  <c r="B2164" i="6"/>
  <c r="A2164" i="6"/>
  <c r="U2163" i="6"/>
  <c r="R2163" i="6"/>
  <c r="O2163" i="6"/>
  <c r="N2163" i="6"/>
  <c r="M2163" i="6"/>
  <c r="L2163" i="6"/>
  <c r="P2163" i="6" s="1"/>
  <c r="K2163" i="6"/>
  <c r="J2163" i="6"/>
  <c r="S2163" i="6" s="1"/>
  <c r="G2163" i="6"/>
  <c r="H2163" i="6" s="1"/>
  <c r="I2163" i="6" s="1"/>
  <c r="F2163" i="6"/>
  <c r="E2163" i="6"/>
  <c r="D2163" i="6"/>
  <c r="Q2163" i="6" s="1"/>
  <c r="C2163" i="6"/>
  <c r="B2163" i="6"/>
  <c r="A2163" i="6"/>
  <c r="U2162" i="6"/>
  <c r="T2162" i="6"/>
  <c r="S2162" i="6"/>
  <c r="Q2162" i="6"/>
  <c r="P2162" i="6"/>
  <c r="M2162" i="6"/>
  <c r="L2162" i="6"/>
  <c r="K2162" i="6"/>
  <c r="J2162" i="6"/>
  <c r="H2162" i="6"/>
  <c r="G2162" i="6"/>
  <c r="F2162" i="6"/>
  <c r="E2162" i="6"/>
  <c r="R2162" i="6" s="1"/>
  <c r="D2162" i="6"/>
  <c r="B2162" i="6"/>
  <c r="A2162" i="6"/>
  <c r="U2161" i="6"/>
  <c r="T2161" i="6"/>
  <c r="S2161" i="6"/>
  <c r="R2161" i="6"/>
  <c r="P2161" i="6"/>
  <c r="M2161" i="6"/>
  <c r="L2161" i="6"/>
  <c r="K2161" i="6"/>
  <c r="J2161" i="6"/>
  <c r="G2161" i="6"/>
  <c r="H2161" i="6" s="1"/>
  <c r="I2161" i="6" s="1"/>
  <c r="F2161" i="6"/>
  <c r="E2161" i="6"/>
  <c r="D2161" i="6"/>
  <c r="Q2161" i="6" s="1"/>
  <c r="B2161" i="6"/>
  <c r="A2161" i="6"/>
  <c r="Q2160" i="6"/>
  <c r="P2160" i="6"/>
  <c r="M2160" i="6"/>
  <c r="L2160" i="6"/>
  <c r="K2160" i="6"/>
  <c r="U2160" i="6" s="1"/>
  <c r="J2160" i="6"/>
  <c r="S2160" i="6" s="1"/>
  <c r="H2160" i="6"/>
  <c r="I2160" i="6" s="1"/>
  <c r="G2160" i="6"/>
  <c r="F2160" i="6"/>
  <c r="T2160" i="6" s="1"/>
  <c r="E2160" i="6"/>
  <c r="R2160" i="6" s="1"/>
  <c r="D2160" i="6"/>
  <c r="B2160" i="6"/>
  <c r="A2160" i="6"/>
  <c r="U2159" i="6"/>
  <c r="R2159" i="6"/>
  <c r="M2159" i="6"/>
  <c r="L2159" i="6"/>
  <c r="P2159" i="6" s="1"/>
  <c r="K2159" i="6"/>
  <c r="J2159" i="6"/>
  <c r="S2159" i="6" s="1"/>
  <c r="H2159" i="6"/>
  <c r="V2159" i="6" s="1"/>
  <c r="W2159" i="6" s="1"/>
  <c r="X2159" i="6" s="1"/>
  <c r="G2159" i="6"/>
  <c r="F2159" i="6"/>
  <c r="T2159" i="6" s="1"/>
  <c r="E2159" i="6"/>
  <c r="D2159" i="6"/>
  <c r="Q2159" i="6" s="1"/>
  <c r="B2159" i="6"/>
  <c r="C2159" i="6" s="1"/>
  <c r="A2159" i="6"/>
  <c r="U2158" i="6"/>
  <c r="S2158" i="6"/>
  <c r="R2158" i="6"/>
  <c r="V2158" i="6" s="1"/>
  <c r="W2158" i="6" s="1"/>
  <c r="X2158" i="6" s="1"/>
  <c r="Q2158" i="6"/>
  <c r="P2158" i="6"/>
  <c r="O2158" i="6"/>
  <c r="N2158" i="6"/>
  <c r="M2158" i="6"/>
  <c r="L2158" i="6"/>
  <c r="K2158" i="6"/>
  <c r="J2158" i="6"/>
  <c r="H2158" i="6"/>
  <c r="G2158" i="6"/>
  <c r="F2158" i="6"/>
  <c r="T2158" i="6" s="1"/>
  <c r="E2158" i="6"/>
  <c r="D2158" i="6"/>
  <c r="C2158" i="6"/>
  <c r="B2158" i="6"/>
  <c r="A2158" i="6"/>
  <c r="R2157" i="6"/>
  <c r="P2157" i="6"/>
  <c r="M2157" i="6"/>
  <c r="L2157" i="6"/>
  <c r="K2157" i="6"/>
  <c r="U2157" i="6" s="1"/>
  <c r="J2157" i="6"/>
  <c r="S2157" i="6" s="1"/>
  <c r="H2157" i="6"/>
  <c r="I2157" i="6" s="1"/>
  <c r="G2157" i="6"/>
  <c r="F2157" i="6"/>
  <c r="T2157" i="6" s="1"/>
  <c r="E2157" i="6"/>
  <c r="D2157" i="6"/>
  <c r="Q2157" i="6" s="1"/>
  <c r="B2157" i="6"/>
  <c r="A2157" i="6"/>
  <c r="R2156" i="6"/>
  <c r="O2156" i="6"/>
  <c r="N2156" i="6"/>
  <c r="M2156" i="6"/>
  <c r="L2156" i="6"/>
  <c r="P2156" i="6" s="1"/>
  <c r="K2156" i="6"/>
  <c r="U2156" i="6" s="1"/>
  <c r="J2156" i="6"/>
  <c r="S2156" i="6" s="1"/>
  <c r="G2156" i="6"/>
  <c r="H2156" i="6" s="1"/>
  <c r="I2156" i="6" s="1"/>
  <c r="F2156" i="6"/>
  <c r="E2156" i="6"/>
  <c r="D2156" i="6"/>
  <c r="Q2156" i="6" s="1"/>
  <c r="C2156" i="6"/>
  <c r="B2156" i="6"/>
  <c r="A2156" i="6"/>
  <c r="U2155" i="6"/>
  <c r="T2155" i="6"/>
  <c r="S2155" i="6"/>
  <c r="Q2155" i="6"/>
  <c r="P2155" i="6"/>
  <c r="M2155" i="6"/>
  <c r="L2155" i="6"/>
  <c r="K2155" i="6"/>
  <c r="J2155" i="6"/>
  <c r="G2155" i="6"/>
  <c r="H2155" i="6" s="1"/>
  <c r="I2155" i="6" s="1"/>
  <c r="F2155" i="6"/>
  <c r="E2155" i="6"/>
  <c r="R2155" i="6" s="1"/>
  <c r="D2155" i="6"/>
  <c r="B2155" i="6"/>
  <c r="A2155" i="6"/>
  <c r="U2154" i="6"/>
  <c r="T2154" i="6"/>
  <c r="S2154" i="6"/>
  <c r="R2154" i="6"/>
  <c r="P2154" i="6"/>
  <c r="M2154" i="6"/>
  <c r="L2154" i="6"/>
  <c r="K2154" i="6"/>
  <c r="J2154" i="6"/>
  <c r="G2154" i="6"/>
  <c r="H2154" i="6" s="1"/>
  <c r="I2154" i="6" s="1"/>
  <c r="F2154" i="6"/>
  <c r="E2154" i="6"/>
  <c r="D2154" i="6"/>
  <c r="Q2154" i="6" s="1"/>
  <c r="B2154" i="6"/>
  <c r="A2154" i="6"/>
  <c r="Q2153" i="6"/>
  <c r="M2153" i="6"/>
  <c r="L2153" i="6"/>
  <c r="P2153" i="6" s="1"/>
  <c r="K2153" i="6"/>
  <c r="U2153" i="6" s="1"/>
  <c r="J2153" i="6"/>
  <c r="S2153" i="6" s="1"/>
  <c r="I2153" i="6"/>
  <c r="H2153" i="6"/>
  <c r="G2153" i="6"/>
  <c r="F2153" i="6"/>
  <c r="T2153" i="6" s="1"/>
  <c r="E2153" i="6"/>
  <c r="R2153" i="6" s="1"/>
  <c r="D2153" i="6"/>
  <c r="B2153" i="6"/>
  <c r="N2153" i="6" s="1"/>
  <c r="A2153" i="6"/>
  <c r="U2152" i="6"/>
  <c r="R2152" i="6"/>
  <c r="M2152" i="6"/>
  <c r="L2152" i="6"/>
  <c r="P2152" i="6" s="1"/>
  <c r="K2152" i="6"/>
  <c r="J2152" i="6"/>
  <c r="S2152" i="6" s="1"/>
  <c r="V2152" i="6" s="1"/>
  <c r="W2152" i="6" s="1"/>
  <c r="X2152" i="6" s="1"/>
  <c r="I2152" i="6"/>
  <c r="H2152" i="6"/>
  <c r="G2152" i="6"/>
  <c r="F2152" i="6"/>
  <c r="T2152" i="6" s="1"/>
  <c r="E2152" i="6"/>
  <c r="D2152" i="6"/>
  <c r="Q2152" i="6" s="1"/>
  <c r="B2152" i="6"/>
  <c r="C2152" i="6" s="1"/>
  <c r="A2152" i="6"/>
  <c r="U2151" i="6"/>
  <c r="T2151" i="6"/>
  <c r="S2151" i="6"/>
  <c r="P2151" i="6"/>
  <c r="O2151" i="6"/>
  <c r="N2151" i="6"/>
  <c r="M2151" i="6"/>
  <c r="L2151" i="6"/>
  <c r="K2151" i="6"/>
  <c r="J2151" i="6"/>
  <c r="H2151" i="6"/>
  <c r="G2151" i="6"/>
  <c r="F2151" i="6"/>
  <c r="E2151" i="6"/>
  <c r="D2151" i="6"/>
  <c r="Q2151" i="6" s="1"/>
  <c r="C2151" i="6"/>
  <c r="B2151" i="6"/>
  <c r="A2151" i="6"/>
  <c r="R2150" i="6"/>
  <c r="P2150" i="6"/>
  <c r="M2150" i="6"/>
  <c r="L2150" i="6"/>
  <c r="K2150" i="6"/>
  <c r="U2150" i="6" s="1"/>
  <c r="J2150" i="6"/>
  <c r="S2150" i="6" s="1"/>
  <c r="H2150" i="6"/>
  <c r="I2150" i="6" s="1"/>
  <c r="G2150" i="6"/>
  <c r="F2150" i="6"/>
  <c r="T2150" i="6" s="1"/>
  <c r="E2150" i="6"/>
  <c r="D2150" i="6"/>
  <c r="Q2150" i="6" s="1"/>
  <c r="B2150" i="6"/>
  <c r="A2150" i="6"/>
  <c r="T2149" i="6"/>
  <c r="R2149" i="6"/>
  <c r="O2149" i="6"/>
  <c r="N2149" i="6"/>
  <c r="M2149" i="6"/>
  <c r="L2149" i="6"/>
  <c r="P2149" i="6" s="1"/>
  <c r="K2149" i="6"/>
  <c r="U2149" i="6" s="1"/>
  <c r="J2149" i="6"/>
  <c r="S2149" i="6" s="1"/>
  <c r="I2149" i="6"/>
  <c r="G2149" i="6"/>
  <c r="H2149" i="6" s="1"/>
  <c r="F2149" i="6"/>
  <c r="E2149" i="6"/>
  <c r="D2149" i="6"/>
  <c r="Q2149" i="6" s="1"/>
  <c r="C2149" i="6"/>
  <c r="B2149" i="6"/>
  <c r="A2149" i="6"/>
  <c r="U2148" i="6"/>
  <c r="T2148" i="6"/>
  <c r="S2148" i="6"/>
  <c r="Q2148" i="6"/>
  <c r="P2148" i="6"/>
  <c r="M2148" i="6"/>
  <c r="L2148" i="6"/>
  <c r="K2148" i="6"/>
  <c r="J2148" i="6"/>
  <c r="G2148" i="6"/>
  <c r="H2148" i="6" s="1"/>
  <c r="I2148" i="6" s="1"/>
  <c r="F2148" i="6"/>
  <c r="E2148" i="6"/>
  <c r="R2148" i="6" s="1"/>
  <c r="D2148" i="6"/>
  <c r="B2148" i="6"/>
  <c r="A2148" i="6"/>
  <c r="U2147" i="6"/>
  <c r="S2147" i="6"/>
  <c r="R2147" i="6"/>
  <c r="M2147" i="6"/>
  <c r="L2147" i="6"/>
  <c r="P2147" i="6" s="1"/>
  <c r="K2147" i="6"/>
  <c r="J2147" i="6"/>
  <c r="G2147" i="6"/>
  <c r="H2147" i="6" s="1"/>
  <c r="I2147" i="6" s="1"/>
  <c r="F2147" i="6"/>
  <c r="T2147" i="6" s="1"/>
  <c r="E2147" i="6"/>
  <c r="D2147" i="6"/>
  <c r="Q2147" i="6" s="1"/>
  <c r="C2147" i="6"/>
  <c r="B2147" i="6"/>
  <c r="A2147" i="6"/>
  <c r="Q2146" i="6"/>
  <c r="P2146" i="6"/>
  <c r="N2146" i="6"/>
  <c r="M2146" i="6"/>
  <c r="L2146" i="6"/>
  <c r="K2146" i="6"/>
  <c r="U2146" i="6" s="1"/>
  <c r="J2146" i="6"/>
  <c r="S2146" i="6" s="1"/>
  <c r="H2146" i="6"/>
  <c r="I2146" i="6" s="1"/>
  <c r="G2146" i="6"/>
  <c r="F2146" i="6"/>
  <c r="T2146" i="6" s="1"/>
  <c r="E2146" i="6"/>
  <c r="R2146" i="6" s="1"/>
  <c r="D2146" i="6"/>
  <c r="B2146" i="6"/>
  <c r="A2146" i="6"/>
  <c r="U2145" i="6"/>
  <c r="S2145" i="6"/>
  <c r="R2145" i="6"/>
  <c r="M2145" i="6"/>
  <c r="L2145" i="6"/>
  <c r="P2145" i="6" s="1"/>
  <c r="K2145" i="6"/>
  <c r="J2145" i="6"/>
  <c r="G2145" i="6"/>
  <c r="H2145" i="6" s="1"/>
  <c r="I2145" i="6" s="1"/>
  <c r="F2145" i="6"/>
  <c r="T2145" i="6" s="1"/>
  <c r="E2145" i="6"/>
  <c r="V2145" i="6" s="1"/>
  <c r="W2145" i="6" s="1"/>
  <c r="X2145" i="6" s="1"/>
  <c r="D2145" i="6"/>
  <c r="Q2145" i="6" s="1"/>
  <c r="B2145" i="6"/>
  <c r="C2145" i="6" s="1"/>
  <c r="A2145" i="6"/>
  <c r="U2144" i="6"/>
  <c r="S2144" i="6"/>
  <c r="R2144" i="6"/>
  <c r="P2144" i="6"/>
  <c r="O2144" i="6"/>
  <c r="N2144" i="6"/>
  <c r="M2144" i="6"/>
  <c r="L2144" i="6"/>
  <c r="K2144" i="6"/>
  <c r="J2144" i="6"/>
  <c r="H2144" i="6"/>
  <c r="G2144" i="6"/>
  <c r="F2144" i="6"/>
  <c r="T2144" i="6" s="1"/>
  <c r="E2144" i="6"/>
  <c r="D2144" i="6"/>
  <c r="Q2144" i="6" s="1"/>
  <c r="C2144" i="6"/>
  <c r="B2144" i="6"/>
  <c r="A2144" i="6"/>
  <c r="R2143" i="6"/>
  <c r="P2143" i="6"/>
  <c r="O2143" i="6"/>
  <c r="N2143" i="6"/>
  <c r="M2143" i="6"/>
  <c r="L2143" i="6"/>
  <c r="K2143" i="6"/>
  <c r="U2143" i="6" s="1"/>
  <c r="J2143" i="6"/>
  <c r="S2143" i="6" s="1"/>
  <c r="H2143" i="6"/>
  <c r="I2143" i="6" s="1"/>
  <c r="G2143" i="6"/>
  <c r="F2143" i="6"/>
  <c r="T2143" i="6" s="1"/>
  <c r="E2143" i="6"/>
  <c r="D2143" i="6"/>
  <c r="Q2143" i="6" s="1"/>
  <c r="B2143" i="6"/>
  <c r="A2143" i="6"/>
  <c r="T2142" i="6"/>
  <c r="R2142" i="6"/>
  <c r="O2142" i="6"/>
  <c r="N2142" i="6"/>
  <c r="M2142" i="6"/>
  <c r="L2142" i="6"/>
  <c r="P2142" i="6" s="1"/>
  <c r="K2142" i="6"/>
  <c r="U2142" i="6" s="1"/>
  <c r="J2142" i="6"/>
  <c r="S2142" i="6" s="1"/>
  <c r="I2142" i="6"/>
  <c r="G2142" i="6"/>
  <c r="H2142" i="6" s="1"/>
  <c r="F2142" i="6"/>
  <c r="E2142" i="6"/>
  <c r="D2142" i="6"/>
  <c r="Q2142" i="6" s="1"/>
  <c r="C2142" i="6"/>
  <c r="B2142" i="6"/>
  <c r="A2142" i="6"/>
  <c r="U2141" i="6"/>
  <c r="T2141" i="6"/>
  <c r="S2141" i="6"/>
  <c r="Q2141" i="6"/>
  <c r="P2141" i="6"/>
  <c r="M2141" i="6"/>
  <c r="L2141" i="6"/>
  <c r="K2141" i="6"/>
  <c r="J2141" i="6"/>
  <c r="H2141" i="6"/>
  <c r="G2141" i="6"/>
  <c r="F2141" i="6"/>
  <c r="E2141" i="6"/>
  <c r="R2141" i="6" s="1"/>
  <c r="D2141" i="6"/>
  <c r="B2141" i="6"/>
  <c r="A2141" i="6"/>
  <c r="U2140" i="6"/>
  <c r="S2140" i="6"/>
  <c r="R2140" i="6"/>
  <c r="P2140" i="6"/>
  <c r="O2140" i="6"/>
  <c r="M2140" i="6"/>
  <c r="L2140" i="6"/>
  <c r="K2140" i="6"/>
  <c r="J2140" i="6"/>
  <c r="G2140" i="6"/>
  <c r="H2140" i="6" s="1"/>
  <c r="I2140" i="6" s="1"/>
  <c r="F2140" i="6"/>
  <c r="T2140" i="6" s="1"/>
  <c r="E2140" i="6"/>
  <c r="D2140" i="6"/>
  <c r="Q2140" i="6" s="1"/>
  <c r="C2140" i="6"/>
  <c r="B2140" i="6"/>
  <c r="A2140" i="6"/>
  <c r="Q2139" i="6"/>
  <c r="M2139" i="6"/>
  <c r="L2139" i="6"/>
  <c r="P2139" i="6" s="1"/>
  <c r="K2139" i="6"/>
  <c r="U2139" i="6" s="1"/>
  <c r="J2139" i="6"/>
  <c r="S2139" i="6" s="1"/>
  <c r="I2139" i="6"/>
  <c r="H2139" i="6"/>
  <c r="G2139" i="6"/>
  <c r="F2139" i="6"/>
  <c r="T2139" i="6" s="1"/>
  <c r="E2139" i="6"/>
  <c r="R2139" i="6" s="1"/>
  <c r="D2139" i="6"/>
  <c r="B2139" i="6"/>
  <c r="N2139" i="6" s="1"/>
  <c r="A2139" i="6"/>
  <c r="V2138" i="6"/>
  <c r="W2138" i="6" s="1"/>
  <c r="X2138" i="6" s="1"/>
  <c r="U2138" i="6"/>
  <c r="S2138" i="6"/>
  <c r="R2138" i="6"/>
  <c r="M2138" i="6"/>
  <c r="L2138" i="6"/>
  <c r="P2138" i="6" s="1"/>
  <c r="K2138" i="6"/>
  <c r="J2138" i="6"/>
  <c r="G2138" i="6"/>
  <c r="H2138" i="6" s="1"/>
  <c r="I2138" i="6" s="1"/>
  <c r="F2138" i="6"/>
  <c r="T2138" i="6" s="1"/>
  <c r="E2138" i="6"/>
  <c r="D2138" i="6"/>
  <c r="Q2138" i="6" s="1"/>
  <c r="B2138" i="6"/>
  <c r="C2138" i="6" s="1"/>
  <c r="A2138" i="6"/>
  <c r="U2137" i="6"/>
  <c r="S2137" i="6"/>
  <c r="P2137" i="6"/>
  <c r="O2137" i="6"/>
  <c r="N2137" i="6"/>
  <c r="M2137" i="6"/>
  <c r="L2137" i="6"/>
  <c r="K2137" i="6"/>
  <c r="J2137" i="6"/>
  <c r="H2137" i="6"/>
  <c r="I2137" i="6" s="1"/>
  <c r="G2137" i="6"/>
  <c r="F2137" i="6"/>
  <c r="E2137" i="6"/>
  <c r="R2137" i="6" s="1"/>
  <c r="D2137" i="6"/>
  <c r="Q2137" i="6" s="1"/>
  <c r="C2137" i="6"/>
  <c r="B2137" i="6"/>
  <c r="A2137" i="6"/>
  <c r="R2136" i="6"/>
  <c r="P2136" i="6"/>
  <c r="O2136" i="6"/>
  <c r="N2136" i="6"/>
  <c r="M2136" i="6"/>
  <c r="L2136" i="6"/>
  <c r="K2136" i="6"/>
  <c r="U2136" i="6" s="1"/>
  <c r="J2136" i="6"/>
  <c r="S2136" i="6" s="1"/>
  <c r="H2136" i="6"/>
  <c r="I2136" i="6" s="1"/>
  <c r="G2136" i="6"/>
  <c r="F2136" i="6"/>
  <c r="T2136" i="6" s="1"/>
  <c r="E2136" i="6"/>
  <c r="D2136" i="6"/>
  <c r="Q2136" i="6" s="1"/>
  <c r="B2136" i="6"/>
  <c r="A2136" i="6"/>
  <c r="U2135" i="6"/>
  <c r="T2135" i="6"/>
  <c r="R2135" i="6"/>
  <c r="O2135" i="6"/>
  <c r="N2135" i="6"/>
  <c r="M2135" i="6"/>
  <c r="L2135" i="6"/>
  <c r="P2135" i="6" s="1"/>
  <c r="K2135" i="6"/>
  <c r="J2135" i="6"/>
  <c r="S2135" i="6" s="1"/>
  <c r="I2135" i="6"/>
  <c r="G2135" i="6"/>
  <c r="H2135" i="6" s="1"/>
  <c r="F2135" i="6"/>
  <c r="E2135" i="6"/>
  <c r="D2135" i="6"/>
  <c r="Q2135" i="6" s="1"/>
  <c r="C2135" i="6"/>
  <c r="B2135" i="6"/>
  <c r="A2135" i="6"/>
  <c r="U2134" i="6"/>
  <c r="Q2134" i="6"/>
  <c r="P2134" i="6"/>
  <c r="M2134" i="6"/>
  <c r="L2134" i="6"/>
  <c r="K2134" i="6"/>
  <c r="J2134" i="6"/>
  <c r="S2134" i="6" s="1"/>
  <c r="G2134" i="6"/>
  <c r="H2134" i="6" s="1"/>
  <c r="I2134" i="6" s="1"/>
  <c r="F2134" i="6"/>
  <c r="E2134" i="6"/>
  <c r="R2134" i="6" s="1"/>
  <c r="D2134" i="6"/>
  <c r="B2134" i="6"/>
  <c r="A2134" i="6"/>
  <c r="U2133" i="6"/>
  <c r="S2133" i="6"/>
  <c r="R2133" i="6"/>
  <c r="Q2133" i="6"/>
  <c r="N2133" i="6"/>
  <c r="M2133" i="6"/>
  <c r="L2133" i="6"/>
  <c r="P2133" i="6" s="1"/>
  <c r="K2133" i="6"/>
  <c r="J2133" i="6"/>
  <c r="G2133" i="6"/>
  <c r="H2133" i="6" s="1"/>
  <c r="I2133" i="6" s="1"/>
  <c r="F2133" i="6"/>
  <c r="T2133" i="6" s="1"/>
  <c r="E2133" i="6"/>
  <c r="D2133" i="6"/>
  <c r="B2133" i="6"/>
  <c r="O2133" i="6" s="1"/>
  <c r="A2133" i="6"/>
  <c r="V2132" i="6"/>
  <c r="W2132" i="6" s="1"/>
  <c r="X2132" i="6" s="1"/>
  <c r="Q2132" i="6"/>
  <c r="P2132" i="6"/>
  <c r="M2132" i="6"/>
  <c r="L2132" i="6"/>
  <c r="K2132" i="6"/>
  <c r="U2132" i="6" s="1"/>
  <c r="J2132" i="6"/>
  <c r="S2132" i="6" s="1"/>
  <c r="I2132" i="6"/>
  <c r="H2132" i="6"/>
  <c r="G2132" i="6"/>
  <c r="F2132" i="6"/>
  <c r="T2132" i="6" s="1"/>
  <c r="E2132" i="6"/>
  <c r="R2132" i="6" s="1"/>
  <c r="D2132" i="6"/>
  <c r="B2132" i="6"/>
  <c r="A2132" i="6"/>
  <c r="U2131" i="6"/>
  <c r="M2131" i="6"/>
  <c r="L2131" i="6"/>
  <c r="P2131" i="6" s="1"/>
  <c r="K2131" i="6"/>
  <c r="J2131" i="6"/>
  <c r="S2131" i="6" s="1"/>
  <c r="G2131" i="6"/>
  <c r="H2131" i="6" s="1"/>
  <c r="I2131" i="6" s="1"/>
  <c r="F2131" i="6"/>
  <c r="T2131" i="6" s="1"/>
  <c r="E2131" i="6"/>
  <c r="R2131" i="6" s="1"/>
  <c r="D2131" i="6"/>
  <c r="Q2131" i="6" s="1"/>
  <c r="B2131" i="6"/>
  <c r="C2131" i="6" s="1"/>
  <c r="A2131" i="6"/>
  <c r="U2130" i="6"/>
  <c r="S2130" i="6"/>
  <c r="R2130" i="6"/>
  <c r="P2130" i="6"/>
  <c r="O2130" i="6"/>
  <c r="N2130" i="6"/>
  <c r="M2130" i="6"/>
  <c r="L2130" i="6"/>
  <c r="K2130" i="6"/>
  <c r="J2130" i="6"/>
  <c r="H2130" i="6"/>
  <c r="I2130" i="6" s="1"/>
  <c r="G2130" i="6"/>
  <c r="F2130" i="6"/>
  <c r="T2130" i="6" s="1"/>
  <c r="E2130" i="6"/>
  <c r="D2130" i="6"/>
  <c r="Q2130" i="6" s="1"/>
  <c r="C2130" i="6"/>
  <c r="B2130" i="6"/>
  <c r="V2130" i="6" s="1"/>
  <c r="W2130" i="6" s="1"/>
  <c r="X2130" i="6" s="1"/>
  <c r="A2130" i="6"/>
  <c r="R2129" i="6"/>
  <c r="P2129" i="6"/>
  <c r="M2129" i="6"/>
  <c r="L2129" i="6"/>
  <c r="K2129" i="6"/>
  <c r="U2129" i="6" s="1"/>
  <c r="J2129" i="6"/>
  <c r="S2129" i="6" s="1"/>
  <c r="H2129" i="6"/>
  <c r="I2129" i="6" s="1"/>
  <c r="G2129" i="6"/>
  <c r="F2129" i="6"/>
  <c r="T2129" i="6" s="1"/>
  <c r="E2129" i="6"/>
  <c r="D2129" i="6"/>
  <c r="Q2129" i="6" s="1"/>
  <c r="B2129" i="6"/>
  <c r="A2129" i="6"/>
  <c r="U2128" i="6"/>
  <c r="R2128" i="6"/>
  <c r="O2128" i="6"/>
  <c r="N2128" i="6"/>
  <c r="M2128" i="6"/>
  <c r="L2128" i="6"/>
  <c r="P2128" i="6" s="1"/>
  <c r="K2128" i="6"/>
  <c r="J2128" i="6"/>
  <c r="S2128" i="6" s="1"/>
  <c r="I2128" i="6"/>
  <c r="H2128" i="6"/>
  <c r="G2128" i="6"/>
  <c r="F2128" i="6"/>
  <c r="T2128" i="6" s="1"/>
  <c r="E2128" i="6"/>
  <c r="D2128" i="6"/>
  <c r="Q2128" i="6" s="1"/>
  <c r="C2128" i="6"/>
  <c r="B2128" i="6"/>
  <c r="A2128" i="6"/>
  <c r="U2127" i="6"/>
  <c r="T2127" i="6"/>
  <c r="S2127" i="6"/>
  <c r="R2127" i="6"/>
  <c r="Q2127" i="6"/>
  <c r="P2127" i="6"/>
  <c r="M2127" i="6"/>
  <c r="L2127" i="6"/>
  <c r="K2127" i="6"/>
  <c r="J2127" i="6"/>
  <c r="G2127" i="6"/>
  <c r="H2127" i="6" s="1"/>
  <c r="I2127" i="6" s="1"/>
  <c r="F2127" i="6"/>
  <c r="E2127" i="6"/>
  <c r="V2127" i="6" s="1"/>
  <c r="W2127" i="6" s="1"/>
  <c r="X2127" i="6" s="1"/>
  <c r="D2127" i="6"/>
  <c r="B2127" i="6"/>
  <c r="A2127" i="6"/>
  <c r="U2126" i="6"/>
  <c r="S2126" i="6"/>
  <c r="R2126" i="6"/>
  <c r="M2126" i="6"/>
  <c r="L2126" i="6"/>
  <c r="P2126" i="6" s="1"/>
  <c r="K2126" i="6"/>
  <c r="J2126" i="6"/>
  <c r="G2126" i="6"/>
  <c r="H2126" i="6" s="1"/>
  <c r="I2126" i="6" s="1"/>
  <c r="F2126" i="6"/>
  <c r="T2126" i="6" s="1"/>
  <c r="E2126" i="6"/>
  <c r="D2126" i="6"/>
  <c r="Q2126" i="6" s="1"/>
  <c r="C2126" i="6"/>
  <c r="B2126" i="6"/>
  <c r="A2126" i="6"/>
  <c r="Q2125" i="6"/>
  <c r="P2125" i="6"/>
  <c r="N2125" i="6"/>
  <c r="M2125" i="6"/>
  <c r="L2125" i="6"/>
  <c r="K2125" i="6"/>
  <c r="U2125" i="6" s="1"/>
  <c r="J2125" i="6"/>
  <c r="S2125" i="6" s="1"/>
  <c r="H2125" i="6"/>
  <c r="I2125" i="6" s="1"/>
  <c r="G2125" i="6"/>
  <c r="F2125" i="6"/>
  <c r="T2125" i="6" s="1"/>
  <c r="E2125" i="6"/>
  <c r="R2125" i="6" s="1"/>
  <c r="D2125" i="6"/>
  <c r="B2125" i="6"/>
  <c r="A2125" i="6"/>
  <c r="U2124" i="6"/>
  <c r="T2124" i="6"/>
  <c r="S2124" i="6"/>
  <c r="R2124" i="6"/>
  <c r="M2124" i="6"/>
  <c r="L2124" i="6"/>
  <c r="P2124" i="6" s="1"/>
  <c r="K2124" i="6"/>
  <c r="J2124" i="6"/>
  <c r="H2124" i="6"/>
  <c r="I2124" i="6" s="1"/>
  <c r="G2124" i="6"/>
  <c r="F2124" i="6"/>
  <c r="E2124" i="6"/>
  <c r="V2124" i="6" s="1"/>
  <c r="W2124" i="6" s="1"/>
  <c r="X2124" i="6" s="1"/>
  <c r="D2124" i="6"/>
  <c r="Q2124" i="6" s="1"/>
  <c r="B2124" i="6"/>
  <c r="C2124" i="6" s="1"/>
  <c r="A2124" i="6"/>
  <c r="U2123" i="6"/>
  <c r="T2123" i="6"/>
  <c r="S2123" i="6"/>
  <c r="P2123" i="6"/>
  <c r="M2123" i="6"/>
  <c r="L2123" i="6"/>
  <c r="K2123" i="6"/>
  <c r="J2123" i="6"/>
  <c r="H2123" i="6"/>
  <c r="G2123" i="6"/>
  <c r="F2123" i="6"/>
  <c r="E2123" i="6"/>
  <c r="R2123" i="6" s="1"/>
  <c r="D2123" i="6"/>
  <c r="Q2123" i="6" s="1"/>
  <c r="C2123" i="6"/>
  <c r="B2123" i="6"/>
  <c r="O2123" i="6" s="1"/>
  <c r="A2123" i="6"/>
  <c r="R2122" i="6"/>
  <c r="O2122" i="6"/>
  <c r="N2122" i="6"/>
  <c r="M2122" i="6"/>
  <c r="L2122" i="6"/>
  <c r="P2122" i="6" s="1"/>
  <c r="K2122" i="6"/>
  <c r="U2122" i="6" s="1"/>
  <c r="J2122" i="6"/>
  <c r="S2122" i="6" s="1"/>
  <c r="H2122" i="6"/>
  <c r="I2122" i="6" s="1"/>
  <c r="G2122" i="6"/>
  <c r="F2122" i="6"/>
  <c r="T2122" i="6" s="1"/>
  <c r="E2122" i="6"/>
  <c r="D2122" i="6"/>
  <c r="Q2122" i="6" s="1"/>
  <c r="B2122" i="6"/>
  <c r="A2122" i="6"/>
  <c r="U2121" i="6"/>
  <c r="T2121" i="6"/>
  <c r="R2121" i="6"/>
  <c r="O2121" i="6"/>
  <c r="N2121" i="6"/>
  <c r="M2121" i="6"/>
  <c r="L2121" i="6"/>
  <c r="P2121" i="6" s="1"/>
  <c r="K2121" i="6"/>
  <c r="J2121" i="6"/>
  <c r="S2121" i="6" s="1"/>
  <c r="G2121" i="6"/>
  <c r="H2121" i="6" s="1"/>
  <c r="I2121" i="6" s="1"/>
  <c r="F2121" i="6"/>
  <c r="E2121" i="6"/>
  <c r="D2121" i="6"/>
  <c r="Q2121" i="6" s="1"/>
  <c r="C2121" i="6"/>
  <c r="B2121" i="6"/>
  <c r="A2121" i="6"/>
  <c r="U2120" i="6"/>
  <c r="P2120" i="6"/>
  <c r="M2120" i="6"/>
  <c r="L2120" i="6"/>
  <c r="K2120" i="6"/>
  <c r="J2120" i="6"/>
  <c r="S2120" i="6" s="1"/>
  <c r="H2120" i="6"/>
  <c r="I2120" i="6" s="1"/>
  <c r="G2120" i="6"/>
  <c r="F2120" i="6"/>
  <c r="T2120" i="6" s="1"/>
  <c r="E2120" i="6"/>
  <c r="R2120" i="6" s="1"/>
  <c r="D2120" i="6"/>
  <c r="Q2120" i="6" s="1"/>
  <c r="C2120" i="6"/>
  <c r="B2120" i="6"/>
  <c r="A2120" i="6"/>
  <c r="U2119" i="6"/>
  <c r="T2119" i="6"/>
  <c r="S2119" i="6"/>
  <c r="R2119" i="6"/>
  <c r="P2119" i="6"/>
  <c r="O2119" i="6"/>
  <c r="N2119" i="6"/>
  <c r="M2119" i="6"/>
  <c r="L2119" i="6"/>
  <c r="K2119" i="6"/>
  <c r="J2119" i="6"/>
  <c r="G2119" i="6"/>
  <c r="H2119" i="6" s="1"/>
  <c r="I2119" i="6" s="1"/>
  <c r="F2119" i="6"/>
  <c r="E2119" i="6"/>
  <c r="D2119" i="6"/>
  <c r="Q2119" i="6" s="1"/>
  <c r="C2119" i="6"/>
  <c r="B2119" i="6"/>
  <c r="A2119" i="6"/>
  <c r="Q2118" i="6"/>
  <c r="P2118" i="6"/>
  <c r="M2118" i="6"/>
  <c r="L2118" i="6"/>
  <c r="K2118" i="6"/>
  <c r="U2118" i="6" s="1"/>
  <c r="J2118" i="6"/>
  <c r="S2118" i="6" s="1"/>
  <c r="I2118" i="6"/>
  <c r="H2118" i="6"/>
  <c r="G2118" i="6"/>
  <c r="F2118" i="6"/>
  <c r="T2118" i="6" s="1"/>
  <c r="E2118" i="6"/>
  <c r="R2118" i="6" s="1"/>
  <c r="D2118" i="6"/>
  <c r="B2118" i="6"/>
  <c r="A2118" i="6"/>
  <c r="R2117" i="6"/>
  <c r="M2117" i="6"/>
  <c r="L2117" i="6"/>
  <c r="P2117" i="6" s="1"/>
  <c r="K2117" i="6"/>
  <c r="U2117" i="6" s="1"/>
  <c r="J2117" i="6"/>
  <c r="S2117" i="6" s="1"/>
  <c r="H2117" i="6"/>
  <c r="I2117" i="6" s="1"/>
  <c r="G2117" i="6"/>
  <c r="F2117" i="6"/>
  <c r="T2117" i="6" s="1"/>
  <c r="E2117" i="6"/>
  <c r="D2117" i="6"/>
  <c r="Q2117" i="6" s="1"/>
  <c r="B2117" i="6"/>
  <c r="C2117" i="6" s="1"/>
  <c r="A2117" i="6"/>
  <c r="U2116" i="6"/>
  <c r="S2116" i="6"/>
  <c r="R2116" i="6"/>
  <c r="Q2116" i="6"/>
  <c r="P2116" i="6"/>
  <c r="M2116" i="6"/>
  <c r="L2116" i="6"/>
  <c r="K2116" i="6"/>
  <c r="J2116" i="6"/>
  <c r="G2116" i="6"/>
  <c r="H2116" i="6" s="1"/>
  <c r="I2116" i="6" s="1"/>
  <c r="F2116" i="6"/>
  <c r="T2116" i="6" s="1"/>
  <c r="E2116" i="6"/>
  <c r="D2116" i="6"/>
  <c r="C2116" i="6"/>
  <c r="B2116" i="6"/>
  <c r="A2116" i="6"/>
  <c r="R2115" i="6"/>
  <c r="M2115" i="6"/>
  <c r="L2115" i="6"/>
  <c r="P2115" i="6" s="1"/>
  <c r="K2115" i="6"/>
  <c r="U2115" i="6" s="1"/>
  <c r="J2115" i="6"/>
  <c r="S2115" i="6" s="1"/>
  <c r="H2115" i="6"/>
  <c r="I2115" i="6" s="1"/>
  <c r="G2115" i="6"/>
  <c r="F2115" i="6"/>
  <c r="T2115" i="6" s="1"/>
  <c r="E2115" i="6"/>
  <c r="D2115" i="6"/>
  <c r="Q2115" i="6" s="1"/>
  <c r="B2115" i="6"/>
  <c r="A2115" i="6"/>
  <c r="T2114" i="6"/>
  <c r="R2114" i="6"/>
  <c r="O2114" i="6"/>
  <c r="N2114" i="6"/>
  <c r="M2114" i="6"/>
  <c r="L2114" i="6"/>
  <c r="P2114" i="6" s="1"/>
  <c r="K2114" i="6"/>
  <c r="U2114" i="6" s="1"/>
  <c r="J2114" i="6"/>
  <c r="S2114" i="6" s="1"/>
  <c r="I2114" i="6"/>
  <c r="H2114" i="6"/>
  <c r="G2114" i="6"/>
  <c r="F2114" i="6"/>
  <c r="V2114" i="6" s="1"/>
  <c r="W2114" i="6" s="1"/>
  <c r="X2114" i="6" s="1"/>
  <c r="E2114" i="6"/>
  <c r="D2114" i="6"/>
  <c r="Q2114" i="6" s="1"/>
  <c r="C2114" i="6"/>
  <c r="B2114" i="6"/>
  <c r="A2114" i="6"/>
  <c r="U2113" i="6"/>
  <c r="S2113" i="6"/>
  <c r="P2113" i="6"/>
  <c r="M2113" i="6"/>
  <c r="L2113" i="6"/>
  <c r="K2113" i="6"/>
  <c r="J2113" i="6"/>
  <c r="H2113" i="6"/>
  <c r="G2113" i="6"/>
  <c r="F2113" i="6"/>
  <c r="T2113" i="6" s="1"/>
  <c r="E2113" i="6"/>
  <c r="D2113" i="6"/>
  <c r="Q2113" i="6" s="1"/>
  <c r="C2113" i="6"/>
  <c r="B2113" i="6"/>
  <c r="A2113" i="6"/>
  <c r="U2112" i="6"/>
  <c r="S2112" i="6"/>
  <c r="R2112" i="6"/>
  <c r="Q2112" i="6"/>
  <c r="O2112" i="6"/>
  <c r="N2112" i="6"/>
  <c r="M2112" i="6"/>
  <c r="L2112" i="6"/>
  <c r="P2112" i="6" s="1"/>
  <c r="K2112" i="6"/>
  <c r="J2112" i="6"/>
  <c r="G2112" i="6"/>
  <c r="H2112" i="6" s="1"/>
  <c r="I2112" i="6" s="1"/>
  <c r="F2112" i="6"/>
  <c r="T2112" i="6" s="1"/>
  <c r="E2112" i="6"/>
  <c r="D2112" i="6"/>
  <c r="C2112" i="6"/>
  <c r="B2112" i="6"/>
  <c r="A2112" i="6"/>
  <c r="Q2111" i="6"/>
  <c r="P2111" i="6"/>
  <c r="N2111" i="6"/>
  <c r="M2111" i="6"/>
  <c r="L2111" i="6"/>
  <c r="K2111" i="6"/>
  <c r="U2111" i="6" s="1"/>
  <c r="J2111" i="6"/>
  <c r="S2111" i="6" s="1"/>
  <c r="I2111" i="6"/>
  <c r="H2111" i="6"/>
  <c r="G2111" i="6"/>
  <c r="F2111" i="6"/>
  <c r="T2111" i="6" s="1"/>
  <c r="E2111" i="6"/>
  <c r="R2111" i="6" s="1"/>
  <c r="V2111" i="6" s="1"/>
  <c r="W2111" i="6" s="1"/>
  <c r="X2111" i="6" s="1"/>
  <c r="D2111" i="6"/>
  <c r="B2111" i="6"/>
  <c r="C2111" i="6" s="1"/>
  <c r="A2111" i="6"/>
  <c r="M2110" i="6"/>
  <c r="L2110" i="6"/>
  <c r="P2110" i="6" s="1"/>
  <c r="K2110" i="6"/>
  <c r="U2110" i="6" s="1"/>
  <c r="J2110" i="6"/>
  <c r="S2110" i="6" s="1"/>
  <c r="G2110" i="6"/>
  <c r="H2110" i="6" s="1"/>
  <c r="I2110" i="6" s="1"/>
  <c r="F2110" i="6"/>
  <c r="T2110" i="6" s="1"/>
  <c r="E2110" i="6"/>
  <c r="D2110" i="6"/>
  <c r="Q2110" i="6" s="1"/>
  <c r="B2110" i="6"/>
  <c r="C2110" i="6" s="1"/>
  <c r="A2110" i="6"/>
  <c r="U2109" i="6"/>
  <c r="S2109" i="6"/>
  <c r="Q2109" i="6"/>
  <c r="P2109" i="6"/>
  <c r="M2109" i="6"/>
  <c r="L2109" i="6"/>
  <c r="K2109" i="6"/>
  <c r="J2109" i="6"/>
  <c r="H2109" i="6"/>
  <c r="G2109" i="6"/>
  <c r="F2109" i="6"/>
  <c r="T2109" i="6" s="1"/>
  <c r="E2109" i="6"/>
  <c r="R2109" i="6" s="1"/>
  <c r="D2109" i="6"/>
  <c r="B2109" i="6"/>
  <c r="N2109" i="6" s="1"/>
  <c r="A2109" i="6"/>
  <c r="R2108" i="6"/>
  <c r="P2108" i="6"/>
  <c r="M2108" i="6"/>
  <c r="L2108" i="6"/>
  <c r="K2108" i="6"/>
  <c r="U2108" i="6" s="1"/>
  <c r="J2108" i="6"/>
  <c r="S2108" i="6" s="1"/>
  <c r="H2108" i="6"/>
  <c r="I2108" i="6" s="1"/>
  <c r="G2108" i="6"/>
  <c r="F2108" i="6"/>
  <c r="T2108" i="6" s="1"/>
  <c r="E2108" i="6"/>
  <c r="D2108" i="6"/>
  <c r="Q2108" i="6" s="1"/>
  <c r="C2108" i="6"/>
  <c r="B2108" i="6"/>
  <c r="A2108" i="6"/>
  <c r="T2107" i="6"/>
  <c r="R2107" i="6"/>
  <c r="O2107" i="6"/>
  <c r="N2107" i="6"/>
  <c r="M2107" i="6"/>
  <c r="L2107" i="6"/>
  <c r="P2107" i="6" s="1"/>
  <c r="K2107" i="6"/>
  <c r="U2107" i="6" s="1"/>
  <c r="J2107" i="6"/>
  <c r="S2107" i="6" s="1"/>
  <c r="H2107" i="6"/>
  <c r="G2107" i="6"/>
  <c r="F2107" i="6"/>
  <c r="E2107" i="6"/>
  <c r="D2107" i="6"/>
  <c r="Q2107" i="6" s="1"/>
  <c r="C2107" i="6"/>
  <c r="B2107" i="6"/>
  <c r="A2107" i="6"/>
  <c r="V2106" i="6"/>
  <c r="W2106" i="6" s="1"/>
  <c r="X2106" i="6" s="1"/>
  <c r="T2106" i="6"/>
  <c r="S2106" i="6"/>
  <c r="P2106" i="6"/>
  <c r="M2106" i="6"/>
  <c r="L2106" i="6"/>
  <c r="K2106" i="6"/>
  <c r="U2106" i="6" s="1"/>
  <c r="J2106" i="6"/>
  <c r="G2106" i="6"/>
  <c r="H2106" i="6" s="1"/>
  <c r="I2106" i="6" s="1"/>
  <c r="F2106" i="6"/>
  <c r="E2106" i="6"/>
  <c r="R2106" i="6" s="1"/>
  <c r="D2106" i="6"/>
  <c r="Q2106" i="6" s="1"/>
  <c r="B2106" i="6"/>
  <c r="A2106" i="6"/>
  <c r="U2105" i="6"/>
  <c r="S2105" i="6"/>
  <c r="R2105" i="6"/>
  <c r="Q2105" i="6"/>
  <c r="N2105" i="6"/>
  <c r="M2105" i="6"/>
  <c r="L2105" i="6"/>
  <c r="P2105" i="6" s="1"/>
  <c r="K2105" i="6"/>
  <c r="J2105" i="6"/>
  <c r="G2105" i="6"/>
  <c r="H2105" i="6" s="1"/>
  <c r="I2105" i="6" s="1"/>
  <c r="F2105" i="6"/>
  <c r="T2105" i="6" s="1"/>
  <c r="E2105" i="6"/>
  <c r="D2105" i="6"/>
  <c r="B2105" i="6"/>
  <c r="O2105" i="6" s="1"/>
  <c r="A2105" i="6"/>
  <c r="V2104" i="6"/>
  <c r="W2104" i="6" s="1"/>
  <c r="X2104" i="6" s="1"/>
  <c r="Q2104" i="6"/>
  <c r="P2104" i="6"/>
  <c r="O2104" i="6"/>
  <c r="M2104" i="6"/>
  <c r="L2104" i="6"/>
  <c r="K2104" i="6"/>
  <c r="U2104" i="6" s="1"/>
  <c r="J2104" i="6"/>
  <c r="S2104" i="6" s="1"/>
  <c r="H2104" i="6"/>
  <c r="I2104" i="6" s="1"/>
  <c r="G2104" i="6"/>
  <c r="F2104" i="6"/>
  <c r="T2104" i="6" s="1"/>
  <c r="E2104" i="6"/>
  <c r="R2104" i="6" s="1"/>
  <c r="D2104" i="6"/>
  <c r="C2104" i="6"/>
  <c r="B2104" i="6"/>
  <c r="N2104" i="6" s="1"/>
  <c r="A2104" i="6"/>
  <c r="M2103" i="6"/>
  <c r="L2103" i="6"/>
  <c r="P2103" i="6" s="1"/>
  <c r="K2103" i="6"/>
  <c r="U2103" i="6" s="1"/>
  <c r="J2103" i="6"/>
  <c r="S2103" i="6" s="1"/>
  <c r="G2103" i="6"/>
  <c r="H2103" i="6" s="1"/>
  <c r="I2103" i="6" s="1"/>
  <c r="F2103" i="6"/>
  <c r="T2103" i="6" s="1"/>
  <c r="E2103" i="6"/>
  <c r="D2103" i="6"/>
  <c r="Q2103" i="6" s="1"/>
  <c r="B2103" i="6"/>
  <c r="C2103" i="6" s="1"/>
  <c r="A2103" i="6"/>
  <c r="U2102" i="6"/>
  <c r="S2102" i="6"/>
  <c r="R2102" i="6"/>
  <c r="P2102" i="6"/>
  <c r="O2102" i="6"/>
  <c r="M2102" i="6"/>
  <c r="L2102" i="6"/>
  <c r="K2102" i="6"/>
  <c r="J2102" i="6"/>
  <c r="H2102" i="6"/>
  <c r="I2102" i="6" s="1"/>
  <c r="G2102" i="6"/>
  <c r="F2102" i="6"/>
  <c r="T2102" i="6" s="1"/>
  <c r="E2102" i="6"/>
  <c r="D2102" i="6"/>
  <c r="Q2102" i="6" s="1"/>
  <c r="C2102" i="6"/>
  <c r="B2102" i="6"/>
  <c r="A2102" i="6"/>
  <c r="N2101" i="6"/>
  <c r="M2101" i="6"/>
  <c r="L2101" i="6"/>
  <c r="P2101" i="6" s="1"/>
  <c r="K2101" i="6"/>
  <c r="U2101" i="6" s="1"/>
  <c r="J2101" i="6"/>
  <c r="S2101" i="6" s="1"/>
  <c r="H2101" i="6"/>
  <c r="I2101" i="6" s="1"/>
  <c r="G2101" i="6"/>
  <c r="F2101" i="6"/>
  <c r="T2101" i="6" s="1"/>
  <c r="E2101" i="6"/>
  <c r="R2101" i="6" s="1"/>
  <c r="D2101" i="6"/>
  <c r="Q2101" i="6" s="1"/>
  <c r="C2101" i="6"/>
  <c r="B2101" i="6"/>
  <c r="O2101" i="6" s="1"/>
  <c r="A2101" i="6"/>
  <c r="R2100" i="6"/>
  <c r="O2100" i="6"/>
  <c r="N2100" i="6"/>
  <c r="M2100" i="6"/>
  <c r="L2100" i="6"/>
  <c r="P2100" i="6" s="1"/>
  <c r="K2100" i="6"/>
  <c r="U2100" i="6" s="1"/>
  <c r="J2100" i="6"/>
  <c r="S2100" i="6" s="1"/>
  <c r="H2100" i="6"/>
  <c r="I2100" i="6" s="1"/>
  <c r="G2100" i="6"/>
  <c r="F2100" i="6"/>
  <c r="E2100" i="6"/>
  <c r="D2100" i="6"/>
  <c r="Q2100" i="6" s="1"/>
  <c r="C2100" i="6"/>
  <c r="B2100" i="6"/>
  <c r="A2100" i="6"/>
  <c r="U2099" i="6"/>
  <c r="P2099" i="6"/>
  <c r="M2099" i="6"/>
  <c r="L2099" i="6"/>
  <c r="K2099" i="6"/>
  <c r="J2099" i="6"/>
  <c r="S2099" i="6" s="1"/>
  <c r="I2099" i="6"/>
  <c r="G2099" i="6"/>
  <c r="H2099" i="6" s="1"/>
  <c r="F2099" i="6"/>
  <c r="T2099" i="6" s="1"/>
  <c r="E2099" i="6"/>
  <c r="R2099" i="6" s="1"/>
  <c r="D2099" i="6"/>
  <c r="Q2099" i="6" s="1"/>
  <c r="B2099" i="6"/>
  <c r="A2099" i="6"/>
  <c r="U2098" i="6"/>
  <c r="T2098" i="6"/>
  <c r="S2098" i="6"/>
  <c r="Q2098" i="6"/>
  <c r="P2098" i="6"/>
  <c r="O2098" i="6"/>
  <c r="N2098" i="6"/>
  <c r="M2098" i="6"/>
  <c r="L2098" i="6"/>
  <c r="K2098" i="6"/>
  <c r="J2098" i="6"/>
  <c r="G2098" i="6"/>
  <c r="H2098" i="6" s="1"/>
  <c r="F2098" i="6"/>
  <c r="E2098" i="6"/>
  <c r="R2098" i="6" s="1"/>
  <c r="D2098" i="6"/>
  <c r="B2098" i="6"/>
  <c r="A2098" i="6"/>
  <c r="V2097" i="6"/>
  <c r="W2097" i="6" s="1"/>
  <c r="X2097" i="6" s="1"/>
  <c r="Q2097" i="6"/>
  <c r="P2097" i="6"/>
  <c r="M2097" i="6"/>
  <c r="L2097" i="6"/>
  <c r="K2097" i="6"/>
  <c r="U2097" i="6" s="1"/>
  <c r="J2097" i="6"/>
  <c r="S2097" i="6" s="1"/>
  <c r="H2097" i="6"/>
  <c r="I2097" i="6" s="1"/>
  <c r="G2097" i="6"/>
  <c r="F2097" i="6"/>
  <c r="T2097" i="6" s="1"/>
  <c r="E2097" i="6"/>
  <c r="R2097" i="6" s="1"/>
  <c r="D2097" i="6"/>
  <c r="B2097" i="6"/>
  <c r="O2097" i="6" s="1"/>
  <c r="A2097" i="6"/>
  <c r="U2096" i="6"/>
  <c r="T2096" i="6"/>
  <c r="R2096" i="6"/>
  <c r="M2096" i="6"/>
  <c r="L2096" i="6"/>
  <c r="P2096" i="6" s="1"/>
  <c r="K2096" i="6"/>
  <c r="J2096" i="6"/>
  <c r="S2096" i="6" s="1"/>
  <c r="H2096" i="6"/>
  <c r="I2096" i="6" s="1"/>
  <c r="G2096" i="6"/>
  <c r="F2096" i="6"/>
  <c r="E2096" i="6"/>
  <c r="D2096" i="6"/>
  <c r="Q2096" i="6" s="1"/>
  <c r="B2096" i="6"/>
  <c r="C2096" i="6" s="1"/>
  <c r="A2096" i="6"/>
  <c r="U2095" i="6"/>
  <c r="T2095" i="6"/>
  <c r="S2095" i="6"/>
  <c r="R2095" i="6"/>
  <c r="P2095" i="6"/>
  <c r="M2095" i="6"/>
  <c r="L2095" i="6"/>
  <c r="K2095" i="6"/>
  <c r="J2095" i="6"/>
  <c r="G2095" i="6"/>
  <c r="H2095" i="6" s="1"/>
  <c r="I2095" i="6" s="1"/>
  <c r="F2095" i="6"/>
  <c r="E2095" i="6"/>
  <c r="D2095" i="6"/>
  <c r="Q2095" i="6" s="1"/>
  <c r="B2095" i="6"/>
  <c r="O2095" i="6" s="1"/>
  <c r="A2095" i="6"/>
  <c r="Q2094" i="6"/>
  <c r="M2094" i="6"/>
  <c r="L2094" i="6"/>
  <c r="P2094" i="6" s="1"/>
  <c r="K2094" i="6"/>
  <c r="U2094" i="6" s="1"/>
  <c r="J2094" i="6"/>
  <c r="S2094" i="6" s="1"/>
  <c r="H2094" i="6"/>
  <c r="I2094" i="6" s="1"/>
  <c r="G2094" i="6"/>
  <c r="F2094" i="6"/>
  <c r="T2094" i="6" s="1"/>
  <c r="E2094" i="6"/>
  <c r="R2094" i="6" s="1"/>
  <c r="D2094" i="6"/>
  <c r="B2094" i="6"/>
  <c r="O2094" i="6" s="1"/>
  <c r="A2094" i="6"/>
  <c r="U2093" i="6"/>
  <c r="V2093" i="6" s="1"/>
  <c r="W2093" i="6" s="1"/>
  <c r="X2093" i="6" s="1"/>
  <c r="T2093" i="6"/>
  <c r="R2093" i="6"/>
  <c r="O2093" i="6"/>
  <c r="N2093" i="6"/>
  <c r="M2093" i="6"/>
  <c r="L2093" i="6"/>
  <c r="P2093" i="6" s="1"/>
  <c r="K2093" i="6"/>
  <c r="J2093" i="6"/>
  <c r="S2093" i="6" s="1"/>
  <c r="I2093" i="6"/>
  <c r="H2093" i="6"/>
  <c r="G2093" i="6"/>
  <c r="F2093" i="6"/>
  <c r="E2093" i="6"/>
  <c r="D2093" i="6"/>
  <c r="Q2093" i="6" s="1"/>
  <c r="C2093" i="6"/>
  <c r="B2093" i="6"/>
  <c r="A2093" i="6"/>
  <c r="S2092" i="6"/>
  <c r="R2092" i="6"/>
  <c r="P2092" i="6"/>
  <c r="N2092" i="6"/>
  <c r="M2092" i="6"/>
  <c r="L2092" i="6"/>
  <c r="K2092" i="6"/>
  <c r="U2092" i="6" s="1"/>
  <c r="J2092" i="6"/>
  <c r="I2092" i="6"/>
  <c r="H2092" i="6"/>
  <c r="G2092" i="6"/>
  <c r="F2092" i="6"/>
  <c r="T2092" i="6" s="1"/>
  <c r="E2092" i="6"/>
  <c r="D2092" i="6"/>
  <c r="Q2092" i="6" s="1"/>
  <c r="C2092" i="6"/>
  <c r="B2092" i="6"/>
  <c r="O2092" i="6" s="1"/>
  <c r="A2092" i="6"/>
  <c r="U2091" i="6"/>
  <c r="S2091" i="6"/>
  <c r="Q2091" i="6"/>
  <c r="M2091" i="6"/>
  <c r="L2091" i="6"/>
  <c r="P2091" i="6" s="1"/>
  <c r="K2091" i="6"/>
  <c r="J2091" i="6"/>
  <c r="G2091" i="6"/>
  <c r="H2091" i="6" s="1"/>
  <c r="F2091" i="6"/>
  <c r="T2091" i="6" s="1"/>
  <c r="E2091" i="6"/>
  <c r="R2091" i="6" s="1"/>
  <c r="D2091" i="6"/>
  <c r="C2091" i="6"/>
  <c r="B2091" i="6"/>
  <c r="A2091" i="6"/>
  <c r="Q2090" i="6"/>
  <c r="M2090" i="6"/>
  <c r="L2090" i="6"/>
  <c r="P2090" i="6" s="1"/>
  <c r="K2090" i="6"/>
  <c r="U2090" i="6" s="1"/>
  <c r="J2090" i="6"/>
  <c r="S2090" i="6" s="1"/>
  <c r="H2090" i="6"/>
  <c r="I2090" i="6" s="1"/>
  <c r="G2090" i="6"/>
  <c r="F2090" i="6"/>
  <c r="T2090" i="6" s="1"/>
  <c r="E2090" i="6"/>
  <c r="R2090" i="6" s="1"/>
  <c r="D2090" i="6"/>
  <c r="C2090" i="6"/>
  <c r="B2090" i="6"/>
  <c r="A2090" i="6"/>
  <c r="U2089" i="6"/>
  <c r="P2089" i="6"/>
  <c r="M2089" i="6"/>
  <c r="L2089" i="6"/>
  <c r="K2089" i="6"/>
  <c r="J2089" i="6"/>
  <c r="S2089" i="6" s="1"/>
  <c r="G2089" i="6"/>
  <c r="H2089" i="6" s="1"/>
  <c r="F2089" i="6"/>
  <c r="T2089" i="6" s="1"/>
  <c r="E2089" i="6"/>
  <c r="R2089" i="6" s="1"/>
  <c r="D2089" i="6"/>
  <c r="Q2089" i="6" s="1"/>
  <c r="B2089" i="6"/>
  <c r="A2089" i="6"/>
  <c r="U2088" i="6"/>
  <c r="S2088" i="6"/>
  <c r="R2088" i="6"/>
  <c r="O2088" i="6"/>
  <c r="N2088" i="6"/>
  <c r="M2088" i="6"/>
  <c r="L2088" i="6"/>
  <c r="P2088" i="6" s="1"/>
  <c r="K2088" i="6"/>
  <c r="J2088" i="6"/>
  <c r="I2088" i="6"/>
  <c r="H2088" i="6"/>
  <c r="G2088" i="6"/>
  <c r="F2088" i="6"/>
  <c r="T2088" i="6" s="1"/>
  <c r="E2088" i="6"/>
  <c r="D2088" i="6"/>
  <c r="Q2088" i="6" s="1"/>
  <c r="C2088" i="6"/>
  <c r="B2088" i="6"/>
  <c r="A2088" i="6"/>
  <c r="S2087" i="6"/>
  <c r="R2087" i="6"/>
  <c r="V2087" i="6" s="1"/>
  <c r="W2087" i="6" s="1"/>
  <c r="X2087" i="6" s="1"/>
  <c r="P2087" i="6"/>
  <c r="M2087" i="6"/>
  <c r="L2087" i="6"/>
  <c r="K2087" i="6"/>
  <c r="U2087" i="6" s="1"/>
  <c r="J2087" i="6"/>
  <c r="H2087" i="6"/>
  <c r="G2087" i="6"/>
  <c r="F2087" i="6"/>
  <c r="T2087" i="6" s="1"/>
  <c r="E2087" i="6"/>
  <c r="D2087" i="6"/>
  <c r="Q2087" i="6" s="1"/>
  <c r="C2087" i="6"/>
  <c r="B2087" i="6"/>
  <c r="O2087" i="6" s="1"/>
  <c r="A2087" i="6"/>
  <c r="T2086" i="6"/>
  <c r="R2086" i="6"/>
  <c r="O2086" i="6"/>
  <c r="N2086" i="6"/>
  <c r="M2086" i="6"/>
  <c r="L2086" i="6"/>
  <c r="P2086" i="6" s="1"/>
  <c r="K2086" i="6"/>
  <c r="U2086" i="6" s="1"/>
  <c r="J2086" i="6"/>
  <c r="S2086" i="6" s="1"/>
  <c r="H2086" i="6"/>
  <c r="G2086" i="6"/>
  <c r="F2086" i="6"/>
  <c r="E2086" i="6"/>
  <c r="D2086" i="6"/>
  <c r="Q2086" i="6" s="1"/>
  <c r="C2086" i="6"/>
  <c r="B2086" i="6"/>
  <c r="A2086" i="6"/>
  <c r="U2085" i="6"/>
  <c r="T2085" i="6"/>
  <c r="S2085" i="6"/>
  <c r="P2085" i="6"/>
  <c r="M2085" i="6"/>
  <c r="L2085" i="6"/>
  <c r="K2085" i="6"/>
  <c r="J2085" i="6"/>
  <c r="G2085" i="6"/>
  <c r="H2085" i="6" s="1"/>
  <c r="F2085" i="6"/>
  <c r="E2085" i="6"/>
  <c r="R2085" i="6" s="1"/>
  <c r="D2085" i="6"/>
  <c r="Q2085" i="6" s="1"/>
  <c r="C2085" i="6"/>
  <c r="B2085" i="6"/>
  <c r="O2085" i="6" s="1"/>
  <c r="A2085" i="6"/>
  <c r="U2084" i="6"/>
  <c r="T2084" i="6"/>
  <c r="S2084" i="6"/>
  <c r="R2084" i="6"/>
  <c r="P2084" i="6"/>
  <c r="O2084" i="6"/>
  <c r="N2084" i="6"/>
  <c r="M2084" i="6"/>
  <c r="L2084" i="6"/>
  <c r="K2084" i="6"/>
  <c r="J2084" i="6"/>
  <c r="G2084" i="6"/>
  <c r="H2084" i="6" s="1"/>
  <c r="I2084" i="6" s="1"/>
  <c r="F2084" i="6"/>
  <c r="E2084" i="6"/>
  <c r="D2084" i="6"/>
  <c r="Q2084" i="6" s="1"/>
  <c r="C2084" i="6"/>
  <c r="B2084" i="6"/>
  <c r="A2084" i="6"/>
  <c r="T2083" i="6"/>
  <c r="Q2083" i="6"/>
  <c r="P2083" i="6"/>
  <c r="M2083" i="6"/>
  <c r="L2083" i="6"/>
  <c r="K2083" i="6"/>
  <c r="U2083" i="6" s="1"/>
  <c r="J2083" i="6"/>
  <c r="S2083" i="6" s="1"/>
  <c r="H2083" i="6"/>
  <c r="I2083" i="6" s="1"/>
  <c r="G2083" i="6"/>
  <c r="F2083" i="6"/>
  <c r="E2083" i="6"/>
  <c r="R2083" i="6" s="1"/>
  <c r="D2083" i="6"/>
  <c r="B2083" i="6"/>
  <c r="O2083" i="6" s="1"/>
  <c r="A2083" i="6"/>
  <c r="T2082" i="6"/>
  <c r="R2082" i="6"/>
  <c r="P2082" i="6"/>
  <c r="M2082" i="6"/>
  <c r="L2082" i="6"/>
  <c r="K2082" i="6"/>
  <c r="U2082" i="6" s="1"/>
  <c r="J2082" i="6"/>
  <c r="S2082" i="6" s="1"/>
  <c r="I2082" i="6"/>
  <c r="H2082" i="6"/>
  <c r="G2082" i="6"/>
  <c r="F2082" i="6"/>
  <c r="E2082" i="6"/>
  <c r="D2082" i="6"/>
  <c r="Q2082" i="6" s="1"/>
  <c r="B2082" i="6"/>
  <c r="A2082" i="6"/>
  <c r="U2081" i="6"/>
  <c r="S2081" i="6"/>
  <c r="Q2081" i="6"/>
  <c r="M2081" i="6"/>
  <c r="L2081" i="6"/>
  <c r="P2081" i="6" s="1"/>
  <c r="K2081" i="6"/>
  <c r="J2081" i="6"/>
  <c r="G2081" i="6"/>
  <c r="H2081" i="6" s="1"/>
  <c r="F2081" i="6"/>
  <c r="T2081" i="6" s="1"/>
  <c r="E2081" i="6"/>
  <c r="R2081" i="6" s="1"/>
  <c r="D2081" i="6"/>
  <c r="C2081" i="6"/>
  <c r="B2081" i="6"/>
  <c r="O2081" i="6" s="1"/>
  <c r="A2081" i="6"/>
  <c r="R2080" i="6"/>
  <c r="O2080" i="6"/>
  <c r="N2080" i="6"/>
  <c r="M2080" i="6"/>
  <c r="L2080" i="6"/>
  <c r="P2080" i="6" s="1"/>
  <c r="K2080" i="6"/>
  <c r="U2080" i="6" s="1"/>
  <c r="J2080" i="6"/>
  <c r="S2080" i="6" s="1"/>
  <c r="H2080" i="6"/>
  <c r="I2080" i="6" s="1"/>
  <c r="G2080" i="6"/>
  <c r="F2080" i="6"/>
  <c r="T2080" i="6" s="1"/>
  <c r="E2080" i="6"/>
  <c r="D2080" i="6"/>
  <c r="Q2080" i="6" s="1"/>
  <c r="C2080" i="6"/>
  <c r="B2080" i="6"/>
  <c r="V2080" i="6" s="1"/>
  <c r="W2080" i="6" s="1"/>
  <c r="X2080" i="6" s="1"/>
  <c r="A2080" i="6"/>
  <c r="U2079" i="6"/>
  <c r="R2079" i="6"/>
  <c r="O2079" i="6"/>
  <c r="N2079" i="6"/>
  <c r="M2079" i="6"/>
  <c r="L2079" i="6"/>
  <c r="P2079" i="6" s="1"/>
  <c r="K2079" i="6"/>
  <c r="J2079" i="6"/>
  <c r="S2079" i="6" s="1"/>
  <c r="G2079" i="6"/>
  <c r="H2079" i="6" s="1"/>
  <c r="I2079" i="6" s="1"/>
  <c r="F2079" i="6"/>
  <c r="E2079" i="6"/>
  <c r="D2079" i="6"/>
  <c r="Q2079" i="6" s="1"/>
  <c r="C2079" i="6"/>
  <c r="B2079" i="6"/>
  <c r="A2079" i="6"/>
  <c r="S2078" i="6"/>
  <c r="Q2078" i="6"/>
  <c r="P2078" i="6"/>
  <c r="M2078" i="6"/>
  <c r="L2078" i="6"/>
  <c r="K2078" i="6"/>
  <c r="U2078" i="6" s="1"/>
  <c r="J2078" i="6"/>
  <c r="H2078" i="6"/>
  <c r="I2078" i="6" s="1"/>
  <c r="G2078" i="6"/>
  <c r="F2078" i="6"/>
  <c r="T2078" i="6" s="1"/>
  <c r="E2078" i="6"/>
  <c r="R2078" i="6" s="1"/>
  <c r="D2078" i="6"/>
  <c r="B2078" i="6"/>
  <c r="A2078" i="6"/>
  <c r="U2077" i="6"/>
  <c r="N2077" i="6"/>
  <c r="M2077" i="6"/>
  <c r="L2077" i="6"/>
  <c r="P2077" i="6" s="1"/>
  <c r="K2077" i="6"/>
  <c r="J2077" i="6"/>
  <c r="S2077" i="6" s="1"/>
  <c r="G2077" i="6"/>
  <c r="H2077" i="6" s="1"/>
  <c r="F2077" i="6"/>
  <c r="T2077" i="6" s="1"/>
  <c r="E2077" i="6"/>
  <c r="R2077" i="6" s="1"/>
  <c r="D2077" i="6"/>
  <c r="Q2077" i="6" s="1"/>
  <c r="C2077" i="6"/>
  <c r="B2077" i="6"/>
  <c r="O2077" i="6" s="1"/>
  <c r="A2077" i="6"/>
  <c r="T2076" i="6"/>
  <c r="Q2076" i="6"/>
  <c r="O2076" i="6"/>
  <c r="N2076" i="6"/>
  <c r="M2076" i="6"/>
  <c r="L2076" i="6"/>
  <c r="P2076" i="6" s="1"/>
  <c r="K2076" i="6"/>
  <c r="U2076" i="6" s="1"/>
  <c r="J2076" i="6"/>
  <c r="S2076" i="6" s="1"/>
  <c r="I2076" i="6"/>
  <c r="H2076" i="6"/>
  <c r="G2076" i="6"/>
  <c r="F2076" i="6"/>
  <c r="E2076" i="6"/>
  <c r="R2076" i="6" s="1"/>
  <c r="V2076" i="6" s="1"/>
  <c r="W2076" i="6" s="1"/>
  <c r="X2076" i="6" s="1"/>
  <c r="D2076" i="6"/>
  <c r="B2076" i="6"/>
  <c r="C2076" i="6" s="1"/>
  <c r="A2076" i="6"/>
  <c r="U2075" i="6"/>
  <c r="M2075" i="6"/>
  <c r="L2075" i="6"/>
  <c r="P2075" i="6" s="1"/>
  <c r="K2075" i="6"/>
  <c r="J2075" i="6"/>
  <c r="S2075" i="6" s="1"/>
  <c r="G2075" i="6"/>
  <c r="H2075" i="6" s="1"/>
  <c r="F2075" i="6"/>
  <c r="T2075" i="6" s="1"/>
  <c r="E2075" i="6"/>
  <c r="D2075" i="6"/>
  <c r="Q2075" i="6" s="1"/>
  <c r="B2075" i="6"/>
  <c r="A2075" i="6"/>
  <c r="U2074" i="6"/>
  <c r="S2074" i="6"/>
  <c r="Q2074" i="6"/>
  <c r="P2074" i="6"/>
  <c r="M2074" i="6"/>
  <c r="L2074" i="6"/>
  <c r="K2074" i="6"/>
  <c r="J2074" i="6"/>
  <c r="H2074" i="6"/>
  <c r="I2074" i="6" s="1"/>
  <c r="G2074" i="6"/>
  <c r="F2074" i="6"/>
  <c r="T2074" i="6" s="1"/>
  <c r="E2074" i="6"/>
  <c r="R2074" i="6" s="1"/>
  <c r="D2074" i="6"/>
  <c r="B2074" i="6"/>
  <c r="A2074" i="6"/>
  <c r="S2073" i="6"/>
  <c r="M2073" i="6"/>
  <c r="L2073" i="6"/>
  <c r="P2073" i="6" s="1"/>
  <c r="K2073" i="6"/>
  <c r="U2073" i="6" s="1"/>
  <c r="J2073" i="6"/>
  <c r="H2073" i="6"/>
  <c r="I2073" i="6" s="1"/>
  <c r="G2073" i="6"/>
  <c r="F2073" i="6"/>
  <c r="T2073" i="6" s="1"/>
  <c r="E2073" i="6"/>
  <c r="R2073" i="6" s="1"/>
  <c r="D2073" i="6"/>
  <c r="Q2073" i="6" s="1"/>
  <c r="C2073" i="6"/>
  <c r="B2073" i="6"/>
  <c r="O2073" i="6" s="1"/>
  <c r="A2073" i="6"/>
  <c r="T2072" i="6"/>
  <c r="R2072" i="6"/>
  <c r="O2072" i="6"/>
  <c r="N2072" i="6"/>
  <c r="M2072" i="6"/>
  <c r="L2072" i="6"/>
  <c r="P2072" i="6" s="1"/>
  <c r="K2072" i="6"/>
  <c r="U2072" i="6" s="1"/>
  <c r="J2072" i="6"/>
  <c r="S2072" i="6" s="1"/>
  <c r="G2072" i="6"/>
  <c r="H2072" i="6" s="1"/>
  <c r="F2072" i="6"/>
  <c r="E2072" i="6"/>
  <c r="D2072" i="6"/>
  <c r="Q2072" i="6" s="1"/>
  <c r="C2072" i="6"/>
  <c r="B2072" i="6"/>
  <c r="A2072" i="6"/>
  <c r="U2071" i="6"/>
  <c r="T2071" i="6"/>
  <c r="P2071" i="6"/>
  <c r="N2071" i="6"/>
  <c r="M2071" i="6"/>
  <c r="L2071" i="6"/>
  <c r="K2071" i="6"/>
  <c r="J2071" i="6"/>
  <c r="S2071" i="6" s="1"/>
  <c r="G2071" i="6"/>
  <c r="H2071" i="6" s="1"/>
  <c r="V2071" i="6" s="1"/>
  <c r="W2071" i="6" s="1"/>
  <c r="X2071" i="6" s="1"/>
  <c r="F2071" i="6"/>
  <c r="E2071" i="6"/>
  <c r="R2071" i="6" s="1"/>
  <c r="D2071" i="6"/>
  <c r="Q2071" i="6" s="1"/>
  <c r="B2071" i="6"/>
  <c r="O2071" i="6" s="1"/>
  <c r="A2071" i="6"/>
  <c r="U2070" i="6"/>
  <c r="S2070" i="6"/>
  <c r="R2070" i="6"/>
  <c r="Q2070" i="6"/>
  <c r="P2070" i="6"/>
  <c r="O2070" i="6"/>
  <c r="M2070" i="6"/>
  <c r="L2070" i="6"/>
  <c r="K2070" i="6"/>
  <c r="J2070" i="6"/>
  <c r="G2070" i="6"/>
  <c r="H2070" i="6" s="1"/>
  <c r="F2070" i="6"/>
  <c r="T2070" i="6" s="1"/>
  <c r="E2070" i="6"/>
  <c r="D2070" i="6"/>
  <c r="B2070" i="6"/>
  <c r="A2070" i="6"/>
  <c r="U2069" i="6"/>
  <c r="Q2069" i="6"/>
  <c r="N2069" i="6"/>
  <c r="M2069" i="6"/>
  <c r="L2069" i="6"/>
  <c r="P2069" i="6" s="1"/>
  <c r="K2069" i="6"/>
  <c r="J2069" i="6"/>
  <c r="S2069" i="6" s="1"/>
  <c r="G2069" i="6"/>
  <c r="H2069" i="6" s="1"/>
  <c r="I2069" i="6" s="1"/>
  <c r="F2069" i="6"/>
  <c r="T2069" i="6" s="1"/>
  <c r="E2069" i="6"/>
  <c r="R2069" i="6" s="1"/>
  <c r="D2069" i="6"/>
  <c r="B2069" i="6"/>
  <c r="C2069" i="6" s="1"/>
  <c r="A2069" i="6"/>
  <c r="U2068" i="6"/>
  <c r="T2068" i="6"/>
  <c r="S2068" i="6"/>
  <c r="R2068" i="6"/>
  <c r="Q2068" i="6"/>
  <c r="P2068" i="6"/>
  <c r="M2068" i="6"/>
  <c r="L2068" i="6"/>
  <c r="K2068" i="6"/>
  <c r="J2068" i="6"/>
  <c r="H2068" i="6"/>
  <c r="I2068" i="6" s="1"/>
  <c r="G2068" i="6"/>
  <c r="F2068" i="6"/>
  <c r="E2068" i="6"/>
  <c r="D2068" i="6"/>
  <c r="C2068" i="6"/>
  <c r="B2068" i="6"/>
  <c r="A2068" i="6"/>
  <c r="U2067" i="6"/>
  <c r="S2067" i="6"/>
  <c r="Q2067" i="6"/>
  <c r="M2067" i="6"/>
  <c r="L2067" i="6"/>
  <c r="P2067" i="6" s="1"/>
  <c r="K2067" i="6"/>
  <c r="J2067" i="6"/>
  <c r="H2067" i="6"/>
  <c r="I2067" i="6" s="1"/>
  <c r="G2067" i="6"/>
  <c r="F2067" i="6"/>
  <c r="T2067" i="6" s="1"/>
  <c r="E2067" i="6"/>
  <c r="R2067" i="6" s="1"/>
  <c r="D2067" i="6"/>
  <c r="C2067" i="6"/>
  <c r="B2067" i="6"/>
  <c r="O2067" i="6" s="1"/>
  <c r="A2067" i="6"/>
  <c r="S2066" i="6"/>
  <c r="P2066" i="6"/>
  <c r="M2066" i="6"/>
  <c r="L2066" i="6"/>
  <c r="K2066" i="6"/>
  <c r="U2066" i="6" s="1"/>
  <c r="J2066" i="6"/>
  <c r="H2066" i="6"/>
  <c r="I2066" i="6" s="1"/>
  <c r="G2066" i="6"/>
  <c r="F2066" i="6"/>
  <c r="T2066" i="6" s="1"/>
  <c r="E2066" i="6"/>
  <c r="R2066" i="6" s="1"/>
  <c r="D2066" i="6"/>
  <c r="Q2066" i="6" s="1"/>
  <c r="B2066" i="6"/>
  <c r="A2066" i="6"/>
  <c r="U2065" i="6"/>
  <c r="T2065" i="6"/>
  <c r="O2065" i="6"/>
  <c r="N2065" i="6"/>
  <c r="M2065" i="6"/>
  <c r="L2065" i="6"/>
  <c r="P2065" i="6" s="1"/>
  <c r="K2065" i="6"/>
  <c r="J2065" i="6"/>
  <c r="S2065" i="6" s="1"/>
  <c r="G2065" i="6"/>
  <c r="H2065" i="6" s="1"/>
  <c r="I2065" i="6" s="1"/>
  <c r="F2065" i="6"/>
  <c r="E2065" i="6"/>
  <c r="D2065" i="6"/>
  <c r="Q2065" i="6" s="1"/>
  <c r="B2065" i="6"/>
  <c r="C2065" i="6" s="1"/>
  <c r="A2065" i="6"/>
  <c r="U2064" i="6"/>
  <c r="P2064" i="6"/>
  <c r="N2064" i="6"/>
  <c r="M2064" i="6"/>
  <c r="L2064" i="6"/>
  <c r="K2064" i="6"/>
  <c r="J2064" i="6"/>
  <c r="S2064" i="6" s="1"/>
  <c r="I2064" i="6"/>
  <c r="H2064" i="6"/>
  <c r="G2064" i="6"/>
  <c r="F2064" i="6"/>
  <c r="T2064" i="6" s="1"/>
  <c r="E2064" i="6"/>
  <c r="R2064" i="6" s="1"/>
  <c r="D2064" i="6"/>
  <c r="Q2064" i="6" s="1"/>
  <c r="B2064" i="6"/>
  <c r="C2064" i="6" s="1"/>
  <c r="A2064" i="6"/>
  <c r="U2063" i="6"/>
  <c r="S2063" i="6"/>
  <c r="R2063" i="6"/>
  <c r="Q2063" i="6"/>
  <c r="P2063" i="6"/>
  <c r="O2063" i="6"/>
  <c r="M2063" i="6"/>
  <c r="L2063" i="6"/>
  <c r="K2063" i="6"/>
  <c r="J2063" i="6"/>
  <c r="G2063" i="6"/>
  <c r="H2063" i="6" s="1"/>
  <c r="F2063" i="6"/>
  <c r="T2063" i="6" s="1"/>
  <c r="E2063" i="6"/>
  <c r="D2063" i="6"/>
  <c r="B2063" i="6"/>
  <c r="A2063" i="6"/>
  <c r="U2062" i="6"/>
  <c r="Q2062" i="6"/>
  <c r="N2062" i="6"/>
  <c r="M2062" i="6"/>
  <c r="L2062" i="6"/>
  <c r="P2062" i="6" s="1"/>
  <c r="K2062" i="6"/>
  <c r="J2062" i="6"/>
  <c r="S2062" i="6" s="1"/>
  <c r="G2062" i="6"/>
  <c r="H2062" i="6" s="1"/>
  <c r="I2062" i="6" s="1"/>
  <c r="F2062" i="6"/>
  <c r="T2062" i="6" s="1"/>
  <c r="E2062" i="6"/>
  <c r="R2062" i="6" s="1"/>
  <c r="D2062" i="6"/>
  <c r="B2062" i="6"/>
  <c r="C2062" i="6" s="1"/>
  <c r="A2062" i="6"/>
  <c r="U2061" i="6"/>
  <c r="T2061" i="6"/>
  <c r="S2061" i="6"/>
  <c r="R2061" i="6"/>
  <c r="P2061" i="6"/>
  <c r="M2061" i="6"/>
  <c r="L2061" i="6"/>
  <c r="K2061" i="6"/>
  <c r="J2061" i="6"/>
  <c r="H2061" i="6"/>
  <c r="I2061" i="6" s="1"/>
  <c r="G2061" i="6"/>
  <c r="F2061" i="6"/>
  <c r="E2061" i="6"/>
  <c r="D2061" i="6"/>
  <c r="Q2061" i="6" s="1"/>
  <c r="B2061" i="6"/>
  <c r="A2061" i="6"/>
  <c r="U2060" i="6"/>
  <c r="S2060" i="6"/>
  <c r="Q2060" i="6"/>
  <c r="M2060" i="6"/>
  <c r="L2060" i="6"/>
  <c r="P2060" i="6" s="1"/>
  <c r="K2060" i="6"/>
  <c r="J2060" i="6"/>
  <c r="H2060" i="6"/>
  <c r="I2060" i="6" s="1"/>
  <c r="G2060" i="6"/>
  <c r="F2060" i="6"/>
  <c r="T2060" i="6" s="1"/>
  <c r="E2060" i="6"/>
  <c r="R2060" i="6" s="1"/>
  <c r="D2060" i="6"/>
  <c r="C2060" i="6"/>
  <c r="B2060" i="6"/>
  <c r="O2060" i="6" s="1"/>
  <c r="A2060" i="6"/>
  <c r="S2059" i="6"/>
  <c r="V2059" i="6" s="1"/>
  <c r="W2059" i="6" s="1"/>
  <c r="X2059" i="6" s="1"/>
  <c r="R2059" i="6"/>
  <c r="P2059" i="6"/>
  <c r="M2059" i="6"/>
  <c r="L2059" i="6"/>
  <c r="K2059" i="6"/>
  <c r="U2059" i="6" s="1"/>
  <c r="J2059" i="6"/>
  <c r="H2059" i="6"/>
  <c r="I2059" i="6" s="1"/>
  <c r="G2059" i="6"/>
  <c r="F2059" i="6"/>
  <c r="T2059" i="6" s="1"/>
  <c r="E2059" i="6"/>
  <c r="D2059" i="6"/>
  <c r="Q2059" i="6" s="1"/>
  <c r="B2059" i="6"/>
  <c r="A2059" i="6"/>
  <c r="U2058" i="6"/>
  <c r="T2058" i="6"/>
  <c r="O2058" i="6"/>
  <c r="N2058" i="6"/>
  <c r="M2058" i="6"/>
  <c r="L2058" i="6"/>
  <c r="P2058" i="6" s="1"/>
  <c r="K2058" i="6"/>
  <c r="J2058" i="6"/>
  <c r="S2058" i="6" s="1"/>
  <c r="G2058" i="6"/>
  <c r="H2058" i="6" s="1"/>
  <c r="I2058" i="6" s="1"/>
  <c r="F2058" i="6"/>
  <c r="E2058" i="6"/>
  <c r="D2058" i="6"/>
  <c r="Q2058" i="6" s="1"/>
  <c r="B2058" i="6"/>
  <c r="C2058" i="6" s="1"/>
  <c r="A2058" i="6"/>
  <c r="V2057" i="6"/>
  <c r="W2057" i="6" s="1"/>
  <c r="X2057" i="6" s="1"/>
  <c r="U2057" i="6"/>
  <c r="S2057" i="6"/>
  <c r="P2057" i="6"/>
  <c r="N2057" i="6"/>
  <c r="M2057" i="6"/>
  <c r="L2057" i="6"/>
  <c r="K2057" i="6"/>
  <c r="J2057" i="6"/>
  <c r="G2057" i="6"/>
  <c r="H2057" i="6" s="1"/>
  <c r="I2057" i="6" s="1"/>
  <c r="F2057" i="6"/>
  <c r="T2057" i="6" s="1"/>
  <c r="E2057" i="6"/>
  <c r="R2057" i="6" s="1"/>
  <c r="D2057" i="6"/>
  <c r="Q2057" i="6" s="1"/>
  <c r="B2057" i="6"/>
  <c r="C2057" i="6" s="1"/>
  <c r="A2057" i="6"/>
  <c r="U2056" i="6"/>
  <c r="S2056" i="6"/>
  <c r="R2056" i="6"/>
  <c r="Q2056" i="6"/>
  <c r="P2056" i="6"/>
  <c r="M2056" i="6"/>
  <c r="L2056" i="6"/>
  <c r="K2056" i="6"/>
  <c r="J2056" i="6"/>
  <c r="G2056" i="6"/>
  <c r="H2056" i="6" s="1"/>
  <c r="F2056" i="6"/>
  <c r="T2056" i="6" s="1"/>
  <c r="E2056" i="6"/>
  <c r="D2056" i="6"/>
  <c r="B2056" i="6"/>
  <c r="A2056" i="6"/>
  <c r="U2055" i="6"/>
  <c r="Q2055" i="6"/>
  <c r="N2055" i="6"/>
  <c r="M2055" i="6"/>
  <c r="L2055" i="6"/>
  <c r="P2055" i="6" s="1"/>
  <c r="K2055" i="6"/>
  <c r="J2055" i="6"/>
  <c r="S2055" i="6" s="1"/>
  <c r="G2055" i="6"/>
  <c r="H2055" i="6" s="1"/>
  <c r="I2055" i="6" s="1"/>
  <c r="F2055" i="6"/>
  <c r="T2055" i="6" s="1"/>
  <c r="E2055" i="6"/>
  <c r="R2055" i="6" s="1"/>
  <c r="D2055" i="6"/>
  <c r="B2055" i="6"/>
  <c r="C2055" i="6" s="1"/>
  <c r="A2055" i="6"/>
  <c r="U2054" i="6"/>
  <c r="T2054" i="6"/>
  <c r="S2054" i="6"/>
  <c r="R2054" i="6"/>
  <c r="Q2054" i="6"/>
  <c r="P2054" i="6"/>
  <c r="M2054" i="6"/>
  <c r="L2054" i="6"/>
  <c r="K2054" i="6"/>
  <c r="J2054" i="6"/>
  <c r="H2054" i="6"/>
  <c r="I2054" i="6" s="1"/>
  <c r="G2054" i="6"/>
  <c r="F2054" i="6"/>
  <c r="E2054" i="6"/>
  <c r="D2054" i="6"/>
  <c r="B2054" i="6"/>
  <c r="A2054" i="6"/>
  <c r="U2053" i="6"/>
  <c r="S2053" i="6"/>
  <c r="Q2053" i="6"/>
  <c r="M2053" i="6"/>
  <c r="L2053" i="6"/>
  <c r="P2053" i="6" s="1"/>
  <c r="K2053" i="6"/>
  <c r="J2053" i="6"/>
  <c r="H2053" i="6"/>
  <c r="I2053" i="6" s="1"/>
  <c r="G2053" i="6"/>
  <c r="F2053" i="6"/>
  <c r="T2053" i="6" s="1"/>
  <c r="V2053" i="6" s="1"/>
  <c r="E2053" i="6"/>
  <c r="R2053" i="6" s="1"/>
  <c r="D2053" i="6"/>
  <c r="C2053" i="6"/>
  <c r="B2053" i="6"/>
  <c r="O2053" i="6" s="1"/>
  <c r="A2053" i="6"/>
  <c r="S2052" i="6"/>
  <c r="P2052" i="6"/>
  <c r="M2052" i="6"/>
  <c r="L2052" i="6"/>
  <c r="K2052" i="6"/>
  <c r="U2052" i="6" s="1"/>
  <c r="J2052" i="6"/>
  <c r="H2052" i="6"/>
  <c r="I2052" i="6" s="1"/>
  <c r="G2052" i="6"/>
  <c r="F2052" i="6"/>
  <c r="T2052" i="6" s="1"/>
  <c r="E2052" i="6"/>
  <c r="R2052" i="6" s="1"/>
  <c r="D2052" i="6"/>
  <c r="Q2052" i="6" s="1"/>
  <c r="B2052" i="6"/>
  <c r="A2052" i="6"/>
  <c r="T2051" i="6"/>
  <c r="O2051" i="6"/>
  <c r="N2051" i="6"/>
  <c r="M2051" i="6"/>
  <c r="L2051" i="6"/>
  <c r="P2051" i="6" s="1"/>
  <c r="K2051" i="6"/>
  <c r="U2051" i="6" s="1"/>
  <c r="J2051" i="6"/>
  <c r="S2051" i="6" s="1"/>
  <c r="G2051" i="6"/>
  <c r="H2051" i="6" s="1"/>
  <c r="F2051" i="6"/>
  <c r="E2051" i="6"/>
  <c r="D2051" i="6"/>
  <c r="Q2051" i="6" s="1"/>
  <c r="B2051" i="6"/>
  <c r="C2051" i="6" s="1"/>
  <c r="A2051" i="6"/>
  <c r="U2050" i="6"/>
  <c r="T2050" i="6"/>
  <c r="N2050" i="6"/>
  <c r="M2050" i="6"/>
  <c r="L2050" i="6"/>
  <c r="P2050" i="6" s="1"/>
  <c r="K2050" i="6"/>
  <c r="J2050" i="6"/>
  <c r="S2050" i="6" s="1"/>
  <c r="V2050" i="6" s="1"/>
  <c r="W2050" i="6" s="1"/>
  <c r="X2050" i="6" s="1"/>
  <c r="H2050" i="6"/>
  <c r="G2050" i="6"/>
  <c r="F2050" i="6"/>
  <c r="E2050" i="6"/>
  <c r="R2050" i="6" s="1"/>
  <c r="D2050" i="6"/>
  <c r="Q2050" i="6" s="1"/>
  <c r="B2050" i="6"/>
  <c r="C2050" i="6" s="1"/>
  <c r="A2050" i="6"/>
  <c r="U2049" i="6"/>
  <c r="S2049" i="6"/>
  <c r="R2049" i="6"/>
  <c r="P2049" i="6"/>
  <c r="M2049" i="6"/>
  <c r="L2049" i="6"/>
  <c r="K2049" i="6"/>
  <c r="J2049" i="6"/>
  <c r="I2049" i="6"/>
  <c r="G2049" i="6"/>
  <c r="H2049" i="6" s="1"/>
  <c r="F2049" i="6"/>
  <c r="T2049" i="6" s="1"/>
  <c r="E2049" i="6"/>
  <c r="D2049" i="6"/>
  <c r="Q2049" i="6" s="1"/>
  <c r="C2049" i="6"/>
  <c r="B2049" i="6"/>
  <c r="A2049" i="6"/>
  <c r="S2048" i="6"/>
  <c r="Q2048" i="6"/>
  <c r="O2048" i="6"/>
  <c r="N2048" i="6"/>
  <c r="M2048" i="6"/>
  <c r="L2048" i="6"/>
  <c r="P2048" i="6" s="1"/>
  <c r="K2048" i="6"/>
  <c r="U2048" i="6" s="1"/>
  <c r="J2048" i="6"/>
  <c r="H2048" i="6"/>
  <c r="I2048" i="6" s="1"/>
  <c r="G2048" i="6"/>
  <c r="F2048" i="6"/>
  <c r="T2048" i="6" s="1"/>
  <c r="E2048" i="6"/>
  <c r="R2048" i="6" s="1"/>
  <c r="D2048" i="6"/>
  <c r="B2048" i="6"/>
  <c r="A2048" i="6"/>
  <c r="R2047" i="6"/>
  <c r="P2047" i="6"/>
  <c r="M2047" i="6"/>
  <c r="L2047" i="6"/>
  <c r="K2047" i="6"/>
  <c r="U2047" i="6" s="1"/>
  <c r="J2047" i="6"/>
  <c r="S2047" i="6" s="1"/>
  <c r="I2047" i="6"/>
  <c r="H2047" i="6"/>
  <c r="G2047" i="6"/>
  <c r="F2047" i="6"/>
  <c r="T2047" i="6" s="1"/>
  <c r="E2047" i="6"/>
  <c r="D2047" i="6"/>
  <c r="Q2047" i="6" s="1"/>
  <c r="B2047" i="6"/>
  <c r="O2047" i="6" s="1"/>
  <c r="A2047" i="6"/>
  <c r="U2046" i="6"/>
  <c r="S2046" i="6"/>
  <c r="N2046" i="6"/>
  <c r="M2046" i="6"/>
  <c r="L2046" i="6"/>
  <c r="P2046" i="6" s="1"/>
  <c r="K2046" i="6"/>
  <c r="J2046" i="6"/>
  <c r="G2046" i="6"/>
  <c r="H2046" i="6" s="1"/>
  <c r="F2046" i="6"/>
  <c r="T2046" i="6" s="1"/>
  <c r="E2046" i="6"/>
  <c r="R2046" i="6" s="1"/>
  <c r="D2046" i="6"/>
  <c r="Q2046" i="6" s="1"/>
  <c r="C2046" i="6"/>
  <c r="B2046" i="6"/>
  <c r="O2046" i="6" s="1"/>
  <c r="A2046" i="6"/>
  <c r="U2045" i="6"/>
  <c r="S2045" i="6"/>
  <c r="R2045" i="6"/>
  <c r="Q2045" i="6"/>
  <c r="P2045" i="6"/>
  <c r="O2045" i="6"/>
  <c r="N2045" i="6"/>
  <c r="M2045" i="6"/>
  <c r="L2045" i="6"/>
  <c r="K2045" i="6"/>
  <c r="J2045" i="6"/>
  <c r="H2045" i="6"/>
  <c r="I2045" i="6" s="1"/>
  <c r="G2045" i="6"/>
  <c r="F2045" i="6"/>
  <c r="T2045" i="6" s="1"/>
  <c r="E2045" i="6"/>
  <c r="D2045" i="6"/>
  <c r="B2045" i="6"/>
  <c r="V2045" i="6" s="1"/>
  <c r="W2045" i="6" s="1"/>
  <c r="X2045" i="6" s="1"/>
  <c r="A2045" i="6"/>
  <c r="R2044" i="6"/>
  <c r="Q2044" i="6"/>
  <c r="O2044" i="6"/>
  <c r="N2044" i="6"/>
  <c r="M2044" i="6"/>
  <c r="L2044" i="6"/>
  <c r="P2044" i="6" s="1"/>
  <c r="K2044" i="6"/>
  <c r="U2044" i="6" s="1"/>
  <c r="J2044" i="6"/>
  <c r="S2044" i="6" s="1"/>
  <c r="I2044" i="6"/>
  <c r="H2044" i="6"/>
  <c r="G2044" i="6"/>
  <c r="F2044" i="6"/>
  <c r="T2044" i="6" s="1"/>
  <c r="E2044" i="6"/>
  <c r="D2044" i="6"/>
  <c r="C2044" i="6"/>
  <c r="B2044" i="6"/>
  <c r="V2044" i="6" s="1"/>
  <c r="W2044" i="6" s="1"/>
  <c r="X2044" i="6" s="1"/>
  <c r="A2044" i="6"/>
  <c r="U2043" i="6"/>
  <c r="N2043" i="6"/>
  <c r="M2043" i="6"/>
  <c r="L2043" i="6"/>
  <c r="P2043" i="6" s="1"/>
  <c r="K2043" i="6"/>
  <c r="J2043" i="6"/>
  <c r="S2043" i="6" s="1"/>
  <c r="H2043" i="6"/>
  <c r="I2043" i="6" s="1"/>
  <c r="G2043" i="6"/>
  <c r="F2043" i="6"/>
  <c r="T2043" i="6" s="1"/>
  <c r="E2043" i="6"/>
  <c r="R2043" i="6" s="1"/>
  <c r="D2043" i="6"/>
  <c r="Q2043" i="6" s="1"/>
  <c r="B2043" i="6"/>
  <c r="C2043" i="6" s="1"/>
  <c r="A2043" i="6"/>
  <c r="U2042" i="6"/>
  <c r="T2042" i="6"/>
  <c r="S2042" i="6"/>
  <c r="R2042" i="6"/>
  <c r="Q2042" i="6"/>
  <c r="P2042" i="6"/>
  <c r="M2042" i="6"/>
  <c r="L2042" i="6"/>
  <c r="K2042" i="6"/>
  <c r="J2042" i="6"/>
  <c r="G2042" i="6"/>
  <c r="H2042" i="6" s="1"/>
  <c r="F2042" i="6"/>
  <c r="E2042" i="6"/>
  <c r="I2042" i="6" s="1"/>
  <c r="D2042" i="6"/>
  <c r="B2042" i="6"/>
  <c r="O2042" i="6" s="1"/>
  <c r="A2042" i="6"/>
  <c r="T2041" i="6"/>
  <c r="S2041" i="6"/>
  <c r="Q2041" i="6"/>
  <c r="P2041" i="6"/>
  <c r="O2041" i="6"/>
  <c r="M2041" i="6"/>
  <c r="L2041" i="6"/>
  <c r="K2041" i="6"/>
  <c r="U2041" i="6" s="1"/>
  <c r="J2041" i="6"/>
  <c r="H2041" i="6"/>
  <c r="G2041" i="6"/>
  <c r="F2041" i="6"/>
  <c r="E2041" i="6"/>
  <c r="R2041" i="6" s="1"/>
  <c r="D2041" i="6"/>
  <c r="B2041" i="6"/>
  <c r="A2041" i="6"/>
  <c r="R2040" i="6"/>
  <c r="O2040" i="6"/>
  <c r="M2040" i="6"/>
  <c r="L2040" i="6"/>
  <c r="P2040" i="6" s="1"/>
  <c r="K2040" i="6"/>
  <c r="U2040" i="6" s="1"/>
  <c r="J2040" i="6"/>
  <c r="S2040" i="6" s="1"/>
  <c r="I2040" i="6"/>
  <c r="H2040" i="6"/>
  <c r="V2040" i="6" s="1"/>
  <c r="W2040" i="6" s="1"/>
  <c r="G2040" i="6"/>
  <c r="F2040" i="6"/>
  <c r="T2040" i="6" s="1"/>
  <c r="E2040" i="6"/>
  <c r="D2040" i="6"/>
  <c r="Q2040" i="6" s="1"/>
  <c r="B2040" i="6"/>
  <c r="A2040" i="6"/>
  <c r="T2039" i="6"/>
  <c r="S2039" i="6"/>
  <c r="R2039" i="6"/>
  <c r="Q2039" i="6"/>
  <c r="N2039" i="6"/>
  <c r="M2039" i="6"/>
  <c r="L2039" i="6"/>
  <c r="P2039" i="6" s="1"/>
  <c r="K2039" i="6"/>
  <c r="U2039" i="6" s="1"/>
  <c r="J2039" i="6"/>
  <c r="H2039" i="6"/>
  <c r="I2039" i="6" s="1"/>
  <c r="G2039" i="6"/>
  <c r="F2039" i="6"/>
  <c r="E2039" i="6"/>
  <c r="V2039" i="6" s="1"/>
  <c r="W2039" i="6" s="1"/>
  <c r="X2039" i="6" s="1"/>
  <c r="D2039" i="6"/>
  <c r="C2039" i="6"/>
  <c r="B2039" i="6"/>
  <c r="O2039" i="6" s="1"/>
  <c r="A2039" i="6"/>
  <c r="U2038" i="6"/>
  <c r="S2038" i="6"/>
  <c r="R2038" i="6"/>
  <c r="Q2038" i="6"/>
  <c r="P2038" i="6"/>
  <c r="M2038" i="6"/>
  <c r="L2038" i="6"/>
  <c r="K2038" i="6"/>
  <c r="J2038" i="6"/>
  <c r="G2038" i="6"/>
  <c r="H2038" i="6" s="1"/>
  <c r="I2038" i="6" s="1"/>
  <c r="F2038" i="6"/>
  <c r="T2038" i="6" s="1"/>
  <c r="E2038" i="6"/>
  <c r="D2038" i="6"/>
  <c r="B2038" i="6"/>
  <c r="O2038" i="6" s="1"/>
  <c r="A2038" i="6"/>
  <c r="R2037" i="6"/>
  <c r="O2037" i="6"/>
  <c r="N2037" i="6"/>
  <c r="M2037" i="6"/>
  <c r="L2037" i="6"/>
  <c r="P2037" i="6" s="1"/>
  <c r="K2037" i="6"/>
  <c r="U2037" i="6" s="1"/>
  <c r="J2037" i="6"/>
  <c r="S2037" i="6" s="1"/>
  <c r="I2037" i="6"/>
  <c r="H2037" i="6"/>
  <c r="G2037" i="6"/>
  <c r="F2037" i="6"/>
  <c r="T2037" i="6" s="1"/>
  <c r="E2037" i="6"/>
  <c r="D2037" i="6"/>
  <c r="Q2037" i="6" s="1"/>
  <c r="C2037" i="6"/>
  <c r="B2037" i="6"/>
  <c r="A2037" i="6"/>
  <c r="U2036" i="6"/>
  <c r="T2036" i="6"/>
  <c r="S2036" i="6"/>
  <c r="P2036" i="6"/>
  <c r="N2036" i="6"/>
  <c r="M2036" i="6"/>
  <c r="L2036" i="6"/>
  <c r="K2036" i="6"/>
  <c r="J2036" i="6"/>
  <c r="G2036" i="6"/>
  <c r="H2036" i="6" s="1"/>
  <c r="I2036" i="6" s="1"/>
  <c r="F2036" i="6"/>
  <c r="E2036" i="6"/>
  <c r="R2036" i="6" s="1"/>
  <c r="D2036" i="6"/>
  <c r="Q2036" i="6" s="1"/>
  <c r="B2036" i="6"/>
  <c r="C2036" i="6" s="1"/>
  <c r="A2036" i="6"/>
  <c r="U2035" i="6"/>
  <c r="P2035" i="6"/>
  <c r="O2035" i="6"/>
  <c r="M2035" i="6"/>
  <c r="L2035" i="6"/>
  <c r="K2035" i="6"/>
  <c r="J2035" i="6"/>
  <c r="S2035" i="6" s="1"/>
  <c r="G2035" i="6"/>
  <c r="H2035" i="6" s="1"/>
  <c r="F2035" i="6"/>
  <c r="T2035" i="6" s="1"/>
  <c r="E2035" i="6"/>
  <c r="R2035" i="6" s="1"/>
  <c r="D2035" i="6"/>
  <c r="Q2035" i="6" s="1"/>
  <c r="C2035" i="6"/>
  <c r="B2035" i="6"/>
  <c r="A2035" i="6"/>
  <c r="T2034" i="6"/>
  <c r="S2034" i="6"/>
  <c r="Q2034" i="6"/>
  <c r="P2034" i="6"/>
  <c r="O2034" i="6"/>
  <c r="N2034" i="6"/>
  <c r="M2034" i="6"/>
  <c r="L2034" i="6"/>
  <c r="K2034" i="6"/>
  <c r="U2034" i="6" s="1"/>
  <c r="J2034" i="6"/>
  <c r="H2034" i="6"/>
  <c r="I2034" i="6" s="1"/>
  <c r="G2034" i="6"/>
  <c r="F2034" i="6"/>
  <c r="E2034" i="6"/>
  <c r="R2034" i="6" s="1"/>
  <c r="D2034" i="6"/>
  <c r="C2034" i="6"/>
  <c r="B2034" i="6"/>
  <c r="A2034" i="6"/>
  <c r="U2033" i="6"/>
  <c r="R2033" i="6"/>
  <c r="P2033" i="6"/>
  <c r="M2033" i="6"/>
  <c r="L2033" i="6"/>
  <c r="K2033" i="6"/>
  <c r="J2033" i="6"/>
  <c r="S2033" i="6" s="1"/>
  <c r="G2033" i="6"/>
  <c r="H2033" i="6" s="1"/>
  <c r="F2033" i="6"/>
  <c r="T2033" i="6" s="1"/>
  <c r="E2033" i="6"/>
  <c r="D2033" i="6"/>
  <c r="Q2033" i="6" s="1"/>
  <c r="B2033" i="6"/>
  <c r="A2033" i="6"/>
  <c r="S2032" i="6"/>
  <c r="R2032" i="6"/>
  <c r="Q2032" i="6"/>
  <c r="N2032" i="6"/>
  <c r="M2032" i="6"/>
  <c r="L2032" i="6"/>
  <c r="P2032" i="6" s="1"/>
  <c r="K2032" i="6"/>
  <c r="U2032" i="6" s="1"/>
  <c r="J2032" i="6"/>
  <c r="H2032" i="6"/>
  <c r="I2032" i="6" s="1"/>
  <c r="G2032" i="6"/>
  <c r="F2032" i="6"/>
  <c r="E2032" i="6"/>
  <c r="D2032" i="6"/>
  <c r="C2032" i="6"/>
  <c r="B2032" i="6"/>
  <c r="O2032" i="6" s="1"/>
  <c r="A2032" i="6"/>
  <c r="U2031" i="6"/>
  <c r="S2031" i="6"/>
  <c r="R2031" i="6"/>
  <c r="P2031" i="6"/>
  <c r="O2031" i="6"/>
  <c r="N2031" i="6"/>
  <c r="M2031" i="6"/>
  <c r="L2031" i="6"/>
  <c r="K2031" i="6"/>
  <c r="J2031" i="6"/>
  <c r="G2031" i="6"/>
  <c r="H2031" i="6" s="1"/>
  <c r="I2031" i="6" s="1"/>
  <c r="F2031" i="6"/>
  <c r="T2031" i="6" s="1"/>
  <c r="E2031" i="6"/>
  <c r="D2031" i="6"/>
  <c r="Q2031" i="6" s="1"/>
  <c r="C2031" i="6"/>
  <c r="B2031" i="6"/>
  <c r="A2031" i="6"/>
  <c r="R2030" i="6"/>
  <c r="O2030" i="6"/>
  <c r="N2030" i="6"/>
  <c r="M2030" i="6"/>
  <c r="L2030" i="6"/>
  <c r="P2030" i="6" s="1"/>
  <c r="K2030" i="6"/>
  <c r="U2030" i="6" s="1"/>
  <c r="J2030" i="6"/>
  <c r="S2030" i="6" s="1"/>
  <c r="I2030" i="6"/>
  <c r="H2030" i="6"/>
  <c r="G2030" i="6"/>
  <c r="F2030" i="6"/>
  <c r="T2030" i="6" s="1"/>
  <c r="E2030" i="6"/>
  <c r="D2030" i="6"/>
  <c r="Q2030" i="6" s="1"/>
  <c r="C2030" i="6"/>
  <c r="B2030" i="6"/>
  <c r="A2030" i="6"/>
  <c r="T2029" i="6"/>
  <c r="S2029" i="6"/>
  <c r="P2029" i="6"/>
  <c r="N2029" i="6"/>
  <c r="M2029" i="6"/>
  <c r="L2029" i="6"/>
  <c r="K2029" i="6"/>
  <c r="U2029" i="6" s="1"/>
  <c r="J2029" i="6"/>
  <c r="H2029" i="6"/>
  <c r="G2029" i="6"/>
  <c r="F2029" i="6"/>
  <c r="E2029" i="6"/>
  <c r="R2029" i="6" s="1"/>
  <c r="D2029" i="6"/>
  <c r="Q2029" i="6" s="1"/>
  <c r="B2029" i="6"/>
  <c r="C2029" i="6" s="1"/>
  <c r="A2029" i="6"/>
  <c r="U2028" i="6"/>
  <c r="T2028" i="6"/>
  <c r="S2028" i="6"/>
  <c r="P2028" i="6"/>
  <c r="M2028" i="6"/>
  <c r="L2028" i="6"/>
  <c r="K2028" i="6"/>
  <c r="J2028" i="6"/>
  <c r="G2028" i="6"/>
  <c r="H2028" i="6" s="1"/>
  <c r="I2028" i="6" s="1"/>
  <c r="F2028" i="6"/>
  <c r="E2028" i="6"/>
  <c r="R2028" i="6" s="1"/>
  <c r="D2028" i="6"/>
  <c r="Q2028" i="6" s="1"/>
  <c r="C2028" i="6"/>
  <c r="B2028" i="6"/>
  <c r="O2028" i="6" s="1"/>
  <c r="A2028" i="6"/>
  <c r="S2027" i="6"/>
  <c r="Q2027" i="6"/>
  <c r="O2027" i="6"/>
  <c r="N2027" i="6"/>
  <c r="M2027" i="6"/>
  <c r="L2027" i="6"/>
  <c r="P2027" i="6" s="1"/>
  <c r="K2027" i="6"/>
  <c r="U2027" i="6" s="1"/>
  <c r="J2027" i="6"/>
  <c r="H2027" i="6"/>
  <c r="I2027" i="6" s="1"/>
  <c r="G2027" i="6"/>
  <c r="F2027" i="6"/>
  <c r="T2027" i="6" s="1"/>
  <c r="E2027" i="6"/>
  <c r="R2027" i="6" s="1"/>
  <c r="D2027" i="6"/>
  <c r="B2027" i="6"/>
  <c r="A2027" i="6"/>
  <c r="U2026" i="6"/>
  <c r="R2026" i="6"/>
  <c r="P2026" i="6"/>
  <c r="M2026" i="6"/>
  <c r="L2026" i="6"/>
  <c r="K2026" i="6"/>
  <c r="J2026" i="6"/>
  <c r="S2026" i="6" s="1"/>
  <c r="G2026" i="6"/>
  <c r="H2026" i="6" s="1"/>
  <c r="I2026" i="6" s="1"/>
  <c r="F2026" i="6"/>
  <c r="T2026" i="6" s="1"/>
  <c r="E2026" i="6"/>
  <c r="D2026" i="6"/>
  <c r="Q2026" i="6" s="1"/>
  <c r="B2026" i="6"/>
  <c r="A2026" i="6"/>
  <c r="U2025" i="6"/>
  <c r="S2025" i="6"/>
  <c r="N2025" i="6"/>
  <c r="M2025" i="6"/>
  <c r="L2025" i="6"/>
  <c r="P2025" i="6" s="1"/>
  <c r="K2025" i="6"/>
  <c r="J2025" i="6"/>
  <c r="I2025" i="6"/>
  <c r="H2025" i="6"/>
  <c r="G2025" i="6"/>
  <c r="F2025" i="6"/>
  <c r="T2025" i="6" s="1"/>
  <c r="E2025" i="6"/>
  <c r="R2025" i="6" s="1"/>
  <c r="D2025" i="6"/>
  <c r="Q2025" i="6" s="1"/>
  <c r="C2025" i="6"/>
  <c r="B2025" i="6"/>
  <c r="O2025" i="6" s="1"/>
  <c r="A2025" i="6"/>
  <c r="U2024" i="6"/>
  <c r="S2024" i="6"/>
  <c r="R2024" i="6"/>
  <c r="Q2024" i="6"/>
  <c r="P2024" i="6"/>
  <c r="M2024" i="6"/>
  <c r="L2024" i="6"/>
  <c r="K2024" i="6"/>
  <c r="J2024" i="6"/>
  <c r="H2024" i="6"/>
  <c r="G2024" i="6"/>
  <c r="F2024" i="6"/>
  <c r="T2024" i="6" s="1"/>
  <c r="E2024" i="6"/>
  <c r="D2024" i="6"/>
  <c r="C2024" i="6"/>
  <c r="B2024" i="6"/>
  <c r="V2024" i="6" s="1"/>
  <c r="A2024" i="6"/>
  <c r="R2023" i="6"/>
  <c r="Q2023" i="6"/>
  <c r="O2023" i="6"/>
  <c r="N2023" i="6"/>
  <c r="M2023" i="6"/>
  <c r="L2023" i="6"/>
  <c r="P2023" i="6" s="1"/>
  <c r="K2023" i="6"/>
  <c r="U2023" i="6" s="1"/>
  <c r="J2023" i="6"/>
  <c r="S2023" i="6" s="1"/>
  <c r="I2023" i="6"/>
  <c r="H2023" i="6"/>
  <c r="G2023" i="6"/>
  <c r="F2023" i="6"/>
  <c r="T2023" i="6" s="1"/>
  <c r="E2023" i="6"/>
  <c r="D2023" i="6"/>
  <c r="C2023" i="6"/>
  <c r="B2023" i="6"/>
  <c r="A2023" i="6"/>
  <c r="T2022" i="6"/>
  <c r="P2022" i="6"/>
  <c r="N2022" i="6"/>
  <c r="M2022" i="6"/>
  <c r="L2022" i="6"/>
  <c r="K2022" i="6"/>
  <c r="U2022" i="6" s="1"/>
  <c r="J2022" i="6"/>
  <c r="S2022" i="6" s="1"/>
  <c r="I2022" i="6"/>
  <c r="H2022" i="6"/>
  <c r="G2022" i="6"/>
  <c r="F2022" i="6"/>
  <c r="E2022" i="6"/>
  <c r="R2022" i="6" s="1"/>
  <c r="D2022" i="6"/>
  <c r="Q2022" i="6" s="1"/>
  <c r="B2022" i="6"/>
  <c r="C2022" i="6" s="1"/>
  <c r="A2022" i="6"/>
  <c r="U2021" i="6"/>
  <c r="Q2021" i="6"/>
  <c r="P2021" i="6"/>
  <c r="M2021" i="6"/>
  <c r="L2021" i="6"/>
  <c r="K2021" i="6"/>
  <c r="J2021" i="6"/>
  <c r="S2021" i="6" s="1"/>
  <c r="G2021" i="6"/>
  <c r="H2021" i="6" s="1"/>
  <c r="I2021" i="6" s="1"/>
  <c r="F2021" i="6"/>
  <c r="T2021" i="6" s="1"/>
  <c r="E2021" i="6"/>
  <c r="R2021" i="6" s="1"/>
  <c r="D2021" i="6"/>
  <c r="B2021" i="6"/>
  <c r="A2021" i="6"/>
  <c r="S2020" i="6"/>
  <c r="Q2020" i="6"/>
  <c r="O2020" i="6"/>
  <c r="N2020" i="6"/>
  <c r="M2020" i="6"/>
  <c r="L2020" i="6"/>
  <c r="P2020" i="6" s="1"/>
  <c r="K2020" i="6"/>
  <c r="U2020" i="6" s="1"/>
  <c r="J2020" i="6"/>
  <c r="H2020" i="6"/>
  <c r="G2020" i="6"/>
  <c r="F2020" i="6"/>
  <c r="T2020" i="6" s="1"/>
  <c r="E2020" i="6"/>
  <c r="R2020" i="6" s="1"/>
  <c r="D2020" i="6"/>
  <c r="B2020" i="6"/>
  <c r="A2020" i="6"/>
  <c r="R2019" i="6"/>
  <c r="P2019" i="6"/>
  <c r="M2019" i="6"/>
  <c r="L2019" i="6"/>
  <c r="K2019" i="6"/>
  <c r="U2019" i="6" s="1"/>
  <c r="J2019" i="6"/>
  <c r="S2019" i="6" s="1"/>
  <c r="H2019" i="6"/>
  <c r="I2019" i="6" s="1"/>
  <c r="G2019" i="6"/>
  <c r="F2019" i="6"/>
  <c r="T2019" i="6" s="1"/>
  <c r="E2019" i="6"/>
  <c r="D2019" i="6"/>
  <c r="Q2019" i="6" s="1"/>
  <c r="B2019" i="6"/>
  <c r="O2019" i="6" s="1"/>
  <c r="A2019" i="6"/>
  <c r="T2018" i="6"/>
  <c r="S2018" i="6"/>
  <c r="N2018" i="6"/>
  <c r="M2018" i="6"/>
  <c r="L2018" i="6"/>
  <c r="P2018" i="6" s="1"/>
  <c r="K2018" i="6"/>
  <c r="U2018" i="6" s="1"/>
  <c r="J2018" i="6"/>
  <c r="G2018" i="6"/>
  <c r="H2018" i="6" s="1"/>
  <c r="I2018" i="6" s="1"/>
  <c r="F2018" i="6"/>
  <c r="E2018" i="6"/>
  <c r="R2018" i="6" s="1"/>
  <c r="D2018" i="6"/>
  <c r="Q2018" i="6" s="1"/>
  <c r="C2018" i="6"/>
  <c r="B2018" i="6"/>
  <c r="O2018" i="6" s="1"/>
  <c r="A2018" i="6"/>
  <c r="U2017" i="6"/>
  <c r="S2017" i="6"/>
  <c r="R2017" i="6"/>
  <c r="Q2017" i="6"/>
  <c r="P2017" i="6"/>
  <c r="O2017" i="6"/>
  <c r="N2017" i="6"/>
  <c r="M2017" i="6"/>
  <c r="L2017" i="6"/>
  <c r="K2017" i="6"/>
  <c r="J2017" i="6"/>
  <c r="H2017" i="6"/>
  <c r="I2017" i="6" s="1"/>
  <c r="G2017" i="6"/>
  <c r="F2017" i="6"/>
  <c r="T2017" i="6" s="1"/>
  <c r="E2017" i="6"/>
  <c r="D2017" i="6"/>
  <c r="C2017" i="6"/>
  <c r="B2017" i="6"/>
  <c r="V2017" i="6" s="1"/>
  <c r="W2017" i="6" s="1"/>
  <c r="X2017" i="6" s="1"/>
  <c r="A2017" i="6"/>
  <c r="R2016" i="6"/>
  <c r="O2016" i="6"/>
  <c r="N2016" i="6"/>
  <c r="M2016" i="6"/>
  <c r="L2016" i="6"/>
  <c r="P2016" i="6" s="1"/>
  <c r="K2016" i="6"/>
  <c r="U2016" i="6" s="1"/>
  <c r="J2016" i="6"/>
  <c r="S2016" i="6" s="1"/>
  <c r="I2016" i="6"/>
  <c r="H2016" i="6"/>
  <c r="G2016" i="6"/>
  <c r="F2016" i="6"/>
  <c r="T2016" i="6" s="1"/>
  <c r="E2016" i="6"/>
  <c r="D2016" i="6"/>
  <c r="Q2016" i="6" s="1"/>
  <c r="C2016" i="6"/>
  <c r="B2016" i="6"/>
  <c r="A2016" i="6"/>
  <c r="P2015" i="6"/>
  <c r="N2015" i="6"/>
  <c r="M2015" i="6"/>
  <c r="L2015" i="6"/>
  <c r="K2015" i="6"/>
  <c r="U2015" i="6" s="1"/>
  <c r="J2015" i="6"/>
  <c r="S2015" i="6" s="1"/>
  <c r="H2015" i="6"/>
  <c r="I2015" i="6" s="1"/>
  <c r="G2015" i="6"/>
  <c r="F2015" i="6"/>
  <c r="T2015" i="6" s="1"/>
  <c r="E2015" i="6"/>
  <c r="R2015" i="6" s="1"/>
  <c r="D2015" i="6"/>
  <c r="Q2015" i="6" s="1"/>
  <c r="B2015" i="6"/>
  <c r="C2015" i="6" s="1"/>
  <c r="A2015" i="6"/>
  <c r="U2014" i="6"/>
  <c r="T2014" i="6"/>
  <c r="S2014" i="6"/>
  <c r="P2014" i="6"/>
  <c r="O2014" i="6"/>
  <c r="M2014" i="6"/>
  <c r="L2014" i="6"/>
  <c r="K2014" i="6"/>
  <c r="J2014" i="6"/>
  <c r="G2014" i="6"/>
  <c r="H2014" i="6" s="1"/>
  <c r="I2014" i="6" s="1"/>
  <c r="F2014" i="6"/>
  <c r="E2014" i="6"/>
  <c r="R2014" i="6" s="1"/>
  <c r="D2014" i="6"/>
  <c r="Q2014" i="6" s="1"/>
  <c r="C2014" i="6"/>
  <c r="B2014" i="6"/>
  <c r="A2014" i="6"/>
  <c r="T2013" i="6"/>
  <c r="S2013" i="6"/>
  <c r="Q2013" i="6"/>
  <c r="M2013" i="6"/>
  <c r="L2013" i="6"/>
  <c r="P2013" i="6" s="1"/>
  <c r="K2013" i="6"/>
  <c r="U2013" i="6" s="1"/>
  <c r="J2013" i="6"/>
  <c r="H2013" i="6"/>
  <c r="I2013" i="6" s="1"/>
  <c r="G2013" i="6"/>
  <c r="F2013" i="6"/>
  <c r="E2013" i="6"/>
  <c r="R2013" i="6" s="1"/>
  <c r="D2013" i="6"/>
  <c r="C2013" i="6"/>
  <c r="B2013" i="6"/>
  <c r="O2013" i="6" s="1"/>
  <c r="A2013" i="6"/>
  <c r="U2012" i="6"/>
  <c r="R2012" i="6"/>
  <c r="P2012" i="6"/>
  <c r="O2012" i="6"/>
  <c r="M2012" i="6"/>
  <c r="L2012" i="6"/>
  <c r="K2012" i="6"/>
  <c r="J2012" i="6"/>
  <c r="S2012" i="6" s="1"/>
  <c r="I2012" i="6"/>
  <c r="H2012" i="6"/>
  <c r="G2012" i="6"/>
  <c r="F2012" i="6"/>
  <c r="T2012" i="6" s="1"/>
  <c r="E2012" i="6"/>
  <c r="D2012" i="6"/>
  <c r="Q2012" i="6" s="1"/>
  <c r="B2012" i="6"/>
  <c r="A2012" i="6"/>
  <c r="U2011" i="6"/>
  <c r="S2011" i="6"/>
  <c r="Q2011" i="6"/>
  <c r="N2011" i="6"/>
  <c r="M2011" i="6"/>
  <c r="L2011" i="6"/>
  <c r="P2011" i="6" s="1"/>
  <c r="K2011" i="6"/>
  <c r="J2011" i="6"/>
  <c r="G2011" i="6"/>
  <c r="H2011" i="6" s="1"/>
  <c r="F2011" i="6"/>
  <c r="T2011" i="6" s="1"/>
  <c r="E2011" i="6"/>
  <c r="D2011" i="6"/>
  <c r="C2011" i="6"/>
  <c r="B2011" i="6"/>
  <c r="O2011" i="6" s="1"/>
  <c r="A2011" i="6"/>
  <c r="U2010" i="6"/>
  <c r="S2010" i="6"/>
  <c r="Q2010" i="6"/>
  <c r="P2010" i="6"/>
  <c r="O2010" i="6"/>
  <c r="N2010" i="6"/>
  <c r="M2010" i="6"/>
  <c r="L2010" i="6"/>
  <c r="K2010" i="6"/>
  <c r="J2010" i="6"/>
  <c r="H2010" i="6"/>
  <c r="I2010" i="6" s="1"/>
  <c r="G2010" i="6"/>
  <c r="F2010" i="6"/>
  <c r="T2010" i="6" s="1"/>
  <c r="E2010" i="6"/>
  <c r="R2010" i="6" s="1"/>
  <c r="D2010" i="6"/>
  <c r="B2010" i="6"/>
  <c r="C2010" i="6" s="1"/>
  <c r="A2010" i="6"/>
  <c r="R2009" i="6"/>
  <c r="Q2009" i="6"/>
  <c r="O2009" i="6"/>
  <c r="N2009" i="6"/>
  <c r="M2009" i="6"/>
  <c r="L2009" i="6"/>
  <c r="P2009" i="6" s="1"/>
  <c r="K2009" i="6"/>
  <c r="U2009" i="6" s="1"/>
  <c r="J2009" i="6"/>
  <c r="S2009" i="6" s="1"/>
  <c r="I2009" i="6"/>
  <c r="H2009" i="6"/>
  <c r="G2009" i="6"/>
  <c r="F2009" i="6"/>
  <c r="T2009" i="6" s="1"/>
  <c r="E2009" i="6"/>
  <c r="D2009" i="6"/>
  <c r="C2009" i="6"/>
  <c r="B2009" i="6"/>
  <c r="V2009" i="6" s="1"/>
  <c r="W2009" i="6" s="1"/>
  <c r="X2009" i="6" s="1"/>
  <c r="A2009" i="6"/>
  <c r="P2008" i="6"/>
  <c r="N2008" i="6"/>
  <c r="M2008" i="6"/>
  <c r="L2008" i="6"/>
  <c r="K2008" i="6"/>
  <c r="U2008" i="6" s="1"/>
  <c r="J2008" i="6"/>
  <c r="S2008" i="6" s="1"/>
  <c r="I2008" i="6"/>
  <c r="H2008" i="6"/>
  <c r="G2008" i="6"/>
  <c r="F2008" i="6"/>
  <c r="T2008" i="6" s="1"/>
  <c r="E2008" i="6"/>
  <c r="R2008" i="6" s="1"/>
  <c r="D2008" i="6"/>
  <c r="Q2008" i="6" s="1"/>
  <c r="B2008" i="6"/>
  <c r="C2008" i="6" s="1"/>
  <c r="A2008" i="6"/>
  <c r="U2007" i="6"/>
  <c r="T2007" i="6"/>
  <c r="S2007" i="6"/>
  <c r="R2007" i="6"/>
  <c r="Q2007" i="6"/>
  <c r="P2007" i="6"/>
  <c r="M2007" i="6"/>
  <c r="L2007" i="6"/>
  <c r="K2007" i="6"/>
  <c r="J2007" i="6"/>
  <c r="G2007" i="6"/>
  <c r="H2007" i="6" s="1"/>
  <c r="F2007" i="6"/>
  <c r="E2007" i="6"/>
  <c r="I2007" i="6" s="1"/>
  <c r="D2007" i="6"/>
  <c r="B2007" i="6"/>
  <c r="O2007" i="6" s="1"/>
  <c r="A2007" i="6"/>
  <c r="S2006" i="6"/>
  <c r="Q2006" i="6"/>
  <c r="P2006" i="6"/>
  <c r="M2006" i="6"/>
  <c r="L2006" i="6"/>
  <c r="K2006" i="6"/>
  <c r="U2006" i="6" s="1"/>
  <c r="J2006" i="6"/>
  <c r="H2006" i="6"/>
  <c r="G2006" i="6"/>
  <c r="F2006" i="6"/>
  <c r="T2006" i="6" s="1"/>
  <c r="E2006" i="6"/>
  <c r="R2006" i="6" s="1"/>
  <c r="D2006" i="6"/>
  <c r="B2006" i="6"/>
  <c r="A2006" i="6"/>
  <c r="R2005" i="6"/>
  <c r="O2005" i="6"/>
  <c r="M2005" i="6"/>
  <c r="L2005" i="6"/>
  <c r="P2005" i="6" s="1"/>
  <c r="K2005" i="6"/>
  <c r="U2005" i="6" s="1"/>
  <c r="J2005" i="6"/>
  <c r="S2005" i="6" s="1"/>
  <c r="H2005" i="6"/>
  <c r="V2005" i="6" s="1"/>
  <c r="G2005" i="6"/>
  <c r="F2005" i="6"/>
  <c r="T2005" i="6" s="1"/>
  <c r="E2005" i="6"/>
  <c r="D2005" i="6"/>
  <c r="Q2005" i="6" s="1"/>
  <c r="B2005" i="6"/>
  <c r="A2005" i="6"/>
  <c r="U2004" i="6"/>
  <c r="T2004" i="6"/>
  <c r="S2004" i="6"/>
  <c r="N2004" i="6"/>
  <c r="M2004" i="6"/>
  <c r="L2004" i="6"/>
  <c r="P2004" i="6" s="1"/>
  <c r="K2004" i="6"/>
  <c r="J2004" i="6"/>
  <c r="G2004" i="6"/>
  <c r="H2004" i="6" s="1"/>
  <c r="I2004" i="6" s="1"/>
  <c r="F2004" i="6"/>
  <c r="E2004" i="6"/>
  <c r="D2004" i="6"/>
  <c r="Q2004" i="6" s="1"/>
  <c r="C2004" i="6"/>
  <c r="B2004" i="6"/>
  <c r="O2004" i="6" s="1"/>
  <c r="A2004" i="6"/>
  <c r="U2003" i="6"/>
  <c r="S2003" i="6"/>
  <c r="P2003" i="6"/>
  <c r="O2003" i="6"/>
  <c r="N2003" i="6"/>
  <c r="M2003" i="6"/>
  <c r="L2003" i="6"/>
  <c r="K2003" i="6"/>
  <c r="J2003" i="6"/>
  <c r="H2003" i="6"/>
  <c r="G2003" i="6"/>
  <c r="F2003" i="6"/>
  <c r="T2003" i="6" s="1"/>
  <c r="E2003" i="6"/>
  <c r="R2003" i="6" s="1"/>
  <c r="V2003" i="6" s="1"/>
  <c r="D2003" i="6"/>
  <c r="Q2003" i="6" s="1"/>
  <c r="B2003" i="6"/>
  <c r="C2003" i="6" s="1"/>
  <c r="A2003" i="6"/>
  <c r="R2002" i="6"/>
  <c r="Q2002" i="6"/>
  <c r="O2002" i="6"/>
  <c r="N2002" i="6"/>
  <c r="M2002" i="6"/>
  <c r="L2002" i="6"/>
  <c r="P2002" i="6" s="1"/>
  <c r="K2002" i="6"/>
  <c r="U2002" i="6" s="1"/>
  <c r="J2002" i="6"/>
  <c r="S2002" i="6" s="1"/>
  <c r="I2002" i="6"/>
  <c r="H2002" i="6"/>
  <c r="G2002" i="6"/>
  <c r="F2002" i="6"/>
  <c r="T2002" i="6" s="1"/>
  <c r="E2002" i="6"/>
  <c r="D2002" i="6"/>
  <c r="C2002" i="6"/>
  <c r="B2002" i="6"/>
  <c r="A2002" i="6"/>
  <c r="U2001" i="6"/>
  <c r="T2001" i="6"/>
  <c r="P2001" i="6"/>
  <c r="N2001" i="6"/>
  <c r="M2001" i="6"/>
  <c r="L2001" i="6"/>
  <c r="K2001" i="6"/>
  <c r="J2001" i="6"/>
  <c r="S2001" i="6" s="1"/>
  <c r="G2001" i="6"/>
  <c r="H2001" i="6" s="1"/>
  <c r="I2001" i="6" s="1"/>
  <c r="F2001" i="6"/>
  <c r="E2001" i="6"/>
  <c r="R2001" i="6" s="1"/>
  <c r="D2001" i="6"/>
  <c r="Q2001" i="6" s="1"/>
  <c r="B2001" i="6"/>
  <c r="C2001" i="6" s="1"/>
  <c r="A2001" i="6"/>
  <c r="U2000" i="6"/>
  <c r="T2000" i="6"/>
  <c r="R2000" i="6"/>
  <c r="Q2000" i="6"/>
  <c r="P2000" i="6"/>
  <c r="O2000" i="6"/>
  <c r="M2000" i="6"/>
  <c r="L2000" i="6"/>
  <c r="K2000" i="6"/>
  <c r="J2000" i="6"/>
  <c r="S2000" i="6" s="1"/>
  <c r="I2000" i="6"/>
  <c r="G2000" i="6"/>
  <c r="H2000" i="6" s="1"/>
  <c r="F2000" i="6"/>
  <c r="E2000" i="6"/>
  <c r="D2000" i="6"/>
  <c r="C2000" i="6"/>
  <c r="B2000" i="6"/>
  <c r="A2000" i="6"/>
  <c r="T1999" i="6"/>
  <c r="S1999" i="6"/>
  <c r="Q1999" i="6"/>
  <c r="P1999" i="6"/>
  <c r="O1999" i="6"/>
  <c r="N1999" i="6"/>
  <c r="M1999" i="6"/>
  <c r="L1999" i="6"/>
  <c r="K1999" i="6"/>
  <c r="U1999" i="6" s="1"/>
  <c r="J1999" i="6"/>
  <c r="H1999" i="6"/>
  <c r="G1999" i="6"/>
  <c r="F1999" i="6"/>
  <c r="E1999" i="6"/>
  <c r="R1999" i="6" s="1"/>
  <c r="D1999" i="6"/>
  <c r="C1999" i="6"/>
  <c r="B1999" i="6"/>
  <c r="A1999" i="6"/>
  <c r="R1998" i="6"/>
  <c r="O1998" i="6"/>
  <c r="M1998" i="6"/>
  <c r="L1998" i="6"/>
  <c r="P1998" i="6" s="1"/>
  <c r="K1998" i="6"/>
  <c r="U1998" i="6" s="1"/>
  <c r="J1998" i="6"/>
  <c r="S1998" i="6" s="1"/>
  <c r="I1998" i="6"/>
  <c r="H1998" i="6"/>
  <c r="V1998" i="6" s="1"/>
  <c r="W1998" i="6" s="1"/>
  <c r="X1998" i="6" s="1"/>
  <c r="G1998" i="6"/>
  <c r="F1998" i="6"/>
  <c r="T1998" i="6" s="1"/>
  <c r="E1998" i="6"/>
  <c r="D1998" i="6"/>
  <c r="Q1998" i="6" s="1"/>
  <c r="B1998" i="6"/>
  <c r="A1998" i="6"/>
  <c r="T1997" i="6"/>
  <c r="S1997" i="6"/>
  <c r="R1997" i="6"/>
  <c r="Q1997" i="6"/>
  <c r="N1997" i="6"/>
  <c r="M1997" i="6"/>
  <c r="L1997" i="6"/>
  <c r="P1997" i="6" s="1"/>
  <c r="K1997" i="6"/>
  <c r="U1997" i="6" s="1"/>
  <c r="J1997" i="6"/>
  <c r="H1997" i="6"/>
  <c r="I1997" i="6" s="1"/>
  <c r="G1997" i="6"/>
  <c r="F1997" i="6"/>
  <c r="E1997" i="6"/>
  <c r="D1997" i="6"/>
  <c r="C1997" i="6"/>
  <c r="B1997" i="6"/>
  <c r="O1997" i="6" s="1"/>
  <c r="A1997" i="6"/>
  <c r="U1996" i="6"/>
  <c r="S1996" i="6"/>
  <c r="R1996" i="6"/>
  <c r="P1996" i="6"/>
  <c r="M1996" i="6"/>
  <c r="L1996" i="6"/>
  <c r="K1996" i="6"/>
  <c r="J1996" i="6"/>
  <c r="G1996" i="6"/>
  <c r="H1996" i="6" s="1"/>
  <c r="F1996" i="6"/>
  <c r="T1996" i="6" s="1"/>
  <c r="E1996" i="6"/>
  <c r="D1996" i="6"/>
  <c r="Q1996" i="6" s="1"/>
  <c r="C1996" i="6"/>
  <c r="B1996" i="6"/>
  <c r="O1996" i="6" s="1"/>
  <c r="A1996" i="6"/>
  <c r="R1995" i="6"/>
  <c r="Q1995" i="6"/>
  <c r="O1995" i="6"/>
  <c r="N1995" i="6"/>
  <c r="M1995" i="6"/>
  <c r="L1995" i="6"/>
  <c r="P1995" i="6" s="1"/>
  <c r="K1995" i="6"/>
  <c r="U1995" i="6" s="1"/>
  <c r="J1995" i="6"/>
  <c r="S1995" i="6" s="1"/>
  <c r="I1995" i="6"/>
  <c r="H1995" i="6"/>
  <c r="G1995" i="6"/>
  <c r="F1995" i="6"/>
  <c r="T1995" i="6" s="1"/>
  <c r="E1995" i="6"/>
  <c r="D1995" i="6"/>
  <c r="C1995" i="6"/>
  <c r="B1995" i="6"/>
  <c r="A1995" i="6"/>
  <c r="U1994" i="6"/>
  <c r="S1994" i="6"/>
  <c r="P1994" i="6"/>
  <c r="N1994" i="6"/>
  <c r="M1994" i="6"/>
  <c r="L1994" i="6"/>
  <c r="K1994" i="6"/>
  <c r="J1994" i="6"/>
  <c r="G1994" i="6"/>
  <c r="H1994" i="6" s="1"/>
  <c r="F1994" i="6"/>
  <c r="T1994" i="6" s="1"/>
  <c r="V1994" i="6" s="1"/>
  <c r="W1994" i="6" s="1"/>
  <c r="X1994" i="6" s="1"/>
  <c r="E1994" i="6"/>
  <c r="R1994" i="6" s="1"/>
  <c r="D1994" i="6"/>
  <c r="Q1994" i="6" s="1"/>
  <c r="B1994" i="6"/>
  <c r="C1994" i="6" s="1"/>
  <c r="A1994" i="6"/>
  <c r="U1993" i="6"/>
  <c r="R1993" i="6"/>
  <c r="Q1993" i="6"/>
  <c r="P1993" i="6"/>
  <c r="O1993" i="6"/>
  <c r="M1993" i="6"/>
  <c r="L1993" i="6"/>
  <c r="K1993" i="6"/>
  <c r="J1993" i="6"/>
  <c r="S1993" i="6" s="1"/>
  <c r="I1993" i="6"/>
  <c r="G1993" i="6"/>
  <c r="H1993" i="6" s="1"/>
  <c r="F1993" i="6"/>
  <c r="T1993" i="6" s="1"/>
  <c r="E1993" i="6"/>
  <c r="D1993" i="6"/>
  <c r="B1993" i="6"/>
  <c r="A1993" i="6"/>
  <c r="T1992" i="6"/>
  <c r="S1992" i="6"/>
  <c r="Q1992" i="6"/>
  <c r="P1992" i="6"/>
  <c r="M1992" i="6"/>
  <c r="L1992" i="6"/>
  <c r="K1992" i="6"/>
  <c r="U1992" i="6" s="1"/>
  <c r="J1992" i="6"/>
  <c r="H1992" i="6"/>
  <c r="G1992" i="6"/>
  <c r="F1992" i="6"/>
  <c r="E1992" i="6"/>
  <c r="R1992" i="6" s="1"/>
  <c r="D1992" i="6"/>
  <c r="B1992" i="6"/>
  <c r="V1992" i="6" s="1"/>
  <c r="W1992" i="6" s="1"/>
  <c r="X1992" i="6" s="1"/>
  <c r="A1992" i="6"/>
  <c r="U1991" i="6"/>
  <c r="R1991" i="6"/>
  <c r="M1991" i="6"/>
  <c r="L1991" i="6"/>
  <c r="P1991" i="6" s="1"/>
  <c r="K1991" i="6"/>
  <c r="J1991" i="6"/>
  <c r="S1991" i="6" s="1"/>
  <c r="G1991" i="6"/>
  <c r="H1991" i="6" s="1"/>
  <c r="F1991" i="6"/>
  <c r="T1991" i="6" s="1"/>
  <c r="E1991" i="6"/>
  <c r="D1991" i="6"/>
  <c r="Q1991" i="6" s="1"/>
  <c r="B1991" i="6"/>
  <c r="A1991" i="6"/>
  <c r="T1990" i="6"/>
  <c r="S1990" i="6"/>
  <c r="R1990" i="6"/>
  <c r="Q1990" i="6"/>
  <c r="N1990" i="6"/>
  <c r="M1990" i="6"/>
  <c r="L1990" i="6"/>
  <c r="P1990" i="6" s="1"/>
  <c r="K1990" i="6"/>
  <c r="U1990" i="6" s="1"/>
  <c r="J1990" i="6"/>
  <c r="I1990" i="6"/>
  <c r="H1990" i="6"/>
  <c r="G1990" i="6"/>
  <c r="F1990" i="6"/>
  <c r="V1990" i="6" s="1"/>
  <c r="W1990" i="6" s="1"/>
  <c r="X1990" i="6" s="1"/>
  <c r="E1990" i="6"/>
  <c r="D1990" i="6"/>
  <c r="C1990" i="6"/>
  <c r="B1990" i="6"/>
  <c r="O1990" i="6" s="1"/>
  <c r="A1990" i="6"/>
  <c r="U1989" i="6"/>
  <c r="S1989" i="6"/>
  <c r="Q1989" i="6"/>
  <c r="P1989" i="6"/>
  <c r="M1989" i="6"/>
  <c r="L1989" i="6"/>
  <c r="K1989" i="6"/>
  <c r="J1989" i="6"/>
  <c r="G1989" i="6"/>
  <c r="H1989" i="6" s="1"/>
  <c r="I1989" i="6" s="1"/>
  <c r="F1989" i="6"/>
  <c r="T1989" i="6" s="1"/>
  <c r="E1989" i="6"/>
  <c r="R1989" i="6" s="1"/>
  <c r="D1989" i="6"/>
  <c r="B1989" i="6"/>
  <c r="O1989" i="6" s="1"/>
  <c r="A1989" i="6"/>
  <c r="R1988" i="6"/>
  <c r="O1988" i="6"/>
  <c r="N1988" i="6"/>
  <c r="M1988" i="6"/>
  <c r="L1988" i="6"/>
  <c r="P1988" i="6" s="1"/>
  <c r="K1988" i="6"/>
  <c r="U1988" i="6" s="1"/>
  <c r="J1988" i="6"/>
  <c r="S1988" i="6" s="1"/>
  <c r="I1988" i="6"/>
  <c r="H1988" i="6"/>
  <c r="G1988" i="6"/>
  <c r="F1988" i="6"/>
  <c r="T1988" i="6" s="1"/>
  <c r="E1988" i="6"/>
  <c r="D1988" i="6"/>
  <c r="Q1988" i="6" s="1"/>
  <c r="C1988" i="6"/>
  <c r="B1988" i="6"/>
  <c r="A1988" i="6"/>
  <c r="U1987" i="6"/>
  <c r="T1987" i="6"/>
  <c r="S1987" i="6"/>
  <c r="P1987" i="6"/>
  <c r="N1987" i="6"/>
  <c r="M1987" i="6"/>
  <c r="L1987" i="6"/>
  <c r="K1987" i="6"/>
  <c r="J1987" i="6"/>
  <c r="G1987" i="6"/>
  <c r="H1987" i="6" s="1"/>
  <c r="I1987" i="6" s="1"/>
  <c r="F1987" i="6"/>
  <c r="E1987" i="6"/>
  <c r="R1987" i="6" s="1"/>
  <c r="D1987" i="6"/>
  <c r="Q1987" i="6" s="1"/>
  <c r="B1987" i="6"/>
  <c r="C1987" i="6" s="1"/>
  <c r="A1987" i="6"/>
  <c r="U1986" i="6"/>
  <c r="P1986" i="6"/>
  <c r="O1986" i="6"/>
  <c r="M1986" i="6"/>
  <c r="L1986" i="6"/>
  <c r="K1986" i="6"/>
  <c r="J1986" i="6"/>
  <c r="S1986" i="6" s="1"/>
  <c r="G1986" i="6"/>
  <c r="H1986" i="6" s="1"/>
  <c r="F1986" i="6"/>
  <c r="T1986" i="6" s="1"/>
  <c r="E1986" i="6"/>
  <c r="R1986" i="6" s="1"/>
  <c r="D1986" i="6"/>
  <c r="Q1986" i="6" s="1"/>
  <c r="B1986" i="6"/>
  <c r="A1986" i="6"/>
  <c r="T1985" i="6"/>
  <c r="S1985" i="6"/>
  <c r="Q1985" i="6"/>
  <c r="P1985" i="6"/>
  <c r="O1985" i="6"/>
  <c r="N1985" i="6"/>
  <c r="M1985" i="6"/>
  <c r="L1985" i="6"/>
  <c r="K1985" i="6"/>
  <c r="U1985" i="6" s="1"/>
  <c r="J1985" i="6"/>
  <c r="H1985" i="6"/>
  <c r="I1985" i="6" s="1"/>
  <c r="G1985" i="6"/>
  <c r="F1985" i="6"/>
  <c r="E1985" i="6"/>
  <c r="R1985" i="6" s="1"/>
  <c r="D1985" i="6"/>
  <c r="C1985" i="6"/>
  <c r="B1985" i="6"/>
  <c r="A1985" i="6"/>
  <c r="U1984" i="6"/>
  <c r="R1984" i="6"/>
  <c r="P1984" i="6"/>
  <c r="M1984" i="6"/>
  <c r="L1984" i="6"/>
  <c r="K1984" i="6"/>
  <c r="J1984" i="6"/>
  <c r="S1984" i="6" s="1"/>
  <c r="G1984" i="6"/>
  <c r="H1984" i="6" s="1"/>
  <c r="F1984" i="6"/>
  <c r="T1984" i="6" s="1"/>
  <c r="E1984" i="6"/>
  <c r="D1984" i="6"/>
  <c r="Q1984" i="6" s="1"/>
  <c r="B1984" i="6"/>
  <c r="A1984" i="6"/>
  <c r="S1983" i="6"/>
  <c r="R1983" i="6"/>
  <c r="Q1983" i="6"/>
  <c r="N1983" i="6"/>
  <c r="M1983" i="6"/>
  <c r="L1983" i="6"/>
  <c r="P1983" i="6" s="1"/>
  <c r="K1983" i="6"/>
  <c r="U1983" i="6" s="1"/>
  <c r="J1983" i="6"/>
  <c r="H1983" i="6"/>
  <c r="I1983" i="6" s="1"/>
  <c r="G1983" i="6"/>
  <c r="F1983" i="6"/>
  <c r="E1983" i="6"/>
  <c r="D1983" i="6"/>
  <c r="C1983" i="6"/>
  <c r="B1983" i="6"/>
  <c r="O1983" i="6" s="1"/>
  <c r="A1983" i="6"/>
  <c r="U1982" i="6"/>
  <c r="S1982" i="6"/>
  <c r="R1982" i="6"/>
  <c r="P1982" i="6"/>
  <c r="O1982" i="6"/>
  <c r="N1982" i="6"/>
  <c r="M1982" i="6"/>
  <c r="L1982" i="6"/>
  <c r="K1982" i="6"/>
  <c r="J1982" i="6"/>
  <c r="G1982" i="6"/>
  <c r="H1982" i="6" s="1"/>
  <c r="I1982" i="6" s="1"/>
  <c r="F1982" i="6"/>
  <c r="T1982" i="6" s="1"/>
  <c r="E1982" i="6"/>
  <c r="D1982" i="6"/>
  <c r="Q1982" i="6" s="1"/>
  <c r="C1982" i="6"/>
  <c r="B1982" i="6"/>
  <c r="A1982" i="6"/>
  <c r="R1981" i="6"/>
  <c r="O1981" i="6"/>
  <c r="N1981" i="6"/>
  <c r="M1981" i="6"/>
  <c r="L1981" i="6"/>
  <c r="P1981" i="6" s="1"/>
  <c r="K1981" i="6"/>
  <c r="U1981" i="6" s="1"/>
  <c r="J1981" i="6"/>
  <c r="S1981" i="6" s="1"/>
  <c r="I1981" i="6"/>
  <c r="H1981" i="6"/>
  <c r="G1981" i="6"/>
  <c r="F1981" i="6"/>
  <c r="T1981" i="6" s="1"/>
  <c r="E1981" i="6"/>
  <c r="D1981" i="6"/>
  <c r="Q1981" i="6" s="1"/>
  <c r="C1981" i="6"/>
  <c r="B1981" i="6"/>
  <c r="A1981" i="6"/>
  <c r="T1980" i="6"/>
  <c r="S1980" i="6"/>
  <c r="P1980" i="6"/>
  <c r="M1980" i="6"/>
  <c r="L1980" i="6"/>
  <c r="K1980" i="6"/>
  <c r="U1980" i="6" s="1"/>
  <c r="J1980" i="6"/>
  <c r="H1980" i="6"/>
  <c r="I1980" i="6" s="1"/>
  <c r="G1980" i="6"/>
  <c r="F1980" i="6"/>
  <c r="E1980" i="6"/>
  <c r="R1980" i="6" s="1"/>
  <c r="D1980" i="6"/>
  <c r="Q1980" i="6" s="1"/>
  <c r="B1980" i="6"/>
  <c r="N1980" i="6" s="1"/>
  <c r="A1980" i="6"/>
  <c r="U1979" i="6"/>
  <c r="T1979" i="6"/>
  <c r="S1979" i="6"/>
  <c r="M1979" i="6"/>
  <c r="L1979" i="6"/>
  <c r="P1979" i="6" s="1"/>
  <c r="K1979" i="6"/>
  <c r="J1979" i="6"/>
  <c r="G1979" i="6"/>
  <c r="H1979" i="6" s="1"/>
  <c r="I1979" i="6" s="1"/>
  <c r="F1979" i="6"/>
  <c r="E1979" i="6"/>
  <c r="R1979" i="6" s="1"/>
  <c r="D1979" i="6"/>
  <c r="Q1979" i="6" s="1"/>
  <c r="C1979" i="6"/>
  <c r="B1979" i="6"/>
  <c r="O1979" i="6" s="1"/>
  <c r="A1979" i="6"/>
  <c r="S1978" i="6"/>
  <c r="Q1978" i="6"/>
  <c r="O1978" i="6"/>
  <c r="N1978" i="6"/>
  <c r="M1978" i="6"/>
  <c r="L1978" i="6"/>
  <c r="P1978" i="6" s="1"/>
  <c r="K1978" i="6"/>
  <c r="U1978" i="6" s="1"/>
  <c r="J1978" i="6"/>
  <c r="H1978" i="6"/>
  <c r="I1978" i="6" s="1"/>
  <c r="G1978" i="6"/>
  <c r="F1978" i="6"/>
  <c r="T1978" i="6" s="1"/>
  <c r="E1978" i="6"/>
  <c r="R1978" i="6" s="1"/>
  <c r="D1978" i="6"/>
  <c r="B1978" i="6"/>
  <c r="V1978" i="6" s="1"/>
  <c r="W1978" i="6" s="1"/>
  <c r="X1978" i="6" s="1"/>
  <c r="A1978" i="6"/>
  <c r="V1977" i="6"/>
  <c r="W1977" i="6" s="1"/>
  <c r="X1977" i="6" s="1"/>
  <c r="U1977" i="6"/>
  <c r="R1977" i="6"/>
  <c r="P1977" i="6"/>
  <c r="O1977" i="6"/>
  <c r="M1977" i="6"/>
  <c r="L1977" i="6"/>
  <c r="K1977" i="6"/>
  <c r="J1977" i="6"/>
  <c r="S1977" i="6" s="1"/>
  <c r="H1977" i="6"/>
  <c r="I1977" i="6" s="1"/>
  <c r="G1977" i="6"/>
  <c r="F1977" i="6"/>
  <c r="T1977" i="6" s="1"/>
  <c r="E1977" i="6"/>
  <c r="D1977" i="6"/>
  <c r="Q1977" i="6" s="1"/>
  <c r="B1977" i="6"/>
  <c r="A1977" i="6"/>
  <c r="S1976" i="6"/>
  <c r="Q1976" i="6"/>
  <c r="N1976" i="6"/>
  <c r="M1976" i="6"/>
  <c r="L1976" i="6"/>
  <c r="P1976" i="6" s="1"/>
  <c r="K1976" i="6"/>
  <c r="U1976" i="6" s="1"/>
  <c r="J1976" i="6"/>
  <c r="G1976" i="6"/>
  <c r="H1976" i="6" s="1"/>
  <c r="I1976" i="6" s="1"/>
  <c r="F1976" i="6"/>
  <c r="T1976" i="6" s="1"/>
  <c r="E1976" i="6"/>
  <c r="R1976" i="6" s="1"/>
  <c r="D1976" i="6"/>
  <c r="C1976" i="6"/>
  <c r="B1976" i="6"/>
  <c r="O1976" i="6" s="1"/>
  <c r="A1976" i="6"/>
  <c r="U1975" i="6"/>
  <c r="S1975" i="6"/>
  <c r="R1975" i="6"/>
  <c r="P1975" i="6"/>
  <c r="O1975" i="6"/>
  <c r="N1975" i="6"/>
  <c r="M1975" i="6"/>
  <c r="L1975" i="6"/>
  <c r="K1975" i="6"/>
  <c r="J1975" i="6"/>
  <c r="G1975" i="6"/>
  <c r="H1975" i="6" s="1"/>
  <c r="I1975" i="6" s="1"/>
  <c r="F1975" i="6"/>
  <c r="T1975" i="6" s="1"/>
  <c r="E1975" i="6"/>
  <c r="D1975" i="6"/>
  <c r="Q1975" i="6" s="1"/>
  <c r="C1975" i="6"/>
  <c r="B1975" i="6"/>
  <c r="V1975" i="6" s="1"/>
  <c r="W1975" i="6" s="1"/>
  <c r="A1975" i="6"/>
  <c r="R1974" i="6"/>
  <c r="O1974" i="6"/>
  <c r="N1974" i="6"/>
  <c r="M1974" i="6"/>
  <c r="L1974" i="6"/>
  <c r="P1974" i="6" s="1"/>
  <c r="K1974" i="6"/>
  <c r="U1974" i="6" s="1"/>
  <c r="J1974" i="6"/>
  <c r="S1974" i="6" s="1"/>
  <c r="I1974" i="6"/>
  <c r="H1974" i="6"/>
  <c r="G1974" i="6"/>
  <c r="F1974" i="6"/>
  <c r="T1974" i="6" s="1"/>
  <c r="E1974" i="6"/>
  <c r="D1974" i="6"/>
  <c r="Q1974" i="6" s="1"/>
  <c r="C1974" i="6"/>
  <c r="B1974" i="6"/>
  <c r="A1974" i="6"/>
  <c r="U1973" i="6"/>
  <c r="T1973" i="6"/>
  <c r="S1973" i="6"/>
  <c r="P1973" i="6"/>
  <c r="M1973" i="6"/>
  <c r="L1973" i="6"/>
  <c r="K1973" i="6"/>
  <c r="J1973" i="6"/>
  <c r="G1973" i="6"/>
  <c r="H1973" i="6" s="1"/>
  <c r="I1973" i="6" s="1"/>
  <c r="F1973" i="6"/>
  <c r="E1973" i="6"/>
  <c r="R1973" i="6" s="1"/>
  <c r="D1973" i="6"/>
  <c r="Q1973" i="6" s="1"/>
  <c r="B1973" i="6"/>
  <c r="N1973" i="6" s="1"/>
  <c r="A1973" i="6"/>
  <c r="U1972" i="6"/>
  <c r="T1972" i="6"/>
  <c r="O1972" i="6"/>
  <c r="M1972" i="6"/>
  <c r="L1972" i="6"/>
  <c r="P1972" i="6" s="1"/>
  <c r="K1972" i="6"/>
  <c r="J1972" i="6"/>
  <c r="S1972" i="6" s="1"/>
  <c r="I1972" i="6"/>
  <c r="G1972" i="6"/>
  <c r="H1972" i="6" s="1"/>
  <c r="F1972" i="6"/>
  <c r="E1972" i="6"/>
  <c r="R1972" i="6" s="1"/>
  <c r="D1972" i="6"/>
  <c r="Q1972" i="6" s="1"/>
  <c r="C1972" i="6"/>
  <c r="B1972" i="6"/>
  <c r="A1972" i="6"/>
  <c r="T1971" i="6"/>
  <c r="S1971" i="6"/>
  <c r="Q1971" i="6"/>
  <c r="P1971" i="6"/>
  <c r="O1971" i="6"/>
  <c r="N1971" i="6"/>
  <c r="M1971" i="6"/>
  <c r="L1971" i="6"/>
  <c r="K1971" i="6"/>
  <c r="U1971" i="6" s="1"/>
  <c r="J1971" i="6"/>
  <c r="H1971" i="6"/>
  <c r="I1971" i="6" s="1"/>
  <c r="G1971" i="6"/>
  <c r="F1971" i="6"/>
  <c r="E1971" i="6"/>
  <c r="R1971" i="6" s="1"/>
  <c r="D1971" i="6"/>
  <c r="C1971" i="6"/>
  <c r="B1971" i="6"/>
  <c r="V1971" i="6" s="1"/>
  <c r="W1971" i="6" s="1"/>
  <c r="X1971" i="6" s="1"/>
  <c r="A1971" i="6"/>
  <c r="U1970" i="6"/>
  <c r="R1970" i="6"/>
  <c r="P1970" i="6"/>
  <c r="M1970" i="6"/>
  <c r="L1970" i="6"/>
  <c r="K1970" i="6"/>
  <c r="J1970" i="6"/>
  <c r="S1970" i="6" s="1"/>
  <c r="G1970" i="6"/>
  <c r="H1970" i="6" s="1"/>
  <c r="F1970" i="6"/>
  <c r="T1970" i="6" s="1"/>
  <c r="E1970" i="6"/>
  <c r="D1970" i="6"/>
  <c r="Q1970" i="6" s="1"/>
  <c r="B1970" i="6"/>
  <c r="A1970" i="6"/>
  <c r="S1969" i="6"/>
  <c r="R1969" i="6"/>
  <c r="Q1969" i="6"/>
  <c r="N1969" i="6"/>
  <c r="M1969" i="6"/>
  <c r="L1969" i="6"/>
  <c r="P1969" i="6" s="1"/>
  <c r="K1969" i="6"/>
  <c r="U1969" i="6" s="1"/>
  <c r="J1969" i="6"/>
  <c r="H1969" i="6"/>
  <c r="I1969" i="6" s="1"/>
  <c r="G1969" i="6"/>
  <c r="F1969" i="6"/>
  <c r="E1969" i="6"/>
  <c r="D1969" i="6"/>
  <c r="C1969" i="6"/>
  <c r="B1969" i="6"/>
  <c r="O1969" i="6" s="1"/>
  <c r="A1969" i="6"/>
  <c r="U1968" i="6"/>
  <c r="S1968" i="6"/>
  <c r="P1968" i="6"/>
  <c r="O1968" i="6"/>
  <c r="M1968" i="6"/>
  <c r="L1968" i="6"/>
  <c r="K1968" i="6"/>
  <c r="J1968" i="6"/>
  <c r="H1968" i="6"/>
  <c r="G1968" i="6"/>
  <c r="F1968" i="6"/>
  <c r="T1968" i="6" s="1"/>
  <c r="E1968" i="6"/>
  <c r="R1968" i="6" s="1"/>
  <c r="D1968" i="6"/>
  <c r="Q1968" i="6" s="1"/>
  <c r="C1968" i="6"/>
  <c r="B1968" i="6"/>
  <c r="N1968" i="6" s="1"/>
  <c r="A1968" i="6"/>
  <c r="R1967" i="6"/>
  <c r="O1967" i="6"/>
  <c r="N1967" i="6"/>
  <c r="M1967" i="6"/>
  <c r="L1967" i="6"/>
  <c r="P1967" i="6" s="1"/>
  <c r="K1967" i="6"/>
  <c r="U1967" i="6" s="1"/>
  <c r="J1967" i="6"/>
  <c r="S1967" i="6" s="1"/>
  <c r="I1967" i="6"/>
  <c r="H1967" i="6"/>
  <c r="G1967" i="6"/>
  <c r="F1967" i="6"/>
  <c r="T1967" i="6" s="1"/>
  <c r="E1967" i="6"/>
  <c r="D1967" i="6"/>
  <c r="Q1967" i="6" s="1"/>
  <c r="C1967" i="6"/>
  <c r="B1967" i="6"/>
  <c r="A1967" i="6"/>
  <c r="U1966" i="6"/>
  <c r="T1966" i="6"/>
  <c r="S1966" i="6"/>
  <c r="P1966" i="6"/>
  <c r="M1966" i="6"/>
  <c r="L1966" i="6"/>
  <c r="K1966" i="6"/>
  <c r="J1966" i="6"/>
  <c r="G1966" i="6"/>
  <c r="H1966" i="6" s="1"/>
  <c r="I1966" i="6" s="1"/>
  <c r="F1966" i="6"/>
  <c r="E1966" i="6"/>
  <c r="R1966" i="6" s="1"/>
  <c r="D1966" i="6"/>
  <c r="Q1966" i="6" s="1"/>
  <c r="B1966" i="6"/>
  <c r="A1966" i="6"/>
  <c r="U1965" i="6"/>
  <c r="O1965" i="6"/>
  <c r="M1965" i="6"/>
  <c r="L1965" i="6"/>
  <c r="P1965" i="6" s="1"/>
  <c r="K1965" i="6"/>
  <c r="J1965" i="6"/>
  <c r="S1965" i="6" s="1"/>
  <c r="G1965" i="6"/>
  <c r="H1965" i="6" s="1"/>
  <c r="F1965" i="6"/>
  <c r="T1965" i="6" s="1"/>
  <c r="E1965" i="6"/>
  <c r="R1965" i="6" s="1"/>
  <c r="D1965" i="6"/>
  <c r="Q1965" i="6" s="1"/>
  <c r="B1965" i="6"/>
  <c r="A1965" i="6"/>
  <c r="T1964" i="6"/>
  <c r="S1964" i="6"/>
  <c r="Q1964" i="6"/>
  <c r="O1964" i="6"/>
  <c r="M1964" i="6"/>
  <c r="L1964" i="6"/>
  <c r="P1964" i="6" s="1"/>
  <c r="K1964" i="6"/>
  <c r="U1964" i="6" s="1"/>
  <c r="J1964" i="6"/>
  <c r="H1964" i="6"/>
  <c r="G1964" i="6"/>
  <c r="F1964" i="6"/>
  <c r="E1964" i="6"/>
  <c r="R1964" i="6" s="1"/>
  <c r="D1964" i="6"/>
  <c r="B1964" i="6"/>
  <c r="V1964" i="6" s="1"/>
  <c r="W1964" i="6" s="1"/>
  <c r="X1964" i="6" s="1"/>
  <c r="A1964" i="6"/>
  <c r="U1963" i="6"/>
  <c r="R1963" i="6"/>
  <c r="P1963" i="6"/>
  <c r="M1963" i="6"/>
  <c r="L1963" i="6"/>
  <c r="K1963" i="6"/>
  <c r="J1963" i="6"/>
  <c r="S1963" i="6" s="1"/>
  <c r="H1963" i="6"/>
  <c r="I1963" i="6" s="1"/>
  <c r="G1963" i="6"/>
  <c r="F1963" i="6"/>
  <c r="T1963" i="6" s="1"/>
  <c r="E1963" i="6"/>
  <c r="D1963" i="6"/>
  <c r="Q1963" i="6" s="1"/>
  <c r="B1963" i="6"/>
  <c r="A1963" i="6"/>
  <c r="S1962" i="6"/>
  <c r="R1962" i="6"/>
  <c r="Q1962" i="6"/>
  <c r="N1962" i="6"/>
  <c r="M1962" i="6"/>
  <c r="L1962" i="6"/>
  <c r="P1962" i="6" s="1"/>
  <c r="K1962" i="6"/>
  <c r="U1962" i="6" s="1"/>
  <c r="J1962" i="6"/>
  <c r="I1962" i="6"/>
  <c r="H1962" i="6"/>
  <c r="G1962" i="6"/>
  <c r="F1962" i="6"/>
  <c r="T1962" i="6" s="1"/>
  <c r="E1962" i="6"/>
  <c r="D1962" i="6"/>
  <c r="C1962" i="6"/>
  <c r="B1962" i="6"/>
  <c r="O1962" i="6" s="1"/>
  <c r="A1962" i="6"/>
  <c r="U1961" i="6"/>
  <c r="Q1961" i="6"/>
  <c r="P1961" i="6"/>
  <c r="M1961" i="6"/>
  <c r="L1961" i="6"/>
  <c r="K1961" i="6"/>
  <c r="J1961" i="6"/>
  <c r="S1961" i="6" s="1"/>
  <c r="G1961" i="6"/>
  <c r="H1961" i="6" s="1"/>
  <c r="I1961" i="6" s="1"/>
  <c r="F1961" i="6"/>
  <c r="T1961" i="6" s="1"/>
  <c r="E1961" i="6"/>
  <c r="R1961" i="6" s="1"/>
  <c r="D1961" i="6"/>
  <c r="B1961" i="6"/>
  <c r="A1961" i="6"/>
  <c r="R1960" i="6"/>
  <c r="Q1960" i="6"/>
  <c r="O1960" i="6"/>
  <c r="N1960" i="6"/>
  <c r="M1960" i="6"/>
  <c r="L1960" i="6"/>
  <c r="P1960" i="6" s="1"/>
  <c r="K1960" i="6"/>
  <c r="U1960" i="6" s="1"/>
  <c r="J1960" i="6"/>
  <c r="S1960" i="6" s="1"/>
  <c r="I1960" i="6"/>
  <c r="H1960" i="6"/>
  <c r="G1960" i="6"/>
  <c r="F1960" i="6"/>
  <c r="T1960" i="6" s="1"/>
  <c r="E1960" i="6"/>
  <c r="D1960" i="6"/>
  <c r="C1960" i="6"/>
  <c r="B1960" i="6"/>
  <c r="A1960" i="6"/>
  <c r="U1959" i="6"/>
  <c r="S1959" i="6"/>
  <c r="P1959" i="6"/>
  <c r="N1959" i="6"/>
  <c r="M1959" i="6"/>
  <c r="L1959" i="6"/>
  <c r="K1959" i="6"/>
  <c r="J1959" i="6"/>
  <c r="H1959" i="6"/>
  <c r="I1959" i="6" s="1"/>
  <c r="G1959" i="6"/>
  <c r="F1959" i="6"/>
  <c r="T1959" i="6" s="1"/>
  <c r="E1959" i="6"/>
  <c r="R1959" i="6" s="1"/>
  <c r="D1959" i="6"/>
  <c r="Q1959" i="6" s="1"/>
  <c r="B1959" i="6"/>
  <c r="A1959" i="6"/>
  <c r="U1958" i="6"/>
  <c r="Q1958" i="6"/>
  <c r="O1958" i="6"/>
  <c r="M1958" i="6"/>
  <c r="L1958" i="6"/>
  <c r="P1958" i="6" s="1"/>
  <c r="K1958" i="6"/>
  <c r="J1958" i="6"/>
  <c r="S1958" i="6" s="1"/>
  <c r="G1958" i="6"/>
  <c r="H1958" i="6" s="1"/>
  <c r="I1958" i="6" s="1"/>
  <c r="F1958" i="6"/>
  <c r="T1958" i="6" s="1"/>
  <c r="E1958" i="6"/>
  <c r="R1958" i="6" s="1"/>
  <c r="D1958" i="6"/>
  <c r="C1958" i="6"/>
  <c r="B1958" i="6"/>
  <c r="A1958" i="6"/>
  <c r="T1957" i="6"/>
  <c r="S1957" i="6"/>
  <c r="Q1957" i="6"/>
  <c r="M1957" i="6"/>
  <c r="L1957" i="6"/>
  <c r="P1957" i="6" s="1"/>
  <c r="K1957" i="6"/>
  <c r="U1957" i="6" s="1"/>
  <c r="J1957" i="6"/>
  <c r="H1957" i="6"/>
  <c r="G1957" i="6"/>
  <c r="F1957" i="6"/>
  <c r="E1957" i="6"/>
  <c r="R1957" i="6" s="1"/>
  <c r="D1957" i="6"/>
  <c r="C1957" i="6"/>
  <c r="B1957" i="6"/>
  <c r="V1957" i="6" s="1"/>
  <c r="W1957" i="6" s="1"/>
  <c r="X1957" i="6" s="1"/>
  <c r="A1957" i="6"/>
  <c r="U1956" i="6"/>
  <c r="R1956" i="6"/>
  <c r="M1956" i="6"/>
  <c r="L1956" i="6"/>
  <c r="P1956" i="6" s="1"/>
  <c r="K1956" i="6"/>
  <c r="J1956" i="6"/>
  <c r="S1956" i="6" s="1"/>
  <c r="G1956" i="6"/>
  <c r="H1956" i="6" s="1"/>
  <c r="I1956" i="6" s="1"/>
  <c r="F1956" i="6"/>
  <c r="T1956" i="6" s="1"/>
  <c r="E1956" i="6"/>
  <c r="D1956" i="6"/>
  <c r="Q1956" i="6" s="1"/>
  <c r="B1956" i="6"/>
  <c r="A1956" i="6"/>
  <c r="T1955" i="6"/>
  <c r="S1955" i="6"/>
  <c r="R1955" i="6"/>
  <c r="Q1955" i="6"/>
  <c r="N1955" i="6"/>
  <c r="M1955" i="6"/>
  <c r="L1955" i="6"/>
  <c r="P1955" i="6" s="1"/>
  <c r="K1955" i="6"/>
  <c r="U1955" i="6" s="1"/>
  <c r="J1955" i="6"/>
  <c r="I1955" i="6"/>
  <c r="H1955" i="6"/>
  <c r="G1955" i="6"/>
  <c r="F1955" i="6"/>
  <c r="E1955" i="6"/>
  <c r="D1955" i="6"/>
  <c r="C1955" i="6"/>
  <c r="B1955" i="6"/>
  <c r="O1955" i="6" s="1"/>
  <c r="A1955" i="6"/>
  <c r="V1954" i="6"/>
  <c r="U1954" i="6"/>
  <c r="S1954" i="6"/>
  <c r="R1954" i="6"/>
  <c r="Q1954" i="6"/>
  <c r="P1954" i="6"/>
  <c r="M1954" i="6"/>
  <c r="L1954" i="6"/>
  <c r="K1954" i="6"/>
  <c r="J1954" i="6"/>
  <c r="H1954" i="6"/>
  <c r="I1954" i="6" s="1"/>
  <c r="G1954" i="6"/>
  <c r="F1954" i="6"/>
  <c r="T1954" i="6" s="1"/>
  <c r="E1954" i="6"/>
  <c r="D1954" i="6"/>
  <c r="B1954" i="6"/>
  <c r="A1954" i="6"/>
  <c r="R1953" i="6"/>
  <c r="Q1953" i="6"/>
  <c r="O1953" i="6"/>
  <c r="N1953" i="6"/>
  <c r="M1953" i="6"/>
  <c r="L1953" i="6"/>
  <c r="P1953" i="6" s="1"/>
  <c r="K1953" i="6"/>
  <c r="U1953" i="6" s="1"/>
  <c r="J1953" i="6"/>
  <c r="S1953" i="6" s="1"/>
  <c r="I1953" i="6"/>
  <c r="H1953" i="6"/>
  <c r="G1953" i="6"/>
  <c r="F1953" i="6"/>
  <c r="T1953" i="6" s="1"/>
  <c r="E1953" i="6"/>
  <c r="D1953" i="6"/>
  <c r="C1953" i="6"/>
  <c r="B1953" i="6"/>
  <c r="A1953" i="6"/>
  <c r="U1952" i="6"/>
  <c r="S1952" i="6"/>
  <c r="P1952" i="6"/>
  <c r="M1952" i="6"/>
  <c r="L1952" i="6"/>
  <c r="K1952" i="6"/>
  <c r="J1952" i="6"/>
  <c r="G1952" i="6"/>
  <c r="H1952" i="6" s="1"/>
  <c r="F1952" i="6"/>
  <c r="T1952" i="6" s="1"/>
  <c r="E1952" i="6"/>
  <c r="R1952" i="6" s="1"/>
  <c r="D1952" i="6"/>
  <c r="Q1952" i="6" s="1"/>
  <c r="B1952" i="6"/>
  <c r="A1952" i="6"/>
  <c r="U1951" i="6"/>
  <c r="R1951" i="6"/>
  <c r="Q1951" i="6"/>
  <c r="O1951" i="6"/>
  <c r="M1951" i="6"/>
  <c r="L1951" i="6"/>
  <c r="P1951" i="6" s="1"/>
  <c r="K1951" i="6"/>
  <c r="J1951" i="6"/>
  <c r="S1951" i="6" s="1"/>
  <c r="G1951" i="6"/>
  <c r="H1951" i="6" s="1"/>
  <c r="I1951" i="6" s="1"/>
  <c r="F1951" i="6"/>
  <c r="T1951" i="6" s="1"/>
  <c r="E1951" i="6"/>
  <c r="D1951" i="6"/>
  <c r="B1951" i="6"/>
  <c r="A1951" i="6"/>
  <c r="T1950" i="6"/>
  <c r="S1950" i="6"/>
  <c r="R1950" i="6"/>
  <c r="P1950" i="6"/>
  <c r="O1950" i="6"/>
  <c r="N1950" i="6"/>
  <c r="M1950" i="6"/>
  <c r="L1950" i="6"/>
  <c r="K1950" i="6"/>
  <c r="U1950" i="6" s="1"/>
  <c r="J1950" i="6"/>
  <c r="H1950" i="6"/>
  <c r="G1950" i="6"/>
  <c r="F1950" i="6"/>
  <c r="E1950" i="6"/>
  <c r="D1950" i="6"/>
  <c r="Q1950" i="6" s="1"/>
  <c r="C1950" i="6"/>
  <c r="B1950" i="6"/>
  <c r="V1950" i="6" s="1"/>
  <c r="W1950" i="6" s="1"/>
  <c r="X1950" i="6" s="1"/>
  <c r="A1950" i="6"/>
  <c r="R1949" i="6"/>
  <c r="O1949" i="6"/>
  <c r="N1949" i="6"/>
  <c r="M1949" i="6"/>
  <c r="L1949" i="6"/>
  <c r="P1949" i="6" s="1"/>
  <c r="K1949" i="6"/>
  <c r="U1949" i="6" s="1"/>
  <c r="J1949" i="6"/>
  <c r="S1949" i="6" s="1"/>
  <c r="G1949" i="6"/>
  <c r="H1949" i="6" s="1"/>
  <c r="I1949" i="6" s="1"/>
  <c r="F1949" i="6"/>
  <c r="E1949" i="6"/>
  <c r="D1949" i="6"/>
  <c r="Q1949" i="6" s="1"/>
  <c r="B1949" i="6"/>
  <c r="C1949" i="6" s="1"/>
  <c r="A1949" i="6"/>
  <c r="U1948" i="6"/>
  <c r="S1948" i="6"/>
  <c r="P1948" i="6"/>
  <c r="N1948" i="6"/>
  <c r="M1948" i="6"/>
  <c r="L1948" i="6"/>
  <c r="K1948" i="6"/>
  <c r="J1948" i="6"/>
  <c r="H1948" i="6"/>
  <c r="I1948" i="6" s="1"/>
  <c r="G1948" i="6"/>
  <c r="F1948" i="6"/>
  <c r="T1948" i="6" s="1"/>
  <c r="E1948" i="6"/>
  <c r="R1948" i="6" s="1"/>
  <c r="D1948" i="6"/>
  <c r="Q1948" i="6" s="1"/>
  <c r="C1948" i="6"/>
  <c r="B1948" i="6"/>
  <c r="O1948" i="6" s="1"/>
  <c r="A1948" i="6"/>
  <c r="U1947" i="6"/>
  <c r="T1947" i="6"/>
  <c r="R1947" i="6"/>
  <c r="Q1947" i="6"/>
  <c r="O1947" i="6"/>
  <c r="N1947" i="6"/>
  <c r="M1947" i="6"/>
  <c r="L1947" i="6"/>
  <c r="P1947" i="6" s="1"/>
  <c r="K1947" i="6"/>
  <c r="J1947" i="6"/>
  <c r="S1947" i="6" s="1"/>
  <c r="H1947" i="6"/>
  <c r="I1947" i="6" s="1"/>
  <c r="G1947" i="6"/>
  <c r="F1947" i="6"/>
  <c r="E1947" i="6"/>
  <c r="D1947" i="6"/>
  <c r="B1947" i="6"/>
  <c r="V1947" i="6" s="1"/>
  <c r="W1947" i="6" s="1"/>
  <c r="X1947" i="6" s="1"/>
  <c r="A1947" i="6"/>
  <c r="R1946" i="6"/>
  <c r="Q1946" i="6"/>
  <c r="P1946" i="6"/>
  <c r="M1946" i="6"/>
  <c r="L1946" i="6"/>
  <c r="K1946" i="6"/>
  <c r="U1946" i="6" s="1"/>
  <c r="J1946" i="6"/>
  <c r="S1946" i="6" s="1"/>
  <c r="H1946" i="6"/>
  <c r="I1946" i="6" s="1"/>
  <c r="G1946" i="6"/>
  <c r="F1946" i="6"/>
  <c r="T1946" i="6" s="1"/>
  <c r="E1946" i="6"/>
  <c r="D1946" i="6"/>
  <c r="C1946" i="6"/>
  <c r="B1946" i="6"/>
  <c r="A1946" i="6"/>
  <c r="T1945" i="6"/>
  <c r="R1945" i="6"/>
  <c r="P1945" i="6"/>
  <c r="N1945" i="6"/>
  <c r="M1945" i="6"/>
  <c r="L1945" i="6"/>
  <c r="K1945" i="6"/>
  <c r="U1945" i="6" s="1"/>
  <c r="J1945" i="6"/>
  <c r="S1945" i="6" s="1"/>
  <c r="G1945" i="6"/>
  <c r="H1945" i="6" s="1"/>
  <c r="I1945" i="6" s="1"/>
  <c r="F1945" i="6"/>
  <c r="E1945" i="6"/>
  <c r="D1945" i="6"/>
  <c r="Q1945" i="6" s="1"/>
  <c r="B1945" i="6"/>
  <c r="O1945" i="6" s="1"/>
  <c r="A1945" i="6"/>
  <c r="U1944" i="6"/>
  <c r="T1944" i="6"/>
  <c r="Q1944" i="6"/>
  <c r="O1944" i="6"/>
  <c r="N1944" i="6"/>
  <c r="M1944" i="6"/>
  <c r="L1944" i="6"/>
  <c r="P1944" i="6" s="1"/>
  <c r="K1944" i="6"/>
  <c r="J1944" i="6"/>
  <c r="S1944" i="6" s="1"/>
  <c r="G1944" i="6"/>
  <c r="H1944" i="6" s="1"/>
  <c r="I1944" i="6" s="1"/>
  <c r="F1944" i="6"/>
  <c r="E1944" i="6"/>
  <c r="R1944" i="6" s="1"/>
  <c r="D1944" i="6"/>
  <c r="C1944" i="6"/>
  <c r="B1944" i="6"/>
  <c r="A1944" i="6"/>
  <c r="U1943" i="6"/>
  <c r="T1943" i="6"/>
  <c r="Q1943" i="6"/>
  <c r="P1943" i="6"/>
  <c r="M1943" i="6"/>
  <c r="L1943" i="6"/>
  <c r="K1943" i="6"/>
  <c r="J1943" i="6"/>
  <c r="S1943" i="6" s="1"/>
  <c r="H1943" i="6"/>
  <c r="I1943" i="6" s="1"/>
  <c r="G1943" i="6"/>
  <c r="F1943" i="6"/>
  <c r="E1943" i="6"/>
  <c r="R1943" i="6" s="1"/>
  <c r="D1943" i="6"/>
  <c r="B1943" i="6"/>
  <c r="A1943" i="6"/>
  <c r="U1942" i="6"/>
  <c r="S1942" i="6"/>
  <c r="R1942" i="6"/>
  <c r="M1942" i="6"/>
  <c r="L1942" i="6"/>
  <c r="P1942" i="6" s="1"/>
  <c r="K1942" i="6"/>
  <c r="J1942" i="6"/>
  <c r="G1942" i="6"/>
  <c r="H1942" i="6" s="1"/>
  <c r="I1942" i="6" s="1"/>
  <c r="F1942" i="6"/>
  <c r="T1942" i="6" s="1"/>
  <c r="E1942" i="6"/>
  <c r="D1942" i="6"/>
  <c r="Q1942" i="6" s="1"/>
  <c r="B1942" i="6"/>
  <c r="A1942" i="6"/>
  <c r="V1941" i="6"/>
  <c r="W1941" i="6" s="1"/>
  <c r="X1941" i="6" s="1"/>
  <c r="Q1941" i="6"/>
  <c r="N1941" i="6"/>
  <c r="M1941" i="6"/>
  <c r="L1941" i="6"/>
  <c r="P1941" i="6" s="1"/>
  <c r="K1941" i="6"/>
  <c r="U1941" i="6" s="1"/>
  <c r="J1941" i="6"/>
  <c r="S1941" i="6" s="1"/>
  <c r="I1941" i="6"/>
  <c r="H1941" i="6"/>
  <c r="G1941" i="6"/>
  <c r="F1941" i="6"/>
  <c r="T1941" i="6" s="1"/>
  <c r="E1941" i="6"/>
  <c r="R1941" i="6" s="1"/>
  <c r="D1941" i="6"/>
  <c r="B1941" i="6"/>
  <c r="C1941" i="6" s="1"/>
  <c r="A1941" i="6"/>
  <c r="U1940" i="6"/>
  <c r="S1940" i="6"/>
  <c r="R1940" i="6"/>
  <c r="V1940" i="6" s="1"/>
  <c r="W1940" i="6" s="1"/>
  <c r="X1940" i="6" s="1"/>
  <c r="O1940" i="6"/>
  <c r="M1940" i="6"/>
  <c r="L1940" i="6"/>
  <c r="P1940" i="6" s="1"/>
  <c r="K1940" i="6"/>
  <c r="J1940" i="6"/>
  <c r="H1940" i="6"/>
  <c r="G1940" i="6"/>
  <c r="F1940" i="6"/>
  <c r="T1940" i="6" s="1"/>
  <c r="E1940" i="6"/>
  <c r="D1940" i="6"/>
  <c r="Q1940" i="6" s="1"/>
  <c r="C1940" i="6"/>
  <c r="B1940" i="6"/>
  <c r="N1940" i="6" s="1"/>
  <c r="A1940" i="6"/>
  <c r="U1939" i="6"/>
  <c r="S1939" i="6"/>
  <c r="R1939" i="6"/>
  <c r="P1939" i="6"/>
  <c r="O1939" i="6"/>
  <c r="N1939" i="6"/>
  <c r="M1939" i="6"/>
  <c r="L1939" i="6"/>
  <c r="K1939" i="6"/>
  <c r="J1939" i="6"/>
  <c r="H1939" i="6"/>
  <c r="I1939" i="6" s="1"/>
  <c r="G1939" i="6"/>
  <c r="F1939" i="6"/>
  <c r="T1939" i="6" s="1"/>
  <c r="E1939" i="6"/>
  <c r="V1939" i="6" s="1"/>
  <c r="W1939" i="6" s="1"/>
  <c r="X1939" i="6" s="1"/>
  <c r="D1939" i="6"/>
  <c r="Q1939" i="6" s="1"/>
  <c r="C1939" i="6"/>
  <c r="B1939" i="6"/>
  <c r="A1939" i="6"/>
  <c r="R1938" i="6"/>
  <c r="P1938" i="6"/>
  <c r="N1938" i="6"/>
  <c r="M1938" i="6"/>
  <c r="L1938" i="6"/>
  <c r="K1938" i="6"/>
  <c r="U1938" i="6" s="1"/>
  <c r="J1938" i="6"/>
  <c r="S1938" i="6" s="1"/>
  <c r="G1938" i="6"/>
  <c r="H1938" i="6" s="1"/>
  <c r="I1938" i="6" s="1"/>
  <c r="F1938" i="6"/>
  <c r="T1938" i="6" s="1"/>
  <c r="E1938" i="6"/>
  <c r="D1938" i="6"/>
  <c r="Q1938" i="6" s="1"/>
  <c r="B1938" i="6"/>
  <c r="A1938" i="6"/>
  <c r="U1937" i="6"/>
  <c r="T1937" i="6"/>
  <c r="Q1937" i="6"/>
  <c r="O1937" i="6"/>
  <c r="N1937" i="6"/>
  <c r="M1937" i="6"/>
  <c r="L1937" i="6"/>
  <c r="P1937" i="6" s="1"/>
  <c r="K1937" i="6"/>
  <c r="J1937" i="6"/>
  <c r="S1937" i="6" s="1"/>
  <c r="G1937" i="6"/>
  <c r="H1937" i="6" s="1"/>
  <c r="I1937" i="6" s="1"/>
  <c r="F1937" i="6"/>
  <c r="E1937" i="6"/>
  <c r="R1937" i="6" s="1"/>
  <c r="D1937" i="6"/>
  <c r="C1937" i="6"/>
  <c r="B1937" i="6"/>
  <c r="A1937" i="6"/>
  <c r="U1936" i="6"/>
  <c r="T1936" i="6"/>
  <c r="Q1936" i="6"/>
  <c r="P1936" i="6"/>
  <c r="M1936" i="6"/>
  <c r="L1936" i="6"/>
  <c r="K1936" i="6"/>
  <c r="J1936" i="6"/>
  <c r="S1936" i="6" s="1"/>
  <c r="H1936" i="6"/>
  <c r="I1936" i="6" s="1"/>
  <c r="G1936" i="6"/>
  <c r="F1936" i="6"/>
  <c r="E1936" i="6"/>
  <c r="R1936" i="6" s="1"/>
  <c r="D1936" i="6"/>
  <c r="B1936" i="6"/>
  <c r="A1936" i="6"/>
  <c r="U1935" i="6"/>
  <c r="S1935" i="6"/>
  <c r="R1935" i="6"/>
  <c r="M1935" i="6"/>
  <c r="L1935" i="6"/>
  <c r="P1935" i="6" s="1"/>
  <c r="K1935" i="6"/>
  <c r="J1935" i="6"/>
  <c r="G1935" i="6"/>
  <c r="H1935" i="6" s="1"/>
  <c r="I1935" i="6" s="1"/>
  <c r="F1935" i="6"/>
  <c r="T1935" i="6" s="1"/>
  <c r="E1935" i="6"/>
  <c r="D1935" i="6"/>
  <c r="Q1935" i="6" s="1"/>
  <c r="B1935" i="6"/>
  <c r="A1935" i="6"/>
  <c r="V1934" i="6"/>
  <c r="W1934" i="6" s="1"/>
  <c r="X1934" i="6" s="1"/>
  <c r="Q1934" i="6"/>
  <c r="N1934" i="6"/>
  <c r="M1934" i="6"/>
  <c r="L1934" i="6"/>
  <c r="P1934" i="6" s="1"/>
  <c r="K1934" i="6"/>
  <c r="U1934" i="6" s="1"/>
  <c r="J1934" i="6"/>
  <c r="S1934" i="6" s="1"/>
  <c r="I1934" i="6"/>
  <c r="H1934" i="6"/>
  <c r="G1934" i="6"/>
  <c r="F1934" i="6"/>
  <c r="T1934" i="6" s="1"/>
  <c r="E1934" i="6"/>
  <c r="R1934" i="6" s="1"/>
  <c r="D1934" i="6"/>
  <c r="B1934" i="6"/>
  <c r="C1934" i="6" s="1"/>
  <c r="A1934" i="6"/>
  <c r="U1933" i="6"/>
  <c r="S1933" i="6"/>
  <c r="R1933" i="6"/>
  <c r="V1933" i="6" s="1"/>
  <c r="W1933" i="6" s="1"/>
  <c r="X1933" i="6" s="1"/>
  <c r="O1933" i="6"/>
  <c r="M1933" i="6"/>
  <c r="L1933" i="6"/>
  <c r="P1933" i="6" s="1"/>
  <c r="K1933" i="6"/>
  <c r="J1933" i="6"/>
  <c r="H1933" i="6"/>
  <c r="G1933" i="6"/>
  <c r="F1933" i="6"/>
  <c r="T1933" i="6" s="1"/>
  <c r="E1933" i="6"/>
  <c r="D1933" i="6"/>
  <c r="Q1933" i="6" s="1"/>
  <c r="C1933" i="6"/>
  <c r="B1933" i="6"/>
  <c r="N1933" i="6" s="1"/>
  <c r="A1933" i="6"/>
  <c r="U1932" i="6"/>
  <c r="S1932" i="6"/>
  <c r="R1932" i="6"/>
  <c r="P1932" i="6"/>
  <c r="O1932" i="6"/>
  <c r="N1932" i="6"/>
  <c r="M1932" i="6"/>
  <c r="L1932" i="6"/>
  <c r="K1932" i="6"/>
  <c r="J1932" i="6"/>
  <c r="H1932" i="6"/>
  <c r="I1932" i="6" s="1"/>
  <c r="G1932" i="6"/>
  <c r="F1932" i="6"/>
  <c r="T1932" i="6" s="1"/>
  <c r="E1932" i="6"/>
  <c r="V1932" i="6" s="1"/>
  <c r="D1932" i="6"/>
  <c r="Q1932" i="6" s="1"/>
  <c r="C1932" i="6"/>
  <c r="B1932" i="6"/>
  <c r="A1932" i="6"/>
  <c r="R1931" i="6"/>
  <c r="P1931" i="6"/>
  <c r="N1931" i="6"/>
  <c r="M1931" i="6"/>
  <c r="L1931" i="6"/>
  <c r="K1931" i="6"/>
  <c r="U1931" i="6" s="1"/>
  <c r="J1931" i="6"/>
  <c r="S1931" i="6" s="1"/>
  <c r="G1931" i="6"/>
  <c r="H1931" i="6" s="1"/>
  <c r="I1931" i="6" s="1"/>
  <c r="F1931" i="6"/>
  <c r="T1931" i="6" s="1"/>
  <c r="E1931" i="6"/>
  <c r="D1931" i="6"/>
  <c r="Q1931" i="6" s="1"/>
  <c r="B1931" i="6"/>
  <c r="A1931" i="6"/>
  <c r="U1930" i="6"/>
  <c r="T1930" i="6"/>
  <c r="Q1930" i="6"/>
  <c r="O1930" i="6"/>
  <c r="N1930" i="6"/>
  <c r="M1930" i="6"/>
  <c r="L1930" i="6"/>
  <c r="P1930" i="6" s="1"/>
  <c r="K1930" i="6"/>
  <c r="J1930" i="6"/>
  <c r="S1930" i="6" s="1"/>
  <c r="G1930" i="6"/>
  <c r="H1930" i="6" s="1"/>
  <c r="I1930" i="6" s="1"/>
  <c r="F1930" i="6"/>
  <c r="E1930" i="6"/>
  <c r="R1930" i="6" s="1"/>
  <c r="D1930" i="6"/>
  <c r="C1930" i="6"/>
  <c r="B1930" i="6"/>
  <c r="A1930" i="6"/>
  <c r="U1929" i="6"/>
  <c r="T1929" i="6"/>
  <c r="Q1929" i="6"/>
  <c r="P1929" i="6"/>
  <c r="M1929" i="6"/>
  <c r="L1929" i="6"/>
  <c r="K1929" i="6"/>
  <c r="J1929" i="6"/>
  <c r="S1929" i="6" s="1"/>
  <c r="H1929" i="6"/>
  <c r="I1929" i="6" s="1"/>
  <c r="G1929" i="6"/>
  <c r="F1929" i="6"/>
  <c r="E1929" i="6"/>
  <c r="R1929" i="6" s="1"/>
  <c r="V1929" i="6" s="1"/>
  <c r="D1929" i="6"/>
  <c r="C1929" i="6"/>
  <c r="B1929" i="6"/>
  <c r="A1929" i="6"/>
  <c r="U1928" i="6"/>
  <c r="S1928" i="6"/>
  <c r="R1928" i="6"/>
  <c r="P1928" i="6"/>
  <c r="M1928" i="6"/>
  <c r="L1928" i="6"/>
  <c r="K1928" i="6"/>
  <c r="J1928" i="6"/>
  <c r="G1928" i="6"/>
  <c r="H1928" i="6" s="1"/>
  <c r="I1928" i="6" s="1"/>
  <c r="F1928" i="6"/>
  <c r="T1928" i="6" s="1"/>
  <c r="E1928" i="6"/>
  <c r="D1928" i="6"/>
  <c r="Q1928" i="6" s="1"/>
  <c r="B1928" i="6"/>
  <c r="A1928" i="6"/>
  <c r="W1927" i="6"/>
  <c r="X1927" i="6" s="1"/>
  <c r="V1927" i="6"/>
  <c r="Q1927" i="6"/>
  <c r="N1927" i="6"/>
  <c r="M1927" i="6"/>
  <c r="L1927" i="6"/>
  <c r="P1927" i="6" s="1"/>
  <c r="K1927" i="6"/>
  <c r="U1927" i="6" s="1"/>
  <c r="J1927" i="6"/>
  <c r="S1927" i="6" s="1"/>
  <c r="H1927" i="6"/>
  <c r="I1927" i="6" s="1"/>
  <c r="G1927" i="6"/>
  <c r="F1927" i="6"/>
  <c r="T1927" i="6" s="1"/>
  <c r="E1927" i="6"/>
  <c r="R1927" i="6" s="1"/>
  <c r="D1927" i="6"/>
  <c r="B1927" i="6"/>
  <c r="C1927" i="6" s="1"/>
  <c r="A1927" i="6"/>
  <c r="U1926" i="6"/>
  <c r="O1926" i="6"/>
  <c r="M1926" i="6"/>
  <c r="L1926" i="6"/>
  <c r="P1926" i="6" s="1"/>
  <c r="K1926" i="6"/>
  <c r="J1926" i="6"/>
  <c r="S1926" i="6" s="1"/>
  <c r="H1926" i="6"/>
  <c r="G1926" i="6"/>
  <c r="F1926" i="6"/>
  <c r="T1926" i="6" s="1"/>
  <c r="E1926" i="6"/>
  <c r="R1926" i="6" s="1"/>
  <c r="D1926" i="6"/>
  <c r="Q1926" i="6" s="1"/>
  <c r="C1926" i="6"/>
  <c r="B1926" i="6"/>
  <c r="N1926" i="6" s="1"/>
  <c r="A1926" i="6"/>
  <c r="U1925" i="6"/>
  <c r="T1925" i="6"/>
  <c r="S1925" i="6"/>
  <c r="R1925" i="6"/>
  <c r="P1925" i="6"/>
  <c r="O1925" i="6"/>
  <c r="N1925" i="6"/>
  <c r="M1925" i="6"/>
  <c r="L1925" i="6"/>
  <c r="K1925" i="6"/>
  <c r="J1925" i="6"/>
  <c r="H1925" i="6"/>
  <c r="I1925" i="6" s="1"/>
  <c r="G1925" i="6"/>
  <c r="F1925" i="6"/>
  <c r="E1925" i="6"/>
  <c r="D1925" i="6"/>
  <c r="Q1925" i="6" s="1"/>
  <c r="C1925" i="6"/>
  <c r="B1925" i="6"/>
  <c r="A1925" i="6"/>
  <c r="R1924" i="6"/>
  <c r="P1924" i="6"/>
  <c r="N1924" i="6"/>
  <c r="M1924" i="6"/>
  <c r="L1924" i="6"/>
  <c r="K1924" i="6"/>
  <c r="U1924" i="6" s="1"/>
  <c r="J1924" i="6"/>
  <c r="S1924" i="6" s="1"/>
  <c r="G1924" i="6"/>
  <c r="H1924" i="6" s="1"/>
  <c r="I1924" i="6" s="1"/>
  <c r="F1924" i="6"/>
  <c r="T1924" i="6" s="1"/>
  <c r="E1924" i="6"/>
  <c r="D1924" i="6"/>
  <c r="Q1924" i="6" s="1"/>
  <c r="B1924" i="6"/>
  <c r="A1924" i="6"/>
  <c r="U1923" i="6"/>
  <c r="T1923" i="6"/>
  <c r="Q1923" i="6"/>
  <c r="O1923" i="6"/>
  <c r="N1923" i="6"/>
  <c r="M1923" i="6"/>
  <c r="L1923" i="6"/>
  <c r="P1923" i="6" s="1"/>
  <c r="K1923" i="6"/>
  <c r="J1923" i="6"/>
  <c r="S1923" i="6" s="1"/>
  <c r="G1923" i="6"/>
  <c r="H1923" i="6" s="1"/>
  <c r="I1923" i="6" s="1"/>
  <c r="F1923" i="6"/>
  <c r="E1923" i="6"/>
  <c r="R1923" i="6" s="1"/>
  <c r="D1923" i="6"/>
  <c r="C1923" i="6"/>
  <c r="B1923" i="6"/>
  <c r="A1923" i="6"/>
  <c r="V1922" i="6"/>
  <c r="W1922" i="6" s="1"/>
  <c r="X1922" i="6" s="1"/>
  <c r="U1922" i="6"/>
  <c r="Q1922" i="6"/>
  <c r="P1922" i="6"/>
  <c r="M1922" i="6"/>
  <c r="L1922" i="6"/>
  <c r="K1922" i="6"/>
  <c r="J1922" i="6"/>
  <c r="S1922" i="6" s="1"/>
  <c r="H1922" i="6"/>
  <c r="I1922" i="6" s="1"/>
  <c r="G1922" i="6"/>
  <c r="F1922" i="6"/>
  <c r="T1922" i="6" s="1"/>
  <c r="E1922" i="6"/>
  <c r="R1922" i="6" s="1"/>
  <c r="D1922" i="6"/>
  <c r="C1922" i="6"/>
  <c r="B1922" i="6"/>
  <c r="A1922" i="6"/>
  <c r="U1921" i="6"/>
  <c r="S1921" i="6"/>
  <c r="R1921" i="6"/>
  <c r="M1921" i="6"/>
  <c r="L1921" i="6"/>
  <c r="P1921" i="6" s="1"/>
  <c r="K1921" i="6"/>
  <c r="J1921" i="6"/>
  <c r="G1921" i="6"/>
  <c r="H1921" i="6" s="1"/>
  <c r="I1921" i="6" s="1"/>
  <c r="F1921" i="6"/>
  <c r="T1921" i="6" s="1"/>
  <c r="E1921" i="6"/>
  <c r="D1921" i="6"/>
  <c r="Q1921" i="6" s="1"/>
  <c r="B1921" i="6"/>
  <c r="A1921" i="6"/>
  <c r="Q1920" i="6"/>
  <c r="N1920" i="6"/>
  <c r="M1920" i="6"/>
  <c r="L1920" i="6"/>
  <c r="P1920" i="6" s="1"/>
  <c r="K1920" i="6"/>
  <c r="U1920" i="6" s="1"/>
  <c r="J1920" i="6"/>
  <c r="S1920" i="6" s="1"/>
  <c r="I1920" i="6"/>
  <c r="H1920" i="6"/>
  <c r="G1920" i="6"/>
  <c r="F1920" i="6"/>
  <c r="T1920" i="6" s="1"/>
  <c r="V1920" i="6" s="1"/>
  <c r="E1920" i="6"/>
  <c r="R1920" i="6" s="1"/>
  <c r="D1920" i="6"/>
  <c r="B1920" i="6"/>
  <c r="C1920" i="6" s="1"/>
  <c r="A1920" i="6"/>
  <c r="U1919" i="6"/>
  <c r="O1919" i="6"/>
  <c r="M1919" i="6"/>
  <c r="L1919" i="6"/>
  <c r="P1919" i="6" s="1"/>
  <c r="K1919" i="6"/>
  <c r="J1919" i="6"/>
  <c r="S1919" i="6" s="1"/>
  <c r="H1919" i="6"/>
  <c r="G1919" i="6"/>
  <c r="F1919" i="6"/>
  <c r="T1919" i="6" s="1"/>
  <c r="E1919" i="6"/>
  <c r="D1919" i="6"/>
  <c r="Q1919" i="6" s="1"/>
  <c r="C1919" i="6"/>
  <c r="B1919" i="6"/>
  <c r="N1919" i="6" s="1"/>
  <c r="A1919" i="6"/>
  <c r="U1918" i="6"/>
  <c r="T1918" i="6"/>
  <c r="S1918" i="6"/>
  <c r="R1918" i="6"/>
  <c r="P1918" i="6"/>
  <c r="O1918" i="6"/>
  <c r="N1918" i="6"/>
  <c r="M1918" i="6"/>
  <c r="L1918" i="6"/>
  <c r="K1918" i="6"/>
  <c r="J1918" i="6"/>
  <c r="H1918" i="6"/>
  <c r="I1918" i="6" s="1"/>
  <c r="G1918" i="6"/>
  <c r="F1918" i="6"/>
  <c r="E1918" i="6"/>
  <c r="D1918" i="6"/>
  <c r="Q1918" i="6" s="1"/>
  <c r="C1918" i="6"/>
  <c r="B1918" i="6"/>
  <c r="A1918" i="6"/>
  <c r="R1917" i="6"/>
  <c r="P1917" i="6"/>
  <c r="N1917" i="6"/>
  <c r="M1917" i="6"/>
  <c r="L1917" i="6"/>
  <c r="K1917" i="6"/>
  <c r="U1917" i="6" s="1"/>
  <c r="J1917" i="6"/>
  <c r="S1917" i="6" s="1"/>
  <c r="G1917" i="6"/>
  <c r="H1917" i="6" s="1"/>
  <c r="I1917" i="6" s="1"/>
  <c r="F1917" i="6"/>
  <c r="T1917" i="6" s="1"/>
  <c r="E1917" i="6"/>
  <c r="D1917" i="6"/>
  <c r="Q1917" i="6" s="1"/>
  <c r="B1917" i="6"/>
  <c r="A1917" i="6"/>
  <c r="U1916" i="6"/>
  <c r="Q1916" i="6"/>
  <c r="O1916" i="6"/>
  <c r="N1916" i="6"/>
  <c r="M1916" i="6"/>
  <c r="L1916" i="6"/>
  <c r="P1916" i="6" s="1"/>
  <c r="K1916" i="6"/>
  <c r="J1916" i="6"/>
  <c r="S1916" i="6" s="1"/>
  <c r="G1916" i="6"/>
  <c r="H1916" i="6" s="1"/>
  <c r="I1916" i="6" s="1"/>
  <c r="F1916" i="6"/>
  <c r="T1916" i="6" s="1"/>
  <c r="E1916" i="6"/>
  <c r="R1916" i="6" s="1"/>
  <c r="D1916" i="6"/>
  <c r="C1916" i="6"/>
  <c r="B1916" i="6"/>
  <c r="A1916" i="6"/>
  <c r="U1915" i="6"/>
  <c r="Q1915" i="6"/>
  <c r="P1915" i="6"/>
  <c r="M1915" i="6"/>
  <c r="L1915" i="6"/>
  <c r="K1915" i="6"/>
  <c r="J1915" i="6"/>
  <c r="S1915" i="6" s="1"/>
  <c r="H1915" i="6"/>
  <c r="I1915" i="6" s="1"/>
  <c r="G1915" i="6"/>
  <c r="F1915" i="6"/>
  <c r="T1915" i="6" s="1"/>
  <c r="E1915" i="6"/>
  <c r="R1915" i="6" s="1"/>
  <c r="D1915" i="6"/>
  <c r="B1915" i="6"/>
  <c r="A1915" i="6"/>
  <c r="U1914" i="6"/>
  <c r="S1914" i="6"/>
  <c r="R1914" i="6"/>
  <c r="M1914" i="6"/>
  <c r="L1914" i="6"/>
  <c r="P1914" i="6" s="1"/>
  <c r="K1914" i="6"/>
  <c r="J1914" i="6"/>
  <c r="G1914" i="6"/>
  <c r="H1914" i="6" s="1"/>
  <c r="I1914" i="6" s="1"/>
  <c r="F1914" i="6"/>
  <c r="T1914" i="6" s="1"/>
  <c r="E1914" i="6"/>
  <c r="D1914" i="6"/>
  <c r="Q1914" i="6" s="1"/>
  <c r="B1914" i="6"/>
  <c r="A1914" i="6"/>
  <c r="Q1913" i="6"/>
  <c r="N1913" i="6"/>
  <c r="M1913" i="6"/>
  <c r="L1913" i="6"/>
  <c r="P1913" i="6" s="1"/>
  <c r="K1913" i="6"/>
  <c r="U1913" i="6" s="1"/>
  <c r="J1913" i="6"/>
  <c r="S1913" i="6" s="1"/>
  <c r="I1913" i="6"/>
  <c r="H1913" i="6"/>
  <c r="V1913" i="6" s="1"/>
  <c r="G1913" i="6"/>
  <c r="F1913" i="6"/>
  <c r="T1913" i="6" s="1"/>
  <c r="E1913" i="6"/>
  <c r="R1913" i="6" s="1"/>
  <c r="D1913" i="6"/>
  <c r="B1913" i="6"/>
  <c r="C1913" i="6" s="1"/>
  <c r="A1913" i="6"/>
  <c r="U1912" i="6"/>
  <c r="R1912" i="6"/>
  <c r="O1912" i="6"/>
  <c r="M1912" i="6"/>
  <c r="L1912" i="6"/>
  <c r="P1912" i="6" s="1"/>
  <c r="K1912" i="6"/>
  <c r="J1912" i="6"/>
  <c r="S1912" i="6" s="1"/>
  <c r="H1912" i="6"/>
  <c r="I1912" i="6" s="1"/>
  <c r="G1912" i="6"/>
  <c r="F1912" i="6"/>
  <c r="T1912" i="6" s="1"/>
  <c r="E1912" i="6"/>
  <c r="D1912" i="6"/>
  <c r="Q1912" i="6" s="1"/>
  <c r="C1912" i="6"/>
  <c r="B1912" i="6"/>
  <c r="N1912" i="6" s="1"/>
  <c r="A1912" i="6"/>
  <c r="U1911" i="6"/>
  <c r="S1911" i="6"/>
  <c r="R1911" i="6"/>
  <c r="P1911" i="6"/>
  <c r="O1911" i="6"/>
  <c r="N1911" i="6"/>
  <c r="M1911" i="6"/>
  <c r="L1911" i="6"/>
  <c r="K1911" i="6"/>
  <c r="J1911" i="6"/>
  <c r="H1911" i="6"/>
  <c r="I1911" i="6" s="1"/>
  <c r="G1911" i="6"/>
  <c r="F1911" i="6"/>
  <c r="T1911" i="6" s="1"/>
  <c r="E1911" i="6"/>
  <c r="D1911" i="6"/>
  <c r="Q1911" i="6" s="1"/>
  <c r="C1911" i="6"/>
  <c r="B1911" i="6"/>
  <c r="A1911" i="6"/>
  <c r="R1910" i="6"/>
  <c r="P1910" i="6"/>
  <c r="M1910" i="6"/>
  <c r="L1910" i="6"/>
  <c r="K1910" i="6"/>
  <c r="U1910" i="6" s="1"/>
  <c r="J1910" i="6"/>
  <c r="S1910" i="6" s="1"/>
  <c r="G1910" i="6"/>
  <c r="H1910" i="6" s="1"/>
  <c r="I1910" i="6" s="1"/>
  <c r="F1910" i="6"/>
  <c r="T1910" i="6" s="1"/>
  <c r="E1910" i="6"/>
  <c r="D1910" i="6"/>
  <c r="Q1910" i="6" s="1"/>
  <c r="B1910" i="6"/>
  <c r="A1910" i="6"/>
  <c r="U1909" i="6"/>
  <c r="Q1909" i="6"/>
  <c r="O1909" i="6"/>
  <c r="N1909" i="6"/>
  <c r="M1909" i="6"/>
  <c r="L1909" i="6"/>
  <c r="P1909" i="6" s="1"/>
  <c r="K1909" i="6"/>
  <c r="J1909" i="6"/>
  <c r="S1909" i="6" s="1"/>
  <c r="G1909" i="6"/>
  <c r="H1909" i="6" s="1"/>
  <c r="I1909" i="6" s="1"/>
  <c r="F1909" i="6"/>
  <c r="E1909" i="6"/>
  <c r="R1909" i="6" s="1"/>
  <c r="D1909" i="6"/>
  <c r="C1909" i="6"/>
  <c r="B1909" i="6"/>
  <c r="A1909" i="6"/>
  <c r="U1908" i="6"/>
  <c r="Q1908" i="6"/>
  <c r="P1908" i="6"/>
  <c r="M1908" i="6"/>
  <c r="L1908" i="6"/>
  <c r="K1908" i="6"/>
  <c r="J1908" i="6"/>
  <c r="S1908" i="6" s="1"/>
  <c r="G1908" i="6"/>
  <c r="H1908" i="6" s="1"/>
  <c r="I1908" i="6" s="1"/>
  <c r="F1908" i="6"/>
  <c r="E1908" i="6"/>
  <c r="R1908" i="6" s="1"/>
  <c r="D1908" i="6"/>
  <c r="C1908" i="6"/>
  <c r="B1908" i="6"/>
  <c r="A1908" i="6"/>
  <c r="U1907" i="6"/>
  <c r="T1907" i="6"/>
  <c r="S1907" i="6"/>
  <c r="R1907" i="6"/>
  <c r="Q1907" i="6"/>
  <c r="M1907" i="6"/>
  <c r="L1907" i="6"/>
  <c r="P1907" i="6" s="1"/>
  <c r="K1907" i="6"/>
  <c r="J1907" i="6"/>
  <c r="G1907" i="6"/>
  <c r="H1907" i="6" s="1"/>
  <c r="I1907" i="6" s="1"/>
  <c r="F1907" i="6"/>
  <c r="E1907" i="6"/>
  <c r="D1907" i="6"/>
  <c r="B1907" i="6"/>
  <c r="A1907" i="6"/>
  <c r="Q1906" i="6"/>
  <c r="P1906" i="6"/>
  <c r="M1906" i="6"/>
  <c r="L1906" i="6"/>
  <c r="K1906" i="6"/>
  <c r="U1906" i="6" s="1"/>
  <c r="J1906" i="6"/>
  <c r="S1906" i="6" s="1"/>
  <c r="H1906" i="6"/>
  <c r="I1906" i="6" s="1"/>
  <c r="G1906" i="6"/>
  <c r="F1906" i="6"/>
  <c r="T1906" i="6" s="1"/>
  <c r="E1906" i="6"/>
  <c r="R1906" i="6" s="1"/>
  <c r="D1906" i="6"/>
  <c r="B1906" i="6"/>
  <c r="V1906" i="6" s="1"/>
  <c r="W1906" i="6" s="1"/>
  <c r="X1906" i="6" s="1"/>
  <c r="A1906" i="6"/>
  <c r="U1905" i="6"/>
  <c r="O1905" i="6"/>
  <c r="M1905" i="6"/>
  <c r="L1905" i="6"/>
  <c r="P1905" i="6" s="1"/>
  <c r="K1905" i="6"/>
  <c r="J1905" i="6"/>
  <c r="S1905" i="6" s="1"/>
  <c r="H1905" i="6"/>
  <c r="G1905" i="6"/>
  <c r="F1905" i="6"/>
  <c r="T1905" i="6" s="1"/>
  <c r="E1905" i="6"/>
  <c r="R1905" i="6" s="1"/>
  <c r="D1905" i="6"/>
  <c r="Q1905" i="6" s="1"/>
  <c r="C1905" i="6"/>
  <c r="B1905" i="6"/>
  <c r="N1905" i="6" s="1"/>
  <c r="A1905" i="6"/>
  <c r="U1904" i="6"/>
  <c r="T1904" i="6"/>
  <c r="S1904" i="6"/>
  <c r="R1904" i="6"/>
  <c r="P1904" i="6"/>
  <c r="O1904" i="6"/>
  <c r="N1904" i="6"/>
  <c r="M1904" i="6"/>
  <c r="L1904" i="6"/>
  <c r="K1904" i="6"/>
  <c r="J1904" i="6"/>
  <c r="H1904" i="6"/>
  <c r="G1904" i="6"/>
  <c r="F1904" i="6"/>
  <c r="E1904" i="6"/>
  <c r="V1904" i="6" s="1"/>
  <c r="W1904" i="6" s="1"/>
  <c r="X1904" i="6" s="1"/>
  <c r="D1904" i="6"/>
  <c r="Q1904" i="6" s="1"/>
  <c r="C1904" i="6"/>
  <c r="B1904" i="6"/>
  <c r="A1904" i="6"/>
  <c r="R1903" i="6"/>
  <c r="P1903" i="6"/>
  <c r="O1903" i="6"/>
  <c r="N1903" i="6"/>
  <c r="M1903" i="6"/>
  <c r="L1903" i="6"/>
  <c r="K1903" i="6"/>
  <c r="U1903" i="6" s="1"/>
  <c r="J1903" i="6"/>
  <c r="S1903" i="6" s="1"/>
  <c r="G1903" i="6"/>
  <c r="H1903" i="6" s="1"/>
  <c r="I1903" i="6" s="1"/>
  <c r="F1903" i="6"/>
  <c r="T1903" i="6" s="1"/>
  <c r="E1903" i="6"/>
  <c r="D1903" i="6"/>
  <c r="Q1903" i="6" s="1"/>
  <c r="B1903" i="6"/>
  <c r="A1903" i="6"/>
  <c r="T1902" i="6"/>
  <c r="Q1902" i="6"/>
  <c r="O1902" i="6"/>
  <c r="N1902" i="6"/>
  <c r="M1902" i="6"/>
  <c r="L1902" i="6"/>
  <c r="P1902" i="6" s="1"/>
  <c r="K1902" i="6"/>
  <c r="U1902" i="6" s="1"/>
  <c r="J1902" i="6"/>
  <c r="S1902" i="6" s="1"/>
  <c r="G1902" i="6"/>
  <c r="H1902" i="6" s="1"/>
  <c r="I1902" i="6" s="1"/>
  <c r="F1902" i="6"/>
  <c r="E1902" i="6"/>
  <c r="R1902" i="6" s="1"/>
  <c r="D1902" i="6"/>
  <c r="C1902" i="6"/>
  <c r="B1902" i="6"/>
  <c r="A1902" i="6"/>
  <c r="U1901" i="6"/>
  <c r="Q1901" i="6"/>
  <c r="P1901" i="6"/>
  <c r="M1901" i="6"/>
  <c r="L1901" i="6"/>
  <c r="K1901" i="6"/>
  <c r="J1901" i="6"/>
  <c r="S1901" i="6" s="1"/>
  <c r="H1901" i="6"/>
  <c r="G1901" i="6"/>
  <c r="F1901" i="6"/>
  <c r="T1901" i="6" s="1"/>
  <c r="E1901" i="6"/>
  <c r="R1901" i="6" s="1"/>
  <c r="D1901" i="6"/>
  <c r="B1901" i="6"/>
  <c r="A1901" i="6"/>
  <c r="U1900" i="6"/>
  <c r="T1900" i="6"/>
  <c r="S1900" i="6"/>
  <c r="R1900" i="6"/>
  <c r="P1900" i="6"/>
  <c r="O1900" i="6"/>
  <c r="M1900" i="6"/>
  <c r="L1900" i="6"/>
  <c r="K1900" i="6"/>
  <c r="J1900" i="6"/>
  <c r="G1900" i="6"/>
  <c r="H1900" i="6" s="1"/>
  <c r="I1900" i="6" s="1"/>
  <c r="F1900" i="6"/>
  <c r="E1900" i="6"/>
  <c r="D1900" i="6"/>
  <c r="Q1900" i="6" s="1"/>
  <c r="B1900" i="6"/>
  <c r="A1900" i="6"/>
  <c r="Q1899" i="6"/>
  <c r="P1899" i="6"/>
  <c r="M1899" i="6"/>
  <c r="L1899" i="6"/>
  <c r="K1899" i="6"/>
  <c r="U1899" i="6" s="1"/>
  <c r="J1899" i="6"/>
  <c r="S1899" i="6" s="1"/>
  <c r="H1899" i="6"/>
  <c r="I1899" i="6" s="1"/>
  <c r="G1899" i="6"/>
  <c r="F1899" i="6"/>
  <c r="T1899" i="6" s="1"/>
  <c r="E1899" i="6"/>
  <c r="R1899" i="6" s="1"/>
  <c r="D1899" i="6"/>
  <c r="B1899" i="6"/>
  <c r="A1899" i="6"/>
  <c r="U1898" i="6"/>
  <c r="O1898" i="6"/>
  <c r="M1898" i="6"/>
  <c r="L1898" i="6"/>
  <c r="P1898" i="6" s="1"/>
  <c r="K1898" i="6"/>
  <c r="J1898" i="6"/>
  <c r="S1898" i="6" s="1"/>
  <c r="H1898" i="6"/>
  <c r="G1898" i="6"/>
  <c r="F1898" i="6"/>
  <c r="T1898" i="6" s="1"/>
  <c r="E1898" i="6"/>
  <c r="R1898" i="6" s="1"/>
  <c r="D1898" i="6"/>
  <c r="Q1898" i="6" s="1"/>
  <c r="C1898" i="6"/>
  <c r="B1898" i="6"/>
  <c r="N1898" i="6" s="1"/>
  <c r="A1898" i="6"/>
  <c r="U1897" i="6"/>
  <c r="T1897" i="6"/>
  <c r="S1897" i="6"/>
  <c r="R1897" i="6"/>
  <c r="P1897" i="6"/>
  <c r="O1897" i="6"/>
  <c r="N1897" i="6"/>
  <c r="M1897" i="6"/>
  <c r="L1897" i="6"/>
  <c r="K1897" i="6"/>
  <c r="J1897" i="6"/>
  <c r="H1897" i="6"/>
  <c r="G1897" i="6"/>
  <c r="F1897" i="6"/>
  <c r="E1897" i="6"/>
  <c r="V1897" i="6" s="1"/>
  <c r="W1897" i="6" s="1"/>
  <c r="X1897" i="6" s="1"/>
  <c r="D1897" i="6"/>
  <c r="Q1897" i="6" s="1"/>
  <c r="C1897" i="6"/>
  <c r="B1897" i="6"/>
  <c r="A1897" i="6"/>
  <c r="R1896" i="6"/>
  <c r="P1896" i="6"/>
  <c r="M1896" i="6"/>
  <c r="L1896" i="6"/>
  <c r="K1896" i="6"/>
  <c r="U1896" i="6" s="1"/>
  <c r="J1896" i="6"/>
  <c r="S1896" i="6" s="1"/>
  <c r="G1896" i="6"/>
  <c r="H1896" i="6" s="1"/>
  <c r="I1896" i="6" s="1"/>
  <c r="F1896" i="6"/>
  <c r="T1896" i="6" s="1"/>
  <c r="E1896" i="6"/>
  <c r="D1896" i="6"/>
  <c r="Q1896" i="6" s="1"/>
  <c r="B1896" i="6"/>
  <c r="A1896" i="6"/>
  <c r="U1895" i="6"/>
  <c r="Q1895" i="6"/>
  <c r="O1895" i="6"/>
  <c r="N1895" i="6"/>
  <c r="M1895" i="6"/>
  <c r="L1895" i="6"/>
  <c r="P1895" i="6" s="1"/>
  <c r="K1895" i="6"/>
  <c r="J1895" i="6"/>
  <c r="S1895" i="6" s="1"/>
  <c r="G1895" i="6"/>
  <c r="H1895" i="6" s="1"/>
  <c r="I1895" i="6" s="1"/>
  <c r="F1895" i="6"/>
  <c r="E1895" i="6"/>
  <c r="R1895" i="6" s="1"/>
  <c r="D1895" i="6"/>
  <c r="C1895" i="6"/>
  <c r="B1895" i="6"/>
  <c r="A1895" i="6"/>
  <c r="U1894" i="6"/>
  <c r="T1894" i="6"/>
  <c r="Q1894" i="6"/>
  <c r="P1894" i="6"/>
  <c r="M1894" i="6"/>
  <c r="L1894" i="6"/>
  <c r="K1894" i="6"/>
  <c r="J1894" i="6"/>
  <c r="S1894" i="6" s="1"/>
  <c r="H1894" i="6"/>
  <c r="I1894" i="6" s="1"/>
  <c r="G1894" i="6"/>
  <c r="F1894" i="6"/>
  <c r="E1894" i="6"/>
  <c r="R1894" i="6" s="1"/>
  <c r="D1894" i="6"/>
  <c r="B1894" i="6"/>
  <c r="A1894" i="6"/>
  <c r="U1893" i="6"/>
  <c r="S1893" i="6"/>
  <c r="R1893" i="6"/>
  <c r="P1893" i="6"/>
  <c r="M1893" i="6"/>
  <c r="L1893" i="6"/>
  <c r="K1893" i="6"/>
  <c r="J1893" i="6"/>
  <c r="G1893" i="6"/>
  <c r="H1893" i="6" s="1"/>
  <c r="I1893" i="6" s="1"/>
  <c r="F1893" i="6"/>
  <c r="T1893" i="6" s="1"/>
  <c r="E1893" i="6"/>
  <c r="D1893" i="6"/>
  <c r="Q1893" i="6" s="1"/>
  <c r="B1893" i="6"/>
  <c r="A1893" i="6"/>
  <c r="Q1892" i="6"/>
  <c r="M1892" i="6"/>
  <c r="L1892" i="6"/>
  <c r="P1892" i="6" s="1"/>
  <c r="K1892" i="6"/>
  <c r="U1892" i="6" s="1"/>
  <c r="J1892" i="6"/>
  <c r="S1892" i="6" s="1"/>
  <c r="H1892" i="6"/>
  <c r="I1892" i="6" s="1"/>
  <c r="G1892" i="6"/>
  <c r="F1892" i="6"/>
  <c r="T1892" i="6" s="1"/>
  <c r="E1892" i="6"/>
  <c r="R1892" i="6" s="1"/>
  <c r="D1892" i="6"/>
  <c r="B1892" i="6"/>
  <c r="A1892" i="6"/>
  <c r="U1891" i="6"/>
  <c r="R1891" i="6"/>
  <c r="O1891" i="6"/>
  <c r="M1891" i="6"/>
  <c r="L1891" i="6"/>
  <c r="P1891" i="6" s="1"/>
  <c r="K1891" i="6"/>
  <c r="J1891" i="6"/>
  <c r="S1891" i="6" s="1"/>
  <c r="G1891" i="6"/>
  <c r="H1891" i="6" s="1"/>
  <c r="F1891" i="6"/>
  <c r="T1891" i="6" s="1"/>
  <c r="E1891" i="6"/>
  <c r="D1891" i="6"/>
  <c r="Q1891" i="6" s="1"/>
  <c r="C1891" i="6"/>
  <c r="B1891" i="6"/>
  <c r="N1891" i="6" s="1"/>
  <c r="A1891" i="6"/>
  <c r="U1890" i="6"/>
  <c r="S1890" i="6"/>
  <c r="R1890" i="6"/>
  <c r="P1890" i="6"/>
  <c r="O1890" i="6"/>
  <c r="N1890" i="6"/>
  <c r="M1890" i="6"/>
  <c r="L1890" i="6"/>
  <c r="K1890" i="6"/>
  <c r="J1890" i="6"/>
  <c r="H1890" i="6"/>
  <c r="I1890" i="6" s="1"/>
  <c r="G1890" i="6"/>
  <c r="F1890" i="6"/>
  <c r="E1890" i="6"/>
  <c r="D1890" i="6"/>
  <c r="Q1890" i="6" s="1"/>
  <c r="C1890" i="6"/>
  <c r="B1890" i="6"/>
  <c r="A1890" i="6"/>
  <c r="R1889" i="6"/>
  <c r="P1889" i="6"/>
  <c r="M1889" i="6"/>
  <c r="L1889" i="6"/>
  <c r="K1889" i="6"/>
  <c r="U1889" i="6" s="1"/>
  <c r="J1889" i="6"/>
  <c r="S1889" i="6" s="1"/>
  <c r="G1889" i="6"/>
  <c r="H1889" i="6" s="1"/>
  <c r="I1889" i="6" s="1"/>
  <c r="F1889" i="6"/>
  <c r="T1889" i="6" s="1"/>
  <c r="E1889" i="6"/>
  <c r="D1889" i="6"/>
  <c r="Q1889" i="6" s="1"/>
  <c r="B1889" i="6"/>
  <c r="A1889" i="6"/>
  <c r="Q1888" i="6"/>
  <c r="O1888" i="6"/>
  <c r="N1888" i="6"/>
  <c r="M1888" i="6"/>
  <c r="L1888" i="6"/>
  <c r="P1888" i="6" s="1"/>
  <c r="K1888" i="6"/>
  <c r="U1888" i="6" s="1"/>
  <c r="J1888" i="6"/>
  <c r="S1888" i="6" s="1"/>
  <c r="G1888" i="6"/>
  <c r="H1888" i="6" s="1"/>
  <c r="I1888" i="6" s="1"/>
  <c r="F1888" i="6"/>
  <c r="E1888" i="6"/>
  <c r="R1888" i="6" s="1"/>
  <c r="D1888" i="6"/>
  <c r="C1888" i="6"/>
  <c r="B1888" i="6"/>
  <c r="A1888" i="6"/>
  <c r="U1887" i="6"/>
  <c r="S1887" i="6"/>
  <c r="Q1887" i="6"/>
  <c r="P1887" i="6"/>
  <c r="M1887" i="6"/>
  <c r="L1887" i="6"/>
  <c r="K1887" i="6"/>
  <c r="J1887" i="6"/>
  <c r="H1887" i="6"/>
  <c r="G1887" i="6"/>
  <c r="F1887" i="6"/>
  <c r="T1887" i="6" s="1"/>
  <c r="E1887" i="6"/>
  <c r="R1887" i="6" s="1"/>
  <c r="D1887" i="6"/>
  <c r="C1887" i="6"/>
  <c r="B1887" i="6"/>
  <c r="A1887" i="6"/>
  <c r="U1886" i="6"/>
  <c r="S1886" i="6"/>
  <c r="R1886" i="6"/>
  <c r="M1886" i="6"/>
  <c r="L1886" i="6"/>
  <c r="P1886" i="6" s="1"/>
  <c r="K1886" i="6"/>
  <c r="J1886" i="6"/>
  <c r="G1886" i="6"/>
  <c r="H1886" i="6" s="1"/>
  <c r="I1886" i="6" s="1"/>
  <c r="F1886" i="6"/>
  <c r="T1886" i="6" s="1"/>
  <c r="E1886" i="6"/>
  <c r="D1886" i="6"/>
  <c r="Q1886" i="6" s="1"/>
  <c r="B1886" i="6"/>
  <c r="A1886" i="6"/>
  <c r="Q1885" i="6"/>
  <c r="N1885" i="6"/>
  <c r="M1885" i="6"/>
  <c r="L1885" i="6"/>
  <c r="P1885" i="6" s="1"/>
  <c r="K1885" i="6"/>
  <c r="U1885" i="6" s="1"/>
  <c r="J1885" i="6"/>
  <c r="S1885" i="6" s="1"/>
  <c r="I1885" i="6"/>
  <c r="H1885" i="6"/>
  <c r="G1885" i="6"/>
  <c r="F1885" i="6"/>
  <c r="T1885" i="6" s="1"/>
  <c r="E1885" i="6"/>
  <c r="R1885" i="6" s="1"/>
  <c r="D1885" i="6"/>
  <c r="B1885" i="6"/>
  <c r="A1885" i="6"/>
  <c r="U1884" i="6"/>
  <c r="O1884" i="6"/>
  <c r="M1884" i="6"/>
  <c r="L1884" i="6"/>
  <c r="P1884" i="6" s="1"/>
  <c r="K1884" i="6"/>
  <c r="J1884" i="6"/>
  <c r="S1884" i="6" s="1"/>
  <c r="G1884" i="6"/>
  <c r="H1884" i="6" s="1"/>
  <c r="F1884" i="6"/>
  <c r="T1884" i="6" s="1"/>
  <c r="E1884" i="6"/>
  <c r="R1884" i="6" s="1"/>
  <c r="D1884" i="6"/>
  <c r="Q1884" i="6" s="1"/>
  <c r="C1884" i="6"/>
  <c r="B1884" i="6"/>
  <c r="N1884" i="6" s="1"/>
  <c r="A1884" i="6"/>
  <c r="V1883" i="6"/>
  <c r="W1883" i="6" s="1"/>
  <c r="X1883" i="6" s="1"/>
  <c r="U1883" i="6"/>
  <c r="S1883" i="6"/>
  <c r="R1883" i="6"/>
  <c r="P1883" i="6"/>
  <c r="O1883" i="6"/>
  <c r="N1883" i="6"/>
  <c r="M1883" i="6"/>
  <c r="L1883" i="6"/>
  <c r="K1883" i="6"/>
  <c r="J1883" i="6"/>
  <c r="H1883" i="6"/>
  <c r="I1883" i="6" s="1"/>
  <c r="G1883" i="6"/>
  <c r="F1883" i="6"/>
  <c r="T1883" i="6" s="1"/>
  <c r="E1883" i="6"/>
  <c r="D1883" i="6"/>
  <c r="Q1883" i="6" s="1"/>
  <c r="C1883" i="6"/>
  <c r="B1883" i="6"/>
  <c r="A1883" i="6"/>
  <c r="R1882" i="6"/>
  <c r="O1882" i="6"/>
  <c r="N1882" i="6"/>
  <c r="M1882" i="6"/>
  <c r="L1882" i="6"/>
  <c r="P1882" i="6" s="1"/>
  <c r="K1882" i="6"/>
  <c r="U1882" i="6" s="1"/>
  <c r="J1882" i="6"/>
  <c r="S1882" i="6" s="1"/>
  <c r="G1882" i="6"/>
  <c r="H1882" i="6" s="1"/>
  <c r="I1882" i="6" s="1"/>
  <c r="F1882" i="6"/>
  <c r="T1882" i="6" s="1"/>
  <c r="E1882" i="6"/>
  <c r="D1882" i="6"/>
  <c r="Q1882" i="6" s="1"/>
  <c r="B1882" i="6"/>
  <c r="A1882" i="6"/>
  <c r="T1881" i="6"/>
  <c r="Q1881" i="6"/>
  <c r="O1881" i="6"/>
  <c r="N1881" i="6"/>
  <c r="M1881" i="6"/>
  <c r="L1881" i="6"/>
  <c r="P1881" i="6" s="1"/>
  <c r="K1881" i="6"/>
  <c r="U1881" i="6" s="1"/>
  <c r="J1881" i="6"/>
  <c r="S1881" i="6" s="1"/>
  <c r="H1881" i="6"/>
  <c r="I1881" i="6" s="1"/>
  <c r="G1881" i="6"/>
  <c r="F1881" i="6"/>
  <c r="E1881" i="6"/>
  <c r="R1881" i="6" s="1"/>
  <c r="D1881" i="6"/>
  <c r="C1881" i="6"/>
  <c r="B1881" i="6"/>
  <c r="A1881" i="6"/>
  <c r="U1880" i="6"/>
  <c r="T1880" i="6"/>
  <c r="P1880" i="6"/>
  <c r="M1880" i="6"/>
  <c r="L1880" i="6"/>
  <c r="K1880" i="6"/>
  <c r="J1880" i="6"/>
  <c r="S1880" i="6" s="1"/>
  <c r="G1880" i="6"/>
  <c r="H1880" i="6" s="1"/>
  <c r="I1880" i="6" s="1"/>
  <c r="F1880" i="6"/>
  <c r="E1880" i="6"/>
  <c r="R1880" i="6" s="1"/>
  <c r="D1880" i="6"/>
  <c r="Q1880" i="6" s="1"/>
  <c r="C1880" i="6"/>
  <c r="B1880" i="6"/>
  <c r="A1880" i="6"/>
  <c r="U1879" i="6"/>
  <c r="T1879" i="6"/>
  <c r="S1879" i="6"/>
  <c r="R1879" i="6"/>
  <c r="Q1879" i="6"/>
  <c r="P1879" i="6"/>
  <c r="N1879" i="6"/>
  <c r="M1879" i="6"/>
  <c r="L1879" i="6"/>
  <c r="K1879" i="6"/>
  <c r="J1879" i="6"/>
  <c r="G1879" i="6"/>
  <c r="H1879" i="6" s="1"/>
  <c r="I1879" i="6" s="1"/>
  <c r="F1879" i="6"/>
  <c r="E1879" i="6"/>
  <c r="D1879" i="6"/>
  <c r="B1879" i="6"/>
  <c r="V1879" i="6" s="1"/>
  <c r="W1879" i="6" s="1"/>
  <c r="X1879" i="6" s="1"/>
  <c r="A1879" i="6"/>
  <c r="Q1878" i="6"/>
  <c r="P1878" i="6"/>
  <c r="M1878" i="6"/>
  <c r="L1878" i="6"/>
  <c r="K1878" i="6"/>
  <c r="U1878" i="6" s="1"/>
  <c r="J1878" i="6"/>
  <c r="S1878" i="6" s="1"/>
  <c r="H1878" i="6"/>
  <c r="I1878" i="6" s="1"/>
  <c r="G1878" i="6"/>
  <c r="F1878" i="6"/>
  <c r="T1878" i="6" s="1"/>
  <c r="E1878" i="6"/>
  <c r="R1878" i="6" s="1"/>
  <c r="D1878" i="6"/>
  <c r="B1878" i="6"/>
  <c r="A1878" i="6"/>
  <c r="U1877" i="6"/>
  <c r="O1877" i="6"/>
  <c r="M1877" i="6"/>
  <c r="L1877" i="6"/>
  <c r="P1877" i="6" s="1"/>
  <c r="K1877" i="6"/>
  <c r="J1877" i="6"/>
  <c r="S1877" i="6" s="1"/>
  <c r="I1877" i="6"/>
  <c r="H1877" i="6"/>
  <c r="G1877" i="6"/>
  <c r="F1877" i="6"/>
  <c r="T1877" i="6" s="1"/>
  <c r="E1877" i="6"/>
  <c r="R1877" i="6" s="1"/>
  <c r="D1877" i="6"/>
  <c r="Q1877" i="6" s="1"/>
  <c r="C1877" i="6"/>
  <c r="B1877" i="6"/>
  <c r="N1877" i="6" s="1"/>
  <c r="A1877" i="6"/>
  <c r="U1876" i="6"/>
  <c r="S1876" i="6"/>
  <c r="Q1876" i="6"/>
  <c r="P1876" i="6"/>
  <c r="M1876" i="6"/>
  <c r="L1876" i="6"/>
  <c r="K1876" i="6"/>
  <c r="J1876" i="6"/>
  <c r="H1876" i="6"/>
  <c r="G1876" i="6"/>
  <c r="F1876" i="6"/>
  <c r="T1876" i="6" s="1"/>
  <c r="E1876" i="6"/>
  <c r="R1876" i="6" s="1"/>
  <c r="D1876" i="6"/>
  <c r="B1876" i="6"/>
  <c r="A1876" i="6"/>
  <c r="R1875" i="6"/>
  <c r="P1875" i="6"/>
  <c r="M1875" i="6"/>
  <c r="L1875" i="6"/>
  <c r="K1875" i="6"/>
  <c r="U1875" i="6" s="1"/>
  <c r="J1875" i="6"/>
  <c r="S1875" i="6" s="1"/>
  <c r="G1875" i="6"/>
  <c r="H1875" i="6" s="1"/>
  <c r="I1875" i="6" s="1"/>
  <c r="F1875" i="6"/>
  <c r="T1875" i="6" s="1"/>
  <c r="E1875" i="6"/>
  <c r="D1875" i="6"/>
  <c r="Q1875" i="6" s="1"/>
  <c r="B1875" i="6"/>
  <c r="A1875" i="6"/>
  <c r="Q1874" i="6"/>
  <c r="O1874" i="6"/>
  <c r="N1874" i="6"/>
  <c r="M1874" i="6"/>
  <c r="L1874" i="6"/>
  <c r="P1874" i="6" s="1"/>
  <c r="K1874" i="6"/>
  <c r="U1874" i="6" s="1"/>
  <c r="J1874" i="6"/>
  <c r="S1874" i="6" s="1"/>
  <c r="G1874" i="6"/>
  <c r="H1874" i="6" s="1"/>
  <c r="I1874" i="6" s="1"/>
  <c r="F1874" i="6"/>
  <c r="E1874" i="6"/>
  <c r="R1874" i="6" s="1"/>
  <c r="D1874" i="6"/>
  <c r="C1874" i="6"/>
  <c r="B1874" i="6"/>
  <c r="A1874" i="6"/>
  <c r="U1873" i="6"/>
  <c r="S1873" i="6"/>
  <c r="R1873" i="6"/>
  <c r="P1873" i="6"/>
  <c r="M1873" i="6"/>
  <c r="L1873" i="6"/>
  <c r="K1873" i="6"/>
  <c r="J1873" i="6"/>
  <c r="G1873" i="6"/>
  <c r="H1873" i="6" s="1"/>
  <c r="I1873" i="6" s="1"/>
  <c r="F1873" i="6"/>
  <c r="T1873" i="6" s="1"/>
  <c r="E1873" i="6"/>
  <c r="D1873" i="6"/>
  <c r="Q1873" i="6" s="1"/>
  <c r="B1873" i="6"/>
  <c r="A1873" i="6"/>
  <c r="U1872" i="6"/>
  <c r="T1872" i="6"/>
  <c r="S1872" i="6"/>
  <c r="R1872" i="6"/>
  <c r="O1872" i="6"/>
  <c r="N1872" i="6"/>
  <c r="M1872" i="6"/>
  <c r="L1872" i="6"/>
  <c r="P1872" i="6" s="1"/>
  <c r="K1872" i="6"/>
  <c r="J1872" i="6"/>
  <c r="G1872" i="6"/>
  <c r="H1872" i="6" s="1"/>
  <c r="I1872" i="6" s="1"/>
  <c r="F1872" i="6"/>
  <c r="E1872" i="6"/>
  <c r="D1872" i="6"/>
  <c r="Q1872" i="6" s="1"/>
  <c r="C1872" i="6"/>
  <c r="B1872" i="6"/>
  <c r="A1872" i="6"/>
  <c r="Q1871" i="6"/>
  <c r="N1871" i="6"/>
  <c r="M1871" i="6"/>
  <c r="L1871" i="6"/>
  <c r="P1871" i="6" s="1"/>
  <c r="K1871" i="6"/>
  <c r="U1871" i="6" s="1"/>
  <c r="J1871" i="6"/>
  <c r="S1871" i="6" s="1"/>
  <c r="H1871" i="6"/>
  <c r="I1871" i="6" s="1"/>
  <c r="G1871" i="6"/>
  <c r="F1871" i="6"/>
  <c r="T1871" i="6" s="1"/>
  <c r="E1871" i="6"/>
  <c r="R1871" i="6" s="1"/>
  <c r="D1871" i="6"/>
  <c r="B1871" i="6"/>
  <c r="A1871" i="6"/>
  <c r="U1870" i="6"/>
  <c r="T1870" i="6"/>
  <c r="O1870" i="6"/>
  <c r="N1870" i="6"/>
  <c r="M1870" i="6"/>
  <c r="L1870" i="6"/>
  <c r="P1870" i="6" s="1"/>
  <c r="K1870" i="6"/>
  <c r="J1870" i="6"/>
  <c r="S1870" i="6" s="1"/>
  <c r="G1870" i="6"/>
  <c r="H1870" i="6" s="1"/>
  <c r="F1870" i="6"/>
  <c r="E1870" i="6"/>
  <c r="D1870" i="6"/>
  <c r="Q1870" i="6" s="1"/>
  <c r="C1870" i="6"/>
  <c r="B1870" i="6"/>
  <c r="A1870" i="6"/>
  <c r="U1869" i="6"/>
  <c r="T1869" i="6"/>
  <c r="S1869" i="6"/>
  <c r="R1869" i="6"/>
  <c r="Q1869" i="6"/>
  <c r="P1869" i="6"/>
  <c r="M1869" i="6"/>
  <c r="L1869" i="6"/>
  <c r="K1869" i="6"/>
  <c r="J1869" i="6"/>
  <c r="H1869" i="6"/>
  <c r="I1869" i="6" s="1"/>
  <c r="G1869" i="6"/>
  <c r="F1869" i="6"/>
  <c r="E1869" i="6"/>
  <c r="D1869" i="6"/>
  <c r="B1869" i="6"/>
  <c r="V1869" i="6" s="1"/>
  <c r="W1869" i="6" s="1"/>
  <c r="X1869" i="6" s="1"/>
  <c r="A1869" i="6"/>
  <c r="R1868" i="6"/>
  <c r="P1868" i="6"/>
  <c r="O1868" i="6"/>
  <c r="M1868" i="6"/>
  <c r="L1868" i="6"/>
  <c r="K1868" i="6"/>
  <c r="U1868" i="6" s="1"/>
  <c r="J1868" i="6"/>
  <c r="S1868" i="6" s="1"/>
  <c r="G1868" i="6"/>
  <c r="H1868" i="6" s="1"/>
  <c r="I1868" i="6" s="1"/>
  <c r="F1868" i="6"/>
  <c r="T1868" i="6" s="1"/>
  <c r="E1868" i="6"/>
  <c r="D1868" i="6"/>
  <c r="Q1868" i="6" s="1"/>
  <c r="B1868" i="6"/>
  <c r="N1868" i="6" s="1"/>
  <c r="A1868" i="6"/>
  <c r="Q1867" i="6"/>
  <c r="O1867" i="6"/>
  <c r="N1867" i="6"/>
  <c r="M1867" i="6"/>
  <c r="L1867" i="6"/>
  <c r="P1867" i="6" s="1"/>
  <c r="K1867" i="6"/>
  <c r="U1867" i="6" s="1"/>
  <c r="J1867" i="6"/>
  <c r="S1867" i="6" s="1"/>
  <c r="H1867" i="6"/>
  <c r="I1867" i="6" s="1"/>
  <c r="G1867" i="6"/>
  <c r="F1867" i="6"/>
  <c r="E1867" i="6"/>
  <c r="R1867" i="6" s="1"/>
  <c r="D1867" i="6"/>
  <c r="C1867" i="6"/>
  <c r="B1867" i="6"/>
  <c r="A1867" i="6"/>
  <c r="T1866" i="6"/>
  <c r="R1866" i="6"/>
  <c r="Q1866" i="6"/>
  <c r="P1866" i="6"/>
  <c r="M1866" i="6"/>
  <c r="L1866" i="6"/>
  <c r="K1866" i="6"/>
  <c r="U1866" i="6" s="1"/>
  <c r="J1866" i="6"/>
  <c r="S1866" i="6" s="1"/>
  <c r="H1866" i="6"/>
  <c r="I1866" i="6" s="1"/>
  <c r="G1866" i="6"/>
  <c r="F1866" i="6"/>
  <c r="E1866" i="6"/>
  <c r="D1866" i="6"/>
  <c r="B1866" i="6"/>
  <c r="A1866" i="6"/>
  <c r="U1865" i="6"/>
  <c r="S1865" i="6"/>
  <c r="R1865" i="6"/>
  <c r="P1865" i="6"/>
  <c r="O1865" i="6"/>
  <c r="M1865" i="6"/>
  <c r="L1865" i="6"/>
  <c r="K1865" i="6"/>
  <c r="J1865" i="6"/>
  <c r="G1865" i="6"/>
  <c r="H1865" i="6" s="1"/>
  <c r="I1865" i="6" s="1"/>
  <c r="F1865" i="6"/>
  <c r="T1865" i="6" s="1"/>
  <c r="E1865" i="6"/>
  <c r="D1865" i="6"/>
  <c r="Q1865" i="6" s="1"/>
  <c r="C1865" i="6"/>
  <c r="B1865" i="6"/>
  <c r="A1865" i="6"/>
  <c r="Q1864" i="6"/>
  <c r="N1864" i="6"/>
  <c r="M1864" i="6"/>
  <c r="L1864" i="6"/>
  <c r="P1864" i="6" s="1"/>
  <c r="K1864" i="6"/>
  <c r="U1864" i="6" s="1"/>
  <c r="J1864" i="6"/>
  <c r="S1864" i="6" s="1"/>
  <c r="H1864" i="6"/>
  <c r="G1864" i="6"/>
  <c r="F1864" i="6"/>
  <c r="T1864" i="6" s="1"/>
  <c r="E1864" i="6"/>
  <c r="R1864" i="6" s="1"/>
  <c r="D1864" i="6"/>
  <c r="C1864" i="6"/>
  <c r="B1864" i="6"/>
  <c r="O1864" i="6" s="1"/>
  <c r="A1864" i="6"/>
  <c r="U1863" i="6"/>
  <c r="S1863" i="6"/>
  <c r="R1863" i="6"/>
  <c r="O1863" i="6"/>
  <c r="N1863" i="6"/>
  <c r="M1863" i="6"/>
  <c r="L1863" i="6"/>
  <c r="P1863" i="6" s="1"/>
  <c r="K1863" i="6"/>
  <c r="J1863" i="6"/>
  <c r="G1863" i="6"/>
  <c r="H1863" i="6" s="1"/>
  <c r="I1863" i="6" s="1"/>
  <c r="F1863" i="6"/>
  <c r="E1863" i="6"/>
  <c r="D1863" i="6"/>
  <c r="Q1863" i="6" s="1"/>
  <c r="C1863" i="6"/>
  <c r="B1863" i="6"/>
  <c r="A1863" i="6"/>
  <c r="U1862" i="6"/>
  <c r="S1862" i="6"/>
  <c r="R1862" i="6"/>
  <c r="P1862" i="6"/>
  <c r="O1862" i="6"/>
  <c r="M1862" i="6"/>
  <c r="L1862" i="6"/>
  <c r="K1862" i="6"/>
  <c r="J1862" i="6"/>
  <c r="H1862" i="6"/>
  <c r="I1862" i="6" s="1"/>
  <c r="G1862" i="6"/>
  <c r="F1862" i="6"/>
  <c r="T1862" i="6" s="1"/>
  <c r="E1862" i="6"/>
  <c r="D1862" i="6"/>
  <c r="Q1862" i="6" s="1"/>
  <c r="B1862" i="6"/>
  <c r="C1862" i="6" s="1"/>
  <c r="A1862" i="6"/>
  <c r="S1861" i="6"/>
  <c r="P1861" i="6"/>
  <c r="O1861" i="6"/>
  <c r="M1861" i="6"/>
  <c r="L1861" i="6"/>
  <c r="K1861" i="6"/>
  <c r="U1861" i="6" s="1"/>
  <c r="J1861" i="6"/>
  <c r="G1861" i="6"/>
  <c r="H1861" i="6" s="1"/>
  <c r="F1861" i="6"/>
  <c r="T1861" i="6" s="1"/>
  <c r="E1861" i="6"/>
  <c r="R1861" i="6" s="1"/>
  <c r="D1861" i="6"/>
  <c r="Q1861" i="6" s="1"/>
  <c r="B1861" i="6"/>
  <c r="N1861" i="6" s="1"/>
  <c r="A1861" i="6"/>
  <c r="Q1860" i="6"/>
  <c r="O1860" i="6"/>
  <c r="N1860" i="6"/>
  <c r="M1860" i="6"/>
  <c r="L1860" i="6"/>
  <c r="P1860" i="6" s="1"/>
  <c r="K1860" i="6"/>
  <c r="U1860" i="6" s="1"/>
  <c r="J1860" i="6"/>
  <c r="S1860" i="6" s="1"/>
  <c r="H1860" i="6"/>
  <c r="I1860" i="6" s="1"/>
  <c r="G1860" i="6"/>
  <c r="F1860" i="6"/>
  <c r="E1860" i="6"/>
  <c r="R1860" i="6" s="1"/>
  <c r="D1860" i="6"/>
  <c r="C1860" i="6"/>
  <c r="B1860" i="6"/>
  <c r="A1860" i="6"/>
  <c r="T1859" i="6"/>
  <c r="R1859" i="6"/>
  <c r="Q1859" i="6"/>
  <c r="P1859" i="6"/>
  <c r="M1859" i="6"/>
  <c r="L1859" i="6"/>
  <c r="K1859" i="6"/>
  <c r="U1859" i="6" s="1"/>
  <c r="J1859" i="6"/>
  <c r="S1859" i="6" s="1"/>
  <c r="H1859" i="6"/>
  <c r="I1859" i="6" s="1"/>
  <c r="G1859" i="6"/>
  <c r="F1859" i="6"/>
  <c r="E1859" i="6"/>
  <c r="D1859" i="6"/>
  <c r="B1859" i="6"/>
  <c r="A1859" i="6"/>
  <c r="U1858" i="6"/>
  <c r="S1858" i="6"/>
  <c r="R1858" i="6"/>
  <c r="P1858" i="6"/>
  <c r="O1858" i="6"/>
  <c r="M1858" i="6"/>
  <c r="L1858" i="6"/>
  <c r="K1858" i="6"/>
  <c r="J1858" i="6"/>
  <c r="G1858" i="6"/>
  <c r="H1858" i="6" s="1"/>
  <c r="I1858" i="6" s="1"/>
  <c r="F1858" i="6"/>
  <c r="T1858" i="6" s="1"/>
  <c r="E1858" i="6"/>
  <c r="D1858" i="6"/>
  <c r="Q1858" i="6" s="1"/>
  <c r="C1858" i="6"/>
  <c r="B1858" i="6"/>
  <c r="A1858" i="6"/>
  <c r="Q1857" i="6"/>
  <c r="N1857" i="6"/>
  <c r="M1857" i="6"/>
  <c r="L1857" i="6"/>
  <c r="P1857" i="6" s="1"/>
  <c r="K1857" i="6"/>
  <c r="U1857" i="6" s="1"/>
  <c r="J1857" i="6"/>
  <c r="S1857" i="6" s="1"/>
  <c r="H1857" i="6"/>
  <c r="G1857" i="6"/>
  <c r="F1857" i="6"/>
  <c r="T1857" i="6" s="1"/>
  <c r="E1857" i="6"/>
  <c r="R1857" i="6" s="1"/>
  <c r="D1857" i="6"/>
  <c r="C1857" i="6"/>
  <c r="B1857" i="6"/>
  <c r="O1857" i="6" s="1"/>
  <c r="A1857" i="6"/>
  <c r="U1856" i="6"/>
  <c r="S1856" i="6"/>
  <c r="R1856" i="6"/>
  <c r="O1856" i="6"/>
  <c r="N1856" i="6"/>
  <c r="M1856" i="6"/>
  <c r="L1856" i="6"/>
  <c r="P1856" i="6" s="1"/>
  <c r="K1856" i="6"/>
  <c r="J1856" i="6"/>
  <c r="G1856" i="6"/>
  <c r="H1856" i="6" s="1"/>
  <c r="I1856" i="6" s="1"/>
  <c r="F1856" i="6"/>
  <c r="E1856" i="6"/>
  <c r="D1856" i="6"/>
  <c r="Q1856" i="6" s="1"/>
  <c r="C1856" i="6"/>
  <c r="B1856" i="6"/>
  <c r="A1856" i="6"/>
  <c r="U1855" i="6"/>
  <c r="S1855" i="6"/>
  <c r="R1855" i="6"/>
  <c r="P1855" i="6"/>
  <c r="O1855" i="6"/>
  <c r="M1855" i="6"/>
  <c r="L1855" i="6"/>
  <c r="K1855" i="6"/>
  <c r="J1855" i="6"/>
  <c r="H1855" i="6"/>
  <c r="I1855" i="6" s="1"/>
  <c r="G1855" i="6"/>
  <c r="F1855" i="6"/>
  <c r="T1855" i="6" s="1"/>
  <c r="E1855" i="6"/>
  <c r="D1855" i="6"/>
  <c r="Q1855" i="6" s="1"/>
  <c r="B1855" i="6"/>
  <c r="C1855" i="6" s="1"/>
  <c r="A1855" i="6"/>
  <c r="S1854" i="6"/>
  <c r="P1854" i="6"/>
  <c r="O1854" i="6"/>
  <c r="M1854" i="6"/>
  <c r="L1854" i="6"/>
  <c r="K1854" i="6"/>
  <c r="U1854" i="6" s="1"/>
  <c r="J1854" i="6"/>
  <c r="G1854" i="6"/>
  <c r="H1854" i="6" s="1"/>
  <c r="F1854" i="6"/>
  <c r="T1854" i="6" s="1"/>
  <c r="E1854" i="6"/>
  <c r="R1854" i="6" s="1"/>
  <c r="D1854" i="6"/>
  <c r="Q1854" i="6" s="1"/>
  <c r="B1854" i="6"/>
  <c r="N1854" i="6" s="1"/>
  <c r="A1854" i="6"/>
  <c r="Q1853" i="6"/>
  <c r="O1853" i="6"/>
  <c r="N1853" i="6"/>
  <c r="M1853" i="6"/>
  <c r="L1853" i="6"/>
  <c r="P1853" i="6" s="1"/>
  <c r="K1853" i="6"/>
  <c r="U1853" i="6" s="1"/>
  <c r="J1853" i="6"/>
  <c r="S1853" i="6" s="1"/>
  <c r="H1853" i="6"/>
  <c r="I1853" i="6" s="1"/>
  <c r="G1853" i="6"/>
  <c r="F1853" i="6"/>
  <c r="E1853" i="6"/>
  <c r="R1853" i="6" s="1"/>
  <c r="D1853" i="6"/>
  <c r="C1853" i="6"/>
  <c r="B1853" i="6"/>
  <c r="A1853" i="6"/>
  <c r="T1852" i="6"/>
  <c r="R1852" i="6"/>
  <c r="Q1852" i="6"/>
  <c r="P1852" i="6"/>
  <c r="M1852" i="6"/>
  <c r="L1852" i="6"/>
  <c r="K1852" i="6"/>
  <c r="U1852" i="6" s="1"/>
  <c r="J1852" i="6"/>
  <c r="S1852" i="6" s="1"/>
  <c r="H1852" i="6"/>
  <c r="I1852" i="6" s="1"/>
  <c r="G1852" i="6"/>
  <c r="F1852" i="6"/>
  <c r="E1852" i="6"/>
  <c r="D1852" i="6"/>
  <c r="B1852" i="6"/>
  <c r="A1852" i="6"/>
  <c r="U1851" i="6"/>
  <c r="S1851" i="6"/>
  <c r="R1851" i="6"/>
  <c r="P1851" i="6"/>
  <c r="O1851" i="6"/>
  <c r="M1851" i="6"/>
  <c r="L1851" i="6"/>
  <c r="K1851" i="6"/>
  <c r="J1851" i="6"/>
  <c r="G1851" i="6"/>
  <c r="H1851" i="6" s="1"/>
  <c r="I1851" i="6" s="1"/>
  <c r="F1851" i="6"/>
  <c r="T1851" i="6" s="1"/>
  <c r="E1851" i="6"/>
  <c r="D1851" i="6"/>
  <c r="Q1851" i="6" s="1"/>
  <c r="C1851" i="6"/>
  <c r="B1851" i="6"/>
  <c r="A1851" i="6"/>
  <c r="Q1850" i="6"/>
  <c r="N1850" i="6"/>
  <c r="M1850" i="6"/>
  <c r="L1850" i="6"/>
  <c r="P1850" i="6" s="1"/>
  <c r="K1850" i="6"/>
  <c r="U1850" i="6" s="1"/>
  <c r="J1850" i="6"/>
  <c r="S1850" i="6" s="1"/>
  <c r="H1850" i="6"/>
  <c r="G1850" i="6"/>
  <c r="F1850" i="6"/>
  <c r="T1850" i="6" s="1"/>
  <c r="E1850" i="6"/>
  <c r="R1850" i="6" s="1"/>
  <c r="D1850" i="6"/>
  <c r="C1850" i="6"/>
  <c r="B1850" i="6"/>
  <c r="O1850" i="6" s="1"/>
  <c r="A1850" i="6"/>
  <c r="U1849" i="6"/>
  <c r="S1849" i="6"/>
  <c r="R1849" i="6"/>
  <c r="O1849" i="6"/>
  <c r="N1849" i="6"/>
  <c r="M1849" i="6"/>
  <c r="L1849" i="6"/>
  <c r="P1849" i="6" s="1"/>
  <c r="K1849" i="6"/>
  <c r="J1849" i="6"/>
  <c r="G1849" i="6"/>
  <c r="H1849" i="6" s="1"/>
  <c r="I1849" i="6" s="1"/>
  <c r="F1849" i="6"/>
  <c r="E1849" i="6"/>
  <c r="D1849" i="6"/>
  <c r="Q1849" i="6" s="1"/>
  <c r="C1849" i="6"/>
  <c r="B1849" i="6"/>
  <c r="A1849" i="6"/>
  <c r="U1848" i="6"/>
  <c r="S1848" i="6"/>
  <c r="R1848" i="6"/>
  <c r="P1848" i="6"/>
  <c r="O1848" i="6"/>
  <c r="M1848" i="6"/>
  <c r="L1848" i="6"/>
  <c r="K1848" i="6"/>
  <c r="J1848" i="6"/>
  <c r="H1848" i="6"/>
  <c r="I1848" i="6" s="1"/>
  <c r="G1848" i="6"/>
  <c r="F1848" i="6"/>
  <c r="T1848" i="6" s="1"/>
  <c r="E1848" i="6"/>
  <c r="D1848" i="6"/>
  <c r="Q1848" i="6" s="1"/>
  <c r="B1848" i="6"/>
  <c r="C1848" i="6" s="1"/>
  <c r="A1848" i="6"/>
  <c r="S1847" i="6"/>
  <c r="P1847" i="6"/>
  <c r="O1847" i="6"/>
  <c r="M1847" i="6"/>
  <c r="L1847" i="6"/>
  <c r="K1847" i="6"/>
  <c r="U1847" i="6" s="1"/>
  <c r="J1847" i="6"/>
  <c r="G1847" i="6"/>
  <c r="H1847" i="6" s="1"/>
  <c r="F1847" i="6"/>
  <c r="T1847" i="6" s="1"/>
  <c r="E1847" i="6"/>
  <c r="R1847" i="6" s="1"/>
  <c r="D1847" i="6"/>
  <c r="Q1847" i="6" s="1"/>
  <c r="B1847" i="6"/>
  <c r="N1847" i="6" s="1"/>
  <c r="A1847" i="6"/>
  <c r="Q1846" i="6"/>
  <c r="O1846" i="6"/>
  <c r="N1846" i="6"/>
  <c r="M1846" i="6"/>
  <c r="L1846" i="6"/>
  <c r="P1846" i="6" s="1"/>
  <c r="K1846" i="6"/>
  <c r="U1846" i="6" s="1"/>
  <c r="J1846" i="6"/>
  <c r="S1846" i="6" s="1"/>
  <c r="H1846" i="6"/>
  <c r="I1846" i="6" s="1"/>
  <c r="G1846" i="6"/>
  <c r="F1846" i="6"/>
  <c r="E1846" i="6"/>
  <c r="R1846" i="6" s="1"/>
  <c r="D1846" i="6"/>
  <c r="C1846" i="6"/>
  <c r="B1846" i="6"/>
  <c r="A1846" i="6"/>
  <c r="T1845" i="6"/>
  <c r="R1845" i="6"/>
  <c r="Q1845" i="6"/>
  <c r="P1845" i="6"/>
  <c r="M1845" i="6"/>
  <c r="L1845" i="6"/>
  <c r="K1845" i="6"/>
  <c r="U1845" i="6" s="1"/>
  <c r="J1845" i="6"/>
  <c r="S1845" i="6" s="1"/>
  <c r="H1845" i="6"/>
  <c r="I1845" i="6" s="1"/>
  <c r="G1845" i="6"/>
  <c r="F1845" i="6"/>
  <c r="E1845" i="6"/>
  <c r="D1845" i="6"/>
  <c r="B1845" i="6"/>
  <c r="A1845" i="6"/>
  <c r="U1844" i="6"/>
  <c r="S1844" i="6"/>
  <c r="P1844" i="6"/>
  <c r="O1844" i="6"/>
  <c r="M1844" i="6"/>
  <c r="L1844" i="6"/>
  <c r="K1844" i="6"/>
  <c r="J1844" i="6"/>
  <c r="G1844" i="6"/>
  <c r="H1844" i="6" s="1"/>
  <c r="I1844" i="6" s="1"/>
  <c r="F1844" i="6"/>
  <c r="T1844" i="6" s="1"/>
  <c r="E1844" i="6"/>
  <c r="R1844" i="6" s="1"/>
  <c r="D1844" i="6"/>
  <c r="Q1844" i="6" s="1"/>
  <c r="C1844" i="6"/>
  <c r="B1844" i="6"/>
  <c r="A1844" i="6"/>
  <c r="Q1843" i="6"/>
  <c r="N1843" i="6"/>
  <c r="M1843" i="6"/>
  <c r="L1843" i="6"/>
  <c r="P1843" i="6" s="1"/>
  <c r="K1843" i="6"/>
  <c r="U1843" i="6" s="1"/>
  <c r="J1843" i="6"/>
  <c r="S1843" i="6" s="1"/>
  <c r="I1843" i="6"/>
  <c r="H1843" i="6"/>
  <c r="G1843" i="6"/>
  <c r="F1843" i="6"/>
  <c r="T1843" i="6" s="1"/>
  <c r="E1843" i="6"/>
  <c r="R1843" i="6" s="1"/>
  <c r="D1843" i="6"/>
  <c r="B1843" i="6"/>
  <c r="V1843" i="6" s="1"/>
  <c r="W1843" i="6" s="1"/>
  <c r="X1843" i="6" s="1"/>
  <c r="A1843" i="6"/>
  <c r="U1842" i="6"/>
  <c r="S1842" i="6"/>
  <c r="O1842" i="6"/>
  <c r="N1842" i="6"/>
  <c r="M1842" i="6"/>
  <c r="L1842" i="6"/>
  <c r="P1842" i="6" s="1"/>
  <c r="K1842" i="6"/>
  <c r="J1842" i="6"/>
  <c r="G1842" i="6"/>
  <c r="H1842" i="6" s="1"/>
  <c r="I1842" i="6" s="1"/>
  <c r="F1842" i="6"/>
  <c r="T1842" i="6" s="1"/>
  <c r="E1842" i="6"/>
  <c r="D1842" i="6"/>
  <c r="Q1842" i="6" s="1"/>
  <c r="C1842" i="6"/>
  <c r="B1842" i="6"/>
  <c r="A1842" i="6"/>
  <c r="U1841" i="6"/>
  <c r="S1841" i="6"/>
  <c r="Q1841" i="6"/>
  <c r="P1841" i="6"/>
  <c r="M1841" i="6"/>
  <c r="L1841" i="6"/>
  <c r="K1841" i="6"/>
  <c r="J1841" i="6"/>
  <c r="H1841" i="6"/>
  <c r="I1841" i="6" s="1"/>
  <c r="G1841" i="6"/>
  <c r="F1841" i="6"/>
  <c r="T1841" i="6" s="1"/>
  <c r="E1841" i="6"/>
  <c r="R1841" i="6" s="1"/>
  <c r="D1841" i="6"/>
  <c r="B1841" i="6"/>
  <c r="C1841" i="6" s="1"/>
  <c r="A1841" i="6"/>
  <c r="U1840" i="6"/>
  <c r="S1840" i="6"/>
  <c r="P1840" i="6"/>
  <c r="O1840" i="6"/>
  <c r="M1840" i="6"/>
  <c r="L1840" i="6"/>
  <c r="K1840" i="6"/>
  <c r="J1840" i="6"/>
  <c r="G1840" i="6"/>
  <c r="H1840" i="6" s="1"/>
  <c r="I1840" i="6" s="1"/>
  <c r="F1840" i="6"/>
  <c r="T1840" i="6" s="1"/>
  <c r="E1840" i="6"/>
  <c r="R1840" i="6" s="1"/>
  <c r="D1840" i="6"/>
  <c r="Q1840" i="6" s="1"/>
  <c r="C1840" i="6"/>
  <c r="B1840" i="6"/>
  <c r="A1840" i="6"/>
  <c r="Q1839" i="6"/>
  <c r="O1839" i="6"/>
  <c r="N1839" i="6"/>
  <c r="M1839" i="6"/>
  <c r="L1839" i="6"/>
  <c r="P1839" i="6" s="1"/>
  <c r="K1839" i="6"/>
  <c r="U1839" i="6" s="1"/>
  <c r="J1839" i="6"/>
  <c r="S1839" i="6" s="1"/>
  <c r="G1839" i="6"/>
  <c r="H1839" i="6" s="1"/>
  <c r="I1839" i="6" s="1"/>
  <c r="F1839" i="6"/>
  <c r="E1839" i="6"/>
  <c r="R1839" i="6" s="1"/>
  <c r="D1839" i="6"/>
  <c r="C1839" i="6"/>
  <c r="B1839" i="6"/>
  <c r="A1839" i="6"/>
  <c r="U1838" i="6"/>
  <c r="T1838" i="6"/>
  <c r="S1838" i="6"/>
  <c r="P1838" i="6"/>
  <c r="M1838" i="6"/>
  <c r="L1838" i="6"/>
  <c r="K1838" i="6"/>
  <c r="J1838" i="6"/>
  <c r="H1838" i="6"/>
  <c r="I1838" i="6" s="1"/>
  <c r="G1838" i="6"/>
  <c r="F1838" i="6"/>
  <c r="E1838" i="6"/>
  <c r="R1838" i="6" s="1"/>
  <c r="D1838" i="6"/>
  <c r="Q1838" i="6" s="1"/>
  <c r="C1838" i="6"/>
  <c r="B1838" i="6"/>
  <c r="A1838" i="6"/>
  <c r="U1837" i="6"/>
  <c r="S1837" i="6"/>
  <c r="R1837" i="6"/>
  <c r="Q1837" i="6"/>
  <c r="N1837" i="6"/>
  <c r="M1837" i="6"/>
  <c r="L1837" i="6"/>
  <c r="P1837" i="6" s="1"/>
  <c r="K1837" i="6"/>
  <c r="J1837" i="6"/>
  <c r="G1837" i="6"/>
  <c r="H1837" i="6" s="1"/>
  <c r="I1837" i="6" s="1"/>
  <c r="F1837" i="6"/>
  <c r="T1837" i="6" s="1"/>
  <c r="E1837" i="6"/>
  <c r="D1837" i="6"/>
  <c r="B1837" i="6"/>
  <c r="O1837" i="6" s="1"/>
  <c r="A1837" i="6"/>
  <c r="S1836" i="6"/>
  <c r="Q1836" i="6"/>
  <c r="P1836" i="6"/>
  <c r="O1836" i="6"/>
  <c r="N1836" i="6"/>
  <c r="M1836" i="6"/>
  <c r="L1836" i="6"/>
  <c r="K1836" i="6"/>
  <c r="U1836" i="6" s="1"/>
  <c r="J1836" i="6"/>
  <c r="H1836" i="6"/>
  <c r="I1836" i="6" s="1"/>
  <c r="G1836" i="6"/>
  <c r="F1836" i="6"/>
  <c r="T1836" i="6" s="1"/>
  <c r="E1836" i="6"/>
  <c r="R1836" i="6" s="1"/>
  <c r="D1836" i="6"/>
  <c r="C1836" i="6"/>
  <c r="B1836" i="6"/>
  <c r="A1836" i="6"/>
  <c r="T1835" i="6"/>
  <c r="S1835" i="6"/>
  <c r="R1835" i="6"/>
  <c r="O1835" i="6"/>
  <c r="N1835" i="6"/>
  <c r="M1835" i="6"/>
  <c r="L1835" i="6"/>
  <c r="P1835" i="6" s="1"/>
  <c r="K1835" i="6"/>
  <c r="U1835" i="6" s="1"/>
  <c r="J1835" i="6"/>
  <c r="H1835" i="6"/>
  <c r="I1835" i="6" s="1"/>
  <c r="G1835" i="6"/>
  <c r="F1835" i="6"/>
  <c r="E1835" i="6"/>
  <c r="V1835" i="6" s="1"/>
  <c r="W1835" i="6" s="1"/>
  <c r="D1835" i="6"/>
  <c r="Q1835" i="6" s="1"/>
  <c r="C1835" i="6"/>
  <c r="B1835" i="6"/>
  <c r="A1835" i="6"/>
  <c r="U1834" i="6"/>
  <c r="S1834" i="6"/>
  <c r="R1834" i="6"/>
  <c r="Q1834" i="6"/>
  <c r="P1834" i="6"/>
  <c r="N1834" i="6"/>
  <c r="M1834" i="6"/>
  <c r="L1834" i="6"/>
  <c r="K1834" i="6"/>
  <c r="J1834" i="6"/>
  <c r="G1834" i="6"/>
  <c r="H1834" i="6" s="1"/>
  <c r="I1834" i="6" s="1"/>
  <c r="F1834" i="6"/>
  <c r="E1834" i="6"/>
  <c r="D1834" i="6"/>
  <c r="C1834" i="6"/>
  <c r="B1834" i="6"/>
  <c r="O1834" i="6" s="1"/>
  <c r="A1834" i="6"/>
  <c r="R1833" i="6"/>
  <c r="Q1833" i="6"/>
  <c r="P1833" i="6"/>
  <c r="N1833" i="6"/>
  <c r="M1833" i="6"/>
  <c r="L1833" i="6"/>
  <c r="K1833" i="6"/>
  <c r="U1833" i="6" s="1"/>
  <c r="J1833" i="6"/>
  <c r="S1833" i="6" s="1"/>
  <c r="G1833" i="6"/>
  <c r="H1833" i="6" s="1"/>
  <c r="F1833" i="6"/>
  <c r="T1833" i="6" s="1"/>
  <c r="E1833" i="6"/>
  <c r="D1833" i="6"/>
  <c r="B1833" i="6"/>
  <c r="O1833" i="6" s="1"/>
  <c r="A1833" i="6"/>
  <c r="U1832" i="6"/>
  <c r="Q1832" i="6"/>
  <c r="O1832" i="6"/>
  <c r="N1832" i="6"/>
  <c r="M1832" i="6"/>
  <c r="L1832" i="6"/>
  <c r="P1832" i="6" s="1"/>
  <c r="K1832" i="6"/>
  <c r="J1832" i="6"/>
  <c r="S1832" i="6" s="1"/>
  <c r="G1832" i="6"/>
  <c r="H1832" i="6" s="1"/>
  <c r="I1832" i="6" s="1"/>
  <c r="F1832" i="6"/>
  <c r="T1832" i="6" s="1"/>
  <c r="E1832" i="6"/>
  <c r="R1832" i="6" s="1"/>
  <c r="D1832" i="6"/>
  <c r="C1832" i="6"/>
  <c r="B1832" i="6"/>
  <c r="A1832" i="6"/>
  <c r="T1831" i="6"/>
  <c r="R1831" i="6"/>
  <c r="Q1831" i="6"/>
  <c r="P1831" i="6"/>
  <c r="M1831" i="6"/>
  <c r="L1831" i="6"/>
  <c r="K1831" i="6"/>
  <c r="U1831" i="6" s="1"/>
  <c r="J1831" i="6"/>
  <c r="S1831" i="6" s="1"/>
  <c r="I1831" i="6"/>
  <c r="H1831" i="6"/>
  <c r="G1831" i="6"/>
  <c r="F1831" i="6"/>
  <c r="E1831" i="6"/>
  <c r="D1831" i="6"/>
  <c r="C1831" i="6"/>
  <c r="B1831" i="6"/>
  <c r="A1831" i="6"/>
  <c r="U1830" i="6"/>
  <c r="S1830" i="6"/>
  <c r="R1830" i="6"/>
  <c r="Q1830" i="6"/>
  <c r="M1830" i="6"/>
  <c r="L1830" i="6"/>
  <c r="P1830" i="6" s="1"/>
  <c r="K1830" i="6"/>
  <c r="J1830" i="6"/>
  <c r="I1830" i="6"/>
  <c r="G1830" i="6"/>
  <c r="H1830" i="6" s="1"/>
  <c r="F1830" i="6"/>
  <c r="T1830" i="6" s="1"/>
  <c r="E1830" i="6"/>
  <c r="D1830" i="6"/>
  <c r="B1830" i="6"/>
  <c r="A1830" i="6"/>
  <c r="Q1829" i="6"/>
  <c r="O1829" i="6"/>
  <c r="N1829" i="6"/>
  <c r="M1829" i="6"/>
  <c r="L1829" i="6"/>
  <c r="P1829" i="6" s="1"/>
  <c r="K1829" i="6"/>
  <c r="U1829" i="6" s="1"/>
  <c r="J1829" i="6"/>
  <c r="S1829" i="6" s="1"/>
  <c r="I1829" i="6"/>
  <c r="H1829" i="6"/>
  <c r="G1829" i="6"/>
  <c r="F1829" i="6"/>
  <c r="T1829" i="6" s="1"/>
  <c r="E1829" i="6"/>
  <c r="R1829" i="6" s="1"/>
  <c r="D1829" i="6"/>
  <c r="C1829" i="6"/>
  <c r="B1829" i="6"/>
  <c r="V1829" i="6" s="1"/>
  <c r="W1829" i="6" s="1"/>
  <c r="X1829" i="6" s="1"/>
  <c r="A1829" i="6"/>
  <c r="T1828" i="6"/>
  <c r="S1828" i="6"/>
  <c r="O1828" i="6"/>
  <c r="N1828" i="6"/>
  <c r="M1828" i="6"/>
  <c r="L1828" i="6"/>
  <c r="P1828" i="6" s="1"/>
  <c r="K1828" i="6"/>
  <c r="U1828" i="6" s="1"/>
  <c r="J1828" i="6"/>
  <c r="G1828" i="6"/>
  <c r="H1828" i="6" s="1"/>
  <c r="I1828" i="6" s="1"/>
  <c r="F1828" i="6"/>
  <c r="E1828" i="6"/>
  <c r="R1828" i="6" s="1"/>
  <c r="D1828" i="6"/>
  <c r="Q1828" i="6" s="1"/>
  <c r="C1828" i="6"/>
  <c r="B1828" i="6"/>
  <c r="A1828" i="6"/>
  <c r="U1827" i="6"/>
  <c r="S1827" i="6"/>
  <c r="R1827" i="6"/>
  <c r="P1827" i="6"/>
  <c r="M1827" i="6"/>
  <c r="L1827" i="6"/>
  <c r="K1827" i="6"/>
  <c r="J1827" i="6"/>
  <c r="G1827" i="6"/>
  <c r="H1827" i="6" s="1"/>
  <c r="I1827" i="6" s="1"/>
  <c r="F1827" i="6"/>
  <c r="T1827" i="6" s="1"/>
  <c r="E1827" i="6"/>
  <c r="D1827" i="6"/>
  <c r="Q1827" i="6" s="1"/>
  <c r="B1827" i="6"/>
  <c r="A1827" i="6"/>
  <c r="U1826" i="6"/>
  <c r="S1826" i="6"/>
  <c r="O1826" i="6"/>
  <c r="N1826" i="6"/>
  <c r="M1826" i="6"/>
  <c r="L1826" i="6"/>
  <c r="P1826" i="6" s="1"/>
  <c r="K1826" i="6"/>
  <c r="J1826" i="6"/>
  <c r="G1826" i="6"/>
  <c r="H1826" i="6" s="1"/>
  <c r="I1826" i="6" s="1"/>
  <c r="F1826" i="6"/>
  <c r="T1826" i="6" s="1"/>
  <c r="E1826" i="6"/>
  <c r="R1826" i="6" s="1"/>
  <c r="D1826" i="6"/>
  <c r="Q1826" i="6" s="1"/>
  <c r="C1826" i="6"/>
  <c r="B1826" i="6"/>
  <c r="A1826" i="6"/>
  <c r="T1825" i="6"/>
  <c r="Q1825" i="6"/>
  <c r="O1825" i="6"/>
  <c r="N1825" i="6"/>
  <c r="M1825" i="6"/>
  <c r="L1825" i="6"/>
  <c r="P1825" i="6" s="1"/>
  <c r="K1825" i="6"/>
  <c r="U1825" i="6" s="1"/>
  <c r="J1825" i="6"/>
  <c r="S1825" i="6" s="1"/>
  <c r="G1825" i="6"/>
  <c r="H1825" i="6" s="1"/>
  <c r="F1825" i="6"/>
  <c r="E1825" i="6"/>
  <c r="R1825" i="6" s="1"/>
  <c r="D1825" i="6"/>
  <c r="C1825" i="6"/>
  <c r="B1825" i="6"/>
  <c r="A1825" i="6"/>
  <c r="U1824" i="6"/>
  <c r="T1824" i="6"/>
  <c r="P1824" i="6"/>
  <c r="M1824" i="6"/>
  <c r="L1824" i="6"/>
  <c r="K1824" i="6"/>
  <c r="J1824" i="6"/>
  <c r="S1824" i="6" s="1"/>
  <c r="H1824" i="6"/>
  <c r="I1824" i="6" s="1"/>
  <c r="G1824" i="6"/>
  <c r="F1824" i="6"/>
  <c r="E1824" i="6"/>
  <c r="R1824" i="6" s="1"/>
  <c r="D1824" i="6"/>
  <c r="Q1824" i="6" s="1"/>
  <c r="C1824" i="6"/>
  <c r="B1824" i="6"/>
  <c r="A1824" i="6"/>
  <c r="U1823" i="6"/>
  <c r="T1823" i="6"/>
  <c r="S1823" i="6"/>
  <c r="Q1823" i="6"/>
  <c r="P1823" i="6"/>
  <c r="O1823" i="6"/>
  <c r="M1823" i="6"/>
  <c r="L1823" i="6"/>
  <c r="K1823" i="6"/>
  <c r="J1823" i="6"/>
  <c r="G1823" i="6"/>
  <c r="H1823" i="6" s="1"/>
  <c r="F1823" i="6"/>
  <c r="E1823" i="6"/>
  <c r="I1823" i="6" s="1"/>
  <c r="D1823" i="6"/>
  <c r="C1823" i="6"/>
  <c r="B1823" i="6"/>
  <c r="N1823" i="6" s="1"/>
  <c r="A1823" i="6"/>
  <c r="S1822" i="6"/>
  <c r="Q1822" i="6"/>
  <c r="O1822" i="6"/>
  <c r="N1822" i="6"/>
  <c r="M1822" i="6"/>
  <c r="L1822" i="6"/>
  <c r="P1822" i="6" s="1"/>
  <c r="K1822" i="6"/>
  <c r="U1822" i="6" s="1"/>
  <c r="J1822" i="6"/>
  <c r="H1822" i="6"/>
  <c r="I1822" i="6" s="1"/>
  <c r="G1822" i="6"/>
  <c r="F1822" i="6"/>
  <c r="T1822" i="6" s="1"/>
  <c r="E1822" i="6"/>
  <c r="R1822" i="6" s="1"/>
  <c r="D1822" i="6"/>
  <c r="C1822" i="6"/>
  <c r="B1822" i="6"/>
  <c r="A1822" i="6"/>
  <c r="U1821" i="6"/>
  <c r="S1821" i="6"/>
  <c r="R1821" i="6"/>
  <c r="O1821" i="6"/>
  <c r="N1821" i="6"/>
  <c r="M1821" i="6"/>
  <c r="L1821" i="6"/>
  <c r="P1821" i="6" s="1"/>
  <c r="K1821" i="6"/>
  <c r="J1821" i="6"/>
  <c r="G1821" i="6"/>
  <c r="H1821" i="6" s="1"/>
  <c r="I1821" i="6" s="1"/>
  <c r="F1821" i="6"/>
  <c r="E1821" i="6"/>
  <c r="D1821" i="6"/>
  <c r="Q1821" i="6" s="1"/>
  <c r="C1821" i="6"/>
  <c r="B1821" i="6"/>
  <c r="A1821" i="6"/>
  <c r="S1820" i="6"/>
  <c r="R1820" i="6"/>
  <c r="P1820" i="6"/>
  <c r="O1820" i="6"/>
  <c r="M1820" i="6"/>
  <c r="L1820" i="6"/>
  <c r="K1820" i="6"/>
  <c r="U1820" i="6" s="1"/>
  <c r="J1820" i="6"/>
  <c r="G1820" i="6"/>
  <c r="H1820" i="6" s="1"/>
  <c r="F1820" i="6"/>
  <c r="T1820" i="6" s="1"/>
  <c r="E1820" i="6"/>
  <c r="D1820" i="6"/>
  <c r="Q1820" i="6" s="1"/>
  <c r="B1820" i="6"/>
  <c r="C1820" i="6" s="1"/>
  <c r="A1820" i="6"/>
  <c r="U1819" i="6"/>
  <c r="S1819" i="6"/>
  <c r="R1819" i="6"/>
  <c r="P1819" i="6"/>
  <c r="M1819" i="6"/>
  <c r="L1819" i="6"/>
  <c r="K1819" i="6"/>
  <c r="J1819" i="6"/>
  <c r="G1819" i="6"/>
  <c r="H1819" i="6" s="1"/>
  <c r="I1819" i="6" s="1"/>
  <c r="F1819" i="6"/>
  <c r="T1819" i="6" s="1"/>
  <c r="E1819" i="6"/>
  <c r="D1819" i="6"/>
  <c r="Q1819" i="6" s="1"/>
  <c r="B1819" i="6"/>
  <c r="A1819" i="6"/>
  <c r="Q1818" i="6"/>
  <c r="O1818" i="6"/>
  <c r="N1818" i="6"/>
  <c r="M1818" i="6"/>
  <c r="L1818" i="6"/>
  <c r="P1818" i="6" s="1"/>
  <c r="K1818" i="6"/>
  <c r="U1818" i="6" s="1"/>
  <c r="J1818" i="6"/>
  <c r="S1818" i="6" s="1"/>
  <c r="I1818" i="6"/>
  <c r="H1818" i="6"/>
  <c r="G1818" i="6"/>
  <c r="F1818" i="6"/>
  <c r="T1818" i="6" s="1"/>
  <c r="E1818" i="6"/>
  <c r="R1818" i="6" s="1"/>
  <c r="D1818" i="6"/>
  <c r="C1818" i="6"/>
  <c r="B1818" i="6"/>
  <c r="A1818" i="6"/>
  <c r="U1817" i="6"/>
  <c r="T1817" i="6"/>
  <c r="S1817" i="6"/>
  <c r="P1817" i="6"/>
  <c r="M1817" i="6"/>
  <c r="L1817" i="6"/>
  <c r="K1817" i="6"/>
  <c r="J1817" i="6"/>
  <c r="G1817" i="6"/>
  <c r="H1817" i="6" s="1"/>
  <c r="I1817" i="6" s="1"/>
  <c r="F1817" i="6"/>
  <c r="E1817" i="6"/>
  <c r="R1817" i="6" s="1"/>
  <c r="D1817" i="6"/>
  <c r="Q1817" i="6" s="1"/>
  <c r="C1817" i="6"/>
  <c r="B1817" i="6"/>
  <c r="A1817" i="6"/>
  <c r="U1816" i="6"/>
  <c r="S1816" i="6"/>
  <c r="R1816" i="6"/>
  <c r="Q1816" i="6"/>
  <c r="O1816" i="6"/>
  <c r="N1816" i="6"/>
  <c r="M1816" i="6"/>
  <c r="L1816" i="6"/>
  <c r="P1816" i="6" s="1"/>
  <c r="K1816" i="6"/>
  <c r="J1816" i="6"/>
  <c r="G1816" i="6"/>
  <c r="H1816" i="6" s="1"/>
  <c r="I1816" i="6" s="1"/>
  <c r="F1816" i="6"/>
  <c r="T1816" i="6" s="1"/>
  <c r="E1816" i="6"/>
  <c r="D1816" i="6"/>
  <c r="C1816" i="6"/>
  <c r="B1816" i="6"/>
  <c r="A1816" i="6"/>
  <c r="S1815" i="6"/>
  <c r="Q1815" i="6"/>
  <c r="P1815" i="6"/>
  <c r="N1815" i="6"/>
  <c r="M1815" i="6"/>
  <c r="L1815" i="6"/>
  <c r="K1815" i="6"/>
  <c r="U1815" i="6" s="1"/>
  <c r="J1815" i="6"/>
  <c r="H1815" i="6"/>
  <c r="I1815" i="6" s="1"/>
  <c r="G1815" i="6"/>
  <c r="F1815" i="6"/>
  <c r="T1815" i="6" s="1"/>
  <c r="E1815" i="6"/>
  <c r="R1815" i="6" s="1"/>
  <c r="D1815" i="6"/>
  <c r="C1815" i="6"/>
  <c r="B1815" i="6"/>
  <c r="O1815" i="6" s="1"/>
  <c r="A1815" i="6"/>
  <c r="T1814" i="6"/>
  <c r="R1814" i="6"/>
  <c r="O1814" i="6"/>
  <c r="N1814" i="6"/>
  <c r="M1814" i="6"/>
  <c r="L1814" i="6"/>
  <c r="P1814" i="6" s="1"/>
  <c r="K1814" i="6"/>
  <c r="U1814" i="6" s="1"/>
  <c r="J1814" i="6"/>
  <c r="S1814" i="6" s="1"/>
  <c r="G1814" i="6"/>
  <c r="H1814" i="6" s="1"/>
  <c r="I1814" i="6" s="1"/>
  <c r="F1814" i="6"/>
  <c r="E1814" i="6"/>
  <c r="D1814" i="6"/>
  <c r="Q1814" i="6" s="1"/>
  <c r="C1814" i="6"/>
  <c r="B1814" i="6"/>
  <c r="A1814" i="6"/>
  <c r="U1813" i="6"/>
  <c r="S1813" i="6"/>
  <c r="Q1813" i="6"/>
  <c r="P1813" i="6"/>
  <c r="M1813" i="6"/>
  <c r="L1813" i="6"/>
  <c r="K1813" i="6"/>
  <c r="J1813" i="6"/>
  <c r="H1813" i="6"/>
  <c r="I1813" i="6" s="1"/>
  <c r="G1813" i="6"/>
  <c r="F1813" i="6"/>
  <c r="T1813" i="6" s="1"/>
  <c r="E1813" i="6"/>
  <c r="R1813" i="6" s="1"/>
  <c r="D1813" i="6"/>
  <c r="B1813" i="6"/>
  <c r="A1813" i="6"/>
  <c r="R1812" i="6"/>
  <c r="Q1812" i="6"/>
  <c r="O1812" i="6"/>
  <c r="N1812" i="6"/>
  <c r="M1812" i="6"/>
  <c r="L1812" i="6"/>
  <c r="P1812" i="6" s="1"/>
  <c r="K1812" i="6"/>
  <c r="U1812" i="6" s="1"/>
  <c r="J1812" i="6"/>
  <c r="S1812" i="6" s="1"/>
  <c r="G1812" i="6"/>
  <c r="H1812" i="6" s="1"/>
  <c r="I1812" i="6" s="1"/>
  <c r="F1812" i="6"/>
  <c r="T1812" i="6" s="1"/>
  <c r="E1812" i="6"/>
  <c r="D1812" i="6"/>
  <c r="B1812" i="6"/>
  <c r="A1812" i="6"/>
  <c r="U1811" i="6"/>
  <c r="T1811" i="6"/>
  <c r="Q1811" i="6"/>
  <c r="P1811" i="6"/>
  <c r="O1811" i="6"/>
  <c r="M1811" i="6"/>
  <c r="L1811" i="6"/>
  <c r="K1811" i="6"/>
  <c r="J1811" i="6"/>
  <c r="S1811" i="6" s="1"/>
  <c r="G1811" i="6"/>
  <c r="H1811" i="6" s="1"/>
  <c r="I1811" i="6" s="1"/>
  <c r="F1811" i="6"/>
  <c r="E1811" i="6"/>
  <c r="R1811" i="6" s="1"/>
  <c r="D1811" i="6"/>
  <c r="B1811" i="6"/>
  <c r="N1811" i="6" s="1"/>
  <c r="A1811" i="6"/>
  <c r="T1810" i="6"/>
  <c r="R1810" i="6"/>
  <c r="Q1810" i="6"/>
  <c r="M1810" i="6"/>
  <c r="L1810" i="6"/>
  <c r="P1810" i="6" s="1"/>
  <c r="K1810" i="6"/>
  <c r="U1810" i="6" s="1"/>
  <c r="J1810" i="6"/>
  <c r="S1810" i="6" s="1"/>
  <c r="I1810" i="6"/>
  <c r="H1810" i="6"/>
  <c r="G1810" i="6"/>
  <c r="F1810" i="6"/>
  <c r="E1810" i="6"/>
  <c r="D1810" i="6"/>
  <c r="C1810" i="6"/>
  <c r="B1810" i="6"/>
  <c r="A1810" i="6"/>
  <c r="U1809" i="6"/>
  <c r="S1809" i="6"/>
  <c r="R1809" i="6"/>
  <c r="O1809" i="6"/>
  <c r="N1809" i="6"/>
  <c r="M1809" i="6"/>
  <c r="L1809" i="6"/>
  <c r="P1809" i="6" s="1"/>
  <c r="K1809" i="6"/>
  <c r="J1809" i="6"/>
  <c r="H1809" i="6"/>
  <c r="I1809" i="6" s="1"/>
  <c r="G1809" i="6"/>
  <c r="F1809" i="6"/>
  <c r="T1809" i="6" s="1"/>
  <c r="V1809" i="6" s="1"/>
  <c r="W1809" i="6" s="1"/>
  <c r="X1809" i="6" s="1"/>
  <c r="E1809" i="6"/>
  <c r="D1809" i="6"/>
  <c r="Q1809" i="6" s="1"/>
  <c r="C1809" i="6"/>
  <c r="B1809" i="6"/>
  <c r="A1809" i="6"/>
  <c r="S1808" i="6"/>
  <c r="R1808" i="6"/>
  <c r="P1808" i="6"/>
  <c r="M1808" i="6"/>
  <c r="L1808" i="6"/>
  <c r="K1808" i="6"/>
  <c r="U1808" i="6" s="1"/>
  <c r="J1808" i="6"/>
  <c r="H1808" i="6"/>
  <c r="G1808" i="6"/>
  <c r="F1808" i="6"/>
  <c r="T1808" i="6" s="1"/>
  <c r="E1808" i="6"/>
  <c r="I1808" i="6" s="1"/>
  <c r="D1808" i="6"/>
  <c r="Q1808" i="6" s="1"/>
  <c r="B1808" i="6"/>
  <c r="A1808" i="6"/>
  <c r="R1807" i="6"/>
  <c r="O1807" i="6"/>
  <c r="N1807" i="6"/>
  <c r="M1807" i="6"/>
  <c r="L1807" i="6"/>
  <c r="P1807" i="6" s="1"/>
  <c r="K1807" i="6"/>
  <c r="U1807" i="6" s="1"/>
  <c r="J1807" i="6"/>
  <c r="S1807" i="6" s="1"/>
  <c r="G1807" i="6"/>
  <c r="H1807" i="6" s="1"/>
  <c r="I1807" i="6" s="1"/>
  <c r="F1807" i="6"/>
  <c r="T1807" i="6" s="1"/>
  <c r="E1807" i="6"/>
  <c r="D1807" i="6"/>
  <c r="Q1807" i="6" s="1"/>
  <c r="C1807" i="6"/>
  <c r="B1807" i="6"/>
  <c r="A1807" i="6"/>
  <c r="U1806" i="6"/>
  <c r="Q1806" i="6"/>
  <c r="P1806" i="6"/>
  <c r="M1806" i="6"/>
  <c r="L1806" i="6"/>
  <c r="K1806" i="6"/>
  <c r="J1806" i="6"/>
  <c r="S1806" i="6" s="1"/>
  <c r="H1806" i="6"/>
  <c r="I1806" i="6" s="1"/>
  <c r="G1806" i="6"/>
  <c r="F1806" i="6"/>
  <c r="T1806" i="6" s="1"/>
  <c r="E1806" i="6"/>
  <c r="R1806" i="6" s="1"/>
  <c r="D1806" i="6"/>
  <c r="B1806" i="6"/>
  <c r="A1806" i="6"/>
  <c r="T1805" i="6"/>
  <c r="R1805" i="6"/>
  <c r="Q1805" i="6"/>
  <c r="P1805" i="6"/>
  <c r="N1805" i="6"/>
  <c r="M1805" i="6"/>
  <c r="L1805" i="6"/>
  <c r="K1805" i="6"/>
  <c r="U1805" i="6" s="1"/>
  <c r="J1805" i="6"/>
  <c r="S1805" i="6" s="1"/>
  <c r="G1805" i="6"/>
  <c r="H1805" i="6" s="1"/>
  <c r="F1805" i="6"/>
  <c r="E1805" i="6"/>
  <c r="D1805" i="6"/>
  <c r="B1805" i="6"/>
  <c r="O1805" i="6" s="1"/>
  <c r="A1805" i="6"/>
  <c r="U1804" i="6"/>
  <c r="Q1804" i="6"/>
  <c r="P1804" i="6"/>
  <c r="M1804" i="6"/>
  <c r="L1804" i="6"/>
  <c r="K1804" i="6"/>
  <c r="J1804" i="6"/>
  <c r="S1804" i="6" s="1"/>
  <c r="H1804" i="6"/>
  <c r="I1804" i="6" s="1"/>
  <c r="G1804" i="6"/>
  <c r="F1804" i="6"/>
  <c r="T1804" i="6" s="1"/>
  <c r="E1804" i="6"/>
  <c r="R1804" i="6" s="1"/>
  <c r="D1804" i="6"/>
  <c r="B1804" i="6"/>
  <c r="A1804" i="6"/>
  <c r="T1803" i="6"/>
  <c r="R1803" i="6"/>
  <c r="P1803" i="6"/>
  <c r="M1803" i="6"/>
  <c r="L1803" i="6"/>
  <c r="K1803" i="6"/>
  <c r="U1803" i="6" s="1"/>
  <c r="J1803" i="6"/>
  <c r="S1803" i="6" s="1"/>
  <c r="G1803" i="6"/>
  <c r="H1803" i="6" s="1"/>
  <c r="I1803" i="6" s="1"/>
  <c r="F1803" i="6"/>
  <c r="E1803" i="6"/>
  <c r="D1803" i="6"/>
  <c r="Q1803" i="6" s="1"/>
  <c r="B1803" i="6"/>
  <c r="A1803" i="6"/>
  <c r="U1802" i="6"/>
  <c r="S1802" i="6"/>
  <c r="N1802" i="6"/>
  <c r="M1802" i="6"/>
  <c r="L1802" i="6"/>
  <c r="P1802" i="6" s="1"/>
  <c r="K1802" i="6"/>
  <c r="J1802" i="6"/>
  <c r="H1802" i="6"/>
  <c r="G1802" i="6"/>
  <c r="F1802" i="6"/>
  <c r="T1802" i="6" s="1"/>
  <c r="E1802" i="6"/>
  <c r="D1802" i="6"/>
  <c r="Q1802" i="6" s="1"/>
  <c r="B1802" i="6"/>
  <c r="C1802" i="6" s="1"/>
  <c r="A1802" i="6"/>
  <c r="S1801" i="6"/>
  <c r="Q1801" i="6"/>
  <c r="P1801" i="6"/>
  <c r="N1801" i="6"/>
  <c r="M1801" i="6"/>
  <c r="L1801" i="6"/>
  <c r="K1801" i="6"/>
  <c r="U1801" i="6" s="1"/>
  <c r="J1801" i="6"/>
  <c r="H1801" i="6"/>
  <c r="I1801" i="6" s="1"/>
  <c r="G1801" i="6"/>
  <c r="F1801" i="6"/>
  <c r="T1801" i="6" s="1"/>
  <c r="E1801" i="6"/>
  <c r="R1801" i="6" s="1"/>
  <c r="D1801" i="6"/>
  <c r="C1801" i="6"/>
  <c r="B1801" i="6"/>
  <c r="V1801" i="6" s="1"/>
  <c r="W1801" i="6" s="1"/>
  <c r="X1801" i="6" s="1"/>
  <c r="A1801" i="6"/>
  <c r="T1800" i="6"/>
  <c r="R1800" i="6"/>
  <c r="O1800" i="6"/>
  <c r="N1800" i="6"/>
  <c r="M1800" i="6"/>
  <c r="L1800" i="6"/>
  <c r="P1800" i="6" s="1"/>
  <c r="K1800" i="6"/>
  <c r="U1800" i="6" s="1"/>
  <c r="J1800" i="6"/>
  <c r="S1800" i="6" s="1"/>
  <c r="H1800" i="6"/>
  <c r="I1800" i="6" s="1"/>
  <c r="G1800" i="6"/>
  <c r="F1800" i="6"/>
  <c r="E1800" i="6"/>
  <c r="D1800" i="6"/>
  <c r="Q1800" i="6" s="1"/>
  <c r="C1800" i="6"/>
  <c r="B1800" i="6"/>
  <c r="A1800" i="6"/>
  <c r="U1799" i="6"/>
  <c r="R1799" i="6"/>
  <c r="P1799" i="6"/>
  <c r="N1799" i="6"/>
  <c r="M1799" i="6"/>
  <c r="L1799" i="6"/>
  <c r="K1799" i="6"/>
  <c r="J1799" i="6"/>
  <c r="S1799" i="6" s="1"/>
  <c r="G1799" i="6"/>
  <c r="H1799" i="6" s="1"/>
  <c r="I1799" i="6" s="1"/>
  <c r="F1799" i="6"/>
  <c r="E1799" i="6"/>
  <c r="D1799" i="6"/>
  <c r="Q1799" i="6" s="1"/>
  <c r="C1799" i="6"/>
  <c r="B1799" i="6"/>
  <c r="O1799" i="6" s="1"/>
  <c r="A1799" i="6"/>
  <c r="U1798" i="6"/>
  <c r="S1798" i="6"/>
  <c r="R1798" i="6"/>
  <c r="M1798" i="6"/>
  <c r="L1798" i="6"/>
  <c r="P1798" i="6" s="1"/>
  <c r="K1798" i="6"/>
  <c r="J1798" i="6"/>
  <c r="G1798" i="6"/>
  <c r="H1798" i="6" s="1"/>
  <c r="I1798" i="6" s="1"/>
  <c r="F1798" i="6"/>
  <c r="T1798" i="6" s="1"/>
  <c r="E1798" i="6"/>
  <c r="D1798" i="6"/>
  <c r="Q1798" i="6" s="1"/>
  <c r="B1798" i="6"/>
  <c r="A1798" i="6"/>
  <c r="Q1797" i="6"/>
  <c r="M1797" i="6"/>
  <c r="L1797" i="6"/>
  <c r="P1797" i="6" s="1"/>
  <c r="K1797" i="6"/>
  <c r="U1797" i="6" s="1"/>
  <c r="J1797" i="6"/>
  <c r="S1797" i="6" s="1"/>
  <c r="I1797" i="6"/>
  <c r="H1797" i="6"/>
  <c r="G1797" i="6"/>
  <c r="F1797" i="6"/>
  <c r="T1797" i="6" s="1"/>
  <c r="E1797" i="6"/>
  <c r="R1797" i="6" s="1"/>
  <c r="D1797" i="6"/>
  <c r="B1797" i="6"/>
  <c r="C1797" i="6" s="1"/>
  <c r="A1797" i="6"/>
  <c r="U1796" i="6"/>
  <c r="S1796" i="6"/>
  <c r="R1796" i="6"/>
  <c r="O1796" i="6"/>
  <c r="N1796" i="6"/>
  <c r="M1796" i="6"/>
  <c r="L1796" i="6"/>
  <c r="P1796" i="6" s="1"/>
  <c r="K1796" i="6"/>
  <c r="J1796" i="6"/>
  <c r="H1796" i="6"/>
  <c r="G1796" i="6"/>
  <c r="F1796" i="6"/>
  <c r="T1796" i="6" s="1"/>
  <c r="E1796" i="6"/>
  <c r="D1796" i="6"/>
  <c r="Q1796" i="6" s="1"/>
  <c r="C1796" i="6"/>
  <c r="B1796" i="6"/>
  <c r="A1796" i="6"/>
  <c r="U1795" i="6"/>
  <c r="S1795" i="6"/>
  <c r="R1795" i="6"/>
  <c r="P1795" i="6"/>
  <c r="O1795" i="6"/>
  <c r="N1795" i="6"/>
  <c r="M1795" i="6"/>
  <c r="L1795" i="6"/>
  <c r="K1795" i="6"/>
  <c r="J1795" i="6"/>
  <c r="H1795" i="6"/>
  <c r="I1795" i="6" s="1"/>
  <c r="G1795" i="6"/>
  <c r="F1795" i="6"/>
  <c r="T1795" i="6" s="1"/>
  <c r="E1795" i="6"/>
  <c r="D1795" i="6"/>
  <c r="Q1795" i="6" s="1"/>
  <c r="C1795" i="6"/>
  <c r="B1795" i="6"/>
  <c r="A1795" i="6"/>
  <c r="R1794" i="6"/>
  <c r="P1794" i="6"/>
  <c r="N1794" i="6"/>
  <c r="M1794" i="6"/>
  <c r="L1794" i="6"/>
  <c r="K1794" i="6"/>
  <c r="U1794" i="6" s="1"/>
  <c r="J1794" i="6"/>
  <c r="S1794" i="6" s="1"/>
  <c r="G1794" i="6"/>
  <c r="H1794" i="6" s="1"/>
  <c r="I1794" i="6" s="1"/>
  <c r="F1794" i="6"/>
  <c r="T1794" i="6" s="1"/>
  <c r="E1794" i="6"/>
  <c r="D1794" i="6"/>
  <c r="Q1794" i="6" s="1"/>
  <c r="B1794" i="6"/>
  <c r="V1794" i="6" s="1"/>
  <c r="W1794" i="6" s="1"/>
  <c r="X1794" i="6" s="1"/>
  <c r="A1794" i="6"/>
  <c r="U1793" i="6"/>
  <c r="T1793" i="6"/>
  <c r="Q1793" i="6"/>
  <c r="O1793" i="6"/>
  <c r="N1793" i="6"/>
  <c r="M1793" i="6"/>
  <c r="L1793" i="6"/>
  <c r="P1793" i="6" s="1"/>
  <c r="K1793" i="6"/>
  <c r="J1793" i="6"/>
  <c r="S1793" i="6" s="1"/>
  <c r="G1793" i="6"/>
  <c r="H1793" i="6" s="1"/>
  <c r="I1793" i="6" s="1"/>
  <c r="F1793" i="6"/>
  <c r="E1793" i="6"/>
  <c r="R1793" i="6" s="1"/>
  <c r="D1793" i="6"/>
  <c r="C1793" i="6"/>
  <c r="B1793" i="6"/>
  <c r="A1793" i="6"/>
  <c r="U1792" i="6"/>
  <c r="Q1792" i="6"/>
  <c r="P1792" i="6"/>
  <c r="M1792" i="6"/>
  <c r="L1792" i="6"/>
  <c r="K1792" i="6"/>
  <c r="J1792" i="6"/>
  <c r="S1792" i="6" s="1"/>
  <c r="H1792" i="6"/>
  <c r="I1792" i="6" s="1"/>
  <c r="G1792" i="6"/>
  <c r="F1792" i="6"/>
  <c r="T1792" i="6" s="1"/>
  <c r="E1792" i="6"/>
  <c r="R1792" i="6" s="1"/>
  <c r="D1792" i="6"/>
  <c r="C1792" i="6"/>
  <c r="B1792" i="6"/>
  <c r="A1792" i="6"/>
  <c r="U1791" i="6"/>
  <c r="S1791" i="6"/>
  <c r="R1791" i="6"/>
  <c r="M1791" i="6"/>
  <c r="L1791" i="6"/>
  <c r="P1791" i="6" s="1"/>
  <c r="K1791" i="6"/>
  <c r="J1791" i="6"/>
  <c r="G1791" i="6"/>
  <c r="H1791" i="6" s="1"/>
  <c r="I1791" i="6" s="1"/>
  <c r="F1791" i="6"/>
  <c r="T1791" i="6" s="1"/>
  <c r="E1791" i="6"/>
  <c r="D1791" i="6"/>
  <c r="Q1791" i="6" s="1"/>
  <c r="B1791" i="6"/>
  <c r="A1791" i="6"/>
  <c r="Q1790" i="6"/>
  <c r="M1790" i="6"/>
  <c r="L1790" i="6"/>
  <c r="P1790" i="6" s="1"/>
  <c r="K1790" i="6"/>
  <c r="U1790" i="6" s="1"/>
  <c r="J1790" i="6"/>
  <c r="S1790" i="6" s="1"/>
  <c r="I1790" i="6"/>
  <c r="H1790" i="6"/>
  <c r="V1790" i="6" s="1"/>
  <c r="W1790" i="6" s="1"/>
  <c r="X1790" i="6" s="1"/>
  <c r="G1790" i="6"/>
  <c r="F1790" i="6"/>
  <c r="T1790" i="6" s="1"/>
  <c r="E1790" i="6"/>
  <c r="R1790" i="6" s="1"/>
  <c r="D1790" i="6"/>
  <c r="B1790" i="6"/>
  <c r="C1790" i="6" s="1"/>
  <c r="A1790" i="6"/>
  <c r="U1789" i="6"/>
  <c r="S1789" i="6"/>
  <c r="R1789" i="6"/>
  <c r="O1789" i="6"/>
  <c r="N1789" i="6"/>
  <c r="M1789" i="6"/>
  <c r="L1789" i="6"/>
  <c r="P1789" i="6" s="1"/>
  <c r="K1789" i="6"/>
  <c r="J1789" i="6"/>
  <c r="H1789" i="6"/>
  <c r="G1789" i="6"/>
  <c r="F1789" i="6"/>
  <c r="T1789" i="6" s="1"/>
  <c r="E1789" i="6"/>
  <c r="D1789" i="6"/>
  <c r="Q1789" i="6" s="1"/>
  <c r="C1789" i="6"/>
  <c r="B1789" i="6"/>
  <c r="A1789" i="6"/>
  <c r="U1788" i="6"/>
  <c r="S1788" i="6"/>
  <c r="R1788" i="6"/>
  <c r="P1788" i="6"/>
  <c r="O1788" i="6"/>
  <c r="N1788" i="6"/>
  <c r="M1788" i="6"/>
  <c r="L1788" i="6"/>
  <c r="K1788" i="6"/>
  <c r="J1788" i="6"/>
  <c r="H1788" i="6"/>
  <c r="I1788" i="6" s="1"/>
  <c r="G1788" i="6"/>
  <c r="F1788" i="6"/>
  <c r="T1788" i="6" s="1"/>
  <c r="E1788" i="6"/>
  <c r="D1788" i="6"/>
  <c r="Q1788" i="6" s="1"/>
  <c r="C1788" i="6"/>
  <c r="B1788" i="6"/>
  <c r="A1788" i="6"/>
  <c r="R1787" i="6"/>
  <c r="P1787" i="6"/>
  <c r="N1787" i="6"/>
  <c r="M1787" i="6"/>
  <c r="L1787" i="6"/>
  <c r="K1787" i="6"/>
  <c r="U1787" i="6" s="1"/>
  <c r="J1787" i="6"/>
  <c r="S1787" i="6" s="1"/>
  <c r="G1787" i="6"/>
  <c r="H1787" i="6" s="1"/>
  <c r="I1787" i="6" s="1"/>
  <c r="F1787" i="6"/>
  <c r="T1787" i="6" s="1"/>
  <c r="E1787" i="6"/>
  <c r="D1787" i="6"/>
  <c r="Q1787" i="6" s="1"/>
  <c r="B1787" i="6"/>
  <c r="V1787" i="6" s="1"/>
  <c r="W1787" i="6" s="1"/>
  <c r="X1787" i="6" s="1"/>
  <c r="A1787" i="6"/>
  <c r="U1786" i="6"/>
  <c r="T1786" i="6"/>
  <c r="Q1786" i="6"/>
  <c r="O1786" i="6"/>
  <c r="N1786" i="6"/>
  <c r="M1786" i="6"/>
  <c r="L1786" i="6"/>
  <c r="P1786" i="6" s="1"/>
  <c r="K1786" i="6"/>
  <c r="J1786" i="6"/>
  <c r="S1786" i="6" s="1"/>
  <c r="G1786" i="6"/>
  <c r="H1786" i="6" s="1"/>
  <c r="I1786" i="6" s="1"/>
  <c r="F1786" i="6"/>
  <c r="E1786" i="6"/>
  <c r="R1786" i="6" s="1"/>
  <c r="D1786" i="6"/>
  <c r="C1786" i="6"/>
  <c r="B1786" i="6"/>
  <c r="A1786" i="6"/>
  <c r="U1785" i="6"/>
  <c r="Q1785" i="6"/>
  <c r="P1785" i="6"/>
  <c r="M1785" i="6"/>
  <c r="L1785" i="6"/>
  <c r="K1785" i="6"/>
  <c r="J1785" i="6"/>
  <c r="S1785" i="6" s="1"/>
  <c r="H1785" i="6"/>
  <c r="I1785" i="6" s="1"/>
  <c r="G1785" i="6"/>
  <c r="F1785" i="6"/>
  <c r="T1785" i="6" s="1"/>
  <c r="E1785" i="6"/>
  <c r="R1785" i="6" s="1"/>
  <c r="D1785" i="6"/>
  <c r="C1785" i="6"/>
  <c r="B1785" i="6"/>
  <c r="A1785" i="6"/>
  <c r="U1784" i="6"/>
  <c r="S1784" i="6"/>
  <c r="R1784" i="6"/>
  <c r="M1784" i="6"/>
  <c r="L1784" i="6"/>
  <c r="P1784" i="6" s="1"/>
  <c r="K1784" i="6"/>
  <c r="J1784" i="6"/>
  <c r="G1784" i="6"/>
  <c r="H1784" i="6" s="1"/>
  <c r="I1784" i="6" s="1"/>
  <c r="F1784" i="6"/>
  <c r="T1784" i="6" s="1"/>
  <c r="E1784" i="6"/>
  <c r="D1784" i="6"/>
  <c r="Q1784" i="6" s="1"/>
  <c r="B1784" i="6"/>
  <c r="A1784" i="6"/>
  <c r="Q1783" i="6"/>
  <c r="M1783" i="6"/>
  <c r="L1783" i="6"/>
  <c r="P1783" i="6" s="1"/>
  <c r="K1783" i="6"/>
  <c r="U1783" i="6" s="1"/>
  <c r="J1783" i="6"/>
  <c r="S1783" i="6" s="1"/>
  <c r="I1783" i="6"/>
  <c r="H1783" i="6"/>
  <c r="G1783" i="6"/>
  <c r="F1783" i="6"/>
  <c r="T1783" i="6" s="1"/>
  <c r="E1783" i="6"/>
  <c r="R1783" i="6" s="1"/>
  <c r="D1783" i="6"/>
  <c r="B1783" i="6"/>
  <c r="C1783" i="6" s="1"/>
  <c r="A1783" i="6"/>
  <c r="U1782" i="6"/>
  <c r="S1782" i="6"/>
  <c r="R1782" i="6"/>
  <c r="O1782" i="6"/>
  <c r="N1782" i="6"/>
  <c r="M1782" i="6"/>
  <c r="L1782" i="6"/>
  <c r="P1782" i="6" s="1"/>
  <c r="K1782" i="6"/>
  <c r="J1782" i="6"/>
  <c r="H1782" i="6"/>
  <c r="G1782" i="6"/>
  <c r="F1782" i="6"/>
  <c r="T1782" i="6" s="1"/>
  <c r="E1782" i="6"/>
  <c r="D1782" i="6"/>
  <c r="Q1782" i="6" s="1"/>
  <c r="C1782" i="6"/>
  <c r="B1782" i="6"/>
  <c r="A1782" i="6"/>
  <c r="U1781" i="6"/>
  <c r="S1781" i="6"/>
  <c r="R1781" i="6"/>
  <c r="P1781" i="6"/>
  <c r="O1781" i="6"/>
  <c r="N1781" i="6"/>
  <c r="M1781" i="6"/>
  <c r="L1781" i="6"/>
  <c r="K1781" i="6"/>
  <c r="J1781" i="6"/>
  <c r="H1781" i="6"/>
  <c r="I1781" i="6" s="1"/>
  <c r="G1781" i="6"/>
  <c r="F1781" i="6"/>
  <c r="T1781" i="6" s="1"/>
  <c r="E1781" i="6"/>
  <c r="D1781" i="6"/>
  <c r="Q1781" i="6" s="1"/>
  <c r="C1781" i="6"/>
  <c r="B1781" i="6"/>
  <c r="A1781" i="6"/>
  <c r="R1780" i="6"/>
  <c r="P1780" i="6"/>
  <c r="N1780" i="6"/>
  <c r="M1780" i="6"/>
  <c r="L1780" i="6"/>
  <c r="K1780" i="6"/>
  <c r="U1780" i="6" s="1"/>
  <c r="J1780" i="6"/>
  <c r="S1780" i="6" s="1"/>
  <c r="G1780" i="6"/>
  <c r="H1780" i="6" s="1"/>
  <c r="I1780" i="6" s="1"/>
  <c r="F1780" i="6"/>
  <c r="T1780" i="6" s="1"/>
  <c r="E1780" i="6"/>
  <c r="D1780" i="6"/>
  <c r="Q1780" i="6" s="1"/>
  <c r="B1780" i="6"/>
  <c r="V1780" i="6" s="1"/>
  <c r="W1780" i="6" s="1"/>
  <c r="X1780" i="6" s="1"/>
  <c r="A1780" i="6"/>
  <c r="U1779" i="6"/>
  <c r="T1779" i="6"/>
  <c r="Q1779" i="6"/>
  <c r="O1779" i="6"/>
  <c r="N1779" i="6"/>
  <c r="M1779" i="6"/>
  <c r="L1779" i="6"/>
  <c r="P1779" i="6" s="1"/>
  <c r="K1779" i="6"/>
  <c r="J1779" i="6"/>
  <c r="S1779" i="6" s="1"/>
  <c r="G1779" i="6"/>
  <c r="H1779" i="6" s="1"/>
  <c r="I1779" i="6" s="1"/>
  <c r="F1779" i="6"/>
  <c r="E1779" i="6"/>
  <c r="R1779" i="6" s="1"/>
  <c r="D1779" i="6"/>
  <c r="C1779" i="6"/>
  <c r="B1779" i="6"/>
  <c r="A1779" i="6"/>
  <c r="U1778" i="6"/>
  <c r="Q1778" i="6"/>
  <c r="P1778" i="6"/>
  <c r="M1778" i="6"/>
  <c r="L1778" i="6"/>
  <c r="K1778" i="6"/>
  <c r="J1778" i="6"/>
  <c r="S1778" i="6" s="1"/>
  <c r="H1778" i="6"/>
  <c r="I1778" i="6" s="1"/>
  <c r="G1778" i="6"/>
  <c r="F1778" i="6"/>
  <c r="T1778" i="6" s="1"/>
  <c r="E1778" i="6"/>
  <c r="R1778" i="6" s="1"/>
  <c r="D1778" i="6"/>
  <c r="C1778" i="6"/>
  <c r="B1778" i="6"/>
  <c r="A1778" i="6"/>
  <c r="U1777" i="6"/>
  <c r="S1777" i="6"/>
  <c r="R1777" i="6"/>
  <c r="M1777" i="6"/>
  <c r="L1777" i="6"/>
  <c r="P1777" i="6" s="1"/>
  <c r="K1777" i="6"/>
  <c r="J1777" i="6"/>
  <c r="G1777" i="6"/>
  <c r="H1777" i="6" s="1"/>
  <c r="I1777" i="6" s="1"/>
  <c r="F1777" i="6"/>
  <c r="T1777" i="6" s="1"/>
  <c r="E1777" i="6"/>
  <c r="D1777" i="6"/>
  <c r="Q1777" i="6" s="1"/>
  <c r="B1777" i="6"/>
  <c r="A1777" i="6"/>
  <c r="Q1776" i="6"/>
  <c r="M1776" i="6"/>
  <c r="L1776" i="6"/>
  <c r="P1776" i="6" s="1"/>
  <c r="K1776" i="6"/>
  <c r="U1776" i="6" s="1"/>
  <c r="J1776" i="6"/>
  <c r="S1776" i="6" s="1"/>
  <c r="I1776" i="6"/>
  <c r="H1776" i="6"/>
  <c r="V1776" i="6" s="1"/>
  <c r="G1776" i="6"/>
  <c r="F1776" i="6"/>
  <c r="T1776" i="6" s="1"/>
  <c r="E1776" i="6"/>
  <c r="R1776" i="6" s="1"/>
  <c r="D1776" i="6"/>
  <c r="B1776" i="6"/>
  <c r="C1776" i="6" s="1"/>
  <c r="A1776" i="6"/>
  <c r="U1775" i="6"/>
  <c r="S1775" i="6"/>
  <c r="R1775" i="6"/>
  <c r="O1775" i="6"/>
  <c r="N1775" i="6"/>
  <c r="M1775" i="6"/>
  <c r="L1775" i="6"/>
  <c r="P1775" i="6" s="1"/>
  <c r="K1775" i="6"/>
  <c r="J1775" i="6"/>
  <c r="H1775" i="6"/>
  <c r="G1775" i="6"/>
  <c r="F1775" i="6"/>
  <c r="T1775" i="6" s="1"/>
  <c r="E1775" i="6"/>
  <c r="D1775" i="6"/>
  <c r="Q1775" i="6" s="1"/>
  <c r="C1775" i="6"/>
  <c r="B1775" i="6"/>
  <c r="A1775" i="6"/>
  <c r="U1774" i="6"/>
  <c r="S1774" i="6"/>
  <c r="R1774" i="6"/>
  <c r="P1774" i="6"/>
  <c r="O1774" i="6"/>
  <c r="N1774" i="6"/>
  <c r="M1774" i="6"/>
  <c r="L1774" i="6"/>
  <c r="K1774" i="6"/>
  <c r="J1774" i="6"/>
  <c r="H1774" i="6"/>
  <c r="I1774" i="6" s="1"/>
  <c r="G1774" i="6"/>
  <c r="F1774" i="6"/>
  <c r="T1774" i="6" s="1"/>
  <c r="E1774" i="6"/>
  <c r="D1774" i="6"/>
  <c r="Q1774" i="6" s="1"/>
  <c r="C1774" i="6"/>
  <c r="B1774" i="6"/>
  <c r="A1774" i="6"/>
  <c r="R1773" i="6"/>
  <c r="P1773" i="6"/>
  <c r="N1773" i="6"/>
  <c r="M1773" i="6"/>
  <c r="L1773" i="6"/>
  <c r="K1773" i="6"/>
  <c r="U1773" i="6" s="1"/>
  <c r="J1773" i="6"/>
  <c r="S1773" i="6" s="1"/>
  <c r="G1773" i="6"/>
  <c r="H1773" i="6" s="1"/>
  <c r="I1773" i="6" s="1"/>
  <c r="F1773" i="6"/>
  <c r="T1773" i="6" s="1"/>
  <c r="E1773" i="6"/>
  <c r="D1773" i="6"/>
  <c r="Q1773" i="6" s="1"/>
  <c r="B1773" i="6"/>
  <c r="V1773" i="6" s="1"/>
  <c r="W1773" i="6" s="1"/>
  <c r="X1773" i="6" s="1"/>
  <c r="A1773" i="6"/>
  <c r="U1772" i="6"/>
  <c r="T1772" i="6"/>
  <c r="Q1772" i="6"/>
  <c r="O1772" i="6"/>
  <c r="N1772" i="6"/>
  <c r="M1772" i="6"/>
  <c r="L1772" i="6"/>
  <c r="P1772" i="6" s="1"/>
  <c r="K1772" i="6"/>
  <c r="J1772" i="6"/>
  <c r="S1772" i="6" s="1"/>
  <c r="G1772" i="6"/>
  <c r="H1772" i="6" s="1"/>
  <c r="I1772" i="6" s="1"/>
  <c r="F1772" i="6"/>
  <c r="E1772" i="6"/>
  <c r="R1772" i="6" s="1"/>
  <c r="D1772" i="6"/>
  <c r="C1772" i="6"/>
  <c r="B1772" i="6"/>
  <c r="A1772" i="6"/>
  <c r="U1771" i="6"/>
  <c r="Q1771" i="6"/>
  <c r="P1771" i="6"/>
  <c r="M1771" i="6"/>
  <c r="L1771" i="6"/>
  <c r="K1771" i="6"/>
  <c r="J1771" i="6"/>
  <c r="S1771" i="6" s="1"/>
  <c r="H1771" i="6"/>
  <c r="I1771" i="6" s="1"/>
  <c r="G1771" i="6"/>
  <c r="F1771" i="6"/>
  <c r="T1771" i="6" s="1"/>
  <c r="E1771" i="6"/>
  <c r="R1771" i="6" s="1"/>
  <c r="D1771" i="6"/>
  <c r="C1771" i="6"/>
  <c r="B1771" i="6"/>
  <c r="A1771" i="6"/>
  <c r="U1770" i="6"/>
  <c r="S1770" i="6"/>
  <c r="R1770" i="6"/>
  <c r="M1770" i="6"/>
  <c r="L1770" i="6"/>
  <c r="P1770" i="6" s="1"/>
  <c r="K1770" i="6"/>
  <c r="J1770" i="6"/>
  <c r="G1770" i="6"/>
  <c r="H1770" i="6" s="1"/>
  <c r="I1770" i="6" s="1"/>
  <c r="F1770" i="6"/>
  <c r="T1770" i="6" s="1"/>
  <c r="E1770" i="6"/>
  <c r="D1770" i="6"/>
  <c r="Q1770" i="6" s="1"/>
  <c r="B1770" i="6"/>
  <c r="A1770" i="6"/>
  <c r="Q1769" i="6"/>
  <c r="M1769" i="6"/>
  <c r="L1769" i="6"/>
  <c r="P1769" i="6" s="1"/>
  <c r="K1769" i="6"/>
  <c r="U1769" i="6" s="1"/>
  <c r="J1769" i="6"/>
  <c r="S1769" i="6" s="1"/>
  <c r="I1769" i="6"/>
  <c r="H1769" i="6"/>
  <c r="G1769" i="6"/>
  <c r="F1769" i="6"/>
  <c r="T1769" i="6" s="1"/>
  <c r="E1769" i="6"/>
  <c r="R1769" i="6" s="1"/>
  <c r="D1769" i="6"/>
  <c r="B1769" i="6"/>
  <c r="C1769" i="6" s="1"/>
  <c r="A1769" i="6"/>
  <c r="U1768" i="6"/>
  <c r="S1768" i="6"/>
  <c r="R1768" i="6"/>
  <c r="O1768" i="6"/>
  <c r="N1768" i="6"/>
  <c r="M1768" i="6"/>
  <c r="L1768" i="6"/>
  <c r="P1768" i="6" s="1"/>
  <c r="K1768" i="6"/>
  <c r="J1768" i="6"/>
  <c r="H1768" i="6"/>
  <c r="G1768" i="6"/>
  <c r="F1768" i="6"/>
  <c r="T1768" i="6" s="1"/>
  <c r="E1768" i="6"/>
  <c r="D1768" i="6"/>
  <c r="Q1768" i="6" s="1"/>
  <c r="C1768" i="6"/>
  <c r="B1768" i="6"/>
  <c r="A1768" i="6"/>
  <c r="U1767" i="6"/>
  <c r="S1767" i="6"/>
  <c r="R1767" i="6"/>
  <c r="P1767" i="6"/>
  <c r="O1767" i="6"/>
  <c r="N1767" i="6"/>
  <c r="M1767" i="6"/>
  <c r="L1767" i="6"/>
  <c r="K1767" i="6"/>
  <c r="J1767" i="6"/>
  <c r="H1767" i="6"/>
  <c r="I1767" i="6" s="1"/>
  <c r="G1767" i="6"/>
  <c r="F1767" i="6"/>
  <c r="T1767" i="6" s="1"/>
  <c r="E1767" i="6"/>
  <c r="D1767" i="6"/>
  <c r="Q1767" i="6" s="1"/>
  <c r="C1767" i="6"/>
  <c r="B1767" i="6"/>
  <c r="A1767" i="6"/>
  <c r="R1766" i="6"/>
  <c r="P1766" i="6"/>
  <c r="N1766" i="6"/>
  <c r="M1766" i="6"/>
  <c r="L1766" i="6"/>
  <c r="K1766" i="6"/>
  <c r="U1766" i="6" s="1"/>
  <c r="J1766" i="6"/>
  <c r="S1766" i="6" s="1"/>
  <c r="G1766" i="6"/>
  <c r="H1766" i="6" s="1"/>
  <c r="I1766" i="6" s="1"/>
  <c r="F1766" i="6"/>
  <c r="T1766" i="6" s="1"/>
  <c r="E1766" i="6"/>
  <c r="D1766" i="6"/>
  <c r="Q1766" i="6" s="1"/>
  <c r="B1766" i="6"/>
  <c r="V1766" i="6" s="1"/>
  <c r="W1766" i="6" s="1"/>
  <c r="X1766" i="6" s="1"/>
  <c r="A1766" i="6"/>
  <c r="U1765" i="6"/>
  <c r="T1765" i="6"/>
  <c r="Q1765" i="6"/>
  <c r="O1765" i="6"/>
  <c r="N1765" i="6"/>
  <c r="M1765" i="6"/>
  <c r="L1765" i="6"/>
  <c r="P1765" i="6" s="1"/>
  <c r="K1765" i="6"/>
  <c r="J1765" i="6"/>
  <c r="S1765" i="6" s="1"/>
  <c r="G1765" i="6"/>
  <c r="H1765" i="6" s="1"/>
  <c r="I1765" i="6" s="1"/>
  <c r="F1765" i="6"/>
  <c r="E1765" i="6"/>
  <c r="R1765" i="6" s="1"/>
  <c r="D1765" i="6"/>
  <c r="C1765" i="6"/>
  <c r="B1765" i="6"/>
  <c r="A1765" i="6"/>
  <c r="U1764" i="6"/>
  <c r="Q1764" i="6"/>
  <c r="P1764" i="6"/>
  <c r="M1764" i="6"/>
  <c r="L1764" i="6"/>
  <c r="K1764" i="6"/>
  <c r="J1764" i="6"/>
  <c r="S1764" i="6" s="1"/>
  <c r="H1764" i="6"/>
  <c r="I1764" i="6" s="1"/>
  <c r="G1764" i="6"/>
  <c r="F1764" i="6"/>
  <c r="T1764" i="6" s="1"/>
  <c r="E1764" i="6"/>
  <c r="R1764" i="6" s="1"/>
  <c r="D1764" i="6"/>
  <c r="C1764" i="6"/>
  <c r="B1764" i="6"/>
  <c r="A1764" i="6"/>
  <c r="U1763" i="6"/>
  <c r="S1763" i="6"/>
  <c r="R1763" i="6"/>
  <c r="M1763" i="6"/>
  <c r="L1763" i="6"/>
  <c r="P1763" i="6" s="1"/>
  <c r="K1763" i="6"/>
  <c r="J1763" i="6"/>
  <c r="G1763" i="6"/>
  <c r="H1763" i="6" s="1"/>
  <c r="I1763" i="6" s="1"/>
  <c r="F1763" i="6"/>
  <c r="T1763" i="6" s="1"/>
  <c r="E1763" i="6"/>
  <c r="D1763" i="6"/>
  <c r="Q1763" i="6" s="1"/>
  <c r="B1763" i="6"/>
  <c r="A1763" i="6"/>
  <c r="Q1762" i="6"/>
  <c r="M1762" i="6"/>
  <c r="L1762" i="6"/>
  <c r="P1762" i="6" s="1"/>
  <c r="K1762" i="6"/>
  <c r="U1762" i="6" s="1"/>
  <c r="J1762" i="6"/>
  <c r="S1762" i="6" s="1"/>
  <c r="I1762" i="6"/>
  <c r="H1762" i="6"/>
  <c r="V1762" i="6" s="1"/>
  <c r="W1762" i="6" s="1"/>
  <c r="X1762" i="6" s="1"/>
  <c r="G1762" i="6"/>
  <c r="F1762" i="6"/>
  <c r="T1762" i="6" s="1"/>
  <c r="E1762" i="6"/>
  <c r="R1762" i="6" s="1"/>
  <c r="D1762" i="6"/>
  <c r="B1762" i="6"/>
  <c r="C1762" i="6" s="1"/>
  <c r="A1762" i="6"/>
  <c r="U1761" i="6"/>
  <c r="S1761" i="6"/>
  <c r="R1761" i="6"/>
  <c r="O1761" i="6"/>
  <c r="N1761" i="6"/>
  <c r="M1761" i="6"/>
  <c r="L1761" i="6"/>
  <c r="P1761" i="6" s="1"/>
  <c r="K1761" i="6"/>
  <c r="J1761" i="6"/>
  <c r="H1761" i="6"/>
  <c r="G1761" i="6"/>
  <c r="F1761" i="6"/>
  <c r="T1761" i="6" s="1"/>
  <c r="E1761" i="6"/>
  <c r="D1761" i="6"/>
  <c r="Q1761" i="6" s="1"/>
  <c r="C1761" i="6"/>
  <c r="B1761" i="6"/>
  <c r="A1761" i="6"/>
  <c r="U1760" i="6"/>
  <c r="S1760" i="6"/>
  <c r="R1760" i="6"/>
  <c r="P1760" i="6"/>
  <c r="O1760" i="6"/>
  <c r="N1760" i="6"/>
  <c r="M1760" i="6"/>
  <c r="L1760" i="6"/>
  <c r="K1760" i="6"/>
  <c r="J1760" i="6"/>
  <c r="H1760" i="6"/>
  <c r="I1760" i="6" s="1"/>
  <c r="G1760" i="6"/>
  <c r="F1760" i="6"/>
  <c r="T1760" i="6" s="1"/>
  <c r="E1760" i="6"/>
  <c r="D1760" i="6"/>
  <c r="Q1760" i="6" s="1"/>
  <c r="C1760" i="6"/>
  <c r="B1760" i="6"/>
  <c r="A1760" i="6"/>
  <c r="R1759" i="6"/>
  <c r="P1759" i="6"/>
  <c r="N1759" i="6"/>
  <c r="M1759" i="6"/>
  <c r="L1759" i="6"/>
  <c r="K1759" i="6"/>
  <c r="U1759" i="6" s="1"/>
  <c r="J1759" i="6"/>
  <c r="S1759" i="6" s="1"/>
  <c r="G1759" i="6"/>
  <c r="H1759" i="6" s="1"/>
  <c r="I1759" i="6" s="1"/>
  <c r="F1759" i="6"/>
  <c r="T1759" i="6" s="1"/>
  <c r="E1759" i="6"/>
  <c r="D1759" i="6"/>
  <c r="Q1759" i="6" s="1"/>
  <c r="B1759" i="6"/>
  <c r="V1759" i="6" s="1"/>
  <c r="A1759" i="6"/>
  <c r="U1758" i="6"/>
  <c r="T1758" i="6"/>
  <c r="Q1758" i="6"/>
  <c r="O1758" i="6"/>
  <c r="N1758" i="6"/>
  <c r="M1758" i="6"/>
  <c r="L1758" i="6"/>
  <c r="P1758" i="6" s="1"/>
  <c r="K1758" i="6"/>
  <c r="J1758" i="6"/>
  <c r="S1758" i="6" s="1"/>
  <c r="G1758" i="6"/>
  <c r="H1758" i="6" s="1"/>
  <c r="I1758" i="6" s="1"/>
  <c r="F1758" i="6"/>
  <c r="E1758" i="6"/>
  <c r="R1758" i="6" s="1"/>
  <c r="D1758" i="6"/>
  <c r="C1758" i="6"/>
  <c r="B1758" i="6"/>
  <c r="A1758" i="6"/>
  <c r="U1757" i="6"/>
  <c r="Q1757" i="6"/>
  <c r="P1757" i="6"/>
  <c r="M1757" i="6"/>
  <c r="L1757" i="6"/>
  <c r="K1757" i="6"/>
  <c r="J1757" i="6"/>
  <c r="S1757" i="6" s="1"/>
  <c r="H1757" i="6"/>
  <c r="I1757" i="6" s="1"/>
  <c r="G1757" i="6"/>
  <c r="F1757" i="6"/>
  <c r="T1757" i="6" s="1"/>
  <c r="E1757" i="6"/>
  <c r="R1757" i="6" s="1"/>
  <c r="D1757" i="6"/>
  <c r="C1757" i="6"/>
  <c r="B1757" i="6"/>
  <c r="A1757" i="6"/>
  <c r="U1756" i="6"/>
  <c r="S1756" i="6"/>
  <c r="R1756" i="6"/>
  <c r="M1756" i="6"/>
  <c r="L1756" i="6"/>
  <c r="P1756" i="6" s="1"/>
  <c r="K1756" i="6"/>
  <c r="J1756" i="6"/>
  <c r="G1756" i="6"/>
  <c r="H1756" i="6" s="1"/>
  <c r="I1756" i="6" s="1"/>
  <c r="F1756" i="6"/>
  <c r="T1756" i="6" s="1"/>
  <c r="E1756" i="6"/>
  <c r="D1756" i="6"/>
  <c r="Q1756" i="6" s="1"/>
  <c r="B1756" i="6"/>
  <c r="A1756" i="6"/>
  <c r="Q1755" i="6"/>
  <c r="M1755" i="6"/>
  <c r="L1755" i="6"/>
  <c r="P1755" i="6" s="1"/>
  <c r="K1755" i="6"/>
  <c r="U1755" i="6" s="1"/>
  <c r="J1755" i="6"/>
  <c r="S1755" i="6" s="1"/>
  <c r="I1755" i="6"/>
  <c r="H1755" i="6"/>
  <c r="G1755" i="6"/>
  <c r="F1755" i="6"/>
  <c r="T1755" i="6" s="1"/>
  <c r="E1755" i="6"/>
  <c r="R1755" i="6" s="1"/>
  <c r="D1755" i="6"/>
  <c r="B1755" i="6"/>
  <c r="C1755" i="6" s="1"/>
  <c r="A1755" i="6"/>
  <c r="U1754" i="6"/>
  <c r="S1754" i="6"/>
  <c r="R1754" i="6"/>
  <c r="O1754" i="6"/>
  <c r="N1754" i="6"/>
  <c r="M1754" i="6"/>
  <c r="L1754" i="6"/>
  <c r="P1754" i="6" s="1"/>
  <c r="K1754" i="6"/>
  <c r="J1754" i="6"/>
  <c r="H1754" i="6"/>
  <c r="G1754" i="6"/>
  <c r="F1754" i="6"/>
  <c r="T1754" i="6" s="1"/>
  <c r="E1754" i="6"/>
  <c r="D1754" i="6"/>
  <c r="Q1754" i="6" s="1"/>
  <c r="C1754" i="6"/>
  <c r="B1754" i="6"/>
  <c r="A1754" i="6"/>
  <c r="U1753" i="6"/>
  <c r="S1753" i="6"/>
  <c r="R1753" i="6"/>
  <c r="P1753" i="6"/>
  <c r="O1753" i="6"/>
  <c r="N1753" i="6"/>
  <c r="M1753" i="6"/>
  <c r="L1753" i="6"/>
  <c r="K1753" i="6"/>
  <c r="J1753" i="6"/>
  <c r="H1753" i="6"/>
  <c r="I1753" i="6" s="1"/>
  <c r="G1753" i="6"/>
  <c r="F1753" i="6"/>
  <c r="T1753" i="6" s="1"/>
  <c r="E1753" i="6"/>
  <c r="D1753" i="6"/>
  <c r="Q1753" i="6" s="1"/>
  <c r="C1753" i="6"/>
  <c r="B1753" i="6"/>
  <c r="A1753" i="6"/>
  <c r="R1752" i="6"/>
  <c r="P1752" i="6"/>
  <c r="N1752" i="6"/>
  <c r="M1752" i="6"/>
  <c r="L1752" i="6"/>
  <c r="K1752" i="6"/>
  <c r="U1752" i="6" s="1"/>
  <c r="J1752" i="6"/>
  <c r="S1752" i="6" s="1"/>
  <c r="G1752" i="6"/>
  <c r="H1752" i="6" s="1"/>
  <c r="I1752" i="6" s="1"/>
  <c r="F1752" i="6"/>
  <c r="T1752" i="6" s="1"/>
  <c r="E1752" i="6"/>
  <c r="D1752" i="6"/>
  <c r="Q1752" i="6" s="1"/>
  <c r="B1752" i="6"/>
  <c r="V1752" i="6" s="1"/>
  <c r="A1752" i="6"/>
  <c r="U1751" i="6"/>
  <c r="T1751" i="6"/>
  <c r="Q1751" i="6"/>
  <c r="O1751" i="6"/>
  <c r="N1751" i="6"/>
  <c r="M1751" i="6"/>
  <c r="L1751" i="6"/>
  <c r="P1751" i="6" s="1"/>
  <c r="K1751" i="6"/>
  <c r="J1751" i="6"/>
  <c r="S1751" i="6" s="1"/>
  <c r="G1751" i="6"/>
  <c r="H1751" i="6" s="1"/>
  <c r="I1751" i="6" s="1"/>
  <c r="F1751" i="6"/>
  <c r="E1751" i="6"/>
  <c r="R1751" i="6" s="1"/>
  <c r="D1751" i="6"/>
  <c r="C1751" i="6"/>
  <c r="B1751" i="6"/>
  <c r="A1751" i="6"/>
  <c r="U1750" i="6"/>
  <c r="Q1750" i="6"/>
  <c r="P1750" i="6"/>
  <c r="M1750" i="6"/>
  <c r="L1750" i="6"/>
  <c r="K1750" i="6"/>
  <c r="J1750" i="6"/>
  <c r="S1750" i="6" s="1"/>
  <c r="H1750" i="6"/>
  <c r="I1750" i="6" s="1"/>
  <c r="G1750" i="6"/>
  <c r="F1750" i="6"/>
  <c r="T1750" i="6" s="1"/>
  <c r="E1750" i="6"/>
  <c r="R1750" i="6" s="1"/>
  <c r="D1750" i="6"/>
  <c r="C1750" i="6"/>
  <c r="B1750" i="6"/>
  <c r="A1750" i="6"/>
  <c r="U1749" i="6"/>
  <c r="S1749" i="6"/>
  <c r="R1749" i="6"/>
  <c r="M1749" i="6"/>
  <c r="L1749" i="6"/>
  <c r="P1749" i="6" s="1"/>
  <c r="K1749" i="6"/>
  <c r="J1749" i="6"/>
  <c r="G1749" i="6"/>
  <c r="H1749" i="6" s="1"/>
  <c r="I1749" i="6" s="1"/>
  <c r="F1749" i="6"/>
  <c r="T1749" i="6" s="1"/>
  <c r="E1749" i="6"/>
  <c r="D1749" i="6"/>
  <c r="Q1749" i="6" s="1"/>
  <c r="B1749" i="6"/>
  <c r="A1749" i="6"/>
  <c r="Q1748" i="6"/>
  <c r="M1748" i="6"/>
  <c r="L1748" i="6"/>
  <c r="P1748" i="6" s="1"/>
  <c r="K1748" i="6"/>
  <c r="U1748" i="6" s="1"/>
  <c r="J1748" i="6"/>
  <c r="S1748" i="6" s="1"/>
  <c r="I1748" i="6"/>
  <c r="H1748" i="6"/>
  <c r="V1748" i="6" s="1"/>
  <c r="W1748" i="6" s="1"/>
  <c r="X1748" i="6" s="1"/>
  <c r="G1748" i="6"/>
  <c r="F1748" i="6"/>
  <c r="T1748" i="6" s="1"/>
  <c r="E1748" i="6"/>
  <c r="R1748" i="6" s="1"/>
  <c r="D1748" i="6"/>
  <c r="B1748" i="6"/>
  <c r="C1748" i="6" s="1"/>
  <c r="A1748" i="6"/>
  <c r="U1747" i="6"/>
  <c r="S1747" i="6"/>
  <c r="R1747" i="6"/>
  <c r="O1747" i="6"/>
  <c r="N1747" i="6"/>
  <c r="M1747" i="6"/>
  <c r="L1747" i="6"/>
  <c r="P1747" i="6" s="1"/>
  <c r="K1747" i="6"/>
  <c r="J1747" i="6"/>
  <c r="H1747" i="6"/>
  <c r="G1747" i="6"/>
  <c r="F1747" i="6"/>
  <c r="T1747" i="6" s="1"/>
  <c r="E1747" i="6"/>
  <c r="D1747" i="6"/>
  <c r="Q1747" i="6" s="1"/>
  <c r="C1747" i="6"/>
  <c r="B1747" i="6"/>
  <c r="A1747" i="6"/>
  <c r="U1746" i="6"/>
  <c r="S1746" i="6"/>
  <c r="R1746" i="6"/>
  <c r="P1746" i="6"/>
  <c r="O1746" i="6"/>
  <c r="N1746" i="6"/>
  <c r="M1746" i="6"/>
  <c r="L1746" i="6"/>
  <c r="K1746" i="6"/>
  <c r="J1746" i="6"/>
  <c r="H1746" i="6"/>
  <c r="I1746" i="6" s="1"/>
  <c r="G1746" i="6"/>
  <c r="F1746" i="6"/>
  <c r="T1746" i="6" s="1"/>
  <c r="E1746" i="6"/>
  <c r="D1746" i="6"/>
  <c r="Q1746" i="6" s="1"/>
  <c r="C1746" i="6"/>
  <c r="B1746" i="6"/>
  <c r="A1746" i="6"/>
  <c r="R1745" i="6"/>
  <c r="P1745" i="6"/>
  <c r="N1745" i="6"/>
  <c r="M1745" i="6"/>
  <c r="L1745" i="6"/>
  <c r="K1745" i="6"/>
  <c r="U1745" i="6" s="1"/>
  <c r="J1745" i="6"/>
  <c r="S1745" i="6" s="1"/>
  <c r="G1745" i="6"/>
  <c r="H1745" i="6" s="1"/>
  <c r="I1745" i="6" s="1"/>
  <c r="F1745" i="6"/>
  <c r="T1745" i="6" s="1"/>
  <c r="E1745" i="6"/>
  <c r="D1745" i="6"/>
  <c r="Q1745" i="6" s="1"/>
  <c r="B1745" i="6"/>
  <c r="V1745" i="6" s="1"/>
  <c r="W1745" i="6" s="1"/>
  <c r="X1745" i="6" s="1"/>
  <c r="A1745" i="6"/>
  <c r="U1744" i="6"/>
  <c r="T1744" i="6"/>
  <c r="Q1744" i="6"/>
  <c r="O1744" i="6"/>
  <c r="N1744" i="6"/>
  <c r="M1744" i="6"/>
  <c r="L1744" i="6"/>
  <c r="P1744" i="6" s="1"/>
  <c r="K1744" i="6"/>
  <c r="J1744" i="6"/>
  <c r="S1744" i="6" s="1"/>
  <c r="G1744" i="6"/>
  <c r="H1744" i="6" s="1"/>
  <c r="I1744" i="6" s="1"/>
  <c r="F1744" i="6"/>
  <c r="E1744" i="6"/>
  <c r="R1744" i="6" s="1"/>
  <c r="D1744" i="6"/>
  <c r="C1744" i="6"/>
  <c r="B1744" i="6"/>
  <c r="A1744" i="6"/>
  <c r="U1743" i="6"/>
  <c r="Q1743" i="6"/>
  <c r="P1743" i="6"/>
  <c r="M1743" i="6"/>
  <c r="L1743" i="6"/>
  <c r="K1743" i="6"/>
  <c r="J1743" i="6"/>
  <c r="S1743" i="6" s="1"/>
  <c r="H1743" i="6"/>
  <c r="I1743" i="6" s="1"/>
  <c r="G1743" i="6"/>
  <c r="F1743" i="6"/>
  <c r="T1743" i="6" s="1"/>
  <c r="E1743" i="6"/>
  <c r="R1743" i="6" s="1"/>
  <c r="D1743" i="6"/>
  <c r="C1743" i="6"/>
  <c r="B1743" i="6"/>
  <c r="A1743" i="6"/>
  <c r="U1742" i="6"/>
  <c r="S1742" i="6"/>
  <c r="R1742" i="6"/>
  <c r="M1742" i="6"/>
  <c r="L1742" i="6"/>
  <c r="P1742" i="6" s="1"/>
  <c r="K1742" i="6"/>
  <c r="J1742" i="6"/>
  <c r="G1742" i="6"/>
  <c r="H1742" i="6" s="1"/>
  <c r="I1742" i="6" s="1"/>
  <c r="F1742" i="6"/>
  <c r="T1742" i="6" s="1"/>
  <c r="E1742" i="6"/>
  <c r="D1742" i="6"/>
  <c r="Q1742" i="6" s="1"/>
  <c r="B1742" i="6"/>
  <c r="A1742" i="6"/>
  <c r="Q1741" i="6"/>
  <c r="M1741" i="6"/>
  <c r="L1741" i="6"/>
  <c r="P1741" i="6" s="1"/>
  <c r="K1741" i="6"/>
  <c r="U1741" i="6" s="1"/>
  <c r="J1741" i="6"/>
  <c r="S1741" i="6" s="1"/>
  <c r="I1741" i="6"/>
  <c r="H1741" i="6"/>
  <c r="G1741" i="6"/>
  <c r="F1741" i="6"/>
  <c r="T1741" i="6" s="1"/>
  <c r="E1741" i="6"/>
  <c r="R1741" i="6" s="1"/>
  <c r="D1741" i="6"/>
  <c r="B1741" i="6"/>
  <c r="C1741" i="6" s="1"/>
  <c r="A1741" i="6"/>
  <c r="U1740" i="6"/>
  <c r="S1740" i="6"/>
  <c r="R1740" i="6"/>
  <c r="O1740" i="6"/>
  <c r="N1740" i="6"/>
  <c r="M1740" i="6"/>
  <c r="L1740" i="6"/>
  <c r="P1740" i="6" s="1"/>
  <c r="K1740" i="6"/>
  <c r="J1740" i="6"/>
  <c r="H1740" i="6"/>
  <c r="G1740" i="6"/>
  <c r="F1740" i="6"/>
  <c r="T1740" i="6" s="1"/>
  <c r="E1740" i="6"/>
  <c r="D1740" i="6"/>
  <c r="Q1740" i="6" s="1"/>
  <c r="C1740" i="6"/>
  <c r="B1740" i="6"/>
  <c r="A1740" i="6"/>
  <c r="U1739" i="6"/>
  <c r="S1739" i="6"/>
  <c r="R1739" i="6"/>
  <c r="P1739" i="6"/>
  <c r="O1739" i="6"/>
  <c r="N1739" i="6"/>
  <c r="M1739" i="6"/>
  <c r="L1739" i="6"/>
  <c r="K1739" i="6"/>
  <c r="J1739" i="6"/>
  <c r="H1739" i="6"/>
  <c r="I1739" i="6" s="1"/>
  <c r="G1739" i="6"/>
  <c r="F1739" i="6"/>
  <c r="E1739" i="6"/>
  <c r="D1739" i="6"/>
  <c r="Q1739" i="6" s="1"/>
  <c r="C1739" i="6"/>
  <c r="B1739" i="6"/>
  <c r="A1739" i="6"/>
  <c r="R1738" i="6"/>
  <c r="P1738" i="6"/>
  <c r="N1738" i="6"/>
  <c r="M1738" i="6"/>
  <c r="L1738" i="6"/>
  <c r="K1738" i="6"/>
  <c r="U1738" i="6" s="1"/>
  <c r="J1738" i="6"/>
  <c r="S1738" i="6" s="1"/>
  <c r="G1738" i="6"/>
  <c r="H1738" i="6" s="1"/>
  <c r="I1738" i="6" s="1"/>
  <c r="F1738" i="6"/>
  <c r="T1738" i="6" s="1"/>
  <c r="E1738" i="6"/>
  <c r="D1738" i="6"/>
  <c r="Q1738" i="6" s="1"/>
  <c r="B1738" i="6"/>
  <c r="V1738" i="6" s="1"/>
  <c r="W1738" i="6" s="1"/>
  <c r="X1738" i="6" s="1"/>
  <c r="A1738" i="6"/>
  <c r="U1737" i="6"/>
  <c r="T1737" i="6"/>
  <c r="Q1737" i="6"/>
  <c r="O1737" i="6"/>
  <c r="N1737" i="6"/>
  <c r="M1737" i="6"/>
  <c r="L1737" i="6"/>
  <c r="P1737" i="6" s="1"/>
  <c r="K1737" i="6"/>
  <c r="J1737" i="6"/>
  <c r="S1737" i="6" s="1"/>
  <c r="G1737" i="6"/>
  <c r="H1737" i="6" s="1"/>
  <c r="I1737" i="6" s="1"/>
  <c r="F1737" i="6"/>
  <c r="E1737" i="6"/>
  <c r="R1737" i="6" s="1"/>
  <c r="D1737" i="6"/>
  <c r="C1737" i="6"/>
  <c r="B1737" i="6"/>
  <c r="A1737" i="6"/>
  <c r="U1736" i="6"/>
  <c r="Q1736" i="6"/>
  <c r="P1736" i="6"/>
  <c r="M1736" i="6"/>
  <c r="L1736" i="6"/>
  <c r="K1736" i="6"/>
  <c r="J1736" i="6"/>
  <c r="S1736" i="6" s="1"/>
  <c r="H1736" i="6"/>
  <c r="I1736" i="6" s="1"/>
  <c r="G1736" i="6"/>
  <c r="F1736" i="6"/>
  <c r="T1736" i="6" s="1"/>
  <c r="E1736" i="6"/>
  <c r="R1736" i="6" s="1"/>
  <c r="D1736" i="6"/>
  <c r="C1736" i="6"/>
  <c r="B1736" i="6"/>
  <c r="A1736" i="6"/>
  <c r="U1735" i="6"/>
  <c r="S1735" i="6"/>
  <c r="R1735" i="6"/>
  <c r="M1735" i="6"/>
  <c r="L1735" i="6"/>
  <c r="P1735" i="6" s="1"/>
  <c r="K1735" i="6"/>
  <c r="J1735" i="6"/>
  <c r="G1735" i="6"/>
  <c r="H1735" i="6" s="1"/>
  <c r="I1735" i="6" s="1"/>
  <c r="F1735" i="6"/>
  <c r="T1735" i="6" s="1"/>
  <c r="E1735" i="6"/>
  <c r="D1735" i="6"/>
  <c r="Q1735" i="6" s="1"/>
  <c r="B1735" i="6"/>
  <c r="A1735" i="6"/>
  <c r="Q1734" i="6"/>
  <c r="M1734" i="6"/>
  <c r="L1734" i="6"/>
  <c r="P1734" i="6" s="1"/>
  <c r="K1734" i="6"/>
  <c r="U1734" i="6" s="1"/>
  <c r="J1734" i="6"/>
  <c r="S1734" i="6" s="1"/>
  <c r="I1734" i="6"/>
  <c r="H1734" i="6"/>
  <c r="V1734" i="6" s="1"/>
  <c r="W1734" i="6" s="1"/>
  <c r="X1734" i="6" s="1"/>
  <c r="G1734" i="6"/>
  <c r="F1734" i="6"/>
  <c r="T1734" i="6" s="1"/>
  <c r="E1734" i="6"/>
  <c r="R1734" i="6" s="1"/>
  <c r="D1734" i="6"/>
  <c r="B1734" i="6"/>
  <c r="C1734" i="6" s="1"/>
  <c r="A1734" i="6"/>
  <c r="U1733" i="6"/>
  <c r="S1733" i="6"/>
  <c r="R1733" i="6"/>
  <c r="O1733" i="6"/>
  <c r="N1733" i="6"/>
  <c r="M1733" i="6"/>
  <c r="L1733" i="6"/>
  <c r="P1733" i="6" s="1"/>
  <c r="K1733" i="6"/>
  <c r="J1733" i="6"/>
  <c r="H1733" i="6"/>
  <c r="G1733" i="6"/>
  <c r="F1733" i="6"/>
  <c r="T1733" i="6" s="1"/>
  <c r="E1733" i="6"/>
  <c r="D1733" i="6"/>
  <c r="Q1733" i="6" s="1"/>
  <c r="C1733" i="6"/>
  <c r="B1733" i="6"/>
  <c r="A1733" i="6"/>
  <c r="U1732" i="6"/>
  <c r="S1732" i="6"/>
  <c r="R1732" i="6"/>
  <c r="P1732" i="6"/>
  <c r="O1732" i="6"/>
  <c r="N1732" i="6"/>
  <c r="M1732" i="6"/>
  <c r="L1732" i="6"/>
  <c r="K1732" i="6"/>
  <c r="J1732" i="6"/>
  <c r="H1732" i="6"/>
  <c r="I1732" i="6" s="1"/>
  <c r="G1732" i="6"/>
  <c r="F1732" i="6"/>
  <c r="E1732" i="6"/>
  <c r="D1732" i="6"/>
  <c r="Q1732" i="6" s="1"/>
  <c r="C1732" i="6"/>
  <c r="B1732" i="6"/>
  <c r="A1732" i="6"/>
  <c r="R1731" i="6"/>
  <c r="P1731" i="6"/>
  <c r="N1731" i="6"/>
  <c r="M1731" i="6"/>
  <c r="L1731" i="6"/>
  <c r="K1731" i="6"/>
  <c r="U1731" i="6" s="1"/>
  <c r="J1731" i="6"/>
  <c r="S1731" i="6" s="1"/>
  <c r="G1731" i="6"/>
  <c r="H1731" i="6" s="1"/>
  <c r="I1731" i="6" s="1"/>
  <c r="F1731" i="6"/>
  <c r="T1731" i="6" s="1"/>
  <c r="E1731" i="6"/>
  <c r="D1731" i="6"/>
  <c r="Q1731" i="6" s="1"/>
  <c r="B1731" i="6"/>
  <c r="V1731" i="6" s="1"/>
  <c r="W1731" i="6" s="1"/>
  <c r="X1731" i="6" s="1"/>
  <c r="A1731" i="6"/>
  <c r="U1730" i="6"/>
  <c r="T1730" i="6"/>
  <c r="Q1730" i="6"/>
  <c r="O1730" i="6"/>
  <c r="N1730" i="6"/>
  <c r="M1730" i="6"/>
  <c r="L1730" i="6"/>
  <c r="P1730" i="6" s="1"/>
  <c r="K1730" i="6"/>
  <c r="J1730" i="6"/>
  <c r="S1730" i="6" s="1"/>
  <c r="G1730" i="6"/>
  <c r="H1730" i="6" s="1"/>
  <c r="I1730" i="6" s="1"/>
  <c r="F1730" i="6"/>
  <c r="E1730" i="6"/>
  <c r="R1730" i="6" s="1"/>
  <c r="D1730" i="6"/>
  <c r="C1730" i="6"/>
  <c r="B1730" i="6"/>
  <c r="A1730" i="6"/>
  <c r="Q1729" i="6"/>
  <c r="P1729" i="6"/>
  <c r="M1729" i="6"/>
  <c r="L1729" i="6"/>
  <c r="K1729" i="6"/>
  <c r="U1729" i="6" s="1"/>
  <c r="J1729" i="6"/>
  <c r="S1729" i="6" s="1"/>
  <c r="H1729" i="6"/>
  <c r="I1729" i="6" s="1"/>
  <c r="G1729" i="6"/>
  <c r="F1729" i="6"/>
  <c r="T1729" i="6" s="1"/>
  <c r="E1729" i="6"/>
  <c r="R1729" i="6" s="1"/>
  <c r="D1729" i="6"/>
  <c r="B1729" i="6"/>
  <c r="A1729" i="6"/>
  <c r="U1728" i="6"/>
  <c r="S1728" i="6"/>
  <c r="R1728" i="6"/>
  <c r="M1728" i="6"/>
  <c r="L1728" i="6"/>
  <c r="P1728" i="6" s="1"/>
  <c r="K1728" i="6"/>
  <c r="J1728" i="6"/>
  <c r="G1728" i="6"/>
  <c r="H1728" i="6" s="1"/>
  <c r="I1728" i="6" s="1"/>
  <c r="F1728" i="6"/>
  <c r="T1728" i="6" s="1"/>
  <c r="E1728" i="6"/>
  <c r="D1728" i="6"/>
  <c r="Q1728" i="6" s="1"/>
  <c r="B1728" i="6"/>
  <c r="A1728" i="6"/>
  <c r="Q1727" i="6"/>
  <c r="M1727" i="6"/>
  <c r="L1727" i="6"/>
  <c r="P1727" i="6" s="1"/>
  <c r="K1727" i="6"/>
  <c r="U1727" i="6" s="1"/>
  <c r="J1727" i="6"/>
  <c r="S1727" i="6" s="1"/>
  <c r="H1727" i="6"/>
  <c r="G1727" i="6"/>
  <c r="F1727" i="6"/>
  <c r="T1727" i="6" s="1"/>
  <c r="E1727" i="6"/>
  <c r="R1727" i="6" s="1"/>
  <c r="D1727" i="6"/>
  <c r="B1727" i="6"/>
  <c r="C1727" i="6" s="1"/>
  <c r="A1727" i="6"/>
  <c r="U1726" i="6"/>
  <c r="S1726" i="6"/>
  <c r="R1726" i="6"/>
  <c r="O1726" i="6"/>
  <c r="N1726" i="6"/>
  <c r="M1726" i="6"/>
  <c r="L1726" i="6"/>
  <c r="P1726" i="6" s="1"/>
  <c r="K1726" i="6"/>
  <c r="J1726" i="6"/>
  <c r="H1726" i="6"/>
  <c r="G1726" i="6"/>
  <c r="F1726" i="6"/>
  <c r="T1726" i="6" s="1"/>
  <c r="E1726" i="6"/>
  <c r="D1726" i="6"/>
  <c r="Q1726" i="6" s="1"/>
  <c r="C1726" i="6"/>
  <c r="B1726" i="6"/>
  <c r="A1726" i="6"/>
  <c r="U1725" i="6"/>
  <c r="S1725" i="6"/>
  <c r="R1725" i="6"/>
  <c r="P1725" i="6"/>
  <c r="O1725" i="6"/>
  <c r="N1725" i="6"/>
  <c r="M1725" i="6"/>
  <c r="L1725" i="6"/>
  <c r="K1725" i="6"/>
  <c r="J1725" i="6"/>
  <c r="H1725" i="6"/>
  <c r="I1725" i="6" s="1"/>
  <c r="G1725" i="6"/>
  <c r="F1725" i="6"/>
  <c r="E1725" i="6"/>
  <c r="D1725" i="6"/>
  <c r="Q1725" i="6" s="1"/>
  <c r="C1725" i="6"/>
  <c r="B1725" i="6"/>
  <c r="A1725" i="6"/>
  <c r="R1724" i="6"/>
  <c r="P1724" i="6"/>
  <c r="N1724" i="6"/>
  <c r="M1724" i="6"/>
  <c r="L1724" i="6"/>
  <c r="K1724" i="6"/>
  <c r="U1724" i="6" s="1"/>
  <c r="J1724" i="6"/>
  <c r="S1724" i="6" s="1"/>
  <c r="G1724" i="6"/>
  <c r="H1724" i="6" s="1"/>
  <c r="I1724" i="6" s="1"/>
  <c r="F1724" i="6"/>
  <c r="T1724" i="6" s="1"/>
  <c r="E1724" i="6"/>
  <c r="D1724" i="6"/>
  <c r="Q1724" i="6" s="1"/>
  <c r="B1724" i="6"/>
  <c r="A1724" i="6"/>
  <c r="U1723" i="6"/>
  <c r="T1723" i="6"/>
  <c r="Q1723" i="6"/>
  <c r="O1723" i="6"/>
  <c r="N1723" i="6"/>
  <c r="M1723" i="6"/>
  <c r="L1723" i="6"/>
  <c r="P1723" i="6" s="1"/>
  <c r="K1723" i="6"/>
  <c r="J1723" i="6"/>
  <c r="S1723" i="6" s="1"/>
  <c r="G1723" i="6"/>
  <c r="H1723" i="6" s="1"/>
  <c r="I1723" i="6" s="1"/>
  <c r="F1723" i="6"/>
  <c r="E1723" i="6"/>
  <c r="R1723" i="6" s="1"/>
  <c r="D1723" i="6"/>
  <c r="C1723" i="6"/>
  <c r="B1723" i="6"/>
  <c r="A1723" i="6"/>
  <c r="Q1722" i="6"/>
  <c r="P1722" i="6"/>
  <c r="M1722" i="6"/>
  <c r="L1722" i="6"/>
  <c r="K1722" i="6"/>
  <c r="U1722" i="6" s="1"/>
  <c r="J1722" i="6"/>
  <c r="S1722" i="6" s="1"/>
  <c r="H1722" i="6"/>
  <c r="I1722" i="6" s="1"/>
  <c r="G1722" i="6"/>
  <c r="F1722" i="6"/>
  <c r="T1722" i="6" s="1"/>
  <c r="E1722" i="6"/>
  <c r="R1722" i="6" s="1"/>
  <c r="D1722" i="6"/>
  <c r="C1722" i="6"/>
  <c r="B1722" i="6"/>
  <c r="A1722" i="6"/>
  <c r="U1721" i="6"/>
  <c r="S1721" i="6"/>
  <c r="R1721" i="6"/>
  <c r="P1721" i="6"/>
  <c r="M1721" i="6"/>
  <c r="L1721" i="6"/>
  <c r="K1721" i="6"/>
  <c r="J1721" i="6"/>
  <c r="G1721" i="6"/>
  <c r="H1721" i="6" s="1"/>
  <c r="I1721" i="6" s="1"/>
  <c r="F1721" i="6"/>
  <c r="T1721" i="6" s="1"/>
  <c r="E1721" i="6"/>
  <c r="D1721" i="6"/>
  <c r="Q1721" i="6" s="1"/>
  <c r="B1721" i="6"/>
  <c r="A1721" i="6"/>
  <c r="Q1720" i="6"/>
  <c r="N1720" i="6"/>
  <c r="M1720" i="6"/>
  <c r="L1720" i="6"/>
  <c r="P1720" i="6" s="1"/>
  <c r="K1720" i="6"/>
  <c r="U1720" i="6" s="1"/>
  <c r="J1720" i="6"/>
  <c r="S1720" i="6" s="1"/>
  <c r="I1720" i="6"/>
  <c r="H1720" i="6"/>
  <c r="G1720" i="6"/>
  <c r="F1720" i="6"/>
  <c r="T1720" i="6" s="1"/>
  <c r="E1720" i="6"/>
  <c r="R1720" i="6" s="1"/>
  <c r="D1720" i="6"/>
  <c r="B1720" i="6"/>
  <c r="A1720" i="6"/>
  <c r="U1719" i="6"/>
  <c r="S1719" i="6"/>
  <c r="V1719" i="6" s="1"/>
  <c r="W1719" i="6" s="1"/>
  <c r="X1719" i="6" s="1"/>
  <c r="R1719" i="6"/>
  <c r="O1719" i="6"/>
  <c r="N1719" i="6"/>
  <c r="M1719" i="6"/>
  <c r="L1719" i="6"/>
  <c r="P1719" i="6" s="1"/>
  <c r="K1719" i="6"/>
  <c r="J1719" i="6"/>
  <c r="H1719" i="6"/>
  <c r="G1719" i="6"/>
  <c r="F1719" i="6"/>
  <c r="T1719" i="6" s="1"/>
  <c r="E1719" i="6"/>
  <c r="D1719" i="6"/>
  <c r="Q1719" i="6" s="1"/>
  <c r="C1719" i="6"/>
  <c r="B1719" i="6"/>
  <c r="A1719" i="6"/>
  <c r="U1718" i="6"/>
  <c r="T1718" i="6"/>
  <c r="S1718" i="6"/>
  <c r="R1718" i="6"/>
  <c r="P1718" i="6"/>
  <c r="O1718" i="6"/>
  <c r="N1718" i="6"/>
  <c r="M1718" i="6"/>
  <c r="L1718" i="6"/>
  <c r="K1718" i="6"/>
  <c r="J1718" i="6"/>
  <c r="H1718" i="6"/>
  <c r="I1718" i="6" s="1"/>
  <c r="G1718" i="6"/>
  <c r="F1718" i="6"/>
  <c r="V1718" i="6" s="1"/>
  <c r="W1718" i="6" s="1"/>
  <c r="X1718" i="6" s="1"/>
  <c r="E1718" i="6"/>
  <c r="D1718" i="6"/>
  <c r="Q1718" i="6" s="1"/>
  <c r="C1718" i="6"/>
  <c r="B1718" i="6"/>
  <c r="A1718" i="6"/>
  <c r="R1717" i="6"/>
  <c r="P1717" i="6"/>
  <c r="N1717" i="6"/>
  <c r="M1717" i="6"/>
  <c r="L1717" i="6"/>
  <c r="K1717" i="6"/>
  <c r="U1717" i="6" s="1"/>
  <c r="J1717" i="6"/>
  <c r="S1717" i="6" s="1"/>
  <c r="G1717" i="6"/>
  <c r="H1717" i="6" s="1"/>
  <c r="I1717" i="6" s="1"/>
  <c r="F1717" i="6"/>
  <c r="T1717" i="6" s="1"/>
  <c r="E1717" i="6"/>
  <c r="D1717" i="6"/>
  <c r="Q1717" i="6" s="1"/>
  <c r="B1717" i="6"/>
  <c r="A1717" i="6"/>
  <c r="U1716" i="6"/>
  <c r="Q1716" i="6"/>
  <c r="O1716" i="6"/>
  <c r="N1716" i="6"/>
  <c r="M1716" i="6"/>
  <c r="L1716" i="6"/>
  <c r="P1716" i="6" s="1"/>
  <c r="K1716" i="6"/>
  <c r="J1716" i="6"/>
  <c r="S1716" i="6" s="1"/>
  <c r="G1716" i="6"/>
  <c r="H1716" i="6" s="1"/>
  <c r="I1716" i="6" s="1"/>
  <c r="F1716" i="6"/>
  <c r="T1716" i="6" s="1"/>
  <c r="E1716" i="6"/>
  <c r="R1716" i="6" s="1"/>
  <c r="D1716" i="6"/>
  <c r="C1716" i="6"/>
  <c r="B1716" i="6"/>
  <c r="A1716" i="6"/>
  <c r="Q1715" i="6"/>
  <c r="P1715" i="6"/>
  <c r="M1715" i="6"/>
  <c r="L1715" i="6"/>
  <c r="K1715" i="6"/>
  <c r="U1715" i="6" s="1"/>
  <c r="J1715" i="6"/>
  <c r="S1715" i="6" s="1"/>
  <c r="H1715" i="6"/>
  <c r="I1715" i="6" s="1"/>
  <c r="G1715" i="6"/>
  <c r="F1715" i="6"/>
  <c r="T1715" i="6" s="1"/>
  <c r="E1715" i="6"/>
  <c r="R1715" i="6" s="1"/>
  <c r="D1715" i="6"/>
  <c r="B1715" i="6"/>
  <c r="A1715" i="6"/>
  <c r="U1714" i="6"/>
  <c r="T1714" i="6"/>
  <c r="S1714" i="6"/>
  <c r="R1714" i="6"/>
  <c r="P1714" i="6"/>
  <c r="M1714" i="6"/>
  <c r="L1714" i="6"/>
  <c r="K1714" i="6"/>
  <c r="J1714" i="6"/>
  <c r="G1714" i="6"/>
  <c r="H1714" i="6" s="1"/>
  <c r="I1714" i="6" s="1"/>
  <c r="F1714" i="6"/>
  <c r="E1714" i="6"/>
  <c r="D1714" i="6"/>
  <c r="Q1714" i="6" s="1"/>
  <c r="B1714" i="6"/>
  <c r="A1714" i="6"/>
  <c r="Q1713" i="6"/>
  <c r="P1713" i="6"/>
  <c r="M1713" i="6"/>
  <c r="L1713" i="6"/>
  <c r="K1713" i="6"/>
  <c r="U1713" i="6" s="1"/>
  <c r="J1713" i="6"/>
  <c r="S1713" i="6" s="1"/>
  <c r="H1713" i="6"/>
  <c r="I1713" i="6" s="1"/>
  <c r="G1713" i="6"/>
  <c r="F1713" i="6"/>
  <c r="T1713" i="6" s="1"/>
  <c r="E1713" i="6"/>
  <c r="R1713" i="6" s="1"/>
  <c r="D1713" i="6"/>
  <c r="B1713" i="6"/>
  <c r="A1713" i="6"/>
  <c r="U1712" i="6"/>
  <c r="O1712" i="6"/>
  <c r="N1712" i="6"/>
  <c r="M1712" i="6"/>
  <c r="L1712" i="6"/>
  <c r="P1712" i="6" s="1"/>
  <c r="K1712" i="6"/>
  <c r="J1712" i="6"/>
  <c r="S1712" i="6" s="1"/>
  <c r="H1712" i="6"/>
  <c r="G1712" i="6"/>
  <c r="F1712" i="6"/>
  <c r="T1712" i="6" s="1"/>
  <c r="E1712" i="6"/>
  <c r="D1712" i="6"/>
  <c r="Q1712" i="6" s="1"/>
  <c r="C1712" i="6"/>
  <c r="B1712" i="6"/>
  <c r="A1712" i="6"/>
  <c r="U1711" i="6"/>
  <c r="T1711" i="6"/>
  <c r="S1711" i="6"/>
  <c r="R1711" i="6"/>
  <c r="P1711" i="6"/>
  <c r="O1711" i="6"/>
  <c r="N1711" i="6"/>
  <c r="M1711" i="6"/>
  <c r="L1711" i="6"/>
  <c r="K1711" i="6"/>
  <c r="J1711" i="6"/>
  <c r="H1711" i="6"/>
  <c r="I1711" i="6" s="1"/>
  <c r="G1711" i="6"/>
  <c r="F1711" i="6"/>
  <c r="V1711" i="6" s="1"/>
  <c r="W1711" i="6" s="1"/>
  <c r="E1711" i="6"/>
  <c r="D1711" i="6"/>
  <c r="Q1711" i="6" s="1"/>
  <c r="C1711" i="6"/>
  <c r="B1711" i="6"/>
  <c r="A1711" i="6"/>
  <c r="R1710" i="6"/>
  <c r="P1710" i="6"/>
  <c r="N1710" i="6"/>
  <c r="M1710" i="6"/>
  <c r="L1710" i="6"/>
  <c r="K1710" i="6"/>
  <c r="U1710" i="6" s="1"/>
  <c r="J1710" i="6"/>
  <c r="S1710" i="6" s="1"/>
  <c r="G1710" i="6"/>
  <c r="H1710" i="6" s="1"/>
  <c r="I1710" i="6" s="1"/>
  <c r="F1710" i="6"/>
  <c r="T1710" i="6" s="1"/>
  <c r="E1710" i="6"/>
  <c r="D1710" i="6"/>
  <c r="Q1710" i="6" s="1"/>
  <c r="B1710" i="6"/>
  <c r="A1710" i="6"/>
  <c r="U1709" i="6"/>
  <c r="T1709" i="6"/>
  <c r="Q1709" i="6"/>
  <c r="O1709" i="6"/>
  <c r="N1709" i="6"/>
  <c r="M1709" i="6"/>
  <c r="L1709" i="6"/>
  <c r="P1709" i="6" s="1"/>
  <c r="K1709" i="6"/>
  <c r="J1709" i="6"/>
  <c r="S1709" i="6" s="1"/>
  <c r="G1709" i="6"/>
  <c r="H1709" i="6" s="1"/>
  <c r="I1709" i="6" s="1"/>
  <c r="F1709" i="6"/>
  <c r="E1709" i="6"/>
  <c r="R1709" i="6" s="1"/>
  <c r="D1709" i="6"/>
  <c r="C1709" i="6"/>
  <c r="B1709" i="6"/>
  <c r="A1709" i="6"/>
  <c r="Q1708" i="6"/>
  <c r="P1708" i="6"/>
  <c r="M1708" i="6"/>
  <c r="L1708" i="6"/>
  <c r="K1708" i="6"/>
  <c r="U1708" i="6" s="1"/>
  <c r="J1708" i="6"/>
  <c r="S1708" i="6" s="1"/>
  <c r="H1708" i="6"/>
  <c r="I1708" i="6" s="1"/>
  <c r="G1708" i="6"/>
  <c r="F1708" i="6"/>
  <c r="T1708" i="6" s="1"/>
  <c r="E1708" i="6"/>
  <c r="R1708" i="6" s="1"/>
  <c r="D1708" i="6"/>
  <c r="C1708" i="6"/>
  <c r="B1708" i="6"/>
  <c r="A1708" i="6"/>
  <c r="U1707" i="6"/>
  <c r="S1707" i="6"/>
  <c r="R1707" i="6"/>
  <c r="P1707" i="6"/>
  <c r="M1707" i="6"/>
  <c r="L1707" i="6"/>
  <c r="K1707" i="6"/>
  <c r="J1707" i="6"/>
  <c r="G1707" i="6"/>
  <c r="H1707" i="6" s="1"/>
  <c r="I1707" i="6" s="1"/>
  <c r="F1707" i="6"/>
  <c r="T1707" i="6" s="1"/>
  <c r="E1707" i="6"/>
  <c r="D1707" i="6"/>
  <c r="Q1707" i="6" s="1"/>
  <c r="B1707" i="6"/>
  <c r="A1707" i="6"/>
  <c r="Q1706" i="6"/>
  <c r="N1706" i="6"/>
  <c r="M1706" i="6"/>
  <c r="L1706" i="6"/>
  <c r="P1706" i="6" s="1"/>
  <c r="K1706" i="6"/>
  <c r="U1706" i="6" s="1"/>
  <c r="J1706" i="6"/>
  <c r="S1706" i="6" s="1"/>
  <c r="I1706" i="6"/>
  <c r="H1706" i="6"/>
  <c r="G1706" i="6"/>
  <c r="F1706" i="6"/>
  <c r="T1706" i="6" s="1"/>
  <c r="E1706" i="6"/>
  <c r="R1706" i="6" s="1"/>
  <c r="D1706" i="6"/>
  <c r="B1706" i="6"/>
  <c r="A1706" i="6"/>
  <c r="U1705" i="6"/>
  <c r="S1705" i="6"/>
  <c r="V1705" i="6" s="1"/>
  <c r="R1705" i="6"/>
  <c r="O1705" i="6"/>
  <c r="N1705" i="6"/>
  <c r="M1705" i="6"/>
  <c r="L1705" i="6"/>
  <c r="P1705" i="6" s="1"/>
  <c r="K1705" i="6"/>
  <c r="J1705" i="6"/>
  <c r="H1705" i="6"/>
  <c r="I1705" i="6" s="1"/>
  <c r="G1705" i="6"/>
  <c r="F1705" i="6"/>
  <c r="T1705" i="6" s="1"/>
  <c r="E1705" i="6"/>
  <c r="D1705" i="6"/>
  <c r="Q1705" i="6" s="1"/>
  <c r="C1705" i="6"/>
  <c r="B1705" i="6"/>
  <c r="A1705" i="6"/>
  <c r="U1704" i="6"/>
  <c r="T1704" i="6"/>
  <c r="S1704" i="6"/>
  <c r="R1704" i="6"/>
  <c r="P1704" i="6"/>
  <c r="O1704" i="6"/>
  <c r="N1704" i="6"/>
  <c r="M1704" i="6"/>
  <c r="L1704" i="6"/>
  <c r="K1704" i="6"/>
  <c r="J1704" i="6"/>
  <c r="H1704" i="6"/>
  <c r="I1704" i="6" s="1"/>
  <c r="G1704" i="6"/>
  <c r="F1704" i="6"/>
  <c r="E1704" i="6"/>
  <c r="D1704" i="6"/>
  <c r="Q1704" i="6" s="1"/>
  <c r="C1704" i="6"/>
  <c r="B1704" i="6"/>
  <c r="A1704" i="6"/>
  <c r="R1703" i="6"/>
  <c r="P1703" i="6"/>
  <c r="N1703" i="6"/>
  <c r="M1703" i="6"/>
  <c r="L1703" i="6"/>
  <c r="K1703" i="6"/>
  <c r="U1703" i="6" s="1"/>
  <c r="J1703" i="6"/>
  <c r="S1703" i="6" s="1"/>
  <c r="G1703" i="6"/>
  <c r="H1703" i="6" s="1"/>
  <c r="I1703" i="6" s="1"/>
  <c r="F1703" i="6"/>
  <c r="T1703" i="6" s="1"/>
  <c r="E1703" i="6"/>
  <c r="D1703" i="6"/>
  <c r="Q1703" i="6" s="1"/>
  <c r="B1703" i="6"/>
  <c r="A1703" i="6"/>
  <c r="U1702" i="6"/>
  <c r="Q1702" i="6"/>
  <c r="O1702" i="6"/>
  <c r="N1702" i="6"/>
  <c r="M1702" i="6"/>
  <c r="L1702" i="6"/>
  <c r="P1702" i="6" s="1"/>
  <c r="K1702" i="6"/>
  <c r="J1702" i="6"/>
  <c r="S1702" i="6" s="1"/>
  <c r="G1702" i="6"/>
  <c r="H1702" i="6" s="1"/>
  <c r="I1702" i="6" s="1"/>
  <c r="F1702" i="6"/>
  <c r="T1702" i="6" s="1"/>
  <c r="E1702" i="6"/>
  <c r="R1702" i="6" s="1"/>
  <c r="D1702" i="6"/>
  <c r="C1702" i="6"/>
  <c r="B1702" i="6"/>
  <c r="A1702" i="6"/>
  <c r="Q1701" i="6"/>
  <c r="P1701" i="6"/>
  <c r="M1701" i="6"/>
  <c r="L1701" i="6"/>
  <c r="K1701" i="6"/>
  <c r="U1701" i="6" s="1"/>
  <c r="J1701" i="6"/>
  <c r="S1701" i="6" s="1"/>
  <c r="H1701" i="6"/>
  <c r="I1701" i="6" s="1"/>
  <c r="G1701" i="6"/>
  <c r="F1701" i="6"/>
  <c r="T1701" i="6" s="1"/>
  <c r="E1701" i="6"/>
  <c r="R1701" i="6" s="1"/>
  <c r="D1701" i="6"/>
  <c r="B1701" i="6"/>
  <c r="A1701" i="6"/>
  <c r="U1700" i="6"/>
  <c r="T1700" i="6"/>
  <c r="S1700" i="6"/>
  <c r="R1700" i="6"/>
  <c r="P1700" i="6"/>
  <c r="M1700" i="6"/>
  <c r="L1700" i="6"/>
  <c r="K1700" i="6"/>
  <c r="J1700" i="6"/>
  <c r="G1700" i="6"/>
  <c r="H1700" i="6" s="1"/>
  <c r="I1700" i="6" s="1"/>
  <c r="F1700" i="6"/>
  <c r="E1700" i="6"/>
  <c r="D1700" i="6"/>
  <c r="Q1700" i="6" s="1"/>
  <c r="B1700" i="6"/>
  <c r="A1700" i="6"/>
  <c r="Q1699" i="6"/>
  <c r="M1699" i="6"/>
  <c r="L1699" i="6"/>
  <c r="P1699" i="6" s="1"/>
  <c r="K1699" i="6"/>
  <c r="U1699" i="6" s="1"/>
  <c r="J1699" i="6"/>
  <c r="S1699" i="6" s="1"/>
  <c r="H1699" i="6"/>
  <c r="I1699" i="6" s="1"/>
  <c r="G1699" i="6"/>
  <c r="F1699" i="6"/>
  <c r="T1699" i="6" s="1"/>
  <c r="E1699" i="6"/>
  <c r="R1699" i="6" s="1"/>
  <c r="D1699" i="6"/>
  <c r="B1699" i="6"/>
  <c r="V1699" i="6" s="1"/>
  <c r="A1699" i="6"/>
  <c r="U1698" i="6"/>
  <c r="R1698" i="6"/>
  <c r="O1698" i="6"/>
  <c r="N1698" i="6"/>
  <c r="M1698" i="6"/>
  <c r="L1698" i="6"/>
  <c r="P1698" i="6" s="1"/>
  <c r="K1698" i="6"/>
  <c r="J1698" i="6"/>
  <c r="S1698" i="6" s="1"/>
  <c r="G1698" i="6"/>
  <c r="H1698" i="6" s="1"/>
  <c r="F1698" i="6"/>
  <c r="T1698" i="6" s="1"/>
  <c r="E1698" i="6"/>
  <c r="D1698" i="6"/>
  <c r="Q1698" i="6" s="1"/>
  <c r="C1698" i="6"/>
  <c r="B1698" i="6"/>
  <c r="A1698" i="6"/>
  <c r="U1697" i="6"/>
  <c r="T1697" i="6"/>
  <c r="S1697" i="6"/>
  <c r="R1697" i="6"/>
  <c r="Q1697" i="6"/>
  <c r="P1697" i="6"/>
  <c r="O1697" i="6"/>
  <c r="N1697" i="6"/>
  <c r="M1697" i="6"/>
  <c r="L1697" i="6"/>
  <c r="K1697" i="6"/>
  <c r="J1697" i="6"/>
  <c r="H1697" i="6"/>
  <c r="I1697" i="6" s="1"/>
  <c r="G1697" i="6"/>
  <c r="F1697" i="6"/>
  <c r="E1697" i="6"/>
  <c r="D1697" i="6"/>
  <c r="C1697" i="6"/>
  <c r="B1697" i="6"/>
  <c r="A1697" i="6"/>
  <c r="P1696" i="6"/>
  <c r="M1696" i="6"/>
  <c r="L1696" i="6"/>
  <c r="K1696" i="6"/>
  <c r="U1696" i="6" s="1"/>
  <c r="J1696" i="6"/>
  <c r="S1696" i="6" s="1"/>
  <c r="G1696" i="6"/>
  <c r="H1696" i="6" s="1"/>
  <c r="F1696" i="6"/>
  <c r="T1696" i="6" s="1"/>
  <c r="E1696" i="6"/>
  <c r="R1696" i="6" s="1"/>
  <c r="D1696" i="6"/>
  <c r="Q1696" i="6" s="1"/>
  <c r="B1696" i="6"/>
  <c r="N1696" i="6" s="1"/>
  <c r="A1696" i="6"/>
  <c r="U1695" i="6"/>
  <c r="T1695" i="6"/>
  <c r="Q1695" i="6"/>
  <c r="O1695" i="6"/>
  <c r="N1695" i="6"/>
  <c r="M1695" i="6"/>
  <c r="L1695" i="6"/>
  <c r="P1695" i="6" s="1"/>
  <c r="K1695" i="6"/>
  <c r="J1695" i="6"/>
  <c r="S1695" i="6" s="1"/>
  <c r="I1695" i="6"/>
  <c r="G1695" i="6"/>
  <c r="H1695" i="6" s="1"/>
  <c r="F1695" i="6"/>
  <c r="E1695" i="6"/>
  <c r="R1695" i="6" s="1"/>
  <c r="D1695" i="6"/>
  <c r="C1695" i="6"/>
  <c r="B1695" i="6"/>
  <c r="A1695" i="6"/>
  <c r="U1694" i="6"/>
  <c r="T1694" i="6"/>
  <c r="Q1694" i="6"/>
  <c r="P1694" i="6"/>
  <c r="M1694" i="6"/>
  <c r="L1694" i="6"/>
  <c r="K1694" i="6"/>
  <c r="J1694" i="6"/>
  <c r="S1694" i="6" s="1"/>
  <c r="H1694" i="6"/>
  <c r="G1694" i="6"/>
  <c r="F1694" i="6"/>
  <c r="E1694" i="6"/>
  <c r="R1694" i="6" s="1"/>
  <c r="D1694" i="6"/>
  <c r="C1694" i="6"/>
  <c r="B1694" i="6"/>
  <c r="A1694" i="6"/>
  <c r="U1693" i="6"/>
  <c r="T1693" i="6"/>
  <c r="S1693" i="6"/>
  <c r="R1693" i="6"/>
  <c r="P1693" i="6"/>
  <c r="O1693" i="6"/>
  <c r="M1693" i="6"/>
  <c r="L1693" i="6"/>
  <c r="K1693" i="6"/>
  <c r="J1693" i="6"/>
  <c r="G1693" i="6"/>
  <c r="H1693" i="6" s="1"/>
  <c r="I1693" i="6" s="1"/>
  <c r="F1693" i="6"/>
  <c r="E1693" i="6"/>
  <c r="D1693" i="6"/>
  <c r="Q1693" i="6" s="1"/>
  <c r="C1693" i="6"/>
  <c r="B1693" i="6"/>
  <c r="A1693" i="6"/>
  <c r="Q1692" i="6"/>
  <c r="N1692" i="6"/>
  <c r="M1692" i="6"/>
  <c r="L1692" i="6"/>
  <c r="P1692" i="6" s="1"/>
  <c r="K1692" i="6"/>
  <c r="U1692" i="6" s="1"/>
  <c r="J1692" i="6"/>
  <c r="S1692" i="6" s="1"/>
  <c r="H1692" i="6"/>
  <c r="G1692" i="6"/>
  <c r="F1692" i="6"/>
  <c r="T1692" i="6" s="1"/>
  <c r="E1692" i="6"/>
  <c r="R1692" i="6" s="1"/>
  <c r="D1692" i="6"/>
  <c r="C1692" i="6"/>
  <c r="B1692" i="6"/>
  <c r="O1692" i="6" s="1"/>
  <c r="A1692" i="6"/>
  <c r="U1691" i="6"/>
  <c r="S1691" i="6"/>
  <c r="O1691" i="6"/>
  <c r="M1691" i="6"/>
  <c r="L1691" i="6"/>
  <c r="P1691" i="6" s="1"/>
  <c r="K1691" i="6"/>
  <c r="J1691" i="6"/>
  <c r="H1691" i="6"/>
  <c r="G1691" i="6"/>
  <c r="F1691" i="6"/>
  <c r="T1691" i="6" s="1"/>
  <c r="E1691" i="6"/>
  <c r="I1691" i="6" s="1"/>
  <c r="D1691" i="6"/>
  <c r="Q1691" i="6" s="1"/>
  <c r="C1691" i="6"/>
  <c r="B1691" i="6"/>
  <c r="N1691" i="6" s="1"/>
  <c r="A1691" i="6"/>
  <c r="U1690" i="6"/>
  <c r="S1690" i="6"/>
  <c r="R1690" i="6"/>
  <c r="P1690" i="6"/>
  <c r="O1690" i="6"/>
  <c r="N1690" i="6"/>
  <c r="M1690" i="6"/>
  <c r="L1690" i="6"/>
  <c r="K1690" i="6"/>
  <c r="J1690" i="6"/>
  <c r="I1690" i="6"/>
  <c r="H1690" i="6"/>
  <c r="G1690" i="6"/>
  <c r="F1690" i="6"/>
  <c r="T1690" i="6" s="1"/>
  <c r="V1690" i="6" s="1"/>
  <c r="W1690" i="6" s="1"/>
  <c r="X1690" i="6" s="1"/>
  <c r="E1690" i="6"/>
  <c r="D1690" i="6"/>
  <c r="Q1690" i="6" s="1"/>
  <c r="C1690" i="6"/>
  <c r="B1690" i="6"/>
  <c r="A1690" i="6"/>
  <c r="S1689" i="6"/>
  <c r="R1689" i="6"/>
  <c r="P1689" i="6"/>
  <c r="N1689" i="6"/>
  <c r="M1689" i="6"/>
  <c r="L1689" i="6"/>
  <c r="K1689" i="6"/>
  <c r="U1689" i="6" s="1"/>
  <c r="J1689" i="6"/>
  <c r="G1689" i="6"/>
  <c r="H1689" i="6" s="1"/>
  <c r="I1689" i="6" s="1"/>
  <c r="F1689" i="6"/>
  <c r="T1689" i="6" s="1"/>
  <c r="E1689" i="6"/>
  <c r="D1689" i="6"/>
  <c r="Q1689" i="6" s="1"/>
  <c r="B1689" i="6"/>
  <c r="O1689" i="6" s="1"/>
  <c r="A1689" i="6"/>
  <c r="U1688" i="6"/>
  <c r="Q1688" i="6"/>
  <c r="O1688" i="6"/>
  <c r="N1688" i="6"/>
  <c r="M1688" i="6"/>
  <c r="L1688" i="6"/>
  <c r="P1688" i="6" s="1"/>
  <c r="K1688" i="6"/>
  <c r="J1688" i="6"/>
  <c r="S1688" i="6" s="1"/>
  <c r="H1688" i="6"/>
  <c r="I1688" i="6" s="1"/>
  <c r="G1688" i="6"/>
  <c r="F1688" i="6"/>
  <c r="E1688" i="6"/>
  <c r="R1688" i="6" s="1"/>
  <c r="D1688" i="6"/>
  <c r="C1688" i="6"/>
  <c r="B1688" i="6"/>
  <c r="A1688" i="6"/>
  <c r="U1687" i="6"/>
  <c r="T1687" i="6"/>
  <c r="R1687" i="6"/>
  <c r="Q1687" i="6"/>
  <c r="P1687" i="6"/>
  <c r="M1687" i="6"/>
  <c r="L1687" i="6"/>
  <c r="K1687" i="6"/>
  <c r="J1687" i="6"/>
  <c r="S1687" i="6" s="1"/>
  <c r="H1687" i="6"/>
  <c r="I1687" i="6" s="1"/>
  <c r="G1687" i="6"/>
  <c r="F1687" i="6"/>
  <c r="E1687" i="6"/>
  <c r="D1687" i="6"/>
  <c r="C1687" i="6"/>
  <c r="B1687" i="6"/>
  <c r="A1687" i="6"/>
  <c r="U1686" i="6"/>
  <c r="S1686" i="6"/>
  <c r="R1686" i="6"/>
  <c r="P1686" i="6"/>
  <c r="O1686" i="6"/>
  <c r="M1686" i="6"/>
  <c r="L1686" i="6"/>
  <c r="K1686" i="6"/>
  <c r="J1686" i="6"/>
  <c r="G1686" i="6"/>
  <c r="H1686" i="6" s="1"/>
  <c r="I1686" i="6" s="1"/>
  <c r="F1686" i="6"/>
  <c r="T1686" i="6" s="1"/>
  <c r="E1686" i="6"/>
  <c r="D1686" i="6"/>
  <c r="Q1686" i="6" s="1"/>
  <c r="B1686" i="6"/>
  <c r="A1686" i="6"/>
  <c r="Q1685" i="6"/>
  <c r="N1685" i="6"/>
  <c r="M1685" i="6"/>
  <c r="L1685" i="6"/>
  <c r="P1685" i="6" s="1"/>
  <c r="K1685" i="6"/>
  <c r="U1685" i="6" s="1"/>
  <c r="J1685" i="6"/>
  <c r="S1685" i="6" s="1"/>
  <c r="H1685" i="6"/>
  <c r="G1685" i="6"/>
  <c r="F1685" i="6"/>
  <c r="T1685" i="6" s="1"/>
  <c r="E1685" i="6"/>
  <c r="R1685" i="6" s="1"/>
  <c r="D1685" i="6"/>
  <c r="C1685" i="6"/>
  <c r="B1685" i="6"/>
  <c r="O1685" i="6" s="1"/>
  <c r="A1685" i="6"/>
  <c r="U1684" i="6"/>
  <c r="T1684" i="6"/>
  <c r="S1684" i="6"/>
  <c r="R1684" i="6"/>
  <c r="O1684" i="6"/>
  <c r="M1684" i="6"/>
  <c r="L1684" i="6"/>
  <c r="P1684" i="6" s="1"/>
  <c r="K1684" i="6"/>
  <c r="J1684" i="6"/>
  <c r="G1684" i="6"/>
  <c r="H1684" i="6" s="1"/>
  <c r="I1684" i="6" s="1"/>
  <c r="F1684" i="6"/>
  <c r="E1684" i="6"/>
  <c r="D1684" i="6"/>
  <c r="Q1684" i="6" s="1"/>
  <c r="C1684" i="6"/>
  <c r="B1684" i="6"/>
  <c r="N1684" i="6" s="1"/>
  <c r="A1684" i="6"/>
  <c r="U1683" i="6"/>
  <c r="S1683" i="6"/>
  <c r="Q1683" i="6"/>
  <c r="P1683" i="6"/>
  <c r="M1683" i="6"/>
  <c r="L1683" i="6"/>
  <c r="K1683" i="6"/>
  <c r="J1683" i="6"/>
  <c r="I1683" i="6"/>
  <c r="H1683" i="6"/>
  <c r="G1683" i="6"/>
  <c r="F1683" i="6"/>
  <c r="T1683" i="6" s="1"/>
  <c r="E1683" i="6"/>
  <c r="R1683" i="6" s="1"/>
  <c r="D1683" i="6"/>
  <c r="B1683" i="6"/>
  <c r="A1683" i="6"/>
  <c r="S1682" i="6"/>
  <c r="O1682" i="6"/>
  <c r="N1682" i="6"/>
  <c r="M1682" i="6"/>
  <c r="L1682" i="6"/>
  <c r="P1682" i="6" s="1"/>
  <c r="K1682" i="6"/>
  <c r="U1682" i="6" s="1"/>
  <c r="J1682" i="6"/>
  <c r="G1682" i="6"/>
  <c r="H1682" i="6" s="1"/>
  <c r="F1682" i="6"/>
  <c r="T1682" i="6" s="1"/>
  <c r="E1682" i="6"/>
  <c r="R1682" i="6" s="1"/>
  <c r="D1682" i="6"/>
  <c r="Q1682" i="6" s="1"/>
  <c r="B1682" i="6"/>
  <c r="A1682" i="6"/>
  <c r="Q1681" i="6"/>
  <c r="O1681" i="6"/>
  <c r="N1681" i="6"/>
  <c r="M1681" i="6"/>
  <c r="L1681" i="6"/>
  <c r="P1681" i="6" s="1"/>
  <c r="K1681" i="6"/>
  <c r="U1681" i="6" s="1"/>
  <c r="J1681" i="6"/>
  <c r="S1681" i="6" s="1"/>
  <c r="G1681" i="6"/>
  <c r="H1681" i="6" s="1"/>
  <c r="I1681" i="6" s="1"/>
  <c r="F1681" i="6"/>
  <c r="T1681" i="6" s="1"/>
  <c r="E1681" i="6"/>
  <c r="R1681" i="6" s="1"/>
  <c r="D1681" i="6"/>
  <c r="C1681" i="6"/>
  <c r="B1681" i="6"/>
  <c r="A1681" i="6"/>
  <c r="T1680" i="6"/>
  <c r="R1680" i="6"/>
  <c r="Q1680" i="6"/>
  <c r="P1680" i="6"/>
  <c r="M1680" i="6"/>
  <c r="L1680" i="6"/>
  <c r="K1680" i="6"/>
  <c r="U1680" i="6" s="1"/>
  <c r="J1680" i="6"/>
  <c r="S1680" i="6" s="1"/>
  <c r="G1680" i="6"/>
  <c r="H1680" i="6" s="1"/>
  <c r="I1680" i="6" s="1"/>
  <c r="F1680" i="6"/>
  <c r="E1680" i="6"/>
  <c r="D1680" i="6"/>
  <c r="C1680" i="6"/>
  <c r="B1680" i="6"/>
  <c r="A1680" i="6"/>
  <c r="U1679" i="6"/>
  <c r="T1679" i="6"/>
  <c r="S1679" i="6"/>
  <c r="R1679" i="6"/>
  <c r="Q1679" i="6"/>
  <c r="P1679" i="6"/>
  <c r="O1679" i="6"/>
  <c r="N1679" i="6"/>
  <c r="M1679" i="6"/>
  <c r="L1679" i="6"/>
  <c r="K1679" i="6"/>
  <c r="J1679" i="6"/>
  <c r="G1679" i="6"/>
  <c r="H1679" i="6" s="1"/>
  <c r="I1679" i="6" s="1"/>
  <c r="F1679" i="6"/>
  <c r="E1679" i="6"/>
  <c r="D1679" i="6"/>
  <c r="B1679" i="6"/>
  <c r="A1679" i="6"/>
  <c r="W1678" i="6"/>
  <c r="X1678" i="6" s="1"/>
  <c r="V1678" i="6"/>
  <c r="Q1678" i="6"/>
  <c r="M1678" i="6"/>
  <c r="L1678" i="6"/>
  <c r="P1678" i="6" s="1"/>
  <c r="K1678" i="6"/>
  <c r="U1678" i="6" s="1"/>
  <c r="J1678" i="6"/>
  <c r="S1678" i="6" s="1"/>
  <c r="I1678" i="6"/>
  <c r="H1678" i="6"/>
  <c r="G1678" i="6"/>
  <c r="F1678" i="6"/>
  <c r="T1678" i="6" s="1"/>
  <c r="E1678" i="6"/>
  <c r="R1678" i="6" s="1"/>
  <c r="D1678" i="6"/>
  <c r="C1678" i="6"/>
  <c r="B1678" i="6"/>
  <c r="O1678" i="6" s="1"/>
  <c r="A1678" i="6"/>
  <c r="U1677" i="6"/>
  <c r="S1677" i="6"/>
  <c r="R1677" i="6"/>
  <c r="O1677" i="6"/>
  <c r="M1677" i="6"/>
  <c r="L1677" i="6"/>
  <c r="P1677" i="6" s="1"/>
  <c r="K1677" i="6"/>
  <c r="J1677" i="6"/>
  <c r="G1677" i="6"/>
  <c r="H1677" i="6" s="1"/>
  <c r="I1677" i="6" s="1"/>
  <c r="F1677" i="6"/>
  <c r="T1677" i="6" s="1"/>
  <c r="E1677" i="6"/>
  <c r="D1677" i="6"/>
  <c r="Q1677" i="6" s="1"/>
  <c r="B1677" i="6"/>
  <c r="C1677" i="6" s="1"/>
  <c r="A1677" i="6"/>
  <c r="U1676" i="6"/>
  <c r="S1676" i="6"/>
  <c r="P1676" i="6"/>
  <c r="O1676" i="6"/>
  <c r="N1676" i="6"/>
  <c r="M1676" i="6"/>
  <c r="L1676" i="6"/>
  <c r="K1676" i="6"/>
  <c r="J1676" i="6"/>
  <c r="H1676" i="6"/>
  <c r="I1676" i="6" s="1"/>
  <c r="G1676" i="6"/>
  <c r="F1676" i="6"/>
  <c r="T1676" i="6" s="1"/>
  <c r="E1676" i="6"/>
  <c r="R1676" i="6" s="1"/>
  <c r="D1676" i="6"/>
  <c r="Q1676" i="6" s="1"/>
  <c r="C1676" i="6"/>
  <c r="B1676" i="6"/>
  <c r="A1676" i="6"/>
  <c r="R1675" i="6"/>
  <c r="P1675" i="6"/>
  <c r="O1675" i="6"/>
  <c r="N1675" i="6"/>
  <c r="M1675" i="6"/>
  <c r="L1675" i="6"/>
  <c r="K1675" i="6"/>
  <c r="U1675" i="6" s="1"/>
  <c r="J1675" i="6"/>
  <c r="S1675" i="6" s="1"/>
  <c r="G1675" i="6"/>
  <c r="H1675" i="6" s="1"/>
  <c r="I1675" i="6" s="1"/>
  <c r="F1675" i="6"/>
  <c r="T1675" i="6" s="1"/>
  <c r="E1675" i="6"/>
  <c r="D1675" i="6"/>
  <c r="Q1675" i="6" s="1"/>
  <c r="C1675" i="6"/>
  <c r="B1675" i="6"/>
  <c r="A1675" i="6"/>
  <c r="Q1674" i="6"/>
  <c r="O1674" i="6"/>
  <c r="N1674" i="6"/>
  <c r="M1674" i="6"/>
  <c r="L1674" i="6"/>
  <c r="P1674" i="6" s="1"/>
  <c r="K1674" i="6"/>
  <c r="U1674" i="6" s="1"/>
  <c r="V1674" i="6" s="1"/>
  <c r="W1674" i="6" s="1"/>
  <c r="X1674" i="6" s="1"/>
  <c r="J1674" i="6"/>
  <c r="S1674" i="6" s="1"/>
  <c r="G1674" i="6"/>
  <c r="H1674" i="6" s="1"/>
  <c r="I1674" i="6" s="1"/>
  <c r="F1674" i="6"/>
  <c r="T1674" i="6" s="1"/>
  <c r="E1674" i="6"/>
  <c r="R1674" i="6" s="1"/>
  <c r="D1674" i="6"/>
  <c r="C1674" i="6"/>
  <c r="B1674" i="6"/>
  <c r="A1674" i="6"/>
  <c r="U1673" i="6"/>
  <c r="T1673" i="6"/>
  <c r="Q1673" i="6"/>
  <c r="P1673" i="6"/>
  <c r="M1673" i="6"/>
  <c r="L1673" i="6"/>
  <c r="K1673" i="6"/>
  <c r="J1673" i="6"/>
  <c r="S1673" i="6" s="1"/>
  <c r="H1673" i="6"/>
  <c r="G1673" i="6"/>
  <c r="F1673" i="6"/>
  <c r="E1673" i="6"/>
  <c r="R1673" i="6" s="1"/>
  <c r="D1673" i="6"/>
  <c r="B1673" i="6"/>
  <c r="A1673" i="6"/>
  <c r="U1672" i="6"/>
  <c r="S1672" i="6"/>
  <c r="Q1672" i="6"/>
  <c r="M1672" i="6"/>
  <c r="L1672" i="6"/>
  <c r="P1672" i="6" s="1"/>
  <c r="K1672" i="6"/>
  <c r="J1672" i="6"/>
  <c r="G1672" i="6"/>
  <c r="H1672" i="6" s="1"/>
  <c r="I1672" i="6" s="1"/>
  <c r="F1672" i="6"/>
  <c r="T1672" i="6" s="1"/>
  <c r="E1672" i="6"/>
  <c r="R1672" i="6" s="1"/>
  <c r="D1672" i="6"/>
  <c r="C1672" i="6"/>
  <c r="B1672" i="6"/>
  <c r="A1672" i="6"/>
  <c r="Q1671" i="6"/>
  <c r="M1671" i="6"/>
  <c r="L1671" i="6"/>
  <c r="P1671" i="6" s="1"/>
  <c r="K1671" i="6"/>
  <c r="U1671" i="6" s="1"/>
  <c r="J1671" i="6"/>
  <c r="S1671" i="6" s="1"/>
  <c r="I1671" i="6"/>
  <c r="H1671" i="6"/>
  <c r="G1671" i="6"/>
  <c r="F1671" i="6"/>
  <c r="T1671" i="6" s="1"/>
  <c r="E1671" i="6"/>
  <c r="R1671" i="6" s="1"/>
  <c r="D1671" i="6"/>
  <c r="B1671" i="6"/>
  <c r="A1671" i="6"/>
  <c r="U1670" i="6"/>
  <c r="S1670" i="6"/>
  <c r="O1670" i="6"/>
  <c r="M1670" i="6"/>
  <c r="L1670" i="6"/>
  <c r="P1670" i="6" s="1"/>
  <c r="K1670" i="6"/>
  <c r="J1670" i="6"/>
  <c r="I1670" i="6"/>
  <c r="H1670" i="6"/>
  <c r="G1670" i="6"/>
  <c r="F1670" i="6"/>
  <c r="T1670" i="6" s="1"/>
  <c r="E1670" i="6"/>
  <c r="R1670" i="6" s="1"/>
  <c r="D1670" i="6"/>
  <c r="Q1670" i="6" s="1"/>
  <c r="B1670" i="6"/>
  <c r="C1670" i="6" s="1"/>
  <c r="A1670" i="6"/>
  <c r="U1669" i="6"/>
  <c r="S1669" i="6"/>
  <c r="R1669" i="6"/>
  <c r="Q1669" i="6"/>
  <c r="P1669" i="6"/>
  <c r="N1669" i="6"/>
  <c r="M1669" i="6"/>
  <c r="L1669" i="6"/>
  <c r="K1669" i="6"/>
  <c r="J1669" i="6"/>
  <c r="G1669" i="6"/>
  <c r="H1669" i="6" s="1"/>
  <c r="F1669" i="6"/>
  <c r="T1669" i="6" s="1"/>
  <c r="E1669" i="6"/>
  <c r="D1669" i="6"/>
  <c r="C1669" i="6"/>
  <c r="B1669" i="6"/>
  <c r="O1669" i="6" s="1"/>
  <c r="A1669" i="6"/>
  <c r="S1668" i="6"/>
  <c r="R1668" i="6"/>
  <c r="P1668" i="6"/>
  <c r="M1668" i="6"/>
  <c r="L1668" i="6"/>
  <c r="K1668" i="6"/>
  <c r="U1668" i="6" s="1"/>
  <c r="J1668" i="6"/>
  <c r="G1668" i="6"/>
  <c r="H1668" i="6" s="1"/>
  <c r="I1668" i="6" s="1"/>
  <c r="F1668" i="6"/>
  <c r="T1668" i="6" s="1"/>
  <c r="E1668" i="6"/>
  <c r="D1668" i="6"/>
  <c r="Q1668" i="6" s="1"/>
  <c r="B1668" i="6"/>
  <c r="A1668" i="6"/>
  <c r="U1667" i="6"/>
  <c r="Q1667" i="6"/>
  <c r="O1667" i="6"/>
  <c r="N1667" i="6"/>
  <c r="M1667" i="6"/>
  <c r="L1667" i="6"/>
  <c r="P1667" i="6" s="1"/>
  <c r="K1667" i="6"/>
  <c r="J1667" i="6"/>
  <c r="S1667" i="6" s="1"/>
  <c r="G1667" i="6"/>
  <c r="H1667" i="6" s="1"/>
  <c r="F1667" i="6"/>
  <c r="T1667" i="6" s="1"/>
  <c r="E1667" i="6"/>
  <c r="R1667" i="6" s="1"/>
  <c r="D1667" i="6"/>
  <c r="C1667" i="6"/>
  <c r="B1667" i="6"/>
  <c r="A1667" i="6"/>
  <c r="U1666" i="6"/>
  <c r="T1666" i="6"/>
  <c r="S1666" i="6"/>
  <c r="R1666" i="6"/>
  <c r="Q1666" i="6"/>
  <c r="P1666" i="6"/>
  <c r="M1666" i="6"/>
  <c r="L1666" i="6"/>
  <c r="K1666" i="6"/>
  <c r="J1666" i="6"/>
  <c r="H1666" i="6"/>
  <c r="I1666" i="6" s="1"/>
  <c r="G1666" i="6"/>
  <c r="F1666" i="6"/>
  <c r="E1666" i="6"/>
  <c r="D1666" i="6"/>
  <c r="B1666" i="6"/>
  <c r="A1666" i="6"/>
  <c r="U1665" i="6"/>
  <c r="T1665" i="6"/>
  <c r="S1665" i="6"/>
  <c r="O1665" i="6"/>
  <c r="N1665" i="6"/>
  <c r="M1665" i="6"/>
  <c r="L1665" i="6"/>
  <c r="P1665" i="6" s="1"/>
  <c r="K1665" i="6"/>
  <c r="J1665" i="6"/>
  <c r="G1665" i="6"/>
  <c r="H1665" i="6" s="1"/>
  <c r="F1665" i="6"/>
  <c r="E1665" i="6"/>
  <c r="R1665" i="6" s="1"/>
  <c r="D1665" i="6"/>
  <c r="Q1665" i="6" s="1"/>
  <c r="C1665" i="6"/>
  <c r="B1665" i="6"/>
  <c r="A1665" i="6"/>
  <c r="Q1664" i="6"/>
  <c r="P1664" i="6"/>
  <c r="O1664" i="6"/>
  <c r="N1664" i="6"/>
  <c r="M1664" i="6"/>
  <c r="L1664" i="6"/>
  <c r="K1664" i="6"/>
  <c r="U1664" i="6" s="1"/>
  <c r="J1664" i="6"/>
  <c r="S1664" i="6" s="1"/>
  <c r="I1664" i="6"/>
  <c r="H1664" i="6"/>
  <c r="G1664" i="6"/>
  <c r="F1664" i="6"/>
  <c r="T1664" i="6" s="1"/>
  <c r="E1664" i="6"/>
  <c r="R1664" i="6" s="1"/>
  <c r="D1664" i="6"/>
  <c r="B1664" i="6"/>
  <c r="A1664" i="6"/>
  <c r="U1663" i="6"/>
  <c r="S1663" i="6"/>
  <c r="O1663" i="6"/>
  <c r="M1663" i="6"/>
  <c r="L1663" i="6"/>
  <c r="P1663" i="6" s="1"/>
  <c r="K1663" i="6"/>
  <c r="J1663" i="6"/>
  <c r="I1663" i="6"/>
  <c r="H1663" i="6"/>
  <c r="G1663" i="6"/>
  <c r="F1663" i="6"/>
  <c r="T1663" i="6" s="1"/>
  <c r="E1663" i="6"/>
  <c r="R1663" i="6" s="1"/>
  <c r="D1663" i="6"/>
  <c r="Q1663" i="6" s="1"/>
  <c r="B1663" i="6"/>
  <c r="C1663" i="6" s="1"/>
  <c r="A1663" i="6"/>
  <c r="U1662" i="6"/>
  <c r="T1662" i="6"/>
  <c r="S1662" i="6"/>
  <c r="Q1662" i="6"/>
  <c r="P1662" i="6"/>
  <c r="N1662" i="6"/>
  <c r="M1662" i="6"/>
  <c r="L1662" i="6"/>
  <c r="K1662" i="6"/>
  <c r="J1662" i="6"/>
  <c r="G1662" i="6"/>
  <c r="H1662" i="6" s="1"/>
  <c r="I1662" i="6" s="1"/>
  <c r="F1662" i="6"/>
  <c r="E1662" i="6"/>
  <c r="R1662" i="6" s="1"/>
  <c r="D1662" i="6"/>
  <c r="B1662" i="6"/>
  <c r="V1662" i="6" s="1"/>
  <c r="W1662" i="6" s="1"/>
  <c r="X1662" i="6" s="1"/>
  <c r="A1662" i="6"/>
  <c r="S1661" i="6"/>
  <c r="R1661" i="6"/>
  <c r="Q1661" i="6"/>
  <c r="M1661" i="6"/>
  <c r="L1661" i="6"/>
  <c r="P1661" i="6" s="1"/>
  <c r="K1661" i="6"/>
  <c r="U1661" i="6" s="1"/>
  <c r="J1661" i="6"/>
  <c r="G1661" i="6"/>
  <c r="H1661" i="6" s="1"/>
  <c r="F1661" i="6"/>
  <c r="T1661" i="6" s="1"/>
  <c r="E1661" i="6"/>
  <c r="D1661" i="6"/>
  <c r="B1661" i="6"/>
  <c r="A1661" i="6"/>
  <c r="T1660" i="6"/>
  <c r="Q1660" i="6"/>
  <c r="O1660" i="6"/>
  <c r="N1660" i="6"/>
  <c r="M1660" i="6"/>
  <c r="L1660" i="6"/>
  <c r="P1660" i="6" s="1"/>
  <c r="K1660" i="6"/>
  <c r="U1660" i="6" s="1"/>
  <c r="J1660" i="6"/>
  <c r="S1660" i="6" s="1"/>
  <c r="H1660" i="6"/>
  <c r="I1660" i="6" s="1"/>
  <c r="G1660" i="6"/>
  <c r="F1660" i="6"/>
  <c r="E1660" i="6"/>
  <c r="R1660" i="6" s="1"/>
  <c r="D1660" i="6"/>
  <c r="C1660" i="6"/>
  <c r="B1660" i="6"/>
  <c r="A1660" i="6"/>
  <c r="S1659" i="6"/>
  <c r="R1659" i="6"/>
  <c r="Q1659" i="6"/>
  <c r="P1659" i="6"/>
  <c r="M1659" i="6"/>
  <c r="L1659" i="6"/>
  <c r="K1659" i="6"/>
  <c r="U1659" i="6" s="1"/>
  <c r="J1659" i="6"/>
  <c r="G1659" i="6"/>
  <c r="H1659" i="6" s="1"/>
  <c r="I1659" i="6" s="1"/>
  <c r="F1659" i="6"/>
  <c r="T1659" i="6" s="1"/>
  <c r="E1659" i="6"/>
  <c r="D1659" i="6"/>
  <c r="B1659" i="6"/>
  <c r="A1659" i="6"/>
  <c r="U1658" i="6"/>
  <c r="S1658" i="6"/>
  <c r="R1658" i="6"/>
  <c r="Q1658" i="6"/>
  <c r="O1658" i="6"/>
  <c r="M1658" i="6"/>
  <c r="L1658" i="6"/>
  <c r="P1658" i="6" s="1"/>
  <c r="K1658" i="6"/>
  <c r="J1658" i="6"/>
  <c r="G1658" i="6"/>
  <c r="H1658" i="6" s="1"/>
  <c r="I1658" i="6" s="1"/>
  <c r="F1658" i="6"/>
  <c r="T1658" i="6" s="1"/>
  <c r="E1658" i="6"/>
  <c r="D1658" i="6"/>
  <c r="B1658" i="6"/>
  <c r="N1658" i="6" s="1"/>
  <c r="A1658" i="6"/>
  <c r="V1657" i="6"/>
  <c r="W1657" i="6" s="1"/>
  <c r="X1657" i="6" s="1"/>
  <c r="Q1657" i="6"/>
  <c r="P1657" i="6"/>
  <c r="O1657" i="6"/>
  <c r="N1657" i="6"/>
  <c r="M1657" i="6"/>
  <c r="L1657" i="6"/>
  <c r="K1657" i="6"/>
  <c r="U1657" i="6" s="1"/>
  <c r="J1657" i="6"/>
  <c r="S1657" i="6" s="1"/>
  <c r="H1657" i="6"/>
  <c r="I1657" i="6" s="1"/>
  <c r="G1657" i="6"/>
  <c r="F1657" i="6"/>
  <c r="T1657" i="6" s="1"/>
  <c r="E1657" i="6"/>
  <c r="R1657" i="6" s="1"/>
  <c r="D1657" i="6"/>
  <c r="C1657" i="6"/>
  <c r="B1657" i="6"/>
  <c r="A1657" i="6"/>
  <c r="O1656" i="6"/>
  <c r="M1656" i="6"/>
  <c r="L1656" i="6"/>
  <c r="P1656" i="6" s="1"/>
  <c r="K1656" i="6"/>
  <c r="U1656" i="6" s="1"/>
  <c r="J1656" i="6"/>
  <c r="S1656" i="6" s="1"/>
  <c r="G1656" i="6"/>
  <c r="H1656" i="6" s="1"/>
  <c r="I1656" i="6" s="1"/>
  <c r="F1656" i="6"/>
  <c r="T1656" i="6" s="1"/>
  <c r="E1656" i="6"/>
  <c r="D1656" i="6"/>
  <c r="Q1656" i="6" s="1"/>
  <c r="B1656" i="6"/>
  <c r="C1656" i="6" s="1"/>
  <c r="A1656" i="6"/>
  <c r="U1655" i="6"/>
  <c r="S1655" i="6"/>
  <c r="R1655" i="6"/>
  <c r="P1655" i="6"/>
  <c r="N1655" i="6"/>
  <c r="M1655" i="6"/>
  <c r="L1655" i="6"/>
  <c r="K1655" i="6"/>
  <c r="J1655" i="6"/>
  <c r="H1655" i="6"/>
  <c r="G1655" i="6"/>
  <c r="F1655" i="6"/>
  <c r="T1655" i="6" s="1"/>
  <c r="E1655" i="6"/>
  <c r="I1655" i="6" s="1"/>
  <c r="D1655" i="6"/>
  <c r="Q1655" i="6" s="1"/>
  <c r="B1655" i="6"/>
  <c r="O1655" i="6" s="1"/>
  <c r="A1655" i="6"/>
  <c r="S1654" i="6"/>
  <c r="O1654" i="6"/>
  <c r="N1654" i="6"/>
  <c r="M1654" i="6"/>
  <c r="L1654" i="6"/>
  <c r="P1654" i="6" s="1"/>
  <c r="K1654" i="6"/>
  <c r="U1654" i="6" s="1"/>
  <c r="J1654" i="6"/>
  <c r="G1654" i="6"/>
  <c r="H1654" i="6" s="1"/>
  <c r="F1654" i="6"/>
  <c r="T1654" i="6" s="1"/>
  <c r="E1654" i="6"/>
  <c r="R1654" i="6" s="1"/>
  <c r="D1654" i="6"/>
  <c r="Q1654" i="6" s="1"/>
  <c r="C1654" i="6"/>
  <c r="B1654" i="6"/>
  <c r="A1654" i="6"/>
  <c r="Q1653" i="6"/>
  <c r="O1653" i="6"/>
  <c r="N1653" i="6"/>
  <c r="M1653" i="6"/>
  <c r="L1653" i="6"/>
  <c r="P1653" i="6" s="1"/>
  <c r="K1653" i="6"/>
  <c r="U1653" i="6" s="1"/>
  <c r="J1653" i="6"/>
  <c r="S1653" i="6" s="1"/>
  <c r="G1653" i="6"/>
  <c r="H1653" i="6" s="1"/>
  <c r="I1653" i="6" s="1"/>
  <c r="F1653" i="6"/>
  <c r="T1653" i="6" s="1"/>
  <c r="E1653" i="6"/>
  <c r="R1653" i="6" s="1"/>
  <c r="D1653" i="6"/>
  <c r="C1653" i="6"/>
  <c r="B1653" i="6"/>
  <c r="A1653" i="6"/>
  <c r="P1652" i="6"/>
  <c r="M1652" i="6"/>
  <c r="L1652" i="6"/>
  <c r="K1652" i="6"/>
  <c r="U1652" i="6" s="1"/>
  <c r="J1652" i="6"/>
  <c r="S1652" i="6" s="1"/>
  <c r="H1652" i="6"/>
  <c r="I1652" i="6" s="1"/>
  <c r="G1652" i="6"/>
  <c r="F1652" i="6"/>
  <c r="T1652" i="6" s="1"/>
  <c r="E1652" i="6"/>
  <c r="R1652" i="6" s="1"/>
  <c r="D1652" i="6"/>
  <c r="Q1652" i="6" s="1"/>
  <c r="C1652" i="6"/>
  <c r="B1652" i="6"/>
  <c r="A1652" i="6"/>
  <c r="U1651" i="6"/>
  <c r="S1651" i="6"/>
  <c r="R1651" i="6"/>
  <c r="Q1651" i="6"/>
  <c r="O1651" i="6"/>
  <c r="N1651" i="6"/>
  <c r="M1651" i="6"/>
  <c r="L1651" i="6"/>
  <c r="P1651" i="6" s="1"/>
  <c r="K1651" i="6"/>
  <c r="J1651" i="6"/>
  <c r="G1651" i="6"/>
  <c r="H1651" i="6" s="1"/>
  <c r="I1651" i="6" s="1"/>
  <c r="F1651" i="6"/>
  <c r="T1651" i="6" s="1"/>
  <c r="E1651" i="6"/>
  <c r="D1651" i="6"/>
  <c r="C1651" i="6"/>
  <c r="B1651" i="6"/>
  <c r="A1651" i="6"/>
  <c r="S1650" i="6"/>
  <c r="Q1650" i="6"/>
  <c r="O1650" i="6"/>
  <c r="N1650" i="6"/>
  <c r="M1650" i="6"/>
  <c r="L1650" i="6"/>
  <c r="P1650" i="6" s="1"/>
  <c r="K1650" i="6"/>
  <c r="U1650" i="6" s="1"/>
  <c r="J1650" i="6"/>
  <c r="H1650" i="6"/>
  <c r="G1650" i="6"/>
  <c r="F1650" i="6"/>
  <c r="T1650" i="6" s="1"/>
  <c r="E1650" i="6"/>
  <c r="D1650" i="6"/>
  <c r="C1650" i="6"/>
  <c r="B1650" i="6"/>
  <c r="A1650" i="6"/>
  <c r="T1649" i="6"/>
  <c r="S1649" i="6"/>
  <c r="R1649" i="6"/>
  <c r="O1649" i="6"/>
  <c r="M1649" i="6"/>
  <c r="L1649" i="6"/>
  <c r="P1649" i="6" s="1"/>
  <c r="K1649" i="6"/>
  <c r="U1649" i="6" s="1"/>
  <c r="J1649" i="6"/>
  <c r="G1649" i="6"/>
  <c r="H1649" i="6" s="1"/>
  <c r="I1649" i="6" s="1"/>
  <c r="F1649" i="6"/>
  <c r="E1649" i="6"/>
  <c r="D1649" i="6"/>
  <c r="Q1649" i="6" s="1"/>
  <c r="B1649" i="6"/>
  <c r="C1649" i="6" s="1"/>
  <c r="A1649" i="6"/>
  <c r="T1648" i="6"/>
  <c r="S1648" i="6"/>
  <c r="P1648" i="6"/>
  <c r="O1648" i="6"/>
  <c r="N1648" i="6"/>
  <c r="M1648" i="6"/>
  <c r="L1648" i="6"/>
  <c r="K1648" i="6"/>
  <c r="U1648" i="6" s="1"/>
  <c r="J1648" i="6"/>
  <c r="G1648" i="6"/>
  <c r="H1648" i="6" s="1"/>
  <c r="I1648" i="6" s="1"/>
  <c r="F1648" i="6"/>
  <c r="E1648" i="6"/>
  <c r="R1648" i="6" s="1"/>
  <c r="D1648" i="6"/>
  <c r="Q1648" i="6" s="1"/>
  <c r="B1648" i="6"/>
  <c r="C1648" i="6" s="1"/>
  <c r="A1648" i="6"/>
  <c r="S1647" i="6"/>
  <c r="R1647" i="6"/>
  <c r="Q1647" i="6"/>
  <c r="P1647" i="6"/>
  <c r="M1647" i="6"/>
  <c r="L1647" i="6"/>
  <c r="K1647" i="6"/>
  <c r="U1647" i="6" s="1"/>
  <c r="J1647" i="6"/>
  <c r="G1647" i="6"/>
  <c r="H1647" i="6" s="1"/>
  <c r="F1647" i="6"/>
  <c r="T1647" i="6" s="1"/>
  <c r="E1647" i="6"/>
  <c r="D1647" i="6"/>
  <c r="B1647" i="6"/>
  <c r="A1647" i="6"/>
  <c r="U1646" i="6"/>
  <c r="Q1646" i="6"/>
  <c r="O1646" i="6"/>
  <c r="N1646" i="6"/>
  <c r="M1646" i="6"/>
  <c r="L1646" i="6"/>
  <c r="P1646" i="6" s="1"/>
  <c r="K1646" i="6"/>
  <c r="J1646" i="6"/>
  <c r="S1646" i="6" s="1"/>
  <c r="I1646" i="6"/>
  <c r="H1646" i="6"/>
  <c r="G1646" i="6"/>
  <c r="F1646" i="6"/>
  <c r="T1646" i="6" s="1"/>
  <c r="E1646" i="6"/>
  <c r="R1646" i="6" s="1"/>
  <c r="V1646" i="6" s="1"/>
  <c r="W1646" i="6" s="1"/>
  <c r="X1646" i="6" s="1"/>
  <c r="D1646" i="6"/>
  <c r="C1646" i="6"/>
  <c r="B1646" i="6"/>
  <c r="A1646" i="6"/>
  <c r="T1645" i="6"/>
  <c r="S1645" i="6"/>
  <c r="R1645" i="6"/>
  <c r="Q1645" i="6"/>
  <c r="P1645" i="6"/>
  <c r="M1645" i="6"/>
  <c r="L1645" i="6"/>
  <c r="K1645" i="6"/>
  <c r="U1645" i="6" s="1"/>
  <c r="J1645" i="6"/>
  <c r="G1645" i="6"/>
  <c r="H1645" i="6" s="1"/>
  <c r="I1645" i="6" s="1"/>
  <c r="F1645" i="6"/>
  <c r="E1645" i="6"/>
  <c r="D1645" i="6"/>
  <c r="B1645" i="6"/>
  <c r="A1645" i="6"/>
  <c r="U1644" i="6"/>
  <c r="T1644" i="6"/>
  <c r="S1644" i="6"/>
  <c r="O1644" i="6"/>
  <c r="N1644" i="6"/>
  <c r="M1644" i="6"/>
  <c r="L1644" i="6"/>
  <c r="P1644" i="6" s="1"/>
  <c r="K1644" i="6"/>
  <c r="J1644" i="6"/>
  <c r="G1644" i="6"/>
  <c r="H1644" i="6" s="1"/>
  <c r="I1644" i="6" s="1"/>
  <c r="F1644" i="6"/>
  <c r="E1644" i="6"/>
  <c r="R1644" i="6" s="1"/>
  <c r="D1644" i="6"/>
  <c r="Q1644" i="6" s="1"/>
  <c r="C1644" i="6"/>
  <c r="B1644" i="6"/>
  <c r="A1644" i="6"/>
  <c r="S1643" i="6"/>
  <c r="Q1643" i="6"/>
  <c r="M1643" i="6"/>
  <c r="L1643" i="6"/>
  <c r="P1643" i="6" s="1"/>
  <c r="K1643" i="6"/>
  <c r="U1643" i="6" s="1"/>
  <c r="J1643" i="6"/>
  <c r="H1643" i="6"/>
  <c r="I1643" i="6" s="1"/>
  <c r="G1643" i="6"/>
  <c r="F1643" i="6"/>
  <c r="T1643" i="6" s="1"/>
  <c r="E1643" i="6"/>
  <c r="R1643" i="6" s="1"/>
  <c r="D1643" i="6"/>
  <c r="B1643" i="6"/>
  <c r="V1643" i="6" s="1"/>
  <c r="W1643" i="6" s="1"/>
  <c r="X1643" i="6" s="1"/>
  <c r="A1643" i="6"/>
  <c r="O1642" i="6"/>
  <c r="M1642" i="6"/>
  <c r="L1642" i="6"/>
  <c r="P1642" i="6" s="1"/>
  <c r="K1642" i="6"/>
  <c r="U1642" i="6" s="1"/>
  <c r="J1642" i="6"/>
  <c r="S1642" i="6" s="1"/>
  <c r="G1642" i="6"/>
  <c r="H1642" i="6" s="1"/>
  <c r="I1642" i="6" s="1"/>
  <c r="F1642" i="6"/>
  <c r="T1642" i="6" s="1"/>
  <c r="E1642" i="6"/>
  <c r="R1642" i="6" s="1"/>
  <c r="D1642" i="6"/>
  <c r="Q1642" i="6" s="1"/>
  <c r="B1642" i="6"/>
  <c r="C1642" i="6" s="1"/>
  <c r="A1642" i="6"/>
  <c r="U1641" i="6"/>
  <c r="S1641" i="6"/>
  <c r="P1641" i="6"/>
  <c r="O1641" i="6"/>
  <c r="M1641" i="6"/>
  <c r="L1641" i="6"/>
  <c r="K1641" i="6"/>
  <c r="J1641" i="6"/>
  <c r="H1641" i="6"/>
  <c r="G1641" i="6"/>
  <c r="F1641" i="6"/>
  <c r="T1641" i="6" s="1"/>
  <c r="E1641" i="6"/>
  <c r="R1641" i="6" s="1"/>
  <c r="D1641" i="6"/>
  <c r="Q1641" i="6" s="1"/>
  <c r="C1641" i="6"/>
  <c r="B1641" i="6"/>
  <c r="A1641" i="6"/>
  <c r="U1640" i="6"/>
  <c r="S1640" i="6"/>
  <c r="O1640" i="6"/>
  <c r="N1640" i="6"/>
  <c r="M1640" i="6"/>
  <c r="L1640" i="6"/>
  <c r="P1640" i="6" s="1"/>
  <c r="K1640" i="6"/>
  <c r="J1640" i="6"/>
  <c r="G1640" i="6"/>
  <c r="H1640" i="6" s="1"/>
  <c r="I1640" i="6" s="1"/>
  <c r="F1640" i="6"/>
  <c r="T1640" i="6" s="1"/>
  <c r="E1640" i="6"/>
  <c r="R1640" i="6" s="1"/>
  <c r="D1640" i="6"/>
  <c r="Q1640" i="6" s="1"/>
  <c r="C1640" i="6"/>
  <c r="B1640" i="6"/>
  <c r="A1640" i="6"/>
  <c r="Q1639" i="6"/>
  <c r="O1639" i="6"/>
  <c r="N1639" i="6"/>
  <c r="M1639" i="6"/>
  <c r="L1639" i="6"/>
  <c r="P1639" i="6" s="1"/>
  <c r="K1639" i="6"/>
  <c r="U1639" i="6" s="1"/>
  <c r="J1639" i="6"/>
  <c r="S1639" i="6" s="1"/>
  <c r="G1639" i="6"/>
  <c r="H1639" i="6" s="1"/>
  <c r="I1639" i="6" s="1"/>
  <c r="F1639" i="6"/>
  <c r="E1639" i="6"/>
  <c r="R1639" i="6" s="1"/>
  <c r="D1639" i="6"/>
  <c r="C1639" i="6"/>
  <c r="B1639" i="6"/>
  <c r="A1639" i="6"/>
  <c r="T1638" i="6"/>
  <c r="P1638" i="6"/>
  <c r="M1638" i="6"/>
  <c r="L1638" i="6"/>
  <c r="K1638" i="6"/>
  <c r="U1638" i="6" s="1"/>
  <c r="J1638" i="6"/>
  <c r="S1638" i="6" s="1"/>
  <c r="G1638" i="6"/>
  <c r="H1638" i="6" s="1"/>
  <c r="I1638" i="6" s="1"/>
  <c r="F1638" i="6"/>
  <c r="V1638" i="6" s="1"/>
  <c r="W1638" i="6" s="1"/>
  <c r="X1638" i="6" s="1"/>
  <c r="E1638" i="6"/>
  <c r="R1638" i="6" s="1"/>
  <c r="D1638" i="6"/>
  <c r="Q1638" i="6" s="1"/>
  <c r="C1638" i="6"/>
  <c r="B1638" i="6"/>
  <c r="A1638" i="6"/>
  <c r="U1637" i="6"/>
  <c r="S1637" i="6"/>
  <c r="R1637" i="6"/>
  <c r="Q1637" i="6"/>
  <c r="P1637" i="6"/>
  <c r="M1637" i="6"/>
  <c r="L1637" i="6"/>
  <c r="K1637" i="6"/>
  <c r="J1637" i="6"/>
  <c r="G1637" i="6"/>
  <c r="H1637" i="6" s="1"/>
  <c r="I1637" i="6" s="1"/>
  <c r="F1637" i="6"/>
  <c r="T1637" i="6" s="1"/>
  <c r="E1637" i="6"/>
  <c r="D1637" i="6"/>
  <c r="B1637" i="6"/>
  <c r="A1637" i="6"/>
  <c r="Q1636" i="6"/>
  <c r="O1636" i="6"/>
  <c r="N1636" i="6"/>
  <c r="M1636" i="6"/>
  <c r="L1636" i="6"/>
  <c r="P1636" i="6" s="1"/>
  <c r="K1636" i="6"/>
  <c r="U1636" i="6" s="1"/>
  <c r="J1636" i="6"/>
  <c r="S1636" i="6" s="1"/>
  <c r="H1636" i="6"/>
  <c r="G1636" i="6"/>
  <c r="F1636" i="6"/>
  <c r="T1636" i="6" s="1"/>
  <c r="E1636" i="6"/>
  <c r="R1636" i="6" s="1"/>
  <c r="D1636" i="6"/>
  <c r="C1636" i="6"/>
  <c r="B1636" i="6"/>
  <c r="A1636" i="6"/>
  <c r="T1635" i="6"/>
  <c r="S1635" i="6"/>
  <c r="R1635" i="6"/>
  <c r="O1635" i="6"/>
  <c r="M1635" i="6"/>
  <c r="L1635" i="6"/>
  <c r="P1635" i="6" s="1"/>
  <c r="K1635" i="6"/>
  <c r="U1635" i="6" s="1"/>
  <c r="J1635" i="6"/>
  <c r="G1635" i="6"/>
  <c r="H1635" i="6" s="1"/>
  <c r="I1635" i="6" s="1"/>
  <c r="F1635" i="6"/>
  <c r="E1635" i="6"/>
  <c r="D1635" i="6"/>
  <c r="Q1635" i="6" s="1"/>
  <c r="B1635" i="6"/>
  <c r="C1635" i="6" s="1"/>
  <c r="A1635" i="6"/>
  <c r="U1634" i="6"/>
  <c r="T1634" i="6"/>
  <c r="S1634" i="6"/>
  <c r="P1634" i="6"/>
  <c r="O1634" i="6"/>
  <c r="N1634" i="6"/>
  <c r="M1634" i="6"/>
  <c r="L1634" i="6"/>
  <c r="K1634" i="6"/>
  <c r="J1634" i="6"/>
  <c r="H1634" i="6"/>
  <c r="I1634" i="6" s="1"/>
  <c r="G1634" i="6"/>
  <c r="F1634" i="6"/>
  <c r="E1634" i="6"/>
  <c r="R1634" i="6" s="1"/>
  <c r="D1634" i="6"/>
  <c r="Q1634" i="6" s="1"/>
  <c r="B1634" i="6"/>
  <c r="C1634" i="6" s="1"/>
  <c r="A1634" i="6"/>
  <c r="S1633" i="6"/>
  <c r="Q1633" i="6"/>
  <c r="N1633" i="6"/>
  <c r="M1633" i="6"/>
  <c r="L1633" i="6"/>
  <c r="P1633" i="6" s="1"/>
  <c r="K1633" i="6"/>
  <c r="U1633" i="6" s="1"/>
  <c r="J1633" i="6"/>
  <c r="G1633" i="6"/>
  <c r="H1633" i="6" s="1"/>
  <c r="F1633" i="6"/>
  <c r="T1633" i="6" s="1"/>
  <c r="E1633" i="6"/>
  <c r="R1633" i="6" s="1"/>
  <c r="D1633" i="6"/>
  <c r="C1633" i="6"/>
  <c r="B1633" i="6"/>
  <c r="O1633" i="6" s="1"/>
  <c r="A1633" i="6"/>
  <c r="U1632" i="6"/>
  <c r="T1632" i="6"/>
  <c r="Q1632" i="6"/>
  <c r="O1632" i="6"/>
  <c r="N1632" i="6"/>
  <c r="M1632" i="6"/>
  <c r="L1632" i="6"/>
  <c r="P1632" i="6" s="1"/>
  <c r="K1632" i="6"/>
  <c r="J1632" i="6"/>
  <c r="S1632" i="6" s="1"/>
  <c r="G1632" i="6"/>
  <c r="H1632" i="6" s="1"/>
  <c r="F1632" i="6"/>
  <c r="E1632" i="6"/>
  <c r="R1632" i="6" s="1"/>
  <c r="D1632" i="6"/>
  <c r="C1632" i="6"/>
  <c r="B1632" i="6"/>
  <c r="A1632" i="6"/>
  <c r="S1631" i="6"/>
  <c r="R1631" i="6"/>
  <c r="P1631" i="6"/>
  <c r="M1631" i="6"/>
  <c r="L1631" i="6"/>
  <c r="K1631" i="6"/>
  <c r="U1631" i="6" s="1"/>
  <c r="J1631" i="6"/>
  <c r="G1631" i="6"/>
  <c r="H1631" i="6" s="1"/>
  <c r="I1631" i="6" s="1"/>
  <c r="F1631" i="6"/>
  <c r="T1631" i="6" s="1"/>
  <c r="E1631" i="6"/>
  <c r="D1631" i="6"/>
  <c r="Q1631" i="6" s="1"/>
  <c r="C1631" i="6"/>
  <c r="B1631" i="6"/>
  <c r="A1631" i="6"/>
  <c r="U1630" i="6"/>
  <c r="S1630" i="6"/>
  <c r="O1630" i="6"/>
  <c r="N1630" i="6"/>
  <c r="M1630" i="6"/>
  <c r="L1630" i="6"/>
  <c r="P1630" i="6" s="1"/>
  <c r="K1630" i="6"/>
  <c r="J1630" i="6"/>
  <c r="I1630" i="6"/>
  <c r="G1630" i="6"/>
  <c r="H1630" i="6" s="1"/>
  <c r="F1630" i="6"/>
  <c r="T1630" i="6" s="1"/>
  <c r="E1630" i="6"/>
  <c r="R1630" i="6" s="1"/>
  <c r="D1630" i="6"/>
  <c r="Q1630" i="6" s="1"/>
  <c r="C1630" i="6"/>
  <c r="B1630" i="6"/>
  <c r="A1630" i="6"/>
  <c r="S1629" i="6"/>
  <c r="Q1629" i="6"/>
  <c r="P1629" i="6"/>
  <c r="N1629" i="6"/>
  <c r="M1629" i="6"/>
  <c r="L1629" i="6"/>
  <c r="K1629" i="6"/>
  <c r="U1629" i="6" s="1"/>
  <c r="J1629" i="6"/>
  <c r="H1629" i="6"/>
  <c r="I1629" i="6" s="1"/>
  <c r="G1629" i="6"/>
  <c r="F1629" i="6"/>
  <c r="T1629" i="6" s="1"/>
  <c r="E1629" i="6"/>
  <c r="R1629" i="6" s="1"/>
  <c r="D1629" i="6"/>
  <c r="C1629" i="6"/>
  <c r="B1629" i="6"/>
  <c r="O1629" i="6" s="1"/>
  <c r="A1629" i="6"/>
  <c r="U1628" i="6"/>
  <c r="O1628" i="6"/>
  <c r="M1628" i="6"/>
  <c r="L1628" i="6"/>
  <c r="P1628" i="6" s="1"/>
  <c r="K1628" i="6"/>
  <c r="J1628" i="6"/>
  <c r="S1628" i="6" s="1"/>
  <c r="G1628" i="6"/>
  <c r="H1628" i="6" s="1"/>
  <c r="F1628" i="6"/>
  <c r="T1628" i="6" s="1"/>
  <c r="E1628" i="6"/>
  <c r="R1628" i="6" s="1"/>
  <c r="D1628" i="6"/>
  <c r="Q1628" i="6" s="1"/>
  <c r="B1628" i="6"/>
  <c r="C1628" i="6" s="1"/>
  <c r="A1628" i="6"/>
  <c r="U1627" i="6"/>
  <c r="S1627" i="6"/>
  <c r="P1627" i="6"/>
  <c r="O1627" i="6"/>
  <c r="N1627" i="6"/>
  <c r="M1627" i="6"/>
  <c r="L1627" i="6"/>
  <c r="K1627" i="6"/>
  <c r="J1627" i="6"/>
  <c r="H1627" i="6"/>
  <c r="I1627" i="6" s="1"/>
  <c r="G1627" i="6"/>
  <c r="F1627" i="6"/>
  <c r="T1627" i="6" s="1"/>
  <c r="E1627" i="6"/>
  <c r="R1627" i="6" s="1"/>
  <c r="D1627" i="6"/>
  <c r="Q1627" i="6" s="1"/>
  <c r="C1627" i="6"/>
  <c r="B1627" i="6"/>
  <c r="A1627" i="6"/>
  <c r="S1626" i="6"/>
  <c r="O1626" i="6"/>
  <c r="N1626" i="6"/>
  <c r="M1626" i="6"/>
  <c r="L1626" i="6"/>
  <c r="P1626" i="6" s="1"/>
  <c r="K1626" i="6"/>
  <c r="U1626" i="6" s="1"/>
  <c r="J1626" i="6"/>
  <c r="G1626" i="6"/>
  <c r="H1626" i="6" s="1"/>
  <c r="I1626" i="6" s="1"/>
  <c r="F1626" i="6"/>
  <c r="T1626" i="6" s="1"/>
  <c r="E1626" i="6"/>
  <c r="R1626" i="6" s="1"/>
  <c r="D1626" i="6"/>
  <c r="Q1626" i="6" s="1"/>
  <c r="C1626" i="6"/>
  <c r="B1626" i="6"/>
  <c r="A1626" i="6"/>
  <c r="T1625" i="6"/>
  <c r="V1625" i="6" s="1"/>
  <c r="W1625" i="6" s="1"/>
  <c r="X1625" i="6" s="1"/>
  <c r="Q1625" i="6"/>
  <c r="O1625" i="6"/>
  <c r="N1625" i="6"/>
  <c r="M1625" i="6"/>
  <c r="L1625" i="6"/>
  <c r="P1625" i="6" s="1"/>
  <c r="K1625" i="6"/>
  <c r="U1625" i="6" s="1"/>
  <c r="J1625" i="6"/>
  <c r="S1625" i="6" s="1"/>
  <c r="G1625" i="6"/>
  <c r="H1625" i="6" s="1"/>
  <c r="I1625" i="6" s="1"/>
  <c r="F1625" i="6"/>
  <c r="E1625" i="6"/>
  <c r="R1625" i="6" s="1"/>
  <c r="D1625" i="6"/>
  <c r="C1625" i="6"/>
  <c r="B1625" i="6"/>
  <c r="A1625" i="6"/>
  <c r="U1624" i="6"/>
  <c r="T1624" i="6"/>
  <c r="V1624" i="6" s="1"/>
  <c r="W1624" i="6" s="1"/>
  <c r="X1624" i="6" s="1"/>
  <c r="P1624" i="6"/>
  <c r="M1624" i="6"/>
  <c r="L1624" i="6"/>
  <c r="K1624" i="6"/>
  <c r="J1624" i="6"/>
  <c r="S1624" i="6" s="1"/>
  <c r="H1624" i="6"/>
  <c r="I1624" i="6" s="1"/>
  <c r="G1624" i="6"/>
  <c r="F1624" i="6"/>
  <c r="E1624" i="6"/>
  <c r="R1624" i="6" s="1"/>
  <c r="D1624" i="6"/>
  <c r="Q1624" i="6" s="1"/>
  <c r="C1624" i="6"/>
  <c r="B1624" i="6"/>
  <c r="A1624" i="6"/>
  <c r="U1623" i="6"/>
  <c r="S1623" i="6"/>
  <c r="R1623" i="6"/>
  <c r="O1623" i="6"/>
  <c r="N1623" i="6"/>
  <c r="M1623" i="6"/>
  <c r="L1623" i="6"/>
  <c r="P1623" i="6" s="1"/>
  <c r="K1623" i="6"/>
  <c r="J1623" i="6"/>
  <c r="G1623" i="6"/>
  <c r="H1623" i="6" s="1"/>
  <c r="I1623" i="6" s="1"/>
  <c r="F1623" i="6"/>
  <c r="T1623" i="6" s="1"/>
  <c r="E1623" i="6"/>
  <c r="D1623" i="6"/>
  <c r="Q1623" i="6" s="1"/>
  <c r="B1623" i="6"/>
  <c r="A1623" i="6"/>
  <c r="S1622" i="6"/>
  <c r="Q1622" i="6"/>
  <c r="O1622" i="6"/>
  <c r="N1622" i="6"/>
  <c r="M1622" i="6"/>
  <c r="L1622" i="6"/>
  <c r="P1622" i="6" s="1"/>
  <c r="K1622" i="6"/>
  <c r="U1622" i="6" s="1"/>
  <c r="J1622" i="6"/>
  <c r="H1622" i="6"/>
  <c r="I1622" i="6" s="1"/>
  <c r="G1622" i="6"/>
  <c r="F1622" i="6"/>
  <c r="T1622" i="6" s="1"/>
  <c r="E1622" i="6"/>
  <c r="R1622" i="6" s="1"/>
  <c r="D1622" i="6"/>
  <c r="C1622" i="6"/>
  <c r="B1622" i="6"/>
  <c r="A1622" i="6"/>
  <c r="U1621" i="6"/>
  <c r="T1621" i="6"/>
  <c r="S1621" i="6"/>
  <c r="R1621" i="6"/>
  <c r="O1621" i="6"/>
  <c r="M1621" i="6"/>
  <c r="L1621" i="6"/>
  <c r="P1621" i="6" s="1"/>
  <c r="K1621" i="6"/>
  <c r="J1621" i="6"/>
  <c r="G1621" i="6"/>
  <c r="H1621" i="6" s="1"/>
  <c r="I1621" i="6" s="1"/>
  <c r="F1621" i="6"/>
  <c r="E1621" i="6"/>
  <c r="V1621" i="6" s="1"/>
  <c r="W1621" i="6" s="1"/>
  <c r="X1621" i="6" s="1"/>
  <c r="D1621" i="6"/>
  <c r="Q1621" i="6" s="1"/>
  <c r="B1621" i="6"/>
  <c r="C1621" i="6" s="1"/>
  <c r="A1621" i="6"/>
  <c r="T1620" i="6"/>
  <c r="S1620" i="6"/>
  <c r="P1620" i="6"/>
  <c r="O1620" i="6"/>
  <c r="N1620" i="6"/>
  <c r="M1620" i="6"/>
  <c r="L1620" i="6"/>
  <c r="K1620" i="6"/>
  <c r="U1620" i="6" s="1"/>
  <c r="J1620" i="6"/>
  <c r="H1620" i="6"/>
  <c r="I1620" i="6" s="1"/>
  <c r="G1620" i="6"/>
  <c r="F1620" i="6"/>
  <c r="E1620" i="6"/>
  <c r="R1620" i="6" s="1"/>
  <c r="D1620" i="6"/>
  <c r="Q1620" i="6" s="1"/>
  <c r="B1620" i="6"/>
  <c r="C1620" i="6" s="1"/>
  <c r="A1620" i="6"/>
  <c r="S1619" i="6"/>
  <c r="R1619" i="6"/>
  <c r="Q1619" i="6"/>
  <c r="P1619" i="6"/>
  <c r="O1619" i="6"/>
  <c r="M1619" i="6"/>
  <c r="L1619" i="6"/>
  <c r="K1619" i="6"/>
  <c r="U1619" i="6" s="1"/>
  <c r="J1619" i="6"/>
  <c r="G1619" i="6"/>
  <c r="H1619" i="6" s="1"/>
  <c r="F1619" i="6"/>
  <c r="T1619" i="6" s="1"/>
  <c r="E1619" i="6"/>
  <c r="D1619" i="6"/>
  <c r="B1619" i="6"/>
  <c r="V1619" i="6" s="1"/>
  <c r="A1619" i="6"/>
  <c r="U1618" i="6"/>
  <c r="T1618" i="6"/>
  <c r="Q1618" i="6"/>
  <c r="O1618" i="6"/>
  <c r="N1618" i="6"/>
  <c r="M1618" i="6"/>
  <c r="L1618" i="6"/>
  <c r="P1618" i="6" s="1"/>
  <c r="K1618" i="6"/>
  <c r="J1618" i="6"/>
  <c r="S1618" i="6" s="1"/>
  <c r="G1618" i="6"/>
  <c r="H1618" i="6" s="1"/>
  <c r="I1618" i="6" s="1"/>
  <c r="F1618" i="6"/>
  <c r="E1618" i="6"/>
  <c r="R1618" i="6" s="1"/>
  <c r="D1618" i="6"/>
  <c r="C1618" i="6"/>
  <c r="B1618" i="6"/>
  <c r="A1618" i="6"/>
  <c r="T1617" i="6"/>
  <c r="S1617" i="6"/>
  <c r="R1617" i="6"/>
  <c r="Q1617" i="6"/>
  <c r="P1617" i="6"/>
  <c r="M1617" i="6"/>
  <c r="L1617" i="6"/>
  <c r="K1617" i="6"/>
  <c r="U1617" i="6" s="1"/>
  <c r="J1617" i="6"/>
  <c r="G1617" i="6"/>
  <c r="H1617" i="6" s="1"/>
  <c r="I1617" i="6" s="1"/>
  <c r="F1617" i="6"/>
  <c r="E1617" i="6"/>
  <c r="D1617" i="6"/>
  <c r="B1617" i="6"/>
  <c r="A1617" i="6"/>
  <c r="U1616" i="6"/>
  <c r="T1616" i="6"/>
  <c r="S1616" i="6"/>
  <c r="O1616" i="6"/>
  <c r="N1616" i="6"/>
  <c r="M1616" i="6"/>
  <c r="L1616" i="6"/>
  <c r="P1616" i="6" s="1"/>
  <c r="K1616" i="6"/>
  <c r="J1616" i="6"/>
  <c r="G1616" i="6"/>
  <c r="H1616" i="6" s="1"/>
  <c r="F1616" i="6"/>
  <c r="E1616" i="6"/>
  <c r="R1616" i="6" s="1"/>
  <c r="D1616" i="6"/>
  <c r="Q1616" i="6" s="1"/>
  <c r="C1616" i="6"/>
  <c r="B1616" i="6"/>
  <c r="A1616" i="6"/>
  <c r="S1615" i="6"/>
  <c r="Q1615" i="6"/>
  <c r="M1615" i="6"/>
  <c r="L1615" i="6"/>
  <c r="P1615" i="6" s="1"/>
  <c r="K1615" i="6"/>
  <c r="U1615" i="6" s="1"/>
  <c r="J1615" i="6"/>
  <c r="H1615" i="6"/>
  <c r="I1615" i="6" s="1"/>
  <c r="G1615" i="6"/>
  <c r="F1615" i="6"/>
  <c r="T1615" i="6" s="1"/>
  <c r="E1615" i="6"/>
  <c r="R1615" i="6" s="1"/>
  <c r="D1615" i="6"/>
  <c r="B1615" i="6"/>
  <c r="A1615" i="6"/>
  <c r="O1614" i="6"/>
  <c r="M1614" i="6"/>
  <c r="L1614" i="6"/>
  <c r="P1614" i="6" s="1"/>
  <c r="K1614" i="6"/>
  <c r="U1614" i="6" s="1"/>
  <c r="J1614" i="6"/>
  <c r="S1614" i="6" s="1"/>
  <c r="G1614" i="6"/>
  <c r="H1614" i="6" s="1"/>
  <c r="I1614" i="6" s="1"/>
  <c r="F1614" i="6"/>
  <c r="T1614" i="6" s="1"/>
  <c r="E1614" i="6"/>
  <c r="R1614" i="6" s="1"/>
  <c r="D1614" i="6"/>
  <c r="Q1614" i="6" s="1"/>
  <c r="C1614" i="6"/>
  <c r="B1614" i="6"/>
  <c r="N1614" i="6" s="1"/>
  <c r="A1614" i="6"/>
  <c r="U1613" i="6"/>
  <c r="S1613" i="6"/>
  <c r="R1613" i="6"/>
  <c r="P1613" i="6"/>
  <c r="O1613" i="6"/>
  <c r="M1613" i="6"/>
  <c r="L1613" i="6"/>
  <c r="K1613" i="6"/>
  <c r="J1613" i="6"/>
  <c r="I1613" i="6"/>
  <c r="G1613" i="6"/>
  <c r="H1613" i="6" s="1"/>
  <c r="F1613" i="6"/>
  <c r="T1613" i="6" s="1"/>
  <c r="E1613" i="6"/>
  <c r="D1613" i="6"/>
  <c r="Q1613" i="6" s="1"/>
  <c r="C1613" i="6"/>
  <c r="B1613" i="6"/>
  <c r="A1613" i="6"/>
  <c r="Q1612" i="6"/>
  <c r="O1612" i="6"/>
  <c r="N1612" i="6"/>
  <c r="M1612" i="6"/>
  <c r="L1612" i="6"/>
  <c r="P1612" i="6" s="1"/>
  <c r="K1612" i="6"/>
  <c r="U1612" i="6" s="1"/>
  <c r="J1612" i="6"/>
  <c r="S1612" i="6" s="1"/>
  <c r="G1612" i="6"/>
  <c r="H1612" i="6" s="1"/>
  <c r="F1612" i="6"/>
  <c r="T1612" i="6" s="1"/>
  <c r="E1612" i="6"/>
  <c r="R1612" i="6" s="1"/>
  <c r="D1612" i="6"/>
  <c r="C1612" i="6"/>
  <c r="B1612" i="6"/>
  <c r="A1612" i="6"/>
  <c r="T1611" i="6"/>
  <c r="Q1611" i="6"/>
  <c r="P1611" i="6"/>
  <c r="M1611" i="6"/>
  <c r="L1611" i="6"/>
  <c r="K1611" i="6"/>
  <c r="U1611" i="6" s="1"/>
  <c r="J1611" i="6"/>
  <c r="S1611" i="6" s="1"/>
  <c r="H1611" i="6"/>
  <c r="I1611" i="6" s="1"/>
  <c r="G1611" i="6"/>
  <c r="F1611" i="6"/>
  <c r="E1611" i="6"/>
  <c r="R1611" i="6" s="1"/>
  <c r="D1611" i="6"/>
  <c r="B1611" i="6"/>
  <c r="O1611" i="6" s="1"/>
  <c r="A1611" i="6"/>
  <c r="T1610" i="6"/>
  <c r="S1610" i="6"/>
  <c r="O1610" i="6"/>
  <c r="M1610" i="6"/>
  <c r="L1610" i="6"/>
  <c r="P1610" i="6" s="1"/>
  <c r="K1610" i="6"/>
  <c r="U1610" i="6" s="1"/>
  <c r="J1610" i="6"/>
  <c r="H1610" i="6"/>
  <c r="I1610" i="6" s="1"/>
  <c r="G1610" i="6"/>
  <c r="F1610" i="6"/>
  <c r="E1610" i="6"/>
  <c r="R1610" i="6" s="1"/>
  <c r="D1610" i="6"/>
  <c r="Q1610" i="6" s="1"/>
  <c r="C1610" i="6"/>
  <c r="B1610" i="6"/>
  <c r="N1610" i="6" s="1"/>
  <c r="A1610" i="6"/>
  <c r="S1609" i="6"/>
  <c r="R1609" i="6"/>
  <c r="O1609" i="6"/>
  <c r="M1609" i="6"/>
  <c r="L1609" i="6"/>
  <c r="P1609" i="6" s="1"/>
  <c r="K1609" i="6"/>
  <c r="U1609" i="6" s="1"/>
  <c r="J1609" i="6"/>
  <c r="G1609" i="6"/>
  <c r="H1609" i="6" s="1"/>
  <c r="I1609" i="6" s="1"/>
  <c r="F1609" i="6"/>
  <c r="T1609" i="6" s="1"/>
  <c r="E1609" i="6"/>
  <c r="D1609" i="6"/>
  <c r="Q1609" i="6" s="1"/>
  <c r="B1609" i="6"/>
  <c r="V1609" i="6" s="1"/>
  <c r="W1609" i="6" s="1"/>
  <c r="X1609" i="6" s="1"/>
  <c r="A1609" i="6"/>
  <c r="U1608" i="6"/>
  <c r="R1608" i="6"/>
  <c r="O1608" i="6"/>
  <c r="N1608" i="6"/>
  <c r="M1608" i="6"/>
  <c r="L1608" i="6"/>
  <c r="P1608" i="6" s="1"/>
  <c r="K1608" i="6"/>
  <c r="J1608" i="6"/>
  <c r="S1608" i="6" s="1"/>
  <c r="G1608" i="6"/>
  <c r="H1608" i="6" s="1"/>
  <c r="F1608" i="6"/>
  <c r="T1608" i="6" s="1"/>
  <c r="E1608" i="6"/>
  <c r="D1608" i="6"/>
  <c r="Q1608" i="6" s="1"/>
  <c r="C1608" i="6"/>
  <c r="B1608" i="6"/>
  <c r="A1608" i="6"/>
  <c r="U1607" i="6"/>
  <c r="S1607" i="6"/>
  <c r="R1607" i="6"/>
  <c r="Q1607" i="6"/>
  <c r="O1607" i="6"/>
  <c r="N1607" i="6"/>
  <c r="M1607" i="6"/>
  <c r="L1607" i="6"/>
  <c r="P1607" i="6" s="1"/>
  <c r="K1607" i="6"/>
  <c r="J1607" i="6"/>
  <c r="G1607" i="6"/>
  <c r="H1607" i="6" s="1"/>
  <c r="I1607" i="6" s="1"/>
  <c r="F1607" i="6"/>
  <c r="T1607" i="6" s="1"/>
  <c r="E1607" i="6"/>
  <c r="V1607" i="6" s="1"/>
  <c r="W1607" i="6" s="1"/>
  <c r="X1607" i="6" s="1"/>
  <c r="D1607" i="6"/>
  <c r="C1607" i="6"/>
  <c r="B1607" i="6"/>
  <c r="A1607" i="6"/>
  <c r="U1606" i="6"/>
  <c r="R1606" i="6"/>
  <c r="Q1606" i="6"/>
  <c r="P1606" i="6"/>
  <c r="O1606" i="6"/>
  <c r="N1606" i="6"/>
  <c r="M1606" i="6"/>
  <c r="L1606" i="6"/>
  <c r="K1606" i="6"/>
  <c r="J1606" i="6"/>
  <c r="S1606" i="6" s="1"/>
  <c r="G1606" i="6"/>
  <c r="H1606" i="6" s="1"/>
  <c r="I1606" i="6" s="1"/>
  <c r="F1606" i="6"/>
  <c r="T1606" i="6" s="1"/>
  <c r="E1606" i="6"/>
  <c r="D1606" i="6"/>
  <c r="C1606" i="6"/>
  <c r="B1606" i="6"/>
  <c r="A1606" i="6"/>
  <c r="S1605" i="6"/>
  <c r="Q1605" i="6"/>
  <c r="P1605" i="6"/>
  <c r="M1605" i="6"/>
  <c r="L1605" i="6"/>
  <c r="K1605" i="6"/>
  <c r="U1605" i="6" s="1"/>
  <c r="J1605" i="6"/>
  <c r="G1605" i="6"/>
  <c r="H1605" i="6" s="1"/>
  <c r="I1605" i="6" s="1"/>
  <c r="F1605" i="6"/>
  <c r="T1605" i="6" s="1"/>
  <c r="E1605" i="6"/>
  <c r="R1605" i="6" s="1"/>
  <c r="D1605" i="6"/>
  <c r="B1605" i="6"/>
  <c r="A1605" i="6"/>
  <c r="Q1604" i="6"/>
  <c r="O1604" i="6"/>
  <c r="M1604" i="6"/>
  <c r="L1604" i="6"/>
  <c r="P1604" i="6" s="1"/>
  <c r="K1604" i="6"/>
  <c r="U1604" i="6" s="1"/>
  <c r="J1604" i="6"/>
  <c r="S1604" i="6" s="1"/>
  <c r="G1604" i="6"/>
  <c r="H1604" i="6" s="1"/>
  <c r="I1604" i="6" s="1"/>
  <c r="F1604" i="6"/>
  <c r="T1604" i="6" s="1"/>
  <c r="E1604" i="6"/>
  <c r="R1604" i="6" s="1"/>
  <c r="D1604" i="6"/>
  <c r="B1604" i="6"/>
  <c r="A1604" i="6"/>
  <c r="U1603" i="6"/>
  <c r="T1603" i="6"/>
  <c r="S1603" i="6"/>
  <c r="R1603" i="6"/>
  <c r="Q1603" i="6"/>
  <c r="P1603" i="6"/>
  <c r="O1603" i="6"/>
  <c r="M1603" i="6"/>
  <c r="L1603" i="6"/>
  <c r="K1603" i="6"/>
  <c r="J1603" i="6"/>
  <c r="G1603" i="6"/>
  <c r="H1603" i="6" s="1"/>
  <c r="I1603" i="6" s="1"/>
  <c r="F1603" i="6"/>
  <c r="E1603" i="6"/>
  <c r="D1603" i="6"/>
  <c r="C1603" i="6"/>
  <c r="B1603" i="6"/>
  <c r="N1603" i="6" s="1"/>
  <c r="A1603" i="6"/>
  <c r="U1602" i="6"/>
  <c r="S1602" i="6"/>
  <c r="Q1602" i="6"/>
  <c r="O1602" i="6"/>
  <c r="N1602" i="6"/>
  <c r="M1602" i="6"/>
  <c r="L1602" i="6"/>
  <c r="P1602" i="6" s="1"/>
  <c r="K1602" i="6"/>
  <c r="J1602" i="6"/>
  <c r="H1602" i="6"/>
  <c r="G1602" i="6"/>
  <c r="F1602" i="6"/>
  <c r="T1602" i="6" s="1"/>
  <c r="E1602" i="6"/>
  <c r="R1602" i="6" s="1"/>
  <c r="D1602" i="6"/>
  <c r="B1602" i="6"/>
  <c r="C1602" i="6" s="1"/>
  <c r="A1602" i="6"/>
  <c r="U1601" i="6"/>
  <c r="R1601" i="6"/>
  <c r="Q1601" i="6"/>
  <c r="O1601" i="6"/>
  <c r="N1601" i="6"/>
  <c r="M1601" i="6"/>
  <c r="L1601" i="6"/>
  <c r="P1601" i="6" s="1"/>
  <c r="K1601" i="6"/>
  <c r="J1601" i="6"/>
  <c r="S1601" i="6" s="1"/>
  <c r="G1601" i="6"/>
  <c r="H1601" i="6" s="1"/>
  <c r="F1601" i="6"/>
  <c r="T1601" i="6" s="1"/>
  <c r="E1601" i="6"/>
  <c r="D1601" i="6"/>
  <c r="C1601" i="6"/>
  <c r="B1601" i="6"/>
  <c r="A1601" i="6"/>
  <c r="R1600" i="6"/>
  <c r="Q1600" i="6"/>
  <c r="O1600" i="6"/>
  <c r="N1600" i="6"/>
  <c r="M1600" i="6"/>
  <c r="L1600" i="6"/>
  <c r="P1600" i="6" s="1"/>
  <c r="K1600" i="6"/>
  <c r="U1600" i="6" s="1"/>
  <c r="J1600" i="6"/>
  <c r="S1600" i="6" s="1"/>
  <c r="G1600" i="6"/>
  <c r="H1600" i="6" s="1"/>
  <c r="F1600" i="6"/>
  <c r="T1600" i="6" s="1"/>
  <c r="E1600" i="6"/>
  <c r="D1600" i="6"/>
  <c r="C1600" i="6"/>
  <c r="B1600" i="6"/>
  <c r="A1600" i="6"/>
  <c r="U1599" i="6"/>
  <c r="T1599" i="6"/>
  <c r="S1599" i="6"/>
  <c r="Q1599" i="6"/>
  <c r="P1599" i="6"/>
  <c r="M1599" i="6"/>
  <c r="L1599" i="6"/>
  <c r="K1599" i="6"/>
  <c r="J1599" i="6"/>
  <c r="G1599" i="6"/>
  <c r="H1599" i="6" s="1"/>
  <c r="F1599" i="6"/>
  <c r="E1599" i="6"/>
  <c r="R1599" i="6" s="1"/>
  <c r="D1599" i="6"/>
  <c r="B1599" i="6"/>
  <c r="A1599" i="6"/>
  <c r="T1598" i="6"/>
  <c r="Q1598" i="6"/>
  <c r="O1598" i="6"/>
  <c r="N1598" i="6"/>
  <c r="M1598" i="6"/>
  <c r="L1598" i="6"/>
  <c r="P1598" i="6" s="1"/>
  <c r="K1598" i="6"/>
  <c r="U1598" i="6" s="1"/>
  <c r="J1598" i="6"/>
  <c r="S1598" i="6" s="1"/>
  <c r="G1598" i="6"/>
  <c r="H1598" i="6" s="1"/>
  <c r="I1598" i="6" s="1"/>
  <c r="F1598" i="6"/>
  <c r="E1598" i="6"/>
  <c r="R1598" i="6" s="1"/>
  <c r="D1598" i="6"/>
  <c r="B1598" i="6"/>
  <c r="A1598" i="6"/>
  <c r="U1597" i="6"/>
  <c r="T1597" i="6"/>
  <c r="S1597" i="6"/>
  <c r="Q1597" i="6"/>
  <c r="P1597" i="6"/>
  <c r="M1597" i="6"/>
  <c r="L1597" i="6"/>
  <c r="K1597" i="6"/>
  <c r="J1597" i="6"/>
  <c r="G1597" i="6"/>
  <c r="H1597" i="6" s="1"/>
  <c r="I1597" i="6" s="1"/>
  <c r="F1597" i="6"/>
  <c r="E1597" i="6"/>
  <c r="D1597" i="6"/>
  <c r="B1597" i="6"/>
  <c r="A1597" i="6"/>
  <c r="T1596" i="6"/>
  <c r="S1596" i="6"/>
  <c r="R1596" i="6"/>
  <c r="Q1596" i="6"/>
  <c r="M1596" i="6"/>
  <c r="L1596" i="6"/>
  <c r="P1596" i="6" s="1"/>
  <c r="K1596" i="6"/>
  <c r="U1596" i="6" s="1"/>
  <c r="J1596" i="6"/>
  <c r="H1596" i="6"/>
  <c r="I1596" i="6" s="1"/>
  <c r="G1596" i="6"/>
  <c r="F1596" i="6"/>
  <c r="E1596" i="6"/>
  <c r="D1596" i="6"/>
  <c r="B1596" i="6"/>
  <c r="N1596" i="6" s="1"/>
  <c r="A1596" i="6"/>
  <c r="U1595" i="6"/>
  <c r="S1595" i="6"/>
  <c r="R1595" i="6"/>
  <c r="P1595" i="6"/>
  <c r="O1595" i="6"/>
  <c r="M1595" i="6"/>
  <c r="L1595" i="6"/>
  <c r="K1595" i="6"/>
  <c r="J1595" i="6"/>
  <c r="H1595" i="6"/>
  <c r="I1595" i="6" s="1"/>
  <c r="G1595" i="6"/>
  <c r="F1595" i="6"/>
  <c r="T1595" i="6" s="1"/>
  <c r="E1595" i="6"/>
  <c r="D1595" i="6"/>
  <c r="Q1595" i="6" s="1"/>
  <c r="C1595" i="6"/>
  <c r="B1595" i="6"/>
  <c r="N1595" i="6" s="1"/>
  <c r="A1595" i="6"/>
  <c r="R1594" i="6"/>
  <c r="Q1594" i="6"/>
  <c r="O1594" i="6"/>
  <c r="N1594" i="6"/>
  <c r="M1594" i="6"/>
  <c r="L1594" i="6"/>
  <c r="P1594" i="6" s="1"/>
  <c r="K1594" i="6"/>
  <c r="U1594" i="6" s="1"/>
  <c r="J1594" i="6"/>
  <c r="S1594" i="6" s="1"/>
  <c r="G1594" i="6"/>
  <c r="H1594" i="6" s="1"/>
  <c r="F1594" i="6"/>
  <c r="T1594" i="6" s="1"/>
  <c r="E1594" i="6"/>
  <c r="D1594" i="6"/>
  <c r="C1594" i="6"/>
  <c r="B1594" i="6"/>
  <c r="A1594" i="6"/>
  <c r="U1593" i="6"/>
  <c r="R1593" i="6"/>
  <c r="Q1593" i="6"/>
  <c r="O1593" i="6"/>
  <c r="N1593" i="6"/>
  <c r="M1593" i="6"/>
  <c r="L1593" i="6"/>
  <c r="P1593" i="6" s="1"/>
  <c r="K1593" i="6"/>
  <c r="J1593" i="6"/>
  <c r="S1593" i="6" s="1"/>
  <c r="H1593" i="6"/>
  <c r="I1593" i="6" s="1"/>
  <c r="G1593" i="6"/>
  <c r="F1593" i="6"/>
  <c r="T1593" i="6" s="1"/>
  <c r="E1593" i="6"/>
  <c r="D1593" i="6"/>
  <c r="C1593" i="6"/>
  <c r="B1593" i="6"/>
  <c r="A1593" i="6"/>
  <c r="U1592" i="6"/>
  <c r="T1592" i="6"/>
  <c r="S1592" i="6"/>
  <c r="R1592" i="6"/>
  <c r="P1592" i="6"/>
  <c r="O1592" i="6"/>
  <c r="N1592" i="6"/>
  <c r="M1592" i="6"/>
  <c r="L1592" i="6"/>
  <c r="K1592" i="6"/>
  <c r="J1592" i="6"/>
  <c r="G1592" i="6"/>
  <c r="H1592" i="6" s="1"/>
  <c r="I1592" i="6" s="1"/>
  <c r="F1592" i="6"/>
  <c r="E1592" i="6"/>
  <c r="D1592" i="6"/>
  <c r="Q1592" i="6" s="1"/>
  <c r="B1592" i="6"/>
  <c r="A1592" i="6"/>
  <c r="S1591" i="6"/>
  <c r="Q1591" i="6"/>
  <c r="M1591" i="6"/>
  <c r="L1591" i="6"/>
  <c r="P1591" i="6" s="1"/>
  <c r="K1591" i="6"/>
  <c r="U1591" i="6" s="1"/>
  <c r="J1591" i="6"/>
  <c r="G1591" i="6"/>
  <c r="H1591" i="6" s="1"/>
  <c r="F1591" i="6"/>
  <c r="T1591" i="6" s="1"/>
  <c r="E1591" i="6"/>
  <c r="R1591" i="6" s="1"/>
  <c r="D1591" i="6"/>
  <c r="B1591" i="6"/>
  <c r="A1591" i="6"/>
  <c r="T1590" i="6"/>
  <c r="Q1590" i="6"/>
  <c r="P1590" i="6"/>
  <c r="O1590" i="6"/>
  <c r="M1590" i="6"/>
  <c r="L1590" i="6"/>
  <c r="K1590" i="6"/>
  <c r="U1590" i="6" s="1"/>
  <c r="J1590" i="6"/>
  <c r="S1590" i="6" s="1"/>
  <c r="G1590" i="6"/>
  <c r="H1590" i="6" s="1"/>
  <c r="I1590" i="6" s="1"/>
  <c r="F1590" i="6"/>
  <c r="E1590" i="6"/>
  <c r="R1590" i="6" s="1"/>
  <c r="D1590" i="6"/>
  <c r="B1590" i="6"/>
  <c r="A1590" i="6"/>
  <c r="V1589" i="6"/>
  <c r="W1589" i="6" s="1"/>
  <c r="X1589" i="6" s="1"/>
  <c r="U1589" i="6"/>
  <c r="S1589" i="6"/>
  <c r="R1589" i="6"/>
  <c r="O1589" i="6"/>
  <c r="M1589" i="6"/>
  <c r="L1589" i="6"/>
  <c r="P1589" i="6" s="1"/>
  <c r="K1589" i="6"/>
  <c r="J1589" i="6"/>
  <c r="G1589" i="6"/>
  <c r="H1589" i="6" s="1"/>
  <c r="I1589" i="6" s="1"/>
  <c r="F1589" i="6"/>
  <c r="T1589" i="6" s="1"/>
  <c r="E1589" i="6"/>
  <c r="D1589" i="6"/>
  <c r="Q1589" i="6" s="1"/>
  <c r="C1589" i="6"/>
  <c r="B1589" i="6"/>
  <c r="N1589" i="6" s="1"/>
  <c r="A1589" i="6"/>
  <c r="T1588" i="6"/>
  <c r="S1588" i="6"/>
  <c r="R1588" i="6"/>
  <c r="O1588" i="6"/>
  <c r="N1588" i="6"/>
  <c r="M1588" i="6"/>
  <c r="L1588" i="6"/>
  <c r="P1588" i="6" s="1"/>
  <c r="K1588" i="6"/>
  <c r="U1588" i="6" s="1"/>
  <c r="J1588" i="6"/>
  <c r="G1588" i="6"/>
  <c r="H1588" i="6" s="1"/>
  <c r="I1588" i="6" s="1"/>
  <c r="F1588" i="6"/>
  <c r="E1588" i="6"/>
  <c r="D1588" i="6"/>
  <c r="Q1588" i="6" s="1"/>
  <c r="B1588" i="6"/>
  <c r="A1588" i="6"/>
  <c r="U1587" i="6"/>
  <c r="R1587" i="6"/>
  <c r="O1587" i="6"/>
  <c r="N1587" i="6"/>
  <c r="M1587" i="6"/>
  <c r="L1587" i="6"/>
  <c r="P1587" i="6" s="1"/>
  <c r="K1587" i="6"/>
  <c r="J1587" i="6"/>
  <c r="S1587" i="6" s="1"/>
  <c r="H1587" i="6"/>
  <c r="G1587" i="6"/>
  <c r="F1587" i="6"/>
  <c r="T1587" i="6" s="1"/>
  <c r="E1587" i="6"/>
  <c r="D1587" i="6"/>
  <c r="Q1587" i="6" s="1"/>
  <c r="C1587" i="6"/>
  <c r="B1587" i="6"/>
  <c r="A1587" i="6"/>
  <c r="U1586" i="6"/>
  <c r="T1586" i="6"/>
  <c r="S1586" i="6"/>
  <c r="R1586" i="6"/>
  <c r="Q1586" i="6"/>
  <c r="O1586" i="6"/>
  <c r="N1586" i="6"/>
  <c r="M1586" i="6"/>
  <c r="L1586" i="6"/>
  <c r="P1586" i="6" s="1"/>
  <c r="K1586" i="6"/>
  <c r="J1586" i="6"/>
  <c r="G1586" i="6"/>
  <c r="H1586" i="6" s="1"/>
  <c r="F1586" i="6"/>
  <c r="E1586" i="6"/>
  <c r="D1586" i="6"/>
  <c r="C1586" i="6"/>
  <c r="B1586" i="6"/>
  <c r="A1586" i="6"/>
  <c r="U1585" i="6"/>
  <c r="R1585" i="6"/>
  <c r="Q1585" i="6"/>
  <c r="P1585" i="6"/>
  <c r="O1585" i="6"/>
  <c r="N1585" i="6"/>
  <c r="M1585" i="6"/>
  <c r="L1585" i="6"/>
  <c r="K1585" i="6"/>
  <c r="J1585" i="6"/>
  <c r="S1585" i="6" s="1"/>
  <c r="I1585" i="6"/>
  <c r="H1585" i="6"/>
  <c r="G1585" i="6"/>
  <c r="F1585" i="6"/>
  <c r="T1585" i="6" s="1"/>
  <c r="E1585" i="6"/>
  <c r="D1585" i="6"/>
  <c r="C1585" i="6"/>
  <c r="B1585" i="6"/>
  <c r="A1585" i="6"/>
  <c r="R1584" i="6"/>
  <c r="Q1584" i="6"/>
  <c r="M1584" i="6"/>
  <c r="L1584" i="6"/>
  <c r="P1584" i="6" s="1"/>
  <c r="K1584" i="6"/>
  <c r="U1584" i="6" s="1"/>
  <c r="J1584" i="6"/>
  <c r="S1584" i="6" s="1"/>
  <c r="G1584" i="6"/>
  <c r="H1584" i="6" s="1"/>
  <c r="F1584" i="6"/>
  <c r="T1584" i="6" s="1"/>
  <c r="E1584" i="6"/>
  <c r="I1584" i="6" s="1"/>
  <c r="D1584" i="6"/>
  <c r="B1584" i="6"/>
  <c r="A1584" i="6"/>
  <c r="T1583" i="6"/>
  <c r="S1583" i="6"/>
  <c r="Q1583" i="6"/>
  <c r="O1583" i="6"/>
  <c r="N1583" i="6"/>
  <c r="M1583" i="6"/>
  <c r="L1583" i="6"/>
  <c r="P1583" i="6" s="1"/>
  <c r="K1583" i="6"/>
  <c r="U1583" i="6" s="1"/>
  <c r="J1583" i="6"/>
  <c r="H1583" i="6"/>
  <c r="I1583" i="6" s="1"/>
  <c r="G1583" i="6"/>
  <c r="F1583" i="6"/>
  <c r="E1583" i="6"/>
  <c r="R1583" i="6" s="1"/>
  <c r="D1583" i="6"/>
  <c r="B1583" i="6"/>
  <c r="C1583" i="6" s="1"/>
  <c r="A1583" i="6"/>
  <c r="U1582" i="6"/>
  <c r="T1582" i="6"/>
  <c r="Q1582" i="6"/>
  <c r="O1582" i="6"/>
  <c r="M1582" i="6"/>
  <c r="L1582" i="6"/>
  <c r="P1582" i="6" s="1"/>
  <c r="K1582" i="6"/>
  <c r="J1582" i="6"/>
  <c r="S1582" i="6" s="1"/>
  <c r="H1582" i="6"/>
  <c r="G1582" i="6"/>
  <c r="F1582" i="6"/>
  <c r="E1582" i="6"/>
  <c r="D1582" i="6"/>
  <c r="B1582" i="6"/>
  <c r="N1582" i="6" s="1"/>
  <c r="A1582" i="6"/>
  <c r="U1581" i="6"/>
  <c r="S1581" i="6"/>
  <c r="R1581" i="6"/>
  <c r="P1581" i="6"/>
  <c r="O1581" i="6"/>
  <c r="N1581" i="6"/>
  <c r="M1581" i="6"/>
  <c r="L1581" i="6"/>
  <c r="K1581" i="6"/>
  <c r="J1581" i="6"/>
  <c r="H1581" i="6"/>
  <c r="I1581" i="6" s="1"/>
  <c r="G1581" i="6"/>
  <c r="F1581" i="6"/>
  <c r="T1581" i="6" s="1"/>
  <c r="E1581" i="6"/>
  <c r="D1581" i="6"/>
  <c r="Q1581" i="6" s="1"/>
  <c r="C1581" i="6"/>
  <c r="B1581" i="6"/>
  <c r="A1581" i="6"/>
  <c r="R1580" i="6"/>
  <c r="Q1580" i="6"/>
  <c r="O1580" i="6"/>
  <c r="N1580" i="6"/>
  <c r="M1580" i="6"/>
  <c r="L1580" i="6"/>
  <c r="P1580" i="6" s="1"/>
  <c r="K1580" i="6"/>
  <c r="U1580" i="6" s="1"/>
  <c r="J1580" i="6"/>
  <c r="S1580" i="6" s="1"/>
  <c r="I1580" i="6"/>
  <c r="H1580" i="6"/>
  <c r="G1580" i="6"/>
  <c r="F1580" i="6"/>
  <c r="T1580" i="6" s="1"/>
  <c r="E1580" i="6"/>
  <c r="D1580" i="6"/>
  <c r="C1580" i="6"/>
  <c r="B1580" i="6"/>
  <c r="A1580" i="6"/>
  <c r="T1579" i="6"/>
  <c r="S1579" i="6"/>
  <c r="O1579" i="6"/>
  <c r="N1579" i="6"/>
  <c r="M1579" i="6"/>
  <c r="L1579" i="6"/>
  <c r="P1579" i="6" s="1"/>
  <c r="K1579" i="6"/>
  <c r="U1579" i="6" s="1"/>
  <c r="J1579" i="6"/>
  <c r="H1579" i="6"/>
  <c r="I1579" i="6" s="1"/>
  <c r="G1579" i="6"/>
  <c r="F1579" i="6"/>
  <c r="E1579" i="6"/>
  <c r="R1579" i="6" s="1"/>
  <c r="D1579" i="6"/>
  <c r="Q1579" i="6" s="1"/>
  <c r="C1579" i="6"/>
  <c r="B1579" i="6"/>
  <c r="A1579" i="6"/>
  <c r="U1578" i="6"/>
  <c r="S1578" i="6"/>
  <c r="R1578" i="6"/>
  <c r="P1578" i="6"/>
  <c r="O1578" i="6"/>
  <c r="N1578" i="6"/>
  <c r="M1578" i="6"/>
  <c r="L1578" i="6"/>
  <c r="K1578" i="6"/>
  <c r="J1578" i="6"/>
  <c r="H1578" i="6"/>
  <c r="I1578" i="6" s="1"/>
  <c r="G1578" i="6"/>
  <c r="F1578" i="6"/>
  <c r="T1578" i="6" s="1"/>
  <c r="E1578" i="6"/>
  <c r="D1578" i="6"/>
  <c r="Q1578" i="6" s="1"/>
  <c r="C1578" i="6"/>
  <c r="B1578" i="6"/>
  <c r="A1578" i="6"/>
  <c r="T1577" i="6"/>
  <c r="R1577" i="6"/>
  <c r="Q1577" i="6"/>
  <c r="M1577" i="6"/>
  <c r="L1577" i="6"/>
  <c r="P1577" i="6" s="1"/>
  <c r="K1577" i="6"/>
  <c r="U1577" i="6" s="1"/>
  <c r="J1577" i="6"/>
  <c r="S1577" i="6" s="1"/>
  <c r="I1577" i="6"/>
  <c r="G1577" i="6"/>
  <c r="H1577" i="6" s="1"/>
  <c r="F1577" i="6"/>
  <c r="E1577" i="6"/>
  <c r="D1577" i="6"/>
  <c r="B1577" i="6"/>
  <c r="O1577" i="6" s="1"/>
  <c r="A1577" i="6"/>
  <c r="S1576" i="6"/>
  <c r="Q1576" i="6"/>
  <c r="N1576" i="6"/>
  <c r="M1576" i="6"/>
  <c r="L1576" i="6"/>
  <c r="P1576" i="6" s="1"/>
  <c r="K1576" i="6"/>
  <c r="U1576" i="6" s="1"/>
  <c r="J1576" i="6"/>
  <c r="G1576" i="6"/>
  <c r="H1576" i="6" s="1"/>
  <c r="I1576" i="6" s="1"/>
  <c r="F1576" i="6"/>
  <c r="T1576" i="6" s="1"/>
  <c r="E1576" i="6"/>
  <c r="R1576" i="6" s="1"/>
  <c r="D1576" i="6"/>
  <c r="C1576" i="6"/>
  <c r="B1576" i="6"/>
  <c r="O1576" i="6" s="1"/>
  <c r="A1576" i="6"/>
  <c r="U1575" i="6"/>
  <c r="S1575" i="6"/>
  <c r="R1575" i="6"/>
  <c r="Q1575" i="6"/>
  <c r="M1575" i="6"/>
  <c r="L1575" i="6"/>
  <c r="P1575" i="6" s="1"/>
  <c r="K1575" i="6"/>
  <c r="J1575" i="6"/>
  <c r="G1575" i="6"/>
  <c r="H1575" i="6" s="1"/>
  <c r="I1575" i="6" s="1"/>
  <c r="F1575" i="6"/>
  <c r="T1575" i="6" s="1"/>
  <c r="E1575" i="6"/>
  <c r="D1575" i="6"/>
  <c r="B1575" i="6"/>
  <c r="A1575" i="6"/>
  <c r="S1574" i="6"/>
  <c r="R1574" i="6"/>
  <c r="O1574" i="6"/>
  <c r="N1574" i="6"/>
  <c r="M1574" i="6"/>
  <c r="L1574" i="6"/>
  <c r="P1574" i="6" s="1"/>
  <c r="K1574" i="6"/>
  <c r="U1574" i="6" s="1"/>
  <c r="J1574" i="6"/>
  <c r="G1574" i="6"/>
  <c r="H1574" i="6" s="1"/>
  <c r="F1574" i="6"/>
  <c r="T1574" i="6" s="1"/>
  <c r="E1574" i="6"/>
  <c r="D1574" i="6"/>
  <c r="Q1574" i="6" s="1"/>
  <c r="B1574" i="6"/>
  <c r="C1574" i="6" s="1"/>
  <c r="A1574" i="6"/>
  <c r="U1573" i="6"/>
  <c r="Q1573" i="6"/>
  <c r="P1573" i="6"/>
  <c r="M1573" i="6"/>
  <c r="L1573" i="6"/>
  <c r="K1573" i="6"/>
  <c r="J1573" i="6"/>
  <c r="S1573" i="6" s="1"/>
  <c r="H1573" i="6"/>
  <c r="I1573" i="6" s="1"/>
  <c r="G1573" i="6"/>
  <c r="F1573" i="6"/>
  <c r="T1573" i="6" s="1"/>
  <c r="E1573" i="6"/>
  <c r="R1573" i="6" s="1"/>
  <c r="D1573" i="6"/>
  <c r="C1573" i="6"/>
  <c r="B1573" i="6"/>
  <c r="A1573" i="6"/>
  <c r="T1572" i="6"/>
  <c r="S1572" i="6"/>
  <c r="Q1572" i="6"/>
  <c r="O1572" i="6"/>
  <c r="N1572" i="6"/>
  <c r="M1572" i="6"/>
  <c r="L1572" i="6"/>
  <c r="P1572" i="6" s="1"/>
  <c r="K1572" i="6"/>
  <c r="U1572" i="6" s="1"/>
  <c r="J1572" i="6"/>
  <c r="H1572" i="6"/>
  <c r="I1572" i="6" s="1"/>
  <c r="G1572" i="6"/>
  <c r="F1572" i="6"/>
  <c r="E1572" i="6"/>
  <c r="D1572" i="6"/>
  <c r="C1572" i="6"/>
  <c r="B1572" i="6"/>
  <c r="A1572" i="6"/>
  <c r="U1571" i="6"/>
  <c r="R1571" i="6"/>
  <c r="P1571" i="6"/>
  <c r="O1571" i="6"/>
  <c r="N1571" i="6"/>
  <c r="M1571" i="6"/>
  <c r="L1571" i="6"/>
  <c r="K1571" i="6"/>
  <c r="J1571" i="6"/>
  <c r="S1571" i="6" s="1"/>
  <c r="H1571" i="6"/>
  <c r="I1571" i="6" s="1"/>
  <c r="G1571" i="6"/>
  <c r="F1571" i="6"/>
  <c r="T1571" i="6" s="1"/>
  <c r="E1571" i="6"/>
  <c r="D1571" i="6"/>
  <c r="Q1571" i="6" s="1"/>
  <c r="B1571" i="6"/>
  <c r="C1571" i="6" s="1"/>
  <c r="A1571" i="6"/>
  <c r="U1570" i="6"/>
  <c r="T1570" i="6"/>
  <c r="Q1570" i="6"/>
  <c r="P1570" i="6"/>
  <c r="M1570" i="6"/>
  <c r="L1570" i="6"/>
  <c r="K1570" i="6"/>
  <c r="J1570" i="6"/>
  <c r="S1570" i="6" s="1"/>
  <c r="G1570" i="6"/>
  <c r="H1570" i="6" s="1"/>
  <c r="F1570" i="6"/>
  <c r="E1570" i="6"/>
  <c r="R1570" i="6" s="1"/>
  <c r="D1570" i="6"/>
  <c r="B1570" i="6"/>
  <c r="A1570" i="6"/>
  <c r="T1569" i="6"/>
  <c r="Q1569" i="6"/>
  <c r="P1569" i="6"/>
  <c r="O1569" i="6"/>
  <c r="N1569" i="6"/>
  <c r="M1569" i="6"/>
  <c r="L1569" i="6"/>
  <c r="K1569" i="6"/>
  <c r="U1569" i="6" s="1"/>
  <c r="J1569" i="6"/>
  <c r="S1569" i="6" s="1"/>
  <c r="G1569" i="6"/>
  <c r="H1569" i="6" s="1"/>
  <c r="I1569" i="6" s="1"/>
  <c r="F1569" i="6"/>
  <c r="E1569" i="6"/>
  <c r="R1569" i="6" s="1"/>
  <c r="D1569" i="6"/>
  <c r="B1569" i="6"/>
  <c r="A1569" i="6"/>
  <c r="U1568" i="6"/>
  <c r="Q1568" i="6"/>
  <c r="O1568" i="6"/>
  <c r="M1568" i="6"/>
  <c r="L1568" i="6"/>
  <c r="P1568" i="6" s="1"/>
  <c r="K1568" i="6"/>
  <c r="J1568" i="6"/>
  <c r="S1568" i="6" s="1"/>
  <c r="I1568" i="6"/>
  <c r="H1568" i="6"/>
  <c r="G1568" i="6"/>
  <c r="F1568" i="6"/>
  <c r="T1568" i="6" s="1"/>
  <c r="E1568" i="6"/>
  <c r="D1568" i="6"/>
  <c r="B1568" i="6"/>
  <c r="N1568" i="6" s="1"/>
  <c r="A1568" i="6"/>
  <c r="U1567" i="6"/>
  <c r="S1567" i="6"/>
  <c r="R1567" i="6"/>
  <c r="P1567" i="6"/>
  <c r="O1567" i="6"/>
  <c r="N1567" i="6"/>
  <c r="M1567" i="6"/>
  <c r="L1567" i="6"/>
  <c r="K1567" i="6"/>
  <c r="J1567" i="6"/>
  <c r="H1567" i="6"/>
  <c r="I1567" i="6" s="1"/>
  <c r="G1567" i="6"/>
  <c r="F1567" i="6"/>
  <c r="T1567" i="6" s="1"/>
  <c r="E1567" i="6"/>
  <c r="D1567" i="6"/>
  <c r="Q1567" i="6" s="1"/>
  <c r="C1567" i="6"/>
  <c r="B1567" i="6"/>
  <c r="A1567" i="6"/>
  <c r="R1566" i="6"/>
  <c r="Q1566" i="6"/>
  <c r="O1566" i="6"/>
  <c r="N1566" i="6"/>
  <c r="M1566" i="6"/>
  <c r="L1566" i="6"/>
  <c r="P1566" i="6" s="1"/>
  <c r="K1566" i="6"/>
  <c r="U1566" i="6" s="1"/>
  <c r="J1566" i="6"/>
  <c r="S1566" i="6" s="1"/>
  <c r="I1566" i="6"/>
  <c r="H1566" i="6"/>
  <c r="G1566" i="6"/>
  <c r="F1566" i="6"/>
  <c r="T1566" i="6" s="1"/>
  <c r="E1566" i="6"/>
  <c r="D1566" i="6"/>
  <c r="C1566" i="6"/>
  <c r="B1566" i="6"/>
  <c r="V1566" i="6" s="1"/>
  <c r="W1566" i="6" s="1"/>
  <c r="X1566" i="6" s="1"/>
  <c r="A1566" i="6"/>
  <c r="T1565" i="6"/>
  <c r="S1565" i="6"/>
  <c r="O1565" i="6"/>
  <c r="N1565" i="6"/>
  <c r="M1565" i="6"/>
  <c r="L1565" i="6"/>
  <c r="P1565" i="6" s="1"/>
  <c r="K1565" i="6"/>
  <c r="U1565" i="6" s="1"/>
  <c r="J1565" i="6"/>
  <c r="H1565" i="6"/>
  <c r="G1565" i="6"/>
  <c r="F1565" i="6"/>
  <c r="E1565" i="6"/>
  <c r="D1565" i="6"/>
  <c r="Q1565" i="6" s="1"/>
  <c r="C1565" i="6"/>
  <c r="B1565" i="6"/>
  <c r="A1565" i="6"/>
  <c r="U1564" i="6"/>
  <c r="S1564" i="6"/>
  <c r="R1564" i="6"/>
  <c r="P1564" i="6"/>
  <c r="O1564" i="6"/>
  <c r="N1564" i="6"/>
  <c r="M1564" i="6"/>
  <c r="L1564" i="6"/>
  <c r="K1564" i="6"/>
  <c r="J1564" i="6"/>
  <c r="H1564" i="6"/>
  <c r="I1564" i="6" s="1"/>
  <c r="G1564" i="6"/>
  <c r="F1564" i="6"/>
  <c r="T1564" i="6" s="1"/>
  <c r="E1564" i="6"/>
  <c r="D1564" i="6"/>
  <c r="Q1564" i="6" s="1"/>
  <c r="C1564" i="6"/>
  <c r="B1564" i="6"/>
  <c r="A1564" i="6"/>
  <c r="R1563" i="6"/>
  <c r="P1563" i="6"/>
  <c r="O1563" i="6"/>
  <c r="N1563" i="6"/>
  <c r="M1563" i="6"/>
  <c r="L1563" i="6"/>
  <c r="K1563" i="6"/>
  <c r="U1563" i="6" s="1"/>
  <c r="J1563" i="6"/>
  <c r="S1563" i="6" s="1"/>
  <c r="G1563" i="6"/>
  <c r="H1563" i="6" s="1"/>
  <c r="I1563" i="6" s="1"/>
  <c r="F1563" i="6"/>
  <c r="T1563" i="6" s="1"/>
  <c r="E1563" i="6"/>
  <c r="D1563" i="6"/>
  <c r="Q1563" i="6" s="1"/>
  <c r="B1563" i="6"/>
  <c r="A1563" i="6"/>
  <c r="U1562" i="6"/>
  <c r="T1562" i="6"/>
  <c r="Q1562" i="6"/>
  <c r="O1562" i="6"/>
  <c r="N1562" i="6"/>
  <c r="M1562" i="6"/>
  <c r="L1562" i="6"/>
  <c r="P1562" i="6" s="1"/>
  <c r="K1562" i="6"/>
  <c r="J1562" i="6"/>
  <c r="S1562" i="6" s="1"/>
  <c r="G1562" i="6"/>
  <c r="H1562" i="6" s="1"/>
  <c r="I1562" i="6" s="1"/>
  <c r="F1562" i="6"/>
  <c r="E1562" i="6"/>
  <c r="R1562" i="6" s="1"/>
  <c r="D1562" i="6"/>
  <c r="C1562" i="6"/>
  <c r="B1562" i="6"/>
  <c r="A1562" i="6"/>
  <c r="U1561" i="6"/>
  <c r="T1561" i="6"/>
  <c r="Q1561" i="6"/>
  <c r="P1561" i="6"/>
  <c r="M1561" i="6"/>
  <c r="L1561" i="6"/>
  <c r="K1561" i="6"/>
  <c r="J1561" i="6"/>
  <c r="S1561" i="6" s="1"/>
  <c r="G1561" i="6"/>
  <c r="H1561" i="6" s="1"/>
  <c r="I1561" i="6" s="1"/>
  <c r="F1561" i="6"/>
  <c r="E1561" i="6"/>
  <c r="R1561" i="6" s="1"/>
  <c r="D1561" i="6"/>
  <c r="C1561" i="6"/>
  <c r="B1561" i="6"/>
  <c r="A1561" i="6"/>
  <c r="U1560" i="6"/>
  <c r="S1560" i="6"/>
  <c r="R1560" i="6"/>
  <c r="Q1560" i="6"/>
  <c r="P1560" i="6"/>
  <c r="M1560" i="6"/>
  <c r="L1560" i="6"/>
  <c r="K1560" i="6"/>
  <c r="J1560" i="6"/>
  <c r="G1560" i="6"/>
  <c r="H1560" i="6" s="1"/>
  <c r="I1560" i="6" s="1"/>
  <c r="F1560" i="6"/>
  <c r="T1560" i="6" s="1"/>
  <c r="E1560" i="6"/>
  <c r="D1560" i="6"/>
  <c r="B1560" i="6"/>
  <c r="A1560" i="6"/>
  <c r="V1559" i="6"/>
  <c r="W1559" i="6" s="1"/>
  <c r="X1559" i="6" s="1"/>
  <c r="Q1559" i="6"/>
  <c r="M1559" i="6"/>
  <c r="L1559" i="6"/>
  <c r="P1559" i="6" s="1"/>
  <c r="K1559" i="6"/>
  <c r="U1559" i="6" s="1"/>
  <c r="J1559" i="6"/>
  <c r="S1559" i="6" s="1"/>
  <c r="H1559" i="6"/>
  <c r="I1559" i="6" s="1"/>
  <c r="G1559" i="6"/>
  <c r="F1559" i="6"/>
  <c r="T1559" i="6" s="1"/>
  <c r="E1559" i="6"/>
  <c r="R1559" i="6" s="1"/>
  <c r="D1559" i="6"/>
  <c r="B1559" i="6"/>
  <c r="C1559" i="6" s="1"/>
  <c r="A1559" i="6"/>
  <c r="U1558" i="6"/>
  <c r="S1558" i="6"/>
  <c r="O1558" i="6"/>
  <c r="N1558" i="6"/>
  <c r="M1558" i="6"/>
  <c r="L1558" i="6"/>
  <c r="P1558" i="6" s="1"/>
  <c r="K1558" i="6"/>
  <c r="J1558" i="6"/>
  <c r="H1558" i="6"/>
  <c r="G1558" i="6"/>
  <c r="F1558" i="6"/>
  <c r="T1558" i="6" s="1"/>
  <c r="E1558" i="6"/>
  <c r="R1558" i="6" s="1"/>
  <c r="D1558" i="6"/>
  <c r="Q1558" i="6" s="1"/>
  <c r="C1558" i="6"/>
  <c r="B1558" i="6"/>
  <c r="A1558" i="6"/>
  <c r="U1557" i="6"/>
  <c r="S1557" i="6"/>
  <c r="R1557" i="6"/>
  <c r="P1557" i="6"/>
  <c r="O1557" i="6"/>
  <c r="N1557" i="6"/>
  <c r="M1557" i="6"/>
  <c r="L1557" i="6"/>
  <c r="K1557" i="6"/>
  <c r="J1557" i="6"/>
  <c r="H1557" i="6"/>
  <c r="I1557" i="6" s="1"/>
  <c r="G1557" i="6"/>
  <c r="F1557" i="6"/>
  <c r="T1557" i="6" s="1"/>
  <c r="E1557" i="6"/>
  <c r="D1557" i="6"/>
  <c r="Q1557" i="6" s="1"/>
  <c r="C1557" i="6"/>
  <c r="B1557" i="6"/>
  <c r="A1557" i="6"/>
  <c r="R1556" i="6"/>
  <c r="P1556" i="6"/>
  <c r="O1556" i="6"/>
  <c r="N1556" i="6"/>
  <c r="M1556" i="6"/>
  <c r="L1556" i="6"/>
  <c r="K1556" i="6"/>
  <c r="U1556" i="6" s="1"/>
  <c r="J1556" i="6"/>
  <c r="S1556" i="6" s="1"/>
  <c r="G1556" i="6"/>
  <c r="H1556" i="6" s="1"/>
  <c r="I1556" i="6" s="1"/>
  <c r="F1556" i="6"/>
  <c r="T1556" i="6" s="1"/>
  <c r="E1556" i="6"/>
  <c r="D1556" i="6"/>
  <c r="Q1556" i="6" s="1"/>
  <c r="B1556" i="6"/>
  <c r="A1556" i="6"/>
  <c r="U1555" i="6"/>
  <c r="T1555" i="6"/>
  <c r="Q1555" i="6"/>
  <c r="O1555" i="6"/>
  <c r="N1555" i="6"/>
  <c r="M1555" i="6"/>
  <c r="L1555" i="6"/>
  <c r="P1555" i="6" s="1"/>
  <c r="K1555" i="6"/>
  <c r="J1555" i="6"/>
  <c r="S1555" i="6" s="1"/>
  <c r="G1555" i="6"/>
  <c r="H1555" i="6" s="1"/>
  <c r="I1555" i="6" s="1"/>
  <c r="F1555" i="6"/>
  <c r="E1555" i="6"/>
  <c r="R1555" i="6" s="1"/>
  <c r="D1555" i="6"/>
  <c r="C1555" i="6"/>
  <c r="B1555" i="6"/>
  <c r="A1555" i="6"/>
  <c r="U1554" i="6"/>
  <c r="T1554" i="6"/>
  <c r="Q1554" i="6"/>
  <c r="P1554" i="6"/>
  <c r="M1554" i="6"/>
  <c r="L1554" i="6"/>
  <c r="K1554" i="6"/>
  <c r="J1554" i="6"/>
  <c r="S1554" i="6" s="1"/>
  <c r="G1554" i="6"/>
  <c r="H1554" i="6" s="1"/>
  <c r="I1554" i="6" s="1"/>
  <c r="F1554" i="6"/>
  <c r="E1554" i="6"/>
  <c r="R1554" i="6" s="1"/>
  <c r="D1554" i="6"/>
  <c r="C1554" i="6"/>
  <c r="B1554" i="6"/>
  <c r="A1554" i="6"/>
  <c r="U1553" i="6"/>
  <c r="S1553" i="6"/>
  <c r="R1553" i="6"/>
  <c r="Q1553" i="6"/>
  <c r="M1553" i="6"/>
  <c r="L1553" i="6"/>
  <c r="P1553" i="6" s="1"/>
  <c r="K1553" i="6"/>
  <c r="J1553" i="6"/>
  <c r="G1553" i="6"/>
  <c r="H1553" i="6" s="1"/>
  <c r="I1553" i="6" s="1"/>
  <c r="F1553" i="6"/>
  <c r="T1553" i="6" s="1"/>
  <c r="E1553" i="6"/>
  <c r="D1553" i="6"/>
  <c r="B1553" i="6"/>
  <c r="A1553" i="6"/>
  <c r="W1552" i="6"/>
  <c r="X1552" i="6" s="1"/>
  <c r="V1552" i="6"/>
  <c r="Q1552" i="6"/>
  <c r="M1552" i="6"/>
  <c r="L1552" i="6"/>
  <c r="P1552" i="6" s="1"/>
  <c r="K1552" i="6"/>
  <c r="U1552" i="6" s="1"/>
  <c r="J1552" i="6"/>
  <c r="S1552" i="6" s="1"/>
  <c r="H1552" i="6"/>
  <c r="I1552" i="6" s="1"/>
  <c r="G1552" i="6"/>
  <c r="F1552" i="6"/>
  <c r="T1552" i="6" s="1"/>
  <c r="E1552" i="6"/>
  <c r="R1552" i="6" s="1"/>
  <c r="D1552" i="6"/>
  <c r="B1552" i="6"/>
  <c r="C1552" i="6" s="1"/>
  <c r="A1552" i="6"/>
  <c r="U1551" i="6"/>
  <c r="S1551" i="6"/>
  <c r="O1551" i="6"/>
  <c r="N1551" i="6"/>
  <c r="M1551" i="6"/>
  <c r="L1551" i="6"/>
  <c r="P1551" i="6" s="1"/>
  <c r="K1551" i="6"/>
  <c r="J1551" i="6"/>
  <c r="H1551" i="6"/>
  <c r="G1551" i="6"/>
  <c r="F1551" i="6"/>
  <c r="T1551" i="6" s="1"/>
  <c r="E1551" i="6"/>
  <c r="R1551" i="6" s="1"/>
  <c r="D1551" i="6"/>
  <c r="Q1551" i="6" s="1"/>
  <c r="C1551" i="6"/>
  <c r="B1551" i="6"/>
  <c r="A1551" i="6"/>
  <c r="U1550" i="6"/>
  <c r="S1550" i="6"/>
  <c r="R1550" i="6"/>
  <c r="P1550" i="6"/>
  <c r="O1550" i="6"/>
  <c r="N1550" i="6"/>
  <c r="M1550" i="6"/>
  <c r="L1550" i="6"/>
  <c r="K1550" i="6"/>
  <c r="J1550" i="6"/>
  <c r="H1550" i="6"/>
  <c r="I1550" i="6" s="1"/>
  <c r="G1550" i="6"/>
  <c r="F1550" i="6"/>
  <c r="T1550" i="6" s="1"/>
  <c r="E1550" i="6"/>
  <c r="D1550" i="6"/>
  <c r="Q1550" i="6" s="1"/>
  <c r="C1550" i="6"/>
  <c r="B1550" i="6"/>
  <c r="A1550" i="6"/>
  <c r="R1549" i="6"/>
  <c r="P1549" i="6"/>
  <c r="O1549" i="6"/>
  <c r="N1549" i="6"/>
  <c r="M1549" i="6"/>
  <c r="L1549" i="6"/>
  <c r="K1549" i="6"/>
  <c r="U1549" i="6" s="1"/>
  <c r="J1549" i="6"/>
  <c r="S1549" i="6" s="1"/>
  <c r="G1549" i="6"/>
  <c r="H1549" i="6" s="1"/>
  <c r="I1549" i="6" s="1"/>
  <c r="F1549" i="6"/>
  <c r="T1549" i="6" s="1"/>
  <c r="E1549" i="6"/>
  <c r="D1549" i="6"/>
  <c r="Q1549" i="6" s="1"/>
  <c r="B1549" i="6"/>
  <c r="A1549" i="6"/>
  <c r="U1548" i="6"/>
  <c r="T1548" i="6"/>
  <c r="Q1548" i="6"/>
  <c r="O1548" i="6"/>
  <c r="N1548" i="6"/>
  <c r="M1548" i="6"/>
  <c r="L1548" i="6"/>
  <c r="P1548" i="6" s="1"/>
  <c r="K1548" i="6"/>
  <c r="J1548" i="6"/>
  <c r="S1548" i="6" s="1"/>
  <c r="G1548" i="6"/>
  <c r="H1548" i="6" s="1"/>
  <c r="I1548" i="6" s="1"/>
  <c r="F1548" i="6"/>
  <c r="E1548" i="6"/>
  <c r="R1548" i="6" s="1"/>
  <c r="D1548" i="6"/>
  <c r="C1548" i="6"/>
  <c r="B1548" i="6"/>
  <c r="A1548" i="6"/>
  <c r="U1547" i="6"/>
  <c r="T1547" i="6"/>
  <c r="Q1547" i="6"/>
  <c r="P1547" i="6"/>
  <c r="M1547" i="6"/>
  <c r="L1547" i="6"/>
  <c r="K1547" i="6"/>
  <c r="J1547" i="6"/>
  <c r="S1547" i="6" s="1"/>
  <c r="G1547" i="6"/>
  <c r="H1547" i="6" s="1"/>
  <c r="I1547" i="6" s="1"/>
  <c r="F1547" i="6"/>
  <c r="E1547" i="6"/>
  <c r="R1547" i="6" s="1"/>
  <c r="D1547" i="6"/>
  <c r="B1547" i="6"/>
  <c r="A1547" i="6"/>
  <c r="U1546" i="6"/>
  <c r="S1546" i="6"/>
  <c r="R1546" i="6"/>
  <c r="Q1546" i="6"/>
  <c r="M1546" i="6"/>
  <c r="L1546" i="6"/>
  <c r="P1546" i="6" s="1"/>
  <c r="K1546" i="6"/>
  <c r="J1546" i="6"/>
  <c r="G1546" i="6"/>
  <c r="H1546" i="6" s="1"/>
  <c r="I1546" i="6" s="1"/>
  <c r="F1546" i="6"/>
  <c r="T1546" i="6" s="1"/>
  <c r="E1546" i="6"/>
  <c r="D1546" i="6"/>
  <c r="B1546" i="6"/>
  <c r="A1546" i="6"/>
  <c r="Q1545" i="6"/>
  <c r="M1545" i="6"/>
  <c r="L1545" i="6"/>
  <c r="P1545" i="6" s="1"/>
  <c r="K1545" i="6"/>
  <c r="U1545" i="6" s="1"/>
  <c r="J1545" i="6"/>
  <c r="S1545" i="6" s="1"/>
  <c r="H1545" i="6"/>
  <c r="I1545" i="6" s="1"/>
  <c r="G1545" i="6"/>
  <c r="F1545" i="6"/>
  <c r="T1545" i="6" s="1"/>
  <c r="E1545" i="6"/>
  <c r="R1545" i="6" s="1"/>
  <c r="V1545" i="6" s="1"/>
  <c r="W1545" i="6" s="1"/>
  <c r="X1545" i="6" s="1"/>
  <c r="D1545" i="6"/>
  <c r="B1545" i="6"/>
  <c r="C1545" i="6" s="1"/>
  <c r="A1545" i="6"/>
  <c r="U1544" i="6"/>
  <c r="S1544" i="6"/>
  <c r="O1544" i="6"/>
  <c r="N1544" i="6"/>
  <c r="M1544" i="6"/>
  <c r="L1544" i="6"/>
  <c r="P1544" i="6" s="1"/>
  <c r="K1544" i="6"/>
  <c r="J1544" i="6"/>
  <c r="H1544" i="6"/>
  <c r="G1544" i="6"/>
  <c r="F1544" i="6"/>
  <c r="T1544" i="6" s="1"/>
  <c r="E1544" i="6"/>
  <c r="R1544" i="6" s="1"/>
  <c r="D1544" i="6"/>
  <c r="Q1544" i="6" s="1"/>
  <c r="C1544" i="6"/>
  <c r="B1544" i="6"/>
  <c r="A1544" i="6"/>
  <c r="U1543" i="6"/>
  <c r="S1543" i="6"/>
  <c r="R1543" i="6"/>
  <c r="P1543" i="6"/>
  <c r="O1543" i="6"/>
  <c r="N1543" i="6"/>
  <c r="M1543" i="6"/>
  <c r="L1543" i="6"/>
  <c r="K1543" i="6"/>
  <c r="J1543" i="6"/>
  <c r="H1543" i="6"/>
  <c r="I1543" i="6" s="1"/>
  <c r="G1543" i="6"/>
  <c r="F1543" i="6"/>
  <c r="T1543" i="6" s="1"/>
  <c r="E1543" i="6"/>
  <c r="V1543" i="6" s="1"/>
  <c r="W1543" i="6" s="1"/>
  <c r="X1543" i="6" s="1"/>
  <c r="D1543" i="6"/>
  <c r="Q1543" i="6" s="1"/>
  <c r="C1543" i="6"/>
  <c r="B1543" i="6"/>
  <c r="A1543" i="6"/>
  <c r="R1542" i="6"/>
  <c r="P1542" i="6"/>
  <c r="O1542" i="6"/>
  <c r="N1542" i="6"/>
  <c r="M1542" i="6"/>
  <c r="L1542" i="6"/>
  <c r="K1542" i="6"/>
  <c r="U1542" i="6" s="1"/>
  <c r="J1542" i="6"/>
  <c r="S1542" i="6" s="1"/>
  <c r="G1542" i="6"/>
  <c r="H1542" i="6" s="1"/>
  <c r="I1542" i="6" s="1"/>
  <c r="F1542" i="6"/>
  <c r="T1542" i="6" s="1"/>
  <c r="E1542" i="6"/>
  <c r="D1542" i="6"/>
  <c r="Q1542" i="6" s="1"/>
  <c r="B1542" i="6"/>
  <c r="A1542" i="6"/>
  <c r="U1541" i="6"/>
  <c r="Q1541" i="6"/>
  <c r="O1541" i="6"/>
  <c r="N1541" i="6"/>
  <c r="M1541" i="6"/>
  <c r="L1541" i="6"/>
  <c r="P1541" i="6" s="1"/>
  <c r="K1541" i="6"/>
  <c r="J1541" i="6"/>
  <c r="S1541" i="6" s="1"/>
  <c r="G1541" i="6"/>
  <c r="H1541" i="6" s="1"/>
  <c r="I1541" i="6" s="1"/>
  <c r="F1541" i="6"/>
  <c r="T1541" i="6" s="1"/>
  <c r="E1541" i="6"/>
  <c r="R1541" i="6" s="1"/>
  <c r="D1541" i="6"/>
  <c r="C1541" i="6"/>
  <c r="B1541" i="6"/>
  <c r="A1541" i="6"/>
  <c r="U1540" i="6"/>
  <c r="T1540" i="6"/>
  <c r="Q1540" i="6"/>
  <c r="P1540" i="6"/>
  <c r="M1540" i="6"/>
  <c r="L1540" i="6"/>
  <c r="K1540" i="6"/>
  <c r="J1540" i="6"/>
  <c r="S1540" i="6" s="1"/>
  <c r="G1540" i="6"/>
  <c r="H1540" i="6" s="1"/>
  <c r="I1540" i="6" s="1"/>
  <c r="F1540" i="6"/>
  <c r="E1540" i="6"/>
  <c r="R1540" i="6" s="1"/>
  <c r="D1540" i="6"/>
  <c r="C1540" i="6"/>
  <c r="B1540" i="6"/>
  <c r="A1540" i="6"/>
  <c r="U1539" i="6"/>
  <c r="S1539" i="6"/>
  <c r="R1539" i="6"/>
  <c r="Q1539" i="6"/>
  <c r="P1539" i="6"/>
  <c r="M1539" i="6"/>
  <c r="L1539" i="6"/>
  <c r="K1539" i="6"/>
  <c r="J1539" i="6"/>
  <c r="G1539" i="6"/>
  <c r="H1539" i="6" s="1"/>
  <c r="I1539" i="6" s="1"/>
  <c r="F1539" i="6"/>
  <c r="T1539" i="6" s="1"/>
  <c r="E1539" i="6"/>
  <c r="D1539" i="6"/>
  <c r="B1539" i="6"/>
  <c r="A1539" i="6"/>
  <c r="Q1538" i="6"/>
  <c r="M1538" i="6"/>
  <c r="L1538" i="6"/>
  <c r="P1538" i="6" s="1"/>
  <c r="K1538" i="6"/>
  <c r="U1538" i="6" s="1"/>
  <c r="J1538" i="6"/>
  <c r="S1538" i="6" s="1"/>
  <c r="I1538" i="6"/>
  <c r="H1538" i="6"/>
  <c r="V1538" i="6" s="1"/>
  <c r="W1538" i="6" s="1"/>
  <c r="X1538" i="6" s="1"/>
  <c r="G1538" i="6"/>
  <c r="F1538" i="6"/>
  <c r="T1538" i="6" s="1"/>
  <c r="E1538" i="6"/>
  <c r="R1538" i="6" s="1"/>
  <c r="D1538" i="6"/>
  <c r="B1538" i="6"/>
  <c r="C1538" i="6" s="1"/>
  <c r="A1538" i="6"/>
  <c r="U1537" i="6"/>
  <c r="S1537" i="6"/>
  <c r="O1537" i="6"/>
  <c r="N1537" i="6"/>
  <c r="M1537" i="6"/>
  <c r="L1537" i="6"/>
  <c r="P1537" i="6" s="1"/>
  <c r="K1537" i="6"/>
  <c r="J1537" i="6"/>
  <c r="H1537" i="6"/>
  <c r="G1537" i="6"/>
  <c r="F1537" i="6"/>
  <c r="T1537" i="6" s="1"/>
  <c r="E1537" i="6"/>
  <c r="D1537" i="6"/>
  <c r="Q1537" i="6" s="1"/>
  <c r="C1537" i="6"/>
  <c r="B1537" i="6"/>
  <c r="A1537" i="6"/>
  <c r="U1536" i="6"/>
  <c r="S1536" i="6"/>
  <c r="R1536" i="6"/>
  <c r="P1536" i="6"/>
  <c r="O1536" i="6"/>
  <c r="N1536" i="6"/>
  <c r="M1536" i="6"/>
  <c r="L1536" i="6"/>
  <c r="K1536" i="6"/>
  <c r="J1536" i="6"/>
  <c r="H1536" i="6"/>
  <c r="I1536" i="6" s="1"/>
  <c r="G1536" i="6"/>
  <c r="F1536" i="6"/>
  <c r="T1536" i="6" s="1"/>
  <c r="E1536" i="6"/>
  <c r="D1536" i="6"/>
  <c r="Q1536" i="6" s="1"/>
  <c r="C1536" i="6"/>
  <c r="B1536" i="6"/>
  <c r="A1536" i="6"/>
  <c r="R1535" i="6"/>
  <c r="P1535" i="6"/>
  <c r="O1535" i="6"/>
  <c r="N1535" i="6"/>
  <c r="M1535" i="6"/>
  <c r="L1535" i="6"/>
  <c r="K1535" i="6"/>
  <c r="U1535" i="6" s="1"/>
  <c r="J1535" i="6"/>
  <c r="S1535" i="6" s="1"/>
  <c r="G1535" i="6"/>
  <c r="H1535" i="6" s="1"/>
  <c r="I1535" i="6" s="1"/>
  <c r="F1535" i="6"/>
  <c r="T1535" i="6" s="1"/>
  <c r="E1535" i="6"/>
  <c r="D1535" i="6"/>
  <c r="Q1535" i="6" s="1"/>
  <c r="B1535" i="6"/>
  <c r="A1535" i="6"/>
  <c r="U1534" i="6"/>
  <c r="Q1534" i="6"/>
  <c r="O1534" i="6"/>
  <c r="N1534" i="6"/>
  <c r="M1534" i="6"/>
  <c r="L1534" i="6"/>
  <c r="P1534" i="6" s="1"/>
  <c r="K1534" i="6"/>
  <c r="J1534" i="6"/>
  <c r="S1534" i="6" s="1"/>
  <c r="G1534" i="6"/>
  <c r="H1534" i="6" s="1"/>
  <c r="I1534" i="6" s="1"/>
  <c r="F1534" i="6"/>
  <c r="T1534" i="6" s="1"/>
  <c r="E1534" i="6"/>
  <c r="R1534" i="6" s="1"/>
  <c r="D1534" i="6"/>
  <c r="C1534" i="6"/>
  <c r="B1534" i="6"/>
  <c r="A1534" i="6"/>
  <c r="U1533" i="6"/>
  <c r="T1533" i="6"/>
  <c r="Q1533" i="6"/>
  <c r="P1533" i="6"/>
  <c r="M1533" i="6"/>
  <c r="L1533" i="6"/>
  <c r="K1533" i="6"/>
  <c r="J1533" i="6"/>
  <c r="S1533" i="6" s="1"/>
  <c r="G1533" i="6"/>
  <c r="H1533" i="6" s="1"/>
  <c r="I1533" i="6" s="1"/>
  <c r="F1533" i="6"/>
  <c r="E1533" i="6"/>
  <c r="R1533" i="6" s="1"/>
  <c r="D1533" i="6"/>
  <c r="B1533" i="6"/>
  <c r="A1533" i="6"/>
  <c r="U1532" i="6"/>
  <c r="S1532" i="6"/>
  <c r="R1532" i="6"/>
  <c r="Q1532" i="6"/>
  <c r="M1532" i="6"/>
  <c r="L1532" i="6"/>
  <c r="P1532" i="6" s="1"/>
  <c r="K1532" i="6"/>
  <c r="J1532" i="6"/>
  <c r="G1532" i="6"/>
  <c r="H1532" i="6" s="1"/>
  <c r="I1532" i="6" s="1"/>
  <c r="F1532" i="6"/>
  <c r="T1532" i="6" s="1"/>
  <c r="E1532" i="6"/>
  <c r="D1532" i="6"/>
  <c r="B1532" i="6"/>
  <c r="A1532" i="6"/>
  <c r="Q1531" i="6"/>
  <c r="M1531" i="6"/>
  <c r="L1531" i="6"/>
  <c r="P1531" i="6" s="1"/>
  <c r="K1531" i="6"/>
  <c r="U1531" i="6" s="1"/>
  <c r="J1531" i="6"/>
  <c r="S1531" i="6" s="1"/>
  <c r="I1531" i="6"/>
  <c r="H1531" i="6"/>
  <c r="V1531" i="6" s="1"/>
  <c r="W1531" i="6" s="1"/>
  <c r="X1531" i="6" s="1"/>
  <c r="G1531" i="6"/>
  <c r="F1531" i="6"/>
  <c r="T1531" i="6" s="1"/>
  <c r="E1531" i="6"/>
  <c r="R1531" i="6" s="1"/>
  <c r="D1531" i="6"/>
  <c r="B1531" i="6"/>
  <c r="C1531" i="6" s="1"/>
  <c r="A1531" i="6"/>
  <c r="U1530" i="6"/>
  <c r="S1530" i="6"/>
  <c r="R1530" i="6"/>
  <c r="O1530" i="6"/>
  <c r="N1530" i="6"/>
  <c r="M1530" i="6"/>
  <c r="L1530" i="6"/>
  <c r="P1530" i="6" s="1"/>
  <c r="K1530" i="6"/>
  <c r="J1530" i="6"/>
  <c r="H1530" i="6"/>
  <c r="I1530" i="6" s="1"/>
  <c r="G1530" i="6"/>
  <c r="F1530" i="6"/>
  <c r="T1530" i="6" s="1"/>
  <c r="E1530" i="6"/>
  <c r="V1530" i="6" s="1"/>
  <c r="W1530" i="6" s="1"/>
  <c r="X1530" i="6" s="1"/>
  <c r="D1530" i="6"/>
  <c r="Q1530" i="6" s="1"/>
  <c r="C1530" i="6"/>
  <c r="B1530" i="6"/>
  <c r="A1530" i="6"/>
  <c r="U1529" i="6"/>
  <c r="S1529" i="6"/>
  <c r="R1529" i="6"/>
  <c r="P1529" i="6"/>
  <c r="O1529" i="6"/>
  <c r="N1529" i="6"/>
  <c r="M1529" i="6"/>
  <c r="L1529" i="6"/>
  <c r="K1529" i="6"/>
  <c r="J1529" i="6"/>
  <c r="H1529" i="6"/>
  <c r="I1529" i="6" s="1"/>
  <c r="G1529" i="6"/>
  <c r="F1529" i="6"/>
  <c r="T1529" i="6" s="1"/>
  <c r="E1529" i="6"/>
  <c r="D1529" i="6"/>
  <c r="Q1529" i="6" s="1"/>
  <c r="C1529" i="6"/>
  <c r="B1529" i="6"/>
  <c r="A1529" i="6"/>
  <c r="R1528" i="6"/>
  <c r="P1528" i="6"/>
  <c r="O1528" i="6"/>
  <c r="N1528" i="6"/>
  <c r="M1528" i="6"/>
  <c r="L1528" i="6"/>
  <c r="K1528" i="6"/>
  <c r="U1528" i="6" s="1"/>
  <c r="J1528" i="6"/>
  <c r="S1528" i="6" s="1"/>
  <c r="G1528" i="6"/>
  <c r="H1528" i="6" s="1"/>
  <c r="I1528" i="6" s="1"/>
  <c r="F1528" i="6"/>
  <c r="T1528" i="6" s="1"/>
  <c r="E1528" i="6"/>
  <c r="D1528" i="6"/>
  <c r="Q1528" i="6" s="1"/>
  <c r="B1528" i="6"/>
  <c r="A1528" i="6"/>
  <c r="U1527" i="6"/>
  <c r="Q1527" i="6"/>
  <c r="O1527" i="6"/>
  <c r="N1527" i="6"/>
  <c r="M1527" i="6"/>
  <c r="L1527" i="6"/>
  <c r="P1527" i="6" s="1"/>
  <c r="K1527" i="6"/>
  <c r="J1527" i="6"/>
  <c r="S1527" i="6" s="1"/>
  <c r="G1527" i="6"/>
  <c r="H1527" i="6" s="1"/>
  <c r="I1527" i="6" s="1"/>
  <c r="F1527" i="6"/>
  <c r="T1527" i="6" s="1"/>
  <c r="E1527" i="6"/>
  <c r="R1527" i="6" s="1"/>
  <c r="D1527" i="6"/>
  <c r="C1527" i="6"/>
  <c r="B1527" i="6"/>
  <c r="A1527" i="6"/>
  <c r="U1526" i="6"/>
  <c r="Q1526" i="6"/>
  <c r="P1526" i="6"/>
  <c r="M1526" i="6"/>
  <c r="L1526" i="6"/>
  <c r="K1526" i="6"/>
  <c r="J1526" i="6"/>
  <c r="S1526" i="6" s="1"/>
  <c r="G1526" i="6"/>
  <c r="H1526" i="6" s="1"/>
  <c r="I1526" i="6" s="1"/>
  <c r="F1526" i="6"/>
  <c r="T1526" i="6" s="1"/>
  <c r="E1526" i="6"/>
  <c r="R1526" i="6" s="1"/>
  <c r="D1526" i="6"/>
  <c r="B1526" i="6"/>
  <c r="A1526" i="6"/>
  <c r="U1525" i="6"/>
  <c r="S1525" i="6"/>
  <c r="R1525" i="6"/>
  <c r="Q1525" i="6"/>
  <c r="M1525" i="6"/>
  <c r="L1525" i="6"/>
  <c r="P1525" i="6" s="1"/>
  <c r="K1525" i="6"/>
  <c r="J1525" i="6"/>
  <c r="G1525" i="6"/>
  <c r="H1525" i="6" s="1"/>
  <c r="I1525" i="6" s="1"/>
  <c r="F1525" i="6"/>
  <c r="T1525" i="6" s="1"/>
  <c r="E1525" i="6"/>
  <c r="D1525" i="6"/>
  <c r="B1525" i="6"/>
  <c r="A1525" i="6"/>
  <c r="Q1524" i="6"/>
  <c r="M1524" i="6"/>
  <c r="L1524" i="6"/>
  <c r="P1524" i="6" s="1"/>
  <c r="K1524" i="6"/>
  <c r="U1524" i="6" s="1"/>
  <c r="J1524" i="6"/>
  <c r="S1524" i="6" s="1"/>
  <c r="H1524" i="6"/>
  <c r="G1524" i="6"/>
  <c r="F1524" i="6"/>
  <c r="T1524" i="6" s="1"/>
  <c r="E1524" i="6"/>
  <c r="R1524" i="6" s="1"/>
  <c r="D1524" i="6"/>
  <c r="B1524" i="6"/>
  <c r="C1524" i="6" s="1"/>
  <c r="A1524" i="6"/>
  <c r="U1523" i="6"/>
  <c r="S1523" i="6"/>
  <c r="R1523" i="6"/>
  <c r="O1523" i="6"/>
  <c r="N1523" i="6"/>
  <c r="M1523" i="6"/>
  <c r="L1523" i="6"/>
  <c r="P1523" i="6" s="1"/>
  <c r="K1523" i="6"/>
  <c r="J1523" i="6"/>
  <c r="H1523" i="6"/>
  <c r="I1523" i="6" s="1"/>
  <c r="G1523" i="6"/>
  <c r="F1523" i="6"/>
  <c r="T1523" i="6" s="1"/>
  <c r="E1523" i="6"/>
  <c r="D1523" i="6"/>
  <c r="Q1523" i="6" s="1"/>
  <c r="C1523" i="6"/>
  <c r="B1523" i="6"/>
  <c r="A1523" i="6"/>
  <c r="S1522" i="6"/>
  <c r="R1522" i="6"/>
  <c r="P1522" i="6"/>
  <c r="O1522" i="6"/>
  <c r="N1522" i="6"/>
  <c r="M1522" i="6"/>
  <c r="L1522" i="6"/>
  <c r="K1522" i="6"/>
  <c r="U1522" i="6" s="1"/>
  <c r="J1522" i="6"/>
  <c r="H1522" i="6"/>
  <c r="I1522" i="6" s="1"/>
  <c r="G1522" i="6"/>
  <c r="F1522" i="6"/>
  <c r="T1522" i="6" s="1"/>
  <c r="E1522" i="6"/>
  <c r="D1522" i="6"/>
  <c r="Q1522" i="6" s="1"/>
  <c r="C1522" i="6"/>
  <c r="B1522" i="6"/>
  <c r="A1522" i="6"/>
  <c r="R1521" i="6"/>
  <c r="P1521" i="6"/>
  <c r="O1521" i="6"/>
  <c r="N1521" i="6"/>
  <c r="M1521" i="6"/>
  <c r="L1521" i="6"/>
  <c r="K1521" i="6"/>
  <c r="U1521" i="6" s="1"/>
  <c r="J1521" i="6"/>
  <c r="S1521" i="6" s="1"/>
  <c r="G1521" i="6"/>
  <c r="H1521" i="6" s="1"/>
  <c r="I1521" i="6" s="1"/>
  <c r="F1521" i="6"/>
  <c r="T1521" i="6" s="1"/>
  <c r="E1521" i="6"/>
  <c r="D1521" i="6"/>
  <c r="Q1521" i="6" s="1"/>
  <c r="B1521" i="6"/>
  <c r="A1521" i="6"/>
  <c r="U1520" i="6"/>
  <c r="Q1520" i="6"/>
  <c r="O1520" i="6"/>
  <c r="N1520" i="6"/>
  <c r="M1520" i="6"/>
  <c r="L1520" i="6"/>
  <c r="P1520" i="6" s="1"/>
  <c r="K1520" i="6"/>
  <c r="J1520" i="6"/>
  <c r="S1520" i="6" s="1"/>
  <c r="G1520" i="6"/>
  <c r="H1520" i="6" s="1"/>
  <c r="I1520" i="6" s="1"/>
  <c r="F1520" i="6"/>
  <c r="T1520" i="6" s="1"/>
  <c r="E1520" i="6"/>
  <c r="R1520" i="6" s="1"/>
  <c r="D1520" i="6"/>
  <c r="C1520" i="6"/>
  <c r="B1520" i="6"/>
  <c r="A1520" i="6"/>
  <c r="U1519" i="6"/>
  <c r="Q1519" i="6"/>
  <c r="P1519" i="6"/>
  <c r="M1519" i="6"/>
  <c r="L1519" i="6"/>
  <c r="K1519" i="6"/>
  <c r="J1519" i="6"/>
  <c r="S1519" i="6" s="1"/>
  <c r="G1519" i="6"/>
  <c r="H1519" i="6" s="1"/>
  <c r="I1519" i="6" s="1"/>
  <c r="F1519" i="6"/>
  <c r="T1519" i="6" s="1"/>
  <c r="E1519" i="6"/>
  <c r="R1519" i="6" s="1"/>
  <c r="D1519" i="6"/>
  <c r="B1519" i="6"/>
  <c r="A1519" i="6"/>
  <c r="U1518" i="6"/>
  <c r="S1518" i="6"/>
  <c r="R1518" i="6"/>
  <c r="Q1518" i="6"/>
  <c r="M1518" i="6"/>
  <c r="L1518" i="6"/>
  <c r="P1518" i="6" s="1"/>
  <c r="K1518" i="6"/>
  <c r="J1518" i="6"/>
  <c r="G1518" i="6"/>
  <c r="H1518" i="6" s="1"/>
  <c r="I1518" i="6" s="1"/>
  <c r="F1518" i="6"/>
  <c r="T1518" i="6" s="1"/>
  <c r="E1518" i="6"/>
  <c r="D1518" i="6"/>
  <c r="B1518" i="6"/>
  <c r="A1518" i="6"/>
  <c r="Q1517" i="6"/>
  <c r="M1517" i="6"/>
  <c r="L1517" i="6"/>
  <c r="P1517" i="6" s="1"/>
  <c r="K1517" i="6"/>
  <c r="U1517" i="6" s="1"/>
  <c r="J1517" i="6"/>
  <c r="S1517" i="6" s="1"/>
  <c r="H1517" i="6"/>
  <c r="G1517" i="6"/>
  <c r="F1517" i="6"/>
  <c r="T1517" i="6" s="1"/>
  <c r="E1517" i="6"/>
  <c r="R1517" i="6" s="1"/>
  <c r="D1517" i="6"/>
  <c r="B1517" i="6"/>
  <c r="C1517" i="6" s="1"/>
  <c r="A1517" i="6"/>
  <c r="U1516" i="6"/>
  <c r="S1516" i="6"/>
  <c r="R1516" i="6"/>
  <c r="V1516" i="6" s="1"/>
  <c r="W1516" i="6" s="1"/>
  <c r="X1516" i="6" s="1"/>
  <c r="O1516" i="6"/>
  <c r="N1516" i="6"/>
  <c r="M1516" i="6"/>
  <c r="L1516" i="6"/>
  <c r="P1516" i="6" s="1"/>
  <c r="K1516" i="6"/>
  <c r="J1516" i="6"/>
  <c r="H1516" i="6"/>
  <c r="I1516" i="6" s="1"/>
  <c r="G1516" i="6"/>
  <c r="F1516" i="6"/>
  <c r="T1516" i="6" s="1"/>
  <c r="E1516" i="6"/>
  <c r="D1516" i="6"/>
  <c r="Q1516" i="6" s="1"/>
  <c r="C1516" i="6"/>
  <c r="B1516" i="6"/>
  <c r="A1516" i="6"/>
  <c r="S1515" i="6"/>
  <c r="R1515" i="6"/>
  <c r="P1515" i="6"/>
  <c r="O1515" i="6"/>
  <c r="N1515" i="6"/>
  <c r="M1515" i="6"/>
  <c r="L1515" i="6"/>
  <c r="K1515" i="6"/>
  <c r="U1515" i="6" s="1"/>
  <c r="J1515" i="6"/>
  <c r="H1515" i="6"/>
  <c r="G1515" i="6"/>
  <c r="F1515" i="6"/>
  <c r="T1515" i="6" s="1"/>
  <c r="E1515" i="6"/>
  <c r="D1515" i="6"/>
  <c r="Q1515" i="6" s="1"/>
  <c r="C1515" i="6"/>
  <c r="B1515" i="6"/>
  <c r="A1515" i="6"/>
  <c r="R1514" i="6"/>
  <c r="P1514" i="6"/>
  <c r="O1514" i="6"/>
  <c r="N1514" i="6"/>
  <c r="M1514" i="6"/>
  <c r="L1514" i="6"/>
  <c r="K1514" i="6"/>
  <c r="U1514" i="6" s="1"/>
  <c r="J1514" i="6"/>
  <c r="S1514" i="6" s="1"/>
  <c r="G1514" i="6"/>
  <c r="H1514" i="6" s="1"/>
  <c r="I1514" i="6" s="1"/>
  <c r="F1514" i="6"/>
  <c r="T1514" i="6" s="1"/>
  <c r="E1514" i="6"/>
  <c r="D1514" i="6"/>
  <c r="Q1514" i="6" s="1"/>
  <c r="B1514" i="6"/>
  <c r="A1514" i="6"/>
  <c r="U1513" i="6"/>
  <c r="Q1513" i="6"/>
  <c r="O1513" i="6"/>
  <c r="N1513" i="6"/>
  <c r="M1513" i="6"/>
  <c r="L1513" i="6"/>
  <c r="P1513" i="6" s="1"/>
  <c r="K1513" i="6"/>
  <c r="J1513" i="6"/>
  <c r="S1513" i="6" s="1"/>
  <c r="G1513" i="6"/>
  <c r="H1513" i="6" s="1"/>
  <c r="I1513" i="6" s="1"/>
  <c r="F1513" i="6"/>
  <c r="T1513" i="6" s="1"/>
  <c r="E1513" i="6"/>
  <c r="R1513" i="6" s="1"/>
  <c r="D1513" i="6"/>
  <c r="C1513" i="6"/>
  <c r="B1513" i="6"/>
  <c r="A1513" i="6"/>
  <c r="U1512" i="6"/>
  <c r="Q1512" i="6"/>
  <c r="P1512" i="6"/>
  <c r="M1512" i="6"/>
  <c r="L1512" i="6"/>
  <c r="K1512" i="6"/>
  <c r="J1512" i="6"/>
  <c r="S1512" i="6" s="1"/>
  <c r="G1512" i="6"/>
  <c r="H1512" i="6" s="1"/>
  <c r="I1512" i="6" s="1"/>
  <c r="F1512" i="6"/>
  <c r="T1512" i="6" s="1"/>
  <c r="E1512" i="6"/>
  <c r="R1512" i="6" s="1"/>
  <c r="D1512" i="6"/>
  <c r="B1512" i="6"/>
  <c r="A1512" i="6"/>
  <c r="U1511" i="6"/>
  <c r="S1511" i="6"/>
  <c r="R1511" i="6"/>
  <c r="Q1511" i="6"/>
  <c r="P1511" i="6"/>
  <c r="M1511" i="6"/>
  <c r="L1511" i="6"/>
  <c r="K1511" i="6"/>
  <c r="J1511" i="6"/>
  <c r="G1511" i="6"/>
  <c r="H1511" i="6" s="1"/>
  <c r="I1511" i="6" s="1"/>
  <c r="F1511" i="6"/>
  <c r="T1511" i="6" s="1"/>
  <c r="E1511" i="6"/>
  <c r="D1511" i="6"/>
  <c r="C1511" i="6"/>
  <c r="B1511" i="6"/>
  <c r="A1511" i="6"/>
  <c r="Q1510" i="6"/>
  <c r="M1510" i="6"/>
  <c r="L1510" i="6"/>
  <c r="P1510" i="6" s="1"/>
  <c r="K1510" i="6"/>
  <c r="U1510" i="6" s="1"/>
  <c r="J1510" i="6"/>
  <c r="S1510" i="6" s="1"/>
  <c r="H1510" i="6"/>
  <c r="V1510" i="6" s="1"/>
  <c r="W1510" i="6" s="1"/>
  <c r="X1510" i="6" s="1"/>
  <c r="G1510" i="6"/>
  <c r="F1510" i="6"/>
  <c r="T1510" i="6" s="1"/>
  <c r="E1510" i="6"/>
  <c r="R1510" i="6" s="1"/>
  <c r="D1510" i="6"/>
  <c r="B1510" i="6"/>
  <c r="A1510" i="6"/>
  <c r="U1509" i="6"/>
  <c r="S1509" i="6"/>
  <c r="R1509" i="6"/>
  <c r="O1509" i="6"/>
  <c r="N1509" i="6"/>
  <c r="M1509" i="6"/>
  <c r="L1509" i="6"/>
  <c r="P1509" i="6" s="1"/>
  <c r="K1509" i="6"/>
  <c r="J1509" i="6"/>
  <c r="H1509" i="6"/>
  <c r="G1509" i="6"/>
  <c r="F1509" i="6"/>
  <c r="T1509" i="6" s="1"/>
  <c r="E1509" i="6"/>
  <c r="I1509" i="6" s="1"/>
  <c r="D1509" i="6"/>
  <c r="Q1509" i="6" s="1"/>
  <c r="C1509" i="6"/>
  <c r="B1509" i="6"/>
  <c r="A1509" i="6"/>
  <c r="S1508" i="6"/>
  <c r="R1508" i="6"/>
  <c r="P1508" i="6"/>
  <c r="O1508" i="6"/>
  <c r="N1508" i="6"/>
  <c r="M1508" i="6"/>
  <c r="L1508" i="6"/>
  <c r="K1508" i="6"/>
  <c r="U1508" i="6" s="1"/>
  <c r="J1508" i="6"/>
  <c r="H1508" i="6"/>
  <c r="I1508" i="6" s="1"/>
  <c r="G1508" i="6"/>
  <c r="F1508" i="6"/>
  <c r="T1508" i="6" s="1"/>
  <c r="E1508" i="6"/>
  <c r="V1508" i="6" s="1"/>
  <c r="W1508" i="6" s="1"/>
  <c r="X1508" i="6" s="1"/>
  <c r="D1508" i="6"/>
  <c r="Q1508" i="6" s="1"/>
  <c r="C1508" i="6"/>
  <c r="B1508" i="6"/>
  <c r="A1508" i="6"/>
  <c r="R1507" i="6"/>
  <c r="P1507" i="6"/>
  <c r="O1507" i="6"/>
  <c r="N1507" i="6"/>
  <c r="M1507" i="6"/>
  <c r="L1507" i="6"/>
  <c r="K1507" i="6"/>
  <c r="U1507" i="6" s="1"/>
  <c r="J1507" i="6"/>
  <c r="S1507" i="6" s="1"/>
  <c r="G1507" i="6"/>
  <c r="H1507" i="6" s="1"/>
  <c r="I1507" i="6" s="1"/>
  <c r="F1507" i="6"/>
  <c r="T1507" i="6" s="1"/>
  <c r="E1507" i="6"/>
  <c r="D1507" i="6"/>
  <c r="Q1507" i="6" s="1"/>
  <c r="B1507" i="6"/>
  <c r="A1507" i="6"/>
  <c r="Q1506" i="6"/>
  <c r="O1506" i="6"/>
  <c r="N1506" i="6"/>
  <c r="M1506" i="6"/>
  <c r="L1506" i="6"/>
  <c r="P1506" i="6" s="1"/>
  <c r="K1506" i="6"/>
  <c r="U1506" i="6" s="1"/>
  <c r="J1506" i="6"/>
  <c r="S1506" i="6" s="1"/>
  <c r="G1506" i="6"/>
  <c r="H1506" i="6" s="1"/>
  <c r="I1506" i="6" s="1"/>
  <c r="F1506" i="6"/>
  <c r="E1506" i="6"/>
  <c r="R1506" i="6" s="1"/>
  <c r="D1506" i="6"/>
  <c r="C1506" i="6"/>
  <c r="B1506" i="6"/>
  <c r="A1506" i="6"/>
  <c r="U1505" i="6"/>
  <c r="T1505" i="6"/>
  <c r="Q1505" i="6"/>
  <c r="P1505" i="6"/>
  <c r="M1505" i="6"/>
  <c r="L1505" i="6"/>
  <c r="K1505" i="6"/>
  <c r="J1505" i="6"/>
  <c r="S1505" i="6" s="1"/>
  <c r="G1505" i="6"/>
  <c r="H1505" i="6" s="1"/>
  <c r="I1505" i="6" s="1"/>
  <c r="F1505" i="6"/>
  <c r="E1505" i="6"/>
  <c r="R1505" i="6" s="1"/>
  <c r="D1505" i="6"/>
  <c r="B1505" i="6"/>
  <c r="A1505" i="6"/>
  <c r="U1504" i="6"/>
  <c r="T1504" i="6"/>
  <c r="S1504" i="6"/>
  <c r="R1504" i="6"/>
  <c r="Q1504" i="6"/>
  <c r="P1504" i="6"/>
  <c r="M1504" i="6"/>
  <c r="L1504" i="6"/>
  <c r="K1504" i="6"/>
  <c r="J1504" i="6"/>
  <c r="G1504" i="6"/>
  <c r="H1504" i="6" s="1"/>
  <c r="I1504" i="6" s="1"/>
  <c r="F1504" i="6"/>
  <c r="E1504" i="6"/>
  <c r="D1504" i="6"/>
  <c r="C1504" i="6"/>
  <c r="B1504" i="6"/>
  <c r="A1504" i="6"/>
  <c r="S1503" i="6"/>
  <c r="Q1503" i="6"/>
  <c r="M1503" i="6"/>
  <c r="L1503" i="6"/>
  <c r="P1503" i="6" s="1"/>
  <c r="K1503" i="6"/>
  <c r="U1503" i="6" s="1"/>
  <c r="J1503" i="6"/>
  <c r="I1503" i="6"/>
  <c r="H1503" i="6"/>
  <c r="G1503" i="6"/>
  <c r="F1503" i="6"/>
  <c r="T1503" i="6" s="1"/>
  <c r="E1503" i="6"/>
  <c r="R1503" i="6" s="1"/>
  <c r="D1503" i="6"/>
  <c r="B1503" i="6"/>
  <c r="A1503" i="6"/>
  <c r="U1502" i="6"/>
  <c r="R1502" i="6"/>
  <c r="O1502" i="6"/>
  <c r="M1502" i="6"/>
  <c r="L1502" i="6"/>
  <c r="P1502" i="6" s="1"/>
  <c r="K1502" i="6"/>
  <c r="J1502" i="6"/>
  <c r="S1502" i="6" s="1"/>
  <c r="I1502" i="6"/>
  <c r="H1502" i="6"/>
  <c r="G1502" i="6"/>
  <c r="F1502" i="6"/>
  <c r="T1502" i="6" s="1"/>
  <c r="E1502" i="6"/>
  <c r="D1502" i="6"/>
  <c r="Q1502" i="6" s="1"/>
  <c r="B1502" i="6"/>
  <c r="C1502" i="6" s="1"/>
  <c r="A1502" i="6"/>
  <c r="T1501" i="6"/>
  <c r="S1501" i="6"/>
  <c r="R1501" i="6"/>
  <c r="P1501" i="6"/>
  <c r="O1501" i="6"/>
  <c r="N1501" i="6"/>
  <c r="M1501" i="6"/>
  <c r="L1501" i="6"/>
  <c r="K1501" i="6"/>
  <c r="U1501" i="6" s="1"/>
  <c r="J1501" i="6"/>
  <c r="H1501" i="6"/>
  <c r="G1501" i="6"/>
  <c r="F1501" i="6"/>
  <c r="E1501" i="6"/>
  <c r="V1501" i="6" s="1"/>
  <c r="W1501" i="6" s="1"/>
  <c r="X1501" i="6" s="1"/>
  <c r="D1501" i="6"/>
  <c r="Q1501" i="6" s="1"/>
  <c r="C1501" i="6"/>
  <c r="B1501" i="6"/>
  <c r="A1501" i="6"/>
  <c r="R1500" i="6"/>
  <c r="P1500" i="6"/>
  <c r="N1500" i="6"/>
  <c r="M1500" i="6"/>
  <c r="L1500" i="6"/>
  <c r="K1500" i="6"/>
  <c r="U1500" i="6" s="1"/>
  <c r="J1500" i="6"/>
  <c r="S1500" i="6" s="1"/>
  <c r="G1500" i="6"/>
  <c r="H1500" i="6" s="1"/>
  <c r="I1500" i="6" s="1"/>
  <c r="F1500" i="6"/>
  <c r="T1500" i="6" s="1"/>
  <c r="E1500" i="6"/>
  <c r="D1500" i="6"/>
  <c r="Q1500" i="6" s="1"/>
  <c r="B1500" i="6"/>
  <c r="O1500" i="6" s="1"/>
  <c r="A1500" i="6"/>
  <c r="Q1499" i="6"/>
  <c r="O1499" i="6"/>
  <c r="N1499" i="6"/>
  <c r="M1499" i="6"/>
  <c r="L1499" i="6"/>
  <c r="P1499" i="6" s="1"/>
  <c r="K1499" i="6"/>
  <c r="U1499" i="6" s="1"/>
  <c r="J1499" i="6"/>
  <c r="S1499" i="6" s="1"/>
  <c r="I1499" i="6"/>
  <c r="G1499" i="6"/>
  <c r="H1499" i="6" s="1"/>
  <c r="F1499" i="6"/>
  <c r="E1499" i="6"/>
  <c r="R1499" i="6" s="1"/>
  <c r="D1499" i="6"/>
  <c r="C1499" i="6"/>
  <c r="B1499" i="6"/>
  <c r="A1499" i="6"/>
  <c r="U1498" i="6"/>
  <c r="T1498" i="6"/>
  <c r="S1498" i="6"/>
  <c r="Q1498" i="6"/>
  <c r="P1498" i="6"/>
  <c r="M1498" i="6"/>
  <c r="L1498" i="6"/>
  <c r="K1498" i="6"/>
  <c r="J1498" i="6"/>
  <c r="G1498" i="6"/>
  <c r="H1498" i="6" s="1"/>
  <c r="F1498" i="6"/>
  <c r="E1498" i="6"/>
  <c r="R1498" i="6" s="1"/>
  <c r="D1498" i="6"/>
  <c r="B1498" i="6"/>
  <c r="A1498" i="6"/>
  <c r="U1497" i="6"/>
  <c r="T1497" i="6"/>
  <c r="S1497" i="6"/>
  <c r="R1497" i="6"/>
  <c r="Q1497" i="6"/>
  <c r="P1497" i="6"/>
  <c r="M1497" i="6"/>
  <c r="L1497" i="6"/>
  <c r="K1497" i="6"/>
  <c r="J1497" i="6"/>
  <c r="G1497" i="6"/>
  <c r="H1497" i="6" s="1"/>
  <c r="I1497" i="6" s="1"/>
  <c r="F1497" i="6"/>
  <c r="E1497" i="6"/>
  <c r="D1497" i="6"/>
  <c r="C1497" i="6"/>
  <c r="B1497" i="6"/>
  <c r="O1497" i="6" s="1"/>
  <c r="A1497" i="6"/>
  <c r="S1496" i="6"/>
  <c r="Q1496" i="6"/>
  <c r="P1496" i="6"/>
  <c r="M1496" i="6"/>
  <c r="L1496" i="6"/>
  <c r="K1496" i="6"/>
  <c r="U1496" i="6" s="1"/>
  <c r="J1496" i="6"/>
  <c r="H1496" i="6"/>
  <c r="I1496" i="6" s="1"/>
  <c r="G1496" i="6"/>
  <c r="F1496" i="6"/>
  <c r="T1496" i="6" s="1"/>
  <c r="E1496" i="6"/>
  <c r="R1496" i="6" s="1"/>
  <c r="D1496" i="6"/>
  <c r="B1496" i="6"/>
  <c r="A1496" i="6"/>
  <c r="U1495" i="6"/>
  <c r="R1495" i="6"/>
  <c r="O1495" i="6"/>
  <c r="M1495" i="6"/>
  <c r="L1495" i="6"/>
  <c r="P1495" i="6" s="1"/>
  <c r="K1495" i="6"/>
  <c r="J1495" i="6"/>
  <c r="S1495" i="6" s="1"/>
  <c r="G1495" i="6"/>
  <c r="H1495" i="6" s="1"/>
  <c r="F1495" i="6"/>
  <c r="T1495" i="6" s="1"/>
  <c r="E1495" i="6"/>
  <c r="D1495" i="6"/>
  <c r="Q1495" i="6" s="1"/>
  <c r="B1495" i="6"/>
  <c r="C1495" i="6" s="1"/>
  <c r="A1495" i="6"/>
  <c r="S1494" i="6"/>
  <c r="R1494" i="6"/>
  <c r="Q1494" i="6"/>
  <c r="P1494" i="6"/>
  <c r="O1494" i="6"/>
  <c r="N1494" i="6"/>
  <c r="M1494" i="6"/>
  <c r="L1494" i="6"/>
  <c r="K1494" i="6"/>
  <c r="U1494" i="6" s="1"/>
  <c r="J1494" i="6"/>
  <c r="H1494" i="6"/>
  <c r="G1494" i="6"/>
  <c r="F1494" i="6"/>
  <c r="E1494" i="6"/>
  <c r="D1494" i="6"/>
  <c r="C1494" i="6"/>
  <c r="B1494" i="6"/>
  <c r="A1494" i="6"/>
  <c r="R1493" i="6"/>
  <c r="P1493" i="6"/>
  <c r="M1493" i="6"/>
  <c r="L1493" i="6"/>
  <c r="K1493" i="6"/>
  <c r="U1493" i="6" s="1"/>
  <c r="J1493" i="6"/>
  <c r="S1493" i="6" s="1"/>
  <c r="G1493" i="6"/>
  <c r="H1493" i="6" s="1"/>
  <c r="I1493" i="6" s="1"/>
  <c r="F1493" i="6"/>
  <c r="T1493" i="6" s="1"/>
  <c r="E1493" i="6"/>
  <c r="D1493" i="6"/>
  <c r="Q1493" i="6" s="1"/>
  <c r="B1493" i="6"/>
  <c r="A1493" i="6"/>
  <c r="Q1492" i="6"/>
  <c r="O1492" i="6"/>
  <c r="N1492" i="6"/>
  <c r="M1492" i="6"/>
  <c r="L1492" i="6"/>
  <c r="P1492" i="6" s="1"/>
  <c r="K1492" i="6"/>
  <c r="U1492" i="6" s="1"/>
  <c r="J1492" i="6"/>
  <c r="S1492" i="6" s="1"/>
  <c r="I1492" i="6"/>
  <c r="G1492" i="6"/>
  <c r="H1492" i="6" s="1"/>
  <c r="F1492" i="6"/>
  <c r="E1492" i="6"/>
  <c r="R1492" i="6" s="1"/>
  <c r="D1492" i="6"/>
  <c r="C1492" i="6"/>
  <c r="B1492" i="6"/>
  <c r="A1492" i="6"/>
  <c r="U1491" i="6"/>
  <c r="T1491" i="6"/>
  <c r="S1491" i="6"/>
  <c r="Q1491" i="6"/>
  <c r="P1491" i="6"/>
  <c r="M1491" i="6"/>
  <c r="L1491" i="6"/>
  <c r="K1491" i="6"/>
  <c r="J1491" i="6"/>
  <c r="H1491" i="6"/>
  <c r="I1491" i="6" s="1"/>
  <c r="G1491" i="6"/>
  <c r="F1491" i="6"/>
  <c r="E1491" i="6"/>
  <c r="R1491" i="6" s="1"/>
  <c r="D1491" i="6"/>
  <c r="C1491" i="6"/>
  <c r="B1491" i="6"/>
  <c r="A1491" i="6"/>
  <c r="U1490" i="6"/>
  <c r="T1490" i="6"/>
  <c r="S1490" i="6"/>
  <c r="R1490" i="6"/>
  <c r="P1490" i="6"/>
  <c r="M1490" i="6"/>
  <c r="L1490" i="6"/>
  <c r="K1490" i="6"/>
  <c r="J1490" i="6"/>
  <c r="G1490" i="6"/>
  <c r="H1490" i="6" s="1"/>
  <c r="I1490" i="6" s="1"/>
  <c r="F1490" i="6"/>
  <c r="E1490" i="6"/>
  <c r="D1490" i="6"/>
  <c r="Q1490" i="6" s="1"/>
  <c r="C1490" i="6"/>
  <c r="B1490" i="6"/>
  <c r="A1490" i="6"/>
  <c r="S1489" i="6"/>
  <c r="Q1489" i="6"/>
  <c r="M1489" i="6"/>
  <c r="L1489" i="6"/>
  <c r="P1489" i="6" s="1"/>
  <c r="K1489" i="6"/>
  <c r="U1489" i="6" s="1"/>
  <c r="J1489" i="6"/>
  <c r="H1489" i="6"/>
  <c r="G1489" i="6"/>
  <c r="F1489" i="6"/>
  <c r="T1489" i="6" s="1"/>
  <c r="E1489" i="6"/>
  <c r="R1489" i="6" s="1"/>
  <c r="D1489" i="6"/>
  <c r="B1489" i="6"/>
  <c r="N1489" i="6" s="1"/>
  <c r="A1489" i="6"/>
  <c r="U1488" i="6"/>
  <c r="S1488" i="6"/>
  <c r="R1488" i="6"/>
  <c r="V1488" i="6" s="1"/>
  <c r="W1488" i="6" s="1"/>
  <c r="X1488" i="6" s="1"/>
  <c r="O1488" i="6"/>
  <c r="M1488" i="6"/>
  <c r="L1488" i="6"/>
  <c r="P1488" i="6" s="1"/>
  <c r="K1488" i="6"/>
  <c r="J1488" i="6"/>
  <c r="I1488" i="6"/>
  <c r="H1488" i="6"/>
  <c r="G1488" i="6"/>
  <c r="F1488" i="6"/>
  <c r="T1488" i="6" s="1"/>
  <c r="E1488" i="6"/>
  <c r="D1488" i="6"/>
  <c r="Q1488" i="6" s="1"/>
  <c r="B1488" i="6"/>
  <c r="C1488" i="6" s="1"/>
  <c r="A1488" i="6"/>
  <c r="S1487" i="6"/>
  <c r="P1487" i="6"/>
  <c r="O1487" i="6"/>
  <c r="N1487" i="6"/>
  <c r="M1487" i="6"/>
  <c r="L1487" i="6"/>
  <c r="K1487" i="6"/>
  <c r="U1487" i="6" s="1"/>
  <c r="J1487" i="6"/>
  <c r="H1487" i="6"/>
  <c r="I1487" i="6" s="1"/>
  <c r="G1487" i="6"/>
  <c r="F1487" i="6"/>
  <c r="E1487" i="6"/>
  <c r="R1487" i="6" s="1"/>
  <c r="D1487" i="6"/>
  <c r="Q1487" i="6" s="1"/>
  <c r="C1487" i="6"/>
  <c r="B1487" i="6"/>
  <c r="A1487" i="6"/>
  <c r="R1486" i="6"/>
  <c r="P1486" i="6"/>
  <c r="O1486" i="6"/>
  <c r="M1486" i="6"/>
  <c r="L1486" i="6"/>
  <c r="K1486" i="6"/>
  <c r="U1486" i="6" s="1"/>
  <c r="J1486" i="6"/>
  <c r="S1486" i="6" s="1"/>
  <c r="G1486" i="6"/>
  <c r="H1486" i="6" s="1"/>
  <c r="I1486" i="6" s="1"/>
  <c r="F1486" i="6"/>
  <c r="T1486" i="6" s="1"/>
  <c r="E1486" i="6"/>
  <c r="D1486" i="6"/>
  <c r="Q1486" i="6" s="1"/>
  <c r="B1486" i="6"/>
  <c r="A1486" i="6"/>
  <c r="R1485" i="6"/>
  <c r="Q1485" i="6"/>
  <c r="O1485" i="6"/>
  <c r="N1485" i="6"/>
  <c r="M1485" i="6"/>
  <c r="L1485" i="6"/>
  <c r="P1485" i="6" s="1"/>
  <c r="K1485" i="6"/>
  <c r="U1485" i="6" s="1"/>
  <c r="J1485" i="6"/>
  <c r="S1485" i="6" s="1"/>
  <c r="G1485" i="6"/>
  <c r="H1485" i="6" s="1"/>
  <c r="I1485" i="6" s="1"/>
  <c r="F1485" i="6"/>
  <c r="T1485" i="6" s="1"/>
  <c r="E1485" i="6"/>
  <c r="D1485" i="6"/>
  <c r="C1485" i="6"/>
  <c r="B1485" i="6"/>
  <c r="A1485" i="6"/>
  <c r="U1484" i="6"/>
  <c r="T1484" i="6"/>
  <c r="S1484" i="6"/>
  <c r="Q1484" i="6"/>
  <c r="P1484" i="6"/>
  <c r="M1484" i="6"/>
  <c r="L1484" i="6"/>
  <c r="K1484" i="6"/>
  <c r="J1484" i="6"/>
  <c r="G1484" i="6"/>
  <c r="H1484" i="6" s="1"/>
  <c r="I1484" i="6" s="1"/>
  <c r="F1484" i="6"/>
  <c r="E1484" i="6"/>
  <c r="R1484" i="6" s="1"/>
  <c r="D1484" i="6"/>
  <c r="B1484" i="6"/>
  <c r="A1484" i="6"/>
  <c r="U1483" i="6"/>
  <c r="S1483" i="6"/>
  <c r="R1483" i="6"/>
  <c r="M1483" i="6"/>
  <c r="L1483" i="6"/>
  <c r="P1483" i="6" s="1"/>
  <c r="K1483" i="6"/>
  <c r="J1483" i="6"/>
  <c r="G1483" i="6"/>
  <c r="H1483" i="6" s="1"/>
  <c r="I1483" i="6" s="1"/>
  <c r="F1483" i="6"/>
  <c r="T1483" i="6" s="1"/>
  <c r="E1483" i="6"/>
  <c r="D1483" i="6"/>
  <c r="Q1483" i="6" s="1"/>
  <c r="B1483" i="6"/>
  <c r="A1483" i="6"/>
  <c r="S1482" i="6"/>
  <c r="Q1482" i="6"/>
  <c r="P1482" i="6"/>
  <c r="N1482" i="6"/>
  <c r="M1482" i="6"/>
  <c r="L1482" i="6"/>
  <c r="K1482" i="6"/>
  <c r="U1482" i="6" s="1"/>
  <c r="V1482" i="6" s="1"/>
  <c r="W1482" i="6" s="1"/>
  <c r="X1482" i="6" s="1"/>
  <c r="J1482" i="6"/>
  <c r="I1482" i="6"/>
  <c r="H1482" i="6"/>
  <c r="G1482" i="6"/>
  <c r="F1482" i="6"/>
  <c r="T1482" i="6" s="1"/>
  <c r="E1482" i="6"/>
  <c r="R1482" i="6" s="1"/>
  <c r="D1482" i="6"/>
  <c r="B1482" i="6"/>
  <c r="A1482" i="6"/>
  <c r="U1481" i="6"/>
  <c r="S1481" i="6"/>
  <c r="R1481" i="6"/>
  <c r="O1481" i="6"/>
  <c r="M1481" i="6"/>
  <c r="L1481" i="6"/>
  <c r="P1481" i="6" s="1"/>
  <c r="K1481" i="6"/>
  <c r="J1481" i="6"/>
  <c r="G1481" i="6"/>
  <c r="H1481" i="6" s="1"/>
  <c r="F1481" i="6"/>
  <c r="T1481" i="6" s="1"/>
  <c r="E1481" i="6"/>
  <c r="D1481" i="6"/>
  <c r="Q1481" i="6" s="1"/>
  <c r="B1481" i="6"/>
  <c r="C1481" i="6" s="1"/>
  <c r="A1481" i="6"/>
  <c r="S1480" i="6"/>
  <c r="R1480" i="6"/>
  <c r="P1480" i="6"/>
  <c r="O1480" i="6"/>
  <c r="N1480" i="6"/>
  <c r="M1480" i="6"/>
  <c r="L1480" i="6"/>
  <c r="K1480" i="6"/>
  <c r="U1480" i="6" s="1"/>
  <c r="J1480" i="6"/>
  <c r="H1480" i="6"/>
  <c r="I1480" i="6" s="1"/>
  <c r="G1480" i="6"/>
  <c r="F1480" i="6"/>
  <c r="E1480" i="6"/>
  <c r="D1480" i="6"/>
  <c r="Q1480" i="6" s="1"/>
  <c r="C1480" i="6"/>
  <c r="B1480" i="6"/>
  <c r="A1480" i="6"/>
  <c r="R1479" i="6"/>
  <c r="P1479" i="6"/>
  <c r="O1479" i="6"/>
  <c r="N1479" i="6"/>
  <c r="M1479" i="6"/>
  <c r="L1479" i="6"/>
  <c r="K1479" i="6"/>
  <c r="U1479" i="6" s="1"/>
  <c r="J1479" i="6"/>
  <c r="S1479" i="6" s="1"/>
  <c r="G1479" i="6"/>
  <c r="H1479" i="6" s="1"/>
  <c r="I1479" i="6" s="1"/>
  <c r="F1479" i="6"/>
  <c r="T1479" i="6" s="1"/>
  <c r="E1479" i="6"/>
  <c r="D1479" i="6"/>
  <c r="Q1479" i="6" s="1"/>
  <c r="B1479" i="6"/>
  <c r="A1479" i="6"/>
  <c r="T1478" i="6"/>
  <c r="R1478" i="6"/>
  <c r="Q1478" i="6"/>
  <c r="O1478" i="6"/>
  <c r="N1478" i="6"/>
  <c r="M1478" i="6"/>
  <c r="L1478" i="6"/>
  <c r="P1478" i="6" s="1"/>
  <c r="K1478" i="6"/>
  <c r="U1478" i="6" s="1"/>
  <c r="J1478" i="6"/>
  <c r="S1478" i="6" s="1"/>
  <c r="G1478" i="6"/>
  <c r="H1478" i="6" s="1"/>
  <c r="I1478" i="6" s="1"/>
  <c r="F1478" i="6"/>
  <c r="E1478" i="6"/>
  <c r="D1478" i="6"/>
  <c r="C1478" i="6"/>
  <c r="B1478" i="6"/>
  <c r="A1478" i="6"/>
  <c r="U1477" i="6"/>
  <c r="S1477" i="6"/>
  <c r="Q1477" i="6"/>
  <c r="P1477" i="6"/>
  <c r="M1477" i="6"/>
  <c r="L1477" i="6"/>
  <c r="K1477" i="6"/>
  <c r="J1477" i="6"/>
  <c r="G1477" i="6"/>
  <c r="H1477" i="6" s="1"/>
  <c r="I1477" i="6" s="1"/>
  <c r="F1477" i="6"/>
  <c r="T1477" i="6" s="1"/>
  <c r="E1477" i="6"/>
  <c r="D1477" i="6"/>
  <c r="C1477" i="6"/>
  <c r="B1477" i="6"/>
  <c r="A1477" i="6"/>
  <c r="U1476" i="6"/>
  <c r="S1476" i="6"/>
  <c r="R1476" i="6"/>
  <c r="Q1476" i="6"/>
  <c r="P1476" i="6"/>
  <c r="O1476" i="6"/>
  <c r="M1476" i="6"/>
  <c r="L1476" i="6"/>
  <c r="K1476" i="6"/>
  <c r="J1476" i="6"/>
  <c r="G1476" i="6"/>
  <c r="H1476" i="6" s="1"/>
  <c r="I1476" i="6" s="1"/>
  <c r="F1476" i="6"/>
  <c r="T1476" i="6" s="1"/>
  <c r="E1476" i="6"/>
  <c r="D1476" i="6"/>
  <c r="B1476" i="6"/>
  <c r="A1476" i="6"/>
  <c r="V1475" i="6"/>
  <c r="W1475" i="6" s="1"/>
  <c r="X1475" i="6" s="1"/>
  <c r="S1475" i="6"/>
  <c r="Q1475" i="6"/>
  <c r="P1475" i="6"/>
  <c r="N1475" i="6"/>
  <c r="M1475" i="6"/>
  <c r="L1475" i="6"/>
  <c r="K1475" i="6"/>
  <c r="U1475" i="6" s="1"/>
  <c r="J1475" i="6"/>
  <c r="I1475" i="6"/>
  <c r="H1475" i="6"/>
  <c r="G1475" i="6"/>
  <c r="F1475" i="6"/>
  <c r="T1475" i="6" s="1"/>
  <c r="E1475" i="6"/>
  <c r="R1475" i="6" s="1"/>
  <c r="D1475" i="6"/>
  <c r="B1475" i="6"/>
  <c r="A1475" i="6"/>
  <c r="U1474" i="6"/>
  <c r="S1474" i="6"/>
  <c r="O1474" i="6"/>
  <c r="M1474" i="6"/>
  <c r="L1474" i="6"/>
  <c r="P1474" i="6" s="1"/>
  <c r="K1474" i="6"/>
  <c r="J1474" i="6"/>
  <c r="G1474" i="6"/>
  <c r="H1474" i="6" s="1"/>
  <c r="F1474" i="6"/>
  <c r="T1474" i="6" s="1"/>
  <c r="E1474" i="6"/>
  <c r="D1474" i="6"/>
  <c r="Q1474" i="6" s="1"/>
  <c r="B1474" i="6"/>
  <c r="C1474" i="6" s="1"/>
  <c r="A1474" i="6"/>
  <c r="S1473" i="6"/>
  <c r="R1473" i="6"/>
  <c r="Q1473" i="6"/>
  <c r="P1473" i="6"/>
  <c r="O1473" i="6"/>
  <c r="N1473" i="6"/>
  <c r="M1473" i="6"/>
  <c r="L1473" i="6"/>
  <c r="K1473" i="6"/>
  <c r="U1473" i="6" s="1"/>
  <c r="J1473" i="6"/>
  <c r="H1473" i="6"/>
  <c r="I1473" i="6" s="1"/>
  <c r="G1473" i="6"/>
  <c r="F1473" i="6"/>
  <c r="T1473" i="6" s="1"/>
  <c r="E1473" i="6"/>
  <c r="D1473" i="6"/>
  <c r="C1473" i="6"/>
  <c r="B1473" i="6"/>
  <c r="A1473" i="6"/>
  <c r="R1472" i="6"/>
  <c r="P1472" i="6"/>
  <c r="O1472" i="6"/>
  <c r="M1472" i="6"/>
  <c r="L1472" i="6"/>
  <c r="K1472" i="6"/>
  <c r="U1472" i="6" s="1"/>
  <c r="J1472" i="6"/>
  <c r="S1472" i="6" s="1"/>
  <c r="G1472" i="6"/>
  <c r="H1472" i="6" s="1"/>
  <c r="I1472" i="6" s="1"/>
  <c r="F1472" i="6"/>
  <c r="T1472" i="6" s="1"/>
  <c r="E1472" i="6"/>
  <c r="D1472" i="6"/>
  <c r="Q1472" i="6" s="1"/>
  <c r="B1472" i="6"/>
  <c r="N1472" i="6" s="1"/>
  <c r="A1472" i="6"/>
  <c r="U1471" i="6"/>
  <c r="T1471" i="6"/>
  <c r="Q1471" i="6"/>
  <c r="O1471" i="6"/>
  <c r="N1471" i="6"/>
  <c r="M1471" i="6"/>
  <c r="L1471" i="6"/>
  <c r="P1471" i="6" s="1"/>
  <c r="K1471" i="6"/>
  <c r="J1471" i="6"/>
  <c r="S1471" i="6" s="1"/>
  <c r="G1471" i="6"/>
  <c r="H1471" i="6" s="1"/>
  <c r="I1471" i="6" s="1"/>
  <c r="F1471" i="6"/>
  <c r="E1471" i="6"/>
  <c r="R1471" i="6" s="1"/>
  <c r="D1471" i="6"/>
  <c r="C1471" i="6"/>
  <c r="B1471" i="6"/>
  <c r="A1471" i="6"/>
  <c r="U1470" i="6"/>
  <c r="Q1470" i="6"/>
  <c r="P1470" i="6"/>
  <c r="M1470" i="6"/>
  <c r="L1470" i="6"/>
  <c r="K1470" i="6"/>
  <c r="J1470" i="6"/>
  <c r="S1470" i="6" s="1"/>
  <c r="H1470" i="6"/>
  <c r="G1470" i="6"/>
  <c r="F1470" i="6"/>
  <c r="T1470" i="6" s="1"/>
  <c r="E1470" i="6"/>
  <c r="R1470" i="6" s="1"/>
  <c r="D1470" i="6"/>
  <c r="C1470" i="6"/>
  <c r="B1470" i="6"/>
  <c r="A1470" i="6"/>
  <c r="U1469" i="6"/>
  <c r="T1469" i="6"/>
  <c r="S1469" i="6"/>
  <c r="R1469" i="6"/>
  <c r="P1469" i="6"/>
  <c r="M1469" i="6"/>
  <c r="L1469" i="6"/>
  <c r="K1469" i="6"/>
  <c r="J1469" i="6"/>
  <c r="G1469" i="6"/>
  <c r="H1469" i="6" s="1"/>
  <c r="I1469" i="6" s="1"/>
  <c r="F1469" i="6"/>
  <c r="E1469" i="6"/>
  <c r="D1469" i="6"/>
  <c r="Q1469" i="6" s="1"/>
  <c r="B1469" i="6"/>
  <c r="O1469" i="6" s="1"/>
  <c r="A1469" i="6"/>
  <c r="S1468" i="6"/>
  <c r="Q1468" i="6"/>
  <c r="P1468" i="6"/>
  <c r="M1468" i="6"/>
  <c r="L1468" i="6"/>
  <c r="K1468" i="6"/>
  <c r="U1468" i="6" s="1"/>
  <c r="J1468" i="6"/>
  <c r="H1468" i="6"/>
  <c r="G1468" i="6"/>
  <c r="F1468" i="6"/>
  <c r="T1468" i="6" s="1"/>
  <c r="E1468" i="6"/>
  <c r="D1468" i="6"/>
  <c r="C1468" i="6"/>
  <c r="B1468" i="6"/>
  <c r="O1468" i="6" s="1"/>
  <c r="A1468" i="6"/>
  <c r="U1467" i="6"/>
  <c r="R1467" i="6"/>
  <c r="O1467" i="6"/>
  <c r="M1467" i="6"/>
  <c r="L1467" i="6"/>
  <c r="P1467" i="6" s="1"/>
  <c r="K1467" i="6"/>
  <c r="J1467" i="6"/>
  <c r="S1467" i="6" s="1"/>
  <c r="G1467" i="6"/>
  <c r="H1467" i="6" s="1"/>
  <c r="F1467" i="6"/>
  <c r="T1467" i="6" s="1"/>
  <c r="E1467" i="6"/>
  <c r="D1467" i="6"/>
  <c r="Q1467" i="6" s="1"/>
  <c r="B1467" i="6"/>
  <c r="C1467" i="6" s="1"/>
  <c r="A1467" i="6"/>
  <c r="S1466" i="6"/>
  <c r="R1466" i="6"/>
  <c r="P1466" i="6"/>
  <c r="O1466" i="6"/>
  <c r="N1466" i="6"/>
  <c r="M1466" i="6"/>
  <c r="L1466" i="6"/>
  <c r="K1466" i="6"/>
  <c r="U1466" i="6" s="1"/>
  <c r="J1466" i="6"/>
  <c r="H1466" i="6"/>
  <c r="I1466" i="6" s="1"/>
  <c r="G1466" i="6"/>
  <c r="F1466" i="6"/>
  <c r="T1466" i="6" s="1"/>
  <c r="E1466" i="6"/>
  <c r="V1466" i="6" s="1"/>
  <c r="W1466" i="6" s="1"/>
  <c r="X1466" i="6" s="1"/>
  <c r="D1466" i="6"/>
  <c r="Q1466" i="6" s="1"/>
  <c r="C1466" i="6"/>
  <c r="B1466" i="6"/>
  <c r="A1466" i="6"/>
  <c r="P1465" i="6"/>
  <c r="O1465" i="6"/>
  <c r="N1465" i="6"/>
  <c r="M1465" i="6"/>
  <c r="L1465" i="6"/>
  <c r="K1465" i="6"/>
  <c r="U1465" i="6" s="1"/>
  <c r="J1465" i="6"/>
  <c r="S1465" i="6" s="1"/>
  <c r="G1465" i="6"/>
  <c r="H1465" i="6" s="1"/>
  <c r="I1465" i="6" s="1"/>
  <c r="F1465" i="6"/>
  <c r="T1465" i="6" s="1"/>
  <c r="E1465" i="6"/>
  <c r="R1465" i="6" s="1"/>
  <c r="D1465" i="6"/>
  <c r="Q1465" i="6" s="1"/>
  <c r="B1465" i="6"/>
  <c r="A1465" i="6"/>
  <c r="U1464" i="6"/>
  <c r="T1464" i="6"/>
  <c r="Q1464" i="6"/>
  <c r="O1464" i="6"/>
  <c r="N1464" i="6"/>
  <c r="M1464" i="6"/>
  <c r="L1464" i="6"/>
  <c r="P1464" i="6" s="1"/>
  <c r="K1464" i="6"/>
  <c r="J1464" i="6"/>
  <c r="S1464" i="6" s="1"/>
  <c r="G1464" i="6"/>
  <c r="H1464" i="6" s="1"/>
  <c r="F1464" i="6"/>
  <c r="E1464" i="6"/>
  <c r="R1464" i="6" s="1"/>
  <c r="D1464" i="6"/>
  <c r="C1464" i="6"/>
  <c r="B1464" i="6"/>
  <c r="A1464" i="6"/>
  <c r="S1463" i="6"/>
  <c r="P1463" i="6"/>
  <c r="M1463" i="6"/>
  <c r="L1463" i="6"/>
  <c r="K1463" i="6"/>
  <c r="U1463" i="6" s="1"/>
  <c r="J1463" i="6"/>
  <c r="G1463" i="6"/>
  <c r="H1463" i="6" s="1"/>
  <c r="I1463" i="6" s="1"/>
  <c r="F1463" i="6"/>
  <c r="T1463" i="6" s="1"/>
  <c r="E1463" i="6"/>
  <c r="R1463" i="6" s="1"/>
  <c r="D1463" i="6"/>
  <c r="Q1463" i="6" s="1"/>
  <c r="B1463" i="6"/>
  <c r="A1463" i="6"/>
  <c r="U1462" i="6"/>
  <c r="S1462" i="6"/>
  <c r="R1462" i="6"/>
  <c r="Q1462" i="6"/>
  <c r="P1462" i="6"/>
  <c r="O1462" i="6"/>
  <c r="N1462" i="6"/>
  <c r="M1462" i="6"/>
  <c r="L1462" i="6"/>
  <c r="K1462" i="6"/>
  <c r="J1462" i="6"/>
  <c r="I1462" i="6"/>
  <c r="G1462" i="6"/>
  <c r="H1462" i="6" s="1"/>
  <c r="F1462" i="6"/>
  <c r="T1462" i="6" s="1"/>
  <c r="E1462" i="6"/>
  <c r="D1462" i="6"/>
  <c r="C1462" i="6"/>
  <c r="B1462" i="6"/>
  <c r="A1462" i="6"/>
  <c r="S1461" i="6"/>
  <c r="Q1461" i="6"/>
  <c r="P1461" i="6"/>
  <c r="M1461" i="6"/>
  <c r="L1461" i="6"/>
  <c r="K1461" i="6"/>
  <c r="U1461" i="6" s="1"/>
  <c r="J1461" i="6"/>
  <c r="H1461" i="6"/>
  <c r="G1461" i="6"/>
  <c r="F1461" i="6"/>
  <c r="T1461" i="6" s="1"/>
  <c r="E1461" i="6"/>
  <c r="D1461" i="6"/>
  <c r="B1461" i="6"/>
  <c r="O1461" i="6" s="1"/>
  <c r="A1461" i="6"/>
  <c r="U1460" i="6"/>
  <c r="T1460" i="6"/>
  <c r="S1460" i="6"/>
  <c r="R1460" i="6"/>
  <c r="O1460" i="6"/>
  <c r="M1460" i="6"/>
  <c r="L1460" i="6"/>
  <c r="P1460" i="6" s="1"/>
  <c r="K1460" i="6"/>
  <c r="J1460" i="6"/>
  <c r="H1460" i="6"/>
  <c r="I1460" i="6" s="1"/>
  <c r="G1460" i="6"/>
  <c r="F1460" i="6"/>
  <c r="E1460" i="6"/>
  <c r="V1460" i="6" s="1"/>
  <c r="W1460" i="6" s="1"/>
  <c r="X1460" i="6" s="1"/>
  <c r="D1460" i="6"/>
  <c r="Q1460" i="6" s="1"/>
  <c r="B1460" i="6"/>
  <c r="C1460" i="6" s="1"/>
  <c r="A1460" i="6"/>
  <c r="S1459" i="6"/>
  <c r="P1459" i="6"/>
  <c r="O1459" i="6"/>
  <c r="M1459" i="6"/>
  <c r="L1459" i="6"/>
  <c r="K1459" i="6"/>
  <c r="U1459" i="6" s="1"/>
  <c r="J1459" i="6"/>
  <c r="H1459" i="6"/>
  <c r="G1459" i="6"/>
  <c r="F1459" i="6"/>
  <c r="T1459" i="6" s="1"/>
  <c r="E1459" i="6"/>
  <c r="D1459" i="6"/>
  <c r="Q1459" i="6" s="1"/>
  <c r="B1459" i="6"/>
  <c r="N1459" i="6" s="1"/>
  <c r="A1459" i="6"/>
  <c r="O1458" i="6"/>
  <c r="N1458" i="6"/>
  <c r="M1458" i="6"/>
  <c r="L1458" i="6"/>
  <c r="P1458" i="6" s="1"/>
  <c r="K1458" i="6"/>
  <c r="U1458" i="6" s="1"/>
  <c r="J1458" i="6"/>
  <c r="S1458" i="6" s="1"/>
  <c r="G1458" i="6"/>
  <c r="H1458" i="6" s="1"/>
  <c r="F1458" i="6"/>
  <c r="T1458" i="6" s="1"/>
  <c r="E1458" i="6"/>
  <c r="R1458" i="6" s="1"/>
  <c r="D1458" i="6"/>
  <c r="Q1458" i="6" s="1"/>
  <c r="B1458" i="6"/>
  <c r="A1458" i="6"/>
  <c r="T1457" i="6"/>
  <c r="Q1457" i="6"/>
  <c r="O1457" i="6"/>
  <c r="N1457" i="6"/>
  <c r="M1457" i="6"/>
  <c r="L1457" i="6"/>
  <c r="P1457" i="6" s="1"/>
  <c r="K1457" i="6"/>
  <c r="U1457" i="6" s="1"/>
  <c r="J1457" i="6"/>
  <c r="S1457" i="6" s="1"/>
  <c r="H1457" i="6"/>
  <c r="I1457" i="6" s="1"/>
  <c r="G1457" i="6"/>
  <c r="F1457" i="6"/>
  <c r="E1457" i="6"/>
  <c r="R1457" i="6" s="1"/>
  <c r="D1457" i="6"/>
  <c r="C1457" i="6"/>
  <c r="B1457" i="6"/>
  <c r="A1457" i="6"/>
  <c r="U1456" i="6"/>
  <c r="T1456" i="6"/>
  <c r="P1456" i="6"/>
  <c r="M1456" i="6"/>
  <c r="L1456" i="6"/>
  <c r="K1456" i="6"/>
  <c r="J1456" i="6"/>
  <c r="S1456" i="6" s="1"/>
  <c r="G1456" i="6"/>
  <c r="H1456" i="6" s="1"/>
  <c r="I1456" i="6" s="1"/>
  <c r="F1456" i="6"/>
  <c r="E1456" i="6"/>
  <c r="R1456" i="6" s="1"/>
  <c r="D1456" i="6"/>
  <c r="Q1456" i="6" s="1"/>
  <c r="C1456" i="6"/>
  <c r="B1456" i="6"/>
  <c r="A1456" i="6"/>
  <c r="U1455" i="6"/>
  <c r="T1455" i="6"/>
  <c r="S1455" i="6"/>
  <c r="R1455" i="6"/>
  <c r="P1455" i="6"/>
  <c r="O1455" i="6"/>
  <c r="M1455" i="6"/>
  <c r="L1455" i="6"/>
  <c r="K1455" i="6"/>
  <c r="J1455" i="6"/>
  <c r="G1455" i="6"/>
  <c r="H1455" i="6" s="1"/>
  <c r="I1455" i="6" s="1"/>
  <c r="F1455" i="6"/>
  <c r="E1455" i="6"/>
  <c r="D1455" i="6"/>
  <c r="Q1455" i="6" s="1"/>
  <c r="B1455" i="6"/>
  <c r="V1455" i="6" s="1"/>
  <c r="W1455" i="6" s="1"/>
  <c r="X1455" i="6" s="1"/>
  <c r="A1455" i="6"/>
  <c r="Q1454" i="6"/>
  <c r="M1454" i="6"/>
  <c r="L1454" i="6"/>
  <c r="P1454" i="6" s="1"/>
  <c r="K1454" i="6"/>
  <c r="U1454" i="6" s="1"/>
  <c r="J1454" i="6"/>
  <c r="S1454" i="6" s="1"/>
  <c r="H1454" i="6"/>
  <c r="I1454" i="6" s="1"/>
  <c r="G1454" i="6"/>
  <c r="F1454" i="6"/>
  <c r="T1454" i="6" s="1"/>
  <c r="E1454" i="6"/>
  <c r="R1454" i="6" s="1"/>
  <c r="D1454" i="6"/>
  <c r="B1454" i="6"/>
  <c r="O1454" i="6" s="1"/>
  <c r="A1454" i="6"/>
  <c r="U1453" i="6"/>
  <c r="T1453" i="6"/>
  <c r="R1453" i="6"/>
  <c r="O1453" i="6"/>
  <c r="N1453" i="6"/>
  <c r="M1453" i="6"/>
  <c r="L1453" i="6"/>
  <c r="P1453" i="6" s="1"/>
  <c r="K1453" i="6"/>
  <c r="J1453" i="6"/>
  <c r="S1453" i="6" s="1"/>
  <c r="G1453" i="6"/>
  <c r="H1453" i="6" s="1"/>
  <c r="I1453" i="6" s="1"/>
  <c r="F1453" i="6"/>
  <c r="E1453" i="6"/>
  <c r="V1453" i="6" s="1"/>
  <c r="W1453" i="6" s="1"/>
  <c r="X1453" i="6" s="1"/>
  <c r="D1453" i="6"/>
  <c r="Q1453" i="6" s="1"/>
  <c r="B1453" i="6"/>
  <c r="C1453" i="6" s="1"/>
  <c r="A1453" i="6"/>
  <c r="V1452" i="6"/>
  <c r="W1452" i="6" s="1"/>
  <c r="X1452" i="6" s="1"/>
  <c r="S1452" i="6"/>
  <c r="R1452" i="6"/>
  <c r="Q1452" i="6"/>
  <c r="P1452" i="6"/>
  <c r="N1452" i="6"/>
  <c r="M1452" i="6"/>
  <c r="L1452" i="6"/>
  <c r="K1452" i="6"/>
  <c r="U1452" i="6" s="1"/>
  <c r="J1452" i="6"/>
  <c r="H1452" i="6"/>
  <c r="I1452" i="6" s="1"/>
  <c r="G1452" i="6"/>
  <c r="F1452" i="6"/>
  <c r="T1452" i="6" s="1"/>
  <c r="E1452" i="6"/>
  <c r="D1452" i="6"/>
  <c r="C1452" i="6"/>
  <c r="B1452" i="6"/>
  <c r="O1452" i="6" s="1"/>
  <c r="A1452" i="6"/>
  <c r="R1451" i="6"/>
  <c r="O1451" i="6"/>
  <c r="N1451" i="6"/>
  <c r="M1451" i="6"/>
  <c r="L1451" i="6"/>
  <c r="P1451" i="6" s="1"/>
  <c r="K1451" i="6"/>
  <c r="U1451" i="6" s="1"/>
  <c r="J1451" i="6"/>
  <c r="S1451" i="6" s="1"/>
  <c r="G1451" i="6"/>
  <c r="H1451" i="6" s="1"/>
  <c r="I1451" i="6" s="1"/>
  <c r="F1451" i="6"/>
  <c r="T1451" i="6" s="1"/>
  <c r="E1451" i="6"/>
  <c r="D1451" i="6"/>
  <c r="Q1451" i="6" s="1"/>
  <c r="B1451" i="6"/>
  <c r="A1451" i="6"/>
  <c r="U1450" i="6"/>
  <c r="T1450" i="6"/>
  <c r="Q1450" i="6"/>
  <c r="O1450" i="6"/>
  <c r="N1450" i="6"/>
  <c r="M1450" i="6"/>
  <c r="L1450" i="6"/>
  <c r="P1450" i="6" s="1"/>
  <c r="K1450" i="6"/>
  <c r="J1450" i="6"/>
  <c r="S1450" i="6" s="1"/>
  <c r="G1450" i="6"/>
  <c r="H1450" i="6" s="1"/>
  <c r="F1450" i="6"/>
  <c r="E1450" i="6"/>
  <c r="R1450" i="6" s="1"/>
  <c r="D1450" i="6"/>
  <c r="C1450" i="6"/>
  <c r="B1450" i="6"/>
  <c r="A1450" i="6"/>
  <c r="Q1449" i="6"/>
  <c r="P1449" i="6"/>
  <c r="M1449" i="6"/>
  <c r="L1449" i="6"/>
  <c r="K1449" i="6"/>
  <c r="U1449" i="6" s="1"/>
  <c r="J1449" i="6"/>
  <c r="S1449" i="6" s="1"/>
  <c r="H1449" i="6"/>
  <c r="G1449" i="6"/>
  <c r="F1449" i="6"/>
  <c r="T1449" i="6" s="1"/>
  <c r="E1449" i="6"/>
  <c r="R1449" i="6" s="1"/>
  <c r="D1449" i="6"/>
  <c r="B1449" i="6"/>
  <c r="A1449" i="6"/>
  <c r="U1448" i="6"/>
  <c r="S1448" i="6"/>
  <c r="R1448" i="6"/>
  <c r="Q1448" i="6"/>
  <c r="P1448" i="6"/>
  <c r="M1448" i="6"/>
  <c r="L1448" i="6"/>
  <c r="K1448" i="6"/>
  <c r="J1448" i="6"/>
  <c r="G1448" i="6"/>
  <c r="H1448" i="6" s="1"/>
  <c r="I1448" i="6" s="1"/>
  <c r="F1448" i="6"/>
  <c r="T1448" i="6" s="1"/>
  <c r="E1448" i="6"/>
  <c r="D1448" i="6"/>
  <c r="B1448" i="6"/>
  <c r="A1448" i="6"/>
  <c r="Q1447" i="6"/>
  <c r="N1447" i="6"/>
  <c r="M1447" i="6"/>
  <c r="L1447" i="6"/>
  <c r="P1447" i="6" s="1"/>
  <c r="K1447" i="6"/>
  <c r="U1447" i="6" s="1"/>
  <c r="J1447" i="6"/>
  <c r="S1447" i="6" s="1"/>
  <c r="H1447" i="6"/>
  <c r="G1447" i="6"/>
  <c r="F1447" i="6"/>
  <c r="T1447" i="6" s="1"/>
  <c r="E1447" i="6"/>
  <c r="R1447" i="6" s="1"/>
  <c r="D1447" i="6"/>
  <c r="C1447" i="6"/>
  <c r="B1447" i="6"/>
  <c r="O1447" i="6" s="1"/>
  <c r="A1447" i="6"/>
  <c r="U1446" i="6"/>
  <c r="T1446" i="6"/>
  <c r="S1446" i="6"/>
  <c r="R1446" i="6"/>
  <c r="O1446" i="6"/>
  <c r="M1446" i="6"/>
  <c r="L1446" i="6"/>
  <c r="P1446" i="6" s="1"/>
  <c r="K1446" i="6"/>
  <c r="J1446" i="6"/>
  <c r="H1446" i="6"/>
  <c r="I1446" i="6" s="1"/>
  <c r="G1446" i="6"/>
  <c r="F1446" i="6"/>
  <c r="E1446" i="6"/>
  <c r="V1446" i="6" s="1"/>
  <c r="W1446" i="6" s="1"/>
  <c r="X1446" i="6" s="1"/>
  <c r="D1446" i="6"/>
  <c r="Q1446" i="6" s="1"/>
  <c r="B1446" i="6"/>
  <c r="C1446" i="6" s="1"/>
  <c r="A1446" i="6"/>
  <c r="S1445" i="6"/>
  <c r="R1445" i="6"/>
  <c r="P1445" i="6"/>
  <c r="O1445" i="6"/>
  <c r="N1445" i="6"/>
  <c r="M1445" i="6"/>
  <c r="L1445" i="6"/>
  <c r="K1445" i="6"/>
  <c r="U1445" i="6" s="1"/>
  <c r="J1445" i="6"/>
  <c r="H1445" i="6"/>
  <c r="G1445" i="6"/>
  <c r="F1445" i="6"/>
  <c r="T1445" i="6" s="1"/>
  <c r="E1445" i="6"/>
  <c r="D1445" i="6"/>
  <c r="Q1445" i="6" s="1"/>
  <c r="C1445" i="6"/>
  <c r="B1445" i="6"/>
  <c r="A1445" i="6"/>
  <c r="R1444" i="6"/>
  <c r="P1444" i="6"/>
  <c r="O1444" i="6"/>
  <c r="N1444" i="6"/>
  <c r="M1444" i="6"/>
  <c r="L1444" i="6"/>
  <c r="K1444" i="6"/>
  <c r="U1444" i="6" s="1"/>
  <c r="J1444" i="6"/>
  <c r="S1444" i="6" s="1"/>
  <c r="G1444" i="6"/>
  <c r="H1444" i="6" s="1"/>
  <c r="F1444" i="6"/>
  <c r="T1444" i="6" s="1"/>
  <c r="E1444" i="6"/>
  <c r="D1444" i="6"/>
  <c r="Q1444" i="6" s="1"/>
  <c r="B1444" i="6"/>
  <c r="A1444" i="6"/>
  <c r="U1443" i="6"/>
  <c r="Q1443" i="6"/>
  <c r="O1443" i="6"/>
  <c r="N1443" i="6"/>
  <c r="M1443" i="6"/>
  <c r="L1443" i="6"/>
  <c r="P1443" i="6" s="1"/>
  <c r="K1443" i="6"/>
  <c r="J1443" i="6"/>
  <c r="S1443" i="6" s="1"/>
  <c r="H1443" i="6"/>
  <c r="I1443" i="6" s="1"/>
  <c r="G1443" i="6"/>
  <c r="F1443" i="6"/>
  <c r="E1443" i="6"/>
  <c r="R1443" i="6" s="1"/>
  <c r="D1443" i="6"/>
  <c r="C1443" i="6"/>
  <c r="B1443" i="6"/>
  <c r="A1443" i="6"/>
  <c r="R1442" i="6"/>
  <c r="Q1442" i="6"/>
  <c r="P1442" i="6"/>
  <c r="M1442" i="6"/>
  <c r="L1442" i="6"/>
  <c r="K1442" i="6"/>
  <c r="U1442" i="6" s="1"/>
  <c r="J1442" i="6"/>
  <c r="S1442" i="6" s="1"/>
  <c r="G1442" i="6"/>
  <c r="H1442" i="6" s="1"/>
  <c r="I1442" i="6" s="1"/>
  <c r="F1442" i="6"/>
  <c r="T1442" i="6" s="1"/>
  <c r="E1442" i="6"/>
  <c r="D1442" i="6"/>
  <c r="C1442" i="6"/>
  <c r="B1442" i="6"/>
  <c r="A1442" i="6"/>
  <c r="U1441" i="6"/>
  <c r="T1441" i="6"/>
  <c r="S1441" i="6"/>
  <c r="R1441" i="6"/>
  <c r="P1441" i="6"/>
  <c r="N1441" i="6"/>
  <c r="M1441" i="6"/>
  <c r="L1441" i="6"/>
  <c r="K1441" i="6"/>
  <c r="J1441" i="6"/>
  <c r="G1441" i="6"/>
  <c r="H1441" i="6" s="1"/>
  <c r="I1441" i="6" s="1"/>
  <c r="F1441" i="6"/>
  <c r="E1441" i="6"/>
  <c r="D1441" i="6"/>
  <c r="Q1441" i="6" s="1"/>
  <c r="C1441" i="6"/>
  <c r="B1441" i="6"/>
  <c r="O1441" i="6" s="1"/>
  <c r="A1441" i="6"/>
  <c r="Q1440" i="6"/>
  <c r="M1440" i="6"/>
  <c r="L1440" i="6"/>
  <c r="P1440" i="6" s="1"/>
  <c r="K1440" i="6"/>
  <c r="U1440" i="6" s="1"/>
  <c r="J1440" i="6"/>
  <c r="S1440" i="6" s="1"/>
  <c r="I1440" i="6"/>
  <c r="H1440" i="6"/>
  <c r="G1440" i="6"/>
  <c r="F1440" i="6"/>
  <c r="T1440" i="6" s="1"/>
  <c r="E1440" i="6"/>
  <c r="R1440" i="6" s="1"/>
  <c r="D1440" i="6"/>
  <c r="B1440" i="6"/>
  <c r="O1440" i="6" s="1"/>
  <c r="A1440" i="6"/>
  <c r="U1439" i="6"/>
  <c r="S1439" i="6"/>
  <c r="R1439" i="6"/>
  <c r="O1439" i="6"/>
  <c r="M1439" i="6"/>
  <c r="L1439" i="6"/>
  <c r="P1439" i="6" s="1"/>
  <c r="K1439" i="6"/>
  <c r="J1439" i="6"/>
  <c r="G1439" i="6"/>
  <c r="H1439" i="6" s="1"/>
  <c r="I1439" i="6" s="1"/>
  <c r="F1439" i="6"/>
  <c r="T1439" i="6" s="1"/>
  <c r="E1439" i="6"/>
  <c r="D1439" i="6"/>
  <c r="Q1439" i="6" s="1"/>
  <c r="B1439" i="6"/>
  <c r="C1439" i="6" s="1"/>
  <c r="A1439" i="6"/>
  <c r="S1438" i="6"/>
  <c r="P1438" i="6"/>
  <c r="M1438" i="6"/>
  <c r="L1438" i="6"/>
  <c r="K1438" i="6"/>
  <c r="U1438" i="6" s="1"/>
  <c r="J1438" i="6"/>
  <c r="I1438" i="6"/>
  <c r="H1438" i="6"/>
  <c r="G1438" i="6"/>
  <c r="F1438" i="6"/>
  <c r="T1438" i="6" s="1"/>
  <c r="E1438" i="6"/>
  <c r="R1438" i="6" s="1"/>
  <c r="D1438" i="6"/>
  <c r="Q1438" i="6" s="1"/>
  <c r="B1438" i="6"/>
  <c r="C1438" i="6" s="1"/>
  <c r="A1438" i="6"/>
  <c r="U1437" i="6"/>
  <c r="S1437" i="6"/>
  <c r="R1437" i="6"/>
  <c r="P1437" i="6"/>
  <c r="M1437" i="6"/>
  <c r="L1437" i="6"/>
  <c r="K1437" i="6"/>
  <c r="J1437" i="6"/>
  <c r="G1437" i="6"/>
  <c r="H1437" i="6" s="1"/>
  <c r="I1437" i="6" s="1"/>
  <c r="F1437" i="6"/>
  <c r="T1437" i="6" s="1"/>
  <c r="E1437" i="6"/>
  <c r="D1437" i="6"/>
  <c r="Q1437" i="6" s="1"/>
  <c r="B1437" i="6"/>
  <c r="O1437" i="6" s="1"/>
  <c r="A1437" i="6"/>
  <c r="T1436" i="6"/>
  <c r="Q1436" i="6"/>
  <c r="O1436" i="6"/>
  <c r="N1436" i="6"/>
  <c r="M1436" i="6"/>
  <c r="L1436" i="6"/>
  <c r="P1436" i="6" s="1"/>
  <c r="K1436" i="6"/>
  <c r="U1436" i="6" s="1"/>
  <c r="J1436" i="6"/>
  <c r="S1436" i="6" s="1"/>
  <c r="G1436" i="6"/>
  <c r="H1436" i="6" s="1"/>
  <c r="I1436" i="6" s="1"/>
  <c r="F1436" i="6"/>
  <c r="E1436" i="6"/>
  <c r="R1436" i="6" s="1"/>
  <c r="D1436" i="6"/>
  <c r="C1436" i="6"/>
  <c r="B1436" i="6"/>
  <c r="A1436" i="6"/>
  <c r="U1435" i="6"/>
  <c r="T1435" i="6"/>
  <c r="S1435" i="6"/>
  <c r="Q1435" i="6"/>
  <c r="P1435" i="6"/>
  <c r="M1435" i="6"/>
  <c r="L1435" i="6"/>
  <c r="K1435" i="6"/>
  <c r="J1435" i="6"/>
  <c r="H1435" i="6"/>
  <c r="I1435" i="6" s="1"/>
  <c r="G1435" i="6"/>
  <c r="F1435" i="6"/>
  <c r="E1435" i="6"/>
  <c r="R1435" i="6" s="1"/>
  <c r="D1435" i="6"/>
  <c r="C1435" i="6"/>
  <c r="B1435" i="6"/>
  <c r="A1435" i="6"/>
  <c r="U1434" i="6"/>
  <c r="T1434" i="6"/>
  <c r="S1434" i="6"/>
  <c r="O1434" i="6"/>
  <c r="N1434" i="6"/>
  <c r="M1434" i="6"/>
  <c r="L1434" i="6"/>
  <c r="P1434" i="6" s="1"/>
  <c r="K1434" i="6"/>
  <c r="J1434" i="6"/>
  <c r="I1434" i="6"/>
  <c r="G1434" i="6"/>
  <c r="H1434" i="6" s="1"/>
  <c r="F1434" i="6"/>
  <c r="E1434" i="6"/>
  <c r="R1434" i="6" s="1"/>
  <c r="D1434" i="6"/>
  <c r="Q1434" i="6" s="1"/>
  <c r="C1434" i="6"/>
  <c r="B1434" i="6"/>
  <c r="A1434" i="6"/>
  <c r="S1433" i="6"/>
  <c r="Q1433" i="6"/>
  <c r="P1433" i="6"/>
  <c r="O1433" i="6"/>
  <c r="M1433" i="6"/>
  <c r="L1433" i="6"/>
  <c r="K1433" i="6"/>
  <c r="U1433" i="6" s="1"/>
  <c r="J1433" i="6"/>
  <c r="H1433" i="6"/>
  <c r="I1433" i="6" s="1"/>
  <c r="G1433" i="6"/>
  <c r="F1433" i="6"/>
  <c r="T1433" i="6" s="1"/>
  <c r="E1433" i="6"/>
  <c r="R1433" i="6" s="1"/>
  <c r="D1433" i="6"/>
  <c r="C1433" i="6"/>
  <c r="B1433" i="6"/>
  <c r="N1433" i="6" s="1"/>
  <c r="A1433" i="6"/>
  <c r="U1432" i="6"/>
  <c r="O1432" i="6"/>
  <c r="M1432" i="6"/>
  <c r="L1432" i="6"/>
  <c r="P1432" i="6" s="1"/>
  <c r="K1432" i="6"/>
  <c r="J1432" i="6"/>
  <c r="S1432" i="6" s="1"/>
  <c r="H1432" i="6"/>
  <c r="I1432" i="6" s="1"/>
  <c r="G1432" i="6"/>
  <c r="F1432" i="6"/>
  <c r="T1432" i="6" s="1"/>
  <c r="E1432" i="6"/>
  <c r="R1432" i="6" s="1"/>
  <c r="D1432" i="6"/>
  <c r="Q1432" i="6" s="1"/>
  <c r="B1432" i="6"/>
  <c r="C1432" i="6" s="1"/>
  <c r="A1432" i="6"/>
  <c r="U1431" i="6"/>
  <c r="S1431" i="6"/>
  <c r="R1431" i="6"/>
  <c r="P1431" i="6"/>
  <c r="M1431" i="6"/>
  <c r="L1431" i="6"/>
  <c r="K1431" i="6"/>
  <c r="J1431" i="6"/>
  <c r="G1431" i="6"/>
  <c r="H1431" i="6" s="1"/>
  <c r="I1431" i="6" s="1"/>
  <c r="F1431" i="6"/>
  <c r="T1431" i="6" s="1"/>
  <c r="E1431" i="6"/>
  <c r="D1431" i="6"/>
  <c r="Q1431" i="6" s="1"/>
  <c r="B1431" i="6"/>
  <c r="A1431" i="6"/>
  <c r="S1430" i="6"/>
  <c r="O1430" i="6"/>
  <c r="N1430" i="6"/>
  <c r="M1430" i="6"/>
  <c r="L1430" i="6"/>
  <c r="P1430" i="6" s="1"/>
  <c r="K1430" i="6"/>
  <c r="U1430" i="6" s="1"/>
  <c r="J1430" i="6"/>
  <c r="G1430" i="6"/>
  <c r="H1430" i="6" s="1"/>
  <c r="I1430" i="6" s="1"/>
  <c r="F1430" i="6"/>
  <c r="T1430" i="6" s="1"/>
  <c r="E1430" i="6"/>
  <c r="R1430" i="6" s="1"/>
  <c r="D1430" i="6"/>
  <c r="Q1430" i="6" s="1"/>
  <c r="C1430" i="6"/>
  <c r="B1430" i="6"/>
  <c r="A1430" i="6"/>
  <c r="U1429" i="6"/>
  <c r="T1429" i="6"/>
  <c r="Q1429" i="6"/>
  <c r="O1429" i="6"/>
  <c r="N1429" i="6"/>
  <c r="M1429" i="6"/>
  <c r="L1429" i="6"/>
  <c r="P1429" i="6" s="1"/>
  <c r="K1429" i="6"/>
  <c r="J1429" i="6"/>
  <c r="S1429" i="6" s="1"/>
  <c r="G1429" i="6"/>
  <c r="H1429" i="6" s="1"/>
  <c r="F1429" i="6"/>
  <c r="E1429" i="6"/>
  <c r="R1429" i="6" s="1"/>
  <c r="D1429" i="6"/>
  <c r="C1429" i="6"/>
  <c r="B1429" i="6"/>
  <c r="A1429" i="6"/>
  <c r="U1428" i="6"/>
  <c r="T1428" i="6"/>
  <c r="P1428" i="6"/>
  <c r="M1428" i="6"/>
  <c r="L1428" i="6"/>
  <c r="K1428" i="6"/>
  <c r="J1428" i="6"/>
  <c r="S1428" i="6" s="1"/>
  <c r="H1428" i="6"/>
  <c r="I1428" i="6" s="1"/>
  <c r="G1428" i="6"/>
  <c r="F1428" i="6"/>
  <c r="E1428" i="6"/>
  <c r="R1428" i="6" s="1"/>
  <c r="D1428" i="6"/>
  <c r="Q1428" i="6" s="1"/>
  <c r="C1428" i="6"/>
  <c r="B1428" i="6"/>
  <c r="A1428" i="6"/>
  <c r="U1427" i="6"/>
  <c r="T1427" i="6"/>
  <c r="S1427" i="6"/>
  <c r="Q1427" i="6"/>
  <c r="P1427" i="6"/>
  <c r="M1427" i="6"/>
  <c r="L1427" i="6"/>
  <c r="K1427" i="6"/>
  <c r="J1427" i="6"/>
  <c r="G1427" i="6"/>
  <c r="H1427" i="6" s="1"/>
  <c r="F1427" i="6"/>
  <c r="E1427" i="6"/>
  <c r="I1427" i="6" s="1"/>
  <c r="D1427" i="6"/>
  <c r="C1427" i="6"/>
  <c r="B1427" i="6"/>
  <c r="O1427" i="6" s="1"/>
  <c r="A1427" i="6"/>
  <c r="S1426" i="6"/>
  <c r="Q1426" i="6"/>
  <c r="O1426" i="6"/>
  <c r="N1426" i="6"/>
  <c r="M1426" i="6"/>
  <c r="L1426" i="6"/>
  <c r="P1426" i="6" s="1"/>
  <c r="K1426" i="6"/>
  <c r="U1426" i="6" s="1"/>
  <c r="J1426" i="6"/>
  <c r="H1426" i="6"/>
  <c r="I1426" i="6" s="1"/>
  <c r="G1426" i="6"/>
  <c r="F1426" i="6"/>
  <c r="T1426" i="6" s="1"/>
  <c r="E1426" i="6"/>
  <c r="R1426" i="6" s="1"/>
  <c r="D1426" i="6"/>
  <c r="C1426" i="6"/>
  <c r="B1426" i="6"/>
  <c r="A1426" i="6"/>
  <c r="T1425" i="6"/>
  <c r="S1425" i="6"/>
  <c r="R1425" i="6"/>
  <c r="O1425" i="6"/>
  <c r="M1425" i="6"/>
  <c r="L1425" i="6"/>
  <c r="P1425" i="6" s="1"/>
  <c r="K1425" i="6"/>
  <c r="U1425" i="6" s="1"/>
  <c r="J1425" i="6"/>
  <c r="H1425" i="6"/>
  <c r="I1425" i="6" s="1"/>
  <c r="G1425" i="6"/>
  <c r="F1425" i="6"/>
  <c r="E1425" i="6"/>
  <c r="D1425" i="6"/>
  <c r="Q1425" i="6" s="1"/>
  <c r="B1425" i="6"/>
  <c r="C1425" i="6" s="1"/>
  <c r="A1425" i="6"/>
  <c r="S1424" i="6"/>
  <c r="P1424" i="6"/>
  <c r="M1424" i="6"/>
  <c r="L1424" i="6"/>
  <c r="K1424" i="6"/>
  <c r="U1424" i="6" s="1"/>
  <c r="J1424" i="6"/>
  <c r="I1424" i="6"/>
  <c r="H1424" i="6"/>
  <c r="G1424" i="6"/>
  <c r="F1424" i="6"/>
  <c r="T1424" i="6" s="1"/>
  <c r="E1424" i="6"/>
  <c r="R1424" i="6" s="1"/>
  <c r="D1424" i="6"/>
  <c r="Q1424" i="6" s="1"/>
  <c r="B1424" i="6"/>
  <c r="C1424" i="6" s="1"/>
  <c r="A1424" i="6"/>
  <c r="U1423" i="6"/>
  <c r="S1423" i="6"/>
  <c r="R1423" i="6"/>
  <c r="P1423" i="6"/>
  <c r="M1423" i="6"/>
  <c r="L1423" i="6"/>
  <c r="K1423" i="6"/>
  <c r="J1423" i="6"/>
  <c r="G1423" i="6"/>
  <c r="H1423" i="6" s="1"/>
  <c r="I1423" i="6" s="1"/>
  <c r="F1423" i="6"/>
  <c r="T1423" i="6" s="1"/>
  <c r="E1423" i="6"/>
  <c r="D1423" i="6"/>
  <c r="Q1423" i="6" s="1"/>
  <c r="B1423" i="6"/>
  <c r="O1423" i="6" s="1"/>
  <c r="A1423" i="6"/>
  <c r="T1422" i="6"/>
  <c r="Q1422" i="6"/>
  <c r="O1422" i="6"/>
  <c r="N1422" i="6"/>
  <c r="M1422" i="6"/>
  <c r="L1422" i="6"/>
  <c r="P1422" i="6" s="1"/>
  <c r="K1422" i="6"/>
  <c r="U1422" i="6" s="1"/>
  <c r="J1422" i="6"/>
  <c r="S1422" i="6" s="1"/>
  <c r="G1422" i="6"/>
  <c r="H1422" i="6" s="1"/>
  <c r="I1422" i="6" s="1"/>
  <c r="F1422" i="6"/>
  <c r="E1422" i="6"/>
  <c r="R1422" i="6" s="1"/>
  <c r="D1422" i="6"/>
  <c r="C1422" i="6"/>
  <c r="B1422" i="6"/>
  <c r="A1422" i="6"/>
  <c r="U1421" i="6"/>
  <c r="T1421" i="6"/>
  <c r="S1421" i="6"/>
  <c r="Q1421" i="6"/>
  <c r="P1421" i="6"/>
  <c r="M1421" i="6"/>
  <c r="L1421" i="6"/>
  <c r="K1421" i="6"/>
  <c r="J1421" i="6"/>
  <c r="H1421" i="6"/>
  <c r="I1421" i="6" s="1"/>
  <c r="G1421" i="6"/>
  <c r="F1421" i="6"/>
  <c r="E1421" i="6"/>
  <c r="R1421" i="6" s="1"/>
  <c r="D1421" i="6"/>
  <c r="C1421" i="6"/>
  <c r="B1421" i="6"/>
  <c r="A1421" i="6"/>
  <c r="U1420" i="6"/>
  <c r="T1420" i="6"/>
  <c r="S1420" i="6"/>
  <c r="O1420" i="6"/>
  <c r="N1420" i="6"/>
  <c r="M1420" i="6"/>
  <c r="L1420" i="6"/>
  <c r="P1420" i="6" s="1"/>
  <c r="K1420" i="6"/>
  <c r="J1420" i="6"/>
  <c r="I1420" i="6"/>
  <c r="G1420" i="6"/>
  <c r="H1420" i="6" s="1"/>
  <c r="F1420" i="6"/>
  <c r="E1420" i="6"/>
  <c r="R1420" i="6" s="1"/>
  <c r="D1420" i="6"/>
  <c r="Q1420" i="6" s="1"/>
  <c r="C1420" i="6"/>
  <c r="B1420" i="6"/>
  <c r="A1420" i="6"/>
  <c r="S1419" i="6"/>
  <c r="Q1419" i="6"/>
  <c r="P1419" i="6"/>
  <c r="O1419" i="6"/>
  <c r="M1419" i="6"/>
  <c r="L1419" i="6"/>
  <c r="K1419" i="6"/>
  <c r="U1419" i="6" s="1"/>
  <c r="J1419" i="6"/>
  <c r="H1419" i="6"/>
  <c r="I1419" i="6" s="1"/>
  <c r="G1419" i="6"/>
  <c r="F1419" i="6"/>
  <c r="T1419" i="6" s="1"/>
  <c r="E1419" i="6"/>
  <c r="R1419" i="6" s="1"/>
  <c r="D1419" i="6"/>
  <c r="C1419" i="6"/>
  <c r="B1419" i="6"/>
  <c r="N1419" i="6" s="1"/>
  <c r="A1419" i="6"/>
  <c r="U1418" i="6"/>
  <c r="O1418" i="6"/>
  <c r="N1418" i="6"/>
  <c r="M1418" i="6"/>
  <c r="L1418" i="6"/>
  <c r="P1418" i="6" s="1"/>
  <c r="K1418" i="6"/>
  <c r="J1418" i="6"/>
  <c r="S1418" i="6" s="1"/>
  <c r="I1418" i="6"/>
  <c r="H1418" i="6"/>
  <c r="G1418" i="6"/>
  <c r="F1418" i="6"/>
  <c r="T1418" i="6" s="1"/>
  <c r="E1418" i="6"/>
  <c r="R1418" i="6" s="1"/>
  <c r="D1418" i="6"/>
  <c r="Q1418" i="6" s="1"/>
  <c r="B1418" i="6"/>
  <c r="C1418" i="6" s="1"/>
  <c r="A1418" i="6"/>
  <c r="U1417" i="6"/>
  <c r="S1417" i="6"/>
  <c r="Q1417" i="6"/>
  <c r="P1417" i="6"/>
  <c r="M1417" i="6"/>
  <c r="L1417" i="6"/>
  <c r="K1417" i="6"/>
  <c r="J1417" i="6"/>
  <c r="G1417" i="6"/>
  <c r="H1417" i="6" s="1"/>
  <c r="I1417" i="6" s="1"/>
  <c r="F1417" i="6"/>
  <c r="T1417" i="6" s="1"/>
  <c r="E1417" i="6"/>
  <c r="R1417" i="6" s="1"/>
  <c r="D1417" i="6"/>
  <c r="C1417" i="6"/>
  <c r="B1417" i="6"/>
  <c r="A1417" i="6"/>
  <c r="U1416" i="6"/>
  <c r="O1416" i="6"/>
  <c r="N1416" i="6"/>
  <c r="M1416" i="6"/>
  <c r="L1416" i="6"/>
  <c r="P1416" i="6" s="1"/>
  <c r="K1416" i="6"/>
  <c r="J1416" i="6"/>
  <c r="S1416" i="6" s="1"/>
  <c r="G1416" i="6"/>
  <c r="H1416" i="6" s="1"/>
  <c r="I1416" i="6" s="1"/>
  <c r="F1416" i="6"/>
  <c r="T1416" i="6" s="1"/>
  <c r="E1416" i="6"/>
  <c r="R1416" i="6" s="1"/>
  <c r="D1416" i="6"/>
  <c r="Q1416" i="6" s="1"/>
  <c r="C1416" i="6"/>
  <c r="B1416" i="6"/>
  <c r="A1416" i="6"/>
  <c r="T1415" i="6"/>
  <c r="Q1415" i="6"/>
  <c r="O1415" i="6"/>
  <c r="N1415" i="6"/>
  <c r="M1415" i="6"/>
  <c r="L1415" i="6"/>
  <c r="P1415" i="6" s="1"/>
  <c r="K1415" i="6"/>
  <c r="U1415" i="6" s="1"/>
  <c r="J1415" i="6"/>
  <c r="S1415" i="6" s="1"/>
  <c r="H1415" i="6"/>
  <c r="I1415" i="6" s="1"/>
  <c r="G1415" i="6"/>
  <c r="F1415" i="6"/>
  <c r="E1415" i="6"/>
  <c r="R1415" i="6" s="1"/>
  <c r="D1415" i="6"/>
  <c r="C1415" i="6"/>
  <c r="B1415" i="6"/>
  <c r="A1415" i="6"/>
  <c r="U1414" i="6"/>
  <c r="Q1414" i="6"/>
  <c r="P1414" i="6"/>
  <c r="M1414" i="6"/>
  <c r="L1414" i="6"/>
  <c r="K1414" i="6"/>
  <c r="J1414" i="6"/>
  <c r="S1414" i="6" s="1"/>
  <c r="I1414" i="6"/>
  <c r="H1414" i="6"/>
  <c r="G1414" i="6"/>
  <c r="F1414" i="6"/>
  <c r="T1414" i="6" s="1"/>
  <c r="E1414" i="6"/>
  <c r="R1414" i="6" s="1"/>
  <c r="D1414" i="6"/>
  <c r="B1414" i="6"/>
  <c r="A1414" i="6"/>
  <c r="U1413" i="6"/>
  <c r="S1413" i="6"/>
  <c r="R1413" i="6"/>
  <c r="Q1413" i="6"/>
  <c r="P1413" i="6"/>
  <c r="M1413" i="6"/>
  <c r="L1413" i="6"/>
  <c r="K1413" i="6"/>
  <c r="J1413" i="6"/>
  <c r="G1413" i="6"/>
  <c r="H1413" i="6" s="1"/>
  <c r="I1413" i="6" s="1"/>
  <c r="F1413" i="6"/>
  <c r="T1413" i="6" s="1"/>
  <c r="E1413" i="6"/>
  <c r="D1413" i="6"/>
  <c r="B1413" i="6"/>
  <c r="A1413" i="6"/>
  <c r="Q1412" i="6"/>
  <c r="M1412" i="6"/>
  <c r="L1412" i="6"/>
  <c r="P1412" i="6" s="1"/>
  <c r="K1412" i="6"/>
  <c r="U1412" i="6" s="1"/>
  <c r="J1412" i="6"/>
  <c r="S1412" i="6" s="1"/>
  <c r="I1412" i="6"/>
  <c r="H1412" i="6"/>
  <c r="G1412" i="6"/>
  <c r="F1412" i="6"/>
  <c r="T1412" i="6" s="1"/>
  <c r="E1412" i="6"/>
  <c r="R1412" i="6" s="1"/>
  <c r="D1412" i="6"/>
  <c r="B1412" i="6"/>
  <c r="C1412" i="6" s="1"/>
  <c r="A1412" i="6"/>
  <c r="U1411" i="6"/>
  <c r="T1411" i="6"/>
  <c r="S1411" i="6"/>
  <c r="O1411" i="6"/>
  <c r="N1411" i="6"/>
  <c r="M1411" i="6"/>
  <c r="L1411" i="6"/>
  <c r="P1411" i="6" s="1"/>
  <c r="K1411" i="6"/>
  <c r="J1411" i="6"/>
  <c r="G1411" i="6"/>
  <c r="H1411" i="6" s="1"/>
  <c r="I1411" i="6" s="1"/>
  <c r="F1411" i="6"/>
  <c r="E1411" i="6"/>
  <c r="D1411" i="6"/>
  <c r="Q1411" i="6" s="1"/>
  <c r="B1411" i="6"/>
  <c r="C1411" i="6" s="1"/>
  <c r="A1411" i="6"/>
  <c r="S1410" i="6"/>
  <c r="R1410" i="6"/>
  <c r="P1410" i="6"/>
  <c r="O1410" i="6"/>
  <c r="N1410" i="6"/>
  <c r="M1410" i="6"/>
  <c r="L1410" i="6"/>
  <c r="K1410" i="6"/>
  <c r="U1410" i="6" s="1"/>
  <c r="J1410" i="6"/>
  <c r="G1410" i="6"/>
  <c r="H1410" i="6" s="1"/>
  <c r="F1410" i="6"/>
  <c r="T1410" i="6" s="1"/>
  <c r="E1410" i="6"/>
  <c r="D1410" i="6"/>
  <c r="Q1410" i="6" s="1"/>
  <c r="B1410" i="6"/>
  <c r="C1410" i="6" s="1"/>
  <c r="A1410" i="6"/>
  <c r="U1409" i="6"/>
  <c r="S1409" i="6"/>
  <c r="R1409" i="6"/>
  <c r="P1409" i="6"/>
  <c r="N1409" i="6"/>
  <c r="M1409" i="6"/>
  <c r="L1409" i="6"/>
  <c r="K1409" i="6"/>
  <c r="J1409" i="6"/>
  <c r="G1409" i="6"/>
  <c r="H1409" i="6" s="1"/>
  <c r="F1409" i="6"/>
  <c r="T1409" i="6" s="1"/>
  <c r="E1409" i="6"/>
  <c r="D1409" i="6"/>
  <c r="Q1409" i="6" s="1"/>
  <c r="B1409" i="6"/>
  <c r="A1409" i="6"/>
  <c r="Q1408" i="6"/>
  <c r="O1408" i="6"/>
  <c r="N1408" i="6"/>
  <c r="M1408" i="6"/>
  <c r="L1408" i="6"/>
  <c r="P1408" i="6" s="1"/>
  <c r="K1408" i="6"/>
  <c r="U1408" i="6" s="1"/>
  <c r="J1408" i="6"/>
  <c r="S1408" i="6" s="1"/>
  <c r="I1408" i="6"/>
  <c r="H1408" i="6"/>
  <c r="G1408" i="6"/>
  <c r="F1408" i="6"/>
  <c r="T1408" i="6" s="1"/>
  <c r="E1408" i="6"/>
  <c r="R1408" i="6" s="1"/>
  <c r="V1408" i="6" s="1"/>
  <c r="W1408" i="6" s="1"/>
  <c r="X1408" i="6" s="1"/>
  <c r="D1408" i="6"/>
  <c r="C1408" i="6"/>
  <c r="B1408" i="6"/>
  <c r="A1408" i="6"/>
  <c r="U1407" i="6"/>
  <c r="T1407" i="6"/>
  <c r="S1407" i="6"/>
  <c r="P1407" i="6"/>
  <c r="M1407" i="6"/>
  <c r="L1407" i="6"/>
  <c r="K1407" i="6"/>
  <c r="J1407" i="6"/>
  <c r="G1407" i="6"/>
  <c r="H1407" i="6" s="1"/>
  <c r="I1407" i="6" s="1"/>
  <c r="F1407" i="6"/>
  <c r="E1407" i="6"/>
  <c r="R1407" i="6" s="1"/>
  <c r="D1407" i="6"/>
  <c r="Q1407" i="6" s="1"/>
  <c r="C1407" i="6"/>
  <c r="B1407" i="6"/>
  <c r="A1407" i="6"/>
  <c r="U1406" i="6"/>
  <c r="S1406" i="6"/>
  <c r="R1406" i="6"/>
  <c r="Q1406" i="6"/>
  <c r="O1406" i="6"/>
  <c r="N1406" i="6"/>
  <c r="M1406" i="6"/>
  <c r="L1406" i="6"/>
  <c r="P1406" i="6" s="1"/>
  <c r="K1406" i="6"/>
  <c r="J1406" i="6"/>
  <c r="G1406" i="6"/>
  <c r="H1406" i="6" s="1"/>
  <c r="I1406" i="6" s="1"/>
  <c r="F1406" i="6"/>
  <c r="T1406" i="6" s="1"/>
  <c r="E1406" i="6"/>
  <c r="D1406" i="6"/>
  <c r="C1406" i="6"/>
  <c r="B1406" i="6"/>
  <c r="A1406" i="6"/>
  <c r="S1405" i="6"/>
  <c r="Q1405" i="6"/>
  <c r="P1405" i="6"/>
  <c r="M1405" i="6"/>
  <c r="L1405" i="6"/>
  <c r="K1405" i="6"/>
  <c r="U1405" i="6" s="1"/>
  <c r="J1405" i="6"/>
  <c r="H1405" i="6"/>
  <c r="G1405" i="6"/>
  <c r="F1405" i="6"/>
  <c r="T1405" i="6" s="1"/>
  <c r="E1405" i="6"/>
  <c r="R1405" i="6" s="1"/>
  <c r="D1405" i="6"/>
  <c r="C1405" i="6"/>
  <c r="B1405" i="6"/>
  <c r="O1405" i="6" s="1"/>
  <c r="A1405" i="6"/>
  <c r="T1404" i="6"/>
  <c r="R1404" i="6"/>
  <c r="O1404" i="6"/>
  <c r="N1404" i="6"/>
  <c r="M1404" i="6"/>
  <c r="L1404" i="6"/>
  <c r="P1404" i="6" s="1"/>
  <c r="K1404" i="6"/>
  <c r="U1404" i="6" s="1"/>
  <c r="J1404" i="6"/>
  <c r="S1404" i="6" s="1"/>
  <c r="G1404" i="6"/>
  <c r="H1404" i="6" s="1"/>
  <c r="I1404" i="6" s="1"/>
  <c r="F1404" i="6"/>
  <c r="E1404" i="6"/>
  <c r="D1404" i="6"/>
  <c r="Q1404" i="6" s="1"/>
  <c r="B1404" i="6"/>
  <c r="C1404" i="6" s="1"/>
  <c r="A1404" i="6"/>
  <c r="U1403" i="6"/>
  <c r="S1403" i="6"/>
  <c r="P1403" i="6"/>
  <c r="O1403" i="6"/>
  <c r="M1403" i="6"/>
  <c r="L1403" i="6"/>
  <c r="K1403" i="6"/>
  <c r="J1403" i="6"/>
  <c r="I1403" i="6"/>
  <c r="G1403" i="6"/>
  <c r="H1403" i="6" s="1"/>
  <c r="F1403" i="6"/>
  <c r="T1403" i="6" s="1"/>
  <c r="E1403" i="6"/>
  <c r="R1403" i="6" s="1"/>
  <c r="D1403" i="6"/>
  <c r="Q1403" i="6" s="1"/>
  <c r="B1403" i="6"/>
  <c r="N1403" i="6" s="1"/>
  <c r="A1403" i="6"/>
  <c r="R1402" i="6"/>
  <c r="Q1402" i="6"/>
  <c r="P1402" i="6"/>
  <c r="O1402" i="6"/>
  <c r="N1402" i="6"/>
  <c r="M1402" i="6"/>
  <c r="L1402" i="6"/>
  <c r="K1402" i="6"/>
  <c r="U1402" i="6" s="1"/>
  <c r="J1402" i="6"/>
  <c r="S1402" i="6" s="1"/>
  <c r="G1402" i="6"/>
  <c r="H1402" i="6" s="1"/>
  <c r="I1402" i="6" s="1"/>
  <c r="F1402" i="6"/>
  <c r="T1402" i="6" s="1"/>
  <c r="E1402" i="6"/>
  <c r="D1402" i="6"/>
  <c r="C1402" i="6"/>
  <c r="B1402" i="6"/>
  <c r="A1402" i="6"/>
  <c r="U1401" i="6"/>
  <c r="T1401" i="6"/>
  <c r="Q1401" i="6"/>
  <c r="O1401" i="6"/>
  <c r="N1401" i="6"/>
  <c r="M1401" i="6"/>
  <c r="L1401" i="6"/>
  <c r="P1401" i="6" s="1"/>
  <c r="K1401" i="6"/>
  <c r="J1401" i="6"/>
  <c r="S1401" i="6" s="1"/>
  <c r="G1401" i="6"/>
  <c r="H1401" i="6" s="1"/>
  <c r="I1401" i="6" s="1"/>
  <c r="F1401" i="6"/>
  <c r="E1401" i="6"/>
  <c r="R1401" i="6" s="1"/>
  <c r="D1401" i="6"/>
  <c r="C1401" i="6"/>
  <c r="B1401" i="6"/>
  <c r="A1401" i="6"/>
  <c r="T1400" i="6"/>
  <c r="R1400" i="6"/>
  <c r="Q1400" i="6"/>
  <c r="P1400" i="6"/>
  <c r="M1400" i="6"/>
  <c r="L1400" i="6"/>
  <c r="K1400" i="6"/>
  <c r="U1400" i="6" s="1"/>
  <c r="J1400" i="6"/>
  <c r="S1400" i="6" s="1"/>
  <c r="G1400" i="6"/>
  <c r="H1400" i="6" s="1"/>
  <c r="I1400" i="6" s="1"/>
  <c r="F1400" i="6"/>
  <c r="E1400" i="6"/>
  <c r="D1400" i="6"/>
  <c r="B1400" i="6"/>
  <c r="A1400" i="6"/>
  <c r="U1399" i="6"/>
  <c r="S1399" i="6"/>
  <c r="P1399" i="6"/>
  <c r="O1399" i="6"/>
  <c r="M1399" i="6"/>
  <c r="L1399" i="6"/>
  <c r="K1399" i="6"/>
  <c r="J1399" i="6"/>
  <c r="I1399" i="6"/>
  <c r="G1399" i="6"/>
  <c r="H1399" i="6" s="1"/>
  <c r="F1399" i="6"/>
  <c r="T1399" i="6" s="1"/>
  <c r="E1399" i="6"/>
  <c r="R1399" i="6" s="1"/>
  <c r="D1399" i="6"/>
  <c r="Q1399" i="6" s="1"/>
  <c r="C1399" i="6"/>
  <c r="B1399" i="6"/>
  <c r="A1399" i="6"/>
  <c r="O1398" i="6"/>
  <c r="N1398" i="6"/>
  <c r="M1398" i="6"/>
  <c r="L1398" i="6"/>
  <c r="P1398" i="6" s="1"/>
  <c r="K1398" i="6"/>
  <c r="U1398" i="6" s="1"/>
  <c r="J1398" i="6"/>
  <c r="S1398" i="6" s="1"/>
  <c r="H1398" i="6"/>
  <c r="I1398" i="6" s="1"/>
  <c r="G1398" i="6"/>
  <c r="F1398" i="6"/>
  <c r="T1398" i="6" s="1"/>
  <c r="E1398" i="6"/>
  <c r="R1398" i="6" s="1"/>
  <c r="D1398" i="6"/>
  <c r="Q1398" i="6" s="1"/>
  <c r="B1398" i="6"/>
  <c r="A1398" i="6"/>
  <c r="U1397" i="6"/>
  <c r="S1397" i="6"/>
  <c r="O1397" i="6"/>
  <c r="N1397" i="6"/>
  <c r="M1397" i="6"/>
  <c r="L1397" i="6"/>
  <c r="P1397" i="6" s="1"/>
  <c r="K1397" i="6"/>
  <c r="J1397" i="6"/>
  <c r="I1397" i="6"/>
  <c r="G1397" i="6"/>
  <c r="H1397" i="6" s="1"/>
  <c r="F1397" i="6"/>
  <c r="T1397" i="6" s="1"/>
  <c r="E1397" i="6"/>
  <c r="D1397" i="6"/>
  <c r="Q1397" i="6" s="1"/>
  <c r="C1397" i="6"/>
  <c r="B1397" i="6"/>
  <c r="A1397" i="6"/>
  <c r="S1396" i="6"/>
  <c r="Q1396" i="6"/>
  <c r="P1396" i="6"/>
  <c r="O1396" i="6"/>
  <c r="M1396" i="6"/>
  <c r="L1396" i="6"/>
  <c r="K1396" i="6"/>
  <c r="U1396" i="6" s="1"/>
  <c r="J1396" i="6"/>
  <c r="H1396" i="6"/>
  <c r="I1396" i="6" s="1"/>
  <c r="G1396" i="6"/>
  <c r="F1396" i="6"/>
  <c r="T1396" i="6" s="1"/>
  <c r="E1396" i="6"/>
  <c r="R1396" i="6" s="1"/>
  <c r="D1396" i="6"/>
  <c r="C1396" i="6"/>
  <c r="B1396" i="6"/>
  <c r="A1396" i="6"/>
  <c r="T1395" i="6"/>
  <c r="Q1395" i="6"/>
  <c r="O1395" i="6"/>
  <c r="N1395" i="6"/>
  <c r="M1395" i="6"/>
  <c r="L1395" i="6"/>
  <c r="P1395" i="6" s="1"/>
  <c r="K1395" i="6"/>
  <c r="U1395" i="6" s="1"/>
  <c r="J1395" i="6"/>
  <c r="S1395" i="6" s="1"/>
  <c r="G1395" i="6"/>
  <c r="H1395" i="6" s="1"/>
  <c r="I1395" i="6" s="1"/>
  <c r="F1395" i="6"/>
  <c r="E1395" i="6"/>
  <c r="R1395" i="6" s="1"/>
  <c r="D1395" i="6"/>
  <c r="C1395" i="6"/>
  <c r="B1395" i="6"/>
  <c r="A1395" i="6"/>
  <c r="V1394" i="6"/>
  <c r="W1394" i="6" s="1"/>
  <c r="X1394" i="6" s="1"/>
  <c r="U1394" i="6"/>
  <c r="Q1394" i="6"/>
  <c r="P1394" i="6"/>
  <c r="M1394" i="6"/>
  <c r="L1394" i="6"/>
  <c r="K1394" i="6"/>
  <c r="J1394" i="6"/>
  <c r="S1394" i="6" s="1"/>
  <c r="H1394" i="6"/>
  <c r="I1394" i="6" s="1"/>
  <c r="G1394" i="6"/>
  <c r="F1394" i="6"/>
  <c r="T1394" i="6" s="1"/>
  <c r="E1394" i="6"/>
  <c r="R1394" i="6" s="1"/>
  <c r="D1394" i="6"/>
  <c r="B1394" i="6"/>
  <c r="A1394" i="6"/>
  <c r="U1393" i="6"/>
  <c r="S1393" i="6"/>
  <c r="R1393" i="6"/>
  <c r="P1393" i="6"/>
  <c r="M1393" i="6"/>
  <c r="L1393" i="6"/>
  <c r="K1393" i="6"/>
  <c r="J1393" i="6"/>
  <c r="G1393" i="6"/>
  <c r="H1393" i="6" s="1"/>
  <c r="I1393" i="6" s="1"/>
  <c r="F1393" i="6"/>
  <c r="T1393" i="6" s="1"/>
  <c r="E1393" i="6"/>
  <c r="D1393" i="6"/>
  <c r="Q1393" i="6" s="1"/>
  <c r="B1393" i="6"/>
  <c r="A1393" i="6"/>
  <c r="Q1392" i="6"/>
  <c r="P1392" i="6"/>
  <c r="M1392" i="6"/>
  <c r="L1392" i="6"/>
  <c r="K1392" i="6"/>
  <c r="U1392" i="6" s="1"/>
  <c r="J1392" i="6"/>
  <c r="S1392" i="6" s="1"/>
  <c r="H1392" i="6"/>
  <c r="I1392" i="6" s="1"/>
  <c r="G1392" i="6"/>
  <c r="F1392" i="6"/>
  <c r="T1392" i="6" s="1"/>
  <c r="E1392" i="6"/>
  <c r="R1392" i="6" s="1"/>
  <c r="D1392" i="6"/>
  <c r="B1392" i="6"/>
  <c r="V1392" i="6" s="1"/>
  <c r="W1392" i="6" s="1"/>
  <c r="X1392" i="6" s="1"/>
  <c r="A1392" i="6"/>
  <c r="U1391" i="6"/>
  <c r="R1391" i="6"/>
  <c r="O1391" i="6"/>
  <c r="N1391" i="6"/>
  <c r="M1391" i="6"/>
  <c r="L1391" i="6"/>
  <c r="P1391" i="6" s="1"/>
  <c r="K1391" i="6"/>
  <c r="J1391" i="6"/>
  <c r="S1391" i="6" s="1"/>
  <c r="H1391" i="6"/>
  <c r="G1391" i="6"/>
  <c r="F1391" i="6"/>
  <c r="T1391" i="6" s="1"/>
  <c r="E1391" i="6"/>
  <c r="D1391" i="6"/>
  <c r="Q1391" i="6" s="1"/>
  <c r="C1391" i="6"/>
  <c r="B1391" i="6"/>
  <c r="A1391" i="6"/>
  <c r="U1390" i="6"/>
  <c r="T1390" i="6"/>
  <c r="S1390" i="6"/>
  <c r="R1390" i="6"/>
  <c r="P1390" i="6"/>
  <c r="O1390" i="6"/>
  <c r="N1390" i="6"/>
  <c r="M1390" i="6"/>
  <c r="L1390" i="6"/>
  <c r="K1390" i="6"/>
  <c r="J1390" i="6"/>
  <c r="H1390" i="6"/>
  <c r="G1390" i="6"/>
  <c r="F1390" i="6"/>
  <c r="E1390" i="6"/>
  <c r="D1390" i="6"/>
  <c r="Q1390" i="6" s="1"/>
  <c r="C1390" i="6"/>
  <c r="B1390" i="6"/>
  <c r="A1390" i="6"/>
  <c r="R1389" i="6"/>
  <c r="P1389" i="6"/>
  <c r="M1389" i="6"/>
  <c r="L1389" i="6"/>
  <c r="K1389" i="6"/>
  <c r="U1389" i="6" s="1"/>
  <c r="J1389" i="6"/>
  <c r="S1389" i="6" s="1"/>
  <c r="G1389" i="6"/>
  <c r="H1389" i="6" s="1"/>
  <c r="I1389" i="6" s="1"/>
  <c r="F1389" i="6"/>
  <c r="T1389" i="6" s="1"/>
  <c r="E1389" i="6"/>
  <c r="D1389" i="6"/>
  <c r="Q1389" i="6" s="1"/>
  <c r="B1389" i="6"/>
  <c r="A1389" i="6"/>
  <c r="T1388" i="6"/>
  <c r="Q1388" i="6"/>
  <c r="O1388" i="6"/>
  <c r="N1388" i="6"/>
  <c r="M1388" i="6"/>
  <c r="L1388" i="6"/>
  <c r="P1388" i="6" s="1"/>
  <c r="K1388" i="6"/>
  <c r="U1388" i="6" s="1"/>
  <c r="J1388" i="6"/>
  <c r="S1388" i="6" s="1"/>
  <c r="G1388" i="6"/>
  <c r="H1388" i="6" s="1"/>
  <c r="I1388" i="6" s="1"/>
  <c r="F1388" i="6"/>
  <c r="E1388" i="6"/>
  <c r="R1388" i="6" s="1"/>
  <c r="D1388" i="6"/>
  <c r="C1388" i="6"/>
  <c r="B1388" i="6"/>
  <c r="A1388" i="6"/>
  <c r="U1387" i="6"/>
  <c r="Q1387" i="6"/>
  <c r="P1387" i="6"/>
  <c r="M1387" i="6"/>
  <c r="L1387" i="6"/>
  <c r="K1387" i="6"/>
  <c r="J1387" i="6"/>
  <c r="S1387" i="6" s="1"/>
  <c r="G1387" i="6"/>
  <c r="H1387" i="6" s="1"/>
  <c r="I1387" i="6" s="1"/>
  <c r="F1387" i="6"/>
  <c r="T1387" i="6" s="1"/>
  <c r="E1387" i="6"/>
  <c r="R1387" i="6" s="1"/>
  <c r="D1387" i="6"/>
  <c r="B1387" i="6"/>
  <c r="A1387" i="6"/>
  <c r="U1386" i="6"/>
  <c r="T1386" i="6"/>
  <c r="S1386" i="6"/>
  <c r="R1386" i="6"/>
  <c r="Q1386" i="6"/>
  <c r="P1386" i="6"/>
  <c r="M1386" i="6"/>
  <c r="L1386" i="6"/>
  <c r="K1386" i="6"/>
  <c r="J1386" i="6"/>
  <c r="G1386" i="6"/>
  <c r="H1386" i="6" s="1"/>
  <c r="I1386" i="6" s="1"/>
  <c r="F1386" i="6"/>
  <c r="E1386" i="6"/>
  <c r="D1386" i="6"/>
  <c r="B1386" i="6"/>
  <c r="A1386" i="6"/>
  <c r="Q1385" i="6"/>
  <c r="P1385" i="6"/>
  <c r="N1385" i="6"/>
  <c r="M1385" i="6"/>
  <c r="L1385" i="6"/>
  <c r="K1385" i="6"/>
  <c r="U1385" i="6" s="1"/>
  <c r="J1385" i="6"/>
  <c r="S1385" i="6" s="1"/>
  <c r="V1385" i="6" s="1"/>
  <c r="W1385" i="6" s="1"/>
  <c r="X1385" i="6" s="1"/>
  <c r="H1385" i="6"/>
  <c r="I1385" i="6" s="1"/>
  <c r="G1385" i="6"/>
  <c r="F1385" i="6"/>
  <c r="T1385" i="6" s="1"/>
  <c r="E1385" i="6"/>
  <c r="R1385" i="6" s="1"/>
  <c r="D1385" i="6"/>
  <c r="B1385" i="6"/>
  <c r="A1385" i="6"/>
  <c r="V1384" i="6"/>
  <c r="W1384" i="6" s="1"/>
  <c r="X1384" i="6" s="1"/>
  <c r="U1384" i="6"/>
  <c r="R1384" i="6"/>
  <c r="O1384" i="6"/>
  <c r="N1384" i="6"/>
  <c r="M1384" i="6"/>
  <c r="L1384" i="6"/>
  <c r="P1384" i="6" s="1"/>
  <c r="K1384" i="6"/>
  <c r="J1384" i="6"/>
  <c r="S1384" i="6" s="1"/>
  <c r="H1384" i="6"/>
  <c r="I1384" i="6" s="1"/>
  <c r="G1384" i="6"/>
  <c r="F1384" i="6"/>
  <c r="T1384" i="6" s="1"/>
  <c r="E1384" i="6"/>
  <c r="D1384" i="6"/>
  <c r="Q1384" i="6" s="1"/>
  <c r="C1384" i="6"/>
  <c r="B1384" i="6"/>
  <c r="A1384" i="6"/>
  <c r="U1383" i="6"/>
  <c r="S1383" i="6"/>
  <c r="P1383" i="6"/>
  <c r="O1383" i="6"/>
  <c r="N1383" i="6"/>
  <c r="M1383" i="6"/>
  <c r="L1383" i="6"/>
  <c r="K1383" i="6"/>
  <c r="J1383" i="6"/>
  <c r="H1383" i="6"/>
  <c r="I1383" i="6" s="1"/>
  <c r="G1383" i="6"/>
  <c r="F1383" i="6"/>
  <c r="T1383" i="6" s="1"/>
  <c r="E1383" i="6"/>
  <c r="R1383" i="6" s="1"/>
  <c r="D1383" i="6"/>
  <c r="Q1383" i="6" s="1"/>
  <c r="C1383" i="6"/>
  <c r="B1383" i="6"/>
  <c r="A1383" i="6"/>
  <c r="R1382" i="6"/>
  <c r="P1382" i="6"/>
  <c r="O1382" i="6"/>
  <c r="N1382" i="6"/>
  <c r="M1382" i="6"/>
  <c r="L1382" i="6"/>
  <c r="K1382" i="6"/>
  <c r="U1382" i="6" s="1"/>
  <c r="J1382" i="6"/>
  <c r="S1382" i="6" s="1"/>
  <c r="G1382" i="6"/>
  <c r="H1382" i="6" s="1"/>
  <c r="I1382" i="6" s="1"/>
  <c r="F1382" i="6"/>
  <c r="T1382" i="6" s="1"/>
  <c r="E1382" i="6"/>
  <c r="D1382" i="6"/>
  <c r="Q1382" i="6" s="1"/>
  <c r="B1382" i="6"/>
  <c r="A1382" i="6"/>
  <c r="T1381" i="6"/>
  <c r="Q1381" i="6"/>
  <c r="O1381" i="6"/>
  <c r="N1381" i="6"/>
  <c r="M1381" i="6"/>
  <c r="L1381" i="6"/>
  <c r="P1381" i="6" s="1"/>
  <c r="K1381" i="6"/>
  <c r="U1381" i="6" s="1"/>
  <c r="J1381" i="6"/>
  <c r="S1381" i="6" s="1"/>
  <c r="G1381" i="6"/>
  <c r="H1381" i="6" s="1"/>
  <c r="I1381" i="6" s="1"/>
  <c r="F1381" i="6"/>
  <c r="E1381" i="6"/>
  <c r="R1381" i="6" s="1"/>
  <c r="D1381" i="6"/>
  <c r="C1381" i="6"/>
  <c r="B1381" i="6"/>
  <c r="A1381" i="6"/>
  <c r="U1380" i="6"/>
  <c r="Q1380" i="6"/>
  <c r="P1380" i="6"/>
  <c r="M1380" i="6"/>
  <c r="L1380" i="6"/>
  <c r="K1380" i="6"/>
  <c r="J1380" i="6"/>
  <c r="S1380" i="6" s="1"/>
  <c r="G1380" i="6"/>
  <c r="H1380" i="6" s="1"/>
  <c r="I1380" i="6" s="1"/>
  <c r="F1380" i="6"/>
  <c r="T1380" i="6" s="1"/>
  <c r="E1380" i="6"/>
  <c r="R1380" i="6" s="1"/>
  <c r="D1380" i="6"/>
  <c r="B1380" i="6"/>
  <c r="A1380" i="6"/>
  <c r="U1379" i="6"/>
  <c r="S1379" i="6"/>
  <c r="R1379" i="6"/>
  <c r="O1379" i="6"/>
  <c r="M1379" i="6"/>
  <c r="L1379" i="6"/>
  <c r="P1379" i="6" s="1"/>
  <c r="K1379" i="6"/>
  <c r="J1379" i="6"/>
  <c r="G1379" i="6"/>
  <c r="H1379" i="6" s="1"/>
  <c r="I1379" i="6" s="1"/>
  <c r="F1379" i="6"/>
  <c r="T1379" i="6" s="1"/>
  <c r="E1379" i="6"/>
  <c r="D1379" i="6"/>
  <c r="Q1379" i="6" s="1"/>
  <c r="C1379" i="6"/>
  <c r="B1379" i="6"/>
  <c r="A1379" i="6"/>
  <c r="Q1378" i="6"/>
  <c r="N1378" i="6"/>
  <c r="M1378" i="6"/>
  <c r="L1378" i="6"/>
  <c r="P1378" i="6" s="1"/>
  <c r="K1378" i="6"/>
  <c r="U1378" i="6" s="1"/>
  <c r="J1378" i="6"/>
  <c r="S1378" i="6" s="1"/>
  <c r="H1378" i="6"/>
  <c r="I1378" i="6" s="1"/>
  <c r="G1378" i="6"/>
  <c r="F1378" i="6"/>
  <c r="T1378" i="6" s="1"/>
  <c r="E1378" i="6"/>
  <c r="R1378" i="6" s="1"/>
  <c r="D1378" i="6"/>
  <c r="B1378" i="6"/>
  <c r="A1378" i="6"/>
  <c r="U1377" i="6"/>
  <c r="R1377" i="6"/>
  <c r="O1377" i="6"/>
  <c r="N1377" i="6"/>
  <c r="M1377" i="6"/>
  <c r="L1377" i="6"/>
  <c r="P1377" i="6" s="1"/>
  <c r="K1377" i="6"/>
  <c r="J1377" i="6"/>
  <c r="S1377" i="6" s="1"/>
  <c r="G1377" i="6"/>
  <c r="H1377" i="6" s="1"/>
  <c r="F1377" i="6"/>
  <c r="T1377" i="6" s="1"/>
  <c r="E1377" i="6"/>
  <c r="D1377" i="6"/>
  <c r="Q1377" i="6" s="1"/>
  <c r="C1377" i="6"/>
  <c r="B1377" i="6"/>
  <c r="A1377" i="6"/>
  <c r="U1376" i="6"/>
  <c r="T1376" i="6"/>
  <c r="S1376" i="6"/>
  <c r="P1376" i="6"/>
  <c r="O1376" i="6"/>
  <c r="N1376" i="6"/>
  <c r="M1376" i="6"/>
  <c r="L1376" i="6"/>
  <c r="K1376" i="6"/>
  <c r="J1376" i="6"/>
  <c r="H1376" i="6"/>
  <c r="G1376" i="6"/>
  <c r="F1376" i="6"/>
  <c r="E1376" i="6"/>
  <c r="R1376" i="6" s="1"/>
  <c r="D1376" i="6"/>
  <c r="Q1376" i="6" s="1"/>
  <c r="C1376" i="6"/>
  <c r="B1376" i="6"/>
  <c r="A1376" i="6"/>
  <c r="R1375" i="6"/>
  <c r="P1375" i="6"/>
  <c r="O1375" i="6"/>
  <c r="N1375" i="6"/>
  <c r="M1375" i="6"/>
  <c r="L1375" i="6"/>
  <c r="K1375" i="6"/>
  <c r="U1375" i="6" s="1"/>
  <c r="J1375" i="6"/>
  <c r="S1375" i="6" s="1"/>
  <c r="G1375" i="6"/>
  <c r="H1375" i="6" s="1"/>
  <c r="I1375" i="6" s="1"/>
  <c r="F1375" i="6"/>
  <c r="T1375" i="6" s="1"/>
  <c r="E1375" i="6"/>
  <c r="D1375" i="6"/>
  <c r="Q1375" i="6" s="1"/>
  <c r="B1375" i="6"/>
  <c r="A1375" i="6"/>
  <c r="T1374" i="6"/>
  <c r="Q1374" i="6"/>
  <c r="O1374" i="6"/>
  <c r="N1374" i="6"/>
  <c r="M1374" i="6"/>
  <c r="L1374" i="6"/>
  <c r="P1374" i="6" s="1"/>
  <c r="K1374" i="6"/>
  <c r="U1374" i="6" s="1"/>
  <c r="J1374" i="6"/>
  <c r="S1374" i="6" s="1"/>
  <c r="I1374" i="6"/>
  <c r="G1374" i="6"/>
  <c r="H1374" i="6" s="1"/>
  <c r="F1374" i="6"/>
  <c r="E1374" i="6"/>
  <c r="R1374" i="6" s="1"/>
  <c r="D1374" i="6"/>
  <c r="C1374" i="6"/>
  <c r="B1374" i="6"/>
  <c r="A1374" i="6"/>
  <c r="U1373" i="6"/>
  <c r="S1373" i="6"/>
  <c r="Q1373" i="6"/>
  <c r="P1373" i="6"/>
  <c r="M1373" i="6"/>
  <c r="L1373" i="6"/>
  <c r="K1373" i="6"/>
  <c r="J1373" i="6"/>
  <c r="H1373" i="6"/>
  <c r="G1373" i="6"/>
  <c r="F1373" i="6"/>
  <c r="T1373" i="6" s="1"/>
  <c r="E1373" i="6"/>
  <c r="D1373" i="6"/>
  <c r="B1373" i="6"/>
  <c r="A1373" i="6"/>
  <c r="U1372" i="6"/>
  <c r="S1372" i="6"/>
  <c r="R1372" i="6"/>
  <c r="O1372" i="6"/>
  <c r="M1372" i="6"/>
  <c r="L1372" i="6"/>
  <c r="P1372" i="6" s="1"/>
  <c r="K1372" i="6"/>
  <c r="J1372" i="6"/>
  <c r="G1372" i="6"/>
  <c r="H1372" i="6" s="1"/>
  <c r="I1372" i="6" s="1"/>
  <c r="F1372" i="6"/>
  <c r="T1372" i="6" s="1"/>
  <c r="E1372" i="6"/>
  <c r="D1372" i="6"/>
  <c r="Q1372" i="6" s="1"/>
  <c r="C1372" i="6"/>
  <c r="B1372" i="6"/>
  <c r="A1372" i="6"/>
  <c r="Q1371" i="6"/>
  <c r="N1371" i="6"/>
  <c r="M1371" i="6"/>
  <c r="L1371" i="6"/>
  <c r="P1371" i="6" s="1"/>
  <c r="K1371" i="6"/>
  <c r="U1371" i="6" s="1"/>
  <c r="J1371" i="6"/>
  <c r="S1371" i="6" s="1"/>
  <c r="H1371" i="6"/>
  <c r="I1371" i="6" s="1"/>
  <c r="G1371" i="6"/>
  <c r="F1371" i="6"/>
  <c r="T1371" i="6" s="1"/>
  <c r="E1371" i="6"/>
  <c r="R1371" i="6" s="1"/>
  <c r="D1371" i="6"/>
  <c r="B1371" i="6"/>
  <c r="A1371" i="6"/>
  <c r="U1370" i="6"/>
  <c r="R1370" i="6"/>
  <c r="O1370" i="6"/>
  <c r="N1370" i="6"/>
  <c r="M1370" i="6"/>
  <c r="L1370" i="6"/>
  <c r="P1370" i="6" s="1"/>
  <c r="K1370" i="6"/>
  <c r="J1370" i="6"/>
  <c r="S1370" i="6" s="1"/>
  <c r="G1370" i="6"/>
  <c r="H1370" i="6" s="1"/>
  <c r="F1370" i="6"/>
  <c r="T1370" i="6" s="1"/>
  <c r="E1370" i="6"/>
  <c r="D1370" i="6"/>
  <c r="Q1370" i="6" s="1"/>
  <c r="C1370" i="6"/>
  <c r="B1370" i="6"/>
  <c r="A1370" i="6"/>
  <c r="U1369" i="6"/>
  <c r="S1369" i="6"/>
  <c r="P1369" i="6"/>
  <c r="O1369" i="6"/>
  <c r="N1369" i="6"/>
  <c r="M1369" i="6"/>
  <c r="L1369" i="6"/>
  <c r="K1369" i="6"/>
  <c r="J1369" i="6"/>
  <c r="H1369" i="6"/>
  <c r="I1369" i="6" s="1"/>
  <c r="G1369" i="6"/>
  <c r="F1369" i="6"/>
  <c r="T1369" i="6" s="1"/>
  <c r="E1369" i="6"/>
  <c r="R1369" i="6" s="1"/>
  <c r="D1369" i="6"/>
  <c r="Q1369" i="6" s="1"/>
  <c r="C1369" i="6"/>
  <c r="B1369" i="6"/>
  <c r="A1369" i="6"/>
  <c r="R1368" i="6"/>
  <c r="P1368" i="6"/>
  <c r="O1368" i="6"/>
  <c r="N1368" i="6"/>
  <c r="M1368" i="6"/>
  <c r="L1368" i="6"/>
  <c r="K1368" i="6"/>
  <c r="U1368" i="6" s="1"/>
  <c r="J1368" i="6"/>
  <c r="S1368" i="6" s="1"/>
  <c r="G1368" i="6"/>
  <c r="H1368" i="6" s="1"/>
  <c r="I1368" i="6" s="1"/>
  <c r="F1368" i="6"/>
  <c r="T1368" i="6" s="1"/>
  <c r="E1368" i="6"/>
  <c r="D1368" i="6"/>
  <c r="Q1368" i="6" s="1"/>
  <c r="B1368" i="6"/>
  <c r="A1368" i="6"/>
  <c r="T1367" i="6"/>
  <c r="Q1367" i="6"/>
  <c r="O1367" i="6"/>
  <c r="N1367" i="6"/>
  <c r="M1367" i="6"/>
  <c r="L1367" i="6"/>
  <c r="P1367" i="6" s="1"/>
  <c r="K1367" i="6"/>
  <c r="U1367" i="6" s="1"/>
  <c r="J1367" i="6"/>
  <c r="S1367" i="6" s="1"/>
  <c r="I1367" i="6"/>
  <c r="G1367" i="6"/>
  <c r="H1367" i="6" s="1"/>
  <c r="F1367" i="6"/>
  <c r="E1367" i="6"/>
  <c r="R1367" i="6" s="1"/>
  <c r="D1367" i="6"/>
  <c r="C1367" i="6"/>
  <c r="B1367" i="6"/>
  <c r="A1367" i="6"/>
  <c r="V1366" i="6"/>
  <c r="U1366" i="6"/>
  <c r="S1366" i="6"/>
  <c r="Q1366" i="6"/>
  <c r="P1366" i="6"/>
  <c r="M1366" i="6"/>
  <c r="L1366" i="6"/>
  <c r="K1366" i="6"/>
  <c r="J1366" i="6"/>
  <c r="G1366" i="6"/>
  <c r="H1366" i="6" s="1"/>
  <c r="I1366" i="6" s="1"/>
  <c r="F1366" i="6"/>
  <c r="T1366" i="6" s="1"/>
  <c r="E1366" i="6"/>
  <c r="R1366" i="6" s="1"/>
  <c r="D1366" i="6"/>
  <c r="B1366" i="6"/>
  <c r="A1366" i="6"/>
  <c r="U1365" i="6"/>
  <c r="T1365" i="6"/>
  <c r="S1365" i="6"/>
  <c r="R1365" i="6"/>
  <c r="M1365" i="6"/>
  <c r="L1365" i="6"/>
  <c r="P1365" i="6" s="1"/>
  <c r="K1365" i="6"/>
  <c r="J1365" i="6"/>
  <c r="G1365" i="6"/>
  <c r="H1365" i="6" s="1"/>
  <c r="I1365" i="6" s="1"/>
  <c r="F1365" i="6"/>
  <c r="E1365" i="6"/>
  <c r="D1365" i="6"/>
  <c r="Q1365" i="6" s="1"/>
  <c r="C1365" i="6"/>
  <c r="B1365" i="6"/>
  <c r="O1365" i="6" s="1"/>
  <c r="A1365" i="6"/>
  <c r="Q1364" i="6"/>
  <c r="N1364" i="6"/>
  <c r="M1364" i="6"/>
  <c r="L1364" i="6"/>
  <c r="P1364" i="6" s="1"/>
  <c r="K1364" i="6"/>
  <c r="U1364" i="6" s="1"/>
  <c r="J1364" i="6"/>
  <c r="S1364" i="6" s="1"/>
  <c r="H1364" i="6"/>
  <c r="I1364" i="6" s="1"/>
  <c r="G1364" i="6"/>
  <c r="F1364" i="6"/>
  <c r="T1364" i="6" s="1"/>
  <c r="E1364" i="6"/>
  <c r="R1364" i="6" s="1"/>
  <c r="D1364" i="6"/>
  <c r="B1364" i="6"/>
  <c r="V1364" i="6" s="1"/>
  <c r="W1364" i="6" s="1"/>
  <c r="X1364" i="6" s="1"/>
  <c r="A1364" i="6"/>
  <c r="U1363" i="6"/>
  <c r="S1363" i="6"/>
  <c r="R1363" i="6"/>
  <c r="O1363" i="6"/>
  <c r="N1363" i="6"/>
  <c r="M1363" i="6"/>
  <c r="L1363" i="6"/>
  <c r="P1363" i="6" s="1"/>
  <c r="K1363" i="6"/>
  <c r="J1363" i="6"/>
  <c r="G1363" i="6"/>
  <c r="H1363" i="6" s="1"/>
  <c r="I1363" i="6" s="1"/>
  <c r="F1363" i="6"/>
  <c r="T1363" i="6" s="1"/>
  <c r="E1363" i="6"/>
  <c r="V1363" i="6" s="1"/>
  <c r="W1363" i="6" s="1"/>
  <c r="X1363" i="6" s="1"/>
  <c r="D1363" i="6"/>
  <c r="Q1363" i="6" s="1"/>
  <c r="C1363" i="6"/>
  <c r="B1363" i="6"/>
  <c r="A1363" i="6"/>
  <c r="U1362" i="6"/>
  <c r="T1362" i="6"/>
  <c r="S1362" i="6"/>
  <c r="P1362" i="6"/>
  <c r="O1362" i="6"/>
  <c r="N1362" i="6"/>
  <c r="M1362" i="6"/>
  <c r="L1362" i="6"/>
  <c r="K1362" i="6"/>
  <c r="J1362" i="6"/>
  <c r="H1362" i="6"/>
  <c r="I1362" i="6" s="1"/>
  <c r="G1362" i="6"/>
  <c r="F1362" i="6"/>
  <c r="E1362" i="6"/>
  <c r="R1362" i="6" s="1"/>
  <c r="D1362" i="6"/>
  <c r="Q1362" i="6" s="1"/>
  <c r="C1362" i="6"/>
  <c r="B1362" i="6"/>
  <c r="A1362" i="6"/>
  <c r="R1361" i="6"/>
  <c r="P1361" i="6"/>
  <c r="O1361" i="6"/>
  <c r="N1361" i="6"/>
  <c r="M1361" i="6"/>
  <c r="L1361" i="6"/>
  <c r="K1361" i="6"/>
  <c r="U1361" i="6" s="1"/>
  <c r="J1361" i="6"/>
  <c r="S1361" i="6" s="1"/>
  <c r="G1361" i="6"/>
  <c r="H1361" i="6" s="1"/>
  <c r="I1361" i="6" s="1"/>
  <c r="F1361" i="6"/>
  <c r="T1361" i="6" s="1"/>
  <c r="E1361" i="6"/>
  <c r="D1361" i="6"/>
  <c r="Q1361" i="6" s="1"/>
  <c r="B1361" i="6"/>
  <c r="A1361" i="6"/>
  <c r="T1360" i="6"/>
  <c r="Q1360" i="6"/>
  <c r="O1360" i="6"/>
  <c r="N1360" i="6"/>
  <c r="M1360" i="6"/>
  <c r="L1360" i="6"/>
  <c r="P1360" i="6" s="1"/>
  <c r="K1360" i="6"/>
  <c r="U1360" i="6" s="1"/>
  <c r="J1360" i="6"/>
  <c r="S1360" i="6" s="1"/>
  <c r="I1360" i="6"/>
  <c r="G1360" i="6"/>
  <c r="H1360" i="6" s="1"/>
  <c r="F1360" i="6"/>
  <c r="E1360" i="6"/>
  <c r="R1360" i="6" s="1"/>
  <c r="D1360" i="6"/>
  <c r="C1360" i="6"/>
  <c r="B1360" i="6"/>
  <c r="A1360" i="6"/>
  <c r="U1359" i="6"/>
  <c r="S1359" i="6"/>
  <c r="Q1359" i="6"/>
  <c r="P1359" i="6"/>
  <c r="M1359" i="6"/>
  <c r="L1359" i="6"/>
  <c r="K1359" i="6"/>
  <c r="J1359" i="6"/>
  <c r="G1359" i="6"/>
  <c r="H1359" i="6" s="1"/>
  <c r="I1359" i="6" s="1"/>
  <c r="F1359" i="6"/>
  <c r="T1359" i="6" s="1"/>
  <c r="E1359" i="6"/>
  <c r="D1359" i="6"/>
  <c r="B1359" i="6"/>
  <c r="A1359" i="6"/>
  <c r="U1358" i="6"/>
  <c r="S1358" i="6"/>
  <c r="R1358" i="6"/>
  <c r="O1358" i="6"/>
  <c r="M1358" i="6"/>
  <c r="L1358" i="6"/>
  <c r="P1358" i="6" s="1"/>
  <c r="K1358" i="6"/>
  <c r="J1358" i="6"/>
  <c r="G1358" i="6"/>
  <c r="H1358" i="6" s="1"/>
  <c r="I1358" i="6" s="1"/>
  <c r="F1358" i="6"/>
  <c r="T1358" i="6" s="1"/>
  <c r="E1358" i="6"/>
  <c r="D1358" i="6"/>
  <c r="Q1358" i="6" s="1"/>
  <c r="C1358" i="6"/>
  <c r="B1358" i="6"/>
  <c r="A1358" i="6"/>
  <c r="Q1357" i="6"/>
  <c r="P1357" i="6"/>
  <c r="N1357" i="6"/>
  <c r="M1357" i="6"/>
  <c r="L1357" i="6"/>
  <c r="K1357" i="6"/>
  <c r="U1357" i="6" s="1"/>
  <c r="J1357" i="6"/>
  <c r="S1357" i="6" s="1"/>
  <c r="I1357" i="6"/>
  <c r="H1357" i="6"/>
  <c r="G1357" i="6"/>
  <c r="F1357" i="6"/>
  <c r="T1357" i="6" s="1"/>
  <c r="E1357" i="6"/>
  <c r="R1357" i="6" s="1"/>
  <c r="D1357" i="6"/>
  <c r="B1357" i="6"/>
  <c r="A1357" i="6"/>
  <c r="V1356" i="6"/>
  <c r="W1356" i="6" s="1"/>
  <c r="X1356" i="6" s="1"/>
  <c r="U1356" i="6"/>
  <c r="S1356" i="6"/>
  <c r="O1356" i="6"/>
  <c r="N1356" i="6"/>
  <c r="M1356" i="6"/>
  <c r="L1356" i="6"/>
  <c r="P1356" i="6" s="1"/>
  <c r="K1356" i="6"/>
  <c r="J1356" i="6"/>
  <c r="G1356" i="6"/>
  <c r="H1356" i="6" s="1"/>
  <c r="I1356" i="6" s="1"/>
  <c r="F1356" i="6"/>
  <c r="T1356" i="6" s="1"/>
  <c r="E1356" i="6"/>
  <c r="R1356" i="6" s="1"/>
  <c r="D1356" i="6"/>
  <c r="Q1356" i="6" s="1"/>
  <c r="C1356" i="6"/>
  <c r="B1356" i="6"/>
  <c r="A1356" i="6"/>
  <c r="U1355" i="6"/>
  <c r="S1355" i="6"/>
  <c r="R1355" i="6"/>
  <c r="Q1355" i="6"/>
  <c r="P1355" i="6"/>
  <c r="O1355" i="6"/>
  <c r="N1355" i="6"/>
  <c r="M1355" i="6"/>
  <c r="L1355" i="6"/>
  <c r="K1355" i="6"/>
  <c r="J1355" i="6"/>
  <c r="H1355" i="6"/>
  <c r="I1355" i="6" s="1"/>
  <c r="G1355" i="6"/>
  <c r="F1355" i="6"/>
  <c r="T1355" i="6" s="1"/>
  <c r="E1355" i="6"/>
  <c r="D1355" i="6"/>
  <c r="C1355" i="6"/>
  <c r="B1355" i="6"/>
  <c r="A1355" i="6"/>
  <c r="R1354" i="6"/>
  <c r="P1354" i="6"/>
  <c r="O1354" i="6"/>
  <c r="M1354" i="6"/>
  <c r="L1354" i="6"/>
  <c r="K1354" i="6"/>
  <c r="U1354" i="6" s="1"/>
  <c r="J1354" i="6"/>
  <c r="S1354" i="6" s="1"/>
  <c r="G1354" i="6"/>
  <c r="H1354" i="6" s="1"/>
  <c r="I1354" i="6" s="1"/>
  <c r="F1354" i="6"/>
  <c r="T1354" i="6" s="1"/>
  <c r="E1354" i="6"/>
  <c r="D1354" i="6"/>
  <c r="Q1354" i="6" s="1"/>
  <c r="B1354" i="6"/>
  <c r="N1354" i="6" s="1"/>
  <c r="A1354" i="6"/>
  <c r="U1353" i="6"/>
  <c r="Q1353" i="6"/>
  <c r="O1353" i="6"/>
  <c r="N1353" i="6"/>
  <c r="M1353" i="6"/>
  <c r="L1353" i="6"/>
  <c r="P1353" i="6" s="1"/>
  <c r="K1353" i="6"/>
  <c r="J1353" i="6"/>
  <c r="S1353" i="6" s="1"/>
  <c r="G1353" i="6"/>
  <c r="H1353" i="6" s="1"/>
  <c r="I1353" i="6" s="1"/>
  <c r="F1353" i="6"/>
  <c r="T1353" i="6" s="1"/>
  <c r="E1353" i="6"/>
  <c r="R1353" i="6" s="1"/>
  <c r="D1353" i="6"/>
  <c r="C1353" i="6"/>
  <c r="B1353" i="6"/>
  <c r="A1353" i="6"/>
  <c r="U1352" i="6"/>
  <c r="Q1352" i="6"/>
  <c r="P1352" i="6"/>
  <c r="M1352" i="6"/>
  <c r="L1352" i="6"/>
  <c r="K1352" i="6"/>
  <c r="J1352" i="6"/>
  <c r="S1352" i="6" s="1"/>
  <c r="H1352" i="6"/>
  <c r="G1352" i="6"/>
  <c r="F1352" i="6"/>
  <c r="T1352" i="6" s="1"/>
  <c r="E1352" i="6"/>
  <c r="R1352" i="6" s="1"/>
  <c r="D1352" i="6"/>
  <c r="C1352" i="6"/>
  <c r="B1352" i="6"/>
  <c r="A1352" i="6"/>
  <c r="U1351" i="6"/>
  <c r="T1351" i="6"/>
  <c r="S1351" i="6"/>
  <c r="R1351" i="6"/>
  <c r="Q1351" i="6"/>
  <c r="P1351" i="6"/>
  <c r="O1351" i="6"/>
  <c r="M1351" i="6"/>
  <c r="L1351" i="6"/>
  <c r="K1351" i="6"/>
  <c r="J1351" i="6"/>
  <c r="G1351" i="6"/>
  <c r="H1351" i="6" s="1"/>
  <c r="I1351" i="6" s="1"/>
  <c r="F1351" i="6"/>
  <c r="E1351" i="6"/>
  <c r="D1351" i="6"/>
  <c r="C1351" i="6"/>
  <c r="B1351" i="6"/>
  <c r="A1351" i="6"/>
  <c r="Q1350" i="6"/>
  <c r="P1350" i="6"/>
  <c r="M1350" i="6"/>
  <c r="L1350" i="6"/>
  <c r="K1350" i="6"/>
  <c r="U1350" i="6" s="1"/>
  <c r="J1350" i="6"/>
  <c r="S1350" i="6" s="1"/>
  <c r="H1350" i="6"/>
  <c r="I1350" i="6" s="1"/>
  <c r="G1350" i="6"/>
  <c r="F1350" i="6"/>
  <c r="T1350" i="6" s="1"/>
  <c r="E1350" i="6"/>
  <c r="R1350" i="6" s="1"/>
  <c r="D1350" i="6"/>
  <c r="B1350" i="6"/>
  <c r="V1350" i="6" s="1"/>
  <c r="W1350" i="6" s="1"/>
  <c r="X1350" i="6" s="1"/>
  <c r="A1350" i="6"/>
  <c r="U1349" i="6"/>
  <c r="O1349" i="6"/>
  <c r="N1349" i="6"/>
  <c r="M1349" i="6"/>
  <c r="L1349" i="6"/>
  <c r="P1349" i="6" s="1"/>
  <c r="K1349" i="6"/>
  <c r="J1349" i="6"/>
  <c r="S1349" i="6" s="1"/>
  <c r="I1349" i="6"/>
  <c r="H1349" i="6"/>
  <c r="G1349" i="6"/>
  <c r="F1349" i="6"/>
  <c r="T1349" i="6" s="1"/>
  <c r="E1349" i="6"/>
  <c r="R1349" i="6" s="1"/>
  <c r="D1349" i="6"/>
  <c r="Q1349" i="6" s="1"/>
  <c r="C1349" i="6"/>
  <c r="B1349" i="6"/>
  <c r="A1349" i="6"/>
  <c r="U1348" i="6"/>
  <c r="S1348" i="6"/>
  <c r="R1348" i="6"/>
  <c r="Q1348" i="6"/>
  <c r="P1348" i="6"/>
  <c r="M1348" i="6"/>
  <c r="L1348" i="6"/>
  <c r="K1348" i="6"/>
  <c r="J1348" i="6"/>
  <c r="H1348" i="6"/>
  <c r="G1348" i="6"/>
  <c r="F1348" i="6"/>
  <c r="T1348" i="6" s="1"/>
  <c r="E1348" i="6"/>
  <c r="D1348" i="6"/>
  <c r="B1348" i="6"/>
  <c r="A1348" i="6"/>
  <c r="R1347" i="6"/>
  <c r="P1347" i="6"/>
  <c r="M1347" i="6"/>
  <c r="L1347" i="6"/>
  <c r="K1347" i="6"/>
  <c r="U1347" i="6" s="1"/>
  <c r="J1347" i="6"/>
  <c r="S1347" i="6" s="1"/>
  <c r="G1347" i="6"/>
  <c r="H1347" i="6" s="1"/>
  <c r="I1347" i="6" s="1"/>
  <c r="F1347" i="6"/>
  <c r="T1347" i="6" s="1"/>
  <c r="E1347" i="6"/>
  <c r="D1347" i="6"/>
  <c r="Q1347" i="6" s="1"/>
  <c r="B1347" i="6"/>
  <c r="A1347" i="6"/>
  <c r="Q1346" i="6"/>
  <c r="O1346" i="6"/>
  <c r="N1346" i="6"/>
  <c r="M1346" i="6"/>
  <c r="L1346" i="6"/>
  <c r="P1346" i="6" s="1"/>
  <c r="K1346" i="6"/>
  <c r="U1346" i="6" s="1"/>
  <c r="J1346" i="6"/>
  <c r="S1346" i="6" s="1"/>
  <c r="G1346" i="6"/>
  <c r="H1346" i="6" s="1"/>
  <c r="I1346" i="6" s="1"/>
  <c r="F1346" i="6"/>
  <c r="E1346" i="6"/>
  <c r="R1346" i="6" s="1"/>
  <c r="D1346" i="6"/>
  <c r="C1346" i="6"/>
  <c r="B1346" i="6"/>
  <c r="A1346" i="6"/>
  <c r="U1345" i="6"/>
  <c r="T1345" i="6"/>
  <c r="S1345" i="6"/>
  <c r="R1345" i="6"/>
  <c r="P1345" i="6"/>
  <c r="M1345" i="6"/>
  <c r="L1345" i="6"/>
  <c r="K1345" i="6"/>
  <c r="J1345" i="6"/>
  <c r="G1345" i="6"/>
  <c r="H1345" i="6" s="1"/>
  <c r="I1345" i="6" s="1"/>
  <c r="F1345" i="6"/>
  <c r="E1345" i="6"/>
  <c r="D1345" i="6"/>
  <c r="Q1345" i="6" s="1"/>
  <c r="B1345" i="6"/>
  <c r="A1345" i="6"/>
  <c r="U1344" i="6"/>
  <c r="S1344" i="6"/>
  <c r="R1344" i="6"/>
  <c r="M1344" i="6"/>
  <c r="L1344" i="6"/>
  <c r="P1344" i="6" s="1"/>
  <c r="K1344" i="6"/>
  <c r="J1344" i="6"/>
  <c r="G1344" i="6"/>
  <c r="H1344" i="6" s="1"/>
  <c r="I1344" i="6" s="1"/>
  <c r="F1344" i="6"/>
  <c r="T1344" i="6" s="1"/>
  <c r="E1344" i="6"/>
  <c r="D1344" i="6"/>
  <c r="Q1344" i="6" s="1"/>
  <c r="C1344" i="6"/>
  <c r="B1344" i="6"/>
  <c r="O1344" i="6" s="1"/>
  <c r="A1344" i="6"/>
  <c r="Q1343" i="6"/>
  <c r="N1343" i="6"/>
  <c r="M1343" i="6"/>
  <c r="L1343" i="6"/>
  <c r="P1343" i="6" s="1"/>
  <c r="K1343" i="6"/>
  <c r="U1343" i="6" s="1"/>
  <c r="J1343" i="6"/>
  <c r="S1343" i="6" s="1"/>
  <c r="H1343" i="6"/>
  <c r="I1343" i="6" s="1"/>
  <c r="G1343" i="6"/>
  <c r="F1343" i="6"/>
  <c r="T1343" i="6" s="1"/>
  <c r="E1343" i="6"/>
  <c r="R1343" i="6" s="1"/>
  <c r="D1343" i="6"/>
  <c r="B1343" i="6"/>
  <c r="A1343" i="6"/>
  <c r="U1342" i="6"/>
  <c r="T1342" i="6"/>
  <c r="S1342" i="6"/>
  <c r="O1342" i="6"/>
  <c r="N1342" i="6"/>
  <c r="M1342" i="6"/>
  <c r="L1342" i="6"/>
  <c r="P1342" i="6" s="1"/>
  <c r="K1342" i="6"/>
  <c r="J1342" i="6"/>
  <c r="G1342" i="6"/>
  <c r="H1342" i="6" s="1"/>
  <c r="F1342" i="6"/>
  <c r="E1342" i="6"/>
  <c r="D1342" i="6"/>
  <c r="Q1342" i="6" s="1"/>
  <c r="C1342" i="6"/>
  <c r="B1342" i="6"/>
  <c r="A1342" i="6"/>
  <c r="U1341" i="6"/>
  <c r="S1341" i="6"/>
  <c r="R1341" i="6"/>
  <c r="Q1341" i="6"/>
  <c r="P1341" i="6"/>
  <c r="O1341" i="6"/>
  <c r="N1341" i="6"/>
  <c r="M1341" i="6"/>
  <c r="L1341" i="6"/>
  <c r="K1341" i="6"/>
  <c r="J1341" i="6"/>
  <c r="H1341" i="6"/>
  <c r="I1341" i="6" s="1"/>
  <c r="G1341" i="6"/>
  <c r="F1341" i="6"/>
  <c r="T1341" i="6" s="1"/>
  <c r="E1341" i="6"/>
  <c r="D1341" i="6"/>
  <c r="B1341" i="6"/>
  <c r="V1341" i="6" s="1"/>
  <c r="W1341" i="6" s="1"/>
  <c r="X1341" i="6" s="1"/>
  <c r="A1341" i="6"/>
  <c r="R1340" i="6"/>
  <c r="P1340" i="6"/>
  <c r="O1340" i="6"/>
  <c r="M1340" i="6"/>
  <c r="L1340" i="6"/>
  <c r="K1340" i="6"/>
  <c r="U1340" i="6" s="1"/>
  <c r="J1340" i="6"/>
  <c r="S1340" i="6" s="1"/>
  <c r="G1340" i="6"/>
  <c r="H1340" i="6" s="1"/>
  <c r="I1340" i="6" s="1"/>
  <c r="F1340" i="6"/>
  <c r="T1340" i="6" s="1"/>
  <c r="E1340" i="6"/>
  <c r="D1340" i="6"/>
  <c r="Q1340" i="6" s="1"/>
  <c r="B1340" i="6"/>
  <c r="N1340" i="6" s="1"/>
  <c r="A1340" i="6"/>
  <c r="U1339" i="6"/>
  <c r="Q1339" i="6"/>
  <c r="O1339" i="6"/>
  <c r="N1339" i="6"/>
  <c r="M1339" i="6"/>
  <c r="L1339" i="6"/>
  <c r="P1339" i="6" s="1"/>
  <c r="K1339" i="6"/>
  <c r="J1339" i="6"/>
  <c r="S1339" i="6" s="1"/>
  <c r="H1339" i="6"/>
  <c r="I1339" i="6" s="1"/>
  <c r="G1339" i="6"/>
  <c r="F1339" i="6"/>
  <c r="E1339" i="6"/>
  <c r="R1339" i="6" s="1"/>
  <c r="D1339" i="6"/>
  <c r="C1339" i="6"/>
  <c r="B1339" i="6"/>
  <c r="A1339" i="6"/>
  <c r="U1338" i="6"/>
  <c r="S1338" i="6"/>
  <c r="R1338" i="6"/>
  <c r="Q1338" i="6"/>
  <c r="P1338" i="6"/>
  <c r="M1338" i="6"/>
  <c r="L1338" i="6"/>
  <c r="K1338" i="6"/>
  <c r="J1338" i="6"/>
  <c r="H1338" i="6"/>
  <c r="I1338" i="6" s="1"/>
  <c r="G1338" i="6"/>
  <c r="F1338" i="6"/>
  <c r="T1338" i="6" s="1"/>
  <c r="E1338" i="6"/>
  <c r="D1338" i="6"/>
  <c r="B1338" i="6"/>
  <c r="A1338" i="6"/>
  <c r="U1337" i="6"/>
  <c r="T1337" i="6"/>
  <c r="S1337" i="6"/>
  <c r="R1337" i="6"/>
  <c r="P1337" i="6"/>
  <c r="O1337" i="6"/>
  <c r="M1337" i="6"/>
  <c r="L1337" i="6"/>
  <c r="K1337" i="6"/>
  <c r="J1337" i="6"/>
  <c r="G1337" i="6"/>
  <c r="H1337" i="6" s="1"/>
  <c r="I1337" i="6" s="1"/>
  <c r="F1337" i="6"/>
  <c r="E1337" i="6"/>
  <c r="D1337" i="6"/>
  <c r="Q1337" i="6" s="1"/>
  <c r="C1337" i="6"/>
  <c r="B1337" i="6"/>
  <c r="V1337" i="6" s="1"/>
  <c r="W1337" i="6" s="1"/>
  <c r="X1337" i="6" s="1"/>
  <c r="A1337" i="6"/>
  <c r="Q1336" i="6"/>
  <c r="M1336" i="6"/>
  <c r="L1336" i="6"/>
  <c r="P1336" i="6" s="1"/>
  <c r="K1336" i="6"/>
  <c r="U1336" i="6" s="1"/>
  <c r="J1336" i="6"/>
  <c r="S1336" i="6" s="1"/>
  <c r="H1336" i="6"/>
  <c r="I1336" i="6" s="1"/>
  <c r="G1336" i="6"/>
  <c r="F1336" i="6"/>
  <c r="T1336" i="6" s="1"/>
  <c r="E1336" i="6"/>
  <c r="R1336" i="6" s="1"/>
  <c r="D1336" i="6"/>
  <c r="B1336" i="6"/>
  <c r="N1336" i="6" s="1"/>
  <c r="A1336" i="6"/>
  <c r="U1335" i="6"/>
  <c r="T1335" i="6"/>
  <c r="S1335" i="6"/>
  <c r="R1335" i="6"/>
  <c r="O1335" i="6"/>
  <c r="N1335" i="6"/>
  <c r="M1335" i="6"/>
  <c r="L1335" i="6"/>
  <c r="P1335" i="6" s="1"/>
  <c r="K1335" i="6"/>
  <c r="J1335" i="6"/>
  <c r="H1335" i="6"/>
  <c r="G1335" i="6"/>
  <c r="F1335" i="6"/>
  <c r="E1335" i="6"/>
  <c r="I1335" i="6" s="1"/>
  <c r="D1335" i="6"/>
  <c r="Q1335" i="6" s="1"/>
  <c r="C1335" i="6"/>
  <c r="B1335" i="6"/>
  <c r="A1335" i="6"/>
  <c r="U1334" i="6"/>
  <c r="T1334" i="6"/>
  <c r="S1334" i="6"/>
  <c r="P1334" i="6"/>
  <c r="M1334" i="6"/>
  <c r="L1334" i="6"/>
  <c r="K1334" i="6"/>
  <c r="J1334" i="6"/>
  <c r="H1334" i="6"/>
  <c r="G1334" i="6"/>
  <c r="F1334" i="6"/>
  <c r="E1334" i="6"/>
  <c r="R1334" i="6" s="1"/>
  <c r="D1334" i="6"/>
  <c r="Q1334" i="6" s="1"/>
  <c r="C1334" i="6"/>
  <c r="B1334" i="6"/>
  <c r="O1334" i="6" s="1"/>
  <c r="A1334" i="6"/>
  <c r="R1333" i="6"/>
  <c r="O1333" i="6"/>
  <c r="N1333" i="6"/>
  <c r="M1333" i="6"/>
  <c r="L1333" i="6"/>
  <c r="P1333" i="6" s="1"/>
  <c r="K1333" i="6"/>
  <c r="U1333" i="6" s="1"/>
  <c r="J1333" i="6"/>
  <c r="S1333" i="6" s="1"/>
  <c r="G1333" i="6"/>
  <c r="H1333" i="6" s="1"/>
  <c r="I1333" i="6" s="1"/>
  <c r="F1333" i="6"/>
  <c r="T1333" i="6" s="1"/>
  <c r="E1333" i="6"/>
  <c r="D1333" i="6"/>
  <c r="Q1333" i="6" s="1"/>
  <c r="B1333" i="6"/>
  <c r="A1333" i="6"/>
  <c r="U1332" i="6"/>
  <c r="T1332" i="6"/>
  <c r="Q1332" i="6"/>
  <c r="O1332" i="6"/>
  <c r="N1332" i="6"/>
  <c r="M1332" i="6"/>
  <c r="L1332" i="6"/>
  <c r="P1332" i="6" s="1"/>
  <c r="K1332" i="6"/>
  <c r="J1332" i="6"/>
  <c r="S1332" i="6" s="1"/>
  <c r="G1332" i="6"/>
  <c r="H1332" i="6" s="1"/>
  <c r="I1332" i="6" s="1"/>
  <c r="F1332" i="6"/>
  <c r="E1332" i="6"/>
  <c r="R1332" i="6" s="1"/>
  <c r="D1332" i="6"/>
  <c r="C1332" i="6"/>
  <c r="B1332" i="6"/>
  <c r="A1332" i="6"/>
  <c r="U1331" i="6"/>
  <c r="P1331" i="6"/>
  <c r="M1331" i="6"/>
  <c r="L1331" i="6"/>
  <c r="K1331" i="6"/>
  <c r="J1331" i="6"/>
  <c r="S1331" i="6" s="1"/>
  <c r="I1331" i="6"/>
  <c r="H1331" i="6"/>
  <c r="G1331" i="6"/>
  <c r="F1331" i="6"/>
  <c r="T1331" i="6" s="1"/>
  <c r="E1331" i="6"/>
  <c r="R1331" i="6" s="1"/>
  <c r="D1331" i="6"/>
  <c r="Q1331" i="6" s="1"/>
  <c r="C1331" i="6"/>
  <c r="B1331" i="6"/>
  <c r="A1331" i="6"/>
  <c r="U1330" i="6"/>
  <c r="T1330" i="6"/>
  <c r="S1330" i="6"/>
  <c r="R1330" i="6"/>
  <c r="Q1330" i="6"/>
  <c r="P1330" i="6"/>
  <c r="M1330" i="6"/>
  <c r="L1330" i="6"/>
  <c r="K1330" i="6"/>
  <c r="J1330" i="6"/>
  <c r="G1330" i="6"/>
  <c r="H1330" i="6" s="1"/>
  <c r="F1330" i="6"/>
  <c r="E1330" i="6"/>
  <c r="D1330" i="6"/>
  <c r="B1330" i="6"/>
  <c r="V1330" i="6" s="1"/>
  <c r="A1330" i="6"/>
  <c r="Q1329" i="6"/>
  <c r="P1329" i="6"/>
  <c r="M1329" i="6"/>
  <c r="L1329" i="6"/>
  <c r="K1329" i="6"/>
  <c r="U1329" i="6" s="1"/>
  <c r="J1329" i="6"/>
  <c r="S1329" i="6" s="1"/>
  <c r="H1329" i="6"/>
  <c r="I1329" i="6" s="1"/>
  <c r="G1329" i="6"/>
  <c r="F1329" i="6"/>
  <c r="T1329" i="6" s="1"/>
  <c r="E1329" i="6"/>
  <c r="R1329" i="6" s="1"/>
  <c r="D1329" i="6"/>
  <c r="B1329" i="6"/>
  <c r="C1329" i="6" s="1"/>
  <c r="A1329" i="6"/>
  <c r="T1328" i="6"/>
  <c r="S1328" i="6"/>
  <c r="R1328" i="6"/>
  <c r="O1328" i="6"/>
  <c r="N1328" i="6"/>
  <c r="M1328" i="6"/>
  <c r="L1328" i="6"/>
  <c r="P1328" i="6" s="1"/>
  <c r="K1328" i="6"/>
  <c r="U1328" i="6" s="1"/>
  <c r="J1328" i="6"/>
  <c r="I1328" i="6"/>
  <c r="H1328" i="6"/>
  <c r="G1328" i="6"/>
  <c r="F1328" i="6"/>
  <c r="V1328" i="6" s="1"/>
  <c r="E1328" i="6"/>
  <c r="D1328" i="6"/>
  <c r="Q1328" i="6" s="1"/>
  <c r="C1328" i="6"/>
  <c r="B1328" i="6"/>
  <c r="A1328" i="6"/>
  <c r="U1327" i="6"/>
  <c r="S1327" i="6"/>
  <c r="Q1327" i="6"/>
  <c r="P1327" i="6"/>
  <c r="M1327" i="6"/>
  <c r="L1327" i="6"/>
  <c r="K1327" i="6"/>
  <c r="J1327" i="6"/>
  <c r="H1327" i="6"/>
  <c r="I1327" i="6" s="1"/>
  <c r="G1327" i="6"/>
  <c r="F1327" i="6"/>
  <c r="T1327" i="6" s="1"/>
  <c r="E1327" i="6"/>
  <c r="R1327" i="6" s="1"/>
  <c r="D1327" i="6"/>
  <c r="B1327" i="6"/>
  <c r="O1327" i="6" s="1"/>
  <c r="A1327" i="6"/>
  <c r="R1326" i="6"/>
  <c r="O1326" i="6"/>
  <c r="N1326" i="6"/>
  <c r="M1326" i="6"/>
  <c r="L1326" i="6"/>
  <c r="P1326" i="6" s="1"/>
  <c r="K1326" i="6"/>
  <c r="U1326" i="6" s="1"/>
  <c r="J1326" i="6"/>
  <c r="S1326" i="6" s="1"/>
  <c r="G1326" i="6"/>
  <c r="H1326" i="6" s="1"/>
  <c r="I1326" i="6" s="1"/>
  <c r="F1326" i="6"/>
  <c r="T1326" i="6" s="1"/>
  <c r="E1326" i="6"/>
  <c r="D1326" i="6"/>
  <c r="Q1326" i="6" s="1"/>
  <c r="C1326" i="6"/>
  <c r="B1326" i="6"/>
  <c r="A1326" i="6"/>
  <c r="U1325" i="6"/>
  <c r="Q1325" i="6"/>
  <c r="O1325" i="6"/>
  <c r="N1325" i="6"/>
  <c r="M1325" i="6"/>
  <c r="L1325" i="6"/>
  <c r="P1325" i="6" s="1"/>
  <c r="K1325" i="6"/>
  <c r="J1325" i="6"/>
  <c r="S1325" i="6" s="1"/>
  <c r="G1325" i="6"/>
  <c r="H1325" i="6" s="1"/>
  <c r="I1325" i="6" s="1"/>
  <c r="F1325" i="6"/>
  <c r="E1325" i="6"/>
  <c r="R1325" i="6" s="1"/>
  <c r="D1325" i="6"/>
  <c r="C1325" i="6"/>
  <c r="B1325" i="6"/>
  <c r="A1325" i="6"/>
  <c r="U1324" i="6"/>
  <c r="P1324" i="6"/>
  <c r="M1324" i="6"/>
  <c r="L1324" i="6"/>
  <c r="K1324" i="6"/>
  <c r="J1324" i="6"/>
  <c r="S1324" i="6" s="1"/>
  <c r="G1324" i="6"/>
  <c r="H1324" i="6" s="1"/>
  <c r="I1324" i="6" s="1"/>
  <c r="F1324" i="6"/>
  <c r="T1324" i="6" s="1"/>
  <c r="E1324" i="6"/>
  <c r="R1324" i="6" s="1"/>
  <c r="D1324" i="6"/>
  <c r="Q1324" i="6" s="1"/>
  <c r="C1324" i="6"/>
  <c r="B1324" i="6"/>
  <c r="A1324" i="6"/>
  <c r="U1323" i="6"/>
  <c r="S1323" i="6"/>
  <c r="R1323" i="6"/>
  <c r="Q1323" i="6"/>
  <c r="P1323" i="6"/>
  <c r="M1323" i="6"/>
  <c r="L1323" i="6"/>
  <c r="K1323" i="6"/>
  <c r="J1323" i="6"/>
  <c r="G1323" i="6"/>
  <c r="H1323" i="6" s="1"/>
  <c r="I1323" i="6" s="1"/>
  <c r="F1323" i="6"/>
  <c r="T1323" i="6" s="1"/>
  <c r="E1323" i="6"/>
  <c r="D1323" i="6"/>
  <c r="B1323" i="6"/>
  <c r="A1323" i="6"/>
  <c r="Q1322" i="6"/>
  <c r="M1322" i="6"/>
  <c r="L1322" i="6"/>
  <c r="P1322" i="6" s="1"/>
  <c r="K1322" i="6"/>
  <c r="U1322" i="6" s="1"/>
  <c r="J1322" i="6"/>
  <c r="S1322" i="6" s="1"/>
  <c r="I1322" i="6"/>
  <c r="H1322" i="6"/>
  <c r="G1322" i="6"/>
  <c r="F1322" i="6"/>
  <c r="T1322" i="6" s="1"/>
  <c r="E1322" i="6"/>
  <c r="R1322" i="6" s="1"/>
  <c r="D1322" i="6"/>
  <c r="B1322" i="6"/>
  <c r="C1322" i="6" s="1"/>
  <c r="A1322" i="6"/>
  <c r="U1321" i="6"/>
  <c r="T1321" i="6"/>
  <c r="S1321" i="6"/>
  <c r="R1321" i="6"/>
  <c r="O1321" i="6"/>
  <c r="N1321" i="6"/>
  <c r="M1321" i="6"/>
  <c r="L1321" i="6"/>
  <c r="P1321" i="6" s="1"/>
  <c r="K1321" i="6"/>
  <c r="J1321" i="6"/>
  <c r="G1321" i="6"/>
  <c r="H1321" i="6" s="1"/>
  <c r="I1321" i="6" s="1"/>
  <c r="F1321" i="6"/>
  <c r="E1321" i="6"/>
  <c r="D1321" i="6"/>
  <c r="Q1321" i="6" s="1"/>
  <c r="C1321" i="6"/>
  <c r="B1321" i="6"/>
  <c r="A1321" i="6"/>
  <c r="T1320" i="6"/>
  <c r="S1320" i="6"/>
  <c r="P1320" i="6"/>
  <c r="O1320" i="6"/>
  <c r="N1320" i="6"/>
  <c r="M1320" i="6"/>
  <c r="L1320" i="6"/>
  <c r="K1320" i="6"/>
  <c r="U1320" i="6" s="1"/>
  <c r="J1320" i="6"/>
  <c r="H1320" i="6"/>
  <c r="G1320" i="6"/>
  <c r="F1320" i="6"/>
  <c r="E1320" i="6"/>
  <c r="R1320" i="6" s="1"/>
  <c r="D1320" i="6"/>
  <c r="Q1320" i="6" s="1"/>
  <c r="C1320" i="6"/>
  <c r="B1320" i="6"/>
  <c r="A1320" i="6"/>
  <c r="R1319" i="6"/>
  <c r="Q1319" i="6"/>
  <c r="P1319" i="6"/>
  <c r="O1319" i="6"/>
  <c r="N1319" i="6"/>
  <c r="M1319" i="6"/>
  <c r="L1319" i="6"/>
  <c r="K1319" i="6"/>
  <c r="U1319" i="6" s="1"/>
  <c r="J1319" i="6"/>
  <c r="S1319" i="6" s="1"/>
  <c r="G1319" i="6"/>
  <c r="H1319" i="6" s="1"/>
  <c r="I1319" i="6" s="1"/>
  <c r="F1319" i="6"/>
  <c r="T1319" i="6" s="1"/>
  <c r="E1319" i="6"/>
  <c r="D1319" i="6"/>
  <c r="C1319" i="6"/>
  <c r="B1319" i="6"/>
  <c r="A1319" i="6"/>
  <c r="U1318" i="6"/>
  <c r="Q1318" i="6"/>
  <c r="O1318" i="6"/>
  <c r="N1318" i="6"/>
  <c r="M1318" i="6"/>
  <c r="L1318" i="6"/>
  <c r="P1318" i="6" s="1"/>
  <c r="K1318" i="6"/>
  <c r="J1318" i="6"/>
  <c r="S1318" i="6" s="1"/>
  <c r="H1318" i="6"/>
  <c r="I1318" i="6" s="1"/>
  <c r="G1318" i="6"/>
  <c r="F1318" i="6"/>
  <c r="E1318" i="6"/>
  <c r="R1318" i="6" s="1"/>
  <c r="D1318" i="6"/>
  <c r="C1318" i="6"/>
  <c r="B1318" i="6"/>
  <c r="A1318" i="6"/>
  <c r="U1317" i="6"/>
  <c r="T1317" i="6"/>
  <c r="R1317" i="6"/>
  <c r="P1317" i="6"/>
  <c r="M1317" i="6"/>
  <c r="L1317" i="6"/>
  <c r="K1317" i="6"/>
  <c r="J1317" i="6"/>
  <c r="S1317" i="6" s="1"/>
  <c r="I1317" i="6"/>
  <c r="H1317" i="6"/>
  <c r="G1317" i="6"/>
  <c r="F1317" i="6"/>
  <c r="E1317" i="6"/>
  <c r="D1317" i="6"/>
  <c r="Q1317" i="6" s="1"/>
  <c r="B1317" i="6"/>
  <c r="A1317" i="6"/>
  <c r="U1316" i="6"/>
  <c r="S1316" i="6"/>
  <c r="R1316" i="6"/>
  <c r="M1316" i="6"/>
  <c r="L1316" i="6"/>
  <c r="P1316" i="6" s="1"/>
  <c r="K1316" i="6"/>
  <c r="J1316" i="6"/>
  <c r="G1316" i="6"/>
  <c r="H1316" i="6" s="1"/>
  <c r="I1316" i="6" s="1"/>
  <c r="F1316" i="6"/>
  <c r="T1316" i="6" s="1"/>
  <c r="E1316" i="6"/>
  <c r="D1316" i="6"/>
  <c r="Q1316" i="6" s="1"/>
  <c r="C1316" i="6"/>
  <c r="B1316" i="6"/>
  <c r="O1316" i="6" s="1"/>
  <c r="A1316" i="6"/>
  <c r="Q1315" i="6"/>
  <c r="P1315" i="6"/>
  <c r="O1315" i="6"/>
  <c r="N1315" i="6"/>
  <c r="M1315" i="6"/>
  <c r="L1315" i="6"/>
  <c r="K1315" i="6"/>
  <c r="U1315" i="6" s="1"/>
  <c r="J1315" i="6"/>
  <c r="S1315" i="6" s="1"/>
  <c r="I1315" i="6"/>
  <c r="H1315" i="6"/>
  <c r="G1315" i="6"/>
  <c r="F1315" i="6"/>
  <c r="T1315" i="6" s="1"/>
  <c r="E1315" i="6"/>
  <c r="R1315" i="6" s="1"/>
  <c r="D1315" i="6"/>
  <c r="B1315" i="6"/>
  <c r="C1315" i="6" s="1"/>
  <c r="A1315" i="6"/>
  <c r="S1314" i="6"/>
  <c r="O1314" i="6"/>
  <c r="N1314" i="6"/>
  <c r="M1314" i="6"/>
  <c r="L1314" i="6"/>
  <c r="P1314" i="6" s="1"/>
  <c r="K1314" i="6"/>
  <c r="U1314" i="6" s="1"/>
  <c r="J1314" i="6"/>
  <c r="G1314" i="6"/>
  <c r="H1314" i="6" s="1"/>
  <c r="I1314" i="6" s="1"/>
  <c r="F1314" i="6"/>
  <c r="E1314" i="6"/>
  <c r="R1314" i="6" s="1"/>
  <c r="D1314" i="6"/>
  <c r="Q1314" i="6" s="1"/>
  <c r="C1314" i="6"/>
  <c r="B1314" i="6"/>
  <c r="A1314" i="6"/>
  <c r="T1313" i="6"/>
  <c r="S1313" i="6"/>
  <c r="R1313" i="6"/>
  <c r="Q1313" i="6"/>
  <c r="P1313" i="6"/>
  <c r="O1313" i="6"/>
  <c r="M1313" i="6"/>
  <c r="L1313" i="6"/>
  <c r="K1313" i="6"/>
  <c r="U1313" i="6" s="1"/>
  <c r="J1313" i="6"/>
  <c r="H1313" i="6"/>
  <c r="I1313" i="6" s="1"/>
  <c r="G1313" i="6"/>
  <c r="F1313" i="6"/>
  <c r="E1313" i="6"/>
  <c r="D1313" i="6"/>
  <c r="B1313" i="6"/>
  <c r="V1313" i="6" s="1"/>
  <c r="W1313" i="6" s="1"/>
  <c r="X1313" i="6" s="1"/>
  <c r="A1313" i="6"/>
  <c r="U1312" i="6"/>
  <c r="R1312" i="6"/>
  <c r="P1312" i="6"/>
  <c r="M1312" i="6"/>
  <c r="L1312" i="6"/>
  <c r="K1312" i="6"/>
  <c r="J1312" i="6"/>
  <c r="S1312" i="6" s="1"/>
  <c r="G1312" i="6"/>
  <c r="H1312" i="6" s="1"/>
  <c r="I1312" i="6" s="1"/>
  <c r="F1312" i="6"/>
  <c r="T1312" i="6" s="1"/>
  <c r="E1312" i="6"/>
  <c r="D1312" i="6"/>
  <c r="Q1312" i="6" s="1"/>
  <c r="C1312" i="6"/>
  <c r="B1312" i="6"/>
  <c r="A1312" i="6"/>
  <c r="Q1311" i="6"/>
  <c r="O1311" i="6"/>
  <c r="N1311" i="6"/>
  <c r="M1311" i="6"/>
  <c r="L1311" i="6"/>
  <c r="P1311" i="6" s="1"/>
  <c r="K1311" i="6"/>
  <c r="U1311" i="6" s="1"/>
  <c r="J1311" i="6"/>
  <c r="S1311" i="6" s="1"/>
  <c r="G1311" i="6"/>
  <c r="H1311" i="6" s="1"/>
  <c r="I1311" i="6" s="1"/>
  <c r="F1311" i="6"/>
  <c r="E1311" i="6"/>
  <c r="R1311" i="6" s="1"/>
  <c r="D1311" i="6"/>
  <c r="C1311" i="6"/>
  <c r="B1311" i="6"/>
  <c r="A1311" i="6"/>
  <c r="U1310" i="6"/>
  <c r="T1310" i="6"/>
  <c r="S1310" i="6"/>
  <c r="Q1310" i="6"/>
  <c r="P1310" i="6"/>
  <c r="M1310" i="6"/>
  <c r="L1310" i="6"/>
  <c r="K1310" i="6"/>
  <c r="J1310" i="6"/>
  <c r="G1310" i="6"/>
  <c r="H1310" i="6" s="1"/>
  <c r="F1310" i="6"/>
  <c r="E1310" i="6"/>
  <c r="D1310" i="6"/>
  <c r="B1310" i="6"/>
  <c r="A1310" i="6"/>
  <c r="U1309" i="6"/>
  <c r="S1309" i="6"/>
  <c r="R1309" i="6"/>
  <c r="Q1309" i="6"/>
  <c r="O1309" i="6"/>
  <c r="N1309" i="6"/>
  <c r="M1309" i="6"/>
  <c r="L1309" i="6"/>
  <c r="P1309" i="6" s="1"/>
  <c r="K1309" i="6"/>
  <c r="J1309" i="6"/>
  <c r="I1309" i="6"/>
  <c r="G1309" i="6"/>
  <c r="H1309" i="6" s="1"/>
  <c r="F1309" i="6"/>
  <c r="T1309" i="6" s="1"/>
  <c r="E1309" i="6"/>
  <c r="D1309" i="6"/>
  <c r="B1309" i="6"/>
  <c r="A1309" i="6"/>
  <c r="S1308" i="6"/>
  <c r="Q1308" i="6"/>
  <c r="P1308" i="6"/>
  <c r="O1308" i="6"/>
  <c r="M1308" i="6"/>
  <c r="L1308" i="6"/>
  <c r="K1308" i="6"/>
  <c r="U1308" i="6" s="1"/>
  <c r="J1308" i="6"/>
  <c r="H1308" i="6"/>
  <c r="G1308" i="6"/>
  <c r="F1308" i="6"/>
  <c r="T1308" i="6" s="1"/>
  <c r="E1308" i="6"/>
  <c r="D1308" i="6"/>
  <c r="B1308" i="6"/>
  <c r="C1308" i="6" s="1"/>
  <c r="A1308" i="6"/>
  <c r="R1307" i="6"/>
  <c r="O1307" i="6"/>
  <c r="N1307" i="6"/>
  <c r="M1307" i="6"/>
  <c r="L1307" i="6"/>
  <c r="P1307" i="6" s="1"/>
  <c r="K1307" i="6"/>
  <c r="U1307" i="6" s="1"/>
  <c r="J1307" i="6"/>
  <c r="S1307" i="6" s="1"/>
  <c r="H1307" i="6"/>
  <c r="I1307" i="6" s="1"/>
  <c r="G1307" i="6"/>
  <c r="F1307" i="6"/>
  <c r="E1307" i="6"/>
  <c r="D1307" i="6"/>
  <c r="Q1307" i="6" s="1"/>
  <c r="C1307" i="6"/>
  <c r="B1307" i="6"/>
  <c r="A1307" i="6"/>
  <c r="U1306" i="6"/>
  <c r="T1306" i="6"/>
  <c r="S1306" i="6"/>
  <c r="P1306" i="6"/>
  <c r="M1306" i="6"/>
  <c r="L1306" i="6"/>
  <c r="K1306" i="6"/>
  <c r="J1306" i="6"/>
  <c r="G1306" i="6"/>
  <c r="H1306" i="6" s="1"/>
  <c r="I1306" i="6" s="1"/>
  <c r="F1306" i="6"/>
  <c r="E1306" i="6"/>
  <c r="D1306" i="6"/>
  <c r="Q1306" i="6" s="1"/>
  <c r="B1306" i="6"/>
  <c r="O1306" i="6" s="1"/>
  <c r="A1306" i="6"/>
  <c r="R1305" i="6"/>
  <c r="O1305" i="6"/>
  <c r="N1305" i="6"/>
  <c r="M1305" i="6"/>
  <c r="L1305" i="6"/>
  <c r="P1305" i="6" s="1"/>
  <c r="K1305" i="6"/>
  <c r="U1305" i="6" s="1"/>
  <c r="J1305" i="6"/>
  <c r="S1305" i="6" s="1"/>
  <c r="G1305" i="6"/>
  <c r="H1305" i="6" s="1"/>
  <c r="I1305" i="6" s="1"/>
  <c r="F1305" i="6"/>
  <c r="T1305" i="6" s="1"/>
  <c r="E1305" i="6"/>
  <c r="D1305" i="6"/>
  <c r="Q1305" i="6" s="1"/>
  <c r="C1305" i="6"/>
  <c r="B1305" i="6"/>
  <c r="A1305" i="6"/>
  <c r="U1304" i="6"/>
  <c r="Q1304" i="6"/>
  <c r="O1304" i="6"/>
  <c r="N1304" i="6"/>
  <c r="M1304" i="6"/>
  <c r="L1304" i="6"/>
  <c r="P1304" i="6" s="1"/>
  <c r="K1304" i="6"/>
  <c r="J1304" i="6"/>
  <c r="S1304" i="6" s="1"/>
  <c r="G1304" i="6"/>
  <c r="H1304" i="6" s="1"/>
  <c r="I1304" i="6" s="1"/>
  <c r="F1304" i="6"/>
  <c r="E1304" i="6"/>
  <c r="R1304" i="6" s="1"/>
  <c r="D1304" i="6"/>
  <c r="C1304" i="6"/>
  <c r="B1304" i="6"/>
  <c r="A1304" i="6"/>
  <c r="U1303" i="6"/>
  <c r="P1303" i="6"/>
  <c r="M1303" i="6"/>
  <c r="L1303" i="6"/>
  <c r="K1303" i="6"/>
  <c r="J1303" i="6"/>
  <c r="S1303" i="6" s="1"/>
  <c r="G1303" i="6"/>
  <c r="H1303" i="6" s="1"/>
  <c r="I1303" i="6" s="1"/>
  <c r="F1303" i="6"/>
  <c r="T1303" i="6" s="1"/>
  <c r="E1303" i="6"/>
  <c r="R1303" i="6" s="1"/>
  <c r="D1303" i="6"/>
  <c r="Q1303" i="6" s="1"/>
  <c r="C1303" i="6"/>
  <c r="B1303" i="6"/>
  <c r="A1303" i="6"/>
  <c r="U1302" i="6"/>
  <c r="T1302" i="6"/>
  <c r="S1302" i="6"/>
  <c r="R1302" i="6"/>
  <c r="Q1302" i="6"/>
  <c r="P1302" i="6"/>
  <c r="N1302" i="6"/>
  <c r="M1302" i="6"/>
  <c r="L1302" i="6"/>
  <c r="K1302" i="6"/>
  <c r="J1302" i="6"/>
  <c r="G1302" i="6"/>
  <c r="H1302" i="6" s="1"/>
  <c r="I1302" i="6" s="1"/>
  <c r="F1302" i="6"/>
  <c r="E1302" i="6"/>
  <c r="D1302" i="6"/>
  <c r="C1302" i="6"/>
  <c r="B1302" i="6"/>
  <c r="O1302" i="6" s="1"/>
  <c r="A1302" i="6"/>
  <c r="Q1301" i="6"/>
  <c r="O1301" i="6"/>
  <c r="N1301" i="6"/>
  <c r="M1301" i="6"/>
  <c r="L1301" i="6"/>
  <c r="P1301" i="6" s="1"/>
  <c r="K1301" i="6"/>
  <c r="U1301" i="6" s="1"/>
  <c r="J1301" i="6"/>
  <c r="S1301" i="6" s="1"/>
  <c r="I1301" i="6"/>
  <c r="H1301" i="6"/>
  <c r="G1301" i="6"/>
  <c r="F1301" i="6"/>
  <c r="T1301" i="6" s="1"/>
  <c r="E1301" i="6"/>
  <c r="R1301" i="6" s="1"/>
  <c r="D1301" i="6"/>
  <c r="C1301" i="6"/>
  <c r="B1301" i="6"/>
  <c r="A1301" i="6"/>
  <c r="U1300" i="6"/>
  <c r="T1300" i="6"/>
  <c r="S1300" i="6"/>
  <c r="O1300" i="6"/>
  <c r="N1300" i="6"/>
  <c r="M1300" i="6"/>
  <c r="L1300" i="6"/>
  <c r="P1300" i="6" s="1"/>
  <c r="K1300" i="6"/>
  <c r="J1300" i="6"/>
  <c r="H1300" i="6"/>
  <c r="I1300" i="6" s="1"/>
  <c r="G1300" i="6"/>
  <c r="F1300" i="6"/>
  <c r="E1300" i="6"/>
  <c r="R1300" i="6" s="1"/>
  <c r="D1300" i="6"/>
  <c r="Q1300" i="6" s="1"/>
  <c r="C1300" i="6"/>
  <c r="B1300" i="6"/>
  <c r="A1300" i="6"/>
  <c r="S1299" i="6"/>
  <c r="R1299" i="6"/>
  <c r="Q1299" i="6"/>
  <c r="P1299" i="6"/>
  <c r="O1299" i="6"/>
  <c r="N1299" i="6"/>
  <c r="M1299" i="6"/>
  <c r="L1299" i="6"/>
  <c r="K1299" i="6"/>
  <c r="U1299" i="6" s="1"/>
  <c r="J1299" i="6"/>
  <c r="I1299" i="6"/>
  <c r="H1299" i="6"/>
  <c r="G1299" i="6"/>
  <c r="F1299" i="6"/>
  <c r="T1299" i="6" s="1"/>
  <c r="E1299" i="6"/>
  <c r="D1299" i="6"/>
  <c r="C1299" i="6"/>
  <c r="B1299" i="6"/>
  <c r="A1299" i="6"/>
  <c r="U1298" i="6"/>
  <c r="S1298" i="6"/>
  <c r="P1298" i="6"/>
  <c r="M1298" i="6"/>
  <c r="L1298" i="6"/>
  <c r="K1298" i="6"/>
  <c r="J1298" i="6"/>
  <c r="G1298" i="6"/>
  <c r="H1298" i="6" s="1"/>
  <c r="F1298" i="6"/>
  <c r="T1298" i="6" s="1"/>
  <c r="E1298" i="6"/>
  <c r="R1298" i="6" s="1"/>
  <c r="D1298" i="6"/>
  <c r="Q1298" i="6" s="1"/>
  <c r="C1298" i="6"/>
  <c r="B1298" i="6"/>
  <c r="A1298" i="6"/>
  <c r="Q1297" i="6"/>
  <c r="O1297" i="6"/>
  <c r="N1297" i="6"/>
  <c r="M1297" i="6"/>
  <c r="L1297" i="6"/>
  <c r="P1297" i="6" s="1"/>
  <c r="K1297" i="6"/>
  <c r="U1297" i="6" s="1"/>
  <c r="J1297" i="6"/>
  <c r="S1297" i="6" s="1"/>
  <c r="G1297" i="6"/>
  <c r="H1297" i="6" s="1"/>
  <c r="I1297" i="6" s="1"/>
  <c r="F1297" i="6"/>
  <c r="E1297" i="6"/>
  <c r="R1297" i="6" s="1"/>
  <c r="D1297" i="6"/>
  <c r="C1297" i="6"/>
  <c r="B1297" i="6"/>
  <c r="A1297" i="6"/>
  <c r="U1296" i="6"/>
  <c r="T1296" i="6"/>
  <c r="S1296" i="6"/>
  <c r="Q1296" i="6"/>
  <c r="P1296" i="6"/>
  <c r="M1296" i="6"/>
  <c r="L1296" i="6"/>
  <c r="K1296" i="6"/>
  <c r="J1296" i="6"/>
  <c r="G1296" i="6"/>
  <c r="H1296" i="6" s="1"/>
  <c r="I1296" i="6" s="1"/>
  <c r="F1296" i="6"/>
  <c r="E1296" i="6"/>
  <c r="D1296" i="6"/>
  <c r="B1296" i="6"/>
  <c r="A1296" i="6"/>
  <c r="U1295" i="6"/>
  <c r="S1295" i="6"/>
  <c r="R1295" i="6"/>
  <c r="Q1295" i="6"/>
  <c r="O1295" i="6"/>
  <c r="N1295" i="6"/>
  <c r="M1295" i="6"/>
  <c r="L1295" i="6"/>
  <c r="P1295" i="6" s="1"/>
  <c r="K1295" i="6"/>
  <c r="J1295" i="6"/>
  <c r="I1295" i="6"/>
  <c r="G1295" i="6"/>
  <c r="H1295" i="6" s="1"/>
  <c r="F1295" i="6"/>
  <c r="T1295" i="6" s="1"/>
  <c r="E1295" i="6"/>
  <c r="D1295" i="6"/>
  <c r="B1295" i="6"/>
  <c r="A1295" i="6"/>
  <c r="S1294" i="6"/>
  <c r="Q1294" i="6"/>
  <c r="P1294" i="6"/>
  <c r="O1294" i="6"/>
  <c r="M1294" i="6"/>
  <c r="L1294" i="6"/>
  <c r="K1294" i="6"/>
  <c r="U1294" i="6" s="1"/>
  <c r="J1294" i="6"/>
  <c r="H1294" i="6"/>
  <c r="G1294" i="6"/>
  <c r="F1294" i="6"/>
  <c r="T1294" i="6" s="1"/>
  <c r="E1294" i="6"/>
  <c r="D1294" i="6"/>
  <c r="B1294" i="6"/>
  <c r="N1294" i="6" s="1"/>
  <c r="A1294" i="6"/>
  <c r="T1293" i="6"/>
  <c r="S1293" i="6"/>
  <c r="R1293" i="6"/>
  <c r="O1293" i="6"/>
  <c r="N1293" i="6"/>
  <c r="M1293" i="6"/>
  <c r="L1293" i="6"/>
  <c r="P1293" i="6" s="1"/>
  <c r="K1293" i="6"/>
  <c r="U1293" i="6" s="1"/>
  <c r="J1293" i="6"/>
  <c r="I1293" i="6"/>
  <c r="H1293" i="6"/>
  <c r="G1293" i="6"/>
  <c r="F1293" i="6"/>
  <c r="V1293" i="6" s="1"/>
  <c r="W1293" i="6" s="1"/>
  <c r="X1293" i="6" s="1"/>
  <c r="E1293" i="6"/>
  <c r="D1293" i="6"/>
  <c r="Q1293" i="6" s="1"/>
  <c r="B1293" i="6"/>
  <c r="C1293" i="6" s="1"/>
  <c r="A1293" i="6"/>
  <c r="U1292" i="6"/>
  <c r="S1292" i="6"/>
  <c r="R1292" i="6"/>
  <c r="Q1292" i="6"/>
  <c r="P1292" i="6"/>
  <c r="M1292" i="6"/>
  <c r="L1292" i="6"/>
  <c r="K1292" i="6"/>
  <c r="J1292" i="6"/>
  <c r="G1292" i="6"/>
  <c r="H1292" i="6" s="1"/>
  <c r="I1292" i="6" s="1"/>
  <c r="F1292" i="6"/>
  <c r="E1292" i="6"/>
  <c r="D1292" i="6"/>
  <c r="C1292" i="6"/>
  <c r="B1292" i="6"/>
  <c r="O1292" i="6" s="1"/>
  <c r="A1292" i="6"/>
  <c r="R1291" i="6"/>
  <c r="Q1291" i="6"/>
  <c r="P1291" i="6"/>
  <c r="N1291" i="6"/>
  <c r="M1291" i="6"/>
  <c r="L1291" i="6"/>
  <c r="K1291" i="6"/>
  <c r="U1291" i="6" s="1"/>
  <c r="J1291" i="6"/>
  <c r="S1291" i="6" s="1"/>
  <c r="G1291" i="6"/>
  <c r="H1291" i="6" s="1"/>
  <c r="I1291" i="6" s="1"/>
  <c r="F1291" i="6"/>
  <c r="T1291" i="6" s="1"/>
  <c r="E1291" i="6"/>
  <c r="D1291" i="6"/>
  <c r="B1291" i="6"/>
  <c r="O1291" i="6" s="1"/>
  <c r="A1291" i="6"/>
  <c r="U1290" i="6"/>
  <c r="Q1290" i="6"/>
  <c r="O1290" i="6"/>
  <c r="N1290" i="6"/>
  <c r="M1290" i="6"/>
  <c r="L1290" i="6"/>
  <c r="P1290" i="6" s="1"/>
  <c r="K1290" i="6"/>
  <c r="J1290" i="6"/>
  <c r="S1290" i="6" s="1"/>
  <c r="G1290" i="6"/>
  <c r="H1290" i="6" s="1"/>
  <c r="I1290" i="6" s="1"/>
  <c r="F1290" i="6"/>
  <c r="T1290" i="6" s="1"/>
  <c r="E1290" i="6"/>
  <c r="R1290" i="6" s="1"/>
  <c r="D1290" i="6"/>
  <c r="C1290" i="6"/>
  <c r="B1290" i="6"/>
  <c r="A1290" i="6"/>
  <c r="T1289" i="6"/>
  <c r="S1289" i="6"/>
  <c r="R1289" i="6"/>
  <c r="Q1289" i="6"/>
  <c r="P1289" i="6"/>
  <c r="M1289" i="6"/>
  <c r="L1289" i="6"/>
  <c r="K1289" i="6"/>
  <c r="U1289" i="6" s="1"/>
  <c r="J1289" i="6"/>
  <c r="I1289" i="6"/>
  <c r="H1289" i="6"/>
  <c r="G1289" i="6"/>
  <c r="F1289" i="6"/>
  <c r="E1289" i="6"/>
  <c r="D1289" i="6"/>
  <c r="C1289" i="6"/>
  <c r="B1289" i="6"/>
  <c r="A1289" i="6"/>
  <c r="U1288" i="6"/>
  <c r="S1288" i="6"/>
  <c r="Q1288" i="6"/>
  <c r="P1288" i="6"/>
  <c r="M1288" i="6"/>
  <c r="L1288" i="6"/>
  <c r="K1288" i="6"/>
  <c r="J1288" i="6"/>
  <c r="I1288" i="6"/>
  <c r="G1288" i="6"/>
  <c r="H1288" i="6" s="1"/>
  <c r="F1288" i="6"/>
  <c r="T1288" i="6" s="1"/>
  <c r="E1288" i="6"/>
  <c r="R1288" i="6" s="1"/>
  <c r="D1288" i="6"/>
  <c r="B1288" i="6"/>
  <c r="A1288" i="6"/>
  <c r="Q1287" i="6"/>
  <c r="O1287" i="6"/>
  <c r="N1287" i="6"/>
  <c r="M1287" i="6"/>
  <c r="L1287" i="6"/>
  <c r="P1287" i="6" s="1"/>
  <c r="K1287" i="6"/>
  <c r="U1287" i="6" s="1"/>
  <c r="J1287" i="6"/>
  <c r="S1287" i="6" s="1"/>
  <c r="I1287" i="6"/>
  <c r="H1287" i="6"/>
  <c r="G1287" i="6"/>
  <c r="F1287" i="6"/>
  <c r="T1287" i="6" s="1"/>
  <c r="E1287" i="6"/>
  <c r="R1287" i="6" s="1"/>
  <c r="D1287" i="6"/>
  <c r="C1287" i="6"/>
  <c r="B1287" i="6"/>
  <c r="V1287" i="6" s="1"/>
  <c r="W1287" i="6" s="1"/>
  <c r="X1287" i="6" s="1"/>
  <c r="A1287" i="6"/>
  <c r="S1286" i="6"/>
  <c r="O1286" i="6"/>
  <c r="N1286" i="6"/>
  <c r="M1286" i="6"/>
  <c r="L1286" i="6"/>
  <c r="P1286" i="6" s="1"/>
  <c r="K1286" i="6"/>
  <c r="U1286" i="6" s="1"/>
  <c r="J1286" i="6"/>
  <c r="G1286" i="6"/>
  <c r="H1286" i="6" s="1"/>
  <c r="I1286" i="6" s="1"/>
  <c r="F1286" i="6"/>
  <c r="E1286" i="6"/>
  <c r="R1286" i="6" s="1"/>
  <c r="D1286" i="6"/>
  <c r="Q1286" i="6" s="1"/>
  <c r="B1286" i="6"/>
  <c r="C1286" i="6" s="1"/>
  <c r="A1286" i="6"/>
  <c r="S1285" i="6"/>
  <c r="Q1285" i="6"/>
  <c r="P1285" i="6"/>
  <c r="O1285" i="6"/>
  <c r="M1285" i="6"/>
  <c r="L1285" i="6"/>
  <c r="K1285" i="6"/>
  <c r="U1285" i="6" s="1"/>
  <c r="J1285" i="6"/>
  <c r="H1285" i="6"/>
  <c r="G1285" i="6"/>
  <c r="F1285" i="6"/>
  <c r="T1285" i="6" s="1"/>
  <c r="E1285" i="6"/>
  <c r="I1285" i="6" s="1"/>
  <c r="D1285" i="6"/>
  <c r="B1285" i="6"/>
  <c r="A1285" i="6"/>
  <c r="R1284" i="6"/>
  <c r="M1284" i="6"/>
  <c r="L1284" i="6"/>
  <c r="P1284" i="6" s="1"/>
  <c r="K1284" i="6"/>
  <c r="U1284" i="6" s="1"/>
  <c r="J1284" i="6"/>
  <c r="S1284" i="6" s="1"/>
  <c r="G1284" i="6"/>
  <c r="H1284" i="6" s="1"/>
  <c r="I1284" i="6" s="1"/>
  <c r="F1284" i="6"/>
  <c r="T1284" i="6" s="1"/>
  <c r="E1284" i="6"/>
  <c r="D1284" i="6"/>
  <c r="Q1284" i="6" s="1"/>
  <c r="B1284" i="6"/>
  <c r="A1284" i="6"/>
  <c r="T1283" i="6"/>
  <c r="Q1283" i="6"/>
  <c r="O1283" i="6"/>
  <c r="N1283" i="6"/>
  <c r="M1283" i="6"/>
  <c r="L1283" i="6"/>
  <c r="P1283" i="6" s="1"/>
  <c r="K1283" i="6"/>
  <c r="U1283" i="6" s="1"/>
  <c r="J1283" i="6"/>
  <c r="S1283" i="6" s="1"/>
  <c r="I1283" i="6"/>
  <c r="H1283" i="6"/>
  <c r="G1283" i="6"/>
  <c r="F1283" i="6"/>
  <c r="V1283" i="6" s="1"/>
  <c r="W1283" i="6" s="1"/>
  <c r="X1283" i="6" s="1"/>
  <c r="E1283" i="6"/>
  <c r="R1283" i="6" s="1"/>
  <c r="D1283" i="6"/>
  <c r="C1283" i="6"/>
  <c r="B1283" i="6"/>
  <c r="A1283" i="6"/>
  <c r="S1282" i="6"/>
  <c r="P1282" i="6"/>
  <c r="M1282" i="6"/>
  <c r="L1282" i="6"/>
  <c r="K1282" i="6"/>
  <c r="U1282" i="6" s="1"/>
  <c r="J1282" i="6"/>
  <c r="H1282" i="6"/>
  <c r="I1282" i="6" s="1"/>
  <c r="G1282" i="6"/>
  <c r="F1282" i="6"/>
  <c r="E1282" i="6"/>
  <c r="R1282" i="6" s="1"/>
  <c r="D1282" i="6"/>
  <c r="Q1282" i="6" s="1"/>
  <c r="C1282" i="6"/>
  <c r="B1282" i="6"/>
  <c r="A1282" i="6"/>
  <c r="U1281" i="6"/>
  <c r="T1281" i="6"/>
  <c r="S1281" i="6"/>
  <c r="R1281" i="6"/>
  <c r="P1281" i="6"/>
  <c r="O1281" i="6"/>
  <c r="N1281" i="6"/>
  <c r="M1281" i="6"/>
  <c r="L1281" i="6"/>
  <c r="K1281" i="6"/>
  <c r="J1281" i="6"/>
  <c r="I1281" i="6"/>
  <c r="G1281" i="6"/>
  <c r="H1281" i="6" s="1"/>
  <c r="F1281" i="6"/>
  <c r="E1281" i="6"/>
  <c r="D1281" i="6"/>
  <c r="Q1281" i="6" s="1"/>
  <c r="B1281" i="6"/>
  <c r="A1281" i="6"/>
  <c r="Q1280" i="6"/>
  <c r="P1280" i="6"/>
  <c r="M1280" i="6"/>
  <c r="L1280" i="6"/>
  <c r="K1280" i="6"/>
  <c r="U1280" i="6" s="1"/>
  <c r="J1280" i="6"/>
  <c r="S1280" i="6" s="1"/>
  <c r="H1280" i="6"/>
  <c r="I1280" i="6" s="1"/>
  <c r="G1280" i="6"/>
  <c r="F1280" i="6"/>
  <c r="T1280" i="6" s="1"/>
  <c r="E1280" i="6"/>
  <c r="R1280" i="6" s="1"/>
  <c r="D1280" i="6"/>
  <c r="C1280" i="6"/>
  <c r="B1280" i="6"/>
  <c r="O1280" i="6" s="1"/>
  <c r="A1280" i="6"/>
  <c r="T1279" i="6"/>
  <c r="S1279" i="6"/>
  <c r="R1279" i="6"/>
  <c r="O1279" i="6"/>
  <c r="N1279" i="6"/>
  <c r="M1279" i="6"/>
  <c r="L1279" i="6"/>
  <c r="P1279" i="6" s="1"/>
  <c r="K1279" i="6"/>
  <c r="U1279" i="6" s="1"/>
  <c r="J1279" i="6"/>
  <c r="H1279" i="6"/>
  <c r="G1279" i="6"/>
  <c r="F1279" i="6"/>
  <c r="E1279" i="6"/>
  <c r="I1279" i="6" s="1"/>
  <c r="D1279" i="6"/>
  <c r="Q1279" i="6" s="1"/>
  <c r="B1279" i="6"/>
  <c r="C1279" i="6" s="1"/>
  <c r="A1279" i="6"/>
  <c r="S1278" i="6"/>
  <c r="P1278" i="6"/>
  <c r="N1278" i="6"/>
  <c r="M1278" i="6"/>
  <c r="L1278" i="6"/>
  <c r="K1278" i="6"/>
  <c r="U1278" i="6" s="1"/>
  <c r="J1278" i="6"/>
  <c r="I1278" i="6"/>
  <c r="H1278" i="6"/>
  <c r="G1278" i="6"/>
  <c r="F1278" i="6"/>
  <c r="T1278" i="6" s="1"/>
  <c r="E1278" i="6"/>
  <c r="R1278" i="6" s="1"/>
  <c r="D1278" i="6"/>
  <c r="Q1278" i="6" s="1"/>
  <c r="C1278" i="6"/>
  <c r="B1278" i="6"/>
  <c r="O1278" i="6" s="1"/>
  <c r="A1278" i="6"/>
  <c r="U1277" i="6"/>
  <c r="S1277" i="6"/>
  <c r="R1277" i="6"/>
  <c r="Q1277" i="6"/>
  <c r="P1277" i="6"/>
  <c r="M1277" i="6"/>
  <c r="L1277" i="6"/>
  <c r="K1277" i="6"/>
  <c r="J1277" i="6"/>
  <c r="G1277" i="6"/>
  <c r="H1277" i="6" s="1"/>
  <c r="F1277" i="6"/>
  <c r="T1277" i="6" s="1"/>
  <c r="E1277" i="6"/>
  <c r="D1277" i="6"/>
  <c r="B1277" i="6"/>
  <c r="V1277" i="6" s="1"/>
  <c r="W1277" i="6" s="1"/>
  <c r="X1277" i="6" s="1"/>
  <c r="A1277" i="6"/>
  <c r="T1276" i="6"/>
  <c r="Q1276" i="6"/>
  <c r="O1276" i="6"/>
  <c r="N1276" i="6"/>
  <c r="M1276" i="6"/>
  <c r="L1276" i="6"/>
  <c r="P1276" i="6" s="1"/>
  <c r="K1276" i="6"/>
  <c r="U1276" i="6" s="1"/>
  <c r="J1276" i="6"/>
  <c r="S1276" i="6" s="1"/>
  <c r="H1276" i="6"/>
  <c r="I1276" i="6" s="1"/>
  <c r="G1276" i="6"/>
  <c r="F1276" i="6"/>
  <c r="E1276" i="6"/>
  <c r="R1276" i="6" s="1"/>
  <c r="D1276" i="6"/>
  <c r="C1276" i="6"/>
  <c r="B1276" i="6"/>
  <c r="A1276" i="6"/>
  <c r="T1275" i="6"/>
  <c r="S1275" i="6"/>
  <c r="R1275" i="6"/>
  <c r="Q1275" i="6"/>
  <c r="P1275" i="6"/>
  <c r="M1275" i="6"/>
  <c r="L1275" i="6"/>
  <c r="K1275" i="6"/>
  <c r="U1275" i="6" s="1"/>
  <c r="J1275" i="6"/>
  <c r="H1275" i="6"/>
  <c r="G1275" i="6"/>
  <c r="F1275" i="6"/>
  <c r="E1275" i="6"/>
  <c r="I1275" i="6" s="1"/>
  <c r="D1275" i="6"/>
  <c r="B1275" i="6"/>
  <c r="A1275" i="6"/>
  <c r="U1274" i="6"/>
  <c r="T1274" i="6"/>
  <c r="S1274" i="6"/>
  <c r="M1274" i="6"/>
  <c r="L1274" i="6"/>
  <c r="P1274" i="6" s="1"/>
  <c r="K1274" i="6"/>
  <c r="J1274" i="6"/>
  <c r="I1274" i="6"/>
  <c r="G1274" i="6"/>
  <c r="H1274" i="6" s="1"/>
  <c r="F1274" i="6"/>
  <c r="E1274" i="6"/>
  <c r="R1274" i="6" s="1"/>
  <c r="D1274" i="6"/>
  <c r="Q1274" i="6" s="1"/>
  <c r="C1274" i="6"/>
  <c r="B1274" i="6"/>
  <c r="O1274" i="6" s="1"/>
  <c r="A1274" i="6"/>
  <c r="S1273" i="6"/>
  <c r="Q1273" i="6"/>
  <c r="P1273" i="6"/>
  <c r="O1273" i="6"/>
  <c r="M1273" i="6"/>
  <c r="L1273" i="6"/>
  <c r="K1273" i="6"/>
  <c r="U1273" i="6" s="1"/>
  <c r="J1273" i="6"/>
  <c r="H1273" i="6"/>
  <c r="G1273" i="6"/>
  <c r="F1273" i="6"/>
  <c r="T1273" i="6" s="1"/>
  <c r="E1273" i="6"/>
  <c r="R1273" i="6" s="1"/>
  <c r="D1273" i="6"/>
  <c r="B1273" i="6"/>
  <c r="A1273" i="6"/>
  <c r="U1272" i="6"/>
  <c r="O1272" i="6"/>
  <c r="M1272" i="6"/>
  <c r="L1272" i="6"/>
  <c r="P1272" i="6" s="1"/>
  <c r="K1272" i="6"/>
  <c r="J1272" i="6"/>
  <c r="S1272" i="6" s="1"/>
  <c r="H1272" i="6"/>
  <c r="I1272" i="6" s="1"/>
  <c r="G1272" i="6"/>
  <c r="F1272" i="6"/>
  <c r="T1272" i="6" s="1"/>
  <c r="E1272" i="6"/>
  <c r="R1272" i="6" s="1"/>
  <c r="D1272" i="6"/>
  <c r="Q1272" i="6" s="1"/>
  <c r="B1272" i="6"/>
  <c r="C1272" i="6" s="1"/>
  <c r="A1272" i="6"/>
  <c r="S1271" i="6"/>
  <c r="R1271" i="6"/>
  <c r="Q1271" i="6"/>
  <c r="P1271" i="6"/>
  <c r="M1271" i="6"/>
  <c r="L1271" i="6"/>
  <c r="K1271" i="6"/>
  <c r="U1271" i="6" s="1"/>
  <c r="J1271" i="6"/>
  <c r="G1271" i="6"/>
  <c r="H1271" i="6" s="1"/>
  <c r="I1271" i="6" s="1"/>
  <c r="F1271" i="6"/>
  <c r="T1271" i="6" s="1"/>
  <c r="E1271" i="6"/>
  <c r="D1271" i="6"/>
  <c r="B1271" i="6"/>
  <c r="A1271" i="6"/>
  <c r="M1270" i="6"/>
  <c r="L1270" i="6"/>
  <c r="P1270" i="6" s="1"/>
  <c r="K1270" i="6"/>
  <c r="U1270" i="6" s="1"/>
  <c r="J1270" i="6"/>
  <c r="S1270" i="6" s="1"/>
  <c r="G1270" i="6"/>
  <c r="H1270" i="6" s="1"/>
  <c r="I1270" i="6" s="1"/>
  <c r="F1270" i="6"/>
  <c r="T1270" i="6" s="1"/>
  <c r="E1270" i="6"/>
  <c r="R1270" i="6" s="1"/>
  <c r="D1270" i="6"/>
  <c r="Q1270" i="6" s="1"/>
  <c r="C1270" i="6"/>
  <c r="B1270" i="6"/>
  <c r="O1270" i="6" s="1"/>
  <c r="A1270" i="6"/>
  <c r="U1269" i="6"/>
  <c r="T1269" i="6"/>
  <c r="Q1269" i="6"/>
  <c r="O1269" i="6"/>
  <c r="N1269" i="6"/>
  <c r="M1269" i="6"/>
  <c r="L1269" i="6"/>
  <c r="P1269" i="6" s="1"/>
  <c r="K1269" i="6"/>
  <c r="J1269" i="6"/>
  <c r="S1269" i="6" s="1"/>
  <c r="I1269" i="6"/>
  <c r="H1269" i="6"/>
  <c r="V1269" i="6" s="1"/>
  <c r="W1269" i="6" s="1"/>
  <c r="X1269" i="6" s="1"/>
  <c r="G1269" i="6"/>
  <c r="F1269" i="6"/>
  <c r="E1269" i="6"/>
  <c r="R1269" i="6" s="1"/>
  <c r="D1269" i="6"/>
  <c r="C1269" i="6"/>
  <c r="B1269" i="6"/>
  <c r="A1269" i="6"/>
  <c r="T1268" i="6"/>
  <c r="P1268" i="6"/>
  <c r="M1268" i="6"/>
  <c r="L1268" i="6"/>
  <c r="K1268" i="6"/>
  <c r="U1268" i="6" s="1"/>
  <c r="J1268" i="6"/>
  <c r="S1268" i="6" s="1"/>
  <c r="I1268" i="6"/>
  <c r="H1268" i="6"/>
  <c r="G1268" i="6"/>
  <c r="F1268" i="6"/>
  <c r="E1268" i="6"/>
  <c r="R1268" i="6" s="1"/>
  <c r="D1268" i="6"/>
  <c r="Q1268" i="6" s="1"/>
  <c r="C1268" i="6"/>
  <c r="B1268" i="6"/>
  <c r="A1268" i="6"/>
  <c r="U1267" i="6"/>
  <c r="T1267" i="6"/>
  <c r="S1267" i="6"/>
  <c r="Q1267" i="6"/>
  <c r="P1267" i="6"/>
  <c r="M1267" i="6"/>
  <c r="L1267" i="6"/>
  <c r="K1267" i="6"/>
  <c r="J1267" i="6"/>
  <c r="G1267" i="6"/>
  <c r="H1267" i="6" s="1"/>
  <c r="F1267" i="6"/>
  <c r="E1267" i="6"/>
  <c r="I1267" i="6" s="1"/>
  <c r="D1267" i="6"/>
  <c r="B1267" i="6"/>
  <c r="A1267" i="6"/>
  <c r="S1266" i="6"/>
  <c r="Q1266" i="6"/>
  <c r="M1266" i="6"/>
  <c r="L1266" i="6"/>
  <c r="P1266" i="6" s="1"/>
  <c r="K1266" i="6"/>
  <c r="U1266" i="6" s="1"/>
  <c r="J1266" i="6"/>
  <c r="I1266" i="6"/>
  <c r="H1266" i="6"/>
  <c r="G1266" i="6"/>
  <c r="F1266" i="6"/>
  <c r="T1266" i="6" s="1"/>
  <c r="E1266" i="6"/>
  <c r="R1266" i="6" s="1"/>
  <c r="D1266" i="6"/>
  <c r="C1266" i="6"/>
  <c r="B1266" i="6"/>
  <c r="O1266" i="6" s="1"/>
  <c r="A1266" i="6"/>
  <c r="T1265" i="6"/>
  <c r="S1265" i="6"/>
  <c r="R1265" i="6"/>
  <c r="O1265" i="6"/>
  <c r="M1265" i="6"/>
  <c r="L1265" i="6"/>
  <c r="P1265" i="6" s="1"/>
  <c r="K1265" i="6"/>
  <c r="U1265" i="6" s="1"/>
  <c r="J1265" i="6"/>
  <c r="H1265" i="6"/>
  <c r="G1265" i="6"/>
  <c r="F1265" i="6"/>
  <c r="E1265" i="6"/>
  <c r="I1265" i="6" s="1"/>
  <c r="D1265" i="6"/>
  <c r="Q1265" i="6" s="1"/>
  <c r="B1265" i="6"/>
  <c r="C1265" i="6" s="1"/>
  <c r="A1265" i="6"/>
  <c r="S1264" i="6"/>
  <c r="P1264" i="6"/>
  <c r="N1264" i="6"/>
  <c r="M1264" i="6"/>
  <c r="L1264" i="6"/>
  <c r="K1264" i="6"/>
  <c r="U1264" i="6" s="1"/>
  <c r="J1264" i="6"/>
  <c r="I1264" i="6"/>
  <c r="H1264" i="6"/>
  <c r="G1264" i="6"/>
  <c r="F1264" i="6"/>
  <c r="T1264" i="6" s="1"/>
  <c r="E1264" i="6"/>
  <c r="R1264" i="6" s="1"/>
  <c r="D1264" i="6"/>
  <c r="Q1264" i="6" s="1"/>
  <c r="C1264" i="6"/>
  <c r="B1264" i="6"/>
  <c r="O1264" i="6" s="1"/>
  <c r="A1264" i="6"/>
  <c r="U1263" i="6"/>
  <c r="S1263" i="6"/>
  <c r="R1263" i="6"/>
  <c r="Q1263" i="6"/>
  <c r="P1263" i="6"/>
  <c r="M1263" i="6"/>
  <c r="L1263" i="6"/>
  <c r="K1263" i="6"/>
  <c r="J1263" i="6"/>
  <c r="G1263" i="6"/>
  <c r="H1263" i="6" s="1"/>
  <c r="F1263" i="6"/>
  <c r="T1263" i="6" s="1"/>
  <c r="E1263" i="6"/>
  <c r="D1263" i="6"/>
  <c r="B1263" i="6"/>
  <c r="V1263" i="6" s="1"/>
  <c r="W1263" i="6" s="1"/>
  <c r="X1263" i="6" s="1"/>
  <c r="A1263" i="6"/>
  <c r="T1262" i="6"/>
  <c r="Q1262" i="6"/>
  <c r="O1262" i="6"/>
  <c r="N1262" i="6"/>
  <c r="M1262" i="6"/>
  <c r="L1262" i="6"/>
  <c r="P1262" i="6" s="1"/>
  <c r="K1262" i="6"/>
  <c r="U1262" i="6" s="1"/>
  <c r="J1262" i="6"/>
  <c r="S1262" i="6" s="1"/>
  <c r="G1262" i="6"/>
  <c r="H1262" i="6" s="1"/>
  <c r="I1262" i="6" s="1"/>
  <c r="F1262" i="6"/>
  <c r="E1262" i="6"/>
  <c r="R1262" i="6" s="1"/>
  <c r="D1262" i="6"/>
  <c r="C1262" i="6"/>
  <c r="B1262" i="6"/>
  <c r="A1262" i="6"/>
  <c r="T1261" i="6"/>
  <c r="S1261" i="6"/>
  <c r="R1261" i="6"/>
  <c r="Q1261" i="6"/>
  <c r="P1261" i="6"/>
  <c r="M1261" i="6"/>
  <c r="L1261" i="6"/>
  <c r="K1261" i="6"/>
  <c r="U1261" i="6" s="1"/>
  <c r="J1261" i="6"/>
  <c r="H1261" i="6"/>
  <c r="G1261" i="6"/>
  <c r="F1261" i="6"/>
  <c r="E1261" i="6"/>
  <c r="I1261" i="6" s="1"/>
  <c r="D1261" i="6"/>
  <c r="B1261" i="6"/>
  <c r="A1261" i="6"/>
  <c r="U1260" i="6"/>
  <c r="S1260" i="6"/>
  <c r="N1260" i="6"/>
  <c r="M1260" i="6"/>
  <c r="L1260" i="6"/>
  <c r="P1260" i="6" s="1"/>
  <c r="K1260" i="6"/>
  <c r="J1260" i="6"/>
  <c r="I1260" i="6"/>
  <c r="G1260" i="6"/>
  <c r="H1260" i="6" s="1"/>
  <c r="F1260" i="6"/>
  <c r="T1260" i="6" s="1"/>
  <c r="E1260" i="6"/>
  <c r="R1260" i="6" s="1"/>
  <c r="D1260" i="6"/>
  <c r="Q1260" i="6" s="1"/>
  <c r="C1260" i="6"/>
  <c r="B1260" i="6"/>
  <c r="O1260" i="6" s="1"/>
  <c r="A1260" i="6"/>
  <c r="S1259" i="6"/>
  <c r="Q1259" i="6"/>
  <c r="P1259" i="6"/>
  <c r="M1259" i="6"/>
  <c r="L1259" i="6"/>
  <c r="K1259" i="6"/>
  <c r="U1259" i="6" s="1"/>
  <c r="J1259" i="6"/>
  <c r="H1259" i="6"/>
  <c r="G1259" i="6"/>
  <c r="F1259" i="6"/>
  <c r="T1259" i="6" s="1"/>
  <c r="E1259" i="6"/>
  <c r="R1259" i="6" s="1"/>
  <c r="D1259" i="6"/>
  <c r="B1259" i="6"/>
  <c r="O1259" i="6" s="1"/>
  <c r="A1259" i="6"/>
  <c r="U1258" i="6"/>
  <c r="O1258" i="6"/>
  <c r="M1258" i="6"/>
  <c r="L1258" i="6"/>
  <c r="P1258" i="6" s="1"/>
  <c r="K1258" i="6"/>
  <c r="J1258" i="6"/>
  <c r="S1258" i="6" s="1"/>
  <c r="I1258" i="6"/>
  <c r="H1258" i="6"/>
  <c r="G1258" i="6"/>
  <c r="F1258" i="6"/>
  <c r="T1258" i="6" s="1"/>
  <c r="E1258" i="6"/>
  <c r="R1258" i="6" s="1"/>
  <c r="D1258" i="6"/>
  <c r="Q1258" i="6" s="1"/>
  <c r="B1258" i="6"/>
  <c r="C1258" i="6" s="1"/>
  <c r="A1258" i="6"/>
  <c r="S1257" i="6"/>
  <c r="R1257" i="6"/>
  <c r="Q1257" i="6"/>
  <c r="P1257" i="6"/>
  <c r="M1257" i="6"/>
  <c r="L1257" i="6"/>
  <c r="K1257" i="6"/>
  <c r="U1257" i="6" s="1"/>
  <c r="J1257" i="6"/>
  <c r="G1257" i="6"/>
  <c r="H1257" i="6" s="1"/>
  <c r="I1257" i="6" s="1"/>
  <c r="F1257" i="6"/>
  <c r="T1257" i="6" s="1"/>
  <c r="E1257" i="6"/>
  <c r="D1257" i="6"/>
  <c r="C1257" i="6"/>
  <c r="B1257" i="6"/>
  <c r="A1257" i="6"/>
  <c r="M1256" i="6"/>
  <c r="L1256" i="6"/>
  <c r="P1256" i="6" s="1"/>
  <c r="K1256" i="6"/>
  <c r="U1256" i="6" s="1"/>
  <c r="J1256" i="6"/>
  <c r="S1256" i="6" s="1"/>
  <c r="G1256" i="6"/>
  <c r="H1256" i="6" s="1"/>
  <c r="I1256" i="6" s="1"/>
  <c r="F1256" i="6"/>
  <c r="T1256" i="6" s="1"/>
  <c r="E1256" i="6"/>
  <c r="R1256" i="6" s="1"/>
  <c r="D1256" i="6"/>
  <c r="Q1256" i="6" s="1"/>
  <c r="C1256" i="6"/>
  <c r="B1256" i="6"/>
  <c r="O1256" i="6" s="1"/>
  <c r="A1256" i="6"/>
  <c r="U1255" i="6"/>
  <c r="T1255" i="6"/>
  <c r="Q1255" i="6"/>
  <c r="O1255" i="6"/>
  <c r="N1255" i="6"/>
  <c r="M1255" i="6"/>
  <c r="L1255" i="6"/>
  <c r="P1255" i="6" s="1"/>
  <c r="K1255" i="6"/>
  <c r="J1255" i="6"/>
  <c r="S1255" i="6" s="1"/>
  <c r="I1255" i="6"/>
  <c r="H1255" i="6"/>
  <c r="G1255" i="6"/>
  <c r="F1255" i="6"/>
  <c r="E1255" i="6"/>
  <c r="R1255" i="6" s="1"/>
  <c r="V1255" i="6" s="1"/>
  <c r="W1255" i="6" s="1"/>
  <c r="X1255" i="6" s="1"/>
  <c r="D1255" i="6"/>
  <c r="C1255" i="6"/>
  <c r="B1255" i="6"/>
  <c r="A1255" i="6"/>
  <c r="T1254" i="6"/>
  <c r="P1254" i="6"/>
  <c r="M1254" i="6"/>
  <c r="L1254" i="6"/>
  <c r="K1254" i="6"/>
  <c r="U1254" i="6" s="1"/>
  <c r="J1254" i="6"/>
  <c r="S1254" i="6" s="1"/>
  <c r="H1254" i="6"/>
  <c r="I1254" i="6" s="1"/>
  <c r="G1254" i="6"/>
  <c r="F1254" i="6"/>
  <c r="V1254" i="6" s="1"/>
  <c r="W1254" i="6" s="1"/>
  <c r="X1254" i="6" s="1"/>
  <c r="E1254" i="6"/>
  <c r="R1254" i="6" s="1"/>
  <c r="D1254" i="6"/>
  <c r="Q1254" i="6" s="1"/>
  <c r="C1254" i="6"/>
  <c r="B1254" i="6"/>
  <c r="A1254" i="6"/>
  <c r="U1253" i="6"/>
  <c r="T1253" i="6"/>
  <c r="S1253" i="6"/>
  <c r="Q1253" i="6"/>
  <c r="P1253" i="6"/>
  <c r="M1253" i="6"/>
  <c r="L1253" i="6"/>
  <c r="K1253" i="6"/>
  <c r="J1253" i="6"/>
  <c r="G1253" i="6"/>
  <c r="H1253" i="6" s="1"/>
  <c r="F1253" i="6"/>
  <c r="E1253" i="6"/>
  <c r="I1253" i="6" s="1"/>
  <c r="D1253" i="6"/>
  <c r="B1253" i="6"/>
  <c r="A1253" i="6"/>
  <c r="S1252" i="6"/>
  <c r="Q1252" i="6"/>
  <c r="M1252" i="6"/>
  <c r="L1252" i="6"/>
  <c r="P1252" i="6" s="1"/>
  <c r="K1252" i="6"/>
  <c r="U1252" i="6" s="1"/>
  <c r="J1252" i="6"/>
  <c r="H1252" i="6"/>
  <c r="I1252" i="6" s="1"/>
  <c r="G1252" i="6"/>
  <c r="F1252" i="6"/>
  <c r="T1252" i="6" s="1"/>
  <c r="E1252" i="6"/>
  <c r="R1252" i="6" s="1"/>
  <c r="D1252" i="6"/>
  <c r="C1252" i="6"/>
  <c r="B1252" i="6"/>
  <c r="O1252" i="6" s="1"/>
  <c r="A1252" i="6"/>
  <c r="T1251" i="6"/>
  <c r="S1251" i="6"/>
  <c r="R1251" i="6"/>
  <c r="O1251" i="6"/>
  <c r="M1251" i="6"/>
  <c r="L1251" i="6"/>
  <c r="P1251" i="6" s="1"/>
  <c r="K1251" i="6"/>
  <c r="U1251" i="6" s="1"/>
  <c r="J1251" i="6"/>
  <c r="H1251" i="6"/>
  <c r="G1251" i="6"/>
  <c r="F1251" i="6"/>
  <c r="E1251" i="6"/>
  <c r="I1251" i="6" s="1"/>
  <c r="D1251" i="6"/>
  <c r="Q1251" i="6" s="1"/>
  <c r="B1251" i="6"/>
  <c r="C1251" i="6" s="1"/>
  <c r="A1251" i="6"/>
  <c r="S1250" i="6"/>
  <c r="P1250" i="6"/>
  <c r="N1250" i="6"/>
  <c r="M1250" i="6"/>
  <c r="L1250" i="6"/>
  <c r="K1250" i="6"/>
  <c r="U1250" i="6" s="1"/>
  <c r="J1250" i="6"/>
  <c r="I1250" i="6"/>
  <c r="H1250" i="6"/>
  <c r="G1250" i="6"/>
  <c r="F1250" i="6"/>
  <c r="T1250" i="6" s="1"/>
  <c r="E1250" i="6"/>
  <c r="R1250" i="6" s="1"/>
  <c r="D1250" i="6"/>
  <c r="Q1250" i="6" s="1"/>
  <c r="C1250" i="6"/>
  <c r="B1250" i="6"/>
  <c r="O1250" i="6" s="1"/>
  <c r="A1250" i="6"/>
  <c r="U1249" i="6"/>
  <c r="S1249" i="6"/>
  <c r="R1249" i="6"/>
  <c r="Q1249" i="6"/>
  <c r="P1249" i="6"/>
  <c r="M1249" i="6"/>
  <c r="L1249" i="6"/>
  <c r="K1249" i="6"/>
  <c r="J1249" i="6"/>
  <c r="G1249" i="6"/>
  <c r="H1249" i="6" s="1"/>
  <c r="F1249" i="6"/>
  <c r="T1249" i="6" s="1"/>
  <c r="E1249" i="6"/>
  <c r="D1249" i="6"/>
  <c r="B1249" i="6"/>
  <c r="V1249" i="6" s="1"/>
  <c r="W1249" i="6" s="1"/>
  <c r="X1249" i="6" s="1"/>
  <c r="A1249" i="6"/>
  <c r="T1248" i="6"/>
  <c r="Q1248" i="6"/>
  <c r="O1248" i="6"/>
  <c r="N1248" i="6"/>
  <c r="M1248" i="6"/>
  <c r="L1248" i="6"/>
  <c r="P1248" i="6" s="1"/>
  <c r="K1248" i="6"/>
  <c r="U1248" i="6" s="1"/>
  <c r="J1248" i="6"/>
  <c r="S1248" i="6" s="1"/>
  <c r="H1248" i="6"/>
  <c r="I1248" i="6" s="1"/>
  <c r="G1248" i="6"/>
  <c r="F1248" i="6"/>
  <c r="E1248" i="6"/>
  <c r="R1248" i="6" s="1"/>
  <c r="D1248" i="6"/>
  <c r="C1248" i="6"/>
  <c r="B1248" i="6"/>
  <c r="A1248" i="6"/>
  <c r="T1247" i="6"/>
  <c r="S1247" i="6"/>
  <c r="R1247" i="6"/>
  <c r="Q1247" i="6"/>
  <c r="P1247" i="6"/>
  <c r="M1247" i="6"/>
  <c r="L1247" i="6"/>
  <c r="K1247" i="6"/>
  <c r="U1247" i="6" s="1"/>
  <c r="J1247" i="6"/>
  <c r="H1247" i="6"/>
  <c r="G1247" i="6"/>
  <c r="F1247" i="6"/>
  <c r="E1247" i="6"/>
  <c r="I1247" i="6" s="1"/>
  <c r="D1247" i="6"/>
  <c r="B1247" i="6"/>
  <c r="A1247" i="6"/>
  <c r="U1246" i="6"/>
  <c r="S1246" i="6"/>
  <c r="N1246" i="6"/>
  <c r="M1246" i="6"/>
  <c r="L1246" i="6"/>
  <c r="P1246" i="6" s="1"/>
  <c r="K1246" i="6"/>
  <c r="J1246" i="6"/>
  <c r="I1246" i="6"/>
  <c r="G1246" i="6"/>
  <c r="H1246" i="6" s="1"/>
  <c r="F1246" i="6"/>
  <c r="T1246" i="6" s="1"/>
  <c r="E1246" i="6"/>
  <c r="R1246" i="6" s="1"/>
  <c r="D1246" i="6"/>
  <c r="Q1246" i="6" s="1"/>
  <c r="C1246" i="6"/>
  <c r="B1246" i="6"/>
  <c r="O1246" i="6" s="1"/>
  <c r="A1246" i="6"/>
  <c r="S1245" i="6"/>
  <c r="Q1245" i="6"/>
  <c r="P1245" i="6"/>
  <c r="O1245" i="6"/>
  <c r="M1245" i="6"/>
  <c r="L1245" i="6"/>
  <c r="K1245" i="6"/>
  <c r="U1245" i="6" s="1"/>
  <c r="J1245" i="6"/>
  <c r="H1245" i="6"/>
  <c r="G1245" i="6"/>
  <c r="F1245" i="6"/>
  <c r="T1245" i="6" s="1"/>
  <c r="E1245" i="6"/>
  <c r="R1245" i="6" s="1"/>
  <c r="D1245" i="6"/>
  <c r="B1245" i="6"/>
  <c r="A1245" i="6"/>
  <c r="U1244" i="6"/>
  <c r="O1244" i="6"/>
  <c r="M1244" i="6"/>
  <c r="L1244" i="6"/>
  <c r="P1244" i="6" s="1"/>
  <c r="K1244" i="6"/>
  <c r="J1244" i="6"/>
  <c r="S1244" i="6" s="1"/>
  <c r="I1244" i="6"/>
  <c r="H1244" i="6"/>
  <c r="G1244" i="6"/>
  <c r="F1244" i="6"/>
  <c r="T1244" i="6" s="1"/>
  <c r="E1244" i="6"/>
  <c r="R1244" i="6" s="1"/>
  <c r="D1244" i="6"/>
  <c r="Q1244" i="6" s="1"/>
  <c r="B1244" i="6"/>
  <c r="C1244" i="6" s="1"/>
  <c r="A1244" i="6"/>
  <c r="S1243" i="6"/>
  <c r="R1243" i="6"/>
  <c r="Q1243" i="6"/>
  <c r="P1243" i="6"/>
  <c r="M1243" i="6"/>
  <c r="L1243" i="6"/>
  <c r="K1243" i="6"/>
  <c r="U1243" i="6" s="1"/>
  <c r="J1243" i="6"/>
  <c r="G1243" i="6"/>
  <c r="H1243" i="6" s="1"/>
  <c r="I1243" i="6" s="1"/>
  <c r="F1243" i="6"/>
  <c r="T1243" i="6" s="1"/>
  <c r="E1243" i="6"/>
  <c r="D1243" i="6"/>
  <c r="B1243" i="6"/>
  <c r="A1243" i="6"/>
  <c r="M1242" i="6"/>
  <c r="L1242" i="6"/>
  <c r="P1242" i="6" s="1"/>
  <c r="K1242" i="6"/>
  <c r="U1242" i="6" s="1"/>
  <c r="J1242" i="6"/>
  <c r="S1242" i="6" s="1"/>
  <c r="G1242" i="6"/>
  <c r="H1242" i="6" s="1"/>
  <c r="I1242" i="6" s="1"/>
  <c r="F1242" i="6"/>
  <c r="T1242" i="6" s="1"/>
  <c r="E1242" i="6"/>
  <c r="R1242" i="6" s="1"/>
  <c r="D1242" i="6"/>
  <c r="Q1242" i="6" s="1"/>
  <c r="C1242" i="6"/>
  <c r="B1242" i="6"/>
  <c r="O1242" i="6" s="1"/>
  <c r="A1242" i="6"/>
  <c r="U1241" i="6"/>
  <c r="T1241" i="6"/>
  <c r="Q1241" i="6"/>
  <c r="O1241" i="6"/>
  <c r="N1241" i="6"/>
  <c r="M1241" i="6"/>
  <c r="L1241" i="6"/>
  <c r="P1241" i="6" s="1"/>
  <c r="K1241" i="6"/>
  <c r="J1241" i="6"/>
  <c r="S1241" i="6" s="1"/>
  <c r="I1241" i="6"/>
  <c r="H1241" i="6"/>
  <c r="G1241" i="6"/>
  <c r="F1241" i="6"/>
  <c r="E1241" i="6"/>
  <c r="R1241" i="6" s="1"/>
  <c r="V1241" i="6" s="1"/>
  <c r="W1241" i="6" s="1"/>
  <c r="X1241" i="6" s="1"/>
  <c r="D1241" i="6"/>
  <c r="C1241" i="6"/>
  <c r="B1241" i="6"/>
  <c r="A1241" i="6"/>
  <c r="T1240" i="6"/>
  <c r="P1240" i="6"/>
  <c r="M1240" i="6"/>
  <c r="L1240" i="6"/>
  <c r="K1240" i="6"/>
  <c r="U1240" i="6" s="1"/>
  <c r="J1240" i="6"/>
  <c r="S1240" i="6" s="1"/>
  <c r="H1240" i="6"/>
  <c r="I1240" i="6" s="1"/>
  <c r="G1240" i="6"/>
  <c r="F1240" i="6"/>
  <c r="E1240" i="6"/>
  <c r="R1240" i="6" s="1"/>
  <c r="D1240" i="6"/>
  <c r="Q1240" i="6" s="1"/>
  <c r="C1240" i="6"/>
  <c r="B1240" i="6"/>
  <c r="A1240" i="6"/>
  <c r="U1239" i="6"/>
  <c r="T1239" i="6"/>
  <c r="S1239" i="6"/>
  <c r="Q1239" i="6"/>
  <c r="P1239" i="6"/>
  <c r="M1239" i="6"/>
  <c r="L1239" i="6"/>
  <c r="K1239" i="6"/>
  <c r="J1239" i="6"/>
  <c r="G1239" i="6"/>
  <c r="H1239" i="6" s="1"/>
  <c r="F1239" i="6"/>
  <c r="E1239" i="6"/>
  <c r="I1239" i="6" s="1"/>
  <c r="D1239" i="6"/>
  <c r="B1239" i="6"/>
  <c r="A1239" i="6"/>
  <c r="S1238" i="6"/>
  <c r="Q1238" i="6"/>
  <c r="M1238" i="6"/>
  <c r="L1238" i="6"/>
  <c r="P1238" i="6" s="1"/>
  <c r="K1238" i="6"/>
  <c r="U1238" i="6" s="1"/>
  <c r="J1238" i="6"/>
  <c r="I1238" i="6"/>
  <c r="H1238" i="6"/>
  <c r="G1238" i="6"/>
  <c r="F1238" i="6"/>
  <c r="T1238" i="6" s="1"/>
  <c r="E1238" i="6"/>
  <c r="R1238" i="6" s="1"/>
  <c r="D1238" i="6"/>
  <c r="C1238" i="6"/>
  <c r="B1238" i="6"/>
  <c r="O1238" i="6" s="1"/>
  <c r="A1238" i="6"/>
  <c r="T1237" i="6"/>
  <c r="S1237" i="6"/>
  <c r="R1237" i="6"/>
  <c r="O1237" i="6"/>
  <c r="M1237" i="6"/>
  <c r="L1237" i="6"/>
  <c r="P1237" i="6" s="1"/>
  <c r="K1237" i="6"/>
  <c r="U1237" i="6" s="1"/>
  <c r="J1237" i="6"/>
  <c r="G1237" i="6"/>
  <c r="H1237" i="6" s="1"/>
  <c r="I1237" i="6" s="1"/>
  <c r="F1237" i="6"/>
  <c r="E1237" i="6"/>
  <c r="D1237" i="6"/>
  <c r="Q1237" i="6" s="1"/>
  <c r="B1237" i="6"/>
  <c r="C1237" i="6" s="1"/>
  <c r="A1237" i="6"/>
  <c r="S1236" i="6"/>
  <c r="P1236" i="6"/>
  <c r="N1236" i="6"/>
  <c r="M1236" i="6"/>
  <c r="L1236" i="6"/>
  <c r="K1236" i="6"/>
  <c r="U1236" i="6" s="1"/>
  <c r="J1236" i="6"/>
  <c r="I1236" i="6"/>
  <c r="H1236" i="6"/>
  <c r="G1236" i="6"/>
  <c r="F1236" i="6"/>
  <c r="T1236" i="6" s="1"/>
  <c r="E1236" i="6"/>
  <c r="R1236" i="6" s="1"/>
  <c r="D1236" i="6"/>
  <c r="Q1236" i="6" s="1"/>
  <c r="C1236" i="6"/>
  <c r="B1236" i="6"/>
  <c r="O1236" i="6" s="1"/>
  <c r="A1236" i="6"/>
  <c r="U1235" i="6"/>
  <c r="S1235" i="6"/>
  <c r="R1235" i="6"/>
  <c r="Q1235" i="6"/>
  <c r="P1235" i="6"/>
  <c r="M1235" i="6"/>
  <c r="L1235" i="6"/>
  <c r="K1235" i="6"/>
  <c r="J1235" i="6"/>
  <c r="G1235" i="6"/>
  <c r="H1235" i="6" s="1"/>
  <c r="F1235" i="6"/>
  <c r="T1235" i="6" s="1"/>
  <c r="E1235" i="6"/>
  <c r="D1235" i="6"/>
  <c r="B1235" i="6"/>
  <c r="V1235" i="6" s="1"/>
  <c r="W1235" i="6" s="1"/>
  <c r="X1235" i="6" s="1"/>
  <c r="A1235" i="6"/>
  <c r="T1234" i="6"/>
  <c r="Q1234" i="6"/>
  <c r="O1234" i="6"/>
  <c r="N1234" i="6"/>
  <c r="M1234" i="6"/>
  <c r="L1234" i="6"/>
  <c r="P1234" i="6" s="1"/>
  <c r="K1234" i="6"/>
  <c r="U1234" i="6" s="1"/>
  <c r="J1234" i="6"/>
  <c r="S1234" i="6" s="1"/>
  <c r="G1234" i="6"/>
  <c r="H1234" i="6" s="1"/>
  <c r="I1234" i="6" s="1"/>
  <c r="F1234" i="6"/>
  <c r="E1234" i="6"/>
  <c r="R1234" i="6" s="1"/>
  <c r="D1234" i="6"/>
  <c r="C1234" i="6"/>
  <c r="B1234" i="6"/>
  <c r="A1234" i="6"/>
  <c r="T1233" i="6"/>
  <c r="S1233" i="6"/>
  <c r="R1233" i="6"/>
  <c r="Q1233" i="6"/>
  <c r="P1233" i="6"/>
  <c r="M1233" i="6"/>
  <c r="L1233" i="6"/>
  <c r="K1233" i="6"/>
  <c r="U1233" i="6" s="1"/>
  <c r="J1233" i="6"/>
  <c r="H1233" i="6"/>
  <c r="G1233" i="6"/>
  <c r="F1233" i="6"/>
  <c r="E1233" i="6"/>
  <c r="I1233" i="6" s="1"/>
  <c r="D1233" i="6"/>
  <c r="B1233" i="6"/>
  <c r="A1233" i="6"/>
  <c r="U1232" i="6"/>
  <c r="S1232" i="6"/>
  <c r="N1232" i="6"/>
  <c r="M1232" i="6"/>
  <c r="L1232" i="6"/>
  <c r="P1232" i="6" s="1"/>
  <c r="K1232" i="6"/>
  <c r="J1232" i="6"/>
  <c r="I1232" i="6"/>
  <c r="G1232" i="6"/>
  <c r="H1232" i="6" s="1"/>
  <c r="F1232" i="6"/>
  <c r="T1232" i="6" s="1"/>
  <c r="E1232" i="6"/>
  <c r="R1232" i="6" s="1"/>
  <c r="D1232" i="6"/>
  <c r="Q1232" i="6" s="1"/>
  <c r="C1232" i="6"/>
  <c r="B1232" i="6"/>
  <c r="O1232" i="6" s="1"/>
  <c r="A1232" i="6"/>
  <c r="S1231" i="6"/>
  <c r="Q1231" i="6"/>
  <c r="P1231" i="6"/>
  <c r="M1231" i="6"/>
  <c r="L1231" i="6"/>
  <c r="K1231" i="6"/>
  <c r="U1231" i="6" s="1"/>
  <c r="J1231" i="6"/>
  <c r="H1231" i="6"/>
  <c r="G1231" i="6"/>
  <c r="F1231" i="6"/>
  <c r="T1231" i="6" s="1"/>
  <c r="E1231" i="6"/>
  <c r="R1231" i="6" s="1"/>
  <c r="D1231" i="6"/>
  <c r="B1231" i="6"/>
  <c r="A1231" i="6"/>
  <c r="U1230" i="6"/>
  <c r="O1230" i="6"/>
  <c r="M1230" i="6"/>
  <c r="L1230" i="6"/>
  <c r="P1230" i="6" s="1"/>
  <c r="K1230" i="6"/>
  <c r="J1230" i="6"/>
  <c r="S1230" i="6" s="1"/>
  <c r="H1230" i="6"/>
  <c r="I1230" i="6" s="1"/>
  <c r="G1230" i="6"/>
  <c r="F1230" i="6"/>
  <c r="T1230" i="6" s="1"/>
  <c r="E1230" i="6"/>
  <c r="R1230" i="6" s="1"/>
  <c r="D1230" i="6"/>
  <c r="Q1230" i="6" s="1"/>
  <c r="B1230" i="6"/>
  <c r="C1230" i="6" s="1"/>
  <c r="A1230" i="6"/>
  <c r="S1229" i="6"/>
  <c r="R1229" i="6"/>
  <c r="Q1229" i="6"/>
  <c r="P1229" i="6"/>
  <c r="M1229" i="6"/>
  <c r="L1229" i="6"/>
  <c r="K1229" i="6"/>
  <c r="U1229" i="6" s="1"/>
  <c r="J1229" i="6"/>
  <c r="G1229" i="6"/>
  <c r="H1229" i="6" s="1"/>
  <c r="I1229" i="6" s="1"/>
  <c r="F1229" i="6"/>
  <c r="T1229" i="6" s="1"/>
  <c r="E1229" i="6"/>
  <c r="D1229" i="6"/>
  <c r="C1229" i="6"/>
  <c r="B1229" i="6"/>
  <c r="A1229" i="6"/>
  <c r="Q1228" i="6"/>
  <c r="M1228" i="6"/>
  <c r="L1228" i="6"/>
  <c r="P1228" i="6" s="1"/>
  <c r="K1228" i="6"/>
  <c r="U1228" i="6" s="1"/>
  <c r="J1228" i="6"/>
  <c r="S1228" i="6" s="1"/>
  <c r="H1228" i="6"/>
  <c r="I1228" i="6" s="1"/>
  <c r="G1228" i="6"/>
  <c r="F1228" i="6"/>
  <c r="T1228" i="6" s="1"/>
  <c r="E1228" i="6"/>
  <c r="R1228" i="6" s="1"/>
  <c r="D1228" i="6"/>
  <c r="B1228" i="6"/>
  <c r="C1228" i="6" s="1"/>
  <c r="A1228" i="6"/>
  <c r="U1227" i="6"/>
  <c r="R1227" i="6"/>
  <c r="M1227" i="6"/>
  <c r="L1227" i="6"/>
  <c r="P1227" i="6" s="1"/>
  <c r="K1227" i="6"/>
  <c r="J1227" i="6"/>
  <c r="S1227" i="6" s="1"/>
  <c r="I1227" i="6"/>
  <c r="H1227" i="6"/>
  <c r="V1227" i="6" s="1"/>
  <c r="W1227" i="6" s="1"/>
  <c r="X1227" i="6" s="1"/>
  <c r="G1227" i="6"/>
  <c r="F1227" i="6"/>
  <c r="T1227" i="6" s="1"/>
  <c r="E1227" i="6"/>
  <c r="D1227" i="6"/>
  <c r="Q1227" i="6" s="1"/>
  <c r="C1227" i="6"/>
  <c r="B1227" i="6"/>
  <c r="O1227" i="6" s="1"/>
  <c r="A1227" i="6"/>
  <c r="U1226" i="6"/>
  <c r="S1226" i="6"/>
  <c r="R1226" i="6"/>
  <c r="P1226" i="6"/>
  <c r="N1226" i="6"/>
  <c r="M1226" i="6"/>
  <c r="L1226" i="6"/>
  <c r="K1226" i="6"/>
  <c r="J1226" i="6"/>
  <c r="H1226" i="6"/>
  <c r="I1226" i="6" s="1"/>
  <c r="G1226" i="6"/>
  <c r="F1226" i="6"/>
  <c r="T1226" i="6" s="1"/>
  <c r="E1226" i="6"/>
  <c r="D1226" i="6"/>
  <c r="Q1226" i="6" s="1"/>
  <c r="C1226" i="6"/>
  <c r="B1226" i="6"/>
  <c r="O1226" i="6" s="1"/>
  <c r="A1226" i="6"/>
  <c r="R1225" i="6"/>
  <c r="P1225" i="6"/>
  <c r="O1225" i="6"/>
  <c r="N1225" i="6"/>
  <c r="M1225" i="6"/>
  <c r="L1225" i="6"/>
  <c r="K1225" i="6"/>
  <c r="U1225" i="6" s="1"/>
  <c r="J1225" i="6"/>
  <c r="S1225" i="6" s="1"/>
  <c r="I1225" i="6"/>
  <c r="H1225" i="6"/>
  <c r="G1225" i="6"/>
  <c r="F1225" i="6"/>
  <c r="T1225" i="6" s="1"/>
  <c r="E1225" i="6"/>
  <c r="D1225" i="6"/>
  <c r="Q1225" i="6" s="1"/>
  <c r="B1225" i="6"/>
  <c r="V1225" i="6" s="1"/>
  <c r="W1225" i="6" s="1"/>
  <c r="X1225" i="6" s="1"/>
  <c r="A1225" i="6"/>
  <c r="T1224" i="6"/>
  <c r="O1224" i="6"/>
  <c r="N1224" i="6"/>
  <c r="M1224" i="6"/>
  <c r="L1224" i="6"/>
  <c r="P1224" i="6" s="1"/>
  <c r="K1224" i="6"/>
  <c r="U1224" i="6" s="1"/>
  <c r="J1224" i="6"/>
  <c r="S1224" i="6" s="1"/>
  <c r="I1224" i="6"/>
  <c r="H1224" i="6"/>
  <c r="G1224" i="6"/>
  <c r="F1224" i="6"/>
  <c r="E1224" i="6"/>
  <c r="R1224" i="6" s="1"/>
  <c r="D1224" i="6"/>
  <c r="Q1224" i="6" s="1"/>
  <c r="B1224" i="6"/>
  <c r="C1224" i="6" s="1"/>
  <c r="A1224" i="6"/>
  <c r="U1223" i="6"/>
  <c r="T1223" i="6"/>
  <c r="P1223" i="6"/>
  <c r="M1223" i="6"/>
  <c r="L1223" i="6"/>
  <c r="K1223" i="6"/>
  <c r="J1223" i="6"/>
  <c r="S1223" i="6" s="1"/>
  <c r="G1223" i="6"/>
  <c r="H1223" i="6" s="1"/>
  <c r="I1223" i="6" s="1"/>
  <c r="F1223" i="6"/>
  <c r="E1223" i="6"/>
  <c r="R1223" i="6" s="1"/>
  <c r="D1223" i="6"/>
  <c r="Q1223" i="6" s="1"/>
  <c r="B1223" i="6"/>
  <c r="A1223" i="6"/>
  <c r="S1222" i="6"/>
  <c r="R1222" i="6"/>
  <c r="Q1222" i="6"/>
  <c r="P1222" i="6"/>
  <c r="M1222" i="6"/>
  <c r="L1222" i="6"/>
  <c r="K1222" i="6"/>
  <c r="U1222" i="6" s="1"/>
  <c r="J1222" i="6"/>
  <c r="G1222" i="6"/>
  <c r="H1222" i="6" s="1"/>
  <c r="I1222" i="6" s="1"/>
  <c r="F1222" i="6"/>
  <c r="T1222" i="6" s="1"/>
  <c r="E1222" i="6"/>
  <c r="D1222" i="6"/>
  <c r="C1222" i="6"/>
  <c r="B1222" i="6"/>
  <c r="A1222" i="6"/>
  <c r="Q1221" i="6"/>
  <c r="M1221" i="6"/>
  <c r="L1221" i="6"/>
  <c r="P1221" i="6" s="1"/>
  <c r="K1221" i="6"/>
  <c r="U1221" i="6" s="1"/>
  <c r="J1221" i="6"/>
  <c r="S1221" i="6" s="1"/>
  <c r="H1221" i="6"/>
  <c r="I1221" i="6" s="1"/>
  <c r="G1221" i="6"/>
  <c r="F1221" i="6"/>
  <c r="T1221" i="6" s="1"/>
  <c r="V1221" i="6" s="1"/>
  <c r="W1221" i="6" s="1"/>
  <c r="X1221" i="6" s="1"/>
  <c r="E1221" i="6"/>
  <c r="R1221" i="6" s="1"/>
  <c r="D1221" i="6"/>
  <c r="B1221" i="6"/>
  <c r="C1221" i="6" s="1"/>
  <c r="A1221" i="6"/>
  <c r="U1220" i="6"/>
  <c r="R1220" i="6"/>
  <c r="M1220" i="6"/>
  <c r="L1220" i="6"/>
  <c r="P1220" i="6" s="1"/>
  <c r="K1220" i="6"/>
  <c r="J1220" i="6"/>
  <c r="S1220" i="6" s="1"/>
  <c r="H1220" i="6"/>
  <c r="I1220" i="6" s="1"/>
  <c r="G1220" i="6"/>
  <c r="F1220" i="6"/>
  <c r="T1220" i="6" s="1"/>
  <c r="E1220" i="6"/>
  <c r="D1220" i="6"/>
  <c r="Q1220" i="6" s="1"/>
  <c r="C1220" i="6"/>
  <c r="B1220" i="6"/>
  <c r="O1220" i="6" s="1"/>
  <c r="A1220" i="6"/>
  <c r="U1219" i="6"/>
  <c r="S1219" i="6"/>
  <c r="P1219" i="6"/>
  <c r="N1219" i="6"/>
  <c r="M1219" i="6"/>
  <c r="L1219" i="6"/>
  <c r="K1219" i="6"/>
  <c r="J1219" i="6"/>
  <c r="H1219" i="6"/>
  <c r="I1219" i="6" s="1"/>
  <c r="G1219" i="6"/>
  <c r="F1219" i="6"/>
  <c r="T1219" i="6" s="1"/>
  <c r="E1219" i="6"/>
  <c r="D1219" i="6"/>
  <c r="Q1219" i="6" s="1"/>
  <c r="C1219" i="6"/>
  <c r="B1219" i="6"/>
  <c r="O1219" i="6" s="1"/>
  <c r="A1219" i="6"/>
  <c r="R1218" i="6"/>
  <c r="P1218" i="6"/>
  <c r="O1218" i="6"/>
  <c r="N1218" i="6"/>
  <c r="M1218" i="6"/>
  <c r="L1218" i="6"/>
  <c r="K1218" i="6"/>
  <c r="U1218" i="6" s="1"/>
  <c r="J1218" i="6"/>
  <c r="S1218" i="6" s="1"/>
  <c r="I1218" i="6"/>
  <c r="H1218" i="6"/>
  <c r="G1218" i="6"/>
  <c r="F1218" i="6"/>
  <c r="T1218" i="6" s="1"/>
  <c r="E1218" i="6"/>
  <c r="D1218" i="6"/>
  <c r="Q1218" i="6" s="1"/>
  <c r="B1218" i="6"/>
  <c r="A1218" i="6"/>
  <c r="T1217" i="6"/>
  <c r="O1217" i="6"/>
  <c r="N1217" i="6"/>
  <c r="M1217" i="6"/>
  <c r="L1217" i="6"/>
  <c r="P1217" i="6" s="1"/>
  <c r="K1217" i="6"/>
  <c r="U1217" i="6" s="1"/>
  <c r="J1217" i="6"/>
  <c r="S1217" i="6" s="1"/>
  <c r="I1217" i="6"/>
  <c r="H1217" i="6"/>
  <c r="G1217" i="6"/>
  <c r="F1217" i="6"/>
  <c r="E1217" i="6"/>
  <c r="R1217" i="6" s="1"/>
  <c r="D1217" i="6"/>
  <c r="Q1217" i="6" s="1"/>
  <c r="B1217" i="6"/>
  <c r="C1217" i="6" s="1"/>
  <c r="A1217" i="6"/>
  <c r="U1216" i="6"/>
  <c r="T1216" i="6"/>
  <c r="P1216" i="6"/>
  <c r="M1216" i="6"/>
  <c r="L1216" i="6"/>
  <c r="K1216" i="6"/>
  <c r="J1216" i="6"/>
  <c r="S1216" i="6" s="1"/>
  <c r="G1216" i="6"/>
  <c r="H1216" i="6" s="1"/>
  <c r="I1216" i="6" s="1"/>
  <c r="F1216" i="6"/>
  <c r="E1216" i="6"/>
  <c r="R1216" i="6" s="1"/>
  <c r="D1216" i="6"/>
  <c r="Q1216" i="6" s="1"/>
  <c r="B1216" i="6"/>
  <c r="A1216" i="6"/>
  <c r="S1215" i="6"/>
  <c r="R1215" i="6"/>
  <c r="Q1215" i="6"/>
  <c r="M1215" i="6"/>
  <c r="L1215" i="6"/>
  <c r="P1215" i="6" s="1"/>
  <c r="K1215" i="6"/>
  <c r="U1215" i="6" s="1"/>
  <c r="J1215" i="6"/>
  <c r="G1215" i="6"/>
  <c r="H1215" i="6" s="1"/>
  <c r="I1215" i="6" s="1"/>
  <c r="F1215" i="6"/>
  <c r="T1215" i="6" s="1"/>
  <c r="E1215" i="6"/>
  <c r="D1215" i="6"/>
  <c r="B1215" i="6"/>
  <c r="A1215" i="6"/>
  <c r="Q1214" i="6"/>
  <c r="M1214" i="6"/>
  <c r="L1214" i="6"/>
  <c r="P1214" i="6" s="1"/>
  <c r="K1214" i="6"/>
  <c r="U1214" i="6" s="1"/>
  <c r="J1214" i="6"/>
  <c r="S1214" i="6" s="1"/>
  <c r="V1214" i="6" s="1"/>
  <c r="W1214" i="6" s="1"/>
  <c r="X1214" i="6" s="1"/>
  <c r="H1214" i="6"/>
  <c r="I1214" i="6" s="1"/>
  <c r="G1214" i="6"/>
  <c r="F1214" i="6"/>
  <c r="T1214" i="6" s="1"/>
  <c r="E1214" i="6"/>
  <c r="R1214" i="6" s="1"/>
  <c r="D1214" i="6"/>
  <c r="B1214" i="6"/>
  <c r="C1214" i="6" s="1"/>
  <c r="A1214" i="6"/>
  <c r="V1213" i="6"/>
  <c r="W1213" i="6" s="1"/>
  <c r="X1213" i="6" s="1"/>
  <c r="U1213" i="6"/>
  <c r="R1213" i="6"/>
  <c r="M1213" i="6"/>
  <c r="L1213" i="6"/>
  <c r="P1213" i="6" s="1"/>
  <c r="K1213" i="6"/>
  <c r="J1213" i="6"/>
  <c r="S1213" i="6" s="1"/>
  <c r="I1213" i="6"/>
  <c r="H1213" i="6"/>
  <c r="G1213" i="6"/>
  <c r="F1213" i="6"/>
  <c r="T1213" i="6" s="1"/>
  <c r="E1213" i="6"/>
  <c r="D1213" i="6"/>
  <c r="Q1213" i="6" s="1"/>
  <c r="C1213" i="6"/>
  <c r="B1213" i="6"/>
  <c r="O1213" i="6" s="1"/>
  <c r="A1213" i="6"/>
  <c r="U1212" i="6"/>
  <c r="S1212" i="6"/>
  <c r="R1212" i="6"/>
  <c r="P1212" i="6"/>
  <c r="N1212" i="6"/>
  <c r="M1212" i="6"/>
  <c r="L1212" i="6"/>
  <c r="K1212" i="6"/>
  <c r="J1212" i="6"/>
  <c r="H1212" i="6"/>
  <c r="G1212" i="6"/>
  <c r="F1212" i="6"/>
  <c r="T1212" i="6" s="1"/>
  <c r="E1212" i="6"/>
  <c r="D1212" i="6"/>
  <c r="Q1212" i="6" s="1"/>
  <c r="C1212" i="6"/>
  <c r="B1212" i="6"/>
  <c r="O1212" i="6" s="1"/>
  <c r="A1212" i="6"/>
  <c r="R1211" i="6"/>
  <c r="P1211" i="6"/>
  <c r="O1211" i="6"/>
  <c r="N1211" i="6"/>
  <c r="M1211" i="6"/>
  <c r="L1211" i="6"/>
  <c r="K1211" i="6"/>
  <c r="U1211" i="6" s="1"/>
  <c r="J1211" i="6"/>
  <c r="S1211" i="6" s="1"/>
  <c r="I1211" i="6"/>
  <c r="H1211" i="6"/>
  <c r="G1211" i="6"/>
  <c r="F1211" i="6"/>
  <c r="T1211" i="6" s="1"/>
  <c r="E1211" i="6"/>
  <c r="D1211" i="6"/>
  <c r="Q1211" i="6" s="1"/>
  <c r="B1211" i="6"/>
  <c r="A1211" i="6"/>
  <c r="O1210" i="6"/>
  <c r="N1210" i="6"/>
  <c r="M1210" i="6"/>
  <c r="L1210" i="6"/>
  <c r="P1210" i="6" s="1"/>
  <c r="K1210" i="6"/>
  <c r="U1210" i="6" s="1"/>
  <c r="J1210" i="6"/>
  <c r="S1210" i="6" s="1"/>
  <c r="I1210" i="6"/>
  <c r="H1210" i="6"/>
  <c r="G1210" i="6"/>
  <c r="F1210" i="6"/>
  <c r="E1210" i="6"/>
  <c r="R1210" i="6" s="1"/>
  <c r="D1210" i="6"/>
  <c r="Q1210" i="6" s="1"/>
  <c r="B1210" i="6"/>
  <c r="C1210" i="6" s="1"/>
  <c r="A1210" i="6"/>
  <c r="U1209" i="6"/>
  <c r="P1209" i="6"/>
  <c r="M1209" i="6"/>
  <c r="L1209" i="6"/>
  <c r="K1209" i="6"/>
  <c r="J1209" i="6"/>
  <c r="S1209" i="6" s="1"/>
  <c r="G1209" i="6"/>
  <c r="H1209" i="6" s="1"/>
  <c r="I1209" i="6" s="1"/>
  <c r="F1209" i="6"/>
  <c r="T1209" i="6" s="1"/>
  <c r="E1209" i="6"/>
  <c r="R1209" i="6" s="1"/>
  <c r="D1209" i="6"/>
  <c r="Q1209" i="6" s="1"/>
  <c r="B1209" i="6"/>
  <c r="A1209" i="6"/>
  <c r="S1208" i="6"/>
  <c r="R1208" i="6"/>
  <c r="Q1208" i="6"/>
  <c r="P1208" i="6"/>
  <c r="M1208" i="6"/>
  <c r="L1208" i="6"/>
  <c r="K1208" i="6"/>
  <c r="U1208" i="6" s="1"/>
  <c r="J1208" i="6"/>
  <c r="G1208" i="6"/>
  <c r="H1208" i="6" s="1"/>
  <c r="I1208" i="6" s="1"/>
  <c r="F1208" i="6"/>
  <c r="T1208" i="6" s="1"/>
  <c r="E1208" i="6"/>
  <c r="D1208" i="6"/>
  <c r="C1208" i="6"/>
  <c r="B1208" i="6"/>
  <c r="A1208" i="6"/>
  <c r="Q1207" i="6"/>
  <c r="M1207" i="6"/>
  <c r="L1207" i="6"/>
  <c r="P1207" i="6" s="1"/>
  <c r="K1207" i="6"/>
  <c r="U1207" i="6" s="1"/>
  <c r="J1207" i="6"/>
  <c r="S1207" i="6" s="1"/>
  <c r="H1207" i="6"/>
  <c r="I1207" i="6" s="1"/>
  <c r="G1207" i="6"/>
  <c r="F1207" i="6"/>
  <c r="T1207" i="6" s="1"/>
  <c r="E1207" i="6"/>
  <c r="R1207" i="6" s="1"/>
  <c r="D1207" i="6"/>
  <c r="B1207" i="6"/>
  <c r="C1207" i="6" s="1"/>
  <c r="A1207" i="6"/>
  <c r="U1206" i="6"/>
  <c r="R1206" i="6"/>
  <c r="M1206" i="6"/>
  <c r="L1206" i="6"/>
  <c r="P1206" i="6" s="1"/>
  <c r="K1206" i="6"/>
  <c r="J1206" i="6"/>
  <c r="S1206" i="6" s="1"/>
  <c r="G1206" i="6"/>
  <c r="H1206" i="6" s="1"/>
  <c r="F1206" i="6"/>
  <c r="T1206" i="6" s="1"/>
  <c r="E1206" i="6"/>
  <c r="D1206" i="6"/>
  <c r="Q1206" i="6" s="1"/>
  <c r="C1206" i="6"/>
  <c r="B1206" i="6"/>
  <c r="O1206" i="6" s="1"/>
  <c r="A1206" i="6"/>
  <c r="U1205" i="6"/>
  <c r="S1205" i="6"/>
  <c r="R1205" i="6"/>
  <c r="Q1205" i="6"/>
  <c r="P1205" i="6"/>
  <c r="N1205" i="6"/>
  <c r="M1205" i="6"/>
  <c r="L1205" i="6"/>
  <c r="K1205" i="6"/>
  <c r="J1205" i="6"/>
  <c r="H1205" i="6"/>
  <c r="G1205" i="6"/>
  <c r="F1205" i="6"/>
  <c r="T1205" i="6" s="1"/>
  <c r="E1205" i="6"/>
  <c r="V1205" i="6" s="1"/>
  <c r="W1205" i="6" s="1"/>
  <c r="X1205" i="6" s="1"/>
  <c r="D1205" i="6"/>
  <c r="C1205" i="6"/>
  <c r="B1205" i="6"/>
  <c r="O1205" i="6" s="1"/>
  <c r="A1205" i="6"/>
  <c r="R1204" i="6"/>
  <c r="P1204" i="6"/>
  <c r="M1204" i="6"/>
  <c r="L1204" i="6"/>
  <c r="K1204" i="6"/>
  <c r="U1204" i="6" s="1"/>
  <c r="J1204" i="6"/>
  <c r="S1204" i="6" s="1"/>
  <c r="I1204" i="6"/>
  <c r="H1204" i="6"/>
  <c r="G1204" i="6"/>
  <c r="F1204" i="6"/>
  <c r="T1204" i="6" s="1"/>
  <c r="E1204" i="6"/>
  <c r="D1204" i="6"/>
  <c r="Q1204" i="6" s="1"/>
  <c r="B1204" i="6"/>
  <c r="A1204" i="6"/>
  <c r="O1203" i="6"/>
  <c r="N1203" i="6"/>
  <c r="M1203" i="6"/>
  <c r="L1203" i="6"/>
  <c r="P1203" i="6" s="1"/>
  <c r="K1203" i="6"/>
  <c r="U1203" i="6" s="1"/>
  <c r="J1203" i="6"/>
  <c r="S1203" i="6" s="1"/>
  <c r="I1203" i="6"/>
  <c r="H1203" i="6"/>
  <c r="G1203" i="6"/>
  <c r="F1203" i="6"/>
  <c r="E1203" i="6"/>
  <c r="R1203" i="6" s="1"/>
  <c r="D1203" i="6"/>
  <c r="Q1203" i="6" s="1"/>
  <c r="B1203" i="6"/>
  <c r="C1203" i="6" s="1"/>
  <c r="A1203" i="6"/>
  <c r="U1202" i="6"/>
  <c r="T1202" i="6"/>
  <c r="P1202" i="6"/>
  <c r="M1202" i="6"/>
  <c r="L1202" i="6"/>
  <c r="K1202" i="6"/>
  <c r="J1202" i="6"/>
  <c r="S1202" i="6" s="1"/>
  <c r="H1202" i="6"/>
  <c r="I1202" i="6" s="1"/>
  <c r="G1202" i="6"/>
  <c r="F1202" i="6"/>
  <c r="E1202" i="6"/>
  <c r="R1202" i="6" s="1"/>
  <c r="D1202" i="6"/>
  <c r="Q1202" i="6" s="1"/>
  <c r="B1202" i="6"/>
  <c r="A1202" i="6"/>
  <c r="T1201" i="6"/>
  <c r="S1201" i="6"/>
  <c r="R1201" i="6"/>
  <c r="Q1201" i="6"/>
  <c r="O1201" i="6"/>
  <c r="M1201" i="6"/>
  <c r="L1201" i="6"/>
  <c r="P1201" i="6" s="1"/>
  <c r="K1201" i="6"/>
  <c r="U1201" i="6" s="1"/>
  <c r="J1201" i="6"/>
  <c r="G1201" i="6"/>
  <c r="H1201" i="6" s="1"/>
  <c r="I1201" i="6" s="1"/>
  <c r="F1201" i="6"/>
  <c r="E1201" i="6"/>
  <c r="D1201" i="6"/>
  <c r="C1201" i="6"/>
  <c r="B1201" i="6"/>
  <c r="A1201" i="6"/>
  <c r="V1200" i="6"/>
  <c r="W1200" i="6" s="1"/>
  <c r="X1200" i="6" s="1"/>
  <c r="Q1200" i="6"/>
  <c r="P1200" i="6"/>
  <c r="N1200" i="6"/>
  <c r="M1200" i="6"/>
  <c r="L1200" i="6"/>
  <c r="K1200" i="6"/>
  <c r="U1200" i="6" s="1"/>
  <c r="J1200" i="6"/>
  <c r="S1200" i="6" s="1"/>
  <c r="H1200" i="6"/>
  <c r="I1200" i="6" s="1"/>
  <c r="G1200" i="6"/>
  <c r="F1200" i="6"/>
  <c r="T1200" i="6" s="1"/>
  <c r="E1200" i="6"/>
  <c r="R1200" i="6" s="1"/>
  <c r="D1200" i="6"/>
  <c r="B1200" i="6"/>
  <c r="A1200" i="6"/>
  <c r="U1199" i="6"/>
  <c r="V1199" i="6" s="1"/>
  <c r="W1199" i="6" s="1"/>
  <c r="X1199" i="6" s="1"/>
  <c r="R1199" i="6"/>
  <c r="M1199" i="6"/>
  <c r="L1199" i="6"/>
  <c r="P1199" i="6" s="1"/>
  <c r="K1199" i="6"/>
  <c r="J1199" i="6"/>
  <c r="S1199" i="6" s="1"/>
  <c r="H1199" i="6"/>
  <c r="I1199" i="6" s="1"/>
  <c r="G1199" i="6"/>
  <c r="F1199" i="6"/>
  <c r="T1199" i="6" s="1"/>
  <c r="E1199" i="6"/>
  <c r="D1199" i="6"/>
  <c r="Q1199" i="6" s="1"/>
  <c r="C1199" i="6"/>
  <c r="B1199" i="6"/>
  <c r="O1199" i="6" s="1"/>
  <c r="A1199" i="6"/>
  <c r="U1198" i="6"/>
  <c r="S1198" i="6"/>
  <c r="Q1198" i="6"/>
  <c r="P1198" i="6"/>
  <c r="N1198" i="6"/>
  <c r="M1198" i="6"/>
  <c r="L1198" i="6"/>
  <c r="K1198" i="6"/>
  <c r="J1198" i="6"/>
  <c r="H1198" i="6"/>
  <c r="I1198" i="6" s="1"/>
  <c r="G1198" i="6"/>
  <c r="F1198" i="6"/>
  <c r="E1198" i="6"/>
  <c r="R1198" i="6" s="1"/>
  <c r="D1198" i="6"/>
  <c r="C1198" i="6"/>
  <c r="B1198" i="6"/>
  <c r="O1198" i="6" s="1"/>
  <c r="A1198" i="6"/>
  <c r="R1197" i="6"/>
  <c r="P1197" i="6"/>
  <c r="O1197" i="6"/>
  <c r="N1197" i="6"/>
  <c r="M1197" i="6"/>
  <c r="L1197" i="6"/>
  <c r="K1197" i="6"/>
  <c r="U1197" i="6" s="1"/>
  <c r="J1197" i="6"/>
  <c r="S1197" i="6" s="1"/>
  <c r="I1197" i="6"/>
  <c r="H1197" i="6"/>
  <c r="G1197" i="6"/>
  <c r="F1197" i="6"/>
  <c r="T1197" i="6" s="1"/>
  <c r="E1197" i="6"/>
  <c r="D1197" i="6"/>
  <c r="Q1197" i="6" s="1"/>
  <c r="B1197" i="6"/>
  <c r="A1197" i="6"/>
  <c r="T1196" i="6"/>
  <c r="O1196" i="6"/>
  <c r="N1196" i="6"/>
  <c r="M1196" i="6"/>
  <c r="L1196" i="6"/>
  <c r="P1196" i="6" s="1"/>
  <c r="K1196" i="6"/>
  <c r="U1196" i="6" s="1"/>
  <c r="J1196" i="6"/>
  <c r="S1196" i="6" s="1"/>
  <c r="I1196" i="6"/>
  <c r="H1196" i="6"/>
  <c r="G1196" i="6"/>
  <c r="F1196" i="6"/>
  <c r="E1196" i="6"/>
  <c r="R1196" i="6" s="1"/>
  <c r="D1196" i="6"/>
  <c r="Q1196" i="6" s="1"/>
  <c r="B1196" i="6"/>
  <c r="C1196" i="6" s="1"/>
  <c r="A1196" i="6"/>
  <c r="U1195" i="6"/>
  <c r="P1195" i="6"/>
  <c r="M1195" i="6"/>
  <c r="L1195" i="6"/>
  <c r="K1195" i="6"/>
  <c r="J1195" i="6"/>
  <c r="S1195" i="6" s="1"/>
  <c r="G1195" i="6"/>
  <c r="H1195" i="6" s="1"/>
  <c r="I1195" i="6" s="1"/>
  <c r="F1195" i="6"/>
  <c r="T1195" i="6" s="1"/>
  <c r="E1195" i="6"/>
  <c r="R1195" i="6" s="1"/>
  <c r="D1195" i="6"/>
  <c r="Q1195" i="6" s="1"/>
  <c r="B1195" i="6"/>
  <c r="A1195" i="6"/>
  <c r="S1194" i="6"/>
  <c r="R1194" i="6"/>
  <c r="O1194" i="6"/>
  <c r="M1194" i="6"/>
  <c r="L1194" i="6"/>
  <c r="P1194" i="6" s="1"/>
  <c r="K1194" i="6"/>
  <c r="U1194" i="6" s="1"/>
  <c r="J1194" i="6"/>
  <c r="G1194" i="6"/>
  <c r="H1194" i="6" s="1"/>
  <c r="I1194" i="6" s="1"/>
  <c r="F1194" i="6"/>
  <c r="T1194" i="6" s="1"/>
  <c r="E1194" i="6"/>
  <c r="D1194" i="6"/>
  <c r="Q1194" i="6" s="1"/>
  <c r="C1194" i="6"/>
  <c r="B1194" i="6"/>
  <c r="A1194" i="6"/>
  <c r="Q1193" i="6"/>
  <c r="N1193" i="6"/>
  <c r="M1193" i="6"/>
  <c r="L1193" i="6"/>
  <c r="P1193" i="6" s="1"/>
  <c r="K1193" i="6"/>
  <c r="U1193" i="6" s="1"/>
  <c r="J1193" i="6"/>
  <c r="S1193" i="6" s="1"/>
  <c r="H1193" i="6"/>
  <c r="I1193" i="6" s="1"/>
  <c r="G1193" i="6"/>
  <c r="F1193" i="6"/>
  <c r="T1193" i="6" s="1"/>
  <c r="E1193" i="6"/>
  <c r="R1193" i="6" s="1"/>
  <c r="D1193" i="6"/>
  <c r="B1193" i="6"/>
  <c r="V1193" i="6" s="1"/>
  <c r="W1193" i="6" s="1"/>
  <c r="X1193" i="6" s="1"/>
  <c r="A1193" i="6"/>
  <c r="U1192" i="6"/>
  <c r="R1192" i="6"/>
  <c r="V1192" i="6" s="1"/>
  <c r="W1192" i="6" s="1"/>
  <c r="X1192" i="6" s="1"/>
  <c r="M1192" i="6"/>
  <c r="L1192" i="6"/>
  <c r="P1192" i="6" s="1"/>
  <c r="K1192" i="6"/>
  <c r="J1192" i="6"/>
  <c r="S1192" i="6" s="1"/>
  <c r="I1192" i="6"/>
  <c r="H1192" i="6"/>
  <c r="G1192" i="6"/>
  <c r="F1192" i="6"/>
  <c r="T1192" i="6" s="1"/>
  <c r="E1192" i="6"/>
  <c r="D1192" i="6"/>
  <c r="Q1192" i="6" s="1"/>
  <c r="C1192" i="6"/>
  <c r="B1192" i="6"/>
  <c r="O1192" i="6" s="1"/>
  <c r="A1192" i="6"/>
  <c r="V1191" i="6"/>
  <c r="W1191" i="6" s="1"/>
  <c r="X1191" i="6" s="1"/>
  <c r="U1191" i="6"/>
  <c r="S1191" i="6"/>
  <c r="R1191" i="6"/>
  <c r="P1191" i="6"/>
  <c r="N1191" i="6"/>
  <c r="M1191" i="6"/>
  <c r="L1191" i="6"/>
  <c r="K1191" i="6"/>
  <c r="J1191" i="6"/>
  <c r="H1191" i="6"/>
  <c r="I1191" i="6" s="1"/>
  <c r="G1191" i="6"/>
  <c r="F1191" i="6"/>
  <c r="T1191" i="6" s="1"/>
  <c r="E1191" i="6"/>
  <c r="D1191" i="6"/>
  <c r="Q1191" i="6" s="1"/>
  <c r="C1191" i="6"/>
  <c r="B1191" i="6"/>
  <c r="O1191" i="6" s="1"/>
  <c r="A1191" i="6"/>
  <c r="R1190" i="6"/>
  <c r="P1190" i="6"/>
  <c r="O1190" i="6"/>
  <c r="N1190" i="6"/>
  <c r="M1190" i="6"/>
  <c r="L1190" i="6"/>
  <c r="K1190" i="6"/>
  <c r="U1190" i="6" s="1"/>
  <c r="J1190" i="6"/>
  <c r="S1190" i="6" s="1"/>
  <c r="I1190" i="6"/>
  <c r="H1190" i="6"/>
  <c r="G1190" i="6"/>
  <c r="F1190" i="6"/>
  <c r="T1190" i="6" s="1"/>
  <c r="E1190" i="6"/>
  <c r="D1190" i="6"/>
  <c r="Q1190" i="6" s="1"/>
  <c r="B1190" i="6"/>
  <c r="A1190" i="6"/>
  <c r="T1189" i="6"/>
  <c r="O1189" i="6"/>
  <c r="N1189" i="6"/>
  <c r="M1189" i="6"/>
  <c r="L1189" i="6"/>
  <c r="P1189" i="6" s="1"/>
  <c r="K1189" i="6"/>
  <c r="U1189" i="6" s="1"/>
  <c r="J1189" i="6"/>
  <c r="S1189" i="6" s="1"/>
  <c r="I1189" i="6"/>
  <c r="H1189" i="6"/>
  <c r="G1189" i="6"/>
  <c r="F1189" i="6"/>
  <c r="E1189" i="6"/>
  <c r="R1189" i="6" s="1"/>
  <c r="D1189" i="6"/>
  <c r="Q1189" i="6" s="1"/>
  <c r="B1189" i="6"/>
  <c r="C1189" i="6" s="1"/>
  <c r="A1189" i="6"/>
  <c r="U1188" i="6"/>
  <c r="S1188" i="6"/>
  <c r="P1188" i="6"/>
  <c r="M1188" i="6"/>
  <c r="L1188" i="6"/>
  <c r="K1188" i="6"/>
  <c r="J1188" i="6"/>
  <c r="G1188" i="6"/>
  <c r="H1188" i="6" s="1"/>
  <c r="I1188" i="6" s="1"/>
  <c r="F1188" i="6"/>
  <c r="T1188" i="6" s="1"/>
  <c r="E1188" i="6"/>
  <c r="R1188" i="6" s="1"/>
  <c r="D1188" i="6"/>
  <c r="Q1188" i="6" s="1"/>
  <c r="B1188" i="6"/>
  <c r="A1188" i="6"/>
  <c r="S1187" i="6"/>
  <c r="R1187" i="6"/>
  <c r="P1187" i="6"/>
  <c r="M1187" i="6"/>
  <c r="L1187" i="6"/>
  <c r="K1187" i="6"/>
  <c r="U1187" i="6" s="1"/>
  <c r="J1187" i="6"/>
  <c r="G1187" i="6"/>
  <c r="H1187" i="6" s="1"/>
  <c r="I1187" i="6" s="1"/>
  <c r="F1187" i="6"/>
  <c r="T1187" i="6" s="1"/>
  <c r="E1187" i="6"/>
  <c r="D1187" i="6"/>
  <c r="Q1187" i="6" s="1"/>
  <c r="B1187" i="6"/>
  <c r="A1187" i="6"/>
  <c r="Q1186" i="6"/>
  <c r="P1186" i="6"/>
  <c r="M1186" i="6"/>
  <c r="L1186" i="6"/>
  <c r="K1186" i="6"/>
  <c r="U1186" i="6" s="1"/>
  <c r="J1186" i="6"/>
  <c r="S1186" i="6" s="1"/>
  <c r="H1186" i="6"/>
  <c r="I1186" i="6" s="1"/>
  <c r="G1186" i="6"/>
  <c r="F1186" i="6"/>
  <c r="T1186" i="6" s="1"/>
  <c r="V1186" i="6" s="1"/>
  <c r="W1186" i="6" s="1"/>
  <c r="X1186" i="6" s="1"/>
  <c r="E1186" i="6"/>
  <c r="R1186" i="6" s="1"/>
  <c r="D1186" i="6"/>
  <c r="B1186" i="6"/>
  <c r="A1186" i="6"/>
  <c r="U1185" i="6"/>
  <c r="R1185" i="6"/>
  <c r="M1185" i="6"/>
  <c r="L1185" i="6"/>
  <c r="P1185" i="6" s="1"/>
  <c r="K1185" i="6"/>
  <c r="J1185" i="6"/>
  <c r="S1185" i="6" s="1"/>
  <c r="I1185" i="6"/>
  <c r="G1185" i="6"/>
  <c r="H1185" i="6" s="1"/>
  <c r="V1185" i="6" s="1"/>
  <c r="W1185" i="6" s="1"/>
  <c r="X1185" i="6" s="1"/>
  <c r="F1185" i="6"/>
  <c r="T1185" i="6" s="1"/>
  <c r="E1185" i="6"/>
  <c r="D1185" i="6"/>
  <c r="Q1185" i="6" s="1"/>
  <c r="C1185" i="6"/>
  <c r="B1185" i="6"/>
  <c r="O1185" i="6" s="1"/>
  <c r="A1185" i="6"/>
  <c r="U1184" i="6"/>
  <c r="T1184" i="6"/>
  <c r="S1184" i="6"/>
  <c r="R1184" i="6"/>
  <c r="Q1184" i="6"/>
  <c r="P1184" i="6"/>
  <c r="N1184" i="6"/>
  <c r="M1184" i="6"/>
  <c r="L1184" i="6"/>
  <c r="K1184" i="6"/>
  <c r="J1184" i="6"/>
  <c r="H1184" i="6"/>
  <c r="G1184" i="6"/>
  <c r="F1184" i="6"/>
  <c r="E1184" i="6"/>
  <c r="V1184" i="6" s="1"/>
  <c r="D1184" i="6"/>
  <c r="C1184" i="6"/>
  <c r="B1184" i="6"/>
  <c r="O1184" i="6" s="1"/>
  <c r="A1184" i="6"/>
  <c r="R1183" i="6"/>
  <c r="P1183" i="6"/>
  <c r="O1183" i="6"/>
  <c r="M1183" i="6"/>
  <c r="L1183" i="6"/>
  <c r="K1183" i="6"/>
  <c r="U1183" i="6" s="1"/>
  <c r="J1183" i="6"/>
  <c r="S1183" i="6" s="1"/>
  <c r="I1183" i="6"/>
  <c r="H1183" i="6"/>
  <c r="G1183" i="6"/>
  <c r="F1183" i="6"/>
  <c r="T1183" i="6" s="1"/>
  <c r="E1183" i="6"/>
  <c r="D1183" i="6"/>
  <c r="Q1183" i="6" s="1"/>
  <c r="B1183" i="6"/>
  <c r="A1183" i="6"/>
  <c r="O1182" i="6"/>
  <c r="N1182" i="6"/>
  <c r="M1182" i="6"/>
  <c r="L1182" i="6"/>
  <c r="P1182" i="6" s="1"/>
  <c r="K1182" i="6"/>
  <c r="U1182" i="6" s="1"/>
  <c r="J1182" i="6"/>
  <c r="S1182" i="6" s="1"/>
  <c r="I1182" i="6"/>
  <c r="H1182" i="6"/>
  <c r="G1182" i="6"/>
  <c r="F1182" i="6"/>
  <c r="E1182" i="6"/>
  <c r="R1182" i="6" s="1"/>
  <c r="D1182" i="6"/>
  <c r="Q1182" i="6" s="1"/>
  <c r="B1182" i="6"/>
  <c r="C1182" i="6" s="1"/>
  <c r="A1182" i="6"/>
  <c r="U1181" i="6"/>
  <c r="T1181" i="6"/>
  <c r="P1181" i="6"/>
  <c r="M1181" i="6"/>
  <c r="L1181" i="6"/>
  <c r="K1181" i="6"/>
  <c r="J1181" i="6"/>
  <c r="S1181" i="6" s="1"/>
  <c r="G1181" i="6"/>
  <c r="H1181" i="6" s="1"/>
  <c r="I1181" i="6" s="1"/>
  <c r="F1181" i="6"/>
  <c r="E1181" i="6"/>
  <c r="R1181" i="6" s="1"/>
  <c r="D1181" i="6"/>
  <c r="Q1181" i="6" s="1"/>
  <c r="B1181" i="6"/>
  <c r="A1181" i="6"/>
  <c r="T1180" i="6"/>
  <c r="S1180" i="6"/>
  <c r="R1180" i="6"/>
  <c r="Q1180" i="6"/>
  <c r="P1180" i="6"/>
  <c r="M1180" i="6"/>
  <c r="L1180" i="6"/>
  <c r="K1180" i="6"/>
  <c r="U1180" i="6" s="1"/>
  <c r="J1180" i="6"/>
  <c r="G1180" i="6"/>
  <c r="H1180" i="6" s="1"/>
  <c r="I1180" i="6" s="1"/>
  <c r="F1180" i="6"/>
  <c r="E1180" i="6"/>
  <c r="D1180" i="6"/>
  <c r="B1180" i="6"/>
  <c r="O1180" i="6" s="1"/>
  <c r="A1180" i="6"/>
  <c r="V1179" i="6"/>
  <c r="W1179" i="6" s="1"/>
  <c r="X1179" i="6" s="1"/>
  <c r="Q1179" i="6"/>
  <c r="N1179" i="6"/>
  <c r="M1179" i="6"/>
  <c r="L1179" i="6"/>
  <c r="P1179" i="6" s="1"/>
  <c r="K1179" i="6"/>
  <c r="U1179" i="6" s="1"/>
  <c r="J1179" i="6"/>
  <c r="S1179" i="6" s="1"/>
  <c r="H1179" i="6"/>
  <c r="I1179" i="6" s="1"/>
  <c r="G1179" i="6"/>
  <c r="F1179" i="6"/>
  <c r="T1179" i="6" s="1"/>
  <c r="E1179" i="6"/>
  <c r="R1179" i="6" s="1"/>
  <c r="D1179" i="6"/>
  <c r="B1179" i="6"/>
  <c r="A1179" i="6"/>
  <c r="U1178" i="6"/>
  <c r="R1178" i="6"/>
  <c r="M1178" i="6"/>
  <c r="L1178" i="6"/>
  <c r="P1178" i="6" s="1"/>
  <c r="K1178" i="6"/>
  <c r="J1178" i="6"/>
  <c r="S1178" i="6" s="1"/>
  <c r="G1178" i="6"/>
  <c r="H1178" i="6" s="1"/>
  <c r="F1178" i="6"/>
  <c r="T1178" i="6" s="1"/>
  <c r="E1178" i="6"/>
  <c r="D1178" i="6"/>
  <c r="Q1178" i="6" s="1"/>
  <c r="C1178" i="6"/>
  <c r="B1178" i="6"/>
  <c r="O1178" i="6" s="1"/>
  <c r="A1178" i="6"/>
  <c r="U1177" i="6"/>
  <c r="S1177" i="6"/>
  <c r="P1177" i="6"/>
  <c r="N1177" i="6"/>
  <c r="M1177" i="6"/>
  <c r="L1177" i="6"/>
  <c r="K1177" i="6"/>
  <c r="J1177" i="6"/>
  <c r="H1177" i="6"/>
  <c r="I1177" i="6" s="1"/>
  <c r="G1177" i="6"/>
  <c r="F1177" i="6"/>
  <c r="T1177" i="6" s="1"/>
  <c r="E1177" i="6"/>
  <c r="R1177" i="6" s="1"/>
  <c r="D1177" i="6"/>
  <c r="Q1177" i="6" s="1"/>
  <c r="C1177" i="6"/>
  <c r="B1177" i="6"/>
  <c r="O1177" i="6" s="1"/>
  <c r="A1177" i="6"/>
  <c r="R1176" i="6"/>
  <c r="P1176" i="6"/>
  <c r="N1176" i="6"/>
  <c r="M1176" i="6"/>
  <c r="L1176" i="6"/>
  <c r="K1176" i="6"/>
  <c r="U1176" i="6" s="1"/>
  <c r="J1176" i="6"/>
  <c r="S1176" i="6" s="1"/>
  <c r="I1176" i="6"/>
  <c r="H1176" i="6"/>
  <c r="G1176" i="6"/>
  <c r="F1176" i="6"/>
  <c r="T1176" i="6" s="1"/>
  <c r="E1176" i="6"/>
  <c r="D1176" i="6"/>
  <c r="Q1176" i="6" s="1"/>
  <c r="B1176" i="6"/>
  <c r="O1176" i="6" s="1"/>
  <c r="A1176" i="6"/>
  <c r="O1175" i="6"/>
  <c r="N1175" i="6"/>
  <c r="M1175" i="6"/>
  <c r="L1175" i="6"/>
  <c r="P1175" i="6" s="1"/>
  <c r="K1175" i="6"/>
  <c r="U1175" i="6" s="1"/>
  <c r="J1175" i="6"/>
  <c r="S1175" i="6" s="1"/>
  <c r="I1175" i="6"/>
  <c r="H1175" i="6"/>
  <c r="G1175" i="6"/>
  <c r="F1175" i="6"/>
  <c r="T1175" i="6" s="1"/>
  <c r="E1175" i="6"/>
  <c r="R1175" i="6" s="1"/>
  <c r="D1175" i="6"/>
  <c r="Q1175" i="6" s="1"/>
  <c r="B1175" i="6"/>
  <c r="C1175" i="6" s="1"/>
  <c r="A1175" i="6"/>
  <c r="U1174" i="6"/>
  <c r="P1174" i="6"/>
  <c r="M1174" i="6"/>
  <c r="L1174" i="6"/>
  <c r="K1174" i="6"/>
  <c r="J1174" i="6"/>
  <c r="S1174" i="6" s="1"/>
  <c r="G1174" i="6"/>
  <c r="H1174" i="6" s="1"/>
  <c r="I1174" i="6" s="1"/>
  <c r="F1174" i="6"/>
  <c r="T1174" i="6" s="1"/>
  <c r="E1174" i="6"/>
  <c r="R1174" i="6" s="1"/>
  <c r="D1174" i="6"/>
  <c r="Q1174" i="6" s="1"/>
  <c r="B1174" i="6"/>
  <c r="A1174" i="6"/>
  <c r="S1173" i="6"/>
  <c r="R1173" i="6"/>
  <c r="O1173" i="6"/>
  <c r="M1173" i="6"/>
  <c r="L1173" i="6"/>
  <c r="P1173" i="6" s="1"/>
  <c r="K1173" i="6"/>
  <c r="U1173" i="6" s="1"/>
  <c r="J1173" i="6"/>
  <c r="G1173" i="6"/>
  <c r="H1173" i="6" s="1"/>
  <c r="I1173" i="6" s="1"/>
  <c r="F1173" i="6"/>
  <c r="T1173" i="6" s="1"/>
  <c r="E1173" i="6"/>
  <c r="D1173" i="6"/>
  <c r="Q1173" i="6" s="1"/>
  <c r="C1173" i="6"/>
  <c r="B1173" i="6"/>
  <c r="A1173" i="6"/>
  <c r="Q1172" i="6"/>
  <c r="N1172" i="6"/>
  <c r="M1172" i="6"/>
  <c r="L1172" i="6"/>
  <c r="P1172" i="6" s="1"/>
  <c r="K1172" i="6"/>
  <c r="U1172" i="6" s="1"/>
  <c r="J1172" i="6"/>
  <c r="S1172" i="6" s="1"/>
  <c r="H1172" i="6"/>
  <c r="I1172" i="6" s="1"/>
  <c r="G1172" i="6"/>
  <c r="F1172" i="6"/>
  <c r="T1172" i="6" s="1"/>
  <c r="E1172" i="6"/>
  <c r="R1172" i="6" s="1"/>
  <c r="D1172" i="6"/>
  <c r="B1172" i="6"/>
  <c r="A1172" i="6"/>
  <c r="U1171" i="6"/>
  <c r="R1171" i="6"/>
  <c r="M1171" i="6"/>
  <c r="L1171" i="6"/>
  <c r="P1171" i="6" s="1"/>
  <c r="K1171" i="6"/>
  <c r="J1171" i="6"/>
  <c r="S1171" i="6" s="1"/>
  <c r="V1171" i="6" s="1"/>
  <c r="W1171" i="6" s="1"/>
  <c r="X1171" i="6" s="1"/>
  <c r="I1171" i="6"/>
  <c r="H1171" i="6"/>
  <c r="G1171" i="6"/>
  <c r="F1171" i="6"/>
  <c r="T1171" i="6" s="1"/>
  <c r="E1171" i="6"/>
  <c r="D1171" i="6"/>
  <c r="Q1171" i="6" s="1"/>
  <c r="C1171" i="6"/>
  <c r="B1171" i="6"/>
  <c r="O1171" i="6" s="1"/>
  <c r="A1171" i="6"/>
  <c r="U1170" i="6"/>
  <c r="S1170" i="6"/>
  <c r="Q1170" i="6"/>
  <c r="P1170" i="6"/>
  <c r="N1170" i="6"/>
  <c r="M1170" i="6"/>
  <c r="L1170" i="6"/>
  <c r="K1170" i="6"/>
  <c r="J1170" i="6"/>
  <c r="H1170" i="6"/>
  <c r="G1170" i="6"/>
  <c r="F1170" i="6"/>
  <c r="T1170" i="6" s="1"/>
  <c r="E1170" i="6"/>
  <c r="D1170" i="6"/>
  <c r="C1170" i="6"/>
  <c r="B1170" i="6"/>
  <c r="O1170" i="6" s="1"/>
  <c r="A1170" i="6"/>
  <c r="R1169" i="6"/>
  <c r="P1169" i="6"/>
  <c r="M1169" i="6"/>
  <c r="L1169" i="6"/>
  <c r="K1169" i="6"/>
  <c r="U1169" i="6" s="1"/>
  <c r="J1169" i="6"/>
  <c r="S1169" i="6" s="1"/>
  <c r="I1169" i="6"/>
  <c r="H1169" i="6"/>
  <c r="G1169" i="6"/>
  <c r="F1169" i="6"/>
  <c r="T1169" i="6" s="1"/>
  <c r="E1169" i="6"/>
  <c r="D1169" i="6"/>
  <c r="Q1169" i="6" s="1"/>
  <c r="B1169" i="6"/>
  <c r="O1169" i="6" s="1"/>
  <c r="A1169" i="6"/>
  <c r="T1168" i="6"/>
  <c r="O1168" i="6"/>
  <c r="N1168" i="6"/>
  <c r="M1168" i="6"/>
  <c r="L1168" i="6"/>
  <c r="P1168" i="6" s="1"/>
  <c r="K1168" i="6"/>
  <c r="U1168" i="6" s="1"/>
  <c r="J1168" i="6"/>
  <c r="S1168" i="6" s="1"/>
  <c r="I1168" i="6"/>
  <c r="H1168" i="6"/>
  <c r="G1168" i="6"/>
  <c r="F1168" i="6"/>
  <c r="E1168" i="6"/>
  <c r="R1168" i="6" s="1"/>
  <c r="D1168" i="6"/>
  <c r="Q1168" i="6" s="1"/>
  <c r="B1168" i="6"/>
  <c r="C1168" i="6" s="1"/>
  <c r="A1168" i="6"/>
  <c r="U1167" i="6"/>
  <c r="T1167" i="6"/>
  <c r="S1167" i="6"/>
  <c r="P1167" i="6"/>
  <c r="M1167" i="6"/>
  <c r="L1167" i="6"/>
  <c r="K1167" i="6"/>
  <c r="J1167" i="6"/>
  <c r="G1167" i="6"/>
  <c r="H1167" i="6" s="1"/>
  <c r="I1167" i="6" s="1"/>
  <c r="F1167" i="6"/>
  <c r="E1167" i="6"/>
  <c r="R1167" i="6" s="1"/>
  <c r="D1167" i="6"/>
  <c r="Q1167" i="6" s="1"/>
  <c r="B1167" i="6"/>
  <c r="A1167" i="6"/>
  <c r="T1166" i="6"/>
  <c r="S1166" i="6"/>
  <c r="R1166" i="6"/>
  <c r="Q1166" i="6"/>
  <c r="P1166" i="6"/>
  <c r="M1166" i="6"/>
  <c r="L1166" i="6"/>
  <c r="K1166" i="6"/>
  <c r="U1166" i="6" s="1"/>
  <c r="J1166" i="6"/>
  <c r="G1166" i="6"/>
  <c r="H1166" i="6" s="1"/>
  <c r="I1166" i="6" s="1"/>
  <c r="F1166" i="6"/>
  <c r="E1166" i="6"/>
  <c r="D1166" i="6"/>
  <c r="C1166" i="6"/>
  <c r="B1166" i="6"/>
  <c r="A1166" i="6"/>
  <c r="Q1165" i="6"/>
  <c r="P1165" i="6"/>
  <c r="M1165" i="6"/>
  <c r="L1165" i="6"/>
  <c r="K1165" i="6"/>
  <c r="U1165" i="6" s="1"/>
  <c r="J1165" i="6"/>
  <c r="S1165" i="6" s="1"/>
  <c r="H1165" i="6"/>
  <c r="I1165" i="6" s="1"/>
  <c r="G1165" i="6"/>
  <c r="F1165" i="6"/>
  <c r="T1165" i="6" s="1"/>
  <c r="E1165" i="6"/>
  <c r="R1165" i="6" s="1"/>
  <c r="V1165" i="6" s="1"/>
  <c r="W1165" i="6" s="1"/>
  <c r="X1165" i="6" s="1"/>
  <c r="D1165" i="6"/>
  <c r="B1165" i="6"/>
  <c r="A1165" i="6"/>
  <c r="U1164" i="6"/>
  <c r="R1164" i="6"/>
  <c r="M1164" i="6"/>
  <c r="L1164" i="6"/>
  <c r="P1164" i="6" s="1"/>
  <c r="K1164" i="6"/>
  <c r="J1164" i="6"/>
  <c r="S1164" i="6" s="1"/>
  <c r="H1164" i="6"/>
  <c r="G1164" i="6"/>
  <c r="F1164" i="6"/>
  <c r="T1164" i="6" s="1"/>
  <c r="E1164" i="6"/>
  <c r="D1164" i="6"/>
  <c r="Q1164" i="6" s="1"/>
  <c r="C1164" i="6"/>
  <c r="B1164" i="6"/>
  <c r="O1164" i="6" s="1"/>
  <c r="A1164" i="6"/>
  <c r="U1163" i="6"/>
  <c r="T1163" i="6"/>
  <c r="S1163" i="6"/>
  <c r="R1163" i="6"/>
  <c r="Q1163" i="6"/>
  <c r="P1163" i="6"/>
  <c r="M1163" i="6"/>
  <c r="L1163" i="6"/>
  <c r="K1163" i="6"/>
  <c r="J1163" i="6"/>
  <c r="H1163" i="6"/>
  <c r="I1163" i="6" s="1"/>
  <c r="G1163" i="6"/>
  <c r="F1163" i="6"/>
  <c r="E1163" i="6"/>
  <c r="D1163" i="6"/>
  <c r="C1163" i="6"/>
  <c r="B1163" i="6"/>
  <c r="O1163" i="6" s="1"/>
  <c r="A1163" i="6"/>
  <c r="R1162" i="6"/>
  <c r="P1162" i="6"/>
  <c r="O1162" i="6"/>
  <c r="N1162" i="6"/>
  <c r="M1162" i="6"/>
  <c r="L1162" i="6"/>
  <c r="K1162" i="6"/>
  <c r="U1162" i="6" s="1"/>
  <c r="J1162" i="6"/>
  <c r="S1162" i="6" s="1"/>
  <c r="I1162" i="6"/>
  <c r="H1162" i="6"/>
  <c r="G1162" i="6"/>
  <c r="F1162" i="6"/>
  <c r="T1162" i="6" s="1"/>
  <c r="E1162" i="6"/>
  <c r="D1162" i="6"/>
  <c r="Q1162" i="6" s="1"/>
  <c r="B1162" i="6"/>
  <c r="A1162" i="6"/>
  <c r="O1161" i="6"/>
  <c r="N1161" i="6"/>
  <c r="M1161" i="6"/>
  <c r="L1161" i="6"/>
  <c r="P1161" i="6" s="1"/>
  <c r="K1161" i="6"/>
  <c r="U1161" i="6" s="1"/>
  <c r="J1161" i="6"/>
  <c r="S1161" i="6" s="1"/>
  <c r="H1161" i="6"/>
  <c r="I1161" i="6" s="1"/>
  <c r="G1161" i="6"/>
  <c r="F1161" i="6"/>
  <c r="E1161" i="6"/>
  <c r="R1161" i="6" s="1"/>
  <c r="D1161" i="6"/>
  <c r="Q1161" i="6" s="1"/>
  <c r="B1161" i="6"/>
  <c r="C1161" i="6" s="1"/>
  <c r="A1161" i="6"/>
  <c r="U1160" i="6"/>
  <c r="T1160" i="6"/>
  <c r="R1160" i="6"/>
  <c r="P1160" i="6"/>
  <c r="M1160" i="6"/>
  <c r="L1160" i="6"/>
  <c r="K1160" i="6"/>
  <c r="J1160" i="6"/>
  <c r="S1160" i="6" s="1"/>
  <c r="I1160" i="6"/>
  <c r="H1160" i="6"/>
  <c r="G1160" i="6"/>
  <c r="F1160" i="6"/>
  <c r="E1160" i="6"/>
  <c r="D1160" i="6"/>
  <c r="Q1160" i="6" s="1"/>
  <c r="B1160" i="6"/>
  <c r="A1160" i="6"/>
  <c r="S1159" i="6"/>
  <c r="Q1159" i="6"/>
  <c r="P1159" i="6"/>
  <c r="O1159" i="6"/>
  <c r="M1159" i="6"/>
  <c r="L1159" i="6"/>
  <c r="K1159" i="6"/>
  <c r="U1159" i="6" s="1"/>
  <c r="J1159" i="6"/>
  <c r="G1159" i="6"/>
  <c r="H1159" i="6" s="1"/>
  <c r="F1159" i="6"/>
  <c r="T1159" i="6" s="1"/>
  <c r="E1159" i="6"/>
  <c r="R1159" i="6" s="1"/>
  <c r="D1159" i="6"/>
  <c r="C1159" i="6"/>
  <c r="B1159" i="6"/>
  <c r="A1159" i="6"/>
  <c r="Q1158" i="6"/>
  <c r="M1158" i="6"/>
  <c r="L1158" i="6"/>
  <c r="P1158" i="6" s="1"/>
  <c r="K1158" i="6"/>
  <c r="U1158" i="6" s="1"/>
  <c r="J1158" i="6"/>
  <c r="S1158" i="6" s="1"/>
  <c r="H1158" i="6"/>
  <c r="I1158" i="6" s="1"/>
  <c r="G1158" i="6"/>
  <c r="F1158" i="6"/>
  <c r="T1158" i="6" s="1"/>
  <c r="E1158" i="6"/>
  <c r="R1158" i="6" s="1"/>
  <c r="D1158" i="6"/>
  <c r="B1158" i="6"/>
  <c r="C1158" i="6" s="1"/>
  <c r="A1158" i="6"/>
  <c r="T1157" i="6"/>
  <c r="R1157" i="6"/>
  <c r="M1157" i="6"/>
  <c r="L1157" i="6"/>
  <c r="P1157" i="6" s="1"/>
  <c r="K1157" i="6"/>
  <c r="U1157" i="6" s="1"/>
  <c r="J1157" i="6"/>
  <c r="S1157" i="6" s="1"/>
  <c r="G1157" i="6"/>
  <c r="H1157" i="6" s="1"/>
  <c r="I1157" i="6" s="1"/>
  <c r="F1157" i="6"/>
  <c r="V1157" i="6" s="1"/>
  <c r="W1157" i="6" s="1"/>
  <c r="X1157" i="6" s="1"/>
  <c r="E1157" i="6"/>
  <c r="D1157" i="6"/>
  <c r="Q1157" i="6" s="1"/>
  <c r="C1157" i="6"/>
  <c r="B1157" i="6"/>
  <c r="O1157" i="6" s="1"/>
  <c r="A1157" i="6"/>
  <c r="U1156" i="6"/>
  <c r="S1156" i="6"/>
  <c r="Q1156" i="6"/>
  <c r="P1156" i="6"/>
  <c r="N1156" i="6"/>
  <c r="M1156" i="6"/>
  <c r="L1156" i="6"/>
  <c r="K1156" i="6"/>
  <c r="J1156" i="6"/>
  <c r="G1156" i="6"/>
  <c r="H1156" i="6" s="1"/>
  <c r="I1156" i="6" s="1"/>
  <c r="F1156" i="6"/>
  <c r="E1156" i="6"/>
  <c r="R1156" i="6" s="1"/>
  <c r="D1156" i="6"/>
  <c r="C1156" i="6"/>
  <c r="B1156" i="6"/>
  <c r="O1156" i="6" s="1"/>
  <c r="A1156" i="6"/>
  <c r="R1155" i="6"/>
  <c r="M1155" i="6"/>
  <c r="L1155" i="6"/>
  <c r="P1155" i="6" s="1"/>
  <c r="K1155" i="6"/>
  <c r="U1155" i="6" s="1"/>
  <c r="J1155" i="6"/>
  <c r="S1155" i="6" s="1"/>
  <c r="I1155" i="6"/>
  <c r="H1155" i="6"/>
  <c r="G1155" i="6"/>
  <c r="F1155" i="6"/>
  <c r="T1155" i="6" s="1"/>
  <c r="E1155" i="6"/>
  <c r="D1155" i="6"/>
  <c r="Q1155" i="6" s="1"/>
  <c r="C1155" i="6"/>
  <c r="B1155" i="6"/>
  <c r="O1155" i="6" s="1"/>
  <c r="A1155" i="6"/>
  <c r="T1154" i="6"/>
  <c r="O1154" i="6"/>
  <c r="N1154" i="6"/>
  <c r="M1154" i="6"/>
  <c r="L1154" i="6"/>
  <c r="P1154" i="6" s="1"/>
  <c r="K1154" i="6"/>
  <c r="U1154" i="6" s="1"/>
  <c r="J1154" i="6"/>
  <c r="S1154" i="6" s="1"/>
  <c r="V1154" i="6" s="1"/>
  <c r="W1154" i="6" s="1"/>
  <c r="X1154" i="6" s="1"/>
  <c r="I1154" i="6"/>
  <c r="H1154" i="6"/>
  <c r="G1154" i="6"/>
  <c r="F1154" i="6"/>
  <c r="E1154" i="6"/>
  <c r="R1154" i="6" s="1"/>
  <c r="D1154" i="6"/>
  <c r="Q1154" i="6" s="1"/>
  <c r="B1154" i="6"/>
  <c r="C1154" i="6" s="1"/>
  <c r="A1154" i="6"/>
  <c r="U1153" i="6"/>
  <c r="T1153" i="6"/>
  <c r="S1153" i="6"/>
  <c r="P1153" i="6"/>
  <c r="M1153" i="6"/>
  <c r="L1153" i="6"/>
  <c r="K1153" i="6"/>
  <c r="J1153" i="6"/>
  <c r="H1153" i="6"/>
  <c r="G1153" i="6"/>
  <c r="F1153" i="6"/>
  <c r="E1153" i="6"/>
  <c r="R1153" i="6" s="1"/>
  <c r="D1153" i="6"/>
  <c r="Q1153" i="6" s="1"/>
  <c r="B1153" i="6"/>
  <c r="A1153" i="6"/>
  <c r="T1152" i="6"/>
  <c r="S1152" i="6"/>
  <c r="N1152" i="6"/>
  <c r="M1152" i="6"/>
  <c r="L1152" i="6"/>
  <c r="P1152" i="6" s="1"/>
  <c r="K1152" i="6"/>
  <c r="U1152" i="6" s="1"/>
  <c r="J1152" i="6"/>
  <c r="G1152" i="6"/>
  <c r="H1152" i="6" s="1"/>
  <c r="F1152" i="6"/>
  <c r="E1152" i="6"/>
  <c r="R1152" i="6" s="1"/>
  <c r="D1152" i="6"/>
  <c r="Q1152" i="6" s="1"/>
  <c r="C1152" i="6"/>
  <c r="B1152" i="6"/>
  <c r="O1152" i="6" s="1"/>
  <c r="A1152" i="6"/>
  <c r="Q1151" i="6"/>
  <c r="P1151" i="6"/>
  <c r="O1151" i="6"/>
  <c r="N1151" i="6"/>
  <c r="M1151" i="6"/>
  <c r="L1151" i="6"/>
  <c r="K1151" i="6"/>
  <c r="U1151" i="6" s="1"/>
  <c r="J1151" i="6"/>
  <c r="S1151" i="6" s="1"/>
  <c r="H1151" i="6"/>
  <c r="I1151" i="6" s="1"/>
  <c r="G1151" i="6"/>
  <c r="F1151" i="6"/>
  <c r="T1151" i="6" s="1"/>
  <c r="E1151" i="6"/>
  <c r="R1151" i="6" s="1"/>
  <c r="D1151" i="6"/>
  <c r="B1151" i="6"/>
  <c r="C1151" i="6" s="1"/>
  <c r="A1151" i="6"/>
  <c r="U1150" i="6"/>
  <c r="R1150" i="6"/>
  <c r="M1150" i="6"/>
  <c r="L1150" i="6"/>
  <c r="P1150" i="6" s="1"/>
  <c r="K1150" i="6"/>
  <c r="J1150" i="6"/>
  <c r="S1150" i="6" s="1"/>
  <c r="G1150" i="6"/>
  <c r="H1150" i="6" s="1"/>
  <c r="F1150" i="6"/>
  <c r="T1150" i="6" s="1"/>
  <c r="E1150" i="6"/>
  <c r="D1150" i="6"/>
  <c r="Q1150" i="6" s="1"/>
  <c r="C1150" i="6"/>
  <c r="B1150" i="6"/>
  <c r="O1150" i="6" s="1"/>
  <c r="A1150" i="6"/>
  <c r="U1149" i="6"/>
  <c r="T1149" i="6"/>
  <c r="S1149" i="6"/>
  <c r="P1149" i="6"/>
  <c r="M1149" i="6"/>
  <c r="L1149" i="6"/>
  <c r="K1149" i="6"/>
  <c r="J1149" i="6"/>
  <c r="H1149" i="6"/>
  <c r="I1149" i="6" s="1"/>
  <c r="G1149" i="6"/>
  <c r="F1149" i="6"/>
  <c r="E1149" i="6"/>
  <c r="R1149" i="6" s="1"/>
  <c r="D1149" i="6"/>
  <c r="Q1149" i="6" s="1"/>
  <c r="C1149" i="6"/>
  <c r="B1149" i="6"/>
  <c r="O1149" i="6" s="1"/>
  <c r="A1149" i="6"/>
  <c r="R1148" i="6"/>
  <c r="Q1148" i="6"/>
  <c r="P1148" i="6"/>
  <c r="M1148" i="6"/>
  <c r="L1148" i="6"/>
  <c r="K1148" i="6"/>
  <c r="U1148" i="6" s="1"/>
  <c r="J1148" i="6"/>
  <c r="S1148" i="6" s="1"/>
  <c r="I1148" i="6"/>
  <c r="H1148" i="6"/>
  <c r="G1148" i="6"/>
  <c r="F1148" i="6"/>
  <c r="T1148" i="6" s="1"/>
  <c r="E1148" i="6"/>
  <c r="D1148" i="6"/>
  <c r="B1148" i="6"/>
  <c r="O1148" i="6" s="1"/>
  <c r="A1148" i="6"/>
  <c r="T1147" i="6"/>
  <c r="O1147" i="6"/>
  <c r="N1147" i="6"/>
  <c r="M1147" i="6"/>
  <c r="L1147" i="6"/>
  <c r="P1147" i="6" s="1"/>
  <c r="K1147" i="6"/>
  <c r="U1147" i="6" s="1"/>
  <c r="J1147" i="6"/>
  <c r="S1147" i="6" s="1"/>
  <c r="H1147" i="6"/>
  <c r="I1147" i="6" s="1"/>
  <c r="G1147" i="6"/>
  <c r="F1147" i="6"/>
  <c r="V1147" i="6" s="1"/>
  <c r="W1147" i="6" s="1"/>
  <c r="X1147" i="6" s="1"/>
  <c r="E1147" i="6"/>
  <c r="R1147" i="6" s="1"/>
  <c r="D1147" i="6"/>
  <c r="Q1147" i="6" s="1"/>
  <c r="B1147" i="6"/>
  <c r="C1147" i="6" s="1"/>
  <c r="A1147" i="6"/>
  <c r="U1146" i="6"/>
  <c r="P1146" i="6"/>
  <c r="M1146" i="6"/>
  <c r="L1146" i="6"/>
  <c r="K1146" i="6"/>
  <c r="J1146" i="6"/>
  <c r="S1146" i="6" s="1"/>
  <c r="G1146" i="6"/>
  <c r="H1146" i="6" s="1"/>
  <c r="I1146" i="6" s="1"/>
  <c r="F1146" i="6"/>
  <c r="T1146" i="6" s="1"/>
  <c r="E1146" i="6"/>
  <c r="D1146" i="6"/>
  <c r="Q1146" i="6" s="1"/>
  <c r="B1146" i="6"/>
  <c r="A1146" i="6"/>
  <c r="T1145" i="6"/>
  <c r="S1145" i="6"/>
  <c r="R1145" i="6"/>
  <c r="Q1145" i="6"/>
  <c r="O1145" i="6"/>
  <c r="M1145" i="6"/>
  <c r="L1145" i="6"/>
  <c r="P1145" i="6" s="1"/>
  <c r="K1145" i="6"/>
  <c r="U1145" i="6" s="1"/>
  <c r="J1145" i="6"/>
  <c r="G1145" i="6"/>
  <c r="H1145" i="6" s="1"/>
  <c r="I1145" i="6" s="1"/>
  <c r="F1145" i="6"/>
  <c r="E1145" i="6"/>
  <c r="D1145" i="6"/>
  <c r="B1145" i="6"/>
  <c r="N1145" i="6" s="1"/>
  <c r="A1145" i="6"/>
  <c r="V1144" i="6"/>
  <c r="W1144" i="6" s="1"/>
  <c r="X1144" i="6" s="1"/>
  <c r="Q1144" i="6"/>
  <c r="P1144" i="6"/>
  <c r="M1144" i="6"/>
  <c r="L1144" i="6"/>
  <c r="K1144" i="6"/>
  <c r="U1144" i="6" s="1"/>
  <c r="J1144" i="6"/>
  <c r="S1144" i="6" s="1"/>
  <c r="H1144" i="6"/>
  <c r="I1144" i="6" s="1"/>
  <c r="G1144" i="6"/>
  <c r="F1144" i="6"/>
  <c r="T1144" i="6" s="1"/>
  <c r="E1144" i="6"/>
  <c r="R1144" i="6" s="1"/>
  <c r="D1144" i="6"/>
  <c r="B1144" i="6"/>
  <c r="A1144" i="6"/>
  <c r="R1143" i="6"/>
  <c r="M1143" i="6"/>
  <c r="L1143" i="6"/>
  <c r="P1143" i="6" s="1"/>
  <c r="K1143" i="6"/>
  <c r="U1143" i="6" s="1"/>
  <c r="J1143" i="6"/>
  <c r="S1143" i="6" s="1"/>
  <c r="G1143" i="6"/>
  <c r="H1143" i="6" s="1"/>
  <c r="F1143" i="6"/>
  <c r="T1143" i="6" s="1"/>
  <c r="E1143" i="6"/>
  <c r="D1143" i="6"/>
  <c r="Q1143" i="6" s="1"/>
  <c r="C1143" i="6"/>
  <c r="B1143" i="6"/>
  <c r="O1143" i="6" s="1"/>
  <c r="A1143" i="6"/>
  <c r="U1142" i="6"/>
  <c r="T1142" i="6"/>
  <c r="S1142" i="6"/>
  <c r="R1142" i="6"/>
  <c r="Q1142" i="6"/>
  <c r="P1142" i="6"/>
  <c r="N1142" i="6"/>
  <c r="M1142" i="6"/>
  <c r="L1142" i="6"/>
  <c r="K1142" i="6"/>
  <c r="J1142" i="6"/>
  <c r="H1142" i="6"/>
  <c r="I1142" i="6" s="1"/>
  <c r="G1142" i="6"/>
  <c r="F1142" i="6"/>
  <c r="E1142" i="6"/>
  <c r="D1142" i="6"/>
  <c r="B1142" i="6"/>
  <c r="O1142" i="6" s="1"/>
  <c r="A1142" i="6"/>
  <c r="R1141" i="6"/>
  <c r="P1141" i="6"/>
  <c r="O1141" i="6"/>
  <c r="N1141" i="6"/>
  <c r="M1141" i="6"/>
  <c r="L1141" i="6"/>
  <c r="K1141" i="6"/>
  <c r="U1141" i="6" s="1"/>
  <c r="J1141" i="6"/>
  <c r="S1141" i="6" s="1"/>
  <c r="I1141" i="6"/>
  <c r="H1141" i="6"/>
  <c r="G1141" i="6"/>
  <c r="F1141" i="6"/>
  <c r="T1141" i="6" s="1"/>
  <c r="E1141" i="6"/>
  <c r="D1141" i="6"/>
  <c r="Q1141" i="6" s="1"/>
  <c r="B1141" i="6"/>
  <c r="A1141" i="6"/>
  <c r="O1140" i="6"/>
  <c r="N1140" i="6"/>
  <c r="M1140" i="6"/>
  <c r="L1140" i="6"/>
  <c r="P1140" i="6" s="1"/>
  <c r="K1140" i="6"/>
  <c r="U1140" i="6" s="1"/>
  <c r="J1140" i="6"/>
  <c r="S1140" i="6" s="1"/>
  <c r="I1140" i="6"/>
  <c r="H1140" i="6"/>
  <c r="G1140" i="6"/>
  <c r="F1140" i="6"/>
  <c r="E1140" i="6"/>
  <c r="R1140" i="6" s="1"/>
  <c r="D1140" i="6"/>
  <c r="Q1140" i="6" s="1"/>
  <c r="B1140" i="6"/>
  <c r="C1140" i="6" s="1"/>
  <c r="A1140" i="6"/>
  <c r="U1139" i="6"/>
  <c r="T1139" i="6"/>
  <c r="S1139" i="6"/>
  <c r="R1139" i="6"/>
  <c r="P1139" i="6"/>
  <c r="M1139" i="6"/>
  <c r="L1139" i="6"/>
  <c r="K1139" i="6"/>
  <c r="J1139" i="6"/>
  <c r="G1139" i="6"/>
  <c r="H1139" i="6" s="1"/>
  <c r="I1139" i="6" s="1"/>
  <c r="F1139" i="6"/>
  <c r="E1139" i="6"/>
  <c r="D1139" i="6"/>
  <c r="Q1139" i="6" s="1"/>
  <c r="B1139" i="6"/>
  <c r="A1139" i="6"/>
  <c r="T1138" i="6"/>
  <c r="S1138" i="6"/>
  <c r="R1138" i="6"/>
  <c r="P1138" i="6"/>
  <c r="M1138" i="6"/>
  <c r="L1138" i="6"/>
  <c r="K1138" i="6"/>
  <c r="U1138" i="6" s="1"/>
  <c r="J1138" i="6"/>
  <c r="G1138" i="6"/>
  <c r="H1138" i="6" s="1"/>
  <c r="I1138" i="6" s="1"/>
  <c r="F1138" i="6"/>
  <c r="E1138" i="6"/>
  <c r="D1138" i="6"/>
  <c r="Q1138" i="6" s="1"/>
  <c r="B1138" i="6"/>
  <c r="A1138" i="6"/>
  <c r="Q1137" i="6"/>
  <c r="M1137" i="6"/>
  <c r="L1137" i="6"/>
  <c r="P1137" i="6" s="1"/>
  <c r="K1137" i="6"/>
  <c r="U1137" i="6" s="1"/>
  <c r="J1137" i="6"/>
  <c r="S1137" i="6" s="1"/>
  <c r="H1137" i="6"/>
  <c r="I1137" i="6" s="1"/>
  <c r="G1137" i="6"/>
  <c r="F1137" i="6"/>
  <c r="T1137" i="6" s="1"/>
  <c r="E1137" i="6"/>
  <c r="R1137" i="6" s="1"/>
  <c r="D1137" i="6"/>
  <c r="B1137" i="6"/>
  <c r="C1137" i="6" s="1"/>
  <c r="A1137" i="6"/>
  <c r="U1136" i="6"/>
  <c r="T1136" i="6"/>
  <c r="R1136" i="6"/>
  <c r="M1136" i="6"/>
  <c r="L1136" i="6"/>
  <c r="P1136" i="6" s="1"/>
  <c r="K1136" i="6"/>
  <c r="J1136" i="6"/>
  <c r="S1136" i="6" s="1"/>
  <c r="H1136" i="6"/>
  <c r="I1136" i="6" s="1"/>
  <c r="G1136" i="6"/>
  <c r="F1136" i="6"/>
  <c r="V1136" i="6" s="1"/>
  <c r="W1136" i="6" s="1"/>
  <c r="X1136" i="6" s="1"/>
  <c r="E1136" i="6"/>
  <c r="D1136" i="6"/>
  <c r="Q1136" i="6" s="1"/>
  <c r="C1136" i="6"/>
  <c r="B1136" i="6"/>
  <c r="O1136" i="6" s="1"/>
  <c r="A1136" i="6"/>
  <c r="U1135" i="6"/>
  <c r="T1135" i="6"/>
  <c r="S1135" i="6"/>
  <c r="R1135" i="6"/>
  <c r="P1135" i="6"/>
  <c r="M1135" i="6"/>
  <c r="L1135" i="6"/>
  <c r="K1135" i="6"/>
  <c r="J1135" i="6"/>
  <c r="G1135" i="6"/>
  <c r="H1135" i="6" s="1"/>
  <c r="I1135" i="6" s="1"/>
  <c r="F1135" i="6"/>
  <c r="E1135" i="6"/>
  <c r="D1135" i="6"/>
  <c r="Q1135" i="6" s="1"/>
  <c r="B1135" i="6"/>
  <c r="O1135" i="6" s="1"/>
  <c r="A1135" i="6"/>
  <c r="R1134" i="6"/>
  <c r="O1134" i="6"/>
  <c r="N1134" i="6"/>
  <c r="M1134" i="6"/>
  <c r="L1134" i="6"/>
  <c r="P1134" i="6" s="1"/>
  <c r="K1134" i="6"/>
  <c r="U1134" i="6" s="1"/>
  <c r="J1134" i="6"/>
  <c r="S1134" i="6" s="1"/>
  <c r="I1134" i="6"/>
  <c r="H1134" i="6"/>
  <c r="G1134" i="6"/>
  <c r="F1134" i="6"/>
  <c r="T1134" i="6" s="1"/>
  <c r="E1134" i="6"/>
  <c r="D1134" i="6"/>
  <c r="Q1134" i="6" s="1"/>
  <c r="C1134" i="6"/>
  <c r="B1134" i="6"/>
  <c r="A1134" i="6"/>
  <c r="T1133" i="6"/>
  <c r="O1133" i="6"/>
  <c r="N1133" i="6"/>
  <c r="M1133" i="6"/>
  <c r="L1133" i="6"/>
  <c r="P1133" i="6" s="1"/>
  <c r="K1133" i="6"/>
  <c r="U1133" i="6" s="1"/>
  <c r="J1133" i="6"/>
  <c r="S1133" i="6" s="1"/>
  <c r="V1133" i="6" s="1"/>
  <c r="W1133" i="6" s="1"/>
  <c r="X1133" i="6" s="1"/>
  <c r="I1133" i="6"/>
  <c r="H1133" i="6"/>
  <c r="G1133" i="6"/>
  <c r="F1133" i="6"/>
  <c r="E1133" i="6"/>
  <c r="R1133" i="6" s="1"/>
  <c r="D1133" i="6"/>
  <c r="Q1133" i="6" s="1"/>
  <c r="C1133" i="6"/>
  <c r="B1133" i="6"/>
  <c r="A1133" i="6"/>
  <c r="U1132" i="6"/>
  <c r="T1132" i="6"/>
  <c r="P1132" i="6"/>
  <c r="M1132" i="6"/>
  <c r="L1132" i="6"/>
  <c r="K1132" i="6"/>
  <c r="J1132" i="6"/>
  <c r="S1132" i="6" s="1"/>
  <c r="G1132" i="6"/>
  <c r="H1132" i="6" s="1"/>
  <c r="I1132" i="6" s="1"/>
  <c r="F1132" i="6"/>
  <c r="E1132" i="6"/>
  <c r="R1132" i="6" s="1"/>
  <c r="D1132" i="6"/>
  <c r="Q1132" i="6" s="1"/>
  <c r="B1132" i="6"/>
  <c r="A1132" i="6"/>
  <c r="S1131" i="6"/>
  <c r="O1131" i="6"/>
  <c r="N1131" i="6"/>
  <c r="M1131" i="6"/>
  <c r="L1131" i="6"/>
  <c r="P1131" i="6" s="1"/>
  <c r="K1131" i="6"/>
  <c r="U1131" i="6" s="1"/>
  <c r="J1131" i="6"/>
  <c r="G1131" i="6"/>
  <c r="H1131" i="6" s="1"/>
  <c r="I1131" i="6" s="1"/>
  <c r="F1131" i="6"/>
  <c r="T1131" i="6" s="1"/>
  <c r="E1131" i="6"/>
  <c r="R1131" i="6" s="1"/>
  <c r="D1131" i="6"/>
  <c r="Q1131" i="6" s="1"/>
  <c r="B1131" i="6"/>
  <c r="A1131" i="6"/>
  <c r="Q1130" i="6"/>
  <c r="O1130" i="6"/>
  <c r="M1130" i="6"/>
  <c r="L1130" i="6"/>
  <c r="P1130" i="6" s="1"/>
  <c r="K1130" i="6"/>
  <c r="U1130" i="6" s="1"/>
  <c r="J1130" i="6"/>
  <c r="S1130" i="6" s="1"/>
  <c r="I1130" i="6"/>
  <c r="H1130" i="6"/>
  <c r="G1130" i="6"/>
  <c r="F1130" i="6"/>
  <c r="T1130" i="6" s="1"/>
  <c r="E1130" i="6"/>
  <c r="R1130" i="6" s="1"/>
  <c r="D1130" i="6"/>
  <c r="B1130" i="6"/>
  <c r="C1130" i="6" s="1"/>
  <c r="A1130" i="6"/>
  <c r="U1129" i="6"/>
  <c r="M1129" i="6"/>
  <c r="L1129" i="6"/>
  <c r="P1129" i="6" s="1"/>
  <c r="K1129" i="6"/>
  <c r="J1129" i="6"/>
  <c r="S1129" i="6" s="1"/>
  <c r="H1129" i="6"/>
  <c r="I1129" i="6" s="1"/>
  <c r="G1129" i="6"/>
  <c r="F1129" i="6"/>
  <c r="E1129" i="6"/>
  <c r="R1129" i="6" s="1"/>
  <c r="D1129" i="6"/>
  <c r="Q1129" i="6" s="1"/>
  <c r="C1129" i="6"/>
  <c r="B1129" i="6"/>
  <c r="O1129" i="6" s="1"/>
  <c r="A1129" i="6"/>
  <c r="U1128" i="6"/>
  <c r="T1128" i="6"/>
  <c r="S1128" i="6"/>
  <c r="R1128" i="6"/>
  <c r="Q1128" i="6"/>
  <c r="P1128" i="6"/>
  <c r="N1128" i="6"/>
  <c r="M1128" i="6"/>
  <c r="L1128" i="6"/>
  <c r="K1128" i="6"/>
  <c r="J1128" i="6"/>
  <c r="H1128" i="6"/>
  <c r="I1128" i="6" s="1"/>
  <c r="G1128" i="6"/>
  <c r="F1128" i="6"/>
  <c r="E1128" i="6"/>
  <c r="D1128" i="6"/>
  <c r="B1128" i="6"/>
  <c r="V1128" i="6" s="1"/>
  <c r="W1128" i="6" s="1"/>
  <c r="X1128" i="6" s="1"/>
  <c r="A1128" i="6"/>
  <c r="R1127" i="6"/>
  <c r="P1127" i="6"/>
  <c r="M1127" i="6"/>
  <c r="L1127" i="6"/>
  <c r="K1127" i="6"/>
  <c r="U1127" i="6" s="1"/>
  <c r="J1127" i="6"/>
  <c r="S1127" i="6" s="1"/>
  <c r="G1127" i="6"/>
  <c r="H1127" i="6" s="1"/>
  <c r="I1127" i="6" s="1"/>
  <c r="F1127" i="6"/>
  <c r="T1127" i="6" s="1"/>
  <c r="E1127" i="6"/>
  <c r="D1127" i="6"/>
  <c r="Q1127" i="6" s="1"/>
  <c r="B1127" i="6"/>
  <c r="A1127" i="6"/>
  <c r="O1126" i="6"/>
  <c r="N1126" i="6"/>
  <c r="M1126" i="6"/>
  <c r="L1126" i="6"/>
  <c r="P1126" i="6" s="1"/>
  <c r="K1126" i="6"/>
  <c r="U1126" i="6" s="1"/>
  <c r="J1126" i="6"/>
  <c r="S1126" i="6" s="1"/>
  <c r="H1126" i="6"/>
  <c r="G1126" i="6"/>
  <c r="F1126" i="6"/>
  <c r="T1126" i="6" s="1"/>
  <c r="E1126" i="6"/>
  <c r="R1126" i="6" s="1"/>
  <c r="D1126" i="6"/>
  <c r="Q1126" i="6" s="1"/>
  <c r="C1126" i="6"/>
  <c r="B1126" i="6"/>
  <c r="A1126" i="6"/>
  <c r="U1125" i="6"/>
  <c r="T1125" i="6"/>
  <c r="S1125" i="6"/>
  <c r="R1125" i="6"/>
  <c r="P1125" i="6"/>
  <c r="M1125" i="6"/>
  <c r="L1125" i="6"/>
  <c r="K1125" i="6"/>
  <c r="J1125" i="6"/>
  <c r="G1125" i="6"/>
  <c r="H1125" i="6" s="1"/>
  <c r="I1125" i="6" s="1"/>
  <c r="F1125" i="6"/>
  <c r="E1125" i="6"/>
  <c r="D1125" i="6"/>
  <c r="Q1125" i="6" s="1"/>
  <c r="B1125" i="6"/>
  <c r="A1125" i="6"/>
  <c r="S1124" i="6"/>
  <c r="R1124" i="6"/>
  <c r="M1124" i="6"/>
  <c r="L1124" i="6"/>
  <c r="P1124" i="6" s="1"/>
  <c r="K1124" i="6"/>
  <c r="U1124" i="6" s="1"/>
  <c r="J1124" i="6"/>
  <c r="G1124" i="6"/>
  <c r="H1124" i="6" s="1"/>
  <c r="I1124" i="6" s="1"/>
  <c r="F1124" i="6"/>
  <c r="T1124" i="6" s="1"/>
  <c r="E1124" i="6"/>
  <c r="D1124" i="6"/>
  <c r="Q1124" i="6" s="1"/>
  <c r="B1124" i="6"/>
  <c r="A1124" i="6"/>
  <c r="Q1123" i="6"/>
  <c r="O1123" i="6"/>
  <c r="N1123" i="6"/>
  <c r="M1123" i="6"/>
  <c r="L1123" i="6"/>
  <c r="P1123" i="6" s="1"/>
  <c r="K1123" i="6"/>
  <c r="U1123" i="6" s="1"/>
  <c r="J1123" i="6"/>
  <c r="S1123" i="6" s="1"/>
  <c r="H1123" i="6"/>
  <c r="I1123" i="6" s="1"/>
  <c r="G1123" i="6"/>
  <c r="F1123" i="6"/>
  <c r="T1123" i="6" s="1"/>
  <c r="E1123" i="6"/>
  <c r="R1123" i="6" s="1"/>
  <c r="D1123" i="6"/>
  <c r="B1123" i="6"/>
  <c r="C1123" i="6" s="1"/>
  <c r="A1123" i="6"/>
  <c r="U1122" i="6"/>
  <c r="S1122" i="6"/>
  <c r="R1122" i="6"/>
  <c r="M1122" i="6"/>
  <c r="L1122" i="6"/>
  <c r="P1122" i="6" s="1"/>
  <c r="K1122" i="6"/>
  <c r="J1122" i="6"/>
  <c r="G1122" i="6"/>
  <c r="H1122" i="6" s="1"/>
  <c r="I1122" i="6" s="1"/>
  <c r="F1122" i="6"/>
  <c r="T1122" i="6" s="1"/>
  <c r="E1122" i="6"/>
  <c r="D1122" i="6"/>
  <c r="Q1122" i="6" s="1"/>
  <c r="C1122" i="6"/>
  <c r="B1122" i="6"/>
  <c r="O1122" i="6" s="1"/>
  <c r="A1122" i="6"/>
  <c r="U1121" i="6"/>
  <c r="S1121" i="6"/>
  <c r="P1121" i="6"/>
  <c r="O1121" i="6"/>
  <c r="N1121" i="6"/>
  <c r="M1121" i="6"/>
  <c r="L1121" i="6"/>
  <c r="K1121" i="6"/>
  <c r="J1121" i="6"/>
  <c r="G1121" i="6"/>
  <c r="H1121" i="6" s="1"/>
  <c r="I1121" i="6" s="1"/>
  <c r="F1121" i="6"/>
  <c r="T1121" i="6" s="1"/>
  <c r="E1121" i="6"/>
  <c r="R1121" i="6" s="1"/>
  <c r="D1121" i="6"/>
  <c r="Q1121" i="6" s="1"/>
  <c r="B1121" i="6"/>
  <c r="C1121" i="6" s="1"/>
  <c r="A1121" i="6"/>
  <c r="R1120" i="6"/>
  <c r="Q1120" i="6"/>
  <c r="O1120" i="6"/>
  <c r="M1120" i="6"/>
  <c r="L1120" i="6"/>
  <c r="P1120" i="6" s="1"/>
  <c r="K1120" i="6"/>
  <c r="U1120" i="6" s="1"/>
  <c r="J1120" i="6"/>
  <c r="S1120" i="6" s="1"/>
  <c r="G1120" i="6"/>
  <c r="H1120" i="6" s="1"/>
  <c r="I1120" i="6" s="1"/>
  <c r="F1120" i="6"/>
  <c r="T1120" i="6" s="1"/>
  <c r="E1120" i="6"/>
  <c r="D1120" i="6"/>
  <c r="B1120" i="6"/>
  <c r="N1120" i="6" s="1"/>
  <c r="A1120" i="6"/>
  <c r="U1119" i="6"/>
  <c r="T1119" i="6"/>
  <c r="O1119" i="6"/>
  <c r="N1119" i="6"/>
  <c r="M1119" i="6"/>
  <c r="L1119" i="6"/>
  <c r="P1119" i="6" s="1"/>
  <c r="K1119" i="6"/>
  <c r="J1119" i="6"/>
  <c r="S1119" i="6" s="1"/>
  <c r="G1119" i="6"/>
  <c r="H1119" i="6" s="1"/>
  <c r="I1119" i="6" s="1"/>
  <c r="F1119" i="6"/>
  <c r="V1119" i="6" s="1"/>
  <c r="W1119" i="6" s="1"/>
  <c r="X1119" i="6" s="1"/>
  <c r="E1119" i="6"/>
  <c r="R1119" i="6" s="1"/>
  <c r="D1119" i="6"/>
  <c r="Q1119" i="6" s="1"/>
  <c r="B1119" i="6"/>
  <c r="C1119" i="6" s="1"/>
  <c r="A1119" i="6"/>
  <c r="U1118" i="6"/>
  <c r="R1118" i="6"/>
  <c r="Q1118" i="6"/>
  <c r="P1118" i="6"/>
  <c r="M1118" i="6"/>
  <c r="L1118" i="6"/>
  <c r="K1118" i="6"/>
  <c r="J1118" i="6"/>
  <c r="S1118" i="6" s="1"/>
  <c r="H1118" i="6"/>
  <c r="I1118" i="6" s="1"/>
  <c r="G1118" i="6"/>
  <c r="F1118" i="6"/>
  <c r="T1118" i="6" s="1"/>
  <c r="E1118" i="6"/>
  <c r="D1118" i="6"/>
  <c r="B1118" i="6"/>
  <c r="A1118" i="6"/>
  <c r="U1117" i="6"/>
  <c r="S1117" i="6"/>
  <c r="Q1117" i="6"/>
  <c r="P1117" i="6"/>
  <c r="O1117" i="6"/>
  <c r="M1117" i="6"/>
  <c r="L1117" i="6"/>
  <c r="K1117" i="6"/>
  <c r="J1117" i="6"/>
  <c r="G1117" i="6"/>
  <c r="H1117" i="6" s="1"/>
  <c r="F1117" i="6"/>
  <c r="T1117" i="6" s="1"/>
  <c r="E1117" i="6"/>
  <c r="R1117" i="6" s="1"/>
  <c r="D1117" i="6"/>
  <c r="C1117" i="6"/>
  <c r="B1117" i="6"/>
  <c r="A1117" i="6"/>
  <c r="Q1116" i="6"/>
  <c r="M1116" i="6"/>
  <c r="L1116" i="6"/>
  <c r="P1116" i="6" s="1"/>
  <c r="K1116" i="6"/>
  <c r="U1116" i="6" s="1"/>
  <c r="J1116" i="6"/>
  <c r="S1116" i="6" s="1"/>
  <c r="I1116" i="6"/>
  <c r="H1116" i="6"/>
  <c r="V1116" i="6" s="1"/>
  <c r="W1116" i="6" s="1"/>
  <c r="X1116" i="6" s="1"/>
  <c r="G1116" i="6"/>
  <c r="F1116" i="6"/>
  <c r="T1116" i="6" s="1"/>
  <c r="E1116" i="6"/>
  <c r="R1116" i="6" s="1"/>
  <c r="D1116" i="6"/>
  <c r="B1116" i="6"/>
  <c r="C1116" i="6" s="1"/>
  <c r="A1116" i="6"/>
  <c r="T1115" i="6"/>
  <c r="R1115" i="6"/>
  <c r="V1115" i="6" s="1"/>
  <c r="W1115" i="6" s="1"/>
  <c r="X1115" i="6" s="1"/>
  <c r="M1115" i="6"/>
  <c r="L1115" i="6"/>
  <c r="P1115" i="6" s="1"/>
  <c r="K1115" i="6"/>
  <c r="U1115" i="6" s="1"/>
  <c r="J1115" i="6"/>
  <c r="S1115" i="6" s="1"/>
  <c r="I1115" i="6"/>
  <c r="H1115" i="6"/>
  <c r="G1115" i="6"/>
  <c r="F1115" i="6"/>
  <c r="E1115" i="6"/>
  <c r="D1115" i="6"/>
  <c r="Q1115" i="6" s="1"/>
  <c r="C1115" i="6"/>
  <c r="B1115" i="6"/>
  <c r="O1115" i="6" s="1"/>
  <c r="A1115" i="6"/>
  <c r="V1114" i="6"/>
  <c r="U1114" i="6"/>
  <c r="T1114" i="6"/>
  <c r="S1114" i="6"/>
  <c r="R1114" i="6"/>
  <c r="P1114" i="6"/>
  <c r="M1114" i="6"/>
  <c r="L1114" i="6"/>
  <c r="K1114" i="6"/>
  <c r="J1114" i="6"/>
  <c r="G1114" i="6"/>
  <c r="H1114" i="6" s="1"/>
  <c r="I1114" i="6" s="1"/>
  <c r="F1114" i="6"/>
  <c r="E1114" i="6"/>
  <c r="D1114" i="6"/>
  <c r="Q1114" i="6" s="1"/>
  <c r="C1114" i="6"/>
  <c r="B1114" i="6"/>
  <c r="O1114" i="6" s="1"/>
  <c r="A1114" i="6"/>
  <c r="R1113" i="6"/>
  <c r="O1113" i="6"/>
  <c r="N1113" i="6"/>
  <c r="M1113" i="6"/>
  <c r="L1113" i="6"/>
  <c r="P1113" i="6" s="1"/>
  <c r="K1113" i="6"/>
  <c r="U1113" i="6" s="1"/>
  <c r="J1113" i="6"/>
  <c r="S1113" i="6" s="1"/>
  <c r="G1113" i="6"/>
  <c r="H1113" i="6" s="1"/>
  <c r="I1113" i="6" s="1"/>
  <c r="F1113" i="6"/>
  <c r="T1113" i="6" s="1"/>
  <c r="E1113" i="6"/>
  <c r="D1113" i="6"/>
  <c r="Q1113" i="6" s="1"/>
  <c r="B1113" i="6"/>
  <c r="A1113" i="6"/>
  <c r="U1112" i="6"/>
  <c r="T1112" i="6"/>
  <c r="O1112" i="6"/>
  <c r="N1112" i="6"/>
  <c r="M1112" i="6"/>
  <c r="L1112" i="6"/>
  <c r="P1112" i="6" s="1"/>
  <c r="K1112" i="6"/>
  <c r="J1112" i="6"/>
  <c r="S1112" i="6" s="1"/>
  <c r="G1112" i="6"/>
  <c r="H1112" i="6" s="1"/>
  <c r="F1112" i="6"/>
  <c r="E1112" i="6"/>
  <c r="R1112" i="6" s="1"/>
  <c r="D1112" i="6"/>
  <c r="Q1112" i="6" s="1"/>
  <c r="B1112" i="6"/>
  <c r="C1112" i="6" s="1"/>
  <c r="A1112" i="6"/>
  <c r="U1111" i="6"/>
  <c r="P1111" i="6"/>
  <c r="M1111" i="6"/>
  <c r="L1111" i="6"/>
  <c r="K1111" i="6"/>
  <c r="J1111" i="6"/>
  <c r="S1111" i="6" s="1"/>
  <c r="I1111" i="6"/>
  <c r="G1111" i="6"/>
  <c r="H1111" i="6" s="1"/>
  <c r="F1111" i="6"/>
  <c r="T1111" i="6" s="1"/>
  <c r="E1111" i="6"/>
  <c r="R1111" i="6" s="1"/>
  <c r="D1111" i="6"/>
  <c r="Q1111" i="6" s="1"/>
  <c r="C1111" i="6"/>
  <c r="B1111" i="6"/>
  <c r="A1111" i="6"/>
  <c r="U1110" i="6"/>
  <c r="T1110" i="6"/>
  <c r="S1110" i="6"/>
  <c r="R1110" i="6"/>
  <c r="Q1110" i="6"/>
  <c r="P1110" i="6"/>
  <c r="M1110" i="6"/>
  <c r="L1110" i="6"/>
  <c r="K1110" i="6"/>
  <c r="J1110" i="6"/>
  <c r="G1110" i="6"/>
  <c r="H1110" i="6" s="1"/>
  <c r="F1110" i="6"/>
  <c r="E1110" i="6"/>
  <c r="D1110" i="6"/>
  <c r="B1110" i="6"/>
  <c r="V1110" i="6" s="1"/>
  <c r="W1110" i="6" s="1"/>
  <c r="X1110" i="6" s="1"/>
  <c r="A1110" i="6"/>
  <c r="Q1109" i="6"/>
  <c r="P1109" i="6"/>
  <c r="M1109" i="6"/>
  <c r="L1109" i="6"/>
  <c r="K1109" i="6"/>
  <c r="U1109" i="6" s="1"/>
  <c r="J1109" i="6"/>
  <c r="S1109" i="6" s="1"/>
  <c r="H1109" i="6"/>
  <c r="I1109" i="6" s="1"/>
  <c r="G1109" i="6"/>
  <c r="F1109" i="6"/>
  <c r="T1109" i="6" s="1"/>
  <c r="E1109" i="6"/>
  <c r="R1109" i="6" s="1"/>
  <c r="D1109" i="6"/>
  <c r="B1109" i="6"/>
  <c r="C1109" i="6" s="1"/>
  <c r="A1109" i="6"/>
  <c r="R1108" i="6"/>
  <c r="M1108" i="6"/>
  <c r="L1108" i="6"/>
  <c r="P1108" i="6" s="1"/>
  <c r="K1108" i="6"/>
  <c r="U1108" i="6" s="1"/>
  <c r="J1108" i="6"/>
  <c r="S1108" i="6" s="1"/>
  <c r="G1108" i="6"/>
  <c r="H1108" i="6" s="1"/>
  <c r="I1108" i="6" s="1"/>
  <c r="F1108" i="6"/>
  <c r="T1108" i="6" s="1"/>
  <c r="E1108" i="6"/>
  <c r="V1108" i="6" s="1"/>
  <c r="W1108" i="6" s="1"/>
  <c r="D1108" i="6"/>
  <c r="Q1108" i="6" s="1"/>
  <c r="C1108" i="6"/>
  <c r="B1108" i="6"/>
  <c r="O1108" i="6" s="1"/>
  <c r="A1108" i="6"/>
  <c r="U1107" i="6"/>
  <c r="S1107" i="6"/>
  <c r="P1107" i="6"/>
  <c r="O1107" i="6"/>
  <c r="M1107" i="6"/>
  <c r="L1107" i="6"/>
  <c r="K1107" i="6"/>
  <c r="J1107" i="6"/>
  <c r="G1107" i="6"/>
  <c r="H1107" i="6" s="1"/>
  <c r="I1107" i="6" s="1"/>
  <c r="F1107" i="6"/>
  <c r="T1107" i="6" s="1"/>
  <c r="E1107" i="6"/>
  <c r="R1107" i="6" s="1"/>
  <c r="D1107" i="6"/>
  <c r="Q1107" i="6" s="1"/>
  <c r="B1107" i="6"/>
  <c r="N1107" i="6" s="1"/>
  <c r="A1107" i="6"/>
  <c r="R1106" i="6"/>
  <c r="M1106" i="6"/>
  <c r="L1106" i="6"/>
  <c r="P1106" i="6" s="1"/>
  <c r="K1106" i="6"/>
  <c r="U1106" i="6" s="1"/>
  <c r="J1106" i="6"/>
  <c r="S1106" i="6" s="1"/>
  <c r="G1106" i="6"/>
  <c r="H1106" i="6" s="1"/>
  <c r="I1106" i="6" s="1"/>
  <c r="F1106" i="6"/>
  <c r="T1106" i="6" s="1"/>
  <c r="E1106" i="6"/>
  <c r="D1106" i="6"/>
  <c r="Q1106" i="6" s="1"/>
  <c r="C1106" i="6"/>
  <c r="B1106" i="6"/>
  <c r="O1106" i="6" s="1"/>
  <c r="A1106" i="6"/>
  <c r="T1105" i="6"/>
  <c r="O1105" i="6"/>
  <c r="N1105" i="6"/>
  <c r="M1105" i="6"/>
  <c r="L1105" i="6"/>
  <c r="P1105" i="6" s="1"/>
  <c r="K1105" i="6"/>
  <c r="U1105" i="6" s="1"/>
  <c r="J1105" i="6"/>
  <c r="S1105" i="6" s="1"/>
  <c r="I1105" i="6"/>
  <c r="H1105" i="6"/>
  <c r="V1105" i="6" s="1"/>
  <c r="W1105" i="6" s="1"/>
  <c r="X1105" i="6" s="1"/>
  <c r="G1105" i="6"/>
  <c r="F1105" i="6"/>
  <c r="E1105" i="6"/>
  <c r="R1105" i="6" s="1"/>
  <c r="D1105" i="6"/>
  <c r="Q1105" i="6" s="1"/>
  <c r="B1105" i="6"/>
  <c r="C1105" i="6" s="1"/>
  <c r="A1105" i="6"/>
  <c r="V1104" i="6"/>
  <c r="W1104" i="6" s="1"/>
  <c r="X1104" i="6" s="1"/>
  <c r="U1104" i="6"/>
  <c r="S1104" i="6"/>
  <c r="R1104" i="6"/>
  <c r="P1104" i="6"/>
  <c r="M1104" i="6"/>
  <c r="L1104" i="6"/>
  <c r="K1104" i="6"/>
  <c r="J1104" i="6"/>
  <c r="H1104" i="6"/>
  <c r="I1104" i="6" s="1"/>
  <c r="G1104" i="6"/>
  <c r="F1104" i="6"/>
  <c r="T1104" i="6" s="1"/>
  <c r="E1104" i="6"/>
  <c r="D1104" i="6"/>
  <c r="Q1104" i="6" s="1"/>
  <c r="B1104" i="6"/>
  <c r="A1104" i="6"/>
  <c r="U1103" i="6"/>
  <c r="S1103" i="6"/>
  <c r="R1103" i="6"/>
  <c r="Q1103" i="6"/>
  <c r="P1103" i="6"/>
  <c r="O1103" i="6"/>
  <c r="N1103" i="6"/>
  <c r="M1103" i="6"/>
  <c r="L1103" i="6"/>
  <c r="K1103" i="6"/>
  <c r="J1103" i="6"/>
  <c r="G1103" i="6"/>
  <c r="H1103" i="6" s="1"/>
  <c r="I1103" i="6" s="1"/>
  <c r="F1103" i="6"/>
  <c r="T1103" i="6" s="1"/>
  <c r="E1103" i="6"/>
  <c r="D1103" i="6"/>
  <c r="B1103" i="6"/>
  <c r="A1103" i="6"/>
  <c r="Q1102" i="6"/>
  <c r="P1102" i="6"/>
  <c r="M1102" i="6"/>
  <c r="L1102" i="6"/>
  <c r="K1102" i="6"/>
  <c r="U1102" i="6" s="1"/>
  <c r="J1102" i="6"/>
  <c r="S1102" i="6" s="1"/>
  <c r="H1102" i="6"/>
  <c r="I1102" i="6" s="1"/>
  <c r="G1102" i="6"/>
  <c r="F1102" i="6"/>
  <c r="T1102" i="6" s="1"/>
  <c r="E1102" i="6"/>
  <c r="R1102" i="6" s="1"/>
  <c r="D1102" i="6"/>
  <c r="B1102" i="6"/>
  <c r="A1102" i="6"/>
  <c r="M1101" i="6"/>
  <c r="L1101" i="6"/>
  <c r="P1101" i="6" s="1"/>
  <c r="K1101" i="6"/>
  <c r="U1101" i="6" s="1"/>
  <c r="J1101" i="6"/>
  <c r="S1101" i="6" s="1"/>
  <c r="H1101" i="6"/>
  <c r="G1101" i="6"/>
  <c r="F1101" i="6"/>
  <c r="T1101" i="6" s="1"/>
  <c r="E1101" i="6"/>
  <c r="R1101" i="6" s="1"/>
  <c r="D1101" i="6"/>
  <c r="Q1101" i="6" s="1"/>
  <c r="C1101" i="6"/>
  <c r="B1101" i="6"/>
  <c r="O1101" i="6" s="1"/>
  <c r="A1101" i="6"/>
  <c r="U1100" i="6"/>
  <c r="S1100" i="6"/>
  <c r="Q1100" i="6"/>
  <c r="P1100" i="6"/>
  <c r="O1100" i="6"/>
  <c r="N1100" i="6"/>
  <c r="M1100" i="6"/>
  <c r="L1100" i="6"/>
  <c r="K1100" i="6"/>
  <c r="J1100" i="6"/>
  <c r="G1100" i="6"/>
  <c r="H1100" i="6" s="1"/>
  <c r="I1100" i="6" s="1"/>
  <c r="F1100" i="6"/>
  <c r="T1100" i="6" s="1"/>
  <c r="E1100" i="6"/>
  <c r="R1100" i="6" s="1"/>
  <c r="D1100" i="6"/>
  <c r="C1100" i="6"/>
  <c r="B1100" i="6"/>
  <c r="A1100" i="6"/>
  <c r="S1099" i="6"/>
  <c r="M1099" i="6"/>
  <c r="L1099" i="6"/>
  <c r="P1099" i="6" s="1"/>
  <c r="K1099" i="6"/>
  <c r="U1099" i="6" s="1"/>
  <c r="J1099" i="6"/>
  <c r="G1099" i="6"/>
  <c r="H1099" i="6" s="1"/>
  <c r="I1099" i="6" s="1"/>
  <c r="F1099" i="6"/>
  <c r="T1099" i="6" s="1"/>
  <c r="E1099" i="6"/>
  <c r="R1099" i="6" s="1"/>
  <c r="D1099" i="6"/>
  <c r="Q1099" i="6" s="1"/>
  <c r="C1099" i="6"/>
  <c r="B1099" i="6"/>
  <c r="O1099" i="6" s="1"/>
  <c r="A1099" i="6"/>
  <c r="T1098" i="6"/>
  <c r="O1098" i="6"/>
  <c r="N1098" i="6"/>
  <c r="M1098" i="6"/>
  <c r="L1098" i="6"/>
  <c r="P1098" i="6" s="1"/>
  <c r="K1098" i="6"/>
  <c r="U1098" i="6" s="1"/>
  <c r="J1098" i="6"/>
  <c r="S1098" i="6" s="1"/>
  <c r="G1098" i="6"/>
  <c r="H1098" i="6" s="1"/>
  <c r="F1098" i="6"/>
  <c r="E1098" i="6"/>
  <c r="R1098" i="6" s="1"/>
  <c r="D1098" i="6"/>
  <c r="Q1098" i="6" s="1"/>
  <c r="B1098" i="6"/>
  <c r="C1098" i="6" s="1"/>
  <c r="A1098" i="6"/>
  <c r="U1097" i="6"/>
  <c r="S1097" i="6"/>
  <c r="R1097" i="6"/>
  <c r="P1097" i="6"/>
  <c r="M1097" i="6"/>
  <c r="L1097" i="6"/>
  <c r="K1097" i="6"/>
  <c r="J1097" i="6"/>
  <c r="H1097" i="6"/>
  <c r="I1097" i="6" s="1"/>
  <c r="G1097" i="6"/>
  <c r="F1097" i="6"/>
  <c r="T1097" i="6" s="1"/>
  <c r="E1097" i="6"/>
  <c r="D1097" i="6"/>
  <c r="Q1097" i="6" s="1"/>
  <c r="B1097" i="6"/>
  <c r="A1097" i="6"/>
  <c r="U1096" i="6"/>
  <c r="S1096" i="6"/>
  <c r="Q1096" i="6"/>
  <c r="P1096" i="6"/>
  <c r="O1096" i="6"/>
  <c r="N1096" i="6"/>
  <c r="M1096" i="6"/>
  <c r="L1096" i="6"/>
  <c r="K1096" i="6"/>
  <c r="J1096" i="6"/>
  <c r="G1096" i="6"/>
  <c r="H1096" i="6" s="1"/>
  <c r="I1096" i="6" s="1"/>
  <c r="F1096" i="6"/>
  <c r="T1096" i="6" s="1"/>
  <c r="E1096" i="6"/>
  <c r="R1096" i="6" s="1"/>
  <c r="D1096" i="6"/>
  <c r="B1096" i="6"/>
  <c r="A1096" i="6"/>
  <c r="R1095" i="6"/>
  <c r="Q1095" i="6"/>
  <c r="P1095" i="6"/>
  <c r="O1095" i="6"/>
  <c r="N1095" i="6"/>
  <c r="M1095" i="6"/>
  <c r="L1095" i="6"/>
  <c r="K1095" i="6"/>
  <c r="U1095" i="6" s="1"/>
  <c r="J1095" i="6"/>
  <c r="S1095" i="6" s="1"/>
  <c r="H1095" i="6"/>
  <c r="I1095" i="6" s="1"/>
  <c r="G1095" i="6"/>
  <c r="F1095" i="6"/>
  <c r="T1095" i="6" s="1"/>
  <c r="E1095" i="6"/>
  <c r="D1095" i="6"/>
  <c r="B1095" i="6"/>
  <c r="V1095" i="6" s="1"/>
  <c r="W1095" i="6" s="1"/>
  <c r="X1095" i="6" s="1"/>
  <c r="A1095" i="6"/>
  <c r="R1094" i="6"/>
  <c r="M1094" i="6"/>
  <c r="L1094" i="6"/>
  <c r="P1094" i="6" s="1"/>
  <c r="K1094" i="6"/>
  <c r="U1094" i="6" s="1"/>
  <c r="J1094" i="6"/>
  <c r="S1094" i="6" s="1"/>
  <c r="G1094" i="6"/>
  <c r="H1094" i="6" s="1"/>
  <c r="I1094" i="6" s="1"/>
  <c r="F1094" i="6"/>
  <c r="E1094" i="6"/>
  <c r="D1094" i="6"/>
  <c r="Q1094" i="6" s="1"/>
  <c r="C1094" i="6"/>
  <c r="B1094" i="6"/>
  <c r="O1094" i="6" s="1"/>
  <c r="A1094" i="6"/>
  <c r="U1093" i="6"/>
  <c r="S1093" i="6"/>
  <c r="Q1093" i="6"/>
  <c r="P1093" i="6"/>
  <c r="O1093" i="6"/>
  <c r="M1093" i="6"/>
  <c r="L1093" i="6"/>
  <c r="K1093" i="6"/>
  <c r="J1093" i="6"/>
  <c r="G1093" i="6"/>
  <c r="H1093" i="6" s="1"/>
  <c r="F1093" i="6"/>
  <c r="T1093" i="6" s="1"/>
  <c r="E1093" i="6"/>
  <c r="R1093" i="6" s="1"/>
  <c r="D1093" i="6"/>
  <c r="B1093" i="6"/>
  <c r="N1093" i="6" s="1"/>
  <c r="A1093" i="6"/>
  <c r="O1092" i="6"/>
  <c r="N1092" i="6"/>
  <c r="M1092" i="6"/>
  <c r="L1092" i="6"/>
  <c r="P1092" i="6" s="1"/>
  <c r="K1092" i="6"/>
  <c r="U1092" i="6" s="1"/>
  <c r="J1092" i="6"/>
  <c r="S1092" i="6" s="1"/>
  <c r="G1092" i="6"/>
  <c r="H1092" i="6" s="1"/>
  <c r="F1092" i="6"/>
  <c r="T1092" i="6" s="1"/>
  <c r="E1092" i="6"/>
  <c r="R1092" i="6" s="1"/>
  <c r="D1092" i="6"/>
  <c r="Q1092" i="6" s="1"/>
  <c r="C1092" i="6"/>
  <c r="B1092" i="6"/>
  <c r="A1092" i="6"/>
  <c r="T1091" i="6"/>
  <c r="O1091" i="6"/>
  <c r="N1091" i="6"/>
  <c r="M1091" i="6"/>
  <c r="L1091" i="6"/>
  <c r="P1091" i="6" s="1"/>
  <c r="K1091" i="6"/>
  <c r="U1091" i="6" s="1"/>
  <c r="J1091" i="6"/>
  <c r="S1091" i="6" s="1"/>
  <c r="G1091" i="6"/>
  <c r="H1091" i="6" s="1"/>
  <c r="F1091" i="6"/>
  <c r="E1091" i="6"/>
  <c r="R1091" i="6" s="1"/>
  <c r="D1091" i="6"/>
  <c r="Q1091" i="6" s="1"/>
  <c r="B1091" i="6"/>
  <c r="C1091" i="6" s="1"/>
  <c r="A1091" i="6"/>
  <c r="U1090" i="6"/>
  <c r="T1090" i="6"/>
  <c r="P1090" i="6"/>
  <c r="M1090" i="6"/>
  <c r="L1090" i="6"/>
  <c r="K1090" i="6"/>
  <c r="J1090" i="6"/>
  <c r="S1090" i="6" s="1"/>
  <c r="H1090" i="6"/>
  <c r="I1090" i="6" s="1"/>
  <c r="G1090" i="6"/>
  <c r="F1090" i="6"/>
  <c r="E1090" i="6"/>
  <c r="R1090" i="6" s="1"/>
  <c r="D1090" i="6"/>
  <c r="Q1090" i="6" s="1"/>
  <c r="B1090" i="6"/>
  <c r="A1090" i="6"/>
  <c r="T1089" i="6"/>
  <c r="S1089" i="6"/>
  <c r="R1089" i="6"/>
  <c r="Q1089" i="6"/>
  <c r="O1089" i="6"/>
  <c r="M1089" i="6"/>
  <c r="L1089" i="6"/>
  <c r="P1089" i="6" s="1"/>
  <c r="K1089" i="6"/>
  <c r="U1089" i="6" s="1"/>
  <c r="J1089" i="6"/>
  <c r="G1089" i="6"/>
  <c r="H1089" i="6" s="1"/>
  <c r="I1089" i="6" s="1"/>
  <c r="F1089" i="6"/>
  <c r="E1089" i="6"/>
  <c r="D1089" i="6"/>
  <c r="B1089" i="6"/>
  <c r="N1089" i="6" s="1"/>
  <c r="A1089" i="6"/>
  <c r="U1088" i="6"/>
  <c r="Q1088" i="6"/>
  <c r="P1088" i="6"/>
  <c r="M1088" i="6"/>
  <c r="L1088" i="6"/>
  <c r="K1088" i="6"/>
  <c r="J1088" i="6"/>
  <c r="S1088" i="6" s="1"/>
  <c r="H1088" i="6"/>
  <c r="I1088" i="6" s="1"/>
  <c r="G1088" i="6"/>
  <c r="F1088" i="6"/>
  <c r="T1088" i="6" s="1"/>
  <c r="E1088" i="6"/>
  <c r="R1088" i="6" s="1"/>
  <c r="D1088" i="6"/>
  <c r="B1088" i="6"/>
  <c r="O1088" i="6" s="1"/>
  <c r="A1088" i="6"/>
  <c r="T1087" i="6"/>
  <c r="R1087" i="6"/>
  <c r="Q1087" i="6"/>
  <c r="M1087" i="6"/>
  <c r="L1087" i="6"/>
  <c r="P1087" i="6" s="1"/>
  <c r="K1087" i="6"/>
  <c r="U1087" i="6" s="1"/>
  <c r="J1087" i="6"/>
  <c r="S1087" i="6" s="1"/>
  <c r="G1087" i="6"/>
  <c r="H1087" i="6" s="1"/>
  <c r="I1087" i="6" s="1"/>
  <c r="F1087" i="6"/>
  <c r="E1087" i="6"/>
  <c r="D1087" i="6"/>
  <c r="C1087" i="6"/>
  <c r="B1087" i="6"/>
  <c r="O1087" i="6" s="1"/>
  <c r="A1087" i="6"/>
  <c r="U1086" i="6"/>
  <c r="S1086" i="6"/>
  <c r="R1086" i="6"/>
  <c r="P1086" i="6"/>
  <c r="M1086" i="6"/>
  <c r="L1086" i="6"/>
  <c r="K1086" i="6"/>
  <c r="J1086" i="6"/>
  <c r="H1086" i="6"/>
  <c r="I1086" i="6" s="1"/>
  <c r="G1086" i="6"/>
  <c r="F1086" i="6"/>
  <c r="T1086" i="6" s="1"/>
  <c r="V1086" i="6" s="1"/>
  <c r="W1086" i="6" s="1"/>
  <c r="X1086" i="6" s="1"/>
  <c r="E1086" i="6"/>
  <c r="D1086" i="6"/>
  <c r="Q1086" i="6" s="1"/>
  <c r="B1086" i="6"/>
  <c r="C1086" i="6" s="1"/>
  <c r="A1086" i="6"/>
  <c r="S1085" i="6"/>
  <c r="R1085" i="6"/>
  <c r="Q1085" i="6"/>
  <c r="O1085" i="6"/>
  <c r="M1085" i="6"/>
  <c r="L1085" i="6"/>
  <c r="P1085" i="6" s="1"/>
  <c r="K1085" i="6"/>
  <c r="U1085" i="6" s="1"/>
  <c r="J1085" i="6"/>
  <c r="I1085" i="6"/>
  <c r="G1085" i="6"/>
  <c r="H1085" i="6" s="1"/>
  <c r="F1085" i="6"/>
  <c r="T1085" i="6" s="1"/>
  <c r="E1085" i="6"/>
  <c r="D1085" i="6"/>
  <c r="B1085" i="6"/>
  <c r="N1085" i="6" s="1"/>
  <c r="A1085" i="6"/>
  <c r="U1084" i="6"/>
  <c r="T1084" i="6"/>
  <c r="O1084" i="6"/>
  <c r="N1084" i="6"/>
  <c r="M1084" i="6"/>
  <c r="L1084" i="6"/>
  <c r="P1084" i="6" s="1"/>
  <c r="K1084" i="6"/>
  <c r="J1084" i="6"/>
  <c r="S1084" i="6" s="1"/>
  <c r="G1084" i="6"/>
  <c r="H1084" i="6" s="1"/>
  <c r="I1084" i="6" s="1"/>
  <c r="F1084" i="6"/>
  <c r="E1084" i="6"/>
  <c r="R1084" i="6" s="1"/>
  <c r="D1084" i="6"/>
  <c r="Q1084" i="6" s="1"/>
  <c r="B1084" i="6"/>
  <c r="C1084" i="6" s="1"/>
  <c r="A1084" i="6"/>
  <c r="T1083" i="6"/>
  <c r="S1083" i="6"/>
  <c r="R1083" i="6"/>
  <c r="P1083" i="6"/>
  <c r="O1083" i="6"/>
  <c r="M1083" i="6"/>
  <c r="L1083" i="6"/>
  <c r="K1083" i="6"/>
  <c r="U1083" i="6" s="1"/>
  <c r="J1083" i="6"/>
  <c r="G1083" i="6"/>
  <c r="H1083" i="6" s="1"/>
  <c r="I1083" i="6" s="1"/>
  <c r="F1083" i="6"/>
  <c r="E1083" i="6"/>
  <c r="D1083" i="6"/>
  <c r="Q1083" i="6" s="1"/>
  <c r="C1083" i="6"/>
  <c r="B1083" i="6"/>
  <c r="N1083" i="6" s="1"/>
  <c r="A1083" i="6"/>
  <c r="S1082" i="6"/>
  <c r="R1082" i="6"/>
  <c r="M1082" i="6"/>
  <c r="L1082" i="6"/>
  <c r="P1082" i="6" s="1"/>
  <c r="K1082" i="6"/>
  <c r="U1082" i="6" s="1"/>
  <c r="J1082" i="6"/>
  <c r="G1082" i="6"/>
  <c r="H1082" i="6" s="1"/>
  <c r="F1082" i="6"/>
  <c r="T1082" i="6" s="1"/>
  <c r="E1082" i="6"/>
  <c r="D1082" i="6"/>
  <c r="Q1082" i="6" s="1"/>
  <c r="B1082" i="6"/>
  <c r="A1082" i="6"/>
  <c r="Q1081" i="6"/>
  <c r="P1081" i="6"/>
  <c r="O1081" i="6"/>
  <c r="M1081" i="6"/>
  <c r="L1081" i="6"/>
  <c r="K1081" i="6"/>
  <c r="U1081" i="6" s="1"/>
  <c r="J1081" i="6"/>
  <c r="S1081" i="6" s="1"/>
  <c r="G1081" i="6"/>
  <c r="H1081" i="6" s="1"/>
  <c r="I1081" i="6" s="1"/>
  <c r="F1081" i="6"/>
  <c r="T1081" i="6" s="1"/>
  <c r="E1081" i="6"/>
  <c r="R1081" i="6" s="1"/>
  <c r="D1081" i="6"/>
  <c r="B1081" i="6"/>
  <c r="A1081" i="6"/>
  <c r="U1080" i="6"/>
  <c r="S1080" i="6"/>
  <c r="M1080" i="6"/>
  <c r="L1080" i="6"/>
  <c r="P1080" i="6" s="1"/>
  <c r="K1080" i="6"/>
  <c r="J1080" i="6"/>
  <c r="H1080" i="6"/>
  <c r="I1080" i="6" s="1"/>
  <c r="G1080" i="6"/>
  <c r="F1080" i="6"/>
  <c r="T1080" i="6" s="1"/>
  <c r="E1080" i="6"/>
  <c r="R1080" i="6" s="1"/>
  <c r="D1080" i="6"/>
  <c r="Q1080" i="6" s="1"/>
  <c r="C1080" i="6"/>
  <c r="B1080" i="6"/>
  <c r="O1080" i="6" s="1"/>
  <c r="A1080" i="6"/>
  <c r="U1079" i="6"/>
  <c r="S1079" i="6"/>
  <c r="R1079" i="6"/>
  <c r="Q1079" i="6"/>
  <c r="P1079" i="6"/>
  <c r="O1079" i="6"/>
  <c r="N1079" i="6"/>
  <c r="M1079" i="6"/>
  <c r="L1079" i="6"/>
  <c r="K1079" i="6"/>
  <c r="J1079" i="6"/>
  <c r="G1079" i="6"/>
  <c r="H1079" i="6" s="1"/>
  <c r="I1079" i="6" s="1"/>
  <c r="F1079" i="6"/>
  <c r="T1079" i="6" s="1"/>
  <c r="E1079" i="6"/>
  <c r="D1079" i="6"/>
  <c r="C1079" i="6"/>
  <c r="B1079" i="6"/>
  <c r="A1079" i="6"/>
  <c r="S1078" i="6"/>
  <c r="R1078" i="6"/>
  <c r="M1078" i="6"/>
  <c r="L1078" i="6"/>
  <c r="P1078" i="6" s="1"/>
  <c r="K1078" i="6"/>
  <c r="U1078" i="6" s="1"/>
  <c r="J1078" i="6"/>
  <c r="G1078" i="6"/>
  <c r="H1078" i="6" s="1"/>
  <c r="I1078" i="6" s="1"/>
  <c r="F1078" i="6"/>
  <c r="T1078" i="6" s="1"/>
  <c r="E1078" i="6"/>
  <c r="D1078" i="6"/>
  <c r="Q1078" i="6" s="1"/>
  <c r="C1078" i="6"/>
  <c r="B1078" i="6"/>
  <c r="O1078" i="6" s="1"/>
  <c r="A1078" i="6"/>
  <c r="T1077" i="6"/>
  <c r="O1077" i="6"/>
  <c r="N1077" i="6"/>
  <c r="M1077" i="6"/>
  <c r="L1077" i="6"/>
  <c r="P1077" i="6" s="1"/>
  <c r="K1077" i="6"/>
  <c r="U1077" i="6" s="1"/>
  <c r="J1077" i="6"/>
  <c r="S1077" i="6" s="1"/>
  <c r="H1077" i="6"/>
  <c r="I1077" i="6" s="1"/>
  <c r="G1077" i="6"/>
  <c r="F1077" i="6"/>
  <c r="E1077" i="6"/>
  <c r="R1077" i="6" s="1"/>
  <c r="D1077" i="6"/>
  <c r="Q1077" i="6" s="1"/>
  <c r="B1077" i="6"/>
  <c r="C1077" i="6" s="1"/>
  <c r="A1077" i="6"/>
  <c r="U1076" i="6"/>
  <c r="T1076" i="6"/>
  <c r="S1076" i="6"/>
  <c r="P1076" i="6"/>
  <c r="M1076" i="6"/>
  <c r="L1076" i="6"/>
  <c r="K1076" i="6"/>
  <c r="J1076" i="6"/>
  <c r="H1076" i="6"/>
  <c r="I1076" i="6" s="1"/>
  <c r="G1076" i="6"/>
  <c r="F1076" i="6"/>
  <c r="E1076" i="6"/>
  <c r="R1076" i="6" s="1"/>
  <c r="D1076" i="6"/>
  <c r="Q1076" i="6" s="1"/>
  <c r="B1076" i="6"/>
  <c r="N1076" i="6" s="1"/>
  <c r="A1076" i="6"/>
  <c r="T1075" i="6"/>
  <c r="S1075" i="6"/>
  <c r="R1075" i="6"/>
  <c r="Q1075" i="6"/>
  <c r="O1075" i="6"/>
  <c r="M1075" i="6"/>
  <c r="L1075" i="6"/>
  <c r="P1075" i="6" s="1"/>
  <c r="K1075" i="6"/>
  <c r="U1075" i="6" s="1"/>
  <c r="J1075" i="6"/>
  <c r="G1075" i="6"/>
  <c r="H1075" i="6" s="1"/>
  <c r="I1075" i="6" s="1"/>
  <c r="F1075" i="6"/>
  <c r="E1075" i="6"/>
  <c r="D1075" i="6"/>
  <c r="B1075" i="6"/>
  <c r="N1075" i="6" s="1"/>
  <c r="A1075" i="6"/>
  <c r="U1074" i="6"/>
  <c r="Q1074" i="6"/>
  <c r="P1074" i="6"/>
  <c r="M1074" i="6"/>
  <c r="L1074" i="6"/>
  <c r="K1074" i="6"/>
  <c r="J1074" i="6"/>
  <c r="S1074" i="6" s="1"/>
  <c r="H1074" i="6"/>
  <c r="I1074" i="6" s="1"/>
  <c r="G1074" i="6"/>
  <c r="F1074" i="6"/>
  <c r="T1074" i="6" s="1"/>
  <c r="E1074" i="6"/>
  <c r="R1074" i="6" s="1"/>
  <c r="D1074" i="6"/>
  <c r="B1074" i="6"/>
  <c r="O1074" i="6" s="1"/>
  <c r="A1074" i="6"/>
  <c r="T1073" i="6"/>
  <c r="R1073" i="6"/>
  <c r="Q1073" i="6"/>
  <c r="M1073" i="6"/>
  <c r="L1073" i="6"/>
  <c r="P1073" i="6" s="1"/>
  <c r="K1073" i="6"/>
  <c r="U1073" i="6" s="1"/>
  <c r="J1073" i="6"/>
  <c r="S1073" i="6" s="1"/>
  <c r="G1073" i="6"/>
  <c r="H1073" i="6" s="1"/>
  <c r="I1073" i="6" s="1"/>
  <c r="F1073" i="6"/>
  <c r="E1073" i="6"/>
  <c r="D1073" i="6"/>
  <c r="C1073" i="6"/>
  <c r="B1073" i="6"/>
  <c r="O1073" i="6" s="1"/>
  <c r="A1073" i="6"/>
  <c r="U1072" i="6"/>
  <c r="S1072" i="6"/>
  <c r="R1072" i="6"/>
  <c r="P1072" i="6"/>
  <c r="M1072" i="6"/>
  <c r="L1072" i="6"/>
  <c r="K1072" i="6"/>
  <c r="J1072" i="6"/>
  <c r="H1072" i="6"/>
  <c r="I1072" i="6" s="1"/>
  <c r="G1072" i="6"/>
  <c r="F1072" i="6"/>
  <c r="T1072" i="6" s="1"/>
  <c r="E1072" i="6"/>
  <c r="D1072" i="6"/>
  <c r="Q1072" i="6" s="1"/>
  <c r="B1072" i="6"/>
  <c r="C1072" i="6" s="1"/>
  <c r="A1072" i="6"/>
  <c r="S1071" i="6"/>
  <c r="R1071" i="6"/>
  <c r="Q1071" i="6"/>
  <c r="O1071" i="6"/>
  <c r="M1071" i="6"/>
  <c r="L1071" i="6"/>
  <c r="P1071" i="6" s="1"/>
  <c r="K1071" i="6"/>
  <c r="U1071" i="6" s="1"/>
  <c r="J1071" i="6"/>
  <c r="I1071" i="6"/>
  <c r="G1071" i="6"/>
  <c r="H1071" i="6" s="1"/>
  <c r="F1071" i="6"/>
  <c r="T1071" i="6" s="1"/>
  <c r="E1071" i="6"/>
  <c r="D1071" i="6"/>
  <c r="B1071" i="6"/>
  <c r="N1071" i="6" s="1"/>
  <c r="A1071" i="6"/>
  <c r="U1070" i="6"/>
  <c r="T1070" i="6"/>
  <c r="O1070" i="6"/>
  <c r="N1070" i="6"/>
  <c r="M1070" i="6"/>
  <c r="L1070" i="6"/>
  <c r="P1070" i="6" s="1"/>
  <c r="K1070" i="6"/>
  <c r="J1070" i="6"/>
  <c r="S1070" i="6" s="1"/>
  <c r="G1070" i="6"/>
  <c r="H1070" i="6" s="1"/>
  <c r="I1070" i="6" s="1"/>
  <c r="F1070" i="6"/>
  <c r="E1070" i="6"/>
  <c r="R1070" i="6" s="1"/>
  <c r="D1070" i="6"/>
  <c r="Q1070" i="6" s="1"/>
  <c r="B1070" i="6"/>
  <c r="C1070" i="6" s="1"/>
  <c r="A1070" i="6"/>
  <c r="T1069" i="6"/>
  <c r="S1069" i="6"/>
  <c r="R1069" i="6"/>
  <c r="P1069" i="6"/>
  <c r="O1069" i="6"/>
  <c r="M1069" i="6"/>
  <c r="L1069" i="6"/>
  <c r="K1069" i="6"/>
  <c r="U1069" i="6" s="1"/>
  <c r="J1069" i="6"/>
  <c r="G1069" i="6"/>
  <c r="H1069" i="6" s="1"/>
  <c r="I1069" i="6" s="1"/>
  <c r="F1069" i="6"/>
  <c r="E1069" i="6"/>
  <c r="D1069" i="6"/>
  <c r="Q1069" i="6" s="1"/>
  <c r="C1069" i="6"/>
  <c r="B1069" i="6"/>
  <c r="N1069" i="6" s="1"/>
  <c r="A1069" i="6"/>
  <c r="S1068" i="6"/>
  <c r="R1068" i="6"/>
  <c r="M1068" i="6"/>
  <c r="L1068" i="6"/>
  <c r="P1068" i="6" s="1"/>
  <c r="K1068" i="6"/>
  <c r="U1068" i="6" s="1"/>
  <c r="J1068" i="6"/>
  <c r="G1068" i="6"/>
  <c r="H1068" i="6" s="1"/>
  <c r="F1068" i="6"/>
  <c r="T1068" i="6" s="1"/>
  <c r="E1068" i="6"/>
  <c r="D1068" i="6"/>
  <c r="Q1068" i="6" s="1"/>
  <c r="B1068" i="6"/>
  <c r="A1068" i="6"/>
  <c r="Q1067" i="6"/>
  <c r="O1067" i="6"/>
  <c r="M1067" i="6"/>
  <c r="L1067" i="6"/>
  <c r="P1067" i="6" s="1"/>
  <c r="K1067" i="6"/>
  <c r="U1067" i="6" s="1"/>
  <c r="J1067" i="6"/>
  <c r="S1067" i="6" s="1"/>
  <c r="G1067" i="6"/>
  <c r="H1067" i="6" s="1"/>
  <c r="I1067" i="6" s="1"/>
  <c r="F1067" i="6"/>
  <c r="T1067" i="6" s="1"/>
  <c r="E1067" i="6"/>
  <c r="R1067" i="6" s="1"/>
  <c r="D1067" i="6"/>
  <c r="B1067" i="6"/>
  <c r="A1067" i="6"/>
  <c r="U1066" i="6"/>
  <c r="S1066" i="6"/>
  <c r="M1066" i="6"/>
  <c r="L1066" i="6"/>
  <c r="P1066" i="6" s="1"/>
  <c r="K1066" i="6"/>
  <c r="J1066" i="6"/>
  <c r="H1066" i="6"/>
  <c r="I1066" i="6" s="1"/>
  <c r="G1066" i="6"/>
  <c r="F1066" i="6"/>
  <c r="T1066" i="6" s="1"/>
  <c r="E1066" i="6"/>
  <c r="R1066" i="6" s="1"/>
  <c r="D1066" i="6"/>
  <c r="Q1066" i="6" s="1"/>
  <c r="C1066" i="6"/>
  <c r="B1066" i="6"/>
  <c r="O1066" i="6" s="1"/>
  <c r="A1066" i="6"/>
  <c r="U1065" i="6"/>
  <c r="S1065" i="6"/>
  <c r="R1065" i="6"/>
  <c r="Q1065" i="6"/>
  <c r="P1065" i="6"/>
  <c r="O1065" i="6"/>
  <c r="N1065" i="6"/>
  <c r="M1065" i="6"/>
  <c r="L1065" i="6"/>
  <c r="K1065" i="6"/>
  <c r="J1065" i="6"/>
  <c r="G1065" i="6"/>
  <c r="H1065" i="6" s="1"/>
  <c r="I1065" i="6" s="1"/>
  <c r="F1065" i="6"/>
  <c r="T1065" i="6" s="1"/>
  <c r="E1065" i="6"/>
  <c r="D1065" i="6"/>
  <c r="C1065" i="6"/>
  <c r="B1065" i="6"/>
  <c r="V1065" i="6" s="1"/>
  <c r="W1065" i="6" s="1"/>
  <c r="X1065" i="6" s="1"/>
  <c r="A1065" i="6"/>
  <c r="S1064" i="6"/>
  <c r="R1064" i="6"/>
  <c r="M1064" i="6"/>
  <c r="L1064" i="6"/>
  <c r="P1064" i="6" s="1"/>
  <c r="K1064" i="6"/>
  <c r="U1064" i="6" s="1"/>
  <c r="J1064" i="6"/>
  <c r="G1064" i="6"/>
  <c r="H1064" i="6" s="1"/>
  <c r="I1064" i="6" s="1"/>
  <c r="F1064" i="6"/>
  <c r="T1064" i="6" s="1"/>
  <c r="E1064" i="6"/>
  <c r="D1064" i="6"/>
  <c r="Q1064" i="6" s="1"/>
  <c r="C1064" i="6"/>
  <c r="B1064" i="6"/>
  <c r="O1064" i="6" s="1"/>
  <c r="A1064" i="6"/>
  <c r="T1063" i="6"/>
  <c r="O1063" i="6"/>
  <c r="N1063" i="6"/>
  <c r="M1063" i="6"/>
  <c r="L1063" i="6"/>
  <c r="P1063" i="6" s="1"/>
  <c r="K1063" i="6"/>
  <c r="U1063" i="6" s="1"/>
  <c r="J1063" i="6"/>
  <c r="S1063" i="6" s="1"/>
  <c r="H1063" i="6"/>
  <c r="I1063" i="6" s="1"/>
  <c r="G1063" i="6"/>
  <c r="F1063" i="6"/>
  <c r="E1063" i="6"/>
  <c r="R1063" i="6" s="1"/>
  <c r="D1063" i="6"/>
  <c r="Q1063" i="6" s="1"/>
  <c r="B1063" i="6"/>
  <c r="C1063" i="6" s="1"/>
  <c r="A1063" i="6"/>
  <c r="U1062" i="6"/>
  <c r="T1062" i="6"/>
  <c r="S1062" i="6"/>
  <c r="P1062" i="6"/>
  <c r="M1062" i="6"/>
  <c r="L1062" i="6"/>
  <c r="K1062" i="6"/>
  <c r="J1062" i="6"/>
  <c r="H1062" i="6"/>
  <c r="I1062" i="6" s="1"/>
  <c r="G1062" i="6"/>
  <c r="F1062" i="6"/>
  <c r="E1062" i="6"/>
  <c r="R1062" i="6" s="1"/>
  <c r="D1062" i="6"/>
  <c r="Q1062" i="6" s="1"/>
  <c r="B1062" i="6"/>
  <c r="N1062" i="6" s="1"/>
  <c r="A1062" i="6"/>
  <c r="T1061" i="6"/>
  <c r="S1061" i="6"/>
  <c r="R1061" i="6"/>
  <c r="Q1061" i="6"/>
  <c r="O1061" i="6"/>
  <c r="M1061" i="6"/>
  <c r="L1061" i="6"/>
  <c r="P1061" i="6" s="1"/>
  <c r="K1061" i="6"/>
  <c r="U1061" i="6" s="1"/>
  <c r="J1061" i="6"/>
  <c r="G1061" i="6"/>
  <c r="H1061" i="6" s="1"/>
  <c r="I1061" i="6" s="1"/>
  <c r="F1061" i="6"/>
  <c r="E1061" i="6"/>
  <c r="D1061" i="6"/>
  <c r="B1061" i="6"/>
  <c r="N1061" i="6" s="1"/>
  <c r="A1061" i="6"/>
  <c r="U1060" i="6"/>
  <c r="Q1060" i="6"/>
  <c r="P1060" i="6"/>
  <c r="M1060" i="6"/>
  <c r="L1060" i="6"/>
  <c r="K1060" i="6"/>
  <c r="J1060" i="6"/>
  <c r="S1060" i="6" s="1"/>
  <c r="H1060" i="6"/>
  <c r="I1060" i="6" s="1"/>
  <c r="G1060" i="6"/>
  <c r="F1060" i="6"/>
  <c r="T1060" i="6" s="1"/>
  <c r="E1060" i="6"/>
  <c r="R1060" i="6" s="1"/>
  <c r="D1060" i="6"/>
  <c r="B1060" i="6"/>
  <c r="O1060" i="6" s="1"/>
  <c r="A1060" i="6"/>
  <c r="T1059" i="6"/>
  <c r="R1059" i="6"/>
  <c r="Q1059" i="6"/>
  <c r="M1059" i="6"/>
  <c r="L1059" i="6"/>
  <c r="P1059" i="6" s="1"/>
  <c r="K1059" i="6"/>
  <c r="U1059" i="6" s="1"/>
  <c r="J1059" i="6"/>
  <c r="S1059" i="6" s="1"/>
  <c r="G1059" i="6"/>
  <c r="H1059" i="6" s="1"/>
  <c r="I1059" i="6" s="1"/>
  <c r="F1059" i="6"/>
  <c r="E1059" i="6"/>
  <c r="D1059" i="6"/>
  <c r="C1059" i="6"/>
  <c r="B1059" i="6"/>
  <c r="O1059" i="6" s="1"/>
  <c r="A1059" i="6"/>
  <c r="U1058" i="6"/>
  <c r="S1058" i="6"/>
  <c r="R1058" i="6"/>
  <c r="P1058" i="6"/>
  <c r="M1058" i="6"/>
  <c r="L1058" i="6"/>
  <c r="K1058" i="6"/>
  <c r="J1058" i="6"/>
  <c r="H1058" i="6"/>
  <c r="I1058" i="6" s="1"/>
  <c r="G1058" i="6"/>
  <c r="F1058" i="6"/>
  <c r="T1058" i="6" s="1"/>
  <c r="E1058" i="6"/>
  <c r="D1058" i="6"/>
  <c r="Q1058" i="6" s="1"/>
  <c r="B1058" i="6"/>
  <c r="C1058" i="6" s="1"/>
  <c r="A1058" i="6"/>
  <c r="S1057" i="6"/>
  <c r="R1057" i="6"/>
  <c r="Q1057" i="6"/>
  <c r="O1057" i="6"/>
  <c r="N1057" i="6"/>
  <c r="M1057" i="6"/>
  <c r="L1057" i="6"/>
  <c r="P1057" i="6" s="1"/>
  <c r="K1057" i="6"/>
  <c r="U1057" i="6" s="1"/>
  <c r="J1057" i="6"/>
  <c r="H1057" i="6"/>
  <c r="G1057" i="6"/>
  <c r="F1057" i="6"/>
  <c r="T1057" i="6" s="1"/>
  <c r="E1057" i="6"/>
  <c r="I1057" i="6" s="1"/>
  <c r="D1057" i="6"/>
  <c r="C1057" i="6"/>
  <c r="B1057" i="6"/>
  <c r="A1057" i="6"/>
  <c r="Q1056" i="6"/>
  <c r="O1056" i="6"/>
  <c r="N1056" i="6"/>
  <c r="M1056" i="6"/>
  <c r="L1056" i="6"/>
  <c r="P1056" i="6" s="1"/>
  <c r="K1056" i="6"/>
  <c r="U1056" i="6" s="1"/>
  <c r="J1056" i="6"/>
  <c r="S1056" i="6" s="1"/>
  <c r="G1056" i="6"/>
  <c r="H1056" i="6" s="1"/>
  <c r="F1056" i="6"/>
  <c r="T1056" i="6" s="1"/>
  <c r="E1056" i="6"/>
  <c r="R1056" i="6" s="1"/>
  <c r="D1056" i="6"/>
  <c r="B1056" i="6"/>
  <c r="C1056" i="6" s="1"/>
  <c r="A1056" i="6"/>
  <c r="U1055" i="6"/>
  <c r="S1055" i="6"/>
  <c r="R1055" i="6"/>
  <c r="Q1055" i="6"/>
  <c r="O1055" i="6"/>
  <c r="M1055" i="6"/>
  <c r="L1055" i="6"/>
  <c r="P1055" i="6" s="1"/>
  <c r="K1055" i="6"/>
  <c r="J1055" i="6"/>
  <c r="G1055" i="6"/>
  <c r="H1055" i="6" s="1"/>
  <c r="I1055" i="6" s="1"/>
  <c r="F1055" i="6"/>
  <c r="T1055" i="6" s="1"/>
  <c r="E1055" i="6"/>
  <c r="D1055" i="6"/>
  <c r="C1055" i="6"/>
  <c r="B1055" i="6"/>
  <c r="N1055" i="6" s="1"/>
  <c r="A1055" i="6"/>
  <c r="U1054" i="6"/>
  <c r="S1054" i="6"/>
  <c r="Q1054" i="6"/>
  <c r="P1054" i="6"/>
  <c r="O1054" i="6"/>
  <c r="N1054" i="6"/>
  <c r="M1054" i="6"/>
  <c r="L1054" i="6"/>
  <c r="K1054" i="6"/>
  <c r="J1054" i="6"/>
  <c r="G1054" i="6"/>
  <c r="H1054" i="6" s="1"/>
  <c r="I1054" i="6" s="1"/>
  <c r="F1054" i="6"/>
  <c r="T1054" i="6" s="1"/>
  <c r="E1054" i="6"/>
  <c r="R1054" i="6" s="1"/>
  <c r="D1054" i="6"/>
  <c r="C1054" i="6"/>
  <c r="B1054" i="6"/>
  <c r="V1054" i="6" s="1"/>
  <c r="W1054" i="6" s="1"/>
  <c r="X1054" i="6" s="1"/>
  <c r="A1054" i="6"/>
  <c r="R1053" i="6"/>
  <c r="Q1053" i="6"/>
  <c r="O1053" i="6"/>
  <c r="M1053" i="6"/>
  <c r="L1053" i="6"/>
  <c r="P1053" i="6" s="1"/>
  <c r="K1053" i="6"/>
  <c r="U1053" i="6" s="1"/>
  <c r="J1053" i="6"/>
  <c r="S1053" i="6" s="1"/>
  <c r="G1053" i="6"/>
  <c r="H1053" i="6" s="1"/>
  <c r="I1053" i="6" s="1"/>
  <c r="F1053" i="6"/>
  <c r="T1053" i="6" s="1"/>
  <c r="E1053" i="6"/>
  <c r="D1053" i="6"/>
  <c r="B1053" i="6"/>
  <c r="A1053" i="6"/>
  <c r="U1052" i="6"/>
  <c r="S1052" i="6"/>
  <c r="Q1052" i="6"/>
  <c r="O1052" i="6"/>
  <c r="N1052" i="6"/>
  <c r="M1052" i="6"/>
  <c r="L1052" i="6"/>
  <c r="P1052" i="6" s="1"/>
  <c r="K1052" i="6"/>
  <c r="J1052" i="6"/>
  <c r="G1052" i="6"/>
  <c r="H1052" i="6" s="1"/>
  <c r="I1052" i="6" s="1"/>
  <c r="F1052" i="6"/>
  <c r="T1052" i="6" s="1"/>
  <c r="E1052" i="6"/>
  <c r="D1052" i="6"/>
  <c r="C1052" i="6"/>
  <c r="B1052" i="6"/>
  <c r="A1052" i="6"/>
  <c r="U1051" i="6"/>
  <c r="S1051" i="6"/>
  <c r="Q1051" i="6"/>
  <c r="P1051" i="6"/>
  <c r="O1051" i="6"/>
  <c r="M1051" i="6"/>
  <c r="L1051" i="6"/>
  <c r="K1051" i="6"/>
  <c r="J1051" i="6"/>
  <c r="G1051" i="6"/>
  <c r="H1051" i="6" s="1"/>
  <c r="F1051" i="6"/>
  <c r="T1051" i="6" s="1"/>
  <c r="E1051" i="6"/>
  <c r="R1051" i="6" s="1"/>
  <c r="D1051" i="6"/>
  <c r="B1051" i="6"/>
  <c r="N1051" i="6" s="1"/>
  <c r="A1051" i="6"/>
  <c r="S1050" i="6"/>
  <c r="R1050" i="6"/>
  <c r="Q1050" i="6"/>
  <c r="O1050" i="6"/>
  <c r="N1050" i="6"/>
  <c r="M1050" i="6"/>
  <c r="L1050" i="6"/>
  <c r="P1050" i="6" s="1"/>
  <c r="K1050" i="6"/>
  <c r="U1050" i="6" s="1"/>
  <c r="J1050" i="6"/>
  <c r="G1050" i="6"/>
  <c r="H1050" i="6" s="1"/>
  <c r="I1050" i="6" s="1"/>
  <c r="F1050" i="6"/>
  <c r="T1050" i="6" s="1"/>
  <c r="E1050" i="6"/>
  <c r="D1050" i="6"/>
  <c r="C1050" i="6"/>
  <c r="B1050" i="6"/>
  <c r="A1050" i="6"/>
  <c r="Q1049" i="6"/>
  <c r="O1049" i="6"/>
  <c r="N1049" i="6"/>
  <c r="M1049" i="6"/>
  <c r="L1049" i="6"/>
  <c r="P1049" i="6" s="1"/>
  <c r="K1049" i="6"/>
  <c r="U1049" i="6" s="1"/>
  <c r="J1049" i="6"/>
  <c r="S1049" i="6" s="1"/>
  <c r="G1049" i="6"/>
  <c r="H1049" i="6" s="1"/>
  <c r="F1049" i="6"/>
  <c r="T1049" i="6" s="1"/>
  <c r="E1049" i="6"/>
  <c r="R1049" i="6" s="1"/>
  <c r="D1049" i="6"/>
  <c r="B1049" i="6"/>
  <c r="C1049" i="6" s="1"/>
  <c r="A1049" i="6"/>
  <c r="U1048" i="6"/>
  <c r="S1048" i="6"/>
  <c r="Q1048" i="6"/>
  <c r="O1048" i="6"/>
  <c r="M1048" i="6"/>
  <c r="L1048" i="6"/>
  <c r="P1048" i="6" s="1"/>
  <c r="K1048" i="6"/>
  <c r="J1048" i="6"/>
  <c r="G1048" i="6"/>
  <c r="H1048" i="6" s="1"/>
  <c r="I1048" i="6" s="1"/>
  <c r="F1048" i="6"/>
  <c r="T1048" i="6" s="1"/>
  <c r="E1048" i="6"/>
  <c r="D1048" i="6"/>
  <c r="C1048" i="6"/>
  <c r="B1048" i="6"/>
  <c r="N1048" i="6" s="1"/>
  <c r="A1048" i="6"/>
  <c r="U1047" i="6"/>
  <c r="S1047" i="6"/>
  <c r="Q1047" i="6"/>
  <c r="P1047" i="6"/>
  <c r="O1047" i="6"/>
  <c r="N1047" i="6"/>
  <c r="M1047" i="6"/>
  <c r="L1047" i="6"/>
  <c r="K1047" i="6"/>
  <c r="J1047" i="6"/>
  <c r="G1047" i="6"/>
  <c r="H1047" i="6" s="1"/>
  <c r="I1047" i="6" s="1"/>
  <c r="F1047" i="6"/>
  <c r="T1047" i="6" s="1"/>
  <c r="E1047" i="6"/>
  <c r="R1047" i="6" s="1"/>
  <c r="D1047" i="6"/>
  <c r="C1047" i="6"/>
  <c r="B1047" i="6"/>
  <c r="A1047" i="6"/>
  <c r="R1046" i="6"/>
  <c r="Q1046" i="6"/>
  <c r="O1046" i="6"/>
  <c r="M1046" i="6"/>
  <c r="L1046" i="6"/>
  <c r="P1046" i="6" s="1"/>
  <c r="K1046" i="6"/>
  <c r="U1046" i="6" s="1"/>
  <c r="J1046" i="6"/>
  <c r="S1046" i="6" s="1"/>
  <c r="G1046" i="6"/>
  <c r="H1046" i="6" s="1"/>
  <c r="I1046" i="6" s="1"/>
  <c r="F1046" i="6"/>
  <c r="T1046" i="6" s="1"/>
  <c r="E1046" i="6"/>
  <c r="D1046" i="6"/>
  <c r="B1046" i="6"/>
  <c r="A1046" i="6"/>
  <c r="U1045" i="6"/>
  <c r="S1045" i="6"/>
  <c r="Q1045" i="6"/>
  <c r="O1045" i="6"/>
  <c r="N1045" i="6"/>
  <c r="M1045" i="6"/>
  <c r="L1045" i="6"/>
  <c r="P1045" i="6" s="1"/>
  <c r="K1045" i="6"/>
  <c r="J1045" i="6"/>
  <c r="G1045" i="6"/>
  <c r="H1045" i="6" s="1"/>
  <c r="F1045" i="6"/>
  <c r="T1045" i="6" s="1"/>
  <c r="E1045" i="6"/>
  <c r="D1045" i="6"/>
  <c r="C1045" i="6"/>
  <c r="B1045" i="6"/>
  <c r="A1045" i="6"/>
  <c r="U1044" i="6"/>
  <c r="S1044" i="6"/>
  <c r="Q1044" i="6"/>
  <c r="P1044" i="6"/>
  <c r="O1044" i="6"/>
  <c r="M1044" i="6"/>
  <c r="L1044" i="6"/>
  <c r="K1044" i="6"/>
  <c r="J1044" i="6"/>
  <c r="G1044" i="6"/>
  <c r="H1044" i="6" s="1"/>
  <c r="I1044" i="6" s="1"/>
  <c r="F1044" i="6"/>
  <c r="T1044" i="6" s="1"/>
  <c r="E1044" i="6"/>
  <c r="R1044" i="6" s="1"/>
  <c r="D1044" i="6"/>
  <c r="C1044" i="6"/>
  <c r="B1044" i="6"/>
  <c r="N1044" i="6" s="1"/>
  <c r="A1044" i="6"/>
  <c r="S1043" i="6"/>
  <c r="R1043" i="6"/>
  <c r="Q1043" i="6"/>
  <c r="O1043" i="6"/>
  <c r="N1043" i="6"/>
  <c r="M1043" i="6"/>
  <c r="L1043" i="6"/>
  <c r="P1043" i="6" s="1"/>
  <c r="K1043" i="6"/>
  <c r="U1043" i="6" s="1"/>
  <c r="J1043" i="6"/>
  <c r="G1043" i="6"/>
  <c r="H1043" i="6" s="1"/>
  <c r="I1043" i="6" s="1"/>
  <c r="F1043" i="6"/>
  <c r="T1043" i="6" s="1"/>
  <c r="E1043" i="6"/>
  <c r="D1043" i="6"/>
  <c r="C1043" i="6"/>
  <c r="B1043" i="6"/>
  <c r="A1043" i="6"/>
  <c r="U1042" i="6"/>
  <c r="Q1042" i="6"/>
  <c r="O1042" i="6"/>
  <c r="N1042" i="6"/>
  <c r="M1042" i="6"/>
  <c r="L1042" i="6"/>
  <c r="P1042" i="6" s="1"/>
  <c r="K1042" i="6"/>
  <c r="J1042" i="6"/>
  <c r="S1042" i="6" s="1"/>
  <c r="G1042" i="6"/>
  <c r="H1042" i="6" s="1"/>
  <c r="F1042" i="6"/>
  <c r="T1042" i="6" s="1"/>
  <c r="E1042" i="6"/>
  <c r="R1042" i="6" s="1"/>
  <c r="D1042" i="6"/>
  <c r="B1042" i="6"/>
  <c r="C1042" i="6" s="1"/>
  <c r="A1042" i="6"/>
  <c r="U1041" i="6"/>
  <c r="S1041" i="6"/>
  <c r="Q1041" i="6"/>
  <c r="O1041" i="6"/>
  <c r="M1041" i="6"/>
  <c r="L1041" i="6"/>
  <c r="P1041" i="6" s="1"/>
  <c r="K1041" i="6"/>
  <c r="J1041" i="6"/>
  <c r="G1041" i="6"/>
  <c r="H1041" i="6" s="1"/>
  <c r="I1041" i="6" s="1"/>
  <c r="F1041" i="6"/>
  <c r="T1041" i="6" s="1"/>
  <c r="E1041" i="6"/>
  <c r="D1041" i="6"/>
  <c r="C1041" i="6"/>
  <c r="B1041" i="6"/>
  <c r="N1041" i="6" s="1"/>
  <c r="A1041" i="6"/>
  <c r="U1040" i="6"/>
  <c r="S1040" i="6"/>
  <c r="Q1040" i="6"/>
  <c r="P1040" i="6"/>
  <c r="O1040" i="6"/>
  <c r="N1040" i="6"/>
  <c r="M1040" i="6"/>
  <c r="L1040" i="6"/>
  <c r="K1040" i="6"/>
  <c r="J1040" i="6"/>
  <c r="G1040" i="6"/>
  <c r="H1040" i="6" s="1"/>
  <c r="I1040" i="6" s="1"/>
  <c r="F1040" i="6"/>
  <c r="T1040" i="6" s="1"/>
  <c r="E1040" i="6"/>
  <c r="R1040" i="6" s="1"/>
  <c r="D1040" i="6"/>
  <c r="C1040" i="6"/>
  <c r="B1040" i="6"/>
  <c r="V1040" i="6" s="1"/>
  <c r="W1040" i="6" s="1"/>
  <c r="A1040" i="6"/>
  <c r="R1039" i="6"/>
  <c r="Q1039" i="6"/>
  <c r="O1039" i="6"/>
  <c r="M1039" i="6"/>
  <c r="L1039" i="6"/>
  <c r="P1039" i="6" s="1"/>
  <c r="K1039" i="6"/>
  <c r="U1039" i="6" s="1"/>
  <c r="J1039" i="6"/>
  <c r="S1039" i="6" s="1"/>
  <c r="I1039" i="6"/>
  <c r="G1039" i="6"/>
  <c r="H1039" i="6" s="1"/>
  <c r="F1039" i="6"/>
  <c r="T1039" i="6" s="1"/>
  <c r="E1039" i="6"/>
  <c r="D1039" i="6"/>
  <c r="B1039" i="6"/>
  <c r="A1039" i="6"/>
  <c r="U1038" i="6"/>
  <c r="S1038" i="6"/>
  <c r="Q1038" i="6"/>
  <c r="O1038" i="6"/>
  <c r="N1038" i="6"/>
  <c r="M1038" i="6"/>
  <c r="L1038" i="6"/>
  <c r="P1038" i="6" s="1"/>
  <c r="K1038" i="6"/>
  <c r="J1038" i="6"/>
  <c r="G1038" i="6"/>
  <c r="H1038" i="6" s="1"/>
  <c r="I1038" i="6" s="1"/>
  <c r="F1038" i="6"/>
  <c r="T1038" i="6" s="1"/>
  <c r="E1038" i="6"/>
  <c r="D1038" i="6"/>
  <c r="C1038" i="6"/>
  <c r="B1038" i="6"/>
  <c r="A1038" i="6"/>
  <c r="U1037" i="6"/>
  <c r="S1037" i="6"/>
  <c r="Q1037" i="6"/>
  <c r="P1037" i="6"/>
  <c r="O1037" i="6"/>
  <c r="M1037" i="6"/>
  <c r="L1037" i="6"/>
  <c r="K1037" i="6"/>
  <c r="J1037" i="6"/>
  <c r="G1037" i="6"/>
  <c r="H1037" i="6" s="1"/>
  <c r="F1037" i="6"/>
  <c r="T1037" i="6" s="1"/>
  <c r="E1037" i="6"/>
  <c r="R1037" i="6" s="1"/>
  <c r="D1037" i="6"/>
  <c r="C1037" i="6"/>
  <c r="B1037" i="6"/>
  <c r="N1037" i="6" s="1"/>
  <c r="A1037" i="6"/>
  <c r="S1036" i="6"/>
  <c r="R1036" i="6"/>
  <c r="Q1036" i="6"/>
  <c r="O1036" i="6"/>
  <c r="N1036" i="6"/>
  <c r="M1036" i="6"/>
  <c r="L1036" i="6"/>
  <c r="P1036" i="6" s="1"/>
  <c r="K1036" i="6"/>
  <c r="U1036" i="6" s="1"/>
  <c r="J1036" i="6"/>
  <c r="G1036" i="6"/>
  <c r="H1036" i="6" s="1"/>
  <c r="I1036" i="6" s="1"/>
  <c r="F1036" i="6"/>
  <c r="T1036" i="6" s="1"/>
  <c r="E1036" i="6"/>
  <c r="D1036" i="6"/>
  <c r="C1036" i="6"/>
  <c r="B1036" i="6"/>
  <c r="A1036" i="6"/>
  <c r="Q1035" i="6"/>
  <c r="O1035" i="6"/>
  <c r="N1035" i="6"/>
  <c r="M1035" i="6"/>
  <c r="L1035" i="6"/>
  <c r="P1035" i="6" s="1"/>
  <c r="K1035" i="6"/>
  <c r="U1035" i="6" s="1"/>
  <c r="J1035" i="6"/>
  <c r="S1035" i="6" s="1"/>
  <c r="G1035" i="6"/>
  <c r="H1035" i="6" s="1"/>
  <c r="F1035" i="6"/>
  <c r="T1035" i="6" s="1"/>
  <c r="E1035" i="6"/>
  <c r="R1035" i="6" s="1"/>
  <c r="D1035" i="6"/>
  <c r="B1035" i="6"/>
  <c r="C1035" i="6" s="1"/>
  <c r="A1035" i="6"/>
  <c r="U1034" i="6"/>
  <c r="S1034" i="6"/>
  <c r="Q1034" i="6"/>
  <c r="O1034" i="6"/>
  <c r="M1034" i="6"/>
  <c r="L1034" i="6"/>
  <c r="P1034" i="6" s="1"/>
  <c r="K1034" i="6"/>
  <c r="J1034" i="6"/>
  <c r="G1034" i="6"/>
  <c r="H1034" i="6" s="1"/>
  <c r="I1034" i="6" s="1"/>
  <c r="F1034" i="6"/>
  <c r="T1034" i="6" s="1"/>
  <c r="E1034" i="6"/>
  <c r="D1034" i="6"/>
  <c r="C1034" i="6"/>
  <c r="B1034" i="6"/>
  <c r="N1034" i="6" s="1"/>
  <c r="A1034" i="6"/>
  <c r="U1033" i="6"/>
  <c r="S1033" i="6"/>
  <c r="Q1033" i="6"/>
  <c r="P1033" i="6"/>
  <c r="O1033" i="6"/>
  <c r="N1033" i="6"/>
  <c r="M1033" i="6"/>
  <c r="L1033" i="6"/>
  <c r="K1033" i="6"/>
  <c r="J1033" i="6"/>
  <c r="G1033" i="6"/>
  <c r="H1033" i="6" s="1"/>
  <c r="I1033" i="6" s="1"/>
  <c r="F1033" i="6"/>
  <c r="T1033" i="6" s="1"/>
  <c r="E1033" i="6"/>
  <c r="R1033" i="6" s="1"/>
  <c r="D1033" i="6"/>
  <c r="C1033" i="6"/>
  <c r="B1033" i="6"/>
  <c r="V1033" i="6" s="1"/>
  <c r="W1033" i="6" s="1"/>
  <c r="X1033" i="6" s="1"/>
  <c r="A1033" i="6"/>
  <c r="R1032" i="6"/>
  <c r="Q1032" i="6"/>
  <c r="O1032" i="6"/>
  <c r="M1032" i="6"/>
  <c r="L1032" i="6"/>
  <c r="P1032" i="6" s="1"/>
  <c r="K1032" i="6"/>
  <c r="U1032" i="6" s="1"/>
  <c r="J1032" i="6"/>
  <c r="S1032" i="6" s="1"/>
  <c r="G1032" i="6"/>
  <c r="H1032" i="6" s="1"/>
  <c r="I1032" i="6" s="1"/>
  <c r="F1032" i="6"/>
  <c r="T1032" i="6" s="1"/>
  <c r="E1032" i="6"/>
  <c r="D1032" i="6"/>
  <c r="B1032" i="6"/>
  <c r="A1032" i="6"/>
  <c r="S1031" i="6"/>
  <c r="Q1031" i="6"/>
  <c r="O1031" i="6"/>
  <c r="N1031" i="6"/>
  <c r="M1031" i="6"/>
  <c r="L1031" i="6"/>
  <c r="P1031" i="6" s="1"/>
  <c r="K1031" i="6"/>
  <c r="U1031" i="6" s="1"/>
  <c r="J1031" i="6"/>
  <c r="G1031" i="6"/>
  <c r="H1031" i="6" s="1"/>
  <c r="I1031" i="6" s="1"/>
  <c r="F1031" i="6"/>
  <c r="T1031" i="6" s="1"/>
  <c r="E1031" i="6"/>
  <c r="D1031" i="6"/>
  <c r="C1031" i="6"/>
  <c r="B1031" i="6"/>
  <c r="A1031" i="6"/>
  <c r="U1030" i="6"/>
  <c r="S1030" i="6"/>
  <c r="Q1030" i="6"/>
  <c r="P1030" i="6"/>
  <c r="O1030" i="6"/>
  <c r="M1030" i="6"/>
  <c r="L1030" i="6"/>
  <c r="K1030" i="6"/>
  <c r="J1030" i="6"/>
  <c r="G1030" i="6"/>
  <c r="H1030" i="6" s="1"/>
  <c r="I1030" i="6" s="1"/>
  <c r="F1030" i="6"/>
  <c r="T1030" i="6" s="1"/>
  <c r="E1030" i="6"/>
  <c r="R1030" i="6" s="1"/>
  <c r="D1030" i="6"/>
  <c r="C1030" i="6"/>
  <c r="B1030" i="6"/>
  <c r="N1030" i="6" s="1"/>
  <c r="A1030" i="6"/>
  <c r="S1029" i="6"/>
  <c r="R1029" i="6"/>
  <c r="Q1029" i="6"/>
  <c r="O1029" i="6"/>
  <c r="N1029" i="6"/>
  <c r="M1029" i="6"/>
  <c r="L1029" i="6"/>
  <c r="P1029" i="6" s="1"/>
  <c r="K1029" i="6"/>
  <c r="U1029" i="6" s="1"/>
  <c r="J1029" i="6"/>
  <c r="G1029" i="6"/>
  <c r="H1029" i="6" s="1"/>
  <c r="I1029" i="6" s="1"/>
  <c r="F1029" i="6"/>
  <c r="T1029" i="6" s="1"/>
  <c r="E1029" i="6"/>
  <c r="D1029" i="6"/>
  <c r="C1029" i="6"/>
  <c r="B1029" i="6"/>
  <c r="A1029" i="6"/>
  <c r="U1028" i="6"/>
  <c r="Q1028" i="6"/>
  <c r="O1028" i="6"/>
  <c r="N1028" i="6"/>
  <c r="M1028" i="6"/>
  <c r="L1028" i="6"/>
  <c r="P1028" i="6" s="1"/>
  <c r="K1028" i="6"/>
  <c r="J1028" i="6"/>
  <c r="S1028" i="6" s="1"/>
  <c r="G1028" i="6"/>
  <c r="H1028" i="6" s="1"/>
  <c r="F1028" i="6"/>
  <c r="T1028" i="6" s="1"/>
  <c r="E1028" i="6"/>
  <c r="R1028" i="6" s="1"/>
  <c r="D1028" i="6"/>
  <c r="B1028" i="6"/>
  <c r="C1028" i="6" s="1"/>
  <c r="A1028" i="6"/>
  <c r="U1027" i="6"/>
  <c r="S1027" i="6"/>
  <c r="Q1027" i="6"/>
  <c r="O1027" i="6"/>
  <c r="M1027" i="6"/>
  <c r="L1027" i="6"/>
  <c r="P1027" i="6" s="1"/>
  <c r="K1027" i="6"/>
  <c r="J1027" i="6"/>
  <c r="G1027" i="6"/>
  <c r="H1027" i="6" s="1"/>
  <c r="I1027" i="6" s="1"/>
  <c r="F1027" i="6"/>
  <c r="T1027" i="6" s="1"/>
  <c r="E1027" i="6"/>
  <c r="D1027" i="6"/>
  <c r="C1027" i="6"/>
  <c r="B1027" i="6"/>
  <c r="N1027" i="6" s="1"/>
  <c r="A1027" i="6"/>
  <c r="U1026" i="6"/>
  <c r="S1026" i="6"/>
  <c r="Q1026" i="6"/>
  <c r="P1026" i="6"/>
  <c r="O1026" i="6"/>
  <c r="N1026" i="6"/>
  <c r="M1026" i="6"/>
  <c r="L1026" i="6"/>
  <c r="K1026" i="6"/>
  <c r="J1026" i="6"/>
  <c r="G1026" i="6"/>
  <c r="H1026" i="6" s="1"/>
  <c r="I1026" i="6" s="1"/>
  <c r="F1026" i="6"/>
  <c r="T1026" i="6" s="1"/>
  <c r="E1026" i="6"/>
  <c r="R1026" i="6" s="1"/>
  <c r="D1026" i="6"/>
  <c r="C1026" i="6"/>
  <c r="B1026" i="6"/>
  <c r="A1026" i="6"/>
  <c r="R1025" i="6"/>
  <c r="Q1025" i="6"/>
  <c r="O1025" i="6"/>
  <c r="M1025" i="6"/>
  <c r="L1025" i="6"/>
  <c r="P1025" i="6" s="1"/>
  <c r="K1025" i="6"/>
  <c r="U1025" i="6" s="1"/>
  <c r="J1025" i="6"/>
  <c r="S1025" i="6" s="1"/>
  <c r="I1025" i="6"/>
  <c r="G1025" i="6"/>
  <c r="H1025" i="6" s="1"/>
  <c r="F1025" i="6"/>
  <c r="T1025" i="6" s="1"/>
  <c r="E1025" i="6"/>
  <c r="D1025" i="6"/>
  <c r="C1025" i="6"/>
  <c r="B1025" i="6"/>
  <c r="A1025" i="6"/>
  <c r="S1024" i="6"/>
  <c r="Q1024" i="6"/>
  <c r="O1024" i="6"/>
  <c r="N1024" i="6"/>
  <c r="M1024" i="6"/>
  <c r="L1024" i="6"/>
  <c r="P1024" i="6" s="1"/>
  <c r="K1024" i="6"/>
  <c r="U1024" i="6" s="1"/>
  <c r="J1024" i="6"/>
  <c r="G1024" i="6"/>
  <c r="H1024" i="6" s="1"/>
  <c r="F1024" i="6"/>
  <c r="T1024" i="6" s="1"/>
  <c r="E1024" i="6"/>
  <c r="D1024" i="6"/>
  <c r="C1024" i="6"/>
  <c r="B1024" i="6"/>
  <c r="A1024" i="6"/>
  <c r="U1023" i="6"/>
  <c r="S1023" i="6"/>
  <c r="Q1023" i="6"/>
  <c r="P1023" i="6"/>
  <c r="O1023" i="6"/>
  <c r="M1023" i="6"/>
  <c r="L1023" i="6"/>
  <c r="K1023" i="6"/>
  <c r="J1023" i="6"/>
  <c r="G1023" i="6"/>
  <c r="H1023" i="6" s="1"/>
  <c r="I1023" i="6" s="1"/>
  <c r="F1023" i="6"/>
  <c r="T1023" i="6" s="1"/>
  <c r="E1023" i="6"/>
  <c r="R1023" i="6" s="1"/>
  <c r="D1023" i="6"/>
  <c r="C1023" i="6"/>
  <c r="B1023" i="6"/>
  <c r="N1023" i="6" s="1"/>
  <c r="A1023" i="6"/>
  <c r="S1022" i="6"/>
  <c r="Q1022" i="6"/>
  <c r="O1022" i="6"/>
  <c r="N1022" i="6"/>
  <c r="M1022" i="6"/>
  <c r="L1022" i="6"/>
  <c r="P1022" i="6" s="1"/>
  <c r="K1022" i="6"/>
  <c r="U1022" i="6" s="1"/>
  <c r="J1022" i="6"/>
  <c r="G1022" i="6"/>
  <c r="H1022" i="6" s="1"/>
  <c r="I1022" i="6" s="1"/>
  <c r="F1022" i="6"/>
  <c r="T1022" i="6" s="1"/>
  <c r="E1022" i="6"/>
  <c r="R1022" i="6" s="1"/>
  <c r="D1022" i="6"/>
  <c r="C1022" i="6"/>
  <c r="B1022" i="6"/>
  <c r="A1022" i="6"/>
  <c r="Q1021" i="6"/>
  <c r="O1021" i="6"/>
  <c r="N1021" i="6"/>
  <c r="M1021" i="6"/>
  <c r="L1021" i="6"/>
  <c r="P1021" i="6" s="1"/>
  <c r="K1021" i="6"/>
  <c r="U1021" i="6" s="1"/>
  <c r="J1021" i="6"/>
  <c r="S1021" i="6" s="1"/>
  <c r="G1021" i="6"/>
  <c r="H1021" i="6" s="1"/>
  <c r="F1021" i="6"/>
  <c r="T1021" i="6" s="1"/>
  <c r="E1021" i="6"/>
  <c r="R1021" i="6" s="1"/>
  <c r="D1021" i="6"/>
  <c r="B1021" i="6"/>
  <c r="C1021" i="6" s="1"/>
  <c r="A1021" i="6"/>
  <c r="U1020" i="6"/>
  <c r="S1020" i="6"/>
  <c r="Q1020" i="6"/>
  <c r="O1020" i="6"/>
  <c r="M1020" i="6"/>
  <c r="L1020" i="6"/>
  <c r="P1020" i="6" s="1"/>
  <c r="K1020" i="6"/>
  <c r="J1020" i="6"/>
  <c r="G1020" i="6"/>
  <c r="H1020" i="6" s="1"/>
  <c r="I1020" i="6" s="1"/>
  <c r="F1020" i="6"/>
  <c r="T1020" i="6" s="1"/>
  <c r="E1020" i="6"/>
  <c r="D1020" i="6"/>
  <c r="C1020" i="6"/>
  <c r="B1020" i="6"/>
  <c r="N1020" i="6" s="1"/>
  <c r="A1020" i="6"/>
  <c r="U1019" i="6"/>
  <c r="S1019" i="6"/>
  <c r="Q1019" i="6"/>
  <c r="P1019" i="6"/>
  <c r="O1019" i="6"/>
  <c r="N1019" i="6"/>
  <c r="M1019" i="6"/>
  <c r="L1019" i="6"/>
  <c r="K1019" i="6"/>
  <c r="J1019" i="6"/>
  <c r="G1019" i="6"/>
  <c r="H1019" i="6" s="1"/>
  <c r="I1019" i="6" s="1"/>
  <c r="F1019" i="6"/>
  <c r="T1019" i="6" s="1"/>
  <c r="E1019" i="6"/>
  <c r="R1019" i="6" s="1"/>
  <c r="D1019" i="6"/>
  <c r="C1019" i="6"/>
  <c r="B1019" i="6"/>
  <c r="A1019" i="6"/>
  <c r="R1018" i="6"/>
  <c r="Q1018" i="6"/>
  <c r="O1018" i="6"/>
  <c r="M1018" i="6"/>
  <c r="L1018" i="6"/>
  <c r="P1018" i="6" s="1"/>
  <c r="K1018" i="6"/>
  <c r="U1018" i="6" s="1"/>
  <c r="J1018" i="6"/>
  <c r="S1018" i="6" s="1"/>
  <c r="I1018" i="6"/>
  <c r="G1018" i="6"/>
  <c r="H1018" i="6" s="1"/>
  <c r="F1018" i="6"/>
  <c r="T1018" i="6" s="1"/>
  <c r="E1018" i="6"/>
  <c r="D1018" i="6"/>
  <c r="C1018" i="6"/>
  <c r="B1018" i="6"/>
  <c r="A1018" i="6"/>
  <c r="U1017" i="6"/>
  <c r="S1017" i="6"/>
  <c r="Q1017" i="6"/>
  <c r="O1017" i="6"/>
  <c r="N1017" i="6"/>
  <c r="M1017" i="6"/>
  <c r="L1017" i="6"/>
  <c r="P1017" i="6" s="1"/>
  <c r="K1017" i="6"/>
  <c r="J1017" i="6"/>
  <c r="G1017" i="6"/>
  <c r="H1017" i="6" s="1"/>
  <c r="I1017" i="6" s="1"/>
  <c r="F1017" i="6"/>
  <c r="T1017" i="6" s="1"/>
  <c r="E1017" i="6"/>
  <c r="D1017" i="6"/>
  <c r="C1017" i="6"/>
  <c r="B1017" i="6"/>
  <c r="A1017" i="6"/>
  <c r="U1016" i="6"/>
  <c r="S1016" i="6"/>
  <c r="Q1016" i="6"/>
  <c r="P1016" i="6"/>
  <c r="O1016" i="6"/>
  <c r="M1016" i="6"/>
  <c r="L1016" i="6"/>
  <c r="K1016" i="6"/>
  <c r="J1016" i="6"/>
  <c r="G1016" i="6"/>
  <c r="H1016" i="6" s="1"/>
  <c r="I1016" i="6" s="1"/>
  <c r="F1016" i="6"/>
  <c r="T1016" i="6" s="1"/>
  <c r="E1016" i="6"/>
  <c r="R1016" i="6" s="1"/>
  <c r="D1016" i="6"/>
  <c r="C1016" i="6"/>
  <c r="B1016" i="6"/>
  <c r="N1016" i="6" s="1"/>
  <c r="A1016" i="6"/>
  <c r="S1015" i="6"/>
  <c r="Q1015" i="6"/>
  <c r="O1015" i="6"/>
  <c r="N1015" i="6"/>
  <c r="M1015" i="6"/>
  <c r="L1015" i="6"/>
  <c r="P1015" i="6" s="1"/>
  <c r="K1015" i="6"/>
  <c r="U1015" i="6" s="1"/>
  <c r="J1015" i="6"/>
  <c r="G1015" i="6"/>
  <c r="H1015" i="6" s="1"/>
  <c r="I1015" i="6" s="1"/>
  <c r="F1015" i="6"/>
  <c r="T1015" i="6" s="1"/>
  <c r="E1015" i="6"/>
  <c r="R1015" i="6" s="1"/>
  <c r="D1015" i="6"/>
  <c r="C1015" i="6"/>
  <c r="B1015" i="6"/>
  <c r="A1015" i="6"/>
  <c r="U1014" i="6"/>
  <c r="Q1014" i="6"/>
  <c r="O1014" i="6"/>
  <c r="N1014" i="6"/>
  <c r="M1014" i="6"/>
  <c r="L1014" i="6"/>
  <c r="P1014" i="6" s="1"/>
  <c r="K1014" i="6"/>
  <c r="J1014" i="6"/>
  <c r="S1014" i="6" s="1"/>
  <c r="I1014" i="6"/>
  <c r="G1014" i="6"/>
  <c r="H1014" i="6" s="1"/>
  <c r="F1014" i="6"/>
  <c r="T1014" i="6" s="1"/>
  <c r="E1014" i="6"/>
  <c r="R1014" i="6" s="1"/>
  <c r="D1014" i="6"/>
  <c r="B1014" i="6"/>
  <c r="C1014" i="6" s="1"/>
  <c r="A1014" i="6"/>
  <c r="U1013" i="6"/>
  <c r="S1013" i="6"/>
  <c r="Q1013" i="6"/>
  <c r="O1013" i="6"/>
  <c r="M1013" i="6"/>
  <c r="L1013" i="6"/>
  <c r="P1013" i="6" s="1"/>
  <c r="K1013" i="6"/>
  <c r="J1013" i="6"/>
  <c r="G1013" i="6"/>
  <c r="H1013" i="6" s="1"/>
  <c r="I1013" i="6" s="1"/>
  <c r="F1013" i="6"/>
  <c r="T1013" i="6" s="1"/>
  <c r="E1013" i="6"/>
  <c r="D1013" i="6"/>
  <c r="C1013" i="6"/>
  <c r="B1013" i="6"/>
  <c r="N1013" i="6" s="1"/>
  <c r="A1013" i="6"/>
  <c r="U1012" i="6"/>
  <c r="S1012" i="6"/>
  <c r="Q1012" i="6"/>
  <c r="P1012" i="6"/>
  <c r="O1012" i="6"/>
  <c r="N1012" i="6"/>
  <c r="M1012" i="6"/>
  <c r="L1012" i="6"/>
  <c r="K1012" i="6"/>
  <c r="J1012" i="6"/>
  <c r="G1012" i="6"/>
  <c r="H1012" i="6" s="1"/>
  <c r="I1012" i="6" s="1"/>
  <c r="F1012" i="6"/>
  <c r="T1012" i="6" s="1"/>
  <c r="E1012" i="6"/>
  <c r="R1012" i="6" s="1"/>
  <c r="D1012" i="6"/>
  <c r="C1012" i="6"/>
  <c r="B1012" i="6"/>
  <c r="V1012" i="6" s="1"/>
  <c r="W1012" i="6" s="1"/>
  <c r="X1012" i="6" s="1"/>
  <c r="A1012" i="6"/>
  <c r="W1011" i="6"/>
  <c r="X1011" i="6" s="1"/>
  <c r="R1011" i="6"/>
  <c r="Q1011" i="6"/>
  <c r="O1011" i="6"/>
  <c r="M1011" i="6"/>
  <c r="L1011" i="6"/>
  <c r="P1011" i="6" s="1"/>
  <c r="K1011" i="6"/>
  <c r="U1011" i="6" s="1"/>
  <c r="J1011" i="6"/>
  <c r="S1011" i="6" s="1"/>
  <c r="G1011" i="6"/>
  <c r="H1011" i="6" s="1"/>
  <c r="I1011" i="6" s="1"/>
  <c r="F1011" i="6"/>
  <c r="T1011" i="6" s="1"/>
  <c r="E1011" i="6"/>
  <c r="D1011" i="6"/>
  <c r="C1011" i="6"/>
  <c r="B1011" i="6"/>
  <c r="V1011" i="6" s="1"/>
  <c r="A1011" i="6"/>
  <c r="T1010" i="6"/>
  <c r="S1010" i="6"/>
  <c r="Q1010" i="6"/>
  <c r="O1010" i="6"/>
  <c r="N1010" i="6"/>
  <c r="M1010" i="6"/>
  <c r="L1010" i="6"/>
  <c r="P1010" i="6" s="1"/>
  <c r="K1010" i="6"/>
  <c r="U1010" i="6" s="1"/>
  <c r="J1010" i="6"/>
  <c r="G1010" i="6"/>
  <c r="H1010" i="6" s="1"/>
  <c r="I1010" i="6" s="1"/>
  <c r="F1010" i="6"/>
  <c r="E1010" i="6"/>
  <c r="D1010" i="6"/>
  <c r="C1010" i="6"/>
  <c r="B1010" i="6"/>
  <c r="A1010" i="6"/>
  <c r="U1009" i="6"/>
  <c r="S1009" i="6"/>
  <c r="Q1009" i="6"/>
  <c r="P1009" i="6"/>
  <c r="O1009" i="6"/>
  <c r="M1009" i="6"/>
  <c r="L1009" i="6"/>
  <c r="K1009" i="6"/>
  <c r="J1009" i="6"/>
  <c r="G1009" i="6"/>
  <c r="H1009" i="6" s="1"/>
  <c r="F1009" i="6"/>
  <c r="T1009" i="6" s="1"/>
  <c r="E1009" i="6"/>
  <c r="R1009" i="6" s="1"/>
  <c r="D1009" i="6"/>
  <c r="C1009" i="6"/>
  <c r="B1009" i="6"/>
  <c r="A1009" i="6"/>
  <c r="S1008" i="6"/>
  <c r="Q1008" i="6"/>
  <c r="O1008" i="6"/>
  <c r="N1008" i="6"/>
  <c r="M1008" i="6"/>
  <c r="L1008" i="6"/>
  <c r="P1008" i="6" s="1"/>
  <c r="K1008" i="6"/>
  <c r="U1008" i="6" s="1"/>
  <c r="J1008" i="6"/>
  <c r="G1008" i="6"/>
  <c r="H1008" i="6" s="1"/>
  <c r="I1008" i="6" s="1"/>
  <c r="F1008" i="6"/>
  <c r="T1008" i="6" s="1"/>
  <c r="E1008" i="6"/>
  <c r="R1008" i="6" s="1"/>
  <c r="D1008" i="6"/>
  <c r="C1008" i="6"/>
  <c r="B1008" i="6"/>
  <c r="A1008" i="6"/>
  <c r="Q1007" i="6"/>
  <c r="O1007" i="6"/>
  <c r="N1007" i="6"/>
  <c r="M1007" i="6"/>
  <c r="L1007" i="6"/>
  <c r="P1007" i="6" s="1"/>
  <c r="K1007" i="6"/>
  <c r="U1007" i="6" s="1"/>
  <c r="V1007" i="6" s="1"/>
  <c r="W1007" i="6" s="1"/>
  <c r="X1007" i="6" s="1"/>
  <c r="J1007" i="6"/>
  <c r="S1007" i="6" s="1"/>
  <c r="I1007" i="6"/>
  <c r="H1007" i="6"/>
  <c r="G1007" i="6"/>
  <c r="F1007" i="6"/>
  <c r="T1007" i="6" s="1"/>
  <c r="E1007" i="6"/>
  <c r="R1007" i="6" s="1"/>
  <c r="D1007" i="6"/>
  <c r="B1007" i="6"/>
  <c r="C1007" i="6" s="1"/>
  <c r="A1007" i="6"/>
  <c r="U1006" i="6"/>
  <c r="S1006" i="6"/>
  <c r="R1006" i="6"/>
  <c r="O1006" i="6"/>
  <c r="M1006" i="6"/>
  <c r="L1006" i="6"/>
  <c r="P1006" i="6" s="1"/>
  <c r="K1006" i="6"/>
  <c r="J1006" i="6"/>
  <c r="G1006" i="6"/>
  <c r="H1006" i="6" s="1"/>
  <c r="I1006" i="6" s="1"/>
  <c r="F1006" i="6"/>
  <c r="T1006" i="6" s="1"/>
  <c r="E1006" i="6"/>
  <c r="D1006" i="6"/>
  <c r="Q1006" i="6" s="1"/>
  <c r="C1006" i="6"/>
  <c r="B1006" i="6"/>
  <c r="N1006" i="6" s="1"/>
  <c r="A1006" i="6"/>
  <c r="U1005" i="6"/>
  <c r="S1005" i="6"/>
  <c r="Q1005" i="6"/>
  <c r="P1005" i="6"/>
  <c r="O1005" i="6"/>
  <c r="N1005" i="6"/>
  <c r="M1005" i="6"/>
  <c r="L1005" i="6"/>
  <c r="K1005" i="6"/>
  <c r="J1005" i="6"/>
  <c r="G1005" i="6"/>
  <c r="H1005" i="6" s="1"/>
  <c r="I1005" i="6" s="1"/>
  <c r="F1005" i="6"/>
  <c r="T1005" i="6" s="1"/>
  <c r="E1005" i="6"/>
  <c r="R1005" i="6" s="1"/>
  <c r="D1005" i="6"/>
  <c r="C1005" i="6"/>
  <c r="B1005" i="6"/>
  <c r="A1005" i="6"/>
  <c r="R1004" i="6"/>
  <c r="Q1004" i="6"/>
  <c r="O1004" i="6"/>
  <c r="M1004" i="6"/>
  <c r="L1004" i="6"/>
  <c r="P1004" i="6" s="1"/>
  <c r="K1004" i="6"/>
  <c r="U1004" i="6" s="1"/>
  <c r="J1004" i="6"/>
  <c r="S1004" i="6" s="1"/>
  <c r="G1004" i="6"/>
  <c r="H1004" i="6" s="1"/>
  <c r="I1004" i="6" s="1"/>
  <c r="F1004" i="6"/>
  <c r="T1004" i="6" s="1"/>
  <c r="E1004" i="6"/>
  <c r="D1004" i="6"/>
  <c r="C1004" i="6"/>
  <c r="B1004" i="6"/>
  <c r="A1004" i="6"/>
  <c r="U1003" i="6"/>
  <c r="S1003" i="6"/>
  <c r="Q1003" i="6"/>
  <c r="O1003" i="6"/>
  <c r="N1003" i="6"/>
  <c r="M1003" i="6"/>
  <c r="L1003" i="6"/>
  <c r="P1003" i="6" s="1"/>
  <c r="K1003" i="6"/>
  <c r="J1003" i="6"/>
  <c r="G1003" i="6"/>
  <c r="H1003" i="6" s="1"/>
  <c r="F1003" i="6"/>
  <c r="T1003" i="6" s="1"/>
  <c r="E1003" i="6"/>
  <c r="D1003" i="6"/>
  <c r="C1003" i="6"/>
  <c r="B1003" i="6"/>
  <c r="A1003" i="6"/>
  <c r="U1002" i="6"/>
  <c r="S1002" i="6"/>
  <c r="Q1002" i="6"/>
  <c r="P1002" i="6"/>
  <c r="M1002" i="6"/>
  <c r="L1002" i="6"/>
  <c r="K1002" i="6"/>
  <c r="J1002" i="6"/>
  <c r="G1002" i="6"/>
  <c r="H1002" i="6" s="1"/>
  <c r="I1002" i="6" s="1"/>
  <c r="F1002" i="6"/>
  <c r="T1002" i="6" s="1"/>
  <c r="E1002" i="6"/>
  <c r="R1002" i="6" s="1"/>
  <c r="D1002" i="6"/>
  <c r="C1002" i="6"/>
  <c r="B1002" i="6"/>
  <c r="A1002" i="6"/>
  <c r="S1001" i="6"/>
  <c r="Q1001" i="6"/>
  <c r="O1001" i="6"/>
  <c r="N1001" i="6"/>
  <c r="M1001" i="6"/>
  <c r="L1001" i="6"/>
  <c r="P1001" i="6" s="1"/>
  <c r="K1001" i="6"/>
  <c r="U1001" i="6" s="1"/>
  <c r="J1001" i="6"/>
  <c r="G1001" i="6"/>
  <c r="H1001" i="6" s="1"/>
  <c r="I1001" i="6" s="1"/>
  <c r="F1001" i="6"/>
  <c r="T1001" i="6" s="1"/>
  <c r="E1001" i="6"/>
  <c r="R1001" i="6" s="1"/>
  <c r="D1001" i="6"/>
  <c r="C1001" i="6"/>
  <c r="B1001" i="6"/>
  <c r="A1001" i="6"/>
  <c r="U1000" i="6"/>
  <c r="Q1000" i="6"/>
  <c r="O1000" i="6"/>
  <c r="N1000" i="6"/>
  <c r="M1000" i="6"/>
  <c r="L1000" i="6"/>
  <c r="P1000" i="6" s="1"/>
  <c r="K1000" i="6"/>
  <c r="J1000" i="6"/>
  <c r="S1000" i="6" s="1"/>
  <c r="G1000" i="6"/>
  <c r="H1000" i="6" s="1"/>
  <c r="V1000" i="6" s="1"/>
  <c r="W1000" i="6" s="1"/>
  <c r="X1000" i="6" s="1"/>
  <c r="F1000" i="6"/>
  <c r="T1000" i="6" s="1"/>
  <c r="E1000" i="6"/>
  <c r="R1000" i="6" s="1"/>
  <c r="D1000" i="6"/>
  <c r="B1000" i="6"/>
  <c r="C1000" i="6" s="1"/>
  <c r="A1000" i="6"/>
  <c r="U999" i="6"/>
  <c r="S999" i="6"/>
  <c r="R999" i="6"/>
  <c r="Q999" i="6"/>
  <c r="O999" i="6"/>
  <c r="M999" i="6"/>
  <c r="L999" i="6"/>
  <c r="P999" i="6" s="1"/>
  <c r="K999" i="6"/>
  <c r="J999" i="6"/>
  <c r="I999" i="6"/>
  <c r="G999" i="6"/>
  <c r="H999" i="6" s="1"/>
  <c r="F999" i="6"/>
  <c r="T999" i="6" s="1"/>
  <c r="E999" i="6"/>
  <c r="D999" i="6"/>
  <c r="C999" i="6"/>
  <c r="B999" i="6"/>
  <c r="N999" i="6" s="1"/>
  <c r="A999" i="6"/>
  <c r="U998" i="6"/>
  <c r="S998" i="6"/>
  <c r="Q998" i="6"/>
  <c r="P998" i="6"/>
  <c r="O998" i="6"/>
  <c r="N998" i="6"/>
  <c r="M998" i="6"/>
  <c r="L998" i="6"/>
  <c r="K998" i="6"/>
  <c r="J998" i="6"/>
  <c r="G998" i="6"/>
  <c r="H998" i="6" s="1"/>
  <c r="F998" i="6"/>
  <c r="T998" i="6" s="1"/>
  <c r="E998" i="6"/>
  <c r="R998" i="6" s="1"/>
  <c r="D998" i="6"/>
  <c r="C998" i="6"/>
  <c r="B998" i="6"/>
  <c r="A998" i="6"/>
  <c r="R997" i="6"/>
  <c r="Q997" i="6"/>
  <c r="O997" i="6"/>
  <c r="M997" i="6"/>
  <c r="L997" i="6"/>
  <c r="P997" i="6" s="1"/>
  <c r="K997" i="6"/>
  <c r="U997" i="6" s="1"/>
  <c r="J997" i="6"/>
  <c r="S997" i="6" s="1"/>
  <c r="G997" i="6"/>
  <c r="H997" i="6" s="1"/>
  <c r="I997" i="6" s="1"/>
  <c r="F997" i="6"/>
  <c r="T997" i="6" s="1"/>
  <c r="E997" i="6"/>
  <c r="D997" i="6"/>
  <c r="C997" i="6"/>
  <c r="B997" i="6"/>
  <c r="A997" i="6"/>
  <c r="S996" i="6"/>
  <c r="Q996" i="6"/>
  <c r="O996" i="6"/>
  <c r="N996" i="6"/>
  <c r="M996" i="6"/>
  <c r="L996" i="6"/>
  <c r="P996" i="6" s="1"/>
  <c r="K996" i="6"/>
  <c r="U996" i="6" s="1"/>
  <c r="J996" i="6"/>
  <c r="G996" i="6"/>
  <c r="H996" i="6" s="1"/>
  <c r="I996" i="6" s="1"/>
  <c r="F996" i="6"/>
  <c r="T996" i="6" s="1"/>
  <c r="E996" i="6"/>
  <c r="D996" i="6"/>
  <c r="C996" i="6"/>
  <c r="B996" i="6"/>
  <c r="A996" i="6"/>
  <c r="U995" i="6"/>
  <c r="S995" i="6"/>
  <c r="Q995" i="6"/>
  <c r="P995" i="6"/>
  <c r="O995" i="6"/>
  <c r="M995" i="6"/>
  <c r="L995" i="6"/>
  <c r="K995" i="6"/>
  <c r="J995" i="6"/>
  <c r="G995" i="6"/>
  <c r="H995" i="6" s="1"/>
  <c r="I995" i="6" s="1"/>
  <c r="F995" i="6"/>
  <c r="T995" i="6" s="1"/>
  <c r="E995" i="6"/>
  <c r="R995" i="6" s="1"/>
  <c r="D995" i="6"/>
  <c r="B995" i="6"/>
  <c r="A995" i="6"/>
  <c r="S994" i="6"/>
  <c r="Q994" i="6"/>
  <c r="O994" i="6"/>
  <c r="N994" i="6"/>
  <c r="M994" i="6"/>
  <c r="L994" i="6"/>
  <c r="P994" i="6" s="1"/>
  <c r="K994" i="6"/>
  <c r="U994" i="6" s="1"/>
  <c r="J994" i="6"/>
  <c r="G994" i="6"/>
  <c r="H994" i="6" s="1"/>
  <c r="F994" i="6"/>
  <c r="T994" i="6" s="1"/>
  <c r="E994" i="6"/>
  <c r="R994" i="6" s="1"/>
  <c r="D994" i="6"/>
  <c r="C994" i="6"/>
  <c r="B994" i="6"/>
  <c r="A994" i="6"/>
  <c r="U993" i="6"/>
  <c r="Q993" i="6"/>
  <c r="O993" i="6"/>
  <c r="N993" i="6"/>
  <c r="M993" i="6"/>
  <c r="L993" i="6"/>
  <c r="P993" i="6" s="1"/>
  <c r="K993" i="6"/>
  <c r="J993" i="6"/>
  <c r="S993" i="6" s="1"/>
  <c r="G993" i="6"/>
  <c r="H993" i="6" s="1"/>
  <c r="F993" i="6"/>
  <c r="T993" i="6" s="1"/>
  <c r="E993" i="6"/>
  <c r="R993" i="6" s="1"/>
  <c r="D993" i="6"/>
  <c r="B993" i="6"/>
  <c r="C993" i="6" s="1"/>
  <c r="A993" i="6"/>
  <c r="S992" i="6"/>
  <c r="R992" i="6"/>
  <c r="Q992" i="6"/>
  <c r="O992" i="6"/>
  <c r="M992" i="6"/>
  <c r="L992" i="6"/>
  <c r="P992" i="6" s="1"/>
  <c r="K992" i="6"/>
  <c r="U992" i="6" s="1"/>
  <c r="J992" i="6"/>
  <c r="G992" i="6"/>
  <c r="H992" i="6" s="1"/>
  <c r="I992" i="6" s="1"/>
  <c r="F992" i="6"/>
  <c r="T992" i="6" s="1"/>
  <c r="E992" i="6"/>
  <c r="D992" i="6"/>
  <c r="C992" i="6"/>
  <c r="B992" i="6"/>
  <c r="N992" i="6" s="1"/>
  <c r="A992" i="6"/>
  <c r="U991" i="6"/>
  <c r="S991" i="6"/>
  <c r="Q991" i="6"/>
  <c r="P991" i="6"/>
  <c r="O991" i="6"/>
  <c r="M991" i="6"/>
  <c r="L991" i="6"/>
  <c r="K991" i="6"/>
  <c r="J991" i="6"/>
  <c r="G991" i="6"/>
  <c r="H991" i="6" s="1"/>
  <c r="I991" i="6" s="1"/>
  <c r="F991" i="6"/>
  <c r="T991" i="6" s="1"/>
  <c r="E991" i="6"/>
  <c r="R991" i="6" s="1"/>
  <c r="D991" i="6"/>
  <c r="B991" i="6"/>
  <c r="V991" i="6" s="1"/>
  <c r="W991" i="6" s="1"/>
  <c r="X991" i="6" s="1"/>
  <c r="A991" i="6"/>
  <c r="R990" i="6"/>
  <c r="Q990" i="6"/>
  <c r="O990" i="6"/>
  <c r="M990" i="6"/>
  <c r="L990" i="6"/>
  <c r="P990" i="6" s="1"/>
  <c r="K990" i="6"/>
  <c r="U990" i="6" s="1"/>
  <c r="J990" i="6"/>
  <c r="S990" i="6" s="1"/>
  <c r="G990" i="6"/>
  <c r="H990" i="6" s="1"/>
  <c r="I990" i="6" s="1"/>
  <c r="F990" i="6"/>
  <c r="T990" i="6" s="1"/>
  <c r="E990" i="6"/>
  <c r="D990" i="6"/>
  <c r="C990" i="6"/>
  <c r="B990" i="6"/>
  <c r="V990" i="6" s="1"/>
  <c r="A990" i="6"/>
  <c r="U989" i="6"/>
  <c r="S989" i="6"/>
  <c r="Q989" i="6"/>
  <c r="O989" i="6"/>
  <c r="N989" i="6"/>
  <c r="M989" i="6"/>
  <c r="L989" i="6"/>
  <c r="P989" i="6" s="1"/>
  <c r="K989" i="6"/>
  <c r="J989" i="6"/>
  <c r="G989" i="6"/>
  <c r="H989" i="6" s="1"/>
  <c r="I989" i="6" s="1"/>
  <c r="F989" i="6"/>
  <c r="T989" i="6" s="1"/>
  <c r="E989" i="6"/>
  <c r="R989" i="6" s="1"/>
  <c r="D989" i="6"/>
  <c r="C989" i="6"/>
  <c r="B989" i="6"/>
  <c r="A989" i="6"/>
  <c r="U988" i="6"/>
  <c r="S988" i="6"/>
  <c r="Q988" i="6"/>
  <c r="P988" i="6"/>
  <c r="M988" i="6"/>
  <c r="L988" i="6"/>
  <c r="K988" i="6"/>
  <c r="J988" i="6"/>
  <c r="G988" i="6"/>
  <c r="H988" i="6" s="1"/>
  <c r="I988" i="6" s="1"/>
  <c r="F988" i="6"/>
  <c r="T988" i="6" s="1"/>
  <c r="E988" i="6"/>
  <c r="R988" i="6" s="1"/>
  <c r="D988" i="6"/>
  <c r="B988" i="6"/>
  <c r="A988" i="6"/>
  <c r="S987" i="6"/>
  <c r="R987" i="6"/>
  <c r="O987" i="6"/>
  <c r="N987" i="6"/>
  <c r="M987" i="6"/>
  <c r="L987" i="6"/>
  <c r="P987" i="6" s="1"/>
  <c r="K987" i="6"/>
  <c r="U987" i="6" s="1"/>
  <c r="J987" i="6"/>
  <c r="G987" i="6"/>
  <c r="H987" i="6" s="1"/>
  <c r="I987" i="6" s="1"/>
  <c r="F987" i="6"/>
  <c r="T987" i="6" s="1"/>
  <c r="E987" i="6"/>
  <c r="D987" i="6"/>
  <c r="Q987" i="6" s="1"/>
  <c r="C987" i="6"/>
  <c r="B987" i="6"/>
  <c r="A987" i="6"/>
  <c r="Q986" i="6"/>
  <c r="O986" i="6"/>
  <c r="N986" i="6"/>
  <c r="M986" i="6"/>
  <c r="L986" i="6"/>
  <c r="P986" i="6" s="1"/>
  <c r="K986" i="6"/>
  <c r="U986" i="6" s="1"/>
  <c r="J986" i="6"/>
  <c r="S986" i="6" s="1"/>
  <c r="G986" i="6"/>
  <c r="H986" i="6" s="1"/>
  <c r="F986" i="6"/>
  <c r="T986" i="6" s="1"/>
  <c r="E986" i="6"/>
  <c r="R986" i="6" s="1"/>
  <c r="D986" i="6"/>
  <c r="B986" i="6"/>
  <c r="C986" i="6" s="1"/>
  <c r="A986" i="6"/>
  <c r="U985" i="6"/>
  <c r="S985" i="6"/>
  <c r="R985" i="6"/>
  <c r="O985" i="6"/>
  <c r="M985" i="6"/>
  <c r="L985" i="6"/>
  <c r="P985" i="6" s="1"/>
  <c r="K985" i="6"/>
  <c r="J985" i="6"/>
  <c r="G985" i="6"/>
  <c r="H985" i="6" s="1"/>
  <c r="I985" i="6" s="1"/>
  <c r="F985" i="6"/>
  <c r="T985" i="6" s="1"/>
  <c r="E985" i="6"/>
  <c r="D985" i="6"/>
  <c r="Q985" i="6" s="1"/>
  <c r="C985" i="6"/>
  <c r="B985" i="6"/>
  <c r="N985" i="6" s="1"/>
  <c r="A985" i="6"/>
  <c r="U984" i="6"/>
  <c r="T984" i="6"/>
  <c r="S984" i="6"/>
  <c r="Q984" i="6"/>
  <c r="P984" i="6"/>
  <c r="M984" i="6"/>
  <c r="L984" i="6"/>
  <c r="K984" i="6"/>
  <c r="J984" i="6"/>
  <c r="G984" i="6"/>
  <c r="H984" i="6" s="1"/>
  <c r="F984" i="6"/>
  <c r="E984" i="6"/>
  <c r="R984" i="6" s="1"/>
  <c r="D984" i="6"/>
  <c r="B984" i="6"/>
  <c r="A984" i="6"/>
  <c r="R983" i="6"/>
  <c r="Q983" i="6"/>
  <c r="P983" i="6"/>
  <c r="O983" i="6"/>
  <c r="M983" i="6"/>
  <c r="L983" i="6"/>
  <c r="K983" i="6"/>
  <c r="U983" i="6" s="1"/>
  <c r="J983" i="6"/>
  <c r="S983" i="6" s="1"/>
  <c r="I983" i="6"/>
  <c r="G983" i="6"/>
  <c r="H983" i="6" s="1"/>
  <c r="F983" i="6"/>
  <c r="T983" i="6" s="1"/>
  <c r="E983" i="6"/>
  <c r="D983" i="6"/>
  <c r="C983" i="6"/>
  <c r="B983" i="6"/>
  <c r="A983" i="6"/>
  <c r="U982" i="6"/>
  <c r="S982" i="6"/>
  <c r="Q982" i="6"/>
  <c r="O982" i="6"/>
  <c r="N982" i="6"/>
  <c r="M982" i="6"/>
  <c r="L982" i="6"/>
  <c r="P982" i="6" s="1"/>
  <c r="K982" i="6"/>
  <c r="J982" i="6"/>
  <c r="G982" i="6"/>
  <c r="H982" i="6" s="1"/>
  <c r="I982" i="6" s="1"/>
  <c r="F982" i="6"/>
  <c r="T982" i="6" s="1"/>
  <c r="E982" i="6"/>
  <c r="R982" i="6" s="1"/>
  <c r="D982" i="6"/>
  <c r="C982" i="6"/>
  <c r="B982" i="6"/>
  <c r="A982" i="6"/>
  <c r="U981" i="6"/>
  <c r="S981" i="6"/>
  <c r="Q981" i="6"/>
  <c r="P981" i="6"/>
  <c r="O981" i="6"/>
  <c r="M981" i="6"/>
  <c r="L981" i="6"/>
  <c r="K981" i="6"/>
  <c r="J981" i="6"/>
  <c r="I981" i="6"/>
  <c r="H981" i="6"/>
  <c r="G981" i="6"/>
  <c r="F981" i="6"/>
  <c r="T981" i="6" s="1"/>
  <c r="E981" i="6"/>
  <c r="R981" i="6" s="1"/>
  <c r="D981" i="6"/>
  <c r="C981" i="6"/>
  <c r="B981" i="6"/>
  <c r="N981" i="6" s="1"/>
  <c r="A981" i="6"/>
  <c r="S980" i="6"/>
  <c r="R980" i="6"/>
  <c r="Q980" i="6"/>
  <c r="O980" i="6"/>
  <c r="N980" i="6"/>
  <c r="M980" i="6"/>
  <c r="L980" i="6"/>
  <c r="P980" i="6" s="1"/>
  <c r="K980" i="6"/>
  <c r="U980" i="6" s="1"/>
  <c r="J980" i="6"/>
  <c r="G980" i="6"/>
  <c r="H980" i="6" s="1"/>
  <c r="I980" i="6" s="1"/>
  <c r="F980" i="6"/>
  <c r="T980" i="6" s="1"/>
  <c r="E980" i="6"/>
  <c r="D980" i="6"/>
  <c r="C980" i="6"/>
  <c r="B980" i="6"/>
  <c r="A980" i="6"/>
  <c r="U979" i="6"/>
  <c r="Q979" i="6"/>
  <c r="O979" i="6"/>
  <c r="N979" i="6"/>
  <c r="M979" i="6"/>
  <c r="L979" i="6"/>
  <c r="P979" i="6" s="1"/>
  <c r="K979" i="6"/>
  <c r="J979" i="6"/>
  <c r="S979" i="6" s="1"/>
  <c r="H979" i="6"/>
  <c r="I979" i="6" s="1"/>
  <c r="G979" i="6"/>
  <c r="F979" i="6"/>
  <c r="T979" i="6" s="1"/>
  <c r="E979" i="6"/>
  <c r="R979" i="6" s="1"/>
  <c r="D979" i="6"/>
  <c r="B979" i="6"/>
  <c r="C979" i="6" s="1"/>
  <c r="A979" i="6"/>
  <c r="U978" i="6"/>
  <c r="O978" i="6"/>
  <c r="M978" i="6"/>
  <c r="L978" i="6"/>
  <c r="P978" i="6" s="1"/>
  <c r="K978" i="6"/>
  <c r="J978" i="6"/>
  <c r="S978" i="6" s="1"/>
  <c r="I978" i="6"/>
  <c r="G978" i="6"/>
  <c r="H978" i="6" s="1"/>
  <c r="F978" i="6"/>
  <c r="T978" i="6" s="1"/>
  <c r="E978" i="6"/>
  <c r="D978" i="6"/>
  <c r="Q978" i="6" s="1"/>
  <c r="C978" i="6"/>
  <c r="B978" i="6"/>
  <c r="N978" i="6" s="1"/>
  <c r="A978" i="6"/>
  <c r="U977" i="6"/>
  <c r="T977" i="6"/>
  <c r="S977" i="6"/>
  <c r="Q977" i="6"/>
  <c r="P977" i="6"/>
  <c r="N977" i="6"/>
  <c r="M977" i="6"/>
  <c r="L977" i="6"/>
  <c r="K977" i="6"/>
  <c r="J977" i="6"/>
  <c r="G977" i="6"/>
  <c r="H977" i="6" s="1"/>
  <c r="F977" i="6"/>
  <c r="E977" i="6"/>
  <c r="R977" i="6" s="1"/>
  <c r="D977" i="6"/>
  <c r="C977" i="6"/>
  <c r="B977" i="6"/>
  <c r="O977" i="6" s="1"/>
  <c r="A977" i="6"/>
  <c r="R976" i="6"/>
  <c r="Q976" i="6"/>
  <c r="P976" i="6"/>
  <c r="M976" i="6"/>
  <c r="L976" i="6"/>
  <c r="K976" i="6"/>
  <c r="U976" i="6" s="1"/>
  <c r="J976" i="6"/>
  <c r="S976" i="6" s="1"/>
  <c r="G976" i="6"/>
  <c r="H976" i="6" s="1"/>
  <c r="I976" i="6" s="1"/>
  <c r="F976" i="6"/>
  <c r="T976" i="6" s="1"/>
  <c r="E976" i="6"/>
  <c r="D976" i="6"/>
  <c r="B976" i="6"/>
  <c r="A976" i="6"/>
  <c r="U975" i="6"/>
  <c r="S975" i="6"/>
  <c r="Q975" i="6"/>
  <c r="O975" i="6"/>
  <c r="N975" i="6"/>
  <c r="M975" i="6"/>
  <c r="L975" i="6"/>
  <c r="P975" i="6" s="1"/>
  <c r="K975" i="6"/>
  <c r="J975" i="6"/>
  <c r="I975" i="6"/>
  <c r="H975" i="6"/>
  <c r="G975" i="6"/>
  <c r="F975" i="6"/>
  <c r="T975" i="6" s="1"/>
  <c r="E975" i="6"/>
  <c r="R975" i="6" s="1"/>
  <c r="D975" i="6"/>
  <c r="C975" i="6"/>
  <c r="B975" i="6"/>
  <c r="A975" i="6"/>
  <c r="U974" i="6"/>
  <c r="S974" i="6"/>
  <c r="Q974" i="6"/>
  <c r="P974" i="6"/>
  <c r="M974" i="6"/>
  <c r="L974" i="6"/>
  <c r="K974" i="6"/>
  <c r="J974" i="6"/>
  <c r="G974" i="6"/>
  <c r="H974" i="6" s="1"/>
  <c r="I974" i="6" s="1"/>
  <c r="F974" i="6"/>
  <c r="T974" i="6" s="1"/>
  <c r="E974" i="6"/>
  <c r="R974" i="6" s="1"/>
  <c r="D974" i="6"/>
  <c r="B974" i="6"/>
  <c r="A974" i="6"/>
  <c r="S973" i="6"/>
  <c r="R973" i="6"/>
  <c r="O973" i="6"/>
  <c r="N973" i="6"/>
  <c r="M973" i="6"/>
  <c r="L973" i="6"/>
  <c r="P973" i="6" s="1"/>
  <c r="K973" i="6"/>
  <c r="U973" i="6" s="1"/>
  <c r="J973" i="6"/>
  <c r="G973" i="6"/>
  <c r="H973" i="6" s="1"/>
  <c r="I973" i="6" s="1"/>
  <c r="F973" i="6"/>
  <c r="T973" i="6" s="1"/>
  <c r="E973" i="6"/>
  <c r="D973" i="6"/>
  <c r="Q973" i="6" s="1"/>
  <c r="C973" i="6"/>
  <c r="B973" i="6"/>
  <c r="A973" i="6"/>
  <c r="Q972" i="6"/>
  <c r="O972" i="6"/>
  <c r="N972" i="6"/>
  <c r="M972" i="6"/>
  <c r="L972" i="6"/>
  <c r="P972" i="6" s="1"/>
  <c r="K972" i="6"/>
  <c r="U972" i="6" s="1"/>
  <c r="J972" i="6"/>
  <c r="S972" i="6" s="1"/>
  <c r="G972" i="6"/>
  <c r="H972" i="6" s="1"/>
  <c r="F972" i="6"/>
  <c r="T972" i="6" s="1"/>
  <c r="E972" i="6"/>
  <c r="R972" i="6" s="1"/>
  <c r="D972" i="6"/>
  <c r="B972" i="6"/>
  <c r="C972" i="6" s="1"/>
  <c r="A972" i="6"/>
  <c r="U971" i="6"/>
  <c r="S971" i="6"/>
  <c r="R971" i="6"/>
  <c r="O971" i="6"/>
  <c r="M971" i="6"/>
  <c r="L971" i="6"/>
  <c r="P971" i="6" s="1"/>
  <c r="K971" i="6"/>
  <c r="J971" i="6"/>
  <c r="G971" i="6"/>
  <c r="H971" i="6" s="1"/>
  <c r="I971" i="6" s="1"/>
  <c r="F971" i="6"/>
  <c r="T971" i="6" s="1"/>
  <c r="E971" i="6"/>
  <c r="D971" i="6"/>
  <c r="Q971" i="6" s="1"/>
  <c r="C971" i="6"/>
  <c r="B971" i="6"/>
  <c r="N971" i="6" s="1"/>
  <c r="A971" i="6"/>
  <c r="U970" i="6"/>
  <c r="T970" i="6"/>
  <c r="S970" i="6"/>
  <c r="Q970" i="6"/>
  <c r="P970" i="6"/>
  <c r="M970" i="6"/>
  <c r="L970" i="6"/>
  <c r="K970" i="6"/>
  <c r="J970" i="6"/>
  <c r="G970" i="6"/>
  <c r="H970" i="6" s="1"/>
  <c r="F970" i="6"/>
  <c r="E970" i="6"/>
  <c r="R970" i="6" s="1"/>
  <c r="D970" i="6"/>
  <c r="B970" i="6"/>
  <c r="A970" i="6"/>
  <c r="R969" i="6"/>
  <c r="Q969" i="6"/>
  <c r="P969" i="6"/>
  <c r="O969" i="6"/>
  <c r="N969" i="6"/>
  <c r="M969" i="6"/>
  <c r="L969" i="6"/>
  <c r="K969" i="6"/>
  <c r="U969" i="6" s="1"/>
  <c r="J969" i="6"/>
  <c r="S969" i="6" s="1"/>
  <c r="G969" i="6"/>
  <c r="H969" i="6" s="1"/>
  <c r="I969" i="6" s="1"/>
  <c r="F969" i="6"/>
  <c r="T969" i="6" s="1"/>
  <c r="E969" i="6"/>
  <c r="D969" i="6"/>
  <c r="B969" i="6"/>
  <c r="A969" i="6"/>
  <c r="U968" i="6"/>
  <c r="T968" i="6"/>
  <c r="S968" i="6"/>
  <c r="Q968" i="6"/>
  <c r="O968" i="6"/>
  <c r="N968" i="6"/>
  <c r="M968" i="6"/>
  <c r="L968" i="6"/>
  <c r="P968" i="6" s="1"/>
  <c r="K968" i="6"/>
  <c r="J968" i="6"/>
  <c r="G968" i="6"/>
  <c r="H968" i="6" s="1"/>
  <c r="I968" i="6" s="1"/>
  <c r="F968" i="6"/>
  <c r="E968" i="6"/>
  <c r="R968" i="6" s="1"/>
  <c r="D968" i="6"/>
  <c r="C968" i="6"/>
  <c r="B968" i="6"/>
  <c r="A968" i="6"/>
  <c r="U967" i="6"/>
  <c r="S967" i="6"/>
  <c r="R967" i="6"/>
  <c r="Q967" i="6"/>
  <c r="P967" i="6"/>
  <c r="M967" i="6"/>
  <c r="L967" i="6"/>
  <c r="K967" i="6"/>
  <c r="J967" i="6"/>
  <c r="H967" i="6"/>
  <c r="I967" i="6" s="1"/>
  <c r="G967" i="6"/>
  <c r="F967" i="6"/>
  <c r="T967" i="6" s="1"/>
  <c r="E967" i="6"/>
  <c r="D967" i="6"/>
  <c r="C967" i="6"/>
  <c r="B967" i="6"/>
  <c r="N967" i="6" s="1"/>
  <c r="A967" i="6"/>
  <c r="S966" i="6"/>
  <c r="Q966" i="6"/>
  <c r="P966" i="6"/>
  <c r="O966" i="6"/>
  <c r="N966" i="6"/>
  <c r="M966" i="6"/>
  <c r="L966" i="6"/>
  <c r="K966" i="6"/>
  <c r="U966" i="6" s="1"/>
  <c r="J966" i="6"/>
  <c r="G966" i="6"/>
  <c r="H966" i="6" s="1"/>
  <c r="F966" i="6"/>
  <c r="T966" i="6" s="1"/>
  <c r="E966" i="6"/>
  <c r="R966" i="6" s="1"/>
  <c r="D966" i="6"/>
  <c r="B966" i="6"/>
  <c r="A966" i="6"/>
  <c r="U965" i="6"/>
  <c r="Q965" i="6"/>
  <c r="O965" i="6"/>
  <c r="N965" i="6"/>
  <c r="M965" i="6"/>
  <c r="L965" i="6"/>
  <c r="P965" i="6" s="1"/>
  <c r="K965" i="6"/>
  <c r="J965" i="6"/>
  <c r="S965" i="6" s="1"/>
  <c r="G965" i="6"/>
  <c r="H965" i="6" s="1"/>
  <c r="F965" i="6"/>
  <c r="T965" i="6" s="1"/>
  <c r="E965" i="6"/>
  <c r="R965" i="6" s="1"/>
  <c r="D965" i="6"/>
  <c r="B965" i="6"/>
  <c r="C965" i="6" s="1"/>
  <c r="A965" i="6"/>
  <c r="U964" i="6"/>
  <c r="T964" i="6"/>
  <c r="O964" i="6"/>
  <c r="M964" i="6"/>
  <c r="L964" i="6"/>
  <c r="P964" i="6" s="1"/>
  <c r="K964" i="6"/>
  <c r="J964" i="6"/>
  <c r="S964" i="6" s="1"/>
  <c r="H964" i="6"/>
  <c r="I964" i="6" s="1"/>
  <c r="G964" i="6"/>
  <c r="F964" i="6"/>
  <c r="E964" i="6"/>
  <c r="D964" i="6"/>
  <c r="Q964" i="6" s="1"/>
  <c r="C964" i="6"/>
  <c r="B964" i="6"/>
  <c r="N964" i="6" s="1"/>
  <c r="A964" i="6"/>
  <c r="U963" i="6"/>
  <c r="T963" i="6"/>
  <c r="S963" i="6"/>
  <c r="Q963" i="6"/>
  <c r="P963" i="6"/>
  <c r="M963" i="6"/>
  <c r="L963" i="6"/>
  <c r="K963" i="6"/>
  <c r="J963" i="6"/>
  <c r="G963" i="6"/>
  <c r="H963" i="6" s="1"/>
  <c r="F963" i="6"/>
  <c r="E963" i="6"/>
  <c r="R963" i="6" s="1"/>
  <c r="D963" i="6"/>
  <c r="B963" i="6"/>
  <c r="A963" i="6"/>
  <c r="R962" i="6"/>
  <c r="Q962" i="6"/>
  <c r="P962" i="6"/>
  <c r="O962" i="6"/>
  <c r="N962" i="6"/>
  <c r="M962" i="6"/>
  <c r="L962" i="6"/>
  <c r="K962" i="6"/>
  <c r="U962" i="6" s="1"/>
  <c r="J962" i="6"/>
  <c r="S962" i="6" s="1"/>
  <c r="G962" i="6"/>
  <c r="H962" i="6" s="1"/>
  <c r="I962" i="6" s="1"/>
  <c r="F962" i="6"/>
  <c r="T962" i="6" s="1"/>
  <c r="E962" i="6"/>
  <c r="D962" i="6"/>
  <c r="B962" i="6"/>
  <c r="A962" i="6"/>
  <c r="U961" i="6"/>
  <c r="T961" i="6"/>
  <c r="S961" i="6"/>
  <c r="Q961" i="6"/>
  <c r="O961" i="6"/>
  <c r="N961" i="6"/>
  <c r="M961" i="6"/>
  <c r="L961" i="6"/>
  <c r="P961" i="6" s="1"/>
  <c r="K961" i="6"/>
  <c r="J961" i="6"/>
  <c r="G961" i="6"/>
  <c r="H961" i="6" s="1"/>
  <c r="I961" i="6" s="1"/>
  <c r="F961" i="6"/>
  <c r="E961" i="6"/>
  <c r="R961" i="6" s="1"/>
  <c r="D961" i="6"/>
  <c r="C961" i="6"/>
  <c r="B961" i="6"/>
  <c r="A961" i="6"/>
  <c r="U960" i="6"/>
  <c r="S960" i="6"/>
  <c r="R960" i="6"/>
  <c r="Q960" i="6"/>
  <c r="P960" i="6"/>
  <c r="M960" i="6"/>
  <c r="L960" i="6"/>
  <c r="K960" i="6"/>
  <c r="J960" i="6"/>
  <c r="H960" i="6"/>
  <c r="I960" i="6" s="1"/>
  <c r="G960" i="6"/>
  <c r="F960" i="6"/>
  <c r="T960" i="6" s="1"/>
  <c r="E960" i="6"/>
  <c r="D960" i="6"/>
  <c r="B960" i="6"/>
  <c r="N960" i="6" s="1"/>
  <c r="A960" i="6"/>
  <c r="S959" i="6"/>
  <c r="Q959" i="6"/>
  <c r="P959" i="6"/>
  <c r="N959" i="6"/>
  <c r="M959" i="6"/>
  <c r="L959" i="6"/>
  <c r="K959" i="6"/>
  <c r="U959" i="6" s="1"/>
  <c r="J959" i="6"/>
  <c r="G959" i="6"/>
  <c r="H959" i="6" s="1"/>
  <c r="F959" i="6"/>
  <c r="T959" i="6" s="1"/>
  <c r="E959" i="6"/>
  <c r="R959" i="6" s="1"/>
  <c r="D959" i="6"/>
  <c r="B959" i="6"/>
  <c r="O959" i="6" s="1"/>
  <c r="A959" i="6"/>
  <c r="U958" i="6"/>
  <c r="Q958" i="6"/>
  <c r="O958" i="6"/>
  <c r="N958" i="6"/>
  <c r="M958" i="6"/>
  <c r="L958" i="6"/>
  <c r="P958" i="6" s="1"/>
  <c r="K958" i="6"/>
  <c r="J958" i="6"/>
  <c r="S958" i="6" s="1"/>
  <c r="G958" i="6"/>
  <c r="H958" i="6" s="1"/>
  <c r="F958" i="6"/>
  <c r="T958" i="6" s="1"/>
  <c r="E958" i="6"/>
  <c r="R958" i="6" s="1"/>
  <c r="D958" i="6"/>
  <c r="B958" i="6"/>
  <c r="C958" i="6" s="1"/>
  <c r="A958" i="6"/>
  <c r="U957" i="6"/>
  <c r="T957" i="6"/>
  <c r="O957" i="6"/>
  <c r="M957" i="6"/>
  <c r="L957" i="6"/>
  <c r="P957" i="6" s="1"/>
  <c r="K957" i="6"/>
  <c r="J957" i="6"/>
  <c r="S957" i="6" s="1"/>
  <c r="H957" i="6"/>
  <c r="I957" i="6" s="1"/>
  <c r="G957" i="6"/>
  <c r="F957" i="6"/>
  <c r="E957" i="6"/>
  <c r="D957" i="6"/>
  <c r="Q957" i="6" s="1"/>
  <c r="C957" i="6"/>
  <c r="B957" i="6"/>
  <c r="N957" i="6" s="1"/>
  <c r="A957" i="6"/>
  <c r="U956" i="6"/>
  <c r="T956" i="6"/>
  <c r="S956" i="6"/>
  <c r="Q956" i="6"/>
  <c r="P956" i="6"/>
  <c r="M956" i="6"/>
  <c r="L956" i="6"/>
  <c r="K956" i="6"/>
  <c r="J956" i="6"/>
  <c r="G956" i="6"/>
  <c r="H956" i="6" s="1"/>
  <c r="F956" i="6"/>
  <c r="E956" i="6"/>
  <c r="R956" i="6" s="1"/>
  <c r="D956" i="6"/>
  <c r="B956" i="6"/>
  <c r="A956" i="6"/>
  <c r="R955" i="6"/>
  <c r="Q955" i="6"/>
  <c r="P955" i="6"/>
  <c r="O955" i="6"/>
  <c r="N955" i="6"/>
  <c r="M955" i="6"/>
  <c r="L955" i="6"/>
  <c r="K955" i="6"/>
  <c r="U955" i="6" s="1"/>
  <c r="J955" i="6"/>
  <c r="S955" i="6" s="1"/>
  <c r="G955" i="6"/>
  <c r="H955" i="6" s="1"/>
  <c r="I955" i="6" s="1"/>
  <c r="F955" i="6"/>
  <c r="T955" i="6" s="1"/>
  <c r="E955" i="6"/>
  <c r="D955" i="6"/>
  <c r="B955" i="6"/>
  <c r="A955" i="6"/>
  <c r="U954" i="6"/>
  <c r="T954" i="6"/>
  <c r="S954" i="6"/>
  <c r="Q954" i="6"/>
  <c r="O954" i="6"/>
  <c r="N954" i="6"/>
  <c r="M954" i="6"/>
  <c r="L954" i="6"/>
  <c r="P954" i="6" s="1"/>
  <c r="K954" i="6"/>
  <c r="J954" i="6"/>
  <c r="G954" i="6"/>
  <c r="H954" i="6" s="1"/>
  <c r="I954" i="6" s="1"/>
  <c r="F954" i="6"/>
  <c r="E954" i="6"/>
  <c r="R954" i="6" s="1"/>
  <c r="D954" i="6"/>
  <c r="C954" i="6"/>
  <c r="B954" i="6"/>
  <c r="A954" i="6"/>
  <c r="U953" i="6"/>
  <c r="S953" i="6"/>
  <c r="R953" i="6"/>
  <c r="Q953" i="6"/>
  <c r="P953" i="6"/>
  <c r="M953" i="6"/>
  <c r="L953" i="6"/>
  <c r="K953" i="6"/>
  <c r="J953" i="6"/>
  <c r="H953" i="6"/>
  <c r="I953" i="6" s="1"/>
  <c r="G953" i="6"/>
  <c r="F953" i="6"/>
  <c r="T953" i="6" s="1"/>
  <c r="E953" i="6"/>
  <c r="D953" i="6"/>
  <c r="B953" i="6"/>
  <c r="N953" i="6" s="1"/>
  <c r="A953" i="6"/>
  <c r="S952" i="6"/>
  <c r="Q952" i="6"/>
  <c r="P952" i="6"/>
  <c r="M952" i="6"/>
  <c r="L952" i="6"/>
  <c r="K952" i="6"/>
  <c r="U952" i="6" s="1"/>
  <c r="J952" i="6"/>
  <c r="G952" i="6"/>
  <c r="H952" i="6" s="1"/>
  <c r="F952" i="6"/>
  <c r="T952" i="6" s="1"/>
  <c r="E952" i="6"/>
  <c r="R952" i="6" s="1"/>
  <c r="D952" i="6"/>
  <c r="C952" i="6"/>
  <c r="B952" i="6"/>
  <c r="O952" i="6" s="1"/>
  <c r="A952" i="6"/>
  <c r="U951" i="6"/>
  <c r="Q951" i="6"/>
  <c r="O951" i="6"/>
  <c r="N951" i="6"/>
  <c r="M951" i="6"/>
  <c r="L951" i="6"/>
  <c r="P951" i="6" s="1"/>
  <c r="K951" i="6"/>
  <c r="J951" i="6"/>
  <c r="S951" i="6" s="1"/>
  <c r="G951" i="6"/>
  <c r="H951" i="6" s="1"/>
  <c r="F951" i="6"/>
  <c r="T951" i="6" s="1"/>
  <c r="E951" i="6"/>
  <c r="R951" i="6" s="1"/>
  <c r="D951" i="6"/>
  <c r="B951" i="6"/>
  <c r="C951" i="6" s="1"/>
  <c r="A951" i="6"/>
  <c r="U950" i="6"/>
  <c r="T950" i="6"/>
  <c r="O950" i="6"/>
  <c r="M950" i="6"/>
  <c r="L950" i="6"/>
  <c r="P950" i="6" s="1"/>
  <c r="K950" i="6"/>
  <c r="J950" i="6"/>
  <c r="S950" i="6" s="1"/>
  <c r="H950" i="6"/>
  <c r="I950" i="6" s="1"/>
  <c r="G950" i="6"/>
  <c r="F950" i="6"/>
  <c r="E950" i="6"/>
  <c r="D950" i="6"/>
  <c r="Q950" i="6" s="1"/>
  <c r="C950" i="6"/>
  <c r="B950" i="6"/>
  <c r="N950" i="6" s="1"/>
  <c r="A950" i="6"/>
  <c r="U949" i="6"/>
  <c r="T949" i="6"/>
  <c r="S949" i="6"/>
  <c r="Q949" i="6"/>
  <c r="P949" i="6"/>
  <c r="M949" i="6"/>
  <c r="L949" i="6"/>
  <c r="K949" i="6"/>
  <c r="J949" i="6"/>
  <c r="G949" i="6"/>
  <c r="H949" i="6" s="1"/>
  <c r="F949" i="6"/>
  <c r="E949" i="6"/>
  <c r="R949" i="6" s="1"/>
  <c r="D949" i="6"/>
  <c r="B949" i="6"/>
  <c r="A949" i="6"/>
  <c r="R948" i="6"/>
  <c r="Q948" i="6"/>
  <c r="P948" i="6"/>
  <c r="O948" i="6"/>
  <c r="N948" i="6"/>
  <c r="M948" i="6"/>
  <c r="L948" i="6"/>
  <c r="K948" i="6"/>
  <c r="U948" i="6" s="1"/>
  <c r="J948" i="6"/>
  <c r="S948" i="6" s="1"/>
  <c r="G948" i="6"/>
  <c r="H948" i="6" s="1"/>
  <c r="I948" i="6" s="1"/>
  <c r="F948" i="6"/>
  <c r="T948" i="6" s="1"/>
  <c r="E948" i="6"/>
  <c r="D948" i="6"/>
  <c r="B948" i="6"/>
  <c r="A948" i="6"/>
  <c r="U947" i="6"/>
  <c r="T947" i="6"/>
  <c r="S947" i="6"/>
  <c r="Q947" i="6"/>
  <c r="O947" i="6"/>
  <c r="N947" i="6"/>
  <c r="M947" i="6"/>
  <c r="L947" i="6"/>
  <c r="P947" i="6" s="1"/>
  <c r="K947" i="6"/>
  <c r="J947" i="6"/>
  <c r="G947" i="6"/>
  <c r="H947" i="6" s="1"/>
  <c r="I947" i="6" s="1"/>
  <c r="F947" i="6"/>
  <c r="E947" i="6"/>
  <c r="R947" i="6" s="1"/>
  <c r="D947" i="6"/>
  <c r="C947" i="6"/>
  <c r="B947" i="6"/>
  <c r="A947" i="6"/>
  <c r="U946" i="6"/>
  <c r="S946" i="6"/>
  <c r="R946" i="6"/>
  <c r="Q946" i="6"/>
  <c r="P946" i="6"/>
  <c r="M946" i="6"/>
  <c r="L946" i="6"/>
  <c r="K946" i="6"/>
  <c r="J946" i="6"/>
  <c r="H946" i="6"/>
  <c r="I946" i="6" s="1"/>
  <c r="G946" i="6"/>
  <c r="F946" i="6"/>
  <c r="T946" i="6" s="1"/>
  <c r="E946" i="6"/>
  <c r="D946" i="6"/>
  <c r="B946" i="6"/>
  <c r="N946" i="6" s="1"/>
  <c r="A946" i="6"/>
  <c r="S945" i="6"/>
  <c r="Q945" i="6"/>
  <c r="P945" i="6"/>
  <c r="M945" i="6"/>
  <c r="L945" i="6"/>
  <c r="K945" i="6"/>
  <c r="U945" i="6" s="1"/>
  <c r="J945" i="6"/>
  <c r="G945" i="6"/>
  <c r="H945" i="6" s="1"/>
  <c r="F945" i="6"/>
  <c r="T945" i="6" s="1"/>
  <c r="E945" i="6"/>
  <c r="R945" i="6" s="1"/>
  <c r="D945" i="6"/>
  <c r="C945" i="6"/>
  <c r="B945" i="6"/>
  <c r="O945" i="6" s="1"/>
  <c r="A945" i="6"/>
  <c r="U944" i="6"/>
  <c r="Q944" i="6"/>
  <c r="O944" i="6"/>
  <c r="N944" i="6"/>
  <c r="M944" i="6"/>
  <c r="L944" i="6"/>
  <c r="P944" i="6" s="1"/>
  <c r="K944" i="6"/>
  <c r="J944" i="6"/>
  <c r="S944" i="6" s="1"/>
  <c r="G944" i="6"/>
  <c r="H944" i="6" s="1"/>
  <c r="F944" i="6"/>
  <c r="T944" i="6" s="1"/>
  <c r="E944" i="6"/>
  <c r="R944" i="6" s="1"/>
  <c r="D944" i="6"/>
  <c r="B944" i="6"/>
  <c r="C944" i="6" s="1"/>
  <c r="A944" i="6"/>
  <c r="U943" i="6"/>
  <c r="T943" i="6"/>
  <c r="O943" i="6"/>
  <c r="M943" i="6"/>
  <c r="L943" i="6"/>
  <c r="P943" i="6" s="1"/>
  <c r="K943" i="6"/>
  <c r="J943" i="6"/>
  <c r="S943" i="6" s="1"/>
  <c r="H943" i="6"/>
  <c r="I943" i="6" s="1"/>
  <c r="G943" i="6"/>
  <c r="F943" i="6"/>
  <c r="E943" i="6"/>
  <c r="D943" i="6"/>
  <c r="Q943" i="6" s="1"/>
  <c r="C943" i="6"/>
  <c r="B943" i="6"/>
  <c r="N943" i="6" s="1"/>
  <c r="A943" i="6"/>
  <c r="U942" i="6"/>
  <c r="T942" i="6"/>
  <c r="S942" i="6"/>
  <c r="Q942" i="6"/>
  <c r="P942" i="6"/>
  <c r="M942" i="6"/>
  <c r="L942" i="6"/>
  <c r="K942" i="6"/>
  <c r="J942" i="6"/>
  <c r="G942" i="6"/>
  <c r="H942" i="6" s="1"/>
  <c r="F942" i="6"/>
  <c r="E942" i="6"/>
  <c r="R942" i="6" s="1"/>
  <c r="D942" i="6"/>
  <c r="B942" i="6"/>
  <c r="A942" i="6"/>
  <c r="R941" i="6"/>
  <c r="Q941" i="6"/>
  <c r="O941" i="6"/>
  <c r="M941" i="6"/>
  <c r="L941" i="6"/>
  <c r="P941" i="6" s="1"/>
  <c r="K941" i="6"/>
  <c r="U941" i="6" s="1"/>
  <c r="J941" i="6"/>
  <c r="S941" i="6" s="1"/>
  <c r="G941" i="6"/>
  <c r="H941" i="6" s="1"/>
  <c r="I941" i="6" s="1"/>
  <c r="F941" i="6"/>
  <c r="T941" i="6" s="1"/>
  <c r="E941" i="6"/>
  <c r="D941" i="6"/>
  <c r="B941" i="6"/>
  <c r="N941" i="6" s="1"/>
  <c r="A941" i="6"/>
  <c r="U940" i="6"/>
  <c r="T940" i="6"/>
  <c r="Q940" i="6"/>
  <c r="O940" i="6"/>
  <c r="N940" i="6"/>
  <c r="M940" i="6"/>
  <c r="L940" i="6"/>
  <c r="P940" i="6" s="1"/>
  <c r="K940" i="6"/>
  <c r="J940" i="6"/>
  <c r="S940" i="6" s="1"/>
  <c r="H940" i="6"/>
  <c r="G940" i="6"/>
  <c r="F940" i="6"/>
  <c r="E940" i="6"/>
  <c r="D940" i="6"/>
  <c r="C940" i="6"/>
  <c r="B940" i="6"/>
  <c r="A940" i="6"/>
  <c r="U939" i="6"/>
  <c r="T939" i="6"/>
  <c r="S939" i="6"/>
  <c r="R939" i="6"/>
  <c r="Q939" i="6"/>
  <c r="P939" i="6"/>
  <c r="M939" i="6"/>
  <c r="L939" i="6"/>
  <c r="K939" i="6"/>
  <c r="J939" i="6"/>
  <c r="G939" i="6"/>
  <c r="H939" i="6" s="1"/>
  <c r="I939" i="6" s="1"/>
  <c r="F939" i="6"/>
  <c r="E939" i="6"/>
  <c r="D939" i="6"/>
  <c r="C939" i="6"/>
  <c r="B939" i="6"/>
  <c r="N939" i="6" s="1"/>
  <c r="A939" i="6"/>
  <c r="S938" i="6"/>
  <c r="R938" i="6"/>
  <c r="P938" i="6"/>
  <c r="O938" i="6"/>
  <c r="M938" i="6"/>
  <c r="L938" i="6"/>
  <c r="K938" i="6"/>
  <c r="U938" i="6" s="1"/>
  <c r="J938" i="6"/>
  <c r="G938" i="6"/>
  <c r="H938" i="6" s="1"/>
  <c r="I938" i="6" s="1"/>
  <c r="F938" i="6"/>
  <c r="T938" i="6" s="1"/>
  <c r="E938" i="6"/>
  <c r="D938" i="6"/>
  <c r="Q938" i="6" s="1"/>
  <c r="C938" i="6"/>
  <c r="B938" i="6"/>
  <c r="A938" i="6"/>
  <c r="Q937" i="6"/>
  <c r="O937" i="6"/>
  <c r="N937" i="6"/>
  <c r="M937" i="6"/>
  <c r="L937" i="6"/>
  <c r="P937" i="6" s="1"/>
  <c r="K937" i="6"/>
  <c r="U937" i="6" s="1"/>
  <c r="J937" i="6"/>
  <c r="S937" i="6" s="1"/>
  <c r="G937" i="6"/>
  <c r="H937" i="6" s="1"/>
  <c r="I937" i="6" s="1"/>
  <c r="F937" i="6"/>
  <c r="T937" i="6" s="1"/>
  <c r="E937" i="6"/>
  <c r="R937" i="6" s="1"/>
  <c r="D937" i="6"/>
  <c r="B937" i="6"/>
  <c r="C937" i="6" s="1"/>
  <c r="A937" i="6"/>
  <c r="U936" i="6"/>
  <c r="T936" i="6"/>
  <c r="S936" i="6"/>
  <c r="O936" i="6"/>
  <c r="M936" i="6"/>
  <c r="L936" i="6"/>
  <c r="P936" i="6" s="1"/>
  <c r="K936" i="6"/>
  <c r="J936" i="6"/>
  <c r="H936" i="6"/>
  <c r="I936" i="6" s="1"/>
  <c r="G936" i="6"/>
  <c r="F936" i="6"/>
  <c r="E936" i="6"/>
  <c r="D936" i="6"/>
  <c r="Q936" i="6" s="1"/>
  <c r="C936" i="6"/>
  <c r="B936" i="6"/>
  <c r="N936" i="6" s="1"/>
  <c r="A936" i="6"/>
  <c r="S935" i="6"/>
  <c r="Q935" i="6"/>
  <c r="P935" i="6"/>
  <c r="O935" i="6"/>
  <c r="N935" i="6"/>
  <c r="M935" i="6"/>
  <c r="L935" i="6"/>
  <c r="K935" i="6"/>
  <c r="U935" i="6" s="1"/>
  <c r="J935" i="6"/>
  <c r="G935" i="6"/>
  <c r="H935" i="6" s="1"/>
  <c r="F935" i="6"/>
  <c r="T935" i="6" s="1"/>
  <c r="E935" i="6"/>
  <c r="R935" i="6" s="1"/>
  <c r="D935" i="6"/>
  <c r="C935" i="6"/>
  <c r="B935" i="6"/>
  <c r="A935" i="6"/>
  <c r="U934" i="6"/>
  <c r="R934" i="6"/>
  <c r="Q934" i="6"/>
  <c r="P934" i="6"/>
  <c r="O934" i="6"/>
  <c r="M934" i="6"/>
  <c r="L934" i="6"/>
  <c r="K934" i="6"/>
  <c r="J934" i="6"/>
  <c r="S934" i="6" s="1"/>
  <c r="G934" i="6"/>
  <c r="H934" i="6" s="1"/>
  <c r="I934" i="6" s="1"/>
  <c r="F934" i="6"/>
  <c r="T934" i="6" s="1"/>
  <c r="E934" i="6"/>
  <c r="D934" i="6"/>
  <c r="B934" i="6"/>
  <c r="N934" i="6" s="1"/>
  <c r="A934" i="6"/>
  <c r="U933" i="6"/>
  <c r="Q933" i="6"/>
  <c r="O933" i="6"/>
  <c r="N933" i="6"/>
  <c r="M933" i="6"/>
  <c r="L933" i="6"/>
  <c r="P933" i="6" s="1"/>
  <c r="K933" i="6"/>
  <c r="J933" i="6"/>
  <c r="S933" i="6" s="1"/>
  <c r="I933" i="6"/>
  <c r="H933" i="6"/>
  <c r="G933" i="6"/>
  <c r="F933" i="6"/>
  <c r="T933" i="6" s="1"/>
  <c r="E933" i="6"/>
  <c r="R933" i="6" s="1"/>
  <c r="D933" i="6"/>
  <c r="C933" i="6"/>
  <c r="B933" i="6"/>
  <c r="A933" i="6"/>
  <c r="U932" i="6"/>
  <c r="S932" i="6"/>
  <c r="R932" i="6"/>
  <c r="Q932" i="6"/>
  <c r="P932" i="6"/>
  <c r="M932" i="6"/>
  <c r="L932" i="6"/>
  <c r="K932" i="6"/>
  <c r="J932" i="6"/>
  <c r="G932" i="6"/>
  <c r="H932" i="6" s="1"/>
  <c r="I932" i="6" s="1"/>
  <c r="F932" i="6"/>
  <c r="E932" i="6"/>
  <c r="D932" i="6"/>
  <c r="C932" i="6"/>
  <c r="B932" i="6"/>
  <c r="N932" i="6" s="1"/>
  <c r="A932" i="6"/>
  <c r="S931" i="6"/>
  <c r="N931" i="6"/>
  <c r="M931" i="6"/>
  <c r="L931" i="6"/>
  <c r="P931" i="6" s="1"/>
  <c r="K931" i="6"/>
  <c r="U931" i="6" s="1"/>
  <c r="J931" i="6"/>
  <c r="I931" i="6"/>
  <c r="G931" i="6"/>
  <c r="H931" i="6" s="1"/>
  <c r="F931" i="6"/>
  <c r="T931" i="6" s="1"/>
  <c r="E931" i="6"/>
  <c r="R931" i="6" s="1"/>
  <c r="D931" i="6"/>
  <c r="Q931" i="6" s="1"/>
  <c r="B931" i="6"/>
  <c r="O931" i="6" s="1"/>
  <c r="A931" i="6"/>
  <c r="S930" i="6"/>
  <c r="Q930" i="6"/>
  <c r="O930" i="6"/>
  <c r="N930" i="6"/>
  <c r="M930" i="6"/>
  <c r="L930" i="6"/>
  <c r="P930" i="6" s="1"/>
  <c r="K930" i="6"/>
  <c r="U930" i="6" s="1"/>
  <c r="J930" i="6"/>
  <c r="G930" i="6"/>
  <c r="H930" i="6" s="1"/>
  <c r="I930" i="6" s="1"/>
  <c r="F930" i="6"/>
  <c r="T930" i="6" s="1"/>
  <c r="E930" i="6"/>
  <c r="R930" i="6" s="1"/>
  <c r="D930" i="6"/>
  <c r="B930" i="6"/>
  <c r="C930" i="6" s="1"/>
  <c r="A930" i="6"/>
  <c r="T929" i="6"/>
  <c r="O929" i="6"/>
  <c r="M929" i="6"/>
  <c r="L929" i="6"/>
  <c r="P929" i="6" s="1"/>
  <c r="K929" i="6"/>
  <c r="U929" i="6" s="1"/>
  <c r="J929" i="6"/>
  <c r="S929" i="6" s="1"/>
  <c r="H929" i="6"/>
  <c r="I929" i="6" s="1"/>
  <c r="G929" i="6"/>
  <c r="F929" i="6"/>
  <c r="E929" i="6"/>
  <c r="R929" i="6" s="1"/>
  <c r="D929" i="6"/>
  <c r="Q929" i="6" s="1"/>
  <c r="C929" i="6"/>
  <c r="B929" i="6"/>
  <c r="N929" i="6" s="1"/>
  <c r="A929" i="6"/>
  <c r="T928" i="6"/>
  <c r="S928" i="6"/>
  <c r="R928" i="6"/>
  <c r="P928" i="6"/>
  <c r="O928" i="6"/>
  <c r="M928" i="6"/>
  <c r="L928" i="6"/>
  <c r="K928" i="6"/>
  <c r="U928" i="6" s="1"/>
  <c r="J928" i="6"/>
  <c r="G928" i="6"/>
  <c r="H928" i="6" s="1"/>
  <c r="I928" i="6" s="1"/>
  <c r="F928" i="6"/>
  <c r="E928" i="6"/>
  <c r="D928" i="6"/>
  <c r="Q928" i="6" s="1"/>
  <c r="C928" i="6"/>
  <c r="B928" i="6"/>
  <c r="N928" i="6" s="1"/>
  <c r="A928" i="6"/>
  <c r="U927" i="6"/>
  <c r="R927" i="6"/>
  <c r="P927" i="6"/>
  <c r="M927" i="6"/>
  <c r="L927" i="6"/>
  <c r="K927" i="6"/>
  <c r="J927" i="6"/>
  <c r="S927" i="6" s="1"/>
  <c r="I927" i="6"/>
  <c r="G927" i="6"/>
  <c r="H927" i="6" s="1"/>
  <c r="F927" i="6"/>
  <c r="T927" i="6" s="1"/>
  <c r="E927" i="6"/>
  <c r="D927" i="6"/>
  <c r="Q927" i="6" s="1"/>
  <c r="B927" i="6"/>
  <c r="A927" i="6"/>
  <c r="T926" i="6"/>
  <c r="S926" i="6"/>
  <c r="Q926" i="6"/>
  <c r="O926" i="6"/>
  <c r="N926" i="6"/>
  <c r="M926" i="6"/>
  <c r="L926" i="6"/>
  <c r="P926" i="6" s="1"/>
  <c r="K926" i="6"/>
  <c r="U926" i="6" s="1"/>
  <c r="J926" i="6"/>
  <c r="G926" i="6"/>
  <c r="H926" i="6" s="1"/>
  <c r="I926" i="6" s="1"/>
  <c r="F926" i="6"/>
  <c r="E926" i="6"/>
  <c r="R926" i="6" s="1"/>
  <c r="D926" i="6"/>
  <c r="C926" i="6"/>
  <c r="B926" i="6"/>
  <c r="A926" i="6"/>
  <c r="T925" i="6"/>
  <c r="S925" i="6"/>
  <c r="P925" i="6"/>
  <c r="M925" i="6"/>
  <c r="L925" i="6"/>
  <c r="K925" i="6"/>
  <c r="U925" i="6" s="1"/>
  <c r="J925" i="6"/>
  <c r="H925" i="6"/>
  <c r="G925" i="6"/>
  <c r="F925" i="6"/>
  <c r="E925" i="6"/>
  <c r="R925" i="6" s="1"/>
  <c r="D925" i="6"/>
  <c r="Q925" i="6" s="1"/>
  <c r="B925" i="6"/>
  <c r="N925" i="6" s="1"/>
  <c r="A925" i="6"/>
  <c r="U924" i="6"/>
  <c r="T924" i="6"/>
  <c r="S924" i="6"/>
  <c r="P924" i="6"/>
  <c r="O924" i="6"/>
  <c r="M924" i="6"/>
  <c r="L924" i="6"/>
  <c r="K924" i="6"/>
  <c r="J924" i="6"/>
  <c r="G924" i="6"/>
  <c r="H924" i="6" s="1"/>
  <c r="I924" i="6" s="1"/>
  <c r="F924" i="6"/>
  <c r="E924" i="6"/>
  <c r="R924" i="6" s="1"/>
  <c r="D924" i="6"/>
  <c r="Q924" i="6" s="1"/>
  <c r="C924" i="6"/>
  <c r="B924" i="6"/>
  <c r="N924" i="6" s="1"/>
  <c r="A924" i="6"/>
  <c r="U923" i="6"/>
  <c r="Q923" i="6"/>
  <c r="O923" i="6"/>
  <c r="N923" i="6"/>
  <c r="M923" i="6"/>
  <c r="L923" i="6"/>
  <c r="P923" i="6" s="1"/>
  <c r="K923" i="6"/>
  <c r="J923" i="6"/>
  <c r="S923" i="6" s="1"/>
  <c r="I923" i="6"/>
  <c r="H923" i="6"/>
  <c r="G923" i="6"/>
  <c r="F923" i="6"/>
  <c r="T923" i="6" s="1"/>
  <c r="E923" i="6"/>
  <c r="R923" i="6" s="1"/>
  <c r="D923" i="6"/>
  <c r="C923" i="6"/>
  <c r="B923" i="6"/>
  <c r="A923" i="6"/>
  <c r="U922" i="6"/>
  <c r="S922" i="6"/>
  <c r="R922" i="6"/>
  <c r="O922" i="6"/>
  <c r="M922" i="6"/>
  <c r="L922" i="6"/>
  <c r="P922" i="6" s="1"/>
  <c r="K922" i="6"/>
  <c r="J922" i="6"/>
  <c r="G922" i="6"/>
  <c r="H922" i="6" s="1"/>
  <c r="I922" i="6" s="1"/>
  <c r="F922" i="6"/>
  <c r="E922" i="6"/>
  <c r="D922" i="6"/>
  <c r="Q922" i="6" s="1"/>
  <c r="C922" i="6"/>
  <c r="B922" i="6"/>
  <c r="N922" i="6" s="1"/>
  <c r="A922" i="6"/>
  <c r="S921" i="6"/>
  <c r="R921" i="6"/>
  <c r="Q921" i="6"/>
  <c r="P921" i="6"/>
  <c r="M921" i="6"/>
  <c r="L921" i="6"/>
  <c r="K921" i="6"/>
  <c r="U921" i="6" s="1"/>
  <c r="J921" i="6"/>
  <c r="H921" i="6"/>
  <c r="I921" i="6" s="1"/>
  <c r="G921" i="6"/>
  <c r="F921" i="6"/>
  <c r="T921" i="6" s="1"/>
  <c r="E921" i="6"/>
  <c r="D921" i="6"/>
  <c r="B921" i="6"/>
  <c r="C921" i="6" s="1"/>
  <c r="A921" i="6"/>
  <c r="U920" i="6"/>
  <c r="P920" i="6"/>
  <c r="M920" i="6"/>
  <c r="L920" i="6"/>
  <c r="K920" i="6"/>
  <c r="J920" i="6"/>
  <c r="S920" i="6" s="1"/>
  <c r="G920" i="6"/>
  <c r="H920" i="6" s="1"/>
  <c r="F920" i="6"/>
  <c r="T920" i="6" s="1"/>
  <c r="E920" i="6"/>
  <c r="D920" i="6"/>
  <c r="Q920" i="6" s="1"/>
  <c r="B920" i="6"/>
  <c r="A920" i="6"/>
  <c r="T919" i="6"/>
  <c r="P919" i="6"/>
  <c r="N919" i="6"/>
  <c r="M919" i="6"/>
  <c r="L919" i="6"/>
  <c r="K919" i="6"/>
  <c r="U919" i="6" s="1"/>
  <c r="J919" i="6"/>
  <c r="S919" i="6" s="1"/>
  <c r="H919" i="6"/>
  <c r="I919" i="6" s="1"/>
  <c r="G919" i="6"/>
  <c r="F919" i="6"/>
  <c r="E919" i="6"/>
  <c r="R919" i="6" s="1"/>
  <c r="D919" i="6"/>
  <c r="Q919" i="6" s="1"/>
  <c r="C919" i="6"/>
  <c r="B919" i="6"/>
  <c r="V919" i="6" s="1"/>
  <c r="W919" i="6" s="1"/>
  <c r="X919" i="6" s="1"/>
  <c r="A919" i="6"/>
  <c r="R918" i="6"/>
  <c r="O918" i="6"/>
  <c r="N918" i="6"/>
  <c r="M918" i="6"/>
  <c r="L918" i="6"/>
  <c r="P918" i="6" s="1"/>
  <c r="K918" i="6"/>
  <c r="U918" i="6" s="1"/>
  <c r="J918" i="6"/>
  <c r="S918" i="6" s="1"/>
  <c r="G918" i="6"/>
  <c r="H918" i="6" s="1"/>
  <c r="I918" i="6" s="1"/>
  <c r="F918" i="6"/>
  <c r="E918" i="6"/>
  <c r="D918" i="6"/>
  <c r="Q918" i="6" s="1"/>
  <c r="B918" i="6"/>
  <c r="C918" i="6" s="1"/>
  <c r="A918" i="6"/>
  <c r="Q917" i="6"/>
  <c r="P917" i="6"/>
  <c r="M917" i="6"/>
  <c r="L917" i="6"/>
  <c r="K917" i="6"/>
  <c r="U917" i="6" s="1"/>
  <c r="J917" i="6"/>
  <c r="S917" i="6" s="1"/>
  <c r="H917" i="6"/>
  <c r="G917" i="6"/>
  <c r="F917" i="6"/>
  <c r="T917" i="6" s="1"/>
  <c r="E917" i="6"/>
  <c r="I917" i="6" s="1"/>
  <c r="D917" i="6"/>
  <c r="B917" i="6"/>
  <c r="O917" i="6" s="1"/>
  <c r="A917" i="6"/>
  <c r="U916" i="6"/>
  <c r="S916" i="6"/>
  <c r="P916" i="6"/>
  <c r="M916" i="6"/>
  <c r="L916" i="6"/>
  <c r="K916" i="6"/>
  <c r="J916" i="6"/>
  <c r="G916" i="6"/>
  <c r="H916" i="6" s="1"/>
  <c r="I916" i="6" s="1"/>
  <c r="F916" i="6"/>
  <c r="T916" i="6" s="1"/>
  <c r="E916" i="6"/>
  <c r="R916" i="6" s="1"/>
  <c r="D916" i="6"/>
  <c r="Q916" i="6" s="1"/>
  <c r="B916" i="6"/>
  <c r="A916" i="6"/>
  <c r="R915" i="6"/>
  <c r="Q915" i="6"/>
  <c r="M915" i="6"/>
  <c r="L915" i="6"/>
  <c r="P915" i="6" s="1"/>
  <c r="K915" i="6"/>
  <c r="U915" i="6" s="1"/>
  <c r="J915" i="6"/>
  <c r="S915" i="6" s="1"/>
  <c r="H915" i="6"/>
  <c r="I915" i="6" s="1"/>
  <c r="G915" i="6"/>
  <c r="F915" i="6"/>
  <c r="T915" i="6" s="1"/>
  <c r="E915" i="6"/>
  <c r="D915" i="6"/>
  <c r="B915" i="6"/>
  <c r="C915" i="6" s="1"/>
  <c r="A915" i="6"/>
  <c r="V914" i="6"/>
  <c r="W914" i="6" s="1"/>
  <c r="X914" i="6" s="1"/>
  <c r="U914" i="6"/>
  <c r="R914" i="6"/>
  <c r="M914" i="6"/>
  <c r="L914" i="6"/>
  <c r="P914" i="6" s="1"/>
  <c r="K914" i="6"/>
  <c r="J914" i="6"/>
  <c r="S914" i="6" s="1"/>
  <c r="H914" i="6"/>
  <c r="I914" i="6" s="1"/>
  <c r="G914" i="6"/>
  <c r="F914" i="6"/>
  <c r="T914" i="6" s="1"/>
  <c r="E914" i="6"/>
  <c r="D914" i="6"/>
  <c r="Q914" i="6" s="1"/>
  <c r="B914" i="6"/>
  <c r="C914" i="6" s="1"/>
  <c r="A914" i="6"/>
  <c r="U913" i="6"/>
  <c r="S913" i="6"/>
  <c r="R913" i="6"/>
  <c r="P913" i="6"/>
  <c r="O913" i="6"/>
  <c r="N913" i="6"/>
  <c r="M913" i="6"/>
  <c r="L913" i="6"/>
  <c r="K913" i="6"/>
  <c r="J913" i="6"/>
  <c r="H913" i="6"/>
  <c r="I913" i="6" s="1"/>
  <c r="G913" i="6"/>
  <c r="F913" i="6"/>
  <c r="T913" i="6" s="1"/>
  <c r="E913" i="6"/>
  <c r="D913" i="6"/>
  <c r="Q913" i="6" s="1"/>
  <c r="C913" i="6"/>
  <c r="B913" i="6"/>
  <c r="A913" i="6"/>
  <c r="R912" i="6"/>
  <c r="P912" i="6"/>
  <c r="N912" i="6"/>
  <c r="M912" i="6"/>
  <c r="L912" i="6"/>
  <c r="K912" i="6"/>
  <c r="U912" i="6" s="1"/>
  <c r="J912" i="6"/>
  <c r="S912" i="6" s="1"/>
  <c r="H912" i="6"/>
  <c r="I912" i="6" s="1"/>
  <c r="G912" i="6"/>
  <c r="F912" i="6"/>
  <c r="T912" i="6" s="1"/>
  <c r="E912" i="6"/>
  <c r="D912" i="6"/>
  <c r="Q912" i="6" s="1"/>
  <c r="B912" i="6"/>
  <c r="A912" i="6"/>
  <c r="R911" i="6"/>
  <c r="O911" i="6"/>
  <c r="N911" i="6"/>
  <c r="M911" i="6"/>
  <c r="L911" i="6"/>
  <c r="P911" i="6" s="1"/>
  <c r="K911" i="6"/>
  <c r="U911" i="6" s="1"/>
  <c r="J911" i="6"/>
  <c r="S911" i="6" s="1"/>
  <c r="G911" i="6"/>
  <c r="H911" i="6" s="1"/>
  <c r="I911" i="6" s="1"/>
  <c r="F911" i="6"/>
  <c r="E911" i="6"/>
  <c r="D911" i="6"/>
  <c r="Q911" i="6" s="1"/>
  <c r="B911" i="6"/>
  <c r="C911" i="6" s="1"/>
  <c r="A911" i="6"/>
  <c r="Q910" i="6"/>
  <c r="P910" i="6"/>
  <c r="M910" i="6"/>
  <c r="L910" i="6"/>
  <c r="K910" i="6"/>
  <c r="U910" i="6" s="1"/>
  <c r="J910" i="6"/>
  <c r="S910" i="6" s="1"/>
  <c r="H910" i="6"/>
  <c r="I910" i="6" s="1"/>
  <c r="G910" i="6"/>
  <c r="F910" i="6"/>
  <c r="T910" i="6" s="1"/>
  <c r="E910" i="6"/>
  <c r="R910" i="6" s="1"/>
  <c r="D910" i="6"/>
  <c r="B910" i="6"/>
  <c r="O910" i="6" s="1"/>
  <c r="A910" i="6"/>
  <c r="U909" i="6"/>
  <c r="S909" i="6"/>
  <c r="P909" i="6"/>
  <c r="M909" i="6"/>
  <c r="L909" i="6"/>
  <c r="K909" i="6"/>
  <c r="J909" i="6"/>
  <c r="G909" i="6"/>
  <c r="H909" i="6" s="1"/>
  <c r="I909" i="6" s="1"/>
  <c r="F909" i="6"/>
  <c r="T909" i="6" s="1"/>
  <c r="E909" i="6"/>
  <c r="R909" i="6" s="1"/>
  <c r="D909" i="6"/>
  <c r="Q909" i="6" s="1"/>
  <c r="B909" i="6"/>
  <c r="A909" i="6"/>
  <c r="R908" i="6"/>
  <c r="Q908" i="6"/>
  <c r="M908" i="6"/>
  <c r="L908" i="6"/>
  <c r="P908" i="6" s="1"/>
  <c r="K908" i="6"/>
  <c r="U908" i="6" s="1"/>
  <c r="J908" i="6"/>
  <c r="S908" i="6" s="1"/>
  <c r="H908" i="6"/>
  <c r="I908" i="6" s="1"/>
  <c r="G908" i="6"/>
  <c r="F908" i="6"/>
  <c r="T908" i="6" s="1"/>
  <c r="E908" i="6"/>
  <c r="D908" i="6"/>
  <c r="B908" i="6"/>
  <c r="C908" i="6" s="1"/>
  <c r="A908" i="6"/>
  <c r="U907" i="6"/>
  <c r="R907" i="6"/>
  <c r="M907" i="6"/>
  <c r="L907" i="6"/>
  <c r="P907" i="6" s="1"/>
  <c r="K907" i="6"/>
  <c r="J907" i="6"/>
  <c r="S907" i="6" s="1"/>
  <c r="H907" i="6"/>
  <c r="I907" i="6" s="1"/>
  <c r="G907" i="6"/>
  <c r="F907" i="6"/>
  <c r="T907" i="6" s="1"/>
  <c r="E907" i="6"/>
  <c r="D907" i="6"/>
  <c r="Q907" i="6" s="1"/>
  <c r="B907" i="6"/>
  <c r="C907" i="6" s="1"/>
  <c r="A907" i="6"/>
  <c r="U906" i="6"/>
  <c r="S906" i="6"/>
  <c r="R906" i="6"/>
  <c r="P906" i="6"/>
  <c r="O906" i="6"/>
  <c r="N906" i="6"/>
  <c r="M906" i="6"/>
  <c r="L906" i="6"/>
  <c r="K906" i="6"/>
  <c r="J906" i="6"/>
  <c r="H906" i="6"/>
  <c r="I906" i="6" s="1"/>
  <c r="G906" i="6"/>
  <c r="F906" i="6"/>
  <c r="T906" i="6" s="1"/>
  <c r="E906" i="6"/>
  <c r="D906" i="6"/>
  <c r="Q906" i="6" s="1"/>
  <c r="C906" i="6"/>
  <c r="B906" i="6"/>
  <c r="A906" i="6"/>
  <c r="R905" i="6"/>
  <c r="P905" i="6"/>
  <c r="N905" i="6"/>
  <c r="M905" i="6"/>
  <c r="L905" i="6"/>
  <c r="K905" i="6"/>
  <c r="U905" i="6" s="1"/>
  <c r="J905" i="6"/>
  <c r="S905" i="6" s="1"/>
  <c r="H905" i="6"/>
  <c r="I905" i="6" s="1"/>
  <c r="G905" i="6"/>
  <c r="F905" i="6"/>
  <c r="T905" i="6" s="1"/>
  <c r="E905" i="6"/>
  <c r="D905" i="6"/>
  <c r="Q905" i="6" s="1"/>
  <c r="B905" i="6"/>
  <c r="A905" i="6"/>
  <c r="R904" i="6"/>
  <c r="O904" i="6"/>
  <c r="N904" i="6"/>
  <c r="M904" i="6"/>
  <c r="L904" i="6"/>
  <c r="P904" i="6" s="1"/>
  <c r="K904" i="6"/>
  <c r="U904" i="6" s="1"/>
  <c r="J904" i="6"/>
  <c r="S904" i="6" s="1"/>
  <c r="G904" i="6"/>
  <c r="H904" i="6" s="1"/>
  <c r="I904" i="6" s="1"/>
  <c r="F904" i="6"/>
  <c r="E904" i="6"/>
  <c r="D904" i="6"/>
  <c r="Q904" i="6" s="1"/>
  <c r="B904" i="6"/>
  <c r="C904" i="6" s="1"/>
  <c r="A904" i="6"/>
  <c r="Q903" i="6"/>
  <c r="P903" i="6"/>
  <c r="M903" i="6"/>
  <c r="L903" i="6"/>
  <c r="K903" i="6"/>
  <c r="U903" i="6" s="1"/>
  <c r="J903" i="6"/>
  <c r="S903" i="6" s="1"/>
  <c r="H903" i="6"/>
  <c r="I903" i="6" s="1"/>
  <c r="G903" i="6"/>
  <c r="F903" i="6"/>
  <c r="T903" i="6" s="1"/>
  <c r="E903" i="6"/>
  <c r="R903" i="6" s="1"/>
  <c r="D903" i="6"/>
  <c r="B903" i="6"/>
  <c r="O903" i="6" s="1"/>
  <c r="A903" i="6"/>
  <c r="U902" i="6"/>
  <c r="S902" i="6"/>
  <c r="R902" i="6"/>
  <c r="P902" i="6"/>
  <c r="M902" i="6"/>
  <c r="L902" i="6"/>
  <c r="K902" i="6"/>
  <c r="J902" i="6"/>
  <c r="G902" i="6"/>
  <c r="H902" i="6" s="1"/>
  <c r="I902" i="6" s="1"/>
  <c r="F902" i="6"/>
  <c r="T902" i="6" s="1"/>
  <c r="E902" i="6"/>
  <c r="D902" i="6"/>
  <c r="Q902" i="6" s="1"/>
  <c r="B902" i="6"/>
  <c r="A902" i="6"/>
  <c r="R901" i="6"/>
  <c r="Q901" i="6"/>
  <c r="M901" i="6"/>
  <c r="L901" i="6"/>
  <c r="P901" i="6" s="1"/>
  <c r="K901" i="6"/>
  <c r="U901" i="6" s="1"/>
  <c r="J901" i="6"/>
  <c r="S901" i="6" s="1"/>
  <c r="H901" i="6"/>
  <c r="I901" i="6" s="1"/>
  <c r="G901" i="6"/>
  <c r="F901" i="6"/>
  <c r="T901" i="6" s="1"/>
  <c r="E901" i="6"/>
  <c r="D901" i="6"/>
  <c r="B901" i="6"/>
  <c r="C901" i="6" s="1"/>
  <c r="A901" i="6"/>
  <c r="U900" i="6"/>
  <c r="R900" i="6"/>
  <c r="M900" i="6"/>
  <c r="L900" i="6"/>
  <c r="P900" i="6" s="1"/>
  <c r="K900" i="6"/>
  <c r="J900" i="6"/>
  <c r="S900" i="6" s="1"/>
  <c r="H900" i="6"/>
  <c r="I900" i="6" s="1"/>
  <c r="G900" i="6"/>
  <c r="F900" i="6"/>
  <c r="T900" i="6" s="1"/>
  <c r="E900" i="6"/>
  <c r="D900" i="6"/>
  <c r="Q900" i="6" s="1"/>
  <c r="B900" i="6"/>
  <c r="C900" i="6" s="1"/>
  <c r="A900" i="6"/>
  <c r="U899" i="6"/>
  <c r="S899" i="6"/>
  <c r="R899" i="6"/>
  <c r="P899" i="6"/>
  <c r="O899" i="6"/>
  <c r="N899" i="6"/>
  <c r="M899" i="6"/>
  <c r="L899" i="6"/>
  <c r="K899" i="6"/>
  <c r="J899" i="6"/>
  <c r="H899" i="6"/>
  <c r="I899" i="6" s="1"/>
  <c r="G899" i="6"/>
  <c r="F899" i="6"/>
  <c r="T899" i="6" s="1"/>
  <c r="E899" i="6"/>
  <c r="D899" i="6"/>
  <c r="Q899" i="6" s="1"/>
  <c r="C899" i="6"/>
  <c r="B899" i="6"/>
  <c r="A899" i="6"/>
  <c r="R898" i="6"/>
  <c r="P898" i="6"/>
  <c r="N898" i="6"/>
  <c r="M898" i="6"/>
  <c r="L898" i="6"/>
  <c r="K898" i="6"/>
  <c r="U898" i="6" s="1"/>
  <c r="J898" i="6"/>
  <c r="S898" i="6" s="1"/>
  <c r="H898" i="6"/>
  <c r="I898" i="6" s="1"/>
  <c r="G898" i="6"/>
  <c r="F898" i="6"/>
  <c r="T898" i="6" s="1"/>
  <c r="E898" i="6"/>
  <c r="D898" i="6"/>
  <c r="Q898" i="6" s="1"/>
  <c r="B898" i="6"/>
  <c r="A898" i="6"/>
  <c r="R897" i="6"/>
  <c r="O897" i="6"/>
  <c r="N897" i="6"/>
  <c r="M897" i="6"/>
  <c r="L897" i="6"/>
  <c r="P897" i="6" s="1"/>
  <c r="K897" i="6"/>
  <c r="U897" i="6" s="1"/>
  <c r="J897" i="6"/>
  <c r="S897" i="6" s="1"/>
  <c r="G897" i="6"/>
  <c r="H897" i="6" s="1"/>
  <c r="I897" i="6" s="1"/>
  <c r="F897" i="6"/>
  <c r="E897" i="6"/>
  <c r="D897" i="6"/>
  <c r="Q897" i="6" s="1"/>
  <c r="B897" i="6"/>
  <c r="C897" i="6" s="1"/>
  <c r="A897" i="6"/>
  <c r="T896" i="6"/>
  <c r="Q896" i="6"/>
  <c r="P896" i="6"/>
  <c r="M896" i="6"/>
  <c r="L896" i="6"/>
  <c r="K896" i="6"/>
  <c r="U896" i="6" s="1"/>
  <c r="J896" i="6"/>
  <c r="S896" i="6" s="1"/>
  <c r="H896" i="6"/>
  <c r="I896" i="6" s="1"/>
  <c r="G896" i="6"/>
  <c r="F896" i="6"/>
  <c r="E896" i="6"/>
  <c r="R896" i="6" s="1"/>
  <c r="D896" i="6"/>
  <c r="B896" i="6"/>
  <c r="O896" i="6" s="1"/>
  <c r="A896" i="6"/>
  <c r="U895" i="6"/>
  <c r="S895" i="6"/>
  <c r="R895" i="6"/>
  <c r="P895" i="6"/>
  <c r="M895" i="6"/>
  <c r="L895" i="6"/>
  <c r="K895" i="6"/>
  <c r="J895" i="6"/>
  <c r="G895" i="6"/>
  <c r="H895" i="6" s="1"/>
  <c r="I895" i="6" s="1"/>
  <c r="F895" i="6"/>
  <c r="T895" i="6" s="1"/>
  <c r="E895" i="6"/>
  <c r="D895" i="6"/>
  <c r="Q895" i="6" s="1"/>
  <c r="B895" i="6"/>
  <c r="A895" i="6"/>
  <c r="R894" i="6"/>
  <c r="Q894" i="6"/>
  <c r="M894" i="6"/>
  <c r="L894" i="6"/>
  <c r="P894" i="6" s="1"/>
  <c r="K894" i="6"/>
  <c r="U894" i="6" s="1"/>
  <c r="J894" i="6"/>
  <c r="S894" i="6" s="1"/>
  <c r="H894" i="6"/>
  <c r="I894" i="6" s="1"/>
  <c r="G894" i="6"/>
  <c r="F894" i="6"/>
  <c r="T894" i="6" s="1"/>
  <c r="E894" i="6"/>
  <c r="D894" i="6"/>
  <c r="B894" i="6"/>
  <c r="C894" i="6" s="1"/>
  <c r="A894" i="6"/>
  <c r="U893" i="6"/>
  <c r="R893" i="6"/>
  <c r="M893" i="6"/>
  <c r="L893" i="6"/>
  <c r="P893" i="6" s="1"/>
  <c r="K893" i="6"/>
  <c r="J893" i="6"/>
  <c r="S893" i="6" s="1"/>
  <c r="H893" i="6"/>
  <c r="I893" i="6" s="1"/>
  <c r="G893" i="6"/>
  <c r="F893" i="6"/>
  <c r="T893" i="6" s="1"/>
  <c r="E893" i="6"/>
  <c r="D893" i="6"/>
  <c r="Q893" i="6" s="1"/>
  <c r="B893" i="6"/>
  <c r="C893" i="6" s="1"/>
  <c r="A893" i="6"/>
  <c r="U892" i="6"/>
  <c r="S892" i="6"/>
  <c r="R892" i="6"/>
  <c r="P892" i="6"/>
  <c r="O892" i="6"/>
  <c r="N892" i="6"/>
  <c r="M892" i="6"/>
  <c r="L892" i="6"/>
  <c r="K892" i="6"/>
  <c r="J892" i="6"/>
  <c r="H892" i="6"/>
  <c r="I892" i="6" s="1"/>
  <c r="G892" i="6"/>
  <c r="F892" i="6"/>
  <c r="T892" i="6" s="1"/>
  <c r="E892" i="6"/>
  <c r="D892" i="6"/>
  <c r="Q892" i="6" s="1"/>
  <c r="C892" i="6"/>
  <c r="B892" i="6"/>
  <c r="A892" i="6"/>
  <c r="R891" i="6"/>
  <c r="P891" i="6"/>
  <c r="N891" i="6"/>
  <c r="M891" i="6"/>
  <c r="L891" i="6"/>
  <c r="K891" i="6"/>
  <c r="U891" i="6" s="1"/>
  <c r="J891" i="6"/>
  <c r="S891" i="6" s="1"/>
  <c r="H891" i="6"/>
  <c r="I891" i="6" s="1"/>
  <c r="G891" i="6"/>
  <c r="F891" i="6"/>
  <c r="T891" i="6" s="1"/>
  <c r="E891" i="6"/>
  <c r="D891" i="6"/>
  <c r="Q891" i="6" s="1"/>
  <c r="B891" i="6"/>
  <c r="A891" i="6"/>
  <c r="R890" i="6"/>
  <c r="O890" i="6"/>
  <c r="N890" i="6"/>
  <c r="M890" i="6"/>
  <c r="L890" i="6"/>
  <c r="P890" i="6" s="1"/>
  <c r="K890" i="6"/>
  <c r="U890" i="6" s="1"/>
  <c r="J890" i="6"/>
  <c r="S890" i="6" s="1"/>
  <c r="G890" i="6"/>
  <c r="H890" i="6" s="1"/>
  <c r="I890" i="6" s="1"/>
  <c r="F890" i="6"/>
  <c r="E890" i="6"/>
  <c r="D890" i="6"/>
  <c r="Q890" i="6" s="1"/>
  <c r="B890" i="6"/>
  <c r="C890" i="6" s="1"/>
  <c r="A890" i="6"/>
  <c r="T889" i="6"/>
  <c r="Q889" i="6"/>
  <c r="P889" i="6"/>
  <c r="M889" i="6"/>
  <c r="L889" i="6"/>
  <c r="K889" i="6"/>
  <c r="U889" i="6" s="1"/>
  <c r="J889" i="6"/>
  <c r="S889" i="6" s="1"/>
  <c r="H889" i="6"/>
  <c r="I889" i="6" s="1"/>
  <c r="G889" i="6"/>
  <c r="F889" i="6"/>
  <c r="E889" i="6"/>
  <c r="R889" i="6" s="1"/>
  <c r="D889" i="6"/>
  <c r="B889" i="6"/>
  <c r="O889" i="6" s="1"/>
  <c r="A889" i="6"/>
  <c r="U888" i="6"/>
  <c r="S888" i="6"/>
  <c r="R888" i="6"/>
  <c r="P888" i="6"/>
  <c r="M888" i="6"/>
  <c r="L888" i="6"/>
  <c r="K888" i="6"/>
  <c r="J888" i="6"/>
  <c r="G888" i="6"/>
  <c r="H888" i="6" s="1"/>
  <c r="I888" i="6" s="1"/>
  <c r="F888" i="6"/>
  <c r="T888" i="6" s="1"/>
  <c r="E888" i="6"/>
  <c r="D888" i="6"/>
  <c r="Q888" i="6" s="1"/>
  <c r="B888" i="6"/>
  <c r="A888" i="6"/>
  <c r="R887" i="6"/>
  <c r="Q887" i="6"/>
  <c r="M887" i="6"/>
  <c r="L887" i="6"/>
  <c r="P887" i="6" s="1"/>
  <c r="K887" i="6"/>
  <c r="U887" i="6" s="1"/>
  <c r="J887" i="6"/>
  <c r="S887" i="6" s="1"/>
  <c r="H887" i="6"/>
  <c r="I887" i="6" s="1"/>
  <c r="G887" i="6"/>
  <c r="F887" i="6"/>
  <c r="T887" i="6" s="1"/>
  <c r="E887" i="6"/>
  <c r="D887" i="6"/>
  <c r="B887" i="6"/>
  <c r="C887" i="6" s="1"/>
  <c r="A887" i="6"/>
  <c r="V886" i="6"/>
  <c r="W886" i="6" s="1"/>
  <c r="X886" i="6" s="1"/>
  <c r="U886" i="6"/>
  <c r="R886" i="6"/>
  <c r="M886" i="6"/>
  <c r="L886" i="6"/>
  <c r="P886" i="6" s="1"/>
  <c r="K886" i="6"/>
  <c r="J886" i="6"/>
  <c r="S886" i="6" s="1"/>
  <c r="H886" i="6"/>
  <c r="I886" i="6" s="1"/>
  <c r="G886" i="6"/>
  <c r="F886" i="6"/>
  <c r="T886" i="6" s="1"/>
  <c r="E886" i="6"/>
  <c r="D886" i="6"/>
  <c r="Q886" i="6" s="1"/>
  <c r="B886" i="6"/>
  <c r="C886" i="6" s="1"/>
  <c r="A886" i="6"/>
  <c r="U885" i="6"/>
  <c r="S885" i="6"/>
  <c r="R885" i="6"/>
  <c r="P885" i="6"/>
  <c r="O885" i="6"/>
  <c r="N885" i="6"/>
  <c r="M885" i="6"/>
  <c r="L885" i="6"/>
  <c r="K885" i="6"/>
  <c r="J885" i="6"/>
  <c r="H885" i="6"/>
  <c r="I885" i="6" s="1"/>
  <c r="G885" i="6"/>
  <c r="F885" i="6"/>
  <c r="T885" i="6" s="1"/>
  <c r="E885" i="6"/>
  <c r="D885" i="6"/>
  <c r="Q885" i="6" s="1"/>
  <c r="C885" i="6"/>
  <c r="B885" i="6"/>
  <c r="A885" i="6"/>
  <c r="R884" i="6"/>
  <c r="P884" i="6"/>
  <c r="N884" i="6"/>
  <c r="M884" i="6"/>
  <c r="L884" i="6"/>
  <c r="K884" i="6"/>
  <c r="U884" i="6" s="1"/>
  <c r="J884" i="6"/>
  <c r="S884" i="6" s="1"/>
  <c r="H884" i="6"/>
  <c r="I884" i="6" s="1"/>
  <c r="G884" i="6"/>
  <c r="F884" i="6"/>
  <c r="T884" i="6" s="1"/>
  <c r="E884" i="6"/>
  <c r="D884" i="6"/>
  <c r="Q884" i="6" s="1"/>
  <c r="B884" i="6"/>
  <c r="V884" i="6" s="1"/>
  <c r="W884" i="6" s="1"/>
  <c r="X884" i="6" s="1"/>
  <c r="A884" i="6"/>
  <c r="R883" i="6"/>
  <c r="O883" i="6"/>
  <c r="N883" i="6"/>
  <c r="M883" i="6"/>
  <c r="L883" i="6"/>
  <c r="P883" i="6" s="1"/>
  <c r="K883" i="6"/>
  <c r="U883" i="6" s="1"/>
  <c r="J883" i="6"/>
  <c r="S883" i="6" s="1"/>
  <c r="G883" i="6"/>
  <c r="H883" i="6" s="1"/>
  <c r="I883" i="6" s="1"/>
  <c r="F883" i="6"/>
  <c r="E883" i="6"/>
  <c r="D883" i="6"/>
  <c r="Q883" i="6" s="1"/>
  <c r="B883" i="6"/>
  <c r="C883" i="6" s="1"/>
  <c r="A883" i="6"/>
  <c r="T882" i="6"/>
  <c r="Q882" i="6"/>
  <c r="P882" i="6"/>
  <c r="M882" i="6"/>
  <c r="L882" i="6"/>
  <c r="K882" i="6"/>
  <c r="U882" i="6" s="1"/>
  <c r="J882" i="6"/>
  <c r="S882" i="6" s="1"/>
  <c r="H882" i="6"/>
  <c r="I882" i="6" s="1"/>
  <c r="G882" i="6"/>
  <c r="F882" i="6"/>
  <c r="E882" i="6"/>
  <c r="R882" i="6" s="1"/>
  <c r="D882" i="6"/>
  <c r="B882" i="6"/>
  <c r="O882" i="6" s="1"/>
  <c r="A882" i="6"/>
  <c r="U881" i="6"/>
  <c r="S881" i="6"/>
  <c r="R881" i="6"/>
  <c r="P881" i="6"/>
  <c r="M881" i="6"/>
  <c r="L881" i="6"/>
  <c r="K881" i="6"/>
  <c r="J881" i="6"/>
  <c r="G881" i="6"/>
  <c r="H881" i="6" s="1"/>
  <c r="I881" i="6" s="1"/>
  <c r="F881" i="6"/>
  <c r="T881" i="6" s="1"/>
  <c r="E881" i="6"/>
  <c r="D881" i="6"/>
  <c r="Q881" i="6" s="1"/>
  <c r="B881" i="6"/>
  <c r="A881" i="6"/>
  <c r="R880" i="6"/>
  <c r="Q880" i="6"/>
  <c r="M880" i="6"/>
  <c r="L880" i="6"/>
  <c r="P880" i="6" s="1"/>
  <c r="K880" i="6"/>
  <c r="U880" i="6" s="1"/>
  <c r="J880" i="6"/>
  <c r="S880" i="6" s="1"/>
  <c r="H880" i="6"/>
  <c r="I880" i="6" s="1"/>
  <c r="G880" i="6"/>
  <c r="F880" i="6"/>
  <c r="T880" i="6" s="1"/>
  <c r="E880" i="6"/>
  <c r="D880" i="6"/>
  <c r="B880" i="6"/>
  <c r="C880" i="6" s="1"/>
  <c r="A880" i="6"/>
  <c r="V879" i="6"/>
  <c r="W879" i="6" s="1"/>
  <c r="X879" i="6" s="1"/>
  <c r="U879" i="6"/>
  <c r="R879" i="6"/>
  <c r="M879" i="6"/>
  <c r="L879" i="6"/>
  <c r="P879" i="6" s="1"/>
  <c r="K879" i="6"/>
  <c r="J879" i="6"/>
  <c r="S879" i="6" s="1"/>
  <c r="H879" i="6"/>
  <c r="I879" i="6" s="1"/>
  <c r="G879" i="6"/>
  <c r="F879" i="6"/>
  <c r="T879" i="6" s="1"/>
  <c r="E879" i="6"/>
  <c r="D879" i="6"/>
  <c r="Q879" i="6" s="1"/>
  <c r="B879" i="6"/>
  <c r="C879" i="6" s="1"/>
  <c r="A879" i="6"/>
  <c r="U878" i="6"/>
  <c r="S878" i="6"/>
  <c r="R878" i="6"/>
  <c r="P878" i="6"/>
  <c r="O878" i="6"/>
  <c r="N878" i="6"/>
  <c r="M878" i="6"/>
  <c r="L878" i="6"/>
  <c r="K878" i="6"/>
  <c r="J878" i="6"/>
  <c r="H878" i="6"/>
  <c r="I878" i="6" s="1"/>
  <c r="G878" i="6"/>
  <c r="F878" i="6"/>
  <c r="T878" i="6" s="1"/>
  <c r="E878" i="6"/>
  <c r="D878" i="6"/>
  <c r="Q878" i="6" s="1"/>
  <c r="C878" i="6"/>
  <c r="B878" i="6"/>
  <c r="A878" i="6"/>
  <c r="R877" i="6"/>
  <c r="P877" i="6"/>
  <c r="N877" i="6"/>
  <c r="M877" i="6"/>
  <c r="L877" i="6"/>
  <c r="K877" i="6"/>
  <c r="U877" i="6" s="1"/>
  <c r="J877" i="6"/>
  <c r="S877" i="6" s="1"/>
  <c r="H877" i="6"/>
  <c r="I877" i="6" s="1"/>
  <c r="G877" i="6"/>
  <c r="F877" i="6"/>
  <c r="T877" i="6" s="1"/>
  <c r="E877" i="6"/>
  <c r="D877" i="6"/>
  <c r="Q877" i="6" s="1"/>
  <c r="B877" i="6"/>
  <c r="A877" i="6"/>
  <c r="R876" i="6"/>
  <c r="O876" i="6"/>
  <c r="N876" i="6"/>
  <c r="M876" i="6"/>
  <c r="L876" i="6"/>
  <c r="P876" i="6" s="1"/>
  <c r="K876" i="6"/>
  <c r="U876" i="6" s="1"/>
  <c r="J876" i="6"/>
  <c r="S876" i="6" s="1"/>
  <c r="G876" i="6"/>
  <c r="H876" i="6" s="1"/>
  <c r="I876" i="6" s="1"/>
  <c r="F876" i="6"/>
  <c r="E876" i="6"/>
  <c r="D876" i="6"/>
  <c r="Q876" i="6" s="1"/>
  <c r="B876" i="6"/>
  <c r="C876" i="6" s="1"/>
  <c r="A876" i="6"/>
  <c r="Q875" i="6"/>
  <c r="P875" i="6"/>
  <c r="M875" i="6"/>
  <c r="L875" i="6"/>
  <c r="K875" i="6"/>
  <c r="U875" i="6" s="1"/>
  <c r="J875" i="6"/>
  <c r="S875" i="6" s="1"/>
  <c r="H875" i="6"/>
  <c r="I875" i="6" s="1"/>
  <c r="G875" i="6"/>
  <c r="F875" i="6"/>
  <c r="T875" i="6" s="1"/>
  <c r="E875" i="6"/>
  <c r="R875" i="6" s="1"/>
  <c r="D875" i="6"/>
  <c r="B875" i="6"/>
  <c r="O875" i="6" s="1"/>
  <c r="A875" i="6"/>
  <c r="U874" i="6"/>
  <c r="S874" i="6"/>
  <c r="R874" i="6"/>
  <c r="P874" i="6"/>
  <c r="M874" i="6"/>
  <c r="L874" i="6"/>
  <c r="K874" i="6"/>
  <c r="J874" i="6"/>
  <c r="G874" i="6"/>
  <c r="H874" i="6" s="1"/>
  <c r="I874" i="6" s="1"/>
  <c r="F874" i="6"/>
  <c r="T874" i="6" s="1"/>
  <c r="E874" i="6"/>
  <c r="D874" i="6"/>
  <c r="Q874" i="6" s="1"/>
  <c r="B874" i="6"/>
  <c r="A874" i="6"/>
  <c r="R873" i="6"/>
  <c r="Q873" i="6"/>
  <c r="M873" i="6"/>
  <c r="L873" i="6"/>
  <c r="P873" i="6" s="1"/>
  <c r="K873" i="6"/>
  <c r="U873" i="6" s="1"/>
  <c r="J873" i="6"/>
  <c r="S873" i="6" s="1"/>
  <c r="H873" i="6"/>
  <c r="I873" i="6" s="1"/>
  <c r="G873" i="6"/>
  <c r="F873" i="6"/>
  <c r="T873" i="6" s="1"/>
  <c r="E873" i="6"/>
  <c r="D873" i="6"/>
  <c r="B873" i="6"/>
  <c r="C873" i="6" s="1"/>
  <c r="A873" i="6"/>
  <c r="U872" i="6"/>
  <c r="R872" i="6"/>
  <c r="M872" i="6"/>
  <c r="L872" i="6"/>
  <c r="P872" i="6" s="1"/>
  <c r="K872" i="6"/>
  <c r="J872" i="6"/>
  <c r="S872" i="6" s="1"/>
  <c r="H872" i="6"/>
  <c r="I872" i="6" s="1"/>
  <c r="G872" i="6"/>
  <c r="F872" i="6"/>
  <c r="T872" i="6" s="1"/>
  <c r="E872" i="6"/>
  <c r="D872" i="6"/>
  <c r="Q872" i="6" s="1"/>
  <c r="B872" i="6"/>
  <c r="C872" i="6" s="1"/>
  <c r="A872" i="6"/>
  <c r="U871" i="6"/>
  <c r="S871" i="6"/>
  <c r="R871" i="6"/>
  <c r="P871" i="6"/>
  <c r="O871" i="6"/>
  <c r="N871" i="6"/>
  <c r="M871" i="6"/>
  <c r="L871" i="6"/>
  <c r="K871" i="6"/>
  <c r="J871" i="6"/>
  <c r="H871" i="6"/>
  <c r="I871" i="6" s="1"/>
  <c r="G871" i="6"/>
  <c r="F871" i="6"/>
  <c r="T871" i="6" s="1"/>
  <c r="E871" i="6"/>
  <c r="D871" i="6"/>
  <c r="Q871" i="6" s="1"/>
  <c r="C871" i="6"/>
  <c r="B871" i="6"/>
  <c r="A871" i="6"/>
  <c r="R870" i="6"/>
  <c r="P870" i="6"/>
  <c r="N870" i="6"/>
  <c r="M870" i="6"/>
  <c r="L870" i="6"/>
  <c r="K870" i="6"/>
  <c r="U870" i="6" s="1"/>
  <c r="J870" i="6"/>
  <c r="S870" i="6" s="1"/>
  <c r="H870" i="6"/>
  <c r="I870" i="6" s="1"/>
  <c r="G870" i="6"/>
  <c r="F870" i="6"/>
  <c r="T870" i="6" s="1"/>
  <c r="E870" i="6"/>
  <c r="D870" i="6"/>
  <c r="Q870" i="6" s="1"/>
  <c r="B870" i="6"/>
  <c r="A870" i="6"/>
  <c r="R869" i="6"/>
  <c r="O869" i="6"/>
  <c r="N869" i="6"/>
  <c r="M869" i="6"/>
  <c r="L869" i="6"/>
  <c r="P869" i="6" s="1"/>
  <c r="K869" i="6"/>
  <c r="U869" i="6" s="1"/>
  <c r="J869" i="6"/>
  <c r="S869" i="6" s="1"/>
  <c r="G869" i="6"/>
  <c r="H869" i="6" s="1"/>
  <c r="I869" i="6" s="1"/>
  <c r="F869" i="6"/>
  <c r="E869" i="6"/>
  <c r="D869" i="6"/>
  <c r="Q869" i="6" s="1"/>
  <c r="B869" i="6"/>
  <c r="C869" i="6" s="1"/>
  <c r="A869" i="6"/>
  <c r="T868" i="6"/>
  <c r="Q868" i="6"/>
  <c r="P868" i="6"/>
  <c r="M868" i="6"/>
  <c r="L868" i="6"/>
  <c r="K868" i="6"/>
  <c r="U868" i="6" s="1"/>
  <c r="J868" i="6"/>
  <c r="S868" i="6" s="1"/>
  <c r="H868" i="6"/>
  <c r="I868" i="6" s="1"/>
  <c r="G868" i="6"/>
  <c r="F868" i="6"/>
  <c r="E868" i="6"/>
  <c r="R868" i="6" s="1"/>
  <c r="D868" i="6"/>
  <c r="B868" i="6"/>
  <c r="O868" i="6" s="1"/>
  <c r="A868" i="6"/>
  <c r="U867" i="6"/>
  <c r="S867" i="6"/>
  <c r="R867" i="6"/>
  <c r="P867" i="6"/>
  <c r="M867" i="6"/>
  <c r="L867" i="6"/>
  <c r="K867" i="6"/>
  <c r="J867" i="6"/>
  <c r="G867" i="6"/>
  <c r="H867" i="6" s="1"/>
  <c r="I867" i="6" s="1"/>
  <c r="F867" i="6"/>
  <c r="T867" i="6" s="1"/>
  <c r="E867" i="6"/>
  <c r="D867" i="6"/>
  <c r="Q867" i="6" s="1"/>
  <c r="B867" i="6"/>
  <c r="A867" i="6"/>
  <c r="R866" i="6"/>
  <c r="Q866" i="6"/>
  <c r="M866" i="6"/>
  <c r="L866" i="6"/>
  <c r="P866" i="6" s="1"/>
  <c r="K866" i="6"/>
  <c r="U866" i="6" s="1"/>
  <c r="J866" i="6"/>
  <c r="S866" i="6" s="1"/>
  <c r="H866" i="6"/>
  <c r="I866" i="6" s="1"/>
  <c r="G866" i="6"/>
  <c r="F866" i="6"/>
  <c r="T866" i="6" s="1"/>
  <c r="E866" i="6"/>
  <c r="D866" i="6"/>
  <c r="B866" i="6"/>
  <c r="C866" i="6" s="1"/>
  <c r="A866" i="6"/>
  <c r="U865" i="6"/>
  <c r="R865" i="6"/>
  <c r="M865" i="6"/>
  <c r="L865" i="6"/>
  <c r="P865" i="6" s="1"/>
  <c r="K865" i="6"/>
  <c r="J865" i="6"/>
  <c r="S865" i="6" s="1"/>
  <c r="H865" i="6"/>
  <c r="I865" i="6" s="1"/>
  <c r="G865" i="6"/>
  <c r="F865" i="6"/>
  <c r="T865" i="6" s="1"/>
  <c r="E865" i="6"/>
  <c r="D865" i="6"/>
  <c r="Q865" i="6" s="1"/>
  <c r="B865" i="6"/>
  <c r="C865" i="6" s="1"/>
  <c r="A865" i="6"/>
  <c r="U864" i="6"/>
  <c r="S864" i="6"/>
  <c r="R864" i="6"/>
  <c r="P864" i="6"/>
  <c r="O864" i="6"/>
  <c r="N864" i="6"/>
  <c r="M864" i="6"/>
  <c r="L864" i="6"/>
  <c r="K864" i="6"/>
  <c r="J864" i="6"/>
  <c r="H864" i="6"/>
  <c r="I864" i="6" s="1"/>
  <c r="G864" i="6"/>
  <c r="F864" i="6"/>
  <c r="T864" i="6" s="1"/>
  <c r="E864" i="6"/>
  <c r="D864" i="6"/>
  <c r="Q864" i="6" s="1"/>
  <c r="C864" i="6"/>
  <c r="B864" i="6"/>
  <c r="A864" i="6"/>
  <c r="R863" i="6"/>
  <c r="P863" i="6"/>
  <c r="N863" i="6"/>
  <c r="M863" i="6"/>
  <c r="L863" i="6"/>
  <c r="K863" i="6"/>
  <c r="U863" i="6" s="1"/>
  <c r="J863" i="6"/>
  <c r="S863" i="6" s="1"/>
  <c r="H863" i="6"/>
  <c r="I863" i="6" s="1"/>
  <c r="G863" i="6"/>
  <c r="F863" i="6"/>
  <c r="T863" i="6" s="1"/>
  <c r="E863" i="6"/>
  <c r="D863" i="6"/>
  <c r="Q863" i="6" s="1"/>
  <c r="B863" i="6"/>
  <c r="A863" i="6"/>
  <c r="R862" i="6"/>
  <c r="O862" i="6"/>
  <c r="N862" i="6"/>
  <c r="M862" i="6"/>
  <c r="L862" i="6"/>
  <c r="P862" i="6" s="1"/>
  <c r="K862" i="6"/>
  <c r="U862" i="6" s="1"/>
  <c r="J862" i="6"/>
  <c r="S862" i="6" s="1"/>
  <c r="G862" i="6"/>
  <c r="H862" i="6" s="1"/>
  <c r="I862" i="6" s="1"/>
  <c r="F862" i="6"/>
  <c r="E862" i="6"/>
  <c r="D862" i="6"/>
  <c r="Q862" i="6" s="1"/>
  <c r="B862" i="6"/>
  <c r="C862" i="6" s="1"/>
  <c r="A862" i="6"/>
  <c r="T861" i="6"/>
  <c r="Q861" i="6"/>
  <c r="P861" i="6"/>
  <c r="M861" i="6"/>
  <c r="L861" i="6"/>
  <c r="K861" i="6"/>
  <c r="U861" i="6" s="1"/>
  <c r="J861" i="6"/>
  <c r="S861" i="6" s="1"/>
  <c r="H861" i="6"/>
  <c r="I861" i="6" s="1"/>
  <c r="G861" i="6"/>
  <c r="F861" i="6"/>
  <c r="E861" i="6"/>
  <c r="R861" i="6" s="1"/>
  <c r="D861" i="6"/>
  <c r="B861" i="6"/>
  <c r="O861" i="6" s="1"/>
  <c r="A861" i="6"/>
  <c r="U860" i="6"/>
  <c r="S860" i="6"/>
  <c r="R860" i="6"/>
  <c r="P860" i="6"/>
  <c r="M860" i="6"/>
  <c r="L860" i="6"/>
  <c r="K860" i="6"/>
  <c r="J860" i="6"/>
  <c r="G860" i="6"/>
  <c r="H860" i="6" s="1"/>
  <c r="I860" i="6" s="1"/>
  <c r="F860" i="6"/>
  <c r="T860" i="6" s="1"/>
  <c r="E860" i="6"/>
  <c r="D860" i="6"/>
  <c r="Q860" i="6" s="1"/>
  <c r="B860" i="6"/>
  <c r="A860" i="6"/>
  <c r="R859" i="6"/>
  <c r="Q859" i="6"/>
  <c r="M859" i="6"/>
  <c r="L859" i="6"/>
  <c r="P859" i="6" s="1"/>
  <c r="K859" i="6"/>
  <c r="U859" i="6" s="1"/>
  <c r="J859" i="6"/>
  <c r="S859" i="6" s="1"/>
  <c r="H859" i="6"/>
  <c r="I859" i="6" s="1"/>
  <c r="G859" i="6"/>
  <c r="F859" i="6"/>
  <c r="T859" i="6" s="1"/>
  <c r="E859" i="6"/>
  <c r="D859" i="6"/>
  <c r="B859" i="6"/>
  <c r="C859" i="6" s="1"/>
  <c r="A859" i="6"/>
  <c r="U858" i="6"/>
  <c r="R858" i="6"/>
  <c r="M858" i="6"/>
  <c r="L858" i="6"/>
  <c r="P858" i="6" s="1"/>
  <c r="K858" i="6"/>
  <c r="J858" i="6"/>
  <c r="S858" i="6" s="1"/>
  <c r="V858" i="6" s="1"/>
  <c r="W858" i="6" s="1"/>
  <c r="X858" i="6" s="1"/>
  <c r="H858" i="6"/>
  <c r="I858" i="6" s="1"/>
  <c r="G858" i="6"/>
  <c r="F858" i="6"/>
  <c r="T858" i="6" s="1"/>
  <c r="E858" i="6"/>
  <c r="D858" i="6"/>
  <c r="Q858" i="6" s="1"/>
  <c r="B858" i="6"/>
  <c r="C858" i="6" s="1"/>
  <c r="A858" i="6"/>
  <c r="U857" i="6"/>
  <c r="S857" i="6"/>
  <c r="R857" i="6"/>
  <c r="P857" i="6"/>
  <c r="O857" i="6"/>
  <c r="N857" i="6"/>
  <c r="M857" i="6"/>
  <c r="L857" i="6"/>
  <c r="K857" i="6"/>
  <c r="J857" i="6"/>
  <c r="H857" i="6"/>
  <c r="I857" i="6" s="1"/>
  <c r="G857" i="6"/>
  <c r="F857" i="6"/>
  <c r="T857" i="6" s="1"/>
  <c r="E857" i="6"/>
  <c r="D857" i="6"/>
  <c r="Q857" i="6" s="1"/>
  <c r="C857" i="6"/>
  <c r="B857" i="6"/>
  <c r="A857" i="6"/>
  <c r="R856" i="6"/>
  <c r="P856" i="6"/>
  <c r="N856" i="6"/>
  <c r="M856" i="6"/>
  <c r="L856" i="6"/>
  <c r="K856" i="6"/>
  <c r="U856" i="6" s="1"/>
  <c r="J856" i="6"/>
  <c r="S856" i="6" s="1"/>
  <c r="H856" i="6"/>
  <c r="I856" i="6" s="1"/>
  <c r="G856" i="6"/>
  <c r="F856" i="6"/>
  <c r="T856" i="6" s="1"/>
  <c r="E856" i="6"/>
  <c r="D856" i="6"/>
  <c r="Q856" i="6" s="1"/>
  <c r="B856" i="6"/>
  <c r="V856" i="6" s="1"/>
  <c r="W856" i="6" s="1"/>
  <c r="X856" i="6" s="1"/>
  <c r="A856" i="6"/>
  <c r="R855" i="6"/>
  <c r="O855" i="6"/>
  <c r="N855" i="6"/>
  <c r="M855" i="6"/>
  <c r="L855" i="6"/>
  <c r="P855" i="6" s="1"/>
  <c r="K855" i="6"/>
  <c r="U855" i="6" s="1"/>
  <c r="J855" i="6"/>
  <c r="S855" i="6" s="1"/>
  <c r="G855" i="6"/>
  <c r="H855" i="6" s="1"/>
  <c r="I855" i="6" s="1"/>
  <c r="F855" i="6"/>
  <c r="E855" i="6"/>
  <c r="D855" i="6"/>
  <c r="Q855" i="6" s="1"/>
  <c r="B855" i="6"/>
  <c r="C855" i="6" s="1"/>
  <c r="A855" i="6"/>
  <c r="T854" i="6"/>
  <c r="Q854" i="6"/>
  <c r="P854" i="6"/>
  <c r="M854" i="6"/>
  <c r="L854" i="6"/>
  <c r="K854" i="6"/>
  <c r="U854" i="6" s="1"/>
  <c r="J854" i="6"/>
  <c r="S854" i="6" s="1"/>
  <c r="H854" i="6"/>
  <c r="I854" i="6" s="1"/>
  <c r="G854" i="6"/>
  <c r="F854" i="6"/>
  <c r="E854" i="6"/>
  <c r="R854" i="6" s="1"/>
  <c r="D854" i="6"/>
  <c r="B854" i="6"/>
  <c r="O854" i="6" s="1"/>
  <c r="A854" i="6"/>
  <c r="U853" i="6"/>
  <c r="S853" i="6"/>
  <c r="R853" i="6"/>
  <c r="P853" i="6"/>
  <c r="M853" i="6"/>
  <c r="L853" i="6"/>
  <c r="K853" i="6"/>
  <c r="J853" i="6"/>
  <c r="G853" i="6"/>
  <c r="H853" i="6" s="1"/>
  <c r="I853" i="6" s="1"/>
  <c r="F853" i="6"/>
  <c r="T853" i="6" s="1"/>
  <c r="E853" i="6"/>
  <c r="D853" i="6"/>
  <c r="Q853" i="6" s="1"/>
  <c r="B853" i="6"/>
  <c r="A853" i="6"/>
  <c r="R852" i="6"/>
  <c r="Q852" i="6"/>
  <c r="M852" i="6"/>
  <c r="L852" i="6"/>
  <c r="P852" i="6" s="1"/>
  <c r="K852" i="6"/>
  <c r="U852" i="6" s="1"/>
  <c r="J852" i="6"/>
  <c r="S852" i="6" s="1"/>
  <c r="H852" i="6"/>
  <c r="I852" i="6" s="1"/>
  <c r="G852" i="6"/>
  <c r="F852" i="6"/>
  <c r="T852" i="6" s="1"/>
  <c r="E852" i="6"/>
  <c r="D852" i="6"/>
  <c r="B852" i="6"/>
  <c r="C852" i="6" s="1"/>
  <c r="A852" i="6"/>
  <c r="U851" i="6"/>
  <c r="R851" i="6"/>
  <c r="M851" i="6"/>
  <c r="L851" i="6"/>
  <c r="P851" i="6" s="1"/>
  <c r="K851" i="6"/>
  <c r="J851" i="6"/>
  <c r="S851" i="6" s="1"/>
  <c r="H851" i="6"/>
  <c r="I851" i="6" s="1"/>
  <c r="G851" i="6"/>
  <c r="F851" i="6"/>
  <c r="T851" i="6" s="1"/>
  <c r="V851" i="6" s="1"/>
  <c r="W851" i="6" s="1"/>
  <c r="X851" i="6" s="1"/>
  <c r="E851" i="6"/>
  <c r="D851" i="6"/>
  <c r="Q851" i="6" s="1"/>
  <c r="B851" i="6"/>
  <c r="C851" i="6" s="1"/>
  <c r="A851" i="6"/>
  <c r="U850" i="6"/>
  <c r="S850" i="6"/>
  <c r="R850" i="6"/>
  <c r="P850" i="6"/>
  <c r="O850" i="6"/>
  <c r="N850" i="6"/>
  <c r="M850" i="6"/>
  <c r="L850" i="6"/>
  <c r="K850" i="6"/>
  <c r="J850" i="6"/>
  <c r="H850" i="6"/>
  <c r="I850" i="6" s="1"/>
  <c r="G850" i="6"/>
  <c r="F850" i="6"/>
  <c r="T850" i="6" s="1"/>
  <c r="E850" i="6"/>
  <c r="D850" i="6"/>
  <c r="Q850" i="6" s="1"/>
  <c r="C850" i="6"/>
  <c r="B850" i="6"/>
  <c r="A850" i="6"/>
  <c r="R849" i="6"/>
  <c r="P849" i="6"/>
  <c r="N849" i="6"/>
  <c r="M849" i="6"/>
  <c r="L849" i="6"/>
  <c r="K849" i="6"/>
  <c r="U849" i="6" s="1"/>
  <c r="J849" i="6"/>
  <c r="S849" i="6" s="1"/>
  <c r="H849" i="6"/>
  <c r="I849" i="6" s="1"/>
  <c r="G849" i="6"/>
  <c r="F849" i="6"/>
  <c r="T849" i="6" s="1"/>
  <c r="E849" i="6"/>
  <c r="D849" i="6"/>
  <c r="Q849" i="6" s="1"/>
  <c r="B849" i="6"/>
  <c r="A849" i="6"/>
  <c r="R848" i="6"/>
  <c r="O848" i="6"/>
  <c r="N848" i="6"/>
  <c r="M848" i="6"/>
  <c r="L848" i="6"/>
  <c r="P848" i="6" s="1"/>
  <c r="K848" i="6"/>
  <c r="U848" i="6" s="1"/>
  <c r="J848" i="6"/>
  <c r="S848" i="6" s="1"/>
  <c r="G848" i="6"/>
  <c r="H848" i="6" s="1"/>
  <c r="I848" i="6" s="1"/>
  <c r="F848" i="6"/>
  <c r="E848" i="6"/>
  <c r="D848" i="6"/>
  <c r="Q848" i="6" s="1"/>
  <c r="B848" i="6"/>
  <c r="C848" i="6" s="1"/>
  <c r="A848" i="6"/>
  <c r="Q847" i="6"/>
  <c r="P847" i="6"/>
  <c r="M847" i="6"/>
  <c r="L847" i="6"/>
  <c r="K847" i="6"/>
  <c r="U847" i="6" s="1"/>
  <c r="J847" i="6"/>
  <c r="S847" i="6" s="1"/>
  <c r="H847" i="6"/>
  <c r="I847" i="6" s="1"/>
  <c r="G847" i="6"/>
  <c r="F847" i="6"/>
  <c r="T847" i="6" s="1"/>
  <c r="E847" i="6"/>
  <c r="R847" i="6" s="1"/>
  <c r="D847" i="6"/>
  <c r="B847" i="6"/>
  <c r="O847" i="6" s="1"/>
  <c r="A847" i="6"/>
  <c r="U846" i="6"/>
  <c r="S846" i="6"/>
  <c r="R846" i="6"/>
  <c r="P846" i="6"/>
  <c r="M846" i="6"/>
  <c r="L846" i="6"/>
  <c r="K846" i="6"/>
  <c r="J846" i="6"/>
  <c r="G846" i="6"/>
  <c r="H846" i="6" s="1"/>
  <c r="I846" i="6" s="1"/>
  <c r="F846" i="6"/>
  <c r="T846" i="6" s="1"/>
  <c r="E846" i="6"/>
  <c r="D846" i="6"/>
  <c r="Q846" i="6" s="1"/>
  <c r="B846" i="6"/>
  <c r="A846" i="6"/>
  <c r="R845" i="6"/>
  <c r="Q845" i="6"/>
  <c r="M845" i="6"/>
  <c r="L845" i="6"/>
  <c r="P845" i="6" s="1"/>
  <c r="K845" i="6"/>
  <c r="U845" i="6" s="1"/>
  <c r="J845" i="6"/>
  <c r="S845" i="6" s="1"/>
  <c r="H845" i="6"/>
  <c r="I845" i="6" s="1"/>
  <c r="G845" i="6"/>
  <c r="F845" i="6"/>
  <c r="T845" i="6" s="1"/>
  <c r="E845" i="6"/>
  <c r="D845" i="6"/>
  <c r="B845" i="6"/>
  <c r="C845" i="6" s="1"/>
  <c r="A845" i="6"/>
  <c r="V844" i="6"/>
  <c r="W844" i="6" s="1"/>
  <c r="X844" i="6" s="1"/>
  <c r="U844" i="6"/>
  <c r="R844" i="6"/>
  <c r="M844" i="6"/>
  <c r="L844" i="6"/>
  <c r="P844" i="6" s="1"/>
  <c r="K844" i="6"/>
  <c r="J844" i="6"/>
  <c r="S844" i="6" s="1"/>
  <c r="H844" i="6"/>
  <c r="I844" i="6" s="1"/>
  <c r="G844" i="6"/>
  <c r="F844" i="6"/>
  <c r="T844" i="6" s="1"/>
  <c r="E844" i="6"/>
  <c r="D844" i="6"/>
  <c r="Q844" i="6" s="1"/>
  <c r="B844" i="6"/>
  <c r="C844" i="6" s="1"/>
  <c r="A844" i="6"/>
  <c r="U843" i="6"/>
  <c r="S843" i="6"/>
  <c r="R843" i="6"/>
  <c r="P843" i="6"/>
  <c r="O843" i="6"/>
  <c r="N843" i="6"/>
  <c r="M843" i="6"/>
  <c r="L843" i="6"/>
  <c r="K843" i="6"/>
  <c r="J843" i="6"/>
  <c r="H843" i="6"/>
  <c r="I843" i="6" s="1"/>
  <c r="G843" i="6"/>
  <c r="F843" i="6"/>
  <c r="T843" i="6" s="1"/>
  <c r="E843" i="6"/>
  <c r="D843" i="6"/>
  <c r="Q843" i="6" s="1"/>
  <c r="C843" i="6"/>
  <c r="B843" i="6"/>
  <c r="A843" i="6"/>
  <c r="R842" i="6"/>
  <c r="P842" i="6"/>
  <c r="N842" i="6"/>
  <c r="M842" i="6"/>
  <c r="L842" i="6"/>
  <c r="K842" i="6"/>
  <c r="U842" i="6" s="1"/>
  <c r="J842" i="6"/>
  <c r="S842" i="6" s="1"/>
  <c r="H842" i="6"/>
  <c r="I842" i="6" s="1"/>
  <c r="G842" i="6"/>
  <c r="F842" i="6"/>
  <c r="T842" i="6" s="1"/>
  <c r="E842" i="6"/>
  <c r="D842" i="6"/>
  <c r="Q842" i="6" s="1"/>
  <c r="B842" i="6"/>
  <c r="A842" i="6"/>
  <c r="R841" i="6"/>
  <c r="O841" i="6"/>
  <c r="N841" i="6"/>
  <c r="M841" i="6"/>
  <c r="L841" i="6"/>
  <c r="P841" i="6" s="1"/>
  <c r="K841" i="6"/>
  <c r="U841" i="6" s="1"/>
  <c r="J841" i="6"/>
  <c r="S841" i="6" s="1"/>
  <c r="G841" i="6"/>
  <c r="H841" i="6" s="1"/>
  <c r="I841" i="6" s="1"/>
  <c r="F841" i="6"/>
  <c r="E841" i="6"/>
  <c r="D841" i="6"/>
  <c r="Q841" i="6" s="1"/>
  <c r="B841" i="6"/>
  <c r="C841" i="6" s="1"/>
  <c r="A841" i="6"/>
  <c r="Q840" i="6"/>
  <c r="P840" i="6"/>
  <c r="M840" i="6"/>
  <c r="L840" i="6"/>
  <c r="K840" i="6"/>
  <c r="U840" i="6" s="1"/>
  <c r="J840" i="6"/>
  <c r="S840" i="6" s="1"/>
  <c r="H840" i="6"/>
  <c r="I840" i="6" s="1"/>
  <c r="G840" i="6"/>
  <c r="F840" i="6"/>
  <c r="T840" i="6" s="1"/>
  <c r="E840" i="6"/>
  <c r="R840" i="6" s="1"/>
  <c r="D840" i="6"/>
  <c r="B840" i="6"/>
  <c r="O840" i="6" s="1"/>
  <c r="A840" i="6"/>
  <c r="U839" i="6"/>
  <c r="S839" i="6"/>
  <c r="R839" i="6"/>
  <c r="P839" i="6"/>
  <c r="M839" i="6"/>
  <c r="L839" i="6"/>
  <c r="K839" i="6"/>
  <c r="J839" i="6"/>
  <c r="G839" i="6"/>
  <c r="H839" i="6" s="1"/>
  <c r="I839" i="6" s="1"/>
  <c r="F839" i="6"/>
  <c r="T839" i="6" s="1"/>
  <c r="E839" i="6"/>
  <c r="D839" i="6"/>
  <c r="Q839" i="6" s="1"/>
  <c r="B839" i="6"/>
  <c r="A839" i="6"/>
  <c r="R838" i="6"/>
  <c r="Q838" i="6"/>
  <c r="M838" i="6"/>
  <c r="L838" i="6"/>
  <c r="P838" i="6" s="1"/>
  <c r="K838" i="6"/>
  <c r="U838" i="6" s="1"/>
  <c r="J838" i="6"/>
  <c r="S838" i="6" s="1"/>
  <c r="H838" i="6"/>
  <c r="I838" i="6" s="1"/>
  <c r="G838" i="6"/>
  <c r="F838" i="6"/>
  <c r="T838" i="6" s="1"/>
  <c r="E838" i="6"/>
  <c r="D838" i="6"/>
  <c r="B838" i="6"/>
  <c r="C838" i="6" s="1"/>
  <c r="A838" i="6"/>
  <c r="U837" i="6"/>
  <c r="R837" i="6"/>
  <c r="M837" i="6"/>
  <c r="L837" i="6"/>
  <c r="P837" i="6" s="1"/>
  <c r="K837" i="6"/>
  <c r="J837" i="6"/>
  <c r="S837" i="6" s="1"/>
  <c r="H837" i="6"/>
  <c r="G837" i="6"/>
  <c r="F837" i="6"/>
  <c r="T837" i="6" s="1"/>
  <c r="E837" i="6"/>
  <c r="D837" i="6"/>
  <c r="Q837" i="6" s="1"/>
  <c r="B837" i="6"/>
  <c r="C837" i="6" s="1"/>
  <c r="A837" i="6"/>
  <c r="U836" i="6"/>
  <c r="S836" i="6"/>
  <c r="R836" i="6"/>
  <c r="P836" i="6"/>
  <c r="O836" i="6"/>
  <c r="N836" i="6"/>
  <c r="M836" i="6"/>
  <c r="L836" i="6"/>
  <c r="K836" i="6"/>
  <c r="J836" i="6"/>
  <c r="H836" i="6"/>
  <c r="I836" i="6" s="1"/>
  <c r="G836" i="6"/>
  <c r="F836" i="6"/>
  <c r="T836" i="6" s="1"/>
  <c r="E836" i="6"/>
  <c r="D836" i="6"/>
  <c r="Q836" i="6" s="1"/>
  <c r="C836" i="6"/>
  <c r="B836" i="6"/>
  <c r="A836" i="6"/>
  <c r="R835" i="6"/>
  <c r="P835" i="6"/>
  <c r="N835" i="6"/>
  <c r="M835" i="6"/>
  <c r="L835" i="6"/>
  <c r="K835" i="6"/>
  <c r="U835" i="6" s="1"/>
  <c r="J835" i="6"/>
  <c r="S835" i="6" s="1"/>
  <c r="H835" i="6"/>
  <c r="I835" i="6" s="1"/>
  <c r="G835" i="6"/>
  <c r="F835" i="6"/>
  <c r="T835" i="6" s="1"/>
  <c r="E835" i="6"/>
  <c r="D835" i="6"/>
  <c r="Q835" i="6" s="1"/>
  <c r="B835" i="6"/>
  <c r="A835" i="6"/>
  <c r="U834" i="6"/>
  <c r="R834" i="6"/>
  <c r="O834" i="6"/>
  <c r="N834" i="6"/>
  <c r="M834" i="6"/>
  <c r="L834" i="6"/>
  <c r="P834" i="6" s="1"/>
  <c r="K834" i="6"/>
  <c r="J834" i="6"/>
  <c r="S834" i="6" s="1"/>
  <c r="G834" i="6"/>
  <c r="H834" i="6" s="1"/>
  <c r="I834" i="6" s="1"/>
  <c r="F834" i="6"/>
  <c r="E834" i="6"/>
  <c r="D834" i="6"/>
  <c r="Q834" i="6" s="1"/>
  <c r="B834" i="6"/>
  <c r="C834" i="6" s="1"/>
  <c r="A834" i="6"/>
  <c r="T833" i="6"/>
  <c r="Q833" i="6"/>
  <c r="P833" i="6"/>
  <c r="M833" i="6"/>
  <c r="L833" i="6"/>
  <c r="K833" i="6"/>
  <c r="U833" i="6" s="1"/>
  <c r="J833" i="6"/>
  <c r="S833" i="6" s="1"/>
  <c r="H833" i="6"/>
  <c r="I833" i="6" s="1"/>
  <c r="G833" i="6"/>
  <c r="F833" i="6"/>
  <c r="E833" i="6"/>
  <c r="R833" i="6" s="1"/>
  <c r="D833" i="6"/>
  <c r="B833" i="6"/>
  <c r="O833" i="6" s="1"/>
  <c r="A833" i="6"/>
  <c r="U832" i="6"/>
  <c r="S832" i="6"/>
  <c r="R832" i="6"/>
  <c r="P832" i="6"/>
  <c r="M832" i="6"/>
  <c r="L832" i="6"/>
  <c r="K832" i="6"/>
  <c r="J832" i="6"/>
  <c r="G832" i="6"/>
  <c r="H832" i="6" s="1"/>
  <c r="I832" i="6" s="1"/>
  <c r="F832" i="6"/>
  <c r="T832" i="6" s="1"/>
  <c r="E832" i="6"/>
  <c r="D832" i="6"/>
  <c r="Q832" i="6" s="1"/>
  <c r="B832" i="6"/>
  <c r="A832" i="6"/>
  <c r="R831" i="6"/>
  <c r="Q831" i="6"/>
  <c r="M831" i="6"/>
  <c r="L831" i="6"/>
  <c r="P831" i="6" s="1"/>
  <c r="K831" i="6"/>
  <c r="U831" i="6" s="1"/>
  <c r="J831" i="6"/>
  <c r="S831" i="6" s="1"/>
  <c r="H831" i="6"/>
  <c r="I831" i="6" s="1"/>
  <c r="G831" i="6"/>
  <c r="F831" i="6"/>
  <c r="T831" i="6" s="1"/>
  <c r="E831" i="6"/>
  <c r="D831" i="6"/>
  <c r="B831" i="6"/>
  <c r="C831" i="6" s="1"/>
  <c r="A831" i="6"/>
  <c r="U830" i="6"/>
  <c r="R830" i="6"/>
  <c r="M830" i="6"/>
  <c r="L830" i="6"/>
  <c r="P830" i="6" s="1"/>
  <c r="K830" i="6"/>
  <c r="J830" i="6"/>
  <c r="S830" i="6" s="1"/>
  <c r="H830" i="6"/>
  <c r="I830" i="6" s="1"/>
  <c r="G830" i="6"/>
  <c r="F830" i="6"/>
  <c r="T830" i="6" s="1"/>
  <c r="E830" i="6"/>
  <c r="D830" i="6"/>
  <c r="Q830" i="6" s="1"/>
  <c r="B830" i="6"/>
  <c r="C830" i="6" s="1"/>
  <c r="A830" i="6"/>
  <c r="U829" i="6"/>
  <c r="S829" i="6"/>
  <c r="R829" i="6"/>
  <c r="P829" i="6"/>
  <c r="O829" i="6"/>
  <c r="N829" i="6"/>
  <c r="M829" i="6"/>
  <c r="L829" i="6"/>
  <c r="K829" i="6"/>
  <c r="J829" i="6"/>
  <c r="H829" i="6"/>
  <c r="I829" i="6" s="1"/>
  <c r="G829" i="6"/>
  <c r="F829" i="6"/>
  <c r="T829" i="6" s="1"/>
  <c r="E829" i="6"/>
  <c r="D829" i="6"/>
  <c r="Q829" i="6" s="1"/>
  <c r="C829" i="6"/>
  <c r="B829" i="6"/>
  <c r="A829" i="6"/>
  <c r="R828" i="6"/>
  <c r="P828" i="6"/>
  <c r="N828" i="6"/>
  <c r="M828" i="6"/>
  <c r="L828" i="6"/>
  <c r="K828" i="6"/>
  <c r="U828" i="6" s="1"/>
  <c r="J828" i="6"/>
  <c r="S828" i="6" s="1"/>
  <c r="H828" i="6"/>
  <c r="I828" i="6" s="1"/>
  <c r="G828" i="6"/>
  <c r="F828" i="6"/>
  <c r="T828" i="6" s="1"/>
  <c r="E828" i="6"/>
  <c r="D828" i="6"/>
  <c r="Q828" i="6" s="1"/>
  <c r="B828" i="6"/>
  <c r="A828" i="6"/>
  <c r="U827" i="6"/>
  <c r="R827" i="6"/>
  <c r="O827" i="6"/>
  <c r="N827" i="6"/>
  <c r="M827" i="6"/>
  <c r="L827" i="6"/>
  <c r="P827" i="6" s="1"/>
  <c r="K827" i="6"/>
  <c r="J827" i="6"/>
  <c r="S827" i="6" s="1"/>
  <c r="G827" i="6"/>
  <c r="H827" i="6" s="1"/>
  <c r="I827" i="6" s="1"/>
  <c r="F827" i="6"/>
  <c r="E827" i="6"/>
  <c r="D827" i="6"/>
  <c r="Q827" i="6" s="1"/>
  <c r="B827" i="6"/>
  <c r="C827" i="6" s="1"/>
  <c r="A827" i="6"/>
  <c r="T826" i="6"/>
  <c r="Q826" i="6"/>
  <c r="P826" i="6"/>
  <c r="M826" i="6"/>
  <c r="L826" i="6"/>
  <c r="K826" i="6"/>
  <c r="U826" i="6" s="1"/>
  <c r="J826" i="6"/>
  <c r="S826" i="6" s="1"/>
  <c r="H826" i="6"/>
  <c r="I826" i="6" s="1"/>
  <c r="G826" i="6"/>
  <c r="F826" i="6"/>
  <c r="E826" i="6"/>
  <c r="R826" i="6" s="1"/>
  <c r="D826" i="6"/>
  <c r="B826" i="6"/>
  <c r="O826" i="6" s="1"/>
  <c r="A826" i="6"/>
  <c r="U825" i="6"/>
  <c r="S825" i="6"/>
  <c r="R825" i="6"/>
  <c r="P825" i="6"/>
  <c r="M825" i="6"/>
  <c r="L825" i="6"/>
  <c r="K825" i="6"/>
  <c r="J825" i="6"/>
  <c r="G825" i="6"/>
  <c r="H825" i="6" s="1"/>
  <c r="I825" i="6" s="1"/>
  <c r="F825" i="6"/>
  <c r="T825" i="6" s="1"/>
  <c r="E825" i="6"/>
  <c r="D825" i="6"/>
  <c r="Q825" i="6" s="1"/>
  <c r="B825" i="6"/>
  <c r="A825" i="6"/>
  <c r="R824" i="6"/>
  <c r="Q824" i="6"/>
  <c r="M824" i="6"/>
  <c r="L824" i="6"/>
  <c r="P824" i="6" s="1"/>
  <c r="K824" i="6"/>
  <c r="U824" i="6" s="1"/>
  <c r="J824" i="6"/>
  <c r="S824" i="6" s="1"/>
  <c r="H824" i="6"/>
  <c r="I824" i="6" s="1"/>
  <c r="G824" i="6"/>
  <c r="F824" i="6"/>
  <c r="T824" i="6" s="1"/>
  <c r="E824" i="6"/>
  <c r="D824" i="6"/>
  <c r="B824" i="6"/>
  <c r="C824" i="6" s="1"/>
  <c r="A824" i="6"/>
  <c r="U823" i="6"/>
  <c r="R823" i="6"/>
  <c r="M823" i="6"/>
  <c r="L823" i="6"/>
  <c r="P823" i="6" s="1"/>
  <c r="K823" i="6"/>
  <c r="J823" i="6"/>
  <c r="S823" i="6" s="1"/>
  <c r="H823" i="6"/>
  <c r="I823" i="6" s="1"/>
  <c r="G823" i="6"/>
  <c r="F823" i="6"/>
  <c r="T823" i="6" s="1"/>
  <c r="V823" i="6" s="1"/>
  <c r="W823" i="6" s="1"/>
  <c r="X823" i="6" s="1"/>
  <c r="E823" i="6"/>
  <c r="D823" i="6"/>
  <c r="Q823" i="6" s="1"/>
  <c r="B823" i="6"/>
  <c r="C823" i="6" s="1"/>
  <c r="A823" i="6"/>
  <c r="U822" i="6"/>
  <c r="S822" i="6"/>
  <c r="R822" i="6"/>
  <c r="P822" i="6"/>
  <c r="O822" i="6"/>
  <c r="N822" i="6"/>
  <c r="M822" i="6"/>
  <c r="L822" i="6"/>
  <c r="K822" i="6"/>
  <c r="J822" i="6"/>
  <c r="H822" i="6"/>
  <c r="I822" i="6" s="1"/>
  <c r="G822" i="6"/>
  <c r="F822" i="6"/>
  <c r="T822" i="6" s="1"/>
  <c r="E822" i="6"/>
  <c r="D822" i="6"/>
  <c r="Q822" i="6" s="1"/>
  <c r="C822" i="6"/>
  <c r="B822" i="6"/>
  <c r="A822" i="6"/>
  <c r="R821" i="6"/>
  <c r="P821" i="6"/>
  <c r="N821" i="6"/>
  <c r="M821" i="6"/>
  <c r="L821" i="6"/>
  <c r="K821" i="6"/>
  <c r="U821" i="6" s="1"/>
  <c r="J821" i="6"/>
  <c r="S821" i="6" s="1"/>
  <c r="H821" i="6"/>
  <c r="I821" i="6" s="1"/>
  <c r="G821" i="6"/>
  <c r="F821" i="6"/>
  <c r="T821" i="6" s="1"/>
  <c r="E821" i="6"/>
  <c r="D821" i="6"/>
  <c r="Q821" i="6" s="1"/>
  <c r="B821" i="6"/>
  <c r="A821" i="6"/>
  <c r="U820" i="6"/>
  <c r="R820" i="6"/>
  <c r="O820" i="6"/>
  <c r="N820" i="6"/>
  <c r="M820" i="6"/>
  <c r="L820" i="6"/>
  <c r="P820" i="6" s="1"/>
  <c r="K820" i="6"/>
  <c r="J820" i="6"/>
  <c r="S820" i="6" s="1"/>
  <c r="G820" i="6"/>
  <c r="H820" i="6" s="1"/>
  <c r="I820" i="6" s="1"/>
  <c r="F820" i="6"/>
  <c r="E820" i="6"/>
  <c r="D820" i="6"/>
  <c r="Q820" i="6" s="1"/>
  <c r="B820" i="6"/>
  <c r="C820" i="6" s="1"/>
  <c r="A820" i="6"/>
  <c r="Q819" i="6"/>
  <c r="P819" i="6"/>
  <c r="M819" i="6"/>
  <c r="L819" i="6"/>
  <c r="K819" i="6"/>
  <c r="U819" i="6" s="1"/>
  <c r="J819" i="6"/>
  <c r="S819" i="6" s="1"/>
  <c r="H819" i="6"/>
  <c r="I819" i="6" s="1"/>
  <c r="G819" i="6"/>
  <c r="F819" i="6"/>
  <c r="T819" i="6" s="1"/>
  <c r="E819" i="6"/>
  <c r="R819" i="6" s="1"/>
  <c r="D819" i="6"/>
  <c r="B819" i="6"/>
  <c r="O819" i="6" s="1"/>
  <c r="A819" i="6"/>
  <c r="U818" i="6"/>
  <c r="S818" i="6"/>
  <c r="R818" i="6"/>
  <c r="P818" i="6"/>
  <c r="M818" i="6"/>
  <c r="L818" i="6"/>
  <c r="K818" i="6"/>
  <c r="J818" i="6"/>
  <c r="G818" i="6"/>
  <c r="H818" i="6" s="1"/>
  <c r="I818" i="6" s="1"/>
  <c r="F818" i="6"/>
  <c r="T818" i="6" s="1"/>
  <c r="E818" i="6"/>
  <c r="D818" i="6"/>
  <c r="Q818" i="6" s="1"/>
  <c r="B818" i="6"/>
  <c r="A818" i="6"/>
  <c r="R817" i="6"/>
  <c r="Q817" i="6"/>
  <c r="M817" i="6"/>
  <c r="L817" i="6"/>
  <c r="P817" i="6" s="1"/>
  <c r="K817" i="6"/>
  <c r="U817" i="6" s="1"/>
  <c r="J817" i="6"/>
  <c r="S817" i="6" s="1"/>
  <c r="H817" i="6"/>
  <c r="I817" i="6" s="1"/>
  <c r="G817" i="6"/>
  <c r="F817" i="6"/>
  <c r="T817" i="6" s="1"/>
  <c r="E817" i="6"/>
  <c r="D817" i="6"/>
  <c r="B817" i="6"/>
  <c r="C817" i="6" s="1"/>
  <c r="A817" i="6"/>
  <c r="U816" i="6"/>
  <c r="R816" i="6"/>
  <c r="M816" i="6"/>
  <c r="L816" i="6"/>
  <c r="P816" i="6" s="1"/>
  <c r="K816" i="6"/>
  <c r="J816" i="6"/>
  <c r="S816" i="6" s="1"/>
  <c r="H816" i="6"/>
  <c r="I816" i="6" s="1"/>
  <c r="G816" i="6"/>
  <c r="F816" i="6"/>
  <c r="T816" i="6" s="1"/>
  <c r="E816" i="6"/>
  <c r="D816" i="6"/>
  <c r="Q816" i="6" s="1"/>
  <c r="B816" i="6"/>
  <c r="C816" i="6" s="1"/>
  <c r="A816" i="6"/>
  <c r="U815" i="6"/>
  <c r="S815" i="6"/>
  <c r="R815" i="6"/>
  <c r="P815" i="6"/>
  <c r="O815" i="6"/>
  <c r="N815" i="6"/>
  <c r="M815" i="6"/>
  <c r="L815" i="6"/>
  <c r="K815" i="6"/>
  <c r="J815" i="6"/>
  <c r="H815" i="6"/>
  <c r="I815" i="6" s="1"/>
  <c r="G815" i="6"/>
  <c r="F815" i="6"/>
  <c r="T815" i="6" s="1"/>
  <c r="E815" i="6"/>
  <c r="D815" i="6"/>
  <c r="Q815" i="6" s="1"/>
  <c r="C815" i="6"/>
  <c r="B815" i="6"/>
  <c r="A815" i="6"/>
  <c r="R814" i="6"/>
  <c r="P814" i="6"/>
  <c r="N814" i="6"/>
  <c r="M814" i="6"/>
  <c r="L814" i="6"/>
  <c r="K814" i="6"/>
  <c r="U814" i="6" s="1"/>
  <c r="J814" i="6"/>
  <c r="S814" i="6" s="1"/>
  <c r="H814" i="6"/>
  <c r="I814" i="6" s="1"/>
  <c r="G814" i="6"/>
  <c r="F814" i="6"/>
  <c r="T814" i="6" s="1"/>
  <c r="E814" i="6"/>
  <c r="D814" i="6"/>
  <c r="Q814" i="6" s="1"/>
  <c r="B814" i="6"/>
  <c r="A814" i="6"/>
  <c r="U813" i="6"/>
  <c r="R813" i="6"/>
  <c r="O813" i="6"/>
  <c r="N813" i="6"/>
  <c r="M813" i="6"/>
  <c r="L813" i="6"/>
  <c r="P813" i="6" s="1"/>
  <c r="K813" i="6"/>
  <c r="J813" i="6"/>
  <c r="S813" i="6" s="1"/>
  <c r="G813" i="6"/>
  <c r="H813" i="6" s="1"/>
  <c r="I813" i="6" s="1"/>
  <c r="F813" i="6"/>
  <c r="E813" i="6"/>
  <c r="D813" i="6"/>
  <c r="Q813" i="6" s="1"/>
  <c r="B813" i="6"/>
  <c r="C813" i="6" s="1"/>
  <c r="A813" i="6"/>
  <c r="T812" i="6"/>
  <c r="Q812" i="6"/>
  <c r="P812" i="6"/>
  <c r="M812" i="6"/>
  <c r="L812" i="6"/>
  <c r="K812" i="6"/>
  <c r="U812" i="6" s="1"/>
  <c r="J812" i="6"/>
  <c r="S812" i="6" s="1"/>
  <c r="H812" i="6"/>
  <c r="I812" i="6" s="1"/>
  <c r="G812" i="6"/>
  <c r="F812" i="6"/>
  <c r="E812" i="6"/>
  <c r="R812" i="6" s="1"/>
  <c r="D812" i="6"/>
  <c r="B812" i="6"/>
  <c r="O812" i="6" s="1"/>
  <c r="A812" i="6"/>
  <c r="U811" i="6"/>
  <c r="S811" i="6"/>
  <c r="R811" i="6"/>
  <c r="P811" i="6"/>
  <c r="M811" i="6"/>
  <c r="L811" i="6"/>
  <c r="K811" i="6"/>
  <c r="J811" i="6"/>
  <c r="G811" i="6"/>
  <c r="H811" i="6" s="1"/>
  <c r="I811" i="6" s="1"/>
  <c r="F811" i="6"/>
  <c r="T811" i="6" s="1"/>
  <c r="E811" i="6"/>
  <c r="D811" i="6"/>
  <c r="Q811" i="6" s="1"/>
  <c r="B811" i="6"/>
  <c r="A811" i="6"/>
  <c r="R810" i="6"/>
  <c r="Q810" i="6"/>
  <c r="M810" i="6"/>
  <c r="L810" i="6"/>
  <c r="P810" i="6" s="1"/>
  <c r="K810" i="6"/>
  <c r="U810" i="6" s="1"/>
  <c r="J810" i="6"/>
  <c r="S810" i="6" s="1"/>
  <c r="H810" i="6"/>
  <c r="I810" i="6" s="1"/>
  <c r="G810" i="6"/>
  <c r="F810" i="6"/>
  <c r="T810" i="6" s="1"/>
  <c r="E810" i="6"/>
  <c r="D810" i="6"/>
  <c r="B810" i="6"/>
  <c r="C810" i="6" s="1"/>
  <c r="A810" i="6"/>
  <c r="U809" i="6"/>
  <c r="R809" i="6"/>
  <c r="M809" i="6"/>
  <c r="L809" i="6"/>
  <c r="P809" i="6" s="1"/>
  <c r="K809" i="6"/>
  <c r="J809" i="6"/>
  <c r="S809" i="6" s="1"/>
  <c r="H809" i="6"/>
  <c r="I809" i="6" s="1"/>
  <c r="G809" i="6"/>
  <c r="F809" i="6"/>
  <c r="T809" i="6" s="1"/>
  <c r="E809" i="6"/>
  <c r="D809" i="6"/>
  <c r="Q809" i="6" s="1"/>
  <c r="B809" i="6"/>
  <c r="C809" i="6" s="1"/>
  <c r="A809" i="6"/>
  <c r="U808" i="6"/>
  <c r="S808" i="6"/>
  <c r="R808" i="6"/>
  <c r="P808" i="6"/>
  <c r="O808" i="6"/>
  <c r="N808" i="6"/>
  <c r="M808" i="6"/>
  <c r="L808" i="6"/>
  <c r="K808" i="6"/>
  <c r="J808" i="6"/>
  <c r="H808" i="6"/>
  <c r="I808" i="6" s="1"/>
  <c r="G808" i="6"/>
  <c r="F808" i="6"/>
  <c r="T808" i="6" s="1"/>
  <c r="E808" i="6"/>
  <c r="D808" i="6"/>
  <c r="Q808" i="6" s="1"/>
  <c r="C808" i="6"/>
  <c r="B808" i="6"/>
  <c r="A808" i="6"/>
  <c r="R807" i="6"/>
  <c r="P807" i="6"/>
  <c r="N807" i="6"/>
  <c r="M807" i="6"/>
  <c r="L807" i="6"/>
  <c r="K807" i="6"/>
  <c r="U807" i="6" s="1"/>
  <c r="J807" i="6"/>
  <c r="S807" i="6" s="1"/>
  <c r="H807" i="6"/>
  <c r="I807" i="6" s="1"/>
  <c r="G807" i="6"/>
  <c r="F807" i="6"/>
  <c r="T807" i="6" s="1"/>
  <c r="E807" i="6"/>
  <c r="D807" i="6"/>
  <c r="Q807" i="6" s="1"/>
  <c r="B807" i="6"/>
  <c r="A807" i="6"/>
  <c r="U806" i="6"/>
  <c r="R806" i="6"/>
  <c r="O806" i="6"/>
  <c r="N806" i="6"/>
  <c r="M806" i="6"/>
  <c r="L806" i="6"/>
  <c r="P806" i="6" s="1"/>
  <c r="K806" i="6"/>
  <c r="J806" i="6"/>
  <c r="S806" i="6" s="1"/>
  <c r="G806" i="6"/>
  <c r="H806" i="6" s="1"/>
  <c r="I806" i="6" s="1"/>
  <c r="F806" i="6"/>
  <c r="E806" i="6"/>
  <c r="D806" i="6"/>
  <c r="Q806" i="6" s="1"/>
  <c r="B806" i="6"/>
  <c r="C806" i="6" s="1"/>
  <c r="A806" i="6"/>
  <c r="T805" i="6"/>
  <c r="Q805" i="6"/>
  <c r="P805" i="6"/>
  <c r="M805" i="6"/>
  <c r="L805" i="6"/>
  <c r="K805" i="6"/>
  <c r="U805" i="6" s="1"/>
  <c r="J805" i="6"/>
  <c r="S805" i="6" s="1"/>
  <c r="H805" i="6"/>
  <c r="I805" i="6" s="1"/>
  <c r="G805" i="6"/>
  <c r="F805" i="6"/>
  <c r="E805" i="6"/>
  <c r="R805" i="6" s="1"/>
  <c r="D805" i="6"/>
  <c r="B805" i="6"/>
  <c r="O805" i="6" s="1"/>
  <c r="A805" i="6"/>
  <c r="U804" i="6"/>
  <c r="S804" i="6"/>
  <c r="R804" i="6"/>
  <c r="P804" i="6"/>
  <c r="M804" i="6"/>
  <c r="L804" i="6"/>
  <c r="K804" i="6"/>
  <c r="J804" i="6"/>
  <c r="G804" i="6"/>
  <c r="H804" i="6" s="1"/>
  <c r="I804" i="6" s="1"/>
  <c r="F804" i="6"/>
  <c r="T804" i="6" s="1"/>
  <c r="E804" i="6"/>
  <c r="D804" i="6"/>
  <c r="Q804" i="6" s="1"/>
  <c r="B804" i="6"/>
  <c r="A804" i="6"/>
  <c r="R803" i="6"/>
  <c r="Q803" i="6"/>
  <c r="M803" i="6"/>
  <c r="L803" i="6"/>
  <c r="P803" i="6" s="1"/>
  <c r="K803" i="6"/>
  <c r="U803" i="6" s="1"/>
  <c r="J803" i="6"/>
  <c r="S803" i="6" s="1"/>
  <c r="H803" i="6"/>
  <c r="I803" i="6" s="1"/>
  <c r="G803" i="6"/>
  <c r="F803" i="6"/>
  <c r="T803" i="6" s="1"/>
  <c r="E803" i="6"/>
  <c r="D803" i="6"/>
  <c r="B803" i="6"/>
  <c r="C803" i="6" s="1"/>
  <c r="A803" i="6"/>
  <c r="V802" i="6"/>
  <c r="W802" i="6" s="1"/>
  <c r="X802" i="6" s="1"/>
  <c r="U802" i="6"/>
  <c r="R802" i="6"/>
  <c r="M802" i="6"/>
  <c r="L802" i="6"/>
  <c r="P802" i="6" s="1"/>
  <c r="K802" i="6"/>
  <c r="J802" i="6"/>
  <c r="S802" i="6" s="1"/>
  <c r="H802" i="6"/>
  <c r="I802" i="6" s="1"/>
  <c r="G802" i="6"/>
  <c r="F802" i="6"/>
  <c r="T802" i="6" s="1"/>
  <c r="E802" i="6"/>
  <c r="D802" i="6"/>
  <c r="Q802" i="6" s="1"/>
  <c r="B802" i="6"/>
  <c r="C802" i="6" s="1"/>
  <c r="A802" i="6"/>
  <c r="U801" i="6"/>
  <c r="S801" i="6"/>
  <c r="R801" i="6"/>
  <c r="P801" i="6"/>
  <c r="O801" i="6"/>
  <c r="N801" i="6"/>
  <c r="M801" i="6"/>
  <c r="L801" i="6"/>
  <c r="K801" i="6"/>
  <c r="J801" i="6"/>
  <c r="H801" i="6"/>
  <c r="I801" i="6" s="1"/>
  <c r="G801" i="6"/>
  <c r="F801" i="6"/>
  <c r="T801" i="6" s="1"/>
  <c r="E801" i="6"/>
  <c r="D801" i="6"/>
  <c r="Q801" i="6" s="1"/>
  <c r="C801" i="6"/>
  <c r="B801" i="6"/>
  <c r="A801" i="6"/>
  <c r="X800" i="6"/>
  <c r="R800" i="6"/>
  <c r="P800" i="6"/>
  <c r="N800" i="6"/>
  <c r="M800" i="6"/>
  <c r="L800" i="6"/>
  <c r="K800" i="6"/>
  <c r="U800" i="6" s="1"/>
  <c r="J800" i="6"/>
  <c r="S800" i="6" s="1"/>
  <c r="H800" i="6"/>
  <c r="I800" i="6" s="1"/>
  <c r="G800" i="6"/>
  <c r="F800" i="6"/>
  <c r="T800" i="6" s="1"/>
  <c r="E800" i="6"/>
  <c r="D800" i="6"/>
  <c r="Q800" i="6" s="1"/>
  <c r="B800" i="6"/>
  <c r="V800" i="6" s="1"/>
  <c r="W800" i="6" s="1"/>
  <c r="A800" i="6"/>
  <c r="U799" i="6"/>
  <c r="R799" i="6"/>
  <c r="O799" i="6"/>
  <c r="N799" i="6"/>
  <c r="M799" i="6"/>
  <c r="L799" i="6"/>
  <c r="P799" i="6" s="1"/>
  <c r="K799" i="6"/>
  <c r="J799" i="6"/>
  <c r="S799" i="6" s="1"/>
  <c r="G799" i="6"/>
  <c r="H799" i="6" s="1"/>
  <c r="I799" i="6" s="1"/>
  <c r="F799" i="6"/>
  <c r="E799" i="6"/>
  <c r="D799" i="6"/>
  <c r="Q799" i="6" s="1"/>
  <c r="B799" i="6"/>
  <c r="C799" i="6" s="1"/>
  <c r="A799" i="6"/>
  <c r="Q798" i="6"/>
  <c r="P798" i="6"/>
  <c r="M798" i="6"/>
  <c r="L798" i="6"/>
  <c r="K798" i="6"/>
  <c r="U798" i="6" s="1"/>
  <c r="J798" i="6"/>
  <c r="S798" i="6" s="1"/>
  <c r="H798" i="6"/>
  <c r="I798" i="6" s="1"/>
  <c r="G798" i="6"/>
  <c r="F798" i="6"/>
  <c r="T798" i="6" s="1"/>
  <c r="E798" i="6"/>
  <c r="R798" i="6" s="1"/>
  <c r="D798" i="6"/>
  <c r="B798" i="6"/>
  <c r="A798" i="6"/>
  <c r="U797" i="6"/>
  <c r="S797" i="6"/>
  <c r="R797" i="6"/>
  <c r="M797" i="6"/>
  <c r="L797" i="6"/>
  <c r="P797" i="6" s="1"/>
  <c r="K797" i="6"/>
  <c r="J797" i="6"/>
  <c r="G797" i="6"/>
  <c r="H797" i="6" s="1"/>
  <c r="I797" i="6" s="1"/>
  <c r="F797" i="6"/>
  <c r="T797" i="6" s="1"/>
  <c r="E797" i="6"/>
  <c r="D797" i="6"/>
  <c r="Q797" i="6" s="1"/>
  <c r="B797" i="6"/>
  <c r="A797" i="6"/>
  <c r="R796" i="6"/>
  <c r="Q796" i="6"/>
  <c r="M796" i="6"/>
  <c r="L796" i="6"/>
  <c r="P796" i="6" s="1"/>
  <c r="K796" i="6"/>
  <c r="U796" i="6" s="1"/>
  <c r="J796" i="6"/>
  <c r="S796" i="6" s="1"/>
  <c r="H796" i="6"/>
  <c r="I796" i="6" s="1"/>
  <c r="G796" i="6"/>
  <c r="F796" i="6"/>
  <c r="T796" i="6" s="1"/>
  <c r="E796" i="6"/>
  <c r="D796" i="6"/>
  <c r="B796" i="6"/>
  <c r="C796" i="6" s="1"/>
  <c r="A796" i="6"/>
  <c r="U795" i="6"/>
  <c r="R795" i="6"/>
  <c r="M795" i="6"/>
  <c r="L795" i="6"/>
  <c r="P795" i="6" s="1"/>
  <c r="K795" i="6"/>
  <c r="J795" i="6"/>
  <c r="S795" i="6" s="1"/>
  <c r="H795" i="6"/>
  <c r="I795" i="6" s="1"/>
  <c r="G795" i="6"/>
  <c r="F795" i="6"/>
  <c r="T795" i="6" s="1"/>
  <c r="E795" i="6"/>
  <c r="D795" i="6"/>
  <c r="Q795" i="6" s="1"/>
  <c r="B795" i="6"/>
  <c r="C795" i="6" s="1"/>
  <c r="A795" i="6"/>
  <c r="U794" i="6"/>
  <c r="S794" i="6"/>
  <c r="R794" i="6"/>
  <c r="P794" i="6"/>
  <c r="O794" i="6"/>
  <c r="N794" i="6"/>
  <c r="M794" i="6"/>
  <c r="L794" i="6"/>
  <c r="K794" i="6"/>
  <c r="J794" i="6"/>
  <c r="H794" i="6"/>
  <c r="I794" i="6" s="1"/>
  <c r="G794" i="6"/>
  <c r="F794" i="6"/>
  <c r="T794" i="6" s="1"/>
  <c r="E794" i="6"/>
  <c r="D794" i="6"/>
  <c r="Q794" i="6" s="1"/>
  <c r="C794" i="6"/>
  <c r="B794" i="6"/>
  <c r="A794" i="6"/>
  <c r="R793" i="6"/>
  <c r="P793" i="6"/>
  <c r="N793" i="6"/>
  <c r="M793" i="6"/>
  <c r="L793" i="6"/>
  <c r="K793" i="6"/>
  <c r="U793" i="6" s="1"/>
  <c r="J793" i="6"/>
  <c r="S793" i="6" s="1"/>
  <c r="H793" i="6"/>
  <c r="I793" i="6" s="1"/>
  <c r="G793" i="6"/>
  <c r="F793" i="6"/>
  <c r="T793" i="6" s="1"/>
  <c r="E793" i="6"/>
  <c r="D793" i="6"/>
  <c r="Q793" i="6" s="1"/>
  <c r="B793" i="6"/>
  <c r="A793" i="6"/>
  <c r="U792" i="6"/>
  <c r="T792" i="6"/>
  <c r="R792" i="6"/>
  <c r="O792" i="6"/>
  <c r="N792" i="6"/>
  <c r="M792" i="6"/>
  <c r="L792" i="6"/>
  <c r="P792" i="6" s="1"/>
  <c r="K792" i="6"/>
  <c r="J792" i="6"/>
  <c r="S792" i="6" s="1"/>
  <c r="G792" i="6"/>
  <c r="H792" i="6" s="1"/>
  <c r="I792" i="6" s="1"/>
  <c r="F792" i="6"/>
  <c r="E792" i="6"/>
  <c r="D792" i="6"/>
  <c r="Q792" i="6" s="1"/>
  <c r="B792" i="6"/>
  <c r="C792" i="6" s="1"/>
  <c r="A792" i="6"/>
  <c r="T791" i="6"/>
  <c r="Q791" i="6"/>
  <c r="P791" i="6"/>
  <c r="M791" i="6"/>
  <c r="L791" i="6"/>
  <c r="K791" i="6"/>
  <c r="U791" i="6" s="1"/>
  <c r="J791" i="6"/>
  <c r="S791" i="6" s="1"/>
  <c r="H791" i="6"/>
  <c r="I791" i="6" s="1"/>
  <c r="G791" i="6"/>
  <c r="F791" i="6"/>
  <c r="E791" i="6"/>
  <c r="R791" i="6" s="1"/>
  <c r="D791" i="6"/>
  <c r="B791" i="6"/>
  <c r="A791" i="6"/>
  <c r="U790" i="6"/>
  <c r="S790" i="6"/>
  <c r="R790" i="6"/>
  <c r="M790" i="6"/>
  <c r="L790" i="6"/>
  <c r="P790" i="6" s="1"/>
  <c r="K790" i="6"/>
  <c r="J790" i="6"/>
  <c r="G790" i="6"/>
  <c r="H790" i="6" s="1"/>
  <c r="I790" i="6" s="1"/>
  <c r="F790" i="6"/>
  <c r="T790" i="6" s="1"/>
  <c r="E790" i="6"/>
  <c r="D790" i="6"/>
  <c r="Q790" i="6" s="1"/>
  <c r="B790" i="6"/>
  <c r="A790" i="6"/>
  <c r="V789" i="6"/>
  <c r="W789" i="6" s="1"/>
  <c r="X789" i="6" s="1"/>
  <c r="R789" i="6"/>
  <c r="Q789" i="6"/>
  <c r="N789" i="6"/>
  <c r="M789" i="6"/>
  <c r="L789" i="6"/>
  <c r="P789" i="6" s="1"/>
  <c r="K789" i="6"/>
  <c r="U789" i="6" s="1"/>
  <c r="J789" i="6"/>
  <c r="S789" i="6" s="1"/>
  <c r="H789" i="6"/>
  <c r="I789" i="6" s="1"/>
  <c r="G789" i="6"/>
  <c r="F789" i="6"/>
  <c r="T789" i="6" s="1"/>
  <c r="E789" i="6"/>
  <c r="D789" i="6"/>
  <c r="B789" i="6"/>
  <c r="C789" i="6" s="1"/>
  <c r="A789" i="6"/>
  <c r="V788" i="6"/>
  <c r="W788" i="6" s="1"/>
  <c r="X788" i="6" s="1"/>
  <c r="U788" i="6"/>
  <c r="R788" i="6"/>
  <c r="M788" i="6"/>
  <c r="L788" i="6"/>
  <c r="P788" i="6" s="1"/>
  <c r="K788" i="6"/>
  <c r="J788" i="6"/>
  <c r="S788" i="6" s="1"/>
  <c r="H788" i="6"/>
  <c r="I788" i="6" s="1"/>
  <c r="G788" i="6"/>
  <c r="F788" i="6"/>
  <c r="T788" i="6" s="1"/>
  <c r="E788" i="6"/>
  <c r="D788" i="6"/>
  <c r="Q788" i="6" s="1"/>
  <c r="B788" i="6"/>
  <c r="C788" i="6" s="1"/>
  <c r="A788" i="6"/>
  <c r="U787" i="6"/>
  <c r="S787" i="6"/>
  <c r="R787" i="6"/>
  <c r="P787" i="6"/>
  <c r="O787" i="6"/>
  <c r="N787" i="6"/>
  <c r="M787" i="6"/>
  <c r="L787" i="6"/>
  <c r="K787" i="6"/>
  <c r="J787" i="6"/>
  <c r="H787" i="6"/>
  <c r="I787" i="6" s="1"/>
  <c r="G787" i="6"/>
  <c r="F787" i="6"/>
  <c r="E787" i="6"/>
  <c r="D787" i="6"/>
  <c r="Q787" i="6" s="1"/>
  <c r="C787" i="6"/>
  <c r="B787" i="6"/>
  <c r="A787" i="6"/>
  <c r="R786" i="6"/>
  <c r="P786" i="6"/>
  <c r="N786" i="6"/>
  <c r="M786" i="6"/>
  <c r="L786" i="6"/>
  <c r="K786" i="6"/>
  <c r="U786" i="6" s="1"/>
  <c r="J786" i="6"/>
  <c r="S786" i="6" s="1"/>
  <c r="H786" i="6"/>
  <c r="I786" i="6" s="1"/>
  <c r="G786" i="6"/>
  <c r="F786" i="6"/>
  <c r="T786" i="6" s="1"/>
  <c r="E786" i="6"/>
  <c r="D786" i="6"/>
  <c r="Q786" i="6" s="1"/>
  <c r="B786" i="6"/>
  <c r="A786" i="6"/>
  <c r="U785" i="6"/>
  <c r="R785" i="6"/>
  <c r="O785" i="6"/>
  <c r="N785" i="6"/>
  <c r="M785" i="6"/>
  <c r="L785" i="6"/>
  <c r="P785" i="6" s="1"/>
  <c r="K785" i="6"/>
  <c r="J785" i="6"/>
  <c r="S785" i="6" s="1"/>
  <c r="G785" i="6"/>
  <c r="H785" i="6" s="1"/>
  <c r="I785" i="6" s="1"/>
  <c r="F785" i="6"/>
  <c r="E785" i="6"/>
  <c r="D785" i="6"/>
  <c r="Q785" i="6" s="1"/>
  <c r="B785" i="6"/>
  <c r="C785" i="6" s="1"/>
  <c r="A785" i="6"/>
  <c r="Q784" i="6"/>
  <c r="P784" i="6"/>
  <c r="M784" i="6"/>
  <c r="L784" i="6"/>
  <c r="K784" i="6"/>
  <c r="U784" i="6" s="1"/>
  <c r="J784" i="6"/>
  <c r="S784" i="6" s="1"/>
  <c r="H784" i="6"/>
  <c r="I784" i="6" s="1"/>
  <c r="G784" i="6"/>
  <c r="F784" i="6"/>
  <c r="T784" i="6" s="1"/>
  <c r="E784" i="6"/>
  <c r="R784" i="6" s="1"/>
  <c r="D784" i="6"/>
  <c r="B784" i="6"/>
  <c r="A784" i="6"/>
  <c r="U783" i="6"/>
  <c r="S783" i="6"/>
  <c r="R783" i="6"/>
  <c r="P783" i="6"/>
  <c r="M783" i="6"/>
  <c r="L783" i="6"/>
  <c r="K783" i="6"/>
  <c r="J783" i="6"/>
  <c r="G783" i="6"/>
  <c r="H783" i="6" s="1"/>
  <c r="I783" i="6" s="1"/>
  <c r="F783" i="6"/>
  <c r="T783" i="6" s="1"/>
  <c r="E783" i="6"/>
  <c r="D783" i="6"/>
  <c r="Q783" i="6" s="1"/>
  <c r="B783" i="6"/>
  <c r="A783" i="6"/>
  <c r="R782" i="6"/>
  <c r="Q782" i="6"/>
  <c r="N782" i="6"/>
  <c r="M782" i="6"/>
  <c r="L782" i="6"/>
  <c r="P782" i="6" s="1"/>
  <c r="K782" i="6"/>
  <c r="U782" i="6" s="1"/>
  <c r="J782" i="6"/>
  <c r="S782" i="6" s="1"/>
  <c r="H782" i="6"/>
  <c r="I782" i="6" s="1"/>
  <c r="G782" i="6"/>
  <c r="F782" i="6"/>
  <c r="T782" i="6" s="1"/>
  <c r="E782" i="6"/>
  <c r="D782" i="6"/>
  <c r="B782" i="6"/>
  <c r="C782" i="6" s="1"/>
  <c r="A782" i="6"/>
  <c r="U781" i="6"/>
  <c r="R781" i="6"/>
  <c r="M781" i="6"/>
  <c r="L781" i="6"/>
  <c r="P781" i="6" s="1"/>
  <c r="K781" i="6"/>
  <c r="J781" i="6"/>
  <c r="S781" i="6" s="1"/>
  <c r="H781" i="6"/>
  <c r="I781" i="6" s="1"/>
  <c r="G781" i="6"/>
  <c r="F781" i="6"/>
  <c r="T781" i="6" s="1"/>
  <c r="E781" i="6"/>
  <c r="D781" i="6"/>
  <c r="Q781" i="6" s="1"/>
  <c r="B781" i="6"/>
  <c r="C781" i="6" s="1"/>
  <c r="A781" i="6"/>
  <c r="U780" i="6"/>
  <c r="S780" i="6"/>
  <c r="R780" i="6"/>
  <c r="P780" i="6"/>
  <c r="O780" i="6"/>
  <c r="N780" i="6"/>
  <c r="M780" i="6"/>
  <c r="L780" i="6"/>
  <c r="K780" i="6"/>
  <c r="J780" i="6"/>
  <c r="H780" i="6"/>
  <c r="I780" i="6" s="1"/>
  <c r="G780" i="6"/>
  <c r="F780" i="6"/>
  <c r="E780" i="6"/>
  <c r="D780" i="6"/>
  <c r="Q780" i="6" s="1"/>
  <c r="C780" i="6"/>
  <c r="B780" i="6"/>
  <c r="A780" i="6"/>
  <c r="R779" i="6"/>
  <c r="P779" i="6"/>
  <c r="N779" i="6"/>
  <c r="M779" i="6"/>
  <c r="L779" i="6"/>
  <c r="K779" i="6"/>
  <c r="U779" i="6" s="1"/>
  <c r="J779" i="6"/>
  <c r="S779" i="6" s="1"/>
  <c r="H779" i="6"/>
  <c r="I779" i="6" s="1"/>
  <c r="G779" i="6"/>
  <c r="F779" i="6"/>
  <c r="T779" i="6" s="1"/>
  <c r="E779" i="6"/>
  <c r="D779" i="6"/>
  <c r="Q779" i="6" s="1"/>
  <c r="B779" i="6"/>
  <c r="A779" i="6"/>
  <c r="U778" i="6"/>
  <c r="T778" i="6"/>
  <c r="R778" i="6"/>
  <c r="O778" i="6"/>
  <c r="N778" i="6"/>
  <c r="M778" i="6"/>
  <c r="L778" i="6"/>
  <c r="P778" i="6" s="1"/>
  <c r="K778" i="6"/>
  <c r="J778" i="6"/>
  <c r="S778" i="6" s="1"/>
  <c r="G778" i="6"/>
  <c r="H778" i="6" s="1"/>
  <c r="I778" i="6" s="1"/>
  <c r="F778" i="6"/>
  <c r="E778" i="6"/>
  <c r="D778" i="6"/>
  <c r="Q778" i="6" s="1"/>
  <c r="B778" i="6"/>
  <c r="C778" i="6" s="1"/>
  <c r="A778" i="6"/>
  <c r="T777" i="6"/>
  <c r="Q777" i="6"/>
  <c r="P777" i="6"/>
  <c r="M777" i="6"/>
  <c r="L777" i="6"/>
  <c r="K777" i="6"/>
  <c r="U777" i="6" s="1"/>
  <c r="J777" i="6"/>
  <c r="S777" i="6" s="1"/>
  <c r="H777" i="6"/>
  <c r="I777" i="6" s="1"/>
  <c r="G777" i="6"/>
  <c r="F777" i="6"/>
  <c r="E777" i="6"/>
  <c r="R777" i="6" s="1"/>
  <c r="D777" i="6"/>
  <c r="B777" i="6"/>
  <c r="A777" i="6"/>
  <c r="U776" i="6"/>
  <c r="S776" i="6"/>
  <c r="R776" i="6"/>
  <c r="P776" i="6"/>
  <c r="M776" i="6"/>
  <c r="L776" i="6"/>
  <c r="K776" i="6"/>
  <c r="J776" i="6"/>
  <c r="G776" i="6"/>
  <c r="H776" i="6" s="1"/>
  <c r="I776" i="6" s="1"/>
  <c r="F776" i="6"/>
  <c r="T776" i="6" s="1"/>
  <c r="E776" i="6"/>
  <c r="D776" i="6"/>
  <c r="Q776" i="6" s="1"/>
  <c r="B776" i="6"/>
  <c r="A776" i="6"/>
  <c r="V775" i="6"/>
  <c r="R775" i="6"/>
  <c r="Q775" i="6"/>
  <c r="N775" i="6"/>
  <c r="M775" i="6"/>
  <c r="L775" i="6"/>
  <c r="P775" i="6" s="1"/>
  <c r="K775" i="6"/>
  <c r="U775" i="6" s="1"/>
  <c r="J775" i="6"/>
  <c r="S775" i="6" s="1"/>
  <c r="H775" i="6"/>
  <c r="I775" i="6" s="1"/>
  <c r="G775" i="6"/>
  <c r="F775" i="6"/>
  <c r="T775" i="6" s="1"/>
  <c r="E775" i="6"/>
  <c r="D775" i="6"/>
  <c r="B775" i="6"/>
  <c r="C775" i="6" s="1"/>
  <c r="A775" i="6"/>
  <c r="U774" i="6"/>
  <c r="R774" i="6"/>
  <c r="V774" i="6" s="1"/>
  <c r="W774" i="6" s="1"/>
  <c r="X774" i="6" s="1"/>
  <c r="M774" i="6"/>
  <c r="L774" i="6"/>
  <c r="P774" i="6" s="1"/>
  <c r="K774" i="6"/>
  <c r="J774" i="6"/>
  <c r="S774" i="6" s="1"/>
  <c r="H774" i="6"/>
  <c r="I774" i="6" s="1"/>
  <c r="G774" i="6"/>
  <c r="F774" i="6"/>
  <c r="T774" i="6" s="1"/>
  <c r="E774" i="6"/>
  <c r="D774" i="6"/>
  <c r="Q774" i="6" s="1"/>
  <c r="B774" i="6"/>
  <c r="C774" i="6" s="1"/>
  <c r="A774" i="6"/>
  <c r="U773" i="6"/>
  <c r="S773" i="6"/>
  <c r="R773" i="6"/>
  <c r="P773" i="6"/>
  <c r="O773" i="6"/>
  <c r="N773" i="6"/>
  <c r="M773" i="6"/>
  <c r="L773" i="6"/>
  <c r="K773" i="6"/>
  <c r="J773" i="6"/>
  <c r="H773" i="6"/>
  <c r="I773" i="6" s="1"/>
  <c r="G773" i="6"/>
  <c r="F773" i="6"/>
  <c r="E773" i="6"/>
  <c r="D773" i="6"/>
  <c r="Q773" i="6" s="1"/>
  <c r="C773" i="6"/>
  <c r="B773" i="6"/>
  <c r="A773" i="6"/>
  <c r="R772" i="6"/>
  <c r="P772" i="6"/>
  <c r="N772" i="6"/>
  <c r="M772" i="6"/>
  <c r="L772" i="6"/>
  <c r="K772" i="6"/>
  <c r="U772" i="6" s="1"/>
  <c r="J772" i="6"/>
  <c r="S772" i="6" s="1"/>
  <c r="H772" i="6"/>
  <c r="I772" i="6" s="1"/>
  <c r="G772" i="6"/>
  <c r="F772" i="6"/>
  <c r="T772" i="6" s="1"/>
  <c r="E772" i="6"/>
  <c r="D772" i="6"/>
  <c r="Q772" i="6" s="1"/>
  <c r="B772" i="6"/>
  <c r="A772" i="6"/>
  <c r="U771" i="6"/>
  <c r="R771" i="6"/>
  <c r="O771" i="6"/>
  <c r="N771" i="6"/>
  <c r="M771" i="6"/>
  <c r="L771" i="6"/>
  <c r="P771" i="6" s="1"/>
  <c r="K771" i="6"/>
  <c r="J771" i="6"/>
  <c r="S771" i="6" s="1"/>
  <c r="G771" i="6"/>
  <c r="H771" i="6" s="1"/>
  <c r="I771" i="6" s="1"/>
  <c r="F771" i="6"/>
  <c r="E771" i="6"/>
  <c r="D771" i="6"/>
  <c r="Q771" i="6" s="1"/>
  <c r="B771" i="6"/>
  <c r="C771" i="6" s="1"/>
  <c r="A771" i="6"/>
  <c r="T770" i="6"/>
  <c r="Q770" i="6"/>
  <c r="P770" i="6"/>
  <c r="M770" i="6"/>
  <c r="L770" i="6"/>
  <c r="K770" i="6"/>
  <c r="U770" i="6" s="1"/>
  <c r="J770" i="6"/>
  <c r="S770" i="6" s="1"/>
  <c r="H770" i="6"/>
  <c r="I770" i="6" s="1"/>
  <c r="G770" i="6"/>
  <c r="F770" i="6"/>
  <c r="E770" i="6"/>
  <c r="R770" i="6" s="1"/>
  <c r="D770" i="6"/>
  <c r="B770" i="6"/>
  <c r="A770" i="6"/>
  <c r="U769" i="6"/>
  <c r="S769" i="6"/>
  <c r="R769" i="6"/>
  <c r="M769" i="6"/>
  <c r="L769" i="6"/>
  <c r="P769" i="6" s="1"/>
  <c r="K769" i="6"/>
  <c r="J769" i="6"/>
  <c r="G769" i="6"/>
  <c r="H769" i="6" s="1"/>
  <c r="I769" i="6" s="1"/>
  <c r="F769" i="6"/>
  <c r="T769" i="6" s="1"/>
  <c r="E769" i="6"/>
  <c r="D769" i="6"/>
  <c r="Q769" i="6" s="1"/>
  <c r="B769" i="6"/>
  <c r="A769" i="6"/>
  <c r="R768" i="6"/>
  <c r="Q768" i="6"/>
  <c r="N768" i="6"/>
  <c r="M768" i="6"/>
  <c r="L768" i="6"/>
  <c r="P768" i="6" s="1"/>
  <c r="K768" i="6"/>
  <c r="U768" i="6" s="1"/>
  <c r="J768" i="6"/>
  <c r="S768" i="6" s="1"/>
  <c r="H768" i="6"/>
  <c r="I768" i="6" s="1"/>
  <c r="G768" i="6"/>
  <c r="F768" i="6"/>
  <c r="T768" i="6" s="1"/>
  <c r="E768" i="6"/>
  <c r="D768" i="6"/>
  <c r="B768" i="6"/>
  <c r="C768" i="6" s="1"/>
  <c r="A768" i="6"/>
  <c r="U767" i="6"/>
  <c r="R767" i="6"/>
  <c r="V767" i="6" s="1"/>
  <c r="W767" i="6" s="1"/>
  <c r="X767" i="6" s="1"/>
  <c r="M767" i="6"/>
  <c r="L767" i="6"/>
  <c r="P767" i="6" s="1"/>
  <c r="K767" i="6"/>
  <c r="J767" i="6"/>
  <c r="S767" i="6" s="1"/>
  <c r="H767" i="6"/>
  <c r="I767" i="6" s="1"/>
  <c r="G767" i="6"/>
  <c r="F767" i="6"/>
  <c r="T767" i="6" s="1"/>
  <c r="E767" i="6"/>
  <c r="D767" i="6"/>
  <c r="Q767" i="6" s="1"/>
  <c r="B767" i="6"/>
  <c r="C767" i="6" s="1"/>
  <c r="A767" i="6"/>
  <c r="U766" i="6"/>
  <c r="T766" i="6"/>
  <c r="S766" i="6"/>
  <c r="R766" i="6"/>
  <c r="P766" i="6"/>
  <c r="O766" i="6"/>
  <c r="N766" i="6"/>
  <c r="M766" i="6"/>
  <c r="L766" i="6"/>
  <c r="K766" i="6"/>
  <c r="J766" i="6"/>
  <c r="H766" i="6"/>
  <c r="I766" i="6" s="1"/>
  <c r="G766" i="6"/>
  <c r="F766" i="6"/>
  <c r="E766" i="6"/>
  <c r="D766" i="6"/>
  <c r="Q766" i="6" s="1"/>
  <c r="C766" i="6"/>
  <c r="B766" i="6"/>
  <c r="A766" i="6"/>
  <c r="R765" i="6"/>
  <c r="P765" i="6"/>
  <c r="M765" i="6"/>
  <c r="L765" i="6"/>
  <c r="K765" i="6"/>
  <c r="U765" i="6" s="1"/>
  <c r="J765" i="6"/>
  <c r="S765" i="6" s="1"/>
  <c r="H765" i="6"/>
  <c r="I765" i="6" s="1"/>
  <c r="G765" i="6"/>
  <c r="F765" i="6"/>
  <c r="T765" i="6" s="1"/>
  <c r="E765" i="6"/>
  <c r="D765" i="6"/>
  <c r="Q765" i="6" s="1"/>
  <c r="B765" i="6"/>
  <c r="A765" i="6"/>
  <c r="U764" i="6"/>
  <c r="R764" i="6"/>
  <c r="O764" i="6"/>
  <c r="N764" i="6"/>
  <c r="M764" i="6"/>
  <c r="L764" i="6"/>
  <c r="P764" i="6" s="1"/>
  <c r="K764" i="6"/>
  <c r="J764" i="6"/>
  <c r="S764" i="6" s="1"/>
  <c r="G764" i="6"/>
  <c r="H764" i="6" s="1"/>
  <c r="I764" i="6" s="1"/>
  <c r="F764" i="6"/>
  <c r="E764" i="6"/>
  <c r="D764" i="6"/>
  <c r="Q764" i="6" s="1"/>
  <c r="B764" i="6"/>
  <c r="C764" i="6" s="1"/>
  <c r="A764" i="6"/>
  <c r="Q763" i="6"/>
  <c r="P763" i="6"/>
  <c r="M763" i="6"/>
  <c r="L763" i="6"/>
  <c r="K763" i="6"/>
  <c r="U763" i="6" s="1"/>
  <c r="J763" i="6"/>
  <c r="S763" i="6" s="1"/>
  <c r="H763" i="6"/>
  <c r="I763" i="6" s="1"/>
  <c r="G763" i="6"/>
  <c r="F763" i="6"/>
  <c r="E763" i="6"/>
  <c r="R763" i="6" s="1"/>
  <c r="D763" i="6"/>
  <c r="B763" i="6"/>
  <c r="A763" i="6"/>
  <c r="U762" i="6"/>
  <c r="S762" i="6"/>
  <c r="R762" i="6"/>
  <c r="M762" i="6"/>
  <c r="L762" i="6"/>
  <c r="P762" i="6" s="1"/>
  <c r="K762" i="6"/>
  <c r="J762" i="6"/>
  <c r="G762" i="6"/>
  <c r="H762" i="6" s="1"/>
  <c r="I762" i="6" s="1"/>
  <c r="F762" i="6"/>
  <c r="T762" i="6" s="1"/>
  <c r="E762" i="6"/>
  <c r="D762" i="6"/>
  <c r="Q762" i="6" s="1"/>
  <c r="B762" i="6"/>
  <c r="A762" i="6"/>
  <c r="R761" i="6"/>
  <c r="Q761" i="6"/>
  <c r="N761" i="6"/>
  <c r="M761" i="6"/>
  <c r="L761" i="6"/>
  <c r="P761" i="6" s="1"/>
  <c r="K761" i="6"/>
  <c r="U761" i="6" s="1"/>
  <c r="J761" i="6"/>
  <c r="S761" i="6" s="1"/>
  <c r="H761" i="6"/>
  <c r="I761" i="6" s="1"/>
  <c r="G761" i="6"/>
  <c r="F761" i="6"/>
  <c r="T761" i="6" s="1"/>
  <c r="E761" i="6"/>
  <c r="D761" i="6"/>
  <c r="B761" i="6"/>
  <c r="A761" i="6"/>
  <c r="U760" i="6"/>
  <c r="R760" i="6"/>
  <c r="V760" i="6" s="1"/>
  <c r="W760" i="6" s="1"/>
  <c r="X760" i="6" s="1"/>
  <c r="M760" i="6"/>
  <c r="L760" i="6"/>
  <c r="P760" i="6" s="1"/>
  <c r="K760" i="6"/>
  <c r="J760" i="6"/>
  <c r="S760" i="6" s="1"/>
  <c r="H760" i="6"/>
  <c r="I760" i="6" s="1"/>
  <c r="G760" i="6"/>
  <c r="F760" i="6"/>
  <c r="T760" i="6" s="1"/>
  <c r="E760" i="6"/>
  <c r="D760" i="6"/>
  <c r="Q760" i="6" s="1"/>
  <c r="B760" i="6"/>
  <c r="C760" i="6" s="1"/>
  <c r="A760" i="6"/>
  <c r="U759" i="6"/>
  <c r="T759" i="6"/>
  <c r="S759" i="6"/>
  <c r="R759" i="6"/>
  <c r="P759" i="6"/>
  <c r="O759" i="6"/>
  <c r="N759" i="6"/>
  <c r="M759" i="6"/>
  <c r="L759" i="6"/>
  <c r="K759" i="6"/>
  <c r="J759" i="6"/>
  <c r="H759" i="6"/>
  <c r="I759" i="6" s="1"/>
  <c r="G759" i="6"/>
  <c r="F759" i="6"/>
  <c r="E759" i="6"/>
  <c r="D759" i="6"/>
  <c r="Q759" i="6" s="1"/>
  <c r="C759" i="6"/>
  <c r="B759" i="6"/>
  <c r="A759" i="6"/>
  <c r="R758" i="6"/>
  <c r="P758" i="6"/>
  <c r="M758" i="6"/>
  <c r="L758" i="6"/>
  <c r="K758" i="6"/>
  <c r="U758" i="6" s="1"/>
  <c r="J758" i="6"/>
  <c r="S758" i="6" s="1"/>
  <c r="H758" i="6"/>
  <c r="I758" i="6" s="1"/>
  <c r="G758" i="6"/>
  <c r="F758" i="6"/>
  <c r="T758" i="6" s="1"/>
  <c r="E758" i="6"/>
  <c r="D758" i="6"/>
  <c r="Q758" i="6" s="1"/>
  <c r="B758" i="6"/>
  <c r="A758" i="6"/>
  <c r="U757" i="6"/>
  <c r="R757" i="6"/>
  <c r="O757" i="6"/>
  <c r="N757" i="6"/>
  <c r="M757" i="6"/>
  <c r="L757" i="6"/>
  <c r="P757" i="6" s="1"/>
  <c r="K757" i="6"/>
  <c r="J757" i="6"/>
  <c r="S757" i="6" s="1"/>
  <c r="G757" i="6"/>
  <c r="H757" i="6" s="1"/>
  <c r="I757" i="6" s="1"/>
  <c r="F757" i="6"/>
  <c r="E757" i="6"/>
  <c r="D757" i="6"/>
  <c r="Q757" i="6" s="1"/>
  <c r="B757" i="6"/>
  <c r="C757" i="6" s="1"/>
  <c r="A757" i="6"/>
  <c r="Q756" i="6"/>
  <c r="P756" i="6"/>
  <c r="M756" i="6"/>
  <c r="L756" i="6"/>
  <c r="K756" i="6"/>
  <c r="U756" i="6" s="1"/>
  <c r="J756" i="6"/>
  <c r="S756" i="6" s="1"/>
  <c r="H756" i="6"/>
  <c r="I756" i="6" s="1"/>
  <c r="G756" i="6"/>
  <c r="F756" i="6"/>
  <c r="T756" i="6" s="1"/>
  <c r="E756" i="6"/>
  <c r="R756" i="6" s="1"/>
  <c r="D756" i="6"/>
  <c r="C756" i="6"/>
  <c r="B756" i="6"/>
  <c r="A756" i="6"/>
  <c r="U755" i="6"/>
  <c r="T755" i="6"/>
  <c r="S755" i="6"/>
  <c r="R755" i="6"/>
  <c r="P755" i="6"/>
  <c r="M755" i="6"/>
  <c r="L755" i="6"/>
  <c r="K755" i="6"/>
  <c r="J755" i="6"/>
  <c r="G755" i="6"/>
  <c r="H755" i="6" s="1"/>
  <c r="I755" i="6" s="1"/>
  <c r="F755" i="6"/>
  <c r="E755" i="6"/>
  <c r="D755" i="6"/>
  <c r="Q755" i="6" s="1"/>
  <c r="B755" i="6"/>
  <c r="A755" i="6"/>
  <c r="R754" i="6"/>
  <c r="Q754" i="6"/>
  <c r="M754" i="6"/>
  <c r="L754" i="6"/>
  <c r="P754" i="6" s="1"/>
  <c r="K754" i="6"/>
  <c r="U754" i="6" s="1"/>
  <c r="J754" i="6"/>
  <c r="S754" i="6" s="1"/>
  <c r="I754" i="6"/>
  <c r="H754" i="6"/>
  <c r="G754" i="6"/>
  <c r="F754" i="6"/>
  <c r="T754" i="6" s="1"/>
  <c r="E754" i="6"/>
  <c r="D754" i="6"/>
  <c r="B754" i="6"/>
  <c r="A754" i="6"/>
  <c r="U753" i="6"/>
  <c r="M753" i="6"/>
  <c r="L753" i="6"/>
  <c r="P753" i="6" s="1"/>
  <c r="K753" i="6"/>
  <c r="J753" i="6"/>
  <c r="S753" i="6" s="1"/>
  <c r="H753" i="6"/>
  <c r="G753" i="6"/>
  <c r="F753" i="6"/>
  <c r="T753" i="6" s="1"/>
  <c r="E753" i="6"/>
  <c r="D753" i="6"/>
  <c r="Q753" i="6" s="1"/>
  <c r="B753" i="6"/>
  <c r="C753" i="6" s="1"/>
  <c r="A753" i="6"/>
  <c r="U752" i="6"/>
  <c r="T752" i="6"/>
  <c r="S752" i="6"/>
  <c r="R752" i="6"/>
  <c r="P752" i="6"/>
  <c r="O752" i="6"/>
  <c r="N752" i="6"/>
  <c r="M752" i="6"/>
  <c r="L752" i="6"/>
  <c r="K752" i="6"/>
  <c r="J752" i="6"/>
  <c r="H752" i="6"/>
  <c r="V752" i="6" s="1"/>
  <c r="W752" i="6" s="1"/>
  <c r="X752" i="6" s="1"/>
  <c r="G752" i="6"/>
  <c r="F752" i="6"/>
  <c r="E752" i="6"/>
  <c r="D752" i="6"/>
  <c r="Q752" i="6" s="1"/>
  <c r="C752" i="6"/>
  <c r="B752" i="6"/>
  <c r="A752" i="6"/>
  <c r="S751" i="6"/>
  <c r="R751" i="6"/>
  <c r="P751" i="6"/>
  <c r="N751" i="6"/>
  <c r="M751" i="6"/>
  <c r="L751" i="6"/>
  <c r="K751" i="6"/>
  <c r="U751" i="6" s="1"/>
  <c r="J751" i="6"/>
  <c r="H751" i="6"/>
  <c r="G751" i="6"/>
  <c r="F751" i="6"/>
  <c r="T751" i="6" s="1"/>
  <c r="E751" i="6"/>
  <c r="D751" i="6"/>
  <c r="Q751" i="6" s="1"/>
  <c r="B751" i="6"/>
  <c r="A751" i="6"/>
  <c r="U750" i="6"/>
  <c r="T750" i="6"/>
  <c r="R750" i="6"/>
  <c r="O750" i="6"/>
  <c r="N750" i="6"/>
  <c r="M750" i="6"/>
  <c r="L750" i="6"/>
  <c r="P750" i="6" s="1"/>
  <c r="K750" i="6"/>
  <c r="J750" i="6"/>
  <c r="S750" i="6" s="1"/>
  <c r="G750" i="6"/>
  <c r="H750" i="6" s="1"/>
  <c r="I750" i="6" s="1"/>
  <c r="F750" i="6"/>
  <c r="E750" i="6"/>
  <c r="D750" i="6"/>
  <c r="Q750" i="6" s="1"/>
  <c r="B750" i="6"/>
  <c r="C750" i="6" s="1"/>
  <c r="A750" i="6"/>
  <c r="Q749" i="6"/>
  <c r="P749" i="6"/>
  <c r="M749" i="6"/>
  <c r="L749" i="6"/>
  <c r="K749" i="6"/>
  <c r="U749" i="6" s="1"/>
  <c r="J749" i="6"/>
  <c r="S749" i="6" s="1"/>
  <c r="H749" i="6"/>
  <c r="I749" i="6" s="1"/>
  <c r="G749" i="6"/>
  <c r="F749" i="6"/>
  <c r="T749" i="6" s="1"/>
  <c r="E749" i="6"/>
  <c r="R749" i="6" s="1"/>
  <c r="D749" i="6"/>
  <c r="C749" i="6"/>
  <c r="B749" i="6"/>
  <c r="A749" i="6"/>
  <c r="U748" i="6"/>
  <c r="T748" i="6"/>
  <c r="S748" i="6"/>
  <c r="R748" i="6"/>
  <c r="O748" i="6"/>
  <c r="M748" i="6"/>
  <c r="L748" i="6"/>
  <c r="P748" i="6" s="1"/>
  <c r="K748" i="6"/>
  <c r="J748" i="6"/>
  <c r="G748" i="6"/>
  <c r="H748" i="6" s="1"/>
  <c r="I748" i="6" s="1"/>
  <c r="F748" i="6"/>
  <c r="E748" i="6"/>
  <c r="D748" i="6"/>
  <c r="Q748" i="6" s="1"/>
  <c r="B748" i="6"/>
  <c r="A748" i="6"/>
  <c r="R747" i="6"/>
  <c r="Q747" i="6"/>
  <c r="P747" i="6"/>
  <c r="N747" i="6"/>
  <c r="M747" i="6"/>
  <c r="L747" i="6"/>
  <c r="K747" i="6"/>
  <c r="U747" i="6" s="1"/>
  <c r="J747" i="6"/>
  <c r="S747" i="6" s="1"/>
  <c r="H747" i="6"/>
  <c r="I747" i="6" s="1"/>
  <c r="G747" i="6"/>
  <c r="F747" i="6"/>
  <c r="T747" i="6" s="1"/>
  <c r="E747" i="6"/>
  <c r="D747" i="6"/>
  <c r="B747" i="6"/>
  <c r="O747" i="6" s="1"/>
  <c r="A747" i="6"/>
  <c r="U746" i="6"/>
  <c r="S746" i="6"/>
  <c r="M746" i="6"/>
  <c r="L746" i="6"/>
  <c r="P746" i="6" s="1"/>
  <c r="K746" i="6"/>
  <c r="J746" i="6"/>
  <c r="H746" i="6"/>
  <c r="G746" i="6"/>
  <c r="F746" i="6"/>
  <c r="T746" i="6" s="1"/>
  <c r="E746" i="6"/>
  <c r="R746" i="6" s="1"/>
  <c r="V746" i="6" s="1"/>
  <c r="W746" i="6" s="1"/>
  <c r="X746" i="6" s="1"/>
  <c r="D746" i="6"/>
  <c r="Q746" i="6" s="1"/>
  <c r="B746" i="6"/>
  <c r="C746" i="6" s="1"/>
  <c r="A746" i="6"/>
  <c r="U745" i="6"/>
  <c r="S745" i="6"/>
  <c r="R745" i="6"/>
  <c r="Q745" i="6"/>
  <c r="P745" i="6"/>
  <c r="O745" i="6"/>
  <c r="N745" i="6"/>
  <c r="M745" i="6"/>
  <c r="L745" i="6"/>
  <c r="K745" i="6"/>
  <c r="J745" i="6"/>
  <c r="H745" i="6"/>
  <c r="I745" i="6" s="1"/>
  <c r="G745" i="6"/>
  <c r="F745" i="6"/>
  <c r="T745" i="6" s="1"/>
  <c r="E745" i="6"/>
  <c r="D745" i="6"/>
  <c r="C745" i="6"/>
  <c r="B745" i="6"/>
  <c r="A745" i="6"/>
  <c r="S744" i="6"/>
  <c r="R744" i="6"/>
  <c r="P744" i="6"/>
  <c r="N744" i="6"/>
  <c r="M744" i="6"/>
  <c r="L744" i="6"/>
  <c r="K744" i="6"/>
  <c r="U744" i="6" s="1"/>
  <c r="J744" i="6"/>
  <c r="H744" i="6"/>
  <c r="G744" i="6"/>
  <c r="F744" i="6"/>
  <c r="T744" i="6" s="1"/>
  <c r="E744" i="6"/>
  <c r="D744" i="6"/>
  <c r="Q744" i="6" s="1"/>
  <c r="B744" i="6"/>
  <c r="A744" i="6"/>
  <c r="U743" i="6"/>
  <c r="T743" i="6"/>
  <c r="R743" i="6"/>
  <c r="O743" i="6"/>
  <c r="N743" i="6"/>
  <c r="M743" i="6"/>
  <c r="L743" i="6"/>
  <c r="P743" i="6" s="1"/>
  <c r="K743" i="6"/>
  <c r="J743" i="6"/>
  <c r="S743" i="6" s="1"/>
  <c r="G743" i="6"/>
  <c r="H743" i="6" s="1"/>
  <c r="I743" i="6" s="1"/>
  <c r="F743" i="6"/>
  <c r="E743" i="6"/>
  <c r="D743" i="6"/>
  <c r="Q743" i="6" s="1"/>
  <c r="B743" i="6"/>
  <c r="C743" i="6" s="1"/>
  <c r="A743" i="6"/>
  <c r="Q742" i="6"/>
  <c r="P742" i="6"/>
  <c r="M742" i="6"/>
  <c r="L742" i="6"/>
  <c r="K742" i="6"/>
  <c r="U742" i="6" s="1"/>
  <c r="J742" i="6"/>
  <c r="S742" i="6" s="1"/>
  <c r="H742" i="6"/>
  <c r="I742" i="6" s="1"/>
  <c r="G742" i="6"/>
  <c r="F742" i="6"/>
  <c r="T742" i="6" s="1"/>
  <c r="E742" i="6"/>
  <c r="R742" i="6" s="1"/>
  <c r="D742" i="6"/>
  <c r="C742" i="6"/>
  <c r="B742" i="6"/>
  <c r="A742" i="6"/>
  <c r="U741" i="6"/>
  <c r="T741" i="6"/>
  <c r="S741" i="6"/>
  <c r="R741" i="6"/>
  <c r="O741" i="6"/>
  <c r="M741" i="6"/>
  <c r="L741" i="6"/>
  <c r="P741" i="6" s="1"/>
  <c r="K741" i="6"/>
  <c r="J741" i="6"/>
  <c r="G741" i="6"/>
  <c r="H741" i="6" s="1"/>
  <c r="I741" i="6" s="1"/>
  <c r="F741" i="6"/>
  <c r="E741" i="6"/>
  <c r="D741" i="6"/>
  <c r="Q741" i="6" s="1"/>
  <c r="B741" i="6"/>
  <c r="A741" i="6"/>
  <c r="R740" i="6"/>
  <c r="Q740" i="6"/>
  <c r="P740" i="6"/>
  <c r="M740" i="6"/>
  <c r="L740" i="6"/>
  <c r="K740" i="6"/>
  <c r="U740" i="6" s="1"/>
  <c r="J740" i="6"/>
  <c r="S740" i="6" s="1"/>
  <c r="H740" i="6"/>
  <c r="I740" i="6" s="1"/>
  <c r="G740" i="6"/>
  <c r="F740" i="6"/>
  <c r="T740" i="6" s="1"/>
  <c r="E740" i="6"/>
  <c r="D740" i="6"/>
  <c r="B740" i="6"/>
  <c r="O740" i="6" s="1"/>
  <c r="A740" i="6"/>
  <c r="U739" i="6"/>
  <c r="S739" i="6"/>
  <c r="M739" i="6"/>
  <c r="L739" i="6"/>
  <c r="P739" i="6" s="1"/>
  <c r="K739" i="6"/>
  <c r="J739" i="6"/>
  <c r="H739" i="6"/>
  <c r="G739" i="6"/>
  <c r="F739" i="6"/>
  <c r="T739" i="6" s="1"/>
  <c r="E739" i="6"/>
  <c r="R739" i="6" s="1"/>
  <c r="D739" i="6"/>
  <c r="Q739" i="6" s="1"/>
  <c r="B739" i="6"/>
  <c r="C739" i="6" s="1"/>
  <c r="A739" i="6"/>
  <c r="U738" i="6"/>
  <c r="S738" i="6"/>
  <c r="R738" i="6"/>
  <c r="Q738" i="6"/>
  <c r="P738" i="6"/>
  <c r="O738" i="6"/>
  <c r="N738" i="6"/>
  <c r="M738" i="6"/>
  <c r="L738" i="6"/>
  <c r="K738" i="6"/>
  <c r="J738" i="6"/>
  <c r="H738" i="6"/>
  <c r="I738" i="6" s="1"/>
  <c r="G738" i="6"/>
  <c r="F738" i="6"/>
  <c r="T738" i="6" s="1"/>
  <c r="E738" i="6"/>
  <c r="D738" i="6"/>
  <c r="C738" i="6"/>
  <c r="B738" i="6"/>
  <c r="A738" i="6"/>
  <c r="S737" i="6"/>
  <c r="R737" i="6"/>
  <c r="P737" i="6"/>
  <c r="N737" i="6"/>
  <c r="M737" i="6"/>
  <c r="L737" i="6"/>
  <c r="K737" i="6"/>
  <c r="U737" i="6" s="1"/>
  <c r="J737" i="6"/>
  <c r="H737" i="6"/>
  <c r="G737" i="6"/>
  <c r="F737" i="6"/>
  <c r="T737" i="6" s="1"/>
  <c r="E737" i="6"/>
  <c r="D737" i="6"/>
  <c r="Q737" i="6" s="1"/>
  <c r="B737" i="6"/>
  <c r="A737" i="6"/>
  <c r="U736" i="6"/>
  <c r="R736" i="6"/>
  <c r="O736" i="6"/>
  <c r="N736" i="6"/>
  <c r="M736" i="6"/>
  <c r="L736" i="6"/>
  <c r="P736" i="6" s="1"/>
  <c r="K736" i="6"/>
  <c r="J736" i="6"/>
  <c r="S736" i="6" s="1"/>
  <c r="G736" i="6"/>
  <c r="H736" i="6" s="1"/>
  <c r="I736" i="6" s="1"/>
  <c r="F736" i="6"/>
  <c r="T736" i="6" s="1"/>
  <c r="E736" i="6"/>
  <c r="D736" i="6"/>
  <c r="Q736" i="6" s="1"/>
  <c r="B736" i="6"/>
  <c r="C736" i="6" s="1"/>
  <c r="A736" i="6"/>
  <c r="Q735" i="6"/>
  <c r="P735" i="6"/>
  <c r="M735" i="6"/>
  <c r="L735" i="6"/>
  <c r="K735" i="6"/>
  <c r="U735" i="6" s="1"/>
  <c r="J735" i="6"/>
  <c r="S735" i="6" s="1"/>
  <c r="H735" i="6"/>
  <c r="I735" i="6" s="1"/>
  <c r="G735" i="6"/>
  <c r="F735" i="6"/>
  <c r="T735" i="6" s="1"/>
  <c r="E735" i="6"/>
  <c r="R735" i="6" s="1"/>
  <c r="D735" i="6"/>
  <c r="C735" i="6"/>
  <c r="B735" i="6"/>
  <c r="A735" i="6"/>
  <c r="U734" i="6"/>
  <c r="S734" i="6"/>
  <c r="R734" i="6"/>
  <c r="O734" i="6"/>
  <c r="M734" i="6"/>
  <c r="L734" i="6"/>
  <c r="P734" i="6" s="1"/>
  <c r="K734" i="6"/>
  <c r="J734" i="6"/>
  <c r="G734" i="6"/>
  <c r="H734" i="6" s="1"/>
  <c r="I734" i="6" s="1"/>
  <c r="F734" i="6"/>
  <c r="T734" i="6" s="1"/>
  <c r="E734" i="6"/>
  <c r="D734" i="6"/>
  <c r="Q734" i="6" s="1"/>
  <c r="B734" i="6"/>
  <c r="A734" i="6"/>
  <c r="R733" i="6"/>
  <c r="Q733" i="6"/>
  <c r="P733" i="6"/>
  <c r="M733" i="6"/>
  <c r="L733" i="6"/>
  <c r="K733" i="6"/>
  <c r="U733" i="6" s="1"/>
  <c r="J733" i="6"/>
  <c r="S733" i="6" s="1"/>
  <c r="H733" i="6"/>
  <c r="I733" i="6" s="1"/>
  <c r="G733" i="6"/>
  <c r="F733" i="6"/>
  <c r="T733" i="6" s="1"/>
  <c r="E733" i="6"/>
  <c r="D733" i="6"/>
  <c r="B733" i="6"/>
  <c r="O733" i="6" s="1"/>
  <c r="A733" i="6"/>
  <c r="U732" i="6"/>
  <c r="S732" i="6"/>
  <c r="M732" i="6"/>
  <c r="L732" i="6"/>
  <c r="P732" i="6" s="1"/>
  <c r="K732" i="6"/>
  <c r="J732" i="6"/>
  <c r="H732" i="6"/>
  <c r="G732" i="6"/>
  <c r="F732" i="6"/>
  <c r="T732" i="6" s="1"/>
  <c r="E732" i="6"/>
  <c r="R732" i="6" s="1"/>
  <c r="D732" i="6"/>
  <c r="Q732" i="6" s="1"/>
  <c r="B732" i="6"/>
  <c r="C732" i="6" s="1"/>
  <c r="A732" i="6"/>
  <c r="U731" i="6"/>
  <c r="S731" i="6"/>
  <c r="R731" i="6"/>
  <c r="Q731" i="6"/>
  <c r="P731" i="6"/>
  <c r="O731" i="6"/>
  <c r="N731" i="6"/>
  <c r="M731" i="6"/>
  <c r="L731" i="6"/>
  <c r="K731" i="6"/>
  <c r="J731" i="6"/>
  <c r="H731" i="6"/>
  <c r="I731" i="6" s="1"/>
  <c r="G731" i="6"/>
  <c r="F731" i="6"/>
  <c r="T731" i="6" s="1"/>
  <c r="E731" i="6"/>
  <c r="D731" i="6"/>
  <c r="C731" i="6"/>
  <c r="B731" i="6"/>
  <c r="A731" i="6"/>
  <c r="S730" i="6"/>
  <c r="R730" i="6"/>
  <c r="P730" i="6"/>
  <c r="N730" i="6"/>
  <c r="M730" i="6"/>
  <c r="L730" i="6"/>
  <c r="K730" i="6"/>
  <c r="U730" i="6" s="1"/>
  <c r="J730" i="6"/>
  <c r="H730" i="6"/>
  <c r="G730" i="6"/>
  <c r="F730" i="6"/>
  <c r="T730" i="6" s="1"/>
  <c r="E730" i="6"/>
  <c r="D730" i="6"/>
  <c r="Q730" i="6" s="1"/>
  <c r="B730" i="6"/>
  <c r="A730" i="6"/>
  <c r="U729" i="6"/>
  <c r="R729" i="6"/>
  <c r="O729" i="6"/>
  <c r="N729" i="6"/>
  <c r="M729" i="6"/>
  <c r="L729" i="6"/>
  <c r="P729" i="6" s="1"/>
  <c r="K729" i="6"/>
  <c r="J729" i="6"/>
  <c r="S729" i="6" s="1"/>
  <c r="G729" i="6"/>
  <c r="H729" i="6" s="1"/>
  <c r="I729" i="6" s="1"/>
  <c r="F729" i="6"/>
  <c r="T729" i="6" s="1"/>
  <c r="E729" i="6"/>
  <c r="D729" i="6"/>
  <c r="Q729" i="6" s="1"/>
  <c r="B729" i="6"/>
  <c r="C729" i="6" s="1"/>
  <c r="A729" i="6"/>
  <c r="Q728" i="6"/>
  <c r="P728" i="6"/>
  <c r="M728" i="6"/>
  <c r="L728" i="6"/>
  <c r="K728" i="6"/>
  <c r="U728" i="6" s="1"/>
  <c r="J728" i="6"/>
  <c r="S728" i="6" s="1"/>
  <c r="H728" i="6"/>
  <c r="I728" i="6" s="1"/>
  <c r="G728" i="6"/>
  <c r="F728" i="6"/>
  <c r="T728" i="6" s="1"/>
  <c r="E728" i="6"/>
  <c r="R728" i="6" s="1"/>
  <c r="D728" i="6"/>
  <c r="C728" i="6"/>
  <c r="B728" i="6"/>
  <c r="A728" i="6"/>
  <c r="U727" i="6"/>
  <c r="S727" i="6"/>
  <c r="R727" i="6"/>
  <c r="P727" i="6"/>
  <c r="O727" i="6"/>
  <c r="M727" i="6"/>
  <c r="L727" i="6"/>
  <c r="K727" i="6"/>
  <c r="J727" i="6"/>
  <c r="G727" i="6"/>
  <c r="H727" i="6" s="1"/>
  <c r="I727" i="6" s="1"/>
  <c r="F727" i="6"/>
  <c r="T727" i="6" s="1"/>
  <c r="E727" i="6"/>
  <c r="D727" i="6"/>
  <c r="Q727" i="6" s="1"/>
  <c r="B727" i="6"/>
  <c r="A727" i="6"/>
  <c r="R726" i="6"/>
  <c r="Q726" i="6"/>
  <c r="P726" i="6"/>
  <c r="M726" i="6"/>
  <c r="L726" i="6"/>
  <c r="K726" i="6"/>
  <c r="U726" i="6" s="1"/>
  <c r="J726" i="6"/>
  <c r="S726" i="6" s="1"/>
  <c r="H726" i="6"/>
  <c r="I726" i="6" s="1"/>
  <c r="G726" i="6"/>
  <c r="F726" i="6"/>
  <c r="T726" i="6" s="1"/>
  <c r="E726" i="6"/>
  <c r="D726" i="6"/>
  <c r="B726" i="6"/>
  <c r="O726" i="6" s="1"/>
  <c r="A726" i="6"/>
  <c r="U725" i="6"/>
  <c r="S725" i="6"/>
  <c r="M725" i="6"/>
  <c r="L725" i="6"/>
  <c r="P725" i="6" s="1"/>
  <c r="K725" i="6"/>
  <c r="J725" i="6"/>
  <c r="H725" i="6"/>
  <c r="G725" i="6"/>
  <c r="F725" i="6"/>
  <c r="T725" i="6" s="1"/>
  <c r="E725" i="6"/>
  <c r="R725" i="6" s="1"/>
  <c r="D725" i="6"/>
  <c r="Q725" i="6" s="1"/>
  <c r="B725" i="6"/>
  <c r="C725" i="6" s="1"/>
  <c r="A725" i="6"/>
  <c r="U724" i="6"/>
  <c r="S724" i="6"/>
  <c r="R724" i="6"/>
  <c r="Q724" i="6"/>
  <c r="P724" i="6"/>
  <c r="N724" i="6"/>
  <c r="M724" i="6"/>
  <c r="L724" i="6"/>
  <c r="K724" i="6"/>
  <c r="J724" i="6"/>
  <c r="H724" i="6"/>
  <c r="I724" i="6" s="1"/>
  <c r="G724" i="6"/>
  <c r="F724" i="6"/>
  <c r="T724" i="6" s="1"/>
  <c r="E724" i="6"/>
  <c r="D724" i="6"/>
  <c r="B724" i="6"/>
  <c r="C724" i="6" s="1"/>
  <c r="A724" i="6"/>
  <c r="S723" i="6"/>
  <c r="R723" i="6"/>
  <c r="N723" i="6"/>
  <c r="M723" i="6"/>
  <c r="L723" i="6"/>
  <c r="P723" i="6" s="1"/>
  <c r="K723" i="6"/>
  <c r="U723" i="6" s="1"/>
  <c r="J723" i="6"/>
  <c r="H723" i="6"/>
  <c r="G723" i="6"/>
  <c r="F723" i="6"/>
  <c r="T723" i="6" s="1"/>
  <c r="E723" i="6"/>
  <c r="D723" i="6"/>
  <c r="Q723" i="6" s="1"/>
  <c r="B723" i="6"/>
  <c r="A723" i="6"/>
  <c r="U722" i="6"/>
  <c r="T722" i="6"/>
  <c r="R722" i="6"/>
  <c r="O722" i="6"/>
  <c r="N722" i="6"/>
  <c r="M722" i="6"/>
  <c r="L722" i="6"/>
  <c r="P722" i="6" s="1"/>
  <c r="K722" i="6"/>
  <c r="J722" i="6"/>
  <c r="S722" i="6" s="1"/>
  <c r="G722" i="6"/>
  <c r="H722" i="6" s="1"/>
  <c r="F722" i="6"/>
  <c r="E722" i="6"/>
  <c r="D722" i="6"/>
  <c r="Q722" i="6" s="1"/>
  <c r="B722" i="6"/>
  <c r="C722" i="6" s="1"/>
  <c r="A722" i="6"/>
  <c r="R721" i="6"/>
  <c r="Q721" i="6"/>
  <c r="P721" i="6"/>
  <c r="M721" i="6"/>
  <c r="L721" i="6"/>
  <c r="K721" i="6"/>
  <c r="U721" i="6" s="1"/>
  <c r="J721" i="6"/>
  <c r="S721" i="6" s="1"/>
  <c r="H721" i="6"/>
  <c r="I721" i="6" s="1"/>
  <c r="G721" i="6"/>
  <c r="F721" i="6"/>
  <c r="T721" i="6" s="1"/>
  <c r="E721" i="6"/>
  <c r="D721" i="6"/>
  <c r="B721" i="6"/>
  <c r="A721" i="6"/>
  <c r="U720" i="6"/>
  <c r="T720" i="6"/>
  <c r="S720" i="6"/>
  <c r="R720" i="6"/>
  <c r="P720" i="6"/>
  <c r="O720" i="6"/>
  <c r="N720" i="6"/>
  <c r="M720" i="6"/>
  <c r="L720" i="6"/>
  <c r="K720" i="6"/>
  <c r="J720" i="6"/>
  <c r="G720" i="6"/>
  <c r="H720" i="6" s="1"/>
  <c r="I720" i="6" s="1"/>
  <c r="F720" i="6"/>
  <c r="E720" i="6"/>
  <c r="D720" i="6"/>
  <c r="Q720" i="6" s="1"/>
  <c r="B720" i="6"/>
  <c r="A720" i="6"/>
  <c r="Q719" i="6"/>
  <c r="P719" i="6"/>
  <c r="M719" i="6"/>
  <c r="L719" i="6"/>
  <c r="K719" i="6"/>
  <c r="U719" i="6" s="1"/>
  <c r="J719" i="6"/>
  <c r="S719" i="6" s="1"/>
  <c r="H719" i="6"/>
  <c r="I719" i="6" s="1"/>
  <c r="G719" i="6"/>
  <c r="F719" i="6"/>
  <c r="T719" i="6" s="1"/>
  <c r="E719" i="6"/>
  <c r="R719" i="6" s="1"/>
  <c r="D719" i="6"/>
  <c r="B719" i="6"/>
  <c r="O719" i="6" s="1"/>
  <c r="A719" i="6"/>
  <c r="U718" i="6"/>
  <c r="M718" i="6"/>
  <c r="L718" i="6"/>
  <c r="P718" i="6" s="1"/>
  <c r="K718" i="6"/>
  <c r="J718" i="6"/>
  <c r="S718" i="6" s="1"/>
  <c r="G718" i="6"/>
  <c r="H718" i="6" s="1"/>
  <c r="I718" i="6" s="1"/>
  <c r="F718" i="6"/>
  <c r="T718" i="6" s="1"/>
  <c r="E718" i="6"/>
  <c r="D718" i="6"/>
  <c r="Q718" i="6" s="1"/>
  <c r="B718" i="6"/>
  <c r="C718" i="6" s="1"/>
  <c r="A718" i="6"/>
  <c r="U717" i="6"/>
  <c r="S717" i="6"/>
  <c r="R717" i="6"/>
  <c r="Q717" i="6"/>
  <c r="P717" i="6"/>
  <c r="O717" i="6"/>
  <c r="N717" i="6"/>
  <c r="M717" i="6"/>
  <c r="L717" i="6"/>
  <c r="K717" i="6"/>
  <c r="J717" i="6"/>
  <c r="H717" i="6"/>
  <c r="I717" i="6" s="1"/>
  <c r="G717" i="6"/>
  <c r="F717" i="6"/>
  <c r="T717" i="6" s="1"/>
  <c r="E717" i="6"/>
  <c r="D717" i="6"/>
  <c r="C717" i="6"/>
  <c r="B717" i="6"/>
  <c r="V717" i="6" s="1"/>
  <c r="W717" i="6" s="1"/>
  <c r="X717" i="6" s="1"/>
  <c r="A717" i="6"/>
  <c r="S716" i="6"/>
  <c r="M716" i="6"/>
  <c r="L716" i="6"/>
  <c r="P716" i="6" s="1"/>
  <c r="K716" i="6"/>
  <c r="U716" i="6" s="1"/>
  <c r="J716" i="6"/>
  <c r="H716" i="6"/>
  <c r="I716" i="6" s="1"/>
  <c r="G716" i="6"/>
  <c r="F716" i="6"/>
  <c r="T716" i="6" s="1"/>
  <c r="E716" i="6"/>
  <c r="R716" i="6" s="1"/>
  <c r="D716" i="6"/>
  <c r="Q716" i="6" s="1"/>
  <c r="B716" i="6"/>
  <c r="A716" i="6"/>
  <c r="U715" i="6"/>
  <c r="T715" i="6"/>
  <c r="R715" i="6"/>
  <c r="O715" i="6"/>
  <c r="N715" i="6"/>
  <c r="M715" i="6"/>
  <c r="L715" i="6"/>
  <c r="P715" i="6" s="1"/>
  <c r="K715" i="6"/>
  <c r="J715" i="6"/>
  <c r="S715" i="6" s="1"/>
  <c r="H715" i="6"/>
  <c r="V715" i="6" s="1"/>
  <c r="G715" i="6"/>
  <c r="F715" i="6"/>
  <c r="E715" i="6"/>
  <c r="D715" i="6"/>
  <c r="Q715" i="6" s="1"/>
  <c r="B715" i="6"/>
  <c r="C715" i="6" s="1"/>
  <c r="A715" i="6"/>
  <c r="T714" i="6"/>
  <c r="S714" i="6"/>
  <c r="R714" i="6"/>
  <c r="Q714" i="6"/>
  <c r="P714" i="6"/>
  <c r="M714" i="6"/>
  <c r="L714" i="6"/>
  <c r="K714" i="6"/>
  <c r="U714" i="6" s="1"/>
  <c r="J714" i="6"/>
  <c r="H714" i="6"/>
  <c r="G714" i="6"/>
  <c r="F714" i="6"/>
  <c r="E714" i="6"/>
  <c r="D714" i="6"/>
  <c r="B714" i="6"/>
  <c r="A714" i="6"/>
  <c r="U713" i="6"/>
  <c r="S713" i="6"/>
  <c r="R713" i="6"/>
  <c r="M713" i="6"/>
  <c r="L713" i="6"/>
  <c r="P713" i="6" s="1"/>
  <c r="K713" i="6"/>
  <c r="J713" i="6"/>
  <c r="G713" i="6"/>
  <c r="H713" i="6" s="1"/>
  <c r="I713" i="6" s="1"/>
  <c r="F713" i="6"/>
  <c r="T713" i="6" s="1"/>
  <c r="E713" i="6"/>
  <c r="D713" i="6"/>
  <c r="Q713" i="6" s="1"/>
  <c r="B713" i="6"/>
  <c r="A713" i="6"/>
  <c r="Q712" i="6"/>
  <c r="N712" i="6"/>
  <c r="M712" i="6"/>
  <c r="L712" i="6"/>
  <c r="P712" i="6" s="1"/>
  <c r="K712" i="6"/>
  <c r="U712" i="6" s="1"/>
  <c r="J712" i="6"/>
  <c r="S712" i="6" s="1"/>
  <c r="H712" i="6"/>
  <c r="G712" i="6"/>
  <c r="F712" i="6"/>
  <c r="T712" i="6" s="1"/>
  <c r="E712" i="6"/>
  <c r="R712" i="6" s="1"/>
  <c r="D712" i="6"/>
  <c r="C712" i="6"/>
  <c r="B712" i="6"/>
  <c r="O712" i="6" s="1"/>
  <c r="A712" i="6"/>
  <c r="U711" i="6"/>
  <c r="T711" i="6"/>
  <c r="S711" i="6"/>
  <c r="R711" i="6"/>
  <c r="M711" i="6"/>
  <c r="L711" i="6"/>
  <c r="P711" i="6" s="1"/>
  <c r="K711" i="6"/>
  <c r="J711" i="6"/>
  <c r="G711" i="6"/>
  <c r="H711" i="6" s="1"/>
  <c r="F711" i="6"/>
  <c r="E711" i="6"/>
  <c r="D711" i="6"/>
  <c r="Q711" i="6" s="1"/>
  <c r="B711" i="6"/>
  <c r="C711" i="6" s="1"/>
  <c r="A711" i="6"/>
  <c r="U710" i="6"/>
  <c r="S710" i="6"/>
  <c r="R710" i="6"/>
  <c r="P710" i="6"/>
  <c r="O710" i="6"/>
  <c r="N710" i="6"/>
  <c r="M710" i="6"/>
  <c r="L710" i="6"/>
  <c r="K710" i="6"/>
  <c r="J710" i="6"/>
  <c r="H710" i="6"/>
  <c r="I710" i="6" s="1"/>
  <c r="G710" i="6"/>
  <c r="F710" i="6"/>
  <c r="T710" i="6" s="1"/>
  <c r="E710" i="6"/>
  <c r="D710" i="6"/>
  <c r="Q710" i="6" s="1"/>
  <c r="C710" i="6"/>
  <c r="B710" i="6"/>
  <c r="A710" i="6"/>
  <c r="R709" i="6"/>
  <c r="O709" i="6"/>
  <c r="N709" i="6"/>
  <c r="M709" i="6"/>
  <c r="L709" i="6"/>
  <c r="P709" i="6" s="1"/>
  <c r="K709" i="6"/>
  <c r="U709" i="6" s="1"/>
  <c r="J709" i="6"/>
  <c r="S709" i="6" s="1"/>
  <c r="H709" i="6"/>
  <c r="I709" i="6" s="1"/>
  <c r="G709" i="6"/>
  <c r="F709" i="6"/>
  <c r="T709" i="6" s="1"/>
  <c r="E709" i="6"/>
  <c r="D709" i="6"/>
  <c r="Q709" i="6" s="1"/>
  <c r="B709" i="6"/>
  <c r="A709" i="6"/>
  <c r="U708" i="6"/>
  <c r="R708" i="6"/>
  <c r="O708" i="6"/>
  <c r="N708" i="6"/>
  <c r="M708" i="6"/>
  <c r="L708" i="6"/>
  <c r="P708" i="6" s="1"/>
  <c r="K708" i="6"/>
  <c r="J708" i="6"/>
  <c r="S708" i="6" s="1"/>
  <c r="H708" i="6"/>
  <c r="I708" i="6" s="1"/>
  <c r="G708" i="6"/>
  <c r="F708" i="6"/>
  <c r="T708" i="6" s="1"/>
  <c r="V708" i="6" s="1"/>
  <c r="W708" i="6" s="1"/>
  <c r="X708" i="6" s="1"/>
  <c r="E708" i="6"/>
  <c r="D708" i="6"/>
  <c r="Q708" i="6" s="1"/>
  <c r="B708" i="6"/>
  <c r="C708" i="6" s="1"/>
  <c r="A708" i="6"/>
  <c r="P707" i="6"/>
  <c r="M707" i="6"/>
  <c r="L707" i="6"/>
  <c r="K707" i="6"/>
  <c r="U707" i="6" s="1"/>
  <c r="J707" i="6"/>
  <c r="S707" i="6" s="1"/>
  <c r="G707" i="6"/>
  <c r="H707" i="6" s="1"/>
  <c r="I707" i="6" s="1"/>
  <c r="F707" i="6"/>
  <c r="T707" i="6" s="1"/>
  <c r="E707" i="6"/>
  <c r="R707" i="6" s="1"/>
  <c r="D707" i="6"/>
  <c r="Q707" i="6" s="1"/>
  <c r="B707" i="6"/>
  <c r="A707" i="6"/>
  <c r="U706" i="6"/>
  <c r="T706" i="6"/>
  <c r="S706" i="6"/>
  <c r="R706" i="6"/>
  <c r="Q706" i="6"/>
  <c r="P706" i="6"/>
  <c r="N706" i="6"/>
  <c r="M706" i="6"/>
  <c r="L706" i="6"/>
  <c r="K706" i="6"/>
  <c r="J706" i="6"/>
  <c r="G706" i="6"/>
  <c r="H706" i="6" s="1"/>
  <c r="I706" i="6" s="1"/>
  <c r="F706" i="6"/>
  <c r="E706" i="6"/>
  <c r="D706" i="6"/>
  <c r="B706" i="6"/>
  <c r="V706" i="6" s="1"/>
  <c r="A706" i="6"/>
  <c r="Q705" i="6"/>
  <c r="P705" i="6"/>
  <c r="M705" i="6"/>
  <c r="L705" i="6"/>
  <c r="K705" i="6"/>
  <c r="U705" i="6" s="1"/>
  <c r="J705" i="6"/>
  <c r="S705" i="6" s="1"/>
  <c r="I705" i="6"/>
  <c r="H705" i="6"/>
  <c r="G705" i="6"/>
  <c r="F705" i="6"/>
  <c r="T705" i="6" s="1"/>
  <c r="E705" i="6"/>
  <c r="R705" i="6" s="1"/>
  <c r="V705" i="6" s="1"/>
  <c r="W705" i="6" s="1"/>
  <c r="D705" i="6"/>
  <c r="C705" i="6"/>
  <c r="B705" i="6"/>
  <c r="O705" i="6" s="1"/>
  <c r="A705" i="6"/>
  <c r="U704" i="6"/>
  <c r="R704" i="6"/>
  <c r="M704" i="6"/>
  <c r="L704" i="6"/>
  <c r="P704" i="6" s="1"/>
  <c r="K704" i="6"/>
  <c r="J704" i="6"/>
  <c r="S704" i="6" s="1"/>
  <c r="G704" i="6"/>
  <c r="H704" i="6" s="1"/>
  <c r="I704" i="6" s="1"/>
  <c r="F704" i="6"/>
  <c r="E704" i="6"/>
  <c r="D704" i="6"/>
  <c r="Q704" i="6" s="1"/>
  <c r="B704" i="6"/>
  <c r="C704" i="6" s="1"/>
  <c r="A704" i="6"/>
  <c r="U703" i="6"/>
  <c r="S703" i="6"/>
  <c r="Q703" i="6"/>
  <c r="P703" i="6"/>
  <c r="O703" i="6"/>
  <c r="M703" i="6"/>
  <c r="L703" i="6"/>
  <c r="K703" i="6"/>
  <c r="J703" i="6"/>
  <c r="H703" i="6"/>
  <c r="G703" i="6"/>
  <c r="F703" i="6"/>
  <c r="T703" i="6" s="1"/>
  <c r="E703" i="6"/>
  <c r="D703" i="6"/>
  <c r="B703" i="6"/>
  <c r="N703" i="6" s="1"/>
  <c r="A703" i="6"/>
  <c r="O702" i="6"/>
  <c r="N702" i="6"/>
  <c r="M702" i="6"/>
  <c r="L702" i="6"/>
  <c r="P702" i="6" s="1"/>
  <c r="K702" i="6"/>
  <c r="U702" i="6" s="1"/>
  <c r="J702" i="6"/>
  <c r="S702" i="6" s="1"/>
  <c r="H702" i="6"/>
  <c r="G702" i="6"/>
  <c r="F702" i="6"/>
  <c r="T702" i="6" s="1"/>
  <c r="E702" i="6"/>
  <c r="R702" i="6" s="1"/>
  <c r="D702" i="6"/>
  <c r="Q702" i="6" s="1"/>
  <c r="B702" i="6"/>
  <c r="A702" i="6"/>
  <c r="T701" i="6"/>
  <c r="R701" i="6"/>
  <c r="O701" i="6"/>
  <c r="N701" i="6"/>
  <c r="M701" i="6"/>
  <c r="L701" i="6"/>
  <c r="P701" i="6" s="1"/>
  <c r="K701" i="6"/>
  <c r="U701" i="6" s="1"/>
  <c r="J701" i="6"/>
  <c r="S701" i="6" s="1"/>
  <c r="H701" i="6"/>
  <c r="I701" i="6" s="1"/>
  <c r="G701" i="6"/>
  <c r="F701" i="6"/>
  <c r="E701" i="6"/>
  <c r="D701" i="6"/>
  <c r="Q701" i="6" s="1"/>
  <c r="B701" i="6"/>
  <c r="C701" i="6" s="1"/>
  <c r="A701" i="6"/>
  <c r="U700" i="6"/>
  <c r="S700" i="6"/>
  <c r="P700" i="6"/>
  <c r="M700" i="6"/>
  <c r="L700" i="6"/>
  <c r="K700" i="6"/>
  <c r="J700" i="6"/>
  <c r="G700" i="6"/>
  <c r="H700" i="6" s="1"/>
  <c r="I700" i="6" s="1"/>
  <c r="F700" i="6"/>
  <c r="T700" i="6" s="1"/>
  <c r="E700" i="6"/>
  <c r="R700" i="6" s="1"/>
  <c r="D700" i="6"/>
  <c r="Q700" i="6" s="1"/>
  <c r="B700" i="6"/>
  <c r="A700" i="6"/>
  <c r="U699" i="6"/>
  <c r="S699" i="6"/>
  <c r="R699" i="6"/>
  <c r="Q699" i="6"/>
  <c r="O699" i="6"/>
  <c r="N699" i="6"/>
  <c r="M699" i="6"/>
  <c r="L699" i="6"/>
  <c r="P699" i="6" s="1"/>
  <c r="K699" i="6"/>
  <c r="J699" i="6"/>
  <c r="G699" i="6"/>
  <c r="H699" i="6" s="1"/>
  <c r="I699" i="6" s="1"/>
  <c r="F699" i="6"/>
  <c r="T699" i="6" s="1"/>
  <c r="E699" i="6"/>
  <c r="D699" i="6"/>
  <c r="B699" i="6"/>
  <c r="A699" i="6"/>
  <c r="Q698" i="6"/>
  <c r="M698" i="6"/>
  <c r="L698" i="6"/>
  <c r="P698" i="6" s="1"/>
  <c r="K698" i="6"/>
  <c r="U698" i="6" s="1"/>
  <c r="J698" i="6"/>
  <c r="S698" i="6" s="1"/>
  <c r="I698" i="6"/>
  <c r="H698" i="6"/>
  <c r="G698" i="6"/>
  <c r="F698" i="6"/>
  <c r="T698" i="6" s="1"/>
  <c r="E698" i="6"/>
  <c r="R698" i="6" s="1"/>
  <c r="D698" i="6"/>
  <c r="B698" i="6"/>
  <c r="A698" i="6"/>
  <c r="U697" i="6"/>
  <c r="M697" i="6"/>
  <c r="L697" i="6"/>
  <c r="P697" i="6" s="1"/>
  <c r="K697" i="6"/>
  <c r="J697" i="6"/>
  <c r="S697" i="6" s="1"/>
  <c r="H697" i="6"/>
  <c r="G697" i="6"/>
  <c r="F697" i="6"/>
  <c r="T697" i="6" s="1"/>
  <c r="E697" i="6"/>
  <c r="R697" i="6" s="1"/>
  <c r="D697" i="6"/>
  <c r="Q697" i="6" s="1"/>
  <c r="B697" i="6"/>
  <c r="C697" i="6" s="1"/>
  <c r="A697" i="6"/>
  <c r="U696" i="6"/>
  <c r="S696" i="6"/>
  <c r="R696" i="6"/>
  <c r="Q696" i="6"/>
  <c r="P696" i="6"/>
  <c r="M696" i="6"/>
  <c r="L696" i="6"/>
  <c r="K696" i="6"/>
  <c r="J696" i="6"/>
  <c r="G696" i="6"/>
  <c r="H696" i="6" s="1"/>
  <c r="I696" i="6" s="1"/>
  <c r="F696" i="6"/>
  <c r="T696" i="6" s="1"/>
  <c r="E696" i="6"/>
  <c r="D696" i="6"/>
  <c r="B696" i="6"/>
  <c r="A696" i="6"/>
  <c r="S695" i="6"/>
  <c r="R695" i="6"/>
  <c r="M695" i="6"/>
  <c r="L695" i="6"/>
  <c r="P695" i="6" s="1"/>
  <c r="K695" i="6"/>
  <c r="U695" i="6" s="1"/>
  <c r="J695" i="6"/>
  <c r="H695" i="6"/>
  <c r="I695" i="6" s="1"/>
  <c r="G695" i="6"/>
  <c r="F695" i="6"/>
  <c r="T695" i="6" s="1"/>
  <c r="E695" i="6"/>
  <c r="D695" i="6"/>
  <c r="Q695" i="6" s="1"/>
  <c r="C695" i="6"/>
  <c r="B695" i="6"/>
  <c r="O695" i="6" s="1"/>
  <c r="A695" i="6"/>
  <c r="T694" i="6"/>
  <c r="R694" i="6"/>
  <c r="O694" i="6"/>
  <c r="N694" i="6"/>
  <c r="M694" i="6"/>
  <c r="L694" i="6"/>
  <c r="P694" i="6" s="1"/>
  <c r="K694" i="6"/>
  <c r="U694" i="6" s="1"/>
  <c r="J694" i="6"/>
  <c r="S694" i="6" s="1"/>
  <c r="G694" i="6"/>
  <c r="H694" i="6" s="1"/>
  <c r="F694" i="6"/>
  <c r="E694" i="6"/>
  <c r="D694" i="6"/>
  <c r="Q694" i="6" s="1"/>
  <c r="B694" i="6"/>
  <c r="C694" i="6" s="1"/>
  <c r="A694" i="6"/>
  <c r="U693" i="6"/>
  <c r="T693" i="6"/>
  <c r="S693" i="6"/>
  <c r="P693" i="6"/>
  <c r="M693" i="6"/>
  <c r="L693" i="6"/>
  <c r="K693" i="6"/>
  <c r="J693" i="6"/>
  <c r="G693" i="6"/>
  <c r="H693" i="6" s="1"/>
  <c r="I693" i="6" s="1"/>
  <c r="F693" i="6"/>
  <c r="E693" i="6"/>
  <c r="R693" i="6" s="1"/>
  <c r="D693" i="6"/>
  <c r="Q693" i="6" s="1"/>
  <c r="C693" i="6"/>
  <c r="B693" i="6"/>
  <c r="A693" i="6"/>
  <c r="U692" i="6"/>
  <c r="T692" i="6"/>
  <c r="S692" i="6"/>
  <c r="R692" i="6"/>
  <c r="Q692" i="6"/>
  <c r="O692" i="6"/>
  <c r="N692" i="6"/>
  <c r="M692" i="6"/>
  <c r="L692" i="6"/>
  <c r="P692" i="6" s="1"/>
  <c r="K692" i="6"/>
  <c r="J692" i="6"/>
  <c r="G692" i="6"/>
  <c r="H692" i="6" s="1"/>
  <c r="I692" i="6" s="1"/>
  <c r="F692" i="6"/>
  <c r="E692" i="6"/>
  <c r="D692" i="6"/>
  <c r="B692" i="6"/>
  <c r="V692" i="6" s="1"/>
  <c r="W692" i="6" s="1"/>
  <c r="X692" i="6" s="1"/>
  <c r="A692" i="6"/>
  <c r="V691" i="6"/>
  <c r="R691" i="6"/>
  <c r="Q691" i="6"/>
  <c r="P691" i="6"/>
  <c r="O691" i="6"/>
  <c r="M691" i="6"/>
  <c r="L691" i="6"/>
  <c r="K691" i="6"/>
  <c r="U691" i="6" s="1"/>
  <c r="J691" i="6"/>
  <c r="S691" i="6" s="1"/>
  <c r="I691" i="6"/>
  <c r="H691" i="6"/>
  <c r="G691" i="6"/>
  <c r="F691" i="6"/>
  <c r="T691" i="6" s="1"/>
  <c r="E691" i="6"/>
  <c r="D691" i="6"/>
  <c r="C691" i="6"/>
  <c r="B691" i="6"/>
  <c r="N691" i="6" s="1"/>
  <c r="A691" i="6"/>
  <c r="S690" i="6"/>
  <c r="R690" i="6"/>
  <c r="M690" i="6"/>
  <c r="L690" i="6"/>
  <c r="P690" i="6" s="1"/>
  <c r="K690" i="6"/>
  <c r="U690" i="6" s="1"/>
  <c r="J690" i="6"/>
  <c r="G690" i="6"/>
  <c r="H690" i="6" s="1"/>
  <c r="I690" i="6" s="1"/>
  <c r="F690" i="6"/>
  <c r="E690" i="6"/>
  <c r="D690" i="6"/>
  <c r="Q690" i="6" s="1"/>
  <c r="B690" i="6"/>
  <c r="C690" i="6" s="1"/>
  <c r="A690" i="6"/>
  <c r="U689" i="6"/>
  <c r="S689" i="6"/>
  <c r="Q689" i="6"/>
  <c r="P689" i="6"/>
  <c r="O689" i="6"/>
  <c r="M689" i="6"/>
  <c r="L689" i="6"/>
  <c r="K689" i="6"/>
  <c r="J689" i="6"/>
  <c r="G689" i="6"/>
  <c r="H689" i="6" s="1"/>
  <c r="F689" i="6"/>
  <c r="T689" i="6" s="1"/>
  <c r="E689" i="6"/>
  <c r="R689" i="6" s="1"/>
  <c r="D689" i="6"/>
  <c r="C689" i="6"/>
  <c r="B689" i="6"/>
  <c r="N689" i="6" s="1"/>
  <c r="A689" i="6"/>
  <c r="Q688" i="6"/>
  <c r="O688" i="6"/>
  <c r="N688" i="6"/>
  <c r="M688" i="6"/>
  <c r="L688" i="6"/>
  <c r="P688" i="6" s="1"/>
  <c r="K688" i="6"/>
  <c r="U688" i="6" s="1"/>
  <c r="J688" i="6"/>
  <c r="S688" i="6" s="1"/>
  <c r="H688" i="6"/>
  <c r="I688" i="6" s="1"/>
  <c r="G688" i="6"/>
  <c r="F688" i="6"/>
  <c r="T688" i="6" s="1"/>
  <c r="E688" i="6"/>
  <c r="R688" i="6" s="1"/>
  <c r="D688" i="6"/>
  <c r="C688" i="6"/>
  <c r="B688" i="6"/>
  <c r="A688" i="6"/>
  <c r="U687" i="6"/>
  <c r="T687" i="6"/>
  <c r="R687" i="6"/>
  <c r="O687" i="6"/>
  <c r="N687" i="6"/>
  <c r="M687" i="6"/>
  <c r="L687" i="6"/>
  <c r="P687" i="6" s="1"/>
  <c r="K687" i="6"/>
  <c r="J687" i="6"/>
  <c r="S687" i="6" s="1"/>
  <c r="G687" i="6"/>
  <c r="H687" i="6" s="1"/>
  <c r="F687" i="6"/>
  <c r="E687" i="6"/>
  <c r="D687" i="6"/>
  <c r="Q687" i="6" s="1"/>
  <c r="B687" i="6"/>
  <c r="C687" i="6" s="1"/>
  <c r="A687" i="6"/>
  <c r="Q686" i="6"/>
  <c r="P686" i="6"/>
  <c r="M686" i="6"/>
  <c r="L686" i="6"/>
  <c r="K686" i="6"/>
  <c r="U686" i="6" s="1"/>
  <c r="J686" i="6"/>
  <c r="S686" i="6" s="1"/>
  <c r="H686" i="6"/>
  <c r="I686" i="6" s="1"/>
  <c r="G686" i="6"/>
  <c r="F686" i="6"/>
  <c r="T686" i="6" s="1"/>
  <c r="E686" i="6"/>
  <c r="R686" i="6" s="1"/>
  <c r="D686" i="6"/>
  <c r="C686" i="6"/>
  <c r="B686" i="6"/>
  <c r="A686" i="6"/>
  <c r="U685" i="6"/>
  <c r="T685" i="6"/>
  <c r="S685" i="6"/>
  <c r="R685" i="6"/>
  <c r="Q685" i="6"/>
  <c r="P685" i="6"/>
  <c r="M685" i="6"/>
  <c r="L685" i="6"/>
  <c r="K685" i="6"/>
  <c r="J685" i="6"/>
  <c r="G685" i="6"/>
  <c r="H685" i="6" s="1"/>
  <c r="F685" i="6"/>
  <c r="E685" i="6"/>
  <c r="D685" i="6"/>
  <c r="B685" i="6"/>
  <c r="V685" i="6" s="1"/>
  <c r="W685" i="6" s="1"/>
  <c r="X685" i="6" s="1"/>
  <c r="A685" i="6"/>
  <c r="Q684" i="6"/>
  <c r="P684" i="6"/>
  <c r="M684" i="6"/>
  <c r="L684" i="6"/>
  <c r="K684" i="6"/>
  <c r="U684" i="6" s="1"/>
  <c r="J684" i="6"/>
  <c r="S684" i="6" s="1"/>
  <c r="H684" i="6"/>
  <c r="I684" i="6" s="1"/>
  <c r="G684" i="6"/>
  <c r="F684" i="6"/>
  <c r="T684" i="6" s="1"/>
  <c r="E684" i="6"/>
  <c r="R684" i="6" s="1"/>
  <c r="D684" i="6"/>
  <c r="C684" i="6"/>
  <c r="B684" i="6"/>
  <c r="O684" i="6" s="1"/>
  <c r="A684" i="6"/>
  <c r="T683" i="6"/>
  <c r="R683" i="6"/>
  <c r="M683" i="6"/>
  <c r="L683" i="6"/>
  <c r="P683" i="6" s="1"/>
  <c r="K683" i="6"/>
  <c r="U683" i="6" s="1"/>
  <c r="J683" i="6"/>
  <c r="S683" i="6" s="1"/>
  <c r="I683" i="6"/>
  <c r="H683" i="6"/>
  <c r="G683" i="6"/>
  <c r="F683" i="6"/>
  <c r="E683" i="6"/>
  <c r="D683" i="6"/>
  <c r="Q683" i="6" s="1"/>
  <c r="B683" i="6"/>
  <c r="C683" i="6" s="1"/>
  <c r="A683" i="6"/>
  <c r="U682" i="6"/>
  <c r="S682" i="6"/>
  <c r="Q682" i="6"/>
  <c r="P682" i="6"/>
  <c r="M682" i="6"/>
  <c r="L682" i="6"/>
  <c r="K682" i="6"/>
  <c r="J682" i="6"/>
  <c r="G682" i="6"/>
  <c r="H682" i="6" s="1"/>
  <c r="F682" i="6"/>
  <c r="T682" i="6" s="1"/>
  <c r="E682" i="6"/>
  <c r="R682" i="6" s="1"/>
  <c r="D682" i="6"/>
  <c r="C682" i="6"/>
  <c r="B682" i="6"/>
  <c r="O682" i="6" s="1"/>
  <c r="A682" i="6"/>
  <c r="R681" i="6"/>
  <c r="Q681" i="6"/>
  <c r="N681" i="6"/>
  <c r="M681" i="6"/>
  <c r="L681" i="6"/>
  <c r="P681" i="6" s="1"/>
  <c r="K681" i="6"/>
  <c r="U681" i="6" s="1"/>
  <c r="J681" i="6"/>
  <c r="S681" i="6" s="1"/>
  <c r="H681" i="6"/>
  <c r="I681" i="6" s="1"/>
  <c r="G681" i="6"/>
  <c r="F681" i="6"/>
  <c r="T681" i="6" s="1"/>
  <c r="E681" i="6"/>
  <c r="D681" i="6"/>
  <c r="B681" i="6"/>
  <c r="O681" i="6" s="1"/>
  <c r="A681" i="6"/>
  <c r="U680" i="6"/>
  <c r="R680" i="6"/>
  <c r="O680" i="6"/>
  <c r="N680" i="6"/>
  <c r="M680" i="6"/>
  <c r="L680" i="6"/>
  <c r="P680" i="6" s="1"/>
  <c r="K680" i="6"/>
  <c r="J680" i="6"/>
  <c r="S680" i="6" s="1"/>
  <c r="G680" i="6"/>
  <c r="H680" i="6" s="1"/>
  <c r="I680" i="6" s="1"/>
  <c r="F680" i="6"/>
  <c r="T680" i="6" s="1"/>
  <c r="E680" i="6"/>
  <c r="D680" i="6"/>
  <c r="Q680" i="6" s="1"/>
  <c r="B680" i="6"/>
  <c r="C680" i="6" s="1"/>
  <c r="A680" i="6"/>
  <c r="T679" i="6"/>
  <c r="R679" i="6"/>
  <c r="Q679" i="6"/>
  <c r="P679" i="6"/>
  <c r="M679" i="6"/>
  <c r="L679" i="6"/>
  <c r="K679" i="6"/>
  <c r="U679" i="6" s="1"/>
  <c r="J679" i="6"/>
  <c r="S679" i="6" s="1"/>
  <c r="H679" i="6"/>
  <c r="I679" i="6" s="1"/>
  <c r="G679" i="6"/>
  <c r="F679" i="6"/>
  <c r="E679" i="6"/>
  <c r="D679" i="6"/>
  <c r="B679" i="6"/>
  <c r="A679" i="6"/>
  <c r="U678" i="6"/>
  <c r="T678" i="6"/>
  <c r="S678" i="6"/>
  <c r="P678" i="6"/>
  <c r="O678" i="6"/>
  <c r="M678" i="6"/>
  <c r="L678" i="6"/>
  <c r="K678" i="6"/>
  <c r="J678" i="6"/>
  <c r="G678" i="6"/>
  <c r="H678" i="6" s="1"/>
  <c r="I678" i="6" s="1"/>
  <c r="F678" i="6"/>
  <c r="E678" i="6"/>
  <c r="R678" i="6" s="1"/>
  <c r="D678" i="6"/>
  <c r="Q678" i="6" s="1"/>
  <c r="C678" i="6"/>
  <c r="B678" i="6"/>
  <c r="A678" i="6"/>
  <c r="Q677" i="6"/>
  <c r="N677" i="6"/>
  <c r="M677" i="6"/>
  <c r="L677" i="6"/>
  <c r="P677" i="6" s="1"/>
  <c r="K677" i="6"/>
  <c r="U677" i="6" s="1"/>
  <c r="J677" i="6"/>
  <c r="S677" i="6" s="1"/>
  <c r="I677" i="6"/>
  <c r="H677" i="6"/>
  <c r="V677" i="6" s="1"/>
  <c r="W677" i="6" s="1"/>
  <c r="X677" i="6" s="1"/>
  <c r="G677" i="6"/>
  <c r="F677" i="6"/>
  <c r="T677" i="6" s="1"/>
  <c r="E677" i="6"/>
  <c r="R677" i="6" s="1"/>
  <c r="D677" i="6"/>
  <c r="B677" i="6"/>
  <c r="C677" i="6" s="1"/>
  <c r="A677" i="6"/>
  <c r="T676" i="6"/>
  <c r="S676" i="6"/>
  <c r="M676" i="6"/>
  <c r="L676" i="6"/>
  <c r="P676" i="6" s="1"/>
  <c r="K676" i="6"/>
  <c r="U676" i="6" s="1"/>
  <c r="J676" i="6"/>
  <c r="G676" i="6"/>
  <c r="H676" i="6" s="1"/>
  <c r="I676" i="6" s="1"/>
  <c r="F676" i="6"/>
  <c r="E676" i="6"/>
  <c r="D676" i="6"/>
  <c r="Q676" i="6" s="1"/>
  <c r="B676" i="6"/>
  <c r="C676" i="6" s="1"/>
  <c r="A676" i="6"/>
  <c r="U675" i="6"/>
  <c r="S675" i="6"/>
  <c r="P675" i="6"/>
  <c r="N675" i="6"/>
  <c r="M675" i="6"/>
  <c r="L675" i="6"/>
  <c r="K675" i="6"/>
  <c r="J675" i="6"/>
  <c r="I675" i="6"/>
  <c r="G675" i="6"/>
  <c r="H675" i="6" s="1"/>
  <c r="F675" i="6"/>
  <c r="T675" i="6" s="1"/>
  <c r="E675" i="6"/>
  <c r="R675" i="6" s="1"/>
  <c r="D675" i="6"/>
  <c r="Q675" i="6" s="1"/>
  <c r="B675" i="6"/>
  <c r="C675" i="6" s="1"/>
  <c r="A675" i="6"/>
  <c r="S674" i="6"/>
  <c r="R674" i="6"/>
  <c r="P674" i="6"/>
  <c r="O674" i="6"/>
  <c r="M674" i="6"/>
  <c r="L674" i="6"/>
  <c r="K674" i="6"/>
  <c r="U674" i="6" s="1"/>
  <c r="J674" i="6"/>
  <c r="H674" i="6"/>
  <c r="G674" i="6"/>
  <c r="F674" i="6"/>
  <c r="T674" i="6" s="1"/>
  <c r="E674" i="6"/>
  <c r="D674" i="6"/>
  <c r="Q674" i="6" s="1"/>
  <c r="B674" i="6"/>
  <c r="N674" i="6" s="1"/>
  <c r="A674" i="6"/>
  <c r="U673" i="6"/>
  <c r="T673" i="6"/>
  <c r="R673" i="6"/>
  <c r="O673" i="6"/>
  <c r="N673" i="6"/>
  <c r="M673" i="6"/>
  <c r="L673" i="6"/>
  <c r="P673" i="6" s="1"/>
  <c r="K673" i="6"/>
  <c r="J673" i="6"/>
  <c r="S673" i="6" s="1"/>
  <c r="G673" i="6"/>
  <c r="H673" i="6" s="1"/>
  <c r="F673" i="6"/>
  <c r="E673" i="6"/>
  <c r="D673" i="6"/>
  <c r="Q673" i="6" s="1"/>
  <c r="B673" i="6"/>
  <c r="C673" i="6" s="1"/>
  <c r="A673" i="6"/>
  <c r="T672" i="6"/>
  <c r="R672" i="6"/>
  <c r="Q672" i="6"/>
  <c r="P672" i="6"/>
  <c r="M672" i="6"/>
  <c r="L672" i="6"/>
  <c r="K672" i="6"/>
  <c r="U672" i="6" s="1"/>
  <c r="J672" i="6"/>
  <c r="S672" i="6" s="1"/>
  <c r="G672" i="6"/>
  <c r="H672" i="6" s="1"/>
  <c r="I672" i="6" s="1"/>
  <c r="F672" i="6"/>
  <c r="E672" i="6"/>
  <c r="D672" i="6"/>
  <c r="B672" i="6"/>
  <c r="A672" i="6"/>
  <c r="U671" i="6"/>
  <c r="S671" i="6"/>
  <c r="Q671" i="6"/>
  <c r="P671" i="6"/>
  <c r="M671" i="6"/>
  <c r="L671" i="6"/>
  <c r="K671" i="6"/>
  <c r="J671" i="6"/>
  <c r="G671" i="6"/>
  <c r="H671" i="6" s="1"/>
  <c r="F671" i="6"/>
  <c r="T671" i="6" s="1"/>
  <c r="E671" i="6"/>
  <c r="R671" i="6" s="1"/>
  <c r="D671" i="6"/>
  <c r="C671" i="6"/>
  <c r="B671" i="6"/>
  <c r="A671" i="6"/>
  <c r="Q670" i="6"/>
  <c r="O670" i="6"/>
  <c r="N670" i="6"/>
  <c r="M670" i="6"/>
  <c r="L670" i="6"/>
  <c r="P670" i="6" s="1"/>
  <c r="K670" i="6"/>
  <c r="U670" i="6" s="1"/>
  <c r="J670" i="6"/>
  <c r="S670" i="6" s="1"/>
  <c r="I670" i="6"/>
  <c r="H670" i="6"/>
  <c r="G670" i="6"/>
  <c r="F670" i="6"/>
  <c r="T670" i="6" s="1"/>
  <c r="E670" i="6"/>
  <c r="R670" i="6" s="1"/>
  <c r="D670" i="6"/>
  <c r="B670" i="6"/>
  <c r="V670" i="6" s="1"/>
  <c r="W670" i="6" s="1"/>
  <c r="X670" i="6" s="1"/>
  <c r="A670" i="6"/>
  <c r="U669" i="6"/>
  <c r="T669" i="6"/>
  <c r="S669" i="6"/>
  <c r="R669" i="6"/>
  <c r="M669" i="6"/>
  <c r="L669" i="6"/>
  <c r="P669" i="6" s="1"/>
  <c r="K669" i="6"/>
  <c r="J669" i="6"/>
  <c r="G669" i="6"/>
  <c r="H669" i="6" s="1"/>
  <c r="F669" i="6"/>
  <c r="E669" i="6"/>
  <c r="D669" i="6"/>
  <c r="Q669" i="6" s="1"/>
  <c r="B669" i="6"/>
  <c r="C669" i="6" s="1"/>
  <c r="A669" i="6"/>
  <c r="U668" i="6"/>
  <c r="S668" i="6"/>
  <c r="R668" i="6"/>
  <c r="P668" i="6"/>
  <c r="O668" i="6"/>
  <c r="N668" i="6"/>
  <c r="M668" i="6"/>
  <c r="L668" i="6"/>
  <c r="K668" i="6"/>
  <c r="J668" i="6"/>
  <c r="G668" i="6"/>
  <c r="H668" i="6" s="1"/>
  <c r="F668" i="6"/>
  <c r="T668" i="6" s="1"/>
  <c r="E668" i="6"/>
  <c r="D668" i="6"/>
  <c r="Q668" i="6" s="1"/>
  <c r="B668" i="6"/>
  <c r="C668" i="6" s="1"/>
  <c r="A668" i="6"/>
  <c r="S667" i="6"/>
  <c r="R667" i="6"/>
  <c r="Q667" i="6"/>
  <c r="P667" i="6"/>
  <c r="M667" i="6"/>
  <c r="L667" i="6"/>
  <c r="K667" i="6"/>
  <c r="U667" i="6" s="1"/>
  <c r="J667" i="6"/>
  <c r="H667" i="6"/>
  <c r="G667" i="6"/>
  <c r="F667" i="6"/>
  <c r="T667" i="6" s="1"/>
  <c r="E667" i="6"/>
  <c r="D667" i="6"/>
  <c r="B667" i="6"/>
  <c r="A667" i="6"/>
  <c r="R666" i="6"/>
  <c r="O666" i="6"/>
  <c r="N666" i="6"/>
  <c r="M666" i="6"/>
  <c r="L666" i="6"/>
  <c r="P666" i="6" s="1"/>
  <c r="K666" i="6"/>
  <c r="U666" i="6" s="1"/>
  <c r="J666" i="6"/>
  <c r="S666" i="6" s="1"/>
  <c r="I666" i="6"/>
  <c r="G666" i="6"/>
  <c r="H666" i="6" s="1"/>
  <c r="F666" i="6"/>
  <c r="T666" i="6" s="1"/>
  <c r="E666" i="6"/>
  <c r="D666" i="6"/>
  <c r="Q666" i="6" s="1"/>
  <c r="C666" i="6"/>
  <c r="B666" i="6"/>
  <c r="A666" i="6"/>
  <c r="U665" i="6"/>
  <c r="T665" i="6"/>
  <c r="S665" i="6"/>
  <c r="P665" i="6"/>
  <c r="M665" i="6"/>
  <c r="L665" i="6"/>
  <c r="K665" i="6"/>
  <c r="J665" i="6"/>
  <c r="G665" i="6"/>
  <c r="H665" i="6" s="1"/>
  <c r="I665" i="6" s="1"/>
  <c r="F665" i="6"/>
  <c r="E665" i="6"/>
  <c r="R665" i="6" s="1"/>
  <c r="D665" i="6"/>
  <c r="Q665" i="6" s="1"/>
  <c r="C665" i="6"/>
  <c r="B665" i="6"/>
  <c r="A665" i="6"/>
  <c r="U664" i="6"/>
  <c r="T664" i="6"/>
  <c r="S664" i="6"/>
  <c r="O664" i="6"/>
  <c r="N664" i="6"/>
  <c r="M664" i="6"/>
  <c r="L664" i="6"/>
  <c r="P664" i="6" s="1"/>
  <c r="K664" i="6"/>
  <c r="J664" i="6"/>
  <c r="G664" i="6"/>
  <c r="H664" i="6" s="1"/>
  <c r="F664" i="6"/>
  <c r="E664" i="6"/>
  <c r="R664" i="6" s="1"/>
  <c r="D664" i="6"/>
  <c r="Q664" i="6" s="1"/>
  <c r="C664" i="6"/>
  <c r="B664" i="6"/>
  <c r="A664" i="6"/>
  <c r="Q663" i="6"/>
  <c r="O663" i="6"/>
  <c r="N663" i="6"/>
  <c r="M663" i="6"/>
  <c r="L663" i="6"/>
  <c r="P663" i="6" s="1"/>
  <c r="K663" i="6"/>
  <c r="U663" i="6" s="1"/>
  <c r="J663" i="6"/>
  <c r="S663" i="6" s="1"/>
  <c r="I663" i="6"/>
  <c r="H663" i="6"/>
  <c r="G663" i="6"/>
  <c r="F663" i="6"/>
  <c r="T663" i="6" s="1"/>
  <c r="E663" i="6"/>
  <c r="R663" i="6" s="1"/>
  <c r="D663" i="6"/>
  <c r="B663" i="6"/>
  <c r="V663" i="6" s="1"/>
  <c r="W663" i="6" s="1"/>
  <c r="X663" i="6" s="1"/>
  <c r="A663" i="6"/>
  <c r="U662" i="6"/>
  <c r="M662" i="6"/>
  <c r="L662" i="6"/>
  <c r="P662" i="6" s="1"/>
  <c r="K662" i="6"/>
  <c r="J662" i="6"/>
  <c r="S662" i="6" s="1"/>
  <c r="G662" i="6"/>
  <c r="H662" i="6" s="1"/>
  <c r="I662" i="6" s="1"/>
  <c r="F662" i="6"/>
  <c r="E662" i="6"/>
  <c r="R662" i="6" s="1"/>
  <c r="D662" i="6"/>
  <c r="Q662" i="6" s="1"/>
  <c r="B662" i="6"/>
  <c r="C662" i="6" s="1"/>
  <c r="A662" i="6"/>
  <c r="U661" i="6"/>
  <c r="S661" i="6"/>
  <c r="R661" i="6"/>
  <c r="P661" i="6"/>
  <c r="O661" i="6"/>
  <c r="N661" i="6"/>
  <c r="M661" i="6"/>
  <c r="L661" i="6"/>
  <c r="K661" i="6"/>
  <c r="J661" i="6"/>
  <c r="G661" i="6"/>
  <c r="H661" i="6" s="1"/>
  <c r="I661" i="6" s="1"/>
  <c r="F661" i="6"/>
  <c r="T661" i="6" s="1"/>
  <c r="E661" i="6"/>
  <c r="D661" i="6"/>
  <c r="Q661" i="6" s="1"/>
  <c r="B661" i="6"/>
  <c r="A661" i="6"/>
  <c r="Q660" i="6"/>
  <c r="P660" i="6"/>
  <c r="M660" i="6"/>
  <c r="L660" i="6"/>
  <c r="K660" i="6"/>
  <c r="U660" i="6" s="1"/>
  <c r="J660" i="6"/>
  <c r="S660" i="6" s="1"/>
  <c r="H660" i="6"/>
  <c r="G660" i="6"/>
  <c r="F660" i="6"/>
  <c r="T660" i="6" s="1"/>
  <c r="E660" i="6"/>
  <c r="R660" i="6" s="1"/>
  <c r="D660" i="6"/>
  <c r="B660" i="6"/>
  <c r="A660" i="6"/>
  <c r="T659" i="6"/>
  <c r="R659" i="6"/>
  <c r="O659" i="6"/>
  <c r="N659" i="6"/>
  <c r="M659" i="6"/>
  <c r="L659" i="6"/>
  <c r="P659" i="6" s="1"/>
  <c r="K659" i="6"/>
  <c r="U659" i="6" s="1"/>
  <c r="J659" i="6"/>
  <c r="S659" i="6" s="1"/>
  <c r="H659" i="6"/>
  <c r="V659" i="6" s="1"/>
  <c r="W659" i="6" s="1"/>
  <c r="X659" i="6" s="1"/>
  <c r="G659" i="6"/>
  <c r="F659" i="6"/>
  <c r="E659" i="6"/>
  <c r="D659" i="6"/>
  <c r="Q659" i="6" s="1"/>
  <c r="B659" i="6"/>
  <c r="C659" i="6" s="1"/>
  <c r="A659" i="6"/>
  <c r="U658" i="6"/>
  <c r="S658" i="6"/>
  <c r="Q658" i="6"/>
  <c r="P658" i="6"/>
  <c r="M658" i="6"/>
  <c r="L658" i="6"/>
  <c r="K658" i="6"/>
  <c r="J658" i="6"/>
  <c r="G658" i="6"/>
  <c r="H658" i="6" s="1"/>
  <c r="I658" i="6" s="1"/>
  <c r="F658" i="6"/>
  <c r="T658" i="6" s="1"/>
  <c r="E658" i="6"/>
  <c r="D658" i="6"/>
  <c r="B658" i="6"/>
  <c r="A658" i="6"/>
  <c r="U657" i="6"/>
  <c r="S657" i="6"/>
  <c r="Q657" i="6"/>
  <c r="O657" i="6"/>
  <c r="N657" i="6"/>
  <c r="M657" i="6"/>
  <c r="L657" i="6"/>
  <c r="P657" i="6" s="1"/>
  <c r="K657" i="6"/>
  <c r="J657" i="6"/>
  <c r="G657" i="6"/>
  <c r="H657" i="6" s="1"/>
  <c r="I657" i="6" s="1"/>
  <c r="F657" i="6"/>
  <c r="T657" i="6" s="1"/>
  <c r="E657" i="6"/>
  <c r="R657" i="6" s="1"/>
  <c r="D657" i="6"/>
  <c r="B657" i="6"/>
  <c r="A657" i="6"/>
  <c r="Q656" i="6"/>
  <c r="P656" i="6"/>
  <c r="M656" i="6"/>
  <c r="L656" i="6"/>
  <c r="K656" i="6"/>
  <c r="U656" i="6" s="1"/>
  <c r="J656" i="6"/>
  <c r="S656" i="6" s="1"/>
  <c r="H656" i="6"/>
  <c r="I656" i="6" s="1"/>
  <c r="G656" i="6"/>
  <c r="F656" i="6"/>
  <c r="T656" i="6" s="1"/>
  <c r="E656" i="6"/>
  <c r="R656" i="6" s="1"/>
  <c r="D656" i="6"/>
  <c r="B656" i="6"/>
  <c r="A656" i="6"/>
  <c r="M655" i="6"/>
  <c r="L655" i="6"/>
  <c r="P655" i="6" s="1"/>
  <c r="K655" i="6"/>
  <c r="U655" i="6" s="1"/>
  <c r="J655" i="6"/>
  <c r="S655" i="6" s="1"/>
  <c r="H655" i="6"/>
  <c r="G655" i="6"/>
  <c r="F655" i="6"/>
  <c r="T655" i="6" s="1"/>
  <c r="E655" i="6"/>
  <c r="R655" i="6" s="1"/>
  <c r="D655" i="6"/>
  <c r="Q655" i="6" s="1"/>
  <c r="B655" i="6"/>
  <c r="C655" i="6" s="1"/>
  <c r="A655" i="6"/>
  <c r="U654" i="6"/>
  <c r="S654" i="6"/>
  <c r="R654" i="6"/>
  <c r="Q654" i="6"/>
  <c r="P654" i="6"/>
  <c r="M654" i="6"/>
  <c r="L654" i="6"/>
  <c r="K654" i="6"/>
  <c r="J654" i="6"/>
  <c r="G654" i="6"/>
  <c r="H654" i="6" s="1"/>
  <c r="I654" i="6" s="1"/>
  <c r="F654" i="6"/>
  <c r="T654" i="6" s="1"/>
  <c r="E654" i="6"/>
  <c r="D654" i="6"/>
  <c r="B654" i="6"/>
  <c r="A654" i="6"/>
  <c r="S653" i="6"/>
  <c r="R653" i="6"/>
  <c r="M653" i="6"/>
  <c r="L653" i="6"/>
  <c r="P653" i="6" s="1"/>
  <c r="K653" i="6"/>
  <c r="U653" i="6" s="1"/>
  <c r="J653" i="6"/>
  <c r="H653" i="6"/>
  <c r="I653" i="6" s="1"/>
  <c r="G653" i="6"/>
  <c r="F653" i="6"/>
  <c r="T653" i="6" s="1"/>
  <c r="E653" i="6"/>
  <c r="D653" i="6"/>
  <c r="Q653" i="6" s="1"/>
  <c r="C653" i="6"/>
  <c r="B653" i="6"/>
  <c r="O653" i="6" s="1"/>
  <c r="A653" i="6"/>
  <c r="T652" i="6"/>
  <c r="R652" i="6"/>
  <c r="O652" i="6"/>
  <c r="N652" i="6"/>
  <c r="M652" i="6"/>
  <c r="L652" i="6"/>
  <c r="P652" i="6" s="1"/>
  <c r="K652" i="6"/>
  <c r="U652" i="6" s="1"/>
  <c r="J652" i="6"/>
  <c r="S652" i="6" s="1"/>
  <c r="G652" i="6"/>
  <c r="H652" i="6" s="1"/>
  <c r="F652" i="6"/>
  <c r="E652" i="6"/>
  <c r="D652" i="6"/>
  <c r="Q652" i="6" s="1"/>
  <c r="B652" i="6"/>
  <c r="C652" i="6" s="1"/>
  <c r="A652" i="6"/>
  <c r="U651" i="6"/>
  <c r="T651" i="6"/>
  <c r="S651" i="6"/>
  <c r="P651" i="6"/>
  <c r="M651" i="6"/>
  <c r="L651" i="6"/>
  <c r="K651" i="6"/>
  <c r="J651" i="6"/>
  <c r="G651" i="6"/>
  <c r="H651" i="6" s="1"/>
  <c r="I651" i="6" s="1"/>
  <c r="F651" i="6"/>
  <c r="E651" i="6"/>
  <c r="R651" i="6" s="1"/>
  <c r="D651" i="6"/>
  <c r="Q651" i="6" s="1"/>
  <c r="C651" i="6"/>
  <c r="B651" i="6"/>
  <c r="A651" i="6"/>
  <c r="U650" i="6"/>
  <c r="T650" i="6"/>
  <c r="S650" i="6"/>
  <c r="R650" i="6"/>
  <c r="Q650" i="6"/>
  <c r="O650" i="6"/>
  <c r="N650" i="6"/>
  <c r="M650" i="6"/>
  <c r="L650" i="6"/>
  <c r="P650" i="6" s="1"/>
  <c r="K650" i="6"/>
  <c r="J650" i="6"/>
  <c r="G650" i="6"/>
  <c r="H650" i="6" s="1"/>
  <c r="I650" i="6" s="1"/>
  <c r="F650" i="6"/>
  <c r="E650" i="6"/>
  <c r="D650" i="6"/>
  <c r="B650" i="6"/>
  <c r="V650" i="6" s="1"/>
  <c r="W650" i="6" s="1"/>
  <c r="X650" i="6" s="1"/>
  <c r="A650" i="6"/>
  <c r="V649" i="6"/>
  <c r="W649" i="6" s="1"/>
  <c r="X649" i="6" s="1"/>
  <c r="Q649" i="6"/>
  <c r="P649" i="6"/>
  <c r="N649" i="6"/>
  <c r="M649" i="6"/>
  <c r="L649" i="6"/>
  <c r="K649" i="6"/>
  <c r="U649" i="6" s="1"/>
  <c r="J649" i="6"/>
  <c r="S649" i="6" s="1"/>
  <c r="H649" i="6"/>
  <c r="I649" i="6" s="1"/>
  <c r="G649" i="6"/>
  <c r="F649" i="6"/>
  <c r="T649" i="6" s="1"/>
  <c r="E649" i="6"/>
  <c r="R649" i="6" s="1"/>
  <c r="D649" i="6"/>
  <c r="B649" i="6"/>
  <c r="C649" i="6" s="1"/>
  <c r="A649" i="6"/>
  <c r="R648" i="6"/>
  <c r="M648" i="6"/>
  <c r="L648" i="6"/>
  <c r="P648" i="6" s="1"/>
  <c r="K648" i="6"/>
  <c r="U648" i="6" s="1"/>
  <c r="J648" i="6"/>
  <c r="S648" i="6" s="1"/>
  <c r="H648" i="6"/>
  <c r="I648" i="6" s="1"/>
  <c r="G648" i="6"/>
  <c r="F648" i="6"/>
  <c r="T648" i="6" s="1"/>
  <c r="E648" i="6"/>
  <c r="D648" i="6"/>
  <c r="Q648" i="6" s="1"/>
  <c r="B648" i="6"/>
  <c r="C648" i="6" s="1"/>
  <c r="A648" i="6"/>
  <c r="U647" i="6"/>
  <c r="S647" i="6"/>
  <c r="R647" i="6"/>
  <c r="P647" i="6"/>
  <c r="N647" i="6"/>
  <c r="M647" i="6"/>
  <c r="L647" i="6"/>
  <c r="K647" i="6"/>
  <c r="J647" i="6"/>
  <c r="H647" i="6"/>
  <c r="I647" i="6" s="1"/>
  <c r="G647" i="6"/>
  <c r="F647" i="6"/>
  <c r="T647" i="6" s="1"/>
  <c r="E647" i="6"/>
  <c r="D647" i="6"/>
  <c r="Q647" i="6" s="1"/>
  <c r="B647" i="6"/>
  <c r="V647" i="6" s="1"/>
  <c r="W647" i="6" s="1"/>
  <c r="X647" i="6" s="1"/>
  <c r="A647" i="6"/>
  <c r="O646" i="6"/>
  <c r="N646" i="6"/>
  <c r="M646" i="6"/>
  <c r="L646" i="6"/>
  <c r="P646" i="6" s="1"/>
  <c r="K646" i="6"/>
  <c r="U646" i="6" s="1"/>
  <c r="J646" i="6"/>
  <c r="S646" i="6" s="1"/>
  <c r="H646" i="6"/>
  <c r="G646" i="6"/>
  <c r="F646" i="6"/>
  <c r="T646" i="6" s="1"/>
  <c r="E646" i="6"/>
  <c r="R646" i="6" s="1"/>
  <c r="D646" i="6"/>
  <c r="Q646" i="6" s="1"/>
  <c r="B646" i="6"/>
  <c r="A646" i="6"/>
  <c r="U645" i="6"/>
  <c r="T645" i="6"/>
  <c r="R645" i="6"/>
  <c r="O645" i="6"/>
  <c r="N645" i="6"/>
  <c r="M645" i="6"/>
  <c r="L645" i="6"/>
  <c r="P645" i="6" s="1"/>
  <c r="K645" i="6"/>
  <c r="J645" i="6"/>
  <c r="S645" i="6" s="1"/>
  <c r="G645" i="6"/>
  <c r="H645" i="6" s="1"/>
  <c r="I645" i="6" s="1"/>
  <c r="F645" i="6"/>
  <c r="V645" i="6" s="1"/>
  <c r="W645" i="6" s="1"/>
  <c r="X645" i="6" s="1"/>
  <c r="E645" i="6"/>
  <c r="D645" i="6"/>
  <c r="Q645" i="6" s="1"/>
  <c r="B645" i="6"/>
  <c r="C645" i="6" s="1"/>
  <c r="A645" i="6"/>
  <c r="U644" i="6"/>
  <c r="P644" i="6"/>
  <c r="M644" i="6"/>
  <c r="L644" i="6"/>
  <c r="K644" i="6"/>
  <c r="J644" i="6"/>
  <c r="S644" i="6" s="1"/>
  <c r="G644" i="6"/>
  <c r="H644" i="6" s="1"/>
  <c r="I644" i="6" s="1"/>
  <c r="F644" i="6"/>
  <c r="T644" i="6" s="1"/>
  <c r="E644" i="6"/>
  <c r="R644" i="6" s="1"/>
  <c r="D644" i="6"/>
  <c r="Q644" i="6" s="1"/>
  <c r="B644" i="6"/>
  <c r="A644" i="6"/>
  <c r="U643" i="6"/>
  <c r="T643" i="6"/>
  <c r="S643" i="6"/>
  <c r="R643" i="6"/>
  <c r="Q643" i="6"/>
  <c r="P643" i="6"/>
  <c r="N643" i="6"/>
  <c r="M643" i="6"/>
  <c r="L643" i="6"/>
  <c r="K643" i="6"/>
  <c r="J643" i="6"/>
  <c r="G643" i="6"/>
  <c r="H643" i="6" s="1"/>
  <c r="F643" i="6"/>
  <c r="E643" i="6"/>
  <c r="D643" i="6"/>
  <c r="B643" i="6"/>
  <c r="V643" i="6" s="1"/>
  <c r="W643" i="6" s="1"/>
  <c r="X643" i="6" s="1"/>
  <c r="A643" i="6"/>
  <c r="Q642" i="6"/>
  <c r="P642" i="6"/>
  <c r="M642" i="6"/>
  <c r="L642" i="6"/>
  <c r="K642" i="6"/>
  <c r="U642" i="6" s="1"/>
  <c r="J642" i="6"/>
  <c r="S642" i="6" s="1"/>
  <c r="H642" i="6"/>
  <c r="I642" i="6" s="1"/>
  <c r="G642" i="6"/>
  <c r="F642" i="6"/>
  <c r="T642" i="6" s="1"/>
  <c r="E642" i="6"/>
  <c r="R642" i="6" s="1"/>
  <c r="D642" i="6"/>
  <c r="B642" i="6"/>
  <c r="O642" i="6" s="1"/>
  <c r="A642" i="6"/>
  <c r="T641" i="6"/>
  <c r="R641" i="6"/>
  <c r="M641" i="6"/>
  <c r="L641" i="6"/>
  <c r="P641" i="6" s="1"/>
  <c r="K641" i="6"/>
  <c r="U641" i="6" s="1"/>
  <c r="J641" i="6"/>
  <c r="S641" i="6" s="1"/>
  <c r="H641" i="6"/>
  <c r="G641" i="6"/>
  <c r="F641" i="6"/>
  <c r="E641" i="6"/>
  <c r="D641" i="6"/>
  <c r="Q641" i="6" s="1"/>
  <c r="B641" i="6"/>
  <c r="C641" i="6" s="1"/>
  <c r="A641" i="6"/>
  <c r="U640" i="6"/>
  <c r="T640" i="6"/>
  <c r="S640" i="6"/>
  <c r="R640" i="6"/>
  <c r="P640" i="6"/>
  <c r="M640" i="6"/>
  <c r="L640" i="6"/>
  <c r="K640" i="6"/>
  <c r="J640" i="6"/>
  <c r="G640" i="6"/>
  <c r="H640" i="6" s="1"/>
  <c r="I640" i="6" s="1"/>
  <c r="F640" i="6"/>
  <c r="E640" i="6"/>
  <c r="D640" i="6"/>
  <c r="Q640" i="6" s="1"/>
  <c r="B640" i="6"/>
  <c r="O640" i="6" s="1"/>
  <c r="A640" i="6"/>
  <c r="R639" i="6"/>
  <c r="Q639" i="6"/>
  <c r="O639" i="6"/>
  <c r="N639" i="6"/>
  <c r="M639" i="6"/>
  <c r="L639" i="6"/>
  <c r="P639" i="6" s="1"/>
  <c r="K639" i="6"/>
  <c r="U639" i="6" s="1"/>
  <c r="J639" i="6"/>
  <c r="S639" i="6" s="1"/>
  <c r="H639" i="6"/>
  <c r="I639" i="6" s="1"/>
  <c r="G639" i="6"/>
  <c r="F639" i="6"/>
  <c r="T639" i="6" s="1"/>
  <c r="E639" i="6"/>
  <c r="D639" i="6"/>
  <c r="B639" i="6"/>
  <c r="A639" i="6"/>
  <c r="U638" i="6"/>
  <c r="R638" i="6"/>
  <c r="O638" i="6"/>
  <c r="N638" i="6"/>
  <c r="M638" i="6"/>
  <c r="L638" i="6"/>
  <c r="P638" i="6" s="1"/>
  <c r="K638" i="6"/>
  <c r="J638" i="6"/>
  <c r="S638" i="6" s="1"/>
  <c r="H638" i="6"/>
  <c r="I638" i="6" s="1"/>
  <c r="G638" i="6"/>
  <c r="F638" i="6"/>
  <c r="T638" i="6" s="1"/>
  <c r="V638" i="6" s="1"/>
  <c r="W638" i="6" s="1"/>
  <c r="X638" i="6" s="1"/>
  <c r="E638" i="6"/>
  <c r="D638" i="6"/>
  <c r="Q638" i="6" s="1"/>
  <c r="B638" i="6"/>
  <c r="C638" i="6" s="1"/>
  <c r="A638" i="6"/>
  <c r="R637" i="6"/>
  <c r="Q637" i="6"/>
  <c r="P637" i="6"/>
  <c r="M637" i="6"/>
  <c r="L637" i="6"/>
  <c r="K637" i="6"/>
  <c r="U637" i="6" s="1"/>
  <c r="J637" i="6"/>
  <c r="S637" i="6" s="1"/>
  <c r="G637" i="6"/>
  <c r="H637" i="6" s="1"/>
  <c r="I637" i="6" s="1"/>
  <c r="F637" i="6"/>
  <c r="E637" i="6"/>
  <c r="D637" i="6"/>
  <c r="B637" i="6"/>
  <c r="A637" i="6"/>
  <c r="U636" i="6"/>
  <c r="T636" i="6"/>
  <c r="S636" i="6"/>
  <c r="R636" i="6"/>
  <c r="P636" i="6"/>
  <c r="M636" i="6"/>
  <c r="L636" i="6"/>
  <c r="K636" i="6"/>
  <c r="J636" i="6"/>
  <c r="G636" i="6"/>
  <c r="H636" i="6" s="1"/>
  <c r="F636" i="6"/>
  <c r="E636" i="6"/>
  <c r="D636" i="6"/>
  <c r="Q636" i="6" s="1"/>
  <c r="B636" i="6"/>
  <c r="A636" i="6"/>
  <c r="Q635" i="6"/>
  <c r="O635" i="6"/>
  <c r="N635" i="6"/>
  <c r="M635" i="6"/>
  <c r="L635" i="6"/>
  <c r="P635" i="6" s="1"/>
  <c r="K635" i="6"/>
  <c r="U635" i="6" s="1"/>
  <c r="J635" i="6"/>
  <c r="S635" i="6" s="1"/>
  <c r="H635" i="6"/>
  <c r="G635" i="6"/>
  <c r="F635" i="6"/>
  <c r="T635" i="6" s="1"/>
  <c r="E635" i="6"/>
  <c r="R635" i="6" s="1"/>
  <c r="D635" i="6"/>
  <c r="C635" i="6"/>
  <c r="B635" i="6"/>
  <c r="A635" i="6"/>
  <c r="T634" i="6"/>
  <c r="S634" i="6"/>
  <c r="R634" i="6"/>
  <c r="M634" i="6"/>
  <c r="L634" i="6"/>
  <c r="P634" i="6" s="1"/>
  <c r="K634" i="6"/>
  <c r="U634" i="6" s="1"/>
  <c r="J634" i="6"/>
  <c r="G634" i="6"/>
  <c r="H634" i="6" s="1"/>
  <c r="I634" i="6" s="1"/>
  <c r="F634" i="6"/>
  <c r="E634" i="6"/>
  <c r="D634" i="6"/>
  <c r="Q634" i="6" s="1"/>
  <c r="B634" i="6"/>
  <c r="A634" i="6"/>
  <c r="U633" i="6"/>
  <c r="S633" i="6"/>
  <c r="O633" i="6"/>
  <c r="N633" i="6"/>
  <c r="M633" i="6"/>
  <c r="L633" i="6"/>
  <c r="P633" i="6" s="1"/>
  <c r="K633" i="6"/>
  <c r="J633" i="6"/>
  <c r="I633" i="6"/>
  <c r="G633" i="6"/>
  <c r="H633" i="6" s="1"/>
  <c r="F633" i="6"/>
  <c r="T633" i="6" s="1"/>
  <c r="E633" i="6"/>
  <c r="R633" i="6" s="1"/>
  <c r="D633" i="6"/>
  <c r="Q633" i="6" s="1"/>
  <c r="B633" i="6"/>
  <c r="C633" i="6" s="1"/>
  <c r="A633" i="6"/>
  <c r="S632" i="6"/>
  <c r="R632" i="6"/>
  <c r="Q632" i="6"/>
  <c r="P632" i="6"/>
  <c r="M632" i="6"/>
  <c r="L632" i="6"/>
  <c r="K632" i="6"/>
  <c r="U632" i="6" s="1"/>
  <c r="J632" i="6"/>
  <c r="H632" i="6"/>
  <c r="G632" i="6"/>
  <c r="F632" i="6"/>
  <c r="T632" i="6" s="1"/>
  <c r="E632" i="6"/>
  <c r="D632" i="6"/>
  <c r="B632" i="6"/>
  <c r="V632" i="6" s="1"/>
  <c r="W632" i="6" s="1"/>
  <c r="X632" i="6" s="1"/>
  <c r="A632" i="6"/>
  <c r="R631" i="6"/>
  <c r="Q631" i="6"/>
  <c r="O631" i="6"/>
  <c r="N631" i="6"/>
  <c r="M631" i="6"/>
  <c r="L631" i="6"/>
  <c r="P631" i="6" s="1"/>
  <c r="K631" i="6"/>
  <c r="U631" i="6" s="1"/>
  <c r="J631" i="6"/>
  <c r="S631" i="6" s="1"/>
  <c r="G631" i="6"/>
  <c r="H631" i="6" s="1"/>
  <c r="F631" i="6"/>
  <c r="T631" i="6" s="1"/>
  <c r="E631" i="6"/>
  <c r="D631" i="6"/>
  <c r="B631" i="6"/>
  <c r="C631" i="6" s="1"/>
  <c r="A631" i="6"/>
  <c r="U630" i="6"/>
  <c r="S630" i="6"/>
  <c r="Q630" i="6"/>
  <c r="P630" i="6"/>
  <c r="M630" i="6"/>
  <c r="L630" i="6"/>
  <c r="K630" i="6"/>
  <c r="J630" i="6"/>
  <c r="G630" i="6"/>
  <c r="H630" i="6" s="1"/>
  <c r="F630" i="6"/>
  <c r="T630" i="6" s="1"/>
  <c r="E630" i="6"/>
  <c r="R630" i="6" s="1"/>
  <c r="D630" i="6"/>
  <c r="C630" i="6"/>
  <c r="B630" i="6"/>
  <c r="O630" i="6" s="1"/>
  <c r="A630" i="6"/>
  <c r="U629" i="6"/>
  <c r="S629" i="6"/>
  <c r="R629" i="6"/>
  <c r="Q629" i="6"/>
  <c r="P629" i="6"/>
  <c r="O629" i="6"/>
  <c r="N629" i="6"/>
  <c r="M629" i="6"/>
  <c r="L629" i="6"/>
  <c r="K629" i="6"/>
  <c r="J629" i="6"/>
  <c r="G629" i="6"/>
  <c r="H629" i="6" s="1"/>
  <c r="I629" i="6" s="1"/>
  <c r="F629" i="6"/>
  <c r="T629" i="6" s="1"/>
  <c r="E629" i="6"/>
  <c r="D629" i="6"/>
  <c r="C629" i="6"/>
  <c r="B629" i="6"/>
  <c r="V629" i="6" s="1"/>
  <c r="W629" i="6" s="1"/>
  <c r="X629" i="6" s="1"/>
  <c r="A629" i="6"/>
  <c r="R628" i="6"/>
  <c r="Q628" i="6"/>
  <c r="O628" i="6"/>
  <c r="N628" i="6"/>
  <c r="M628" i="6"/>
  <c r="L628" i="6"/>
  <c r="P628" i="6" s="1"/>
  <c r="K628" i="6"/>
  <c r="U628" i="6" s="1"/>
  <c r="J628" i="6"/>
  <c r="S628" i="6" s="1"/>
  <c r="I628" i="6"/>
  <c r="H628" i="6"/>
  <c r="G628" i="6"/>
  <c r="F628" i="6"/>
  <c r="T628" i="6" s="1"/>
  <c r="E628" i="6"/>
  <c r="D628" i="6"/>
  <c r="C628" i="6"/>
  <c r="B628" i="6"/>
  <c r="V628" i="6" s="1"/>
  <c r="W628" i="6" s="1"/>
  <c r="X628" i="6" s="1"/>
  <c r="A628" i="6"/>
  <c r="S627" i="6"/>
  <c r="O627" i="6"/>
  <c r="N627" i="6"/>
  <c r="M627" i="6"/>
  <c r="L627" i="6"/>
  <c r="P627" i="6" s="1"/>
  <c r="K627" i="6"/>
  <c r="U627" i="6" s="1"/>
  <c r="J627" i="6"/>
  <c r="I627" i="6"/>
  <c r="G627" i="6"/>
  <c r="H627" i="6" s="1"/>
  <c r="F627" i="6"/>
  <c r="T627" i="6" s="1"/>
  <c r="E627" i="6"/>
  <c r="R627" i="6" s="1"/>
  <c r="D627" i="6"/>
  <c r="Q627" i="6" s="1"/>
  <c r="B627" i="6"/>
  <c r="C627" i="6" s="1"/>
  <c r="A627" i="6"/>
  <c r="U626" i="6"/>
  <c r="S626" i="6"/>
  <c r="Q626" i="6"/>
  <c r="P626" i="6"/>
  <c r="O626" i="6"/>
  <c r="M626" i="6"/>
  <c r="L626" i="6"/>
  <c r="K626" i="6"/>
  <c r="J626" i="6"/>
  <c r="G626" i="6"/>
  <c r="H626" i="6" s="1"/>
  <c r="F626" i="6"/>
  <c r="T626" i="6" s="1"/>
  <c r="E626" i="6"/>
  <c r="R626" i="6" s="1"/>
  <c r="D626" i="6"/>
  <c r="B626" i="6"/>
  <c r="N626" i="6" s="1"/>
  <c r="A626" i="6"/>
  <c r="S625" i="6"/>
  <c r="Q625" i="6"/>
  <c r="P625" i="6"/>
  <c r="O625" i="6"/>
  <c r="M625" i="6"/>
  <c r="L625" i="6"/>
  <c r="K625" i="6"/>
  <c r="U625" i="6" s="1"/>
  <c r="J625" i="6"/>
  <c r="G625" i="6"/>
  <c r="H625" i="6" s="1"/>
  <c r="I625" i="6" s="1"/>
  <c r="F625" i="6"/>
  <c r="T625" i="6" s="1"/>
  <c r="E625" i="6"/>
  <c r="R625" i="6" s="1"/>
  <c r="D625" i="6"/>
  <c r="B625" i="6"/>
  <c r="A625" i="6"/>
  <c r="R624" i="6"/>
  <c r="Q624" i="6"/>
  <c r="O624" i="6"/>
  <c r="N624" i="6"/>
  <c r="M624" i="6"/>
  <c r="L624" i="6"/>
  <c r="P624" i="6" s="1"/>
  <c r="K624" i="6"/>
  <c r="U624" i="6" s="1"/>
  <c r="J624" i="6"/>
  <c r="S624" i="6" s="1"/>
  <c r="G624" i="6"/>
  <c r="H624" i="6" s="1"/>
  <c r="F624" i="6"/>
  <c r="T624" i="6" s="1"/>
  <c r="E624" i="6"/>
  <c r="D624" i="6"/>
  <c r="B624" i="6"/>
  <c r="C624" i="6" s="1"/>
  <c r="A624" i="6"/>
  <c r="U623" i="6"/>
  <c r="S623" i="6"/>
  <c r="Q623" i="6"/>
  <c r="P623" i="6"/>
  <c r="M623" i="6"/>
  <c r="L623" i="6"/>
  <c r="K623" i="6"/>
  <c r="J623" i="6"/>
  <c r="G623" i="6"/>
  <c r="H623" i="6" s="1"/>
  <c r="F623" i="6"/>
  <c r="T623" i="6" s="1"/>
  <c r="E623" i="6"/>
  <c r="R623" i="6" s="1"/>
  <c r="D623" i="6"/>
  <c r="C623" i="6"/>
  <c r="B623" i="6"/>
  <c r="O623" i="6" s="1"/>
  <c r="A623" i="6"/>
  <c r="U622" i="6"/>
  <c r="S622" i="6"/>
  <c r="R622" i="6"/>
  <c r="Q622" i="6"/>
  <c r="P622" i="6"/>
  <c r="O622" i="6"/>
  <c r="N622" i="6"/>
  <c r="M622" i="6"/>
  <c r="L622" i="6"/>
  <c r="K622" i="6"/>
  <c r="J622" i="6"/>
  <c r="G622" i="6"/>
  <c r="H622" i="6" s="1"/>
  <c r="I622" i="6" s="1"/>
  <c r="F622" i="6"/>
  <c r="T622" i="6" s="1"/>
  <c r="E622" i="6"/>
  <c r="D622" i="6"/>
  <c r="C622" i="6"/>
  <c r="B622" i="6"/>
  <c r="A622" i="6"/>
  <c r="R621" i="6"/>
  <c r="Q621" i="6"/>
  <c r="O621" i="6"/>
  <c r="N621" i="6"/>
  <c r="M621" i="6"/>
  <c r="L621" i="6"/>
  <c r="P621" i="6" s="1"/>
  <c r="K621" i="6"/>
  <c r="U621" i="6" s="1"/>
  <c r="J621" i="6"/>
  <c r="S621" i="6" s="1"/>
  <c r="I621" i="6"/>
  <c r="H621" i="6"/>
  <c r="G621" i="6"/>
  <c r="F621" i="6"/>
  <c r="T621" i="6" s="1"/>
  <c r="E621" i="6"/>
  <c r="D621" i="6"/>
  <c r="C621" i="6"/>
  <c r="B621" i="6"/>
  <c r="V621" i="6" s="1"/>
  <c r="W621" i="6" s="1"/>
  <c r="X621" i="6" s="1"/>
  <c r="A621" i="6"/>
  <c r="S620" i="6"/>
  <c r="O620" i="6"/>
  <c r="N620" i="6"/>
  <c r="M620" i="6"/>
  <c r="L620" i="6"/>
  <c r="P620" i="6" s="1"/>
  <c r="K620" i="6"/>
  <c r="U620" i="6" s="1"/>
  <c r="J620" i="6"/>
  <c r="G620" i="6"/>
  <c r="H620" i="6" s="1"/>
  <c r="I620" i="6" s="1"/>
  <c r="F620" i="6"/>
  <c r="T620" i="6" s="1"/>
  <c r="E620" i="6"/>
  <c r="R620" i="6" s="1"/>
  <c r="D620" i="6"/>
  <c r="Q620" i="6" s="1"/>
  <c r="B620" i="6"/>
  <c r="C620" i="6" s="1"/>
  <c r="A620" i="6"/>
  <c r="U619" i="6"/>
  <c r="S619" i="6"/>
  <c r="Q619" i="6"/>
  <c r="P619" i="6"/>
  <c r="O619" i="6"/>
  <c r="M619" i="6"/>
  <c r="L619" i="6"/>
  <c r="K619" i="6"/>
  <c r="J619" i="6"/>
  <c r="G619" i="6"/>
  <c r="H619" i="6" s="1"/>
  <c r="F619" i="6"/>
  <c r="T619" i="6" s="1"/>
  <c r="E619" i="6"/>
  <c r="R619" i="6" s="1"/>
  <c r="D619" i="6"/>
  <c r="B619" i="6"/>
  <c r="N619" i="6" s="1"/>
  <c r="A619" i="6"/>
  <c r="S618" i="6"/>
  <c r="Q618" i="6"/>
  <c r="P618" i="6"/>
  <c r="O618" i="6"/>
  <c r="M618" i="6"/>
  <c r="L618" i="6"/>
  <c r="K618" i="6"/>
  <c r="U618" i="6" s="1"/>
  <c r="J618" i="6"/>
  <c r="G618" i="6"/>
  <c r="H618" i="6" s="1"/>
  <c r="I618" i="6" s="1"/>
  <c r="F618" i="6"/>
  <c r="T618" i="6" s="1"/>
  <c r="E618" i="6"/>
  <c r="R618" i="6" s="1"/>
  <c r="D618" i="6"/>
  <c r="B618" i="6"/>
  <c r="A618" i="6"/>
  <c r="R617" i="6"/>
  <c r="Q617" i="6"/>
  <c r="O617" i="6"/>
  <c r="N617" i="6"/>
  <c r="M617" i="6"/>
  <c r="L617" i="6"/>
  <c r="P617" i="6" s="1"/>
  <c r="K617" i="6"/>
  <c r="U617" i="6" s="1"/>
  <c r="J617" i="6"/>
  <c r="S617" i="6" s="1"/>
  <c r="G617" i="6"/>
  <c r="H617" i="6" s="1"/>
  <c r="F617" i="6"/>
  <c r="T617" i="6" s="1"/>
  <c r="E617" i="6"/>
  <c r="D617" i="6"/>
  <c r="B617" i="6"/>
  <c r="C617" i="6" s="1"/>
  <c r="A617" i="6"/>
  <c r="U616" i="6"/>
  <c r="S616" i="6"/>
  <c r="R616" i="6"/>
  <c r="Q616" i="6"/>
  <c r="P616" i="6"/>
  <c r="M616" i="6"/>
  <c r="L616" i="6"/>
  <c r="K616" i="6"/>
  <c r="J616" i="6"/>
  <c r="G616" i="6"/>
  <c r="H616" i="6" s="1"/>
  <c r="F616" i="6"/>
  <c r="T616" i="6" s="1"/>
  <c r="E616" i="6"/>
  <c r="D616" i="6"/>
  <c r="C616" i="6"/>
  <c r="B616" i="6"/>
  <c r="O616" i="6" s="1"/>
  <c r="A616" i="6"/>
  <c r="U615" i="6"/>
  <c r="S615" i="6"/>
  <c r="R615" i="6"/>
  <c r="Q615" i="6"/>
  <c r="P615" i="6"/>
  <c r="O615" i="6"/>
  <c r="N615" i="6"/>
  <c r="M615" i="6"/>
  <c r="L615" i="6"/>
  <c r="K615" i="6"/>
  <c r="J615" i="6"/>
  <c r="G615" i="6"/>
  <c r="H615" i="6" s="1"/>
  <c r="I615" i="6" s="1"/>
  <c r="F615" i="6"/>
  <c r="T615" i="6" s="1"/>
  <c r="E615" i="6"/>
  <c r="D615" i="6"/>
  <c r="C615" i="6"/>
  <c r="B615" i="6"/>
  <c r="A615" i="6"/>
  <c r="R614" i="6"/>
  <c r="Q614" i="6"/>
  <c r="O614" i="6"/>
  <c r="N614" i="6"/>
  <c r="M614" i="6"/>
  <c r="L614" i="6"/>
  <c r="P614" i="6" s="1"/>
  <c r="K614" i="6"/>
  <c r="U614" i="6" s="1"/>
  <c r="J614" i="6"/>
  <c r="S614" i="6" s="1"/>
  <c r="I614" i="6"/>
  <c r="H614" i="6"/>
  <c r="G614" i="6"/>
  <c r="F614" i="6"/>
  <c r="T614" i="6" s="1"/>
  <c r="E614" i="6"/>
  <c r="D614" i="6"/>
  <c r="C614" i="6"/>
  <c r="B614" i="6"/>
  <c r="A614" i="6"/>
  <c r="S613" i="6"/>
  <c r="O613" i="6"/>
  <c r="N613" i="6"/>
  <c r="M613" i="6"/>
  <c r="L613" i="6"/>
  <c r="P613" i="6" s="1"/>
  <c r="K613" i="6"/>
  <c r="U613" i="6" s="1"/>
  <c r="J613" i="6"/>
  <c r="G613" i="6"/>
  <c r="H613" i="6" s="1"/>
  <c r="I613" i="6" s="1"/>
  <c r="F613" i="6"/>
  <c r="T613" i="6" s="1"/>
  <c r="E613" i="6"/>
  <c r="R613" i="6" s="1"/>
  <c r="D613" i="6"/>
  <c r="Q613" i="6" s="1"/>
  <c r="B613" i="6"/>
  <c r="C613" i="6" s="1"/>
  <c r="A613" i="6"/>
  <c r="U612" i="6"/>
  <c r="S612" i="6"/>
  <c r="Q612" i="6"/>
  <c r="P612" i="6"/>
  <c r="O612" i="6"/>
  <c r="M612" i="6"/>
  <c r="L612" i="6"/>
  <c r="K612" i="6"/>
  <c r="J612" i="6"/>
  <c r="G612" i="6"/>
  <c r="H612" i="6" s="1"/>
  <c r="F612" i="6"/>
  <c r="T612" i="6" s="1"/>
  <c r="E612" i="6"/>
  <c r="R612" i="6" s="1"/>
  <c r="D612" i="6"/>
  <c r="B612" i="6"/>
  <c r="N612" i="6" s="1"/>
  <c r="A612" i="6"/>
  <c r="S611" i="6"/>
  <c r="Q611" i="6"/>
  <c r="P611" i="6"/>
  <c r="O611" i="6"/>
  <c r="M611" i="6"/>
  <c r="L611" i="6"/>
  <c r="K611" i="6"/>
  <c r="U611" i="6" s="1"/>
  <c r="J611" i="6"/>
  <c r="G611" i="6"/>
  <c r="H611" i="6" s="1"/>
  <c r="I611" i="6" s="1"/>
  <c r="F611" i="6"/>
  <c r="T611" i="6" s="1"/>
  <c r="E611" i="6"/>
  <c r="R611" i="6" s="1"/>
  <c r="D611" i="6"/>
  <c r="B611" i="6"/>
  <c r="A611" i="6"/>
  <c r="R610" i="6"/>
  <c r="Q610" i="6"/>
  <c r="O610" i="6"/>
  <c r="N610" i="6"/>
  <c r="M610" i="6"/>
  <c r="L610" i="6"/>
  <c r="P610" i="6" s="1"/>
  <c r="K610" i="6"/>
  <c r="U610" i="6" s="1"/>
  <c r="J610" i="6"/>
  <c r="S610" i="6" s="1"/>
  <c r="G610" i="6"/>
  <c r="H610" i="6" s="1"/>
  <c r="F610" i="6"/>
  <c r="T610" i="6" s="1"/>
  <c r="E610" i="6"/>
  <c r="D610" i="6"/>
  <c r="B610" i="6"/>
  <c r="C610" i="6" s="1"/>
  <c r="A610" i="6"/>
  <c r="U609" i="6"/>
  <c r="S609" i="6"/>
  <c r="R609" i="6"/>
  <c r="Q609" i="6"/>
  <c r="P609" i="6"/>
  <c r="M609" i="6"/>
  <c r="L609" i="6"/>
  <c r="K609" i="6"/>
  <c r="J609" i="6"/>
  <c r="G609" i="6"/>
  <c r="H609" i="6" s="1"/>
  <c r="F609" i="6"/>
  <c r="T609" i="6" s="1"/>
  <c r="E609" i="6"/>
  <c r="D609" i="6"/>
  <c r="C609" i="6"/>
  <c r="B609" i="6"/>
  <c r="O609" i="6" s="1"/>
  <c r="A609" i="6"/>
  <c r="U608" i="6"/>
  <c r="S608" i="6"/>
  <c r="R608" i="6"/>
  <c r="Q608" i="6"/>
  <c r="P608" i="6"/>
  <c r="O608" i="6"/>
  <c r="N608" i="6"/>
  <c r="M608" i="6"/>
  <c r="L608" i="6"/>
  <c r="K608" i="6"/>
  <c r="J608" i="6"/>
  <c r="G608" i="6"/>
  <c r="H608" i="6" s="1"/>
  <c r="I608" i="6" s="1"/>
  <c r="F608" i="6"/>
  <c r="T608" i="6" s="1"/>
  <c r="E608" i="6"/>
  <c r="D608" i="6"/>
  <c r="C608" i="6"/>
  <c r="B608" i="6"/>
  <c r="A608" i="6"/>
  <c r="R607" i="6"/>
  <c r="Q607" i="6"/>
  <c r="O607" i="6"/>
  <c r="N607" i="6"/>
  <c r="M607" i="6"/>
  <c r="L607" i="6"/>
  <c r="P607" i="6" s="1"/>
  <c r="K607" i="6"/>
  <c r="U607" i="6" s="1"/>
  <c r="J607" i="6"/>
  <c r="S607" i="6" s="1"/>
  <c r="I607" i="6"/>
  <c r="H607" i="6"/>
  <c r="G607" i="6"/>
  <c r="F607" i="6"/>
  <c r="T607" i="6" s="1"/>
  <c r="E607" i="6"/>
  <c r="D607" i="6"/>
  <c r="C607" i="6"/>
  <c r="B607" i="6"/>
  <c r="A607" i="6"/>
  <c r="S606" i="6"/>
  <c r="O606" i="6"/>
  <c r="N606" i="6"/>
  <c r="M606" i="6"/>
  <c r="L606" i="6"/>
  <c r="P606" i="6" s="1"/>
  <c r="K606" i="6"/>
  <c r="U606" i="6" s="1"/>
  <c r="J606" i="6"/>
  <c r="I606" i="6"/>
  <c r="G606" i="6"/>
  <c r="H606" i="6" s="1"/>
  <c r="F606" i="6"/>
  <c r="T606" i="6" s="1"/>
  <c r="E606" i="6"/>
  <c r="R606" i="6" s="1"/>
  <c r="D606" i="6"/>
  <c r="Q606" i="6" s="1"/>
  <c r="B606" i="6"/>
  <c r="C606" i="6" s="1"/>
  <c r="A606" i="6"/>
  <c r="U605" i="6"/>
  <c r="S605" i="6"/>
  <c r="Q605" i="6"/>
  <c r="P605" i="6"/>
  <c r="O605" i="6"/>
  <c r="M605" i="6"/>
  <c r="L605" i="6"/>
  <c r="K605" i="6"/>
  <c r="J605" i="6"/>
  <c r="G605" i="6"/>
  <c r="H605" i="6" s="1"/>
  <c r="F605" i="6"/>
  <c r="T605" i="6" s="1"/>
  <c r="E605" i="6"/>
  <c r="R605" i="6" s="1"/>
  <c r="D605" i="6"/>
  <c r="B605" i="6"/>
  <c r="N605" i="6" s="1"/>
  <c r="A605" i="6"/>
  <c r="S604" i="6"/>
  <c r="Q604" i="6"/>
  <c r="P604" i="6"/>
  <c r="O604" i="6"/>
  <c r="M604" i="6"/>
  <c r="L604" i="6"/>
  <c r="K604" i="6"/>
  <c r="U604" i="6" s="1"/>
  <c r="J604" i="6"/>
  <c r="G604" i="6"/>
  <c r="H604" i="6" s="1"/>
  <c r="I604" i="6" s="1"/>
  <c r="F604" i="6"/>
  <c r="T604" i="6" s="1"/>
  <c r="E604" i="6"/>
  <c r="R604" i="6" s="1"/>
  <c r="D604" i="6"/>
  <c r="B604" i="6"/>
  <c r="A604" i="6"/>
  <c r="R603" i="6"/>
  <c r="Q603" i="6"/>
  <c r="O603" i="6"/>
  <c r="N603" i="6"/>
  <c r="M603" i="6"/>
  <c r="L603" i="6"/>
  <c r="P603" i="6" s="1"/>
  <c r="K603" i="6"/>
  <c r="U603" i="6" s="1"/>
  <c r="J603" i="6"/>
  <c r="S603" i="6" s="1"/>
  <c r="G603" i="6"/>
  <c r="H603" i="6" s="1"/>
  <c r="F603" i="6"/>
  <c r="T603" i="6" s="1"/>
  <c r="E603" i="6"/>
  <c r="D603" i="6"/>
  <c r="B603" i="6"/>
  <c r="C603" i="6" s="1"/>
  <c r="A603" i="6"/>
  <c r="U602" i="6"/>
  <c r="S602" i="6"/>
  <c r="R602" i="6"/>
  <c r="Q602" i="6"/>
  <c r="P602" i="6"/>
  <c r="M602" i="6"/>
  <c r="L602" i="6"/>
  <c r="K602" i="6"/>
  <c r="J602" i="6"/>
  <c r="G602" i="6"/>
  <c r="H602" i="6" s="1"/>
  <c r="F602" i="6"/>
  <c r="T602" i="6" s="1"/>
  <c r="E602" i="6"/>
  <c r="D602" i="6"/>
  <c r="C602" i="6"/>
  <c r="B602" i="6"/>
  <c r="O602" i="6" s="1"/>
  <c r="A602" i="6"/>
  <c r="U601" i="6"/>
  <c r="S601" i="6"/>
  <c r="R601" i="6"/>
  <c r="Q601" i="6"/>
  <c r="P601" i="6"/>
  <c r="O601" i="6"/>
  <c r="N601" i="6"/>
  <c r="M601" i="6"/>
  <c r="L601" i="6"/>
  <c r="K601" i="6"/>
  <c r="J601" i="6"/>
  <c r="G601" i="6"/>
  <c r="H601" i="6" s="1"/>
  <c r="I601" i="6" s="1"/>
  <c r="F601" i="6"/>
  <c r="T601" i="6" s="1"/>
  <c r="E601" i="6"/>
  <c r="D601" i="6"/>
  <c r="C601" i="6"/>
  <c r="B601" i="6"/>
  <c r="V601" i="6" s="1"/>
  <c r="W601" i="6" s="1"/>
  <c r="X601" i="6" s="1"/>
  <c r="A601" i="6"/>
  <c r="R600" i="6"/>
  <c r="Q600" i="6"/>
  <c r="O600" i="6"/>
  <c r="N600" i="6"/>
  <c r="M600" i="6"/>
  <c r="L600" i="6"/>
  <c r="P600" i="6" s="1"/>
  <c r="K600" i="6"/>
  <c r="U600" i="6" s="1"/>
  <c r="J600" i="6"/>
  <c r="S600" i="6" s="1"/>
  <c r="I600" i="6"/>
  <c r="H600" i="6"/>
  <c r="G600" i="6"/>
  <c r="F600" i="6"/>
  <c r="T600" i="6" s="1"/>
  <c r="E600" i="6"/>
  <c r="D600" i="6"/>
  <c r="C600" i="6"/>
  <c r="B600" i="6"/>
  <c r="V600" i="6" s="1"/>
  <c r="W600" i="6" s="1"/>
  <c r="X600" i="6" s="1"/>
  <c r="A600" i="6"/>
  <c r="S599" i="6"/>
  <c r="O599" i="6"/>
  <c r="N599" i="6"/>
  <c r="M599" i="6"/>
  <c r="L599" i="6"/>
  <c r="P599" i="6" s="1"/>
  <c r="K599" i="6"/>
  <c r="U599" i="6" s="1"/>
  <c r="J599" i="6"/>
  <c r="G599" i="6"/>
  <c r="H599" i="6" s="1"/>
  <c r="I599" i="6" s="1"/>
  <c r="F599" i="6"/>
  <c r="T599" i="6" s="1"/>
  <c r="E599" i="6"/>
  <c r="D599" i="6"/>
  <c r="Q599" i="6" s="1"/>
  <c r="B599" i="6"/>
  <c r="C599" i="6" s="1"/>
  <c r="A599" i="6"/>
  <c r="U598" i="6"/>
  <c r="S598" i="6"/>
  <c r="Q598" i="6"/>
  <c r="P598" i="6"/>
  <c r="O598" i="6"/>
  <c r="M598" i="6"/>
  <c r="L598" i="6"/>
  <c r="K598" i="6"/>
  <c r="J598" i="6"/>
  <c r="G598" i="6"/>
  <c r="H598" i="6" s="1"/>
  <c r="F598" i="6"/>
  <c r="T598" i="6" s="1"/>
  <c r="E598" i="6"/>
  <c r="R598" i="6" s="1"/>
  <c r="D598" i="6"/>
  <c r="B598" i="6"/>
  <c r="N598" i="6" s="1"/>
  <c r="A598" i="6"/>
  <c r="S597" i="6"/>
  <c r="Q597" i="6"/>
  <c r="P597" i="6"/>
  <c r="O597" i="6"/>
  <c r="M597" i="6"/>
  <c r="L597" i="6"/>
  <c r="K597" i="6"/>
  <c r="U597" i="6" s="1"/>
  <c r="J597" i="6"/>
  <c r="G597" i="6"/>
  <c r="H597" i="6" s="1"/>
  <c r="I597" i="6" s="1"/>
  <c r="F597" i="6"/>
  <c r="T597" i="6" s="1"/>
  <c r="E597" i="6"/>
  <c r="R597" i="6" s="1"/>
  <c r="D597" i="6"/>
  <c r="B597" i="6"/>
  <c r="A597" i="6"/>
  <c r="R596" i="6"/>
  <c r="Q596" i="6"/>
  <c r="O596" i="6"/>
  <c r="N596" i="6"/>
  <c r="M596" i="6"/>
  <c r="L596" i="6"/>
  <c r="P596" i="6" s="1"/>
  <c r="K596" i="6"/>
  <c r="U596" i="6" s="1"/>
  <c r="J596" i="6"/>
  <c r="S596" i="6" s="1"/>
  <c r="G596" i="6"/>
  <c r="H596" i="6" s="1"/>
  <c r="F596" i="6"/>
  <c r="T596" i="6" s="1"/>
  <c r="E596" i="6"/>
  <c r="D596" i="6"/>
  <c r="B596" i="6"/>
  <c r="C596" i="6" s="1"/>
  <c r="A596" i="6"/>
  <c r="U595" i="6"/>
  <c r="S595" i="6"/>
  <c r="R595" i="6"/>
  <c r="Q595" i="6"/>
  <c r="P595" i="6"/>
  <c r="M595" i="6"/>
  <c r="L595" i="6"/>
  <c r="K595" i="6"/>
  <c r="J595" i="6"/>
  <c r="G595" i="6"/>
  <c r="H595" i="6" s="1"/>
  <c r="F595" i="6"/>
  <c r="T595" i="6" s="1"/>
  <c r="E595" i="6"/>
  <c r="D595" i="6"/>
  <c r="C595" i="6"/>
  <c r="B595" i="6"/>
  <c r="O595" i="6" s="1"/>
  <c r="A595" i="6"/>
  <c r="U594" i="6"/>
  <c r="S594" i="6"/>
  <c r="R594" i="6"/>
  <c r="Q594" i="6"/>
  <c r="P594" i="6"/>
  <c r="O594" i="6"/>
  <c r="N594" i="6"/>
  <c r="M594" i="6"/>
  <c r="L594" i="6"/>
  <c r="K594" i="6"/>
  <c r="J594" i="6"/>
  <c r="G594" i="6"/>
  <c r="H594" i="6" s="1"/>
  <c r="I594" i="6" s="1"/>
  <c r="F594" i="6"/>
  <c r="T594" i="6" s="1"/>
  <c r="E594" i="6"/>
  <c r="D594" i="6"/>
  <c r="C594" i="6"/>
  <c r="B594" i="6"/>
  <c r="V594" i="6" s="1"/>
  <c r="W594" i="6" s="1"/>
  <c r="X594" i="6" s="1"/>
  <c r="A594" i="6"/>
  <c r="W593" i="6"/>
  <c r="X593" i="6" s="1"/>
  <c r="R593" i="6"/>
  <c r="Q593" i="6"/>
  <c r="O593" i="6"/>
  <c r="N593" i="6"/>
  <c r="M593" i="6"/>
  <c r="L593" i="6"/>
  <c r="P593" i="6" s="1"/>
  <c r="K593" i="6"/>
  <c r="U593" i="6" s="1"/>
  <c r="J593" i="6"/>
  <c r="S593" i="6" s="1"/>
  <c r="I593" i="6"/>
  <c r="H593" i="6"/>
  <c r="V593" i="6" s="1"/>
  <c r="G593" i="6"/>
  <c r="F593" i="6"/>
  <c r="T593" i="6" s="1"/>
  <c r="E593" i="6"/>
  <c r="D593" i="6"/>
  <c r="C593" i="6"/>
  <c r="B593" i="6"/>
  <c r="A593" i="6"/>
  <c r="S592" i="6"/>
  <c r="O592" i="6"/>
  <c r="N592" i="6"/>
  <c r="M592" i="6"/>
  <c r="L592" i="6"/>
  <c r="P592" i="6" s="1"/>
  <c r="K592" i="6"/>
  <c r="U592" i="6" s="1"/>
  <c r="J592" i="6"/>
  <c r="I592" i="6"/>
  <c r="G592" i="6"/>
  <c r="H592" i="6" s="1"/>
  <c r="F592" i="6"/>
  <c r="T592" i="6" s="1"/>
  <c r="E592" i="6"/>
  <c r="D592" i="6"/>
  <c r="Q592" i="6" s="1"/>
  <c r="B592" i="6"/>
  <c r="C592" i="6" s="1"/>
  <c r="A592" i="6"/>
  <c r="U591" i="6"/>
  <c r="S591" i="6"/>
  <c r="Q591" i="6"/>
  <c r="P591" i="6"/>
  <c r="O591" i="6"/>
  <c r="M591" i="6"/>
  <c r="L591" i="6"/>
  <c r="K591" i="6"/>
  <c r="J591" i="6"/>
  <c r="G591" i="6"/>
  <c r="H591" i="6" s="1"/>
  <c r="I591" i="6" s="1"/>
  <c r="F591" i="6"/>
  <c r="T591" i="6" s="1"/>
  <c r="E591" i="6"/>
  <c r="R591" i="6" s="1"/>
  <c r="D591" i="6"/>
  <c r="B591" i="6"/>
  <c r="N591" i="6" s="1"/>
  <c r="A591" i="6"/>
  <c r="S590" i="6"/>
  <c r="Q590" i="6"/>
  <c r="P590" i="6"/>
  <c r="M590" i="6"/>
  <c r="L590" i="6"/>
  <c r="K590" i="6"/>
  <c r="U590" i="6" s="1"/>
  <c r="J590" i="6"/>
  <c r="G590" i="6"/>
  <c r="H590" i="6" s="1"/>
  <c r="I590" i="6" s="1"/>
  <c r="F590" i="6"/>
  <c r="T590" i="6" s="1"/>
  <c r="E590" i="6"/>
  <c r="R590" i="6" s="1"/>
  <c r="D590" i="6"/>
  <c r="B590" i="6"/>
  <c r="A590" i="6"/>
  <c r="R589" i="6"/>
  <c r="Q589" i="6"/>
  <c r="O589" i="6"/>
  <c r="N589" i="6"/>
  <c r="M589" i="6"/>
  <c r="L589" i="6"/>
  <c r="P589" i="6" s="1"/>
  <c r="K589" i="6"/>
  <c r="U589" i="6" s="1"/>
  <c r="J589" i="6"/>
  <c r="S589" i="6" s="1"/>
  <c r="G589" i="6"/>
  <c r="H589" i="6" s="1"/>
  <c r="F589" i="6"/>
  <c r="T589" i="6" s="1"/>
  <c r="E589" i="6"/>
  <c r="D589" i="6"/>
  <c r="B589" i="6"/>
  <c r="C589" i="6" s="1"/>
  <c r="A589" i="6"/>
  <c r="S588" i="6"/>
  <c r="Q588" i="6"/>
  <c r="P588" i="6"/>
  <c r="M588" i="6"/>
  <c r="L588" i="6"/>
  <c r="K588" i="6"/>
  <c r="U588" i="6" s="1"/>
  <c r="J588" i="6"/>
  <c r="G588" i="6"/>
  <c r="H588" i="6" s="1"/>
  <c r="F588" i="6"/>
  <c r="T588" i="6" s="1"/>
  <c r="E588" i="6"/>
  <c r="R588" i="6" s="1"/>
  <c r="D588" i="6"/>
  <c r="C588" i="6"/>
  <c r="B588" i="6"/>
  <c r="O588" i="6" s="1"/>
  <c r="A588" i="6"/>
  <c r="U587" i="6"/>
  <c r="S587" i="6"/>
  <c r="R587" i="6"/>
  <c r="P587" i="6"/>
  <c r="O587" i="6"/>
  <c r="N587" i="6"/>
  <c r="M587" i="6"/>
  <c r="L587" i="6"/>
  <c r="K587" i="6"/>
  <c r="J587" i="6"/>
  <c r="G587" i="6"/>
  <c r="H587" i="6" s="1"/>
  <c r="I587" i="6" s="1"/>
  <c r="F587" i="6"/>
  <c r="T587" i="6" s="1"/>
  <c r="E587" i="6"/>
  <c r="D587" i="6"/>
  <c r="Q587" i="6" s="1"/>
  <c r="C587" i="6"/>
  <c r="B587" i="6"/>
  <c r="A587" i="6"/>
  <c r="W586" i="6"/>
  <c r="X586" i="6" s="1"/>
  <c r="R586" i="6"/>
  <c r="Q586" i="6"/>
  <c r="O586" i="6"/>
  <c r="N586" i="6"/>
  <c r="M586" i="6"/>
  <c r="L586" i="6"/>
  <c r="P586" i="6" s="1"/>
  <c r="K586" i="6"/>
  <c r="U586" i="6" s="1"/>
  <c r="J586" i="6"/>
  <c r="S586" i="6" s="1"/>
  <c r="I586" i="6"/>
  <c r="H586" i="6"/>
  <c r="V586" i="6" s="1"/>
  <c r="G586" i="6"/>
  <c r="F586" i="6"/>
  <c r="T586" i="6" s="1"/>
  <c r="E586" i="6"/>
  <c r="D586" i="6"/>
  <c r="C586" i="6"/>
  <c r="B586" i="6"/>
  <c r="A586" i="6"/>
  <c r="O585" i="6"/>
  <c r="N585" i="6"/>
  <c r="M585" i="6"/>
  <c r="L585" i="6"/>
  <c r="P585" i="6" s="1"/>
  <c r="K585" i="6"/>
  <c r="U585" i="6" s="1"/>
  <c r="J585" i="6"/>
  <c r="S585" i="6" s="1"/>
  <c r="G585" i="6"/>
  <c r="H585" i="6" s="1"/>
  <c r="I585" i="6" s="1"/>
  <c r="F585" i="6"/>
  <c r="T585" i="6" s="1"/>
  <c r="E585" i="6"/>
  <c r="D585" i="6"/>
  <c r="Q585" i="6" s="1"/>
  <c r="B585" i="6"/>
  <c r="C585" i="6" s="1"/>
  <c r="A585" i="6"/>
  <c r="U584" i="6"/>
  <c r="T584" i="6"/>
  <c r="S584" i="6"/>
  <c r="Q584" i="6"/>
  <c r="P584" i="6"/>
  <c r="O584" i="6"/>
  <c r="M584" i="6"/>
  <c r="L584" i="6"/>
  <c r="K584" i="6"/>
  <c r="J584" i="6"/>
  <c r="G584" i="6"/>
  <c r="H584" i="6" s="1"/>
  <c r="I584" i="6" s="1"/>
  <c r="F584" i="6"/>
  <c r="E584" i="6"/>
  <c r="R584" i="6" s="1"/>
  <c r="D584" i="6"/>
  <c r="C584" i="6"/>
  <c r="B584" i="6"/>
  <c r="N584" i="6" s="1"/>
  <c r="A584" i="6"/>
  <c r="S583" i="6"/>
  <c r="Q583" i="6"/>
  <c r="P583" i="6"/>
  <c r="O583" i="6"/>
  <c r="M583" i="6"/>
  <c r="L583" i="6"/>
  <c r="K583" i="6"/>
  <c r="U583" i="6" s="1"/>
  <c r="J583" i="6"/>
  <c r="G583" i="6"/>
  <c r="H583" i="6" s="1"/>
  <c r="F583" i="6"/>
  <c r="T583" i="6" s="1"/>
  <c r="E583" i="6"/>
  <c r="R583" i="6" s="1"/>
  <c r="D583" i="6"/>
  <c r="B583" i="6"/>
  <c r="A583" i="6"/>
  <c r="R582" i="6"/>
  <c r="Q582" i="6"/>
  <c r="O582" i="6"/>
  <c r="N582" i="6"/>
  <c r="M582" i="6"/>
  <c r="L582" i="6"/>
  <c r="P582" i="6" s="1"/>
  <c r="K582" i="6"/>
  <c r="U582" i="6" s="1"/>
  <c r="J582" i="6"/>
  <c r="S582" i="6" s="1"/>
  <c r="G582" i="6"/>
  <c r="H582" i="6" s="1"/>
  <c r="F582" i="6"/>
  <c r="T582" i="6" s="1"/>
  <c r="E582" i="6"/>
  <c r="D582" i="6"/>
  <c r="B582" i="6"/>
  <c r="C582" i="6" s="1"/>
  <c r="A582" i="6"/>
  <c r="U581" i="6"/>
  <c r="S581" i="6"/>
  <c r="Q581" i="6"/>
  <c r="P581" i="6"/>
  <c r="M581" i="6"/>
  <c r="L581" i="6"/>
  <c r="K581" i="6"/>
  <c r="J581" i="6"/>
  <c r="I581" i="6"/>
  <c r="H581" i="6"/>
  <c r="G581" i="6"/>
  <c r="F581" i="6"/>
  <c r="T581" i="6" s="1"/>
  <c r="V581" i="6" s="1"/>
  <c r="E581" i="6"/>
  <c r="R581" i="6" s="1"/>
  <c r="D581" i="6"/>
  <c r="C581" i="6"/>
  <c r="B581" i="6"/>
  <c r="O581" i="6" s="1"/>
  <c r="A581" i="6"/>
  <c r="U580" i="6"/>
  <c r="S580" i="6"/>
  <c r="R580" i="6"/>
  <c r="P580" i="6"/>
  <c r="O580" i="6"/>
  <c r="N580" i="6"/>
  <c r="M580" i="6"/>
  <c r="L580" i="6"/>
  <c r="K580" i="6"/>
  <c r="J580" i="6"/>
  <c r="G580" i="6"/>
  <c r="H580" i="6" s="1"/>
  <c r="I580" i="6" s="1"/>
  <c r="F580" i="6"/>
  <c r="T580" i="6" s="1"/>
  <c r="E580" i="6"/>
  <c r="D580" i="6"/>
  <c r="Q580" i="6" s="1"/>
  <c r="C580" i="6"/>
  <c r="B580" i="6"/>
  <c r="A580" i="6"/>
  <c r="R579" i="6"/>
  <c r="Q579" i="6"/>
  <c r="O579" i="6"/>
  <c r="N579" i="6"/>
  <c r="M579" i="6"/>
  <c r="L579" i="6"/>
  <c r="P579" i="6" s="1"/>
  <c r="K579" i="6"/>
  <c r="U579" i="6" s="1"/>
  <c r="J579" i="6"/>
  <c r="S579" i="6" s="1"/>
  <c r="I579" i="6"/>
  <c r="H579" i="6"/>
  <c r="G579" i="6"/>
  <c r="F579" i="6"/>
  <c r="T579" i="6" s="1"/>
  <c r="E579" i="6"/>
  <c r="D579" i="6"/>
  <c r="C579" i="6"/>
  <c r="B579" i="6"/>
  <c r="A579" i="6"/>
  <c r="O578" i="6"/>
  <c r="N578" i="6"/>
  <c r="M578" i="6"/>
  <c r="L578" i="6"/>
  <c r="P578" i="6" s="1"/>
  <c r="K578" i="6"/>
  <c r="U578" i="6" s="1"/>
  <c r="J578" i="6"/>
  <c r="S578" i="6" s="1"/>
  <c r="G578" i="6"/>
  <c r="H578" i="6" s="1"/>
  <c r="F578" i="6"/>
  <c r="T578" i="6" s="1"/>
  <c r="E578" i="6"/>
  <c r="D578" i="6"/>
  <c r="Q578" i="6" s="1"/>
  <c r="B578" i="6"/>
  <c r="C578" i="6" s="1"/>
  <c r="A578" i="6"/>
  <c r="U577" i="6"/>
  <c r="T577" i="6"/>
  <c r="S577" i="6"/>
  <c r="Q577" i="6"/>
  <c r="P577" i="6"/>
  <c r="O577" i="6"/>
  <c r="M577" i="6"/>
  <c r="L577" i="6"/>
  <c r="K577" i="6"/>
  <c r="J577" i="6"/>
  <c r="G577" i="6"/>
  <c r="H577" i="6" s="1"/>
  <c r="I577" i="6" s="1"/>
  <c r="F577" i="6"/>
  <c r="E577" i="6"/>
  <c r="R577" i="6" s="1"/>
  <c r="D577" i="6"/>
  <c r="C577" i="6"/>
  <c r="B577" i="6"/>
  <c r="N577" i="6" s="1"/>
  <c r="A577" i="6"/>
  <c r="S576" i="6"/>
  <c r="Q576" i="6"/>
  <c r="P576" i="6"/>
  <c r="M576" i="6"/>
  <c r="L576" i="6"/>
  <c r="K576" i="6"/>
  <c r="U576" i="6" s="1"/>
  <c r="J576" i="6"/>
  <c r="G576" i="6"/>
  <c r="H576" i="6" s="1"/>
  <c r="F576" i="6"/>
  <c r="T576" i="6" s="1"/>
  <c r="E576" i="6"/>
  <c r="R576" i="6" s="1"/>
  <c r="D576" i="6"/>
  <c r="B576" i="6"/>
  <c r="A576" i="6"/>
  <c r="U575" i="6"/>
  <c r="R575" i="6"/>
  <c r="Q575" i="6"/>
  <c r="O575" i="6"/>
  <c r="N575" i="6"/>
  <c r="M575" i="6"/>
  <c r="L575" i="6"/>
  <c r="P575" i="6" s="1"/>
  <c r="K575" i="6"/>
  <c r="J575" i="6"/>
  <c r="S575" i="6" s="1"/>
  <c r="G575" i="6"/>
  <c r="H575" i="6" s="1"/>
  <c r="F575" i="6"/>
  <c r="T575" i="6" s="1"/>
  <c r="E575" i="6"/>
  <c r="D575" i="6"/>
  <c r="B575" i="6"/>
  <c r="C575" i="6" s="1"/>
  <c r="A575" i="6"/>
  <c r="S574" i="6"/>
  <c r="Q574" i="6"/>
  <c r="P574" i="6"/>
  <c r="M574" i="6"/>
  <c r="L574" i="6"/>
  <c r="K574" i="6"/>
  <c r="U574" i="6" s="1"/>
  <c r="J574" i="6"/>
  <c r="G574" i="6"/>
  <c r="H574" i="6" s="1"/>
  <c r="F574" i="6"/>
  <c r="T574" i="6" s="1"/>
  <c r="E574" i="6"/>
  <c r="R574" i="6" s="1"/>
  <c r="D574" i="6"/>
  <c r="C574" i="6"/>
  <c r="B574" i="6"/>
  <c r="O574" i="6" s="1"/>
  <c r="A574" i="6"/>
  <c r="U573" i="6"/>
  <c r="S573" i="6"/>
  <c r="R573" i="6"/>
  <c r="P573" i="6"/>
  <c r="O573" i="6"/>
  <c r="N573" i="6"/>
  <c r="M573" i="6"/>
  <c r="L573" i="6"/>
  <c r="K573" i="6"/>
  <c r="J573" i="6"/>
  <c r="G573" i="6"/>
  <c r="H573" i="6" s="1"/>
  <c r="I573" i="6" s="1"/>
  <c r="F573" i="6"/>
  <c r="T573" i="6" s="1"/>
  <c r="E573" i="6"/>
  <c r="D573" i="6"/>
  <c r="Q573" i="6" s="1"/>
  <c r="C573" i="6"/>
  <c r="B573" i="6"/>
  <c r="A573" i="6"/>
  <c r="W572" i="6"/>
  <c r="X572" i="6" s="1"/>
  <c r="R572" i="6"/>
  <c r="Q572" i="6"/>
  <c r="O572" i="6"/>
  <c r="N572" i="6"/>
  <c r="M572" i="6"/>
  <c r="L572" i="6"/>
  <c r="P572" i="6" s="1"/>
  <c r="K572" i="6"/>
  <c r="U572" i="6" s="1"/>
  <c r="J572" i="6"/>
  <c r="S572" i="6" s="1"/>
  <c r="I572" i="6"/>
  <c r="H572" i="6"/>
  <c r="V572" i="6" s="1"/>
  <c r="G572" i="6"/>
  <c r="F572" i="6"/>
  <c r="T572" i="6" s="1"/>
  <c r="E572" i="6"/>
  <c r="D572" i="6"/>
  <c r="C572" i="6"/>
  <c r="B572" i="6"/>
  <c r="A572" i="6"/>
  <c r="O571" i="6"/>
  <c r="N571" i="6"/>
  <c r="M571" i="6"/>
  <c r="L571" i="6"/>
  <c r="P571" i="6" s="1"/>
  <c r="K571" i="6"/>
  <c r="U571" i="6" s="1"/>
  <c r="J571" i="6"/>
  <c r="S571" i="6" s="1"/>
  <c r="I571" i="6"/>
  <c r="G571" i="6"/>
  <c r="H571" i="6" s="1"/>
  <c r="F571" i="6"/>
  <c r="T571" i="6" s="1"/>
  <c r="E571" i="6"/>
  <c r="D571" i="6"/>
  <c r="Q571" i="6" s="1"/>
  <c r="B571" i="6"/>
  <c r="C571" i="6" s="1"/>
  <c r="A571" i="6"/>
  <c r="U570" i="6"/>
  <c r="T570" i="6"/>
  <c r="S570" i="6"/>
  <c r="Q570" i="6"/>
  <c r="P570" i="6"/>
  <c r="M570" i="6"/>
  <c r="L570" i="6"/>
  <c r="K570" i="6"/>
  <c r="J570" i="6"/>
  <c r="I570" i="6"/>
  <c r="G570" i="6"/>
  <c r="H570" i="6" s="1"/>
  <c r="F570" i="6"/>
  <c r="E570" i="6"/>
  <c r="R570" i="6" s="1"/>
  <c r="D570" i="6"/>
  <c r="B570" i="6"/>
  <c r="O570" i="6" s="1"/>
  <c r="A570" i="6"/>
  <c r="S569" i="6"/>
  <c r="Q569" i="6"/>
  <c r="P569" i="6"/>
  <c r="O569" i="6"/>
  <c r="M569" i="6"/>
  <c r="L569" i="6"/>
  <c r="K569" i="6"/>
  <c r="U569" i="6" s="1"/>
  <c r="J569" i="6"/>
  <c r="G569" i="6"/>
  <c r="H569" i="6" s="1"/>
  <c r="F569" i="6"/>
  <c r="T569" i="6" s="1"/>
  <c r="E569" i="6"/>
  <c r="R569" i="6" s="1"/>
  <c r="D569" i="6"/>
  <c r="C569" i="6"/>
  <c r="B569" i="6"/>
  <c r="A569" i="6"/>
  <c r="U568" i="6"/>
  <c r="R568" i="6"/>
  <c r="Q568" i="6"/>
  <c r="O568" i="6"/>
  <c r="N568" i="6"/>
  <c r="M568" i="6"/>
  <c r="L568" i="6"/>
  <c r="P568" i="6" s="1"/>
  <c r="K568" i="6"/>
  <c r="J568" i="6"/>
  <c r="S568" i="6" s="1"/>
  <c r="G568" i="6"/>
  <c r="H568" i="6" s="1"/>
  <c r="F568" i="6"/>
  <c r="T568" i="6" s="1"/>
  <c r="E568" i="6"/>
  <c r="D568" i="6"/>
  <c r="B568" i="6"/>
  <c r="C568" i="6" s="1"/>
  <c r="A568" i="6"/>
  <c r="S567" i="6"/>
  <c r="R567" i="6"/>
  <c r="Q567" i="6"/>
  <c r="P567" i="6"/>
  <c r="M567" i="6"/>
  <c r="L567" i="6"/>
  <c r="K567" i="6"/>
  <c r="U567" i="6" s="1"/>
  <c r="J567" i="6"/>
  <c r="G567" i="6"/>
  <c r="H567" i="6" s="1"/>
  <c r="I567" i="6" s="1"/>
  <c r="F567" i="6"/>
  <c r="T567" i="6" s="1"/>
  <c r="E567" i="6"/>
  <c r="D567" i="6"/>
  <c r="C567" i="6"/>
  <c r="B567" i="6"/>
  <c r="O567" i="6" s="1"/>
  <c r="A567" i="6"/>
  <c r="U566" i="6"/>
  <c r="S566" i="6"/>
  <c r="R566" i="6"/>
  <c r="P566" i="6"/>
  <c r="O566" i="6"/>
  <c r="N566" i="6"/>
  <c r="M566" i="6"/>
  <c r="L566" i="6"/>
  <c r="K566" i="6"/>
  <c r="J566" i="6"/>
  <c r="G566" i="6"/>
  <c r="H566" i="6" s="1"/>
  <c r="I566" i="6" s="1"/>
  <c r="F566" i="6"/>
  <c r="T566" i="6" s="1"/>
  <c r="E566" i="6"/>
  <c r="D566" i="6"/>
  <c r="Q566" i="6" s="1"/>
  <c r="C566" i="6"/>
  <c r="B566" i="6"/>
  <c r="A566" i="6"/>
  <c r="R565" i="6"/>
  <c r="Q565" i="6"/>
  <c r="O565" i="6"/>
  <c r="N565" i="6"/>
  <c r="M565" i="6"/>
  <c r="L565" i="6"/>
  <c r="P565" i="6" s="1"/>
  <c r="K565" i="6"/>
  <c r="U565" i="6" s="1"/>
  <c r="J565" i="6"/>
  <c r="S565" i="6" s="1"/>
  <c r="I565" i="6"/>
  <c r="H565" i="6"/>
  <c r="G565" i="6"/>
  <c r="F565" i="6"/>
  <c r="T565" i="6" s="1"/>
  <c r="E565" i="6"/>
  <c r="D565" i="6"/>
  <c r="C565" i="6"/>
  <c r="B565" i="6"/>
  <c r="A565" i="6"/>
  <c r="O564" i="6"/>
  <c r="N564" i="6"/>
  <c r="M564" i="6"/>
  <c r="L564" i="6"/>
  <c r="P564" i="6" s="1"/>
  <c r="K564" i="6"/>
  <c r="U564" i="6" s="1"/>
  <c r="J564" i="6"/>
  <c r="S564" i="6" s="1"/>
  <c r="G564" i="6"/>
  <c r="H564" i="6" s="1"/>
  <c r="I564" i="6" s="1"/>
  <c r="F564" i="6"/>
  <c r="T564" i="6" s="1"/>
  <c r="E564" i="6"/>
  <c r="D564" i="6"/>
  <c r="Q564" i="6" s="1"/>
  <c r="B564" i="6"/>
  <c r="C564" i="6" s="1"/>
  <c r="A564" i="6"/>
  <c r="U563" i="6"/>
  <c r="S563" i="6"/>
  <c r="Q563" i="6"/>
  <c r="P563" i="6"/>
  <c r="M563" i="6"/>
  <c r="L563" i="6"/>
  <c r="K563" i="6"/>
  <c r="J563" i="6"/>
  <c r="G563" i="6"/>
  <c r="H563" i="6" s="1"/>
  <c r="I563" i="6" s="1"/>
  <c r="F563" i="6"/>
  <c r="T563" i="6" s="1"/>
  <c r="E563" i="6"/>
  <c r="R563" i="6" s="1"/>
  <c r="D563" i="6"/>
  <c r="B563" i="6"/>
  <c r="O563" i="6" s="1"/>
  <c r="A563" i="6"/>
  <c r="S562" i="6"/>
  <c r="Q562" i="6"/>
  <c r="P562" i="6"/>
  <c r="O562" i="6"/>
  <c r="M562" i="6"/>
  <c r="L562" i="6"/>
  <c r="K562" i="6"/>
  <c r="U562" i="6" s="1"/>
  <c r="J562" i="6"/>
  <c r="G562" i="6"/>
  <c r="H562" i="6" s="1"/>
  <c r="F562" i="6"/>
  <c r="T562" i="6" s="1"/>
  <c r="E562" i="6"/>
  <c r="R562" i="6" s="1"/>
  <c r="D562" i="6"/>
  <c r="C562" i="6"/>
  <c r="B562" i="6"/>
  <c r="A562" i="6"/>
  <c r="R561" i="6"/>
  <c r="Q561" i="6"/>
  <c r="O561" i="6"/>
  <c r="N561" i="6"/>
  <c r="M561" i="6"/>
  <c r="L561" i="6"/>
  <c r="P561" i="6" s="1"/>
  <c r="K561" i="6"/>
  <c r="U561" i="6" s="1"/>
  <c r="J561" i="6"/>
  <c r="S561" i="6" s="1"/>
  <c r="G561" i="6"/>
  <c r="H561" i="6" s="1"/>
  <c r="F561" i="6"/>
  <c r="T561" i="6" s="1"/>
  <c r="E561" i="6"/>
  <c r="D561" i="6"/>
  <c r="B561" i="6"/>
  <c r="C561" i="6" s="1"/>
  <c r="A561" i="6"/>
  <c r="S560" i="6"/>
  <c r="R560" i="6"/>
  <c r="P560" i="6"/>
  <c r="M560" i="6"/>
  <c r="L560" i="6"/>
  <c r="K560" i="6"/>
  <c r="U560" i="6" s="1"/>
  <c r="J560" i="6"/>
  <c r="H560" i="6"/>
  <c r="I560" i="6" s="1"/>
  <c r="G560" i="6"/>
  <c r="F560" i="6"/>
  <c r="T560" i="6" s="1"/>
  <c r="E560" i="6"/>
  <c r="D560" i="6"/>
  <c r="Q560" i="6" s="1"/>
  <c r="C560" i="6"/>
  <c r="B560" i="6"/>
  <c r="O560" i="6" s="1"/>
  <c r="A560" i="6"/>
  <c r="U559" i="6"/>
  <c r="S559" i="6"/>
  <c r="R559" i="6"/>
  <c r="P559" i="6"/>
  <c r="O559" i="6"/>
  <c r="N559" i="6"/>
  <c r="M559" i="6"/>
  <c r="L559" i="6"/>
  <c r="K559" i="6"/>
  <c r="J559" i="6"/>
  <c r="G559" i="6"/>
  <c r="H559" i="6" s="1"/>
  <c r="I559" i="6" s="1"/>
  <c r="F559" i="6"/>
  <c r="T559" i="6" s="1"/>
  <c r="E559" i="6"/>
  <c r="D559" i="6"/>
  <c r="Q559" i="6" s="1"/>
  <c r="C559" i="6"/>
  <c r="B559" i="6"/>
  <c r="A559" i="6"/>
  <c r="R558" i="6"/>
  <c r="Q558" i="6"/>
  <c r="O558" i="6"/>
  <c r="N558" i="6"/>
  <c r="M558" i="6"/>
  <c r="L558" i="6"/>
  <c r="P558" i="6" s="1"/>
  <c r="K558" i="6"/>
  <c r="U558" i="6" s="1"/>
  <c r="J558" i="6"/>
  <c r="S558" i="6" s="1"/>
  <c r="I558" i="6"/>
  <c r="H558" i="6"/>
  <c r="G558" i="6"/>
  <c r="F558" i="6"/>
  <c r="T558" i="6" s="1"/>
  <c r="E558" i="6"/>
  <c r="D558" i="6"/>
  <c r="C558" i="6"/>
  <c r="B558" i="6"/>
  <c r="A558" i="6"/>
  <c r="T557" i="6"/>
  <c r="O557" i="6"/>
  <c r="N557" i="6"/>
  <c r="M557" i="6"/>
  <c r="L557" i="6"/>
  <c r="P557" i="6" s="1"/>
  <c r="K557" i="6"/>
  <c r="U557" i="6" s="1"/>
  <c r="J557" i="6"/>
  <c r="S557" i="6" s="1"/>
  <c r="I557" i="6"/>
  <c r="G557" i="6"/>
  <c r="H557" i="6" s="1"/>
  <c r="F557" i="6"/>
  <c r="E557" i="6"/>
  <c r="D557" i="6"/>
  <c r="Q557" i="6" s="1"/>
  <c r="B557" i="6"/>
  <c r="C557" i="6" s="1"/>
  <c r="A557" i="6"/>
  <c r="U556" i="6"/>
  <c r="S556" i="6"/>
  <c r="Q556" i="6"/>
  <c r="P556" i="6"/>
  <c r="M556" i="6"/>
  <c r="L556" i="6"/>
  <c r="K556" i="6"/>
  <c r="J556" i="6"/>
  <c r="G556" i="6"/>
  <c r="H556" i="6" s="1"/>
  <c r="I556" i="6" s="1"/>
  <c r="F556" i="6"/>
  <c r="T556" i="6" s="1"/>
  <c r="E556" i="6"/>
  <c r="R556" i="6" s="1"/>
  <c r="D556" i="6"/>
  <c r="B556" i="6"/>
  <c r="A556" i="6"/>
  <c r="S555" i="6"/>
  <c r="Q555" i="6"/>
  <c r="P555" i="6"/>
  <c r="M555" i="6"/>
  <c r="L555" i="6"/>
  <c r="K555" i="6"/>
  <c r="U555" i="6" s="1"/>
  <c r="J555" i="6"/>
  <c r="G555" i="6"/>
  <c r="H555" i="6" s="1"/>
  <c r="F555" i="6"/>
  <c r="T555" i="6" s="1"/>
  <c r="E555" i="6"/>
  <c r="R555" i="6" s="1"/>
  <c r="D555" i="6"/>
  <c r="C555" i="6"/>
  <c r="B555" i="6"/>
  <c r="A555" i="6"/>
  <c r="R554" i="6"/>
  <c r="Q554" i="6"/>
  <c r="O554" i="6"/>
  <c r="N554" i="6"/>
  <c r="M554" i="6"/>
  <c r="L554" i="6"/>
  <c r="P554" i="6" s="1"/>
  <c r="K554" i="6"/>
  <c r="U554" i="6" s="1"/>
  <c r="V554" i="6" s="1"/>
  <c r="W554" i="6" s="1"/>
  <c r="X554" i="6" s="1"/>
  <c r="J554" i="6"/>
  <c r="S554" i="6" s="1"/>
  <c r="I554" i="6"/>
  <c r="H554" i="6"/>
  <c r="G554" i="6"/>
  <c r="F554" i="6"/>
  <c r="T554" i="6" s="1"/>
  <c r="E554" i="6"/>
  <c r="D554" i="6"/>
  <c r="B554" i="6"/>
  <c r="C554" i="6" s="1"/>
  <c r="A554" i="6"/>
  <c r="U553" i="6"/>
  <c r="S553" i="6"/>
  <c r="R553" i="6"/>
  <c r="P553" i="6"/>
  <c r="M553" i="6"/>
  <c r="L553" i="6"/>
  <c r="K553" i="6"/>
  <c r="J553" i="6"/>
  <c r="G553" i="6"/>
  <c r="H553" i="6" s="1"/>
  <c r="I553" i="6" s="1"/>
  <c r="F553" i="6"/>
  <c r="T553" i="6" s="1"/>
  <c r="E553" i="6"/>
  <c r="D553" i="6"/>
  <c r="Q553" i="6" s="1"/>
  <c r="C553" i="6"/>
  <c r="B553" i="6"/>
  <c r="O553" i="6" s="1"/>
  <c r="A553" i="6"/>
  <c r="U552" i="6"/>
  <c r="S552" i="6"/>
  <c r="R552" i="6"/>
  <c r="P552" i="6"/>
  <c r="O552" i="6"/>
  <c r="N552" i="6"/>
  <c r="M552" i="6"/>
  <c r="L552" i="6"/>
  <c r="K552" i="6"/>
  <c r="J552" i="6"/>
  <c r="G552" i="6"/>
  <c r="H552" i="6" s="1"/>
  <c r="F552" i="6"/>
  <c r="T552" i="6" s="1"/>
  <c r="E552" i="6"/>
  <c r="D552" i="6"/>
  <c r="Q552" i="6" s="1"/>
  <c r="C552" i="6"/>
  <c r="B552" i="6"/>
  <c r="A552" i="6"/>
  <c r="R551" i="6"/>
  <c r="Q551" i="6"/>
  <c r="O551" i="6"/>
  <c r="N551" i="6"/>
  <c r="M551" i="6"/>
  <c r="L551" i="6"/>
  <c r="P551" i="6" s="1"/>
  <c r="K551" i="6"/>
  <c r="U551" i="6" s="1"/>
  <c r="J551" i="6"/>
  <c r="S551" i="6" s="1"/>
  <c r="I551" i="6"/>
  <c r="H551" i="6"/>
  <c r="G551" i="6"/>
  <c r="F551" i="6"/>
  <c r="T551" i="6" s="1"/>
  <c r="E551" i="6"/>
  <c r="D551" i="6"/>
  <c r="C551" i="6"/>
  <c r="B551" i="6"/>
  <c r="A551" i="6"/>
  <c r="T550" i="6"/>
  <c r="S550" i="6"/>
  <c r="O550" i="6"/>
  <c r="N550" i="6"/>
  <c r="M550" i="6"/>
  <c r="L550" i="6"/>
  <c r="P550" i="6" s="1"/>
  <c r="K550" i="6"/>
  <c r="U550" i="6" s="1"/>
  <c r="J550" i="6"/>
  <c r="G550" i="6"/>
  <c r="H550" i="6" s="1"/>
  <c r="I550" i="6" s="1"/>
  <c r="F550" i="6"/>
  <c r="E550" i="6"/>
  <c r="D550" i="6"/>
  <c r="Q550" i="6" s="1"/>
  <c r="B550" i="6"/>
  <c r="C550" i="6" s="1"/>
  <c r="A550" i="6"/>
  <c r="U549" i="6"/>
  <c r="S549" i="6"/>
  <c r="Q549" i="6"/>
  <c r="P549" i="6"/>
  <c r="M549" i="6"/>
  <c r="L549" i="6"/>
  <c r="K549" i="6"/>
  <c r="J549" i="6"/>
  <c r="I549" i="6"/>
  <c r="G549" i="6"/>
  <c r="H549" i="6" s="1"/>
  <c r="F549" i="6"/>
  <c r="T549" i="6" s="1"/>
  <c r="E549" i="6"/>
  <c r="R549" i="6" s="1"/>
  <c r="D549" i="6"/>
  <c r="C549" i="6"/>
  <c r="B549" i="6"/>
  <c r="A549" i="6"/>
  <c r="S548" i="6"/>
  <c r="Q548" i="6"/>
  <c r="M548" i="6"/>
  <c r="L548" i="6"/>
  <c r="P548" i="6" s="1"/>
  <c r="K548" i="6"/>
  <c r="U548" i="6" s="1"/>
  <c r="J548" i="6"/>
  <c r="G548" i="6"/>
  <c r="H548" i="6" s="1"/>
  <c r="F548" i="6"/>
  <c r="T548" i="6" s="1"/>
  <c r="E548" i="6"/>
  <c r="R548" i="6" s="1"/>
  <c r="D548" i="6"/>
  <c r="B548" i="6"/>
  <c r="A548" i="6"/>
  <c r="R547" i="6"/>
  <c r="Q547" i="6"/>
  <c r="O547" i="6"/>
  <c r="N547" i="6"/>
  <c r="M547" i="6"/>
  <c r="L547" i="6"/>
  <c r="P547" i="6" s="1"/>
  <c r="K547" i="6"/>
  <c r="U547" i="6" s="1"/>
  <c r="J547" i="6"/>
  <c r="S547" i="6" s="1"/>
  <c r="G547" i="6"/>
  <c r="H547" i="6" s="1"/>
  <c r="F547" i="6"/>
  <c r="T547" i="6" s="1"/>
  <c r="E547" i="6"/>
  <c r="D547" i="6"/>
  <c r="B547" i="6"/>
  <c r="C547" i="6" s="1"/>
  <c r="A547" i="6"/>
  <c r="U546" i="6"/>
  <c r="S546" i="6"/>
  <c r="R546" i="6"/>
  <c r="P546" i="6"/>
  <c r="M546" i="6"/>
  <c r="L546" i="6"/>
  <c r="K546" i="6"/>
  <c r="J546" i="6"/>
  <c r="H546" i="6"/>
  <c r="I546" i="6" s="1"/>
  <c r="G546" i="6"/>
  <c r="F546" i="6"/>
  <c r="T546" i="6" s="1"/>
  <c r="E546" i="6"/>
  <c r="D546" i="6"/>
  <c r="Q546" i="6" s="1"/>
  <c r="C546" i="6"/>
  <c r="B546" i="6"/>
  <c r="O546" i="6" s="1"/>
  <c r="A546" i="6"/>
  <c r="U545" i="6"/>
  <c r="S545" i="6"/>
  <c r="R545" i="6"/>
  <c r="P545" i="6"/>
  <c r="M545" i="6"/>
  <c r="L545" i="6"/>
  <c r="K545" i="6"/>
  <c r="J545" i="6"/>
  <c r="G545" i="6"/>
  <c r="H545" i="6" s="1"/>
  <c r="I545" i="6" s="1"/>
  <c r="F545" i="6"/>
  <c r="T545" i="6" s="1"/>
  <c r="E545" i="6"/>
  <c r="D545" i="6"/>
  <c r="Q545" i="6" s="1"/>
  <c r="B545" i="6"/>
  <c r="A545" i="6"/>
  <c r="R544" i="6"/>
  <c r="Q544" i="6"/>
  <c r="O544" i="6"/>
  <c r="N544" i="6"/>
  <c r="M544" i="6"/>
  <c r="L544" i="6"/>
  <c r="P544" i="6" s="1"/>
  <c r="K544" i="6"/>
  <c r="U544" i="6" s="1"/>
  <c r="J544" i="6"/>
  <c r="S544" i="6" s="1"/>
  <c r="I544" i="6"/>
  <c r="H544" i="6"/>
  <c r="G544" i="6"/>
  <c r="F544" i="6"/>
  <c r="T544" i="6" s="1"/>
  <c r="E544" i="6"/>
  <c r="D544" i="6"/>
  <c r="C544" i="6"/>
  <c r="B544" i="6"/>
  <c r="A544" i="6"/>
  <c r="U543" i="6"/>
  <c r="S543" i="6"/>
  <c r="O543" i="6"/>
  <c r="N543" i="6"/>
  <c r="M543" i="6"/>
  <c r="L543" i="6"/>
  <c r="P543" i="6" s="1"/>
  <c r="K543" i="6"/>
  <c r="J543" i="6"/>
  <c r="H543" i="6"/>
  <c r="I543" i="6" s="1"/>
  <c r="G543" i="6"/>
  <c r="F543" i="6"/>
  <c r="T543" i="6" s="1"/>
  <c r="E543" i="6"/>
  <c r="R543" i="6" s="1"/>
  <c r="D543" i="6"/>
  <c r="Q543" i="6" s="1"/>
  <c r="B543" i="6"/>
  <c r="C543" i="6" s="1"/>
  <c r="A543" i="6"/>
  <c r="U542" i="6"/>
  <c r="S542" i="6"/>
  <c r="Q542" i="6"/>
  <c r="P542" i="6"/>
  <c r="O542" i="6"/>
  <c r="M542" i="6"/>
  <c r="L542" i="6"/>
  <c r="K542" i="6"/>
  <c r="J542" i="6"/>
  <c r="G542" i="6"/>
  <c r="H542" i="6" s="1"/>
  <c r="F542" i="6"/>
  <c r="T542" i="6" s="1"/>
  <c r="E542" i="6"/>
  <c r="R542" i="6" s="1"/>
  <c r="D542" i="6"/>
  <c r="B542" i="6"/>
  <c r="A542" i="6"/>
  <c r="S541" i="6"/>
  <c r="Q541" i="6"/>
  <c r="O541" i="6"/>
  <c r="N541" i="6"/>
  <c r="M541" i="6"/>
  <c r="L541" i="6"/>
  <c r="P541" i="6" s="1"/>
  <c r="K541" i="6"/>
  <c r="U541" i="6" s="1"/>
  <c r="J541" i="6"/>
  <c r="G541" i="6"/>
  <c r="H541" i="6" s="1"/>
  <c r="I541" i="6" s="1"/>
  <c r="F541" i="6"/>
  <c r="T541" i="6" s="1"/>
  <c r="E541" i="6"/>
  <c r="R541" i="6" s="1"/>
  <c r="D541" i="6"/>
  <c r="C541" i="6"/>
  <c r="B541" i="6"/>
  <c r="A541" i="6"/>
  <c r="U540" i="6"/>
  <c r="R540" i="6"/>
  <c r="Q540" i="6"/>
  <c r="O540" i="6"/>
  <c r="N540" i="6"/>
  <c r="M540" i="6"/>
  <c r="L540" i="6"/>
  <c r="P540" i="6" s="1"/>
  <c r="K540" i="6"/>
  <c r="J540" i="6"/>
  <c r="S540" i="6" s="1"/>
  <c r="H540" i="6"/>
  <c r="I540" i="6" s="1"/>
  <c r="G540" i="6"/>
  <c r="F540" i="6"/>
  <c r="T540" i="6" s="1"/>
  <c r="E540" i="6"/>
  <c r="D540" i="6"/>
  <c r="B540" i="6"/>
  <c r="C540" i="6" s="1"/>
  <c r="A540" i="6"/>
  <c r="S539" i="6"/>
  <c r="R539" i="6"/>
  <c r="Q539" i="6"/>
  <c r="P539" i="6"/>
  <c r="M539" i="6"/>
  <c r="L539" i="6"/>
  <c r="K539" i="6"/>
  <c r="U539" i="6" s="1"/>
  <c r="J539" i="6"/>
  <c r="G539" i="6"/>
  <c r="H539" i="6" s="1"/>
  <c r="I539" i="6" s="1"/>
  <c r="F539" i="6"/>
  <c r="T539" i="6" s="1"/>
  <c r="E539" i="6"/>
  <c r="D539" i="6"/>
  <c r="C539" i="6"/>
  <c r="B539" i="6"/>
  <c r="O539" i="6" s="1"/>
  <c r="A539" i="6"/>
  <c r="U538" i="6"/>
  <c r="S538" i="6"/>
  <c r="R538" i="6"/>
  <c r="P538" i="6"/>
  <c r="M538" i="6"/>
  <c r="L538" i="6"/>
  <c r="K538" i="6"/>
  <c r="J538" i="6"/>
  <c r="G538" i="6"/>
  <c r="H538" i="6" s="1"/>
  <c r="I538" i="6" s="1"/>
  <c r="F538" i="6"/>
  <c r="T538" i="6" s="1"/>
  <c r="E538" i="6"/>
  <c r="D538" i="6"/>
  <c r="Q538" i="6" s="1"/>
  <c r="B538" i="6"/>
  <c r="V538" i="6" s="1"/>
  <c r="W538" i="6" s="1"/>
  <c r="X538" i="6" s="1"/>
  <c r="A538" i="6"/>
  <c r="R537" i="6"/>
  <c r="Q537" i="6"/>
  <c r="O537" i="6"/>
  <c r="N537" i="6"/>
  <c r="M537" i="6"/>
  <c r="L537" i="6"/>
  <c r="P537" i="6" s="1"/>
  <c r="K537" i="6"/>
  <c r="U537" i="6" s="1"/>
  <c r="J537" i="6"/>
  <c r="S537" i="6" s="1"/>
  <c r="I537" i="6"/>
  <c r="H537" i="6"/>
  <c r="G537" i="6"/>
  <c r="F537" i="6"/>
  <c r="T537" i="6" s="1"/>
  <c r="E537" i="6"/>
  <c r="D537" i="6"/>
  <c r="C537" i="6"/>
  <c r="B537" i="6"/>
  <c r="A537" i="6"/>
  <c r="T536" i="6"/>
  <c r="S536" i="6"/>
  <c r="O536" i="6"/>
  <c r="N536" i="6"/>
  <c r="M536" i="6"/>
  <c r="L536" i="6"/>
  <c r="P536" i="6" s="1"/>
  <c r="K536" i="6"/>
  <c r="U536" i="6" s="1"/>
  <c r="J536" i="6"/>
  <c r="H536" i="6"/>
  <c r="I536" i="6" s="1"/>
  <c r="G536" i="6"/>
  <c r="F536" i="6"/>
  <c r="E536" i="6"/>
  <c r="R536" i="6" s="1"/>
  <c r="D536" i="6"/>
  <c r="Q536" i="6" s="1"/>
  <c r="B536" i="6"/>
  <c r="C536" i="6" s="1"/>
  <c r="A536" i="6"/>
  <c r="U535" i="6"/>
  <c r="T535" i="6"/>
  <c r="S535" i="6"/>
  <c r="P535" i="6"/>
  <c r="O535" i="6"/>
  <c r="M535" i="6"/>
  <c r="L535" i="6"/>
  <c r="K535" i="6"/>
  <c r="J535" i="6"/>
  <c r="G535" i="6"/>
  <c r="H535" i="6" s="1"/>
  <c r="I535" i="6" s="1"/>
  <c r="F535" i="6"/>
  <c r="E535" i="6"/>
  <c r="R535" i="6" s="1"/>
  <c r="D535" i="6"/>
  <c r="Q535" i="6" s="1"/>
  <c r="C535" i="6"/>
  <c r="B535" i="6"/>
  <c r="A535" i="6"/>
  <c r="S534" i="6"/>
  <c r="Q534" i="6"/>
  <c r="M534" i="6"/>
  <c r="L534" i="6"/>
  <c r="P534" i="6" s="1"/>
  <c r="K534" i="6"/>
  <c r="U534" i="6" s="1"/>
  <c r="J534" i="6"/>
  <c r="G534" i="6"/>
  <c r="H534" i="6" s="1"/>
  <c r="F534" i="6"/>
  <c r="T534" i="6" s="1"/>
  <c r="E534" i="6"/>
  <c r="R534" i="6" s="1"/>
  <c r="D534" i="6"/>
  <c r="B534" i="6"/>
  <c r="A534" i="6"/>
  <c r="R533" i="6"/>
  <c r="Q533" i="6"/>
  <c r="O533" i="6"/>
  <c r="N533" i="6"/>
  <c r="M533" i="6"/>
  <c r="L533" i="6"/>
  <c r="P533" i="6" s="1"/>
  <c r="K533" i="6"/>
  <c r="U533" i="6" s="1"/>
  <c r="J533" i="6"/>
  <c r="S533" i="6" s="1"/>
  <c r="H533" i="6"/>
  <c r="V533" i="6" s="1"/>
  <c r="W533" i="6" s="1"/>
  <c r="X533" i="6" s="1"/>
  <c r="G533" i="6"/>
  <c r="F533" i="6"/>
  <c r="T533" i="6" s="1"/>
  <c r="E533" i="6"/>
  <c r="D533" i="6"/>
  <c r="B533" i="6"/>
  <c r="C533" i="6" s="1"/>
  <c r="A533" i="6"/>
  <c r="U532" i="6"/>
  <c r="T532" i="6"/>
  <c r="S532" i="6"/>
  <c r="P532" i="6"/>
  <c r="M532" i="6"/>
  <c r="L532" i="6"/>
  <c r="K532" i="6"/>
  <c r="J532" i="6"/>
  <c r="H532" i="6"/>
  <c r="I532" i="6" s="1"/>
  <c r="G532" i="6"/>
  <c r="F532" i="6"/>
  <c r="V532" i="6" s="1"/>
  <c r="W532" i="6" s="1"/>
  <c r="X532" i="6" s="1"/>
  <c r="E532" i="6"/>
  <c r="R532" i="6" s="1"/>
  <c r="D532" i="6"/>
  <c r="Q532" i="6" s="1"/>
  <c r="C532" i="6"/>
  <c r="B532" i="6"/>
  <c r="O532" i="6" s="1"/>
  <c r="A532" i="6"/>
  <c r="U531" i="6"/>
  <c r="S531" i="6"/>
  <c r="P531" i="6"/>
  <c r="O531" i="6"/>
  <c r="N531" i="6"/>
  <c r="M531" i="6"/>
  <c r="L531" i="6"/>
  <c r="K531" i="6"/>
  <c r="J531" i="6"/>
  <c r="G531" i="6"/>
  <c r="H531" i="6" s="1"/>
  <c r="I531" i="6" s="1"/>
  <c r="F531" i="6"/>
  <c r="T531" i="6" s="1"/>
  <c r="E531" i="6"/>
  <c r="R531" i="6" s="1"/>
  <c r="D531" i="6"/>
  <c r="Q531" i="6" s="1"/>
  <c r="C531" i="6"/>
  <c r="B531" i="6"/>
  <c r="A531" i="6"/>
  <c r="R530" i="6"/>
  <c r="Q530" i="6"/>
  <c r="O530" i="6"/>
  <c r="N530" i="6"/>
  <c r="M530" i="6"/>
  <c r="L530" i="6"/>
  <c r="P530" i="6" s="1"/>
  <c r="K530" i="6"/>
  <c r="U530" i="6" s="1"/>
  <c r="J530" i="6"/>
  <c r="S530" i="6" s="1"/>
  <c r="I530" i="6"/>
  <c r="H530" i="6"/>
  <c r="G530" i="6"/>
  <c r="F530" i="6"/>
  <c r="T530" i="6" s="1"/>
  <c r="E530" i="6"/>
  <c r="D530" i="6"/>
  <c r="C530" i="6"/>
  <c r="B530" i="6"/>
  <c r="A530" i="6"/>
  <c r="U529" i="6"/>
  <c r="S529" i="6"/>
  <c r="O529" i="6"/>
  <c r="N529" i="6"/>
  <c r="M529" i="6"/>
  <c r="L529" i="6"/>
  <c r="P529" i="6" s="1"/>
  <c r="K529" i="6"/>
  <c r="J529" i="6"/>
  <c r="H529" i="6"/>
  <c r="I529" i="6" s="1"/>
  <c r="G529" i="6"/>
  <c r="F529" i="6"/>
  <c r="T529" i="6" s="1"/>
  <c r="E529" i="6"/>
  <c r="R529" i="6" s="1"/>
  <c r="D529" i="6"/>
  <c r="Q529" i="6" s="1"/>
  <c r="B529" i="6"/>
  <c r="C529" i="6" s="1"/>
  <c r="A529" i="6"/>
  <c r="U528" i="6"/>
  <c r="T528" i="6"/>
  <c r="S528" i="6"/>
  <c r="R528" i="6"/>
  <c r="Q528" i="6"/>
  <c r="P528" i="6"/>
  <c r="O528" i="6"/>
  <c r="M528" i="6"/>
  <c r="L528" i="6"/>
  <c r="K528" i="6"/>
  <c r="J528" i="6"/>
  <c r="G528" i="6"/>
  <c r="H528" i="6" s="1"/>
  <c r="I528" i="6" s="1"/>
  <c r="F528" i="6"/>
  <c r="E528" i="6"/>
  <c r="D528" i="6"/>
  <c r="C528" i="6"/>
  <c r="B528" i="6"/>
  <c r="A528" i="6"/>
  <c r="S527" i="6"/>
  <c r="Q527" i="6"/>
  <c r="P527" i="6"/>
  <c r="O527" i="6"/>
  <c r="N527" i="6"/>
  <c r="M527" i="6"/>
  <c r="L527" i="6"/>
  <c r="K527" i="6"/>
  <c r="U527" i="6" s="1"/>
  <c r="J527" i="6"/>
  <c r="G527" i="6"/>
  <c r="H527" i="6" s="1"/>
  <c r="F527" i="6"/>
  <c r="T527" i="6" s="1"/>
  <c r="E527" i="6"/>
  <c r="R527" i="6" s="1"/>
  <c r="D527" i="6"/>
  <c r="C527" i="6"/>
  <c r="B527" i="6"/>
  <c r="A527" i="6"/>
  <c r="U526" i="6"/>
  <c r="R526" i="6"/>
  <c r="Q526" i="6"/>
  <c r="O526" i="6"/>
  <c r="N526" i="6"/>
  <c r="M526" i="6"/>
  <c r="L526" i="6"/>
  <c r="P526" i="6" s="1"/>
  <c r="K526" i="6"/>
  <c r="J526" i="6"/>
  <c r="S526" i="6" s="1"/>
  <c r="H526" i="6"/>
  <c r="I526" i="6" s="1"/>
  <c r="G526" i="6"/>
  <c r="F526" i="6"/>
  <c r="T526" i="6" s="1"/>
  <c r="E526" i="6"/>
  <c r="D526" i="6"/>
  <c r="B526" i="6"/>
  <c r="C526" i="6" s="1"/>
  <c r="A526" i="6"/>
  <c r="T525" i="6"/>
  <c r="S525" i="6"/>
  <c r="R525" i="6"/>
  <c r="P525" i="6"/>
  <c r="M525" i="6"/>
  <c r="L525" i="6"/>
  <c r="K525" i="6"/>
  <c r="U525" i="6" s="1"/>
  <c r="J525" i="6"/>
  <c r="H525" i="6"/>
  <c r="I525" i="6" s="1"/>
  <c r="G525" i="6"/>
  <c r="F525" i="6"/>
  <c r="E525" i="6"/>
  <c r="D525" i="6"/>
  <c r="Q525" i="6" s="1"/>
  <c r="C525" i="6"/>
  <c r="B525" i="6"/>
  <c r="O525" i="6" s="1"/>
  <c r="A525" i="6"/>
  <c r="U524" i="6"/>
  <c r="S524" i="6"/>
  <c r="R524" i="6"/>
  <c r="P524" i="6"/>
  <c r="M524" i="6"/>
  <c r="L524" i="6"/>
  <c r="K524" i="6"/>
  <c r="J524" i="6"/>
  <c r="G524" i="6"/>
  <c r="H524" i="6" s="1"/>
  <c r="I524" i="6" s="1"/>
  <c r="F524" i="6"/>
  <c r="T524" i="6" s="1"/>
  <c r="E524" i="6"/>
  <c r="D524" i="6"/>
  <c r="Q524" i="6" s="1"/>
  <c r="B524" i="6"/>
  <c r="A524" i="6"/>
  <c r="R523" i="6"/>
  <c r="Q523" i="6"/>
  <c r="O523" i="6"/>
  <c r="N523" i="6"/>
  <c r="M523" i="6"/>
  <c r="L523" i="6"/>
  <c r="P523" i="6" s="1"/>
  <c r="K523" i="6"/>
  <c r="U523" i="6" s="1"/>
  <c r="J523" i="6"/>
  <c r="S523" i="6" s="1"/>
  <c r="I523" i="6"/>
  <c r="H523" i="6"/>
  <c r="G523" i="6"/>
  <c r="F523" i="6"/>
  <c r="T523" i="6" s="1"/>
  <c r="E523" i="6"/>
  <c r="D523" i="6"/>
  <c r="C523" i="6"/>
  <c r="B523" i="6"/>
  <c r="A523" i="6"/>
  <c r="U522" i="6"/>
  <c r="S522" i="6"/>
  <c r="O522" i="6"/>
  <c r="N522" i="6"/>
  <c r="M522" i="6"/>
  <c r="L522" i="6"/>
  <c r="P522" i="6" s="1"/>
  <c r="K522" i="6"/>
  <c r="J522" i="6"/>
  <c r="G522" i="6"/>
  <c r="H522" i="6" s="1"/>
  <c r="I522" i="6" s="1"/>
  <c r="F522" i="6"/>
  <c r="T522" i="6" s="1"/>
  <c r="E522" i="6"/>
  <c r="R522" i="6" s="1"/>
  <c r="D522" i="6"/>
  <c r="Q522" i="6" s="1"/>
  <c r="B522" i="6"/>
  <c r="C522" i="6" s="1"/>
  <c r="A522" i="6"/>
  <c r="U521" i="6"/>
  <c r="S521" i="6"/>
  <c r="Q521" i="6"/>
  <c r="P521" i="6"/>
  <c r="M521" i="6"/>
  <c r="L521" i="6"/>
  <c r="K521" i="6"/>
  <c r="J521" i="6"/>
  <c r="G521" i="6"/>
  <c r="H521" i="6" s="1"/>
  <c r="I521" i="6" s="1"/>
  <c r="F521" i="6"/>
  <c r="T521" i="6" s="1"/>
  <c r="E521" i="6"/>
  <c r="R521" i="6" s="1"/>
  <c r="D521" i="6"/>
  <c r="B521" i="6"/>
  <c r="A521" i="6"/>
  <c r="S520" i="6"/>
  <c r="Q520" i="6"/>
  <c r="O520" i="6"/>
  <c r="N520" i="6"/>
  <c r="M520" i="6"/>
  <c r="L520" i="6"/>
  <c r="P520" i="6" s="1"/>
  <c r="K520" i="6"/>
  <c r="U520" i="6" s="1"/>
  <c r="J520" i="6"/>
  <c r="G520" i="6"/>
  <c r="H520" i="6" s="1"/>
  <c r="I520" i="6" s="1"/>
  <c r="F520" i="6"/>
  <c r="T520" i="6" s="1"/>
  <c r="E520" i="6"/>
  <c r="R520" i="6" s="1"/>
  <c r="D520" i="6"/>
  <c r="C520" i="6"/>
  <c r="B520" i="6"/>
  <c r="A520" i="6"/>
  <c r="U519" i="6"/>
  <c r="R519" i="6"/>
  <c r="Q519" i="6"/>
  <c r="O519" i="6"/>
  <c r="N519" i="6"/>
  <c r="M519" i="6"/>
  <c r="L519" i="6"/>
  <c r="P519" i="6" s="1"/>
  <c r="K519" i="6"/>
  <c r="J519" i="6"/>
  <c r="S519" i="6" s="1"/>
  <c r="G519" i="6"/>
  <c r="H519" i="6" s="1"/>
  <c r="F519" i="6"/>
  <c r="T519" i="6" s="1"/>
  <c r="E519" i="6"/>
  <c r="D519" i="6"/>
  <c r="B519" i="6"/>
  <c r="C519" i="6" s="1"/>
  <c r="A519" i="6"/>
  <c r="V518" i="6"/>
  <c r="W518" i="6" s="1"/>
  <c r="X518" i="6" s="1"/>
  <c r="U518" i="6"/>
  <c r="S518" i="6"/>
  <c r="R518" i="6"/>
  <c r="P518" i="6"/>
  <c r="M518" i="6"/>
  <c r="L518" i="6"/>
  <c r="K518" i="6"/>
  <c r="J518" i="6"/>
  <c r="H518" i="6"/>
  <c r="I518" i="6" s="1"/>
  <c r="G518" i="6"/>
  <c r="F518" i="6"/>
  <c r="T518" i="6" s="1"/>
  <c r="E518" i="6"/>
  <c r="D518" i="6"/>
  <c r="Q518" i="6" s="1"/>
  <c r="C518" i="6"/>
  <c r="B518" i="6"/>
  <c r="O518" i="6" s="1"/>
  <c r="A518" i="6"/>
  <c r="U517" i="6"/>
  <c r="S517" i="6"/>
  <c r="R517" i="6"/>
  <c r="Q517" i="6"/>
  <c r="P517" i="6"/>
  <c r="N517" i="6"/>
  <c r="M517" i="6"/>
  <c r="L517" i="6"/>
  <c r="K517" i="6"/>
  <c r="J517" i="6"/>
  <c r="G517" i="6"/>
  <c r="H517" i="6" s="1"/>
  <c r="I517" i="6" s="1"/>
  <c r="F517" i="6"/>
  <c r="T517" i="6" s="1"/>
  <c r="E517" i="6"/>
  <c r="D517" i="6"/>
  <c r="B517" i="6"/>
  <c r="O517" i="6" s="1"/>
  <c r="A517" i="6"/>
  <c r="R516" i="6"/>
  <c r="Q516" i="6"/>
  <c r="O516" i="6"/>
  <c r="N516" i="6"/>
  <c r="M516" i="6"/>
  <c r="L516" i="6"/>
  <c r="P516" i="6" s="1"/>
  <c r="K516" i="6"/>
  <c r="U516" i="6" s="1"/>
  <c r="J516" i="6"/>
  <c r="S516" i="6" s="1"/>
  <c r="I516" i="6"/>
  <c r="H516" i="6"/>
  <c r="G516" i="6"/>
  <c r="F516" i="6"/>
  <c r="T516" i="6" s="1"/>
  <c r="E516" i="6"/>
  <c r="D516" i="6"/>
  <c r="C516" i="6"/>
  <c r="B516" i="6"/>
  <c r="A516" i="6"/>
  <c r="U515" i="6"/>
  <c r="O515" i="6"/>
  <c r="N515" i="6"/>
  <c r="M515" i="6"/>
  <c r="L515" i="6"/>
  <c r="P515" i="6" s="1"/>
  <c r="K515" i="6"/>
  <c r="J515" i="6"/>
  <c r="S515" i="6" s="1"/>
  <c r="H515" i="6"/>
  <c r="I515" i="6" s="1"/>
  <c r="G515" i="6"/>
  <c r="F515" i="6"/>
  <c r="T515" i="6" s="1"/>
  <c r="E515" i="6"/>
  <c r="R515" i="6" s="1"/>
  <c r="D515" i="6"/>
  <c r="Q515" i="6" s="1"/>
  <c r="B515" i="6"/>
  <c r="C515" i="6" s="1"/>
  <c r="A515" i="6"/>
  <c r="U514" i="6"/>
  <c r="T514" i="6"/>
  <c r="S514" i="6"/>
  <c r="Q514" i="6"/>
  <c r="P514" i="6"/>
  <c r="O514" i="6"/>
  <c r="M514" i="6"/>
  <c r="L514" i="6"/>
  <c r="K514" i="6"/>
  <c r="J514" i="6"/>
  <c r="G514" i="6"/>
  <c r="H514" i="6" s="1"/>
  <c r="F514" i="6"/>
  <c r="E514" i="6"/>
  <c r="I514" i="6" s="1"/>
  <c r="D514" i="6"/>
  <c r="C514" i="6"/>
  <c r="B514" i="6"/>
  <c r="A514" i="6"/>
  <c r="S513" i="6"/>
  <c r="Q513" i="6"/>
  <c r="P513" i="6"/>
  <c r="M513" i="6"/>
  <c r="L513" i="6"/>
  <c r="K513" i="6"/>
  <c r="U513" i="6" s="1"/>
  <c r="J513" i="6"/>
  <c r="G513" i="6"/>
  <c r="H513" i="6" s="1"/>
  <c r="F513" i="6"/>
  <c r="T513" i="6" s="1"/>
  <c r="E513" i="6"/>
  <c r="R513" i="6" s="1"/>
  <c r="D513" i="6"/>
  <c r="C513" i="6"/>
  <c r="B513" i="6"/>
  <c r="O513" i="6" s="1"/>
  <c r="A513" i="6"/>
  <c r="U512" i="6"/>
  <c r="R512" i="6"/>
  <c r="Q512" i="6"/>
  <c r="O512" i="6"/>
  <c r="N512" i="6"/>
  <c r="M512" i="6"/>
  <c r="L512" i="6"/>
  <c r="P512" i="6" s="1"/>
  <c r="K512" i="6"/>
  <c r="J512" i="6"/>
  <c r="S512" i="6" s="1"/>
  <c r="H512" i="6"/>
  <c r="G512" i="6"/>
  <c r="F512" i="6"/>
  <c r="T512" i="6" s="1"/>
  <c r="E512" i="6"/>
  <c r="D512" i="6"/>
  <c r="B512" i="6"/>
  <c r="C512" i="6" s="1"/>
  <c r="A512" i="6"/>
  <c r="T511" i="6"/>
  <c r="S511" i="6"/>
  <c r="R511" i="6"/>
  <c r="P511" i="6"/>
  <c r="M511" i="6"/>
  <c r="L511" i="6"/>
  <c r="K511" i="6"/>
  <c r="U511" i="6" s="1"/>
  <c r="J511" i="6"/>
  <c r="G511" i="6"/>
  <c r="H511" i="6" s="1"/>
  <c r="I511" i="6" s="1"/>
  <c r="F511" i="6"/>
  <c r="E511" i="6"/>
  <c r="V511" i="6" s="1"/>
  <c r="W511" i="6" s="1"/>
  <c r="X511" i="6" s="1"/>
  <c r="D511" i="6"/>
  <c r="Q511" i="6" s="1"/>
  <c r="C511" i="6"/>
  <c r="B511" i="6"/>
  <c r="O511" i="6" s="1"/>
  <c r="A511" i="6"/>
  <c r="U510" i="6"/>
  <c r="S510" i="6"/>
  <c r="P510" i="6"/>
  <c r="M510" i="6"/>
  <c r="L510" i="6"/>
  <c r="K510" i="6"/>
  <c r="J510" i="6"/>
  <c r="G510" i="6"/>
  <c r="H510" i="6" s="1"/>
  <c r="F510" i="6"/>
  <c r="T510" i="6" s="1"/>
  <c r="E510" i="6"/>
  <c r="R510" i="6" s="1"/>
  <c r="D510" i="6"/>
  <c r="Q510" i="6" s="1"/>
  <c r="C510" i="6"/>
  <c r="B510" i="6"/>
  <c r="A510" i="6"/>
  <c r="R509" i="6"/>
  <c r="Q509" i="6"/>
  <c r="O509" i="6"/>
  <c r="N509" i="6"/>
  <c r="M509" i="6"/>
  <c r="L509" i="6"/>
  <c r="P509" i="6" s="1"/>
  <c r="K509" i="6"/>
  <c r="U509" i="6" s="1"/>
  <c r="J509" i="6"/>
  <c r="S509" i="6" s="1"/>
  <c r="I509" i="6"/>
  <c r="H509" i="6"/>
  <c r="G509" i="6"/>
  <c r="F509" i="6"/>
  <c r="T509" i="6" s="1"/>
  <c r="E509" i="6"/>
  <c r="D509" i="6"/>
  <c r="C509" i="6"/>
  <c r="B509" i="6"/>
  <c r="A509" i="6"/>
  <c r="U508" i="6"/>
  <c r="T508" i="6"/>
  <c r="S508" i="6"/>
  <c r="O508" i="6"/>
  <c r="N508" i="6"/>
  <c r="M508" i="6"/>
  <c r="L508" i="6"/>
  <c r="P508" i="6" s="1"/>
  <c r="K508" i="6"/>
  <c r="J508" i="6"/>
  <c r="G508" i="6"/>
  <c r="H508" i="6" s="1"/>
  <c r="I508" i="6" s="1"/>
  <c r="F508" i="6"/>
  <c r="E508" i="6"/>
  <c r="D508" i="6"/>
  <c r="Q508" i="6" s="1"/>
  <c r="B508" i="6"/>
  <c r="C508" i="6" s="1"/>
  <c r="A508" i="6"/>
  <c r="U507" i="6"/>
  <c r="T507" i="6"/>
  <c r="S507" i="6"/>
  <c r="Q507" i="6"/>
  <c r="P507" i="6"/>
  <c r="O507" i="6"/>
  <c r="N507" i="6"/>
  <c r="M507" i="6"/>
  <c r="L507" i="6"/>
  <c r="K507" i="6"/>
  <c r="J507" i="6"/>
  <c r="G507" i="6"/>
  <c r="H507" i="6" s="1"/>
  <c r="F507" i="6"/>
  <c r="E507" i="6"/>
  <c r="R507" i="6" s="1"/>
  <c r="D507" i="6"/>
  <c r="B507" i="6"/>
  <c r="A507" i="6"/>
  <c r="Q506" i="6"/>
  <c r="P506" i="6"/>
  <c r="N506" i="6"/>
  <c r="M506" i="6"/>
  <c r="L506" i="6"/>
  <c r="K506" i="6"/>
  <c r="U506" i="6" s="1"/>
  <c r="J506" i="6"/>
  <c r="S506" i="6" s="1"/>
  <c r="G506" i="6"/>
  <c r="H506" i="6" s="1"/>
  <c r="F506" i="6"/>
  <c r="T506" i="6" s="1"/>
  <c r="E506" i="6"/>
  <c r="R506" i="6" s="1"/>
  <c r="D506" i="6"/>
  <c r="B506" i="6"/>
  <c r="O506" i="6" s="1"/>
  <c r="A506" i="6"/>
  <c r="V505" i="6"/>
  <c r="W505" i="6" s="1"/>
  <c r="X505" i="6" s="1"/>
  <c r="U505" i="6"/>
  <c r="R505" i="6"/>
  <c r="Q505" i="6"/>
  <c r="O505" i="6"/>
  <c r="N505" i="6"/>
  <c r="M505" i="6"/>
  <c r="L505" i="6"/>
  <c r="P505" i="6" s="1"/>
  <c r="K505" i="6"/>
  <c r="J505" i="6"/>
  <c r="S505" i="6" s="1"/>
  <c r="H505" i="6"/>
  <c r="I505" i="6" s="1"/>
  <c r="G505" i="6"/>
  <c r="F505" i="6"/>
  <c r="T505" i="6" s="1"/>
  <c r="E505" i="6"/>
  <c r="D505" i="6"/>
  <c r="B505" i="6"/>
  <c r="C505" i="6" s="1"/>
  <c r="A505" i="6"/>
  <c r="T504" i="6"/>
  <c r="S504" i="6"/>
  <c r="R504" i="6"/>
  <c r="P504" i="6"/>
  <c r="M504" i="6"/>
  <c r="L504" i="6"/>
  <c r="K504" i="6"/>
  <c r="U504" i="6" s="1"/>
  <c r="J504" i="6"/>
  <c r="H504" i="6"/>
  <c r="I504" i="6" s="1"/>
  <c r="G504" i="6"/>
  <c r="F504" i="6"/>
  <c r="E504" i="6"/>
  <c r="D504" i="6"/>
  <c r="Q504" i="6" s="1"/>
  <c r="B504" i="6"/>
  <c r="A504" i="6"/>
  <c r="U503" i="6"/>
  <c r="S503" i="6"/>
  <c r="R503" i="6"/>
  <c r="P503" i="6"/>
  <c r="M503" i="6"/>
  <c r="L503" i="6"/>
  <c r="K503" i="6"/>
  <c r="J503" i="6"/>
  <c r="G503" i="6"/>
  <c r="H503" i="6" s="1"/>
  <c r="I503" i="6" s="1"/>
  <c r="F503" i="6"/>
  <c r="T503" i="6" s="1"/>
  <c r="E503" i="6"/>
  <c r="D503" i="6"/>
  <c r="Q503" i="6" s="1"/>
  <c r="B503" i="6"/>
  <c r="A503" i="6"/>
  <c r="R502" i="6"/>
  <c r="Q502" i="6"/>
  <c r="O502" i="6"/>
  <c r="N502" i="6"/>
  <c r="M502" i="6"/>
  <c r="L502" i="6"/>
  <c r="P502" i="6" s="1"/>
  <c r="K502" i="6"/>
  <c r="U502" i="6" s="1"/>
  <c r="J502" i="6"/>
  <c r="S502" i="6" s="1"/>
  <c r="H502" i="6"/>
  <c r="G502" i="6"/>
  <c r="F502" i="6"/>
  <c r="T502" i="6" s="1"/>
  <c r="E502" i="6"/>
  <c r="D502" i="6"/>
  <c r="C502" i="6"/>
  <c r="B502" i="6"/>
  <c r="A502" i="6"/>
  <c r="U501" i="6"/>
  <c r="T501" i="6"/>
  <c r="S501" i="6"/>
  <c r="R501" i="6"/>
  <c r="O501" i="6"/>
  <c r="N501" i="6"/>
  <c r="M501" i="6"/>
  <c r="L501" i="6"/>
  <c r="P501" i="6" s="1"/>
  <c r="K501" i="6"/>
  <c r="J501" i="6"/>
  <c r="G501" i="6"/>
  <c r="H501" i="6" s="1"/>
  <c r="I501" i="6" s="1"/>
  <c r="F501" i="6"/>
  <c r="E501" i="6"/>
  <c r="D501" i="6"/>
  <c r="Q501" i="6" s="1"/>
  <c r="B501" i="6"/>
  <c r="C501" i="6" s="1"/>
  <c r="A501" i="6"/>
  <c r="U500" i="6"/>
  <c r="T500" i="6"/>
  <c r="S500" i="6"/>
  <c r="P500" i="6"/>
  <c r="O500" i="6"/>
  <c r="N500" i="6"/>
  <c r="M500" i="6"/>
  <c r="L500" i="6"/>
  <c r="K500" i="6"/>
  <c r="J500" i="6"/>
  <c r="I500" i="6"/>
  <c r="G500" i="6"/>
  <c r="H500" i="6" s="1"/>
  <c r="F500" i="6"/>
  <c r="E500" i="6"/>
  <c r="R500" i="6" s="1"/>
  <c r="D500" i="6"/>
  <c r="Q500" i="6" s="1"/>
  <c r="C500" i="6"/>
  <c r="B500" i="6"/>
  <c r="A500" i="6"/>
  <c r="Q499" i="6"/>
  <c r="O499" i="6"/>
  <c r="N499" i="6"/>
  <c r="M499" i="6"/>
  <c r="L499" i="6"/>
  <c r="P499" i="6" s="1"/>
  <c r="K499" i="6"/>
  <c r="U499" i="6" s="1"/>
  <c r="J499" i="6"/>
  <c r="S499" i="6" s="1"/>
  <c r="G499" i="6"/>
  <c r="H499" i="6" s="1"/>
  <c r="I499" i="6" s="1"/>
  <c r="F499" i="6"/>
  <c r="T499" i="6" s="1"/>
  <c r="E499" i="6"/>
  <c r="R499" i="6" s="1"/>
  <c r="D499" i="6"/>
  <c r="B499" i="6"/>
  <c r="A499" i="6"/>
  <c r="U498" i="6"/>
  <c r="Q498" i="6"/>
  <c r="O498" i="6"/>
  <c r="N498" i="6"/>
  <c r="M498" i="6"/>
  <c r="L498" i="6"/>
  <c r="P498" i="6" s="1"/>
  <c r="K498" i="6"/>
  <c r="J498" i="6"/>
  <c r="S498" i="6" s="1"/>
  <c r="H498" i="6"/>
  <c r="I498" i="6" s="1"/>
  <c r="G498" i="6"/>
  <c r="F498" i="6"/>
  <c r="E498" i="6"/>
  <c r="R498" i="6" s="1"/>
  <c r="D498" i="6"/>
  <c r="B498" i="6"/>
  <c r="C498" i="6" s="1"/>
  <c r="A498" i="6"/>
  <c r="S497" i="6"/>
  <c r="R497" i="6"/>
  <c r="Q497" i="6"/>
  <c r="P497" i="6"/>
  <c r="M497" i="6"/>
  <c r="L497" i="6"/>
  <c r="K497" i="6"/>
  <c r="U497" i="6" s="1"/>
  <c r="J497" i="6"/>
  <c r="G497" i="6"/>
  <c r="H497" i="6" s="1"/>
  <c r="I497" i="6" s="1"/>
  <c r="F497" i="6"/>
  <c r="T497" i="6" s="1"/>
  <c r="E497" i="6"/>
  <c r="D497" i="6"/>
  <c r="B497" i="6"/>
  <c r="A497" i="6"/>
  <c r="U496" i="6"/>
  <c r="S496" i="6"/>
  <c r="R496" i="6"/>
  <c r="P496" i="6"/>
  <c r="M496" i="6"/>
  <c r="L496" i="6"/>
  <c r="K496" i="6"/>
  <c r="J496" i="6"/>
  <c r="G496" i="6"/>
  <c r="H496" i="6" s="1"/>
  <c r="F496" i="6"/>
  <c r="T496" i="6" s="1"/>
  <c r="E496" i="6"/>
  <c r="D496" i="6"/>
  <c r="Q496" i="6" s="1"/>
  <c r="B496" i="6"/>
  <c r="V496" i="6" s="1"/>
  <c r="W496" i="6" s="1"/>
  <c r="X496" i="6" s="1"/>
  <c r="A496" i="6"/>
  <c r="R495" i="6"/>
  <c r="Q495" i="6"/>
  <c r="O495" i="6"/>
  <c r="N495" i="6"/>
  <c r="M495" i="6"/>
  <c r="L495" i="6"/>
  <c r="P495" i="6" s="1"/>
  <c r="K495" i="6"/>
  <c r="U495" i="6" s="1"/>
  <c r="J495" i="6"/>
  <c r="S495" i="6" s="1"/>
  <c r="H495" i="6"/>
  <c r="I495" i="6" s="1"/>
  <c r="G495" i="6"/>
  <c r="F495" i="6"/>
  <c r="T495" i="6" s="1"/>
  <c r="E495" i="6"/>
  <c r="D495" i="6"/>
  <c r="C495" i="6"/>
  <c r="B495" i="6"/>
  <c r="A495" i="6"/>
  <c r="T494" i="6"/>
  <c r="R494" i="6"/>
  <c r="O494" i="6"/>
  <c r="N494" i="6"/>
  <c r="M494" i="6"/>
  <c r="L494" i="6"/>
  <c r="P494" i="6" s="1"/>
  <c r="K494" i="6"/>
  <c r="U494" i="6" s="1"/>
  <c r="J494" i="6"/>
  <c r="S494" i="6" s="1"/>
  <c r="G494" i="6"/>
  <c r="H494" i="6" s="1"/>
  <c r="I494" i="6" s="1"/>
  <c r="F494" i="6"/>
  <c r="E494" i="6"/>
  <c r="D494" i="6"/>
  <c r="Q494" i="6" s="1"/>
  <c r="B494" i="6"/>
  <c r="C494" i="6" s="1"/>
  <c r="A494" i="6"/>
  <c r="U493" i="6"/>
  <c r="S493" i="6"/>
  <c r="Q493" i="6"/>
  <c r="P493" i="6"/>
  <c r="M493" i="6"/>
  <c r="L493" i="6"/>
  <c r="K493" i="6"/>
  <c r="J493" i="6"/>
  <c r="I493" i="6"/>
  <c r="G493" i="6"/>
  <c r="H493" i="6" s="1"/>
  <c r="F493" i="6"/>
  <c r="T493" i="6" s="1"/>
  <c r="E493" i="6"/>
  <c r="R493" i="6" s="1"/>
  <c r="D493" i="6"/>
  <c r="B493" i="6"/>
  <c r="A493" i="6"/>
  <c r="Q492" i="6"/>
  <c r="O492" i="6"/>
  <c r="M492" i="6"/>
  <c r="L492" i="6"/>
  <c r="P492" i="6" s="1"/>
  <c r="K492" i="6"/>
  <c r="U492" i="6" s="1"/>
  <c r="J492" i="6"/>
  <c r="S492" i="6" s="1"/>
  <c r="G492" i="6"/>
  <c r="H492" i="6" s="1"/>
  <c r="F492" i="6"/>
  <c r="T492" i="6" s="1"/>
  <c r="E492" i="6"/>
  <c r="R492" i="6" s="1"/>
  <c r="D492" i="6"/>
  <c r="B492" i="6"/>
  <c r="N492" i="6" s="1"/>
  <c r="A492" i="6"/>
  <c r="U491" i="6"/>
  <c r="Q491" i="6"/>
  <c r="O491" i="6"/>
  <c r="N491" i="6"/>
  <c r="M491" i="6"/>
  <c r="L491" i="6"/>
  <c r="P491" i="6" s="1"/>
  <c r="K491" i="6"/>
  <c r="J491" i="6"/>
  <c r="S491" i="6" s="1"/>
  <c r="H491" i="6"/>
  <c r="I491" i="6" s="1"/>
  <c r="G491" i="6"/>
  <c r="F491" i="6"/>
  <c r="E491" i="6"/>
  <c r="R491" i="6" s="1"/>
  <c r="D491" i="6"/>
  <c r="B491" i="6"/>
  <c r="C491" i="6" s="1"/>
  <c r="A491" i="6"/>
  <c r="U490" i="6"/>
  <c r="T490" i="6"/>
  <c r="S490" i="6"/>
  <c r="P490" i="6"/>
  <c r="M490" i="6"/>
  <c r="L490" i="6"/>
  <c r="K490" i="6"/>
  <c r="J490" i="6"/>
  <c r="H490" i="6"/>
  <c r="I490" i="6" s="1"/>
  <c r="G490" i="6"/>
  <c r="F490" i="6"/>
  <c r="E490" i="6"/>
  <c r="R490" i="6" s="1"/>
  <c r="D490" i="6"/>
  <c r="Q490" i="6" s="1"/>
  <c r="C490" i="6"/>
  <c r="B490" i="6"/>
  <c r="A490" i="6"/>
  <c r="U489" i="6"/>
  <c r="S489" i="6"/>
  <c r="R489" i="6"/>
  <c r="P489" i="6"/>
  <c r="N489" i="6"/>
  <c r="M489" i="6"/>
  <c r="L489" i="6"/>
  <c r="K489" i="6"/>
  <c r="J489" i="6"/>
  <c r="G489" i="6"/>
  <c r="H489" i="6" s="1"/>
  <c r="F489" i="6"/>
  <c r="T489" i="6" s="1"/>
  <c r="E489" i="6"/>
  <c r="D489" i="6"/>
  <c r="Q489" i="6" s="1"/>
  <c r="B489" i="6"/>
  <c r="V489" i="6" s="1"/>
  <c r="W489" i="6" s="1"/>
  <c r="X489" i="6" s="1"/>
  <c r="A489" i="6"/>
  <c r="V488" i="6"/>
  <c r="W488" i="6" s="1"/>
  <c r="R488" i="6"/>
  <c r="Q488" i="6"/>
  <c r="O488" i="6"/>
  <c r="N488" i="6"/>
  <c r="M488" i="6"/>
  <c r="L488" i="6"/>
  <c r="P488" i="6" s="1"/>
  <c r="K488" i="6"/>
  <c r="U488" i="6" s="1"/>
  <c r="J488" i="6"/>
  <c r="S488" i="6" s="1"/>
  <c r="H488" i="6"/>
  <c r="I488" i="6" s="1"/>
  <c r="G488" i="6"/>
  <c r="F488" i="6"/>
  <c r="T488" i="6" s="1"/>
  <c r="E488" i="6"/>
  <c r="D488" i="6"/>
  <c r="C488" i="6"/>
  <c r="B488" i="6"/>
  <c r="A488" i="6"/>
  <c r="T487" i="6"/>
  <c r="R487" i="6"/>
  <c r="O487" i="6"/>
  <c r="N487" i="6"/>
  <c r="M487" i="6"/>
  <c r="L487" i="6"/>
  <c r="P487" i="6" s="1"/>
  <c r="K487" i="6"/>
  <c r="U487" i="6" s="1"/>
  <c r="J487" i="6"/>
  <c r="S487" i="6" s="1"/>
  <c r="H487" i="6"/>
  <c r="I487" i="6" s="1"/>
  <c r="G487" i="6"/>
  <c r="F487" i="6"/>
  <c r="E487" i="6"/>
  <c r="D487" i="6"/>
  <c r="Q487" i="6" s="1"/>
  <c r="B487" i="6"/>
  <c r="C487" i="6" s="1"/>
  <c r="A487" i="6"/>
  <c r="U486" i="6"/>
  <c r="S486" i="6"/>
  <c r="P486" i="6"/>
  <c r="O486" i="6"/>
  <c r="M486" i="6"/>
  <c r="L486" i="6"/>
  <c r="K486" i="6"/>
  <c r="J486" i="6"/>
  <c r="I486" i="6"/>
  <c r="G486" i="6"/>
  <c r="H486" i="6" s="1"/>
  <c r="F486" i="6"/>
  <c r="T486" i="6" s="1"/>
  <c r="E486" i="6"/>
  <c r="R486" i="6" s="1"/>
  <c r="D486" i="6"/>
  <c r="Q486" i="6" s="1"/>
  <c r="C486" i="6"/>
  <c r="B486" i="6"/>
  <c r="A486" i="6"/>
  <c r="Q485" i="6"/>
  <c r="P485" i="6"/>
  <c r="O485" i="6"/>
  <c r="N485" i="6"/>
  <c r="M485" i="6"/>
  <c r="L485" i="6"/>
  <c r="K485" i="6"/>
  <c r="U485" i="6" s="1"/>
  <c r="J485" i="6"/>
  <c r="S485" i="6" s="1"/>
  <c r="G485" i="6"/>
  <c r="H485" i="6" s="1"/>
  <c r="I485" i="6" s="1"/>
  <c r="F485" i="6"/>
  <c r="T485" i="6" s="1"/>
  <c r="E485" i="6"/>
  <c r="R485" i="6" s="1"/>
  <c r="D485" i="6"/>
  <c r="C485" i="6"/>
  <c r="B485" i="6"/>
  <c r="A485" i="6"/>
  <c r="U484" i="6"/>
  <c r="Q484" i="6"/>
  <c r="O484" i="6"/>
  <c r="M484" i="6"/>
  <c r="L484" i="6"/>
  <c r="P484" i="6" s="1"/>
  <c r="K484" i="6"/>
  <c r="J484" i="6"/>
  <c r="S484" i="6" s="1"/>
  <c r="I484" i="6"/>
  <c r="H484" i="6"/>
  <c r="G484" i="6"/>
  <c r="F484" i="6"/>
  <c r="T484" i="6" s="1"/>
  <c r="E484" i="6"/>
  <c r="R484" i="6" s="1"/>
  <c r="D484" i="6"/>
  <c r="B484" i="6"/>
  <c r="C484" i="6" s="1"/>
  <c r="A484" i="6"/>
  <c r="U483" i="6"/>
  <c r="S483" i="6"/>
  <c r="Q483" i="6"/>
  <c r="P483" i="6"/>
  <c r="M483" i="6"/>
  <c r="L483" i="6"/>
  <c r="K483" i="6"/>
  <c r="J483" i="6"/>
  <c r="G483" i="6"/>
  <c r="H483" i="6" s="1"/>
  <c r="F483" i="6"/>
  <c r="T483" i="6" s="1"/>
  <c r="E483" i="6"/>
  <c r="D483" i="6"/>
  <c r="B483" i="6"/>
  <c r="A483" i="6"/>
  <c r="U482" i="6"/>
  <c r="S482" i="6"/>
  <c r="Q482" i="6"/>
  <c r="O482" i="6"/>
  <c r="M482" i="6"/>
  <c r="L482" i="6"/>
  <c r="P482" i="6" s="1"/>
  <c r="K482" i="6"/>
  <c r="J482" i="6"/>
  <c r="G482" i="6"/>
  <c r="H482" i="6" s="1"/>
  <c r="F482" i="6"/>
  <c r="T482" i="6" s="1"/>
  <c r="E482" i="6"/>
  <c r="R482" i="6" s="1"/>
  <c r="D482" i="6"/>
  <c r="B482" i="6"/>
  <c r="N482" i="6" s="1"/>
  <c r="A482" i="6"/>
  <c r="R481" i="6"/>
  <c r="Q481" i="6"/>
  <c r="O481" i="6"/>
  <c r="N481" i="6"/>
  <c r="M481" i="6"/>
  <c r="L481" i="6"/>
  <c r="P481" i="6" s="1"/>
  <c r="K481" i="6"/>
  <c r="U481" i="6" s="1"/>
  <c r="J481" i="6"/>
  <c r="S481" i="6" s="1"/>
  <c r="H481" i="6"/>
  <c r="I481" i="6" s="1"/>
  <c r="G481" i="6"/>
  <c r="F481" i="6"/>
  <c r="T481" i="6" s="1"/>
  <c r="E481" i="6"/>
  <c r="D481" i="6"/>
  <c r="C481" i="6"/>
  <c r="B481" i="6"/>
  <c r="A481" i="6"/>
  <c r="O480" i="6"/>
  <c r="N480" i="6"/>
  <c r="M480" i="6"/>
  <c r="L480" i="6"/>
  <c r="P480" i="6" s="1"/>
  <c r="K480" i="6"/>
  <c r="U480" i="6" s="1"/>
  <c r="J480" i="6"/>
  <c r="S480" i="6" s="1"/>
  <c r="I480" i="6"/>
  <c r="H480" i="6"/>
  <c r="G480" i="6"/>
  <c r="F480" i="6"/>
  <c r="T480" i="6" s="1"/>
  <c r="E480" i="6"/>
  <c r="R480" i="6" s="1"/>
  <c r="D480" i="6"/>
  <c r="Q480" i="6" s="1"/>
  <c r="B480" i="6"/>
  <c r="C480" i="6" s="1"/>
  <c r="A480" i="6"/>
  <c r="U479" i="6"/>
  <c r="S479" i="6"/>
  <c r="Q479" i="6"/>
  <c r="P479" i="6"/>
  <c r="M479" i="6"/>
  <c r="L479" i="6"/>
  <c r="K479" i="6"/>
  <c r="J479" i="6"/>
  <c r="G479" i="6"/>
  <c r="H479" i="6" s="1"/>
  <c r="I479" i="6" s="1"/>
  <c r="F479" i="6"/>
  <c r="T479" i="6" s="1"/>
  <c r="E479" i="6"/>
  <c r="R479" i="6" s="1"/>
  <c r="D479" i="6"/>
  <c r="C479" i="6"/>
  <c r="B479" i="6"/>
  <c r="A479" i="6"/>
  <c r="T478" i="6"/>
  <c r="O478" i="6"/>
  <c r="N478" i="6"/>
  <c r="M478" i="6"/>
  <c r="L478" i="6"/>
  <c r="P478" i="6" s="1"/>
  <c r="K478" i="6"/>
  <c r="U478" i="6" s="1"/>
  <c r="J478" i="6"/>
  <c r="S478" i="6" s="1"/>
  <c r="G478" i="6"/>
  <c r="H478" i="6" s="1"/>
  <c r="I478" i="6" s="1"/>
  <c r="F478" i="6"/>
  <c r="E478" i="6"/>
  <c r="R478" i="6" s="1"/>
  <c r="D478" i="6"/>
  <c r="Q478" i="6" s="1"/>
  <c r="C478" i="6"/>
  <c r="B478" i="6"/>
  <c r="A478" i="6"/>
  <c r="U477" i="6"/>
  <c r="T477" i="6"/>
  <c r="Q477" i="6"/>
  <c r="P477" i="6"/>
  <c r="M477" i="6"/>
  <c r="L477" i="6"/>
  <c r="K477" i="6"/>
  <c r="J477" i="6"/>
  <c r="S477" i="6" s="1"/>
  <c r="H477" i="6"/>
  <c r="I477" i="6" s="1"/>
  <c r="G477" i="6"/>
  <c r="F477" i="6"/>
  <c r="V477" i="6" s="1"/>
  <c r="E477" i="6"/>
  <c r="R477" i="6" s="1"/>
  <c r="D477" i="6"/>
  <c r="B477" i="6"/>
  <c r="C477" i="6" s="1"/>
  <c r="A477" i="6"/>
  <c r="Q476" i="6"/>
  <c r="P476" i="6"/>
  <c r="M476" i="6"/>
  <c r="L476" i="6"/>
  <c r="K476" i="6"/>
  <c r="U476" i="6" s="1"/>
  <c r="J476" i="6"/>
  <c r="S476" i="6" s="1"/>
  <c r="I476" i="6"/>
  <c r="H476" i="6"/>
  <c r="G476" i="6"/>
  <c r="F476" i="6"/>
  <c r="T476" i="6" s="1"/>
  <c r="E476" i="6"/>
  <c r="R476" i="6" s="1"/>
  <c r="D476" i="6"/>
  <c r="B476" i="6"/>
  <c r="A476" i="6"/>
  <c r="U475" i="6"/>
  <c r="S475" i="6"/>
  <c r="R475" i="6"/>
  <c r="Q475" i="6"/>
  <c r="P475" i="6"/>
  <c r="M475" i="6"/>
  <c r="L475" i="6"/>
  <c r="K475" i="6"/>
  <c r="J475" i="6"/>
  <c r="H475" i="6"/>
  <c r="I475" i="6" s="1"/>
  <c r="G475" i="6"/>
  <c r="F475" i="6"/>
  <c r="T475" i="6" s="1"/>
  <c r="E475" i="6"/>
  <c r="D475" i="6"/>
  <c r="B475" i="6"/>
  <c r="A475" i="6"/>
  <c r="R474" i="6"/>
  <c r="P474" i="6"/>
  <c r="O474" i="6"/>
  <c r="N474" i="6"/>
  <c r="M474" i="6"/>
  <c r="L474" i="6"/>
  <c r="K474" i="6"/>
  <c r="U474" i="6" s="1"/>
  <c r="V474" i="6" s="1"/>
  <c r="J474" i="6"/>
  <c r="S474" i="6" s="1"/>
  <c r="I474" i="6"/>
  <c r="H474" i="6"/>
  <c r="G474" i="6"/>
  <c r="F474" i="6"/>
  <c r="T474" i="6" s="1"/>
  <c r="E474" i="6"/>
  <c r="D474" i="6"/>
  <c r="Q474" i="6" s="1"/>
  <c r="B474" i="6"/>
  <c r="C474" i="6" s="1"/>
  <c r="A474" i="6"/>
  <c r="U473" i="6"/>
  <c r="T473" i="6"/>
  <c r="S473" i="6"/>
  <c r="O473" i="6"/>
  <c r="N473" i="6"/>
  <c r="M473" i="6"/>
  <c r="L473" i="6"/>
  <c r="P473" i="6" s="1"/>
  <c r="K473" i="6"/>
  <c r="J473" i="6"/>
  <c r="G473" i="6"/>
  <c r="H473" i="6" s="1"/>
  <c r="I473" i="6" s="1"/>
  <c r="F473" i="6"/>
  <c r="E473" i="6"/>
  <c r="D473" i="6"/>
  <c r="Q473" i="6" s="1"/>
  <c r="B473" i="6"/>
  <c r="C473" i="6" s="1"/>
  <c r="A473" i="6"/>
  <c r="U472" i="6"/>
  <c r="R472" i="6"/>
  <c r="P472" i="6"/>
  <c r="N472" i="6"/>
  <c r="M472" i="6"/>
  <c r="L472" i="6"/>
  <c r="K472" i="6"/>
  <c r="J472" i="6"/>
  <c r="S472" i="6" s="1"/>
  <c r="H472" i="6"/>
  <c r="I472" i="6" s="1"/>
  <c r="G472" i="6"/>
  <c r="F472" i="6"/>
  <c r="T472" i="6" s="1"/>
  <c r="E472" i="6"/>
  <c r="D472" i="6"/>
  <c r="Q472" i="6" s="1"/>
  <c r="B472" i="6"/>
  <c r="C472" i="6" s="1"/>
  <c r="A472" i="6"/>
  <c r="T471" i="6"/>
  <c r="S471" i="6"/>
  <c r="P471" i="6"/>
  <c r="O471" i="6"/>
  <c r="M471" i="6"/>
  <c r="L471" i="6"/>
  <c r="K471" i="6"/>
  <c r="U471" i="6" s="1"/>
  <c r="J471" i="6"/>
  <c r="G471" i="6"/>
  <c r="H471" i="6" s="1"/>
  <c r="F471" i="6"/>
  <c r="E471" i="6"/>
  <c r="R471" i="6" s="1"/>
  <c r="D471" i="6"/>
  <c r="Q471" i="6" s="1"/>
  <c r="C471" i="6"/>
  <c r="B471" i="6"/>
  <c r="A471" i="6"/>
  <c r="T470" i="6"/>
  <c r="Q470" i="6"/>
  <c r="O470" i="6"/>
  <c r="M470" i="6"/>
  <c r="L470" i="6"/>
  <c r="P470" i="6" s="1"/>
  <c r="K470" i="6"/>
  <c r="U470" i="6" s="1"/>
  <c r="J470" i="6"/>
  <c r="S470" i="6" s="1"/>
  <c r="G470" i="6"/>
  <c r="H470" i="6" s="1"/>
  <c r="I470" i="6" s="1"/>
  <c r="F470" i="6"/>
  <c r="E470" i="6"/>
  <c r="R470" i="6" s="1"/>
  <c r="D470" i="6"/>
  <c r="B470" i="6"/>
  <c r="C470" i="6" s="1"/>
  <c r="A470" i="6"/>
  <c r="U469" i="6"/>
  <c r="T469" i="6"/>
  <c r="S469" i="6"/>
  <c r="P469" i="6"/>
  <c r="M469" i="6"/>
  <c r="L469" i="6"/>
  <c r="K469" i="6"/>
  <c r="J469" i="6"/>
  <c r="H469" i="6"/>
  <c r="I469" i="6" s="1"/>
  <c r="G469" i="6"/>
  <c r="F469" i="6"/>
  <c r="E469" i="6"/>
  <c r="R469" i="6" s="1"/>
  <c r="D469" i="6"/>
  <c r="Q469" i="6" s="1"/>
  <c r="C469" i="6"/>
  <c r="B469" i="6"/>
  <c r="A469" i="6"/>
  <c r="U468" i="6"/>
  <c r="S468" i="6"/>
  <c r="R468" i="6"/>
  <c r="Q468" i="6"/>
  <c r="N468" i="6"/>
  <c r="M468" i="6"/>
  <c r="L468" i="6"/>
  <c r="P468" i="6" s="1"/>
  <c r="K468" i="6"/>
  <c r="J468" i="6"/>
  <c r="G468" i="6"/>
  <c r="H468" i="6" s="1"/>
  <c r="F468" i="6"/>
  <c r="T468" i="6" s="1"/>
  <c r="E468" i="6"/>
  <c r="D468" i="6"/>
  <c r="C468" i="6"/>
  <c r="B468" i="6"/>
  <c r="O468" i="6" s="1"/>
  <c r="A468" i="6"/>
  <c r="R467" i="6"/>
  <c r="P467" i="6"/>
  <c r="O467" i="6"/>
  <c r="N467" i="6"/>
  <c r="M467" i="6"/>
  <c r="L467" i="6"/>
  <c r="K467" i="6"/>
  <c r="U467" i="6" s="1"/>
  <c r="J467" i="6"/>
  <c r="S467" i="6" s="1"/>
  <c r="H467" i="6"/>
  <c r="I467" i="6" s="1"/>
  <c r="G467" i="6"/>
  <c r="F467" i="6"/>
  <c r="T467" i="6" s="1"/>
  <c r="E467" i="6"/>
  <c r="D467" i="6"/>
  <c r="Q467" i="6" s="1"/>
  <c r="C467" i="6"/>
  <c r="B467" i="6"/>
  <c r="A467" i="6"/>
  <c r="T466" i="6"/>
  <c r="R466" i="6"/>
  <c r="O466" i="6"/>
  <c r="N466" i="6"/>
  <c r="M466" i="6"/>
  <c r="L466" i="6"/>
  <c r="P466" i="6" s="1"/>
  <c r="K466" i="6"/>
  <c r="U466" i="6" s="1"/>
  <c r="J466" i="6"/>
  <c r="S466" i="6" s="1"/>
  <c r="H466" i="6"/>
  <c r="I466" i="6" s="1"/>
  <c r="G466" i="6"/>
  <c r="F466" i="6"/>
  <c r="E466" i="6"/>
  <c r="D466" i="6"/>
  <c r="Q466" i="6" s="1"/>
  <c r="B466" i="6"/>
  <c r="C466" i="6" s="1"/>
  <c r="A466" i="6"/>
  <c r="U465" i="6"/>
  <c r="S465" i="6"/>
  <c r="R465" i="6"/>
  <c r="Q465" i="6"/>
  <c r="P465" i="6"/>
  <c r="N465" i="6"/>
  <c r="M465" i="6"/>
  <c r="L465" i="6"/>
  <c r="K465" i="6"/>
  <c r="J465" i="6"/>
  <c r="G465" i="6"/>
  <c r="H465" i="6" s="1"/>
  <c r="F465" i="6"/>
  <c r="T465" i="6" s="1"/>
  <c r="E465" i="6"/>
  <c r="D465" i="6"/>
  <c r="C465" i="6"/>
  <c r="B465" i="6"/>
  <c r="O465" i="6" s="1"/>
  <c r="A465" i="6"/>
  <c r="T464" i="6"/>
  <c r="R464" i="6"/>
  <c r="P464" i="6"/>
  <c r="N464" i="6"/>
  <c r="M464" i="6"/>
  <c r="L464" i="6"/>
  <c r="K464" i="6"/>
  <c r="U464" i="6" s="1"/>
  <c r="J464" i="6"/>
  <c r="S464" i="6" s="1"/>
  <c r="G464" i="6"/>
  <c r="H464" i="6" s="1"/>
  <c r="F464" i="6"/>
  <c r="E464" i="6"/>
  <c r="D464" i="6"/>
  <c r="Q464" i="6" s="1"/>
  <c r="B464" i="6"/>
  <c r="O464" i="6" s="1"/>
  <c r="A464" i="6"/>
  <c r="U463" i="6"/>
  <c r="Q463" i="6"/>
  <c r="P463" i="6"/>
  <c r="M463" i="6"/>
  <c r="L463" i="6"/>
  <c r="K463" i="6"/>
  <c r="J463" i="6"/>
  <c r="S463" i="6" s="1"/>
  <c r="H463" i="6"/>
  <c r="I463" i="6" s="1"/>
  <c r="G463" i="6"/>
  <c r="F463" i="6"/>
  <c r="T463" i="6" s="1"/>
  <c r="E463" i="6"/>
  <c r="R463" i="6" s="1"/>
  <c r="D463" i="6"/>
  <c r="B463" i="6"/>
  <c r="C463" i="6" s="1"/>
  <c r="A463" i="6"/>
  <c r="T462" i="6"/>
  <c r="S462" i="6"/>
  <c r="Q462" i="6"/>
  <c r="P462" i="6"/>
  <c r="M462" i="6"/>
  <c r="L462" i="6"/>
  <c r="K462" i="6"/>
  <c r="U462" i="6" s="1"/>
  <c r="J462" i="6"/>
  <c r="I462" i="6"/>
  <c r="H462" i="6"/>
  <c r="G462" i="6"/>
  <c r="F462" i="6"/>
  <c r="E462" i="6"/>
  <c r="D462" i="6"/>
  <c r="C462" i="6"/>
  <c r="B462" i="6"/>
  <c r="A462" i="6"/>
  <c r="U461" i="6"/>
  <c r="S461" i="6"/>
  <c r="Q461" i="6"/>
  <c r="M461" i="6"/>
  <c r="L461" i="6"/>
  <c r="P461" i="6" s="1"/>
  <c r="K461" i="6"/>
  <c r="J461" i="6"/>
  <c r="H461" i="6"/>
  <c r="I461" i="6" s="1"/>
  <c r="G461" i="6"/>
  <c r="F461" i="6"/>
  <c r="T461" i="6" s="1"/>
  <c r="E461" i="6"/>
  <c r="R461" i="6" s="1"/>
  <c r="D461" i="6"/>
  <c r="B461" i="6"/>
  <c r="O461" i="6" s="1"/>
  <c r="A461" i="6"/>
  <c r="R460" i="6"/>
  <c r="Q460" i="6"/>
  <c r="O460" i="6"/>
  <c r="N460" i="6"/>
  <c r="M460" i="6"/>
  <c r="L460" i="6"/>
  <c r="P460" i="6" s="1"/>
  <c r="K460" i="6"/>
  <c r="U460" i="6" s="1"/>
  <c r="J460" i="6"/>
  <c r="S460" i="6" s="1"/>
  <c r="V460" i="6" s="1"/>
  <c r="W460" i="6" s="1"/>
  <c r="X460" i="6" s="1"/>
  <c r="I460" i="6"/>
  <c r="H460" i="6"/>
  <c r="G460" i="6"/>
  <c r="F460" i="6"/>
  <c r="T460" i="6" s="1"/>
  <c r="E460" i="6"/>
  <c r="D460" i="6"/>
  <c r="C460" i="6"/>
  <c r="B460" i="6"/>
  <c r="A460" i="6"/>
  <c r="S459" i="6"/>
  <c r="O459" i="6"/>
  <c r="N459" i="6"/>
  <c r="M459" i="6"/>
  <c r="L459" i="6"/>
  <c r="P459" i="6" s="1"/>
  <c r="K459" i="6"/>
  <c r="U459" i="6" s="1"/>
  <c r="J459" i="6"/>
  <c r="G459" i="6"/>
  <c r="H459" i="6" s="1"/>
  <c r="I459" i="6" s="1"/>
  <c r="F459" i="6"/>
  <c r="E459" i="6"/>
  <c r="R459" i="6" s="1"/>
  <c r="D459" i="6"/>
  <c r="Q459" i="6" s="1"/>
  <c r="B459" i="6"/>
  <c r="C459" i="6" s="1"/>
  <c r="A459" i="6"/>
  <c r="U458" i="6"/>
  <c r="S458" i="6"/>
  <c r="R458" i="6"/>
  <c r="P458" i="6"/>
  <c r="M458" i="6"/>
  <c r="L458" i="6"/>
  <c r="K458" i="6"/>
  <c r="J458" i="6"/>
  <c r="H458" i="6"/>
  <c r="I458" i="6" s="1"/>
  <c r="G458" i="6"/>
  <c r="F458" i="6"/>
  <c r="T458" i="6" s="1"/>
  <c r="E458" i="6"/>
  <c r="D458" i="6"/>
  <c r="Q458" i="6" s="1"/>
  <c r="B458" i="6"/>
  <c r="A458" i="6"/>
  <c r="S457" i="6"/>
  <c r="P457" i="6"/>
  <c r="O457" i="6"/>
  <c r="N457" i="6"/>
  <c r="M457" i="6"/>
  <c r="L457" i="6"/>
  <c r="K457" i="6"/>
  <c r="U457" i="6" s="1"/>
  <c r="J457" i="6"/>
  <c r="G457" i="6"/>
  <c r="H457" i="6" s="1"/>
  <c r="I457" i="6" s="1"/>
  <c r="F457" i="6"/>
  <c r="T457" i="6" s="1"/>
  <c r="E457" i="6"/>
  <c r="R457" i="6" s="1"/>
  <c r="D457" i="6"/>
  <c r="Q457" i="6" s="1"/>
  <c r="C457" i="6"/>
  <c r="B457" i="6"/>
  <c r="A457" i="6"/>
  <c r="U456" i="6"/>
  <c r="Q456" i="6"/>
  <c r="P456" i="6"/>
  <c r="O456" i="6"/>
  <c r="M456" i="6"/>
  <c r="L456" i="6"/>
  <c r="K456" i="6"/>
  <c r="J456" i="6"/>
  <c r="S456" i="6" s="1"/>
  <c r="G456" i="6"/>
  <c r="H456" i="6" s="1"/>
  <c r="I456" i="6" s="1"/>
  <c r="F456" i="6"/>
  <c r="T456" i="6" s="1"/>
  <c r="E456" i="6"/>
  <c r="R456" i="6" s="1"/>
  <c r="D456" i="6"/>
  <c r="B456" i="6"/>
  <c r="C456" i="6" s="1"/>
  <c r="A456" i="6"/>
  <c r="U455" i="6"/>
  <c r="T455" i="6"/>
  <c r="M455" i="6"/>
  <c r="L455" i="6"/>
  <c r="P455" i="6" s="1"/>
  <c r="K455" i="6"/>
  <c r="J455" i="6"/>
  <c r="S455" i="6" s="1"/>
  <c r="H455" i="6"/>
  <c r="I455" i="6" s="1"/>
  <c r="G455" i="6"/>
  <c r="F455" i="6"/>
  <c r="E455" i="6"/>
  <c r="R455" i="6" s="1"/>
  <c r="D455" i="6"/>
  <c r="Q455" i="6" s="1"/>
  <c r="C455" i="6"/>
  <c r="B455" i="6"/>
  <c r="A455" i="6"/>
  <c r="U454" i="6"/>
  <c r="T454" i="6"/>
  <c r="S454" i="6"/>
  <c r="R454" i="6"/>
  <c r="Q454" i="6"/>
  <c r="P454" i="6"/>
  <c r="M454" i="6"/>
  <c r="L454" i="6"/>
  <c r="K454" i="6"/>
  <c r="J454" i="6"/>
  <c r="G454" i="6"/>
  <c r="H454" i="6" s="1"/>
  <c r="I454" i="6" s="1"/>
  <c r="F454" i="6"/>
  <c r="E454" i="6"/>
  <c r="D454" i="6"/>
  <c r="C454" i="6"/>
  <c r="B454" i="6"/>
  <c r="A454" i="6"/>
  <c r="R453" i="6"/>
  <c r="O453" i="6"/>
  <c r="N453" i="6"/>
  <c r="M453" i="6"/>
  <c r="L453" i="6"/>
  <c r="P453" i="6" s="1"/>
  <c r="K453" i="6"/>
  <c r="U453" i="6" s="1"/>
  <c r="J453" i="6"/>
  <c r="S453" i="6" s="1"/>
  <c r="H453" i="6"/>
  <c r="G453" i="6"/>
  <c r="F453" i="6"/>
  <c r="T453" i="6" s="1"/>
  <c r="E453" i="6"/>
  <c r="D453" i="6"/>
  <c r="Q453" i="6" s="1"/>
  <c r="C453" i="6"/>
  <c r="B453" i="6"/>
  <c r="A453" i="6"/>
  <c r="U452" i="6"/>
  <c r="T452" i="6"/>
  <c r="S452" i="6"/>
  <c r="R452" i="6"/>
  <c r="O452" i="6"/>
  <c r="N452" i="6"/>
  <c r="M452" i="6"/>
  <c r="L452" i="6"/>
  <c r="P452" i="6" s="1"/>
  <c r="K452" i="6"/>
  <c r="J452" i="6"/>
  <c r="H452" i="6"/>
  <c r="I452" i="6" s="1"/>
  <c r="G452" i="6"/>
  <c r="F452" i="6"/>
  <c r="E452" i="6"/>
  <c r="D452" i="6"/>
  <c r="Q452" i="6" s="1"/>
  <c r="B452" i="6"/>
  <c r="C452" i="6" s="1"/>
  <c r="A452" i="6"/>
  <c r="R451" i="6"/>
  <c r="Q451" i="6"/>
  <c r="P451" i="6"/>
  <c r="O451" i="6"/>
  <c r="M451" i="6"/>
  <c r="L451" i="6"/>
  <c r="K451" i="6"/>
  <c r="U451" i="6" s="1"/>
  <c r="J451" i="6"/>
  <c r="S451" i="6" s="1"/>
  <c r="G451" i="6"/>
  <c r="H451" i="6" s="1"/>
  <c r="F451" i="6"/>
  <c r="T451" i="6" s="1"/>
  <c r="E451" i="6"/>
  <c r="D451" i="6"/>
  <c r="C451" i="6"/>
  <c r="B451" i="6"/>
  <c r="N451" i="6" s="1"/>
  <c r="A451" i="6"/>
  <c r="U450" i="6"/>
  <c r="T450" i="6"/>
  <c r="S450" i="6"/>
  <c r="P450" i="6"/>
  <c r="O450" i="6"/>
  <c r="M450" i="6"/>
  <c r="L450" i="6"/>
  <c r="K450" i="6"/>
  <c r="J450" i="6"/>
  <c r="G450" i="6"/>
  <c r="H450" i="6" s="1"/>
  <c r="F450" i="6"/>
  <c r="E450" i="6"/>
  <c r="R450" i="6" s="1"/>
  <c r="D450" i="6"/>
  <c r="Q450" i="6" s="1"/>
  <c r="C450" i="6"/>
  <c r="B450" i="6"/>
  <c r="A450" i="6"/>
  <c r="T449" i="6"/>
  <c r="Q449" i="6"/>
  <c r="O449" i="6"/>
  <c r="M449" i="6"/>
  <c r="L449" i="6"/>
  <c r="P449" i="6" s="1"/>
  <c r="K449" i="6"/>
  <c r="U449" i="6" s="1"/>
  <c r="J449" i="6"/>
  <c r="S449" i="6" s="1"/>
  <c r="G449" i="6"/>
  <c r="H449" i="6" s="1"/>
  <c r="I449" i="6" s="1"/>
  <c r="F449" i="6"/>
  <c r="E449" i="6"/>
  <c r="R449" i="6" s="1"/>
  <c r="D449" i="6"/>
  <c r="C449" i="6"/>
  <c r="B449" i="6"/>
  <c r="A449" i="6"/>
  <c r="U448" i="6"/>
  <c r="S448" i="6"/>
  <c r="Q448" i="6"/>
  <c r="M448" i="6"/>
  <c r="L448" i="6"/>
  <c r="P448" i="6" s="1"/>
  <c r="K448" i="6"/>
  <c r="J448" i="6"/>
  <c r="G448" i="6"/>
  <c r="H448" i="6" s="1"/>
  <c r="I448" i="6" s="1"/>
  <c r="F448" i="6"/>
  <c r="T448" i="6" s="1"/>
  <c r="E448" i="6"/>
  <c r="D448" i="6"/>
  <c r="B448" i="6"/>
  <c r="A448" i="6"/>
  <c r="U447" i="6"/>
  <c r="S447" i="6"/>
  <c r="R447" i="6"/>
  <c r="P447" i="6"/>
  <c r="N447" i="6"/>
  <c r="M447" i="6"/>
  <c r="L447" i="6"/>
  <c r="K447" i="6"/>
  <c r="J447" i="6"/>
  <c r="G447" i="6"/>
  <c r="H447" i="6" s="1"/>
  <c r="I447" i="6" s="1"/>
  <c r="F447" i="6"/>
  <c r="T447" i="6" s="1"/>
  <c r="E447" i="6"/>
  <c r="D447" i="6"/>
  <c r="Q447" i="6" s="1"/>
  <c r="B447" i="6"/>
  <c r="V447" i="6" s="1"/>
  <c r="W447" i="6" s="1"/>
  <c r="X447" i="6" s="1"/>
  <c r="A447" i="6"/>
  <c r="R446" i="6"/>
  <c r="O446" i="6"/>
  <c r="N446" i="6"/>
  <c r="M446" i="6"/>
  <c r="L446" i="6"/>
  <c r="P446" i="6" s="1"/>
  <c r="K446" i="6"/>
  <c r="U446" i="6" s="1"/>
  <c r="J446" i="6"/>
  <c r="S446" i="6" s="1"/>
  <c r="H446" i="6"/>
  <c r="I446" i="6" s="1"/>
  <c r="G446" i="6"/>
  <c r="F446" i="6"/>
  <c r="T446" i="6" s="1"/>
  <c r="E446" i="6"/>
  <c r="V446" i="6" s="1"/>
  <c r="W446" i="6" s="1"/>
  <c r="X446" i="6" s="1"/>
  <c r="D446" i="6"/>
  <c r="Q446" i="6" s="1"/>
  <c r="C446" i="6"/>
  <c r="B446" i="6"/>
  <c r="A446" i="6"/>
  <c r="U445" i="6"/>
  <c r="S445" i="6"/>
  <c r="R445" i="6"/>
  <c r="O445" i="6"/>
  <c r="N445" i="6"/>
  <c r="M445" i="6"/>
  <c r="L445" i="6"/>
  <c r="P445" i="6" s="1"/>
  <c r="K445" i="6"/>
  <c r="J445" i="6"/>
  <c r="H445" i="6"/>
  <c r="I445" i="6" s="1"/>
  <c r="G445" i="6"/>
  <c r="F445" i="6"/>
  <c r="E445" i="6"/>
  <c r="D445" i="6"/>
  <c r="Q445" i="6" s="1"/>
  <c r="B445" i="6"/>
  <c r="C445" i="6" s="1"/>
  <c r="A445" i="6"/>
  <c r="R444" i="6"/>
  <c r="Q444" i="6"/>
  <c r="P444" i="6"/>
  <c r="O444" i="6"/>
  <c r="M444" i="6"/>
  <c r="L444" i="6"/>
  <c r="K444" i="6"/>
  <c r="U444" i="6" s="1"/>
  <c r="J444" i="6"/>
  <c r="S444" i="6" s="1"/>
  <c r="G444" i="6"/>
  <c r="H444" i="6" s="1"/>
  <c r="F444" i="6"/>
  <c r="T444" i="6" s="1"/>
  <c r="E444" i="6"/>
  <c r="D444" i="6"/>
  <c r="C444" i="6"/>
  <c r="B444" i="6"/>
  <c r="N444" i="6" s="1"/>
  <c r="A444" i="6"/>
  <c r="U443" i="6"/>
  <c r="T443" i="6"/>
  <c r="S443" i="6"/>
  <c r="P443" i="6"/>
  <c r="O443" i="6"/>
  <c r="M443" i="6"/>
  <c r="L443" i="6"/>
  <c r="K443" i="6"/>
  <c r="J443" i="6"/>
  <c r="G443" i="6"/>
  <c r="H443" i="6" s="1"/>
  <c r="I443" i="6" s="1"/>
  <c r="F443" i="6"/>
  <c r="E443" i="6"/>
  <c r="R443" i="6" s="1"/>
  <c r="D443" i="6"/>
  <c r="Q443" i="6" s="1"/>
  <c r="C443" i="6"/>
  <c r="B443" i="6"/>
  <c r="A443" i="6"/>
  <c r="T442" i="6"/>
  <c r="Q442" i="6"/>
  <c r="O442" i="6"/>
  <c r="M442" i="6"/>
  <c r="L442" i="6"/>
  <c r="P442" i="6" s="1"/>
  <c r="K442" i="6"/>
  <c r="U442" i="6" s="1"/>
  <c r="J442" i="6"/>
  <c r="S442" i="6" s="1"/>
  <c r="G442" i="6"/>
  <c r="H442" i="6" s="1"/>
  <c r="I442" i="6" s="1"/>
  <c r="F442" i="6"/>
  <c r="E442" i="6"/>
  <c r="R442" i="6" s="1"/>
  <c r="D442" i="6"/>
  <c r="C442" i="6"/>
  <c r="B442" i="6"/>
  <c r="A442" i="6"/>
  <c r="U441" i="6"/>
  <c r="S441" i="6"/>
  <c r="Q441" i="6"/>
  <c r="M441" i="6"/>
  <c r="L441" i="6"/>
  <c r="P441" i="6" s="1"/>
  <c r="K441" i="6"/>
  <c r="J441" i="6"/>
  <c r="G441" i="6"/>
  <c r="H441" i="6" s="1"/>
  <c r="I441" i="6" s="1"/>
  <c r="F441" i="6"/>
  <c r="T441" i="6" s="1"/>
  <c r="E441" i="6"/>
  <c r="D441" i="6"/>
  <c r="B441" i="6"/>
  <c r="A441" i="6"/>
  <c r="U440" i="6"/>
  <c r="S440" i="6"/>
  <c r="R440" i="6"/>
  <c r="P440" i="6"/>
  <c r="N440" i="6"/>
  <c r="M440" i="6"/>
  <c r="L440" i="6"/>
  <c r="K440" i="6"/>
  <c r="J440" i="6"/>
  <c r="G440" i="6"/>
  <c r="H440" i="6" s="1"/>
  <c r="I440" i="6" s="1"/>
  <c r="F440" i="6"/>
  <c r="T440" i="6" s="1"/>
  <c r="E440" i="6"/>
  <c r="D440" i="6"/>
  <c r="Q440" i="6" s="1"/>
  <c r="B440" i="6"/>
  <c r="A440" i="6"/>
  <c r="R439" i="6"/>
  <c r="O439" i="6"/>
  <c r="N439" i="6"/>
  <c r="M439" i="6"/>
  <c r="L439" i="6"/>
  <c r="P439" i="6" s="1"/>
  <c r="K439" i="6"/>
  <c r="U439" i="6" s="1"/>
  <c r="J439" i="6"/>
  <c r="S439" i="6" s="1"/>
  <c r="H439" i="6"/>
  <c r="I439" i="6" s="1"/>
  <c r="G439" i="6"/>
  <c r="F439" i="6"/>
  <c r="T439" i="6" s="1"/>
  <c r="E439" i="6"/>
  <c r="D439" i="6"/>
  <c r="Q439" i="6" s="1"/>
  <c r="C439" i="6"/>
  <c r="B439" i="6"/>
  <c r="A439" i="6"/>
  <c r="U438" i="6"/>
  <c r="S438" i="6"/>
  <c r="R438" i="6"/>
  <c r="O438" i="6"/>
  <c r="N438" i="6"/>
  <c r="M438" i="6"/>
  <c r="L438" i="6"/>
  <c r="P438" i="6" s="1"/>
  <c r="K438" i="6"/>
  <c r="J438" i="6"/>
  <c r="H438" i="6"/>
  <c r="I438" i="6" s="1"/>
  <c r="G438" i="6"/>
  <c r="F438" i="6"/>
  <c r="E438" i="6"/>
  <c r="D438" i="6"/>
  <c r="Q438" i="6" s="1"/>
  <c r="B438" i="6"/>
  <c r="C438" i="6" s="1"/>
  <c r="A438" i="6"/>
  <c r="R437" i="6"/>
  <c r="Q437" i="6"/>
  <c r="P437" i="6"/>
  <c r="O437" i="6"/>
  <c r="M437" i="6"/>
  <c r="L437" i="6"/>
  <c r="K437" i="6"/>
  <c r="U437" i="6" s="1"/>
  <c r="J437" i="6"/>
  <c r="S437" i="6" s="1"/>
  <c r="G437" i="6"/>
  <c r="H437" i="6" s="1"/>
  <c r="F437" i="6"/>
  <c r="T437" i="6" s="1"/>
  <c r="E437" i="6"/>
  <c r="D437" i="6"/>
  <c r="C437" i="6"/>
  <c r="B437" i="6"/>
  <c r="N437" i="6" s="1"/>
  <c r="A437" i="6"/>
  <c r="U436" i="6"/>
  <c r="T436" i="6"/>
  <c r="S436" i="6"/>
  <c r="P436" i="6"/>
  <c r="O436" i="6"/>
  <c r="M436" i="6"/>
  <c r="L436" i="6"/>
  <c r="K436" i="6"/>
  <c r="J436" i="6"/>
  <c r="G436" i="6"/>
  <c r="H436" i="6" s="1"/>
  <c r="I436" i="6" s="1"/>
  <c r="F436" i="6"/>
  <c r="E436" i="6"/>
  <c r="R436" i="6" s="1"/>
  <c r="D436" i="6"/>
  <c r="Q436" i="6" s="1"/>
  <c r="C436" i="6"/>
  <c r="B436" i="6"/>
  <c r="A436" i="6"/>
  <c r="T435" i="6"/>
  <c r="Q435" i="6"/>
  <c r="O435" i="6"/>
  <c r="M435" i="6"/>
  <c r="L435" i="6"/>
  <c r="P435" i="6" s="1"/>
  <c r="K435" i="6"/>
  <c r="U435" i="6" s="1"/>
  <c r="J435" i="6"/>
  <c r="S435" i="6" s="1"/>
  <c r="G435" i="6"/>
  <c r="H435" i="6" s="1"/>
  <c r="I435" i="6" s="1"/>
  <c r="F435" i="6"/>
  <c r="E435" i="6"/>
  <c r="R435" i="6" s="1"/>
  <c r="D435" i="6"/>
  <c r="C435" i="6"/>
  <c r="B435" i="6"/>
  <c r="A435" i="6"/>
  <c r="U434" i="6"/>
  <c r="S434" i="6"/>
  <c r="Q434" i="6"/>
  <c r="M434" i="6"/>
  <c r="L434" i="6"/>
  <c r="P434" i="6" s="1"/>
  <c r="K434" i="6"/>
  <c r="J434" i="6"/>
  <c r="G434" i="6"/>
  <c r="H434" i="6" s="1"/>
  <c r="I434" i="6" s="1"/>
  <c r="F434" i="6"/>
  <c r="T434" i="6" s="1"/>
  <c r="E434" i="6"/>
  <c r="D434" i="6"/>
  <c r="B434" i="6"/>
  <c r="A434" i="6"/>
  <c r="U433" i="6"/>
  <c r="S433" i="6"/>
  <c r="R433" i="6"/>
  <c r="P433" i="6"/>
  <c r="N433" i="6"/>
  <c r="M433" i="6"/>
  <c r="L433" i="6"/>
  <c r="K433" i="6"/>
  <c r="J433" i="6"/>
  <c r="G433" i="6"/>
  <c r="H433" i="6" s="1"/>
  <c r="I433" i="6" s="1"/>
  <c r="F433" i="6"/>
  <c r="T433" i="6" s="1"/>
  <c r="E433" i="6"/>
  <c r="D433" i="6"/>
  <c r="Q433" i="6" s="1"/>
  <c r="B433" i="6"/>
  <c r="V433" i="6" s="1"/>
  <c r="W433" i="6" s="1"/>
  <c r="X433" i="6" s="1"/>
  <c r="A433" i="6"/>
  <c r="R432" i="6"/>
  <c r="O432" i="6"/>
  <c r="N432" i="6"/>
  <c r="M432" i="6"/>
  <c r="L432" i="6"/>
  <c r="P432" i="6" s="1"/>
  <c r="K432" i="6"/>
  <c r="U432" i="6" s="1"/>
  <c r="J432" i="6"/>
  <c r="S432" i="6" s="1"/>
  <c r="H432" i="6"/>
  <c r="I432" i="6" s="1"/>
  <c r="G432" i="6"/>
  <c r="F432" i="6"/>
  <c r="T432" i="6" s="1"/>
  <c r="E432" i="6"/>
  <c r="V432" i="6" s="1"/>
  <c r="W432" i="6" s="1"/>
  <c r="X432" i="6" s="1"/>
  <c r="D432" i="6"/>
  <c r="Q432" i="6" s="1"/>
  <c r="C432" i="6"/>
  <c r="B432" i="6"/>
  <c r="A432" i="6"/>
  <c r="U431" i="6"/>
  <c r="S431" i="6"/>
  <c r="R431" i="6"/>
  <c r="O431" i="6"/>
  <c r="N431" i="6"/>
  <c r="M431" i="6"/>
  <c r="L431" i="6"/>
  <c r="P431" i="6" s="1"/>
  <c r="K431" i="6"/>
  <c r="J431" i="6"/>
  <c r="H431" i="6"/>
  <c r="I431" i="6" s="1"/>
  <c r="G431" i="6"/>
  <c r="F431" i="6"/>
  <c r="E431" i="6"/>
  <c r="D431" i="6"/>
  <c r="Q431" i="6" s="1"/>
  <c r="B431" i="6"/>
  <c r="C431" i="6" s="1"/>
  <c r="A431" i="6"/>
  <c r="R430" i="6"/>
  <c r="Q430" i="6"/>
  <c r="P430" i="6"/>
  <c r="O430" i="6"/>
  <c r="M430" i="6"/>
  <c r="L430" i="6"/>
  <c r="K430" i="6"/>
  <c r="U430" i="6" s="1"/>
  <c r="J430" i="6"/>
  <c r="S430" i="6" s="1"/>
  <c r="G430" i="6"/>
  <c r="H430" i="6" s="1"/>
  <c r="F430" i="6"/>
  <c r="T430" i="6" s="1"/>
  <c r="E430" i="6"/>
  <c r="D430" i="6"/>
  <c r="C430" i="6"/>
  <c r="B430" i="6"/>
  <c r="N430" i="6" s="1"/>
  <c r="A430" i="6"/>
  <c r="U429" i="6"/>
  <c r="T429" i="6"/>
  <c r="S429" i="6"/>
  <c r="P429" i="6"/>
  <c r="O429" i="6"/>
  <c r="M429" i="6"/>
  <c r="L429" i="6"/>
  <c r="K429" i="6"/>
  <c r="J429" i="6"/>
  <c r="G429" i="6"/>
  <c r="H429" i="6" s="1"/>
  <c r="I429" i="6" s="1"/>
  <c r="F429" i="6"/>
  <c r="E429" i="6"/>
  <c r="R429" i="6" s="1"/>
  <c r="D429" i="6"/>
  <c r="Q429" i="6" s="1"/>
  <c r="C429" i="6"/>
  <c r="B429" i="6"/>
  <c r="A429" i="6"/>
  <c r="T428" i="6"/>
  <c r="Q428" i="6"/>
  <c r="O428" i="6"/>
  <c r="M428" i="6"/>
  <c r="L428" i="6"/>
  <c r="P428" i="6" s="1"/>
  <c r="K428" i="6"/>
  <c r="U428" i="6" s="1"/>
  <c r="J428" i="6"/>
  <c r="S428" i="6" s="1"/>
  <c r="G428" i="6"/>
  <c r="H428" i="6" s="1"/>
  <c r="I428" i="6" s="1"/>
  <c r="F428" i="6"/>
  <c r="E428" i="6"/>
  <c r="R428" i="6" s="1"/>
  <c r="D428" i="6"/>
  <c r="C428" i="6"/>
  <c r="B428" i="6"/>
  <c r="A428" i="6"/>
  <c r="U427" i="6"/>
  <c r="S427" i="6"/>
  <c r="Q427" i="6"/>
  <c r="M427" i="6"/>
  <c r="L427" i="6"/>
  <c r="P427" i="6" s="1"/>
  <c r="K427" i="6"/>
  <c r="J427" i="6"/>
  <c r="G427" i="6"/>
  <c r="H427" i="6" s="1"/>
  <c r="I427" i="6" s="1"/>
  <c r="F427" i="6"/>
  <c r="T427" i="6" s="1"/>
  <c r="E427" i="6"/>
  <c r="D427" i="6"/>
  <c r="B427" i="6"/>
  <c r="A427" i="6"/>
  <c r="U426" i="6"/>
  <c r="S426" i="6"/>
  <c r="R426" i="6"/>
  <c r="P426" i="6"/>
  <c r="N426" i="6"/>
  <c r="M426" i="6"/>
  <c r="L426" i="6"/>
  <c r="K426" i="6"/>
  <c r="J426" i="6"/>
  <c r="G426" i="6"/>
  <c r="H426" i="6" s="1"/>
  <c r="I426" i="6" s="1"/>
  <c r="F426" i="6"/>
  <c r="T426" i="6" s="1"/>
  <c r="E426" i="6"/>
  <c r="D426" i="6"/>
  <c r="Q426" i="6" s="1"/>
  <c r="B426" i="6"/>
  <c r="A426" i="6"/>
  <c r="R425" i="6"/>
  <c r="O425" i="6"/>
  <c r="N425" i="6"/>
  <c r="M425" i="6"/>
  <c r="L425" i="6"/>
  <c r="P425" i="6" s="1"/>
  <c r="K425" i="6"/>
  <c r="U425" i="6" s="1"/>
  <c r="J425" i="6"/>
  <c r="S425" i="6" s="1"/>
  <c r="H425" i="6"/>
  <c r="I425" i="6" s="1"/>
  <c r="G425" i="6"/>
  <c r="F425" i="6"/>
  <c r="T425" i="6" s="1"/>
  <c r="E425" i="6"/>
  <c r="D425" i="6"/>
  <c r="Q425" i="6" s="1"/>
  <c r="C425" i="6"/>
  <c r="B425" i="6"/>
  <c r="A425" i="6"/>
  <c r="U424" i="6"/>
  <c r="S424" i="6"/>
  <c r="R424" i="6"/>
  <c r="O424" i="6"/>
  <c r="N424" i="6"/>
  <c r="M424" i="6"/>
  <c r="L424" i="6"/>
  <c r="P424" i="6" s="1"/>
  <c r="K424" i="6"/>
  <c r="J424" i="6"/>
  <c r="H424" i="6"/>
  <c r="I424" i="6" s="1"/>
  <c r="G424" i="6"/>
  <c r="F424" i="6"/>
  <c r="E424" i="6"/>
  <c r="D424" i="6"/>
  <c r="Q424" i="6" s="1"/>
  <c r="B424" i="6"/>
  <c r="C424" i="6" s="1"/>
  <c r="A424" i="6"/>
  <c r="R423" i="6"/>
  <c r="Q423" i="6"/>
  <c r="P423" i="6"/>
  <c r="O423" i="6"/>
  <c r="M423" i="6"/>
  <c r="L423" i="6"/>
  <c r="K423" i="6"/>
  <c r="U423" i="6" s="1"/>
  <c r="J423" i="6"/>
  <c r="S423" i="6" s="1"/>
  <c r="G423" i="6"/>
  <c r="H423" i="6" s="1"/>
  <c r="F423" i="6"/>
  <c r="T423" i="6" s="1"/>
  <c r="E423" i="6"/>
  <c r="D423" i="6"/>
  <c r="C423" i="6"/>
  <c r="B423" i="6"/>
  <c r="N423" i="6" s="1"/>
  <c r="A423" i="6"/>
  <c r="U422" i="6"/>
  <c r="T422" i="6"/>
  <c r="S422" i="6"/>
  <c r="P422" i="6"/>
  <c r="O422" i="6"/>
  <c r="M422" i="6"/>
  <c r="L422" i="6"/>
  <c r="K422" i="6"/>
  <c r="J422" i="6"/>
  <c r="G422" i="6"/>
  <c r="H422" i="6" s="1"/>
  <c r="I422" i="6" s="1"/>
  <c r="F422" i="6"/>
  <c r="E422" i="6"/>
  <c r="R422" i="6" s="1"/>
  <c r="D422" i="6"/>
  <c r="Q422" i="6" s="1"/>
  <c r="C422" i="6"/>
  <c r="B422" i="6"/>
  <c r="A422" i="6"/>
  <c r="T421" i="6"/>
  <c r="Q421" i="6"/>
  <c r="O421" i="6"/>
  <c r="M421" i="6"/>
  <c r="L421" i="6"/>
  <c r="P421" i="6" s="1"/>
  <c r="K421" i="6"/>
  <c r="U421" i="6" s="1"/>
  <c r="J421" i="6"/>
  <c r="S421" i="6" s="1"/>
  <c r="G421" i="6"/>
  <c r="H421" i="6" s="1"/>
  <c r="I421" i="6" s="1"/>
  <c r="F421" i="6"/>
  <c r="E421" i="6"/>
  <c r="R421" i="6" s="1"/>
  <c r="D421" i="6"/>
  <c r="C421" i="6"/>
  <c r="B421" i="6"/>
  <c r="A421" i="6"/>
  <c r="U420" i="6"/>
  <c r="S420" i="6"/>
  <c r="Q420" i="6"/>
  <c r="M420" i="6"/>
  <c r="L420" i="6"/>
  <c r="P420" i="6" s="1"/>
  <c r="K420" i="6"/>
  <c r="J420" i="6"/>
  <c r="G420" i="6"/>
  <c r="H420" i="6" s="1"/>
  <c r="I420" i="6" s="1"/>
  <c r="F420" i="6"/>
  <c r="T420" i="6" s="1"/>
  <c r="E420" i="6"/>
  <c r="D420" i="6"/>
  <c r="B420" i="6"/>
  <c r="A420" i="6"/>
  <c r="U419" i="6"/>
  <c r="S419" i="6"/>
  <c r="R419" i="6"/>
  <c r="P419" i="6"/>
  <c r="N419" i="6"/>
  <c r="M419" i="6"/>
  <c r="L419" i="6"/>
  <c r="K419" i="6"/>
  <c r="J419" i="6"/>
  <c r="G419" i="6"/>
  <c r="H419" i="6" s="1"/>
  <c r="I419" i="6" s="1"/>
  <c r="F419" i="6"/>
  <c r="T419" i="6" s="1"/>
  <c r="E419" i="6"/>
  <c r="D419" i="6"/>
  <c r="Q419" i="6" s="1"/>
  <c r="B419" i="6"/>
  <c r="V419" i="6" s="1"/>
  <c r="W419" i="6" s="1"/>
  <c r="X419" i="6" s="1"/>
  <c r="A419" i="6"/>
  <c r="R418" i="6"/>
  <c r="O418" i="6"/>
  <c r="N418" i="6"/>
  <c r="M418" i="6"/>
  <c r="L418" i="6"/>
  <c r="P418" i="6" s="1"/>
  <c r="K418" i="6"/>
  <c r="U418" i="6" s="1"/>
  <c r="J418" i="6"/>
  <c r="S418" i="6" s="1"/>
  <c r="H418" i="6"/>
  <c r="I418" i="6" s="1"/>
  <c r="G418" i="6"/>
  <c r="F418" i="6"/>
  <c r="T418" i="6" s="1"/>
  <c r="E418" i="6"/>
  <c r="V418" i="6" s="1"/>
  <c r="W418" i="6" s="1"/>
  <c r="X418" i="6" s="1"/>
  <c r="D418" i="6"/>
  <c r="Q418" i="6" s="1"/>
  <c r="C418" i="6"/>
  <c r="B418" i="6"/>
  <c r="A418" i="6"/>
  <c r="U417" i="6"/>
  <c r="S417" i="6"/>
  <c r="R417" i="6"/>
  <c r="O417" i="6"/>
  <c r="N417" i="6"/>
  <c r="M417" i="6"/>
  <c r="L417" i="6"/>
  <c r="P417" i="6" s="1"/>
  <c r="K417" i="6"/>
  <c r="J417" i="6"/>
  <c r="H417" i="6"/>
  <c r="I417" i="6" s="1"/>
  <c r="G417" i="6"/>
  <c r="F417" i="6"/>
  <c r="E417" i="6"/>
  <c r="D417" i="6"/>
  <c r="Q417" i="6" s="1"/>
  <c r="B417" i="6"/>
  <c r="C417" i="6" s="1"/>
  <c r="A417" i="6"/>
  <c r="R416" i="6"/>
  <c r="Q416" i="6"/>
  <c r="P416" i="6"/>
  <c r="O416" i="6"/>
  <c r="M416" i="6"/>
  <c r="L416" i="6"/>
  <c r="K416" i="6"/>
  <c r="U416" i="6" s="1"/>
  <c r="J416" i="6"/>
  <c r="S416" i="6" s="1"/>
  <c r="G416" i="6"/>
  <c r="H416" i="6" s="1"/>
  <c r="F416" i="6"/>
  <c r="T416" i="6" s="1"/>
  <c r="E416" i="6"/>
  <c r="D416" i="6"/>
  <c r="C416" i="6"/>
  <c r="B416" i="6"/>
  <c r="N416" i="6" s="1"/>
  <c r="A416" i="6"/>
  <c r="U415" i="6"/>
  <c r="T415" i="6"/>
  <c r="S415" i="6"/>
  <c r="P415" i="6"/>
  <c r="O415" i="6"/>
  <c r="M415" i="6"/>
  <c r="L415" i="6"/>
  <c r="K415" i="6"/>
  <c r="J415" i="6"/>
  <c r="G415" i="6"/>
  <c r="H415" i="6" s="1"/>
  <c r="I415" i="6" s="1"/>
  <c r="F415" i="6"/>
  <c r="E415" i="6"/>
  <c r="R415" i="6" s="1"/>
  <c r="D415" i="6"/>
  <c r="Q415" i="6" s="1"/>
  <c r="C415" i="6"/>
  <c r="B415" i="6"/>
  <c r="A415" i="6"/>
  <c r="T414" i="6"/>
  <c r="Q414" i="6"/>
  <c r="O414" i="6"/>
  <c r="M414" i="6"/>
  <c r="L414" i="6"/>
  <c r="P414" i="6" s="1"/>
  <c r="K414" i="6"/>
  <c r="U414" i="6" s="1"/>
  <c r="J414" i="6"/>
  <c r="S414" i="6" s="1"/>
  <c r="G414" i="6"/>
  <c r="H414" i="6" s="1"/>
  <c r="I414" i="6" s="1"/>
  <c r="F414" i="6"/>
  <c r="E414" i="6"/>
  <c r="R414" i="6" s="1"/>
  <c r="D414" i="6"/>
  <c r="C414" i="6"/>
  <c r="B414" i="6"/>
  <c r="A414" i="6"/>
  <c r="U413" i="6"/>
  <c r="S413" i="6"/>
  <c r="R413" i="6"/>
  <c r="Q413" i="6"/>
  <c r="N413" i="6"/>
  <c r="M413" i="6"/>
  <c r="L413" i="6"/>
  <c r="P413" i="6" s="1"/>
  <c r="K413" i="6"/>
  <c r="J413" i="6"/>
  <c r="G413" i="6"/>
  <c r="H413" i="6" s="1"/>
  <c r="I413" i="6" s="1"/>
  <c r="F413" i="6"/>
  <c r="E413" i="6"/>
  <c r="D413" i="6"/>
  <c r="C413" i="6"/>
  <c r="B413" i="6"/>
  <c r="O413" i="6" s="1"/>
  <c r="A413" i="6"/>
  <c r="U412" i="6"/>
  <c r="S412" i="6"/>
  <c r="Q412" i="6"/>
  <c r="P412" i="6"/>
  <c r="M412" i="6"/>
  <c r="L412" i="6"/>
  <c r="K412" i="6"/>
  <c r="J412" i="6"/>
  <c r="G412" i="6"/>
  <c r="H412" i="6" s="1"/>
  <c r="I412" i="6" s="1"/>
  <c r="F412" i="6"/>
  <c r="T412" i="6" s="1"/>
  <c r="E412" i="6"/>
  <c r="R412" i="6" s="1"/>
  <c r="D412" i="6"/>
  <c r="C412" i="6"/>
  <c r="B412" i="6"/>
  <c r="A412" i="6"/>
  <c r="Q411" i="6"/>
  <c r="O411" i="6"/>
  <c r="N411" i="6"/>
  <c r="M411" i="6"/>
  <c r="L411" i="6"/>
  <c r="P411" i="6" s="1"/>
  <c r="K411" i="6"/>
  <c r="U411" i="6" s="1"/>
  <c r="J411" i="6"/>
  <c r="S411" i="6" s="1"/>
  <c r="I411" i="6"/>
  <c r="H411" i="6"/>
  <c r="G411" i="6"/>
  <c r="F411" i="6"/>
  <c r="T411" i="6" s="1"/>
  <c r="E411" i="6"/>
  <c r="R411" i="6" s="1"/>
  <c r="D411" i="6"/>
  <c r="C411" i="6"/>
  <c r="B411" i="6"/>
  <c r="A411" i="6"/>
  <c r="S410" i="6"/>
  <c r="O410" i="6"/>
  <c r="N410" i="6"/>
  <c r="M410" i="6"/>
  <c r="L410" i="6"/>
  <c r="P410" i="6" s="1"/>
  <c r="K410" i="6"/>
  <c r="U410" i="6" s="1"/>
  <c r="J410" i="6"/>
  <c r="I410" i="6"/>
  <c r="H410" i="6"/>
  <c r="G410" i="6"/>
  <c r="F410" i="6"/>
  <c r="T410" i="6" s="1"/>
  <c r="E410" i="6"/>
  <c r="R410" i="6" s="1"/>
  <c r="D410" i="6"/>
  <c r="Q410" i="6" s="1"/>
  <c r="B410" i="6"/>
  <c r="C410" i="6" s="1"/>
  <c r="A410" i="6"/>
  <c r="U409" i="6"/>
  <c r="S409" i="6"/>
  <c r="P409" i="6"/>
  <c r="O409" i="6"/>
  <c r="M409" i="6"/>
  <c r="L409" i="6"/>
  <c r="K409" i="6"/>
  <c r="J409" i="6"/>
  <c r="G409" i="6"/>
  <c r="H409" i="6" s="1"/>
  <c r="F409" i="6"/>
  <c r="T409" i="6" s="1"/>
  <c r="E409" i="6"/>
  <c r="R409" i="6" s="1"/>
  <c r="D409" i="6"/>
  <c r="Q409" i="6" s="1"/>
  <c r="B409" i="6"/>
  <c r="N409" i="6" s="1"/>
  <c r="A409" i="6"/>
  <c r="S408" i="6"/>
  <c r="Q408" i="6"/>
  <c r="P408" i="6"/>
  <c r="O408" i="6"/>
  <c r="N408" i="6"/>
  <c r="M408" i="6"/>
  <c r="L408" i="6"/>
  <c r="K408" i="6"/>
  <c r="U408" i="6" s="1"/>
  <c r="J408" i="6"/>
  <c r="G408" i="6"/>
  <c r="H408" i="6" s="1"/>
  <c r="I408" i="6" s="1"/>
  <c r="F408" i="6"/>
  <c r="T408" i="6" s="1"/>
  <c r="E408" i="6"/>
  <c r="R408" i="6" s="1"/>
  <c r="D408" i="6"/>
  <c r="C408" i="6"/>
  <c r="B408" i="6"/>
  <c r="A408" i="6"/>
  <c r="R407" i="6"/>
  <c r="Q407" i="6"/>
  <c r="O407" i="6"/>
  <c r="M407" i="6"/>
  <c r="L407" i="6"/>
  <c r="P407" i="6" s="1"/>
  <c r="K407" i="6"/>
  <c r="U407" i="6" s="1"/>
  <c r="J407" i="6"/>
  <c r="S407" i="6" s="1"/>
  <c r="G407" i="6"/>
  <c r="H407" i="6" s="1"/>
  <c r="F407" i="6"/>
  <c r="T407" i="6" s="1"/>
  <c r="E407" i="6"/>
  <c r="D407" i="6"/>
  <c r="C407" i="6"/>
  <c r="B407" i="6"/>
  <c r="N407" i="6" s="1"/>
  <c r="A407" i="6"/>
  <c r="U406" i="6"/>
  <c r="S406" i="6"/>
  <c r="R406" i="6"/>
  <c r="Q406" i="6"/>
  <c r="N406" i="6"/>
  <c r="M406" i="6"/>
  <c r="L406" i="6"/>
  <c r="P406" i="6" s="1"/>
  <c r="K406" i="6"/>
  <c r="J406" i="6"/>
  <c r="G406" i="6"/>
  <c r="H406" i="6" s="1"/>
  <c r="I406" i="6" s="1"/>
  <c r="F406" i="6"/>
  <c r="E406" i="6"/>
  <c r="D406" i="6"/>
  <c r="C406" i="6"/>
  <c r="B406" i="6"/>
  <c r="O406" i="6" s="1"/>
  <c r="A406" i="6"/>
  <c r="U405" i="6"/>
  <c r="S405" i="6"/>
  <c r="Q405" i="6"/>
  <c r="P405" i="6"/>
  <c r="M405" i="6"/>
  <c r="L405" i="6"/>
  <c r="K405" i="6"/>
  <c r="J405" i="6"/>
  <c r="G405" i="6"/>
  <c r="H405" i="6" s="1"/>
  <c r="I405" i="6" s="1"/>
  <c r="F405" i="6"/>
  <c r="T405" i="6" s="1"/>
  <c r="E405" i="6"/>
  <c r="R405" i="6" s="1"/>
  <c r="D405" i="6"/>
  <c r="C405" i="6"/>
  <c r="B405" i="6"/>
  <c r="A405" i="6"/>
  <c r="Q404" i="6"/>
  <c r="O404" i="6"/>
  <c r="N404" i="6"/>
  <c r="M404" i="6"/>
  <c r="L404" i="6"/>
  <c r="P404" i="6" s="1"/>
  <c r="K404" i="6"/>
  <c r="U404" i="6" s="1"/>
  <c r="J404" i="6"/>
  <c r="S404" i="6" s="1"/>
  <c r="I404" i="6"/>
  <c r="H404" i="6"/>
  <c r="G404" i="6"/>
  <c r="F404" i="6"/>
  <c r="T404" i="6" s="1"/>
  <c r="E404" i="6"/>
  <c r="R404" i="6" s="1"/>
  <c r="D404" i="6"/>
  <c r="C404" i="6"/>
  <c r="B404" i="6"/>
  <c r="A404" i="6"/>
  <c r="S403" i="6"/>
  <c r="P403" i="6"/>
  <c r="O403" i="6"/>
  <c r="N403" i="6"/>
  <c r="M403" i="6"/>
  <c r="L403" i="6"/>
  <c r="K403" i="6"/>
  <c r="U403" i="6" s="1"/>
  <c r="J403" i="6"/>
  <c r="I403" i="6"/>
  <c r="H403" i="6"/>
  <c r="G403" i="6"/>
  <c r="F403" i="6"/>
  <c r="T403" i="6" s="1"/>
  <c r="E403" i="6"/>
  <c r="R403" i="6" s="1"/>
  <c r="D403" i="6"/>
  <c r="Q403" i="6" s="1"/>
  <c r="B403" i="6"/>
  <c r="C403" i="6" s="1"/>
  <c r="A403" i="6"/>
  <c r="U402" i="6"/>
  <c r="S402" i="6"/>
  <c r="P402" i="6"/>
  <c r="O402" i="6"/>
  <c r="M402" i="6"/>
  <c r="L402" i="6"/>
  <c r="K402" i="6"/>
  <c r="J402" i="6"/>
  <c r="G402" i="6"/>
  <c r="H402" i="6" s="1"/>
  <c r="I402" i="6" s="1"/>
  <c r="F402" i="6"/>
  <c r="T402" i="6" s="1"/>
  <c r="E402" i="6"/>
  <c r="R402" i="6" s="1"/>
  <c r="D402" i="6"/>
  <c r="Q402" i="6" s="1"/>
  <c r="B402" i="6"/>
  <c r="N402" i="6" s="1"/>
  <c r="A402" i="6"/>
  <c r="S401" i="6"/>
  <c r="Q401" i="6"/>
  <c r="P401" i="6"/>
  <c r="O401" i="6"/>
  <c r="N401" i="6"/>
  <c r="M401" i="6"/>
  <c r="L401" i="6"/>
  <c r="K401" i="6"/>
  <c r="U401" i="6" s="1"/>
  <c r="J401" i="6"/>
  <c r="G401" i="6"/>
  <c r="H401" i="6" s="1"/>
  <c r="I401" i="6" s="1"/>
  <c r="F401" i="6"/>
  <c r="T401" i="6" s="1"/>
  <c r="E401" i="6"/>
  <c r="R401" i="6" s="1"/>
  <c r="D401" i="6"/>
  <c r="C401" i="6"/>
  <c r="B401" i="6"/>
  <c r="A401" i="6"/>
  <c r="R400" i="6"/>
  <c r="Q400" i="6"/>
  <c r="O400" i="6"/>
  <c r="M400" i="6"/>
  <c r="L400" i="6"/>
  <c r="P400" i="6" s="1"/>
  <c r="K400" i="6"/>
  <c r="U400" i="6" s="1"/>
  <c r="J400" i="6"/>
  <c r="S400" i="6" s="1"/>
  <c r="G400" i="6"/>
  <c r="H400" i="6" s="1"/>
  <c r="F400" i="6"/>
  <c r="T400" i="6" s="1"/>
  <c r="E400" i="6"/>
  <c r="D400" i="6"/>
  <c r="C400" i="6"/>
  <c r="B400" i="6"/>
  <c r="N400" i="6" s="1"/>
  <c r="A400" i="6"/>
  <c r="U399" i="6"/>
  <c r="S399" i="6"/>
  <c r="R399" i="6"/>
  <c r="Q399" i="6"/>
  <c r="N399" i="6"/>
  <c r="M399" i="6"/>
  <c r="L399" i="6"/>
  <c r="P399" i="6" s="1"/>
  <c r="K399" i="6"/>
  <c r="J399" i="6"/>
  <c r="G399" i="6"/>
  <c r="H399" i="6" s="1"/>
  <c r="I399" i="6" s="1"/>
  <c r="F399" i="6"/>
  <c r="E399" i="6"/>
  <c r="D399" i="6"/>
  <c r="C399" i="6"/>
  <c r="B399" i="6"/>
  <c r="O399" i="6" s="1"/>
  <c r="A399" i="6"/>
  <c r="U398" i="6"/>
  <c r="S398" i="6"/>
  <c r="Q398" i="6"/>
  <c r="P398" i="6"/>
  <c r="M398" i="6"/>
  <c r="L398" i="6"/>
  <c r="K398" i="6"/>
  <c r="J398" i="6"/>
  <c r="G398" i="6"/>
  <c r="H398" i="6" s="1"/>
  <c r="I398" i="6" s="1"/>
  <c r="F398" i="6"/>
  <c r="T398" i="6" s="1"/>
  <c r="E398" i="6"/>
  <c r="R398" i="6" s="1"/>
  <c r="D398" i="6"/>
  <c r="C398" i="6"/>
  <c r="B398" i="6"/>
  <c r="V398" i="6" s="1"/>
  <c r="W398" i="6" s="1"/>
  <c r="X398" i="6" s="1"/>
  <c r="A398" i="6"/>
  <c r="Q397" i="6"/>
  <c r="O397" i="6"/>
  <c r="N397" i="6"/>
  <c r="M397" i="6"/>
  <c r="L397" i="6"/>
  <c r="P397" i="6" s="1"/>
  <c r="K397" i="6"/>
  <c r="U397" i="6" s="1"/>
  <c r="J397" i="6"/>
  <c r="S397" i="6" s="1"/>
  <c r="I397" i="6"/>
  <c r="H397" i="6"/>
  <c r="G397" i="6"/>
  <c r="F397" i="6"/>
  <c r="T397" i="6" s="1"/>
  <c r="E397" i="6"/>
  <c r="R397" i="6" s="1"/>
  <c r="D397" i="6"/>
  <c r="C397" i="6"/>
  <c r="B397" i="6"/>
  <c r="A397" i="6"/>
  <c r="S396" i="6"/>
  <c r="P396" i="6"/>
  <c r="O396" i="6"/>
  <c r="N396" i="6"/>
  <c r="M396" i="6"/>
  <c r="L396" i="6"/>
  <c r="K396" i="6"/>
  <c r="U396" i="6" s="1"/>
  <c r="J396" i="6"/>
  <c r="I396" i="6"/>
  <c r="H396" i="6"/>
  <c r="G396" i="6"/>
  <c r="F396" i="6"/>
  <c r="T396" i="6" s="1"/>
  <c r="E396" i="6"/>
  <c r="R396" i="6" s="1"/>
  <c r="D396" i="6"/>
  <c r="Q396" i="6" s="1"/>
  <c r="B396" i="6"/>
  <c r="C396" i="6" s="1"/>
  <c r="A396" i="6"/>
  <c r="U395" i="6"/>
  <c r="S395" i="6"/>
  <c r="P395" i="6"/>
  <c r="O395" i="6"/>
  <c r="M395" i="6"/>
  <c r="L395" i="6"/>
  <c r="K395" i="6"/>
  <c r="J395" i="6"/>
  <c r="G395" i="6"/>
  <c r="H395" i="6" s="1"/>
  <c r="I395" i="6" s="1"/>
  <c r="F395" i="6"/>
  <c r="T395" i="6" s="1"/>
  <c r="E395" i="6"/>
  <c r="R395" i="6" s="1"/>
  <c r="D395" i="6"/>
  <c r="Q395" i="6" s="1"/>
  <c r="B395" i="6"/>
  <c r="N395" i="6" s="1"/>
  <c r="A395" i="6"/>
  <c r="S394" i="6"/>
  <c r="Q394" i="6"/>
  <c r="P394" i="6"/>
  <c r="O394" i="6"/>
  <c r="N394" i="6"/>
  <c r="M394" i="6"/>
  <c r="L394" i="6"/>
  <c r="K394" i="6"/>
  <c r="U394" i="6" s="1"/>
  <c r="J394" i="6"/>
  <c r="G394" i="6"/>
  <c r="H394" i="6" s="1"/>
  <c r="I394" i="6" s="1"/>
  <c r="F394" i="6"/>
  <c r="T394" i="6" s="1"/>
  <c r="E394" i="6"/>
  <c r="R394" i="6" s="1"/>
  <c r="D394" i="6"/>
  <c r="C394" i="6"/>
  <c r="B394" i="6"/>
  <c r="A394" i="6"/>
  <c r="R393" i="6"/>
  <c r="Q393" i="6"/>
  <c r="O393" i="6"/>
  <c r="M393" i="6"/>
  <c r="L393" i="6"/>
  <c r="P393" i="6" s="1"/>
  <c r="K393" i="6"/>
  <c r="U393" i="6" s="1"/>
  <c r="J393" i="6"/>
  <c r="S393" i="6" s="1"/>
  <c r="G393" i="6"/>
  <c r="H393" i="6" s="1"/>
  <c r="F393" i="6"/>
  <c r="T393" i="6" s="1"/>
  <c r="E393" i="6"/>
  <c r="D393" i="6"/>
  <c r="C393" i="6"/>
  <c r="B393" i="6"/>
  <c r="N393" i="6" s="1"/>
  <c r="A393" i="6"/>
  <c r="U392" i="6"/>
  <c r="S392" i="6"/>
  <c r="R392" i="6"/>
  <c r="Q392" i="6"/>
  <c r="N392" i="6"/>
  <c r="M392" i="6"/>
  <c r="L392" i="6"/>
  <c r="P392" i="6" s="1"/>
  <c r="K392" i="6"/>
  <c r="J392" i="6"/>
  <c r="G392" i="6"/>
  <c r="H392" i="6" s="1"/>
  <c r="I392" i="6" s="1"/>
  <c r="F392" i="6"/>
  <c r="E392" i="6"/>
  <c r="D392" i="6"/>
  <c r="C392" i="6"/>
  <c r="B392" i="6"/>
  <c r="O392" i="6" s="1"/>
  <c r="A392" i="6"/>
  <c r="U391" i="6"/>
  <c r="S391" i="6"/>
  <c r="Q391" i="6"/>
  <c r="P391" i="6"/>
  <c r="M391" i="6"/>
  <c r="L391" i="6"/>
  <c r="K391" i="6"/>
  <c r="J391" i="6"/>
  <c r="G391" i="6"/>
  <c r="H391" i="6" s="1"/>
  <c r="I391" i="6" s="1"/>
  <c r="F391" i="6"/>
  <c r="T391" i="6" s="1"/>
  <c r="E391" i="6"/>
  <c r="R391" i="6" s="1"/>
  <c r="D391" i="6"/>
  <c r="C391" i="6"/>
  <c r="B391" i="6"/>
  <c r="A391" i="6"/>
  <c r="Q390" i="6"/>
  <c r="O390" i="6"/>
  <c r="N390" i="6"/>
  <c r="M390" i="6"/>
  <c r="L390" i="6"/>
  <c r="P390" i="6" s="1"/>
  <c r="K390" i="6"/>
  <c r="U390" i="6" s="1"/>
  <c r="J390" i="6"/>
  <c r="S390" i="6" s="1"/>
  <c r="I390" i="6"/>
  <c r="H390" i="6"/>
  <c r="G390" i="6"/>
  <c r="F390" i="6"/>
  <c r="T390" i="6" s="1"/>
  <c r="E390" i="6"/>
  <c r="R390" i="6" s="1"/>
  <c r="D390" i="6"/>
  <c r="C390" i="6"/>
  <c r="B390" i="6"/>
  <c r="V390" i="6" s="1"/>
  <c r="W390" i="6" s="1"/>
  <c r="A390" i="6"/>
  <c r="S389" i="6"/>
  <c r="P389" i="6"/>
  <c r="O389" i="6"/>
  <c r="N389" i="6"/>
  <c r="M389" i="6"/>
  <c r="L389" i="6"/>
  <c r="K389" i="6"/>
  <c r="U389" i="6" s="1"/>
  <c r="J389" i="6"/>
  <c r="I389" i="6"/>
  <c r="H389" i="6"/>
  <c r="G389" i="6"/>
  <c r="F389" i="6"/>
  <c r="T389" i="6" s="1"/>
  <c r="E389" i="6"/>
  <c r="R389" i="6" s="1"/>
  <c r="D389" i="6"/>
  <c r="Q389" i="6" s="1"/>
  <c r="B389" i="6"/>
  <c r="C389" i="6" s="1"/>
  <c r="A389" i="6"/>
  <c r="U388" i="6"/>
  <c r="S388" i="6"/>
  <c r="P388" i="6"/>
  <c r="O388" i="6"/>
  <c r="M388" i="6"/>
  <c r="L388" i="6"/>
  <c r="K388" i="6"/>
  <c r="J388" i="6"/>
  <c r="G388" i="6"/>
  <c r="H388" i="6" s="1"/>
  <c r="F388" i="6"/>
  <c r="T388" i="6" s="1"/>
  <c r="E388" i="6"/>
  <c r="R388" i="6" s="1"/>
  <c r="D388" i="6"/>
  <c r="Q388" i="6" s="1"/>
  <c r="B388" i="6"/>
  <c r="N388" i="6" s="1"/>
  <c r="A388" i="6"/>
  <c r="S387" i="6"/>
  <c r="Q387" i="6"/>
  <c r="P387" i="6"/>
  <c r="O387" i="6"/>
  <c r="N387" i="6"/>
  <c r="M387" i="6"/>
  <c r="L387" i="6"/>
  <c r="K387" i="6"/>
  <c r="U387" i="6" s="1"/>
  <c r="J387" i="6"/>
  <c r="G387" i="6"/>
  <c r="H387" i="6" s="1"/>
  <c r="I387" i="6" s="1"/>
  <c r="F387" i="6"/>
  <c r="T387" i="6" s="1"/>
  <c r="E387" i="6"/>
  <c r="R387" i="6" s="1"/>
  <c r="D387" i="6"/>
  <c r="C387" i="6"/>
  <c r="B387" i="6"/>
  <c r="A387" i="6"/>
  <c r="R386" i="6"/>
  <c r="Q386" i="6"/>
  <c r="O386" i="6"/>
  <c r="M386" i="6"/>
  <c r="L386" i="6"/>
  <c r="P386" i="6" s="1"/>
  <c r="K386" i="6"/>
  <c r="U386" i="6" s="1"/>
  <c r="J386" i="6"/>
  <c r="S386" i="6" s="1"/>
  <c r="G386" i="6"/>
  <c r="H386" i="6" s="1"/>
  <c r="F386" i="6"/>
  <c r="T386" i="6" s="1"/>
  <c r="E386" i="6"/>
  <c r="D386" i="6"/>
  <c r="C386" i="6"/>
  <c r="B386" i="6"/>
  <c r="N386" i="6" s="1"/>
  <c r="A386" i="6"/>
  <c r="U385" i="6"/>
  <c r="S385" i="6"/>
  <c r="R385" i="6"/>
  <c r="Q385" i="6"/>
  <c r="N385" i="6"/>
  <c r="M385" i="6"/>
  <c r="L385" i="6"/>
  <c r="P385" i="6" s="1"/>
  <c r="K385" i="6"/>
  <c r="J385" i="6"/>
  <c r="G385" i="6"/>
  <c r="H385" i="6" s="1"/>
  <c r="I385" i="6" s="1"/>
  <c r="F385" i="6"/>
  <c r="E385" i="6"/>
  <c r="D385" i="6"/>
  <c r="C385" i="6"/>
  <c r="B385" i="6"/>
  <c r="O385" i="6" s="1"/>
  <c r="A385" i="6"/>
  <c r="U384" i="6"/>
  <c r="S384" i="6"/>
  <c r="Q384" i="6"/>
  <c r="P384" i="6"/>
  <c r="M384" i="6"/>
  <c r="L384" i="6"/>
  <c r="K384" i="6"/>
  <c r="J384" i="6"/>
  <c r="G384" i="6"/>
  <c r="H384" i="6" s="1"/>
  <c r="I384" i="6" s="1"/>
  <c r="F384" i="6"/>
  <c r="T384" i="6" s="1"/>
  <c r="E384" i="6"/>
  <c r="R384" i="6" s="1"/>
  <c r="D384" i="6"/>
  <c r="C384" i="6"/>
  <c r="B384" i="6"/>
  <c r="A384" i="6"/>
  <c r="Q383" i="6"/>
  <c r="O383" i="6"/>
  <c r="N383" i="6"/>
  <c r="M383" i="6"/>
  <c r="L383" i="6"/>
  <c r="P383" i="6" s="1"/>
  <c r="K383" i="6"/>
  <c r="U383" i="6" s="1"/>
  <c r="J383" i="6"/>
  <c r="S383" i="6" s="1"/>
  <c r="I383" i="6"/>
  <c r="H383" i="6"/>
  <c r="G383" i="6"/>
  <c r="F383" i="6"/>
  <c r="T383" i="6" s="1"/>
  <c r="E383" i="6"/>
  <c r="R383" i="6" s="1"/>
  <c r="D383" i="6"/>
  <c r="C383" i="6"/>
  <c r="B383" i="6"/>
  <c r="A383" i="6"/>
  <c r="S382" i="6"/>
  <c r="P382" i="6"/>
  <c r="O382" i="6"/>
  <c r="N382" i="6"/>
  <c r="M382" i="6"/>
  <c r="L382" i="6"/>
  <c r="K382" i="6"/>
  <c r="U382" i="6" s="1"/>
  <c r="J382" i="6"/>
  <c r="I382" i="6"/>
  <c r="H382" i="6"/>
  <c r="G382" i="6"/>
  <c r="F382" i="6"/>
  <c r="T382" i="6" s="1"/>
  <c r="E382" i="6"/>
  <c r="R382" i="6" s="1"/>
  <c r="D382" i="6"/>
  <c r="Q382" i="6" s="1"/>
  <c r="B382" i="6"/>
  <c r="C382" i="6" s="1"/>
  <c r="A382" i="6"/>
  <c r="U381" i="6"/>
  <c r="S381" i="6"/>
  <c r="P381" i="6"/>
  <c r="O381" i="6"/>
  <c r="M381" i="6"/>
  <c r="L381" i="6"/>
  <c r="K381" i="6"/>
  <c r="J381" i="6"/>
  <c r="I381" i="6"/>
  <c r="G381" i="6"/>
  <c r="H381" i="6" s="1"/>
  <c r="F381" i="6"/>
  <c r="T381" i="6" s="1"/>
  <c r="E381" i="6"/>
  <c r="R381" i="6" s="1"/>
  <c r="D381" i="6"/>
  <c r="Q381" i="6" s="1"/>
  <c r="B381" i="6"/>
  <c r="N381" i="6" s="1"/>
  <c r="A381" i="6"/>
  <c r="S380" i="6"/>
  <c r="Q380" i="6"/>
  <c r="P380" i="6"/>
  <c r="O380" i="6"/>
  <c r="N380" i="6"/>
  <c r="M380" i="6"/>
  <c r="L380" i="6"/>
  <c r="K380" i="6"/>
  <c r="U380" i="6" s="1"/>
  <c r="J380" i="6"/>
  <c r="G380" i="6"/>
  <c r="H380" i="6" s="1"/>
  <c r="F380" i="6"/>
  <c r="T380" i="6" s="1"/>
  <c r="E380" i="6"/>
  <c r="R380" i="6" s="1"/>
  <c r="D380" i="6"/>
  <c r="C380" i="6"/>
  <c r="B380" i="6"/>
  <c r="A380" i="6"/>
  <c r="R379" i="6"/>
  <c r="Q379" i="6"/>
  <c r="O379" i="6"/>
  <c r="M379" i="6"/>
  <c r="L379" i="6"/>
  <c r="P379" i="6" s="1"/>
  <c r="K379" i="6"/>
  <c r="U379" i="6" s="1"/>
  <c r="J379" i="6"/>
  <c r="S379" i="6" s="1"/>
  <c r="G379" i="6"/>
  <c r="H379" i="6" s="1"/>
  <c r="F379" i="6"/>
  <c r="T379" i="6" s="1"/>
  <c r="E379" i="6"/>
  <c r="D379" i="6"/>
  <c r="C379" i="6"/>
  <c r="B379" i="6"/>
  <c r="N379" i="6" s="1"/>
  <c r="A379" i="6"/>
  <c r="U378" i="6"/>
  <c r="S378" i="6"/>
  <c r="R378" i="6"/>
  <c r="Q378" i="6"/>
  <c r="N378" i="6"/>
  <c r="M378" i="6"/>
  <c r="L378" i="6"/>
  <c r="P378" i="6" s="1"/>
  <c r="K378" i="6"/>
  <c r="J378" i="6"/>
  <c r="G378" i="6"/>
  <c r="H378" i="6" s="1"/>
  <c r="I378" i="6" s="1"/>
  <c r="F378" i="6"/>
  <c r="E378" i="6"/>
  <c r="D378" i="6"/>
  <c r="C378" i="6"/>
  <c r="B378" i="6"/>
  <c r="O378" i="6" s="1"/>
  <c r="A378" i="6"/>
  <c r="U377" i="6"/>
  <c r="S377" i="6"/>
  <c r="Q377" i="6"/>
  <c r="P377" i="6"/>
  <c r="M377" i="6"/>
  <c r="L377" i="6"/>
  <c r="K377" i="6"/>
  <c r="J377" i="6"/>
  <c r="G377" i="6"/>
  <c r="H377" i="6" s="1"/>
  <c r="I377" i="6" s="1"/>
  <c r="F377" i="6"/>
  <c r="T377" i="6" s="1"/>
  <c r="E377" i="6"/>
  <c r="R377" i="6" s="1"/>
  <c r="D377" i="6"/>
  <c r="C377" i="6"/>
  <c r="B377" i="6"/>
  <c r="A377" i="6"/>
  <c r="Q376" i="6"/>
  <c r="O376" i="6"/>
  <c r="N376" i="6"/>
  <c r="M376" i="6"/>
  <c r="L376" i="6"/>
  <c r="P376" i="6" s="1"/>
  <c r="K376" i="6"/>
  <c r="U376" i="6" s="1"/>
  <c r="J376" i="6"/>
  <c r="S376" i="6" s="1"/>
  <c r="I376" i="6"/>
  <c r="H376" i="6"/>
  <c r="G376" i="6"/>
  <c r="F376" i="6"/>
  <c r="T376" i="6" s="1"/>
  <c r="E376" i="6"/>
  <c r="R376" i="6" s="1"/>
  <c r="D376" i="6"/>
  <c r="C376" i="6"/>
  <c r="B376" i="6"/>
  <c r="A376" i="6"/>
  <c r="S375" i="6"/>
  <c r="P375" i="6"/>
  <c r="O375" i="6"/>
  <c r="N375" i="6"/>
  <c r="M375" i="6"/>
  <c r="L375" i="6"/>
  <c r="K375" i="6"/>
  <c r="U375" i="6" s="1"/>
  <c r="J375" i="6"/>
  <c r="I375" i="6"/>
  <c r="H375" i="6"/>
  <c r="G375" i="6"/>
  <c r="F375" i="6"/>
  <c r="T375" i="6" s="1"/>
  <c r="E375" i="6"/>
  <c r="R375" i="6" s="1"/>
  <c r="D375" i="6"/>
  <c r="Q375" i="6" s="1"/>
  <c r="B375" i="6"/>
  <c r="C375" i="6" s="1"/>
  <c r="A375" i="6"/>
  <c r="U374" i="6"/>
  <c r="S374" i="6"/>
  <c r="P374" i="6"/>
  <c r="O374" i="6"/>
  <c r="M374" i="6"/>
  <c r="L374" i="6"/>
  <c r="K374" i="6"/>
  <c r="J374" i="6"/>
  <c r="I374" i="6"/>
  <c r="G374" i="6"/>
  <c r="H374" i="6" s="1"/>
  <c r="F374" i="6"/>
  <c r="T374" i="6" s="1"/>
  <c r="E374" i="6"/>
  <c r="R374" i="6" s="1"/>
  <c r="D374" i="6"/>
  <c r="Q374" i="6" s="1"/>
  <c r="B374" i="6"/>
  <c r="N374" i="6" s="1"/>
  <c r="A374" i="6"/>
  <c r="S373" i="6"/>
  <c r="Q373" i="6"/>
  <c r="P373" i="6"/>
  <c r="O373" i="6"/>
  <c r="N373" i="6"/>
  <c r="M373" i="6"/>
  <c r="L373" i="6"/>
  <c r="K373" i="6"/>
  <c r="U373" i="6" s="1"/>
  <c r="J373" i="6"/>
  <c r="G373" i="6"/>
  <c r="H373" i="6" s="1"/>
  <c r="F373" i="6"/>
  <c r="T373" i="6" s="1"/>
  <c r="E373" i="6"/>
  <c r="R373" i="6" s="1"/>
  <c r="D373" i="6"/>
  <c r="C373" i="6"/>
  <c r="B373" i="6"/>
  <c r="A373" i="6"/>
  <c r="U372" i="6"/>
  <c r="R372" i="6"/>
  <c r="Q372" i="6"/>
  <c r="O372" i="6"/>
  <c r="M372" i="6"/>
  <c r="L372" i="6"/>
  <c r="P372" i="6" s="1"/>
  <c r="K372" i="6"/>
  <c r="J372" i="6"/>
  <c r="S372" i="6" s="1"/>
  <c r="G372" i="6"/>
  <c r="H372" i="6" s="1"/>
  <c r="F372" i="6"/>
  <c r="T372" i="6" s="1"/>
  <c r="E372" i="6"/>
  <c r="D372" i="6"/>
  <c r="C372" i="6"/>
  <c r="B372" i="6"/>
  <c r="N372" i="6" s="1"/>
  <c r="A372" i="6"/>
  <c r="S371" i="6"/>
  <c r="R371" i="6"/>
  <c r="Q371" i="6"/>
  <c r="N371" i="6"/>
  <c r="M371" i="6"/>
  <c r="L371" i="6"/>
  <c r="P371" i="6" s="1"/>
  <c r="K371" i="6"/>
  <c r="U371" i="6" s="1"/>
  <c r="J371" i="6"/>
  <c r="I371" i="6"/>
  <c r="G371" i="6"/>
  <c r="H371" i="6" s="1"/>
  <c r="F371" i="6"/>
  <c r="E371" i="6"/>
  <c r="D371" i="6"/>
  <c r="C371" i="6"/>
  <c r="B371" i="6"/>
  <c r="O371" i="6" s="1"/>
  <c r="A371" i="6"/>
  <c r="U370" i="6"/>
  <c r="S370" i="6"/>
  <c r="Q370" i="6"/>
  <c r="P370" i="6"/>
  <c r="M370" i="6"/>
  <c r="L370" i="6"/>
  <c r="K370" i="6"/>
  <c r="J370" i="6"/>
  <c r="G370" i="6"/>
  <c r="H370" i="6" s="1"/>
  <c r="F370" i="6"/>
  <c r="T370" i="6" s="1"/>
  <c r="E370" i="6"/>
  <c r="R370" i="6" s="1"/>
  <c r="D370" i="6"/>
  <c r="C370" i="6"/>
  <c r="B370" i="6"/>
  <c r="A370" i="6"/>
  <c r="Q369" i="6"/>
  <c r="O369" i="6"/>
  <c r="N369" i="6"/>
  <c r="M369" i="6"/>
  <c r="L369" i="6"/>
  <c r="P369" i="6" s="1"/>
  <c r="K369" i="6"/>
  <c r="U369" i="6" s="1"/>
  <c r="J369" i="6"/>
  <c r="S369" i="6" s="1"/>
  <c r="I369" i="6"/>
  <c r="H369" i="6"/>
  <c r="G369" i="6"/>
  <c r="F369" i="6"/>
  <c r="T369" i="6" s="1"/>
  <c r="E369" i="6"/>
  <c r="R369" i="6" s="1"/>
  <c r="D369" i="6"/>
  <c r="C369" i="6"/>
  <c r="B369" i="6"/>
  <c r="A369" i="6"/>
  <c r="S368" i="6"/>
  <c r="P368" i="6"/>
  <c r="O368" i="6"/>
  <c r="N368" i="6"/>
  <c r="M368" i="6"/>
  <c r="L368" i="6"/>
  <c r="K368" i="6"/>
  <c r="U368" i="6" s="1"/>
  <c r="J368" i="6"/>
  <c r="H368" i="6"/>
  <c r="G368" i="6"/>
  <c r="F368" i="6"/>
  <c r="T368" i="6" s="1"/>
  <c r="E368" i="6"/>
  <c r="D368" i="6"/>
  <c r="Q368" i="6" s="1"/>
  <c r="B368" i="6"/>
  <c r="C368" i="6" s="1"/>
  <c r="A368" i="6"/>
  <c r="U367" i="6"/>
  <c r="S367" i="6"/>
  <c r="P367" i="6"/>
  <c r="O367" i="6"/>
  <c r="M367" i="6"/>
  <c r="L367" i="6"/>
  <c r="K367" i="6"/>
  <c r="J367" i="6"/>
  <c r="G367" i="6"/>
  <c r="H367" i="6" s="1"/>
  <c r="I367" i="6" s="1"/>
  <c r="F367" i="6"/>
  <c r="T367" i="6" s="1"/>
  <c r="E367" i="6"/>
  <c r="R367" i="6" s="1"/>
  <c r="D367" i="6"/>
  <c r="Q367" i="6" s="1"/>
  <c r="B367" i="6"/>
  <c r="N367" i="6" s="1"/>
  <c r="A367" i="6"/>
  <c r="S366" i="6"/>
  <c r="Q366" i="6"/>
  <c r="P366" i="6"/>
  <c r="O366" i="6"/>
  <c r="N366" i="6"/>
  <c r="M366" i="6"/>
  <c r="L366" i="6"/>
  <c r="K366" i="6"/>
  <c r="U366" i="6" s="1"/>
  <c r="J366" i="6"/>
  <c r="G366" i="6"/>
  <c r="H366" i="6" s="1"/>
  <c r="I366" i="6" s="1"/>
  <c r="F366" i="6"/>
  <c r="T366" i="6" s="1"/>
  <c r="E366" i="6"/>
  <c r="R366" i="6" s="1"/>
  <c r="D366" i="6"/>
  <c r="C366" i="6"/>
  <c r="B366" i="6"/>
  <c r="A366" i="6"/>
  <c r="U365" i="6"/>
  <c r="R365" i="6"/>
  <c r="Q365" i="6"/>
  <c r="O365" i="6"/>
  <c r="M365" i="6"/>
  <c r="L365" i="6"/>
  <c r="P365" i="6" s="1"/>
  <c r="K365" i="6"/>
  <c r="J365" i="6"/>
  <c r="S365" i="6" s="1"/>
  <c r="G365" i="6"/>
  <c r="H365" i="6" s="1"/>
  <c r="F365" i="6"/>
  <c r="T365" i="6" s="1"/>
  <c r="E365" i="6"/>
  <c r="D365" i="6"/>
  <c r="C365" i="6"/>
  <c r="B365" i="6"/>
  <c r="N365" i="6" s="1"/>
  <c r="A365" i="6"/>
  <c r="S364" i="6"/>
  <c r="R364" i="6"/>
  <c r="Q364" i="6"/>
  <c r="N364" i="6"/>
  <c r="M364" i="6"/>
  <c r="L364" i="6"/>
  <c r="P364" i="6" s="1"/>
  <c r="K364" i="6"/>
  <c r="U364" i="6" s="1"/>
  <c r="J364" i="6"/>
  <c r="G364" i="6"/>
  <c r="H364" i="6" s="1"/>
  <c r="I364" i="6" s="1"/>
  <c r="F364" i="6"/>
  <c r="E364" i="6"/>
  <c r="D364" i="6"/>
  <c r="C364" i="6"/>
  <c r="B364" i="6"/>
  <c r="O364" i="6" s="1"/>
  <c r="A364" i="6"/>
  <c r="U363" i="6"/>
  <c r="S363" i="6"/>
  <c r="Q363" i="6"/>
  <c r="P363" i="6"/>
  <c r="M363" i="6"/>
  <c r="L363" i="6"/>
  <c r="K363" i="6"/>
  <c r="J363" i="6"/>
  <c r="G363" i="6"/>
  <c r="H363" i="6" s="1"/>
  <c r="I363" i="6" s="1"/>
  <c r="F363" i="6"/>
  <c r="T363" i="6" s="1"/>
  <c r="E363" i="6"/>
  <c r="R363" i="6" s="1"/>
  <c r="D363" i="6"/>
  <c r="C363" i="6"/>
  <c r="B363" i="6"/>
  <c r="A363" i="6"/>
  <c r="Q362" i="6"/>
  <c r="O362" i="6"/>
  <c r="N362" i="6"/>
  <c r="M362" i="6"/>
  <c r="L362" i="6"/>
  <c r="P362" i="6" s="1"/>
  <c r="K362" i="6"/>
  <c r="U362" i="6" s="1"/>
  <c r="J362" i="6"/>
  <c r="S362" i="6" s="1"/>
  <c r="I362" i="6"/>
  <c r="H362" i="6"/>
  <c r="G362" i="6"/>
  <c r="F362" i="6"/>
  <c r="T362" i="6" s="1"/>
  <c r="E362" i="6"/>
  <c r="R362" i="6" s="1"/>
  <c r="D362" i="6"/>
  <c r="C362" i="6"/>
  <c r="B362" i="6"/>
  <c r="V362" i="6" s="1"/>
  <c r="W362" i="6" s="1"/>
  <c r="X362" i="6" s="1"/>
  <c r="A362" i="6"/>
  <c r="S361" i="6"/>
  <c r="P361" i="6"/>
  <c r="O361" i="6"/>
  <c r="N361" i="6"/>
  <c r="M361" i="6"/>
  <c r="L361" i="6"/>
  <c r="K361" i="6"/>
  <c r="U361" i="6" s="1"/>
  <c r="J361" i="6"/>
  <c r="H361" i="6"/>
  <c r="G361" i="6"/>
  <c r="F361" i="6"/>
  <c r="T361" i="6" s="1"/>
  <c r="E361" i="6"/>
  <c r="D361" i="6"/>
  <c r="Q361" i="6" s="1"/>
  <c r="B361" i="6"/>
  <c r="C361" i="6" s="1"/>
  <c r="A361" i="6"/>
  <c r="U360" i="6"/>
  <c r="S360" i="6"/>
  <c r="P360" i="6"/>
  <c r="O360" i="6"/>
  <c r="M360" i="6"/>
  <c r="L360" i="6"/>
  <c r="K360" i="6"/>
  <c r="J360" i="6"/>
  <c r="I360" i="6"/>
  <c r="G360" i="6"/>
  <c r="H360" i="6" s="1"/>
  <c r="F360" i="6"/>
  <c r="T360" i="6" s="1"/>
  <c r="E360" i="6"/>
  <c r="R360" i="6" s="1"/>
  <c r="D360" i="6"/>
  <c r="Q360" i="6" s="1"/>
  <c r="B360" i="6"/>
  <c r="N360" i="6" s="1"/>
  <c r="A360" i="6"/>
  <c r="S359" i="6"/>
  <c r="Q359" i="6"/>
  <c r="P359" i="6"/>
  <c r="O359" i="6"/>
  <c r="N359" i="6"/>
  <c r="M359" i="6"/>
  <c r="L359" i="6"/>
  <c r="K359" i="6"/>
  <c r="U359" i="6" s="1"/>
  <c r="J359" i="6"/>
  <c r="G359" i="6"/>
  <c r="H359" i="6" s="1"/>
  <c r="I359" i="6" s="1"/>
  <c r="F359" i="6"/>
  <c r="T359" i="6" s="1"/>
  <c r="E359" i="6"/>
  <c r="R359" i="6" s="1"/>
  <c r="D359" i="6"/>
  <c r="C359" i="6"/>
  <c r="B359" i="6"/>
  <c r="A359" i="6"/>
  <c r="R358" i="6"/>
  <c r="Q358" i="6"/>
  <c r="O358" i="6"/>
  <c r="M358" i="6"/>
  <c r="L358" i="6"/>
  <c r="P358" i="6" s="1"/>
  <c r="K358" i="6"/>
  <c r="U358" i="6" s="1"/>
  <c r="J358" i="6"/>
  <c r="S358" i="6" s="1"/>
  <c r="G358" i="6"/>
  <c r="H358" i="6" s="1"/>
  <c r="F358" i="6"/>
  <c r="T358" i="6" s="1"/>
  <c r="E358" i="6"/>
  <c r="D358" i="6"/>
  <c r="C358" i="6"/>
  <c r="B358" i="6"/>
  <c r="N358" i="6" s="1"/>
  <c r="A358" i="6"/>
  <c r="S357" i="6"/>
  <c r="R357" i="6"/>
  <c r="Q357" i="6"/>
  <c r="N357" i="6"/>
  <c r="M357" i="6"/>
  <c r="L357" i="6"/>
  <c r="P357" i="6" s="1"/>
  <c r="K357" i="6"/>
  <c r="U357" i="6" s="1"/>
  <c r="J357" i="6"/>
  <c r="G357" i="6"/>
  <c r="H357" i="6" s="1"/>
  <c r="I357" i="6" s="1"/>
  <c r="F357" i="6"/>
  <c r="E357" i="6"/>
  <c r="D357" i="6"/>
  <c r="C357" i="6"/>
  <c r="B357" i="6"/>
  <c r="O357" i="6" s="1"/>
  <c r="A357" i="6"/>
  <c r="U356" i="6"/>
  <c r="S356" i="6"/>
  <c r="Q356" i="6"/>
  <c r="P356" i="6"/>
  <c r="M356" i="6"/>
  <c r="L356" i="6"/>
  <c r="K356" i="6"/>
  <c r="J356" i="6"/>
  <c r="G356" i="6"/>
  <c r="H356" i="6" s="1"/>
  <c r="F356" i="6"/>
  <c r="T356" i="6" s="1"/>
  <c r="E356" i="6"/>
  <c r="R356" i="6" s="1"/>
  <c r="D356" i="6"/>
  <c r="C356" i="6"/>
  <c r="B356" i="6"/>
  <c r="A356" i="6"/>
  <c r="Q355" i="6"/>
  <c r="O355" i="6"/>
  <c r="N355" i="6"/>
  <c r="M355" i="6"/>
  <c r="L355" i="6"/>
  <c r="P355" i="6" s="1"/>
  <c r="K355" i="6"/>
  <c r="U355" i="6" s="1"/>
  <c r="J355" i="6"/>
  <c r="S355" i="6" s="1"/>
  <c r="I355" i="6"/>
  <c r="H355" i="6"/>
  <c r="G355" i="6"/>
  <c r="F355" i="6"/>
  <c r="T355" i="6" s="1"/>
  <c r="E355" i="6"/>
  <c r="R355" i="6" s="1"/>
  <c r="D355" i="6"/>
  <c r="C355" i="6"/>
  <c r="B355" i="6"/>
  <c r="V355" i="6" s="1"/>
  <c r="W355" i="6" s="1"/>
  <c r="X355" i="6" s="1"/>
  <c r="A355" i="6"/>
  <c r="S354" i="6"/>
  <c r="P354" i="6"/>
  <c r="O354" i="6"/>
  <c r="N354" i="6"/>
  <c r="M354" i="6"/>
  <c r="L354" i="6"/>
  <c r="K354" i="6"/>
  <c r="U354" i="6" s="1"/>
  <c r="J354" i="6"/>
  <c r="H354" i="6"/>
  <c r="G354" i="6"/>
  <c r="F354" i="6"/>
  <c r="T354" i="6" s="1"/>
  <c r="E354" i="6"/>
  <c r="D354" i="6"/>
  <c r="Q354" i="6" s="1"/>
  <c r="B354" i="6"/>
  <c r="C354" i="6" s="1"/>
  <c r="A354" i="6"/>
  <c r="U353" i="6"/>
  <c r="S353" i="6"/>
  <c r="P353" i="6"/>
  <c r="O353" i="6"/>
  <c r="M353" i="6"/>
  <c r="L353" i="6"/>
  <c r="K353" i="6"/>
  <c r="J353" i="6"/>
  <c r="I353" i="6"/>
  <c r="G353" i="6"/>
  <c r="H353" i="6" s="1"/>
  <c r="F353" i="6"/>
  <c r="T353" i="6" s="1"/>
  <c r="E353" i="6"/>
  <c r="R353" i="6" s="1"/>
  <c r="D353" i="6"/>
  <c r="Q353" i="6" s="1"/>
  <c r="B353" i="6"/>
  <c r="N353" i="6" s="1"/>
  <c r="A353" i="6"/>
  <c r="S352" i="6"/>
  <c r="Q352" i="6"/>
  <c r="P352" i="6"/>
  <c r="O352" i="6"/>
  <c r="N352" i="6"/>
  <c r="M352" i="6"/>
  <c r="L352" i="6"/>
  <c r="K352" i="6"/>
  <c r="U352" i="6" s="1"/>
  <c r="J352" i="6"/>
  <c r="G352" i="6"/>
  <c r="H352" i="6" s="1"/>
  <c r="F352" i="6"/>
  <c r="T352" i="6" s="1"/>
  <c r="E352" i="6"/>
  <c r="R352" i="6" s="1"/>
  <c r="D352" i="6"/>
  <c r="C352" i="6"/>
  <c r="B352" i="6"/>
  <c r="A352" i="6"/>
  <c r="R351" i="6"/>
  <c r="Q351" i="6"/>
  <c r="O351" i="6"/>
  <c r="M351" i="6"/>
  <c r="L351" i="6"/>
  <c r="P351" i="6" s="1"/>
  <c r="K351" i="6"/>
  <c r="U351" i="6" s="1"/>
  <c r="J351" i="6"/>
  <c r="S351" i="6" s="1"/>
  <c r="G351" i="6"/>
  <c r="H351" i="6" s="1"/>
  <c r="F351" i="6"/>
  <c r="T351" i="6" s="1"/>
  <c r="E351" i="6"/>
  <c r="D351" i="6"/>
  <c r="C351" i="6"/>
  <c r="B351" i="6"/>
  <c r="N351" i="6" s="1"/>
  <c r="A351" i="6"/>
  <c r="S350" i="6"/>
  <c r="R350" i="6"/>
  <c r="Q350" i="6"/>
  <c r="N350" i="6"/>
  <c r="M350" i="6"/>
  <c r="L350" i="6"/>
  <c r="P350" i="6" s="1"/>
  <c r="K350" i="6"/>
  <c r="U350" i="6" s="1"/>
  <c r="J350" i="6"/>
  <c r="I350" i="6"/>
  <c r="G350" i="6"/>
  <c r="H350" i="6" s="1"/>
  <c r="F350" i="6"/>
  <c r="E350" i="6"/>
  <c r="D350" i="6"/>
  <c r="C350" i="6"/>
  <c r="B350" i="6"/>
  <c r="O350" i="6" s="1"/>
  <c r="A350" i="6"/>
  <c r="U349" i="6"/>
  <c r="S349" i="6"/>
  <c r="Q349" i="6"/>
  <c r="P349" i="6"/>
  <c r="M349" i="6"/>
  <c r="L349" i="6"/>
  <c r="K349" i="6"/>
  <c r="J349" i="6"/>
  <c r="G349" i="6"/>
  <c r="H349" i="6" s="1"/>
  <c r="I349" i="6" s="1"/>
  <c r="F349" i="6"/>
  <c r="T349" i="6" s="1"/>
  <c r="E349" i="6"/>
  <c r="R349" i="6" s="1"/>
  <c r="D349" i="6"/>
  <c r="C349" i="6"/>
  <c r="B349" i="6"/>
  <c r="A349" i="6"/>
  <c r="Q348" i="6"/>
  <c r="O348" i="6"/>
  <c r="N348" i="6"/>
  <c r="M348" i="6"/>
  <c r="L348" i="6"/>
  <c r="P348" i="6" s="1"/>
  <c r="K348" i="6"/>
  <c r="U348" i="6" s="1"/>
  <c r="J348" i="6"/>
  <c r="S348" i="6" s="1"/>
  <c r="I348" i="6"/>
  <c r="H348" i="6"/>
  <c r="G348" i="6"/>
  <c r="F348" i="6"/>
  <c r="T348" i="6" s="1"/>
  <c r="E348" i="6"/>
  <c r="R348" i="6" s="1"/>
  <c r="D348" i="6"/>
  <c r="C348" i="6"/>
  <c r="B348" i="6"/>
  <c r="A348" i="6"/>
  <c r="S347" i="6"/>
  <c r="P347" i="6"/>
  <c r="O347" i="6"/>
  <c r="N347" i="6"/>
  <c r="M347" i="6"/>
  <c r="L347" i="6"/>
  <c r="K347" i="6"/>
  <c r="U347" i="6" s="1"/>
  <c r="J347" i="6"/>
  <c r="H347" i="6"/>
  <c r="G347" i="6"/>
  <c r="F347" i="6"/>
  <c r="T347" i="6" s="1"/>
  <c r="E347" i="6"/>
  <c r="D347" i="6"/>
  <c r="Q347" i="6" s="1"/>
  <c r="B347" i="6"/>
  <c r="C347" i="6" s="1"/>
  <c r="A347" i="6"/>
  <c r="U346" i="6"/>
  <c r="S346" i="6"/>
  <c r="P346" i="6"/>
  <c r="O346" i="6"/>
  <c r="M346" i="6"/>
  <c r="L346" i="6"/>
  <c r="K346" i="6"/>
  <c r="J346" i="6"/>
  <c r="G346" i="6"/>
  <c r="H346" i="6" s="1"/>
  <c r="I346" i="6" s="1"/>
  <c r="F346" i="6"/>
  <c r="T346" i="6" s="1"/>
  <c r="E346" i="6"/>
  <c r="R346" i="6" s="1"/>
  <c r="D346" i="6"/>
  <c r="Q346" i="6" s="1"/>
  <c r="B346" i="6"/>
  <c r="N346" i="6" s="1"/>
  <c r="A346" i="6"/>
  <c r="S345" i="6"/>
  <c r="Q345" i="6"/>
  <c r="P345" i="6"/>
  <c r="O345" i="6"/>
  <c r="N345" i="6"/>
  <c r="M345" i="6"/>
  <c r="L345" i="6"/>
  <c r="K345" i="6"/>
  <c r="U345" i="6" s="1"/>
  <c r="J345" i="6"/>
  <c r="G345" i="6"/>
  <c r="H345" i="6" s="1"/>
  <c r="I345" i="6" s="1"/>
  <c r="F345" i="6"/>
  <c r="T345" i="6" s="1"/>
  <c r="E345" i="6"/>
  <c r="R345" i="6" s="1"/>
  <c r="D345" i="6"/>
  <c r="C345" i="6"/>
  <c r="B345" i="6"/>
  <c r="A345" i="6"/>
  <c r="R344" i="6"/>
  <c r="Q344" i="6"/>
  <c r="O344" i="6"/>
  <c r="M344" i="6"/>
  <c r="L344" i="6"/>
  <c r="P344" i="6" s="1"/>
  <c r="K344" i="6"/>
  <c r="U344" i="6" s="1"/>
  <c r="J344" i="6"/>
  <c r="S344" i="6" s="1"/>
  <c r="G344" i="6"/>
  <c r="H344" i="6" s="1"/>
  <c r="F344" i="6"/>
  <c r="T344" i="6" s="1"/>
  <c r="E344" i="6"/>
  <c r="D344" i="6"/>
  <c r="C344" i="6"/>
  <c r="B344" i="6"/>
  <c r="N344" i="6" s="1"/>
  <c r="A344" i="6"/>
  <c r="U343" i="6"/>
  <c r="S343" i="6"/>
  <c r="R343" i="6"/>
  <c r="Q343" i="6"/>
  <c r="N343" i="6"/>
  <c r="M343" i="6"/>
  <c r="L343" i="6"/>
  <c r="P343" i="6" s="1"/>
  <c r="K343" i="6"/>
  <c r="J343" i="6"/>
  <c r="I343" i="6"/>
  <c r="G343" i="6"/>
  <c r="H343" i="6" s="1"/>
  <c r="F343" i="6"/>
  <c r="E343" i="6"/>
  <c r="D343" i="6"/>
  <c r="C343" i="6"/>
  <c r="B343" i="6"/>
  <c r="O343" i="6" s="1"/>
  <c r="A343" i="6"/>
  <c r="U342" i="6"/>
  <c r="S342" i="6"/>
  <c r="Q342" i="6"/>
  <c r="P342" i="6"/>
  <c r="M342" i="6"/>
  <c r="L342" i="6"/>
  <c r="K342" i="6"/>
  <c r="J342" i="6"/>
  <c r="G342" i="6"/>
  <c r="H342" i="6" s="1"/>
  <c r="F342" i="6"/>
  <c r="T342" i="6" s="1"/>
  <c r="E342" i="6"/>
  <c r="R342" i="6" s="1"/>
  <c r="D342" i="6"/>
  <c r="C342" i="6"/>
  <c r="B342" i="6"/>
  <c r="A342" i="6"/>
  <c r="Q341" i="6"/>
  <c r="O341" i="6"/>
  <c r="N341" i="6"/>
  <c r="M341" i="6"/>
  <c r="L341" i="6"/>
  <c r="P341" i="6" s="1"/>
  <c r="K341" i="6"/>
  <c r="U341" i="6" s="1"/>
  <c r="J341" i="6"/>
  <c r="S341" i="6" s="1"/>
  <c r="I341" i="6"/>
  <c r="H341" i="6"/>
  <c r="G341" i="6"/>
  <c r="F341" i="6"/>
  <c r="T341" i="6" s="1"/>
  <c r="E341" i="6"/>
  <c r="R341" i="6" s="1"/>
  <c r="D341" i="6"/>
  <c r="C341" i="6"/>
  <c r="B341" i="6"/>
  <c r="A341" i="6"/>
  <c r="S340" i="6"/>
  <c r="P340" i="6"/>
  <c r="O340" i="6"/>
  <c r="N340" i="6"/>
  <c r="M340" i="6"/>
  <c r="L340" i="6"/>
  <c r="K340" i="6"/>
  <c r="U340" i="6" s="1"/>
  <c r="J340" i="6"/>
  <c r="H340" i="6"/>
  <c r="G340" i="6"/>
  <c r="F340" i="6"/>
  <c r="T340" i="6" s="1"/>
  <c r="E340" i="6"/>
  <c r="D340" i="6"/>
  <c r="Q340" i="6" s="1"/>
  <c r="B340" i="6"/>
  <c r="C340" i="6" s="1"/>
  <c r="A340" i="6"/>
  <c r="U339" i="6"/>
  <c r="S339" i="6"/>
  <c r="P339" i="6"/>
  <c r="O339" i="6"/>
  <c r="M339" i="6"/>
  <c r="L339" i="6"/>
  <c r="K339" i="6"/>
  <c r="J339" i="6"/>
  <c r="G339" i="6"/>
  <c r="H339" i="6" s="1"/>
  <c r="I339" i="6" s="1"/>
  <c r="F339" i="6"/>
  <c r="T339" i="6" s="1"/>
  <c r="E339" i="6"/>
  <c r="R339" i="6" s="1"/>
  <c r="D339" i="6"/>
  <c r="Q339" i="6" s="1"/>
  <c r="B339" i="6"/>
  <c r="N339" i="6" s="1"/>
  <c r="A339" i="6"/>
  <c r="S338" i="6"/>
  <c r="Q338" i="6"/>
  <c r="P338" i="6"/>
  <c r="O338" i="6"/>
  <c r="N338" i="6"/>
  <c r="M338" i="6"/>
  <c r="L338" i="6"/>
  <c r="K338" i="6"/>
  <c r="U338" i="6" s="1"/>
  <c r="J338" i="6"/>
  <c r="G338" i="6"/>
  <c r="H338" i="6" s="1"/>
  <c r="F338" i="6"/>
  <c r="T338" i="6" s="1"/>
  <c r="E338" i="6"/>
  <c r="R338" i="6" s="1"/>
  <c r="D338" i="6"/>
  <c r="C338" i="6"/>
  <c r="B338" i="6"/>
  <c r="A338" i="6"/>
  <c r="R337" i="6"/>
  <c r="Q337" i="6"/>
  <c r="O337" i="6"/>
  <c r="M337" i="6"/>
  <c r="L337" i="6"/>
  <c r="P337" i="6" s="1"/>
  <c r="K337" i="6"/>
  <c r="U337" i="6" s="1"/>
  <c r="J337" i="6"/>
  <c r="S337" i="6" s="1"/>
  <c r="G337" i="6"/>
  <c r="H337" i="6" s="1"/>
  <c r="F337" i="6"/>
  <c r="T337" i="6" s="1"/>
  <c r="E337" i="6"/>
  <c r="D337" i="6"/>
  <c r="C337" i="6"/>
  <c r="B337" i="6"/>
  <c r="N337" i="6" s="1"/>
  <c r="A337" i="6"/>
  <c r="S336" i="6"/>
  <c r="R336" i="6"/>
  <c r="Q336" i="6"/>
  <c r="N336" i="6"/>
  <c r="M336" i="6"/>
  <c r="L336" i="6"/>
  <c r="P336" i="6" s="1"/>
  <c r="K336" i="6"/>
  <c r="U336" i="6" s="1"/>
  <c r="J336" i="6"/>
  <c r="G336" i="6"/>
  <c r="H336" i="6" s="1"/>
  <c r="I336" i="6" s="1"/>
  <c r="F336" i="6"/>
  <c r="E336" i="6"/>
  <c r="D336" i="6"/>
  <c r="C336" i="6"/>
  <c r="B336" i="6"/>
  <c r="O336" i="6" s="1"/>
  <c r="A336" i="6"/>
  <c r="U335" i="6"/>
  <c r="S335" i="6"/>
  <c r="Q335" i="6"/>
  <c r="P335" i="6"/>
  <c r="M335" i="6"/>
  <c r="L335" i="6"/>
  <c r="K335" i="6"/>
  <c r="J335" i="6"/>
  <c r="G335" i="6"/>
  <c r="H335" i="6" s="1"/>
  <c r="I335" i="6" s="1"/>
  <c r="F335" i="6"/>
  <c r="T335" i="6" s="1"/>
  <c r="E335" i="6"/>
  <c r="R335" i="6" s="1"/>
  <c r="D335" i="6"/>
  <c r="C335" i="6"/>
  <c r="B335" i="6"/>
  <c r="A335" i="6"/>
  <c r="Q334" i="6"/>
  <c r="O334" i="6"/>
  <c r="N334" i="6"/>
  <c r="M334" i="6"/>
  <c r="L334" i="6"/>
  <c r="P334" i="6" s="1"/>
  <c r="K334" i="6"/>
  <c r="U334" i="6" s="1"/>
  <c r="J334" i="6"/>
  <c r="S334" i="6" s="1"/>
  <c r="I334" i="6"/>
  <c r="H334" i="6"/>
  <c r="G334" i="6"/>
  <c r="F334" i="6"/>
  <c r="T334" i="6" s="1"/>
  <c r="E334" i="6"/>
  <c r="R334" i="6" s="1"/>
  <c r="D334" i="6"/>
  <c r="C334" i="6"/>
  <c r="B334" i="6"/>
  <c r="A334" i="6"/>
  <c r="S333" i="6"/>
  <c r="P333" i="6"/>
  <c r="O333" i="6"/>
  <c r="N333" i="6"/>
  <c r="M333" i="6"/>
  <c r="L333" i="6"/>
  <c r="K333" i="6"/>
  <c r="U333" i="6" s="1"/>
  <c r="J333" i="6"/>
  <c r="I333" i="6"/>
  <c r="H333" i="6"/>
  <c r="G333" i="6"/>
  <c r="F333" i="6"/>
  <c r="T333" i="6" s="1"/>
  <c r="E333" i="6"/>
  <c r="D333" i="6"/>
  <c r="Q333" i="6" s="1"/>
  <c r="B333" i="6"/>
  <c r="C333" i="6" s="1"/>
  <c r="A333" i="6"/>
  <c r="U332" i="6"/>
  <c r="S332" i="6"/>
  <c r="P332" i="6"/>
  <c r="O332" i="6"/>
  <c r="M332" i="6"/>
  <c r="L332" i="6"/>
  <c r="K332" i="6"/>
  <c r="J332" i="6"/>
  <c r="I332" i="6"/>
  <c r="G332" i="6"/>
  <c r="H332" i="6" s="1"/>
  <c r="F332" i="6"/>
  <c r="T332" i="6" s="1"/>
  <c r="E332" i="6"/>
  <c r="R332" i="6" s="1"/>
  <c r="D332" i="6"/>
  <c r="Q332" i="6" s="1"/>
  <c r="B332" i="6"/>
  <c r="N332" i="6" s="1"/>
  <c r="A332" i="6"/>
  <c r="S331" i="6"/>
  <c r="Q331" i="6"/>
  <c r="P331" i="6"/>
  <c r="O331" i="6"/>
  <c r="N331" i="6"/>
  <c r="M331" i="6"/>
  <c r="L331" i="6"/>
  <c r="K331" i="6"/>
  <c r="U331" i="6" s="1"/>
  <c r="J331" i="6"/>
  <c r="G331" i="6"/>
  <c r="H331" i="6" s="1"/>
  <c r="I331" i="6" s="1"/>
  <c r="F331" i="6"/>
  <c r="T331" i="6" s="1"/>
  <c r="E331" i="6"/>
  <c r="R331" i="6" s="1"/>
  <c r="D331" i="6"/>
  <c r="C331" i="6"/>
  <c r="B331" i="6"/>
  <c r="A331" i="6"/>
  <c r="U330" i="6"/>
  <c r="R330" i="6"/>
  <c r="Q330" i="6"/>
  <c r="O330" i="6"/>
  <c r="M330" i="6"/>
  <c r="L330" i="6"/>
  <c r="P330" i="6" s="1"/>
  <c r="K330" i="6"/>
  <c r="J330" i="6"/>
  <c r="S330" i="6" s="1"/>
  <c r="G330" i="6"/>
  <c r="H330" i="6" s="1"/>
  <c r="F330" i="6"/>
  <c r="T330" i="6" s="1"/>
  <c r="E330" i="6"/>
  <c r="D330" i="6"/>
  <c r="C330" i="6"/>
  <c r="B330" i="6"/>
  <c r="N330" i="6" s="1"/>
  <c r="A330" i="6"/>
  <c r="U329" i="6"/>
  <c r="S329" i="6"/>
  <c r="R329" i="6"/>
  <c r="Q329" i="6"/>
  <c r="N329" i="6"/>
  <c r="M329" i="6"/>
  <c r="L329" i="6"/>
  <c r="P329" i="6" s="1"/>
  <c r="K329" i="6"/>
  <c r="J329" i="6"/>
  <c r="G329" i="6"/>
  <c r="H329" i="6" s="1"/>
  <c r="I329" i="6" s="1"/>
  <c r="F329" i="6"/>
  <c r="T329" i="6" s="1"/>
  <c r="E329" i="6"/>
  <c r="D329" i="6"/>
  <c r="C329" i="6"/>
  <c r="B329" i="6"/>
  <c r="O329" i="6" s="1"/>
  <c r="A329" i="6"/>
  <c r="U328" i="6"/>
  <c r="S328" i="6"/>
  <c r="Q328" i="6"/>
  <c r="P328" i="6"/>
  <c r="M328" i="6"/>
  <c r="L328" i="6"/>
  <c r="K328" i="6"/>
  <c r="J328" i="6"/>
  <c r="G328" i="6"/>
  <c r="H328" i="6" s="1"/>
  <c r="I328" i="6" s="1"/>
  <c r="F328" i="6"/>
  <c r="T328" i="6" s="1"/>
  <c r="E328" i="6"/>
  <c r="R328" i="6" s="1"/>
  <c r="D328" i="6"/>
  <c r="C328" i="6"/>
  <c r="B328" i="6"/>
  <c r="A328" i="6"/>
  <c r="Q327" i="6"/>
  <c r="O327" i="6"/>
  <c r="N327" i="6"/>
  <c r="M327" i="6"/>
  <c r="L327" i="6"/>
  <c r="P327" i="6" s="1"/>
  <c r="K327" i="6"/>
  <c r="U327" i="6" s="1"/>
  <c r="J327" i="6"/>
  <c r="S327" i="6" s="1"/>
  <c r="I327" i="6"/>
  <c r="H327" i="6"/>
  <c r="G327" i="6"/>
  <c r="F327" i="6"/>
  <c r="T327" i="6" s="1"/>
  <c r="E327" i="6"/>
  <c r="R327" i="6" s="1"/>
  <c r="D327" i="6"/>
  <c r="C327" i="6"/>
  <c r="B327" i="6"/>
  <c r="A327" i="6"/>
  <c r="S326" i="6"/>
  <c r="P326" i="6"/>
  <c r="O326" i="6"/>
  <c r="N326" i="6"/>
  <c r="M326" i="6"/>
  <c r="L326" i="6"/>
  <c r="K326" i="6"/>
  <c r="U326" i="6" s="1"/>
  <c r="J326" i="6"/>
  <c r="H326" i="6"/>
  <c r="G326" i="6"/>
  <c r="F326" i="6"/>
  <c r="T326" i="6" s="1"/>
  <c r="E326" i="6"/>
  <c r="D326" i="6"/>
  <c r="Q326" i="6" s="1"/>
  <c r="B326" i="6"/>
  <c r="C326" i="6" s="1"/>
  <c r="A326" i="6"/>
  <c r="U325" i="6"/>
  <c r="S325" i="6"/>
  <c r="P325" i="6"/>
  <c r="O325" i="6"/>
  <c r="M325" i="6"/>
  <c r="L325" i="6"/>
  <c r="K325" i="6"/>
  <c r="J325" i="6"/>
  <c r="G325" i="6"/>
  <c r="H325" i="6" s="1"/>
  <c r="I325" i="6" s="1"/>
  <c r="F325" i="6"/>
  <c r="T325" i="6" s="1"/>
  <c r="E325" i="6"/>
  <c r="R325" i="6" s="1"/>
  <c r="D325" i="6"/>
  <c r="Q325" i="6" s="1"/>
  <c r="B325" i="6"/>
  <c r="N325" i="6" s="1"/>
  <c r="A325" i="6"/>
  <c r="S324" i="6"/>
  <c r="Q324" i="6"/>
  <c r="P324" i="6"/>
  <c r="M324" i="6"/>
  <c r="L324" i="6"/>
  <c r="K324" i="6"/>
  <c r="U324" i="6" s="1"/>
  <c r="J324" i="6"/>
  <c r="G324" i="6"/>
  <c r="H324" i="6" s="1"/>
  <c r="I324" i="6" s="1"/>
  <c r="F324" i="6"/>
  <c r="T324" i="6" s="1"/>
  <c r="E324" i="6"/>
  <c r="R324" i="6" s="1"/>
  <c r="D324" i="6"/>
  <c r="C324" i="6"/>
  <c r="B324" i="6"/>
  <c r="A324" i="6"/>
  <c r="R323" i="6"/>
  <c r="Q323" i="6"/>
  <c r="O323" i="6"/>
  <c r="M323" i="6"/>
  <c r="L323" i="6"/>
  <c r="P323" i="6" s="1"/>
  <c r="K323" i="6"/>
  <c r="U323" i="6" s="1"/>
  <c r="J323" i="6"/>
  <c r="S323" i="6" s="1"/>
  <c r="G323" i="6"/>
  <c r="H323" i="6" s="1"/>
  <c r="F323" i="6"/>
  <c r="T323" i="6" s="1"/>
  <c r="E323" i="6"/>
  <c r="D323" i="6"/>
  <c r="C323" i="6"/>
  <c r="B323" i="6"/>
  <c r="N323" i="6" s="1"/>
  <c r="A323" i="6"/>
  <c r="U322" i="6"/>
  <c r="T322" i="6"/>
  <c r="S322" i="6"/>
  <c r="R322" i="6"/>
  <c r="Q322" i="6"/>
  <c r="N322" i="6"/>
  <c r="M322" i="6"/>
  <c r="L322" i="6"/>
  <c r="P322" i="6" s="1"/>
  <c r="K322" i="6"/>
  <c r="J322" i="6"/>
  <c r="G322" i="6"/>
  <c r="H322" i="6" s="1"/>
  <c r="I322" i="6" s="1"/>
  <c r="F322" i="6"/>
  <c r="V322" i="6" s="1"/>
  <c r="W322" i="6" s="1"/>
  <c r="X322" i="6" s="1"/>
  <c r="E322" i="6"/>
  <c r="D322" i="6"/>
  <c r="C322" i="6"/>
  <c r="B322" i="6"/>
  <c r="O322" i="6" s="1"/>
  <c r="A322" i="6"/>
  <c r="U321" i="6"/>
  <c r="S321" i="6"/>
  <c r="P321" i="6"/>
  <c r="M321" i="6"/>
  <c r="L321" i="6"/>
  <c r="K321" i="6"/>
  <c r="J321" i="6"/>
  <c r="G321" i="6"/>
  <c r="H321" i="6" s="1"/>
  <c r="I321" i="6" s="1"/>
  <c r="F321" i="6"/>
  <c r="T321" i="6" s="1"/>
  <c r="E321" i="6"/>
  <c r="R321" i="6" s="1"/>
  <c r="D321" i="6"/>
  <c r="Q321" i="6" s="1"/>
  <c r="C321" i="6"/>
  <c r="B321" i="6"/>
  <c r="A321" i="6"/>
  <c r="Q320" i="6"/>
  <c r="O320" i="6"/>
  <c r="N320" i="6"/>
  <c r="M320" i="6"/>
  <c r="L320" i="6"/>
  <c r="P320" i="6" s="1"/>
  <c r="K320" i="6"/>
  <c r="U320" i="6" s="1"/>
  <c r="J320" i="6"/>
  <c r="S320" i="6" s="1"/>
  <c r="I320" i="6"/>
  <c r="H320" i="6"/>
  <c r="G320" i="6"/>
  <c r="F320" i="6"/>
  <c r="T320" i="6" s="1"/>
  <c r="E320" i="6"/>
  <c r="R320" i="6" s="1"/>
  <c r="D320" i="6"/>
  <c r="C320" i="6"/>
  <c r="B320" i="6"/>
  <c r="A320" i="6"/>
  <c r="P319" i="6"/>
  <c r="O319" i="6"/>
  <c r="N319" i="6"/>
  <c r="M319" i="6"/>
  <c r="L319" i="6"/>
  <c r="K319" i="6"/>
  <c r="U319" i="6" s="1"/>
  <c r="J319" i="6"/>
  <c r="S319" i="6" s="1"/>
  <c r="I319" i="6"/>
  <c r="H319" i="6"/>
  <c r="G319" i="6"/>
  <c r="F319" i="6"/>
  <c r="T319" i="6" s="1"/>
  <c r="E319" i="6"/>
  <c r="R319" i="6" s="1"/>
  <c r="D319" i="6"/>
  <c r="Q319" i="6" s="1"/>
  <c r="B319" i="6"/>
  <c r="C319" i="6" s="1"/>
  <c r="A319" i="6"/>
  <c r="U318" i="6"/>
  <c r="S318" i="6"/>
  <c r="R318" i="6"/>
  <c r="P318" i="6"/>
  <c r="O318" i="6"/>
  <c r="M318" i="6"/>
  <c r="L318" i="6"/>
  <c r="K318" i="6"/>
  <c r="J318" i="6"/>
  <c r="G318" i="6"/>
  <c r="H318" i="6" s="1"/>
  <c r="I318" i="6" s="1"/>
  <c r="F318" i="6"/>
  <c r="T318" i="6" s="1"/>
  <c r="E318" i="6"/>
  <c r="D318" i="6"/>
  <c r="Q318" i="6" s="1"/>
  <c r="B318" i="6"/>
  <c r="N318" i="6" s="1"/>
  <c r="A318" i="6"/>
  <c r="S317" i="6"/>
  <c r="Q317" i="6"/>
  <c r="P317" i="6"/>
  <c r="M317" i="6"/>
  <c r="L317" i="6"/>
  <c r="K317" i="6"/>
  <c r="U317" i="6" s="1"/>
  <c r="J317" i="6"/>
  <c r="G317" i="6"/>
  <c r="H317" i="6" s="1"/>
  <c r="I317" i="6" s="1"/>
  <c r="F317" i="6"/>
  <c r="T317" i="6" s="1"/>
  <c r="E317" i="6"/>
  <c r="R317" i="6" s="1"/>
  <c r="D317" i="6"/>
  <c r="B317" i="6"/>
  <c r="O317" i="6" s="1"/>
  <c r="A317" i="6"/>
  <c r="R316" i="6"/>
  <c r="Q316" i="6"/>
  <c r="O316" i="6"/>
  <c r="M316" i="6"/>
  <c r="L316" i="6"/>
  <c r="P316" i="6" s="1"/>
  <c r="K316" i="6"/>
  <c r="U316" i="6" s="1"/>
  <c r="J316" i="6"/>
  <c r="S316" i="6" s="1"/>
  <c r="G316" i="6"/>
  <c r="H316" i="6" s="1"/>
  <c r="F316" i="6"/>
  <c r="T316" i="6" s="1"/>
  <c r="E316" i="6"/>
  <c r="D316" i="6"/>
  <c r="C316" i="6"/>
  <c r="B316" i="6"/>
  <c r="N316" i="6" s="1"/>
  <c r="A316" i="6"/>
  <c r="S315" i="6"/>
  <c r="R315" i="6"/>
  <c r="Q315" i="6"/>
  <c r="N315" i="6"/>
  <c r="M315" i="6"/>
  <c r="L315" i="6"/>
  <c r="P315" i="6" s="1"/>
  <c r="K315" i="6"/>
  <c r="U315" i="6" s="1"/>
  <c r="J315" i="6"/>
  <c r="I315" i="6"/>
  <c r="H315" i="6"/>
  <c r="G315" i="6"/>
  <c r="F315" i="6"/>
  <c r="E315" i="6"/>
  <c r="D315" i="6"/>
  <c r="C315" i="6"/>
  <c r="B315" i="6"/>
  <c r="O315" i="6" s="1"/>
  <c r="A315" i="6"/>
  <c r="U314" i="6"/>
  <c r="S314" i="6"/>
  <c r="R314" i="6"/>
  <c r="P314" i="6"/>
  <c r="M314" i="6"/>
  <c r="L314" i="6"/>
  <c r="K314" i="6"/>
  <c r="J314" i="6"/>
  <c r="G314" i="6"/>
  <c r="H314" i="6" s="1"/>
  <c r="F314" i="6"/>
  <c r="T314" i="6" s="1"/>
  <c r="E314" i="6"/>
  <c r="D314" i="6"/>
  <c r="Q314" i="6" s="1"/>
  <c r="B314" i="6"/>
  <c r="A314" i="6"/>
  <c r="Q313" i="6"/>
  <c r="O313" i="6"/>
  <c r="N313" i="6"/>
  <c r="M313" i="6"/>
  <c r="L313" i="6"/>
  <c r="P313" i="6" s="1"/>
  <c r="K313" i="6"/>
  <c r="U313" i="6" s="1"/>
  <c r="J313" i="6"/>
  <c r="S313" i="6" s="1"/>
  <c r="I313" i="6"/>
  <c r="H313" i="6"/>
  <c r="G313" i="6"/>
  <c r="F313" i="6"/>
  <c r="T313" i="6" s="1"/>
  <c r="E313" i="6"/>
  <c r="R313" i="6" s="1"/>
  <c r="D313" i="6"/>
  <c r="C313" i="6"/>
  <c r="B313" i="6"/>
  <c r="A313" i="6"/>
  <c r="S312" i="6"/>
  <c r="P312" i="6"/>
  <c r="O312" i="6"/>
  <c r="N312" i="6"/>
  <c r="M312" i="6"/>
  <c r="L312" i="6"/>
  <c r="K312" i="6"/>
  <c r="U312" i="6" s="1"/>
  <c r="J312" i="6"/>
  <c r="H312" i="6"/>
  <c r="I312" i="6" s="1"/>
  <c r="G312" i="6"/>
  <c r="F312" i="6"/>
  <c r="T312" i="6" s="1"/>
  <c r="E312" i="6"/>
  <c r="R312" i="6" s="1"/>
  <c r="D312" i="6"/>
  <c r="Q312" i="6" s="1"/>
  <c r="B312" i="6"/>
  <c r="C312" i="6" s="1"/>
  <c r="A312" i="6"/>
  <c r="U311" i="6"/>
  <c r="T311" i="6"/>
  <c r="S311" i="6"/>
  <c r="R311" i="6"/>
  <c r="P311" i="6"/>
  <c r="O311" i="6"/>
  <c r="M311" i="6"/>
  <c r="L311" i="6"/>
  <c r="K311" i="6"/>
  <c r="J311" i="6"/>
  <c r="G311" i="6"/>
  <c r="H311" i="6" s="1"/>
  <c r="I311" i="6" s="1"/>
  <c r="F311" i="6"/>
  <c r="E311" i="6"/>
  <c r="D311" i="6"/>
  <c r="Q311" i="6" s="1"/>
  <c r="B311" i="6"/>
  <c r="N311" i="6" s="1"/>
  <c r="A311" i="6"/>
  <c r="S310" i="6"/>
  <c r="Q310" i="6"/>
  <c r="P310" i="6"/>
  <c r="M310" i="6"/>
  <c r="L310" i="6"/>
  <c r="K310" i="6"/>
  <c r="U310" i="6" s="1"/>
  <c r="J310" i="6"/>
  <c r="G310" i="6"/>
  <c r="H310" i="6" s="1"/>
  <c r="F310" i="6"/>
  <c r="T310" i="6" s="1"/>
  <c r="E310" i="6"/>
  <c r="R310" i="6" s="1"/>
  <c r="D310" i="6"/>
  <c r="B310" i="6"/>
  <c r="V310" i="6" s="1"/>
  <c r="W310" i="6" s="1"/>
  <c r="X310" i="6" s="1"/>
  <c r="A310" i="6"/>
  <c r="U309" i="6"/>
  <c r="R309" i="6"/>
  <c r="Q309" i="6"/>
  <c r="O309" i="6"/>
  <c r="M309" i="6"/>
  <c r="L309" i="6"/>
  <c r="P309" i="6" s="1"/>
  <c r="K309" i="6"/>
  <c r="J309" i="6"/>
  <c r="S309" i="6" s="1"/>
  <c r="G309" i="6"/>
  <c r="H309" i="6" s="1"/>
  <c r="F309" i="6"/>
  <c r="T309" i="6" s="1"/>
  <c r="E309" i="6"/>
  <c r="D309" i="6"/>
  <c r="C309" i="6"/>
  <c r="B309" i="6"/>
  <c r="N309" i="6" s="1"/>
  <c r="A309" i="6"/>
  <c r="S308" i="6"/>
  <c r="R308" i="6"/>
  <c r="Q308" i="6"/>
  <c r="N308" i="6"/>
  <c r="M308" i="6"/>
  <c r="L308" i="6"/>
  <c r="P308" i="6" s="1"/>
  <c r="K308" i="6"/>
  <c r="U308" i="6" s="1"/>
  <c r="J308" i="6"/>
  <c r="H308" i="6"/>
  <c r="I308" i="6" s="1"/>
  <c r="G308" i="6"/>
  <c r="F308" i="6"/>
  <c r="T308" i="6" s="1"/>
  <c r="E308" i="6"/>
  <c r="D308" i="6"/>
  <c r="C308" i="6"/>
  <c r="B308" i="6"/>
  <c r="O308" i="6" s="1"/>
  <c r="A308" i="6"/>
  <c r="U307" i="6"/>
  <c r="S307" i="6"/>
  <c r="Q307" i="6"/>
  <c r="P307" i="6"/>
  <c r="M307" i="6"/>
  <c r="L307" i="6"/>
  <c r="K307" i="6"/>
  <c r="J307" i="6"/>
  <c r="G307" i="6"/>
  <c r="H307" i="6" s="1"/>
  <c r="F307" i="6"/>
  <c r="T307" i="6" s="1"/>
  <c r="E307" i="6"/>
  <c r="R307" i="6" s="1"/>
  <c r="D307" i="6"/>
  <c r="B307" i="6"/>
  <c r="A307" i="6"/>
  <c r="Q306" i="6"/>
  <c r="O306" i="6"/>
  <c r="N306" i="6"/>
  <c r="M306" i="6"/>
  <c r="L306" i="6"/>
  <c r="P306" i="6" s="1"/>
  <c r="K306" i="6"/>
  <c r="U306" i="6" s="1"/>
  <c r="J306" i="6"/>
  <c r="S306" i="6" s="1"/>
  <c r="I306" i="6"/>
  <c r="H306" i="6"/>
  <c r="G306" i="6"/>
  <c r="F306" i="6"/>
  <c r="T306" i="6" s="1"/>
  <c r="E306" i="6"/>
  <c r="R306" i="6" s="1"/>
  <c r="D306" i="6"/>
  <c r="C306" i="6"/>
  <c r="B306" i="6"/>
  <c r="V306" i="6" s="1"/>
  <c r="W306" i="6" s="1"/>
  <c r="X306" i="6" s="1"/>
  <c r="A306" i="6"/>
  <c r="P305" i="6"/>
  <c r="O305" i="6"/>
  <c r="N305" i="6"/>
  <c r="M305" i="6"/>
  <c r="L305" i="6"/>
  <c r="K305" i="6"/>
  <c r="U305" i="6" s="1"/>
  <c r="J305" i="6"/>
  <c r="S305" i="6" s="1"/>
  <c r="H305" i="6"/>
  <c r="I305" i="6" s="1"/>
  <c r="G305" i="6"/>
  <c r="F305" i="6"/>
  <c r="T305" i="6" s="1"/>
  <c r="E305" i="6"/>
  <c r="R305" i="6" s="1"/>
  <c r="D305" i="6"/>
  <c r="Q305" i="6" s="1"/>
  <c r="B305" i="6"/>
  <c r="C305" i="6" s="1"/>
  <c r="A305" i="6"/>
  <c r="U304" i="6"/>
  <c r="S304" i="6"/>
  <c r="R304" i="6"/>
  <c r="P304" i="6"/>
  <c r="O304" i="6"/>
  <c r="M304" i="6"/>
  <c r="L304" i="6"/>
  <c r="K304" i="6"/>
  <c r="J304" i="6"/>
  <c r="G304" i="6"/>
  <c r="H304" i="6" s="1"/>
  <c r="I304" i="6" s="1"/>
  <c r="F304" i="6"/>
  <c r="T304" i="6" s="1"/>
  <c r="E304" i="6"/>
  <c r="D304" i="6"/>
  <c r="Q304" i="6" s="1"/>
  <c r="B304" i="6"/>
  <c r="N304" i="6" s="1"/>
  <c r="A304" i="6"/>
  <c r="S303" i="6"/>
  <c r="Q303" i="6"/>
  <c r="P303" i="6"/>
  <c r="O303" i="6"/>
  <c r="N303" i="6"/>
  <c r="M303" i="6"/>
  <c r="L303" i="6"/>
  <c r="K303" i="6"/>
  <c r="U303" i="6" s="1"/>
  <c r="J303" i="6"/>
  <c r="G303" i="6"/>
  <c r="H303" i="6" s="1"/>
  <c r="F303" i="6"/>
  <c r="T303" i="6" s="1"/>
  <c r="E303" i="6"/>
  <c r="R303" i="6" s="1"/>
  <c r="D303" i="6"/>
  <c r="B303" i="6"/>
  <c r="A303" i="6"/>
  <c r="U302" i="6"/>
  <c r="R302" i="6"/>
  <c r="Q302" i="6"/>
  <c r="O302" i="6"/>
  <c r="M302" i="6"/>
  <c r="L302" i="6"/>
  <c r="P302" i="6" s="1"/>
  <c r="K302" i="6"/>
  <c r="J302" i="6"/>
  <c r="S302" i="6" s="1"/>
  <c r="H302" i="6"/>
  <c r="G302" i="6"/>
  <c r="F302" i="6"/>
  <c r="T302" i="6" s="1"/>
  <c r="E302" i="6"/>
  <c r="D302" i="6"/>
  <c r="C302" i="6"/>
  <c r="B302" i="6"/>
  <c r="N302" i="6" s="1"/>
  <c r="A302" i="6"/>
  <c r="T301" i="6"/>
  <c r="S301" i="6"/>
  <c r="R301" i="6"/>
  <c r="Q301" i="6"/>
  <c r="N301" i="6"/>
  <c r="M301" i="6"/>
  <c r="L301" i="6"/>
  <c r="P301" i="6" s="1"/>
  <c r="K301" i="6"/>
  <c r="U301" i="6" s="1"/>
  <c r="J301" i="6"/>
  <c r="I301" i="6"/>
  <c r="H301" i="6"/>
  <c r="G301" i="6"/>
  <c r="F301" i="6"/>
  <c r="V301" i="6" s="1"/>
  <c r="W301" i="6" s="1"/>
  <c r="X301" i="6" s="1"/>
  <c r="E301" i="6"/>
  <c r="D301" i="6"/>
  <c r="C301" i="6"/>
  <c r="B301" i="6"/>
  <c r="O301" i="6" s="1"/>
  <c r="A301" i="6"/>
  <c r="U300" i="6"/>
  <c r="S300" i="6"/>
  <c r="R300" i="6"/>
  <c r="Q300" i="6"/>
  <c r="P300" i="6"/>
  <c r="N300" i="6"/>
  <c r="M300" i="6"/>
  <c r="L300" i="6"/>
  <c r="K300" i="6"/>
  <c r="J300" i="6"/>
  <c r="G300" i="6"/>
  <c r="H300" i="6" s="1"/>
  <c r="I300" i="6" s="1"/>
  <c r="F300" i="6"/>
  <c r="T300" i="6" s="1"/>
  <c r="E300" i="6"/>
  <c r="D300" i="6"/>
  <c r="B300" i="6"/>
  <c r="A300" i="6"/>
  <c r="Q299" i="6"/>
  <c r="O299" i="6"/>
  <c r="N299" i="6"/>
  <c r="M299" i="6"/>
  <c r="L299" i="6"/>
  <c r="P299" i="6" s="1"/>
  <c r="K299" i="6"/>
  <c r="U299" i="6" s="1"/>
  <c r="J299" i="6"/>
  <c r="S299" i="6" s="1"/>
  <c r="I299" i="6"/>
  <c r="H299" i="6"/>
  <c r="G299" i="6"/>
  <c r="F299" i="6"/>
  <c r="T299" i="6" s="1"/>
  <c r="E299" i="6"/>
  <c r="R299" i="6" s="1"/>
  <c r="D299" i="6"/>
  <c r="C299" i="6"/>
  <c r="B299" i="6"/>
  <c r="V299" i="6" s="1"/>
  <c r="W299" i="6" s="1"/>
  <c r="X299" i="6" s="1"/>
  <c r="A299" i="6"/>
  <c r="T298" i="6"/>
  <c r="P298" i="6"/>
  <c r="O298" i="6"/>
  <c r="N298" i="6"/>
  <c r="M298" i="6"/>
  <c r="L298" i="6"/>
  <c r="K298" i="6"/>
  <c r="U298" i="6" s="1"/>
  <c r="J298" i="6"/>
  <c r="S298" i="6" s="1"/>
  <c r="I298" i="6"/>
  <c r="H298" i="6"/>
  <c r="G298" i="6"/>
  <c r="F298" i="6"/>
  <c r="E298" i="6"/>
  <c r="R298" i="6" s="1"/>
  <c r="D298" i="6"/>
  <c r="Q298" i="6" s="1"/>
  <c r="B298" i="6"/>
  <c r="C298" i="6" s="1"/>
  <c r="A298" i="6"/>
  <c r="U297" i="6"/>
  <c r="T297" i="6"/>
  <c r="S297" i="6"/>
  <c r="R297" i="6"/>
  <c r="P297" i="6"/>
  <c r="O297" i="6"/>
  <c r="M297" i="6"/>
  <c r="L297" i="6"/>
  <c r="K297" i="6"/>
  <c r="J297" i="6"/>
  <c r="G297" i="6"/>
  <c r="H297" i="6" s="1"/>
  <c r="F297" i="6"/>
  <c r="E297" i="6"/>
  <c r="I297" i="6" s="1"/>
  <c r="D297" i="6"/>
  <c r="Q297" i="6" s="1"/>
  <c r="B297" i="6"/>
  <c r="A297" i="6"/>
  <c r="S296" i="6"/>
  <c r="Q296" i="6"/>
  <c r="P296" i="6"/>
  <c r="M296" i="6"/>
  <c r="L296" i="6"/>
  <c r="K296" i="6"/>
  <c r="U296" i="6" s="1"/>
  <c r="J296" i="6"/>
  <c r="G296" i="6"/>
  <c r="H296" i="6" s="1"/>
  <c r="F296" i="6"/>
  <c r="T296" i="6" s="1"/>
  <c r="E296" i="6"/>
  <c r="R296" i="6" s="1"/>
  <c r="D296" i="6"/>
  <c r="B296" i="6"/>
  <c r="A296" i="6"/>
  <c r="R295" i="6"/>
  <c r="Q295" i="6"/>
  <c r="O295" i="6"/>
  <c r="M295" i="6"/>
  <c r="L295" i="6"/>
  <c r="P295" i="6" s="1"/>
  <c r="K295" i="6"/>
  <c r="U295" i="6" s="1"/>
  <c r="J295" i="6"/>
  <c r="S295" i="6" s="1"/>
  <c r="G295" i="6"/>
  <c r="H295" i="6" s="1"/>
  <c r="F295" i="6"/>
  <c r="T295" i="6" s="1"/>
  <c r="E295" i="6"/>
  <c r="D295" i="6"/>
  <c r="C295" i="6"/>
  <c r="B295" i="6"/>
  <c r="N295" i="6" s="1"/>
  <c r="A295" i="6"/>
  <c r="S294" i="6"/>
  <c r="R294" i="6"/>
  <c r="Q294" i="6"/>
  <c r="N294" i="6"/>
  <c r="M294" i="6"/>
  <c r="L294" i="6"/>
  <c r="P294" i="6" s="1"/>
  <c r="K294" i="6"/>
  <c r="U294" i="6" s="1"/>
  <c r="J294" i="6"/>
  <c r="H294" i="6"/>
  <c r="I294" i="6" s="1"/>
  <c r="G294" i="6"/>
  <c r="F294" i="6"/>
  <c r="T294" i="6" s="1"/>
  <c r="E294" i="6"/>
  <c r="D294" i="6"/>
  <c r="C294" i="6"/>
  <c r="B294" i="6"/>
  <c r="O294" i="6" s="1"/>
  <c r="A294" i="6"/>
  <c r="U293" i="6"/>
  <c r="S293" i="6"/>
  <c r="R293" i="6"/>
  <c r="Q293" i="6"/>
  <c r="P293" i="6"/>
  <c r="M293" i="6"/>
  <c r="L293" i="6"/>
  <c r="K293" i="6"/>
  <c r="J293" i="6"/>
  <c r="G293" i="6"/>
  <c r="H293" i="6" s="1"/>
  <c r="F293" i="6"/>
  <c r="T293" i="6" s="1"/>
  <c r="E293" i="6"/>
  <c r="D293" i="6"/>
  <c r="B293" i="6"/>
  <c r="A293" i="6"/>
  <c r="Q292" i="6"/>
  <c r="O292" i="6"/>
  <c r="N292" i="6"/>
  <c r="M292" i="6"/>
  <c r="L292" i="6"/>
  <c r="P292" i="6" s="1"/>
  <c r="K292" i="6"/>
  <c r="U292" i="6" s="1"/>
  <c r="J292" i="6"/>
  <c r="S292" i="6" s="1"/>
  <c r="I292" i="6"/>
  <c r="H292" i="6"/>
  <c r="G292" i="6"/>
  <c r="F292" i="6"/>
  <c r="T292" i="6" s="1"/>
  <c r="E292" i="6"/>
  <c r="R292" i="6" s="1"/>
  <c r="D292" i="6"/>
  <c r="C292" i="6"/>
  <c r="B292" i="6"/>
  <c r="A292" i="6"/>
  <c r="S291" i="6"/>
  <c r="P291" i="6"/>
  <c r="O291" i="6"/>
  <c r="N291" i="6"/>
  <c r="M291" i="6"/>
  <c r="L291" i="6"/>
  <c r="K291" i="6"/>
  <c r="U291" i="6" s="1"/>
  <c r="J291" i="6"/>
  <c r="H291" i="6"/>
  <c r="I291" i="6" s="1"/>
  <c r="G291" i="6"/>
  <c r="F291" i="6"/>
  <c r="T291" i="6" s="1"/>
  <c r="E291" i="6"/>
  <c r="R291" i="6" s="1"/>
  <c r="D291" i="6"/>
  <c r="Q291" i="6" s="1"/>
  <c r="B291" i="6"/>
  <c r="C291" i="6" s="1"/>
  <c r="A291" i="6"/>
  <c r="U290" i="6"/>
  <c r="T290" i="6"/>
  <c r="S290" i="6"/>
  <c r="R290" i="6"/>
  <c r="P290" i="6"/>
  <c r="M290" i="6"/>
  <c r="L290" i="6"/>
  <c r="K290" i="6"/>
  <c r="J290" i="6"/>
  <c r="G290" i="6"/>
  <c r="H290" i="6" s="1"/>
  <c r="I290" i="6" s="1"/>
  <c r="F290" i="6"/>
  <c r="E290" i="6"/>
  <c r="D290" i="6"/>
  <c r="Q290" i="6" s="1"/>
  <c r="B290" i="6"/>
  <c r="A290" i="6"/>
  <c r="S289" i="6"/>
  <c r="Q289" i="6"/>
  <c r="P289" i="6"/>
  <c r="M289" i="6"/>
  <c r="L289" i="6"/>
  <c r="K289" i="6"/>
  <c r="U289" i="6" s="1"/>
  <c r="J289" i="6"/>
  <c r="G289" i="6"/>
  <c r="H289" i="6" s="1"/>
  <c r="F289" i="6"/>
  <c r="T289" i="6" s="1"/>
  <c r="E289" i="6"/>
  <c r="R289" i="6" s="1"/>
  <c r="D289" i="6"/>
  <c r="B289" i="6"/>
  <c r="A289" i="6"/>
  <c r="U288" i="6"/>
  <c r="R288" i="6"/>
  <c r="Q288" i="6"/>
  <c r="O288" i="6"/>
  <c r="M288" i="6"/>
  <c r="L288" i="6"/>
  <c r="P288" i="6" s="1"/>
  <c r="K288" i="6"/>
  <c r="J288" i="6"/>
  <c r="S288" i="6" s="1"/>
  <c r="H288" i="6"/>
  <c r="G288" i="6"/>
  <c r="F288" i="6"/>
  <c r="T288" i="6" s="1"/>
  <c r="E288" i="6"/>
  <c r="D288" i="6"/>
  <c r="C288" i="6"/>
  <c r="B288" i="6"/>
  <c r="N288" i="6" s="1"/>
  <c r="A288" i="6"/>
  <c r="U287" i="6"/>
  <c r="T287" i="6"/>
  <c r="S287" i="6"/>
  <c r="R287" i="6"/>
  <c r="Q287" i="6"/>
  <c r="N287" i="6"/>
  <c r="M287" i="6"/>
  <c r="L287" i="6"/>
  <c r="P287" i="6" s="1"/>
  <c r="K287" i="6"/>
  <c r="J287" i="6"/>
  <c r="H287" i="6"/>
  <c r="I287" i="6" s="1"/>
  <c r="G287" i="6"/>
  <c r="F287" i="6"/>
  <c r="V287" i="6" s="1"/>
  <c r="W287" i="6" s="1"/>
  <c r="X287" i="6" s="1"/>
  <c r="E287" i="6"/>
  <c r="D287" i="6"/>
  <c r="C287" i="6"/>
  <c r="B287" i="6"/>
  <c r="O287" i="6" s="1"/>
  <c r="A287" i="6"/>
  <c r="U286" i="6"/>
  <c r="S286" i="6"/>
  <c r="R286" i="6"/>
  <c r="P286" i="6"/>
  <c r="M286" i="6"/>
  <c r="L286" i="6"/>
  <c r="K286" i="6"/>
  <c r="J286" i="6"/>
  <c r="G286" i="6"/>
  <c r="H286" i="6" s="1"/>
  <c r="F286" i="6"/>
  <c r="T286" i="6" s="1"/>
  <c r="E286" i="6"/>
  <c r="D286" i="6"/>
  <c r="Q286" i="6" s="1"/>
  <c r="B286" i="6"/>
  <c r="A286" i="6"/>
  <c r="Q285" i="6"/>
  <c r="O285" i="6"/>
  <c r="N285" i="6"/>
  <c r="M285" i="6"/>
  <c r="L285" i="6"/>
  <c r="P285" i="6" s="1"/>
  <c r="K285" i="6"/>
  <c r="U285" i="6" s="1"/>
  <c r="J285" i="6"/>
  <c r="S285" i="6" s="1"/>
  <c r="I285" i="6"/>
  <c r="H285" i="6"/>
  <c r="G285" i="6"/>
  <c r="F285" i="6"/>
  <c r="T285" i="6" s="1"/>
  <c r="E285" i="6"/>
  <c r="R285" i="6" s="1"/>
  <c r="D285" i="6"/>
  <c r="C285" i="6"/>
  <c r="B285" i="6"/>
  <c r="A285" i="6"/>
  <c r="P284" i="6"/>
  <c r="O284" i="6"/>
  <c r="M284" i="6"/>
  <c r="L284" i="6"/>
  <c r="K284" i="6"/>
  <c r="U284" i="6" s="1"/>
  <c r="J284" i="6"/>
  <c r="S284" i="6" s="1"/>
  <c r="H284" i="6"/>
  <c r="I284" i="6" s="1"/>
  <c r="G284" i="6"/>
  <c r="F284" i="6"/>
  <c r="T284" i="6" s="1"/>
  <c r="E284" i="6"/>
  <c r="R284" i="6" s="1"/>
  <c r="D284" i="6"/>
  <c r="Q284" i="6" s="1"/>
  <c r="B284" i="6"/>
  <c r="C284" i="6" s="1"/>
  <c r="A284" i="6"/>
  <c r="U283" i="6"/>
  <c r="T283" i="6"/>
  <c r="S283" i="6"/>
  <c r="R283" i="6"/>
  <c r="P283" i="6"/>
  <c r="O283" i="6"/>
  <c r="M283" i="6"/>
  <c r="L283" i="6"/>
  <c r="K283" i="6"/>
  <c r="J283" i="6"/>
  <c r="I283" i="6"/>
  <c r="G283" i="6"/>
  <c r="H283" i="6" s="1"/>
  <c r="F283" i="6"/>
  <c r="E283" i="6"/>
  <c r="D283" i="6"/>
  <c r="Q283" i="6" s="1"/>
  <c r="B283" i="6"/>
  <c r="A283" i="6"/>
  <c r="S282" i="6"/>
  <c r="Q282" i="6"/>
  <c r="P282" i="6"/>
  <c r="N282" i="6"/>
  <c r="M282" i="6"/>
  <c r="L282" i="6"/>
  <c r="K282" i="6"/>
  <c r="U282" i="6" s="1"/>
  <c r="J282" i="6"/>
  <c r="G282" i="6"/>
  <c r="H282" i="6" s="1"/>
  <c r="F282" i="6"/>
  <c r="T282" i="6" s="1"/>
  <c r="E282" i="6"/>
  <c r="R282" i="6" s="1"/>
  <c r="D282" i="6"/>
  <c r="C282" i="6"/>
  <c r="B282" i="6"/>
  <c r="O282" i="6" s="1"/>
  <c r="A282" i="6"/>
  <c r="U281" i="6"/>
  <c r="R281" i="6"/>
  <c r="Q281" i="6"/>
  <c r="O281" i="6"/>
  <c r="M281" i="6"/>
  <c r="L281" i="6"/>
  <c r="P281" i="6" s="1"/>
  <c r="K281" i="6"/>
  <c r="J281" i="6"/>
  <c r="S281" i="6" s="1"/>
  <c r="G281" i="6"/>
  <c r="H281" i="6" s="1"/>
  <c r="F281" i="6"/>
  <c r="T281" i="6" s="1"/>
  <c r="E281" i="6"/>
  <c r="D281" i="6"/>
  <c r="C281" i="6"/>
  <c r="B281" i="6"/>
  <c r="N281" i="6" s="1"/>
  <c r="A281" i="6"/>
  <c r="S280" i="6"/>
  <c r="R280" i="6"/>
  <c r="Q280" i="6"/>
  <c r="N280" i="6"/>
  <c r="M280" i="6"/>
  <c r="L280" i="6"/>
  <c r="P280" i="6" s="1"/>
  <c r="K280" i="6"/>
  <c r="U280" i="6" s="1"/>
  <c r="J280" i="6"/>
  <c r="I280" i="6"/>
  <c r="H280" i="6"/>
  <c r="G280" i="6"/>
  <c r="F280" i="6"/>
  <c r="E280" i="6"/>
  <c r="D280" i="6"/>
  <c r="C280" i="6"/>
  <c r="B280" i="6"/>
  <c r="O280" i="6" s="1"/>
  <c r="A280" i="6"/>
  <c r="U279" i="6"/>
  <c r="S279" i="6"/>
  <c r="Q279" i="6"/>
  <c r="P279" i="6"/>
  <c r="N279" i="6"/>
  <c r="M279" i="6"/>
  <c r="L279" i="6"/>
  <c r="K279" i="6"/>
  <c r="J279" i="6"/>
  <c r="G279" i="6"/>
  <c r="H279" i="6" s="1"/>
  <c r="F279" i="6"/>
  <c r="T279" i="6" s="1"/>
  <c r="E279" i="6"/>
  <c r="R279" i="6" s="1"/>
  <c r="D279" i="6"/>
  <c r="C279" i="6"/>
  <c r="B279" i="6"/>
  <c r="A279" i="6"/>
  <c r="Q278" i="6"/>
  <c r="O278" i="6"/>
  <c r="N278" i="6"/>
  <c r="M278" i="6"/>
  <c r="L278" i="6"/>
  <c r="P278" i="6" s="1"/>
  <c r="K278" i="6"/>
  <c r="U278" i="6" s="1"/>
  <c r="J278" i="6"/>
  <c r="S278" i="6" s="1"/>
  <c r="I278" i="6"/>
  <c r="H278" i="6"/>
  <c r="G278" i="6"/>
  <c r="F278" i="6"/>
  <c r="T278" i="6" s="1"/>
  <c r="E278" i="6"/>
  <c r="R278" i="6" s="1"/>
  <c r="D278" i="6"/>
  <c r="C278" i="6"/>
  <c r="B278" i="6"/>
  <c r="V278" i="6" s="1"/>
  <c r="W278" i="6" s="1"/>
  <c r="X278" i="6" s="1"/>
  <c r="A278" i="6"/>
  <c r="T277" i="6"/>
  <c r="P277" i="6"/>
  <c r="O277" i="6"/>
  <c r="M277" i="6"/>
  <c r="L277" i="6"/>
  <c r="K277" i="6"/>
  <c r="U277" i="6" s="1"/>
  <c r="J277" i="6"/>
  <c r="S277" i="6" s="1"/>
  <c r="H277" i="6"/>
  <c r="I277" i="6" s="1"/>
  <c r="G277" i="6"/>
  <c r="F277" i="6"/>
  <c r="E277" i="6"/>
  <c r="R277" i="6" s="1"/>
  <c r="D277" i="6"/>
  <c r="Q277" i="6" s="1"/>
  <c r="B277" i="6"/>
  <c r="C277" i="6" s="1"/>
  <c r="A277" i="6"/>
  <c r="U276" i="6"/>
  <c r="T276" i="6"/>
  <c r="S276" i="6"/>
  <c r="P276" i="6"/>
  <c r="M276" i="6"/>
  <c r="L276" i="6"/>
  <c r="K276" i="6"/>
  <c r="J276" i="6"/>
  <c r="G276" i="6"/>
  <c r="H276" i="6" s="1"/>
  <c r="F276" i="6"/>
  <c r="E276" i="6"/>
  <c r="R276" i="6" s="1"/>
  <c r="D276" i="6"/>
  <c r="Q276" i="6" s="1"/>
  <c r="B276" i="6"/>
  <c r="A276" i="6"/>
  <c r="S275" i="6"/>
  <c r="Q275" i="6"/>
  <c r="O275" i="6"/>
  <c r="M275" i="6"/>
  <c r="L275" i="6"/>
  <c r="P275" i="6" s="1"/>
  <c r="K275" i="6"/>
  <c r="U275" i="6" s="1"/>
  <c r="J275" i="6"/>
  <c r="G275" i="6"/>
  <c r="H275" i="6" s="1"/>
  <c r="F275" i="6"/>
  <c r="T275" i="6" s="1"/>
  <c r="E275" i="6"/>
  <c r="R275" i="6" s="1"/>
  <c r="D275" i="6"/>
  <c r="C275" i="6"/>
  <c r="B275" i="6"/>
  <c r="N275" i="6" s="1"/>
  <c r="A275" i="6"/>
  <c r="R274" i="6"/>
  <c r="Q274" i="6"/>
  <c r="O274" i="6"/>
  <c r="M274" i="6"/>
  <c r="L274" i="6"/>
  <c r="P274" i="6" s="1"/>
  <c r="K274" i="6"/>
  <c r="U274" i="6" s="1"/>
  <c r="J274" i="6"/>
  <c r="S274" i="6" s="1"/>
  <c r="H274" i="6"/>
  <c r="G274" i="6"/>
  <c r="F274" i="6"/>
  <c r="T274" i="6" s="1"/>
  <c r="E274" i="6"/>
  <c r="D274" i="6"/>
  <c r="C274" i="6"/>
  <c r="B274" i="6"/>
  <c r="N274" i="6" s="1"/>
  <c r="A274" i="6"/>
  <c r="T273" i="6"/>
  <c r="S273" i="6"/>
  <c r="R273" i="6"/>
  <c r="Q273" i="6"/>
  <c r="N273" i="6"/>
  <c r="M273" i="6"/>
  <c r="L273" i="6"/>
  <c r="P273" i="6" s="1"/>
  <c r="K273" i="6"/>
  <c r="U273" i="6" s="1"/>
  <c r="J273" i="6"/>
  <c r="G273" i="6"/>
  <c r="H273" i="6" s="1"/>
  <c r="I273" i="6" s="1"/>
  <c r="F273" i="6"/>
  <c r="E273" i="6"/>
  <c r="D273" i="6"/>
  <c r="C273" i="6"/>
  <c r="B273" i="6"/>
  <c r="O273" i="6" s="1"/>
  <c r="A273" i="6"/>
  <c r="U272" i="6"/>
  <c r="S272" i="6"/>
  <c r="P272" i="6"/>
  <c r="M272" i="6"/>
  <c r="L272" i="6"/>
  <c r="K272" i="6"/>
  <c r="J272" i="6"/>
  <c r="G272" i="6"/>
  <c r="H272" i="6" s="1"/>
  <c r="I272" i="6" s="1"/>
  <c r="F272" i="6"/>
  <c r="T272" i="6" s="1"/>
  <c r="E272" i="6"/>
  <c r="R272" i="6" s="1"/>
  <c r="D272" i="6"/>
  <c r="Q272" i="6" s="1"/>
  <c r="B272" i="6"/>
  <c r="O272" i="6" s="1"/>
  <c r="A272" i="6"/>
  <c r="Q271" i="6"/>
  <c r="O271" i="6"/>
  <c r="N271" i="6"/>
  <c r="M271" i="6"/>
  <c r="L271" i="6"/>
  <c r="P271" i="6" s="1"/>
  <c r="K271" i="6"/>
  <c r="U271" i="6" s="1"/>
  <c r="J271" i="6"/>
  <c r="S271" i="6" s="1"/>
  <c r="I271" i="6"/>
  <c r="H271" i="6"/>
  <c r="G271" i="6"/>
  <c r="F271" i="6"/>
  <c r="T271" i="6" s="1"/>
  <c r="E271" i="6"/>
  <c r="R271" i="6" s="1"/>
  <c r="D271" i="6"/>
  <c r="C271" i="6"/>
  <c r="B271" i="6"/>
  <c r="A271" i="6"/>
  <c r="U270" i="6"/>
  <c r="T270" i="6"/>
  <c r="S270" i="6"/>
  <c r="P270" i="6"/>
  <c r="O270" i="6"/>
  <c r="M270" i="6"/>
  <c r="L270" i="6"/>
  <c r="K270" i="6"/>
  <c r="J270" i="6"/>
  <c r="H270" i="6"/>
  <c r="I270" i="6" s="1"/>
  <c r="G270" i="6"/>
  <c r="F270" i="6"/>
  <c r="E270" i="6"/>
  <c r="R270" i="6" s="1"/>
  <c r="D270" i="6"/>
  <c r="Q270" i="6" s="1"/>
  <c r="B270" i="6"/>
  <c r="C270" i="6" s="1"/>
  <c r="A270" i="6"/>
  <c r="U269" i="6"/>
  <c r="S269" i="6"/>
  <c r="R269" i="6"/>
  <c r="P269" i="6"/>
  <c r="O269" i="6"/>
  <c r="M269" i="6"/>
  <c r="L269" i="6"/>
  <c r="K269" i="6"/>
  <c r="J269" i="6"/>
  <c r="G269" i="6"/>
  <c r="H269" i="6" s="1"/>
  <c r="I269" i="6" s="1"/>
  <c r="F269" i="6"/>
  <c r="T269" i="6" s="1"/>
  <c r="E269" i="6"/>
  <c r="D269" i="6"/>
  <c r="Q269" i="6" s="1"/>
  <c r="B269" i="6"/>
  <c r="A269" i="6"/>
  <c r="S268" i="6"/>
  <c r="Q268" i="6"/>
  <c r="N268" i="6"/>
  <c r="M268" i="6"/>
  <c r="L268" i="6"/>
  <c r="P268" i="6" s="1"/>
  <c r="K268" i="6"/>
  <c r="U268" i="6" s="1"/>
  <c r="J268" i="6"/>
  <c r="G268" i="6"/>
  <c r="H268" i="6" s="1"/>
  <c r="F268" i="6"/>
  <c r="T268" i="6" s="1"/>
  <c r="E268" i="6"/>
  <c r="R268" i="6" s="1"/>
  <c r="D268" i="6"/>
  <c r="B268" i="6"/>
  <c r="A268" i="6"/>
  <c r="R267" i="6"/>
  <c r="Q267" i="6"/>
  <c r="O267" i="6"/>
  <c r="M267" i="6"/>
  <c r="L267" i="6"/>
  <c r="P267" i="6" s="1"/>
  <c r="K267" i="6"/>
  <c r="U267" i="6" s="1"/>
  <c r="J267" i="6"/>
  <c r="S267" i="6" s="1"/>
  <c r="H267" i="6"/>
  <c r="I267" i="6" s="1"/>
  <c r="G267" i="6"/>
  <c r="F267" i="6"/>
  <c r="T267" i="6" s="1"/>
  <c r="E267" i="6"/>
  <c r="D267" i="6"/>
  <c r="C267" i="6"/>
  <c r="B267" i="6"/>
  <c r="N267" i="6" s="1"/>
  <c r="A267" i="6"/>
  <c r="T266" i="6"/>
  <c r="S266" i="6"/>
  <c r="Q266" i="6"/>
  <c r="N266" i="6"/>
  <c r="M266" i="6"/>
  <c r="L266" i="6"/>
  <c r="P266" i="6" s="1"/>
  <c r="K266" i="6"/>
  <c r="U266" i="6" s="1"/>
  <c r="J266" i="6"/>
  <c r="I266" i="6"/>
  <c r="H266" i="6"/>
  <c r="G266" i="6"/>
  <c r="F266" i="6"/>
  <c r="E266" i="6"/>
  <c r="R266" i="6" s="1"/>
  <c r="D266" i="6"/>
  <c r="C266" i="6"/>
  <c r="B266" i="6"/>
  <c r="O266" i="6" s="1"/>
  <c r="A266" i="6"/>
  <c r="U265" i="6"/>
  <c r="S265" i="6"/>
  <c r="R265" i="6"/>
  <c r="Q265" i="6"/>
  <c r="P265" i="6"/>
  <c r="O265" i="6"/>
  <c r="N265" i="6"/>
  <c r="M265" i="6"/>
  <c r="L265" i="6"/>
  <c r="K265" i="6"/>
  <c r="J265" i="6"/>
  <c r="G265" i="6"/>
  <c r="H265" i="6" s="1"/>
  <c r="I265" i="6" s="1"/>
  <c r="F265" i="6"/>
  <c r="T265" i="6" s="1"/>
  <c r="E265" i="6"/>
  <c r="D265" i="6"/>
  <c r="C265" i="6"/>
  <c r="B265" i="6"/>
  <c r="A265" i="6"/>
  <c r="S264" i="6"/>
  <c r="Q264" i="6"/>
  <c r="O264" i="6"/>
  <c r="N264" i="6"/>
  <c r="M264" i="6"/>
  <c r="L264" i="6"/>
  <c r="P264" i="6" s="1"/>
  <c r="K264" i="6"/>
  <c r="U264" i="6" s="1"/>
  <c r="J264" i="6"/>
  <c r="H264" i="6"/>
  <c r="G264" i="6"/>
  <c r="F264" i="6"/>
  <c r="T264" i="6" s="1"/>
  <c r="E264" i="6"/>
  <c r="R264" i="6" s="1"/>
  <c r="D264" i="6"/>
  <c r="C264" i="6"/>
  <c r="B264" i="6"/>
  <c r="A264" i="6"/>
  <c r="T263" i="6"/>
  <c r="P263" i="6"/>
  <c r="O263" i="6"/>
  <c r="M263" i="6"/>
  <c r="L263" i="6"/>
  <c r="K263" i="6"/>
  <c r="U263" i="6" s="1"/>
  <c r="J263" i="6"/>
  <c r="S263" i="6" s="1"/>
  <c r="H263" i="6"/>
  <c r="I263" i="6" s="1"/>
  <c r="G263" i="6"/>
  <c r="F263" i="6"/>
  <c r="E263" i="6"/>
  <c r="R263" i="6" s="1"/>
  <c r="D263" i="6"/>
  <c r="Q263" i="6" s="1"/>
  <c r="B263" i="6"/>
  <c r="C263" i="6" s="1"/>
  <c r="A263" i="6"/>
  <c r="S262" i="6"/>
  <c r="P262" i="6"/>
  <c r="O262" i="6"/>
  <c r="M262" i="6"/>
  <c r="L262" i="6"/>
  <c r="K262" i="6"/>
  <c r="U262" i="6" s="1"/>
  <c r="J262" i="6"/>
  <c r="G262" i="6"/>
  <c r="H262" i="6" s="1"/>
  <c r="I262" i="6" s="1"/>
  <c r="F262" i="6"/>
  <c r="T262" i="6" s="1"/>
  <c r="E262" i="6"/>
  <c r="R262" i="6" s="1"/>
  <c r="D262" i="6"/>
  <c r="Q262" i="6" s="1"/>
  <c r="C262" i="6"/>
  <c r="B262" i="6"/>
  <c r="A262" i="6"/>
  <c r="S261" i="6"/>
  <c r="Q261" i="6"/>
  <c r="O261" i="6"/>
  <c r="M261" i="6"/>
  <c r="L261" i="6"/>
  <c r="P261" i="6" s="1"/>
  <c r="K261" i="6"/>
  <c r="U261" i="6" s="1"/>
  <c r="J261" i="6"/>
  <c r="G261" i="6"/>
  <c r="H261" i="6" s="1"/>
  <c r="I261" i="6" s="1"/>
  <c r="F261" i="6"/>
  <c r="T261" i="6" s="1"/>
  <c r="E261" i="6"/>
  <c r="R261" i="6" s="1"/>
  <c r="D261" i="6"/>
  <c r="B261" i="6"/>
  <c r="A261" i="6"/>
  <c r="R260" i="6"/>
  <c r="Q260" i="6"/>
  <c r="O260" i="6"/>
  <c r="M260" i="6"/>
  <c r="L260" i="6"/>
  <c r="P260" i="6" s="1"/>
  <c r="K260" i="6"/>
  <c r="U260" i="6" s="1"/>
  <c r="J260" i="6"/>
  <c r="S260" i="6" s="1"/>
  <c r="H260" i="6"/>
  <c r="G260" i="6"/>
  <c r="F260" i="6"/>
  <c r="T260" i="6" s="1"/>
  <c r="E260" i="6"/>
  <c r="D260" i="6"/>
  <c r="C260" i="6"/>
  <c r="B260" i="6"/>
  <c r="N260" i="6" s="1"/>
  <c r="A260" i="6"/>
  <c r="V259" i="6"/>
  <c r="U259" i="6"/>
  <c r="S259" i="6"/>
  <c r="Q259" i="6"/>
  <c r="N259" i="6"/>
  <c r="M259" i="6"/>
  <c r="L259" i="6"/>
  <c r="P259" i="6" s="1"/>
  <c r="K259" i="6"/>
  <c r="J259" i="6"/>
  <c r="H259" i="6"/>
  <c r="G259" i="6"/>
  <c r="F259" i="6"/>
  <c r="T259" i="6" s="1"/>
  <c r="E259" i="6"/>
  <c r="R259" i="6" s="1"/>
  <c r="D259" i="6"/>
  <c r="C259" i="6"/>
  <c r="B259" i="6"/>
  <c r="O259" i="6" s="1"/>
  <c r="A259" i="6"/>
  <c r="U258" i="6"/>
  <c r="S258" i="6"/>
  <c r="R258" i="6"/>
  <c r="P258" i="6"/>
  <c r="O258" i="6"/>
  <c r="N258" i="6"/>
  <c r="M258" i="6"/>
  <c r="L258" i="6"/>
  <c r="K258" i="6"/>
  <c r="J258" i="6"/>
  <c r="G258" i="6"/>
  <c r="H258" i="6" s="1"/>
  <c r="I258" i="6" s="1"/>
  <c r="F258" i="6"/>
  <c r="T258" i="6" s="1"/>
  <c r="E258" i="6"/>
  <c r="D258" i="6"/>
  <c r="Q258" i="6" s="1"/>
  <c r="B258" i="6"/>
  <c r="A258" i="6"/>
  <c r="S257" i="6"/>
  <c r="Q257" i="6"/>
  <c r="O257" i="6"/>
  <c r="N257" i="6"/>
  <c r="M257" i="6"/>
  <c r="L257" i="6"/>
  <c r="P257" i="6" s="1"/>
  <c r="K257" i="6"/>
  <c r="U257" i="6" s="1"/>
  <c r="J257" i="6"/>
  <c r="H257" i="6"/>
  <c r="G257" i="6"/>
  <c r="F257" i="6"/>
  <c r="T257" i="6" s="1"/>
  <c r="E257" i="6"/>
  <c r="R257" i="6" s="1"/>
  <c r="D257" i="6"/>
  <c r="C257" i="6"/>
  <c r="B257" i="6"/>
  <c r="A257" i="6"/>
  <c r="P256" i="6"/>
  <c r="O256" i="6"/>
  <c r="M256" i="6"/>
  <c r="L256" i="6"/>
  <c r="K256" i="6"/>
  <c r="U256" i="6" s="1"/>
  <c r="J256" i="6"/>
  <c r="S256" i="6" s="1"/>
  <c r="G256" i="6"/>
  <c r="H256" i="6" s="1"/>
  <c r="I256" i="6" s="1"/>
  <c r="F256" i="6"/>
  <c r="T256" i="6" s="1"/>
  <c r="E256" i="6"/>
  <c r="R256" i="6" s="1"/>
  <c r="D256" i="6"/>
  <c r="Q256" i="6" s="1"/>
  <c r="B256" i="6"/>
  <c r="C256" i="6" s="1"/>
  <c r="A256" i="6"/>
  <c r="T255" i="6"/>
  <c r="S255" i="6"/>
  <c r="R255" i="6"/>
  <c r="Q255" i="6"/>
  <c r="P255" i="6"/>
  <c r="M255" i="6"/>
  <c r="L255" i="6"/>
  <c r="K255" i="6"/>
  <c r="U255" i="6" s="1"/>
  <c r="J255" i="6"/>
  <c r="G255" i="6"/>
  <c r="H255" i="6" s="1"/>
  <c r="I255" i="6" s="1"/>
  <c r="F255" i="6"/>
  <c r="E255" i="6"/>
  <c r="D255" i="6"/>
  <c r="C255" i="6"/>
  <c r="B255" i="6"/>
  <c r="O255" i="6" s="1"/>
  <c r="A255" i="6"/>
  <c r="U254" i="6"/>
  <c r="S254" i="6"/>
  <c r="Q254" i="6"/>
  <c r="O254" i="6"/>
  <c r="M254" i="6"/>
  <c r="L254" i="6"/>
  <c r="P254" i="6" s="1"/>
  <c r="K254" i="6"/>
  <c r="J254" i="6"/>
  <c r="G254" i="6"/>
  <c r="H254" i="6" s="1"/>
  <c r="F254" i="6"/>
  <c r="T254" i="6" s="1"/>
  <c r="E254" i="6"/>
  <c r="R254" i="6" s="1"/>
  <c r="D254" i="6"/>
  <c r="C254" i="6"/>
  <c r="B254" i="6"/>
  <c r="N254" i="6" s="1"/>
  <c r="A254" i="6"/>
  <c r="R253" i="6"/>
  <c r="Q253" i="6"/>
  <c r="O253" i="6"/>
  <c r="M253" i="6"/>
  <c r="L253" i="6"/>
  <c r="P253" i="6" s="1"/>
  <c r="K253" i="6"/>
  <c r="U253" i="6" s="1"/>
  <c r="J253" i="6"/>
  <c r="S253" i="6" s="1"/>
  <c r="I253" i="6"/>
  <c r="G253" i="6"/>
  <c r="H253" i="6" s="1"/>
  <c r="F253" i="6"/>
  <c r="T253" i="6" s="1"/>
  <c r="E253" i="6"/>
  <c r="D253" i="6"/>
  <c r="C253" i="6"/>
  <c r="B253" i="6"/>
  <c r="N253" i="6" s="1"/>
  <c r="A253" i="6"/>
  <c r="U252" i="6"/>
  <c r="T252" i="6"/>
  <c r="S252" i="6"/>
  <c r="R252" i="6"/>
  <c r="N252" i="6"/>
  <c r="M252" i="6"/>
  <c r="L252" i="6"/>
  <c r="P252" i="6" s="1"/>
  <c r="K252" i="6"/>
  <c r="J252" i="6"/>
  <c r="G252" i="6"/>
  <c r="H252" i="6" s="1"/>
  <c r="I252" i="6" s="1"/>
  <c r="F252" i="6"/>
  <c r="E252" i="6"/>
  <c r="D252" i="6"/>
  <c r="Q252" i="6" s="1"/>
  <c r="C252" i="6"/>
  <c r="B252" i="6"/>
  <c r="O252" i="6" s="1"/>
  <c r="A252" i="6"/>
  <c r="U251" i="6"/>
  <c r="S251" i="6"/>
  <c r="P251" i="6"/>
  <c r="O251" i="6"/>
  <c r="N251" i="6"/>
  <c r="M251" i="6"/>
  <c r="L251" i="6"/>
  <c r="K251" i="6"/>
  <c r="J251" i="6"/>
  <c r="I251" i="6"/>
  <c r="G251" i="6"/>
  <c r="H251" i="6" s="1"/>
  <c r="F251" i="6"/>
  <c r="T251" i="6" s="1"/>
  <c r="E251" i="6"/>
  <c r="R251" i="6" s="1"/>
  <c r="D251" i="6"/>
  <c r="Q251" i="6" s="1"/>
  <c r="C251" i="6"/>
  <c r="B251" i="6"/>
  <c r="A251" i="6"/>
  <c r="Q250" i="6"/>
  <c r="O250" i="6"/>
  <c r="N250" i="6"/>
  <c r="M250" i="6"/>
  <c r="L250" i="6"/>
  <c r="P250" i="6" s="1"/>
  <c r="K250" i="6"/>
  <c r="U250" i="6" s="1"/>
  <c r="J250" i="6"/>
  <c r="S250" i="6" s="1"/>
  <c r="I250" i="6"/>
  <c r="H250" i="6"/>
  <c r="G250" i="6"/>
  <c r="F250" i="6"/>
  <c r="T250" i="6" s="1"/>
  <c r="E250" i="6"/>
  <c r="R250" i="6" s="1"/>
  <c r="D250" i="6"/>
  <c r="C250" i="6"/>
  <c r="B250" i="6"/>
  <c r="A250" i="6"/>
  <c r="U249" i="6"/>
  <c r="S249" i="6"/>
  <c r="P249" i="6"/>
  <c r="O249" i="6"/>
  <c r="M249" i="6"/>
  <c r="L249" i="6"/>
  <c r="K249" i="6"/>
  <c r="J249" i="6"/>
  <c r="G249" i="6"/>
  <c r="H249" i="6" s="1"/>
  <c r="I249" i="6" s="1"/>
  <c r="F249" i="6"/>
  <c r="T249" i="6" s="1"/>
  <c r="E249" i="6"/>
  <c r="R249" i="6" s="1"/>
  <c r="D249" i="6"/>
  <c r="Q249" i="6" s="1"/>
  <c r="B249" i="6"/>
  <c r="C249" i="6" s="1"/>
  <c r="A249" i="6"/>
  <c r="T248" i="6"/>
  <c r="S248" i="6"/>
  <c r="R248" i="6"/>
  <c r="P248" i="6"/>
  <c r="O248" i="6"/>
  <c r="M248" i="6"/>
  <c r="L248" i="6"/>
  <c r="K248" i="6"/>
  <c r="U248" i="6" s="1"/>
  <c r="J248" i="6"/>
  <c r="G248" i="6"/>
  <c r="H248" i="6" s="1"/>
  <c r="I248" i="6" s="1"/>
  <c r="F248" i="6"/>
  <c r="E248" i="6"/>
  <c r="D248" i="6"/>
  <c r="Q248" i="6" s="1"/>
  <c r="B248" i="6"/>
  <c r="A248" i="6"/>
  <c r="U247" i="6"/>
  <c r="S247" i="6"/>
  <c r="Q247" i="6"/>
  <c r="N247" i="6"/>
  <c r="M247" i="6"/>
  <c r="L247" i="6"/>
  <c r="P247" i="6" s="1"/>
  <c r="K247" i="6"/>
  <c r="J247" i="6"/>
  <c r="G247" i="6"/>
  <c r="H247" i="6" s="1"/>
  <c r="I247" i="6" s="1"/>
  <c r="F247" i="6"/>
  <c r="T247" i="6" s="1"/>
  <c r="E247" i="6"/>
  <c r="R247" i="6" s="1"/>
  <c r="D247" i="6"/>
  <c r="C247" i="6"/>
  <c r="B247" i="6"/>
  <c r="O247" i="6" s="1"/>
  <c r="A247" i="6"/>
  <c r="U246" i="6"/>
  <c r="R246" i="6"/>
  <c r="Q246" i="6"/>
  <c r="O246" i="6"/>
  <c r="M246" i="6"/>
  <c r="L246" i="6"/>
  <c r="P246" i="6" s="1"/>
  <c r="K246" i="6"/>
  <c r="J246" i="6"/>
  <c r="S246" i="6" s="1"/>
  <c r="G246" i="6"/>
  <c r="H246" i="6" s="1"/>
  <c r="F246" i="6"/>
  <c r="T246" i="6" s="1"/>
  <c r="E246" i="6"/>
  <c r="D246" i="6"/>
  <c r="C246" i="6"/>
  <c r="B246" i="6"/>
  <c r="N246" i="6" s="1"/>
  <c r="A246" i="6"/>
  <c r="S245" i="6"/>
  <c r="R245" i="6"/>
  <c r="V245" i="6" s="1"/>
  <c r="W245" i="6" s="1"/>
  <c r="X245" i="6" s="1"/>
  <c r="Q245" i="6"/>
  <c r="N245" i="6"/>
  <c r="M245" i="6"/>
  <c r="L245" i="6"/>
  <c r="P245" i="6" s="1"/>
  <c r="K245" i="6"/>
  <c r="U245" i="6" s="1"/>
  <c r="J245" i="6"/>
  <c r="I245" i="6"/>
  <c r="H245" i="6"/>
  <c r="G245" i="6"/>
  <c r="F245" i="6"/>
  <c r="T245" i="6" s="1"/>
  <c r="E245" i="6"/>
  <c r="D245" i="6"/>
  <c r="C245" i="6"/>
  <c r="B245" i="6"/>
  <c r="O245" i="6" s="1"/>
  <c r="A245" i="6"/>
  <c r="U244" i="6"/>
  <c r="S244" i="6"/>
  <c r="P244" i="6"/>
  <c r="M244" i="6"/>
  <c r="L244" i="6"/>
  <c r="K244" i="6"/>
  <c r="J244" i="6"/>
  <c r="G244" i="6"/>
  <c r="H244" i="6" s="1"/>
  <c r="F244" i="6"/>
  <c r="T244" i="6" s="1"/>
  <c r="E244" i="6"/>
  <c r="R244" i="6" s="1"/>
  <c r="D244" i="6"/>
  <c r="Q244" i="6" s="1"/>
  <c r="C244" i="6"/>
  <c r="B244" i="6"/>
  <c r="O244" i="6" s="1"/>
  <c r="A244" i="6"/>
  <c r="Q243" i="6"/>
  <c r="O243" i="6"/>
  <c r="N243" i="6"/>
  <c r="M243" i="6"/>
  <c r="L243" i="6"/>
  <c r="P243" i="6" s="1"/>
  <c r="K243" i="6"/>
  <c r="U243" i="6" s="1"/>
  <c r="J243" i="6"/>
  <c r="S243" i="6" s="1"/>
  <c r="I243" i="6"/>
  <c r="H243" i="6"/>
  <c r="G243" i="6"/>
  <c r="F243" i="6"/>
  <c r="T243" i="6" s="1"/>
  <c r="E243" i="6"/>
  <c r="R243" i="6" s="1"/>
  <c r="D243" i="6"/>
  <c r="C243" i="6"/>
  <c r="B243" i="6"/>
  <c r="A243" i="6"/>
  <c r="U242" i="6"/>
  <c r="T242" i="6"/>
  <c r="P242" i="6"/>
  <c r="O242" i="6"/>
  <c r="M242" i="6"/>
  <c r="L242" i="6"/>
  <c r="K242" i="6"/>
  <c r="J242" i="6"/>
  <c r="S242" i="6" s="1"/>
  <c r="G242" i="6"/>
  <c r="H242" i="6" s="1"/>
  <c r="I242" i="6" s="1"/>
  <c r="F242" i="6"/>
  <c r="E242" i="6"/>
  <c r="R242" i="6" s="1"/>
  <c r="D242" i="6"/>
  <c r="Q242" i="6" s="1"/>
  <c r="B242" i="6"/>
  <c r="C242" i="6" s="1"/>
  <c r="A242" i="6"/>
  <c r="T241" i="6"/>
  <c r="S241" i="6"/>
  <c r="Q241" i="6"/>
  <c r="P241" i="6"/>
  <c r="O241" i="6"/>
  <c r="M241" i="6"/>
  <c r="L241" i="6"/>
  <c r="K241" i="6"/>
  <c r="U241" i="6" s="1"/>
  <c r="J241" i="6"/>
  <c r="I241" i="6"/>
  <c r="G241" i="6"/>
  <c r="H241" i="6" s="1"/>
  <c r="F241" i="6"/>
  <c r="E241" i="6"/>
  <c r="R241" i="6" s="1"/>
  <c r="D241" i="6"/>
  <c r="C241" i="6"/>
  <c r="B241" i="6"/>
  <c r="A241" i="6"/>
  <c r="S240" i="6"/>
  <c r="Q240" i="6"/>
  <c r="P240" i="6"/>
  <c r="O240" i="6"/>
  <c r="N240" i="6"/>
  <c r="M240" i="6"/>
  <c r="L240" i="6"/>
  <c r="K240" i="6"/>
  <c r="U240" i="6" s="1"/>
  <c r="J240" i="6"/>
  <c r="G240" i="6"/>
  <c r="H240" i="6" s="1"/>
  <c r="I240" i="6" s="1"/>
  <c r="F240" i="6"/>
  <c r="T240" i="6" s="1"/>
  <c r="E240" i="6"/>
  <c r="R240" i="6" s="1"/>
  <c r="D240" i="6"/>
  <c r="B240" i="6"/>
  <c r="A240" i="6"/>
  <c r="U239" i="6"/>
  <c r="V239" i="6" s="1"/>
  <c r="W239" i="6" s="1"/>
  <c r="X239" i="6" s="1"/>
  <c r="R239" i="6"/>
  <c r="O239" i="6"/>
  <c r="M239" i="6"/>
  <c r="L239" i="6"/>
  <c r="P239" i="6" s="1"/>
  <c r="K239" i="6"/>
  <c r="J239" i="6"/>
  <c r="S239" i="6" s="1"/>
  <c r="G239" i="6"/>
  <c r="H239" i="6" s="1"/>
  <c r="I239" i="6" s="1"/>
  <c r="F239" i="6"/>
  <c r="T239" i="6" s="1"/>
  <c r="E239" i="6"/>
  <c r="D239" i="6"/>
  <c r="Q239" i="6" s="1"/>
  <c r="C239" i="6"/>
  <c r="B239" i="6"/>
  <c r="N239" i="6" s="1"/>
  <c r="A239" i="6"/>
  <c r="V238" i="6"/>
  <c r="S238" i="6"/>
  <c r="Q238" i="6"/>
  <c r="N238" i="6"/>
  <c r="M238" i="6"/>
  <c r="L238" i="6"/>
  <c r="P238" i="6" s="1"/>
  <c r="K238" i="6"/>
  <c r="U238" i="6" s="1"/>
  <c r="J238" i="6"/>
  <c r="H238" i="6"/>
  <c r="I238" i="6" s="1"/>
  <c r="G238" i="6"/>
  <c r="F238" i="6"/>
  <c r="T238" i="6" s="1"/>
  <c r="E238" i="6"/>
  <c r="R238" i="6" s="1"/>
  <c r="D238" i="6"/>
  <c r="C238" i="6"/>
  <c r="B238" i="6"/>
  <c r="O238" i="6" s="1"/>
  <c r="A238" i="6"/>
  <c r="U237" i="6"/>
  <c r="S237" i="6"/>
  <c r="R237" i="6"/>
  <c r="P237" i="6"/>
  <c r="N237" i="6"/>
  <c r="M237" i="6"/>
  <c r="L237" i="6"/>
  <c r="K237" i="6"/>
  <c r="J237" i="6"/>
  <c r="G237" i="6"/>
  <c r="H237" i="6" s="1"/>
  <c r="I237" i="6" s="1"/>
  <c r="F237" i="6"/>
  <c r="T237" i="6" s="1"/>
  <c r="E237" i="6"/>
  <c r="D237" i="6"/>
  <c r="Q237" i="6" s="1"/>
  <c r="C237" i="6"/>
  <c r="B237" i="6"/>
  <c r="O237" i="6" s="1"/>
  <c r="A237" i="6"/>
  <c r="Q236" i="6"/>
  <c r="O236" i="6"/>
  <c r="N236" i="6"/>
  <c r="M236" i="6"/>
  <c r="L236" i="6"/>
  <c r="P236" i="6" s="1"/>
  <c r="K236" i="6"/>
  <c r="U236" i="6" s="1"/>
  <c r="J236" i="6"/>
  <c r="S236" i="6" s="1"/>
  <c r="I236" i="6"/>
  <c r="H236" i="6"/>
  <c r="G236" i="6"/>
  <c r="F236" i="6"/>
  <c r="T236" i="6" s="1"/>
  <c r="E236" i="6"/>
  <c r="R236" i="6" s="1"/>
  <c r="D236" i="6"/>
  <c r="C236" i="6"/>
  <c r="B236" i="6"/>
  <c r="A236" i="6"/>
  <c r="U235" i="6"/>
  <c r="T235" i="6"/>
  <c r="S235" i="6"/>
  <c r="P235" i="6"/>
  <c r="M235" i="6"/>
  <c r="L235" i="6"/>
  <c r="K235" i="6"/>
  <c r="J235" i="6"/>
  <c r="G235" i="6"/>
  <c r="H235" i="6" s="1"/>
  <c r="I235" i="6" s="1"/>
  <c r="F235" i="6"/>
  <c r="E235" i="6"/>
  <c r="R235" i="6" s="1"/>
  <c r="D235" i="6"/>
  <c r="Q235" i="6" s="1"/>
  <c r="B235" i="6"/>
  <c r="A235" i="6"/>
  <c r="S234" i="6"/>
  <c r="P234" i="6"/>
  <c r="M234" i="6"/>
  <c r="L234" i="6"/>
  <c r="K234" i="6"/>
  <c r="U234" i="6" s="1"/>
  <c r="J234" i="6"/>
  <c r="I234" i="6"/>
  <c r="G234" i="6"/>
  <c r="H234" i="6" s="1"/>
  <c r="F234" i="6"/>
  <c r="T234" i="6" s="1"/>
  <c r="E234" i="6"/>
  <c r="R234" i="6" s="1"/>
  <c r="D234" i="6"/>
  <c r="Q234" i="6" s="1"/>
  <c r="C234" i="6"/>
  <c r="B234" i="6"/>
  <c r="A234" i="6"/>
  <c r="V233" i="6"/>
  <c r="W233" i="6" s="1"/>
  <c r="X233" i="6" s="1"/>
  <c r="S233" i="6"/>
  <c r="Q233" i="6"/>
  <c r="P233" i="6"/>
  <c r="O233" i="6"/>
  <c r="N233" i="6"/>
  <c r="M233" i="6"/>
  <c r="L233" i="6"/>
  <c r="K233" i="6"/>
  <c r="U233" i="6" s="1"/>
  <c r="J233" i="6"/>
  <c r="H233" i="6"/>
  <c r="I233" i="6" s="1"/>
  <c r="G233" i="6"/>
  <c r="F233" i="6"/>
  <c r="T233" i="6" s="1"/>
  <c r="E233" i="6"/>
  <c r="R233" i="6" s="1"/>
  <c r="D233" i="6"/>
  <c r="B233" i="6"/>
  <c r="C233" i="6" s="1"/>
  <c r="A233" i="6"/>
  <c r="V232" i="6"/>
  <c r="W232" i="6" s="1"/>
  <c r="X232" i="6" s="1"/>
  <c r="R232" i="6"/>
  <c r="O232" i="6"/>
  <c r="M232" i="6"/>
  <c r="L232" i="6"/>
  <c r="P232" i="6" s="1"/>
  <c r="K232" i="6"/>
  <c r="U232" i="6" s="1"/>
  <c r="J232" i="6"/>
  <c r="S232" i="6" s="1"/>
  <c r="G232" i="6"/>
  <c r="H232" i="6" s="1"/>
  <c r="I232" i="6" s="1"/>
  <c r="F232" i="6"/>
  <c r="T232" i="6" s="1"/>
  <c r="E232" i="6"/>
  <c r="D232" i="6"/>
  <c r="Q232" i="6" s="1"/>
  <c r="C232" i="6"/>
  <c r="B232" i="6"/>
  <c r="N232" i="6" s="1"/>
  <c r="A232" i="6"/>
  <c r="T231" i="6"/>
  <c r="S231" i="6"/>
  <c r="R231" i="6"/>
  <c r="N231" i="6"/>
  <c r="M231" i="6"/>
  <c r="L231" i="6"/>
  <c r="P231" i="6" s="1"/>
  <c r="K231" i="6"/>
  <c r="U231" i="6" s="1"/>
  <c r="J231" i="6"/>
  <c r="G231" i="6"/>
  <c r="H231" i="6" s="1"/>
  <c r="I231" i="6" s="1"/>
  <c r="F231" i="6"/>
  <c r="E231" i="6"/>
  <c r="D231" i="6"/>
  <c r="Q231" i="6" s="1"/>
  <c r="C231" i="6"/>
  <c r="B231" i="6"/>
  <c r="O231" i="6" s="1"/>
  <c r="A231" i="6"/>
  <c r="U230" i="6"/>
  <c r="S230" i="6"/>
  <c r="P230" i="6"/>
  <c r="O230" i="6"/>
  <c r="M230" i="6"/>
  <c r="L230" i="6"/>
  <c r="K230" i="6"/>
  <c r="J230" i="6"/>
  <c r="G230" i="6"/>
  <c r="H230" i="6" s="1"/>
  <c r="I230" i="6" s="1"/>
  <c r="F230" i="6"/>
  <c r="T230" i="6" s="1"/>
  <c r="E230" i="6"/>
  <c r="R230" i="6" s="1"/>
  <c r="D230" i="6"/>
  <c r="Q230" i="6" s="1"/>
  <c r="B230" i="6"/>
  <c r="N230" i="6" s="1"/>
  <c r="A230" i="6"/>
  <c r="Q229" i="6"/>
  <c r="O229" i="6"/>
  <c r="N229" i="6"/>
  <c r="M229" i="6"/>
  <c r="L229" i="6"/>
  <c r="P229" i="6" s="1"/>
  <c r="K229" i="6"/>
  <c r="U229" i="6" s="1"/>
  <c r="J229" i="6"/>
  <c r="S229" i="6" s="1"/>
  <c r="I229" i="6"/>
  <c r="H229" i="6"/>
  <c r="G229" i="6"/>
  <c r="F229" i="6"/>
  <c r="T229" i="6" s="1"/>
  <c r="E229" i="6"/>
  <c r="R229" i="6" s="1"/>
  <c r="D229" i="6"/>
  <c r="C229" i="6"/>
  <c r="B229" i="6"/>
  <c r="A229" i="6"/>
  <c r="U228" i="6"/>
  <c r="T228" i="6"/>
  <c r="P228" i="6"/>
  <c r="M228" i="6"/>
  <c r="L228" i="6"/>
  <c r="K228" i="6"/>
  <c r="J228" i="6"/>
  <c r="S228" i="6" s="1"/>
  <c r="G228" i="6"/>
  <c r="H228" i="6" s="1"/>
  <c r="I228" i="6" s="1"/>
  <c r="F228" i="6"/>
  <c r="E228" i="6"/>
  <c r="R228" i="6" s="1"/>
  <c r="D228" i="6"/>
  <c r="Q228" i="6" s="1"/>
  <c r="B228" i="6"/>
  <c r="V228" i="6" s="1"/>
  <c r="W228" i="6" s="1"/>
  <c r="X228" i="6" s="1"/>
  <c r="A228" i="6"/>
  <c r="T227" i="6"/>
  <c r="S227" i="6"/>
  <c r="Q227" i="6"/>
  <c r="O227" i="6"/>
  <c r="M227" i="6"/>
  <c r="L227" i="6"/>
  <c r="P227" i="6" s="1"/>
  <c r="K227" i="6"/>
  <c r="U227" i="6" s="1"/>
  <c r="J227" i="6"/>
  <c r="I227" i="6"/>
  <c r="G227" i="6"/>
  <c r="H227" i="6" s="1"/>
  <c r="F227" i="6"/>
  <c r="E227" i="6"/>
  <c r="R227" i="6" s="1"/>
  <c r="D227" i="6"/>
  <c r="C227" i="6"/>
  <c r="B227" i="6"/>
  <c r="A227" i="6"/>
  <c r="S226" i="6"/>
  <c r="Q226" i="6"/>
  <c r="P226" i="6"/>
  <c r="O226" i="6"/>
  <c r="N226" i="6"/>
  <c r="M226" i="6"/>
  <c r="L226" i="6"/>
  <c r="K226" i="6"/>
  <c r="U226" i="6" s="1"/>
  <c r="J226" i="6"/>
  <c r="H226" i="6"/>
  <c r="I226" i="6" s="1"/>
  <c r="G226" i="6"/>
  <c r="F226" i="6"/>
  <c r="T226" i="6" s="1"/>
  <c r="E226" i="6"/>
  <c r="R226" i="6" s="1"/>
  <c r="D226" i="6"/>
  <c r="B226" i="6"/>
  <c r="A226" i="6"/>
  <c r="U225" i="6"/>
  <c r="R225" i="6"/>
  <c r="Q225" i="6"/>
  <c r="O225" i="6"/>
  <c r="M225" i="6"/>
  <c r="L225" i="6"/>
  <c r="P225" i="6" s="1"/>
  <c r="K225" i="6"/>
  <c r="J225" i="6"/>
  <c r="S225" i="6" s="1"/>
  <c r="H225" i="6"/>
  <c r="G225" i="6"/>
  <c r="F225" i="6"/>
  <c r="T225" i="6" s="1"/>
  <c r="E225" i="6"/>
  <c r="D225" i="6"/>
  <c r="C225" i="6"/>
  <c r="B225" i="6"/>
  <c r="N225" i="6" s="1"/>
  <c r="A225" i="6"/>
  <c r="U224" i="6"/>
  <c r="T224" i="6"/>
  <c r="S224" i="6"/>
  <c r="Q224" i="6"/>
  <c r="N224" i="6"/>
  <c r="M224" i="6"/>
  <c r="L224" i="6"/>
  <c r="P224" i="6" s="1"/>
  <c r="K224" i="6"/>
  <c r="J224" i="6"/>
  <c r="H224" i="6"/>
  <c r="G224" i="6"/>
  <c r="F224" i="6"/>
  <c r="E224" i="6"/>
  <c r="D224" i="6"/>
  <c r="C224" i="6"/>
  <c r="B224" i="6"/>
  <c r="O224" i="6" s="1"/>
  <c r="A224" i="6"/>
  <c r="U223" i="6"/>
  <c r="Q223" i="6"/>
  <c r="P223" i="6"/>
  <c r="N223" i="6"/>
  <c r="M223" i="6"/>
  <c r="L223" i="6"/>
  <c r="K223" i="6"/>
  <c r="J223" i="6"/>
  <c r="S223" i="6" s="1"/>
  <c r="G223" i="6"/>
  <c r="H223" i="6" s="1"/>
  <c r="I223" i="6" s="1"/>
  <c r="F223" i="6"/>
  <c r="T223" i="6" s="1"/>
  <c r="E223" i="6"/>
  <c r="R223" i="6" s="1"/>
  <c r="D223" i="6"/>
  <c r="C223" i="6"/>
  <c r="B223" i="6"/>
  <c r="O223" i="6" s="1"/>
  <c r="A223" i="6"/>
  <c r="T222" i="6"/>
  <c r="R222" i="6"/>
  <c r="Q222" i="6"/>
  <c r="O222" i="6"/>
  <c r="N222" i="6"/>
  <c r="M222" i="6"/>
  <c r="L222" i="6"/>
  <c r="P222" i="6" s="1"/>
  <c r="K222" i="6"/>
  <c r="U222" i="6" s="1"/>
  <c r="J222" i="6"/>
  <c r="S222" i="6" s="1"/>
  <c r="I222" i="6"/>
  <c r="H222" i="6"/>
  <c r="G222" i="6"/>
  <c r="F222" i="6"/>
  <c r="E222" i="6"/>
  <c r="D222" i="6"/>
  <c r="C222" i="6"/>
  <c r="B222" i="6"/>
  <c r="A222" i="6"/>
  <c r="P221" i="6"/>
  <c r="O221" i="6"/>
  <c r="M221" i="6"/>
  <c r="L221" i="6"/>
  <c r="K221" i="6"/>
  <c r="U221" i="6" s="1"/>
  <c r="J221" i="6"/>
  <c r="S221" i="6" s="1"/>
  <c r="I221" i="6"/>
  <c r="H221" i="6"/>
  <c r="G221" i="6"/>
  <c r="F221" i="6"/>
  <c r="E221" i="6"/>
  <c r="R221" i="6" s="1"/>
  <c r="D221" i="6"/>
  <c r="Q221" i="6" s="1"/>
  <c r="B221" i="6"/>
  <c r="C221" i="6" s="1"/>
  <c r="A221" i="6"/>
  <c r="T220" i="6"/>
  <c r="S220" i="6"/>
  <c r="R220" i="6"/>
  <c r="Q220" i="6"/>
  <c r="P220" i="6"/>
  <c r="M220" i="6"/>
  <c r="L220" i="6"/>
  <c r="K220" i="6"/>
  <c r="U220" i="6" s="1"/>
  <c r="J220" i="6"/>
  <c r="G220" i="6"/>
  <c r="H220" i="6" s="1"/>
  <c r="I220" i="6" s="1"/>
  <c r="F220" i="6"/>
  <c r="E220" i="6"/>
  <c r="D220" i="6"/>
  <c r="B220" i="6"/>
  <c r="A220" i="6"/>
  <c r="U219" i="6"/>
  <c r="T219" i="6"/>
  <c r="S219" i="6"/>
  <c r="Q219" i="6"/>
  <c r="P219" i="6"/>
  <c r="M219" i="6"/>
  <c r="L219" i="6"/>
  <c r="K219" i="6"/>
  <c r="J219" i="6"/>
  <c r="G219" i="6"/>
  <c r="H219" i="6" s="1"/>
  <c r="I219" i="6" s="1"/>
  <c r="F219" i="6"/>
  <c r="E219" i="6"/>
  <c r="R219" i="6" s="1"/>
  <c r="D219" i="6"/>
  <c r="B219" i="6"/>
  <c r="O219" i="6" s="1"/>
  <c r="A219" i="6"/>
  <c r="R218" i="6"/>
  <c r="Q218" i="6"/>
  <c r="M218" i="6"/>
  <c r="L218" i="6"/>
  <c r="P218" i="6" s="1"/>
  <c r="K218" i="6"/>
  <c r="U218" i="6" s="1"/>
  <c r="J218" i="6"/>
  <c r="S218" i="6" s="1"/>
  <c r="I218" i="6"/>
  <c r="H218" i="6"/>
  <c r="G218" i="6"/>
  <c r="F218" i="6"/>
  <c r="T218" i="6" s="1"/>
  <c r="E218" i="6"/>
  <c r="D218" i="6"/>
  <c r="B218" i="6"/>
  <c r="A218" i="6"/>
  <c r="U217" i="6"/>
  <c r="T217" i="6"/>
  <c r="S217" i="6"/>
  <c r="R217" i="6"/>
  <c r="N217" i="6"/>
  <c r="M217" i="6"/>
  <c r="L217" i="6"/>
  <c r="P217" i="6" s="1"/>
  <c r="K217" i="6"/>
  <c r="J217" i="6"/>
  <c r="I217" i="6"/>
  <c r="H217" i="6"/>
  <c r="G217" i="6"/>
  <c r="F217" i="6"/>
  <c r="E217" i="6"/>
  <c r="V217" i="6" s="1"/>
  <c r="W217" i="6" s="1"/>
  <c r="X217" i="6" s="1"/>
  <c r="D217" i="6"/>
  <c r="Q217" i="6" s="1"/>
  <c r="C217" i="6"/>
  <c r="B217" i="6"/>
  <c r="O217" i="6" s="1"/>
  <c r="A217" i="6"/>
  <c r="U216" i="6"/>
  <c r="S216" i="6"/>
  <c r="R216" i="6"/>
  <c r="P216" i="6"/>
  <c r="O216" i="6"/>
  <c r="N216" i="6"/>
  <c r="M216" i="6"/>
  <c r="L216" i="6"/>
  <c r="K216" i="6"/>
  <c r="J216" i="6"/>
  <c r="H216" i="6"/>
  <c r="I216" i="6" s="1"/>
  <c r="G216" i="6"/>
  <c r="F216" i="6"/>
  <c r="T216" i="6" s="1"/>
  <c r="E216" i="6"/>
  <c r="D216" i="6"/>
  <c r="Q216" i="6" s="1"/>
  <c r="C216" i="6"/>
  <c r="B216" i="6"/>
  <c r="A216" i="6"/>
  <c r="O215" i="6"/>
  <c r="N215" i="6"/>
  <c r="M215" i="6"/>
  <c r="L215" i="6"/>
  <c r="P215" i="6" s="1"/>
  <c r="K215" i="6"/>
  <c r="U215" i="6" s="1"/>
  <c r="J215" i="6"/>
  <c r="S215" i="6" s="1"/>
  <c r="I215" i="6"/>
  <c r="H215" i="6"/>
  <c r="G215" i="6"/>
  <c r="F215" i="6"/>
  <c r="T215" i="6" s="1"/>
  <c r="E215" i="6"/>
  <c r="R215" i="6" s="1"/>
  <c r="D215" i="6"/>
  <c r="Q215" i="6" s="1"/>
  <c r="C215" i="6"/>
  <c r="B215" i="6"/>
  <c r="A215" i="6"/>
  <c r="U214" i="6"/>
  <c r="T214" i="6"/>
  <c r="S214" i="6"/>
  <c r="P214" i="6"/>
  <c r="O214" i="6"/>
  <c r="N214" i="6"/>
  <c r="M214" i="6"/>
  <c r="L214" i="6"/>
  <c r="K214" i="6"/>
  <c r="J214" i="6"/>
  <c r="I214" i="6"/>
  <c r="G214" i="6"/>
  <c r="H214" i="6" s="1"/>
  <c r="F214" i="6"/>
  <c r="E214" i="6"/>
  <c r="R214" i="6" s="1"/>
  <c r="D214" i="6"/>
  <c r="Q214" i="6" s="1"/>
  <c r="B214" i="6"/>
  <c r="A214" i="6"/>
  <c r="U213" i="6"/>
  <c r="T213" i="6"/>
  <c r="Q213" i="6"/>
  <c r="O213" i="6"/>
  <c r="M213" i="6"/>
  <c r="L213" i="6"/>
  <c r="P213" i="6" s="1"/>
  <c r="K213" i="6"/>
  <c r="J213" i="6"/>
  <c r="S213" i="6" s="1"/>
  <c r="G213" i="6"/>
  <c r="H213" i="6" s="1"/>
  <c r="I213" i="6" s="1"/>
  <c r="F213" i="6"/>
  <c r="E213" i="6"/>
  <c r="R213" i="6" s="1"/>
  <c r="D213" i="6"/>
  <c r="C213" i="6"/>
  <c r="B213" i="6"/>
  <c r="A213" i="6"/>
  <c r="T212" i="6"/>
  <c r="S212" i="6"/>
  <c r="Q212" i="6"/>
  <c r="P212" i="6"/>
  <c r="M212" i="6"/>
  <c r="L212" i="6"/>
  <c r="K212" i="6"/>
  <c r="U212" i="6" s="1"/>
  <c r="J212" i="6"/>
  <c r="G212" i="6"/>
  <c r="H212" i="6" s="1"/>
  <c r="I212" i="6" s="1"/>
  <c r="F212" i="6"/>
  <c r="E212" i="6"/>
  <c r="R212" i="6" s="1"/>
  <c r="D212" i="6"/>
  <c r="B212" i="6"/>
  <c r="V212" i="6" s="1"/>
  <c r="W212" i="6" s="1"/>
  <c r="X212" i="6" s="1"/>
  <c r="A212" i="6"/>
  <c r="U211" i="6"/>
  <c r="R211" i="6"/>
  <c r="O211" i="6"/>
  <c r="M211" i="6"/>
  <c r="L211" i="6"/>
  <c r="P211" i="6" s="1"/>
  <c r="K211" i="6"/>
  <c r="J211" i="6"/>
  <c r="S211" i="6" s="1"/>
  <c r="G211" i="6"/>
  <c r="H211" i="6" s="1"/>
  <c r="F211" i="6"/>
  <c r="T211" i="6" s="1"/>
  <c r="E211" i="6"/>
  <c r="D211" i="6"/>
  <c r="Q211" i="6" s="1"/>
  <c r="C211" i="6"/>
  <c r="B211" i="6"/>
  <c r="N211" i="6" s="1"/>
  <c r="A211" i="6"/>
  <c r="T210" i="6"/>
  <c r="S210" i="6"/>
  <c r="R210" i="6"/>
  <c r="Q210" i="6"/>
  <c r="N210" i="6"/>
  <c r="M210" i="6"/>
  <c r="L210" i="6"/>
  <c r="P210" i="6" s="1"/>
  <c r="K210" i="6"/>
  <c r="U210" i="6" s="1"/>
  <c r="J210" i="6"/>
  <c r="G210" i="6"/>
  <c r="H210" i="6" s="1"/>
  <c r="I210" i="6" s="1"/>
  <c r="F210" i="6"/>
  <c r="E210" i="6"/>
  <c r="D210" i="6"/>
  <c r="C210" i="6"/>
  <c r="B210" i="6"/>
  <c r="O210" i="6" s="1"/>
  <c r="A210" i="6"/>
  <c r="U209" i="6"/>
  <c r="S209" i="6"/>
  <c r="P209" i="6"/>
  <c r="M209" i="6"/>
  <c r="L209" i="6"/>
  <c r="K209" i="6"/>
  <c r="J209" i="6"/>
  <c r="H209" i="6"/>
  <c r="I209" i="6" s="1"/>
  <c r="G209" i="6"/>
  <c r="F209" i="6"/>
  <c r="T209" i="6" s="1"/>
  <c r="E209" i="6"/>
  <c r="R209" i="6" s="1"/>
  <c r="D209" i="6"/>
  <c r="Q209" i="6" s="1"/>
  <c r="B209" i="6"/>
  <c r="A209" i="6"/>
  <c r="T208" i="6"/>
  <c r="S208" i="6"/>
  <c r="O208" i="6"/>
  <c r="N208" i="6"/>
  <c r="M208" i="6"/>
  <c r="L208" i="6"/>
  <c r="P208" i="6" s="1"/>
  <c r="K208" i="6"/>
  <c r="U208" i="6" s="1"/>
  <c r="J208" i="6"/>
  <c r="H208" i="6"/>
  <c r="G208" i="6"/>
  <c r="F208" i="6"/>
  <c r="E208" i="6"/>
  <c r="I208" i="6" s="1"/>
  <c r="D208" i="6"/>
  <c r="Q208" i="6" s="1"/>
  <c r="C208" i="6"/>
  <c r="B208" i="6"/>
  <c r="A208" i="6"/>
  <c r="P207" i="6"/>
  <c r="M207" i="6"/>
  <c r="L207" i="6"/>
  <c r="K207" i="6"/>
  <c r="U207" i="6" s="1"/>
  <c r="J207" i="6"/>
  <c r="S207" i="6" s="1"/>
  <c r="I207" i="6"/>
  <c r="H207" i="6"/>
  <c r="G207" i="6"/>
  <c r="F207" i="6"/>
  <c r="T207" i="6" s="1"/>
  <c r="E207" i="6"/>
  <c r="R207" i="6" s="1"/>
  <c r="D207" i="6"/>
  <c r="Q207" i="6" s="1"/>
  <c r="B207" i="6"/>
  <c r="A207" i="6"/>
  <c r="U206" i="6"/>
  <c r="T206" i="6"/>
  <c r="S206" i="6"/>
  <c r="R206" i="6"/>
  <c r="Q206" i="6"/>
  <c r="P206" i="6"/>
  <c r="O206" i="6"/>
  <c r="M206" i="6"/>
  <c r="L206" i="6"/>
  <c r="K206" i="6"/>
  <c r="J206" i="6"/>
  <c r="G206" i="6"/>
  <c r="H206" i="6" s="1"/>
  <c r="F206" i="6"/>
  <c r="E206" i="6"/>
  <c r="D206" i="6"/>
  <c r="B206" i="6"/>
  <c r="A206" i="6"/>
  <c r="U205" i="6"/>
  <c r="T205" i="6"/>
  <c r="S205" i="6"/>
  <c r="Q205" i="6"/>
  <c r="O205" i="6"/>
  <c r="N205" i="6"/>
  <c r="M205" i="6"/>
  <c r="L205" i="6"/>
  <c r="P205" i="6" s="1"/>
  <c r="K205" i="6"/>
  <c r="J205" i="6"/>
  <c r="G205" i="6"/>
  <c r="H205" i="6" s="1"/>
  <c r="I205" i="6" s="1"/>
  <c r="F205" i="6"/>
  <c r="V205" i="6" s="1"/>
  <c r="W205" i="6" s="1"/>
  <c r="X205" i="6" s="1"/>
  <c r="E205" i="6"/>
  <c r="R205" i="6" s="1"/>
  <c r="D205" i="6"/>
  <c r="C205" i="6"/>
  <c r="B205" i="6"/>
  <c r="A205" i="6"/>
  <c r="R204" i="6"/>
  <c r="Q204" i="6"/>
  <c r="O204" i="6"/>
  <c r="M204" i="6"/>
  <c r="L204" i="6"/>
  <c r="P204" i="6" s="1"/>
  <c r="K204" i="6"/>
  <c r="U204" i="6" s="1"/>
  <c r="J204" i="6"/>
  <c r="S204" i="6" s="1"/>
  <c r="H204" i="6"/>
  <c r="I204" i="6" s="1"/>
  <c r="G204" i="6"/>
  <c r="F204" i="6"/>
  <c r="T204" i="6" s="1"/>
  <c r="E204" i="6"/>
  <c r="D204" i="6"/>
  <c r="B204" i="6"/>
  <c r="A204" i="6"/>
  <c r="T203" i="6"/>
  <c r="S203" i="6"/>
  <c r="Q203" i="6"/>
  <c r="N203" i="6"/>
  <c r="M203" i="6"/>
  <c r="L203" i="6"/>
  <c r="P203" i="6" s="1"/>
  <c r="K203" i="6"/>
  <c r="U203" i="6" s="1"/>
  <c r="J203" i="6"/>
  <c r="G203" i="6"/>
  <c r="H203" i="6" s="1"/>
  <c r="I203" i="6" s="1"/>
  <c r="F203" i="6"/>
  <c r="E203" i="6"/>
  <c r="R203" i="6" s="1"/>
  <c r="D203" i="6"/>
  <c r="C203" i="6"/>
  <c r="B203" i="6"/>
  <c r="O203" i="6" s="1"/>
  <c r="A203" i="6"/>
  <c r="U202" i="6"/>
  <c r="S202" i="6"/>
  <c r="P202" i="6"/>
  <c r="M202" i="6"/>
  <c r="L202" i="6"/>
  <c r="K202" i="6"/>
  <c r="J202" i="6"/>
  <c r="G202" i="6"/>
  <c r="H202" i="6" s="1"/>
  <c r="F202" i="6"/>
  <c r="T202" i="6" s="1"/>
  <c r="E202" i="6"/>
  <c r="R202" i="6" s="1"/>
  <c r="D202" i="6"/>
  <c r="Q202" i="6" s="1"/>
  <c r="C202" i="6"/>
  <c r="B202" i="6"/>
  <c r="A202" i="6"/>
  <c r="R201" i="6"/>
  <c r="Q201" i="6"/>
  <c r="O201" i="6"/>
  <c r="N201" i="6"/>
  <c r="M201" i="6"/>
  <c r="L201" i="6"/>
  <c r="P201" i="6" s="1"/>
  <c r="K201" i="6"/>
  <c r="U201" i="6" s="1"/>
  <c r="J201" i="6"/>
  <c r="S201" i="6" s="1"/>
  <c r="I201" i="6"/>
  <c r="H201" i="6"/>
  <c r="G201" i="6"/>
  <c r="F201" i="6"/>
  <c r="T201" i="6" s="1"/>
  <c r="E201" i="6"/>
  <c r="D201" i="6"/>
  <c r="C201" i="6"/>
  <c r="B201" i="6"/>
  <c r="A201" i="6"/>
  <c r="U200" i="6"/>
  <c r="T200" i="6"/>
  <c r="S200" i="6"/>
  <c r="P200" i="6"/>
  <c r="O200" i="6"/>
  <c r="N200" i="6"/>
  <c r="M200" i="6"/>
  <c r="L200" i="6"/>
  <c r="K200" i="6"/>
  <c r="J200" i="6"/>
  <c r="G200" i="6"/>
  <c r="H200" i="6" s="1"/>
  <c r="F200" i="6"/>
  <c r="E200" i="6"/>
  <c r="R200" i="6" s="1"/>
  <c r="D200" i="6"/>
  <c r="Q200" i="6" s="1"/>
  <c r="B200" i="6"/>
  <c r="C200" i="6" s="1"/>
  <c r="A200" i="6"/>
  <c r="S199" i="6"/>
  <c r="R199" i="6"/>
  <c r="O199" i="6"/>
  <c r="N199" i="6"/>
  <c r="M199" i="6"/>
  <c r="L199" i="6"/>
  <c r="P199" i="6" s="1"/>
  <c r="K199" i="6"/>
  <c r="U199" i="6" s="1"/>
  <c r="J199" i="6"/>
  <c r="I199" i="6"/>
  <c r="G199" i="6"/>
  <c r="H199" i="6" s="1"/>
  <c r="F199" i="6"/>
  <c r="T199" i="6" s="1"/>
  <c r="E199" i="6"/>
  <c r="D199" i="6"/>
  <c r="Q199" i="6" s="1"/>
  <c r="B199" i="6"/>
  <c r="A199" i="6"/>
  <c r="U198" i="6"/>
  <c r="S198" i="6"/>
  <c r="Q198" i="6"/>
  <c r="O198" i="6"/>
  <c r="M198" i="6"/>
  <c r="L198" i="6"/>
  <c r="P198" i="6" s="1"/>
  <c r="K198" i="6"/>
  <c r="J198" i="6"/>
  <c r="G198" i="6"/>
  <c r="H198" i="6" s="1"/>
  <c r="F198" i="6"/>
  <c r="T198" i="6" s="1"/>
  <c r="E198" i="6"/>
  <c r="R198" i="6" s="1"/>
  <c r="D198" i="6"/>
  <c r="B198" i="6"/>
  <c r="N198" i="6" s="1"/>
  <c r="A198" i="6"/>
  <c r="T197" i="6"/>
  <c r="R197" i="6"/>
  <c r="Q197" i="6"/>
  <c r="O197" i="6"/>
  <c r="M197" i="6"/>
  <c r="L197" i="6"/>
  <c r="P197" i="6" s="1"/>
  <c r="K197" i="6"/>
  <c r="U197" i="6" s="1"/>
  <c r="J197" i="6"/>
  <c r="S197" i="6" s="1"/>
  <c r="H197" i="6"/>
  <c r="I197" i="6" s="1"/>
  <c r="G197" i="6"/>
  <c r="F197" i="6"/>
  <c r="E197" i="6"/>
  <c r="D197" i="6"/>
  <c r="B197" i="6"/>
  <c r="N197" i="6" s="1"/>
  <c r="A197" i="6"/>
  <c r="U196" i="6"/>
  <c r="T196" i="6"/>
  <c r="S196" i="6"/>
  <c r="R196" i="6"/>
  <c r="P196" i="6"/>
  <c r="M196" i="6"/>
  <c r="L196" i="6"/>
  <c r="K196" i="6"/>
  <c r="J196" i="6"/>
  <c r="G196" i="6"/>
  <c r="H196" i="6" s="1"/>
  <c r="F196" i="6"/>
  <c r="E196" i="6"/>
  <c r="D196" i="6"/>
  <c r="Q196" i="6" s="1"/>
  <c r="C196" i="6"/>
  <c r="B196" i="6"/>
  <c r="A196" i="6"/>
  <c r="U195" i="6"/>
  <c r="S195" i="6"/>
  <c r="R195" i="6"/>
  <c r="Q195" i="6"/>
  <c r="O195" i="6"/>
  <c r="N195" i="6"/>
  <c r="M195" i="6"/>
  <c r="L195" i="6"/>
  <c r="P195" i="6" s="1"/>
  <c r="K195" i="6"/>
  <c r="J195" i="6"/>
  <c r="H195" i="6"/>
  <c r="I195" i="6" s="1"/>
  <c r="G195" i="6"/>
  <c r="F195" i="6"/>
  <c r="T195" i="6" s="1"/>
  <c r="E195" i="6"/>
  <c r="D195" i="6"/>
  <c r="C195" i="6"/>
  <c r="B195" i="6"/>
  <c r="A195" i="6"/>
  <c r="V194" i="6"/>
  <c r="W194" i="6" s="1"/>
  <c r="X194" i="6" s="1"/>
  <c r="T194" i="6"/>
  <c r="Q194" i="6"/>
  <c r="O194" i="6"/>
  <c r="N194" i="6"/>
  <c r="M194" i="6"/>
  <c r="L194" i="6"/>
  <c r="P194" i="6" s="1"/>
  <c r="K194" i="6"/>
  <c r="U194" i="6" s="1"/>
  <c r="J194" i="6"/>
  <c r="S194" i="6" s="1"/>
  <c r="I194" i="6"/>
  <c r="H194" i="6"/>
  <c r="G194" i="6"/>
  <c r="F194" i="6"/>
  <c r="E194" i="6"/>
  <c r="R194" i="6" s="1"/>
  <c r="D194" i="6"/>
  <c r="C194" i="6"/>
  <c r="B194" i="6"/>
  <c r="A194" i="6"/>
  <c r="U193" i="6"/>
  <c r="S193" i="6"/>
  <c r="R193" i="6"/>
  <c r="M193" i="6"/>
  <c r="L193" i="6"/>
  <c r="P193" i="6" s="1"/>
  <c r="K193" i="6"/>
  <c r="J193" i="6"/>
  <c r="H193" i="6"/>
  <c r="I193" i="6" s="1"/>
  <c r="G193" i="6"/>
  <c r="F193" i="6"/>
  <c r="T193" i="6" s="1"/>
  <c r="E193" i="6"/>
  <c r="D193" i="6"/>
  <c r="Q193" i="6" s="1"/>
  <c r="B193" i="6"/>
  <c r="O193" i="6" s="1"/>
  <c r="A193" i="6"/>
  <c r="R192" i="6"/>
  <c r="Q192" i="6"/>
  <c r="O192" i="6"/>
  <c r="N192" i="6"/>
  <c r="M192" i="6"/>
  <c r="L192" i="6"/>
  <c r="P192" i="6" s="1"/>
  <c r="K192" i="6"/>
  <c r="U192" i="6" s="1"/>
  <c r="J192" i="6"/>
  <c r="S192" i="6" s="1"/>
  <c r="G192" i="6"/>
  <c r="H192" i="6" s="1"/>
  <c r="I192" i="6" s="1"/>
  <c r="F192" i="6"/>
  <c r="T192" i="6" s="1"/>
  <c r="E192" i="6"/>
  <c r="D192" i="6"/>
  <c r="C192" i="6"/>
  <c r="B192" i="6"/>
  <c r="A192" i="6"/>
  <c r="U191" i="6"/>
  <c r="T191" i="6"/>
  <c r="S191" i="6"/>
  <c r="P191" i="6"/>
  <c r="O191" i="6"/>
  <c r="N191" i="6"/>
  <c r="M191" i="6"/>
  <c r="L191" i="6"/>
  <c r="K191" i="6"/>
  <c r="J191" i="6"/>
  <c r="G191" i="6"/>
  <c r="H191" i="6" s="1"/>
  <c r="I191" i="6" s="1"/>
  <c r="F191" i="6"/>
  <c r="E191" i="6"/>
  <c r="R191" i="6" s="1"/>
  <c r="D191" i="6"/>
  <c r="Q191" i="6" s="1"/>
  <c r="C191" i="6"/>
  <c r="B191" i="6"/>
  <c r="A191" i="6"/>
  <c r="U190" i="6"/>
  <c r="R190" i="6"/>
  <c r="Q190" i="6"/>
  <c r="P190" i="6"/>
  <c r="O190" i="6"/>
  <c r="M190" i="6"/>
  <c r="L190" i="6"/>
  <c r="K190" i="6"/>
  <c r="J190" i="6"/>
  <c r="S190" i="6" s="1"/>
  <c r="G190" i="6"/>
  <c r="H190" i="6" s="1"/>
  <c r="I190" i="6" s="1"/>
  <c r="F190" i="6"/>
  <c r="T190" i="6" s="1"/>
  <c r="E190" i="6"/>
  <c r="D190" i="6"/>
  <c r="B190" i="6"/>
  <c r="N190" i="6" s="1"/>
  <c r="A190" i="6"/>
  <c r="T189" i="6"/>
  <c r="Q189" i="6"/>
  <c r="N189" i="6"/>
  <c r="M189" i="6"/>
  <c r="L189" i="6"/>
  <c r="P189" i="6" s="1"/>
  <c r="K189" i="6"/>
  <c r="U189" i="6" s="1"/>
  <c r="J189" i="6"/>
  <c r="S189" i="6" s="1"/>
  <c r="H189" i="6"/>
  <c r="I189" i="6" s="1"/>
  <c r="G189" i="6"/>
  <c r="F189" i="6"/>
  <c r="E189" i="6"/>
  <c r="R189" i="6" s="1"/>
  <c r="D189" i="6"/>
  <c r="B189" i="6"/>
  <c r="O189" i="6" s="1"/>
  <c r="A189" i="6"/>
  <c r="U188" i="6"/>
  <c r="T188" i="6"/>
  <c r="S188" i="6"/>
  <c r="O188" i="6"/>
  <c r="N188" i="6"/>
  <c r="M188" i="6"/>
  <c r="L188" i="6"/>
  <c r="P188" i="6" s="1"/>
  <c r="K188" i="6"/>
  <c r="J188" i="6"/>
  <c r="G188" i="6"/>
  <c r="H188" i="6" s="1"/>
  <c r="I188" i="6" s="1"/>
  <c r="F188" i="6"/>
  <c r="E188" i="6"/>
  <c r="R188" i="6" s="1"/>
  <c r="D188" i="6"/>
  <c r="Q188" i="6" s="1"/>
  <c r="C188" i="6"/>
  <c r="B188" i="6"/>
  <c r="A188" i="6"/>
  <c r="T187" i="6"/>
  <c r="R187" i="6"/>
  <c r="Q187" i="6"/>
  <c r="P187" i="6"/>
  <c r="O187" i="6"/>
  <c r="N187" i="6"/>
  <c r="M187" i="6"/>
  <c r="L187" i="6"/>
  <c r="K187" i="6"/>
  <c r="U187" i="6" s="1"/>
  <c r="J187" i="6"/>
  <c r="S187" i="6" s="1"/>
  <c r="H187" i="6"/>
  <c r="I187" i="6" s="1"/>
  <c r="G187" i="6"/>
  <c r="F187" i="6"/>
  <c r="E187" i="6"/>
  <c r="D187" i="6"/>
  <c r="C187" i="6"/>
  <c r="B187" i="6"/>
  <c r="A187" i="6"/>
  <c r="T186" i="6"/>
  <c r="O186" i="6"/>
  <c r="N186" i="6"/>
  <c r="M186" i="6"/>
  <c r="L186" i="6"/>
  <c r="P186" i="6" s="1"/>
  <c r="K186" i="6"/>
  <c r="U186" i="6" s="1"/>
  <c r="J186" i="6"/>
  <c r="S186" i="6" s="1"/>
  <c r="H186" i="6"/>
  <c r="I186" i="6" s="1"/>
  <c r="G186" i="6"/>
  <c r="F186" i="6"/>
  <c r="E186" i="6"/>
  <c r="D186" i="6"/>
  <c r="Q186" i="6" s="1"/>
  <c r="B186" i="6"/>
  <c r="C186" i="6" s="1"/>
  <c r="A186" i="6"/>
  <c r="U185" i="6"/>
  <c r="R185" i="6"/>
  <c r="Q185" i="6"/>
  <c r="P185" i="6"/>
  <c r="N185" i="6"/>
  <c r="M185" i="6"/>
  <c r="L185" i="6"/>
  <c r="K185" i="6"/>
  <c r="J185" i="6"/>
  <c r="S185" i="6" s="1"/>
  <c r="H185" i="6"/>
  <c r="I185" i="6" s="1"/>
  <c r="G185" i="6"/>
  <c r="F185" i="6"/>
  <c r="T185" i="6" s="1"/>
  <c r="E185" i="6"/>
  <c r="D185" i="6"/>
  <c r="C185" i="6"/>
  <c r="B185" i="6"/>
  <c r="O185" i="6" s="1"/>
  <c r="A185" i="6"/>
  <c r="T184" i="6"/>
  <c r="S184" i="6"/>
  <c r="R184" i="6"/>
  <c r="Q184" i="6"/>
  <c r="P184" i="6"/>
  <c r="O184" i="6"/>
  <c r="M184" i="6"/>
  <c r="L184" i="6"/>
  <c r="K184" i="6"/>
  <c r="U184" i="6" s="1"/>
  <c r="J184" i="6"/>
  <c r="H184" i="6"/>
  <c r="I184" i="6" s="1"/>
  <c r="G184" i="6"/>
  <c r="F184" i="6"/>
  <c r="E184" i="6"/>
  <c r="D184" i="6"/>
  <c r="B184" i="6"/>
  <c r="V184" i="6" s="1"/>
  <c r="A184" i="6"/>
  <c r="R183" i="6"/>
  <c r="Q183" i="6"/>
  <c r="O183" i="6"/>
  <c r="N183" i="6"/>
  <c r="M183" i="6"/>
  <c r="L183" i="6"/>
  <c r="P183" i="6" s="1"/>
  <c r="K183" i="6"/>
  <c r="U183" i="6" s="1"/>
  <c r="J183" i="6"/>
  <c r="S183" i="6" s="1"/>
  <c r="G183" i="6"/>
  <c r="H183" i="6" s="1"/>
  <c r="I183" i="6" s="1"/>
  <c r="F183" i="6"/>
  <c r="T183" i="6" s="1"/>
  <c r="E183" i="6"/>
  <c r="D183" i="6"/>
  <c r="C183" i="6"/>
  <c r="B183" i="6"/>
  <c r="A183" i="6"/>
  <c r="U182" i="6"/>
  <c r="T182" i="6"/>
  <c r="S182" i="6"/>
  <c r="R182" i="6"/>
  <c r="Q182" i="6"/>
  <c r="P182" i="6"/>
  <c r="M182" i="6"/>
  <c r="L182" i="6"/>
  <c r="K182" i="6"/>
  <c r="J182" i="6"/>
  <c r="H182" i="6"/>
  <c r="I182" i="6" s="1"/>
  <c r="G182" i="6"/>
  <c r="F182" i="6"/>
  <c r="E182" i="6"/>
  <c r="D182" i="6"/>
  <c r="C182" i="6"/>
  <c r="B182" i="6"/>
  <c r="A182" i="6"/>
  <c r="U181" i="6"/>
  <c r="S181" i="6"/>
  <c r="Q181" i="6"/>
  <c r="O181" i="6"/>
  <c r="N181" i="6"/>
  <c r="M181" i="6"/>
  <c r="L181" i="6"/>
  <c r="P181" i="6" s="1"/>
  <c r="K181" i="6"/>
  <c r="J181" i="6"/>
  <c r="H181" i="6"/>
  <c r="I181" i="6" s="1"/>
  <c r="G181" i="6"/>
  <c r="F181" i="6"/>
  <c r="T181" i="6" s="1"/>
  <c r="E181" i="6"/>
  <c r="R181" i="6" s="1"/>
  <c r="V181" i="6" s="1"/>
  <c r="W181" i="6" s="1"/>
  <c r="X181" i="6" s="1"/>
  <c r="D181" i="6"/>
  <c r="B181" i="6"/>
  <c r="C181" i="6" s="1"/>
  <c r="A181" i="6"/>
  <c r="T180" i="6"/>
  <c r="Q180" i="6"/>
  <c r="O180" i="6"/>
  <c r="N180" i="6"/>
  <c r="M180" i="6"/>
  <c r="L180" i="6"/>
  <c r="P180" i="6" s="1"/>
  <c r="K180" i="6"/>
  <c r="U180" i="6" s="1"/>
  <c r="J180" i="6"/>
  <c r="S180" i="6" s="1"/>
  <c r="H180" i="6"/>
  <c r="I180" i="6" s="1"/>
  <c r="G180" i="6"/>
  <c r="F180" i="6"/>
  <c r="V180" i="6" s="1"/>
  <c r="W180" i="6" s="1"/>
  <c r="X180" i="6" s="1"/>
  <c r="E180" i="6"/>
  <c r="R180" i="6" s="1"/>
  <c r="D180" i="6"/>
  <c r="C180" i="6"/>
  <c r="B180" i="6"/>
  <c r="A180" i="6"/>
  <c r="U179" i="6"/>
  <c r="S179" i="6"/>
  <c r="P179" i="6"/>
  <c r="O179" i="6"/>
  <c r="M179" i="6"/>
  <c r="L179" i="6"/>
  <c r="K179" i="6"/>
  <c r="J179" i="6"/>
  <c r="G179" i="6"/>
  <c r="H179" i="6" s="1"/>
  <c r="I179" i="6" s="1"/>
  <c r="F179" i="6"/>
  <c r="T179" i="6" s="1"/>
  <c r="E179" i="6"/>
  <c r="R179" i="6" s="1"/>
  <c r="D179" i="6"/>
  <c r="Q179" i="6" s="1"/>
  <c r="B179" i="6"/>
  <c r="A179" i="6"/>
  <c r="R178" i="6"/>
  <c r="O178" i="6"/>
  <c r="N178" i="6"/>
  <c r="M178" i="6"/>
  <c r="L178" i="6"/>
  <c r="P178" i="6" s="1"/>
  <c r="K178" i="6"/>
  <c r="U178" i="6" s="1"/>
  <c r="J178" i="6"/>
  <c r="S178" i="6" s="1"/>
  <c r="G178" i="6"/>
  <c r="H178" i="6" s="1"/>
  <c r="I178" i="6" s="1"/>
  <c r="F178" i="6"/>
  <c r="T178" i="6" s="1"/>
  <c r="E178" i="6"/>
  <c r="D178" i="6"/>
  <c r="Q178" i="6" s="1"/>
  <c r="C178" i="6"/>
  <c r="B178" i="6"/>
  <c r="A178" i="6"/>
  <c r="U177" i="6"/>
  <c r="T177" i="6"/>
  <c r="S177" i="6"/>
  <c r="P177" i="6"/>
  <c r="O177" i="6"/>
  <c r="N177" i="6"/>
  <c r="M177" i="6"/>
  <c r="L177" i="6"/>
  <c r="K177" i="6"/>
  <c r="J177" i="6"/>
  <c r="H177" i="6"/>
  <c r="G177" i="6"/>
  <c r="F177" i="6"/>
  <c r="E177" i="6"/>
  <c r="R177" i="6" s="1"/>
  <c r="D177" i="6"/>
  <c r="Q177" i="6" s="1"/>
  <c r="C177" i="6"/>
  <c r="B177" i="6"/>
  <c r="A177" i="6"/>
  <c r="U176" i="6"/>
  <c r="Q176" i="6"/>
  <c r="P176" i="6"/>
  <c r="O176" i="6"/>
  <c r="N176" i="6"/>
  <c r="M176" i="6"/>
  <c r="L176" i="6"/>
  <c r="K176" i="6"/>
  <c r="J176" i="6"/>
  <c r="S176" i="6" s="1"/>
  <c r="G176" i="6"/>
  <c r="H176" i="6" s="1"/>
  <c r="I176" i="6" s="1"/>
  <c r="F176" i="6"/>
  <c r="T176" i="6" s="1"/>
  <c r="E176" i="6"/>
  <c r="R176" i="6" s="1"/>
  <c r="D176" i="6"/>
  <c r="B176" i="6"/>
  <c r="C176" i="6" s="1"/>
  <c r="A176" i="6"/>
  <c r="R175" i="6"/>
  <c r="Q175" i="6"/>
  <c r="P175" i="6"/>
  <c r="N175" i="6"/>
  <c r="M175" i="6"/>
  <c r="L175" i="6"/>
  <c r="K175" i="6"/>
  <c r="U175" i="6" s="1"/>
  <c r="J175" i="6"/>
  <c r="S175" i="6" s="1"/>
  <c r="I175" i="6"/>
  <c r="H175" i="6"/>
  <c r="G175" i="6"/>
  <c r="F175" i="6"/>
  <c r="T175" i="6" s="1"/>
  <c r="E175" i="6"/>
  <c r="D175" i="6"/>
  <c r="B175" i="6"/>
  <c r="C175" i="6" s="1"/>
  <c r="A175" i="6"/>
  <c r="M174" i="6"/>
  <c r="L174" i="6"/>
  <c r="P174" i="6" s="1"/>
  <c r="K174" i="6"/>
  <c r="U174" i="6" s="1"/>
  <c r="J174" i="6"/>
  <c r="S174" i="6" s="1"/>
  <c r="H174" i="6"/>
  <c r="I174" i="6" s="1"/>
  <c r="G174" i="6"/>
  <c r="F174" i="6"/>
  <c r="T174" i="6" s="1"/>
  <c r="E174" i="6"/>
  <c r="R174" i="6" s="1"/>
  <c r="D174" i="6"/>
  <c r="Q174" i="6" s="1"/>
  <c r="B174" i="6"/>
  <c r="A174" i="6"/>
  <c r="U173" i="6"/>
  <c r="S173" i="6"/>
  <c r="R173" i="6"/>
  <c r="Q173" i="6"/>
  <c r="P173" i="6"/>
  <c r="M173" i="6"/>
  <c r="L173" i="6"/>
  <c r="K173" i="6"/>
  <c r="J173" i="6"/>
  <c r="G173" i="6"/>
  <c r="H173" i="6" s="1"/>
  <c r="I173" i="6" s="1"/>
  <c r="F173" i="6"/>
  <c r="T173" i="6" s="1"/>
  <c r="E173" i="6"/>
  <c r="D173" i="6"/>
  <c r="B173" i="6"/>
  <c r="N173" i="6" s="1"/>
  <c r="A173" i="6"/>
  <c r="S172" i="6"/>
  <c r="O172" i="6"/>
  <c r="N172" i="6"/>
  <c r="M172" i="6"/>
  <c r="L172" i="6"/>
  <c r="P172" i="6" s="1"/>
  <c r="K172" i="6"/>
  <c r="U172" i="6" s="1"/>
  <c r="J172" i="6"/>
  <c r="H172" i="6"/>
  <c r="G172" i="6"/>
  <c r="F172" i="6"/>
  <c r="T172" i="6" s="1"/>
  <c r="E172" i="6"/>
  <c r="R172" i="6" s="1"/>
  <c r="V172" i="6" s="1"/>
  <c r="W172" i="6" s="1"/>
  <c r="X172" i="6" s="1"/>
  <c r="D172" i="6"/>
  <c r="Q172" i="6" s="1"/>
  <c r="C172" i="6"/>
  <c r="B172" i="6"/>
  <c r="A172" i="6"/>
  <c r="R171" i="6"/>
  <c r="O171" i="6"/>
  <c r="N171" i="6"/>
  <c r="M171" i="6"/>
  <c r="L171" i="6"/>
  <c r="P171" i="6" s="1"/>
  <c r="K171" i="6"/>
  <c r="U171" i="6" s="1"/>
  <c r="J171" i="6"/>
  <c r="S171" i="6" s="1"/>
  <c r="G171" i="6"/>
  <c r="H171" i="6" s="1"/>
  <c r="F171" i="6"/>
  <c r="T171" i="6" s="1"/>
  <c r="E171" i="6"/>
  <c r="D171" i="6"/>
  <c r="Q171" i="6" s="1"/>
  <c r="B171" i="6"/>
  <c r="C171" i="6" s="1"/>
  <c r="A171" i="6"/>
  <c r="U170" i="6"/>
  <c r="S170" i="6"/>
  <c r="P170" i="6"/>
  <c r="N170" i="6"/>
  <c r="M170" i="6"/>
  <c r="L170" i="6"/>
  <c r="K170" i="6"/>
  <c r="J170" i="6"/>
  <c r="H170" i="6"/>
  <c r="I170" i="6" s="1"/>
  <c r="G170" i="6"/>
  <c r="F170" i="6"/>
  <c r="T170" i="6" s="1"/>
  <c r="E170" i="6"/>
  <c r="R170" i="6" s="1"/>
  <c r="D170" i="6"/>
  <c r="Q170" i="6" s="1"/>
  <c r="B170" i="6"/>
  <c r="O170" i="6" s="1"/>
  <c r="A170" i="6"/>
  <c r="U169" i="6"/>
  <c r="S169" i="6"/>
  <c r="R169" i="6"/>
  <c r="Q169" i="6"/>
  <c r="P169" i="6"/>
  <c r="O169" i="6"/>
  <c r="N169" i="6"/>
  <c r="M169" i="6"/>
  <c r="L169" i="6"/>
  <c r="K169" i="6"/>
  <c r="J169" i="6"/>
  <c r="G169" i="6"/>
  <c r="H169" i="6" s="1"/>
  <c r="F169" i="6"/>
  <c r="T169" i="6" s="1"/>
  <c r="E169" i="6"/>
  <c r="D169" i="6"/>
  <c r="B169" i="6"/>
  <c r="A169" i="6"/>
  <c r="R168" i="6"/>
  <c r="Q168" i="6"/>
  <c r="O168" i="6"/>
  <c r="N168" i="6"/>
  <c r="M168" i="6"/>
  <c r="L168" i="6"/>
  <c r="P168" i="6" s="1"/>
  <c r="K168" i="6"/>
  <c r="U168" i="6" s="1"/>
  <c r="J168" i="6"/>
  <c r="S168" i="6" s="1"/>
  <c r="H168" i="6"/>
  <c r="I168" i="6" s="1"/>
  <c r="G168" i="6"/>
  <c r="F168" i="6"/>
  <c r="E168" i="6"/>
  <c r="D168" i="6"/>
  <c r="B168" i="6"/>
  <c r="C168" i="6" s="1"/>
  <c r="A168" i="6"/>
  <c r="T167" i="6"/>
  <c r="S167" i="6"/>
  <c r="R167" i="6"/>
  <c r="M167" i="6"/>
  <c r="L167" i="6"/>
  <c r="P167" i="6" s="1"/>
  <c r="K167" i="6"/>
  <c r="U167" i="6" s="1"/>
  <c r="J167" i="6"/>
  <c r="G167" i="6"/>
  <c r="H167" i="6" s="1"/>
  <c r="I167" i="6" s="1"/>
  <c r="F167" i="6"/>
  <c r="E167" i="6"/>
  <c r="D167" i="6"/>
  <c r="Q167" i="6" s="1"/>
  <c r="B167" i="6"/>
  <c r="A167" i="6"/>
  <c r="U166" i="6"/>
  <c r="S166" i="6"/>
  <c r="Q166" i="6"/>
  <c r="O166" i="6"/>
  <c r="N166" i="6"/>
  <c r="M166" i="6"/>
  <c r="L166" i="6"/>
  <c r="P166" i="6" s="1"/>
  <c r="K166" i="6"/>
  <c r="J166" i="6"/>
  <c r="G166" i="6"/>
  <c r="H166" i="6" s="1"/>
  <c r="I166" i="6" s="1"/>
  <c r="F166" i="6"/>
  <c r="T166" i="6" s="1"/>
  <c r="E166" i="6"/>
  <c r="R166" i="6" s="1"/>
  <c r="D166" i="6"/>
  <c r="B166" i="6"/>
  <c r="C166" i="6" s="1"/>
  <c r="A166" i="6"/>
  <c r="S165" i="6"/>
  <c r="R165" i="6"/>
  <c r="Q165" i="6"/>
  <c r="P165" i="6"/>
  <c r="N165" i="6"/>
  <c r="M165" i="6"/>
  <c r="L165" i="6"/>
  <c r="K165" i="6"/>
  <c r="U165" i="6" s="1"/>
  <c r="J165" i="6"/>
  <c r="H165" i="6"/>
  <c r="G165" i="6"/>
  <c r="F165" i="6"/>
  <c r="T165" i="6" s="1"/>
  <c r="E165" i="6"/>
  <c r="D165" i="6"/>
  <c r="B165" i="6"/>
  <c r="V165" i="6" s="1"/>
  <c r="W165" i="6" s="1"/>
  <c r="X165" i="6" s="1"/>
  <c r="A165" i="6"/>
  <c r="U164" i="6"/>
  <c r="R164" i="6"/>
  <c r="O164" i="6"/>
  <c r="N164" i="6"/>
  <c r="M164" i="6"/>
  <c r="L164" i="6"/>
  <c r="P164" i="6" s="1"/>
  <c r="K164" i="6"/>
  <c r="J164" i="6"/>
  <c r="S164" i="6" s="1"/>
  <c r="H164" i="6"/>
  <c r="I164" i="6" s="1"/>
  <c r="G164" i="6"/>
  <c r="F164" i="6"/>
  <c r="T164" i="6" s="1"/>
  <c r="E164" i="6"/>
  <c r="D164" i="6"/>
  <c r="Q164" i="6" s="1"/>
  <c r="B164" i="6"/>
  <c r="C164" i="6" s="1"/>
  <c r="A164" i="6"/>
  <c r="U163" i="6"/>
  <c r="S163" i="6"/>
  <c r="R163" i="6"/>
  <c r="Q163" i="6"/>
  <c r="P163" i="6"/>
  <c r="N163" i="6"/>
  <c r="M163" i="6"/>
  <c r="L163" i="6"/>
  <c r="K163" i="6"/>
  <c r="J163" i="6"/>
  <c r="G163" i="6"/>
  <c r="H163" i="6" s="1"/>
  <c r="I163" i="6" s="1"/>
  <c r="F163" i="6"/>
  <c r="T163" i="6" s="1"/>
  <c r="E163" i="6"/>
  <c r="D163" i="6"/>
  <c r="B163" i="6"/>
  <c r="O163" i="6" s="1"/>
  <c r="A163" i="6"/>
  <c r="U162" i="6"/>
  <c r="O162" i="6"/>
  <c r="N162" i="6"/>
  <c r="M162" i="6"/>
  <c r="L162" i="6"/>
  <c r="P162" i="6" s="1"/>
  <c r="K162" i="6"/>
  <c r="J162" i="6"/>
  <c r="S162" i="6" s="1"/>
  <c r="G162" i="6"/>
  <c r="H162" i="6" s="1"/>
  <c r="F162" i="6"/>
  <c r="T162" i="6" s="1"/>
  <c r="E162" i="6"/>
  <c r="R162" i="6" s="1"/>
  <c r="D162" i="6"/>
  <c r="Q162" i="6" s="1"/>
  <c r="B162" i="6"/>
  <c r="A162" i="6"/>
  <c r="R161" i="6"/>
  <c r="Q161" i="6"/>
  <c r="P161" i="6"/>
  <c r="N161" i="6"/>
  <c r="M161" i="6"/>
  <c r="L161" i="6"/>
  <c r="K161" i="6"/>
  <c r="U161" i="6" s="1"/>
  <c r="J161" i="6"/>
  <c r="S161" i="6" s="1"/>
  <c r="H161" i="6"/>
  <c r="I161" i="6" s="1"/>
  <c r="G161" i="6"/>
  <c r="F161" i="6"/>
  <c r="T161" i="6" s="1"/>
  <c r="E161" i="6"/>
  <c r="D161" i="6"/>
  <c r="B161" i="6"/>
  <c r="A161" i="6"/>
  <c r="P160" i="6"/>
  <c r="M160" i="6"/>
  <c r="L160" i="6"/>
  <c r="K160" i="6"/>
  <c r="U160" i="6" s="1"/>
  <c r="J160" i="6"/>
  <c r="S160" i="6" s="1"/>
  <c r="G160" i="6"/>
  <c r="H160" i="6" s="1"/>
  <c r="I160" i="6" s="1"/>
  <c r="F160" i="6"/>
  <c r="T160" i="6" s="1"/>
  <c r="E160" i="6"/>
  <c r="R160" i="6" s="1"/>
  <c r="D160" i="6"/>
  <c r="Q160" i="6" s="1"/>
  <c r="B160" i="6"/>
  <c r="A160" i="6"/>
  <c r="U159" i="6"/>
  <c r="S159" i="6"/>
  <c r="R159" i="6"/>
  <c r="Q159" i="6"/>
  <c r="P159" i="6"/>
  <c r="O159" i="6"/>
  <c r="N159" i="6"/>
  <c r="M159" i="6"/>
  <c r="L159" i="6"/>
  <c r="K159" i="6"/>
  <c r="J159" i="6"/>
  <c r="H159" i="6"/>
  <c r="I159" i="6" s="1"/>
  <c r="G159" i="6"/>
  <c r="F159" i="6"/>
  <c r="T159" i="6" s="1"/>
  <c r="E159" i="6"/>
  <c r="D159" i="6"/>
  <c r="C159" i="6"/>
  <c r="B159" i="6"/>
  <c r="A159" i="6"/>
  <c r="Q158" i="6"/>
  <c r="O158" i="6"/>
  <c r="N158" i="6"/>
  <c r="M158" i="6"/>
  <c r="L158" i="6"/>
  <c r="P158" i="6" s="1"/>
  <c r="K158" i="6"/>
  <c r="U158" i="6" s="1"/>
  <c r="J158" i="6"/>
  <c r="S158" i="6" s="1"/>
  <c r="H158" i="6"/>
  <c r="G158" i="6"/>
  <c r="F158" i="6"/>
  <c r="T158" i="6" s="1"/>
  <c r="E158" i="6"/>
  <c r="R158" i="6" s="1"/>
  <c r="D158" i="6"/>
  <c r="B158" i="6"/>
  <c r="C158" i="6" s="1"/>
  <c r="A158" i="6"/>
  <c r="U157" i="6"/>
  <c r="T157" i="6"/>
  <c r="R157" i="6"/>
  <c r="O157" i="6"/>
  <c r="N157" i="6"/>
  <c r="M157" i="6"/>
  <c r="L157" i="6"/>
  <c r="P157" i="6" s="1"/>
  <c r="K157" i="6"/>
  <c r="J157" i="6"/>
  <c r="S157" i="6" s="1"/>
  <c r="G157" i="6"/>
  <c r="H157" i="6" s="1"/>
  <c r="I157" i="6" s="1"/>
  <c r="F157" i="6"/>
  <c r="V157" i="6" s="1"/>
  <c r="W157" i="6" s="1"/>
  <c r="X157" i="6" s="1"/>
  <c r="E157" i="6"/>
  <c r="D157" i="6"/>
  <c r="Q157" i="6" s="1"/>
  <c r="B157" i="6"/>
  <c r="C157" i="6" s="1"/>
  <c r="A157" i="6"/>
  <c r="U156" i="6"/>
  <c r="R156" i="6"/>
  <c r="Q156" i="6"/>
  <c r="P156" i="6"/>
  <c r="N156" i="6"/>
  <c r="M156" i="6"/>
  <c r="L156" i="6"/>
  <c r="K156" i="6"/>
  <c r="J156" i="6"/>
  <c r="S156" i="6" s="1"/>
  <c r="H156" i="6"/>
  <c r="I156" i="6" s="1"/>
  <c r="G156" i="6"/>
  <c r="F156" i="6"/>
  <c r="T156" i="6" s="1"/>
  <c r="E156" i="6"/>
  <c r="D156" i="6"/>
  <c r="B156" i="6"/>
  <c r="O156" i="6" s="1"/>
  <c r="A156" i="6"/>
  <c r="U155" i="6"/>
  <c r="T155" i="6"/>
  <c r="S155" i="6"/>
  <c r="R155" i="6"/>
  <c r="Q155" i="6"/>
  <c r="P155" i="6"/>
  <c r="M155" i="6"/>
  <c r="L155" i="6"/>
  <c r="K155" i="6"/>
  <c r="J155" i="6"/>
  <c r="G155" i="6"/>
  <c r="H155" i="6" s="1"/>
  <c r="I155" i="6" s="1"/>
  <c r="F155" i="6"/>
  <c r="E155" i="6"/>
  <c r="D155" i="6"/>
  <c r="B155" i="6"/>
  <c r="V155" i="6" s="1"/>
  <c r="W155" i="6" s="1"/>
  <c r="X155" i="6" s="1"/>
  <c r="A155" i="6"/>
  <c r="R154" i="6"/>
  <c r="Q154" i="6"/>
  <c r="O154" i="6"/>
  <c r="N154" i="6"/>
  <c r="M154" i="6"/>
  <c r="L154" i="6"/>
  <c r="P154" i="6" s="1"/>
  <c r="K154" i="6"/>
  <c r="U154" i="6" s="1"/>
  <c r="J154" i="6"/>
  <c r="S154" i="6" s="1"/>
  <c r="H154" i="6"/>
  <c r="I154" i="6" s="1"/>
  <c r="G154" i="6"/>
  <c r="F154" i="6"/>
  <c r="T154" i="6" s="1"/>
  <c r="E154" i="6"/>
  <c r="D154" i="6"/>
  <c r="B154" i="6"/>
  <c r="C154" i="6" s="1"/>
  <c r="A154" i="6"/>
  <c r="U153" i="6"/>
  <c r="T153" i="6"/>
  <c r="S153" i="6"/>
  <c r="R153" i="6"/>
  <c r="P153" i="6"/>
  <c r="M153" i="6"/>
  <c r="L153" i="6"/>
  <c r="K153" i="6"/>
  <c r="J153" i="6"/>
  <c r="H153" i="6"/>
  <c r="I153" i="6" s="1"/>
  <c r="G153" i="6"/>
  <c r="F153" i="6"/>
  <c r="E153" i="6"/>
  <c r="D153" i="6"/>
  <c r="Q153" i="6" s="1"/>
  <c r="B153" i="6"/>
  <c r="V153" i="6" s="1"/>
  <c r="W153" i="6" s="1"/>
  <c r="X153" i="6" s="1"/>
  <c r="A153" i="6"/>
  <c r="U152" i="6"/>
  <c r="S152" i="6"/>
  <c r="R152" i="6"/>
  <c r="Q152" i="6"/>
  <c r="M152" i="6"/>
  <c r="L152" i="6"/>
  <c r="P152" i="6" s="1"/>
  <c r="K152" i="6"/>
  <c r="J152" i="6"/>
  <c r="I152" i="6"/>
  <c r="H152" i="6"/>
  <c r="V152" i="6" s="1"/>
  <c r="W152" i="6" s="1"/>
  <c r="X152" i="6" s="1"/>
  <c r="G152" i="6"/>
  <c r="F152" i="6"/>
  <c r="T152" i="6" s="1"/>
  <c r="E152" i="6"/>
  <c r="D152" i="6"/>
  <c r="B152" i="6"/>
  <c r="C152" i="6" s="1"/>
  <c r="A152" i="6"/>
  <c r="S151" i="6"/>
  <c r="R151" i="6"/>
  <c r="P151" i="6"/>
  <c r="O151" i="6"/>
  <c r="N151" i="6"/>
  <c r="M151" i="6"/>
  <c r="L151" i="6"/>
  <c r="K151" i="6"/>
  <c r="U151" i="6" s="1"/>
  <c r="J151" i="6"/>
  <c r="H151" i="6"/>
  <c r="G151" i="6"/>
  <c r="F151" i="6"/>
  <c r="T151" i="6" s="1"/>
  <c r="E151" i="6"/>
  <c r="D151" i="6"/>
  <c r="Q151" i="6" s="1"/>
  <c r="C151" i="6"/>
  <c r="B151" i="6"/>
  <c r="V151" i="6" s="1"/>
  <c r="W151" i="6" s="1"/>
  <c r="X151" i="6" s="1"/>
  <c r="A151" i="6"/>
  <c r="T150" i="6"/>
  <c r="R150" i="6"/>
  <c r="O150" i="6"/>
  <c r="M150" i="6"/>
  <c r="L150" i="6"/>
  <c r="P150" i="6" s="1"/>
  <c r="K150" i="6"/>
  <c r="U150" i="6" s="1"/>
  <c r="J150" i="6"/>
  <c r="S150" i="6" s="1"/>
  <c r="I150" i="6"/>
  <c r="H150" i="6"/>
  <c r="G150" i="6"/>
  <c r="F150" i="6"/>
  <c r="E150" i="6"/>
  <c r="D150" i="6"/>
  <c r="Q150" i="6" s="1"/>
  <c r="B150" i="6"/>
  <c r="C150" i="6" s="1"/>
  <c r="A150" i="6"/>
  <c r="U149" i="6"/>
  <c r="T149" i="6"/>
  <c r="S149" i="6"/>
  <c r="R149" i="6"/>
  <c r="Q149" i="6"/>
  <c r="P149" i="6"/>
  <c r="M149" i="6"/>
  <c r="L149" i="6"/>
  <c r="K149" i="6"/>
  <c r="J149" i="6"/>
  <c r="G149" i="6"/>
  <c r="H149" i="6" s="1"/>
  <c r="I149" i="6" s="1"/>
  <c r="F149" i="6"/>
  <c r="E149" i="6"/>
  <c r="D149" i="6"/>
  <c r="C149" i="6"/>
  <c r="B149" i="6"/>
  <c r="O149" i="6" s="1"/>
  <c r="A149" i="6"/>
  <c r="U148" i="6"/>
  <c r="T148" i="6"/>
  <c r="R148" i="6"/>
  <c r="O148" i="6"/>
  <c r="N148" i="6"/>
  <c r="M148" i="6"/>
  <c r="L148" i="6"/>
  <c r="P148" i="6" s="1"/>
  <c r="K148" i="6"/>
  <c r="J148" i="6"/>
  <c r="S148" i="6" s="1"/>
  <c r="G148" i="6"/>
  <c r="H148" i="6" s="1"/>
  <c r="I148" i="6" s="1"/>
  <c r="F148" i="6"/>
  <c r="E148" i="6"/>
  <c r="D148" i="6"/>
  <c r="Q148" i="6" s="1"/>
  <c r="C148" i="6"/>
  <c r="B148" i="6"/>
  <c r="V148" i="6" s="1"/>
  <c r="W148" i="6" s="1"/>
  <c r="X148" i="6" s="1"/>
  <c r="A148" i="6"/>
  <c r="T147" i="6"/>
  <c r="R147" i="6"/>
  <c r="O147" i="6"/>
  <c r="N147" i="6"/>
  <c r="M147" i="6"/>
  <c r="L147" i="6"/>
  <c r="P147" i="6" s="1"/>
  <c r="K147" i="6"/>
  <c r="U147" i="6" s="1"/>
  <c r="J147" i="6"/>
  <c r="S147" i="6" s="1"/>
  <c r="H147" i="6"/>
  <c r="I147" i="6" s="1"/>
  <c r="G147" i="6"/>
  <c r="F147" i="6"/>
  <c r="V147" i="6" s="1"/>
  <c r="W147" i="6" s="1"/>
  <c r="X147" i="6" s="1"/>
  <c r="E147" i="6"/>
  <c r="D147" i="6"/>
  <c r="Q147" i="6" s="1"/>
  <c r="C147" i="6"/>
  <c r="B147" i="6"/>
  <c r="A147" i="6"/>
  <c r="S146" i="6"/>
  <c r="R146" i="6"/>
  <c r="P146" i="6"/>
  <c r="N146" i="6"/>
  <c r="M146" i="6"/>
  <c r="L146" i="6"/>
  <c r="K146" i="6"/>
  <c r="U146" i="6" s="1"/>
  <c r="J146" i="6"/>
  <c r="G146" i="6"/>
  <c r="H146" i="6" s="1"/>
  <c r="I146" i="6" s="1"/>
  <c r="F146" i="6"/>
  <c r="T146" i="6" s="1"/>
  <c r="E146" i="6"/>
  <c r="D146" i="6"/>
  <c r="Q146" i="6" s="1"/>
  <c r="B146" i="6"/>
  <c r="A146" i="6"/>
  <c r="U145" i="6"/>
  <c r="R145" i="6"/>
  <c r="Q145" i="6"/>
  <c r="O145" i="6"/>
  <c r="N145" i="6"/>
  <c r="M145" i="6"/>
  <c r="L145" i="6"/>
  <c r="P145" i="6" s="1"/>
  <c r="K145" i="6"/>
  <c r="J145" i="6"/>
  <c r="S145" i="6" s="1"/>
  <c r="H145" i="6"/>
  <c r="I145" i="6" s="1"/>
  <c r="G145" i="6"/>
  <c r="F145" i="6"/>
  <c r="T145" i="6" s="1"/>
  <c r="E145" i="6"/>
  <c r="D145" i="6"/>
  <c r="B145" i="6"/>
  <c r="C145" i="6" s="1"/>
  <c r="A145" i="6"/>
  <c r="T144" i="6"/>
  <c r="S144" i="6"/>
  <c r="R144" i="6"/>
  <c r="P144" i="6"/>
  <c r="O144" i="6"/>
  <c r="N144" i="6"/>
  <c r="M144" i="6"/>
  <c r="L144" i="6"/>
  <c r="K144" i="6"/>
  <c r="U144" i="6" s="1"/>
  <c r="J144" i="6"/>
  <c r="H144" i="6"/>
  <c r="G144" i="6"/>
  <c r="F144" i="6"/>
  <c r="E144" i="6"/>
  <c r="D144" i="6"/>
  <c r="Q144" i="6" s="1"/>
  <c r="C144" i="6"/>
  <c r="B144" i="6"/>
  <c r="V144" i="6" s="1"/>
  <c r="W144" i="6" s="1"/>
  <c r="X144" i="6" s="1"/>
  <c r="A144" i="6"/>
  <c r="T143" i="6"/>
  <c r="R143" i="6"/>
  <c r="O143" i="6"/>
  <c r="M143" i="6"/>
  <c r="L143" i="6"/>
  <c r="P143" i="6" s="1"/>
  <c r="K143" i="6"/>
  <c r="U143" i="6" s="1"/>
  <c r="J143" i="6"/>
  <c r="S143" i="6" s="1"/>
  <c r="G143" i="6"/>
  <c r="H143" i="6" s="1"/>
  <c r="I143" i="6" s="1"/>
  <c r="F143" i="6"/>
  <c r="E143" i="6"/>
  <c r="D143" i="6"/>
  <c r="Q143" i="6" s="1"/>
  <c r="B143" i="6"/>
  <c r="C143" i="6" s="1"/>
  <c r="A143" i="6"/>
  <c r="U142" i="6"/>
  <c r="T142" i="6"/>
  <c r="S142" i="6"/>
  <c r="R142" i="6"/>
  <c r="Q142" i="6"/>
  <c r="P142" i="6"/>
  <c r="M142" i="6"/>
  <c r="L142" i="6"/>
  <c r="K142" i="6"/>
  <c r="J142" i="6"/>
  <c r="G142" i="6"/>
  <c r="H142" i="6" s="1"/>
  <c r="I142" i="6" s="1"/>
  <c r="F142" i="6"/>
  <c r="E142" i="6"/>
  <c r="D142" i="6"/>
  <c r="C142" i="6"/>
  <c r="B142" i="6"/>
  <c r="O142" i="6" s="1"/>
  <c r="A142" i="6"/>
  <c r="U141" i="6"/>
  <c r="T141" i="6"/>
  <c r="R141" i="6"/>
  <c r="O141" i="6"/>
  <c r="N141" i="6"/>
  <c r="M141" i="6"/>
  <c r="L141" i="6"/>
  <c r="P141" i="6" s="1"/>
  <c r="K141" i="6"/>
  <c r="J141" i="6"/>
  <c r="S141" i="6" s="1"/>
  <c r="G141" i="6"/>
  <c r="H141" i="6" s="1"/>
  <c r="I141" i="6" s="1"/>
  <c r="F141" i="6"/>
  <c r="E141" i="6"/>
  <c r="D141" i="6"/>
  <c r="Q141" i="6" s="1"/>
  <c r="C141" i="6"/>
  <c r="B141" i="6"/>
  <c r="V141" i="6" s="1"/>
  <c r="W141" i="6" s="1"/>
  <c r="X141" i="6" s="1"/>
  <c r="A141" i="6"/>
  <c r="T140" i="6"/>
  <c r="R140" i="6"/>
  <c r="O140" i="6"/>
  <c r="N140" i="6"/>
  <c r="M140" i="6"/>
  <c r="L140" i="6"/>
  <c r="P140" i="6" s="1"/>
  <c r="K140" i="6"/>
  <c r="U140" i="6" s="1"/>
  <c r="J140" i="6"/>
  <c r="S140" i="6" s="1"/>
  <c r="H140" i="6"/>
  <c r="I140" i="6" s="1"/>
  <c r="G140" i="6"/>
  <c r="F140" i="6"/>
  <c r="V140" i="6" s="1"/>
  <c r="E140" i="6"/>
  <c r="D140" i="6"/>
  <c r="Q140" i="6" s="1"/>
  <c r="C140" i="6"/>
  <c r="B140" i="6"/>
  <c r="A140" i="6"/>
  <c r="U139" i="6"/>
  <c r="S139" i="6"/>
  <c r="R139" i="6"/>
  <c r="P139" i="6"/>
  <c r="N139" i="6"/>
  <c r="M139" i="6"/>
  <c r="L139" i="6"/>
  <c r="K139" i="6"/>
  <c r="J139" i="6"/>
  <c r="G139" i="6"/>
  <c r="H139" i="6" s="1"/>
  <c r="I139" i="6" s="1"/>
  <c r="F139" i="6"/>
  <c r="T139" i="6" s="1"/>
  <c r="E139" i="6"/>
  <c r="D139" i="6"/>
  <c r="Q139" i="6" s="1"/>
  <c r="B139" i="6"/>
  <c r="C139" i="6" s="1"/>
  <c r="A139" i="6"/>
  <c r="R138" i="6"/>
  <c r="Q138" i="6"/>
  <c r="M138" i="6"/>
  <c r="L138" i="6"/>
  <c r="P138" i="6" s="1"/>
  <c r="K138" i="6"/>
  <c r="U138" i="6" s="1"/>
  <c r="J138" i="6"/>
  <c r="S138" i="6" s="1"/>
  <c r="I138" i="6"/>
  <c r="H138" i="6"/>
  <c r="G138" i="6"/>
  <c r="F138" i="6"/>
  <c r="T138" i="6" s="1"/>
  <c r="E138" i="6"/>
  <c r="D138" i="6"/>
  <c r="B138" i="6"/>
  <c r="C138" i="6" s="1"/>
  <c r="A138" i="6"/>
  <c r="U137" i="6"/>
  <c r="T137" i="6"/>
  <c r="S137" i="6"/>
  <c r="R137" i="6"/>
  <c r="Q137" i="6"/>
  <c r="P137" i="6"/>
  <c r="M137" i="6"/>
  <c r="L137" i="6"/>
  <c r="K137" i="6"/>
  <c r="J137" i="6"/>
  <c r="G137" i="6"/>
  <c r="H137" i="6" s="1"/>
  <c r="I137" i="6" s="1"/>
  <c r="F137" i="6"/>
  <c r="E137" i="6"/>
  <c r="D137" i="6"/>
  <c r="C137" i="6"/>
  <c r="B137" i="6"/>
  <c r="O137" i="6" s="1"/>
  <c r="A137" i="6"/>
  <c r="T136" i="6"/>
  <c r="R136" i="6"/>
  <c r="O136" i="6"/>
  <c r="N136" i="6"/>
  <c r="M136" i="6"/>
  <c r="L136" i="6"/>
  <c r="P136" i="6" s="1"/>
  <c r="K136" i="6"/>
  <c r="U136" i="6" s="1"/>
  <c r="J136" i="6"/>
  <c r="S136" i="6" s="1"/>
  <c r="G136" i="6"/>
  <c r="H136" i="6" s="1"/>
  <c r="I136" i="6" s="1"/>
  <c r="F136" i="6"/>
  <c r="E136" i="6"/>
  <c r="D136" i="6"/>
  <c r="Q136" i="6" s="1"/>
  <c r="B136" i="6"/>
  <c r="A136" i="6"/>
  <c r="U135" i="6"/>
  <c r="Q135" i="6"/>
  <c r="P135" i="6"/>
  <c r="N135" i="6"/>
  <c r="M135" i="6"/>
  <c r="L135" i="6"/>
  <c r="K135" i="6"/>
  <c r="J135" i="6"/>
  <c r="S135" i="6" s="1"/>
  <c r="G135" i="6"/>
  <c r="H135" i="6" s="1"/>
  <c r="F135" i="6"/>
  <c r="T135" i="6" s="1"/>
  <c r="E135" i="6"/>
  <c r="R135" i="6" s="1"/>
  <c r="D135" i="6"/>
  <c r="B135" i="6"/>
  <c r="O135" i="6" s="1"/>
  <c r="A135" i="6"/>
  <c r="U134" i="6"/>
  <c r="S134" i="6"/>
  <c r="Q134" i="6"/>
  <c r="P134" i="6"/>
  <c r="M134" i="6"/>
  <c r="L134" i="6"/>
  <c r="K134" i="6"/>
  <c r="J134" i="6"/>
  <c r="G134" i="6"/>
  <c r="H134" i="6" s="1"/>
  <c r="I134" i="6" s="1"/>
  <c r="F134" i="6"/>
  <c r="T134" i="6" s="1"/>
  <c r="E134" i="6"/>
  <c r="R134" i="6" s="1"/>
  <c r="D134" i="6"/>
  <c r="C134" i="6"/>
  <c r="B134" i="6"/>
  <c r="N134" i="6" s="1"/>
  <c r="A134" i="6"/>
  <c r="O133" i="6"/>
  <c r="N133" i="6"/>
  <c r="M133" i="6"/>
  <c r="L133" i="6"/>
  <c r="P133" i="6" s="1"/>
  <c r="K133" i="6"/>
  <c r="U133" i="6" s="1"/>
  <c r="J133" i="6"/>
  <c r="S133" i="6" s="1"/>
  <c r="H133" i="6"/>
  <c r="I133" i="6" s="1"/>
  <c r="G133" i="6"/>
  <c r="F133" i="6"/>
  <c r="T133" i="6" s="1"/>
  <c r="E133" i="6"/>
  <c r="R133" i="6" s="1"/>
  <c r="D133" i="6"/>
  <c r="Q133" i="6" s="1"/>
  <c r="B133" i="6"/>
  <c r="A133" i="6"/>
  <c r="U132" i="6"/>
  <c r="P132" i="6"/>
  <c r="O132" i="6"/>
  <c r="N132" i="6"/>
  <c r="M132" i="6"/>
  <c r="L132" i="6"/>
  <c r="K132" i="6"/>
  <c r="J132" i="6"/>
  <c r="S132" i="6" s="1"/>
  <c r="G132" i="6"/>
  <c r="H132" i="6" s="1"/>
  <c r="F132" i="6"/>
  <c r="T132" i="6" s="1"/>
  <c r="E132" i="6"/>
  <c r="R132" i="6" s="1"/>
  <c r="D132" i="6"/>
  <c r="Q132" i="6" s="1"/>
  <c r="B132" i="6"/>
  <c r="C132" i="6" s="1"/>
  <c r="A132" i="6"/>
  <c r="S131" i="6"/>
  <c r="R131" i="6"/>
  <c r="P131" i="6"/>
  <c r="M131" i="6"/>
  <c r="L131" i="6"/>
  <c r="K131" i="6"/>
  <c r="U131" i="6" s="1"/>
  <c r="J131" i="6"/>
  <c r="H131" i="6"/>
  <c r="G131" i="6"/>
  <c r="F131" i="6"/>
  <c r="T131" i="6" s="1"/>
  <c r="E131" i="6"/>
  <c r="I131" i="6" s="1"/>
  <c r="D131" i="6"/>
  <c r="Q131" i="6" s="1"/>
  <c r="B131" i="6"/>
  <c r="A131" i="6"/>
  <c r="T130" i="6"/>
  <c r="R130" i="6"/>
  <c r="Q130" i="6"/>
  <c r="O130" i="6"/>
  <c r="N130" i="6"/>
  <c r="M130" i="6"/>
  <c r="L130" i="6"/>
  <c r="P130" i="6" s="1"/>
  <c r="K130" i="6"/>
  <c r="U130" i="6" s="1"/>
  <c r="J130" i="6"/>
  <c r="S130" i="6" s="1"/>
  <c r="H130" i="6"/>
  <c r="I130" i="6" s="1"/>
  <c r="G130" i="6"/>
  <c r="F130" i="6"/>
  <c r="E130" i="6"/>
  <c r="D130" i="6"/>
  <c r="C130" i="6"/>
  <c r="B130" i="6"/>
  <c r="A130" i="6"/>
  <c r="U129" i="6"/>
  <c r="T129" i="6"/>
  <c r="R129" i="6"/>
  <c r="O129" i="6"/>
  <c r="N129" i="6"/>
  <c r="M129" i="6"/>
  <c r="L129" i="6"/>
  <c r="P129" i="6" s="1"/>
  <c r="K129" i="6"/>
  <c r="J129" i="6"/>
  <c r="S129" i="6" s="1"/>
  <c r="G129" i="6"/>
  <c r="H129" i="6" s="1"/>
  <c r="F129" i="6"/>
  <c r="E129" i="6"/>
  <c r="D129" i="6"/>
  <c r="Q129" i="6" s="1"/>
  <c r="C129" i="6"/>
  <c r="B129" i="6"/>
  <c r="A129" i="6"/>
  <c r="U128" i="6"/>
  <c r="S128" i="6"/>
  <c r="R128" i="6"/>
  <c r="Q128" i="6"/>
  <c r="N128" i="6"/>
  <c r="M128" i="6"/>
  <c r="L128" i="6"/>
  <c r="P128" i="6" s="1"/>
  <c r="K128" i="6"/>
  <c r="J128" i="6"/>
  <c r="G128" i="6"/>
  <c r="H128" i="6" s="1"/>
  <c r="I128" i="6" s="1"/>
  <c r="F128" i="6"/>
  <c r="T128" i="6" s="1"/>
  <c r="E128" i="6"/>
  <c r="D128" i="6"/>
  <c r="B128" i="6"/>
  <c r="O128" i="6" s="1"/>
  <c r="A128" i="6"/>
  <c r="U127" i="6"/>
  <c r="R127" i="6"/>
  <c r="Q127" i="6"/>
  <c r="N127" i="6"/>
  <c r="M127" i="6"/>
  <c r="L127" i="6"/>
  <c r="P127" i="6" s="1"/>
  <c r="K127" i="6"/>
  <c r="J127" i="6"/>
  <c r="S127" i="6" s="1"/>
  <c r="H127" i="6"/>
  <c r="I127" i="6" s="1"/>
  <c r="G127" i="6"/>
  <c r="F127" i="6"/>
  <c r="T127" i="6" s="1"/>
  <c r="E127" i="6"/>
  <c r="D127" i="6"/>
  <c r="B127" i="6"/>
  <c r="C127" i="6" s="1"/>
  <c r="A127" i="6"/>
  <c r="S126" i="6"/>
  <c r="Q126" i="6"/>
  <c r="O126" i="6"/>
  <c r="N126" i="6"/>
  <c r="M126" i="6"/>
  <c r="L126" i="6"/>
  <c r="P126" i="6" s="1"/>
  <c r="K126" i="6"/>
  <c r="U126" i="6" s="1"/>
  <c r="J126" i="6"/>
  <c r="H126" i="6"/>
  <c r="I126" i="6" s="1"/>
  <c r="G126" i="6"/>
  <c r="F126" i="6"/>
  <c r="T126" i="6" s="1"/>
  <c r="E126" i="6"/>
  <c r="D126" i="6"/>
  <c r="C126" i="6"/>
  <c r="B126" i="6"/>
  <c r="A126" i="6"/>
  <c r="U125" i="6"/>
  <c r="S125" i="6"/>
  <c r="R125" i="6"/>
  <c r="P125" i="6"/>
  <c r="N125" i="6"/>
  <c r="M125" i="6"/>
  <c r="L125" i="6"/>
  <c r="K125" i="6"/>
  <c r="J125" i="6"/>
  <c r="G125" i="6"/>
  <c r="H125" i="6" s="1"/>
  <c r="I125" i="6" s="1"/>
  <c r="F125" i="6"/>
  <c r="T125" i="6" s="1"/>
  <c r="E125" i="6"/>
  <c r="D125" i="6"/>
  <c r="Q125" i="6" s="1"/>
  <c r="B125" i="6"/>
  <c r="C125" i="6" s="1"/>
  <c r="A125" i="6"/>
  <c r="R124" i="6"/>
  <c r="Q124" i="6"/>
  <c r="O124" i="6"/>
  <c r="M124" i="6"/>
  <c r="L124" i="6"/>
  <c r="P124" i="6" s="1"/>
  <c r="K124" i="6"/>
  <c r="U124" i="6" s="1"/>
  <c r="J124" i="6"/>
  <c r="S124" i="6" s="1"/>
  <c r="G124" i="6"/>
  <c r="H124" i="6" s="1"/>
  <c r="F124" i="6"/>
  <c r="T124" i="6" s="1"/>
  <c r="E124" i="6"/>
  <c r="D124" i="6"/>
  <c r="B124" i="6"/>
  <c r="C124" i="6" s="1"/>
  <c r="A124" i="6"/>
  <c r="U123" i="6"/>
  <c r="T123" i="6"/>
  <c r="S123" i="6"/>
  <c r="R123" i="6"/>
  <c r="Q123" i="6"/>
  <c r="P123" i="6"/>
  <c r="M123" i="6"/>
  <c r="L123" i="6"/>
  <c r="K123" i="6"/>
  <c r="J123" i="6"/>
  <c r="G123" i="6"/>
  <c r="H123" i="6" s="1"/>
  <c r="I123" i="6" s="1"/>
  <c r="F123" i="6"/>
  <c r="E123" i="6"/>
  <c r="D123" i="6"/>
  <c r="C123" i="6"/>
  <c r="B123" i="6"/>
  <c r="O123" i="6" s="1"/>
  <c r="A123" i="6"/>
  <c r="T122" i="6"/>
  <c r="R122" i="6"/>
  <c r="O122" i="6"/>
  <c r="N122" i="6"/>
  <c r="M122" i="6"/>
  <c r="L122" i="6"/>
  <c r="P122" i="6" s="1"/>
  <c r="K122" i="6"/>
  <c r="U122" i="6" s="1"/>
  <c r="J122" i="6"/>
  <c r="S122" i="6" s="1"/>
  <c r="G122" i="6"/>
  <c r="H122" i="6" s="1"/>
  <c r="I122" i="6" s="1"/>
  <c r="F122" i="6"/>
  <c r="E122" i="6"/>
  <c r="D122" i="6"/>
  <c r="Q122" i="6" s="1"/>
  <c r="B122" i="6"/>
  <c r="A122" i="6"/>
  <c r="U121" i="6"/>
  <c r="T121" i="6"/>
  <c r="Q121" i="6"/>
  <c r="P121" i="6"/>
  <c r="N121" i="6"/>
  <c r="M121" i="6"/>
  <c r="L121" i="6"/>
  <c r="K121" i="6"/>
  <c r="J121" i="6"/>
  <c r="S121" i="6" s="1"/>
  <c r="G121" i="6"/>
  <c r="H121" i="6" s="1"/>
  <c r="F121" i="6"/>
  <c r="E121" i="6"/>
  <c r="R121" i="6" s="1"/>
  <c r="D121" i="6"/>
  <c r="B121" i="6"/>
  <c r="O121" i="6" s="1"/>
  <c r="A121" i="6"/>
  <c r="U120" i="6"/>
  <c r="S120" i="6"/>
  <c r="Q120" i="6"/>
  <c r="P120" i="6"/>
  <c r="O120" i="6"/>
  <c r="M120" i="6"/>
  <c r="L120" i="6"/>
  <c r="K120" i="6"/>
  <c r="J120" i="6"/>
  <c r="G120" i="6"/>
  <c r="H120" i="6" s="1"/>
  <c r="I120" i="6" s="1"/>
  <c r="F120" i="6"/>
  <c r="T120" i="6" s="1"/>
  <c r="E120" i="6"/>
  <c r="R120" i="6" s="1"/>
  <c r="D120" i="6"/>
  <c r="C120" i="6"/>
  <c r="B120" i="6"/>
  <c r="N120" i="6" s="1"/>
  <c r="A120" i="6"/>
  <c r="R119" i="6"/>
  <c r="O119" i="6"/>
  <c r="N119" i="6"/>
  <c r="M119" i="6"/>
  <c r="L119" i="6"/>
  <c r="P119" i="6" s="1"/>
  <c r="K119" i="6"/>
  <c r="U119" i="6" s="1"/>
  <c r="J119" i="6"/>
  <c r="S119" i="6" s="1"/>
  <c r="H119" i="6"/>
  <c r="I119" i="6" s="1"/>
  <c r="G119" i="6"/>
  <c r="F119" i="6"/>
  <c r="T119" i="6" s="1"/>
  <c r="E119" i="6"/>
  <c r="D119" i="6"/>
  <c r="Q119" i="6" s="1"/>
  <c r="B119" i="6"/>
  <c r="V119" i="6" s="1"/>
  <c r="W119" i="6" s="1"/>
  <c r="X119" i="6" s="1"/>
  <c r="A119" i="6"/>
  <c r="U118" i="6"/>
  <c r="T118" i="6"/>
  <c r="P118" i="6"/>
  <c r="O118" i="6"/>
  <c r="N118" i="6"/>
  <c r="M118" i="6"/>
  <c r="L118" i="6"/>
  <c r="K118" i="6"/>
  <c r="J118" i="6"/>
  <c r="S118" i="6" s="1"/>
  <c r="G118" i="6"/>
  <c r="H118" i="6" s="1"/>
  <c r="F118" i="6"/>
  <c r="E118" i="6"/>
  <c r="R118" i="6" s="1"/>
  <c r="D118" i="6"/>
  <c r="Q118" i="6" s="1"/>
  <c r="B118" i="6"/>
  <c r="C118" i="6" s="1"/>
  <c r="A118" i="6"/>
  <c r="S117" i="6"/>
  <c r="R117" i="6"/>
  <c r="P117" i="6"/>
  <c r="M117" i="6"/>
  <c r="L117" i="6"/>
  <c r="K117" i="6"/>
  <c r="U117" i="6" s="1"/>
  <c r="J117" i="6"/>
  <c r="H117" i="6"/>
  <c r="I117" i="6" s="1"/>
  <c r="G117" i="6"/>
  <c r="F117" i="6"/>
  <c r="T117" i="6" s="1"/>
  <c r="E117" i="6"/>
  <c r="D117" i="6"/>
  <c r="Q117" i="6" s="1"/>
  <c r="B117" i="6"/>
  <c r="A117" i="6"/>
  <c r="T116" i="6"/>
  <c r="R116" i="6"/>
  <c r="Q116" i="6"/>
  <c r="O116" i="6"/>
  <c r="N116" i="6"/>
  <c r="M116" i="6"/>
  <c r="L116" i="6"/>
  <c r="P116" i="6" s="1"/>
  <c r="K116" i="6"/>
  <c r="U116" i="6" s="1"/>
  <c r="J116" i="6"/>
  <c r="S116" i="6" s="1"/>
  <c r="H116" i="6"/>
  <c r="I116" i="6" s="1"/>
  <c r="G116" i="6"/>
  <c r="F116" i="6"/>
  <c r="E116" i="6"/>
  <c r="D116" i="6"/>
  <c r="B116" i="6"/>
  <c r="A116" i="6"/>
  <c r="U115" i="6"/>
  <c r="T115" i="6"/>
  <c r="R115" i="6"/>
  <c r="Q115" i="6"/>
  <c r="O115" i="6"/>
  <c r="N115" i="6"/>
  <c r="M115" i="6"/>
  <c r="L115" i="6"/>
  <c r="P115" i="6" s="1"/>
  <c r="K115" i="6"/>
  <c r="J115" i="6"/>
  <c r="S115" i="6" s="1"/>
  <c r="G115" i="6"/>
  <c r="H115" i="6" s="1"/>
  <c r="F115" i="6"/>
  <c r="E115" i="6"/>
  <c r="D115" i="6"/>
  <c r="C115" i="6"/>
  <c r="B115" i="6"/>
  <c r="A115" i="6"/>
  <c r="U114" i="6"/>
  <c r="S114" i="6"/>
  <c r="R114" i="6"/>
  <c r="Q114" i="6"/>
  <c r="N114" i="6"/>
  <c r="M114" i="6"/>
  <c r="L114" i="6"/>
  <c r="P114" i="6" s="1"/>
  <c r="K114" i="6"/>
  <c r="J114" i="6"/>
  <c r="G114" i="6"/>
  <c r="H114" i="6" s="1"/>
  <c r="I114" i="6" s="1"/>
  <c r="F114" i="6"/>
  <c r="T114" i="6" s="1"/>
  <c r="E114" i="6"/>
  <c r="D114" i="6"/>
  <c r="B114" i="6"/>
  <c r="O114" i="6" s="1"/>
  <c r="A114" i="6"/>
  <c r="U113" i="6"/>
  <c r="R113" i="6"/>
  <c r="N113" i="6"/>
  <c r="M113" i="6"/>
  <c r="L113" i="6"/>
  <c r="P113" i="6" s="1"/>
  <c r="K113" i="6"/>
  <c r="J113" i="6"/>
  <c r="S113" i="6" s="1"/>
  <c r="H113" i="6"/>
  <c r="I113" i="6" s="1"/>
  <c r="G113" i="6"/>
  <c r="F113" i="6"/>
  <c r="T113" i="6" s="1"/>
  <c r="E113" i="6"/>
  <c r="D113" i="6"/>
  <c r="Q113" i="6" s="1"/>
  <c r="B113" i="6"/>
  <c r="C113" i="6" s="1"/>
  <c r="A113" i="6"/>
  <c r="S112" i="6"/>
  <c r="Q112" i="6"/>
  <c r="O112" i="6"/>
  <c r="N112" i="6"/>
  <c r="M112" i="6"/>
  <c r="L112" i="6"/>
  <c r="P112" i="6" s="1"/>
  <c r="K112" i="6"/>
  <c r="U112" i="6" s="1"/>
  <c r="J112" i="6"/>
  <c r="H112" i="6"/>
  <c r="I112" i="6" s="1"/>
  <c r="G112" i="6"/>
  <c r="F112" i="6"/>
  <c r="T112" i="6" s="1"/>
  <c r="E112" i="6"/>
  <c r="D112" i="6"/>
  <c r="C112" i="6"/>
  <c r="B112" i="6"/>
  <c r="A112" i="6"/>
  <c r="U111" i="6"/>
  <c r="S111" i="6"/>
  <c r="R111" i="6"/>
  <c r="P111" i="6"/>
  <c r="N111" i="6"/>
  <c r="M111" i="6"/>
  <c r="L111" i="6"/>
  <c r="K111" i="6"/>
  <c r="J111" i="6"/>
  <c r="G111" i="6"/>
  <c r="H111" i="6" s="1"/>
  <c r="I111" i="6" s="1"/>
  <c r="F111" i="6"/>
  <c r="T111" i="6" s="1"/>
  <c r="E111" i="6"/>
  <c r="D111" i="6"/>
  <c r="Q111" i="6" s="1"/>
  <c r="B111" i="6"/>
  <c r="C111" i="6" s="1"/>
  <c r="A111" i="6"/>
  <c r="R110" i="6"/>
  <c r="Q110" i="6"/>
  <c r="O110" i="6"/>
  <c r="M110" i="6"/>
  <c r="L110" i="6"/>
  <c r="P110" i="6" s="1"/>
  <c r="K110" i="6"/>
  <c r="U110" i="6" s="1"/>
  <c r="J110" i="6"/>
  <c r="S110" i="6" s="1"/>
  <c r="G110" i="6"/>
  <c r="H110" i="6" s="1"/>
  <c r="F110" i="6"/>
  <c r="T110" i="6" s="1"/>
  <c r="E110" i="6"/>
  <c r="D110" i="6"/>
  <c r="B110" i="6"/>
  <c r="C110" i="6" s="1"/>
  <c r="A110" i="6"/>
  <c r="U109" i="6"/>
  <c r="T109" i="6"/>
  <c r="S109" i="6"/>
  <c r="R109" i="6"/>
  <c r="Q109" i="6"/>
  <c r="P109" i="6"/>
  <c r="M109" i="6"/>
  <c r="L109" i="6"/>
  <c r="K109" i="6"/>
  <c r="J109" i="6"/>
  <c r="G109" i="6"/>
  <c r="H109" i="6" s="1"/>
  <c r="I109" i="6" s="1"/>
  <c r="F109" i="6"/>
  <c r="E109" i="6"/>
  <c r="D109" i="6"/>
  <c r="C109" i="6"/>
  <c r="B109" i="6"/>
  <c r="O109" i="6" s="1"/>
  <c r="A109" i="6"/>
  <c r="R108" i="6"/>
  <c r="O108" i="6"/>
  <c r="N108" i="6"/>
  <c r="M108" i="6"/>
  <c r="L108" i="6"/>
  <c r="P108" i="6" s="1"/>
  <c r="K108" i="6"/>
  <c r="U108" i="6" s="1"/>
  <c r="J108" i="6"/>
  <c r="S108" i="6" s="1"/>
  <c r="G108" i="6"/>
  <c r="H108" i="6" s="1"/>
  <c r="I108" i="6" s="1"/>
  <c r="F108" i="6"/>
  <c r="T108" i="6" s="1"/>
  <c r="E108" i="6"/>
  <c r="D108" i="6"/>
  <c r="Q108" i="6" s="1"/>
  <c r="B108" i="6"/>
  <c r="A108" i="6"/>
  <c r="U107" i="6"/>
  <c r="R107" i="6"/>
  <c r="Q107" i="6"/>
  <c r="O107" i="6"/>
  <c r="N107" i="6"/>
  <c r="M107" i="6"/>
  <c r="L107" i="6"/>
  <c r="P107" i="6" s="1"/>
  <c r="K107" i="6"/>
  <c r="J107" i="6"/>
  <c r="S107" i="6" s="1"/>
  <c r="H107" i="6"/>
  <c r="G107" i="6"/>
  <c r="F107" i="6"/>
  <c r="T107" i="6" s="1"/>
  <c r="E107" i="6"/>
  <c r="D107" i="6"/>
  <c r="B107" i="6"/>
  <c r="C107" i="6" s="1"/>
  <c r="A107" i="6"/>
  <c r="U106" i="6"/>
  <c r="S106" i="6"/>
  <c r="R106" i="6"/>
  <c r="P106" i="6"/>
  <c r="M106" i="6"/>
  <c r="L106" i="6"/>
  <c r="K106" i="6"/>
  <c r="J106" i="6"/>
  <c r="G106" i="6"/>
  <c r="H106" i="6" s="1"/>
  <c r="I106" i="6" s="1"/>
  <c r="F106" i="6"/>
  <c r="T106" i="6" s="1"/>
  <c r="E106" i="6"/>
  <c r="D106" i="6"/>
  <c r="Q106" i="6" s="1"/>
  <c r="B106" i="6"/>
  <c r="O106" i="6" s="1"/>
  <c r="A106" i="6"/>
  <c r="U105" i="6"/>
  <c r="R105" i="6"/>
  <c r="Q105" i="6"/>
  <c r="P105" i="6"/>
  <c r="N105" i="6"/>
  <c r="M105" i="6"/>
  <c r="L105" i="6"/>
  <c r="K105" i="6"/>
  <c r="J105" i="6"/>
  <c r="S105" i="6" s="1"/>
  <c r="G105" i="6"/>
  <c r="H105" i="6" s="1"/>
  <c r="I105" i="6" s="1"/>
  <c r="F105" i="6"/>
  <c r="T105" i="6" s="1"/>
  <c r="E105" i="6"/>
  <c r="D105" i="6"/>
  <c r="B105" i="6"/>
  <c r="A105" i="6"/>
  <c r="R104" i="6"/>
  <c r="Q104" i="6"/>
  <c r="N104" i="6"/>
  <c r="M104" i="6"/>
  <c r="L104" i="6"/>
  <c r="P104" i="6" s="1"/>
  <c r="K104" i="6"/>
  <c r="U104" i="6" s="1"/>
  <c r="J104" i="6"/>
  <c r="S104" i="6" s="1"/>
  <c r="H104" i="6"/>
  <c r="I104" i="6" s="1"/>
  <c r="G104" i="6"/>
  <c r="F104" i="6"/>
  <c r="T104" i="6" s="1"/>
  <c r="E104" i="6"/>
  <c r="D104" i="6"/>
  <c r="B104" i="6"/>
  <c r="C104" i="6" s="1"/>
  <c r="A104" i="6"/>
  <c r="U103" i="6"/>
  <c r="S103" i="6"/>
  <c r="R103" i="6"/>
  <c r="O103" i="6"/>
  <c r="N103" i="6"/>
  <c r="M103" i="6"/>
  <c r="L103" i="6"/>
  <c r="P103" i="6" s="1"/>
  <c r="K103" i="6"/>
  <c r="J103" i="6"/>
  <c r="H103" i="6"/>
  <c r="I103" i="6" s="1"/>
  <c r="G103" i="6"/>
  <c r="F103" i="6"/>
  <c r="E103" i="6"/>
  <c r="D103" i="6"/>
  <c r="Q103" i="6" s="1"/>
  <c r="B103" i="6"/>
  <c r="C103" i="6" s="1"/>
  <c r="A103" i="6"/>
  <c r="S102" i="6"/>
  <c r="R102" i="6"/>
  <c r="P102" i="6"/>
  <c r="M102" i="6"/>
  <c r="L102" i="6"/>
  <c r="K102" i="6"/>
  <c r="U102" i="6" s="1"/>
  <c r="J102" i="6"/>
  <c r="H102" i="6"/>
  <c r="I102" i="6" s="1"/>
  <c r="G102" i="6"/>
  <c r="F102" i="6"/>
  <c r="T102" i="6" s="1"/>
  <c r="E102" i="6"/>
  <c r="D102" i="6"/>
  <c r="Q102" i="6" s="1"/>
  <c r="B102" i="6"/>
  <c r="A102" i="6"/>
  <c r="R101" i="6"/>
  <c r="O101" i="6"/>
  <c r="N101" i="6"/>
  <c r="M101" i="6"/>
  <c r="L101" i="6"/>
  <c r="P101" i="6" s="1"/>
  <c r="K101" i="6"/>
  <c r="U101" i="6" s="1"/>
  <c r="J101" i="6"/>
  <c r="S101" i="6" s="1"/>
  <c r="G101" i="6"/>
  <c r="H101" i="6" s="1"/>
  <c r="I101" i="6" s="1"/>
  <c r="F101" i="6"/>
  <c r="T101" i="6" s="1"/>
  <c r="E101" i="6"/>
  <c r="D101" i="6"/>
  <c r="Q101" i="6" s="1"/>
  <c r="B101" i="6"/>
  <c r="A101" i="6"/>
  <c r="U100" i="6"/>
  <c r="R100" i="6"/>
  <c r="Q100" i="6"/>
  <c r="O100" i="6"/>
  <c r="N100" i="6"/>
  <c r="M100" i="6"/>
  <c r="L100" i="6"/>
  <c r="P100" i="6" s="1"/>
  <c r="K100" i="6"/>
  <c r="J100" i="6"/>
  <c r="S100" i="6" s="1"/>
  <c r="H100" i="6"/>
  <c r="I100" i="6" s="1"/>
  <c r="G100" i="6"/>
  <c r="F100" i="6"/>
  <c r="T100" i="6" s="1"/>
  <c r="E100" i="6"/>
  <c r="D100" i="6"/>
  <c r="B100" i="6"/>
  <c r="C100" i="6" s="1"/>
  <c r="A100" i="6"/>
  <c r="U99" i="6"/>
  <c r="S99" i="6"/>
  <c r="R99" i="6"/>
  <c r="P99" i="6"/>
  <c r="M99" i="6"/>
  <c r="L99" i="6"/>
  <c r="K99" i="6"/>
  <c r="J99" i="6"/>
  <c r="G99" i="6"/>
  <c r="H99" i="6" s="1"/>
  <c r="I99" i="6" s="1"/>
  <c r="F99" i="6"/>
  <c r="T99" i="6" s="1"/>
  <c r="E99" i="6"/>
  <c r="D99" i="6"/>
  <c r="Q99" i="6" s="1"/>
  <c r="B99" i="6"/>
  <c r="O99" i="6" s="1"/>
  <c r="A99" i="6"/>
  <c r="U98" i="6"/>
  <c r="R98" i="6"/>
  <c r="Q98" i="6"/>
  <c r="P98" i="6"/>
  <c r="N98" i="6"/>
  <c r="M98" i="6"/>
  <c r="L98" i="6"/>
  <c r="K98" i="6"/>
  <c r="J98" i="6"/>
  <c r="S98" i="6" s="1"/>
  <c r="G98" i="6"/>
  <c r="H98" i="6" s="1"/>
  <c r="I98" i="6" s="1"/>
  <c r="F98" i="6"/>
  <c r="T98" i="6" s="1"/>
  <c r="E98" i="6"/>
  <c r="D98" i="6"/>
  <c r="B98" i="6"/>
  <c r="A98" i="6"/>
  <c r="R97" i="6"/>
  <c r="Q97" i="6"/>
  <c r="N97" i="6"/>
  <c r="M97" i="6"/>
  <c r="L97" i="6"/>
  <c r="P97" i="6" s="1"/>
  <c r="K97" i="6"/>
  <c r="U97" i="6" s="1"/>
  <c r="J97" i="6"/>
  <c r="S97" i="6" s="1"/>
  <c r="H97" i="6"/>
  <c r="I97" i="6" s="1"/>
  <c r="G97" i="6"/>
  <c r="F97" i="6"/>
  <c r="T97" i="6" s="1"/>
  <c r="E97" i="6"/>
  <c r="D97" i="6"/>
  <c r="B97" i="6"/>
  <c r="C97" i="6" s="1"/>
  <c r="A97" i="6"/>
  <c r="U96" i="6"/>
  <c r="S96" i="6"/>
  <c r="R96" i="6"/>
  <c r="O96" i="6"/>
  <c r="N96" i="6"/>
  <c r="M96" i="6"/>
  <c r="L96" i="6"/>
  <c r="P96" i="6" s="1"/>
  <c r="K96" i="6"/>
  <c r="J96" i="6"/>
  <c r="H96" i="6"/>
  <c r="I96" i="6" s="1"/>
  <c r="G96" i="6"/>
  <c r="F96" i="6"/>
  <c r="T96" i="6" s="1"/>
  <c r="E96" i="6"/>
  <c r="D96" i="6"/>
  <c r="Q96" i="6" s="1"/>
  <c r="B96" i="6"/>
  <c r="C96" i="6" s="1"/>
  <c r="A96" i="6"/>
  <c r="S95" i="6"/>
  <c r="R95" i="6"/>
  <c r="P95" i="6"/>
  <c r="M95" i="6"/>
  <c r="L95" i="6"/>
  <c r="K95" i="6"/>
  <c r="U95" i="6" s="1"/>
  <c r="J95" i="6"/>
  <c r="H95" i="6"/>
  <c r="I95" i="6" s="1"/>
  <c r="G95" i="6"/>
  <c r="F95" i="6"/>
  <c r="T95" i="6" s="1"/>
  <c r="E95" i="6"/>
  <c r="D95" i="6"/>
  <c r="Q95" i="6" s="1"/>
  <c r="B95" i="6"/>
  <c r="A95" i="6"/>
  <c r="R94" i="6"/>
  <c r="O94" i="6"/>
  <c r="N94" i="6"/>
  <c r="M94" i="6"/>
  <c r="L94" i="6"/>
  <c r="P94" i="6" s="1"/>
  <c r="K94" i="6"/>
  <c r="U94" i="6" s="1"/>
  <c r="J94" i="6"/>
  <c r="S94" i="6" s="1"/>
  <c r="G94" i="6"/>
  <c r="H94" i="6" s="1"/>
  <c r="I94" i="6" s="1"/>
  <c r="F94" i="6"/>
  <c r="T94" i="6" s="1"/>
  <c r="E94" i="6"/>
  <c r="D94" i="6"/>
  <c r="Q94" i="6" s="1"/>
  <c r="B94" i="6"/>
  <c r="A94" i="6"/>
  <c r="U93" i="6"/>
  <c r="R93" i="6"/>
  <c r="Q93" i="6"/>
  <c r="O93" i="6"/>
  <c r="N93" i="6"/>
  <c r="M93" i="6"/>
  <c r="L93" i="6"/>
  <c r="P93" i="6" s="1"/>
  <c r="K93" i="6"/>
  <c r="J93" i="6"/>
  <c r="S93" i="6" s="1"/>
  <c r="H93" i="6"/>
  <c r="V93" i="6" s="1"/>
  <c r="W93" i="6" s="1"/>
  <c r="X93" i="6" s="1"/>
  <c r="G93" i="6"/>
  <c r="F93" i="6"/>
  <c r="T93" i="6" s="1"/>
  <c r="E93" i="6"/>
  <c r="D93" i="6"/>
  <c r="B93" i="6"/>
  <c r="C93" i="6" s="1"/>
  <c r="A93" i="6"/>
  <c r="U92" i="6"/>
  <c r="S92" i="6"/>
  <c r="R92" i="6"/>
  <c r="P92" i="6"/>
  <c r="M92" i="6"/>
  <c r="L92" i="6"/>
  <c r="K92" i="6"/>
  <c r="J92" i="6"/>
  <c r="G92" i="6"/>
  <c r="H92" i="6" s="1"/>
  <c r="I92" i="6" s="1"/>
  <c r="F92" i="6"/>
  <c r="T92" i="6" s="1"/>
  <c r="E92" i="6"/>
  <c r="D92" i="6"/>
  <c r="Q92" i="6" s="1"/>
  <c r="B92" i="6"/>
  <c r="O92" i="6" s="1"/>
  <c r="A92" i="6"/>
  <c r="U91" i="6"/>
  <c r="R91" i="6"/>
  <c r="Q91" i="6"/>
  <c r="P91" i="6"/>
  <c r="N91" i="6"/>
  <c r="M91" i="6"/>
  <c r="L91" i="6"/>
  <c r="K91" i="6"/>
  <c r="J91" i="6"/>
  <c r="S91" i="6" s="1"/>
  <c r="G91" i="6"/>
  <c r="H91" i="6" s="1"/>
  <c r="I91" i="6" s="1"/>
  <c r="F91" i="6"/>
  <c r="T91" i="6" s="1"/>
  <c r="E91" i="6"/>
  <c r="D91" i="6"/>
  <c r="B91" i="6"/>
  <c r="V91" i="6" s="1"/>
  <c r="W91" i="6" s="1"/>
  <c r="X91" i="6" s="1"/>
  <c r="A91" i="6"/>
  <c r="R90" i="6"/>
  <c r="Q90" i="6"/>
  <c r="N90" i="6"/>
  <c r="M90" i="6"/>
  <c r="L90" i="6"/>
  <c r="P90" i="6" s="1"/>
  <c r="K90" i="6"/>
  <c r="U90" i="6" s="1"/>
  <c r="J90" i="6"/>
  <c r="S90" i="6" s="1"/>
  <c r="H90" i="6"/>
  <c r="I90" i="6" s="1"/>
  <c r="G90" i="6"/>
  <c r="F90" i="6"/>
  <c r="T90" i="6" s="1"/>
  <c r="E90" i="6"/>
  <c r="D90" i="6"/>
  <c r="B90" i="6"/>
  <c r="C90" i="6" s="1"/>
  <c r="A90" i="6"/>
  <c r="U89" i="6"/>
  <c r="S89" i="6"/>
  <c r="R89" i="6"/>
  <c r="O89" i="6"/>
  <c r="N89" i="6"/>
  <c r="M89" i="6"/>
  <c r="L89" i="6"/>
  <c r="P89" i="6" s="1"/>
  <c r="K89" i="6"/>
  <c r="J89" i="6"/>
  <c r="H89" i="6"/>
  <c r="I89" i="6" s="1"/>
  <c r="G89" i="6"/>
  <c r="F89" i="6"/>
  <c r="E89" i="6"/>
  <c r="D89" i="6"/>
  <c r="Q89" i="6" s="1"/>
  <c r="B89" i="6"/>
  <c r="C89" i="6" s="1"/>
  <c r="A89" i="6"/>
  <c r="S88" i="6"/>
  <c r="R88" i="6"/>
  <c r="P88" i="6"/>
  <c r="M88" i="6"/>
  <c r="L88" i="6"/>
  <c r="K88" i="6"/>
  <c r="U88" i="6" s="1"/>
  <c r="J88" i="6"/>
  <c r="H88" i="6"/>
  <c r="I88" i="6" s="1"/>
  <c r="G88" i="6"/>
  <c r="F88" i="6"/>
  <c r="T88" i="6" s="1"/>
  <c r="E88" i="6"/>
  <c r="D88" i="6"/>
  <c r="Q88" i="6" s="1"/>
  <c r="B88" i="6"/>
  <c r="V88" i="6" s="1"/>
  <c r="W88" i="6" s="1"/>
  <c r="X88" i="6" s="1"/>
  <c r="A88" i="6"/>
  <c r="R87" i="6"/>
  <c r="O87" i="6"/>
  <c r="N87" i="6"/>
  <c r="M87" i="6"/>
  <c r="L87" i="6"/>
  <c r="P87" i="6" s="1"/>
  <c r="K87" i="6"/>
  <c r="U87" i="6" s="1"/>
  <c r="J87" i="6"/>
  <c r="S87" i="6" s="1"/>
  <c r="G87" i="6"/>
  <c r="H87" i="6" s="1"/>
  <c r="I87" i="6" s="1"/>
  <c r="F87" i="6"/>
  <c r="T87" i="6" s="1"/>
  <c r="E87" i="6"/>
  <c r="D87" i="6"/>
  <c r="Q87" i="6" s="1"/>
  <c r="B87" i="6"/>
  <c r="V87" i="6" s="1"/>
  <c r="W87" i="6" s="1"/>
  <c r="X87" i="6" s="1"/>
  <c r="A87" i="6"/>
  <c r="U86" i="6"/>
  <c r="R86" i="6"/>
  <c r="Q86" i="6"/>
  <c r="O86" i="6"/>
  <c r="N86" i="6"/>
  <c r="M86" i="6"/>
  <c r="L86" i="6"/>
  <c r="P86" i="6" s="1"/>
  <c r="K86" i="6"/>
  <c r="J86" i="6"/>
  <c r="S86" i="6" s="1"/>
  <c r="H86" i="6"/>
  <c r="G86" i="6"/>
  <c r="F86" i="6"/>
  <c r="T86" i="6" s="1"/>
  <c r="E86" i="6"/>
  <c r="D86" i="6"/>
  <c r="B86" i="6"/>
  <c r="C86" i="6" s="1"/>
  <c r="A86" i="6"/>
  <c r="U85" i="6"/>
  <c r="S85" i="6"/>
  <c r="R85" i="6"/>
  <c r="P85" i="6"/>
  <c r="M85" i="6"/>
  <c r="L85" i="6"/>
  <c r="K85" i="6"/>
  <c r="J85" i="6"/>
  <c r="G85" i="6"/>
  <c r="H85" i="6" s="1"/>
  <c r="I85" i="6" s="1"/>
  <c r="F85" i="6"/>
  <c r="T85" i="6" s="1"/>
  <c r="E85" i="6"/>
  <c r="D85" i="6"/>
  <c r="Q85" i="6" s="1"/>
  <c r="B85" i="6"/>
  <c r="O85" i="6" s="1"/>
  <c r="A85" i="6"/>
  <c r="U84" i="6"/>
  <c r="R84" i="6"/>
  <c r="Q84" i="6"/>
  <c r="P84" i="6"/>
  <c r="N84" i="6"/>
  <c r="M84" i="6"/>
  <c r="L84" i="6"/>
  <c r="K84" i="6"/>
  <c r="J84" i="6"/>
  <c r="S84" i="6" s="1"/>
  <c r="G84" i="6"/>
  <c r="H84" i="6" s="1"/>
  <c r="I84" i="6" s="1"/>
  <c r="F84" i="6"/>
  <c r="T84" i="6" s="1"/>
  <c r="E84" i="6"/>
  <c r="D84" i="6"/>
  <c r="B84" i="6"/>
  <c r="A84" i="6"/>
  <c r="R83" i="6"/>
  <c r="Q83" i="6"/>
  <c r="N83" i="6"/>
  <c r="M83" i="6"/>
  <c r="L83" i="6"/>
  <c r="P83" i="6" s="1"/>
  <c r="K83" i="6"/>
  <c r="U83" i="6" s="1"/>
  <c r="J83" i="6"/>
  <c r="S83" i="6" s="1"/>
  <c r="H83" i="6"/>
  <c r="I83" i="6" s="1"/>
  <c r="G83" i="6"/>
  <c r="F83" i="6"/>
  <c r="T83" i="6" s="1"/>
  <c r="E83" i="6"/>
  <c r="D83" i="6"/>
  <c r="B83" i="6"/>
  <c r="C83" i="6" s="1"/>
  <c r="A83" i="6"/>
  <c r="U82" i="6"/>
  <c r="S82" i="6"/>
  <c r="R82" i="6"/>
  <c r="O82" i="6"/>
  <c r="N82" i="6"/>
  <c r="M82" i="6"/>
  <c r="L82" i="6"/>
  <c r="P82" i="6" s="1"/>
  <c r="K82" i="6"/>
  <c r="J82" i="6"/>
  <c r="H82" i="6"/>
  <c r="I82" i="6" s="1"/>
  <c r="G82" i="6"/>
  <c r="F82" i="6"/>
  <c r="E82" i="6"/>
  <c r="D82" i="6"/>
  <c r="Q82" i="6" s="1"/>
  <c r="B82" i="6"/>
  <c r="C82" i="6" s="1"/>
  <c r="A82" i="6"/>
  <c r="S81" i="6"/>
  <c r="R81" i="6"/>
  <c r="P81" i="6"/>
  <c r="M81" i="6"/>
  <c r="L81" i="6"/>
  <c r="K81" i="6"/>
  <c r="U81" i="6" s="1"/>
  <c r="J81" i="6"/>
  <c r="H81" i="6"/>
  <c r="I81" i="6" s="1"/>
  <c r="G81" i="6"/>
  <c r="F81" i="6"/>
  <c r="T81" i="6" s="1"/>
  <c r="E81" i="6"/>
  <c r="D81" i="6"/>
  <c r="Q81" i="6" s="1"/>
  <c r="B81" i="6"/>
  <c r="V81" i="6" s="1"/>
  <c r="W81" i="6" s="1"/>
  <c r="X81" i="6" s="1"/>
  <c r="A81" i="6"/>
  <c r="R80" i="6"/>
  <c r="O80" i="6"/>
  <c r="N80" i="6"/>
  <c r="M80" i="6"/>
  <c r="L80" i="6"/>
  <c r="P80" i="6" s="1"/>
  <c r="K80" i="6"/>
  <c r="U80" i="6" s="1"/>
  <c r="J80" i="6"/>
  <c r="S80" i="6" s="1"/>
  <c r="G80" i="6"/>
  <c r="H80" i="6" s="1"/>
  <c r="I80" i="6" s="1"/>
  <c r="F80" i="6"/>
  <c r="T80" i="6" s="1"/>
  <c r="E80" i="6"/>
  <c r="D80" i="6"/>
  <c r="Q80" i="6" s="1"/>
  <c r="B80" i="6"/>
  <c r="A80" i="6"/>
  <c r="R79" i="6"/>
  <c r="Q79" i="6"/>
  <c r="O79" i="6"/>
  <c r="N79" i="6"/>
  <c r="M79" i="6"/>
  <c r="L79" i="6"/>
  <c r="P79" i="6" s="1"/>
  <c r="K79" i="6"/>
  <c r="U79" i="6" s="1"/>
  <c r="J79" i="6"/>
  <c r="S79" i="6" s="1"/>
  <c r="V79" i="6" s="1"/>
  <c r="W79" i="6" s="1"/>
  <c r="X79" i="6" s="1"/>
  <c r="H79" i="6"/>
  <c r="I79" i="6" s="1"/>
  <c r="G79" i="6"/>
  <c r="F79" i="6"/>
  <c r="T79" i="6" s="1"/>
  <c r="E79" i="6"/>
  <c r="D79" i="6"/>
  <c r="B79" i="6"/>
  <c r="C79" i="6" s="1"/>
  <c r="A79" i="6"/>
  <c r="U78" i="6"/>
  <c r="S78" i="6"/>
  <c r="R78" i="6"/>
  <c r="P78" i="6"/>
  <c r="M78" i="6"/>
  <c r="L78" i="6"/>
  <c r="K78" i="6"/>
  <c r="J78" i="6"/>
  <c r="G78" i="6"/>
  <c r="H78" i="6" s="1"/>
  <c r="I78" i="6" s="1"/>
  <c r="F78" i="6"/>
  <c r="T78" i="6" s="1"/>
  <c r="E78" i="6"/>
  <c r="D78" i="6"/>
  <c r="Q78" i="6" s="1"/>
  <c r="B78" i="6"/>
  <c r="O78" i="6" s="1"/>
  <c r="A78" i="6"/>
  <c r="U77" i="6"/>
  <c r="R77" i="6"/>
  <c r="Q77" i="6"/>
  <c r="P77" i="6"/>
  <c r="N77" i="6"/>
  <c r="M77" i="6"/>
  <c r="L77" i="6"/>
  <c r="K77" i="6"/>
  <c r="J77" i="6"/>
  <c r="S77" i="6" s="1"/>
  <c r="G77" i="6"/>
  <c r="H77" i="6" s="1"/>
  <c r="I77" i="6" s="1"/>
  <c r="F77" i="6"/>
  <c r="T77" i="6" s="1"/>
  <c r="E77" i="6"/>
  <c r="D77" i="6"/>
  <c r="B77" i="6"/>
  <c r="A77" i="6"/>
  <c r="R76" i="6"/>
  <c r="Q76" i="6"/>
  <c r="N76" i="6"/>
  <c r="M76" i="6"/>
  <c r="L76" i="6"/>
  <c r="P76" i="6" s="1"/>
  <c r="K76" i="6"/>
  <c r="U76" i="6" s="1"/>
  <c r="J76" i="6"/>
  <c r="S76" i="6" s="1"/>
  <c r="H76" i="6"/>
  <c r="I76" i="6" s="1"/>
  <c r="G76" i="6"/>
  <c r="F76" i="6"/>
  <c r="T76" i="6" s="1"/>
  <c r="E76" i="6"/>
  <c r="D76" i="6"/>
  <c r="B76" i="6"/>
  <c r="C76" i="6" s="1"/>
  <c r="A76" i="6"/>
  <c r="U75" i="6"/>
  <c r="S75" i="6"/>
  <c r="R75" i="6"/>
  <c r="O75" i="6"/>
  <c r="N75" i="6"/>
  <c r="M75" i="6"/>
  <c r="L75" i="6"/>
  <c r="P75" i="6" s="1"/>
  <c r="K75" i="6"/>
  <c r="J75" i="6"/>
  <c r="H75" i="6"/>
  <c r="I75" i="6" s="1"/>
  <c r="G75" i="6"/>
  <c r="F75" i="6"/>
  <c r="T75" i="6" s="1"/>
  <c r="E75" i="6"/>
  <c r="D75" i="6"/>
  <c r="Q75" i="6" s="1"/>
  <c r="B75" i="6"/>
  <c r="C75" i="6" s="1"/>
  <c r="A75" i="6"/>
  <c r="S74" i="6"/>
  <c r="R74" i="6"/>
  <c r="P74" i="6"/>
  <c r="M74" i="6"/>
  <c r="L74" i="6"/>
  <c r="K74" i="6"/>
  <c r="U74" i="6" s="1"/>
  <c r="J74" i="6"/>
  <c r="H74" i="6"/>
  <c r="I74" i="6" s="1"/>
  <c r="G74" i="6"/>
  <c r="F74" i="6"/>
  <c r="T74" i="6" s="1"/>
  <c r="E74" i="6"/>
  <c r="D74" i="6"/>
  <c r="Q74" i="6" s="1"/>
  <c r="B74" i="6"/>
  <c r="A74" i="6"/>
  <c r="R73" i="6"/>
  <c r="O73" i="6"/>
  <c r="N73" i="6"/>
  <c r="M73" i="6"/>
  <c r="L73" i="6"/>
  <c r="P73" i="6" s="1"/>
  <c r="K73" i="6"/>
  <c r="U73" i="6" s="1"/>
  <c r="J73" i="6"/>
  <c r="S73" i="6" s="1"/>
  <c r="G73" i="6"/>
  <c r="H73" i="6" s="1"/>
  <c r="I73" i="6" s="1"/>
  <c r="F73" i="6"/>
  <c r="T73" i="6" s="1"/>
  <c r="E73" i="6"/>
  <c r="D73" i="6"/>
  <c r="Q73" i="6" s="1"/>
  <c r="B73" i="6"/>
  <c r="A73" i="6"/>
  <c r="R72" i="6"/>
  <c r="Q72" i="6"/>
  <c r="O72" i="6"/>
  <c r="N72" i="6"/>
  <c r="M72" i="6"/>
  <c r="L72" i="6"/>
  <c r="P72" i="6" s="1"/>
  <c r="K72" i="6"/>
  <c r="U72" i="6" s="1"/>
  <c r="J72" i="6"/>
  <c r="S72" i="6" s="1"/>
  <c r="H72" i="6"/>
  <c r="G72" i="6"/>
  <c r="F72" i="6"/>
  <c r="T72" i="6" s="1"/>
  <c r="E72" i="6"/>
  <c r="D72" i="6"/>
  <c r="B72" i="6"/>
  <c r="C72" i="6" s="1"/>
  <c r="A72" i="6"/>
  <c r="U71" i="6"/>
  <c r="S71" i="6"/>
  <c r="R71" i="6"/>
  <c r="P71" i="6"/>
  <c r="M71" i="6"/>
  <c r="L71" i="6"/>
  <c r="K71" i="6"/>
  <c r="J71" i="6"/>
  <c r="G71" i="6"/>
  <c r="H71" i="6" s="1"/>
  <c r="I71" i="6" s="1"/>
  <c r="F71" i="6"/>
  <c r="T71" i="6" s="1"/>
  <c r="E71" i="6"/>
  <c r="D71" i="6"/>
  <c r="Q71" i="6" s="1"/>
  <c r="B71" i="6"/>
  <c r="O71" i="6" s="1"/>
  <c r="A71" i="6"/>
  <c r="U70" i="6"/>
  <c r="R70" i="6"/>
  <c r="Q70" i="6"/>
  <c r="P70" i="6"/>
  <c r="N70" i="6"/>
  <c r="M70" i="6"/>
  <c r="L70" i="6"/>
  <c r="K70" i="6"/>
  <c r="J70" i="6"/>
  <c r="S70" i="6" s="1"/>
  <c r="G70" i="6"/>
  <c r="H70" i="6" s="1"/>
  <c r="I70" i="6" s="1"/>
  <c r="F70" i="6"/>
  <c r="T70" i="6" s="1"/>
  <c r="E70" i="6"/>
  <c r="D70" i="6"/>
  <c r="B70" i="6"/>
  <c r="A70" i="6"/>
  <c r="R69" i="6"/>
  <c r="Q69" i="6"/>
  <c r="N69" i="6"/>
  <c r="M69" i="6"/>
  <c r="L69" i="6"/>
  <c r="P69" i="6" s="1"/>
  <c r="K69" i="6"/>
  <c r="U69" i="6" s="1"/>
  <c r="J69" i="6"/>
  <c r="S69" i="6" s="1"/>
  <c r="H69" i="6"/>
  <c r="I69" i="6" s="1"/>
  <c r="G69" i="6"/>
  <c r="F69" i="6"/>
  <c r="T69" i="6" s="1"/>
  <c r="E69" i="6"/>
  <c r="D69" i="6"/>
  <c r="B69" i="6"/>
  <c r="C69" i="6" s="1"/>
  <c r="A69" i="6"/>
  <c r="U68" i="6"/>
  <c r="S68" i="6"/>
  <c r="R68" i="6"/>
  <c r="O68" i="6"/>
  <c r="N68" i="6"/>
  <c r="M68" i="6"/>
  <c r="L68" i="6"/>
  <c r="P68" i="6" s="1"/>
  <c r="K68" i="6"/>
  <c r="J68" i="6"/>
  <c r="H68" i="6"/>
  <c r="I68" i="6" s="1"/>
  <c r="G68" i="6"/>
  <c r="F68" i="6"/>
  <c r="T68" i="6" s="1"/>
  <c r="E68" i="6"/>
  <c r="D68" i="6"/>
  <c r="Q68" i="6" s="1"/>
  <c r="B68" i="6"/>
  <c r="C68" i="6" s="1"/>
  <c r="A68" i="6"/>
  <c r="S67" i="6"/>
  <c r="R67" i="6"/>
  <c r="P67" i="6"/>
  <c r="M67" i="6"/>
  <c r="L67" i="6"/>
  <c r="K67" i="6"/>
  <c r="U67" i="6" s="1"/>
  <c r="J67" i="6"/>
  <c r="H67" i="6"/>
  <c r="I67" i="6" s="1"/>
  <c r="G67" i="6"/>
  <c r="F67" i="6"/>
  <c r="T67" i="6" s="1"/>
  <c r="E67" i="6"/>
  <c r="D67" i="6"/>
  <c r="Q67" i="6" s="1"/>
  <c r="B67" i="6"/>
  <c r="A67" i="6"/>
  <c r="R66" i="6"/>
  <c r="O66" i="6"/>
  <c r="N66" i="6"/>
  <c r="M66" i="6"/>
  <c r="L66" i="6"/>
  <c r="P66" i="6" s="1"/>
  <c r="K66" i="6"/>
  <c r="U66" i="6" s="1"/>
  <c r="J66" i="6"/>
  <c r="S66" i="6" s="1"/>
  <c r="G66" i="6"/>
  <c r="H66" i="6" s="1"/>
  <c r="I66" i="6" s="1"/>
  <c r="F66" i="6"/>
  <c r="T66" i="6" s="1"/>
  <c r="E66" i="6"/>
  <c r="D66" i="6"/>
  <c r="Q66" i="6" s="1"/>
  <c r="B66" i="6"/>
  <c r="A66" i="6"/>
  <c r="R65" i="6"/>
  <c r="Q65" i="6"/>
  <c r="O65" i="6"/>
  <c r="N65" i="6"/>
  <c r="M65" i="6"/>
  <c r="L65" i="6"/>
  <c r="P65" i="6" s="1"/>
  <c r="K65" i="6"/>
  <c r="U65" i="6" s="1"/>
  <c r="J65" i="6"/>
  <c r="S65" i="6" s="1"/>
  <c r="H65" i="6"/>
  <c r="G65" i="6"/>
  <c r="F65" i="6"/>
  <c r="T65" i="6" s="1"/>
  <c r="E65" i="6"/>
  <c r="D65" i="6"/>
  <c r="B65" i="6"/>
  <c r="C65" i="6" s="1"/>
  <c r="A65" i="6"/>
  <c r="U64" i="6"/>
  <c r="S64" i="6"/>
  <c r="R64" i="6"/>
  <c r="P64" i="6"/>
  <c r="M64" i="6"/>
  <c r="L64" i="6"/>
  <c r="K64" i="6"/>
  <c r="J64" i="6"/>
  <c r="G64" i="6"/>
  <c r="H64" i="6" s="1"/>
  <c r="I64" i="6" s="1"/>
  <c r="F64" i="6"/>
  <c r="T64" i="6" s="1"/>
  <c r="E64" i="6"/>
  <c r="D64" i="6"/>
  <c r="Q64" i="6" s="1"/>
  <c r="B64" i="6"/>
  <c r="O64" i="6" s="1"/>
  <c r="A64" i="6"/>
  <c r="U63" i="6"/>
  <c r="R63" i="6"/>
  <c r="Q63" i="6"/>
  <c r="P63" i="6"/>
  <c r="N63" i="6"/>
  <c r="M63" i="6"/>
  <c r="L63" i="6"/>
  <c r="K63" i="6"/>
  <c r="J63" i="6"/>
  <c r="S63" i="6" s="1"/>
  <c r="G63" i="6"/>
  <c r="H63" i="6" s="1"/>
  <c r="I63" i="6" s="1"/>
  <c r="F63" i="6"/>
  <c r="T63" i="6" s="1"/>
  <c r="E63" i="6"/>
  <c r="D63" i="6"/>
  <c r="B63" i="6"/>
  <c r="A63" i="6"/>
  <c r="R62" i="6"/>
  <c r="Q62" i="6"/>
  <c r="N62" i="6"/>
  <c r="M62" i="6"/>
  <c r="L62" i="6"/>
  <c r="P62" i="6" s="1"/>
  <c r="K62" i="6"/>
  <c r="U62" i="6" s="1"/>
  <c r="J62" i="6"/>
  <c r="S62" i="6" s="1"/>
  <c r="H62" i="6"/>
  <c r="I62" i="6" s="1"/>
  <c r="G62" i="6"/>
  <c r="F62" i="6"/>
  <c r="T62" i="6" s="1"/>
  <c r="E62" i="6"/>
  <c r="D62" i="6"/>
  <c r="C62" i="6"/>
  <c r="B62" i="6"/>
  <c r="O62" i="6" s="1"/>
  <c r="A62" i="6"/>
  <c r="U61" i="6"/>
  <c r="S61" i="6"/>
  <c r="R61" i="6"/>
  <c r="O61" i="6"/>
  <c r="N61" i="6"/>
  <c r="M61" i="6"/>
  <c r="L61" i="6"/>
  <c r="P61" i="6" s="1"/>
  <c r="K61" i="6"/>
  <c r="J61" i="6"/>
  <c r="H61" i="6"/>
  <c r="I61" i="6" s="1"/>
  <c r="G61" i="6"/>
  <c r="F61" i="6"/>
  <c r="E61" i="6"/>
  <c r="D61" i="6"/>
  <c r="Q61" i="6" s="1"/>
  <c r="B61" i="6"/>
  <c r="C61" i="6" s="1"/>
  <c r="A61" i="6"/>
  <c r="S60" i="6"/>
  <c r="R60" i="6"/>
  <c r="P60" i="6"/>
  <c r="M60" i="6"/>
  <c r="L60" i="6"/>
  <c r="K60" i="6"/>
  <c r="U60" i="6" s="1"/>
  <c r="J60" i="6"/>
  <c r="H60" i="6"/>
  <c r="G60" i="6"/>
  <c r="F60" i="6"/>
  <c r="T60" i="6" s="1"/>
  <c r="E60" i="6"/>
  <c r="I60" i="6" s="1"/>
  <c r="D60" i="6"/>
  <c r="Q60" i="6" s="1"/>
  <c r="B60" i="6"/>
  <c r="V60" i="6" s="1"/>
  <c r="W60" i="6" s="1"/>
  <c r="X60" i="6" s="1"/>
  <c r="A60" i="6"/>
  <c r="O59" i="6"/>
  <c r="N59" i="6"/>
  <c r="M59" i="6"/>
  <c r="L59" i="6"/>
  <c r="P59" i="6" s="1"/>
  <c r="K59" i="6"/>
  <c r="U59" i="6" s="1"/>
  <c r="J59" i="6"/>
  <c r="S59" i="6" s="1"/>
  <c r="G59" i="6"/>
  <c r="H59" i="6" s="1"/>
  <c r="I59" i="6" s="1"/>
  <c r="F59" i="6"/>
  <c r="T59" i="6" s="1"/>
  <c r="E59" i="6"/>
  <c r="R59" i="6" s="1"/>
  <c r="D59" i="6"/>
  <c r="Q59" i="6" s="1"/>
  <c r="B59" i="6"/>
  <c r="V59" i="6" s="1"/>
  <c r="W59" i="6" s="1"/>
  <c r="X59" i="6" s="1"/>
  <c r="A59" i="6"/>
  <c r="R58" i="6"/>
  <c r="Q58" i="6"/>
  <c r="O58" i="6"/>
  <c r="N58" i="6"/>
  <c r="M58" i="6"/>
  <c r="L58" i="6"/>
  <c r="P58" i="6" s="1"/>
  <c r="K58" i="6"/>
  <c r="U58" i="6" s="1"/>
  <c r="J58" i="6"/>
  <c r="S58" i="6" s="1"/>
  <c r="H58" i="6"/>
  <c r="G58" i="6"/>
  <c r="F58" i="6"/>
  <c r="T58" i="6" s="1"/>
  <c r="E58" i="6"/>
  <c r="D58" i="6"/>
  <c r="B58" i="6"/>
  <c r="C58" i="6" s="1"/>
  <c r="A58" i="6"/>
  <c r="U57" i="6"/>
  <c r="S57" i="6"/>
  <c r="R57" i="6"/>
  <c r="P57" i="6"/>
  <c r="M57" i="6"/>
  <c r="L57" i="6"/>
  <c r="K57" i="6"/>
  <c r="J57" i="6"/>
  <c r="G57" i="6"/>
  <c r="H57" i="6" s="1"/>
  <c r="I57" i="6" s="1"/>
  <c r="F57" i="6"/>
  <c r="T57" i="6" s="1"/>
  <c r="E57" i="6"/>
  <c r="D57" i="6"/>
  <c r="Q57" i="6" s="1"/>
  <c r="B57" i="6"/>
  <c r="O57" i="6" s="1"/>
  <c r="A57" i="6"/>
  <c r="U56" i="6"/>
  <c r="R56" i="6"/>
  <c r="Q56" i="6"/>
  <c r="P56" i="6"/>
  <c r="N56" i="6"/>
  <c r="M56" i="6"/>
  <c r="L56" i="6"/>
  <c r="K56" i="6"/>
  <c r="J56" i="6"/>
  <c r="S56" i="6" s="1"/>
  <c r="G56" i="6"/>
  <c r="H56" i="6" s="1"/>
  <c r="I56" i="6" s="1"/>
  <c r="F56" i="6"/>
  <c r="T56" i="6" s="1"/>
  <c r="E56" i="6"/>
  <c r="D56" i="6"/>
  <c r="B56" i="6"/>
  <c r="V56" i="6" s="1"/>
  <c r="W56" i="6" s="1"/>
  <c r="X56" i="6" s="1"/>
  <c r="A56" i="6"/>
  <c r="R55" i="6"/>
  <c r="Q55" i="6"/>
  <c r="N55" i="6"/>
  <c r="M55" i="6"/>
  <c r="L55" i="6"/>
  <c r="P55" i="6" s="1"/>
  <c r="K55" i="6"/>
  <c r="U55" i="6" s="1"/>
  <c r="J55" i="6"/>
  <c r="S55" i="6" s="1"/>
  <c r="H55" i="6"/>
  <c r="I55" i="6" s="1"/>
  <c r="G55" i="6"/>
  <c r="F55" i="6"/>
  <c r="T55" i="6" s="1"/>
  <c r="E55" i="6"/>
  <c r="D55" i="6"/>
  <c r="C55" i="6"/>
  <c r="B55" i="6"/>
  <c r="O55" i="6" s="1"/>
  <c r="A55" i="6"/>
  <c r="U54" i="6"/>
  <c r="S54" i="6"/>
  <c r="R54" i="6"/>
  <c r="O54" i="6"/>
  <c r="N54" i="6"/>
  <c r="M54" i="6"/>
  <c r="L54" i="6"/>
  <c r="P54" i="6" s="1"/>
  <c r="K54" i="6"/>
  <c r="J54" i="6"/>
  <c r="H54" i="6"/>
  <c r="I54" i="6" s="1"/>
  <c r="G54" i="6"/>
  <c r="F54" i="6"/>
  <c r="T54" i="6" s="1"/>
  <c r="E54" i="6"/>
  <c r="D54" i="6"/>
  <c r="Q54" i="6" s="1"/>
  <c r="B54" i="6"/>
  <c r="C54" i="6" s="1"/>
  <c r="A54" i="6"/>
  <c r="S53" i="6"/>
  <c r="R53" i="6"/>
  <c r="M53" i="6"/>
  <c r="L53" i="6"/>
  <c r="P53" i="6" s="1"/>
  <c r="K53" i="6"/>
  <c r="U53" i="6" s="1"/>
  <c r="J53" i="6"/>
  <c r="H53" i="6"/>
  <c r="G53" i="6"/>
  <c r="F53" i="6"/>
  <c r="T53" i="6" s="1"/>
  <c r="E53" i="6"/>
  <c r="I53" i="6" s="1"/>
  <c r="D53" i="6"/>
  <c r="Q53" i="6" s="1"/>
  <c r="B53" i="6"/>
  <c r="A53" i="6"/>
  <c r="O52" i="6"/>
  <c r="N52" i="6"/>
  <c r="M52" i="6"/>
  <c r="L52" i="6"/>
  <c r="P52" i="6" s="1"/>
  <c r="K52" i="6"/>
  <c r="U52" i="6" s="1"/>
  <c r="J52" i="6"/>
  <c r="S52" i="6" s="1"/>
  <c r="H52" i="6"/>
  <c r="I52" i="6" s="1"/>
  <c r="G52" i="6"/>
  <c r="F52" i="6"/>
  <c r="T52" i="6" s="1"/>
  <c r="E52" i="6"/>
  <c r="R52" i="6" s="1"/>
  <c r="D52" i="6"/>
  <c r="Q52" i="6" s="1"/>
  <c r="B52" i="6"/>
  <c r="A52" i="6"/>
  <c r="U51" i="6"/>
  <c r="R51" i="6"/>
  <c r="O51" i="6"/>
  <c r="N51" i="6"/>
  <c r="M51" i="6"/>
  <c r="L51" i="6"/>
  <c r="P51" i="6" s="1"/>
  <c r="K51" i="6"/>
  <c r="J51" i="6"/>
  <c r="S51" i="6" s="1"/>
  <c r="H51" i="6"/>
  <c r="G51" i="6"/>
  <c r="F51" i="6"/>
  <c r="T51" i="6" s="1"/>
  <c r="E51" i="6"/>
  <c r="D51" i="6"/>
  <c r="Q51" i="6" s="1"/>
  <c r="B51" i="6"/>
  <c r="C51" i="6" s="1"/>
  <c r="A51" i="6"/>
  <c r="U50" i="6"/>
  <c r="S50" i="6"/>
  <c r="R50" i="6"/>
  <c r="P50" i="6"/>
  <c r="M50" i="6"/>
  <c r="L50" i="6"/>
  <c r="K50" i="6"/>
  <c r="J50" i="6"/>
  <c r="G50" i="6"/>
  <c r="H50" i="6" s="1"/>
  <c r="I50" i="6" s="1"/>
  <c r="F50" i="6"/>
  <c r="T50" i="6" s="1"/>
  <c r="E50" i="6"/>
  <c r="D50" i="6"/>
  <c r="Q50" i="6" s="1"/>
  <c r="B50" i="6"/>
  <c r="O50" i="6" s="1"/>
  <c r="A50" i="6"/>
  <c r="U49" i="6"/>
  <c r="R49" i="6"/>
  <c r="Q49" i="6"/>
  <c r="P49" i="6"/>
  <c r="N49" i="6"/>
  <c r="M49" i="6"/>
  <c r="L49" i="6"/>
  <c r="K49" i="6"/>
  <c r="J49" i="6"/>
  <c r="S49" i="6" s="1"/>
  <c r="G49" i="6"/>
  <c r="H49" i="6" s="1"/>
  <c r="I49" i="6" s="1"/>
  <c r="F49" i="6"/>
  <c r="T49" i="6" s="1"/>
  <c r="E49" i="6"/>
  <c r="D49" i="6"/>
  <c r="B49" i="6"/>
  <c r="A49" i="6"/>
  <c r="R48" i="6"/>
  <c r="Q48" i="6"/>
  <c r="N48" i="6"/>
  <c r="M48" i="6"/>
  <c r="L48" i="6"/>
  <c r="P48" i="6" s="1"/>
  <c r="K48" i="6"/>
  <c r="U48" i="6" s="1"/>
  <c r="J48" i="6"/>
  <c r="S48" i="6" s="1"/>
  <c r="H48" i="6"/>
  <c r="I48" i="6" s="1"/>
  <c r="G48" i="6"/>
  <c r="F48" i="6"/>
  <c r="T48" i="6" s="1"/>
  <c r="E48" i="6"/>
  <c r="D48" i="6"/>
  <c r="C48" i="6"/>
  <c r="B48" i="6"/>
  <c r="O48" i="6" s="1"/>
  <c r="A48" i="6"/>
  <c r="U47" i="6"/>
  <c r="S47" i="6"/>
  <c r="R47" i="6"/>
  <c r="N47" i="6"/>
  <c r="M47" i="6"/>
  <c r="L47" i="6"/>
  <c r="P47" i="6" s="1"/>
  <c r="K47" i="6"/>
  <c r="J47" i="6"/>
  <c r="H47" i="6"/>
  <c r="I47" i="6" s="1"/>
  <c r="G47" i="6"/>
  <c r="F47" i="6"/>
  <c r="E47" i="6"/>
  <c r="D47" i="6"/>
  <c r="Q47" i="6" s="1"/>
  <c r="B47" i="6"/>
  <c r="C47" i="6" s="1"/>
  <c r="A47" i="6"/>
  <c r="S46" i="6"/>
  <c r="R46" i="6"/>
  <c r="P46" i="6"/>
  <c r="M46" i="6"/>
  <c r="L46" i="6"/>
  <c r="K46" i="6"/>
  <c r="U46" i="6" s="1"/>
  <c r="J46" i="6"/>
  <c r="H46" i="6"/>
  <c r="G46" i="6"/>
  <c r="F46" i="6"/>
  <c r="T46" i="6" s="1"/>
  <c r="E46" i="6"/>
  <c r="I46" i="6" s="1"/>
  <c r="D46" i="6"/>
  <c r="Q46" i="6" s="1"/>
  <c r="B46" i="6"/>
  <c r="A46" i="6"/>
  <c r="O45" i="6"/>
  <c r="N45" i="6"/>
  <c r="M45" i="6"/>
  <c r="L45" i="6"/>
  <c r="P45" i="6" s="1"/>
  <c r="K45" i="6"/>
  <c r="U45" i="6" s="1"/>
  <c r="J45" i="6"/>
  <c r="S45" i="6" s="1"/>
  <c r="H45" i="6"/>
  <c r="I45" i="6" s="1"/>
  <c r="G45" i="6"/>
  <c r="F45" i="6"/>
  <c r="T45" i="6" s="1"/>
  <c r="E45" i="6"/>
  <c r="R45" i="6" s="1"/>
  <c r="D45" i="6"/>
  <c r="Q45" i="6" s="1"/>
  <c r="B45" i="6"/>
  <c r="V45" i="6" s="1"/>
  <c r="W45" i="6" s="1"/>
  <c r="X45" i="6" s="1"/>
  <c r="A45" i="6"/>
  <c r="U44" i="6"/>
  <c r="R44" i="6"/>
  <c r="O44" i="6"/>
  <c r="N44" i="6"/>
  <c r="M44" i="6"/>
  <c r="L44" i="6"/>
  <c r="P44" i="6" s="1"/>
  <c r="K44" i="6"/>
  <c r="J44" i="6"/>
  <c r="S44" i="6" s="1"/>
  <c r="H44" i="6"/>
  <c r="V44" i="6" s="1"/>
  <c r="W44" i="6" s="1"/>
  <c r="X44" i="6" s="1"/>
  <c r="G44" i="6"/>
  <c r="F44" i="6"/>
  <c r="T44" i="6" s="1"/>
  <c r="E44" i="6"/>
  <c r="D44" i="6"/>
  <c r="Q44" i="6" s="1"/>
  <c r="B44" i="6"/>
  <c r="C44" i="6" s="1"/>
  <c r="A44" i="6"/>
  <c r="U43" i="6"/>
  <c r="S43" i="6"/>
  <c r="R43" i="6"/>
  <c r="P43" i="6"/>
  <c r="M43" i="6"/>
  <c r="L43" i="6"/>
  <c r="K43" i="6"/>
  <c r="J43" i="6"/>
  <c r="G43" i="6"/>
  <c r="H43" i="6" s="1"/>
  <c r="I43" i="6" s="1"/>
  <c r="F43" i="6"/>
  <c r="T43" i="6" s="1"/>
  <c r="E43" i="6"/>
  <c r="D43" i="6"/>
  <c r="Q43" i="6" s="1"/>
  <c r="B43" i="6"/>
  <c r="O43" i="6" s="1"/>
  <c r="A43" i="6"/>
  <c r="U42" i="6"/>
  <c r="R42" i="6"/>
  <c r="Q42" i="6"/>
  <c r="P42" i="6"/>
  <c r="N42" i="6"/>
  <c r="M42" i="6"/>
  <c r="L42" i="6"/>
  <c r="K42" i="6"/>
  <c r="J42" i="6"/>
  <c r="S42" i="6" s="1"/>
  <c r="G42" i="6"/>
  <c r="H42" i="6" s="1"/>
  <c r="I42" i="6" s="1"/>
  <c r="F42" i="6"/>
  <c r="T42" i="6" s="1"/>
  <c r="E42" i="6"/>
  <c r="D42" i="6"/>
  <c r="B42" i="6"/>
  <c r="A42" i="6"/>
  <c r="R41" i="6"/>
  <c r="Q41" i="6"/>
  <c r="M41" i="6"/>
  <c r="L41" i="6"/>
  <c r="P41" i="6" s="1"/>
  <c r="K41" i="6"/>
  <c r="U41" i="6" s="1"/>
  <c r="J41" i="6"/>
  <c r="S41" i="6" s="1"/>
  <c r="H41" i="6"/>
  <c r="I41" i="6" s="1"/>
  <c r="G41" i="6"/>
  <c r="F41" i="6"/>
  <c r="T41" i="6" s="1"/>
  <c r="E41" i="6"/>
  <c r="D41" i="6"/>
  <c r="C41" i="6"/>
  <c r="B41" i="6"/>
  <c r="O41" i="6" s="1"/>
  <c r="A41" i="6"/>
  <c r="U40" i="6"/>
  <c r="S40" i="6"/>
  <c r="R40" i="6"/>
  <c r="N40" i="6"/>
  <c r="M40" i="6"/>
  <c r="L40" i="6"/>
  <c r="P40" i="6" s="1"/>
  <c r="K40" i="6"/>
  <c r="J40" i="6"/>
  <c r="H40" i="6"/>
  <c r="I40" i="6" s="1"/>
  <c r="G40" i="6"/>
  <c r="F40" i="6"/>
  <c r="E40" i="6"/>
  <c r="D40" i="6"/>
  <c r="Q40" i="6" s="1"/>
  <c r="B40" i="6"/>
  <c r="C40" i="6" s="1"/>
  <c r="A40" i="6"/>
  <c r="S39" i="6"/>
  <c r="R39" i="6"/>
  <c r="P39" i="6"/>
  <c r="M39" i="6"/>
  <c r="L39" i="6"/>
  <c r="K39" i="6"/>
  <c r="U39" i="6" s="1"/>
  <c r="J39" i="6"/>
  <c r="H39" i="6"/>
  <c r="G39" i="6"/>
  <c r="F39" i="6"/>
  <c r="T39" i="6" s="1"/>
  <c r="E39" i="6"/>
  <c r="I39" i="6" s="1"/>
  <c r="D39" i="6"/>
  <c r="Q39" i="6" s="1"/>
  <c r="B39" i="6"/>
  <c r="A39" i="6"/>
  <c r="O38" i="6"/>
  <c r="N38" i="6"/>
  <c r="M38" i="6"/>
  <c r="L38" i="6"/>
  <c r="P38" i="6" s="1"/>
  <c r="K38" i="6"/>
  <c r="U38" i="6" s="1"/>
  <c r="J38" i="6"/>
  <c r="S38" i="6" s="1"/>
  <c r="H38" i="6"/>
  <c r="I38" i="6" s="1"/>
  <c r="G38" i="6"/>
  <c r="F38" i="6"/>
  <c r="T38" i="6" s="1"/>
  <c r="E38" i="6"/>
  <c r="R38" i="6" s="1"/>
  <c r="D38" i="6"/>
  <c r="Q38" i="6" s="1"/>
  <c r="B38" i="6"/>
  <c r="A38" i="6"/>
  <c r="U37" i="6"/>
  <c r="R37" i="6"/>
  <c r="O37" i="6"/>
  <c r="N37" i="6"/>
  <c r="M37" i="6"/>
  <c r="L37" i="6"/>
  <c r="P37" i="6" s="1"/>
  <c r="K37" i="6"/>
  <c r="J37" i="6"/>
  <c r="S37" i="6" s="1"/>
  <c r="H37" i="6"/>
  <c r="G37" i="6"/>
  <c r="F37" i="6"/>
  <c r="T37" i="6" s="1"/>
  <c r="E37" i="6"/>
  <c r="D37" i="6"/>
  <c r="Q37" i="6" s="1"/>
  <c r="B37" i="6"/>
  <c r="C37" i="6" s="1"/>
  <c r="A37" i="6"/>
  <c r="U36" i="6"/>
  <c r="S36" i="6"/>
  <c r="R36" i="6"/>
  <c r="P36" i="6"/>
  <c r="M36" i="6"/>
  <c r="L36" i="6"/>
  <c r="K36" i="6"/>
  <c r="J36" i="6"/>
  <c r="G36" i="6"/>
  <c r="H36" i="6" s="1"/>
  <c r="I36" i="6" s="1"/>
  <c r="F36" i="6"/>
  <c r="T36" i="6" s="1"/>
  <c r="E36" i="6"/>
  <c r="D36" i="6"/>
  <c r="Q36" i="6" s="1"/>
  <c r="B36" i="6"/>
  <c r="O36" i="6" s="1"/>
  <c r="A36" i="6"/>
  <c r="U35" i="6"/>
  <c r="R35" i="6"/>
  <c r="Q35" i="6"/>
  <c r="P35" i="6"/>
  <c r="N35" i="6"/>
  <c r="M35" i="6"/>
  <c r="L35" i="6"/>
  <c r="K35" i="6"/>
  <c r="J35" i="6"/>
  <c r="S35" i="6" s="1"/>
  <c r="G35" i="6"/>
  <c r="H35" i="6" s="1"/>
  <c r="I35" i="6" s="1"/>
  <c r="F35" i="6"/>
  <c r="T35" i="6" s="1"/>
  <c r="E35" i="6"/>
  <c r="D35" i="6"/>
  <c r="B35" i="6"/>
  <c r="A35" i="6"/>
  <c r="R34" i="6"/>
  <c r="Q34" i="6"/>
  <c r="M34" i="6"/>
  <c r="L34" i="6"/>
  <c r="P34" i="6" s="1"/>
  <c r="K34" i="6"/>
  <c r="U34" i="6" s="1"/>
  <c r="J34" i="6"/>
  <c r="S34" i="6" s="1"/>
  <c r="H34" i="6"/>
  <c r="I34" i="6" s="1"/>
  <c r="G34" i="6"/>
  <c r="F34" i="6"/>
  <c r="T34" i="6" s="1"/>
  <c r="E34" i="6"/>
  <c r="D34" i="6"/>
  <c r="C34" i="6"/>
  <c r="B34" i="6"/>
  <c r="O34" i="6" s="1"/>
  <c r="A34" i="6"/>
  <c r="U33" i="6"/>
  <c r="S33" i="6"/>
  <c r="R33" i="6"/>
  <c r="N33" i="6"/>
  <c r="M33" i="6"/>
  <c r="L33" i="6"/>
  <c r="P33" i="6" s="1"/>
  <c r="K33" i="6"/>
  <c r="J33" i="6"/>
  <c r="H33" i="6"/>
  <c r="I33" i="6" s="1"/>
  <c r="G33" i="6"/>
  <c r="F33" i="6"/>
  <c r="E33" i="6"/>
  <c r="D33" i="6"/>
  <c r="Q33" i="6" s="1"/>
  <c r="B33" i="6"/>
  <c r="C33" i="6" s="1"/>
  <c r="A33" i="6"/>
  <c r="S32" i="6"/>
  <c r="R32" i="6"/>
  <c r="P32" i="6"/>
  <c r="M32" i="6"/>
  <c r="L32" i="6"/>
  <c r="K32" i="6"/>
  <c r="U32" i="6" s="1"/>
  <c r="J32" i="6"/>
  <c r="H32" i="6"/>
  <c r="G32" i="6"/>
  <c r="F32" i="6"/>
  <c r="T32" i="6" s="1"/>
  <c r="E32" i="6"/>
  <c r="I32" i="6" s="1"/>
  <c r="D32" i="6"/>
  <c r="Q32" i="6" s="1"/>
  <c r="B32" i="6"/>
  <c r="A32" i="6"/>
  <c r="O31" i="6"/>
  <c r="N31" i="6"/>
  <c r="M31" i="6"/>
  <c r="L31" i="6"/>
  <c r="P31" i="6" s="1"/>
  <c r="K31" i="6"/>
  <c r="U31" i="6" s="1"/>
  <c r="J31" i="6"/>
  <c r="S31" i="6" s="1"/>
  <c r="H31" i="6"/>
  <c r="I31" i="6" s="1"/>
  <c r="G31" i="6"/>
  <c r="F31" i="6"/>
  <c r="T31" i="6" s="1"/>
  <c r="E31" i="6"/>
  <c r="R31" i="6" s="1"/>
  <c r="D31" i="6"/>
  <c r="Q31" i="6" s="1"/>
  <c r="B31" i="6"/>
  <c r="A31" i="6"/>
  <c r="U30" i="6"/>
  <c r="R30" i="6"/>
  <c r="O30" i="6"/>
  <c r="N30" i="6"/>
  <c r="M30" i="6"/>
  <c r="L30" i="6"/>
  <c r="P30" i="6" s="1"/>
  <c r="K30" i="6"/>
  <c r="J30" i="6"/>
  <c r="S30" i="6" s="1"/>
  <c r="H30" i="6"/>
  <c r="V30" i="6" s="1"/>
  <c r="W30" i="6" s="1"/>
  <c r="X30" i="6" s="1"/>
  <c r="G30" i="6"/>
  <c r="F30" i="6"/>
  <c r="T30" i="6" s="1"/>
  <c r="E30" i="6"/>
  <c r="D30" i="6"/>
  <c r="Q30" i="6" s="1"/>
  <c r="B30" i="6"/>
  <c r="C30" i="6" s="1"/>
  <c r="A30" i="6"/>
  <c r="U29" i="6"/>
  <c r="S29" i="6"/>
  <c r="R29" i="6"/>
  <c r="P29" i="6"/>
  <c r="M29" i="6"/>
  <c r="L29" i="6"/>
  <c r="K29" i="6"/>
  <c r="J29" i="6"/>
  <c r="G29" i="6"/>
  <c r="H29" i="6" s="1"/>
  <c r="I29" i="6" s="1"/>
  <c r="F29" i="6"/>
  <c r="T29" i="6" s="1"/>
  <c r="E29" i="6"/>
  <c r="D29" i="6"/>
  <c r="Q29" i="6" s="1"/>
  <c r="B29" i="6"/>
  <c r="O29" i="6" s="1"/>
  <c r="A29" i="6"/>
  <c r="U28" i="6"/>
  <c r="R28" i="6"/>
  <c r="Q28" i="6"/>
  <c r="P28" i="6"/>
  <c r="N28" i="6"/>
  <c r="M28" i="6"/>
  <c r="L28" i="6"/>
  <c r="K28" i="6"/>
  <c r="J28" i="6"/>
  <c r="S28" i="6" s="1"/>
  <c r="G28" i="6"/>
  <c r="H28" i="6" s="1"/>
  <c r="I28" i="6" s="1"/>
  <c r="F28" i="6"/>
  <c r="T28" i="6" s="1"/>
  <c r="E28" i="6"/>
  <c r="D28" i="6"/>
  <c r="B28" i="6"/>
  <c r="V28" i="6" s="1"/>
  <c r="W28" i="6" s="1"/>
  <c r="X28" i="6" s="1"/>
  <c r="A28" i="6"/>
  <c r="R27" i="6"/>
  <c r="Q27" i="6"/>
  <c r="M27" i="6"/>
  <c r="L27" i="6"/>
  <c r="P27" i="6" s="1"/>
  <c r="K27" i="6"/>
  <c r="U27" i="6" s="1"/>
  <c r="J27" i="6"/>
  <c r="S27" i="6" s="1"/>
  <c r="V27" i="6" s="1"/>
  <c r="W27" i="6" s="1"/>
  <c r="X27" i="6" s="1"/>
  <c r="H27" i="6"/>
  <c r="I27" i="6" s="1"/>
  <c r="G27" i="6"/>
  <c r="F27" i="6"/>
  <c r="T27" i="6" s="1"/>
  <c r="E27" i="6"/>
  <c r="D27" i="6"/>
  <c r="B27" i="6"/>
  <c r="C27" i="6" s="1"/>
  <c r="A27" i="6"/>
  <c r="U26" i="6"/>
  <c r="S26" i="6"/>
  <c r="R26" i="6"/>
  <c r="N26" i="6"/>
  <c r="M26" i="6"/>
  <c r="L26" i="6"/>
  <c r="P26" i="6" s="1"/>
  <c r="K26" i="6"/>
  <c r="J26" i="6"/>
  <c r="H26" i="6"/>
  <c r="I26" i="6" s="1"/>
  <c r="G26" i="6"/>
  <c r="F26" i="6"/>
  <c r="E26" i="6"/>
  <c r="D26" i="6"/>
  <c r="Q26" i="6" s="1"/>
  <c r="B26" i="6"/>
  <c r="C26" i="6" s="1"/>
  <c r="A26" i="6"/>
  <c r="S25" i="6"/>
  <c r="R25" i="6"/>
  <c r="P25" i="6"/>
  <c r="M25" i="6"/>
  <c r="L25" i="6"/>
  <c r="K25" i="6"/>
  <c r="U25" i="6" s="1"/>
  <c r="J25" i="6"/>
  <c r="H25" i="6"/>
  <c r="I25" i="6" s="1"/>
  <c r="G25" i="6"/>
  <c r="F25" i="6"/>
  <c r="T25" i="6" s="1"/>
  <c r="E25" i="6"/>
  <c r="D25" i="6"/>
  <c r="Q25" i="6" s="1"/>
  <c r="B25" i="6"/>
  <c r="A25" i="6"/>
  <c r="R24" i="6"/>
  <c r="O24" i="6"/>
  <c r="N24" i="6"/>
  <c r="M24" i="6"/>
  <c r="L24" i="6"/>
  <c r="P24" i="6" s="1"/>
  <c r="K24" i="6"/>
  <c r="U24" i="6" s="1"/>
  <c r="J24" i="6"/>
  <c r="S24" i="6" s="1"/>
  <c r="H24" i="6"/>
  <c r="I24" i="6" s="1"/>
  <c r="G24" i="6"/>
  <c r="F24" i="6"/>
  <c r="T24" i="6" s="1"/>
  <c r="E24" i="6"/>
  <c r="D24" i="6"/>
  <c r="Q24" i="6" s="1"/>
  <c r="B24" i="6"/>
  <c r="A24" i="6"/>
  <c r="U23" i="6"/>
  <c r="R23" i="6"/>
  <c r="O23" i="6"/>
  <c r="N23" i="6"/>
  <c r="M23" i="6"/>
  <c r="L23" i="6"/>
  <c r="P23" i="6" s="1"/>
  <c r="K23" i="6"/>
  <c r="J23" i="6"/>
  <c r="S23" i="6" s="1"/>
  <c r="H23" i="6"/>
  <c r="V23" i="6" s="1"/>
  <c r="W23" i="6" s="1"/>
  <c r="X23" i="6" s="1"/>
  <c r="G23" i="6"/>
  <c r="F23" i="6"/>
  <c r="T23" i="6" s="1"/>
  <c r="E23" i="6"/>
  <c r="D23" i="6"/>
  <c r="Q23" i="6" s="1"/>
  <c r="B23" i="6"/>
  <c r="C23" i="6" s="1"/>
  <c r="A23" i="6"/>
  <c r="U22" i="6"/>
  <c r="S22" i="6"/>
  <c r="R22" i="6"/>
  <c r="P22" i="6"/>
  <c r="M22" i="6"/>
  <c r="L22" i="6"/>
  <c r="K22" i="6"/>
  <c r="J22" i="6"/>
  <c r="G22" i="6"/>
  <c r="H22" i="6" s="1"/>
  <c r="I22" i="6" s="1"/>
  <c r="F22" i="6"/>
  <c r="T22" i="6" s="1"/>
  <c r="E22" i="6"/>
  <c r="D22" i="6"/>
  <c r="Q22" i="6" s="1"/>
  <c r="B22" i="6"/>
  <c r="O22" i="6" s="1"/>
  <c r="A22" i="6"/>
  <c r="U21" i="6"/>
  <c r="R21" i="6"/>
  <c r="Q21" i="6"/>
  <c r="P21" i="6"/>
  <c r="N21" i="6"/>
  <c r="M21" i="6"/>
  <c r="L21" i="6"/>
  <c r="K21" i="6"/>
  <c r="J21" i="6"/>
  <c r="S21" i="6" s="1"/>
  <c r="G21" i="6"/>
  <c r="H21" i="6" s="1"/>
  <c r="I21" i="6" s="1"/>
  <c r="F21" i="6"/>
  <c r="T21" i="6" s="1"/>
  <c r="E21" i="6"/>
  <c r="D21" i="6"/>
  <c r="B21" i="6"/>
  <c r="V21" i="6" s="1"/>
  <c r="W21" i="6" s="1"/>
  <c r="X21" i="6" s="1"/>
  <c r="A21" i="6"/>
  <c r="R20" i="6"/>
  <c r="Q20" i="6"/>
  <c r="M20" i="6"/>
  <c r="L20" i="6"/>
  <c r="P20" i="6" s="1"/>
  <c r="K20" i="6"/>
  <c r="U20" i="6" s="1"/>
  <c r="J20" i="6"/>
  <c r="S20" i="6" s="1"/>
  <c r="H20" i="6"/>
  <c r="I20" i="6" s="1"/>
  <c r="G20" i="6"/>
  <c r="F20" i="6"/>
  <c r="T20" i="6" s="1"/>
  <c r="E20" i="6"/>
  <c r="D20" i="6"/>
  <c r="B20" i="6"/>
  <c r="C20" i="6" s="1"/>
  <c r="A20" i="6"/>
  <c r="U19" i="6"/>
  <c r="S19" i="6"/>
  <c r="R19" i="6"/>
  <c r="M19" i="6"/>
  <c r="L19" i="6"/>
  <c r="P19" i="6" s="1"/>
  <c r="K19" i="6"/>
  <c r="J19" i="6"/>
  <c r="H19" i="6"/>
  <c r="I19" i="6" s="1"/>
  <c r="G19" i="6"/>
  <c r="F19" i="6"/>
  <c r="T19" i="6" s="1"/>
  <c r="E19" i="6"/>
  <c r="D19" i="6"/>
  <c r="Q19" i="6" s="1"/>
  <c r="B19" i="6"/>
  <c r="C19" i="6" s="1"/>
  <c r="A19" i="6"/>
  <c r="S18" i="6"/>
  <c r="R18" i="6"/>
  <c r="P18" i="6"/>
  <c r="M18" i="6"/>
  <c r="L18" i="6"/>
  <c r="K18" i="6"/>
  <c r="U18" i="6" s="1"/>
  <c r="J18" i="6"/>
  <c r="H18" i="6"/>
  <c r="I18" i="6" s="1"/>
  <c r="G18" i="6"/>
  <c r="F18" i="6"/>
  <c r="T18" i="6" s="1"/>
  <c r="E18" i="6"/>
  <c r="D18" i="6"/>
  <c r="Q18" i="6" s="1"/>
  <c r="B18" i="6"/>
  <c r="A18" i="6"/>
  <c r="R17" i="6"/>
  <c r="O17" i="6"/>
  <c r="N17" i="6"/>
  <c r="M17" i="6"/>
  <c r="L17" i="6"/>
  <c r="P17" i="6" s="1"/>
  <c r="K17" i="6"/>
  <c r="U17" i="6" s="1"/>
  <c r="J17" i="6"/>
  <c r="S17" i="6" s="1"/>
  <c r="H17" i="6"/>
  <c r="I17" i="6" s="1"/>
  <c r="G17" i="6"/>
  <c r="F17" i="6"/>
  <c r="T17" i="6" s="1"/>
  <c r="E17" i="6"/>
  <c r="D17" i="6"/>
  <c r="Q17" i="6" s="1"/>
  <c r="B17" i="6"/>
  <c r="A17" i="6"/>
  <c r="U16" i="6"/>
  <c r="R16" i="6"/>
  <c r="O16" i="6"/>
  <c r="N16" i="6"/>
  <c r="M16" i="6"/>
  <c r="L16" i="6"/>
  <c r="P16" i="6" s="1"/>
  <c r="K16" i="6"/>
  <c r="J16" i="6"/>
  <c r="S16" i="6" s="1"/>
  <c r="H16" i="6"/>
  <c r="V16" i="6" s="1"/>
  <c r="W16" i="6" s="1"/>
  <c r="X16" i="6" s="1"/>
  <c r="G16" i="6"/>
  <c r="F16" i="6"/>
  <c r="T16" i="6" s="1"/>
  <c r="E16" i="6"/>
  <c r="D16" i="6"/>
  <c r="Q16" i="6" s="1"/>
  <c r="B16" i="6"/>
  <c r="C16" i="6" s="1"/>
  <c r="A16" i="6"/>
  <c r="U15" i="6"/>
  <c r="S15" i="6"/>
  <c r="R15" i="6"/>
  <c r="P15" i="6"/>
  <c r="M15" i="6"/>
  <c r="L15" i="6"/>
  <c r="K15" i="6"/>
  <c r="J15" i="6"/>
  <c r="G15" i="6"/>
  <c r="H15" i="6" s="1"/>
  <c r="I15" i="6" s="1"/>
  <c r="F15" i="6"/>
  <c r="T15" i="6" s="1"/>
  <c r="E15" i="6"/>
  <c r="D15" i="6"/>
  <c r="Q15" i="6" s="1"/>
  <c r="B15" i="6"/>
  <c r="O15" i="6" s="1"/>
  <c r="A15" i="6"/>
  <c r="U14" i="6"/>
  <c r="R14" i="6"/>
  <c r="Q14" i="6"/>
  <c r="P14" i="6"/>
  <c r="N14" i="6"/>
  <c r="M14" i="6"/>
  <c r="L14" i="6"/>
  <c r="K14" i="6"/>
  <c r="J14" i="6"/>
  <c r="S14" i="6" s="1"/>
  <c r="G14" i="6"/>
  <c r="H14" i="6" s="1"/>
  <c r="I14" i="6" s="1"/>
  <c r="F14" i="6"/>
  <c r="T14" i="6" s="1"/>
  <c r="E14" i="6"/>
  <c r="D14" i="6"/>
  <c r="B14" i="6"/>
  <c r="V14" i="6" s="1"/>
  <c r="W14" i="6" s="1"/>
  <c r="X14" i="6" s="1"/>
  <c r="A14" i="6"/>
  <c r="R13" i="6"/>
  <c r="Q13" i="6"/>
  <c r="M13" i="6"/>
  <c r="L13" i="6"/>
  <c r="P13" i="6" s="1"/>
  <c r="K13" i="6"/>
  <c r="U13" i="6" s="1"/>
  <c r="J13" i="6"/>
  <c r="S13" i="6" s="1"/>
  <c r="H13" i="6"/>
  <c r="I13" i="6" s="1"/>
  <c r="G13" i="6"/>
  <c r="F13" i="6"/>
  <c r="T13" i="6" s="1"/>
  <c r="E13" i="6"/>
  <c r="D13" i="6"/>
  <c r="B13" i="6"/>
  <c r="C13" i="6" s="1"/>
  <c r="A13" i="6"/>
  <c r="U12" i="6"/>
  <c r="S12" i="6"/>
  <c r="R12" i="6"/>
  <c r="M12" i="6"/>
  <c r="L12" i="6"/>
  <c r="P12" i="6" s="1"/>
  <c r="K12" i="6"/>
  <c r="J12" i="6"/>
  <c r="H12" i="6"/>
  <c r="I12" i="6" s="1"/>
  <c r="G12" i="6"/>
  <c r="F12" i="6"/>
  <c r="T12" i="6" s="1"/>
  <c r="E12" i="6"/>
  <c r="D12" i="6"/>
  <c r="Q12" i="6" s="1"/>
  <c r="B12" i="6"/>
  <c r="C12" i="6" s="1"/>
  <c r="A12" i="6"/>
  <c r="S11" i="6"/>
  <c r="R11" i="6"/>
  <c r="P11" i="6"/>
  <c r="M11" i="6"/>
  <c r="L11" i="6"/>
  <c r="K11" i="6"/>
  <c r="U11" i="6" s="1"/>
  <c r="J11" i="6"/>
  <c r="H11" i="6"/>
  <c r="I11" i="6" s="1"/>
  <c r="G11" i="6"/>
  <c r="F11" i="6"/>
  <c r="T11" i="6" s="1"/>
  <c r="E11" i="6"/>
  <c r="D11" i="6"/>
  <c r="Q11" i="6" s="1"/>
  <c r="B11" i="6"/>
  <c r="V11" i="6" s="1"/>
  <c r="W11" i="6" s="1"/>
  <c r="X11" i="6" s="1"/>
  <c r="A11" i="6"/>
  <c r="R10" i="6"/>
  <c r="O10" i="6"/>
  <c r="N10" i="6"/>
  <c r="M10" i="6"/>
  <c r="L10" i="6"/>
  <c r="P10" i="6" s="1"/>
  <c r="K10" i="6"/>
  <c r="U10" i="6" s="1"/>
  <c r="J10" i="6"/>
  <c r="S10" i="6" s="1"/>
  <c r="H10" i="6"/>
  <c r="I10" i="6" s="1"/>
  <c r="G10" i="6"/>
  <c r="F10" i="6"/>
  <c r="T10" i="6" s="1"/>
  <c r="E10" i="6"/>
  <c r="D10" i="6"/>
  <c r="Q10" i="6" s="1"/>
  <c r="B10" i="6"/>
  <c r="V10" i="6" s="1"/>
  <c r="W10" i="6" s="1"/>
  <c r="X10" i="6" s="1"/>
  <c r="A10" i="6"/>
  <c r="U9" i="6"/>
  <c r="R9" i="6"/>
  <c r="O9" i="6"/>
  <c r="N9" i="6"/>
  <c r="M9" i="6"/>
  <c r="L9" i="6"/>
  <c r="P9" i="6" s="1"/>
  <c r="K9" i="6"/>
  <c r="J9" i="6"/>
  <c r="S9" i="6" s="1"/>
  <c r="H9" i="6"/>
  <c r="G9" i="6"/>
  <c r="F9" i="6"/>
  <c r="T9" i="6" s="1"/>
  <c r="E9" i="6"/>
  <c r="D9" i="6"/>
  <c r="Q9" i="6" s="1"/>
  <c r="B9" i="6"/>
  <c r="C9" i="6" s="1"/>
  <c r="A9" i="6"/>
  <c r="U8" i="6"/>
  <c r="S8" i="6"/>
  <c r="R8" i="6"/>
  <c r="P8" i="6"/>
  <c r="M8" i="6"/>
  <c r="L8" i="6"/>
  <c r="K8" i="6"/>
  <c r="J8" i="6"/>
  <c r="G8" i="6"/>
  <c r="H8" i="6" s="1"/>
  <c r="I8" i="6" s="1"/>
  <c r="F8" i="6"/>
  <c r="T8" i="6" s="1"/>
  <c r="E8" i="6"/>
  <c r="D8" i="6"/>
  <c r="Q8" i="6" s="1"/>
  <c r="B8" i="6"/>
  <c r="O8" i="6" s="1"/>
  <c r="A8" i="6"/>
  <c r="U7" i="6"/>
  <c r="R7" i="6"/>
  <c r="Q7" i="6"/>
  <c r="P7" i="6"/>
  <c r="N7" i="6"/>
  <c r="M7" i="6"/>
  <c r="L7" i="6"/>
  <c r="K7" i="6"/>
  <c r="J7" i="6"/>
  <c r="S7" i="6" s="1"/>
  <c r="G7" i="6"/>
  <c r="H7" i="6" s="1"/>
  <c r="I7" i="6" s="1"/>
  <c r="F7" i="6"/>
  <c r="T7" i="6" s="1"/>
  <c r="E7" i="6"/>
  <c r="D7" i="6"/>
  <c r="B7" i="6"/>
  <c r="V7" i="6" s="1"/>
  <c r="W7" i="6" s="1"/>
  <c r="X7" i="6" s="1"/>
  <c r="A7" i="6"/>
  <c r="R6" i="6"/>
  <c r="Q6" i="6"/>
  <c r="M6" i="6"/>
  <c r="L6" i="6"/>
  <c r="P6" i="6" s="1"/>
  <c r="K6" i="6"/>
  <c r="U6" i="6" s="1"/>
  <c r="J6" i="6"/>
  <c r="S6" i="6" s="1"/>
  <c r="H6" i="6"/>
  <c r="I6" i="6" s="1"/>
  <c r="G6" i="6"/>
  <c r="F6" i="6"/>
  <c r="T6" i="6" s="1"/>
  <c r="E6" i="6"/>
  <c r="D6" i="6"/>
  <c r="B6" i="6"/>
  <c r="C6" i="6" s="1"/>
  <c r="A6" i="6"/>
  <c r="U5" i="6"/>
  <c r="S5" i="6"/>
  <c r="R5" i="6"/>
  <c r="M5" i="6"/>
  <c r="L5" i="6"/>
  <c r="P5" i="6" s="1"/>
  <c r="K5" i="6"/>
  <c r="J5" i="6"/>
  <c r="H5" i="6"/>
  <c r="I5" i="6" s="1"/>
  <c r="G5" i="6"/>
  <c r="F5" i="6"/>
  <c r="E5" i="6"/>
  <c r="D5" i="6"/>
  <c r="Q5" i="6" s="1"/>
  <c r="B5" i="6"/>
  <c r="C5" i="6" s="1"/>
  <c r="A5" i="6"/>
  <c r="S4" i="6"/>
  <c r="R4" i="6"/>
  <c r="P4" i="6"/>
  <c r="M4" i="6"/>
  <c r="L4" i="6"/>
  <c r="K4" i="6"/>
  <c r="U4" i="6" s="1"/>
  <c r="J4" i="6"/>
  <c r="H4" i="6"/>
  <c r="I4" i="6" s="1"/>
  <c r="G4" i="6"/>
  <c r="F4" i="6"/>
  <c r="T4" i="6" s="1"/>
  <c r="E4" i="6"/>
  <c r="D4" i="6"/>
  <c r="Q4" i="6" s="1"/>
  <c r="B4" i="6"/>
  <c r="V4" i="6" s="1"/>
  <c r="W4" i="6" s="1"/>
  <c r="X4" i="6" s="1"/>
  <c r="A4" i="6"/>
  <c r="C10" i="4"/>
  <c r="C5" i="4"/>
  <c r="B26" i="3"/>
  <c r="B8" i="9" s="1"/>
  <c r="B25" i="3"/>
  <c r="B7" i="9" s="1"/>
  <c r="B9" i="9" s="1"/>
  <c r="B24" i="3"/>
  <c r="B23" i="3"/>
  <c r="B22" i="3"/>
  <c r="G10" i="8" l="1"/>
  <c r="I11" i="8"/>
  <c r="F11" i="8"/>
  <c r="H11" i="8"/>
  <c r="H10" i="8"/>
  <c r="K11" i="8"/>
  <c r="I10" i="8"/>
  <c r="M11" i="8"/>
  <c r="G11" i="8"/>
  <c r="Q11" i="8" s="1"/>
  <c r="R11" i="8" s="1"/>
  <c r="K10" i="8"/>
  <c r="O11" i="8"/>
  <c r="M10" i="8"/>
  <c r="O10" i="8"/>
  <c r="C9" i="8"/>
  <c r="D11" i="8"/>
  <c r="E11" i="8"/>
  <c r="W691" i="6"/>
  <c r="W238" i="6"/>
  <c r="W2003" i="6"/>
  <c r="W1328" i="6"/>
  <c r="W1705" i="6"/>
  <c r="W990" i="6"/>
  <c r="W474" i="6"/>
  <c r="W2053" i="6"/>
  <c r="V105" i="6"/>
  <c r="W105" i="6" s="1"/>
  <c r="X105" i="6" s="1"/>
  <c r="V49" i="6"/>
  <c r="W49" i="6" s="1"/>
  <c r="X49" i="6" s="1"/>
  <c r="V80" i="6"/>
  <c r="W80" i="6" s="1"/>
  <c r="X80" i="6" s="1"/>
  <c r="I129" i="6"/>
  <c r="V129" i="6"/>
  <c r="W129" i="6" s="1"/>
  <c r="X129" i="6" s="1"/>
  <c r="V131" i="6"/>
  <c r="W131" i="6" s="1"/>
  <c r="X131" i="6" s="1"/>
  <c r="V133" i="6"/>
  <c r="W133" i="6" s="1"/>
  <c r="X133" i="6" s="1"/>
  <c r="V136" i="6"/>
  <c r="W136" i="6" s="1"/>
  <c r="X136" i="6" s="1"/>
  <c r="V211" i="6"/>
  <c r="W211" i="6" s="1"/>
  <c r="X211" i="6" s="1"/>
  <c r="I211" i="6"/>
  <c r="V47" i="6"/>
  <c r="W47" i="6" s="1"/>
  <c r="X47" i="6" s="1"/>
  <c r="V53" i="6"/>
  <c r="W53" i="6" s="1"/>
  <c r="X53" i="6" s="1"/>
  <c r="V84" i="6"/>
  <c r="W84" i="6" s="1"/>
  <c r="X84" i="6" s="1"/>
  <c r="V37" i="6"/>
  <c r="W37" i="6" s="1"/>
  <c r="X37" i="6" s="1"/>
  <c r="V72" i="6"/>
  <c r="W72" i="6" s="1"/>
  <c r="X72" i="6" s="1"/>
  <c r="V52" i="6"/>
  <c r="W52" i="6" s="1"/>
  <c r="X52" i="6" s="1"/>
  <c r="V100" i="6"/>
  <c r="W100" i="6" s="1"/>
  <c r="X100" i="6" s="1"/>
  <c r="V108" i="6"/>
  <c r="W108" i="6" s="1"/>
  <c r="X108" i="6" s="1"/>
  <c r="I118" i="6"/>
  <c r="V118" i="6"/>
  <c r="W118" i="6" s="1"/>
  <c r="X118" i="6" s="1"/>
  <c r="V122" i="6"/>
  <c r="W122" i="6" s="1"/>
  <c r="V132" i="6"/>
  <c r="W132" i="6" s="1"/>
  <c r="X132" i="6" s="1"/>
  <c r="I132" i="6"/>
  <c r="I121" i="6"/>
  <c r="V121" i="6"/>
  <c r="W121" i="6" s="1"/>
  <c r="X121" i="6" s="1"/>
  <c r="V135" i="6"/>
  <c r="W135" i="6" s="1"/>
  <c r="X135" i="6" s="1"/>
  <c r="I135" i="6"/>
  <c r="V17" i="6"/>
  <c r="W17" i="6" s="1"/>
  <c r="X17" i="6" s="1"/>
  <c r="V18" i="6"/>
  <c r="W18" i="6" s="1"/>
  <c r="X18" i="6" s="1"/>
  <c r="V51" i="6"/>
  <c r="W51" i="6" s="1"/>
  <c r="X51" i="6" s="1"/>
  <c r="V63" i="6"/>
  <c r="W63" i="6" s="1"/>
  <c r="X63" i="6" s="1"/>
  <c r="V25" i="6"/>
  <c r="W25" i="6" s="1"/>
  <c r="X25" i="6" s="1"/>
  <c r="V67" i="6"/>
  <c r="W67" i="6" s="1"/>
  <c r="X67" i="6" s="1"/>
  <c r="V86" i="6"/>
  <c r="W86" i="6" s="1"/>
  <c r="X86" i="6" s="1"/>
  <c r="V95" i="6"/>
  <c r="W95" i="6" s="1"/>
  <c r="X95" i="6" s="1"/>
  <c r="I110" i="6"/>
  <c r="V110" i="6"/>
  <c r="W110" i="6" s="1"/>
  <c r="X110" i="6" s="1"/>
  <c r="V138" i="6"/>
  <c r="W138" i="6" s="1"/>
  <c r="X138" i="6" s="1"/>
  <c r="V107" i="6"/>
  <c r="W107" i="6" s="1"/>
  <c r="X107" i="6" s="1"/>
  <c r="V32" i="6"/>
  <c r="W32" i="6" s="1"/>
  <c r="X32" i="6" s="1"/>
  <c r="V66" i="6"/>
  <c r="W66" i="6" s="1"/>
  <c r="X66" i="6" s="1"/>
  <c r="V94" i="6"/>
  <c r="W94" i="6" s="1"/>
  <c r="X94" i="6" s="1"/>
  <c r="W140" i="6"/>
  <c r="V9" i="6"/>
  <c r="W9" i="6" s="1"/>
  <c r="X9" i="6" s="1"/>
  <c r="V31" i="6"/>
  <c r="W31" i="6" s="1"/>
  <c r="X31" i="6" s="1"/>
  <c r="V35" i="6"/>
  <c r="W35" i="6" s="1"/>
  <c r="X35" i="6" s="1"/>
  <c r="V58" i="6"/>
  <c r="W58" i="6" s="1"/>
  <c r="X58" i="6" s="1"/>
  <c r="V70" i="6"/>
  <c r="W70" i="6" s="1"/>
  <c r="X70" i="6" s="1"/>
  <c r="V98" i="6"/>
  <c r="W98" i="6" s="1"/>
  <c r="X98" i="6" s="1"/>
  <c r="I124" i="6"/>
  <c r="V124" i="6"/>
  <c r="W124" i="6" s="1"/>
  <c r="V159" i="6"/>
  <c r="W159" i="6" s="1"/>
  <c r="X159" i="6" s="1"/>
  <c r="I196" i="6"/>
  <c r="V196" i="6"/>
  <c r="W196" i="6" s="1"/>
  <c r="X196" i="6" s="1"/>
  <c r="V24" i="6"/>
  <c r="W24" i="6" s="1"/>
  <c r="X24" i="6" s="1"/>
  <c r="V39" i="6"/>
  <c r="W39" i="6" s="1"/>
  <c r="X39" i="6" s="1"/>
  <c r="V116" i="6"/>
  <c r="W116" i="6" s="1"/>
  <c r="X116" i="6" s="1"/>
  <c r="V74" i="6"/>
  <c r="W74" i="6" s="1"/>
  <c r="X74" i="6" s="1"/>
  <c r="V42" i="6"/>
  <c r="W42" i="6" s="1"/>
  <c r="X42" i="6" s="1"/>
  <c r="V73" i="6"/>
  <c r="W73" i="6" s="1"/>
  <c r="X73" i="6" s="1"/>
  <c r="V102" i="6"/>
  <c r="W102" i="6" s="1"/>
  <c r="X102" i="6" s="1"/>
  <c r="V130" i="6"/>
  <c r="W130" i="6" s="1"/>
  <c r="V161" i="6"/>
  <c r="W161" i="6" s="1"/>
  <c r="X161" i="6" s="1"/>
  <c r="I171" i="6"/>
  <c r="V171" i="6"/>
  <c r="W171" i="6" s="1"/>
  <c r="X171" i="6" s="1"/>
  <c r="V207" i="6"/>
  <c r="V26" i="6"/>
  <c r="W26" i="6" s="1"/>
  <c r="X26" i="6" s="1"/>
  <c r="V33" i="6"/>
  <c r="W33" i="6" s="1"/>
  <c r="X33" i="6" s="1"/>
  <c r="V38" i="6"/>
  <c r="W38" i="6" s="1"/>
  <c r="X38" i="6" s="1"/>
  <c r="V46" i="6"/>
  <c r="W46" i="6" s="1"/>
  <c r="X46" i="6" s="1"/>
  <c r="V65" i="6"/>
  <c r="W65" i="6" s="1"/>
  <c r="X65" i="6" s="1"/>
  <c r="V77" i="6"/>
  <c r="W77" i="6" s="1"/>
  <c r="X77" i="6" s="1"/>
  <c r="V101" i="6"/>
  <c r="W101" i="6" s="1"/>
  <c r="X101" i="6" s="1"/>
  <c r="I115" i="6"/>
  <c r="V115" i="6"/>
  <c r="W115" i="6" s="1"/>
  <c r="X115" i="6" s="1"/>
  <c r="V117" i="6"/>
  <c r="W117" i="6" s="1"/>
  <c r="X117" i="6" s="1"/>
  <c r="V12" i="6"/>
  <c r="W12" i="6" s="1"/>
  <c r="X12" i="6" s="1"/>
  <c r="V96" i="6"/>
  <c r="W96" i="6" s="1"/>
  <c r="X96" i="6" s="1"/>
  <c r="N4" i="6"/>
  <c r="V6" i="6"/>
  <c r="W6" i="6" s="1"/>
  <c r="X6" i="6" s="1"/>
  <c r="V13" i="6"/>
  <c r="W13" i="6" s="1"/>
  <c r="X13" i="6" s="1"/>
  <c r="N18" i="6"/>
  <c r="V20" i="6"/>
  <c r="W20" i="6" s="1"/>
  <c r="X20" i="6" s="1"/>
  <c r="N25" i="6"/>
  <c r="N32" i="6"/>
  <c r="V34" i="6"/>
  <c r="W34" i="6" s="1"/>
  <c r="X34" i="6" s="1"/>
  <c r="N39" i="6"/>
  <c r="V41" i="6"/>
  <c r="W41" i="6" s="1"/>
  <c r="X41" i="6" s="1"/>
  <c r="N46" i="6"/>
  <c r="V48" i="6"/>
  <c r="W48" i="6" s="1"/>
  <c r="X48" i="6" s="1"/>
  <c r="N53" i="6"/>
  <c r="V55" i="6"/>
  <c r="W55" i="6" s="1"/>
  <c r="X55" i="6" s="1"/>
  <c r="N60" i="6"/>
  <c r="V62" i="6"/>
  <c r="W62" i="6" s="1"/>
  <c r="X62" i="6" s="1"/>
  <c r="N67" i="6"/>
  <c r="V69" i="6"/>
  <c r="W69" i="6" s="1"/>
  <c r="X69" i="6" s="1"/>
  <c r="N74" i="6"/>
  <c r="V76" i="6"/>
  <c r="W76" i="6" s="1"/>
  <c r="X76" i="6" s="1"/>
  <c r="N81" i="6"/>
  <c r="V83" i="6"/>
  <c r="W83" i="6" s="1"/>
  <c r="X83" i="6" s="1"/>
  <c r="N88" i="6"/>
  <c r="V90" i="6"/>
  <c r="W90" i="6" s="1"/>
  <c r="X90" i="6" s="1"/>
  <c r="N95" i="6"/>
  <c r="V97" i="6"/>
  <c r="W97" i="6" s="1"/>
  <c r="X97" i="6" s="1"/>
  <c r="N102" i="6"/>
  <c r="V104" i="6"/>
  <c r="W104" i="6" s="1"/>
  <c r="X104" i="6" s="1"/>
  <c r="V113" i="6"/>
  <c r="W113" i="6" s="1"/>
  <c r="X113" i="6" s="1"/>
  <c r="N117" i="6"/>
  <c r="V127" i="6"/>
  <c r="W127" i="6" s="1"/>
  <c r="X127" i="6" s="1"/>
  <c r="N131" i="6"/>
  <c r="O134" i="6"/>
  <c r="V154" i="6"/>
  <c r="W154" i="6" s="1"/>
  <c r="X154" i="6" s="1"/>
  <c r="N155" i="6"/>
  <c r="V158" i="6"/>
  <c r="W158" i="6" s="1"/>
  <c r="X158" i="6" s="1"/>
  <c r="V160" i="6"/>
  <c r="V174" i="6"/>
  <c r="W174" i="6" s="1"/>
  <c r="X174" i="6" s="1"/>
  <c r="V176" i="6"/>
  <c r="W176" i="6" s="1"/>
  <c r="V183" i="6"/>
  <c r="W183" i="6" s="1"/>
  <c r="X183" i="6" s="1"/>
  <c r="O196" i="6"/>
  <c r="N196" i="6"/>
  <c r="V198" i="6"/>
  <c r="W198" i="6" s="1"/>
  <c r="X198" i="6" s="1"/>
  <c r="R208" i="6"/>
  <c r="V253" i="6"/>
  <c r="W253" i="6" s="1"/>
  <c r="X253" i="6" s="1"/>
  <c r="T33" i="6"/>
  <c r="T47" i="6"/>
  <c r="T82" i="6"/>
  <c r="V82" i="6" s="1"/>
  <c r="W82" i="6" s="1"/>
  <c r="X82" i="6" s="1"/>
  <c r="T103" i="6"/>
  <c r="V103" i="6" s="1"/>
  <c r="W103" i="6" s="1"/>
  <c r="X103" i="6" s="1"/>
  <c r="V145" i="6"/>
  <c r="W145" i="6" s="1"/>
  <c r="X145" i="6" s="1"/>
  <c r="N11" i="6"/>
  <c r="O4" i="6"/>
  <c r="C8" i="6"/>
  <c r="O11" i="6"/>
  <c r="C15" i="6"/>
  <c r="O18" i="6"/>
  <c r="C22" i="6"/>
  <c r="O25" i="6"/>
  <c r="C29" i="6"/>
  <c r="O32" i="6"/>
  <c r="C36" i="6"/>
  <c r="O39" i="6"/>
  <c r="C43" i="6"/>
  <c r="O46" i="6"/>
  <c r="C50" i="6"/>
  <c r="O53" i="6"/>
  <c r="C57" i="6"/>
  <c r="O60" i="6"/>
  <c r="C64" i="6"/>
  <c r="O67" i="6"/>
  <c r="C71" i="6"/>
  <c r="O74" i="6"/>
  <c r="C78" i="6"/>
  <c r="O81" i="6"/>
  <c r="C85" i="6"/>
  <c r="O88" i="6"/>
  <c r="C92" i="6"/>
  <c r="O95" i="6"/>
  <c r="C99" i="6"/>
  <c r="O102" i="6"/>
  <c r="C106" i="6"/>
  <c r="R112" i="6"/>
  <c r="V112" i="6" s="1"/>
  <c r="W112" i="6" s="1"/>
  <c r="X112" i="6" s="1"/>
  <c r="O117" i="6"/>
  <c r="R126" i="6"/>
  <c r="V126" i="6" s="1"/>
  <c r="W126" i="6" s="1"/>
  <c r="X126" i="6" s="1"/>
  <c r="O131" i="6"/>
  <c r="O155" i="6"/>
  <c r="V156" i="6"/>
  <c r="W156" i="6" s="1"/>
  <c r="X156" i="6" s="1"/>
  <c r="V164" i="6"/>
  <c r="W164" i="6" s="1"/>
  <c r="X164" i="6" s="1"/>
  <c r="T168" i="6"/>
  <c r="V168" i="6" s="1"/>
  <c r="W168" i="6" s="1"/>
  <c r="X168" i="6" s="1"/>
  <c r="V179" i="6"/>
  <c r="W179" i="6" s="1"/>
  <c r="X179" i="6" s="1"/>
  <c r="N184" i="6"/>
  <c r="V185" i="6"/>
  <c r="W185" i="6" s="1"/>
  <c r="X185" i="6" s="1"/>
  <c r="V202" i="6"/>
  <c r="W202" i="6" s="1"/>
  <c r="X202" i="6" s="1"/>
  <c r="N218" i="6"/>
  <c r="V218" i="6"/>
  <c r="W218" i="6" s="1"/>
  <c r="X218" i="6" s="1"/>
  <c r="C218" i="6"/>
  <c r="N219" i="6"/>
  <c r="V222" i="6"/>
  <c r="W222" i="6" s="1"/>
  <c r="X222" i="6" s="1"/>
  <c r="V250" i="6"/>
  <c r="W250" i="6" s="1"/>
  <c r="X250" i="6" s="1"/>
  <c r="V257" i="6"/>
  <c r="W257" i="6" s="1"/>
  <c r="X257" i="6" s="1"/>
  <c r="V336" i="6"/>
  <c r="W336" i="6" s="1"/>
  <c r="X336" i="6" s="1"/>
  <c r="V224" i="6"/>
  <c r="W224" i="6" s="1"/>
  <c r="X224" i="6" s="1"/>
  <c r="R224" i="6"/>
  <c r="V260" i="6"/>
  <c r="W260" i="6" s="1"/>
  <c r="X260" i="6" s="1"/>
  <c r="I260" i="6"/>
  <c r="I281" i="6"/>
  <c r="V281" i="6"/>
  <c r="W281" i="6" s="1"/>
  <c r="X281" i="6" s="1"/>
  <c r="C4" i="6"/>
  <c r="O7" i="6"/>
  <c r="I9" i="6"/>
  <c r="C11" i="6"/>
  <c r="O14" i="6"/>
  <c r="I16" i="6"/>
  <c r="C18" i="6"/>
  <c r="O21" i="6"/>
  <c r="I23" i="6"/>
  <c r="C25" i="6"/>
  <c r="O28" i="6"/>
  <c r="I30" i="6"/>
  <c r="C32" i="6"/>
  <c r="O35" i="6"/>
  <c r="I37" i="6"/>
  <c r="C39" i="6"/>
  <c r="O42" i="6"/>
  <c r="I44" i="6"/>
  <c r="C46" i="6"/>
  <c r="O49" i="6"/>
  <c r="I51" i="6"/>
  <c r="C53" i="6"/>
  <c r="O56" i="6"/>
  <c r="I58" i="6"/>
  <c r="C60" i="6"/>
  <c r="O63" i="6"/>
  <c r="I65" i="6"/>
  <c r="C67" i="6"/>
  <c r="O70" i="6"/>
  <c r="I72" i="6"/>
  <c r="C74" i="6"/>
  <c r="O77" i="6"/>
  <c r="C81" i="6"/>
  <c r="O84" i="6"/>
  <c r="I86" i="6"/>
  <c r="C88" i="6"/>
  <c r="O91" i="6"/>
  <c r="I93" i="6"/>
  <c r="C95" i="6"/>
  <c r="O98" i="6"/>
  <c r="C102" i="6"/>
  <c r="O105" i="6"/>
  <c r="I107" i="6"/>
  <c r="O111" i="6"/>
  <c r="C117" i="6"/>
  <c r="O125" i="6"/>
  <c r="C131" i="6"/>
  <c r="O139" i="6"/>
  <c r="I158" i="6"/>
  <c r="O161" i="6"/>
  <c r="I162" i="6"/>
  <c r="O165" i="6"/>
  <c r="V166" i="6"/>
  <c r="W166" i="6" s="1"/>
  <c r="V170" i="6"/>
  <c r="W170" i="6" s="1"/>
  <c r="O173" i="6"/>
  <c r="O175" i="6"/>
  <c r="O182" i="6"/>
  <c r="N182" i="6"/>
  <c r="V188" i="6"/>
  <c r="W188" i="6" s="1"/>
  <c r="X188" i="6" s="1"/>
  <c r="I198" i="6"/>
  <c r="C212" i="6"/>
  <c r="V216" i="6"/>
  <c r="W216" i="6" s="1"/>
  <c r="X216" i="6" s="1"/>
  <c r="V273" i="6"/>
  <c r="W273" i="6" s="1"/>
  <c r="N276" i="6"/>
  <c r="V276" i="6"/>
  <c r="W276" i="6" s="1"/>
  <c r="C276" i="6"/>
  <c r="O276" i="6"/>
  <c r="V286" i="6"/>
  <c r="W286" i="6" s="1"/>
  <c r="X286" i="6" s="1"/>
  <c r="O286" i="6"/>
  <c r="C286" i="6"/>
  <c r="N286" i="6"/>
  <c r="V296" i="6"/>
  <c r="W296" i="6" s="1"/>
  <c r="X296" i="6" s="1"/>
  <c r="C296" i="6"/>
  <c r="O296" i="6"/>
  <c r="N296" i="6"/>
  <c r="T26" i="6"/>
  <c r="W184" i="6"/>
  <c r="V191" i="6"/>
  <c r="W191" i="6" s="1"/>
  <c r="X191" i="6" s="1"/>
  <c r="C209" i="6"/>
  <c r="O209" i="6"/>
  <c r="N209" i="6"/>
  <c r="V209" i="6"/>
  <c r="W209" i="6" s="1"/>
  <c r="X209" i="6" s="1"/>
  <c r="T5" i="6"/>
  <c r="V5" i="6" s="1"/>
  <c r="W5" i="6" s="1"/>
  <c r="C56" i="6"/>
  <c r="C63" i="6"/>
  <c r="C70" i="6"/>
  <c r="C77" i="6"/>
  <c r="C84" i="6"/>
  <c r="C91" i="6"/>
  <c r="C98" i="6"/>
  <c r="C105" i="6"/>
  <c r="C114" i="6"/>
  <c r="C128" i="6"/>
  <c r="C155" i="6"/>
  <c r="C161" i="6"/>
  <c r="C163" i="6"/>
  <c r="I172" i="6"/>
  <c r="V177" i="6"/>
  <c r="W177" i="6" s="1"/>
  <c r="X177" i="6" s="1"/>
  <c r="C184" i="6"/>
  <c r="C219" i="6"/>
  <c r="I224" i="6"/>
  <c r="C49" i="6"/>
  <c r="N6" i="6"/>
  <c r="V8" i="6"/>
  <c r="W8" i="6" s="1"/>
  <c r="X8" i="6" s="1"/>
  <c r="N41" i="6"/>
  <c r="V43" i="6"/>
  <c r="W43" i="6" s="1"/>
  <c r="X43" i="6" s="1"/>
  <c r="V57" i="6"/>
  <c r="W57" i="6" s="1"/>
  <c r="X57" i="6" s="1"/>
  <c r="V78" i="6"/>
  <c r="W78" i="6" s="1"/>
  <c r="X78" i="6" s="1"/>
  <c r="V92" i="6"/>
  <c r="W92" i="6" s="1"/>
  <c r="X92" i="6" s="1"/>
  <c r="V99" i="6"/>
  <c r="W99" i="6" s="1"/>
  <c r="X99" i="6" s="1"/>
  <c r="V106" i="6"/>
  <c r="W106" i="6" s="1"/>
  <c r="X106" i="6" s="1"/>
  <c r="V109" i="6"/>
  <c r="W109" i="6" s="1"/>
  <c r="X109" i="6" s="1"/>
  <c r="V123" i="6"/>
  <c r="W123" i="6" s="1"/>
  <c r="X123" i="6" s="1"/>
  <c r="V137" i="6"/>
  <c r="W137" i="6" s="1"/>
  <c r="X137" i="6" s="1"/>
  <c r="V142" i="6"/>
  <c r="W142" i="6" s="1"/>
  <c r="C146" i="6"/>
  <c r="O146" i="6"/>
  <c r="V149" i="6"/>
  <c r="W149" i="6" s="1"/>
  <c r="X149" i="6" s="1"/>
  <c r="C165" i="6"/>
  <c r="C167" i="6"/>
  <c r="O167" i="6"/>
  <c r="N167" i="6"/>
  <c r="V169" i="6"/>
  <c r="W169" i="6" s="1"/>
  <c r="C173" i="6"/>
  <c r="I202" i="6"/>
  <c r="N206" i="6"/>
  <c r="V206" i="6"/>
  <c r="W206" i="6" s="1"/>
  <c r="V226" i="6"/>
  <c r="W226" i="6" s="1"/>
  <c r="X226" i="6" s="1"/>
  <c r="C226" i="6"/>
  <c r="V231" i="6"/>
  <c r="W231" i="6" s="1"/>
  <c r="X231" i="6" s="1"/>
  <c r="I244" i="6"/>
  <c r="T40" i="6"/>
  <c r="V40" i="6" s="1"/>
  <c r="W40" i="6" s="1"/>
  <c r="X40" i="6" s="1"/>
  <c r="C35" i="6"/>
  <c r="C42" i="6"/>
  <c r="N13" i="6"/>
  <c r="V15" i="6"/>
  <c r="W15" i="6" s="1"/>
  <c r="X15" i="6" s="1"/>
  <c r="N20" i="6"/>
  <c r="V22" i="6"/>
  <c r="W22" i="6" s="1"/>
  <c r="X22" i="6" s="1"/>
  <c r="N27" i="6"/>
  <c r="V29" i="6"/>
  <c r="W29" i="6" s="1"/>
  <c r="X29" i="6" s="1"/>
  <c r="N34" i="6"/>
  <c r="V36" i="6"/>
  <c r="W36" i="6" s="1"/>
  <c r="X36" i="6" s="1"/>
  <c r="V50" i="6"/>
  <c r="W50" i="6" s="1"/>
  <c r="X50" i="6" s="1"/>
  <c r="V64" i="6"/>
  <c r="W64" i="6" s="1"/>
  <c r="X64" i="6" s="1"/>
  <c r="V71" i="6"/>
  <c r="W71" i="6" s="1"/>
  <c r="X71" i="6" s="1"/>
  <c r="V85" i="6"/>
  <c r="W85" i="6" s="1"/>
  <c r="X85" i="6" s="1"/>
  <c r="O6" i="6"/>
  <c r="C10" i="6"/>
  <c r="O13" i="6"/>
  <c r="C17" i="6"/>
  <c r="O20" i="6"/>
  <c r="C24" i="6"/>
  <c r="O27" i="6"/>
  <c r="C31" i="6"/>
  <c r="C38" i="6"/>
  <c r="C45" i="6"/>
  <c r="C52" i="6"/>
  <c r="C59" i="6"/>
  <c r="C66" i="6"/>
  <c r="O69" i="6"/>
  <c r="C73" i="6"/>
  <c r="O76" i="6"/>
  <c r="C80" i="6"/>
  <c r="O83" i="6"/>
  <c r="C87" i="6"/>
  <c r="O90" i="6"/>
  <c r="C94" i="6"/>
  <c r="O97" i="6"/>
  <c r="C101" i="6"/>
  <c r="O104" i="6"/>
  <c r="C108" i="6"/>
  <c r="N110" i="6"/>
  <c r="O113" i="6"/>
  <c r="C119" i="6"/>
  <c r="V120" i="6"/>
  <c r="W120" i="6" s="1"/>
  <c r="X120" i="6" s="1"/>
  <c r="C122" i="6"/>
  <c r="N124" i="6"/>
  <c r="O127" i="6"/>
  <c r="C133" i="6"/>
  <c r="V134" i="6"/>
  <c r="W134" i="6" s="1"/>
  <c r="X134" i="6" s="1"/>
  <c r="C136" i="6"/>
  <c r="N138" i="6"/>
  <c r="N143" i="6"/>
  <c r="N150" i="6"/>
  <c r="N152" i="6"/>
  <c r="C169" i="6"/>
  <c r="V182" i="6"/>
  <c r="W182" i="6" s="1"/>
  <c r="X182" i="6" s="1"/>
  <c r="R186" i="6"/>
  <c r="V186" i="6"/>
  <c r="W186" i="6" s="1"/>
  <c r="X186" i="6" s="1"/>
  <c r="V192" i="6"/>
  <c r="W192" i="6" s="1"/>
  <c r="V200" i="6"/>
  <c r="W200" i="6" s="1"/>
  <c r="X200" i="6" s="1"/>
  <c r="C206" i="6"/>
  <c r="V219" i="6"/>
  <c r="W219" i="6" s="1"/>
  <c r="X219" i="6" s="1"/>
  <c r="I276" i="6"/>
  <c r="I295" i="6"/>
  <c r="V295" i="6"/>
  <c r="W295" i="6" s="1"/>
  <c r="X295" i="6" s="1"/>
  <c r="T61" i="6"/>
  <c r="V61" i="6" s="1"/>
  <c r="W61" i="6" s="1"/>
  <c r="X61" i="6" s="1"/>
  <c r="V54" i="6"/>
  <c r="W54" i="6" s="1"/>
  <c r="X54" i="6" s="1"/>
  <c r="V75" i="6"/>
  <c r="W75" i="6" s="1"/>
  <c r="X75" i="6" s="1"/>
  <c r="C153" i="6"/>
  <c r="O153" i="6"/>
  <c r="N153" i="6"/>
  <c r="C14" i="6"/>
  <c r="C21" i="6"/>
  <c r="O138" i="6"/>
  <c r="O152" i="6"/>
  <c r="V167" i="6"/>
  <c r="W167" i="6" s="1"/>
  <c r="X167" i="6" s="1"/>
  <c r="I177" i="6"/>
  <c r="V178" i="6"/>
  <c r="W178" i="6" s="1"/>
  <c r="X178" i="6" s="1"/>
  <c r="V187" i="6"/>
  <c r="W187" i="6" s="1"/>
  <c r="X187" i="6" s="1"/>
  <c r="V195" i="6"/>
  <c r="W195" i="6" s="1"/>
  <c r="X195" i="6" s="1"/>
  <c r="V203" i="6"/>
  <c r="W203" i="6" s="1"/>
  <c r="X203" i="6" s="1"/>
  <c r="I225" i="6"/>
  <c r="V225" i="6"/>
  <c r="W225" i="6" s="1"/>
  <c r="X225" i="6" s="1"/>
  <c r="C235" i="6"/>
  <c r="N235" i="6"/>
  <c r="O235" i="6"/>
  <c r="V235" i="6"/>
  <c r="W235" i="6" s="1"/>
  <c r="X235" i="6" s="1"/>
  <c r="I257" i="6"/>
  <c r="W259" i="6"/>
  <c r="I274" i="6"/>
  <c r="V274" i="6"/>
  <c r="W274" i="6" s="1"/>
  <c r="X274" i="6" s="1"/>
  <c r="V284" i="6"/>
  <c r="W284" i="6" s="1"/>
  <c r="X284" i="6" s="1"/>
  <c r="N290" i="6"/>
  <c r="V290" i="6"/>
  <c r="W290" i="6" s="1"/>
  <c r="X290" i="6" s="1"/>
  <c r="C290" i="6"/>
  <c r="O290" i="6"/>
  <c r="V319" i="6"/>
  <c r="W319" i="6" s="1"/>
  <c r="X319" i="6" s="1"/>
  <c r="B9" i="10"/>
  <c r="B10" i="9"/>
  <c r="B10" i="10" s="1"/>
  <c r="V111" i="6"/>
  <c r="W111" i="6" s="1"/>
  <c r="X111" i="6" s="1"/>
  <c r="V114" i="6"/>
  <c r="W114" i="6" s="1"/>
  <c r="X114" i="6" s="1"/>
  <c r="C116" i="6"/>
  <c r="V125" i="6"/>
  <c r="V128" i="6"/>
  <c r="W128" i="6" s="1"/>
  <c r="V139" i="6"/>
  <c r="W139" i="6" s="1"/>
  <c r="X139" i="6" s="1"/>
  <c r="I144" i="6"/>
  <c r="V146" i="6"/>
  <c r="W146" i="6" s="1"/>
  <c r="X146" i="6" s="1"/>
  <c r="I151" i="6"/>
  <c r="V163" i="6"/>
  <c r="W163" i="6" s="1"/>
  <c r="X163" i="6" s="1"/>
  <c r="C214" i="6"/>
  <c r="V214" i="6"/>
  <c r="W214" i="6" s="1"/>
  <c r="X214" i="6" s="1"/>
  <c r="N220" i="6"/>
  <c r="V220" i="6"/>
  <c r="W220" i="6" s="1"/>
  <c r="X220" i="6" s="1"/>
  <c r="O220" i="6"/>
  <c r="V223" i="6"/>
  <c r="W223" i="6" s="1"/>
  <c r="X223" i="6" s="1"/>
  <c r="V252" i="6"/>
  <c r="W252" i="6" s="1"/>
  <c r="X252" i="6" s="1"/>
  <c r="V267" i="6"/>
  <c r="W267" i="6" s="1"/>
  <c r="X267" i="6" s="1"/>
  <c r="V289" i="6"/>
  <c r="W289" i="6" s="1"/>
  <c r="X289" i="6" s="1"/>
  <c r="C289" i="6"/>
  <c r="O289" i="6"/>
  <c r="N289" i="6"/>
  <c r="I568" i="6"/>
  <c r="V568" i="6"/>
  <c r="W568" i="6" s="1"/>
  <c r="X568" i="6" s="1"/>
  <c r="T89" i="6"/>
  <c r="V89" i="6" s="1"/>
  <c r="W89" i="6" s="1"/>
  <c r="X89" i="6" s="1"/>
  <c r="V19" i="6"/>
  <c r="W19" i="6" s="1"/>
  <c r="X19" i="6" s="1"/>
  <c r="C7" i="6"/>
  <c r="N5" i="6"/>
  <c r="N12" i="6"/>
  <c r="V173" i="6"/>
  <c r="W173" i="6" s="1"/>
  <c r="X173" i="6" s="1"/>
  <c r="I200" i="6"/>
  <c r="C207" i="6"/>
  <c r="O207" i="6"/>
  <c r="N207" i="6"/>
  <c r="C220" i="6"/>
  <c r="C228" i="6"/>
  <c r="N228" i="6"/>
  <c r="O228" i="6"/>
  <c r="V236" i="6"/>
  <c r="W236" i="6" s="1"/>
  <c r="X236" i="6" s="1"/>
  <c r="V266" i="6"/>
  <c r="W266" i="6" s="1"/>
  <c r="X266" i="6" s="1"/>
  <c r="V68" i="6"/>
  <c r="W68" i="6" s="1"/>
  <c r="X68" i="6" s="1"/>
  <c r="V175" i="6"/>
  <c r="W175" i="6" s="1"/>
  <c r="X175" i="6" s="1"/>
  <c r="C28" i="6"/>
  <c r="N19" i="6"/>
  <c r="B27" i="3"/>
  <c r="B28" i="3" s="1"/>
  <c r="O5" i="6"/>
  <c r="O12" i="6"/>
  <c r="O19" i="6"/>
  <c r="O26" i="6"/>
  <c r="O33" i="6"/>
  <c r="O40" i="6"/>
  <c r="O47" i="6"/>
  <c r="C156" i="6"/>
  <c r="I165" i="6"/>
  <c r="I169" i="6"/>
  <c r="V190" i="6"/>
  <c r="W190" i="6" s="1"/>
  <c r="X190" i="6" s="1"/>
  <c r="C193" i="6"/>
  <c r="N193" i="6"/>
  <c r="N202" i="6"/>
  <c r="N204" i="6"/>
  <c r="V204" i="6"/>
  <c r="W204" i="6" s="1"/>
  <c r="X204" i="6" s="1"/>
  <c r="I206" i="6"/>
  <c r="V210" i="6"/>
  <c r="W210" i="6" s="1"/>
  <c r="X210" i="6" s="1"/>
  <c r="T221" i="6"/>
  <c r="V221" i="6" s="1"/>
  <c r="W221" i="6" s="1"/>
  <c r="X221" i="6" s="1"/>
  <c r="V246" i="6"/>
  <c r="W246" i="6" s="1"/>
  <c r="X246" i="6" s="1"/>
  <c r="V268" i="6"/>
  <c r="W268" i="6" s="1"/>
  <c r="X268" i="6" s="1"/>
  <c r="C268" i="6"/>
  <c r="O268" i="6"/>
  <c r="R326" i="6"/>
  <c r="I326" i="6"/>
  <c r="V326" i="6"/>
  <c r="W326" i="6" s="1"/>
  <c r="N57" i="6"/>
  <c r="N64" i="6"/>
  <c r="N71" i="6"/>
  <c r="N78" i="6"/>
  <c r="N85" i="6"/>
  <c r="N92" i="6"/>
  <c r="N99" i="6"/>
  <c r="N106" i="6"/>
  <c r="N109" i="6"/>
  <c r="C121" i="6"/>
  <c r="N123" i="6"/>
  <c r="C135" i="6"/>
  <c r="N137" i="6"/>
  <c r="C160" i="6"/>
  <c r="O160" i="6"/>
  <c r="N160" i="6"/>
  <c r="V162" i="6"/>
  <c r="W162" i="6" s="1"/>
  <c r="X162" i="6" s="1"/>
  <c r="C179" i="6"/>
  <c r="N179" i="6"/>
  <c r="C190" i="6"/>
  <c r="O202" i="6"/>
  <c r="C204" i="6"/>
  <c r="N212" i="6"/>
  <c r="O218" i="6"/>
  <c r="I246" i="6"/>
  <c r="V261" i="6"/>
  <c r="W261" i="6" s="1"/>
  <c r="X261" i="6" s="1"/>
  <c r="N261" i="6"/>
  <c r="C261" i="6"/>
  <c r="V263" i="6"/>
  <c r="W263" i="6" s="1"/>
  <c r="I386" i="6"/>
  <c r="V386" i="6"/>
  <c r="W386" i="6" s="1"/>
  <c r="X386" i="6" s="1"/>
  <c r="N8" i="6"/>
  <c r="N15" i="6"/>
  <c r="N22" i="6"/>
  <c r="N29" i="6"/>
  <c r="N36" i="6"/>
  <c r="N43" i="6"/>
  <c r="N50" i="6"/>
  <c r="N142" i="6"/>
  <c r="V143" i="6"/>
  <c r="W143" i="6" s="1"/>
  <c r="X143" i="6" s="1"/>
  <c r="N149" i="6"/>
  <c r="V150" i="6"/>
  <c r="W150" i="6" s="1"/>
  <c r="X150" i="6" s="1"/>
  <c r="C162" i="6"/>
  <c r="C170" i="6"/>
  <c r="C174" i="6"/>
  <c r="O174" i="6"/>
  <c r="N174" i="6"/>
  <c r="V193" i="6"/>
  <c r="W193" i="6" s="1"/>
  <c r="X193" i="6" s="1"/>
  <c r="C198" i="6"/>
  <c r="V208" i="6"/>
  <c r="W208" i="6" s="1"/>
  <c r="X208" i="6" s="1"/>
  <c r="O212" i="6"/>
  <c r="V256" i="6"/>
  <c r="W256" i="6" s="1"/>
  <c r="X256" i="6" s="1"/>
  <c r="I259" i="6"/>
  <c r="I288" i="6"/>
  <c r="V288" i="6"/>
  <c r="W288" i="6" s="1"/>
  <c r="X288" i="6" s="1"/>
  <c r="V293" i="6"/>
  <c r="W293" i="6" s="1"/>
  <c r="X293" i="6" s="1"/>
  <c r="O293" i="6"/>
  <c r="C293" i="6"/>
  <c r="N293" i="6"/>
  <c r="V189" i="6"/>
  <c r="W189" i="6" s="1"/>
  <c r="X189" i="6" s="1"/>
  <c r="N234" i="6"/>
  <c r="V234" i="6"/>
  <c r="W234" i="6" s="1"/>
  <c r="X234" i="6" s="1"/>
  <c r="V291" i="6"/>
  <c r="W291" i="6" s="1"/>
  <c r="X291" i="6" s="1"/>
  <c r="I303" i="6"/>
  <c r="I307" i="6"/>
  <c r="V320" i="6"/>
  <c r="W320" i="6" s="1"/>
  <c r="X320" i="6" s="1"/>
  <c r="V324" i="6"/>
  <c r="W324" i="6" s="1"/>
  <c r="X324" i="6" s="1"/>
  <c r="V328" i="6"/>
  <c r="W328" i="6" s="1"/>
  <c r="X328" i="6" s="1"/>
  <c r="O328" i="6"/>
  <c r="N328" i="6"/>
  <c r="V334" i="6"/>
  <c r="W334" i="6" s="1"/>
  <c r="X334" i="6" s="1"/>
  <c r="I338" i="6"/>
  <c r="I356" i="6"/>
  <c r="V377" i="6"/>
  <c r="V384" i="6"/>
  <c r="W384" i="6" s="1"/>
  <c r="X384" i="6" s="1"/>
  <c r="I400" i="6"/>
  <c r="V400" i="6"/>
  <c r="W400" i="6" s="1"/>
  <c r="X400" i="6" s="1"/>
  <c r="V404" i="6"/>
  <c r="W404" i="6" s="1"/>
  <c r="X404" i="6" s="1"/>
  <c r="V414" i="6"/>
  <c r="W414" i="6" s="1"/>
  <c r="X414" i="6" s="1"/>
  <c r="I423" i="6"/>
  <c r="V423" i="6"/>
  <c r="W423" i="6" s="1"/>
  <c r="X423" i="6" s="1"/>
  <c r="V426" i="6"/>
  <c r="V428" i="6"/>
  <c r="W428" i="6" s="1"/>
  <c r="X428" i="6" s="1"/>
  <c r="I437" i="6"/>
  <c r="V437" i="6"/>
  <c r="W437" i="6" s="1"/>
  <c r="X437" i="6" s="1"/>
  <c r="V440" i="6"/>
  <c r="W440" i="6" s="1"/>
  <c r="X440" i="6" s="1"/>
  <c r="V442" i="6"/>
  <c r="W442" i="6" s="1"/>
  <c r="X442" i="6" s="1"/>
  <c r="I451" i="6"/>
  <c r="V451" i="6"/>
  <c r="W451" i="6" s="1"/>
  <c r="X451" i="6" s="1"/>
  <c r="V454" i="6"/>
  <c r="W454" i="6" s="1"/>
  <c r="X454" i="6" s="1"/>
  <c r="V524" i="6"/>
  <c r="W524" i="6" s="1"/>
  <c r="X524" i="6" s="1"/>
  <c r="C524" i="6"/>
  <c r="O524" i="6"/>
  <c r="N524" i="6"/>
  <c r="N269" i="6"/>
  <c r="V269" i="6"/>
  <c r="W269" i="6" s="1"/>
  <c r="X269" i="6" s="1"/>
  <c r="V294" i="6"/>
  <c r="W294" i="6" s="1"/>
  <c r="X294" i="6" s="1"/>
  <c r="V308" i="6"/>
  <c r="W308" i="6" s="1"/>
  <c r="X308" i="6" s="1"/>
  <c r="R340" i="6"/>
  <c r="V340" i="6" s="1"/>
  <c r="W340" i="6" s="1"/>
  <c r="X340" i="6" s="1"/>
  <c r="I344" i="6"/>
  <c r="V344" i="6"/>
  <c r="W344" i="6" s="1"/>
  <c r="X344" i="6" s="1"/>
  <c r="V359" i="6"/>
  <c r="W359" i="6" s="1"/>
  <c r="X359" i="6" s="1"/>
  <c r="V425" i="6"/>
  <c r="W425" i="6" s="1"/>
  <c r="X425" i="6" s="1"/>
  <c r="V439" i="6"/>
  <c r="W439" i="6" s="1"/>
  <c r="X439" i="6" s="1"/>
  <c r="I512" i="6"/>
  <c r="V512" i="6"/>
  <c r="W512" i="6" s="1"/>
  <c r="X512" i="6" s="1"/>
  <c r="I561" i="6"/>
  <c r="V561" i="6"/>
  <c r="W561" i="6" s="1"/>
  <c r="X561" i="6" s="1"/>
  <c r="I682" i="6"/>
  <c r="V682" i="6"/>
  <c r="W682" i="6" s="1"/>
  <c r="V244" i="6"/>
  <c r="W244" i="6" s="1"/>
  <c r="X244" i="6" s="1"/>
  <c r="V264" i="6"/>
  <c r="W264" i="6" s="1"/>
  <c r="X264" i="6" s="1"/>
  <c r="C269" i="6"/>
  <c r="V285" i="6"/>
  <c r="W285" i="6" s="1"/>
  <c r="X285" i="6" s="1"/>
  <c r="V298" i="6"/>
  <c r="W298" i="6" s="1"/>
  <c r="X298" i="6" s="1"/>
  <c r="V305" i="6"/>
  <c r="W305" i="6" s="1"/>
  <c r="X305" i="6" s="1"/>
  <c r="N310" i="6"/>
  <c r="V341" i="6"/>
  <c r="W341" i="6" s="1"/>
  <c r="X341" i="6" s="1"/>
  <c r="V364" i="6"/>
  <c r="W364" i="6" s="1"/>
  <c r="X364" i="6" s="1"/>
  <c r="V405" i="6"/>
  <c r="W405" i="6" s="1"/>
  <c r="X405" i="6" s="1"/>
  <c r="V479" i="6"/>
  <c r="W479" i="6" s="1"/>
  <c r="X479" i="6" s="1"/>
  <c r="V230" i="6"/>
  <c r="W230" i="6" s="1"/>
  <c r="X230" i="6" s="1"/>
  <c r="I268" i="6"/>
  <c r="V272" i="6"/>
  <c r="W272" i="6" s="1"/>
  <c r="X272" i="6" s="1"/>
  <c r="O310" i="6"/>
  <c r="V313" i="6"/>
  <c r="W313" i="6" s="1"/>
  <c r="X313" i="6" s="1"/>
  <c r="V317" i="6"/>
  <c r="W317" i="6" s="1"/>
  <c r="V321" i="6"/>
  <c r="W321" i="6" s="1"/>
  <c r="X321" i="6" s="1"/>
  <c r="O321" i="6"/>
  <c r="N321" i="6"/>
  <c r="I323" i="6"/>
  <c r="V323" i="6"/>
  <c r="W323" i="6" s="1"/>
  <c r="X323" i="6" s="1"/>
  <c r="V335" i="6"/>
  <c r="W335" i="6" s="1"/>
  <c r="X335" i="6" s="1"/>
  <c r="R347" i="6"/>
  <c r="V347" i="6"/>
  <c r="W347" i="6" s="1"/>
  <c r="X347" i="6" s="1"/>
  <c r="I351" i="6"/>
  <c r="V351" i="6"/>
  <c r="W351" i="6" s="1"/>
  <c r="X351" i="6" s="1"/>
  <c r="V366" i="6"/>
  <c r="W366" i="6" s="1"/>
  <c r="V387" i="6"/>
  <c r="W387" i="6" s="1"/>
  <c r="X387" i="6" s="1"/>
  <c r="R427" i="6"/>
  <c r="V427" i="6" s="1"/>
  <c r="W427" i="6" s="1"/>
  <c r="R441" i="6"/>
  <c r="V441" i="6" s="1"/>
  <c r="W441" i="6" s="1"/>
  <c r="X441" i="6" s="1"/>
  <c r="I502" i="6"/>
  <c r="V502" i="6"/>
  <c r="W502" i="6" s="1"/>
  <c r="X502" i="6" s="1"/>
  <c r="V525" i="6"/>
  <c r="W525" i="6" s="1"/>
  <c r="X525" i="6" s="1"/>
  <c r="C230" i="6"/>
  <c r="V237" i="6"/>
  <c r="W237" i="6" s="1"/>
  <c r="X237" i="6" s="1"/>
  <c r="V249" i="6"/>
  <c r="W249" i="6" s="1"/>
  <c r="V254" i="6"/>
  <c r="W254" i="6" s="1"/>
  <c r="N262" i="6"/>
  <c r="V262" i="6"/>
  <c r="W262" i="6" s="1"/>
  <c r="X262" i="6" s="1"/>
  <c r="C272" i="6"/>
  <c r="V275" i="6"/>
  <c r="W275" i="6" s="1"/>
  <c r="X275" i="6" s="1"/>
  <c r="V292" i="6"/>
  <c r="W292" i="6" s="1"/>
  <c r="C317" i="6"/>
  <c r="V348" i="6"/>
  <c r="W348" i="6" s="1"/>
  <c r="X348" i="6" s="1"/>
  <c r="I352" i="6"/>
  <c r="I370" i="6"/>
  <c r="V371" i="6"/>
  <c r="W371" i="6" s="1"/>
  <c r="I393" i="6"/>
  <c r="V393" i="6"/>
  <c r="W393" i="6" s="1"/>
  <c r="X393" i="6" s="1"/>
  <c r="V397" i="6"/>
  <c r="W397" i="6" s="1"/>
  <c r="X397" i="6" s="1"/>
  <c r="I465" i="6"/>
  <c r="V465" i="6"/>
  <c r="W465" i="6" s="1"/>
  <c r="X465" i="6" s="1"/>
  <c r="V466" i="6"/>
  <c r="W466" i="6" s="1"/>
  <c r="V494" i="6"/>
  <c r="W494" i="6" s="1"/>
  <c r="X494" i="6" s="1"/>
  <c r="V553" i="6"/>
  <c r="W553" i="6" s="1"/>
  <c r="X553" i="6" s="1"/>
  <c r="N556" i="6"/>
  <c r="V556" i="6"/>
  <c r="W556" i="6" s="1"/>
  <c r="X556" i="6" s="1"/>
  <c r="C556" i="6"/>
  <c r="O556" i="6"/>
  <c r="V279" i="6"/>
  <c r="W279" i="6" s="1"/>
  <c r="X279" i="6" s="1"/>
  <c r="O279" i="6"/>
  <c r="V282" i="6"/>
  <c r="W282" i="6" s="1"/>
  <c r="X282" i="6" s="1"/>
  <c r="V329" i="6"/>
  <c r="W329" i="6" s="1"/>
  <c r="X329" i="6" s="1"/>
  <c r="I340" i="6"/>
  <c r="V342" i="6"/>
  <c r="W342" i="6" s="1"/>
  <c r="X342" i="6" s="1"/>
  <c r="R354" i="6"/>
  <c r="V354" i="6" s="1"/>
  <c r="W354" i="6" s="1"/>
  <c r="X354" i="6" s="1"/>
  <c r="I358" i="6"/>
  <c r="V358" i="6"/>
  <c r="W358" i="6" s="1"/>
  <c r="X358" i="6" s="1"/>
  <c r="V373" i="6"/>
  <c r="W373" i="6" s="1"/>
  <c r="X373" i="6" s="1"/>
  <c r="V380" i="6"/>
  <c r="W380" i="6" s="1"/>
  <c r="X380" i="6" s="1"/>
  <c r="V408" i="6"/>
  <c r="W408" i="6" s="1"/>
  <c r="I453" i="6"/>
  <c r="V453" i="6"/>
  <c r="W453" i="6" s="1"/>
  <c r="V458" i="6"/>
  <c r="W458" i="6" s="1"/>
  <c r="X458" i="6" s="1"/>
  <c r="C458" i="6"/>
  <c r="O458" i="6"/>
  <c r="N458" i="6"/>
  <c r="O754" i="6"/>
  <c r="V754" i="6"/>
  <c r="W754" i="6" s="1"/>
  <c r="X754" i="6" s="1"/>
  <c r="C754" i="6"/>
  <c r="N754" i="6"/>
  <c r="V314" i="6"/>
  <c r="W314" i="6" s="1"/>
  <c r="X314" i="6" s="1"/>
  <c r="O314" i="6"/>
  <c r="N314" i="6"/>
  <c r="I316" i="6"/>
  <c r="V316" i="6"/>
  <c r="W316" i="6" s="1"/>
  <c r="X316" i="6" s="1"/>
  <c r="V567" i="6"/>
  <c r="W567" i="6" s="1"/>
  <c r="X567" i="6" s="1"/>
  <c r="V574" i="6"/>
  <c r="W574" i="6" s="1"/>
  <c r="I574" i="6"/>
  <c r="V242" i="6"/>
  <c r="W242" i="6" s="1"/>
  <c r="X242" i="6" s="1"/>
  <c r="V247" i="6"/>
  <c r="W247" i="6" s="1"/>
  <c r="X247" i="6" s="1"/>
  <c r="N255" i="6"/>
  <c r="V255" i="6"/>
  <c r="W255" i="6" s="1"/>
  <c r="X255" i="6" s="1"/>
  <c r="V265" i="6"/>
  <c r="W265" i="6" s="1"/>
  <c r="X265" i="6" s="1"/>
  <c r="N283" i="6"/>
  <c r="V283" i="6"/>
  <c r="W283" i="6" s="1"/>
  <c r="X283" i="6" s="1"/>
  <c r="C283" i="6"/>
  <c r="C310" i="6"/>
  <c r="C314" i="6"/>
  <c r="V331" i="6"/>
  <c r="W331" i="6" s="1"/>
  <c r="X331" i="6" s="1"/>
  <c r="I347" i="6"/>
  <c r="V349" i="6"/>
  <c r="W349" i="6" s="1"/>
  <c r="X349" i="6" s="1"/>
  <c r="R361" i="6"/>
  <c r="V361" i="6" s="1"/>
  <c r="W361" i="6" s="1"/>
  <c r="X361" i="6" s="1"/>
  <c r="I365" i="6"/>
  <c r="V365" i="6"/>
  <c r="W365" i="6" s="1"/>
  <c r="X365" i="6" s="1"/>
  <c r="I416" i="6"/>
  <c r="V416" i="6"/>
  <c r="W416" i="6" s="1"/>
  <c r="X416" i="6" s="1"/>
  <c r="V421" i="6"/>
  <c r="W421" i="6" s="1"/>
  <c r="I430" i="6"/>
  <c r="V430" i="6"/>
  <c r="W430" i="6" s="1"/>
  <c r="X430" i="6" s="1"/>
  <c r="V435" i="6"/>
  <c r="W435" i="6" s="1"/>
  <c r="X435" i="6" s="1"/>
  <c r="I444" i="6"/>
  <c r="V444" i="6"/>
  <c r="W444" i="6" s="1"/>
  <c r="X444" i="6" s="1"/>
  <c r="V449" i="6"/>
  <c r="W449" i="6" s="1"/>
  <c r="X449" i="6" s="1"/>
  <c r="V483" i="6"/>
  <c r="W483" i="6" s="1"/>
  <c r="X483" i="6" s="1"/>
  <c r="R483" i="6"/>
  <c r="V484" i="6"/>
  <c r="W484" i="6" s="1"/>
  <c r="X484" i="6" s="1"/>
  <c r="V559" i="6"/>
  <c r="W559" i="6" s="1"/>
  <c r="X559" i="6" s="1"/>
  <c r="I254" i="6"/>
  <c r="I264" i="6"/>
  <c r="V270" i="6"/>
  <c r="W270" i="6" s="1"/>
  <c r="X270" i="6" s="1"/>
  <c r="I275" i="6"/>
  <c r="V303" i="6"/>
  <c r="W303" i="6" s="1"/>
  <c r="X303" i="6" s="1"/>
  <c r="V307" i="6"/>
  <c r="W307" i="6" s="1"/>
  <c r="X307" i="6" s="1"/>
  <c r="O307" i="6"/>
  <c r="N307" i="6"/>
  <c r="I309" i="6"/>
  <c r="V309" i="6"/>
  <c r="W309" i="6" s="1"/>
  <c r="X309" i="6" s="1"/>
  <c r="V338" i="6"/>
  <c r="W338" i="6" s="1"/>
  <c r="I354" i="6"/>
  <c r="V356" i="6"/>
  <c r="W356" i="6" s="1"/>
  <c r="X356" i="6" s="1"/>
  <c r="R368" i="6"/>
  <c r="V368" i="6"/>
  <c r="W368" i="6" s="1"/>
  <c r="I372" i="6"/>
  <c r="V372" i="6"/>
  <c r="W372" i="6" s="1"/>
  <c r="X372" i="6" s="1"/>
  <c r="I388" i="6"/>
  <c r="V401" i="6"/>
  <c r="W401" i="6" s="1"/>
  <c r="V411" i="6"/>
  <c r="W411" i="6" s="1"/>
  <c r="I483" i="6"/>
  <c r="C189" i="6"/>
  <c r="C197" i="6"/>
  <c r="V199" i="6"/>
  <c r="W199" i="6" s="1"/>
  <c r="X199" i="6" s="1"/>
  <c r="V240" i="6"/>
  <c r="W240" i="6" s="1"/>
  <c r="X240" i="6" s="1"/>
  <c r="N248" i="6"/>
  <c r="V248" i="6"/>
  <c r="W248" i="6" s="1"/>
  <c r="X248" i="6" s="1"/>
  <c r="V258" i="6"/>
  <c r="W258" i="6" s="1"/>
  <c r="I279" i="6"/>
  <c r="T280" i="6"/>
  <c r="V280" i="6" s="1"/>
  <c r="W280" i="6" s="1"/>
  <c r="I282" i="6"/>
  <c r="N297" i="6"/>
  <c r="V297" i="6"/>
  <c r="W297" i="6" s="1"/>
  <c r="X297" i="6" s="1"/>
  <c r="C297" i="6"/>
  <c r="V300" i="6"/>
  <c r="W300" i="6" s="1"/>
  <c r="X300" i="6" s="1"/>
  <c r="O300" i="6"/>
  <c r="C303" i="6"/>
  <c r="C307" i="6"/>
  <c r="T315" i="6"/>
  <c r="V315" i="6" s="1"/>
  <c r="W315" i="6" s="1"/>
  <c r="X315" i="6" s="1"/>
  <c r="N324" i="6"/>
  <c r="I342" i="6"/>
  <c r="V343" i="6"/>
  <c r="W343" i="6" s="1"/>
  <c r="X343" i="6" s="1"/>
  <c r="V369" i="6"/>
  <c r="W369" i="6" s="1"/>
  <c r="X369" i="6" s="1"/>
  <c r="I373" i="6"/>
  <c r="I379" i="6"/>
  <c r="V379" i="6"/>
  <c r="W379" i="6" s="1"/>
  <c r="X379" i="6" s="1"/>
  <c r="I380" i="6"/>
  <c r="V391" i="6"/>
  <c r="W391" i="6" s="1"/>
  <c r="X391" i="6" s="1"/>
  <c r="I407" i="6"/>
  <c r="V407" i="6"/>
  <c r="W407" i="6" s="1"/>
  <c r="X407" i="6" s="1"/>
  <c r="V420" i="6"/>
  <c r="W420" i="6" s="1"/>
  <c r="X420" i="6" s="1"/>
  <c r="R420" i="6"/>
  <c r="V434" i="6"/>
  <c r="W434" i="6" s="1"/>
  <c r="X434" i="6" s="1"/>
  <c r="R434" i="6"/>
  <c r="R448" i="6"/>
  <c r="V448" i="6" s="1"/>
  <c r="W448" i="6" s="1"/>
  <c r="X448" i="6" s="1"/>
  <c r="I468" i="6"/>
  <c r="V468" i="6"/>
  <c r="W468" i="6" s="1"/>
  <c r="V546" i="6"/>
  <c r="W546" i="6" s="1"/>
  <c r="I588" i="6"/>
  <c r="V588" i="6"/>
  <c r="W588" i="6" s="1"/>
  <c r="X588" i="6" s="1"/>
  <c r="C199" i="6"/>
  <c r="V201" i="6"/>
  <c r="W201" i="6" s="1"/>
  <c r="X201" i="6" s="1"/>
  <c r="N221" i="6"/>
  <c r="V229" i="6"/>
  <c r="W229" i="6" s="1"/>
  <c r="O234" i="6"/>
  <c r="C240" i="6"/>
  <c r="V243" i="6"/>
  <c r="W243" i="6" s="1"/>
  <c r="X243" i="6" s="1"/>
  <c r="C248" i="6"/>
  <c r="C258" i="6"/>
  <c r="V277" i="6"/>
  <c r="W277" i="6" s="1"/>
  <c r="X277" i="6" s="1"/>
  <c r="I286" i="6"/>
  <c r="I289" i="6"/>
  <c r="C300" i="6"/>
  <c r="I310" i="6"/>
  <c r="I314" i="6"/>
  <c r="O324" i="6"/>
  <c r="V327" i="6"/>
  <c r="W327" i="6" s="1"/>
  <c r="X327" i="6" s="1"/>
  <c r="I330" i="6"/>
  <c r="V330" i="6"/>
  <c r="W330" i="6" s="1"/>
  <c r="X330" i="6" s="1"/>
  <c r="V345" i="6"/>
  <c r="W345" i="6" s="1"/>
  <c r="I361" i="6"/>
  <c r="V363" i="6"/>
  <c r="V399" i="6"/>
  <c r="W399" i="6" s="1"/>
  <c r="X399" i="6" s="1"/>
  <c r="I409" i="6"/>
  <c r="V412" i="6"/>
  <c r="W412" i="6" s="1"/>
  <c r="X412" i="6" s="1"/>
  <c r="V463" i="6"/>
  <c r="V469" i="6"/>
  <c r="W469" i="6" s="1"/>
  <c r="X469" i="6" s="1"/>
  <c r="V487" i="6"/>
  <c r="W487" i="6" s="1"/>
  <c r="X487" i="6" s="1"/>
  <c r="I302" i="6"/>
  <c r="V302" i="6"/>
  <c r="W302" i="6" s="1"/>
  <c r="V376" i="6"/>
  <c r="W376" i="6" s="1"/>
  <c r="X376" i="6" s="1"/>
  <c r="V383" i="6"/>
  <c r="W383" i="6" s="1"/>
  <c r="X383" i="6" s="1"/>
  <c r="V473" i="6"/>
  <c r="W473" i="6" s="1"/>
  <c r="X473" i="6" s="1"/>
  <c r="V501" i="6"/>
  <c r="W501" i="6" s="1"/>
  <c r="X501" i="6" s="1"/>
  <c r="W581" i="6"/>
  <c r="V197" i="6"/>
  <c r="W197" i="6" s="1"/>
  <c r="X197" i="6" s="1"/>
  <c r="N213" i="6"/>
  <c r="V213" i="6"/>
  <c r="W213" i="6" s="1"/>
  <c r="X213" i="6" s="1"/>
  <c r="V215" i="6"/>
  <c r="W215" i="6" s="1"/>
  <c r="X215" i="6" s="1"/>
  <c r="N227" i="6"/>
  <c r="V227" i="6"/>
  <c r="W227" i="6" s="1"/>
  <c r="N241" i="6"/>
  <c r="V241" i="6"/>
  <c r="W241" i="6" s="1"/>
  <c r="X241" i="6" s="1"/>
  <c r="N244" i="6"/>
  <c r="V251" i="6"/>
  <c r="W251" i="6" s="1"/>
  <c r="X251" i="6" s="1"/>
  <c r="V271" i="6"/>
  <c r="W271" i="6" s="1"/>
  <c r="X271" i="6" s="1"/>
  <c r="N272" i="6"/>
  <c r="I293" i="6"/>
  <c r="I296" i="6"/>
  <c r="V312" i="6"/>
  <c r="W312" i="6" s="1"/>
  <c r="X312" i="6" s="1"/>
  <c r="N317" i="6"/>
  <c r="R333" i="6"/>
  <c r="V333" i="6" s="1"/>
  <c r="W333" i="6" s="1"/>
  <c r="I337" i="6"/>
  <c r="V337" i="6"/>
  <c r="W337" i="6" s="1"/>
  <c r="X337" i="6" s="1"/>
  <c r="V352" i="6"/>
  <c r="W352" i="6" s="1"/>
  <c r="X352" i="6" s="1"/>
  <c r="I368" i="6"/>
  <c r="V370" i="6"/>
  <c r="W370" i="6" s="1"/>
  <c r="X370" i="6" s="1"/>
  <c r="V394" i="6"/>
  <c r="W394" i="6" s="1"/>
  <c r="X394" i="6" s="1"/>
  <c r="V438" i="6"/>
  <c r="W438" i="6" s="1"/>
  <c r="X438" i="6" s="1"/>
  <c r="V452" i="6"/>
  <c r="W452" i="6" s="1"/>
  <c r="V475" i="6"/>
  <c r="W475" i="6" s="1"/>
  <c r="X475" i="6" s="1"/>
  <c r="C475" i="6"/>
  <c r="O475" i="6"/>
  <c r="N475" i="6"/>
  <c r="V503" i="6"/>
  <c r="W503" i="6" s="1"/>
  <c r="X503" i="6" s="1"/>
  <c r="C503" i="6"/>
  <c r="O503" i="6"/>
  <c r="N503" i="6"/>
  <c r="I519" i="6"/>
  <c r="V519" i="6"/>
  <c r="W519" i="6" s="1"/>
  <c r="X519" i="6" s="1"/>
  <c r="V547" i="6"/>
  <c r="W547" i="6" s="1"/>
  <c r="X547" i="6" s="1"/>
  <c r="I547" i="6"/>
  <c r="V560" i="6"/>
  <c r="W560" i="6" s="1"/>
  <c r="V704" i="6"/>
  <c r="W704" i="6" s="1"/>
  <c r="X704" i="6" s="1"/>
  <c r="V472" i="6"/>
  <c r="W472" i="6" s="1"/>
  <c r="X472" i="6" s="1"/>
  <c r="V493" i="6"/>
  <c r="V497" i="6"/>
  <c r="W497" i="6" s="1"/>
  <c r="X497" i="6" s="1"/>
  <c r="V539" i="6"/>
  <c r="W539" i="6" s="1"/>
  <c r="V545" i="6"/>
  <c r="V580" i="6"/>
  <c r="W580" i="6" s="1"/>
  <c r="X580" i="6" s="1"/>
  <c r="V590" i="6"/>
  <c r="W590" i="6" s="1"/>
  <c r="X590" i="6" s="1"/>
  <c r="C590" i="6"/>
  <c r="N590" i="6"/>
  <c r="I602" i="6"/>
  <c r="V602" i="6"/>
  <c r="W602" i="6" s="1"/>
  <c r="X602" i="6" s="1"/>
  <c r="V607" i="6"/>
  <c r="W607" i="6" s="1"/>
  <c r="X607" i="6" s="1"/>
  <c r="V615" i="6"/>
  <c r="W615" i="6" s="1"/>
  <c r="X615" i="6" s="1"/>
  <c r="I920" i="6"/>
  <c r="R920" i="6"/>
  <c r="N335" i="6"/>
  <c r="N342" i="6"/>
  <c r="N349" i="6"/>
  <c r="N356" i="6"/>
  <c r="N363" i="6"/>
  <c r="N370" i="6"/>
  <c r="N377" i="6"/>
  <c r="N384" i="6"/>
  <c r="N391" i="6"/>
  <c r="N398" i="6"/>
  <c r="N405" i="6"/>
  <c r="N412" i="6"/>
  <c r="O420" i="6"/>
  <c r="N420" i="6"/>
  <c r="O427" i="6"/>
  <c r="N427" i="6"/>
  <c r="O434" i="6"/>
  <c r="N434" i="6"/>
  <c r="O441" i="6"/>
  <c r="N441" i="6"/>
  <c r="O448" i="6"/>
  <c r="N448" i="6"/>
  <c r="T459" i="6"/>
  <c r="V459" i="6" s="1"/>
  <c r="W459" i="6" s="1"/>
  <c r="X459" i="6" s="1"/>
  <c r="C461" i="6"/>
  <c r="V476" i="6"/>
  <c r="W476" i="6" s="1"/>
  <c r="X476" i="6" s="1"/>
  <c r="N479" i="6"/>
  <c r="V480" i="6"/>
  <c r="W480" i="6" s="1"/>
  <c r="X480" i="6" s="1"/>
  <c r="O483" i="6"/>
  <c r="N483" i="6"/>
  <c r="C493" i="6"/>
  <c r="N513" i="6"/>
  <c r="V515" i="6"/>
  <c r="W515" i="6" s="1"/>
  <c r="X515" i="6" s="1"/>
  <c r="N521" i="6"/>
  <c r="V521" i="6"/>
  <c r="W521" i="6" s="1"/>
  <c r="X521" i="6" s="1"/>
  <c r="I533" i="6"/>
  <c r="V534" i="6"/>
  <c r="W534" i="6" s="1"/>
  <c r="X534" i="6" s="1"/>
  <c r="V544" i="6"/>
  <c r="W544" i="6" s="1"/>
  <c r="X544" i="6" s="1"/>
  <c r="C545" i="6"/>
  <c r="V548" i="6"/>
  <c r="N548" i="6"/>
  <c r="R571" i="6"/>
  <c r="V571" i="6" s="1"/>
  <c r="W571" i="6" s="1"/>
  <c r="X571" i="6" s="1"/>
  <c r="I595" i="6"/>
  <c r="V595" i="6"/>
  <c r="W595" i="6" s="1"/>
  <c r="X595" i="6" s="1"/>
  <c r="I603" i="6"/>
  <c r="V603" i="6"/>
  <c r="W603" i="6" s="1"/>
  <c r="X603" i="6" s="1"/>
  <c r="V636" i="6"/>
  <c r="W636" i="6" s="1"/>
  <c r="X636" i="6" s="1"/>
  <c r="C636" i="6"/>
  <c r="O636" i="6"/>
  <c r="N636" i="6"/>
  <c r="I652" i="6"/>
  <c r="V652" i="6"/>
  <c r="W652" i="6" s="1"/>
  <c r="X652" i="6" s="1"/>
  <c r="T662" i="6"/>
  <c r="V662" i="6" s="1"/>
  <c r="W662" i="6" s="1"/>
  <c r="X662" i="6" s="1"/>
  <c r="V667" i="6"/>
  <c r="W667" i="6" s="1"/>
  <c r="X667" i="6" s="1"/>
  <c r="C667" i="6"/>
  <c r="O667" i="6"/>
  <c r="N667" i="6"/>
  <c r="I703" i="6"/>
  <c r="R703" i="6"/>
  <c r="V825" i="6"/>
  <c r="C825" i="6"/>
  <c r="O825" i="6"/>
  <c r="N825" i="6"/>
  <c r="C304" i="6"/>
  <c r="C311" i="6"/>
  <c r="C318" i="6"/>
  <c r="C325" i="6"/>
  <c r="C332" i="6"/>
  <c r="O335" i="6"/>
  <c r="C339" i="6"/>
  <c r="O342" i="6"/>
  <c r="C346" i="6"/>
  <c r="O349" i="6"/>
  <c r="C353" i="6"/>
  <c r="O356" i="6"/>
  <c r="C360" i="6"/>
  <c r="O363" i="6"/>
  <c r="C367" i="6"/>
  <c r="O370" i="6"/>
  <c r="C374" i="6"/>
  <c r="O377" i="6"/>
  <c r="C381" i="6"/>
  <c r="O384" i="6"/>
  <c r="C388" i="6"/>
  <c r="O391" i="6"/>
  <c r="C395" i="6"/>
  <c r="O398" i="6"/>
  <c r="C402" i="6"/>
  <c r="O405" i="6"/>
  <c r="C409" i="6"/>
  <c r="O412" i="6"/>
  <c r="C420" i="6"/>
  <c r="C427" i="6"/>
  <c r="C434" i="6"/>
  <c r="C441" i="6"/>
  <c r="C448" i="6"/>
  <c r="N454" i="6"/>
  <c r="V455" i="6"/>
  <c r="W455" i="6" s="1"/>
  <c r="X455" i="6" s="1"/>
  <c r="O469" i="6"/>
  <c r="N469" i="6"/>
  <c r="N477" i="6"/>
  <c r="O479" i="6"/>
  <c r="I482" i="6"/>
  <c r="C483" i="6"/>
  <c r="V486" i="6"/>
  <c r="W486" i="6" s="1"/>
  <c r="X486" i="6" s="1"/>
  <c r="V490" i="6"/>
  <c r="W490" i="6" s="1"/>
  <c r="X490" i="6" s="1"/>
  <c r="I492" i="6"/>
  <c r="V495" i="6"/>
  <c r="W495" i="6" s="1"/>
  <c r="N496" i="6"/>
  <c r="V510" i="6"/>
  <c r="W510" i="6" s="1"/>
  <c r="X510" i="6" s="1"/>
  <c r="C521" i="6"/>
  <c r="C534" i="6"/>
  <c r="N538" i="6"/>
  <c r="C548" i="6"/>
  <c r="N549" i="6"/>
  <c r="V549" i="6"/>
  <c r="W549" i="6" s="1"/>
  <c r="X549" i="6" s="1"/>
  <c r="V552" i="6"/>
  <c r="W552" i="6" s="1"/>
  <c r="X552" i="6" s="1"/>
  <c r="V576" i="6"/>
  <c r="W576" i="6" s="1"/>
  <c r="X576" i="6" s="1"/>
  <c r="N576" i="6"/>
  <c r="V579" i="6"/>
  <c r="W579" i="6" s="1"/>
  <c r="X579" i="6" s="1"/>
  <c r="R585" i="6"/>
  <c r="V585" i="6"/>
  <c r="W585" i="6" s="1"/>
  <c r="X585" i="6" s="1"/>
  <c r="I596" i="6"/>
  <c r="V596" i="6"/>
  <c r="W596" i="6" s="1"/>
  <c r="X596" i="6" s="1"/>
  <c r="R599" i="6"/>
  <c r="V599" i="6"/>
  <c r="W599" i="6" s="1"/>
  <c r="X599" i="6" s="1"/>
  <c r="I605" i="6"/>
  <c r="V625" i="6"/>
  <c r="W625" i="6" s="1"/>
  <c r="X625" i="6" s="1"/>
  <c r="I630" i="6"/>
  <c r="V630" i="6"/>
  <c r="W630" i="6" s="1"/>
  <c r="X630" i="6" s="1"/>
  <c r="I631" i="6"/>
  <c r="V631" i="6"/>
  <c r="W631" i="6" s="1"/>
  <c r="X631" i="6" s="1"/>
  <c r="T336" i="6"/>
  <c r="T343" i="6"/>
  <c r="T350" i="6"/>
  <c r="V350" i="6" s="1"/>
  <c r="W350" i="6" s="1"/>
  <c r="X350" i="6" s="1"/>
  <c r="T357" i="6"/>
  <c r="V357" i="6" s="1"/>
  <c r="W357" i="6" s="1"/>
  <c r="X357" i="6" s="1"/>
  <c r="T364" i="6"/>
  <c r="T371" i="6"/>
  <c r="V375" i="6"/>
  <c r="W375" i="6" s="1"/>
  <c r="X375" i="6" s="1"/>
  <c r="T378" i="6"/>
  <c r="V378" i="6" s="1"/>
  <c r="W378" i="6" s="1"/>
  <c r="X378" i="6" s="1"/>
  <c r="V382" i="6"/>
  <c r="W382" i="6" s="1"/>
  <c r="X382" i="6" s="1"/>
  <c r="T385" i="6"/>
  <c r="V385" i="6" s="1"/>
  <c r="W385" i="6" s="1"/>
  <c r="V389" i="6"/>
  <c r="W389" i="6" s="1"/>
  <c r="T392" i="6"/>
  <c r="V392" i="6" s="1"/>
  <c r="W392" i="6" s="1"/>
  <c r="V396" i="6"/>
  <c r="W396" i="6" s="1"/>
  <c r="X396" i="6" s="1"/>
  <c r="T399" i="6"/>
  <c r="V403" i="6"/>
  <c r="W403" i="6" s="1"/>
  <c r="X403" i="6" s="1"/>
  <c r="T406" i="6"/>
  <c r="V406" i="6" s="1"/>
  <c r="W406" i="6" s="1"/>
  <c r="X406" i="6" s="1"/>
  <c r="V410" i="6"/>
  <c r="W410" i="6" s="1"/>
  <c r="X410" i="6" s="1"/>
  <c r="T413" i="6"/>
  <c r="V413" i="6" s="1"/>
  <c r="W413" i="6" s="1"/>
  <c r="X413" i="6" s="1"/>
  <c r="V415" i="6"/>
  <c r="W415" i="6" s="1"/>
  <c r="X415" i="6" s="1"/>
  <c r="V422" i="6"/>
  <c r="W422" i="6" s="1"/>
  <c r="X422" i="6" s="1"/>
  <c r="V429" i="6"/>
  <c r="W429" i="6" s="1"/>
  <c r="X429" i="6" s="1"/>
  <c r="V436" i="6"/>
  <c r="W436" i="6" s="1"/>
  <c r="X436" i="6" s="1"/>
  <c r="V443" i="6"/>
  <c r="W443" i="6" s="1"/>
  <c r="X443" i="6" s="1"/>
  <c r="V450" i="6"/>
  <c r="W450" i="6" s="1"/>
  <c r="X450" i="6" s="1"/>
  <c r="O454" i="6"/>
  <c r="N456" i="6"/>
  <c r="V471" i="6"/>
  <c r="W471" i="6" s="1"/>
  <c r="X471" i="6" s="1"/>
  <c r="R473" i="6"/>
  <c r="O477" i="6"/>
  <c r="W477" i="6" s="1"/>
  <c r="O496" i="6"/>
  <c r="T498" i="6"/>
  <c r="V498" i="6" s="1"/>
  <c r="W498" i="6" s="1"/>
  <c r="X498" i="6" s="1"/>
  <c r="I507" i="6"/>
  <c r="R508" i="6"/>
  <c r="V508" i="6" s="1"/>
  <c r="W508" i="6" s="1"/>
  <c r="X508" i="6" s="1"/>
  <c r="V509" i="6"/>
  <c r="W509" i="6" s="1"/>
  <c r="X509" i="6" s="1"/>
  <c r="V526" i="6"/>
  <c r="W526" i="6" s="1"/>
  <c r="X526" i="6" s="1"/>
  <c r="V529" i="6"/>
  <c r="W529" i="6" s="1"/>
  <c r="X529" i="6" s="1"/>
  <c r="N535" i="6"/>
  <c r="V535" i="6"/>
  <c r="W535" i="6" s="1"/>
  <c r="X535" i="6" s="1"/>
  <c r="O538" i="6"/>
  <c r="I542" i="6"/>
  <c r="V551" i="6"/>
  <c r="W551" i="6" s="1"/>
  <c r="V555" i="6"/>
  <c r="W555" i="6" s="1"/>
  <c r="X555" i="6" s="1"/>
  <c r="N555" i="6"/>
  <c r="C576" i="6"/>
  <c r="I589" i="6"/>
  <c r="V589" i="6"/>
  <c r="W589" i="6" s="1"/>
  <c r="X589" i="6" s="1"/>
  <c r="R592" i="6"/>
  <c r="V592" i="6"/>
  <c r="W592" i="6" s="1"/>
  <c r="X592" i="6" s="1"/>
  <c r="I598" i="6"/>
  <c r="V608" i="6"/>
  <c r="W608" i="6" s="1"/>
  <c r="X608" i="6" s="1"/>
  <c r="I655" i="6"/>
  <c r="V655" i="6"/>
  <c r="W655" i="6" s="1"/>
  <c r="X655" i="6" s="1"/>
  <c r="I694" i="6"/>
  <c r="V694" i="6"/>
  <c r="W694" i="6" s="1"/>
  <c r="X694" i="6" s="1"/>
  <c r="I722" i="6"/>
  <c r="V722" i="6"/>
  <c r="W722" i="6" s="1"/>
  <c r="X722" i="6" s="1"/>
  <c r="O419" i="6"/>
  <c r="O426" i="6"/>
  <c r="O433" i="6"/>
  <c r="O440" i="6"/>
  <c r="O447" i="6"/>
  <c r="V461" i="6"/>
  <c r="W461" i="6" s="1"/>
  <c r="X461" i="6" s="1"/>
  <c r="V467" i="6"/>
  <c r="W467" i="6" s="1"/>
  <c r="O489" i="6"/>
  <c r="T491" i="6"/>
  <c r="V491" i="6" s="1"/>
  <c r="W491" i="6" s="1"/>
  <c r="X491" i="6" s="1"/>
  <c r="V513" i="6"/>
  <c r="W513" i="6" s="1"/>
  <c r="X513" i="6" s="1"/>
  <c r="V523" i="6"/>
  <c r="W523" i="6" s="1"/>
  <c r="X523" i="6" s="1"/>
  <c r="V540" i="6"/>
  <c r="W540" i="6" s="1"/>
  <c r="V543" i="6"/>
  <c r="W543" i="6" s="1"/>
  <c r="X543" i="6" s="1"/>
  <c r="V558" i="6"/>
  <c r="W558" i="6" s="1"/>
  <c r="X558" i="6" s="1"/>
  <c r="V562" i="6"/>
  <c r="W562" i="6" s="1"/>
  <c r="X562" i="6" s="1"/>
  <c r="N562" i="6"/>
  <c r="I575" i="6"/>
  <c r="V575" i="6"/>
  <c r="W575" i="6" s="1"/>
  <c r="X575" i="6" s="1"/>
  <c r="V666" i="6"/>
  <c r="W666" i="6" s="1"/>
  <c r="X666" i="6" s="1"/>
  <c r="V683" i="6"/>
  <c r="W683" i="6" s="1"/>
  <c r="X683" i="6" s="1"/>
  <c r="I697" i="6"/>
  <c r="V697" i="6"/>
  <c r="V710" i="6"/>
  <c r="W710" i="6" s="1"/>
  <c r="X710" i="6" s="1"/>
  <c r="T417" i="6"/>
  <c r="V417" i="6" s="1"/>
  <c r="W417" i="6" s="1"/>
  <c r="X417" i="6" s="1"/>
  <c r="T424" i="6"/>
  <c r="V424" i="6" s="1"/>
  <c r="W424" i="6" s="1"/>
  <c r="X424" i="6" s="1"/>
  <c r="T431" i="6"/>
  <c r="V431" i="6" s="1"/>
  <c r="W431" i="6" s="1"/>
  <c r="X431" i="6" s="1"/>
  <c r="T438" i="6"/>
  <c r="T445" i="6"/>
  <c r="V445" i="6" s="1"/>
  <c r="W445" i="6" s="1"/>
  <c r="X445" i="6" s="1"/>
  <c r="I534" i="6"/>
  <c r="I548" i="6"/>
  <c r="N563" i="6"/>
  <c r="V563" i="6"/>
  <c r="W563" i="6" s="1"/>
  <c r="X563" i="6" s="1"/>
  <c r="V566" i="6"/>
  <c r="W566" i="6" s="1"/>
  <c r="X566" i="6" s="1"/>
  <c r="V573" i="6"/>
  <c r="W573" i="6" s="1"/>
  <c r="V587" i="6"/>
  <c r="W587" i="6" s="1"/>
  <c r="X587" i="6" s="1"/>
  <c r="V618" i="6"/>
  <c r="W618" i="6" s="1"/>
  <c r="X618" i="6" s="1"/>
  <c r="I623" i="6"/>
  <c r="V623" i="6"/>
  <c r="W623" i="6" s="1"/>
  <c r="X623" i="6" s="1"/>
  <c r="I624" i="6"/>
  <c r="V624" i="6"/>
  <c r="W624" i="6" s="1"/>
  <c r="X624" i="6" s="1"/>
  <c r="I626" i="6"/>
  <c r="I635" i="6"/>
  <c r="V635" i="6"/>
  <c r="W635" i="6" s="1"/>
  <c r="X635" i="6" s="1"/>
  <c r="I668" i="6"/>
  <c r="V668" i="6"/>
  <c r="W668" i="6" s="1"/>
  <c r="X668" i="6" s="1"/>
  <c r="I687" i="6"/>
  <c r="V687" i="6"/>
  <c r="W687" i="6" s="1"/>
  <c r="X687" i="6" s="1"/>
  <c r="O714" i="6"/>
  <c r="N714" i="6"/>
  <c r="V714" i="6"/>
  <c r="W714" i="6" s="1"/>
  <c r="X714" i="6" s="1"/>
  <c r="C714" i="6"/>
  <c r="V853" i="6"/>
  <c r="W853" i="6" s="1"/>
  <c r="C853" i="6"/>
  <c r="O853" i="6"/>
  <c r="N853" i="6"/>
  <c r="V304" i="6"/>
  <c r="W304" i="6" s="1"/>
  <c r="X304" i="6" s="1"/>
  <c r="V311" i="6"/>
  <c r="W311" i="6" s="1"/>
  <c r="V318" i="6"/>
  <c r="W318" i="6" s="1"/>
  <c r="X318" i="6" s="1"/>
  <c r="V325" i="6"/>
  <c r="W325" i="6" s="1"/>
  <c r="X325" i="6" s="1"/>
  <c r="V332" i="6"/>
  <c r="W332" i="6" s="1"/>
  <c r="X332" i="6" s="1"/>
  <c r="V339" i="6"/>
  <c r="W339" i="6" s="1"/>
  <c r="V346" i="6"/>
  <c r="W346" i="6" s="1"/>
  <c r="X346" i="6" s="1"/>
  <c r="V353" i="6"/>
  <c r="W353" i="6" s="1"/>
  <c r="V360" i="6"/>
  <c r="W360" i="6" s="1"/>
  <c r="X360" i="6" s="1"/>
  <c r="V367" i="6"/>
  <c r="W367" i="6" s="1"/>
  <c r="X367" i="6" s="1"/>
  <c r="V374" i="6"/>
  <c r="W374" i="6" s="1"/>
  <c r="X374" i="6" s="1"/>
  <c r="V381" i="6"/>
  <c r="W381" i="6" s="1"/>
  <c r="X381" i="6" s="1"/>
  <c r="V388" i="6"/>
  <c r="W388" i="6" s="1"/>
  <c r="X388" i="6" s="1"/>
  <c r="V395" i="6"/>
  <c r="W395" i="6" s="1"/>
  <c r="X395" i="6" s="1"/>
  <c r="V402" i="6"/>
  <c r="W402" i="6" s="1"/>
  <c r="X402" i="6" s="1"/>
  <c r="V409" i="6"/>
  <c r="W409" i="6" s="1"/>
  <c r="X409" i="6" s="1"/>
  <c r="N414" i="6"/>
  <c r="C419" i="6"/>
  <c r="N421" i="6"/>
  <c r="C426" i="6"/>
  <c r="N428" i="6"/>
  <c r="C433" i="6"/>
  <c r="N435" i="6"/>
  <c r="C440" i="6"/>
  <c r="N442" i="6"/>
  <c r="C447" i="6"/>
  <c r="N449" i="6"/>
  <c r="O462" i="6"/>
  <c r="N462" i="6"/>
  <c r="R462" i="6"/>
  <c r="V462" i="6" s="1"/>
  <c r="W462" i="6" s="1"/>
  <c r="X462" i="6" s="1"/>
  <c r="N470" i="6"/>
  <c r="O472" i="6"/>
  <c r="V481" i="6"/>
  <c r="W481" i="6" s="1"/>
  <c r="C496" i="6"/>
  <c r="I510" i="6"/>
  <c r="N514" i="6"/>
  <c r="R514" i="6"/>
  <c r="V514" i="6" s="1"/>
  <c r="W514" i="6" s="1"/>
  <c r="X514" i="6" s="1"/>
  <c r="V527" i="6"/>
  <c r="W527" i="6" s="1"/>
  <c r="X527" i="6" s="1"/>
  <c r="V537" i="6"/>
  <c r="W537" i="6" s="1"/>
  <c r="X537" i="6" s="1"/>
  <c r="C538" i="6"/>
  <c r="I552" i="6"/>
  <c r="C563" i="6"/>
  <c r="V565" i="6"/>
  <c r="W565" i="6" s="1"/>
  <c r="X565" i="6" s="1"/>
  <c r="V569" i="6"/>
  <c r="W569" i="6" s="1"/>
  <c r="X569" i="6" s="1"/>
  <c r="N569" i="6"/>
  <c r="I576" i="6"/>
  <c r="I450" i="6"/>
  <c r="V464" i="6"/>
  <c r="W464" i="6" s="1"/>
  <c r="X464" i="6" s="1"/>
  <c r="I471" i="6"/>
  <c r="O504" i="6"/>
  <c r="N504" i="6"/>
  <c r="V506" i="6"/>
  <c r="W506" i="6" s="1"/>
  <c r="X506" i="6" s="1"/>
  <c r="I555" i="6"/>
  <c r="N570" i="6"/>
  <c r="V570" i="6"/>
  <c r="W570" i="6" s="1"/>
  <c r="X570" i="6" s="1"/>
  <c r="I669" i="6"/>
  <c r="V669" i="6"/>
  <c r="W669" i="6" s="1"/>
  <c r="X669" i="6" s="1"/>
  <c r="R753" i="6"/>
  <c r="V753" i="6" s="1"/>
  <c r="W753" i="6" s="1"/>
  <c r="X753" i="6" s="1"/>
  <c r="V759" i="6"/>
  <c r="W759" i="6" s="1"/>
  <c r="X759" i="6" s="1"/>
  <c r="N242" i="6"/>
  <c r="N249" i="6"/>
  <c r="N256" i="6"/>
  <c r="N263" i="6"/>
  <c r="N270" i="6"/>
  <c r="N277" i="6"/>
  <c r="N284" i="6"/>
  <c r="V456" i="6"/>
  <c r="W456" i="6" s="1"/>
  <c r="X456" i="6" s="1"/>
  <c r="C464" i="6"/>
  <c r="C489" i="6"/>
  <c r="V499" i="6"/>
  <c r="W499" i="6" s="1"/>
  <c r="X499" i="6" s="1"/>
  <c r="C504" i="6"/>
  <c r="C506" i="6"/>
  <c r="V522" i="6"/>
  <c r="W522" i="6" s="1"/>
  <c r="X522" i="6" s="1"/>
  <c r="N528" i="6"/>
  <c r="V528" i="6"/>
  <c r="W528" i="6" s="1"/>
  <c r="X528" i="6" s="1"/>
  <c r="V541" i="6"/>
  <c r="W541" i="6" s="1"/>
  <c r="X541" i="6" s="1"/>
  <c r="R550" i="6"/>
  <c r="V550" i="6" s="1"/>
  <c r="W550" i="6" s="1"/>
  <c r="C570" i="6"/>
  <c r="V583" i="6"/>
  <c r="W583" i="6" s="1"/>
  <c r="X583" i="6" s="1"/>
  <c r="C583" i="6"/>
  <c r="N583" i="6"/>
  <c r="O590" i="6"/>
  <c r="V611" i="6"/>
  <c r="W611" i="6" s="1"/>
  <c r="X611" i="6" s="1"/>
  <c r="I616" i="6"/>
  <c r="V616" i="6"/>
  <c r="W616" i="6" s="1"/>
  <c r="X616" i="6" s="1"/>
  <c r="V641" i="6"/>
  <c r="W641" i="6" s="1"/>
  <c r="X641" i="6" s="1"/>
  <c r="V648" i="6"/>
  <c r="W648" i="6" s="1"/>
  <c r="X648" i="6" s="1"/>
  <c r="V656" i="6"/>
  <c r="W656" i="6" s="1"/>
  <c r="X656" i="6" s="1"/>
  <c r="C656" i="6"/>
  <c r="O656" i="6"/>
  <c r="N656" i="6"/>
  <c r="I689" i="6"/>
  <c r="O497" i="6"/>
  <c r="N497" i="6"/>
  <c r="C499" i="6"/>
  <c r="I513" i="6"/>
  <c r="V517" i="6"/>
  <c r="W517" i="6" s="1"/>
  <c r="X517" i="6" s="1"/>
  <c r="N545" i="6"/>
  <c r="I562" i="6"/>
  <c r="R578" i="6"/>
  <c r="V578" i="6" s="1"/>
  <c r="W578" i="6" s="1"/>
  <c r="I617" i="6"/>
  <c r="V617" i="6"/>
  <c r="W617" i="6" s="1"/>
  <c r="X617" i="6" s="1"/>
  <c r="I619" i="6"/>
  <c r="V661" i="6"/>
  <c r="W661" i="6" s="1"/>
  <c r="X661" i="6" s="1"/>
  <c r="I673" i="6"/>
  <c r="V673" i="6"/>
  <c r="W673" i="6" s="1"/>
  <c r="X673" i="6" s="1"/>
  <c r="V763" i="6"/>
  <c r="W763" i="6" s="1"/>
  <c r="X763" i="6" s="1"/>
  <c r="N461" i="6"/>
  <c r="O476" i="6"/>
  <c r="N476" i="6"/>
  <c r="V482" i="6"/>
  <c r="W482" i="6" s="1"/>
  <c r="V492" i="6"/>
  <c r="W492" i="6" s="1"/>
  <c r="X492" i="6" s="1"/>
  <c r="N493" i="6"/>
  <c r="I496" i="6"/>
  <c r="C497" i="6"/>
  <c r="V507" i="6"/>
  <c r="W507" i="6" s="1"/>
  <c r="X507" i="6" s="1"/>
  <c r="V516" i="6"/>
  <c r="W516" i="6" s="1"/>
  <c r="C517" i="6"/>
  <c r="N534" i="6"/>
  <c r="V536" i="6"/>
  <c r="W536" i="6" s="1"/>
  <c r="X536" i="6" s="1"/>
  <c r="N542" i="6"/>
  <c r="V542" i="6"/>
  <c r="W542" i="6" s="1"/>
  <c r="X542" i="6" s="1"/>
  <c r="O545" i="6"/>
  <c r="O548" i="6"/>
  <c r="R557" i="6"/>
  <c r="V557" i="6"/>
  <c r="W557" i="6" s="1"/>
  <c r="V614" i="6"/>
  <c r="W614" i="6" s="1"/>
  <c r="X614" i="6" s="1"/>
  <c r="V622" i="6"/>
  <c r="W622" i="6" s="1"/>
  <c r="X622" i="6" s="1"/>
  <c r="V654" i="6"/>
  <c r="W654" i="6" s="1"/>
  <c r="X654" i="6" s="1"/>
  <c r="C654" i="6"/>
  <c r="O654" i="6"/>
  <c r="N654" i="6"/>
  <c r="R658" i="6"/>
  <c r="V658" i="6" s="1"/>
  <c r="W658" i="6" s="1"/>
  <c r="X658" i="6" s="1"/>
  <c r="V680" i="6"/>
  <c r="W680" i="6" s="1"/>
  <c r="X680" i="6" s="1"/>
  <c r="I711" i="6"/>
  <c r="V711" i="6"/>
  <c r="W711" i="6" s="1"/>
  <c r="X711" i="6" s="1"/>
  <c r="O455" i="6"/>
  <c r="N455" i="6"/>
  <c r="N463" i="6"/>
  <c r="C476" i="6"/>
  <c r="V478" i="6"/>
  <c r="W478" i="6" s="1"/>
  <c r="X478" i="6" s="1"/>
  <c r="C482" i="6"/>
  <c r="O490" i="6"/>
  <c r="N490" i="6"/>
  <c r="C492" i="6"/>
  <c r="O493" i="6"/>
  <c r="V500" i="6"/>
  <c r="W500" i="6" s="1"/>
  <c r="X500" i="6" s="1"/>
  <c r="V504" i="6"/>
  <c r="W504" i="6" s="1"/>
  <c r="C507" i="6"/>
  <c r="N510" i="6"/>
  <c r="O521" i="6"/>
  <c r="I527" i="6"/>
  <c r="V531" i="6"/>
  <c r="W531" i="6" s="1"/>
  <c r="X531" i="6" s="1"/>
  <c r="O534" i="6"/>
  <c r="C542" i="6"/>
  <c r="I569" i="6"/>
  <c r="O576" i="6"/>
  <c r="I582" i="6"/>
  <c r="V582" i="6"/>
  <c r="W582" i="6" s="1"/>
  <c r="X582" i="6" s="1"/>
  <c r="V604" i="6"/>
  <c r="W604" i="6" s="1"/>
  <c r="X604" i="6" s="1"/>
  <c r="I609" i="6"/>
  <c r="V609" i="6"/>
  <c r="W609" i="6" s="1"/>
  <c r="X609" i="6" s="1"/>
  <c r="O698" i="6"/>
  <c r="V698" i="6"/>
  <c r="W698" i="6" s="1"/>
  <c r="C698" i="6"/>
  <c r="N698" i="6"/>
  <c r="V701" i="6"/>
  <c r="W701" i="6" s="1"/>
  <c r="X701" i="6" s="1"/>
  <c r="I837" i="6"/>
  <c r="V837" i="6"/>
  <c r="W837" i="6" s="1"/>
  <c r="X837" i="6" s="1"/>
  <c r="N415" i="6"/>
  <c r="N422" i="6"/>
  <c r="N429" i="6"/>
  <c r="N436" i="6"/>
  <c r="N443" i="6"/>
  <c r="N450" i="6"/>
  <c r="V457" i="6"/>
  <c r="W457" i="6" s="1"/>
  <c r="X457" i="6" s="1"/>
  <c r="O463" i="6"/>
  <c r="I464" i="6"/>
  <c r="V470" i="6"/>
  <c r="W470" i="6" s="1"/>
  <c r="N471" i="6"/>
  <c r="V485" i="6"/>
  <c r="W485" i="6" s="1"/>
  <c r="X485" i="6" s="1"/>
  <c r="N486" i="6"/>
  <c r="I489" i="6"/>
  <c r="I506" i="6"/>
  <c r="O510" i="6"/>
  <c r="V520" i="6"/>
  <c r="W520" i="6" s="1"/>
  <c r="X520" i="6" s="1"/>
  <c r="V530" i="6"/>
  <c r="W530" i="6" s="1"/>
  <c r="X530" i="6" s="1"/>
  <c r="O549" i="6"/>
  <c r="O555" i="6"/>
  <c r="R564" i="6"/>
  <c r="V564" i="6"/>
  <c r="W564" i="6" s="1"/>
  <c r="X564" i="6" s="1"/>
  <c r="I578" i="6"/>
  <c r="I583" i="6"/>
  <c r="V597" i="6"/>
  <c r="W597" i="6" s="1"/>
  <c r="X597" i="6" s="1"/>
  <c r="I610" i="6"/>
  <c r="V610" i="6"/>
  <c r="W610" i="6" s="1"/>
  <c r="X610" i="6" s="1"/>
  <c r="I612" i="6"/>
  <c r="V696" i="6"/>
  <c r="W696" i="6" s="1"/>
  <c r="X696" i="6" s="1"/>
  <c r="C696" i="6"/>
  <c r="O696" i="6"/>
  <c r="N696" i="6"/>
  <c r="V712" i="6"/>
  <c r="W712" i="6" s="1"/>
  <c r="X712" i="6" s="1"/>
  <c r="W715" i="6"/>
  <c r="V686" i="6"/>
  <c r="W686" i="6" s="1"/>
  <c r="X686" i="6" s="1"/>
  <c r="O700" i="6"/>
  <c r="N700" i="6"/>
  <c r="V707" i="6"/>
  <c r="W707" i="6" s="1"/>
  <c r="X707" i="6" s="1"/>
  <c r="V724" i="6"/>
  <c r="W724" i="6" s="1"/>
  <c r="X724" i="6" s="1"/>
  <c r="V731" i="6"/>
  <c r="W731" i="6" s="1"/>
  <c r="V738" i="6"/>
  <c r="W738" i="6" s="1"/>
  <c r="X738" i="6" s="1"/>
  <c r="V745" i="6"/>
  <c r="W745" i="6" s="1"/>
  <c r="X745" i="6" s="1"/>
  <c r="V797" i="6"/>
  <c r="C797" i="6"/>
  <c r="O797" i="6"/>
  <c r="N797" i="6"/>
  <c r="O798" i="6"/>
  <c r="N798" i="6"/>
  <c r="V798" i="6"/>
  <c r="C798" i="6"/>
  <c r="V818" i="6"/>
  <c r="W818" i="6" s="1"/>
  <c r="X818" i="6" s="1"/>
  <c r="C818" i="6"/>
  <c r="O818" i="6"/>
  <c r="N818" i="6"/>
  <c r="V909" i="6"/>
  <c r="W909" i="6" s="1"/>
  <c r="X909" i="6" s="1"/>
  <c r="C909" i="6"/>
  <c r="O909" i="6"/>
  <c r="N909" i="6"/>
  <c r="I951" i="6"/>
  <c r="V951" i="6"/>
  <c r="W951" i="6" s="1"/>
  <c r="X951" i="6" s="1"/>
  <c r="V1098" i="6"/>
  <c r="W1098" i="6" s="1"/>
  <c r="X1098" i="6" s="1"/>
  <c r="I1098" i="6"/>
  <c r="C640" i="6"/>
  <c r="I641" i="6"/>
  <c r="C642" i="6"/>
  <c r="V644" i="6"/>
  <c r="W644" i="6" s="1"/>
  <c r="X644" i="6" s="1"/>
  <c r="O647" i="6"/>
  <c r="O649" i="6"/>
  <c r="O658" i="6"/>
  <c r="N658" i="6"/>
  <c r="I659" i="6"/>
  <c r="V660" i="6"/>
  <c r="W660" i="6" s="1"/>
  <c r="X660" i="6" s="1"/>
  <c r="V671" i="6"/>
  <c r="W671" i="6" s="1"/>
  <c r="X671" i="6" s="1"/>
  <c r="V684" i="6"/>
  <c r="W684" i="6" s="1"/>
  <c r="X684" i="6" s="1"/>
  <c r="N685" i="6"/>
  <c r="C700" i="6"/>
  <c r="V713" i="6"/>
  <c r="W713" i="6" s="1"/>
  <c r="X713" i="6" s="1"/>
  <c r="C713" i="6"/>
  <c r="I715" i="6"/>
  <c r="V716" i="6"/>
  <c r="W716" i="6" s="1"/>
  <c r="X716" i="6" s="1"/>
  <c r="C716" i="6"/>
  <c r="O716" i="6"/>
  <c r="I752" i="6"/>
  <c r="V758" i="6"/>
  <c r="W758" i="6" s="1"/>
  <c r="C758" i="6"/>
  <c r="O758" i="6"/>
  <c r="V786" i="6"/>
  <c r="W786" i="6" s="1"/>
  <c r="X786" i="6" s="1"/>
  <c r="V821" i="6"/>
  <c r="W821" i="6" s="1"/>
  <c r="X821" i="6" s="1"/>
  <c r="V846" i="6"/>
  <c r="C846" i="6"/>
  <c r="O846" i="6"/>
  <c r="N846" i="6"/>
  <c r="V849" i="6"/>
  <c r="R940" i="6"/>
  <c r="I940" i="6"/>
  <c r="V940" i="6"/>
  <c r="W940" i="6" s="1"/>
  <c r="X940" i="6" s="1"/>
  <c r="C591" i="6"/>
  <c r="C598" i="6"/>
  <c r="C605" i="6"/>
  <c r="C612" i="6"/>
  <c r="C619" i="6"/>
  <c r="C626" i="6"/>
  <c r="N632" i="6"/>
  <c r="V642" i="6"/>
  <c r="W642" i="6" s="1"/>
  <c r="X642" i="6" s="1"/>
  <c r="C658" i="6"/>
  <c r="C660" i="6"/>
  <c r="O685" i="6"/>
  <c r="C703" i="6"/>
  <c r="C719" i="6"/>
  <c r="V719" i="6"/>
  <c r="W719" i="6" s="1"/>
  <c r="X719" i="6" s="1"/>
  <c r="V725" i="6"/>
  <c r="W725" i="6" s="1"/>
  <c r="X725" i="6" s="1"/>
  <c r="V732" i="6"/>
  <c r="W732" i="6" s="1"/>
  <c r="X732" i="6" s="1"/>
  <c r="V739" i="6"/>
  <c r="W739" i="6" s="1"/>
  <c r="X739" i="6" s="1"/>
  <c r="V757" i="6"/>
  <c r="W757" i="6" s="1"/>
  <c r="V765" i="6"/>
  <c r="W765" i="6" s="1"/>
  <c r="X765" i="6" s="1"/>
  <c r="C765" i="6"/>
  <c r="O765" i="6"/>
  <c r="V881" i="6"/>
  <c r="W881" i="6" s="1"/>
  <c r="X881" i="6" s="1"/>
  <c r="C881" i="6"/>
  <c r="O881" i="6"/>
  <c r="N881" i="6"/>
  <c r="V916" i="6"/>
  <c r="W916" i="6" s="1"/>
  <c r="X916" i="6" s="1"/>
  <c r="C916" i="6"/>
  <c r="O916" i="6"/>
  <c r="N916" i="6"/>
  <c r="I965" i="6"/>
  <c r="V965" i="6"/>
  <c r="W965" i="6" s="1"/>
  <c r="X965" i="6" s="1"/>
  <c r="N597" i="6"/>
  <c r="N604" i="6"/>
  <c r="V606" i="6"/>
  <c r="W606" i="6" s="1"/>
  <c r="X606" i="6" s="1"/>
  <c r="N611" i="6"/>
  <c r="V613" i="6"/>
  <c r="W613" i="6" s="1"/>
  <c r="X613" i="6" s="1"/>
  <c r="N618" i="6"/>
  <c r="V620" i="6"/>
  <c r="W620" i="6" s="1"/>
  <c r="X620" i="6" s="1"/>
  <c r="N625" i="6"/>
  <c r="V627" i="6"/>
  <c r="W627" i="6" s="1"/>
  <c r="X627" i="6" s="1"/>
  <c r="O632" i="6"/>
  <c r="V633" i="6"/>
  <c r="W633" i="6" s="1"/>
  <c r="X633" i="6" s="1"/>
  <c r="O643" i="6"/>
  <c r="I646" i="6"/>
  <c r="C647" i="6"/>
  <c r="V651" i="6"/>
  <c r="W651" i="6" s="1"/>
  <c r="X651" i="6" s="1"/>
  <c r="I664" i="6"/>
  <c r="O665" i="6"/>
  <c r="N665" i="6"/>
  <c r="V675" i="6"/>
  <c r="W675" i="6" s="1"/>
  <c r="X675" i="6" s="1"/>
  <c r="R676" i="6"/>
  <c r="V676" i="6" s="1"/>
  <c r="W676" i="6" s="1"/>
  <c r="X676" i="6" s="1"/>
  <c r="V678" i="6"/>
  <c r="W678" i="6" s="1"/>
  <c r="X678" i="6" s="1"/>
  <c r="V693" i="6"/>
  <c r="W693" i="6" s="1"/>
  <c r="X693" i="6" s="1"/>
  <c r="V700" i="6"/>
  <c r="W700" i="6" s="1"/>
  <c r="X700" i="6" s="1"/>
  <c r="I702" i="6"/>
  <c r="O706" i="6"/>
  <c r="W706" i="6" s="1"/>
  <c r="I712" i="6"/>
  <c r="N726" i="6"/>
  <c r="N733" i="6"/>
  <c r="N740" i="6"/>
  <c r="V986" i="6"/>
  <c r="W986" i="6" s="1"/>
  <c r="X986" i="6" s="1"/>
  <c r="I986" i="6"/>
  <c r="I1028" i="6"/>
  <c r="V1028" i="6"/>
  <c r="W1028" i="6" s="1"/>
  <c r="X1028" i="6" s="1"/>
  <c r="V729" i="6"/>
  <c r="W729" i="6" s="1"/>
  <c r="X729" i="6" s="1"/>
  <c r="V736" i="6"/>
  <c r="W736" i="6" s="1"/>
  <c r="X736" i="6" s="1"/>
  <c r="V743" i="6"/>
  <c r="W743" i="6" s="1"/>
  <c r="X743" i="6" s="1"/>
  <c r="V750" i="6"/>
  <c r="W750" i="6" s="1"/>
  <c r="X750" i="6" s="1"/>
  <c r="V776" i="6"/>
  <c r="W776" i="6" s="1"/>
  <c r="X776" i="6" s="1"/>
  <c r="C776" i="6"/>
  <c r="O776" i="6"/>
  <c r="N776" i="6"/>
  <c r="O777" i="6"/>
  <c r="N777" i="6"/>
  <c r="V777" i="6"/>
  <c r="W777" i="6" s="1"/>
  <c r="X777" i="6" s="1"/>
  <c r="C777" i="6"/>
  <c r="V828" i="6"/>
  <c r="W828" i="6" s="1"/>
  <c r="X828" i="6" s="1"/>
  <c r="V883" i="6"/>
  <c r="W883" i="6" s="1"/>
  <c r="X883" i="6" s="1"/>
  <c r="V888" i="6"/>
  <c r="W888" i="6" s="1"/>
  <c r="X888" i="6" s="1"/>
  <c r="C888" i="6"/>
  <c r="O888" i="6"/>
  <c r="N888" i="6"/>
  <c r="V891" i="6"/>
  <c r="W891" i="6" s="1"/>
  <c r="X891" i="6" s="1"/>
  <c r="C597" i="6"/>
  <c r="C604" i="6"/>
  <c r="C611" i="6"/>
  <c r="C618" i="6"/>
  <c r="C625" i="6"/>
  <c r="C632" i="6"/>
  <c r="C634" i="6"/>
  <c r="O634" i="6"/>
  <c r="N634" i="6"/>
  <c r="V640" i="6"/>
  <c r="W640" i="6" s="1"/>
  <c r="X640" i="6" s="1"/>
  <c r="I671" i="6"/>
  <c r="O672" i="6"/>
  <c r="N672" i="6"/>
  <c r="V674" i="6"/>
  <c r="W674" i="6" s="1"/>
  <c r="X674" i="6" s="1"/>
  <c r="C685" i="6"/>
  <c r="V720" i="6"/>
  <c r="W720" i="6" s="1"/>
  <c r="X720" i="6" s="1"/>
  <c r="C720" i="6"/>
  <c r="V723" i="6"/>
  <c r="W723" i="6" s="1"/>
  <c r="X723" i="6" s="1"/>
  <c r="C723" i="6"/>
  <c r="O723" i="6"/>
  <c r="C726" i="6"/>
  <c r="V730" i="6"/>
  <c r="W730" i="6" s="1"/>
  <c r="C730" i="6"/>
  <c r="O730" i="6"/>
  <c r="C733" i="6"/>
  <c r="V737" i="6"/>
  <c r="W737" i="6" s="1"/>
  <c r="X737" i="6" s="1"/>
  <c r="C737" i="6"/>
  <c r="O737" i="6"/>
  <c r="C740" i="6"/>
  <c r="V744" i="6"/>
  <c r="W744" i="6" s="1"/>
  <c r="X744" i="6" s="1"/>
  <c r="C744" i="6"/>
  <c r="O744" i="6"/>
  <c r="C747" i="6"/>
  <c r="V751" i="6"/>
  <c r="W751" i="6" s="1"/>
  <c r="C751" i="6"/>
  <c r="O751" i="6"/>
  <c r="V804" i="6"/>
  <c r="C804" i="6"/>
  <c r="O804" i="6"/>
  <c r="N804" i="6"/>
  <c r="I944" i="6"/>
  <c r="V944" i="6"/>
  <c r="W944" i="6" s="1"/>
  <c r="X944" i="6" s="1"/>
  <c r="I1000" i="6"/>
  <c r="N484" i="6"/>
  <c r="V577" i="6"/>
  <c r="W577" i="6" s="1"/>
  <c r="V584" i="6"/>
  <c r="W584" i="6" s="1"/>
  <c r="X584" i="6" s="1"/>
  <c r="V591" i="6"/>
  <c r="W591" i="6" s="1"/>
  <c r="X591" i="6" s="1"/>
  <c r="V598" i="6"/>
  <c r="W598" i="6" s="1"/>
  <c r="X598" i="6" s="1"/>
  <c r="V605" i="6"/>
  <c r="W605" i="6" s="1"/>
  <c r="X605" i="6" s="1"/>
  <c r="V612" i="6"/>
  <c r="W612" i="6" s="1"/>
  <c r="X612" i="6" s="1"/>
  <c r="V619" i="6"/>
  <c r="W619" i="6" s="1"/>
  <c r="X619" i="6" s="1"/>
  <c r="V626" i="6"/>
  <c r="W626" i="6" s="1"/>
  <c r="X626" i="6" s="1"/>
  <c r="C643" i="6"/>
  <c r="I660" i="6"/>
  <c r="C661" i="6"/>
  <c r="C663" i="6"/>
  <c r="V665" i="6"/>
  <c r="W665" i="6" s="1"/>
  <c r="X665" i="6" s="1"/>
  <c r="C672" i="6"/>
  <c r="C674" i="6"/>
  <c r="V689" i="6"/>
  <c r="W689" i="6" s="1"/>
  <c r="X689" i="6" s="1"/>
  <c r="V703" i="6"/>
  <c r="W703" i="6" s="1"/>
  <c r="X703" i="6" s="1"/>
  <c r="C706" i="6"/>
  <c r="O724" i="6"/>
  <c r="V726" i="6"/>
  <c r="W726" i="6" s="1"/>
  <c r="X726" i="6" s="1"/>
  <c r="V733" i="6"/>
  <c r="W733" i="6" s="1"/>
  <c r="X733" i="6" s="1"/>
  <c r="V740" i="6"/>
  <c r="W740" i="6" s="1"/>
  <c r="X740" i="6" s="1"/>
  <c r="V747" i="6"/>
  <c r="W747" i="6" s="1"/>
  <c r="X747" i="6" s="1"/>
  <c r="I753" i="6"/>
  <c r="V766" i="6"/>
  <c r="W766" i="6" s="1"/>
  <c r="X766" i="6" s="1"/>
  <c r="V779" i="6"/>
  <c r="V790" i="6"/>
  <c r="W790" i="6" s="1"/>
  <c r="X790" i="6" s="1"/>
  <c r="C790" i="6"/>
  <c r="O790" i="6"/>
  <c r="N790" i="6"/>
  <c r="O791" i="6"/>
  <c r="N791" i="6"/>
  <c r="V791" i="6"/>
  <c r="W791" i="6" s="1"/>
  <c r="X791" i="6" s="1"/>
  <c r="C791" i="6"/>
  <c r="V807" i="6"/>
  <c r="W807" i="6" s="1"/>
  <c r="X807" i="6" s="1"/>
  <c r="V830" i="6"/>
  <c r="W830" i="6" s="1"/>
  <c r="X830" i="6" s="1"/>
  <c r="V860" i="6"/>
  <c r="W860" i="6" s="1"/>
  <c r="X860" i="6" s="1"/>
  <c r="C860" i="6"/>
  <c r="O860" i="6"/>
  <c r="N860" i="6"/>
  <c r="V863" i="6"/>
  <c r="W863" i="6" s="1"/>
  <c r="X863" i="6" s="1"/>
  <c r="V893" i="6"/>
  <c r="W893" i="6" s="1"/>
  <c r="X893" i="6" s="1"/>
  <c r="V634" i="6"/>
  <c r="W634" i="6" s="1"/>
  <c r="X634" i="6" s="1"/>
  <c r="O679" i="6"/>
  <c r="N679" i="6"/>
  <c r="V681" i="6"/>
  <c r="W681" i="6" s="1"/>
  <c r="X681" i="6" s="1"/>
  <c r="R718" i="6"/>
  <c r="V718" i="6" s="1"/>
  <c r="W718" i="6" s="1"/>
  <c r="X718" i="6" s="1"/>
  <c r="I725" i="6"/>
  <c r="I732" i="6"/>
  <c r="I739" i="6"/>
  <c r="I746" i="6"/>
  <c r="V768" i="6"/>
  <c r="W768" i="6" s="1"/>
  <c r="X768" i="6" s="1"/>
  <c r="V778" i="6"/>
  <c r="W778" i="6" s="1"/>
  <c r="X778" i="6" s="1"/>
  <c r="V832" i="6"/>
  <c r="W832" i="6" s="1"/>
  <c r="X832" i="6" s="1"/>
  <c r="C832" i="6"/>
  <c r="O832" i="6"/>
  <c r="N832" i="6"/>
  <c r="V895" i="6"/>
  <c r="W895" i="6" s="1"/>
  <c r="X895" i="6" s="1"/>
  <c r="C895" i="6"/>
  <c r="O895" i="6"/>
  <c r="N895" i="6"/>
  <c r="V898" i="6"/>
  <c r="V947" i="6"/>
  <c r="W947" i="6" s="1"/>
  <c r="X947" i="6" s="1"/>
  <c r="I958" i="6"/>
  <c r="V958" i="6"/>
  <c r="W958" i="6" s="1"/>
  <c r="X958" i="6" s="1"/>
  <c r="N974" i="6"/>
  <c r="V974" i="6"/>
  <c r="W974" i="6" s="1"/>
  <c r="X974" i="6" s="1"/>
  <c r="C974" i="6"/>
  <c r="O974" i="6"/>
  <c r="I636" i="6"/>
  <c r="O637" i="6"/>
  <c r="N637" i="6"/>
  <c r="V639" i="6"/>
  <c r="W639" i="6" s="1"/>
  <c r="X639" i="6" s="1"/>
  <c r="C650" i="6"/>
  <c r="C679" i="6"/>
  <c r="C681" i="6"/>
  <c r="T690" i="6"/>
  <c r="V690" i="6" s="1"/>
  <c r="W690" i="6" s="1"/>
  <c r="X690" i="6" s="1"/>
  <c r="C692" i="6"/>
  <c r="V699" i="6"/>
  <c r="W699" i="6" s="1"/>
  <c r="X699" i="6" s="1"/>
  <c r="T704" i="6"/>
  <c r="V709" i="6"/>
  <c r="W709" i="6" s="1"/>
  <c r="X709" i="6" s="1"/>
  <c r="C709" i="6"/>
  <c r="O721" i="6"/>
  <c r="N721" i="6"/>
  <c r="V755" i="6"/>
  <c r="W755" i="6" s="1"/>
  <c r="X755" i="6" s="1"/>
  <c r="C755" i="6"/>
  <c r="O755" i="6"/>
  <c r="N755" i="6"/>
  <c r="C761" i="6"/>
  <c r="O761" i="6"/>
  <c r="V761" i="6"/>
  <c r="W761" i="6" s="1"/>
  <c r="X761" i="6" s="1"/>
  <c r="V770" i="6"/>
  <c r="W770" i="6" s="1"/>
  <c r="X770" i="6" s="1"/>
  <c r="T771" i="6"/>
  <c r="V771" i="6" s="1"/>
  <c r="W771" i="6" s="1"/>
  <c r="X771" i="6" s="1"/>
  <c r="V793" i="6"/>
  <c r="V806" i="6"/>
  <c r="W806" i="6" s="1"/>
  <c r="X806" i="6" s="1"/>
  <c r="V809" i="6"/>
  <c r="W809" i="6" s="1"/>
  <c r="X809" i="6" s="1"/>
  <c r="V835" i="6"/>
  <c r="W835" i="6" s="1"/>
  <c r="X835" i="6" s="1"/>
  <c r="V865" i="6"/>
  <c r="W865" i="6" s="1"/>
  <c r="X865" i="6" s="1"/>
  <c r="I993" i="6"/>
  <c r="V993" i="6"/>
  <c r="W993" i="6" s="1"/>
  <c r="X993" i="6" s="1"/>
  <c r="V1021" i="6"/>
  <c r="W1021" i="6" s="1"/>
  <c r="X1021" i="6" s="1"/>
  <c r="I1021" i="6"/>
  <c r="C637" i="6"/>
  <c r="C639" i="6"/>
  <c r="N653" i="6"/>
  <c r="V657" i="6"/>
  <c r="W657" i="6" s="1"/>
  <c r="X657" i="6" s="1"/>
  <c r="I667" i="6"/>
  <c r="C670" i="6"/>
  <c r="V672" i="6"/>
  <c r="W672" i="6" s="1"/>
  <c r="X672" i="6" s="1"/>
  <c r="O675" i="6"/>
  <c r="O677" i="6"/>
  <c r="I685" i="6"/>
  <c r="O686" i="6"/>
  <c r="N686" i="6"/>
  <c r="V688" i="6"/>
  <c r="W688" i="6" s="1"/>
  <c r="N695" i="6"/>
  <c r="C699" i="6"/>
  <c r="N713" i="6"/>
  <c r="I714" i="6"/>
  <c r="C721" i="6"/>
  <c r="V727" i="6"/>
  <c r="W727" i="6" s="1"/>
  <c r="C727" i="6"/>
  <c r="N727" i="6"/>
  <c r="V734" i="6"/>
  <c r="W734" i="6" s="1"/>
  <c r="X734" i="6" s="1"/>
  <c r="C734" i="6"/>
  <c r="N734" i="6"/>
  <c r="V741" i="6"/>
  <c r="W741" i="6" s="1"/>
  <c r="X741" i="6" s="1"/>
  <c r="C741" i="6"/>
  <c r="N741" i="6"/>
  <c r="V748" i="6"/>
  <c r="W748" i="6" s="1"/>
  <c r="X748" i="6" s="1"/>
  <c r="C748" i="6"/>
  <c r="N748" i="6"/>
  <c r="O756" i="6"/>
  <c r="N756" i="6"/>
  <c r="V756" i="6"/>
  <c r="W756" i="6" s="1"/>
  <c r="X756" i="6" s="1"/>
  <c r="T763" i="6"/>
  <c r="V769" i="6"/>
  <c r="W769" i="6" s="1"/>
  <c r="X769" i="6" s="1"/>
  <c r="C769" i="6"/>
  <c r="O769" i="6"/>
  <c r="N769" i="6"/>
  <c r="O770" i="6"/>
  <c r="N770" i="6"/>
  <c r="C770" i="6"/>
  <c r="V781" i="6"/>
  <c r="W781" i="6" s="1"/>
  <c r="X781" i="6" s="1"/>
  <c r="V792" i="6"/>
  <c r="W792" i="6" s="1"/>
  <c r="V811" i="6"/>
  <c r="W811" i="6" s="1"/>
  <c r="X811" i="6" s="1"/>
  <c r="C811" i="6"/>
  <c r="O811" i="6"/>
  <c r="N811" i="6"/>
  <c r="V867" i="6"/>
  <c r="W867" i="6" s="1"/>
  <c r="X867" i="6" s="1"/>
  <c r="C867" i="6"/>
  <c r="O867" i="6"/>
  <c r="N867" i="6"/>
  <c r="V870" i="6"/>
  <c r="W870" i="6" s="1"/>
  <c r="V900" i="6"/>
  <c r="W900" i="6" s="1"/>
  <c r="X900" i="6" s="1"/>
  <c r="R1045" i="6"/>
  <c r="V1045" i="6" s="1"/>
  <c r="W1045" i="6" s="1"/>
  <c r="I1045" i="6"/>
  <c r="N511" i="6"/>
  <c r="N518" i="6"/>
  <c r="N525" i="6"/>
  <c r="N532" i="6"/>
  <c r="N539" i="6"/>
  <c r="N546" i="6"/>
  <c r="N553" i="6"/>
  <c r="N560" i="6"/>
  <c r="N567" i="6"/>
  <c r="N574" i="6"/>
  <c r="N581" i="6"/>
  <c r="N588" i="6"/>
  <c r="N595" i="6"/>
  <c r="N602" i="6"/>
  <c r="N609" i="6"/>
  <c r="N616" i="6"/>
  <c r="N623" i="6"/>
  <c r="N630" i="6"/>
  <c r="I632" i="6"/>
  <c r="T637" i="6"/>
  <c r="V637" i="6" s="1"/>
  <c r="W637" i="6" s="1"/>
  <c r="X637" i="6" s="1"/>
  <c r="I643" i="6"/>
  <c r="O644" i="6"/>
  <c r="N644" i="6"/>
  <c r="V646" i="6"/>
  <c r="W646" i="6" s="1"/>
  <c r="X646" i="6" s="1"/>
  <c r="C657" i="6"/>
  <c r="N671" i="6"/>
  <c r="N682" i="6"/>
  <c r="N684" i="6"/>
  <c r="O707" i="6"/>
  <c r="N707" i="6"/>
  <c r="O713" i="6"/>
  <c r="N716" i="6"/>
  <c r="V721" i="6"/>
  <c r="W721" i="6" s="1"/>
  <c r="X721" i="6" s="1"/>
  <c r="I723" i="6"/>
  <c r="I730" i="6"/>
  <c r="I737" i="6"/>
  <c r="I744" i="6"/>
  <c r="I751" i="6"/>
  <c r="T757" i="6"/>
  <c r="N758" i="6"/>
  <c r="V762" i="6"/>
  <c r="W762" i="6" s="1"/>
  <c r="X762" i="6" s="1"/>
  <c r="C762" i="6"/>
  <c r="O762" i="6"/>
  <c r="N762" i="6"/>
  <c r="V782" i="6"/>
  <c r="W782" i="6" s="1"/>
  <c r="X782" i="6" s="1"/>
  <c r="T785" i="6"/>
  <c r="V785" i="6" s="1"/>
  <c r="W785" i="6" s="1"/>
  <c r="X785" i="6" s="1"/>
  <c r="V814" i="6"/>
  <c r="V897" i="6"/>
  <c r="W897" i="6" s="1"/>
  <c r="V902" i="6"/>
  <c r="W902" i="6" s="1"/>
  <c r="X902" i="6" s="1"/>
  <c r="C902" i="6"/>
  <c r="O902" i="6"/>
  <c r="N902" i="6"/>
  <c r="V905" i="6"/>
  <c r="W905" i="6" s="1"/>
  <c r="X905" i="6" s="1"/>
  <c r="N640" i="6"/>
  <c r="N642" i="6"/>
  <c r="C644" i="6"/>
  <c r="C646" i="6"/>
  <c r="N660" i="6"/>
  <c r="V664" i="6"/>
  <c r="W664" i="6" s="1"/>
  <c r="X664" i="6" s="1"/>
  <c r="O671" i="6"/>
  <c r="I674" i="6"/>
  <c r="V679" i="6"/>
  <c r="W679" i="6" s="1"/>
  <c r="X679" i="6" s="1"/>
  <c r="V702" i="6"/>
  <c r="W702" i="6" s="1"/>
  <c r="X702" i="6" s="1"/>
  <c r="C702" i="6"/>
  <c r="C707" i="6"/>
  <c r="O728" i="6"/>
  <c r="N728" i="6"/>
  <c r="O735" i="6"/>
  <c r="N735" i="6"/>
  <c r="O742" i="6"/>
  <c r="N742" i="6"/>
  <c r="O749" i="6"/>
  <c r="N749" i="6"/>
  <c r="O763" i="6"/>
  <c r="N763" i="6"/>
  <c r="C763" i="6"/>
  <c r="T764" i="6"/>
  <c r="V764" i="6" s="1"/>
  <c r="W764" i="6" s="1"/>
  <c r="X764" i="6" s="1"/>
  <c r="N765" i="6"/>
  <c r="V795" i="6"/>
  <c r="W795" i="6" s="1"/>
  <c r="X795" i="6" s="1"/>
  <c r="V796" i="6"/>
  <c r="W796" i="6" s="1"/>
  <c r="X796" i="6" s="1"/>
  <c r="T799" i="6"/>
  <c r="V799" i="6" s="1"/>
  <c r="W799" i="6" s="1"/>
  <c r="X799" i="6" s="1"/>
  <c r="V839" i="6"/>
  <c r="W839" i="6" s="1"/>
  <c r="X839" i="6" s="1"/>
  <c r="C839" i="6"/>
  <c r="O839" i="6"/>
  <c r="N839" i="6"/>
  <c r="V842" i="6"/>
  <c r="V872" i="6"/>
  <c r="W872" i="6" s="1"/>
  <c r="X872" i="6" s="1"/>
  <c r="I925" i="6"/>
  <c r="V925" i="6"/>
  <c r="W925" i="6" s="1"/>
  <c r="X925" i="6" s="1"/>
  <c r="V950" i="6"/>
  <c r="W950" i="6" s="1"/>
  <c r="X950" i="6" s="1"/>
  <c r="V972" i="6"/>
  <c r="W972" i="6" s="1"/>
  <c r="X972" i="6" s="1"/>
  <c r="I972" i="6"/>
  <c r="V976" i="6"/>
  <c r="N976" i="6"/>
  <c r="C976" i="6"/>
  <c r="O976" i="6"/>
  <c r="O651" i="6"/>
  <c r="N651" i="6"/>
  <c r="V653" i="6"/>
  <c r="W653" i="6" s="1"/>
  <c r="X653" i="6" s="1"/>
  <c r="O660" i="6"/>
  <c r="N678" i="6"/>
  <c r="O693" i="6"/>
  <c r="N693" i="6"/>
  <c r="V695" i="6"/>
  <c r="W695" i="6" s="1"/>
  <c r="X695" i="6" s="1"/>
  <c r="N705" i="6"/>
  <c r="N719" i="6"/>
  <c r="V728" i="6"/>
  <c r="W728" i="6" s="1"/>
  <c r="X728" i="6" s="1"/>
  <c r="V735" i="6"/>
  <c r="W735" i="6" s="1"/>
  <c r="X735" i="6" s="1"/>
  <c r="V742" i="6"/>
  <c r="W742" i="6" s="1"/>
  <c r="X742" i="6" s="1"/>
  <c r="V749" i="6"/>
  <c r="W749" i="6" s="1"/>
  <c r="X749" i="6" s="1"/>
  <c r="V772" i="6"/>
  <c r="W772" i="6" s="1"/>
  <c r="X772" i="6" s="1"/>
  <c r="V783" i="6"/>
  <c r="W783" i="6" s="1"/>
  <c r="C783" i="6"/>
  <c r="O783" i="6"/>
  <c r="N783" i="6"/>
  <c r="O784" i="6"/>
  <c r="N784" i="6"/>
  <c r="V784" i="6"/>
  <c r="W784" i="6" s="1"/>
  <c r="X784" i="6" s="1"/>
  <c r="C784" i="6"/>
  <c r="V813" i="6"/>
  <c r="W813" i="6" s="1"/>
  <c r="V816" i="6"/>
  <c r="W816" i="6" s="1"/>
  <c r="X816" i="6" s="1"/>
  <c r="V869" i="6"/>
  <c r="W869" i="6" s="1"/>
  <c r="X869" i="6" s="1"/>
  <c r="V874" i="6"/>
  <c r="C874" i="6"/>
  <c r="O874" i="6"/>
  <c r="N874" i="6"/>
  <c r="V877" i="6"/>
  <c r="V907" i="6"/>
  <c r="W907" i="6" s="1"/>
  <c r="X907" i="6" s="1"/>
  <c r="V912" i="6"/>
  <c r="W912" i="6" s="1"/>
  <c r="X912" i="6" s="1"/>
  <c r="N988" i="6"/>
  <c r="V988" i="6"/>
  <c r="W988" i="6" s="1"/>
  <c r="X988" i="6" s="1"/>
  <c r="C988" i="6"/>
  <c r="O988" i="6"/>
  <c r="V803" i="6"/>
  <c r="W803" i="6" s="1"/>
  <c r="X803" i="6" s="1"/>
  <c r="T806" i="6"/>
  <c r="V810" i="6"/>
  <c r="W810" i="6" s="1"/>
  <c r="X810" i="6" s="1"/>
  <c r="T813" i="6"/>
  <c r="V817" i="6"/>
  <c r="T820" i="6"/>
  <c r="V820" i="6" s="1"/>
  <c r="W820" i="6" s="1"/>
  <c r="X820" i="6" s="1"/>
  <c r="V824" i="6"/>
  <c r="W824" i="6" s="1"/>
  <c r="X824" i="6" s="1"/>
  <c r="T827" i="6"/>
  <c r="V827" i="6" s="1"/>
  <c r="W827" i="6" s="1"/>
  <c r="X827" i="6" s="1"/>
  <c r="V831" i="6"/>
  <c r="W831" i="6" s="1"/>
  <c r="X831" i="6" s="1"/>
  <c r="T834" i="6"/>
  <c r="V834" i="6" s="1"/>
  <c r="W834" i="6" s="1"/>
  <c r="X834" i="6" s="1"/>
  <c r="V838" i="6"/>
  <c r="W838" i="6" s="1"/>
  <c r="X838" i="6" s="1"/>
  <c r="T841" i="6"/>
  <c r="V841" i="6" s="1"/>
  <c r="W841" i="6" s="1"/>
  <c r="X841" i="6" s="1"/>
  <c r="V845" i="6"/>
  <c r="W845" i="6" s="1"/>
  <c r="T848" i="6"/>
  <c r="V848" i="6" s="1"/>
  <c r="W848" i="6" s="1"/>
  <c r="X848" i="6" s="1"/>
  <c r="V852" i="6"/>
  <c r="W852" i="6" s="1"/>
  <c r="X852" i="6" s="1"/>
  <c r="T855" i="6"/>
  <c r="V855" i="6" s="1"/>
  <c r="W855" i="6" s="1"/>
  <c r="X855" i="6" s="1"/>
  <c r="V859" i="6"/>
  <c r="W859" i="6" s="1"/>
  <c r="X859" i="6" s="1"/>
  <c r="T862" i="6"/>
  <c r="V862" i="6" s="1"/>
  <c r="W862" i="6" s="1"/>
  <c r="X862" i="6" s="1"/>
  <c r="V866" i="6"/>
  <c r="W866" i="6" s="1"/>
  <c r="X866" i="6" s="1"/>
  <c r="T869" i="6"/>
  <c r="V873" i="6"/>
  <c r="W873" i="6" s="1"/>
  <c r="X873" i="6" s="1"/>
  <c r="T876" i="6"/>
  <c r="V876" i="6" s="1"/>
  <c r="W876" i="6" s="1"/>
  <c r="V880" i="6"/>
  <c r="W880" i="6" s="1"/>
  <c r="X880" i="6" s="1"/>
  <c r="T883" i="6"/>
  <c r="V887" i="6"/>
  <c r="W887" i="6" s="1"/>
  <c r="X887" i="6" s="1"/>
  <c r="T890" i="6"/>
  <c r="V890" i="6" s="1"/>
  <c r="W890" i="6" s="1"/>
  <c r="X890" i="6" s="1"/>
  <c r="V894" i="6"/>
  <c r="W894" i="6" s="1"/>
  <c r="X894" i="6" s="1"/>
  <c r="T897" i="6"/>
  <c r="V901" i="6"/>
  <c r="W901" i="6" s="1"/>
  <c r="X901" i="6" s="1"/>
  <c r="T904" i="6"/>
  <c r="V904" i="6" s="1"/>
  <c r="W904" i="6" s="1"/>
  <c r="X904" i="6" s="1"/>
  <c r="V908" i="6"/>
  <c r="W908" i="6" s="1"/>
  <c r="X908" i="6" s="1"/>
  <c r="T911" i="6"/>
  <c r="V911" i="6" s="1"/>
  <c r="W911" i="6" s="1"/>
  <c r="X911" i="6" s="1"/>
  <c r="V915" i="6"/>
  <c r="W915" i="6" s="1"/>
  <c r="X915" i="6" s="1"/>
  <c r="T918" i="6"/>
  <c r="V918" i="6" s="1"/>
  <c r="W918" i="6" s="1"/>
  <c r="X918" i="6" s="1"/>
  <c r="V921" i="6"/>
  <c r="W921" i="6" s="1"/>
  <c r="X921" i="6" s="1"/>
  <c r="R996" i="6"/>
  <c r="V996" i="6" s="1"/>
  <c r="W996" i="6" s="1"/>
  <c r="X996" i="6" s="1"/>
  <c r="V1029" i="6"/>
  <c r="W1029" i="6" s="1"/>
  <c r="X1029" i="6" s="1"/>
  <c r="I1049" i="6"/>
  <c r="V1049" i="6"/>
  <c r="W1049" i="6" s="1"/>
  <c r="X1049" i="6" s="1"/>
  <c r="V1073" i="6"/>
  <c r="W1073" i="6" s="1"/>
  <c r="X1073" i="6" s="1"/>
  <c r="V1079" i="6"/>
  <c r="W1079" i="6" s="1"/>
  <c r="X1079" i="6" s="1"/>
  <c r="I1178" i="6"/>
  <c r="V1178" i="6"/>
  <c r="W1178" i="6" s="1"/>
  <c r="C805" i="6"/>
  <c r="C812" i="6"/>
  <c r="C819" i="6"/>
  <c r="C826" i="6"/>
  <c r="C833" i="6"/>
  <c r="C840" i="6"/>
  <c r="C847" i="6"/>
  <c r="C854" i="6"/>
  <c r="C861" i="6"/>
  <c r="C868" i="6"/>
  <c r="C875" i="6"/>
  <c r="C882" i="6"/>
  <c r="C889" i="6"/>
  <c r="C896" i="6"/>
  <c r="C903" i="6"/>
  <c r="C910" i="6"/>
  <c r="C917" i="6"/>
  <c r="V920" i="6"/>
  <c r="W920" i="6" s="1"/>
  <c r="X920" i="6" s="1"/>
  <c r="V923" i="6"/>
  <c r="W923" i="6" s="1"/>
  <c r="V927" i="6"/>
  <c r="W927" i="6" s="1"/>
  <c r="X927" i="6" s="1"/>
  <c r="O932" i="6"/>
  <c r="V933" i="6"/>
  <c r="W933" i="6" s="1"/>
  <c r="X933" i="6" s="1"/>
  <c r="V942" i="6"/>
  <c r="W942" i="6" s="1"/>
  <c r="X942" i="6" s="1"/>
  <c r="N945" i="6"/>
  <c r="V949" i="6"/>
  <c r="N952" i="6"/>
  <c r="V956" i="6"/>
  <c r="W956" i="6" s="1"/>
  <c r="X956" i="6" s="1"/>
  <c r="V963" i="6"/>
  <c r="W963" i="6" s="1"/>
  <c r="X963" i="6" s="1"/>
  <c r="V970" i="6"/>
  <c r="W970" i="6" s="1"/>
  <c r="X970" i="6" s="1"/>
  <c r="V975" i="6"/>
  <c r="W975" i="6" s="1"/>
  <c r="X975" i="6" s="1"/>
  <c r="V981" i="6"/>
  <c r="W981" i="6" s="1"/>
  <c r="X981" i="6" s="1"/>
  <c r="V984" i="6"/>
  <c r="W984" i="6" s="1"/>
  <c r="X984" i="6" s="1"/>
  <c r="V989" i="6"/>
  <c r="W989" i="6" s="1"/>
  <c r="X989" i="6" s="1"/>
  <c r="V1015" i="6"/>
  <c r="W1015" i="6" s="1"/>
  <c r="X1015" i="6" s="1"/>
  <c r="I1042" i="6"/>
  <c r="V1042" i="6"/>
  <c r="W1042" i="6" s="1"/>
  <c r="X1042" i="6" s="1"/>
  <c r="I1091" i="6"/>
  <c r="V1091" i="6"/>
  <c r="W1091" i="6" s="1"/>
  <c r="X1091" i="6" s="1"/>
  <c r="W1114" i="6"/>
  <c r="V1310" i="6"/>
  <c r="W1310" i="6" s="1"/>
  <c r="X1310" i="6" s="1"/>
  <c r="R1310" i="6"/>
  <c r="R917" i="6"/>
  <c r="C920" i="6"/>
  <c r="C927" i="6"/>
  <c r="V929" i="6"/>
  <c r="W929" i="6" s="1"/>
  <c r="X929" i="6" s="1"/>
  <c r="I935" i="6"/>
  <c r="R936" i="6"/>
  <c r="V936" i="6" s="1"/>
  <c r="W936" i="6" s="1"/>
  <c r="X936" i="6" s="1"/>
  <c r="V938" i="6"/>
  <c r="W938" i="6" s="1"/>
  <c r="X938" i="6" s="1"/>
  <c r="C942" i="6"/>
  <c r="C949" i="6"/>
  <c r="C956" i="6"/>
  <c r="C963" i="6"/>
  <c r="C970" i="6"/>
  <c r="V973" i="6"/>
  <c r="W973" i="6" s="1"/>
  <c r="X973" i="6" s="1"/>
  <c r="C984" i="6"/>
  <c r="V987" i="6"/>
  <c r="W987" i="6" s="1"/>
  <c r="X987" i="6" s="1"/>
  <c r="V997" i="6"/>
  <c r="W997" i="6" s="1"/>
  <c r="X997" i="6" s="1"/>
  <c r="V1001" i="6"/>
  <c r="W1001" i="6" s="1"/>
  <c r="X1001" i="6" s="1"/>
  <c r="I1009" i="6"/>
  <c r="R1010" i="6"/>
  <c r="V1010" i="6" s="1"/>
  <c r="W1010" i="6" s="1"/>
  <c r="X1010" i="6" s="1"/>
  <c r="R1020" i="6"/>
  <c r="V1020" i="6" s="1"/>
  <c r="W1020" i="6" s="1"/>
  <c r="X1020" i="6" s="1"/>
  <c r="V1022" i="6"/>
  <c r="W1022" i="6" s="1"/>
  <c r="X1022" i="6" s="1"/>
  <c r="I1035" i="6"/>
  <c r="V1035" i="6"/>
  <c r="W1035" i="6" s="1"/>
  <c r="X1035" i="6" s="1"/>
  <c r="I1051" i="6"/>
  <c r="R1052" i="6"/>
  <c r="V1052" i="6"/>
  <c r="W1052" i="6" s="1"/>
  <c r="X1052" i="6" s="1"/>
  <c r="C1144" i="6"/>
  <c r="O1144" i="6"/>
  <c r="N1144" i="6"/>
  <c r="N991" i="6"/>
  <c r="N1002" i="6"/>
  <c r="V1002" i="6"/>
  <c r="W1002" i="6" s="1"/>
  <c r="V1014" i="6"/>
  <c r="W1014" i="6" s="1"/>
  <c r="X1014" i="6" s="1"/>
  <c r="V1053" i="6"/>
  <c r="W1053" i="6" s="1"/>
  <c r="X1053" i="6" s="1"/>
  <c r="V1059" i="6"/>
  <c r="W1059" i="6" s="1"/>
  <c r="X1059" i="6" s="1"/>
  <c r="O772" i="6"/>
  <c r="O779" i="6"/>
  <c r="O786" i="6"/>
  <c r="O793" i="6"/>
  <c r="O800" i="6"/>
  <c r="O807" i="6"/>
  <c r="O814" i="6"/>
  <c r="O821" i="6"/>
  <c r="O828" i="6"/>
  <c r="O835" i="6"/>
  <c r="O842" i="6"/>
  <c r="O849" i="6"/>
  <c r="O856" i="6"/>
  <c r="O863" i="6"/>
  <c r="O870" i="6"/>
  <c r="O877" i="6"/>
  <c r="O884" i="6"/>
  <c r="O891" i="6"/>
  <c r="O898" i="6"/>
  <c r="O905" i="6"/>
  <c r="O912" i="6"/>
  <c r="O919" i="6"/>
  <c r="T922" i="6"/>
  <c r="V922" i="6" s="1"/>
  <c r="W922" i="6" s="1"/>
  <c r="X922" i="6" s="1"/>
  <c r="V924" i="6"/>
  <c r="W924" i="6" s="1"/>
  <c r="X924" i="6" s="1"/>
  <c r="V934" i="6"/>
  <c r="W934" i="6" s="1"/>
  <c r="X934" i="6" s="1"/>
  <c r="O939" i="6"/>
  <c r="V945" i="6"/>
  <c r="W945" i="6" s="1"/>
  <c r="X945" i="6" s="1"/>
  <c r="V952" i="6"/>
  <c r="W952" i="6" s="1"/>
  <c r="X952" i="6" s="1"/>
  <c r="V959" i="6"/>
  <c r="W959" i="6" s="1"/>
  <c r="X959" i="6" s="1"/>
  <c r="V966" i="6"/>
  <c r="W966" i="6" s="1"/>
  <c r="X966" i="6" s="1"/>
  <c r="V979" i="6"/>
  <c r="W979" i="6" s="1"/>
  <c r="X979" i="6" s="1"/>
  <c r="V998" i="6"/>
  <c r="W998" i="6" s="1"/>
  <c r="X998" i="6" s="1"/>
  <c r="V1006" i="6"/>
  <c r="W1006" i="6" s="1"/>
  <c r="X1006" i="6" s="1"/>
  <c r="I1037" i="6"/>
  <c r="R1038" i="6"/>
  <c r="V1038" i="6" s="1"/>
  <c r="W1038" i="6" s="1"/>
  <c r="X1038" i="6" s="1"/>
  <c r="V1046" i="6"/>
  <c r="W1046" i="6" s="1"/>
  <c r="X1046" i="6" s="1"/>
  <c r="V1081" i="6"/>
  <c r="W1081" i="6" s="1"/>
  <c r="X1081" i="6" s="1"/>
  <c r="I1112" i="6"/>
  <c r="V1112" i="6"/>
  <c r="W1112" i="6" s="1"/>
  <c r="X1112" i="6" s="1"/>
  <c r="O1125" i="6"/>
  <c r="N1125" i="6"/>
  <c r="V1125" i="6"/>
  <c r="W1125" i="6" s="1"/>
  <c r="X1125" i="6" s="1"/>
  <c r="C1125" i="6"/>
  <c r="V1153" i="6"/>
  <c r="T773" i="6"/>
  <c r="V773" i="6" s="1"/>
  <c r="W773" i="6" s="1"/>
  <c r="X773" i="6" s="1"/>
  <c r="T780" i="6"/>
  <c r="V780" i="6" s="1"/>
  <c r="W780" i="6" s="1"/>
  <c r="X780" i="6" s="1"/>
  <c r="T787" i="6"/>
  <c r="V787" i="6" s="1"/>
  <c r="W787" i="6" s="1"/>
  <c r="N796" i="6"/>
  <c r="N803" i="6"/>
  <c r="V805" i="6"/>
  <c r="W805" i="6" s="1"/>
  <c r="X805" i="6" s="1"/>
  <c r="N810" i="6"/>
  <c r="V812" i="6"/>
  <c r="W812" i="6" s="1"/>
  <c r="X812" i="6" s="1"/>
  <c r="N817" i="6"/>
  <c r="V819" i="6"/>
  <c r="W819" i="6" s="1"/>
  <c r="X819" i="6" s="1"/>
  <c r="N824" i="6"/>
  <c r="V826" i="6"/>
  <c r="W826" i="6" s="1"/>
  <c r="X826" i="6" s="1"/>
  <c r="N831" i="6"/>
  <c r="V833" i="6"/>
  <c r="W833" i="6" s="1"/>
  <c r="X833" i="6" s="1"/>
  <c r="N838" i="6"/>
  <c r="V840" i="6"/>
  <c r="W840" i="6" s="1"/>
  <c r="X840" i="6" s="1"/>
  <c r="N845" i="6"/>
  <c r="V847" i="6"/>
  <c r="W847" i="6" s="1"/>
  <c r="X847" i="6" s="1"/>
  <c r="N852" i="6"/>
  <c r="V854" i="6"/>
  <c r="W854" i="6" s="1"/>
  <c r="N859" i="6"/>
  <c r="V861" i="6"/>
  <c r="W861" i="6" s="1"/>
  <c r="X861" i="6" s="1"/>
  <c r="N866" i="6"/>
  <c r="V868" i="6"/>
  <c r="W868" i="6" s="1"/>
  <c r="X868" i="6" s="1"/>
  <c r="N873" i="6"/>
  <c r="V875" i="6"/>
  <c r="W875" i="6" s="1"/>
  <c r="X875" i="6" s="1"/>
  <c r="N880" i="6"/>
  <c r="V882" i="6"/>
  <c r="W882" i="6" s="1"/>
  <c r="X882" i="6" s="1"/>
  <c r="N887" i="6"/>
  <c r="V889" i="6"/>
  <c r="W889" i="6" s="1"/>
  <c r="X889" i="6" s="1"/>
  <c r="N894" i="6"/>
  <c r="V896" i="6"/>
  <c r="W896" i="6" s="1"/>
  <c r="X896" i="6" s="1"/>
  <c r="N901" i="6"/>
  <c r="V903" i="6"/>
  <c r="W903" i="6" s="1"/>
  <c r="X903" i="6" s="1"/>
  <c r="N908" i="6"/>
  <c r="V910" i="6"/>
  <c r="W910" i="6" s="1"/>
  <c r="X910" i="6" s="1"/>
  <c r="N915" i="6"/>
  <c r="V917" i="6"/>
  <c r="W917" i="6" s="1"/>
  <c r="X917" i="6" s="1"/>
  <c r="N921" i="6"/>
  <c r="T932" i="6"/>
  <c r="V932" i="6" s="1"/>
  <c r="W932" i="6" s="1"/>
  <c r="X932" i="6" s="1"/>
  <c r="C934" i="6"/>
  <c r="I942" i="6"/>
  <c r="R943" i="6"/>
  <c r="V943" i="6" s="1"/>
  <c r="W943" i="6" s="1"/>
  <c r="X943" i="6" s="1"/>
  <c r="O946" i="6"/>
  <c r="I949" i="6"/>
  <c r="R950" i="6"/>
  <c r="O953" i="6"/>
  <c r="V954" i="6"/>
  <c r="W954" i="6" s="1"/>
  <c r="X954" i="6" s="1"/>
  <c r="I956" i="6"/>
  <c r="R957" i="6"/>
  <c r="V957" i="6" s="1"/>
  <c r="W957" i="6" s="1"/>
  <c r="X957" i="6" s="1"/>
  <c r="C959" i="6"/>
  <c r="O960" i="6"/>
  <c r="V961" i="6"/>
  <c r="W961" i="6" s="1"/>
  <c r="I963" i="6"/>
  <c r="R964" i="6"/>
  <c r="V964" i="6" s="1"/>
  <c r="W964" i="6" s="1"/>
  <c r="X964" i="6" s="1"/>
  <c r="C966" i="6"/>
  <c r="O967" i="6"/>
  <c r="V968" i="6"/>
  <c r="W968" i="6" s="1"/>
  <c r="I970" i="6"/>
  <c r="I984" i="6"/>
  <c r="V994" i="6"/>
  <c r="W994" i="6" s="1"/>
  <c r="X994" i="6" s="1"/>
  <c r="V1039" i="6"/>
  <c r="W1039" i="6" s="1"/>
  <c r="X1039" i="6" s="1"/>
  <c r="V1047" i="6"/>
  <c r="W1047" i="6" s="1"/>
  <c r="X1047" i="6" s="1"/>
  <c r="I1101" i="6"/>
  <c r="V1101" i="6"/>
  <c r="W1101" i="6" s="1"/>
  <c r="X1101" i="6" s="1"/>
  <c r="V1127" i="6"/>
  <c r="W1127" i="6" s="1"/>
  <c r="X1127" i="6" s="1"/>
  <c r="C1127" i="6"/>
  <c r="O1127" i="6"/>
  <c r="N1127" i="6"/>
  <c r="O1223" i="6"/>
  <c r="N1223" i="6"/>
  <c r="V1223" i="6"/>
  <c r="W1223" i="6" s="1"/>
  <c r="X1223" i="6" s="1"/>
  <c r="C1223" i="6"/>
  <c r="O768" i="6"/>
  <c r="C772" i="6"/>
  <c r="O775" i="6"/>
  <c r="W775" i="6" s="1"/>
  <c r="C779" i="6"/>
  <c r="O782" i="6"/>
  <c r="C786" i="6"/>
  <c r="O789" i="6"/>
  <c r="C793" i="6"/>
  <c r="O796" i="6"/>
  <c r="C800" i="6"/>
  <c r="O803" i="6"/>
  <c r="C807" i="6"/>
  <c r="O810" i="6"/>
  <c r="C814" i="6"/>
  <c r="O817" i="6"/>
  <c r="C821" i="6"/>
  <c r="O824" i="6"/>
  <c r="C828" i="6"/>
  <c r="O831" i="6"/>
  <c r="C835" i="6"/>
  <c r="O838" i="6"/>
  <c r="C842" i="6"/>
  <c r="O845" i="6"/>
  <c r="C849" i="6"/>
  <c r="O852" i="6"/>
  <c r="C856" i="6"/>
  <c r="O859" i="6"/>
  <c r="C863" i="6"/>
  <c r="O866" i="6"/>
  <c r="C870" i="6"/>
  <c r="O873" i="6"/>
  <c r="C877" i="6"/>
  <c r="O880" i="6"/>
  <c r="C884" i="6"/>
  <c r="O887" i="6"/>
  <c r="C891" i="6"/>
  <c r="O894" i="6"/>
  <c r="C898" i="6"/>
  <c r="O901" i="6"/>
  <c r="C905" i="6"/>
  <c r="O908" i="6"/>
  <c r="C912" i="6"/>
  <c r="O915" i="6"/>
  <c r="O921" i="6"/>
  <c r="V928" i="6"/>
  <c r="W928" i="6" s="1"/>
  <c r="X928" i="6" s="1"/>
  <c r="N995" i="6"/>
  <c r="V995" i="6"/>
  <c r="W995" i="6" s="1"/>
  <c r="R1017" i="6"/>
  <c r="V1017" i="6"/>
  <c r="W1017" i="6" s="1"/>
  <c r="R1031" i="6"/>
  <c r="V1031" i="6"/>
  <c r="W1031" i="6" s="1"/>
  <c r="V1032" i="6"/>
  <c r="W1032" i="6" s="1"/>
  <c r="X1032" i="6" s="1"/>
  <c r="R1170" i="6"/>
  <c r="V1170" i="6" s="1"/>
  <c r="W1170" i="6" s="1"/>
  <c r="X1170" i="6" s="1"/>
  <c r="V794" i="6"/>
  <c r="W794" i="6" s="1"/>
  <c r="V801" i="6"/>
  <c r="W801" i="6" s="1"/>
  <c r="V808" i="6"/>
  <c r="W808" i="6" s="1"/>
  <c r="X808" i="6" s="1"/>
  <c r="V815" i="6"/>
  <c r="W815" i="6" s="1"/>
  <c r="V822" i="6"/>
  <c r="W822" i="6" s="1"/>
  <c r="V829" i="6"/>
  <c r="W829" i="6" s="1"/>
  <c r="V836" i="6"/>
  <c r="W836" i="6" s="1"/>
  <c r="X836" i="6" s="1"/>
  <c r="V843" i="6"/>
  <c r="W843" i="6" s="1"/>
  <c r="X843" i="6" s="1"/>
  <c r="V850" i="6"/>
  <c r="W850" i="6" s="1"/>
  <c r="X850" i="6" s="1"/>
  <c r="V857" i="6"/>
  <c r="W857" i="6" s="1"/>
  <c r="X857" i="6" s="1"/>
  <c r="V864" i="6"/>
  <c r="W864" i="6" s="1"/>
  <c r="X864" i="6" s="1"/>
  <c r="V871" i="6"/>
  <c r="W871" i="6" s="1"/>
  <c r="X871" i="6" s="1"/>
  <c r="V878" i="6"/>
  <c r="W878" i="6" s="1"/>
  <c r="X878" i="6" s="1"/>
  <c r="V885" i="6"/>
  <c r="W885" i="6" s="1"/>
  <c r="X885" i="6" s="1"/>
  <c r="V892" i="6"/>
  <c r="W892" i="6" s="1"/>
  <c r="V899" i="6"/>
  <c r="W899" i="6" s="1"/>
  <c r="X899" i="6" s="1"/>
  <c r="V906" i="6"/>
  <c r="W906" i="6" s="1"/>
  <c r="X906" i="6" s="1"/>
  <c r="V913" i="6"/>
  <c r="W913" i="6" s="1"/>
  <c r="X913" i="6" s="1"/>
  <c r="V930" i="6"/>
  <c r="W930" i="6" s="1"/>
  <c r="X930" i="6" s="1"/>
  <c r="V971" i="6"/>
  <c r="W971" i="6" s="1"/>
  <c r="V977" i="6"/>
  <c r="W977" i="6" s="1"/>
  <c r="V982" i="6"/>
  <c r="W982" i="6" s="1"/>
  <c r="V985" i="6"/>
  <c r="W985" i="6" s="1"/>
  <c r="X985" i="6" s="1"/>
  <c r="C991" i="6"/>
  <c r="C995" i="6"/>
  <c r="R1003" i="6"/>
  <c r="V1003" i="6" s="1"/>
  <c r="W1003" i="6" s="1"/>
  <c r="X1003" i="6" s="1"/>
  <c r="V1018" i="6"/>
  <c r="W1018" i="6" s="1"/>
  <c r="X1018" i="6" s="1"/>
  <c r="R1024" i="6"/>
  <c r="V1024" i="6" s="1"/>
  <c r="W1024" i="6" s="1"/>
  <c r="X1024" i="6" s="1"/>
  <c r="V1025" i="6"/>
  <c r="W1025" i="6" s="1"/>
  <c r="X1025" i="6" s="1"/>
  <c r="V1164" i="6"/>
  <c r="W1164" i="6" s="1"/>
  <c r="I1164" i="6"/>
  <c r="V1206" i="6"/>
  <c r="W1206" i="6" s="1"/>
  <c r="X1206" i="6" s="1"/>
  <c r="I1206" i="6"/>
  <c r="V941" i="6"/>
  <c r="W941" i="6" s="1"/>
  <c r="C946" i="6"/>
  <c r="C953" i="6"/>
  <c r="C960" i="6"/>
  <c r="V980" i="6"/>
  <c r="W980" i="6" s="1"/>
  <c r="X980" i="6" s="1"/>
  <c r="V1067" i="6"/>
  <c r="W1067" i="6" s="1"/>
  <c r="X1067" i="6" s="1"/>
  <c r="V1072" i="6"/>
  <c r="W1072" i="6" s="1"/>
  <c r="X1072" i="6" s="1"/>
  <c r="I1143" i="6"/>
  <c r="V1143" i="6"/>
  <c r="W1143" i="6" s="1"/>
  <c r="X1143" i="6" s="1"/>
  <c r="N641" i="6"/>
  <c r="N648" i="6"/>
  <c r="N655" i="6"/>
  <c r="N662" i="6"/>
  <c r="N669" i="6"/>
  <c r="N676" i="6"/>
  <c r="N683" i="6"/>
  <c r="N690" i="6"/>
  <c r="N697" i="6"/>
  <c r="N704" i="6"/>
  <c r="N711" i="6"/>
  <c r="N718" i="6"/>
  <c r="N725" i="6"/>
  <c r="N732" i="6"/>
  <c r="N739" i="6"/>
  <c r="N746" i="6"/>
  <c r="N753" i="6"/>
  <c r="N760" i="6"/>
  <c r="N767" i="6"/>
  <c r="N774" i="6"/>
  <c r="N781" i="6"/>
  <c r="N788" i="6"/>
  <c r="N795" i="6"/>
  <c r="N802" i="6"/>
  <c r="N809" i="6"/>
  <c r="N816" i="6"/>
  <c r="N823" i="6"/>
  <c r="N830" i="6"/>
  <c r="N837" i="6"/>
  <c r="N844" i="6"/>
  <c r="N851" i="6"/>
  <c r="N858" i="6"/>
  <c r="N865" i="6"/>
  <c r="N872" i="6"/>
  <c r="N879" i="6"/>
  <c r="N886" i="6"/>
  <c r="N893" i="6"/>
  <c r="N900" i="6"/>
  <c r="N907" i="6"/>
  <c r="N914" i="6"/>
  <c r="O925" i="6"/>
  <c r="C941" i="6"/>
  <c r="I945" i="6"/>
  <c r="V948" i="6"/>
  <c r="W948" i="6" s="1"/>
  <c r="X948" i="6" s="1"/>
  <c r="I952" i="6"/>
  <c r="V955" i="6"/>
  <c r="W955" i="6" s="1"/>
  <c r="X955" i="6" s="1"/>
  <c r="I959" i="6"/>
  <c r="V962" i="6"/>
  <c r="W962" i="6" s="1"/>
  <c r="X962" i="6" s="1"/>
  <c r="I966" i="6"/>
  <c r="V969" i="6"/>
  <c r="W969" i="6" s="1"/>
  <c r="X969" i="6" s="1"/>
  <c r="I998" i="6"/>
  <c r="V1004" i="6"/>
  <c r="W1004" i="6" s="1"/>
  <c r="X1004" i="6" s="1"/>
  <c r="V1008" i="6"/>
  <c r="W1008" i="6" s="1"/>
  <c r="X1008" i="6" s="1"/>
  <c r="V1019" i="6"/>
  <c r="W1019" i="6" s="1"/>
  <c r="X1019" i="6" s="1"/>
  <c r="V1026" i="6"/>
  <c r="W1026" i="6" s="1"/>
  <c r="X1026" i="6" s="1"/>
  <c r="V1050" i="6"/>
  <c r="W1050" i="6" s="1"/>
  <c r="X1050" i="6" s="1"/>
  <c r="V1055" i="6"/>
  <c r="W1055" i="6" s="1"/>
  <c r="X1055" i="6" s="1"/>
  <c r="V1122" i="6"/>
  <c r="W1122" i="6" s="1"/>
  <c r="X1122" i="6" s="1"/>
  <c r="I1150" i="6"/>
  <c r="V1150" i="6"/>
  <c r="W1150" i="6" s="1"/>
  <c r="X1150" i="6" s="1"/>
  <c r="I1153" i="6"/>
  <c r="V1339" i="6"/>
  <c r="W1339" i="6" s="1"/>
  <c r="X1339" i="6" s="1"/>
  <c r="T1339" i="6"/>
  <c r="O641" i="6"/>
  <c r="O648" i="6"/>
  <c r="O655" i="6"/>
  <c r="O662" i="6"/>
  <c r="O669" i="6"/>
  <c r="O676" i="6"/>
  <c r="O683" i="6"/>
  <c r="O690" i="6"/>
  <c r="O697" i="6"/>
  <c r="O704" i="6"/>
  <c r="O711" i="6"/>
  <c r="O718" i="6"/>
  <c r="O725" i="6"/>
  <c r="O732" i="6"/>
  <c r="O739" i="6"/>
  <c r="O746" i="6"/>
  <c r="O753" i="6"/>
  <c r="O760" i="6"/>
  <c r="O767" i="6"/>
  <c r="O774" i="6"/>
  <c r="O781" i="6"/>
  <c r="O788" i="6"/>
  <c r="O795" i="6"/>
  <c r="O802" i="6"/>
  <c r="O809" i="6"/>
  <c r="O816" i="6"/>
  <c r="O823" i="6"/>
  <c r="O830" i="6"/>
  <c r="O837" i="6"/>
  <c r="O844" i="6"/>
  <c r="O851" i="6"/>
  <c r="O858" i="6"/>
  <c r="O865" i="6"/>
  <c r="O872" i="6"/>
  <c r="O879" i="6"/>
  <c r="O886" i="6"/>
  <c r="O893" i="6"/>
  <c r="O900" i="6"/>
  <c r="O907" i="6"/>
  <c r="O914" i="6"/>
  <c r="V926" i="6"/>
  <c r="W926" i="6" s="1"/>
  <c r="X926" i="6" s="1"/>
  <c r="V935" i="6"/>
  <c r="W935" i="6" s="1"/>
  <c r="X935" i="6" s="1"/>
  <c r="N942" i="6"/>
  <c r="C948" i="6"/>
  <c r="N949" i="6"/>
  <c r="C955" i="6"/>
  <c r="N956" i="6"/>
  <c r="C962" i="6"/>
  <c r="N963" i="6"/>
  <c r="C969" i="6"/>
  <c r="N970" i="6"/>
  <c r="R978" i="6"/>
  <c r="V978" i="6" s="1"/>
  <c r="W978" i="6" s="1"/>
  <c r="X978" i="6" s="1"/>
  <c r="V983" i="6"/>
  <c r="W983" i="6" s="1"/>
  <c r="N983" i="6"/>
  <c r="N984" i="6"/>
  <c r="I994" i="6"/>
  <c r="V999" i="6"/>
  <c r="W999" i="6" s="1"/>
  <c r="I1003" i="6"/>
  <c r="N1009" i="6"/>
  <c r="V1009" i="6"/>
  <c r="W1009" i="6" s="1"/>
  <c r="X1009" i="6" s="1"/>
  <c r="I1024" i="6"/>
  <c r="V1043" i="6"/>
  <c r="W1043" i="6" s="1"/>
  <c r="X1043" i="6" s="1"/>
  <c r="V1087" i="6"/>
  <c r="W1087" i="6" s="1"/>
  <c r="X1087" i="6" s="1"/>
  <c r="V1100" i="6"/>
  <c r="W1100" i="6" s="1"/>
  <c r="X1100" i="6" s="1"/>
  <c r="V1198" i="6"/>
  <c r="W1198" i="6" s="1"/>
  <c r="X1198" i="6" s="1"/>
  <c r="V1308" i="6"/>
  <c r="W1308" i="6" s="1"/>
  <c r="X1308" i="6" s="1"/>
  <c r="N805" i="6"/>
  <c r="N812" i="6"/>
  <c r="N819" i="6"/>
  <c r="N826" i="6"/>
  <c r="N833" i="6"/>
  <c r="N840" i="6"/>
  <c r="N847" i="6"/>
  <c r="N854" i="6"/>
  <c r="N861" i="6"/>
  <c r="N868" i="6"/>
  <c r="N875" i="6"/>
  <c r="N882" i="6"/>
  <c r="N889" i="6"/>
  <c r="N896" i="6"/>
  <c r="N903" i="6"/>
  <c r="N910" i="6"/>
  <c r="N917" i="6"/>
  <c r="N920" i="6"/>
  <c r="N927" i="6"/>
  <c r="V931" i="6"/>
  <c r="W931" i="6" s="1"/>
  <c r="X931" i="6" s="1"/>
  <c r="V937" i="6"/>
  <c r="W937" i="6" s="1"/>
  <c r="X937" i="6" s="1"/>
  <c r="V939" i="6"/>
  <c r="W939" i="6" s="1"/>
  <c r="X939" i="6" s="1"/>
  <c r="O942" i="6"/>
  <c r="O949" i="6"/>
  <c r="O956" i="6"/>
  <c r="O963" i="6"/>
  <c r="O970" i="6"/>
  <c r="O984" i="6"/>
  <c r="V1036" i="6"/>
  <c r="W1036" i="6" s="1"/>
  <c r="X1036" i="6" s="1"/>
  <c r="V1048" i="6"/>
  <c r="W1048" i="6" s="1"/>
  <c r="V1058" i="6"/>
  <c r="W1058" i="6" s="1"/>
  <c r="X1058" i="6" s="1"/>
  <c r="V1097" i="6"/>
  <c r="W1097" i="6" s="1"/>
  <c r="X1097" i="6" s="1"/>
  <c r="C1102" i="6"/>
  <c r="V1102" i="6"/>
  <c r="W1102" i="6" s="1"/>
  <c r="X1102" i="6" s="1"/>
  <c r="O1102" i="6"/>
  <c r="N1102" i="6"/>
  <c r="I1126" i="6"/>
  <c r="V1126" i="6"/>
  <c r="W1126" i="6" s="1"/>
  <c r="X1126" i="6" s="1"/>
  <c r="T1129" i="6"/>
  <c r="V1129" i="6" s="1"/>
  <c r="W1129" i="6" s="1"/>
  <c r="X1129" i="6" s="1"/>
  <c r="V1156" i="6"/>
  <c r="W1156" i="6" s="1"/>
  <c r="O920" i="6"/>
  <c r="C925" i="6"/>
  <c r="O927" i="6"/>
  <c r="C931" i="6"/>
  <c r="N938" i="6"/>
  <c r="V946" i="6"/>
  <c r="W946" i="6" s="1"/>
  <c r="X946" i="6" s="1"/>
  <c r="V953" i="6"/>
  <c r="W953" i="6" s="1"/>
  <c r="X953" i="6" s="1"/>
  <c r="V960" i="6"/>
  <c r="W960" i="6" s="1"/>
  <c r="X960" i="6" s="1"/>
  <c r="V967" i="6"/>
  <c r="W967" i="6" s="1"/>
  <c r="I977" i="6"/>
  <c r="V992" i="6"/>
  <c r="W992" i="6" s="1"/>
  <c r="O1002" i="6"/>
  <c r="V1005" i="6"/>
  <c r="W1005" i="6" s="1"/>
  <c r="R1013" i="6"/>
  <c r="V1013" i="6" s="1"/>
  <c r="W1013" i="6" s="1"/>
  <c r="X1013" i="6" s="1"/>
  <c r="V1041" i="6"/>
  <c r="W1041" i="6" s="1"/>
  <c r="X1041" i="6" s="1"/>
  <c r="I1056" i="6"/>
  <c r="V1056" i="6"/>
  <c r="W1056" i="6" s="1"/>
  <c r="X1056" i="6" s="1"/>
  <c r="I1093" i="6"/>
  <c r="W1184" i="6"/>
  <c r="V1068" i="6"/>
  <c r="W1068" i="6" s="1"/>
  <c r="X1068" i="6" s="1"/>
  <c r="V1082" i="6"/>
  <c r="W1082" i="6" s="1"/>
  <c r="X1082" i="6" s="1"/>
  <c r="O1097" i="6"/>
  <c r="N1097" i="6"/>
  <c r="O1104" i="6"/>
  <c r="N1104" i="6"/>
  <c r="V1124" i="6"/>
  <c r="W1124" i="6" s="1"/>
  <c r="X1124" i="6" s="1"/>
  <c r="O1132" i="6"/>
  <c r="N1132" i="6"/>
  <c r="C1132" i="6"/>
  <c r="V1158" i="6"/>
  <c r="W1158" i="6" s="1"/>
  <c r="V1177" i="6"/>
  <c r="W1177" i="6" s="1"/>
  <c r="X1177" i="6" s="1"/>
  <c r="O1195" i="6"/>
  <c r="N1195" i="6"/>
  <c r="C1195" i="6"/>
  <c r="V1195" i="6"/>
  <c r="V1231" i="6"/>
  <c r="W1231" i="6" s="1"/>
  <c r="X1231" i="6" s="1"/>
  <c r="C1231" i="6"/>
  <c r="N1231" i="6"/>
  <c r="V1307" i="6"/>
  <c r="W1307" i="6" s="1"/>
  <c r="X1307" i="6" s="1"/>
  <c r="R1027" i="6"/>
  <c r="V1027" i="6" s="1"/>
  <c r="W1027" i="6" s="1"/>
  <c r="X1027" i="6" s="1"/>
  <c r="R1034" i="6"/>
  <c r="V1034" i="6" s="1"/>
  <c r="W1034" i="6" s="1"/>
  <c r="X1034" i="6" s="1"/>
  <c r="R1041" i="6"/>
  <c r="R1048" i="6"/>
  <c r="C1060" i="6"/>
  <c r="C1068" i="6"/>
  <c r="C1074" i="6"/>
  <c r="C1082" i="6"/>
  <c r="C1088" i="6"/>
  <c r="C1097" i="6"/>
  <c r="C1104" i="6"/>
  <c r="V1111" i="6"/>
  <c r="W1111" i="6" s="1"/>
  <c r="V1121" i="6"/>
  <c r="W1121" i="6" s="1"/>
  <c r="X1121" i="6" s="1"/>
  <c r="C1124" i="6"/>
  <c r="O1174" i="6"/>
  <c r="N1174" i="6"/>
  <c r="C1174" i="6"/>
  <c r="V1174" i="6"/>
  <c r="W1174" i="6" s="1"/>
  <c r="X1174" i="6" s="1"/>
  <c r="C1186" i="6"/>
  <c r="O1186" i="6"/>
  <c r="V1204" i="6"/>
  <c r="W1204" i="6" s="1"/>
  <c r="X1204" i="6" s="1"/>
  <c r="C1204" i="6"/>
  <c r="V1220" i="6"/>
  <c r="W1220" i="6" s="1"/>
  <c r="V1262" i="6"/>
  <c r="W1262" i="6" s="1"/>
  <c r="X1262" i="6" s="1"/>
  <c r="R1373" i="6"/>
  <c r="V1373" i="6"/>
  <c r="W1373" i="6" s="1"/>
  <c r="X1373" i="6" s="1"/>
  <c r="C1051" i="6"/>
  <c r="V1070" i="6"/>
  <c r="W1070" i="6" s="1"/>
  <c r="X1070" i="6" s="1"/>
  <c r="V1084" i="6"/>
  <c r="W1084" i="6" s="1"/>
  <c r="X1084" i="6" s="1"/>
  <c r="V1090" i="6"/>
  <c r="W1090" i="6" s="1"/>
  <c r="X1090" i="6" s="1"/>
  <c r="I1092" i="6"/>
  <c r="C1093" i="6"/>
  <c r="V1109" i="6"/>
  <c r="N1110" i="6"/>
  <c r="V1132" i="6"/>
  <c r="W1132" i="6" s="1"/>
  <c r="X1132" i="6" s="1"/>
  <c r="V1138" i="6"/>
  <c r="W1138" i="6" s="1"/>
  <c r="X1138" i="6" s="1"/>
  <c r="V1141" i="6"/>
  <c r="W1141" i="6" s="1"/>
  <c r="V1149" i="6"/>
  <c r="W1149" i="6" s="1"/>
  <c r="X1149" i="6" s="1"/>
  <c r="O1153" i="6"/>
  <c r="N1153" i="6"/>
  <c r="C1153" i="6"/>
  <c r="C1165" i="6"/>
  <c r="O1165" i="6"/>
  <c r="V1183" i="6"/>
  <c r="W1183" i="6" s="1"/>
  <c r="X1183" i="6" s="1"/>
  <c r="C1183" i="6"/>
  <c r="V1187" i="6"/>
  <c r="W1187" i="6" s="1"/>
  <c r="X1187" i="6" s="1"/>
  <c r="N1187" i="6"/>
  <c r="O1233" i="6"/>
  <c r="N1233" i="6"/>
  <c r="V1233" i="6"/>
  <c r="W1233" i="6" s="1"/>
  <c r="C1233" i="6"/>
  <c r="V1243" i="6"/>
  <c r="W1243" i="6" s="1"/>
  <c r="X1243" i="6" s="1"/>
  <c r="O1243" i="6"/>
  <c r="N1243" i="6"/>
  <c r="C1253" i="6"/>
  <c r="O1253" i="6"/>
  <c r="N1253" i="6"/>
  <c r="V1060" i="6"/>
  <c r="W1060" i="6" s="1"/>
  <c r="X1060" i="6" s="1"/>
  <c r="V1062" i="6"/>
  <c r="W1062" i="6" s="1"/>
  <c r="X1062" i="6" s="1"/>
  <c r="V1066" i="6"/>
  <c r="W1066" i="6" s="1"/>
  <c r="X1066" i="6" s="1"/>
  <c r="V1074" i="6"/>
  <c r="W1074" i="6" s="1"/>
  <c r="X1074" i="6" s="1"/>
  <c r="V1076" i="6"/>
  <c r="W1076" i="6" s="1"/>
  <c r="X1076" i="6" s="1"/>
  <c r="V1080" i="6"/>
  <c r="W1080" i="6" s="1"/>
  <c r="X1080" i="6" s="1"/>
  <c r="V1088" i="6"/>
  <c r="W1088" i="6" s="1"/>
  <c r="C1095" i="6"/>
  <c r="C1107" i="6"/>
  <c r="O1110" i="6"/>
  <c r="V1117" i="6"/>
  <c r="W1117" i="6" s="1"/>
  <c r="N1130" i="6"/>
  <c r="C1135" i="6"/>
  <c r="C1138" i="6"/>
  <c r="C1141" i="6"/>
  <c r="I1152" i="6"/>
  <c r="V1159" i="6"/>
  <c r="W1159" i="6" s="1"/>
  <c r="V1162" i="6"/>
  <c r="W1162" i="6" s="1"/>
  <c r="X1162" i="6" s="1"/>
  <c r="C1162" i="6"/>
  <c r="N1163" i="6"/>
  <c r="V1166" i="6"/>
  <c r="W1166" i="6" s="1"/>
  <c r="X1166" i="6" s="1"/>
  <c r="N1166" i="6"/>
  <c r="C1187" i="6"/>
  <c r="V1222" i="6"/>
  <c r="W1222" i="6" s="1"/>
  <c r="X1222" i="6" s="1"/>
  <c r="O1222" i="6"/>
  <c r="N1222" i="6"/>
  <c r="V1240" i="6"/>
  <c r="C1243" i="6"/>
  <c r="V1245" i="6"/>
  <c r="W1245" i="6" s="1"/>
  <c r="X1245" i="6" s="1"/>
  <c r="C1245" i="6"/>
  <c r="N1245" i="6"/>
  <c r="T1318" i="6"/>
  <c r="V1318" i="6" s="1"/>
  <c r="W1318" i="6" s="1"/>
  <c r="X1318" i="6" s="1"/>
  <c r="I1370" i="6"/>
  <c r="V1370" i="6"/>
  <c r="W1370" i="6" s="1"/>
  <c r="X1370" i="6" s="1"/>
  <c r="V1390" i="6"/>
  <c r="W1390" i="6" s="1"/>
  <c r="X1390" i="6" s="1"/>
  <c r="N990" i="6"/>
  <c r="N997" i="6"/>
  <c r="N1004" i="6"/>
  <c r="N1011" i="6"/>
  <c r="N1018" i="6"/>
  <c r="N1025" i="6"/>
  <c r="N1032" i="6"/>
  <c r="N1039" i="6"/>
  <c r="N1046" i="6"/>
  <c r="N1053" i="6"/>
  <c r="V1057" i="6"/>
  <c r="W1057" i="6" s="1"/>
  <c r="X1057" i="6" s="1"/>
  <c r="N1067" i="6"/>
  <c r="I1068" i="6"/>
  <c r="N1081" i="6"/>
  <c r="I1082" i="6"/>
  <c r="O1128" i="6"/>
  <c r="N1148" i="6"/>
  <c r="T1156" i="6"/>
  <c r="O1188" i="6"/>
  <c r="N1188" i="6"/>
  <c r="C1188" i="6"/>
  <c r="V1188" i="6"/>
  <c r="W1188" i="6" s="1"/>
  <c r="X1188" i="6" s="1"/>
  <c r="C1200" i="6"/>
  <c r="O1200" i="6"/>
  <c r="V1212" i="6"/>
  <c r="W1212" i="6" s="1"/>
  <c r="X1212" i="6" s="1"/>
  <c r="O1247" i="6"/>
  <c r="N1247" i="6"/>
  <c r="V1247" i="6"/>
  <c r="C1247" i="6"/>
  <c r="V1276" i="6"/>
  <c r="W1276" i="6" s="1"/>
  <c r="X1276" i="6" s="1"/>
  <c r="V1282" i="6"/>
  <c r="W1282" i="6" s="1"/>
  <c r="X1282" i="6" s="1"/>
  <c r="V1300" i="6"/>
  <c r="W1300" i="6" s="1"/>
  <c r="X1300" i="6" s="1"/>
  <c r="I1740" i="6"/>
  <c r="V1740" i="6"/>
  <c r="W1740" i="6" s="1"/>
  <c r="I1754" i="6"/>
  <c r="V1754" i="6"/>
  <c r="W1754" i="6" s="1"/>
  <c r="I1768" i="6"/>
  <c r="V1768" i="6"/>
  <c r="W1768" i="6" s="1"/>
  <c r="X1768" i="6" s="1"/>
  <c r="I1782" i="6"/>
  <c r="V1782" i="6"/>
  <c r="W1782" i="6" s="1"/>
  <c r="I1796" i="6"/>
  <c r="V1796" i="6"/>
  <c r="W1796" i="6" s="1"/>
  <c r="X1796" i="6" s="1"/>
  <c r="V1808" i="6"/>
  <c r="W1808" i="6" s="1"/>
  <c r="X1808" i="6" s="1"/>
  <c r="C1808" i="6"/>
  <c r="O1808" i="6"/>
  <c r="N1808" i="6"/>
  <c r="I2123" i="6"/>
  <c r="V2123" i="6"/>
  <c r="W2123" i="6" s="1"/>
  <c r="X2123" i="6" s="1"/>
  <c r="V1071" i="6"/>
  <c r="W1071" i="6" s="1"/>
  <c r="X1071" i="6" s="1"/>
  <c r="V1085" i="6"/>
  <c r="W1085" i="6" s="1"/>
  <c r="V1135" i="6"/>
  <c r="W1135" i="6" s="1"/>
  <c r="X1135" i="6" s="1"/>
  <c r="O1139" i="6"/>
  <c r="N1139" i="6"/>
  <c r="C1139" i="6"/>
  <c r="O1167" i="6"/>
  <c r="N1167" i="6"/>
  <c r="C1167" i="6"/>
  <c r="V1167" i="6"/>
  <c r="W1167" i="6" s="1"/>
  <c r="C1179" i="6"/>
  <c r="O1179" i="6"/>
  <c r="V1196" i="6"/>
  <c r="W1196" i="6" s="1"/>
  <c r="V1197" i="6"/>
  <c r="W1197" i="6" s="1"/>
  <c r="C1197" i="6"/>
  <c r="V1201" i="6"/>
  <c r="W1201" i="6" s="1"/>
  <c r="X1201" i="6" s="1"/>
  <c r="N1201" i="6"/>
  <c r="V1224" i="6"/>
  <c r="W1224" i="6" s="1"/>
  <c r="X1224" i="6" s="1"/>
  <c r="V1257" i="6"/>
  <c r="O1257" i="6"/>
  <c r="N1257" i="6"/>
  <c r="C1267" i="6"/>
  <c r="O1267" i="6"/>
  <c r="N1267" i="6"/>
  <c r="R1294" i="6"/>
  <c r="V1294" i="6" s="1"/>
  <c r="W1294" i="6" s="1"/>
  <c r="X1294" i="6" s="1"/>
  <c r="I1294" i="6"/>
  <c r="I1310" i="6"/>
  <c r="V1348" i="6"/>
  <c r="W1348" i="6" s="1"/>
  <c r="X1348" i="6" s="1"/>
  <c r="C1348" i="6"/>
  <c r="O1348" i="6"/>
  <c r="N1348" i="6"/>
  <c r="O1394" i="6"/>
  <c r="N1394" i="6"/>
  <c r="C1394" i="6"/>
  <c r="V1016" i="6"/>
  <c r="W1016" i="6" s="1"/>
  <c r="X1016" i="6" s="1"/>
  <c r="V1023" i="6"/>
  <c r="W1023" i="6" s="1"/>
  <c r="X1023" i="6" s="1"/>
  <c r="V1030" i="6"/>
  <c r="W1030" i="6" s="1"/>
  <c r="X1030" i="6" s="1"/>
  <c r="V1037" i="6"/>
  <c r="W1037" i="6" s="1"/>
  <c r="X1037" i="6" s="1"/>
  <c r="V1044" i="6"/>
  <c r="W1044" i="6" s="1"/>
  <c r="X1044" i="6" s="1"/>
  <c r="V1051" i="6"/>
  <c r="W1051" i="6" s="1"/>
  <c r="X1051" i="6" s="1"/>
  <c r="V1061" i="6"/>
  <c r="W1061" i="6" s="1"/>
  <c r="X1061" i="6" s="1"/>
  <c r="C1071" i="6"/>
  <c r="V1075" i="6"/>
  <c r="W1075" i="6" s="1"/>
  <c r="X1075" i="6" s="1"/>
  <c r="C1085" i="6"/>
  <c r="V1089" i="6"/>
  <c r="W1089" i="6" s="1"/>
  <c r="X1089" i="6" s="1"/>
  <c r="V1093" i="6"/>
  <c r="W1093" i="6" s="1"/>
  <c r="X1093" i="6" s="1"/>
  <c r="V1107" i="6"/>
  <c r="W1107" i="6" s="1"/>
  <c r="X1107" i="6" s="1"/>
  <c r="C1110" i="6"/>
  <c r="V1120" i="6"/>
  <c r="W1120" i="6" s="1"/>
  <c r="V1130" i="6"/>
  <c r="W1130" i="6" s="1"/>
  <c r="X1130" i="6" s="1"/>
  <c r="V1145" i="6"/>
  <c r="W1145" i="6" s="1"/>
  <c r="X1145" i="6" s="1"/>
  <c r="V1148" i="6"/>
  <c r="W1148" i="6" s="1"/>
  <c r="X1148" i="6" s="1"/>
  <c r="O1160" i="6"/>
  <c r="N1160" i="6"/>
  <c r="C1160" i="6"/>
  <c r="I1170" i="6"/>
  <c r="V1175" i="6"/>
  <c r="W1175" i="6" s="1"/>
  <c r="X1175" i="6" s="1"/>
  <c r="V1176" i="6"/>
  <c r="W1176" i="6" s="1"/>
  <c r="X1176" i="6" s="1"/>
  <c r="C1176" i="6"/>
  <c r="V1180" i="6"/>
  <c r="W1180" i="6" s="1"/>
  <c r="X1180" i="6" s="1"/>
  <c r="N1180" i="6"/>
  <c r="V1215" i="6"/>
  <c r="O1215" i="6"/>
  <c r="N1215" i="6"/>
  <c r="V1259" i="6"/>
  <c r="W1259" i="6" s="1"/>
  <c r="C1259" i="6"/>
  <c r="N1259" i="6"/>
  <c r="V1286" i="6"/>
  <c r="W1286" i="6" s="1"/>
  <c r="X1286" i="6" s="1"/>
  <c r="O1345" i="6"/>
  <c r="N1345" i="6"/>
  <c r="V1345" i="6"/>
  <c r="W1345" i="6" s="1"/>
  <c r="C1345" i="6"/>
  <c r="C1032" i="6"/>
  <c r="C1039" i="6"/>
  <c r="C1046" i="6"/>
  <c r="C1053" i="6"/>
  <c r="C1061" i="6"/>
  <c r="C1067" i="6"/>
  <c r="C1075" i="6"/>
  <c r="C1081" i="6"/>
  <c r="C1089" i="6"/>
  <c r="I1117" i="6"/>
  <c r="O1118" i="6"/>
  <c r="N1118" i="6"/>
  <c r="C1120" i="6"/>
  <c r="C1128" i="6"/>
  <c r="V1139" i="6"/>
  <c r="W1139" i="6" s="1"/>
  <c r="X1139" i="6" s="1"/>
  <c r="C1142" i="6"/>
  <c r="C1145" i="6"/>
  <c r="C1148" i="6"/>
  <c r="I1159" i="6"/>
  <c r="C1180" i="6"/>
  <c r="I1212" i="6"/>
  <c r="C1215" i="6"/>
  <c r="O1216" i="6"/>
  <c r="N1216" i="6"/>
  <c r="V1216" i="6"/>
  <c r="W1216" i="6" s="1"/>
  <c r="X1216" i="6" s="1"/>
  <c r="C1216" i="6"/>
  <c r="V1234" i="6"/>
  <c r="W1234" i="6" s="1"/>
  <c r="X1234" i="6" s="1"/>
  <c r="V1332" i="6"/>
  <c r="W1332" i="6" s="1"/>
  <c r="X1332" i="6" s="1"/>
  <c r="V1063" i="6"/>
  <c r="W1063" i="6" s="1"/>
  <c r="X1063" i="6" s="1"/>
  <c r="V1077" i="6"/>
  <c r="W1077" i="6" s="1"/>
  <c r="X1077" i="6" s="1"/>
  <c r="V1096" i="6"/>
  <c r="W1096" i="6" s="1"/>
  <c r="X1096" i="6" s="1"/>
  <c r="N1099" i="6"/>
  <c r="V1103" i="6"/>
  <c r="W1103" i="6" s="1"/>
  <c r="X1103" i="6" s="1"/>
  <c r="N1106" i="6"/>
  <c r="N1116" i="6"/>
  <c r="C1118" i="6"/>
  <c r="N1137" i="6"/>
  <c r="R1146" i="6"/>
  <c r="V1146" i="6" s="1"/>
  <c r="W1146" i="6" s="1"/>
  <c r="X1146" i="6" s="1"/>
  <c r="N1149" i="6"/>
  <c r="V1151" i="6"/>
  <c r="W1151" i="6" s="1"/>
  <c r="X1151" i="6" s="1"/>
  <c r="V1160" i="6"/>
  <c r="W1160" i="6" s="1"/>
  <c r="X1160" i="6" s="1"/>
  <c r="N1169" i="6"/>
  <c r="O1202" i="6"/>
  <c r="N1202" i="6"/>
  <c r="C1202" i="6"/>
  <c r="V1202" i="6"/>
  <c r="W1202" i="6" s="1"/>
  <c r="X1202" i="6" s="1"/>
  <c r="V1207" i="6"/>
  <c r="W1207" i="6" s="1"/>
  <c r="X1207" i="6" s="1"/>
  <c r="V1218" i="6"/>
  <c r="W1218" i="6" s="1"/>
  <c r="X1218" i="6" s="1"/>
  <c r="O1261" i="6"/>
  <c r="N1261" i="6"/>
  <c r="V1261" i="6"/>
  <c r="W1261" i="6" s="1"/>
  <c r="X1261" i="6" s="1"/>
  <c r="C1261" i="6"/>
  <c r="V1323" i="6"/>
  <c r="W1323" i="6" s="1"/>
  <c r="X1323" i="6" s="1"/>
  <c r="C1323" i="6"/>
  <c r="O1323" i="6"/>
  <c r="N1323" i="6"/>
  <c r="R1342" i="6"/>
  <c r="V1342" i="6" s="1"/>
  <c r="W1342" i="6" s="1"/>
  <c r="X1342" i="6" s="1"/>
  <c r="N1058" i="6"/>
  <c r="O1062" i="6"/>
  <c r="N1064" i="6"/>
  <c r="N1068" i="6"/>
  <c r="V1069" i="6"/>
  <c r="W1069" i="6" s="1"/>
  <c r="X1069" i="6" s="1"/>
  <c r="N1072" i="6"/>
  <c r="O1076" i="6"/>
  <c r="N1078" i="6"/>
  <c r="N1082" i="6"/>
  <c r="V1083" i="6"/>
  <c r="W1083" i="6" s="1"/>
  <c r="X1083" i="6" s="1"/>
  <c r="N1086" i="6"/>
  <c r="T1094" i="6"/>
  <c r="V1094" i="6" s="1"/>
  <c r="W1094" i="6" s="1"/>
  <c r="X1094" i="6" s="1"/>
  <c r="C1096" i="6"/>
  <c r="C1103" i="6"/>
  <c r="V1113" i="6"/>
  <c r="W1113" i="6" s="1"/>
  <c r="X1113" i="6" s="1"/>
  <c r="N1114" i="6"/>
  <c r="O1116" i="6"/>
  <c r="V1123" i="6"/>
  <c r="W1123" i="6" s="1"/>
  <c r="X1123" i="6" s="1"/>
  <c r="N1124" i="6"/>
  <c r="V1131" i="6"/>
  <c r="W1131" i="6" s="1"/>
  <c r="X1131" i="6" s="1"/>
  <c r="O1137" i="6"/>
  <c r="N1155" i="6"/>
  <c r="N1158" i="6"/>
  <c r="V1163" i="6"/>
  <c r="W1163" i="6" s="1"/>
  <c r="X1163" i="6" s="1"/>
  <c r="V1172" i="6"/>
  <c r="W1172" i="6" s="1"/>
  <c r="O1181" i="6"/>
  <c r="N1181" i="6"/>
  <c r="C1181" i="6"/>
  <c r="V1181" i="6"/>
  <c r="W1181" i="6" s="1"/>
  <c r="X1181" i="6" s="1"/>
  <c r="C1193" i="6"/>
  <c r="O1193" i="6"/>
  <c r="I1205" i="6"/>
  <c r="T1210" i="6"/>
  <c r="V1210" i="6" s="1"/>
  <c r="W1210" i="6" s="1"/>
  <c r="X1210" i="6" s="1"/>
  <c r="V1217" i="6"/>
  <c r="W1217" i="6" s="1"/>
  <c r="O1231" i="6"/>
  <c r="V1271" i="6"/>
  <c r="W1271" i="6" s="1"/>
  <c r="X1271" i="6" s="1"/>
  <c r="O1271" i="6"/>
  <c r="N1271" i="6"/>
  <c r="V1299" i="6"/>
  <c r="W1299" i="6" s="1"/>
  <c r="X1299" i="6" s="1"/>
  <c r="C1350" i="6"/>
  <c r="O1350" i="6"/>
  <c r="N1350" i="6"/>
  <c r="O1058" i="6"/>
  <c r="O1068" i="6"/>
  <c r="O1072" i="6"/>
  <c r="O1082" i="6"/>
  <c r="O1086" i="6"/>
  <c r="V1092" i="6"/>
  <c r="W1092" i="6" s="1"/>
  <c r="X1092" i="6" s="1"/>
  <c r="I1110" i="6"/>
  <c r="O1111" i="6"/>
  <c r="N1111" i="6"/>
  <c r="C1113" i="6"/>
  <c r="O1124" i="6"/>
  <c r="C1131" i="6"/>
  <c r="V1134" i="6"/>
  <c r="W1134" i="6" s="1"/>
  <c r="X1134" i="6" s="1"/>
  <c r="T1140" i="6"/>
  <c r="V1140" i="6" s="1"/>
  <c r="W1140" i="6" s="1"/>
  <c r="V1142" i="6"/>
  <c r="W1142" i="6" s="1"/>
  <c r="X1142" i="6" s="1"/>
  <c r="O1146" i="6"/>
  <c r="N1146" i="6"/>
  <c r="C1146" i="6"/>
  <c r="O1158" i="6"/>
  <c r="C1172" i="6"/>
  <c r="O1172" i="6"/>
  <c r="I1184" i="6"/>
  <c r="N1186" i="6"/>
  <c r="V1189" i="6"/>
  <c r="W1189" i="6" s="1"/>
  <c r="X1189" i="6" s="1"/>
  <c r="V1190" i="6"/>
  <c r="W1190" i="6" s="1"/>
  <c r="X1190" i="6" s="1"/>
  <c r="C1190" i="6"/>
  <c r="V1194" i="6"/>
  <c r="W1194" i="6" s="1"/>
  <c r="X1194" i="6" s="1"/>
  <c r="N1194" i="6"/>
  <c r="T1198" i="6"/>
  <c r="T1203" i="6"/>
  <c r="V1203" i="6" s="1"/>
  <c r="W1203" i="6" s="1"/>
  <c r="X1203" i="6" s="1"/>
  <c r="V1208" i="6"/>
  <c r="W1208" i="6" s="1"/>
  <c r="X1208" i="6" s="1"/>
  <c r="O1208" i="6"/>
  <c r="N1208" i="6"/>
  <c r="R1219" i="6"/>
  <c r="V1219" i="6" s="1"/>
  <c r="W1219" i="6" s="1"/>
  <c r="X1219" i="6" s="1"/>
  <c r="V1226" i="6"/>
  <c r="W1226" i="6" s="1"/>
  <c r="V1228" i="6"/>
  <c r="V1248" i="6"/>
  <c r="W1248" i="6" s="1"/>
  <c r="X1248" i="6" s="1"/>
  <c r="V1268" i="6"/>
  <c r="W1268" i="6" s="1"/>
  <c r="X1268" i="6" s="1"/>
  <c r="C1271" i="6"/>
  <c r="V1273" i="6"/>
  <c r="W1273" i="6" s="1"/>
  <c r="X1273" i="6" s="1"/>
  <c r="C1273" i="6"/>
  <c r="N1273" i="6"/>
  <c r="V1290" i="6"/>
  <c r="W1290" i="6" s="1"/>
  <c r="X1290" i="6" s="1"/>
  <c r="V1296" i="6"/>
  <c r="W1296" i="6" s="1"/>
  <c r="X1296" i="6" s="1"/>
  <c r="R1296" i="6"/>
  <c r="V1321" i="6"/>
  <c r="W1321" i="6" s="1"/>
  <c r="X1321" i="6" s="1"/>
  <c r="I1334" i="6"/>
  <c r="V1334" i="6"/>
  <c r="W1334" i="6" s="1"/>
  <c r="X1334" i="6" s="1"/>
  <c r="I1342" i="6"/>
  <c r="V1391" i="6"/>
  <c r="W1391" i="6" s="1"/>
  <c r="X1391" i="6" s="1"/>
  <c r="N1060" i="6"/>
  <c r="N1074" i="6"/>
  <c r="N1088" i="6"/>
  <c r="O1090" i="6"/>
  <c r="N1090" i="6"/>
  <c r="N1109" i="6"/>
  <c r="V1118" i="6"/>
  <c r="W1118" i="6" s="1"/>
  <c r="X1118" i="6" s="1"/>
  <c r="N1138" i="6"/>
  <c r="V1152" i="6"/>
  <c r="W1152" i="6" s="1"/>
  <c r="X1152" i="6" s="1"/>
  <c r="V1155" i="6"/>
  <c r="W1155" i="6" s="1"/>
  <c r="X1155" i="6" s="1"/>
  <c r="T1161" i="6"/>
  <c r="V1161" i="6" s="1"/>
  <c r="W1161" i="6" s="1"/>
  <c r="X1161" i="6" s="1"/>
  <c r="N1165" i="6"/>
  <c r="V1168" i="6"/>
  <c r="W1168" i="6" s="1"/>
  <c r="X1168" i="6" s="1"/>
  <c r="V1169" i="6"/>
  <c r="W1169" i="6" s="1"/>
  <c r="X1169" i="6" s="1"/>
  <c r="C1169" i="6"/>
  <c r="V1173" i="6"/>
  <c r="W1173" i="6" s="1"/>
  <c r="X1173" i="6" s="1"/>
  <c r="N1173" i="6"/>
  <c r="T1182" i="6"/>
  <c r="V1182" i="6" s="1"/>
  <c r="W1182" i="6" s="1"/>
  <c r="O1187" i="6"/>
  <c r="N1204" i="6"/>
  <c r="O1209" i="6"/>
  <c r="N1209" i="6"/>
  <c r="V1209" i="6"/>
  <c r="W1209" i="6" s="1"/>
  <c r="X1209" i="6" s="1"/>
  <c r="C1209" i="6"/>
  <c r="C1239" i="6"/>
  <c r="O1239" i="6"/>
  <c r="N1239" i="6"/>
  <c r="R1306" i="6"/>
  <c r="V1306" i="6" s="1"/>
  <c r="W1306" i="6" s="1"/>
  <c r="X1306" i="6" s="1"/>
  <c r="V1346" i="6"/>
  <c r="W1346" i="6" s="1"/>
  <c r="I1377" i="6"/>
  <c r="V1377" i="6"/>
  <c r="W1377" i="6" s="1"/>
  <c r="X1377" i="6" s="1"/>
  <c r="C1062" i="6"/>
  <c r="V1064" i="6"/>
  <c r="W1064" i="6" s="1"/>
  <c r="X1064" i="6" s="1"/>
  <c r="C1076" i="6"/>
  <c r="V1078" i="6"/>
  <c r="W1078" i="6" s="1"/>
  <c r="X1078" i="6" s="1"/>
  <c r="C1090" i="6"/>
  <c r="V1099" i="6"/>
  <c r="W1099" i="6" s="1"/>
  <c r="X1099" i="6" s="1"/>
  <c r="V1106" i="6"/>
  <c r="W1106" i="6" s="1"/>
  <c r="X1106" i="6" s="1"/>
  <c r="O1109" i="6"/>
  <c r="N1117" i="6"/>
  <c r="N1135" i="6"/>
  <c r="V1137" i="6"/>
  <c r="W1137" i="6" s="1"/>
  <c r="X1137" i="6" s="1"/>
  <c r="O1138" i="6"/>
  <c r="N1159" i="6"/>
  <c r="O1166" i="6"/>
  <c r="N1183" i="6"/>
  <c r="O1204" i="6"/>
  <c r="V1211" i="6"/>
  <c r="W1211" i="6" s="1"/>
  <c r="X1211" i="6" s="1"/>
  <c r="V1229" i="6"/>
  <c r="W1229" i="6" s="1"/>
  <c r="X1229" i="6" s="1"/>
  <c r="O1229" i="6"/>
  <c r="N1229" i="6"/>
  <c r="V1237" i="6"/>
  <c r="W1237" i="6" s="1"/>
  <c r="X1237" i="6" s="1"/>
  <c r="O1275" i="6"/>
  <c r="N1275" i="6"/>
  <c r="V1275" i="6"/>
  <c r="W1275" i="6" s="1"/>
  <c r="X1275" i="6" s="1"/>
  <c r="C1275" i="6"/>
  <c r="V1304" i="6"/>
  <c r="W1304" i="6" s="1"/>
  <c r="X1304" i="6" s="1"/>
  <c r="R1308" i="6"/>
  <c r="I1308" i="6"/>
  <c r="R1359" i="6"/>
  <c r="V1359" i="6" s="1"/>
  <c r="W1359" i="6" s="1"/>
  <c r="X1359" i="6" s="1"/>
  <c r="V1371" i="6"/>
  <c r="W1371" i="6" s="1"/>
  <c r="X1371" i="6" s="1"/>
  <c r="V1284" i="6"/>
  <c r="W1284" i="6" s="1"/>
  <c r="X1284" i="6" s="1"/>
  <c r="V1288" i="6"/>
  <c r="W1288" i="6" s="1"/>
  <c r="X1288" i="6" s="1"/>
  <c r="V1303" i="6"/>
  <c r="W1303" i="6" s="1"/>
  <c r="X1303" i="6" s="1"/>
  <c r="V1322" i="6"/>
  <c r="W1322" i="6" s="1"/>
  <c r="X1322" i="6" s="1"/>
  <c r="V1324" i="6"/>
  <c r="W1324" i="6" s="1"/>
  <c r="X1324" i="6" s="1"/>
  <c r="V1349" i="6"/>
  <c r="W1349" i="6" s="1"/>
  <c r="X1349" i="6" s="1"/>
  <c r="V1383" i="6"/>
  <c r="W1383" i="6" s="1"/>
  <c r="X1383" i="6" s="1"/>
  <c r="I1445" i="6"/>
  <c r="V1445" i="6"/>
  <c r="W1445" i="6" s="1"/>
  <c r="X1445" i="6" s="1"/>
  <c r="V1448" i="6"/>
  <c r="W1448" i="6" s="1"/>
  <c r="X1448" i="6" s="1"/>
  <c r="C1448" i="6"/>
  <c r="O1448" i="6"/>
  <c r="N1448" i="6"/>
  <c r="V1474" i="6"/>
  <c r="W1474" i="6" s="1"/>
  <c r="X1474" i="6" s="1"/>
  <c r="R1474" i="6"/>
  <c r="I1481" i="6"/>
  <c r="V1481" i="6"/>
  <c r="W1481" i="6" s="1"/>
  <c r="X1481" i="6" s="1"/>
  <c r="V1230" i="6"/>
  <c r="W1230" i="6" s="1"/>
  <c r="X1230" i="6" s="1"/>
  <c r="V1238" i="6"/>
  <c r="W1238" i="6" s="1"/>
  <c r="V1244" i="6"/>
  <c r="W1244" i="6" s="1"/>
  <c r="X1244" i="6" s="1"/>
  <c r="V1252" i="6"/>
  <c r="W1252" i="6" s="1"/>
  <c r="V1258" i="6"/>
  <c r="W1258" i="6" s="1"/>
  <c r="V1266" i="6"/>
  <c r="W1266" i="6" s="1"/>
  <c r="X1266" i="6" s="1"/>
  <c r="V1272" i="6"/>
  <c r="W1272" i="6" s="1"/>
  <c r="X1272" i="6" s="1"/>
  <c r="T1282" i="6"/>
  <c r="C1284" i="6"/>
  <c r="T1286" i="6"/>
  <c r="C1288" i="6"/>
  <c r="O1296" i="6"/>
  <c r="N1296" i="6"/>
  <c r="O1310" i="6"/>
  <c r="N1310" i="6"/>
  <c r="T1314" i="6"/>
  <c r="V1314" i="6" s="1"/>
  <c r="W1314" i="6" s="1"/>
  <c r="C1327" i="6"/>
  <c r="V1331" i="6"/>
  <c r="W1331" i="6" s="1"/>
  <c r="X1331" i="6" s="1"/>
  <c r="O1359" i="6"/>
  <c r="N1359" i="6"/>
  <c r="O1380" i="6"/>
  <c r="N1380" i="6"/>
  <c r="C1380" i="6"/>
  <c r="V1417" i="6"/>
  <c r="W1417" i="6" s="1"/>
  <c r="X1417" i="6" s="1"/>
  <c r="V1422" i="6"/>
  <c r="W1422" i="6" s="1"/>
  <c r="I1498" i="6"/>
  <c r="V1498" i="6"/>
  <c r="W1498" i="6" s="1"/>
  <c r="X1498" i="6" s="1"/>
  <c r="R1565" i="6"/>
  <c r="V1565" i="6" s="1"/>
  <c r="W1565" i="6" s="1"/>
  <c r="X1565" i="6" s="1"/>
  <c r="N1235" i="6"/>
  <c r="N1249" i="6"/>
  <c r="N1263" i="6"/>
  <c r="N1277" i="6"/>
  <c r="V1280" i="6"/>
  <c r="W1280" i="6" s="1"/>
  <c r="C1294" i="6"/>
  <c r="C1296" i="6"/>
  <c r="V1298" i="6"/>
  <c r="W1298" i="6" s="1"/>
  <c r="C1306" i="6"/>
  <c r="C1310" i="6"/>
  <c r="V1312" i="6"/>
  <c r="W1312" i="6" s="1"/>
  <c r="X1312" i="6" s="1"/>
  <c r="V1320" i="6"/>
  <c r="W1320" i="6" s="1"/>
  <c r="X1320" i="6" s="1"/>
  <c r="V1329" i="6"/>
  <c r="W1329" i="6" s="1"/>
  <c r="X1329" i="6" s="1"/>
  <c r="N1330" i="6"/>
  <c r="C1359" i="6"/>
  <c r="O1373" i="6"/>
  <c r="N1373" i="6"/>
  <c r="C1373" i="6"/>
  <c r="V1376" i="6"/>
  <c r="W1376" i="6" s="1"/>
  <c r="X1376" i="6" s="1"/>
  <c r="V1380" i="6"/>
  <c r="W1380" i="6" s="1"/>
  <c r="X1380" i="6" s="1"/>
  <c r="C1392" i="6"/>
  <c r="O1392" i="6"/>
  <c r="V1415" i="6"/>
  <c r="W1415" i="6" s="1"/>
  <c r="X1415" i="6" s="1"/>
  <c r="V1425" i="6"/>
  <c r="W1425" i="6" s="1"/>
  <c r="X1425" i="6" s="1"/>
  <c r="I1474" i="6"/>
  <c r="V1499" i="6"/>
  <c r="W1499" i="6" s="1"/>
  <c r="X1499" i="6" s="1"/>
  <c r="T1499" i="6"/>
  <c r="V1524" i="6"/>
  <c r="W1524" i="6" s="1"/>
  <c r="X1524" i="6" s="1"/>
  <c r="I1524" i="6"/>
  <c r="O1547" i="6"/>
  <c r="N1547" i="6"/>
  <c r="V1547" i="6"/>
  <c r="W1547" i="6" s="1"/>
  <c r="X1547" i="6" s="1"/>
  <c r="C1547" i="6"/>
  <c r="I1587" i="6"/>
  <c r="V1587" i="6"/>
  <c r="W1587" i="6" s="1"/>
  <c r="X1587" i="6" s="1"/>
  <c r="O1235" i="6"/>
  <c r="V1236" i="6"/>
  <c r="W1236" i="6" s="1"/>
  <c r="X1236" i="6" s="1"/>
  <c r="O1249" i="6"/>
  <c r="V1250" i="6"/>
  <c r="W1250" i="6" s="1"/>
  <c r="X1250" i="6" s="1"/>
  <c r="O1263" i="6"/>
  <c r="V1264" i="6"/>
  <c r="W1264" i="6" s="1"/>
  <c r="X1264" i="6" s="1"/>
  <c r="O1277" i="6"/>
  <c r="V1278" i="6"/>
  <c r="W1278" i="6" s="1"/>
  <c r="X1278" i="6" s="1"/>
  <c r="N1285" i="6"/>
  <c r="T1292" i="6"/>
  <c r="V1292" i="6" s="1"/>
  <c r="W1292" i="6" s="1"/>
  <c r="X1292" i="6" s="1"/>
  <c r="V1302" i="6"/>
  <c r="W1302" i="6" s="1"/>
  <c r="X1302" i="6" s="1"/>
  <c r="N1313" i="6"/>
  <c r="I1320" i="6"/>
  <c r="O1330" i="6"/>
  <c r="V1347" i="6"/>
  <c r="C1347" i="6"/>
  <c r="I1352" i="6"/>
  <c r="V1362" i="6"/>
  <c r="W1362" i="6" s="1"/>
  <c r="X1362" i="6" s="1"/>
  <c r="O1366" i="6"/>
  <c r="W1366" i="6" s="1"/>
  <c r="N1366" i="6"/>
  <c r="C1366" i="6"/>
  <c r="V1369" i="6"/>
  <c r="W1369" i="6" s="1"/>
  <c r="X1369" i="6" s="1"/>
  <c r="I1376" i="6"/>
  <c r="V1389" i="6"/>
  <c r="W1389" i="6" s="1"/>
  <c r="X1389" i="6" s="1"/>
  <c r="C1389" i="6"/>
  <c r="I1391" i="6"/>
  <c r="V1393" i="6"/>
  <c r="C1393" i="6"/>
  <c r="O1393" i="6"/>
  <c r="N1393" i="6"/>
  <c r="V1401" i="6"/>
  <c r="W1401" i="6" s="1"/>
  <c r="X1401" i="6" s="1"/>
  <c r="I1405" i="6"/>
  <c r="T1304" i="6"/>
  <c r="T1325" i="6"/>
  <c r="V1325" i="6" s="1"/>
  <c r="W1325" i="6" s="1"/>
  <c r="X1325" i="6" s="1"/>
  <c r="V1327" i="6"/>
  <c r="W1327" i="6" s="1"/>
  <c r="X1327" i="6" s="1"/>
  <c r="V1388" i="6"/>
  <c r="W1388" i="6" s="1"/>
  <c r="X1388" i="6" s="1"/>
  <c r="I1450" i="6"/>
  <c r="V1450" i="6"/>
  <c r="W1450" i="6" s="1"/>
  <c r="X1450" i="6" s="1"/>
  <c r="I1464" i="6"/>
  <c r="V1464" i="6"/>
  <c r="W1464" i="6" s="1"/>
  <c r="X1464" i="6" s="1"/>
  <c r="V1502" i="6"/>
  <c r="W1502" i="6" s="1"/>
  <c r="X1502" i="6" s="1"/>
  <c r="N1207" i="6"/>
  <c r="N1214" i="6"/>
  <c r="N1221" i="6"/>
  <c r="N1228" i="6"/>
  <c r="R1239" i="6"/>
  <c r="V1239" i="6" s="1"/>
  <c r="W1239" i="6" s="1"/>
  <c r="X1239" i="6" s="1"/>
  <c r="R1253" i="6"/>
  <c r="V1253" i="6" s="1"/>
  <c r="W1253" i="6" s="1"/>
  <c r="X1253" i="6" s="1"/>
  <c r="R1267" i="6"/>
  <c r="V1267" i="6" s="1"/>
  <c r="W1267" i="6" s="1"/>
  <c r="X1267" i="6" s="1"/>
  <c r="V1281" i="6"/>
  <c r="W1281" i="6" s="1"/>
  <c r="X1281" i="6" s="1"/>
  <c r="C1285" i="6"/>
  <c r="O1317" i="6"/>
  <c r="N1317" i="6"/>
  <c r="W1330" i="6"/>
  <c r="V1353" i="6"/>
  <c r="W1353" i="6" s="1"/>
  <c r="X1353" i="6" s="1"/>
  <c r="V1436" i="6"/>
  <c r="W1436" i="6" s="1"/>
  <c r="X1436" i="6" s="1"/>
  <c r="V1439" i="6"/>
  <c r="W1439" i="6" s="1"/>
  <c r="X1439" i="6" s="1"/>
  <c r="I1447" i="6"/>
  <c r="V1447" i="6"/>
  <c r="W1447" i="6" s="1"/>
  <c r="X1447" i="6" s="1"/>
  <c r="R1468" i="6"/>
  <c r="I1468" i="6"/>
  <c r="V1468" i="6"/>
  <c r="W1468" i="6" s="1"/>
  <c r="X1468" i="6" s="1"/>
  <c r="R1477" i="6"/>
  <c r="V1477" i="6"/>
  <c r="W1477" i="6" s="1"/>
  <c r="X1477" i="6" s="1"/>
  <c r="V1558" i="6"/>
  <c r="W1558" i="6" s="1"/>
  <c r="X1558" i="6" s="1"/>
  <c r="O1207" i="6"/>
  <c r="C1211" i="6"/>
  <c r="O1214" i="6"/>
  <c r="C1218" i="6"/>
  <c r="O1221" i="6"/>
  <c r="C1225" i="6"/>
  <c r="O1228" i="6"/>
  <c r="C1235" i="6"/>
  <c r="C1249" i="6"/>
  <c r="C1263" i="6"/>
  <c r="C1277" i="6"/>
  <c r="C1281" i="6"/>
  <c r="R1285" i="6"/>
  <c r="V1285" i="6" s="1"/>
  <c r="W1285" i="6" s="1"/>
  <c r="X1285" i="6" s="1"/>
  <c r="O1289" i="6"/>
  <c r="N1289" i="6"/>
  <c r="I1298" i="6"/>
  <c r="C1313" i="6"/>
  <c r="C1317" i="6"/>
  <c r="V1319" i="6"/>
  <c r="W1319" i="6" s="1"/>
  <c r="X1319" i="6" s="1"/>
  <c r="C1330" i="6"/>
  <c r="V1340" i="6"/>
  <c r="W1340" i="6" s="1"/>
  <c r="X1340" i="6" s="1"/>
  <c r="C1340" i="6"/>
  <c r="V1351" i="6"/>
  <c r="W1351" i="6" s="1"/>
  <c r="X1351" i="6" s="1"/>
  <c r="N1351" i="6"/>
  <c r="V1354" i="6"/>
  <c r="W1354" i="6" s="1"/>
  <c r="X1354" i="6" s="1"/>
  <c r="C1354" i="6"/>
  <c r="I1373" i="6"/>
  <c r="I1489" i="6"/>
  <c r="V1489" i="6"/>
  <c r="W1489" i="6" s="1"/>
  <c r="X1489" i="6" s="1"/>
  <c r="V1251" i="6"/>
  <c r="W1251" i="6" s="1"/>
  <c r="X1251" i="6" s="1"/>
  <c r="V1265" i="6"/>
  <c r="W1265" i="6" s="1"/>
  <c r="X1265" i="6" s="1"/>
  <c r="V1291" i="6"/>
  <c r="W1291" i="6" s="1"/>
  <c r="X1291" i="6" s="1"/>
  <c r="V1295" i="6"/>
  <c r="W1295" i="6" s="1"/>
  <c r="X1295" i="6" s="1"/>
  <c r="V1309" i="6"/>
  <c r="W1309" i="6" s="1"/>
  <c r="X1309" i="6" s="1"/>
  <c r="O1338" i="6"/>
  <c r="N1338" i="6"/>
  <c r="C1357" i="6"/>
  <c r="O1357" i="6"/>
  <c r="V1357" i="6"/>
  <c r="W1357" i="6" s="1"/>
  <c r="X1357" i="6" s="1"/>
  <c r="C1385" i="6"/>
  <c r="O1385" i="6"/>
  <c r="V1396" i="6"/>
  <c r="W1396" i="6" s="1"/>
  <c r="X1396" i="6" s="1"/>
  <c r="V1409" i="6"/>
  <c r="W1409" i="6" s="1"/>
  <c r="X1409" i="6" s="1"/>
  <c r="C1409" i="6"/>
  <c r="O1409" i="6"/>
  <c r="V1467" i="6"/>
  <c r="W1467" i="6" s="1"/>
  <c r="X1467" i="6" s="1"/>
  <c r="I1467" i="6"/>
  <c r="I1544" i="6"/>
  <c r="V1544" i="6"/>
  <c r="W1544" i="6" s="1"/>
  <c r="X1544" i="6" s="1"/>
  <c r="V1637" i="6"/>
  <c r="W1637" i="6" s="1"/>
  <c r="X1637" i="6" s="1"/>
  <c r="C1637" i="6"/>
  <c r="O1637" i="6"/>
  <c r="N1637" i="6"/>
  <c r="N1242" i="6"/>
  <c r="N1256" i="6"/>
  <c r="N1270" i="6"/>
  <c r="N1274" i="6"/>
  <c r="V1279" i="6"/>
  <c r="W1279" i="6" s="1"/>
  <c r="C1291" i="6"/>
  <c r="C1295" i="6"/>
  <c r="C1309" i="6"/>
  <c r="V1315" i="6"/>
  <c r="W1315" i="6" s="1"/>
  <c r="X1315" i="6" s="1"/>
  <c r="N1322" i="6"/>
  <c r="N1334" i="6"/>
  <c r="V1335" i="6"/>
  <c r="W1335" i="6" s="1"/>
  <c r="X1335" i="6" s="1"/>
  <c r="C1338" i="6"/>
  <c r="C1341" i="6"/>
  <c r="C1343" i="6"/>
  <c r="O1343" i="6"/>
  <c r="V1343" i="6"/>
  <c r="W1343" i="6" s="1"/>
  <c r="X1343" i="6" s="1"/>
  <c r="N1344" i="6"/>
  <c r="V1378" i="6"/>
  <c r="W1378" i="6" s="1"/>
  <c r="X1378" i="6" s="1"/>
  <c r="V1381" i="6"/>
  <c r="W1381" i="6" s="1"/>
  <c r="X1381" i="6" s="1"/>
  <c r="V1382" i="6"/>
  <c r="W1382" i="6" s="1"/>
  <c r="X1382" i="6" s="1"/>
  <c r="C1382" i="6"/>
  <c r="V1386" i="6"/>
  <c r="W1386" i="6" s="1"/>
  <c r="X1386" i="6" s="1"/>
  <c r="O1386" i="6"/>
  <c r="N1386" i="6"/>
  <c r="V1431" i="6"/>
  <c r="W1431" i="6" s="1"/>
  <c r="X1431" i="6" s="1"/>
  <c r="C1431" i="6"/>
  <c r="O1431" i="6"/>
  <c r="N1431" i="6"/>
  <c r="I1459" i="6"/>
  <c r="R1459" i="6"/>
  <c r="V1459" i="6" s="1"/>
  <c r="W1459" i="6" s="1"/>
  <c r="X1459" i="6" s="1"/>
  <c r="V1494" i="6"/>
  <c r="W1494" i="6" s="1"/>
  <c r="X1494" i="6" s="1"/>
  <c r="N1059" i="6"/>
  <c r="N1066" i="6"/>
  <c r="N1073" i="6"/>
  <c r="N1080" i="6"/>
  <c r="N1087" i="6"/>
  <c r="N1094" i="6"/>
  <c r="N1101" i="6"/>
  <c r="N1108" i="6"/>
  <c r="N1115" i="6"/>
  <c r="N1122" i="6"/>
  <c r="N1129" i="6"/>
  <c r="N1136" i="6"/>
  <c r="N1143" i="6"/>
  <c r="N1150" i="6"/>
  <c r="N1157" i="6"/>
  <c r="N1164" i="6"/>
  <c r="N1171" i="6"/>
  <c r="N1178" i="6"/>
  <c r="N1185" i="6"/>
  <c r="N1192" i="6"/>
  <c r="N1199" i="6"/>
  <c r="N1206" i="6"/>
  <c r="N1213" i="6"/>
  <c r="N1220" i="6"/>
  <c r="N1227" i="6"/>
  <c r="N1238" i="6"/>
  <c r="N1252" i="6"/>
  <c r="N1266" i="6"/>
  <c r="N1284" i="6"/>
  <c r="T1297" i="6"/>
  <c r="V1297" i="6" s="1"/>
  <c r="W1297" i="6" s="1"/>
  <c r="X1297" i="6" s="1"/>
  <c r="O1303" i="6"/>
  <c r="N1303" i="6"/>
  <c r="T1307" i="6"/>
  <c r="T1311" i="6"/>
  <c r="V1311" i="6" s="1"/>
  <c r="W1311" i="6" s="1"/>
  <c r="X1311" i="6" s="1"/>
  <c r="N1316" i="6"/>
  <c r="V1317" i="6"/>
  <c r="W1317" i="6" s="1"/>
  <c r="X1317" i="6" s="1"/>
  <c r="O1322" i="6"/>
  <c r="O1324" i="6"/>
  <c r="N1324" i="6"/>
  <c r="I1348" i="6"/>
  <c r="V1360" i="6"/>
  <c r="W1360" i="6" s="1"/>
  <c r="X1360" i="6" s="1"/>
  <c r="V1374" i="6"/>
  <c r="W1374" i="6" s="1"/>
  <c r="X1374" i="6" s="1"/>
  <c r="V1375" i="6"/>
  <c r="W1375" i="6" s="1"/>
  <c r="X1375" i="6" s="1"/>
  <c r="C1375" i="6"/>
  <c r="C1378" i="6"/>
  <c r="O1378" i="6"/>
  <c r="C1386" i="6"/>
  <c r="I1390" i="6"/>
  <c r="V1457" i="6"/>
  <c r="W1457" i="6" s="1"/>
  <c r="X1457" i="6" s="1"/>
  <c r="V1553" i="6"/>
  <c r="W1553" i="6" s="1"/>
  <c r="X1553" i="6" s="1"/>
  <c r="C1553" i="6"/>
  <c r="O1553" i="6"/>
  <c r="N1553" i="6"/>
  <c r="I1235" i="6"/>
  <c r="I1249" i="6"/>
  <c r="I1263" i="6"/>
  <c r="I1277" i="6"/>
  <c r="N1280" i="6"/>
  <c r="O1284" i="6"/>
  <c r="N1288" i="6"/>
  <c r="V1289" i="6"/>
  <c r="W1289" i="6" s="1"/>
  <c r="X1289" i="6" s="1"/>
  <c r="N1292" i="6"/>
  <c r="V1305" i="6"/>
  <c r="W1305" i="6" s="1"/>
  <c r="X1305" i="6" s="1"/>
  <c r="V1326" i="6"/>
  <c r="W1326" i="6" s="1"/>
  <c r="N1327" i="6"/>
  <c r="I1330" i="6"/>
  <c r="O1331" i="6"/>
  <c r="N1331" i="6"/>
  <c r="V1333" i="6"/>
  <c r="W1333" i="6" s="1"/>
  <c r="X1333" i="6" s="1"/>
  <c r="C1333" i="6"/>
  <c r="V1338" i="6"/>
  <c r="W1338" i="6" s="1"/>
  <c r="T1346" i="6"/>
  <c r="O1352" i="6"/>
  <c r="N1352" i="6"/>
  <c r="V1358" i="6"/>
  <c r="W1358" i="6" s="1"/>
  <c r="X1358" i="6" s="1"/>
  <c r="N1358" i="6"/>
  <c r="V1361" i="6"/>
  <c r="W1361" i="6" s="1"/>
  <c r="X1361" i="6" s="1"/>
  <c r="C1361" i="6"/>
  <c r="V1367" i="6"/>
  <c r="W1367" i="6" s="1"/>
  <c r="X1367" i="6" s="1"/>
  <c r="V1368" i="6"/>
  <c r="W1368" i="6" s="1"/>
  <c r="X1368" i="6" s="1"/>
  <c r="C1368" i="6"/>
  <c r="C1371" i="6"/>
  <c r="O1371" i="6"/>
  <c r="V1379" i="6"/>
  <c r="W1379" i="6" s="1"/>
  <c r="X1379" i="6" s="1"/>
  <c r="N1379" i="6"/>
  <c r="V1405" i="6"/>
  <c r="W1405" i="6" s="1"/>
  <c r="X1405" i="6" s="1"/>
  <c r="V1413" i="6"/>
  <c r="W1413" i="6" s="1"/>
  <c r="X1413" i="6" s="1"/>
  <c r="C1413" i="6"/>
  <c r="O1413" i="6"/>
  <c r="N1413" i="6"/>
  <c r="R1461" i="6"/>
  <c r="V1461" i="6" s="1"/>
  <c r="W1461" i="6" s="1"/>
  <c r="I1461" i="6"/>
  <c r="V1480" i="6"/>
  <c r="W1480" i="6" s="1"/>
  <c r="X1480" i="6" s="1"/>
  <c r="O1484" i="6"/>
  <c r="N1484" i="6"/>
  <c r="V1484" i="6"/>
  <c r="W1484" i="6" s="1"/>
  <c r="X1484" i="6" s="1"/>
  <c r="C1484" i="6"/>
  <c r="V1517" i="6"/>
  <c r="W1517" i="6" s="1"/>
  <c r="X1517" i="6" s="1"/>
  <c r="I1517" i="6"/>
  <c r="I1231" i="6"/>
  <c r="V1232" i="6"/>
  <c r="W1232" i="6" s="1"/>
  <c r="X1232" i="6" s="1"/>
  <c r="O1240" i="6"/>
  <c r="N1240" i="6"/>
  <c r="I1245" i="6"/>
  <c r="V1246" i="6"/>
  <c r="W1246" i="6" s="1"/>
  <c r="X1246" i="6" s="1"/>
  <c r="O1254" i="6"/>
  <c r="N1254" i="6"/>
  <c r="I1259" i="6"/>
  <c r="V1260" i="6"/>
  <c r="W1260" i="6" s="1"/>
  <c r="X1260" i="6" s="1"/>
  <c r="O1268" i="6"/>
  <c r="N1268" i="6"/>
  <c r="I1273" i="6"/>
  <c r="V1274" i="6"/>
  <c r="W1274" i="6" s="1"/>
  <c r="X1274" i="6" s="1"/>
  <c r="O1288" i="6"/>
  <c r="N1298" i="6"/>
  <c r="N1306" i="6"/>
  <c r="N1312" i="6"/>
  <c r="N1329" i="6"/>
  <c r="N1347" i="6"/>
  <c r="C1364" i="6"/>
  <c r="O1364" i="6"/>
  <c r="V1372" i="6"/>
  <c r="W1372" i="6" s="1"/>
  <c r="X1372" i="6" s="1"/>
  <c r="N1372" i="6"/>
  <c r="O1387" i="6"/>
  <c r="N1387" i="6"/>
  <c r="C1387" i="6"/>
  <c r="V1387" i="6"/>
  <c r="W1387" i="6" s="1"/>
  <c r="X1387" i="6" s="1"/>
  <c r="N1389" i="6"/>
  <c r="N1392" i="6"/>
  <c r="I1429" i="6"/>
  <c r="V1429" i="6"/>
  <c r="W1429" i="6" s="1"/>
  <c r="X1429" i="6" s="1"/>
  <c r="I1470" i="6"/>
  <c r="V1470" i="6"/>
  <c r="W1470" i="6" s="1"/>
  <c r="X1470" i="6" s="1"/>
  <c r="V1242" i="6"/>
  <c r="W1242" i="6" s="1"/>
  <c r="V1256" i="6"/>
  <c r="W1256" i="6" s="1"/>
  <c r="X1256" i="6" s="1"/>
  <c r="V1270" i="6"/>
  <c r="W1270" i="6" s="1"/>
  <c r="X1270" i="6" s="1"/>
  <c r="O1282" i="6"/>
  <c r="N1282" i="6"/>
  <c r="O1298" i="6"/>
  <c r="V1301" i="6"/>
  <c r="W1301" i="6" s="1"/>
  <c r="X1301" i="6" s="1"/>
  <c r="N1308" i="6"/>
  <c r="O1312" i="6"/>
  <c r="V1316" i="6"/>
  <c r="W1316" i="6" s="1"/>
  <c r="X1316" i="6" s="1"/>
  <c r="O1329" i="6"/>
  <c r="C1336" i="6"/>
  <c r="O1336" i="6"/>
  <c r="V1336" i="6"/>
  <c r="W1336" i="6" s="1"/>
  <c r="X1336" i="6" s="1"/>
  <c r="N1337" i="6"/>
  <c r="V1344" i="6"/>
  <c r="W1344" i="6" s="1"/>
  <c r="X1344" i="6" s="1"/>
  <c r="O1347" i="6"/>
  <c r="V1352" i="6"/>
  <c r="W1352" i="6" s="1"/>
  <c r="V1355" i="6"/>
  <c r="W1355" i="6" s="1"/>
  <c r="X1355" i="6" s="1"/>
  <c r="V1365" i="6"/>
  <c r="W1365" i="6" s="1"/>
  <c r="X1365" i="6" s="1"/>
  <c r="N1365" i="6"/>
  <c r="O1389" i="6"/>
  <c r="V1397" i="6"/>
  <c r="W1397" i="6" s="1"/>
  <c r="X1397" i="6" s="1"/>
  <c r="R1397" i="6"/>
  <c r="V1398" i="6"/>
  <c r="W1398" i="6" s="1"/>
  <c r="X1398" i="6" s="1"/>
  <c r="V1404" i="6"/>
  <c r="W1404" i="6" s="1"/>
  <c r="X1404" i="6" s="1"/>
  <c r="I1410" i="6"/>
  <c r="V1410" i="6"/>
  <c r="W1410" i="6" s="1"/>
  <c r="X1410" i="6" s="1"/>
  <c r="V1495" i="6"/>
  <c r="W1495" i="6" s="1"/>
  <c r="X1495" i="6" s="1"/>
  <c r="I1495" i="6"/>
  <c r="V1412" i="6"/>
  <c r="W1412" i="6" s="1"/>
  <c r="X1412" i="6" s="1"/>
  <c r="V1449" i="6"/>
  <c r="W1449" i="6" s="1"/>
  <c r="O1463" i="6"/>
  <c r="N1463" i="6"/>
  <c r="V1473" i="6"/>
  <c r="W1473" i="6" s="1"/>
  <c r="X1473" i="6" s="1"/>
  <c r="V1483" i="6"/>
  <c r="W1483" i="6" s="1"/>
  <c r="X1483" i="6" s="1"/>
  <c r="N1483" i="6"/>
  <c r="V1518" i="6"/>
  <c r="W1518" i="6" s="1"/>
  <c r="X1518" i="6" s="1"/>
  <c r="C1518" i="6"/>
  <c r="O1518" i="6"/>
  <c r="N1518" i="6"/>
  <c r="V1525" i="6"/>
  <c r="W1525" i="6" s="1"/>
  <c r="X1525" i="6" s="1"/>
  <c r="C1525" i="6"/>
  <c r="O1525" i="6"/>
  <c r="N1525" i="6"/>
  <c r="R1568" i="6"/>
  <c r="V1568" i="6" s="1"/>
  <c r="W1568" i="6" s="1"/>
  <c r="X1568" i="6" s="1"/>
  <c r="V1594" i="6"/>
  <c r="W1594" i="6" s="1"/>
  <c r="X1594" i="6" s="1"/>
  <c r="I1594" i="6"/>
  <c r="N1405" i="6"/>
  <c r="V1414" i="6"/>
  <c r="W1414" i="6" s="1"/>
  <c r="X1414" i="6" s="1"/>
  <c r="N1417" i="6"/>
  <c r="V1418" i="6"/>
  <c r="W1418" i="6" s="1"/>
  <c r="X1418" i="6" s="1"/>
  <c r="V1426" i="6"/>
  <c r="W1426" i="6" s="1"/>
  <c r="V1432" i="6"/>
  <c r="W1432" i="6" s="1"/>
  <c r="X1432" i="6" s="1"/>
  <c r="C1454" i="6"/>
  <c r="C1463" i="6"/>
  <c r="O1477" i="6"/>
  <c r="N1477" i="6"/>
  <c r="C1483" i="6"/>
  <c r="V1486" i="6"/>
  <c r="W1486" i="6" s="1"/>
  <c r="X1486" i="6" s="1"/>
  <c r="C1486" i="6"/>
  <c r="C1496" i="6"/>
  <c r="O1496" i="6"/>
  <c r="O1512" i="6"/>
  <c r="N1512" i="6"/>
  <c r="V1512" i="6"/>
  <c r="W1512" i="6" s="1"/>
  <c r="X1512" i="6" s="1"/>
  <c r="O1519" i="6"/>
  <c r="N1519" i="6"/>
  <c r="V1519" i="6"/>
  <c r="W1519" i="6" s="1"/>
  <c r="X1519" i="6" s="1"/>
  <c r="O1526" i="6"/>
  <c r="N1526" i="6"/>
  <c r="V1526" i="6"/>
  <c r="W1526" i="6" s="1"/>
  <c r="X1526" i="6" s="1"/>
  <c r="V1532" i="6"/>
  <c r="W1532" i="6" s="1"/>
  <c r="X1532" i="6" s="1"/>
  <c r="C1532" i="6"/>
  <c r="O1532" i="6"/>
  <c r="N1532" i="6"/>
  <c r="V1551" i="6"/>
  <c r="W1551" i="6" s="1"/>
  <c r="X1551" i="6" s="1"/>
  <c r="V1569" i="6"/>
  <c r="W1569" i="6" s="1"/>
  <c r="X1569" i="6" s="1"/>
  <c r="R1582" i="6"/>
  <c r="V1582" i="6"/>
  <c r="W1582" i="6" s="1"/>
  <c r="X1582" i="6" s="1"/>
  <c r="V1588" i="6"/>
  <c r="W1588" i="6" s="1"/>
  <c r="X1588" i="6" s="1"/>
  <c r="V1399" i="6"/>
  <c r="W1399" i="6" s="1"/>
  <c r="X1399" i="6" s="1"/>
  <c r="C1403" i="6"/>
  <c r="O1417" i="6"/>
  <c r="N1423" i="6"/>
  <c r="N1427" i="6"/>
  <c r="V1428" i="6"/>
  <c r="W1428" i="6" s="1"/>
  <c r="X1428" i="6" s="1"/>
  <c r="N1437" i="6"/>
  <c r="V1438" i="6"/>
  <c r="W1438" i="6" s="1"/>
  <c r="X1438" i="6" s="1"/>
  <c r="V1454" i="6"/>
  <c r="W1454" i="6" s="1"/>
  <c r="X1454" i="6" s="1"/>
  <c r="V1456" i="6"/>
  <c r="W1456" i="6" s="1"/>
  <c r="X1456" i="6" s="1"/>
  <c r="I1458" i="6"/>
  <c r="C1459" i="6"/>
  <c r="C1461" i="6"/>
  <c r="T1480" i="6"/>
  <c r="V1496" i="6"/>
  <c r="W1496" i="6" s="1"/>
  <c r="X1496" i="6" s="1"/>
  <c r="C1503" i="6"/>
  <c r="O1503" i="6"/>
  <c r="N1503" i="6"/>
  <c r="V1503" i="6"/>
  <c r="W1503" i="6" s="1"/>
  <c r="X1503" i="6" s="1"/>
  <c r="I1510" i="6"/>
  <c r="C1512" i="6"/>
  <c r="C1519" i="6"/>
  <c r="C1526" i="6"/>
  <c r="O1533" i="6"/>
  <c r="N1533" i="6"/>
  <c r="V1533" i="6"/>
  <c r="W1533" i="6" s="1"/>
  <c r="X1533" i="6" s="1"/>
  <c r="V1539" i="6"/>
  <c r="W1539" i="6" s="1"/>
  <c r="X1539" i="6" s="1"/>
  <c r="C1539" i="6"/>
  <c r="O1539" i="6"/>
  <c r="N1539" i="6"/>
  <c r="V1570" i="6"/>
  <c r="W1570" i="6" s="1"/>
  <c r="X1570" i="6" s="1"/>
  <c r="O1570" i="6"/>
  <c r="N1570" i="6"/>
  <c r="C1570" i="6"/>
  <c r="R1597" i="6"/>
  <c r="V1597" i="6" s="1"/>
  <c r="W1597" i="6" s="1"/>
  <c r="V1688" i="6"/>
  <c r="W1688" i="6" s="1"/>
  <c r="X1688" i="6" s="1"/>
  <c r="T1688" i="6"/>
  <c r="N1396" i="6"/>
  <c r="O1407" i="6"/>
  <c r="N1407" i="6"/>
  <c r="R1411" i="6"/>
  <c r="V1411" i="6" s="1"/>
  <c r="W1411" i="6" s="1"/>
  <c r="X1411" i="6" s="1"/>
  <c r="V1424" i="6"/>
  <c r="W1424" i="6" s="1"/>
  <c r="X1424" i="6" s="1"/>
  <c r="V1441" i="6"/>
  <c r="W1441" i="6" s="1"/>
  <c r="X1441" i="6" s="1"/>
  <c r="T1443" i="6"/>
  <c r="V1443" i="6" s="1"/>
  <c r="W1443" i="6" s="1"/>
  <c r="I1449" i="6"/>
  <c r="N1455" i="6"/>
  <c r="V1463" i="6"/>
  <c r="W1463" i="6" s="1"/>
  <c r="X1463" i="6" s="1"/>
  <c r="V1490" i="6"/>
  <c r="W1490" i="6" s="1"/>
  <c r="X1490" i="6" s="1"/>
  <c r="N1490" i="6"/>
  <c r="V1493" i="6"/>
  <c r="W1493" i="6" s="1"/>
  <c r="X1493" i="6" s="1"/>
  <c r="C1493" i="6"/>
  <c r="C1533" i="6"/>
  <c r="I1537" i="6"/>
  <c r="O1540" i="6"/>
  <c r="N1540" i="6"/>
  <c r="V1540" i="6"/>
  <c r="W1540" i="6" s="1"/>
  <c r="X1540" i="6" s="1"/>
  <c r="V1546" i="6"/>
  <c r="W1546" i="6" s="1"/>
  <c r="X1546" i="6" s="1"/>
  <c r="C1546" i="6"/>
  <c r="O1546" i="6"/>
  <c r="N1546" i="6"/>
  <c r="V1571" i="6"/>
  <c r="W1571" i="6" s="1"/>
  <c r="X1571" i="6" s="1"/>
  <c r="V1585" i="6"/>
  <c r="W1585" i="6" s="1"/>
  <c r="I1632" i="6"/>
  <c r="V1632" i="6"/>
  <c r="W1632" i="6" s="1"/>
  <c r="X1632" i="6" s="1"/>
  <c r="V1634" i="6"/>
  <c r="W1634" i="6" s="1"/>
  <c r="X1634" i="6" s="1"/>
  <c r="O1421" i="6"/>
  <c r="N1421" i="6"/>
  <c r="O1435" i="6"/>
  <c r="N1435" i="6"/>
  <c r="T1487" i="6"/>
  <c r="V1487" i="6" s="1"/>
  <c r="W1487" i="6" s="1"/>
  <c r="X1487" i="6" s="1"/>
  <c r="V1497" i="6"/>
  <c r="W1497" i="6" s="1"/>
  <c r="X1497" i="6" s="1"/>
  <c r="N1497" i="6"/>
  <c r="V1500" i="6"/>
  <c r="W1500" i="6" s="1"/>
  <c r="X1500" i="6" s="1"/>
  <c r="C1500" i="6"/>
  <c r="V1504" i="6"/>
  <c r="W1504" i="6" s="1"/>
  <c r="X1504" i="6" s="1"/>
  <c r="O1504" i="6"/>
  <c r="N1504" i="6"/>
  <c r="V1514" i="6"/>
  <c r="W1514" i="6" s="1"/>
  <c r="X1514" i="6" s="1"/>
  <c r="V1521" i="6"/>
  <c r="W1521" i="6" s="1"/>
  <c r="X1521" i="6" s="1"/>
  <c r="V1528" i="6"/>
  <c r="W1528" i="6" s="1"/>
  <c r="X1528" i="6" s="1"/>
  <c r="I1551" i="6"/>
  <c r="O1554" i="6"/>
  <c r="N1554" i="6"/>
  <c r="V1554" i="6"/>
  <c r="W1554" i="6" s="1"/>
  <c r="X1554" i="6" s="1"/>
  <c r="V1560" i="6"/>
  <c r="W1560" i="6" s="1"/>
  <c r="X1560" i="6" s="1"/>
  <c r="C1560" i="6"/>
  <c r="O1560" i="6"/>
  <c r="N1560" i="6"/>
  <c r="V1580" i="6"/>
  <c r="W1580" i="6" s="1"/>
  <c r="X1580" i="6" s="1"/>
  <c r="I1582" i="6"/>
  <c r="I1599" i="6"/>
  <c r="I1608" i="6"/>
  <c r="V1608" i="6"/>
  <c r="W1608" i="6" s="1"/>
  <c r="X1608" i="6" s="1"/>
  <c r="V1641" i="6"/>
  <c r="W1641" i="6" s="1"/>
  <c r="X1641" i="6" s="1"/>
  <c r="V1668" i="6"/>
  <c r="W1668" i="6" s="1"/>
  <c r="X1668" i="6" s="1"/>
  <c r="O1668" i="6"/>
  <c r="C1668" i="6"/>
  <c r="N1668" i="6"/>
  <c r="V1423" i="6"/>
  <c r="W1423" i="6" s="1"/>
  <c r="X1423" i="6" s="1"/>
  <c r="R1427" i="6"/>
  <c r="V1427" i="6" s="1"/>
  <c r="W1427" i="6" s="1"/>
  <c r="V1437" i="6"/>
  <c r="W1437" i="6" s="1"/>
  <c r="V1469" i="6"/>
  <c r="W1469" i="6" s="1"/>
  <c r="X1469" i="6" s="1"/>
  <c r="N1469" i="6"/>
  <c r="V1513" i="6"/>
  <c r="W1513" i="6" s="1"/>
  <c r="X1513" i="6" s="1"/>
  <c r="V1520" i="6"/>
  <c r="W1520" i="6" s="1"/>
  <c r="X1520" i="6" s="1"/>
  <c r="V1527" i="6"/>
  <c r="W1527" i="6" s="1"/>
  <c r="X1527" i="6" s="1"/>
  <c r="V1535" i="6"/>
  <c r="W1535" i="6" s="1"/>
  <c r="X1535" i="6" s="1"/>
  <c r="I1558" i="6"/>
  <c r="O1561" i="6"/>
  <c r="N1561" i="6"/>
  <c r="V1561" i="6"/>
  <c r="W1561" i="6" s="1"/>
  <c r="X1561" i="6" s="1"/>
  <c r="I1570" i="6"/>
  <c r="V1656" i="6"/>
  <c r="W1656" i="6" s="1"/>
  <c r="X1656" i="6" s="1"/>
  <c r="V1403" i="6"/>
  <c r="W1403" i="6" s="1"/>
  <c r="X1403" i="6" s="1"/>
  <c r="V1407" i="6"/>
  <c r="W1407" i="6" s="1"/>
  <c r="X1407" i="6" s="1"/>
  <c r="C1423" i="6"/>
  <c r="C1437" i="6"/>
  <c r="C1455" i="6"/>
  <c r="V1462" i="6"/>
  <c r="W1462" i="6" s="1"/>
  <c r="X1462" i="6" s="1"/>
  <c r="C1469" i="6"/>
  <c r="V1471" i="6"/>
  <c r="W1471" i="6" s="1"/>
  <c r="X1471" i="6" s="1"/>
  <c r="C1475" i="6"/>
  <c r="O1475" i="6"/>
  <c r="O1491" i="6"/>
  <c r="N1491" i="6"/>
  <c r="T1494" i="6"/>
  <c r="V1509" i="6"/>
  <c r="W1509" i="6" s="1"/>
  <c r="X1509" i="6" s="1"/>
  <c r="V1534" i="6"/>
  <c r="W1534" i="6" s="1"/>
  <c r="X1534" i="6" s="1"/>
  <c r="V1542" i="6"/>
  <c r="W1542" i="6" s="1"/>
  <c r="X1542" i="6" s="1"/>
  <c r="I1565" i="6"/>
  <c r="I1600" i="6"/>
  <c r="V1600" i="6"/>
  <c r="W1600" i="6" s="1"/>
  <c r="X1600" i="6" s="1"/>
  <c r="V1419" i="6"/>
  <c r="W1419" i="6" s="1"/>
  <c r="X1419" i="6" s="1"/>
  <c r="V1433" i="6"/>
  <c r="W1433" i="6" s="1"/>
  <c r="X1433" i="6" s="1"/>
  <c r="V1472" i="6"/>
  <c r="W1472" i="6" s="1"/>
  <c r="X1472" i="6" s="1"/>
  <c r="C1472" i="6"/>
  <c r="O1505" i="6"/>
  <c r="N1505" i="6"/>
  <c r="V1505" i="6"/>
  <c r="W1505" i="6" s="1"/>
  <c r="X1505" i="6" s="1"/>
  <c r="V1541" i="6"/>
  <c r="W1541" i="6" s="1"/>
  <c r="X1541" i="6" s="1"/>
  <c r="V1549" i="6"/>
  <c r="W1549" i="6" s="1"/>
  <c r="X1549" i="6" s="1"/>
  <c r="O1573" i="6"/>
  <c r="N1573" i="6"/>
  <c r="V1573" i="6"/>
  <c r="W1573" i="6" s="1"/>
  <c r="X1573" i="6" s="1"/>
  <c r="I1601" i="6"/>
  <c r="V1601" i="6"/>
  <c r="W1601" i="6" s="1"/>
  <c r="X1601" i="6" s="1"/>
  <c r="V1631" i="6"/>
  <c r="W1631" i="6" s="1"/>
  <c r="X1631" i="6" s="1"/>
  <c r="T1639" i="6"/>
  <c r="V1639" i="6"/>
  <c r="W1639" i="6" s="1"/>
  <c r="X1639" i="6" s="1"/>
  <c r="I1698" i="6"/>
  <c r="V1698" i="6"/>
  <c r="W1698" i="6" s="1"/>
  <c r="O1400" i="6"/>
  <c r="N1400" i="6"/>
  <c r="I1409" i="6"/>
  <c r="N1412" i="6"/>
  <c r="V1421" i="6"/>
  <c r="W1421" i="6" s="1"/>
  <c r="X1421" i="6" s="1"/>
  <c r="N1424" i="6"/>
  <c r="V1435" i="6"/>
  <c r="W1435" i="6" s="1"/>
  <c r="X1435" i="6" s="1"/>
  <c r="N1438" i="6"/>
  <c r="N1440" i="6"/>
  <c r="V1444" i="6"/>
  <c r="W1444" i="6" s="1"/>
  <c r="C1444" i="6"/>
  <c r="V1491" i="6"/>
  <c r="W1491" i="6" s="1"/>
  <c r="X1491" i="6" s="1"/>
  <c r="O1498" i="6"/>
  <c r="N1498" i="6"/>
  <c r="C1505" i="6"/>
  <c r="T1506" i="6"/>
  <c r="V1506" i="6" s="1"/>
  <c r="W1506" i="6" s="1"/>
  <c r="X1506" i="6" s="1"/>
  <c r="V1515" i="6"/>
  <c r="W1515" i="6" s="1"/>
  <c r="X1515" i="6" s="1"/>
  <c r="V1522" i="6"/>
  <c r="W1522" i="6" s="1"/>
  <c r="X1522" i="6" s="1"/>
  <c r="V1529" i="6"/>
  <c r="W1529" i="6" s="1"/>
  <c r="X1529" i="6" s="1"/>
  <c r="V1548" i="6"/>
  <c r="W1548" i="6" s="1"/>
  <c r="X1548" i="6" s="1"/>
  <c r="V1556" i="6"/>
  <c r="W1556" i="6" s="1"/>
  <c r="X1556" i="6" s="1"/>
  <c r="V1576" i="6"/>
  <c r="W1576" i="6" s="1"/>
  <c r="X1576" i="6" s="1"/>
  <c r="V1593" i="6"/>
  <c r="W1593" i="6" s="1"/>
  <c r="X1593" i="6" s="1"/>
  <c r="V1605" i="6"/>
  <c r="W1605" i="6" s="1"/>
  <c r="X1605" i="6" s="1"/>
  <c r="C1605" i="6"/>
  <c r="O1605" i="6"/>
  <c r="N1605" i="6"/>
  <c r="I1636" i="6"/>
  <c r="V1636" i="6"/>
  <c r="W1636" i="6" s="1"/>
  <c r="X1636" i="6" s="1"/>
  <c r="V1647" i="6"/>
  <c r="W1647" i="6" s="1"/>
  <c r="X1647" i="6" s="1"/>
  <c r="C1647" i="6"/>
  <c r="O1647" i="6"/>
  <c r="N1647" i="6"/>
  <c r="I1667" i="6"/>
  <c r="V1667" i="6"/>
  <c r="W1667" i="6" s="1"/>
  <c r="I1669" i="6"/>
  <c r="V1669" i="6"/>
  <c r="W1669" i="6" s="1"/>
  <c r="X1669" i="6" s="1"/>
  <c r="N1230" i="6"/>
  <c r="N1237" i="6"/>
  <c r="N1244" i="6"/>
  <c r="N1251" i="6"/>
  <c r="N1258" i="6"/>
  <c r="N1265" i="6"/>
  <c r="N1272" i="6"/>
  <c r="V1395" i="6"/>
  <c r="W1395" i="6" s="1"/>
  <c r="C1398" i="6"/>
  <c r="C1400" i="6"/>
  <c r="V1402" i="6"/>
  <c r="W1402" i="6" s="1"/>
  <c r="X1402" i="6" s="1"/>
  <c r="V1406" i="6"/>
  <c r="W1406" i="6" s="1"/>
  <c r="X1406" i="6" s="1"/>
  <c r="O1412" i="6"/>
  <c r="O1424" i="6"/>
  <c r="O1438" i="6"/>
  <c r="O1442" i="6"/>
  <c r="N1442" i="6"/>
  <c r="V1451" i="6"/>
  <c r="W1451" i="6" s="1"/>
  <c r="X1451" i="6" s="1"/>
  <c r="C1451" i="6"/>
  <c r="V1478" i="6"/>
  <c r="W1478" i="6" s="1"/>
  <c r="X1478" i="6" s="1"/>
  <c r="C1482" i="6"/>
  <c r="O1482" i="6"/>
  <c r="O1483" i="6"/>
  <c r="N1486" i="6"/>
  <c r="I1494" i="6"/>
  <c r="C1498" i="6"/>
  <c r="C1510" i="6"/>
  <c r="O1510" i="6"/>
  <c r="N1510" i="6"/>
  <c r="V1536" i="6"/>
  <c r="W1536" i="6" s="1"/>
  <c r="X1536" i="6" s="1"/>
  <c r="R1537" i="6"/>
  <c r="V1537" i="6" s="1"/>
  <c r="W1537" i="6" s="1"/>
  <c r="X1537" i="6" s="1"/>
  <c r="V1555" i="6"/>
  <c r="W1555" i="6" s="1"/>
  <c r="X1555" i="6" s="1"/>
  <c r="V1563" i="6"/>
  <c r="W1563" i="6" s="1"/>
  <c r="X1563" i="6" s="1"/>
  <c r="N1575" i="6"/>
  <c r="V1575" i="6"/>
  <c r="W1575" i="6" s="1"/>
  <c r="X1575" i="6" s="1"/>
  <c r="C1575" i="6"/>
  <c r="O1575" i="6"/>
  <c r="V1618" i="6"/>
  <c r="W1618" i="6" s="1"/>
  <c r="O1414" i="6"/>
  <c r="N1414" i="6"/>
  <c r="O1449" i="6"/>
  <c r="N1449" i="6"/>
  <c r="V1476" i="6"/>
  <c r="W1476" i="6" s="1"/>
  <c r="X1476" i="6" s="1"/>
  <c r="N1476" i="6"/>
  <c r="V1523" i="6"/>
  <c r="W1523" i="6" s="1"/>
  <c r="X1523" i="6" s="1"/>
  <c r="V1562" i="6"/>
  <c r="W1562" i="6" s="1"/>
  <c r="X1562" i="6" s="1"/>
  <c r="C1414" i="6"/>
  <c r="V1416" i="6"/>
  <c r="W1416" i="6" s="1"/>
  <c r="X1416" i="6" s="1"/>
  <c r="V1420" i="6"/>
  <c r="W1420" i="6" s="1"/>
  <c r="X1420" i="6" s="1"/>
  <c r="O1428" i="6"/>
  <c r="N1428" i="6"/>
  <c r="V1434" i="6"/>
  <c r="W1434" i="6" s="1"/>
  <c r="X1434" i="6" s="1"/>
  <c r="C1440" i="6"/>
  <c r="C1449" i="6"/>
  <c r="N1454" i="6"/>
  <c r="V1458" i="6"/>
  <c r="W1458" i="6" s="1"/>
  <c r="X1458" i="6" s="1"/>
  <c r="C1458" i="6"/>
  <c r="O1470" i="6"/>
  <c r="N1470" i="6"/>
  <c r="C1476" i="6"/>
  <c r="V1479" i="6"/>
  <c r="W1479" i="6" s="1"/>
  <c r="X1479" i="6" s="1"/>
  <c r="C1479" i="6"/>
  <c r="T1492" i="6"/>
  <c r="V1492" i="6" s="1"/>
  <c r="W1492" i="6" s="1"/>
  <c r="X1492" i="6" s="1"/>
  <c r="N1493" i="6"/>
  <c r="N1496" i="6"/>
  <c r="I1501" i="6"/>
  <c r="V1511" i="6"/>
  <c r="W1511" i="6" s="1"/>
  <c r="X1511" i="6" s="1"/>
  <c r="O1511" i="6"/>
  <c r="N1511" i="6"/>
  <c r="I1515" i="6"/>
  <c r="I1628" i="6"/>
  <c r="V1628" i="6"/>
  <c r="W1628" i="6" s="1"/>
  <c r="X1628" i="6" s="1"/>
  <c r="N1399" i="6"/>
  <c r="V1400" i="6"/>
  <c r="W1400" i="6" s="1"/>
  <c r="X1400" i="6" s="1"/>
  <c r="V1430" i="6"/>
  <c r="W1430" i="6" s="1"/>
  <c r="X1430" i="6" s="1"/>
  <c r="V1440" i="6"/>
  <c r="W1440" i="6" s="1"/>
  <c r="X1440" i="6" s="1"/>
  <c r="V1442" i="6"/>
  <c r="W1442" i="6" s="1"/>
  <c r="X1442" i="6" s="1"/>
  <c r="I1444" i="6"/>
  <c r="O1456" i="6"/>
  <c r="N1456" i="6"/>
  <c r="N1461" i="6"/>
  <c r="V1465" i="6"/>
  <c r="W1465" i="6" s="1"/>
  <c r="X1465" i="6" s="1"/>
  <c r="C1465" i="6"/>
  <c r="N1468" i="6"/>
  <c r="V1485" i="6"/>
  <c r="W1485" i="6" s="1"/>
  <c r="X1485" i="6" s="1"/>
  <c r="C1489" i="6"/>
  <c r="O1489" i="6"/>
  <c r="O1490" i="6"/>
  <c r="O1493" i="6"/>
  <c r="V1507" i="6"/>
  <c r="W1507" i="6" s="1"/>
  <c r="X1507" i="6" s="1"/>
  <c r="I1574" i="6"/>
  <c r="V1574" i="6"/>
  <c r="W1574" i="6" s="1"/>
  <c r="X1574" i="6" s="1"/>
  <c r="I1586" i="6"/>
  <c r="V1586" i="6"/>
  <c r="W1586" i="6" s="1"/>
  <c r="X1586" i="6" s="1"/>
  <c r="V1620" i="6"/>
  <c r="W1620" i="6" s="1"/>
  <c r="X1620" i="6" s="1"/>
  <c r="R1650" i="6"/>
  <c r="V1650" i="6" s="1"/>
  <c r="W1650" i="6" s="1"/>
  <c r="X1650" i="6" s="1"/>
  <c r="I1650" i="6"/>
  <c r="V1584" i="6"/>
  <c r="W1584" i="6" s="1"/>
  <c r="X1584" i="6" s="1"/>
  <c r="V1591" i="6"/>
  <c r="V1604" i="6"/>
  <c r="W1604" i="6" s="1"/>
  <c r="X1604" i="6" s="1"/>
  <c r="V1615" i="6"/>
  <c r="O1729" i="6"/>
  <c r="N1729" i="6"/>
  <c r="V1729" i="6"/>
  <c r="W1729" i="6" s="1"/>
  <c r="C1584" i="6"/>
  <c r="C1591" i="6"/>
  <c r="V1599" i="6"/>
  <c r="V1602" i="6"/>
  <c r="W1602" i="6" s="1"/>
  <c r="X1602" i="6" s="1"/>
  <c r="C1615" i="6"/>
  <c r="C1643" i="6"/>
  <c r="V1649" i="6"/>
  <c r="W1649" i="6" s="1"/>
  <c r="X1649" i="6" s="1"/>
  <c r="V1676" i="6"/>
  <c r="W1676" i="6" s="1"/>
  <c r="X1676" i="6" s="1"/>
  <c r="C1683" i="6"/>
  <c r="O1683" i="6"/>
  <c r="N1683" i="6"/>
  <c r="V1683" i="6"/>
  <c r="W1683" i="6" s="1"/>
  <c r="X1683" i="6" s="1"/>
  <c r="V1728" i="6"/>
  <c r="W1728" i="6" s="1"/>
  <c r="X1728" i="6" s="1"/>
  <c r="C1728" i="6"/>
  <c r="O1728" i="6"/>
  <c r="N1728" i="6"/>
  <c r="C1729" i="6"/>
  <c r="C1597" i="6"/>
  <c r="N1597" i="6"/>
  <c r="C1599" i="6"/>
  <c r="V1613" i="6"/>
  <c r="W1613" i="6" s="1"/>
  <c r="X1613" i="6" s="1"/>
  <c r="N1619" i="6"/>
  <c r="V1627" i="6"/>
  <c r="W1627" i="6" s="1"/>
  <c r="X1627" i="6" s="1"/>
  <c r="O1631" i="6"/>
  <c r="N1631" i="6"/>
  <c r="N1641" i="6"/>
  <c r="V1671" i="6"/>
  <c r="W1671" i="6" s="1"/>
  <c r="X1671" i="6" s="1"/>
  <c r="C1671" i="6"/>
  <c r="O1671" i="6"/>
  <c r="N1671" i="6"/>
  <c r="V1704" i="6"/>
  <c r="W1704" i="6" s="1"/>
  <c r="R1712" i="6"/>
  <c r="V1712" i="6" s="1"/>
  <c r="W1712" i="6" s="1"/>
  <c r="X1712" i="6" s="1"/>
  <c r="V1579" i="6"/>
  <c r="W1579" i="6" s="1"/>
  <c r="X1579" i="6" s="1"/>
  <c r="I1602" i="6"/>
  <c r="N1609" i="6"/>
  <c r="V1610" i="6"/>
  <c r="W1610" i="6" s="1"/>
  <c r="X1610" i="6" s="1"/>
  <c r="I1612" i="6"/>
  <c r="V1664" i="6"/>
  <c r="W1664" i="6" s="1"/>
  <c r="X1664" i="6" s="1"/>
  <c r="C1664" i="6"/>
  <c r="N1577" i="6"/>
  <c r="O1662" i="6"/>
  <c r="V1677" i="6"/>
  <c r="W1677" i="6" s="1"/>
  <c r="X1677" i="6" s="1"/>
  <c r="V1692" i="6"/>
  <c r="W1692" i="6" s="1"/>
  <c r="X1692" i="6" s="1"/>
  <c r="I1692" i="6"/>
  <c r="N1517" i="6"/>
  <c r="N1524" i="6"/>
  <c r="N1531" i="6"/>
  <c r="N1538" i="6"/>
  <c r="N1545" i="6"/>
  <c r="N1552" i="6"/>
  <c r="N1559" i="6"/>
  <c r="R1572" i="6"/>
  <c r="V1572" i="6" s="1"/>
  <c r="W1572" i="6" s="1"/>
  <c r="X1572" i="6" s="1"/>
  <c r="I1591" i="6"/>
  <c r="V1592" i="6"/>
  <c r="W1592" i="6" s="1"/>
  <c r="X1592" i="6" s="1"/>
  <c r="V1595" i="6"/>
  <c r="W1595" i="6" s="1"/>
  <c r="X1595" i="6" s="1"/>
  <c r="O1596" i="6"/>
  <c r="C1611" i="6"/>
  <c r="N1611" i="6"/>
  <c r="W1619" i="6"/>
  <c r="V1655" i="6"/>
  <c r="W1655" i="6" s="1"/>
  <c r="X1655" i="6" s="1"/>
  <c r="V1660" i="6"/>
  <c r="W1660" i="6" s="1"/>
  <c r="X1660" i="6" s="1"/>
  <c r="V1661" i="6"/>
  <c r="W1661" i="6" s="1"/>
  <c r="X1661" i="6" s="1"/>
  <c r="O1661" i="6"/>
  <c r="N1661" i="6"/>
  <c r="V1679" i="6"/>
  <c r="W1679" i="6" s="1"/>
  <c r="X1679" i="6" s="1"/>
  <c r="C1679" i="6"/>
  <c r="I1726" i="6"/>
  <c r="V1726" i="6"/>
  <c r="W1726" i="6" s="1"/>
  <c r="V1741" i="6"/>
  <c r="W1741" i="6" s="1"/>
  <c r="X1741" i="6" s="1"/>
  <c r="V1755" i="6"/>
  <c r="V1769" i="6"/>
  <c r="W1769" i="6" s="1"/>
  <c r="X1769" i="6" s="1"/>
  <c r="V1783" i="6"/>
  <c r="W1783" i="6" s="1"/>
  <c r="X1783" i="6" s="1"/>
  <c r="V1797" i="6"/>
  <c r="W1797" i="6" s="1"/>
  <c r="X1797" i="6" s="1"/>
  <c r="C1507" i="6"/>
  <c r="C1514" i="6"/>
  <c r="O1517" i="6"/>
  <c r="C1521" i="6"/>
  <c r="O1524" i="6"/>
  <c r="C1528" i="6"/>
  <c r="O1531" i="6"/>
  <c r="C1535" i="6"/>
  <c r="O1538" i="6"/>
  <c r="C1542" i="6"/>
  <c r="O1545" i="6"/>
  <c r="C1549" i="6"/>
  <c r="O1552" i="6"/>
  <c r="C1556" i="6"/>
  <c r="O1559" i="6"/>
  <c r="C1563" i="6"/>
  <c r="C1569" i="6"/>
  <c r="C1588" i="6"/>
  <c r="C1590" i="6"/>
  <c r="N1590" i="6"/>
  <c r="C1592" i="6"/>
  <c r="C1609" i="6"/>
  <c r="C1619" i="6"/>
  <c r="V1622" i="6"/>
  <c r="W1622" i="6" s="1"/>
  <c r="X1622" i="6" s="1"/>
  <c r="V1629" i="6"/>
  <c r="W1629" i="6" s="1"/>
  <c r="V1651" i="6"/>
  <c r="W1651" i="6" s="1"/>
  <c r="X1651" i="6" s="1"/>
  <c r="V1653" i="6"/>
  <c r="W1653" i="6" s="1"/>
  <c r="C1655" i="6"/>
  <c r="V1658" i="6"/>
  <c r="W1658" i="6" s="1"/>
  <c r="C1658" i="6"/>
  <c r="C1661" i="6"/>
  <c r="V1550" i="6"/>
  <c r="W1550" i="6" s="1"/>
  <c r="X1550" i="6" s="1"/>
  <c r="V1557" i="6"/>
  <c r="W1557" i="6" s="1"/>
  <c r="X1557" i="6" s="1"/>
  <c r="V1564" i="6"/>
  <c r="W1564" i="6" s="1"/>
  <c r="X1564" i="6" s="1"/>
  <c r="V1567" i="6"/>
  <c r="W1567" i="6" s="1"/>
  <c r="X1567" i="6" s="1"/>
  <c r="V1577" i="6"/>
  <c r="W1577" i="6" s="1"/>
  <c r="X1577" i="6" s="1"/>
  <c r="V1578" i="6"/>
  <c r="W1578" i="6" s="1"/>
  <c r="X1578" i="6" s="1"/>
  <c r="V1581" i="6"/>
  <c r="W1581" i="6" s="1"/>
  <c r="X1581" i="6" s="1"/>
  <c r="V1603" i="6"/>
  <c r="W1603" i="6" s="1"/>
  <c r="X1603" i="6" s="1"/>
  <c r="V1611" i="6"/>
  <c r="W1611" i="6" s="1"/>
  <c r="X1611" i="6" s="1"/>
  <c r="O1645" i="6"/>
  <c r="N1645" i="6"/>
  <c r="V1645" i="6"/>
  <c r="W1645" i="6" s="1"/>
  <c r="X1645" i="6" s="1"/>
  <c r="O1666" i="6"/>
  <c r="N1666" i="6"/>
  <c r="V1666" i="6"/>
  <c r="W1666" i="6" s="1"/>
  <c r="X1666" i="6" s="1"/>
  <c r="V1684" i="6"/>
  <c r="W1684" i="6" s="1"/>
  <c r="X1684" i="6" s="1"/>
  <c r="V1697" i="6"/>
  <c r="W1697" i="6" s="1"/>
  <c r="X1697" i="6" s="1"/>
  <c r="V1727" i="6"/>
  <c r="W1727" i="6" s="1"/>
  <c r="X1727" i="6" s="1"/>
  <c r="I1727" i="6"/>
  <c r="V1908" i="6"/>
  <c r="W1908" i="6" s="1"/>
  <c r="X1908" i="6" s="1"/>
  <c r="V1909" i="6"/>
  <c r="W1909" i="6" s="1"/>
  <c r="X1909" i="6" s="1"/>
  <c r="T1909" i="6"/>
  <c r="C1577" i="6"/>
  <c r="C1596" i="6"/>
  <c r="V1598" i="6"/>
  <c r="W1598" i="6" s="1"/>
  <c r="O1617" i="6"/>
  <c r="N1617" i="6"/>
  <c r="C1645" i="6"/>
  <c r="O1659" i="6"/>
  <c r="N1659" i="6"/>
  <c r="C1662" i="6"/>
  <c r="C1666" i="6"/>
  <c r="V1686" i="6"/>
  <c r="W1686" i="6" s="1"/>
  <c r="X1686" i="6" s="1"/>
  <c r="N1686" i="6"/>
  <c r="N1425" i="6"/>
  <c r="N1432" i="6"/>
  <c r="N1439" i="6"/>
  <c r="N1446" i="6"/>
  <c r="N1460" i="6"/>
  <c r="N1467" i="6"/>
  <c r="N1474" i="6"/>
  <c r="N1481" i="6"/>
  <c r="N1488" i="6"/>
  <c r="N1495" i="6"/>
  <c r="N1502" i="6"/>
  <c r="V1583" i="6"/>
  <c r="W1583" i="6" s="1"/>
  <c r="X1583" i="6" s="1"/>
  <c r="V1590" i="6"/>
  <c r="W1590" i="6" s="1"/>
  <c r="X1590" i="6" s="1"/>
  <c r="C1598" i="6"/>
  <c r="V1606" i="6"/>
  <c r="W1606" i="6" s="1"/>
  <c r="X1606" i="6" s="1"/>
  <c r="V1614" i="6"/>
  <c r="W1614" i="6" s="1"/>
  <c r="X1614" i="6" s="1"/>
  <c r="C1617" i="6"/>
  <c r="V1617" i="6"/>
  <c r="W1617" i="6" s="1"/>
  <c r="X1617" i="6" s="1"/>
  <c r="V1642" i="6"/>
  <c r="W1642" i="6" s="1"/>
  <c r="V1648" i="6"/>
  <c r="W1648" i="6" s="1"/>
  <c r="X1648" i="6" s="1"/>
  <c r="I1654" i="6"/>
  <c r="C1659" i="6"/>
  <c r="C1686" i="6"/>
  <c r="N1584" i="6"/>
  <c r="N1591" i="6"/>
  <c r="C1604" i="6"/>
  <c r="N1604" i="6"/>
  <c r="N1615" i="6"/>
  <c r="I1616" i="6"/>
  <c r="V1623" i="6"/>
  <c r="W1623" i="6" s="1"/>
  <c r="X1623" i="6" s="1"/>
  <c r="V1635" i="6"/>
  <c r="W1635" i="6" s="1"/>
  <c r="X1635" i="6" s="1"/>
  <c r="I1641" i="6"/>
  <c r="N1643" i="6"/>
  <c r="I1661" i="6"/>
  <c r="I1665" i="6"/>
  <c r="I1673" i="6"/>
  <c r="I1733" i="6"/>
  <c r="V1733" i="6"/>
  <c r="W1733" i="6" s="1"/>
  <c r="X1733" i="6" s="1"/>
  <c r="I1747" i="6"/>
  <c r="V1747" i="6"/>
  <c r="W1747" i="6" s="1"/>
  <c r="I1761" i="6"/>
  <c r="V1761" i="6"/>
  <c r="W1761" i="6" s="1"/>
  <c r="X1761" i="6" s="1"/>
  <c r="I1775" i="6"/>
  <c r="V1775" i="6"/>
  <c r="W1775" i="6" s="1"/>
  <c r="I1789" i="6"/>
  <c r="V1789" i="6"/>
  <c r="W1789" i="6" s="1"/>
  <c r="X1789" i="6" s="1"/>
  <c r="I1884" i="6"/>
  <c r="V1884" i="6"/>
  <c r="W1884" i="6" s="1"/>
  <c r="X1884" i="6" s="1"/>
  <c r="C1899" i="6"/>
  <c r="O1899" i="6"/>
  <c r="N1899" i="6"/>
  <c r="V1899" i="6"/>
  <c r="W1899" i="6" s="1"/>
  <c r="X1899" i="6" s="1"/>
  <c r="C1568" i="6"/>
  <c r="C1582" i="6"/>
  <c r="O1584" i="6"/>
  <c r="O1591" i="6"/>
  <c r="N1599" i="6"/>
  <c r="V1612" i="6"/>
  <c r="W1612" i="6" s="1"/>
  <c r="X1612" i="6" s="1"/>
  <c r="O1615" i="6"/>
  <c r="C1623" i="6"/>
  <c r="O1643" i="6"/>
  <c r="R1656" i="6"/>
  <c r="V1659" i="6"/>
  <c r="W1659" i="6" s="1"/>
  <c r="X1659" i="6" s="1"/>
  <c r="V1681" i="6"/>
  <c r="W1681" i="6" s="1"/>
  <c r="X1681" i="6" s="1"/>
  <c r="O1699" i="6"/>
  <c r="W1699" i="6" s="1"/>
  <c r="N1699" i="6"/>
  <c r="V1700" i="6"/>
  <c r="W1700" i="6" s="1"/>
  <c r="X1700" i="6" s="1"/>
  <c r="C1700" i="6"/>
  <c r="N1700" i="6"/>
  <c r="O1700" i="6"/>
  <c r="V1870" i="6"/>
  <c r="W1870" i="6" s="1"/>
  <c r="X1870" i="6" s="1"/>
  <c r="R1870" i="6"/>
  <c r="O1873" i="6"/>
  <c r="N1873" i="6"/>
  <c r="V1873" i="6"/>
  <c r="W1873" i="6" s="1"/>
  <c r="X1873" i="6" s="1"/>
  <c r="C1873" i="6"/>
  <c r="C1878" i="6"/>
  <c r="O1878" i="6"/>
  <c r="N1878" i="6"/>
  <c r="V1878" i="6"/>
  <c r="W1878" i="6" s="1"/>
  <c r="X1878" i="6" s="1"/>
  <c r="V1596" i="6"/>
  <c r="W1596" i="6" s="1"/>
  <c r="X1596" i="6" s="1"/>
  <c r="O1597" i="6"/>
  <c r="O1599" i="6"/>
  <c r="N1613" i="6"/>
  <c r="V1633" i="6"/>
  <c r="W1633" i="6" s="1"/>
  <c r="X1633" i="6" s="1"/>
  <c r="V1652" i="6"/>
  <c r="W1652" i="6" s="1"/>
  <c r="X1652" i="6" s="1"/>
  <c r="V1663" i="6"/>
  <c r="W1663" i="6" s="1"/>
  <c r="X1663" i="6" s="1"/>
  <c r="V1670" i="6"/>
  <c r="W1670" i="6" s="1"/>
  <c r="X1670" i="6" s="1"/>
  <c r="V1685" i="6"/>
  <c r="W1685" i="6" s="1"/>
  <c r="X1685" i="6" s="1"/>
  <c r="I1685" i="6"/>
  <c r="C1699" i="6"/>
  <c r="W1776" i="6"/>
  <c r="V1864" i="6"/>
  <c r="W1864" i="6" s="1"/>
  <c r="X1864" i="6" s="1"/>
  <c r="I1864" i="6"/>
  <c r="V1867" i="6"/>
  <c r="W1867" i="6" s="1"/>
  <c r="X1867" i="6" s="1"/>
  <c r="T1867" i="6"/>
  <c r="V1896" i="6"/>
  <c r="W1896" i="6" s="1"/>
  <c r="X1896" i="6" s="1"/>
  <c r="C1896" i="6"/>
  <c r="N1896" i="6"/>
  <c r="O1896" i="6"/>
  <c r="V1672" i="6"/>
  <c r="W1672" i="6" s="1"/>
  <c r="X1672" i="6" s="1"/>
  <c r="R1691" i="6"/>
  <c r="V1691" i="6" s="1"/>
  <c r="W1691" i="6" s="1"/>
  <c r="X1691" i="6" s="1"/>
  <c r="C1713" i="6"/>
  <c r="O1713" i="6"/>
  <c r="V1713" i="6"/>
  <c r="W1713" i="6" s="1"/>
  <c r="X1713" i="6" s="1"/>
  <c r="V1827" i="6"/>
  <c r="W1827" i="6" s="1"/>
  <c r="X1827" i="6" s="1"/>
  <c r="C1827" i="6"/>
  <c r="O1827" i="6"/>
  <c r="N1827" i="6"/>
  <c r="V1834" i="6"/>
  <c r="W1834" i="6" s="1"/>
  <c r="X1834" i="6" s="1"/>
  <c r="V1876" i="6"/>
  <c r="C1876" i="6"/>
  <c r="O1876" i="6"/>
  <c r="N1876" i="6"/>
  <c r="I1991" i="6"/>
  <c r="V1991" i="6"/>
  <c r="W1991" i="6" s="1"/>
  <c r="X1991" i="6" s="1"/>
  <c r="O1694" i="6"/>
  <c r="N1694" i="6"/>
  <c r="I1696" i="6"/>
  <c r="I1712" i="6"/>
  <c r="V1694" i="6"/>
  <c r="W1694" i="6" s="1"/>
  <c r="X1694" i="6" s="1"/>
  <c r="V1710" i="6"/>
  <c r="W1710" i="6" s="1"/>
  <c r="X1710" i="6" s="1"/>
  <c r="C1710" i="6"/>
  <c r="O1710" i="6"/>
  <c r="V1714" i="6"/>
  <c r="W1714" i="6" s="1"/>
  <c r="X1714" i="6" s="1"/>
  <c r="C1714" i="6"/>
  <c r="O1714" i="6"/>
  <c r="N1714" i="6"/>
  <c r="V1724" i="6"/>
  <c r="C1724" i="6"/>
  <c r="O1724" i="6"/>
  <c r="V1730" i="6"/>
  <c r="W1730" i="6" s="1"/>
  <c r="V1737" i="6"/>
  <c r="W1737" i="6" s="1"/>
  <c r="X1737" i="6" s="1"/>
  <c r="V1744" i="6"/>
  <c r="W1744" i="6" s="1"/>
  <c r="X1744" i="6" s="1"/>
  <c r="V1751" i="6"/>
  <c r="W1751" i="6" s="1"/>
  <c r="X1751" i="6" s="1"/>
  <c r="V1758" i="6"/>
  <c r="W1758" i="6" s="1"/>
  <c r="V1765" i="6"/>
  <c r="W1765" i="6" s="1"/>
  <c r="X1765" i="6" s="1"/>
  <c r="V1772" i="6"/>
  <c r="W1772" i="6" s="1"/>
  <c r="X1772" i="6" s="1"/>
  <c r="V1779" i="6"/>
  <c r="W1779" i="6" s="1"/>
  <c r="V1786" i="6"/>
  <c r="W1786" i="6" s="1"/>
  <c r="X1786" i="6" s="1"/>
  <c r="V1793" i="6"/>
  <c r="W1793" i="6" s="1"/>
  <c r="X1793" i="6" s="1"/>
  <c r="V1800" i="6"/>
  <c r="W1800" i="6" s="1"/>
  <c r="X1800" i="6" s="1"/>
  <c r="V1819" i="6"/>
  <c r="W1819" i="6" s="1"/>
  <c r="X1819" i="6" s="1"/>
  <c r="C1819" i="6"/>
  <c r="O1819" i="6"/>
  <c r="N1819" i="6"/>
  <c r="I1825" i="6"/>
  <c r="V1825" i="6"/>
  <c r="W1825" i="6" s="1"/>
  <c r="X1825" i="6" s="1"/>
  <c r="V1846" i="6"/>
  <c r="W1846" i="6" s="1"/>
  <c r="T1846" i="6"/>
  <c r="I1905" i="6"/>
  <c r="V1905" i="6"/>
  <c r="W1905" i="6" s="1"/>
  <c r="X1905" i="6" s="1"/>
  <c r="I2085" i="6"/>
  <c r="V2085" i="6"/>
  <c r="W2085" i="6" s="1"/>
  <c r="X2085" i="6" s="1"/>
  <c r="V1689" i="6"/>
  <c r="W1689" i="6" s="1"/>
  <c r="X1689" i="6" s="1"/>
  <c r="C1689" i="6"/>
  <c r="O1701" i="6"/>
  <c r="N1701" i="6"/>
  <c r="V1701" i="6"/>
  <c r="W1701" i="6" s="1"/>
  <c r="X1701" i="6" s="1"/>
  <c r="V1709" i="6"/>
  <c r="W1709" i="6" s="1"/>
  <c r="X1709" i="6" s="1"/>
  <c r="O1715" i="6"/>
  <c r="N1715" i="6"/>
  <c r="V1715" i="6"/>
  <c r="W1715" i="6" s="1"/>
  <c r="X1715" i="6" s="1"/>
  <c r="V1723" i="6"/>
  <c r="W1723" i="6" s="1"/>
  <c r="X1723" i="6" s="1"/>
  <c r="V1818" i="6"/>
  <c r="W1818" i="6" s="1"/>
  <c r="V1828" i="6"/>
  <c r="W1828" i="6" s="1"/>
  <c r="X1828" i="6" s="1"/>
  <c r="V1857" i="6"/>
  <c r="W1857" i="6" s="1"/>
  <c r="I1857" i="6"/>
  <c r="I1870" i="6"/>
  <c r="V1891" i="6"/>
  <c r="W1891" i="6" s="1"/>
  <c r="X1891" i="6" s="1"/>
  <c r="I1891" i="6"/>
  <c r="V1926" i="6"/>
  <c r="W1926" i="6" s="1"/>
  <c r="X1926" i="6" s="1"/>
  <c r="O1673" i="6"/>
  <c r="N1673" i="6"/>
  <c r="C1701" i="6"/>
  <c r="C1715" i="6"/>
  <c r="O1813" i="6"/>
  <c r="N1813" i="6"/>
  <c r="V1813" i="6"/>
  <c r="W1813" i="6" s="1"/>
  <c r="X1813" i="6" s="1"/>
  <c r="C1813" i="6"/>
  <c r="V1860" i="6"/>
  <c r="W1860" i="6" s="1"/>
  <c r="X1860" i="6" s="1"/>
  <c r="T1860" i="6"/>
  <c r="C1673" i="6"/>
  <c r="V1675" i="6"/>
  <c r="W1675" i="6" s="1"/>
  <c r="X1675" i="6" s="1"/>
  <c r="V1682" i="6"/>
  <c r="W1682" i="6" s="1"/>
  <c r="X1682" i="6" s="1"/>
  <c r="C1682" i="6"/>
  <c r="O1687" i="6"/>
  <c r="N1687" i="6"/>
  <c r="O1680" i="6"/>
  <c r="N1680" i="6"/>
  <c r="I1694" i="6"/>
  <c r="C1706" i="6"/>
  <c r="O1706" i="6"/>
  <c r="V1706" i="6"/>
  <c r="W1706" i="6" s="1"/>
  <c r="C1720" i="6"/>
  <c r="O1720" i="6"/>
  <c r="V1720" i="6"/>
  <c r="R1802" i="6"/>
  <c r="V1802" i="6"/>
  <c r="W1802" i="6" s="1"/>
  <c r="X1802" i="6" s="1"/>
  <c r="O1804" i="6"/>
  <c r="N1804" i="6"/>
  <c r="V1804" i="6"/>
  <c r="W1804" i="6" s="1"/>
  <c r="X1804" i="6" s="1"/>
  <c r="I1820" i="6"/>
  <c r="V1820" i="6"/>
  <c r="W1820" i="6" s="1"/>
  <c r="X1820" i="6" s="1"/>
  <c r="I1719" i="6"/>
  <c r="C1804" i="6"/>
  <c r="V1832" i="6"/>
  <c r="W1832" i="6" s="1"/>
  <c r="X1832" i="6" s="1"/>
  <c r="V1863" i="6"/>
  <c r="W1863" i="6" s="1"/>
  <c r="X1863" i="6" s="1"/>
  <c r="V1881" i="6"/>
  <c r="W1881" i="6" s="1"/>
  <c r="I1898" i="6"/>
  <c r="V1898" i="6"/>
  <c r="W1898" i="6" s="1"/>
  <c r="X1898" i="6" s="1"/>
  <c r="I1619" i="6"/>
  <c r="I1633" i="6"/>
  <c r="I1647" i="6"/>
  <c r="V1673" i="6"/>
  <c r="W1673" i="6" s="1"/>
  <c r="X1673" i="6" s="1"/>
  <c r="N1678" i="6"/>
  <c r="V1687" i="6"/>
  <c r="W1687" i="6" s="1"/>
  <c r="X1687" i="6" s="1"/>
  <c r="V1616" i="6"/>
  <c r="W1616" i="6" s="1"/>
  <c r="O1624" i="6"/>
  <c r="N1624" i="6"/>
  <c r="V1630" i="6"/>
  <c r="W1630" i="6" s="1"/>
  <c r="X1630" i="6" s="1"/>
  <c r="O1638" i="6"/>
  <c r="N1638" i="6"/>
  <c r="V1644" i="6"/>
  <c r="W1644" i="6" s="1"/>
  <c r="X1644" i="6" s="1"/>
  <c r="O1652" i="6"/>
  <c r="N1652" i="6"/>
  <c r="N1672" i="6"/>
  <c r="V1680" i="6"/>
  <c r="W1680" i="6" s="1"/>
  <c r="X1680" i="6" s="1"/>
  <c r="I1682" i="6"/>
  <c r="V1695" i="6"/>
  <c r="W1695" i="6" s="1"/>
  <c r="X1695" i="6" s="1"/>
  <c r="V1703" i="6"/>
  <c r="C1703" i="6"/>
  <c r="O1703" i="6"/>
  <c r="V1707" i="6"/>
  <c r="W1707" i="6" s="1"/>
  <c r="X1707" i="6" s="1"/>
  <c r="C1707" i="6"/>
  <c r="O1707" i="6"/>
  <c r="N1707" i="6"/>
  <c r="V1717" i="6"/>
  <c r="W1717" i="6" s="1"/>
  <c r="X1717" i="6" s="1"/>
  <c r="C1717" i="6"/>
  <c r="O1717" i="6"/>
  <c r="V1721" i="6"/>
  <c r="W1721" i="6" s="1"/>
  <c r="X1721" i="6" s="1"/>
  <c r="C1721" i="6"/>
  <c r="O1721" i="6"/>
  <c r="N1721" i="6"/>
  <c r="O1806" i="6"/>
  <c r="N1806" i="6"/>
  <c r="V1806" i="6"/>
  <c r="W1806" i="6" s="1"/>
  <c r="X1806" i="6" s="1"/>
  <c r="C1806" i="6"/>
  <c r="V1807" i="6"/>
  <c r="W1807" i="6" s="1"/>
  <c r="V1838" i="6"/>
  <c r="V1850" i="6"/>
  <c r="W1850" i="6" s="1"/>
  <c r="X1850" i="6" s="1"/>
  <c r="I1850" i="6"/>
  <c r="V1626" i="6"/>
  <c r="W1626" i="6" s="1"/>
  <c r="X1626" i="6" s="1"/>
  <c r="V1640" i="6"/>
  <c r="W1640" i="6" s="1"/>
  <c r="X1640" i="6" s="1"/>
  <c r="V1654" i="6"/>
  <c r="W1654" i="6" s="1"/>
  <c r="V1665" i="6"/>
  <c r="W1665" i="6" s="1"/>
  <c r="O1672" i="6"/>
  <c r="V1693" i="6"/>
  <c r="W1693" i="6" s="1"/>
  <c r="X1693" i="6" s="1"/>
  <c r="N1693" i="6"/>
  <c r="V1696" i="6"/>
  <c r="W1696" i="6" s="1"/>
  <c r="X1696" i="6" s="1"/>
  <c r="C1696" i="6"/>
  <c r="O1696" i="6"/>
  <c r="V1702" i="6"/>
  <c r="W1702" i="6" s="1"/>
  <c r="O1708" i="6"/>
  <c r="N1708" i="6"/>
  <c r="V1708" i="6"/>
  <c r="W1708" i="6" s="1"/>
  <c r="N1713" i="6"/>
  <c r="V1716" i="6"/>
  <c r="W1716" i="6" s="1"/>
  <c r="O1722" i="6"/>
  <c r="N1722" i="6"/>
  <c r="V1722" i="6"/>
  <c r="W1722" i="6" s="1"/>
  <c r="X1722" i="6" s="1"/>
  <c r="V1735" i="6"/>
  <c r="W1735" i="6" s="1"/>
  <c r="X1735" i="6" s="1"/>
  <c r="C1735" i="6"/>
  <c r="O1735" i="6"/>
  <c r="N1735" i="6"/>
  <c r="O1736" i="6"/>
  <c r="N1736" i="6"/>
  <c r="V1736" i="6"/>
  <c r="W1736" i="6" s="1"/>
  <c r="X1736" i="6" s="1"/>
  <c r="V1742" i="6"/>
  <c r="W1742" i="6" s="1"/>
  <c r="X1742" i="6" s="1"/>
  <c r="C1742" i="6"/>
  <c r="O1742" i="6"/>
  <c r="N1742" i="6"/>
  <c r="O1743" i="6"/>
  <c r="N1743" i="6"/>
  <c r="V1743" i="6"/>
  <c r="V1749" i="6"/>
  <c r="C1749" i="6"/>
  <c r="O1749" i="6"/>
  <c r="N1749" i="6"/>
  <c r="O1750" i="6"/>
  <c r="N1750" i="6"/>
  <c r="V1750" i="6"/>
  <c r="W1750" i="6" s="1"/>
  <c r="X1750" i="6" s="1"/>
  <c r="V1756" i="6"/>
  <c r="W1756" i="6" s="1"/>
  <c r="X1756" i="6" s="1"/>
  <c r="C1756" i="6"/>
  <c r="O1756" i="6"/>
  <c r="N1756" i="6"/>
  <c r="O1757" i="6"/>
  <c r="N1757" i="6"/>
  <c r="V1757" i="6"/>
  <c r="W1757" i="6" s="1"/>
  <c r="X1757" i="6" s="1"/>
  <c r="V1763" i="6"/>
  <c r="W1763" i="6" s="1"/>
  <c r="X1763" i="6" s="1"/>
  <c r="C1763" i="6"/>
  <c r="O1763" i="6"/>
  <c r="N1763" i="6"/>
  <c r="O1764" i="6"/>
  <c r="N1764" i="6"/>
  <c r="V1764" i="6"/>
  <c r="W1764" i="6" s="1"/>
  <c r="X1764" i="6" s="1"/>
  <c r="V1770" i="6"/>
  <c r="W1770" i="6" s="1"/>
  <c r="X1770" i="6" s="1"/>
  <c r="C1770" i="6"/>
  <c r="O1770" i="6"/>
  <c r="N1770" i="6"/>
  <c r="O1771" i="6"/>
  <c r="N1771" i="6"/>
  <c r="V1771" i="6"/>
  <c r="W1771" i="6" s="1"/>
  <c r="X1771" i="6" s="1"/>
  <c r="V1777" i="6"/>
  <c r="W1777" i="6" s="1"/>
  <c r="X1777" i="6" s="1"/>
  <c r="C1777" i="6"/>
  <c r="O1777" i="6"/>
  <c r="N1777" i="6"/>
  <c r="O1778" i="6"/>
  <c r="N1778" i="6"/>
  <c r="V1778" i="6"/>
  <c r="W1778" i="6" s="1"/>
  <c r="X1778" i="6" s="1"/>
  <c r="V1784" i="6"/>
  <c r="W1784" i="6" s="1"/>
  <c r="X1784" i="6" s="1"/>
  <c r="C1784" i="6"/>
  <c r="O1784" i="6"/>
  <c r="N1784" i="6"/>
  <c r="O1785" i="6"/>
  <c r="N1785" i="6"/>
  <c r="V1785" i="6"/>
  <c r="W1785" i="6" s="1"/>
  <c r="X1785" i="6" s="1"/>
  <c r="V1791" i="6"/>
  <c r="W1791" i="6" s="1"/>
  <c r="X1791" i="6" s="1"/>
  <c r="C1791" i="6"/>
  <c r="O1791" i="6"/>
  <c r="N1791" i="6"/>
  <c r="O1792" i="6"/>
  <c r="N1792" i="6"/>
  <c r="V1792" i="6"/>
  <c r="W1792" i="6" s="1"/>
  <c r="X1792" i="6" s="1"/>
  <c r="V1798" i="6"/>
  <c r="W1798" i="6" s="1"/>
  <c r="X1798" i="6" s="1"/>
  <c r="C1798" i="6"/>
  <c r="O1798" i="6"/>
  <c r="N1798" i="6"/>
  <c r="I1802" i="6"/>
  <c r="V1814" i="6"/>
  <c r="W1814" i="6" s="1"/>
  <c r="X1814" i="6" s="1"/>
  <c r="T1853" i="6"/>
  <c r="V1853" i="6" s="1"/>
  <c r="W1853" i="6" s="1"/>
  <c r="X1853" i="6" s="1"/>
  <c r="V1893" i="6"/>
  <c r="W1893" i="6" s="1"/>
  <c r="N1893" i="6"/>
  <c r="C1893" i="6"/>
  <c r="O1893" i="6"/>
  <c r="C1906" i="6"/>
  <c r="O1906" i="6"/>
  <c r="N1906" i="6"/>
  <c r="V1830" i="6"/>
  <c r="W1830" i="6" s="1"/>
  <c r="X1830" i="6" s="1"/>
  <c r="V1841" i="6"/>
  <c r="W1841" i="6" s="1"/>
  <c r="X1841" i="6" s="1"/>
  <c r="V1877" i="6"/>
  <c r="W1877" i="6" s="1"/>
  <c r="X1877" i="6" s="1"/>
  <c r="V1914" i="6"/>
  <c r="W1914" i="6" s="1"/>
  <c r="X1914" i="6" s="1"/>
  <c r="C1914" i="6"/>
  <c r="O1914" i="6"/>
  <c r="N1914" i="6"/>
  <c r="O1915" i="6"/>
  <c r="N1915" i="6"/>
  <c r="V1822" i="6"/>
  <c r="W1822" i="6" s="1"/>
  <c r="X1822" i="6" s="1"/>
  <c r="C1830" i="6"/>
  <c r="V1848" i="6"/>
  <c r="W1848" i="6" s="1"/>
  <c r="X1848" i="6" s="1"/>
  <c r="V1855" i="6"/>
  <c r="W1855" i="6" s="1"/>
  <c r="V1862" i="6"/>
  <c r="W1862" i="6" s="1"/>
  <c r="X1862" i="6" s="1"/>
  <c r="V1886" i="6"/>
  <c r="W1886" i="6" s="1"/>
  <c r="X1886" i="6" s="1"/>
  <c r="N1886" i="6"/>
  <c r="V1889" i="6"/>
  <c r="W1889" i="6" s="1"/>
  <c r="X1889" i="6" s="1"/>
  <c r="C1889" i="6"/>
  <c r="C1892" i="6"/>
  <c r="O1892" i="6"/>
  <c r="V1892" i="6"/>
  <c r="W1892" i="6" s="1"/>
  <c r="C1915" i="6"/>
  <c r="V1915" i="6"/>
  <c r="W1915" i="6" s="1"/>
  <c r="X1915" i="6" s="1"/>
  <c r="W1932" i="6"/>
  <c r="I1970" i="6"/>
  <c r="V1970" i="6"/>
  <c r="W1970" i="6" s="1"/>
  <c r="X1970" i="6" s="1"/>
  <c r="W2005" i="6"/>
  <c r="O1801" i="6"/>
  <c r="C1811" i="6"/>
  <c r="V1824" i="6"/>
  <c r="W1824" i="6" s="1"/>
  <c r="X1824" i="6" s="1"/>
  <c r="O1838" i="6"/>
  <c r="N1838" i="6"/>
  <c r="V1880" i="6"/>
  <c r="W1880" i="6" s="1"/>
  <c r="C1886" i="6"/>
  <c r="O1954" i="6"/>
  <c r="W1954" i="6" s="1"/>
  <c r="N1954" i="6"/>
  <c r="V2031" i="6"/>
  <c r="W2031" i="6" s="1"/>
  <c r="X2031" i="6" s="1"/>
  <c r="T1799" i="6"/>
  <c r="V1799" i="6" s="1"/>
  <c r="W1799" i="6" s="1"/>
  <c r="X1799" i="6" s="1"/>
  <c r="O1817" i="6"/>
  <c r="N1817" i="6"/>
  <c r="T1834" i="6"/>
  <c r="V1840" i="6"/>
  <c r="W1840" i="6" s="1"/>
  <c r="X1840" i="6" s="1"/>
  <c r="R1842" i="6"/>
  <c r="V1842" i="6" s="1"/>
  <c r="W1842" i="6" s="1"/>
  <c r="X1842" i="6" s="1"/>
  <c r="V1844" i="6"/>
  <c r="W1844" i="6" s="1"/>
  <c r="X1844" i="6" s="1"/>
  <c r="V1851" i="6"/>
  <c r="W1851" i="6" s="1"/>
  <c r="X1851" i="6" s="1"/>
  <c r="V1858" i="6"/>
  <c r="W1858" i="6" s="1"/>
  <c r="X1858" i="6" s="1"/>
  <c r="V1865" i="6"/>
  <c r="W1865" i="6" s="1"/>
  <c r="X1865" i="6" s="1"/>
  <c r="V1875" i="6"/>
  <c r="W1875" i="6" s="1"/>
  <c r="X1875" i="6" s="1"/>
  <c r="C1875" i="6"/>
  <c r="I1901" i="6"/>
  <c r="V1910" i="6"/>
  <c r="W1910" i="6" s="1"/>
  <c r="X1910" i="6" s="1"/>
  <c r="C1910" i="6"/>
  <c r="O1910" i="6"/>
  <c r="I1919" i="6"/>
  <c r="V1921" i="6"/>
  <c r="W1921" i="6" s="1"/>
  <c r="X1921" i="6" s="1"/>
  <c r="C1921" i="6"/>
  <c r="O1921" i="6"/>
  <c r="N1921" i="6"/>
  <c r="O1922" i="6"/>
  <c r="N1922" i="6"/>
  <c r="I1952" i="6"/>
  <c r="C1954" i="6"/>
  <c r="O1961" i="6"/>
  <c r="N1961" i="6"/>
  <c r="V1961" i="6"/>
  <c r="W1961" i="6" s="1"/>
  <c r="X1961" i="6" s="1"/>
  <c r="C1961" i="6"/>
  <c r="O1731" i="6"/>
  <c r="O1738" i="6"/>
  <c r="O1745" i="6"/>
  <c r="O1752" i="6"/>
  <c r="W1752" i="6" s="1"/>
  <c r="O1759" i="6"/>
  <c r="W1759" i="6" s="1"/>
  <c r="O1766" i="6"/>
  <c r="O1773" i="6"/>
  <c r="O1780" i="6"/>
  <c r="O1787" i="6"/>
  <c r="O1794" i="6"/>
  <c r="V1811" i="6"/>
  <c r="W1811" i="6" s="1"/>
  <c r="X1811" i="6" s="1"/>
  <c r="V1836" i="6"/>
  <c r="W1836" i="6" s="1"/>
  <c r="N1869" i="6"/>
  <c r="O1879" i="6"/>
  <c r="O1887" i="6"/>
  <c r="N1887" i="6"/>
  <c r="T1890" i="6"/>
  <c r="V1890" i="6" s="1"/>
  <c r="W1890" i="6" s="1"/>
  <c r="V1903" i="6"/>
  <c r="W1903" i="6" s="1"/>
  <c r="C1903" i="6"/>
  <c r="V1962" i="6"/>
  <c r="W1962" i="6" s="1"/>
  <c r="X1962" i="6" s="1"/>
  <c r="C1963" i="6"/>
  <c r="N1963" i="6"/>
  <c r="O1963" i="6"/>
  <c r="V1963" i="6"/>
  <c r="C1966" i="6"/>
  <c r="O1966" i="6"/>
  <c r="V1966" i="6"/>
  <c r="N1966" i="6"/>
  <c r="I1994" i="6"/>
  <c r="I2046" i="6"/>
  <c r="T1725" i="6"/>
  <c r="V1725" i="6" s="1"/>
  <c r="W1725" i="6" s="1"/>
  <c r="N1727" i="6"/>
  <c r="T1732" i="6"/>
  <c r="V1732" i="6" s="1"/>
  <c r="W1732" i="6" s="1"/>
  <c r="X1732" i="6" s="1"/>
  <c r="N1734" i="6"/>
  <c r="T1739" i="6"/>
  <c r="V1739" i="6" s="1"/>
  <c r="W1739" i="6" s="1"/>
  <c r="X1739" i="6" s="1"/>
  <c r="N1741" i="6"/>
  <c r="N1748" i="6"/>
  <c r="N1755" i="6"/>
  <c r="N1762" i="6"/>
  <c r="N1769" i="6"/>
  <c r="N1776" i="6"/>
  <c r="N1783" i="6"/>
  <c r="N1790" i="6"/>
  <c r="N1797" i="6"/>
  <c r="O1803" i="6"/>
  <c r="N1803" i="6"/>
  <c r="V1815" i="6"/>
  <c r="W1815" i="6" s="1"/>
  <c r="X1815" i="6" s="1"/>
  <c r="T1821" i="6"/>
  <c r="V1821" i="6" s="1"/>
  <c r="W1821" i="6" s="1"/>
  <c r="X1821" i="6" s="1"/>
  <c r="R1823" i="6"/>
  <c r="V1823" i="6" s="1"/>
  <c r="W1823" i="6" s="1"/>
  <c r="N1841" i="6"/>
  <c r="T1849" i="6"/>
  <c r="V1849" i="6" s="1"/>
  <c r="W1849" i="6" s="1"/>
  <c r="X1849" i="6" s="1"/>
  <c r="T1856" i="6"/>
  <c r="V1856" i="6" s="1"/>
  <c r="W1856" i="6" s="1"/>
  <c r="X1856" i="6" s="1"/>
  <c r="T1863" i="6"/>
  <c r="O1869" i="6"/>
  <c r="V1902" i="6"/>
  <c r="W1902" i="6" s="1"/>
  <c r="X1902" i="6" s="1"/>
  <c r="V1917" i="6"/>
  <c r="W1917" i="6" s="1"/>
  <c r="X1917" i="6" s="1"/>
  <c r="C1917" i="6"/>
  <c r="O1917" i="6"/>
  <c r="I1926" i="6"/>
  <c r="V1928" i="6"/>
  <c r="C1928" i="6"/>
  <c r="O1928" i="6"/>
  <c r="N1928" i="6"/>
  <c r="O1929" i="6"/>
  <c r="W1929" i="6" s="1"/>
  <c r="N1929" i="6"/>
  <c r="R2011" i="6"/>
  <c r="V2011" i="6" s="1"/>
  <c r="W2011" i="6" s="1"/>
  <c r="X2011" i="6" s="1"/>
  <c r="V2018" i="6"/>
  <c r="W2018" i="6" s="1"/>
  <c r="O1727" i="6"/>
  <c r="C1731" i="6"/>
  <c r="O1734" i="6"/>
  <c r="C1738" i="6"/>
  <c r="O1741" i="6"/>
  <c r="C1745" i="6"/>
  <c r="O1748" i="6"/>
  <c r="C1752" i="6"/>
  <c r="O1755" i="6"/>
  <c r="C1759" i="6"/>
  <c r="O1762" i="6"/>
  <c r="C1766" i="6"/>
  <c r="O1769" i="6"/>
  <c r="C1773" i="6"/>
  <c r="O1776" i="6"/>
  <c r="C1780" i="6"/>
  <c r="O1783" i="6"/>
  <c r="C1787" i="6"/>
  <c r="O1790" i="6"/>
  <c r="C1794" i="6"/>
  <c r="O1797" i="6"/>
  <c r="C1803" i="6"/>
  <c r="O1810" i="6"/>
  <c r="N1810" i="6"/>
  <c r="V1817" i="6"/>
  <c r="W1817" i="6" s="1"/>
  <c r="X1817" i="6" s="1"/>
  <c r="N1820" i="6"/>
  <c r="O1831" i="6"/>
  <c r="N1831" i="6"/>
  <c r="O1841" i="6"/>
  <c r="V1847" i="6"/>
  <c r="W1847" i="6" s="1"/>
  <c r="C1847" i="6"/>
  <c r="N1848" i="6"/>
  <c r="V1854" i="6"/>
  <c r="W1854" i="6" s="1"/>
  <c r="X1854" i="6" s="1"/>
  <c r="C1854" i="6"/>
  <c r="N1855" i="6"/>
  <c r="V1861" i="6"/>
  <c r="W1861" i="6" s="1"/>
  <c r="X1861" i="6" s="1"/>
  <c r="C1861" i="6"/>
  <c r="N1862" i="6"/>
  <c r="V1868" i="6"/>
  <c r="W1868" i="6" s="1"/>
  <c r="X1868" i="6" s="1"/>
  <c r="C1868" i="6"/>
  <c r="V1887" i="6"/>
  <c r="W1887" i="6" s="1"/>
  <c r="X1887" i="6" s="1"/>
  <c r="V1900" i="6"/>
  <c r="W1900" i="6" s="1"/>
  <c r="N1900" i="6"/>
  <c r="V1907" i="6"/>
  <c r="W1907" i="6" s="1"/>
  <c r="X1907" i="6" s="1"/>
  <c r="O1907" i="6"/>
  <c r="N1907" i="6"/>
  <c r="V1911" i="6"/>
  <c r="W1911" i="6" s="1"/>
  <c r="X1911" i="6" s="1"/>
  <c r="V1916" i="6"/>
  <c r="W1916" i="6" s="1"/>
  <c r="V1935" i="6"/>
  <c r="W1935" i="6" s="1"/>
  <c r="X1935" i="6" s="1"/>
  <c r="C1935" i="6"/>
  <c r="O1935" i="6"/>
  <c r="N1935" i="6"/>
  <c r="O1936" i="6"/>
  <c r="N1936" i="6"/>
  <c r="V1936" i="6"/>
  <c r="W1936" i="6" s="1"/>
  <c r="X1936" i="6" s="1"/>
  <c r="V1942" i="6"/>
  <c r="C1942" i="6"/>
  <c r="O1942" i="6"/>
  <c r="N1942" i="6"/>
  <c r="O1943" i="6"/>
  <c r="N1943" i="6"/>
  <c r="V1943" i="6"/>
  <c r="W1943" i="6" s="1"/>
  <c r="V1956" i="6"/>
  <c r="W1956" i="6" s="1"/>
  <c r="V1746" i="6"/>
  <c r="W1746" i="6" s="1"/>
  <c r="X1746" i="6" s="1"/>
  <c r="V1753" i="6"/>
  <c r="W1753" i="6" s="1"/>
  <c r="X1753" i="6" s="1"/>
  <c r="V1760" i="6"/>
  <c r="W1760" i="6" s="1"/>
  <c r="X1760" i="6" s="1"/>
  <c r="V1767" i="6"/>
  <c r="W1767" i="6" s="1"/>
  <c r="V1774" i="6"/>
  <c r="W1774" i="6" s="1"/>
  <c r="X1774" i="6" s="1"/>
  <c r="V1781" i="6"/>
  <c r="W1781" i="6" s="1"/>
  <c r="X1781" i="6" s="1"/>
  <c r="V1788" i="6"/>
  <c r="W1788" i="6" s="1"/>
  <c r="X1788" i="6" s="1"/>
  <c r="V1795" i="6"/>
  <c r="W1795" i="6" s="1"/>
  <c r="X1795" i="6" s="1"/>
  <c r="V1805" i="6"/>
  <c r="W1805" i="6" s="1"/>
  <c r="X1805" i="6" s="1"/>
  <c r="V1833" i="6"/>
  <c r="W1833" i="6" s="1"/>
  <c r="X1833" i="6" s="1"/>
  <c r="O1845" i="6"/>
  <c r="N1845" i="6"/>
  <c r="O1852" i="6"/>
  <c r="N1852" i="6"/>
  <c r="O1859" i="6"/>
  <c r="N1859" i="6"/>
  <c r="O1866" i="6"/>
  <c r="N1866" i="6"/>
  <c r="O1894" i="6"/>
  <c r="N1894" i="6"/>
  <c r="C1900" i="6"/>
  <c r="C1907" i="6"/>
  <c r="I1933" i="6"/>
  <c r="C1936" i="6"/>
  <c r="I1940" i="6"/>
  <c r="C1943" i="6"/>
  <c r="I1984" i="6"/>
  <c r="V1984" i="6"/>
  <c r="W1984" i="6" s="1"/>
  <c r="X1984" i="6" s="1"/>
  <c r="I2011" i="6"/>
  <c r="I2210" i="6"/>
  <c r="V2210" i="6"/>
  <c r="W2210" i="6" s="1"/>
  <c r="X2210" i="6" s="1"/>
  <c r="C1805" i="6"/>
  <c r="V1812" i="6"/>
  <c r="W1812" i="6" s="1"/>
  <c r="X1812" i="6" s="1"/>
  <c r="C1833" i="6"/>
  <c r="V1837" i="6"/>
  <c r="W1837" i="6" s="1"/>
  <c r="X1837" i="6" s="1"/>
  <c r="C1845" i="6"/>
  <c r="C1852" i="6"/>
  <c r="C1859" i="6"/>
  <c r="C1866" i="6"/>
  <c r="C1869" i="6"/>
  <c r="C1871" i="6"/>
  <c r="O1871" i="6"/>
  <c r="V1871" i="6"/>
  <c r="W1871" i="6" s="1"/>
  <c r="X1871" i="6" s="1"/>
  <c r="C1879" i="6"/>
  <c r="C1894" i="6"/>
  <c r="T1908" i="6"/>
  <c r="V1912" i="6"/>
  <c r="W1912" i="6" s="1"/>
  <c r="X1912" i="6" s="1"/>
  <c r="R1919" i="6"/>
  <c r="V1919" i="6" s="1"/>
  <c r="W1919" i="6" s="1"/>
  <c r="X1919" i="6" s="1"/>
  <c r="V1924" i="6"/>
  <c r="W1924" i="6" s="1"/>
  <c r="X1924" i="6" s="1"/>
  <c r="C1924" i="6"/>
  <c r="O1924" i="6"/>
  <c r="T1949" i="6"/>
  <c r="V1949" i="6" s="1"/>
  <c r="W1949" i="6" s="1"/>
  <c r="X1949" i="6" s="1"/>
  <c r="V1997" i="6"/>
  <c r="W1997" i="6" s="1"/>
  <c r="X1997" i="6" s="1"/>
  <c r="V2032" i="6"/>
  <c r="W2032" i="6" s="1"/>
  <c r="R2075" i="6"/>
  <c r="V2075" i="6" s="1"/>
  <c r="W2075" i="6" s="1"/>
  <c r="X2075" i="6" s="1"/>
  <c r="N1621" i="6"/>
  <c r="N1628" i="6"/>
  <c r="N1635" i="6"/>
  <c r="N1642" i="6"/>
  <c r="N1649" i="6"/>
  <c r="N1656" i="6"/>
  <c r="N1663" i="6"/>
  <c r="N1670" i="6"/>
  <c r="N1677" i="6"/>
  <c r="O1802" i="6"/>
  <c r="V1803" i="6"/>
  <c r="W1803" i="6" s="1"/>
  <c r="X1803" i="6" s="1"/>
  <c r="C1812" i="6"/>
  <c r="V1816" i="6"/>
  <c r="W1816" i="6" s="1"/>
  <c r="X1816" i="6" s="1"/>
  <c r="C1837" i="6"/>
  <c r="O1843" i="6"/>
  <c r="I1876" i="6"/>
  <c r="T1888" i="6"/>
  <c r="V1888" i="6" s="1"/>
  <c r="W1888" i="6" s="1"/>
  <c r="X1888" i="6" s="1"/>
  <c r="N1889" i="6"/>
  <c r="V1894" i="6"/>
  <c r="W1894" i="6" s="1"/>
  <c r="X1894" i="6" s="1"/>
  <c r="O1908" i="6"/>
  <c r="N1908" i="6"/>
  <c r="V1918" i="6"/>
  <c r="W1918" i="6" s="1"/>
  <c r="V1923" i="6"/>
  <c r="W1923" i="6" s="1"/>
  <c r="X1923" i="6" s="1"/>
  <c r="V1955" i="6"/>
  <c r="W1955" i="6" s="1"/>
  <c r="X1955" i="6" s="1"/>
  <c r="C1956" i="6"/>
  <c r="N1956" i="6"/>
  <c r="O1956" i="6"/>
  <c r="V1968" i="6"/>
  <c r="W1968" i="6" s="1"/>
  <c r="I1996" i="6"/>
  <c r="V1996" i="6"/>
  <c r="W1996" i="6" s="1"/>
  <c r="X1996" i="6" s="1"/>
  <c r="V1810" i="6"/>
  <c r="W1810" i="6" s="1"/>
  <c r="X1810" i="6" s="1"/>
  <c r="N1830" i="6"/>
  <c r="V1831" i="6"/>
  <c r="W1831" i="6" s="1"/>
  <c r="X1831" i="6" s="1"/>
  <c r="T1839" i="6"/>
  <c r="V1839" i="6" s="1"/>
  <c r="W1839" i="6" s="1"/>
  <c r="X1839" i="6" s="1"/>
  <c r="V1845" i="6"/>
  <c r="W1845" i="6" s="1"/>
  <c r="I1847" i="6"/>
  <c r="V1852" i="6"/>
  <c r="W1852" i="6" s="1"/>
  <c r="X1852" i="6" s="1"/>
  <c r="I1854" i="6"/>
  <c r="V1859" i="6"/>
  <c r="I1861" i="6"/>
  <c r="V1866" i="6"/>
  <c r="W1866" i="6" s="1"/>
  <c r="X1866" i="6" s="1"/>
  <c r="T1874" i="6"/>
  <c r="V1874" i="6" s="1"/>
  <c r="W1874" i="6" s="1"/>
  <c r="X1874" i="6" s="1"/>
  <c r="O1886" i="6"/>
  <c r="I1887" i="6"/>
  <c r="O1889" i="6"/>
  <c r="I1897" i="6"/>
  <c r="O1901" i="6"/>
  <c r="N1901" i="6"/>
  <c r="V1952" i="6"/>
  <c r="W1952" i="6" s="1"/>
  <c r="X1952" i="6" s="1"/>
  <c r="C2026" i="6"/>
  <c r="N2026" i="6"/>
  <c r="V2026" i="6"/>
  <c r="O2026" i="6"/>
  <c r="I2033" i="6"/>
  <c r="V2033" i="6"/>
  <c r="W2033" i="6" s="1"/>
  <c r="X2033" i="6" s="1"/>
  <c r="I2072" i="6"/>
  <c r="V2072" i="6"/>
  <c r="W2072" i="6" s="1"/>
  <c r="X2072" i="6" s="1"/>
  <c r="I2075" i="6"/>
  <c r="O1824" i="6"/>
  <c r="N1824" i="6"/>
  <c r="O1830" i="6"/>
  <c r="C1843" i="6"/>
  <c r="N1875" i="6"/>
  <c r="V1882" i="6"/>
  <c r="W1882" i="6" s="1"/>
  <c r="X1882" i="6" s="1"/>
  <c r="C1882" i="6"/>
  <c r="C1885" i="6"/>
  <c r="O1885" i="6"/>
  <c r="V1885" i="6"/>
  <c r="W1885" i="6" s="1"/>
  <c r="N1892" i="6"/>
  <c r="C1901" i="6"/>
  <c r="I1904" i="6"/>
  <c r="N1910" i="6"/>
  <c r="V1925" i="6"/>
  <c r="W1925" i="6" s="1"/>
  <c r="X1925" i="6" s="1"/>
  <c r="V1931" i="6"/>
  <c r="W1931" i="6" s="1"/>
  <c r="X1931" i="6" s="1"/>
  <c r="C1931" i="6"/>
  <c r="O1931" i="6"/>
  <c r="V1938" i="6"/>
  <c r="W1938" i="6" s="1"/>
  <c r="X1938" i="6" s="1"/>
  <c r="O1946" i="6"/>
  <c r="N1946" i="6"/>
  <c r="V1946" i="6"/>
  <c r="W1946" i="6" s="1"/>
  <c r="V2004" i="6"/>
  <c r="W2004" i="6" s="1"/>
  <c r="X2004" i="6" s="1"/>
  <c r="I1805" i="6"/>
  <c r="V1826" i="6"/>
  <c r="W1826" i="6" s="1"/>
  <c r="X1826" i="6" s="1"/>
  <c r="I1833" i="6"/>
  <c r="N1840" i="6"/>
  <c r="N1844" i="6"/>
  <c r="N1851" i="6"/>
  <c r="N1858" i="6"/>
  <c r="N1865" i="6"/>
  <c r="V1872" i="6"/>
  <c r="W1872" i="6" s="1"/>
  <c r="X1872" i="6" s="1"/>
  <c r="O1875" i="6"/>
  <c r="O1880" i="6"/>
  <c r="N1880" i="6"/>
  <c r="T1895" i="6"/>
  <c r="V1895" i="6" s="1"/>
  <c r="W1895" i="6" s="1"/>
  <c r="X1895" i="6" s="1"/>
  <c r="V1901" i="6"/>
  <c r="W1901" i="6" s="1"/>
  <c r="X1901" i="6" s="1"/>
  <c r="V1930" i="6"/>
  <c r="W1930" i="6" s="1"/>
  <c r="X1930" i="6" s="1"/>
  <c r="V1937" i="6"/>
  <c r="W1937" i="6" s="1"/>
  <c r="X1937" i="6" s="1"/>
  <c r="V1944" i="6"/>
  <c r="W1944" i="6" s="1"/>
  <c r="X1944" i="6" s="1"/>
  <c r="V1982" i="6"/>
  <c r="W1982" i="6" s="1"/>
  <c r="V2046" i="6"/>
  <c r="W2046" i="6" s="1"/>
  <c r="X2046" i="6" s="1"/>
  <c r="I2081" i="6"/>
  <c r="V2081" i="6"/>
  <c r="W2081" i="6" s="1"/>
  <c r="X2081" i="6" s="1"/>
  <c r="V1976" i="6"/>
  <c r="W1976" i="6" s="1"/>
  <c r="C1991" i="6"/>
  <c r="N1991" i="6"/>
  <c r="V2008" i="6"/>
  <c r="V2023" i="6"/>
  <c r="W2023" i="6" s="1"/>
  <c r="X2023" i="6" s="1"/>
  <c r="V2043" i="6"/>
  <c r="W2043" i="6" s="1"/>
  <c r="N2049" i="6"/>
  <c r="V2049" i="6"/>
  <c r="W2049" i="6" s="1"/>
  <c r="V2051" i="6"/>
  <c r="W2051" i="6" s="1"/>
  <c r="X2051" i="6" s="1"/>
  <c r="R2051" i="6"/>
  <c r="V2056" i="6"/>
  <c r="W2056" i="6" s="1"/>
  <c r="X2056" i="6" s="1"/>
  <c r="C2056" i="6"/>
  <c r="N2056" i="6"/>
  <c r="O2066" i="6"/>
  <c r="N2066" i="6"/>
  <c r="C2066" i="6"/>
  <c r="V2074" i="6"/>
  <c r="W2074" i="6" s="1"/>
  <c r="X2074" i="6" s="1"/>
  <c r="C2074" i="6"/>
  <c r="N2074" i="6"/>
  <c r="R2113" i="6"/>
  <c r="V2113" i="6"/>
  <c r="W2113" i="6" s="1"/>
  <c r="X2113" i="6" s="1"/>
  <c r="V2121" i="6"/>
  <c r="W2121" i="6" s="1"/>
  <c r="X2121" i="6" s="1"/>
  <c r="V2134" i="6"/>
  <c r="W2134" i="6" s="1"/>
  <c r="X2134" i="6" s="1"/>
  <c r="T2134" i="6"/>
  <c r="V2144" i="6"/>
  <c r="W2144" i="6" s="1"/>
  <c r="X2144" i="6" s="1"/>
  <c r="V2006" i="6"/>
  <c r="W2006" i="6" s="1"/>
  <c r="X2006" i="6" s="1"/>
  <c r="N2021" i="6"/>
  <c r="V2021" i="6"/>
  <c r="W2021" i="6" s="1"/>
  <c r="X2021" i="6" s="1"/>
  <c r="V2025" i="6"/>
  <c r="W2025" i="6" s="1"/>
  <c r="X2025" i="6" s="1"/>
  <c r="I2071" i="6"/>
  <c r="C2089" i="6"/>
  <c r="O2089" i="6"/>
  <c r="N2089" i="6"/>
  <c r="O2148" i="6"/>
  <c r="N2148" i="6"/>
  <c r="V2148" i="6"/>
  <c r="W2148" i="6" s="1"/>
  <c r="X2148" i="6" s="1"/>
  <c r="R2186" i="6"/>
  <c r="V2186" i="6" s="1"/>
  <c r="W2186" i="6" s="1"/>
  <c r="X2186" i="6" s="1"/>
  <c r="C1952" i="6"/>
  <c r="O1952" i="6"/>
  <c r="N1957" i="6"/>
  <c r="C1970" i="6"/>
  <c r="N1970" i="6"/>
  <c r="C1984" i="6"/>
  <c r="N1984" i="6"/>
  <c r="C1989" i="6"/>
  <c r="N1992" i="6"/>
  <c r="V2001" i="6"/>
  <c r="W2001" i="6" s="1"/>
  <c r="X2001" i="6" s="1"/>
  <c r="I2005" i="6"/>
  <c r="C2006" i="6"/>
  <c r="V2016" i="6"/>
  <c r="W2016" i="6" s="1"/>
  <c r="C2021" i="6"/>
  <c r="N2024" i="6"/>
  <c r="C2033" i="6"/>
  <c r="N2033" i="6"/>
  <c r="C2038" i="6"/>
  <c r="I2051" i="6"/>
  <c r="V2065" i="6"/>
  <c r="W2065" i="6" s="1"/>
  <c r="R2065" i="6"/>
  <c r="V2090" i="6"/>
  <c r="W2090" i="6" s="1"/>
  <c r="X2090" i="6" s="1"/>
  <c r="V2116" i="6"/>
  <c r="W2116" i="6" s="1"/>
  <c r="X2116" i="6" s="1"/>
  <c r="N2116" i="6"/>
  <c r="C2148" i="6"/>
  <c r="O1957" i="6"/>
  <c r="C1959" i="6"/>
  <c r="O1959" i="6"/>
  <c r="N1964" i="6"/>
  <c r="I1965" i="6"/>
  <c r="C1977" i="6"/>
  <c r="N1977" i="6"/>
  <c r="I1986" i="6"/>
  <c r="O1992" i="6"/>
  <c r="V1999" i="6"/>
  <c r="W1999" i="6" s="1"/>
  <c r="X1999" i="6" s="1"/>
  <c r="I2003" i="6"/>
  <c r="R2004" i="6"/>
  <c r="N2014" i="6"/>
  <c r="V2014" i="6"/>
  <c r="W2014" i="6" s="1"/>
  <c r="X2014" i="6" s="1"/>
  <c r="I2020" i="6"/>
  <c r="O2024" i="6"/>
  <c r="W2024" i="6" s="1"/>
  <c r="I2035" i="6"/>
  <c r="V2041" i="6"/>
  <c r="W2041" i="6" s="1"/>
  <c r="X2041" i="6" s="1"/>
  <c r="C2041" i="6"/>
  <c r="O2078" i="6"/>
  <c r="V2078" i="6"/>
  <c r="W2078" i="6" s="1"/>
  <c r="X2078" i="6" s="1"/>
  <c r="C2078" i="6"/>
  <c r="N2078" i="6"/>
  <c r="I2113" i="6"/>
  <c r="C2118" i="6"/>
  <c r="N2118" i="6"/>
  <c r="V2118" i="6"/>
  <c r="W2118" i="6" s="1"/>
  <c r="X2118" i="6" s="1"/>
  <c r="O2118" i="6"/>
  <c r="O1938" i="6"/>
  <c r="V1959" i="6"/>
  <c r="W1959" i="6" s="1"/>
  <c r="X1959" i="6" s="1"/>
  <c r="C1973" i="6"/>
  <c r="O1973" i="6"/>
  <c r="V1989" i="6"/>
  <c r="W1989" i="6" s="1"/>
  <c r="X1989" i="6" s="1"/>
  <c r="N2007" i="6"/>
  <c r="V2007" i="6"/>
  <c r="W2007" i="6" s="1"/>
  <c r="X2007" i="6" s="1"/>
  <c r="V2038" i="6"/>
  <c r="W2038" i="6" s="1"/>
  <c r="X2038" i="6" s="1"/>
  <c r="I2089" i="6"/>
  <c r="V2141" i="6"/>
  <c r="W2141" i="6" s="1"/>
  <c r="X2141" i="6" s="1"/>
  <c r="T2280" i="6"/>
  <c r="V2280" i="6"/>
  <c r="W2280" i="6" s="1"/>
  <c r="X2280" i="6" s="1"/>
  <c r="C1980" i="6"/>
  <c r="O1980" i="6"/>
  <c r="V1987" i="6"/>
  <c r="C1992" i="6"/>
  <c r="V2002" i="6"/>
  <c r="W2002" i="6" s="1"/>
  <c r="X2002" i="6" s="1"/>
  <c r="C2007" i="6"/>
  <c r="C2019" i="6"/>
  <c r="N2019" i="6"/>
  <c r="V2036" i="6"/>
  <c r="W2036" i="6" s="1"/>
  <c r="X2036" i="6" s="1"/>
  <c r="N2042" i="6"/>
  <c r="V2042" i="6"/>
  <c r="W2042" i="6" s="1"/>
  <c r="C2047" i="6"/>
  <c r="N2047" i="6"/>
  <c r="O2054" i="6"/>
  <c r="N2054" i="6"/>
  <c r="V2054" i="6"/>
  <c r="W2054" i="6" s="1"/>
  <c r="X2054" i="6" s="1"/>
  <c r="V2063" i="6"/>
  <c r="W2063" i="6" s="1"/>
  <c r="C2063" i="6"/>
  <c r="N2063" i="6"/>
  <c r="V2109" i="6"/>
  <c r="W2109" i="6" s="1"/>
  <c r="X2109" i="6" s="1"/>
  <c r="C2109" i="6"/>
  <c r="O2109" i="6"/>
  <c r="O2180" i="6"/>
  <c r="N2180" i="6"/>
  <c r="V2180" i="6"/>
  <c r="W2180" i="6" s="1"/>
  <c r="X2180" i="6" s="1"/>
  <c r="C2180" i="6"/>
  <c r="O1913" i="6"/>
  <c r="W1913" i="6" s="1"/>
  <c r="O1920" i="6"/>
  <c r="W1920" i="6" s="1"/>
  <c r="O1927" i="6"/>
  <c r="O1934" i="6"/>
  <c r="C1938" i="6"/>
  <c r="O1941" i="6"/>
  <c r="C1945" i="6"/>
  <c r="V1948" i="6"/>
  <c r="W1948" i="6" s="1"/>
  <c r="C1964" i="6"/>
  <c r="V1973" i="6"/>
  <c r="W1973" i="6" s="1"/>
  <c r="V1985" i="6"/>
  <c r="W1985" i="6" s="1"/>
  <c r="N2000" i="6"/>
  <c r="V2000" i="6"/>
  <c r="W2000" i="6" s="1"/>
  <c r="X2000" i="6" s="1"/>
  <c r="I2006" i="6"/>
  <c r="V2019" i="6"/>
  <c r="W2019" i="6" s="1"/>
  <c r="X2019" i="6" s="1"/>
  <c r="V2034" i="6"/>
  <c r="W2034" i="6" s="1"/>
  <c r="X2034" i="6" s="1"/>
  <c r="C2042" i="6"/>
  <c r="V2047" i="6"/>
  <c r="W2047" i="6" s="1"/>
  <c r="X2047" i="6" s="1"/>
  <c r="C2054" i="6"/>
  <c r="T2079" i="6"/>
  <c r="V2079" i="6" s="1"/>
  <c r="W2079" i="6" s="1"/>
  <c r="X2079" i="6" s="1"/>
  <c r="V2117" i="6"/>
  <c r="W2117" i="6" s="1"/>
  <c r="X2117" i="6" s="1"/>
  <c r="V2129" i="6"/>
  <c r="W2129" i="6" s="1"/>
  <c r="X2129" i="6" s="1"/>
  <c r="C2129" i="6"/>
  <c r="O2129" i="6"/>
  <c r="N2129" i="6"/>
  <c r="R2151" i="6"/>
  <c r="V2151" i="6" s="1"/>
  <c r="W2151" i="6" s="1"/>
  <c r="X2151" i="6" s="1"/>
  <c r="I2178" i="6"/>
  <c r="V2178" i="6"/>
  <c r="W2178" i="6" s="1"/>
  <c r="X2178" i="6" s="1"/>
  <c r="R2255" i="6"/>
  <c r="V2255" i="6" s="1"/>
  <c r="W2255" i="6" s="1"/>
  <c r="X2255" i="6" s="1"/>
  <c r="V1953" i="6"/>
  <c r="W1953" i="6" s="1"/>
  <c r="X1953" i="6" s="1"/>
  <c r="I1968" i="6"/>
  <c r="V1980" i="6"/>
  <c r="V1995" i="6"/>
  <c r="W1995" i="6" s="1"/>
  <c r="C2012" i="6"/>
  <c r="N2012" i="6"/>
  <c r="V2029" i="6"/>
  <c r="W2029" i="6" s="1"/>
  <c r="X2029" i="6" s="1"/>
  <c r="I2041" i="6"/>
  <c r="O2059" i="6"/>
  <c r="N2059" i="6"/>
  <c r="C2059" i="6"/>
  <c r="V2070" i="6"/>
  <c r="W2070" i="6" s="1"/>
  <c r="X2070" i="6" s="1"/>
  <c r="C2070" i="6"/>
  <c r="N2070" i="6"/>
  <c r="I2169" i="6"/>
  <c r="V2169" i="6"/>
  <c r="W2169" i="6" s="1"/>
  <c r="X2169" i="6" s="1"/>
  <c r="V2181" i="6"/>
  <c r="W2181" i="6" s="1"/>
  <c r="X2181" i="6" s="1"/>
  <c r="I2307" i="6"/>
  <c r="R2307" i="6"/>
  <c r="V2307" i="6" s="1"/>
  <c r="W2307" i="6" s="1"/>
  <c r="X2307" i="6" s="1"/>
  <c r="C1947" i="6"/>
  <c r="I1950" i="6"/>
  <c r="N1951" i="6"/>
  <c r="V1951" i="6"/>
  <c r="W1951" i="6" s="1"/>
  <c r="X1951" i="6" s="1"/>
  <c r="V1960" i="6"/>
  <c r="W1960" i="6" s="1"/>
  <c r="C1978" i="6"/>
  <c r="N1993" i="6"/>
  <c r="V1993" i="6"/>
  <c r="W1993" i="6" s="1"/>
  <c r="X1993" i="6" s="1"/>
  <c r="I1999" i="6"/>
  <c r="V2012" i="6"/>
  <c r="W2012" i="6" s="1"/>
  <c r="V2027" i="6"/>
  <c r="W2027" i="6" s="1"/>
  <c r="X2027" i="6" s="1"/>
  <c r="O2056" i="6"/>
  <c r="I2077" i="6"/>
  <c r="C2132" i="6"/>
  <c r="O2132" i="6"/>
  <c r="N2132" i="6"/>
  <c r="I2263" i="6"/>
  <c r="V2263" i="6"/>
  <c r="W2263" i="6" s="1"/>
  <c r="X2263" i="6" s="1"/>
  <c r="V1945" i="6"/>
  <c r="W1945" i="6" s="1"/>
  <c r="X1945" i="6" s="1"/>
  <c r="C1951" i="6"/>
  <c r="N1958" i="6"/>
  <c r="V1958" i="6"/>
  <c r="W1958" i="6" s="1"/>
  <c r="X1958" i="6" s="1"/>
  <c r="V1967" i="6"/>
  <c r="W1967" i="6" s="1"/>
  <c r="V1988" i="6"/>
  <c r="W1988" i="6" s="1"/>
  <c r="X1988" i="6" s="1"/>
  <c r="C1993" i="6"/>
  <c r="N1996" i="6"/>
  <c r="C2005" i="6"/>
  <c r="N2005" i="6"/>
  <c r="N2013" i="6"/>
  <c r="V2022" i="6"/>
  <c r="W2022" i="6" s="1"/>
  <c r="X2022" i="6" s="1"/>
  <c r="C2027" i="6"/>
  <c r="V2037" i="6"/>
  <c r="W2037" i="6" s="1"/>
  <c r="X2037" i="6" s="1"/>
  <c r="C2045" i="6"/>
  <c r="V2058" i="6"/>
  <c r="W2058" i="6" s="1"/>
  <c r="X2058" i="6" s="1"/>
  <c r="R2058" i="6"/>
  <c r="V2060" i="6"/>
  <c r="W2060" i="6" s="1"/>
  <c r="X2060" i="6" s="1"/>
  <c r="V2064" i="6"/>
  <c r="W2064" i="6" s="1"/>
  <c r="X2064" i="6" s="1"/>
  <c r="O2074" i="6"/>
  <c r="V2107" i="6"/>
  <c r="W2107" i="6" s="1"/>
  <c r="X2107" i="6" s="1"/>
  <c r="I1957" i="6"/>
  <c r="N1965" i="6"/>
  <c r="V1965" i="6"/>
  <c r="W1965" i="6" s="1"/>
  <c r="X1965" i="6" s="1"/>
  <c r="T1969" i="6"/>
  <c r="V1969" i="6" s="1"/>
  <c r="W1969" i="6" s="1"/>
  <c r="X1969" i="6" s="1"/>
  <c r="V1974" i="6"/>
  <c r="W1974" i="6" s="1"/>
  <c r="X1974" i="6" s="1"/>
  <c r="T1983" i="6"/>
  <c r="V1983" i="6" s="1"/>
  <c r="W1983" i="6" s="1"/>
  <c r="N1986" i="6"/>
  <c r="V1986" i="6"/>
  <c r="W1986" i="6" s="1"/>
  <c r="X1986" i="6" s="1"/>
  <c r="O1991" i="6"/>
  <c r="I1992" i="6"/>
  <c r="V2020" i="6"/>
  <c r="W2020" i="6" s="1"/>
  <c r="X2020" i="6" s="1"/>
  <c r="I2024" i="6"/>
  <c r="T2032" i="6"/>
  <c r="N2035" i="6"/>
  <c r="V2035" i="6"/>
  <c r="W2035" i="6" s="1"/>
  <c r="X2035" i="6" s="1"/>
  <c r="V2048" i="6"/>
  <c r="W2048" i="6" s="1"/>
  <c r="X2048" i="6" s="1"/>
  <c r="C2048" i="6"/>
  <c r="O2049" i="6"/>
  <c r="V2088" i="6"/>
  <c r="W2088" i="6" s="1"/>
  <c r="X2088" i="6" s="1"/>
  <c r="V2096" i="6"/>
  <c r="W2096" i="6" s="1"/>
  <c r="X2096" i="6" s="1"/>
  <c r="V2161" i="6"/>
  <c r="W2161" i="6" s="1"/>
  <c r="X2161" i="6" s="1"/>
  <c r="C2161" i="6"/>
  <c r="N2161" i="6"/>
  <c r="O2161" i="6"/>
  <c r="I1964" i="6"/>
  <c r="C1965" i="6"/>
  <c r="N1972" i="6"/>
  <c r="V1972" i="6"/>
  <c r="W1972" i="6" s="1"/>
  <c r="V1981" i="6"/>
  <c r="W1981" i="6" s="1"/>
  <c r="C1986" i="6"/>
  <c r="N1989" i="6"/>
  <c r="C1998" i="6"/>
  <c r="N1998" i="6"/>
  <c r="N2006" i="6"/>
  <c r="V2015" i="6"/>
  <c r="W2015" i="6" s="1"/>
  <c r="X2015" i="6" s="1"/>
  <c r="C2020" i="6"/>
  <c r="O2021" i="6"/>
  <c r="I2029" i="6"/>
  <c r="V2030" i="6"/>
  <c r="W2030" i="6" s="1"/>
  <c r="N2038" i="6"/>
  <c r="C2040" i="6"/>
  <c r="N2040" i="6"/>
  <c r="O2052" i="6"/>
  <c r="N2052" i="6"/>
  <c r="O2061" i="6"/>
  <c r="N2061" i="6"/>
  <c r="V2061" i="6"/>
  <c r="W2061" i="6" s="1"/>
  <c r="X2061" i="6" s="1"/>
  <c r="V2073" i="6"/>
  <c r="W2073" i="6" s="1"/>
  <c r="X2073" i="6" s="1"/>
  <c r="V2086" i="6"/>
  <c r="W2086" i="6" s="1"/>
  <c r="X2086" i="6" s="1"/>
  <c r="O2116" i="6"/>
  <c r="R2243" i="6"/>
  <c r="V2243" i="6" s="1"/>
  <c r="W2243" i="6" s="1"/>
  <c r="X2243" i="6" s="1"/>
  <c r="R2245" i="6"/>
  <c r="V2245" i="6"/>
  <c r="W2245" i="6" s="1"/>
  <c r="X2245" i="6" s="1"/>
  <c r="N1952" i="6"/>
  <c r="O1970" i="6"/>
  <c r="N1979" i="6"/>
  <c r="V1979" i="6"/>
  <c r="W1979" i="6" s="1"/>
  <c r="O1984" i="6"/>
  <c r="O2006" i="6"/>
  <c r="V2010" i="6"/>
  <c r="W2010" i="6" s="1"/>
  <c r="V2013" i="6"/>
  <c r="W2013" i="6" s="1"/>
  <c r="X2013" i="6" s="1"/>
  <c r="N2028" i="6"/>
  <c r="V2028" i="6"/>
  <c r="W2028" i="6" s="1"/>
  <c r="O2033" i="6"/>
  <c r="N2041" i="6"/>
  <c r="I2050" i="6"/>
  <c r="C2052" i="6"/>
  <c r="V2052" i="6"/>
  <c r="C2061" i="6"/>
  <c r="V2066" i="6"/>
  <c r="W2066" i="6" s="1"/>
  <c r="X2066" i="6" s="1"/>
  <c r="V2083" i="6"/>
  <c r="W2083" i="6" s="1"/>
  <c r="X2083" i="6" s="1"/>
  <c r="V2089" i="6"/>
  <c r="W2089" i="6" s="1"/>
  <c r="X2089" i="6" s="1"/>
  <c r="V2102" i="6"/>
  <c r="W2102" i="6" s="1"/>
  <c r="X2102" i="6" s="1"/>
  <c r="V2067" i="6"/>
  <c r="W2067" i="6" s="1"/>
  <c r="X2067" i="6" s="1"/>
  <c r="C2075" i="6"/>
  <c r="O2075" i="6"/>
  <c r="N2075" i="6"/>
  <c r="O2106" i="6"/>
  <c r="N2106" i="6"/>
  <c r="V2115" i="6"/>
  <c r="W2115" i="6" s="1"/>
  <c r="X2115" i="6" s="1"/>
  <c r="O2134" i="6"/>
  <c r="N2134" i="6"/>
  <c r="V2147" i="6"/>
  <c r="W2147" i="6" s="1"/>
  <c r="X2147" i="6" s="1"/>
  <c r="N2147" i="6"/>
  <c r="V2150" i="6"/>
  <c r="W2150" i="6" s="1"/>
  <c r="X2150" i="6" s="1"/>
  <c r="C2150" i="6"/>
  <c r="N2168" i="6"/>
  <c r="V2168" i="6"/>
  <c r="W2168" i="6" s="1"/>
  <c r="X2168" i="6" s="1"/>
  <c r="C2168" i="6"/>
  <c r="O2168" i="6"/>
  <c r="V2173" i="6"/>
  <c r="W2173" i="6" s="1"/>
  <c r="X2173" i="6" s="1"/>
  <c r="V2208" i="6"/>
  <c r="W2208" i="6" s="1"/>
  <c r="X2208" i="6" s="1"/>
  <c r="V2290" i="6"/>
  <c r="W2290" i="6" s="1"/>
  <c r="X2290" i="6" s="1"/>
  <c r="V2297" i="6"/>
  <c r="W2297" i="6" s="1"/>
  <c r="X2297" i="6" s="1"/>
  <c r="V2320" i="6"/>
  <c r="W2320" i="6" s="1"/>
  <c r="X2320" i="6" s="1"/>
  <c r="R2320" i="6"/>
  <c r="V2055" i="6"/>
  <c r="W2055" i="6" s="1"/>
  <c r="X2055" i="6" s="1"/>
  <c r="V2062" i="6"/>
  <c r="V2069" i="6"/>
  <c r="W2069" i="6" s="1"/>
  <c r="X2069" i="6" s="1"/>
  <c r="C2083" i="6"/>
  <c r="I2086" i="6"/>
  <c r="V2091" i="6"/>
  <c r="W2091" i="6" s="1"/>
  <c r="X2091" i="6" s="1"/>
  <c r="C2095" i="6"/>
  <c r="C2097" i="6"/>
  <c r="V2099" i="6"/>
  <c r="W2099" i="6" s="1"/>
  <c r="X2099" i="6" s="1"/>
  <c r="N2102" i="6"/>
  <c r="C2106" i="6"/>
  <c r="I2107" i="6"/>
  <c r="V2108" i="6"/>
  <c r="W2108" i="6" s="1"/>
  <c r="X2108" i="6" s="1"/>
  <c r="O2111" i="6"/>
  <c r="C2115" i="6"/>
  <c r="V2120" i="6"/>
  <c r="W2120" i="6" s="1"/>
  <c r="X2120" i="6" s="1"/>
  <c r="V2126" i="6"/>
  <c r="W2126" i="6" s="1"/>
  <c r="X2126" i="6" s="1"/>
  <c r="V2128" i="6"/>
  <c r="W2128" i="6" s="1"/>
  <c r="X2128" i="6" s="1"/>
  <c r="V2131" i="6"/>
  <c r="W2131" i="6" s="1"/>
  <c r="X2131" i="6" s="1"/>
  <c r="C2134" i="6"/>
  <c r="T2137" i="6"/>
  <c r="V2137" i="6" s="1"/>
  <c r="W2137" i="6" s="1"/>
  <c r="X2137" i="6" s="1"/>
  <c r="V2156" i="6"/>
  <c r="W2156" i="6" s="1"/>
  <c r="X2156" i="6" s="1"/>
  <c r="C2160" i="6"/>
  <c r="O2160" i="6"/>
  <c r="V2160" i="6"/>
  <c r="W2160" i="6" s="1"/>
  <c r="X2160" i="6" s="1"/>
  <c r="V2185" i="6"/>
  <c r="W2185" i="6" s="1"/>
  <c r="X2185" i="6" s="1"/>
  <c r="V2226" i="6"/>
  <c r="W2226" i="6" s="1"/>
  <c r="X2226" i="6" s="1"/>
  <c r="O2226" i="6"/>
  <c r="N2226" i="6"/>
  <c r="C2226" i="6"/>
  <c r="O2141" i="6"/>
  <c r="N2141" i="6"/>
  <c r="V2154" i="6"/>
  <c r="W2154" i="6" s="1"/>
  <c r="X2154" i="6" s="1"/>
  <c r="N2154" i="6"/>
  <c r="V2157" i="6"/>
  <c r="W2157" i="6" s="1"/>
  <c r="X2157" i="6" s="1"/>
  <c r="C2157" i="6"/>
  <c r="V2164" i="6"/>
  <c r="W2164" i="6" s="1"/>
  <c r="X2164" i="6" s="1"/>
  <c r="C2164" i="6"/>
  <c r="O2164" i="6"/>
  <c r="V2242" i="6"/>
  <c r="W2242" i="6" s="1"/>
  <c r="X2242" i="6" s="1"/>
  <c r="O2307" i="6"/>
  <c r="N2307" i="6"/>
  <c r="C2307" i="6"/>
  <c r="N2308" i="6"/>
  <c r="C2308" i="6"/>
  <c r="V2308" i="6"/>
  <c r="W2308" i="6" s="1"/>
  <c r="X2308" i="6" s="1"/>
  <c r="O2068" i="6"/>
  <c r="N2068" i="6"/>
  <c r="C2141" i="6"/>
  <c r="C2154" i="6"/>
  <c r="I2159" i="6"/>
  <c r="V2170" i="6"/>
  <c r="W2170" i="6" s="1"/>
  <c r="X2170" i="6" s="1"/>
  <c r="C2170" i="6"/>
  <c r="N2170" i="6"/>
  <c r="N2217" i="6"/>
  <c r="V2217" i="6"/>
  <c r="W2217" i="6" s="1"/>
  <c r="X2217" i="6" s="1"/>
  <c r="C2217" i="6"/>
  <c r="O2217" i="6"/>
  <c r="R2398" i="6"/>
  <c r="V2398" i="6"/>
  <c r="W2398" i="6" s="1"/>
  <c r="X2398" i="6" s="1"/>
  <c r="N2053" i="6"/>
  <c r="N2060" i="6"/>
  <c r="N2067" i="6"/>
  <c r="N2090" i="6"/>
  <c r="I2091" i="6"/>
  <c r="N2094" i="6"/>
  <c r="V2095" i="6"/>
  <c r="W2095" i="6" s="1"/>
  <c r="X2095" i="6" s="1"/>
  <c r="V2098" i="6"/>
  <c r="W2098" i="6" s="1"/>
  <c r="X2098" i="6" s="1"/>
  <c r="T2100" i="6"/>
  <c r="V2100" i="6" s="1"/>
  <c r="W2100" i="6" s="1"/>
  <c r="X2100" i="6" s="1"/>
  <c r="O2127" i="6"/>
  <c r="N2127" i="6"/>
  <c r="I2144" i="6"/>
  <c r="O2155" i="6"/>
  <c r="N2155" i="6"/>
  <c r="O2162" i="6"/>
  <c r="N2162" i="6"/>
  <c r="T2171" i="6"/>
  <c r="V2171" i="6" s="1"/>
  <c r="W2171" i="6" s="1"/>
  <c r="X2171" i="6" s="1"/>
  <c r="V2247" i="6"/>
  <c r="W2247" i="6" s="1"/>
  <c r="X2247" i="6" s="1"/>
  <c r="O2247" i="6"/>
  <c r="N2247" i="6"/>
  <c r="V2291" i="6"/>
  <c r="W2291" i="6" s="1"/>
  <c r="X2291" i="6" s="1"/>
  <c r="R2291" i="6"/>
  <c r="N2312" i="6"/>
  <c r="O2312" i="6"/>
  <c r="V2312" i="6"/>
  <c r="W2312" i="6" s="1"/>
  <c r="X2312" i="6" s="1"/>
  <c r="C2312" i="6"/>
  <c r="V2068" i="6"/>
  <c r="W2068" i="6" s="1"/>
  <c r="X2068" i="6" s="1"/>
  <c r="V2084" i="6"/>
  <c r="W2084" i="6" s="1"/>
  <c r="X2084" i="6" s="1"/>
  <c r="I2087" i="6"/>
  <c r="O2090" i="6"/>
  <c r="C2098" i="6"/>
  <c r="V2119" i="6"/>
  <c r="W2119" i="6" s="1"/>
  <c r="X2119" i="6" s="1"/>
  <c r="C2127" i="6"/>
  <c r="C2155" i="6"/>
  <c r="C2162" i="6"/>
  <c r="V2174" i="6"/>
  <c r="W2174" i="6" s="1"/>
  <c r="X2174" i="6" s="1"/>
  <c r="I2186" i="6"/>
  <c r="V2193" i="6"/>
  <c r="W2193" i="6" s="1"/>
  <c r="X2193" i="6" s="1"/>
  <c r="I2216" i="6"/>
  <c r="I2243" i="6"/>
  <c r="C2247" i="6"/>
  <c r="T2324" i="6"/>
  <c r="V2324" i="6" s="1"/>
  <c r="W2324" i="6" s="1"/>
  <c r="X2324" i="6" s="1"/>
  <c r="C2082" i="6"/>
  <c r="O2082" i="6"/>
  <c r="N2082" i="6"/>
  <c r="V2112" i="6"/>
  <c r="W2112" i="6" s="1"/>
  <c r="X2112" i="6" s="1"/>
  <c r="I2141" i="6"/>
  <c r="I2151" i="6"/>
  <c r="V2155" i="6"/>
  <c r="W2155" i="6" s="1"/>
  <c r="X2155" i="6" s="1"/>
  <c r="V2162" i="6"/>
  <c r="W2162" i="6" s="1"/>
  <c r="X2162" i="6" s="1"/>
  <c r="V2166" i="6"/>
  <c r="W2166" i="6" s="1"/>
  <c r="X2166" i="6" s="1"/>
  <c r="N2182" i="6"/>
  <c r="V2182" i="6"/>
  <c r="W2182" i="6" s="1"/>
  <c r="X2182" i="6" s="1"/>
  <c r="C2182" i="6"/>
  <c r="O2182" i="6"/>
  <c r="V2200" i="6"/>
  <c r="W2200" i="6" s="1"/>
  <c r="X2200" i="6" s="1"/>
  <c r="R2220" i="6"/>
  <c r="V2220" i="6"/>
  <c r="W2220" i="6" s="1"/>
  <c r="X2220" i="6" s="1"/>
  <c r="V2228" i="6"/>
  <c r="W2228" i="6" s="1"/>
  <c r="X2228" i="6" s="1"/>
  <c r="V2230" i="6"/>
  <c r="W2230" i="6" s="1"/>
  <c r="X2230" i="6" s="1"/>
  <c r="N2230" i="6"/>
  <c r="C2230" i="6"/>
  <c r="I2245" i="6"/>
  <c r="V2248" i="6"/>
  <c r="W2248" i="6" s="1"/>
  <c r="X2248" i="6" s="1"/>
  <c r="V2258" i="6"/>
  <c r="W2258" i="6" s="1"/>
  <c r="X2258" i="6" s="1"/>
  <c r="C2258" i="6"/>
  <c r="O2258" i="6"/>
  <c r="V2278" i="6"/>
  <c r="W2278" i="6" s="1"/>
  <c r="X2278" i="6" s="1"/>
  <c r="I2291" i="6"/>
  <c r="V2325" i="6"/>
  <c r="W2325" i="6" s="1"/>
  <c r="X2325" i="6" s="1"/>
  <c r="V2094" i="6"/>
  <c r="W2094" i="6" s="1"/>
  <c r="X2094" i="6" s="1"/>
  <c r="R2103" i="6"/>
  <c r="V2103" i="6" s="1"/>
  <c r="W2103" i="6" s="1"/>
  <c r="X2103" i="6" s="1"/>
  <c r="V2105" i="6"/>
  <c r="W2105" i="6" s="1"/>
  <c r="X2105" i="6" s="1"/>
  <c r="R2110" i="6"/>
  <c r="V2110" i="6" s="1"/>
  <c r="W2110" i="6" s="1"/>
  <c r="X2110" i="6" s="1"/>
  <c r="V2133" i="6"/>
  <c r="W2133" i="6" s="1"/>
  <c r="X2133" i="6" s="1"/>
  <c r="V2135" i="6"/>
  <c r="W2135" i="6" s="1"/>
  <c r="X2135" i="6" s="1"/>
  <c r="C2139" i="6"/>
  <c r="O2139" i="6"/>
  <c r="V2139" i="6"/>
  <c r="W2139" i="6" s="1"/>
  <c r="X2139" i="6" s="1"/>
  <c r="V2189" i="6"/>
  <c r="W2189" i="6" s="1"/>
  <c r="X2189" i="6" s="1"/>
  <c r="C2222" i="6"/>
  <c r="O2222" i="6"/>
  <c r="N2222" i="6"/>
  <c r="V2222" i="6"/>
  <c r="W2222" i="6" s="1"/>
  <c r="X2222" i="6" s="1"/>
  <c r="C2236" i="6"/>
  <c r="V2236" i="6"/>
  <c r="W2236" i="6" s="1"/>
  <c r="X2236" i="6" s="1"/>
  <c r="O2236" i="6"/>
  <c r="V2272" i="6"/>
  <c r="W2272" i="6" s="1"/>
  <c r="X2272" i="6" s="1"/>
  <c r="O2272" i="6"/>
  <c r="N2272" i="6"/>
  <c r="R2276" i="6"/>
  <c r="V2276" i="6"/>
  <c r="W2276" i="6" s="1"/>
  <c r="X2276" i="6" s="1"/>
  <c r="I2306" i="6"/>
  <c r="V2306" i="6"/>
  <c r="W2306" i="6" s="1"/>
  <c r="X2306" i="6" s="1"/>
  <c r="V2524" i="6"/>
  <c r="W2524" i="6" s="1"/>
  <c r="X2524" i="6" s="1"/>
  <c r="C2524" i="6"/>
  <c r="O2524" i="6"/>
  <c r="N2524" i="6"/>
  <c r="O1987" i="6"/>
  <c r="O1994" i="6"/>
  <c r="O2001" i="6"/>
  <c r="O2008" i="6"/>
  <c r="O2015" i="6"/>
  <c r="O2022" i="6"/>
  <c r="O2029" i="6"/>
  <c r="O2036" i="6"/>
  <c r="O2043" i="6"/>
  <c r="O2050" i="6"/>
  <c r="O2055" i="6"/>
  <c r="I2056" i="6"/>
  <c r="O2057" i="6"/>
  <c r="O2062" i="6"/>
  <c r="I2063" i="6"/>
  <c r="O2064" i="6"/>
  <c r="O2069" i="6"/>
  <c r="I2070" i="6"/>
  <c r="N2073" i="6"/>
  <c r="V2082" i="6"/>
  <c r="W2082" i="6" s="1"/>
  <c r="X2082" i="6" s="1"/>
  <c r="C2094" i="6"/>
  <c r="C2105" i="6"/>
  <c r="N2123" i="6"/>
  <c r="C2133" i="6"/>
  <c r="V2136" i="6"/>
  <c r="W2136" i="6" s="1"/>
  <c r="X2136" i="6" s="1"/>
  <c r="C2136" i="6"/>
  <c r="O2147" i="6"/>
  <c r="N2150" i="6"/>
  <c r="I2158" i="6"/>
  <c r="V2196" i="6"/>
  <c r="W2196" i="6" s="1"/>
  <c r="X2196" i="6" s="1"/>
  <c r="V2202" i="6"/>
  <c r="W2202" i="6" s="1"/>
  <c r="X2202" i="6" s="1"/>
  <c r="I2230" i="6"/>
  <c r="R2230" i="6"/>
  <c r="I2239" i="6"/>
  <c r="C2264" i="6"/>
  <c r="V2264" i="6"/>
  <c r="W2264" i="6" s="1"/>
  <c r="X2264" i="6" s="1"/>
  <c r="O2264" i="6"/>
  <c r="C2272" i="6"/>
  <c r="N2287" i="6"/>
  <c r="O2287" i="6"/>
  <c r="V2287" i="6"/>
  <c r="W2287" i="6" s="1"/>
  <c r="X2287" i="6" s="1"/>
  <c r="C2287" i="6"/>
  <c r="T2315" i="6"/>
  <c r="V2315" i="6" s="1"/>
  <c r="W2315" i="6" s="1"/>
  <c r="X2315" i="6" s="1"/>
  <c r="R2352" i="6"/>
  <c r="V2352" i="6" s="1"/>
  <c r="W2352" i="6" s="1"/>
  <c r="X2352" i="6" s="1"/>
  <c r="N2081" i="6"/>
  <c r="N2085" i="6"/>
  <c r="N2091" i="6"/>
  <c r="I2098" i="6"/>
  <c r="O2099" i="6"/>
  <c r="N2099" i="6"/>
  <c r="I2109" i="6"/>
  <c r="N2115" i="6"/>
  <c r="V2122" i="6"/>
  <c r="W2122" i="6" s="1"/>
  <c r="X2122" i="6" s="1"/>
  <c r="C2122" i="6"/>
  <c r="C2125" i="6"/>
  <c r="O2125" i="6"/>
  <c r="V2125" i="6"/>
  <c r="W2125" i="6" s="1"/>
  <c r="X2125" i="6" s="1"/>
  <c r="N2126" i="6"/>
  <c r="V2142" i="6"/>
  <c r="W2142" i="6" s="1"/>
  <c r="X2142" i="6" s="1"/>
  <c r="C2146" i="6"/>
  <c r="O2146" i="6"/>
  <c r="V2146" i="6"/>
  <c r="W2146" i="6" s="1"/>
  <c r="X2146" i="6" s="1"/>
  <c r="O2150" i="6"/>
  <c r="T2156" i="6"/>
  <c r="T2163" i="6"/>
  <c r="V2163" i="6" s="1"/>
  <c r="W2163" i="6" s="1"/>
  <c r="X2163" i="6" s="1"/>
  <c r="C2167" i="6"/>
  <c r="O2167" i="6"/>
  <c r="V2167" i="6"/>
  <c r="W2167" i="6" s="1"/>
  <c r="X2167" i="6" s="1"/>
  <c r="R2175" i="6"/>
  <c r="V2175" i="6"/>
  <c r="W2175" i="6" s="1"/>
  <c r="X2175" i="6" s="1"/>
  <c r="V2176" i="6"/>
  <c r="W2176" i="6" s="1"/>
  <c r="X2176" i="6" s="1"/>
  <c r="C2176" i="6"/>
  <c r="O2176" i="6"/>
  <c r="V2203" i="6"/>
  <c r="W2203" i="6" s="1"/>
  <c r="X2203" i="6" s="1"/>
  <c r="I2220" i="6"/>
  <c r="V2224" i="6"/>
  <c r="W2224" i="6" s="1"/>
  <c r="X2224" i="6" s="1"/>
  <c r="V2259" i="6"/>
  <c r="W2259" i="6" s="1"/>
  <c r="X2259" i="6" s="1"/>
  <c r="N2266" i="6"/>
  <c r="O2266" i="6"/>
  <c r="V2266" i="6"/>
  <c r="W2266" i="6" s="1"/>
  <c r="X2266" i="6" s="1"/>
  <c r="O2308" i="6"/>
  <c r="I2313" i="6"/>
  <c r="V2313" i="6"/>
  <c r="W2313" i="6" s="1"/>
  <c r="X2313" i="6" s="1"/>
  <c r="C2071" i="6"/>
  <c r="N2083" i="6"/>
  <c r="N2087" i="6"/>
  <c r="O2091" i="6"/>
  <c r="V2092" i="6"/>
  <c r="W2092" i="6" s="1"/>
  <c r="X2092" i="6" s="1"/>
  <c r="N2095" i="6"/>
  <c r="N2097" i="6"/>
  <c r="C2099" i="6"/>
  <c r="V2101" i="6"/>
  <c r="W2101" i="6" s="1"/>
  <c r="X2101" i="6" s="1"/>
  <c r="N2108" i="6"/>
  <c r="O2115" i="6"/>
  <c r="O2120" i="6"/>
  <c r="N2120" i="6"/>
  <c r="O2126" i="6"/>
  <c r="V2140" i="6"/>
  <c r="W2140" i="6" s="1"/>
  <c r="X2140" i="6" s="1"/>
  <c r="N2140" i="6"/>
  <c r="V2143" i="6"/>
  <c r="W2143" i="6" s="1"/>
  <c r="X2143" i="6" s="1"/>
  <c r="C2143" i="6"/>
  <c r="O2154" i="6"/>
  <c r="N2157" i="6"/>
  <c r="N2160" i="6"/>
  <c r="I2162" i="6"/>
  <c r="N2164" i="6"/>
  <c r="V2177" i="6"/>
  <c r="W2177" i="6" s="1"/>
  <c r="X2177" i="6" s="1"/>
  <c r="O2177" i="6"/>
  <c r="N2177" i="6"/>
  <c r="C2177" i="6"/>
  <c r="V2194" i="6"/>
  <c r="W2194" i="6" s="1"/>
  <c r="X2194" i="6" s="1"/>
  <c r="V2214" i="6"/>
  <c r="W2214" i="6" s="1"/>
  <c r="X2214" i="6" s="1"/>
  <c r="R2241" i="6"/>
  <c r="V2241" i="6" s="1"/>
  <c r="W2241" i="6" s="1"/>
  <c r="X2241" i="6" s="1"/>
  <c r="V2249" i="6"/>
  <c r="W2249" i="6" s="1"/>
  <c r="X2249" i="6" s="1"/>
  <c r="C2266" i="6"/>
  <c r="I2276" i="6"/>
  <c r="C2278" i="6"/>
  <c r="O2278" i="6"/>
  <c r="N2278" i="6"/>
  <c r="I2317" i="6"/>
  <c r="V2077" i="6"/>
  <c r="W2077" i="6" s="1"/>
  <c r="X2077" i="6" s="1"/>
  <c r="O2108" i="6"/>
  <c r="O2113" i="6"/>
  <c r="N2113" i="6"/>
  <c r="V2149" i="6"/>
  <c r="W2149" i="6" s="1"/>
  <c r="X2149" i="6" s="1"/>
  <c r="C2153" i="6"/>
  <c r="O2153" i="6"/>
  <c r="V2153" i="6"/>
  <c r="W2153" i="6" s="1"/>
  <c r="X2153" i="6" s="1"/>
  <c r="O2157" i="6"/>
  <c r="O2170" i="6"/>
  <c r="R2172" i="6"/>
  <c r="V2172" i="6" s="1"/>
  <c r="W2172" i="6" s="1"/>
  <c r="X2172" i="6" s="1"/>
  <c r="I2194" i="6"/>
  <c r="V2201" i="6"/>
  <c r="W2201" i="6" s="1"/>
  <c r="X2201" i="6" s="1"/>
  <c r="N2252" i="6"/>
  <c r="V2252" i="6"/>
  <c r="W2252" i="6" s="1"/>
  <c r="X2252" i="6" s="1"/>
  <c r="C2252" i="6"/>
  <c r="O2252" i="6"/>
  <c r="I2285" i="6"/>
  <c r="V2285" i="6"/>
  <c r="W2285" i="6" s="1"/>
  <c r="X2285" i="6" s="1"/>
  <c r="V2299" i="6"/>
  <c r="W2299" i="6" s="1"/>
  <c r="X2299" i="6" s="1"/>
  <c r="T2432" i="6"/>
  <c r="V2432" i="6"/>
  <c r="W2432" i="6" s="1"/>
  <c r="X2432" i="6" s="1"/>
  <c r="N2474" i="6"/>
  <c r="O2474" i="6"/>
  <c r="V2474" i="6"/>
  <c r="W2474" i="6" s="1"/>
  <c r="X2474" i="6" s="1"/>
  <c r="I2478" i="6"/>
  <c r="V2478" i="6"/>
  <c r="W2478" i="6" s="1"/>
  <c r="X2478" i="6" s="1"/>
  <c r="V2484" i="6"/>
  <c r="W2484" i="6" s="1"/>
  <c r="X2484" i="6" s="1"/>
  <c r="N2484" i="6"/>
  <c r="O2484" i="6"/>
  <c r="C2484" i="6"/>
  <c r="O2485" i="6"/>
  <c r="N2485" i="6"/>
  <c r="V2485" i="6"/>
  <c r="W2485" i="6" s="1"/>
  <c r="X2485" i="6" s="1"/>
  <c r="C2485" i="6"/>
  <c r="V2209" i="6"/>
  <c r="W2209" i="6" s="1"/>
  <c r="X2209" i="6" s="1"/>
  <c r="N2215" i="6"/>
  <c r="V2218" i="6"/>
  <c r="W2218" i="6" s="1"/>
  <c r="X2218" i="6" s="1"/>
  <c r="V2253" i="6"/>
  <c r="W2253" i="6" s="1"/>
  <c r="X2253" i="6" s="1"/>
  <c r="V2268" i="6"/>
  <c r="W2268" i="6" s="1"/>
  <c r="X2268" i="6" s="1"/>
  <c r="N2285" i="6"/>
  <c r="I2293" i="6"/>
  <c r="R2293" i="6"/>
  <c r="V2304" i="6"/>
  <c r="W2304" i="6" s="1"/>
  <c r="X2304" i="6" s="1"/>
  <c r="N2317" i="6"/>
  <c r="V2317" i="6"/>
  <c r="W2317" i="6" s="1"/>
  <c r="X2317" i="6" s="1"/>
  <c r="C2317" i="6"/>
  <c r="V2337" i="6"/>
  <c r="W2337" i="6" s="1"/>
  <c r="X2337" i="6" s="1"/>
  <c r="V2364" i="6"/>
  <c r="W2364" i="6" s="1"/>
  <c r="X2364" i="6" s="1"/>
  <c r="I2364" i="6"/>
  <c r="R2377" i="6"/>
  <c r="V2377" i="6" s="1"/>
  <c r="W2377" i="6" s="1"/>
  <c r="X2377" i="6" s="1"/>
  <c r="I2398" i="6"/>
  <c r="O2422" i="6"/>
  <c r="N2422" i="6"/>
  <c r="V2422" i="6"/>
  <c r="W2422" i="6" s="1"/>
  <c r="X2422" i="6" s="1"/>
  <c r="I2462" i="6"/>
  <c r="V2462" i="6"/>
  <c r="W2462" i="6" s="1"/>
  <c r="X2462" i="6" s="1"/>
  <c r="V2473" i="6"/>
  <c r="W2473" i="6" s="1"/>
  <c r="X2473" i="6" s="1"/>
  <c r="C2473" i="6"/>
  <c r="O2473" i="6"/>
  <c r="N2473" i="6"/>
  <c r="V2529" i="6"/>
  <c r="W2529" i="6" s="1"/>
  <c r="X2529" i="6" s="1"/>
  <c r="I2529" i="6"/>
  <c r="C2577" i="6"/>
  <c r="O2577" i="6"/>
  <c r="N2577" i="6"/>
  <c r="N2192" i="6"/>
  <c r="N2199" i="6"/>
  <c r="N2206" i="6"/>
  <c r="I2241" i="6"/>
  <c r="N2248" i="6"/>
  <c r="I2255" i="6"/>
  <c r="V2274" i="6"/>
  <c r="W2274" i="6" s="1"/>
  <c r="X2274" i="6" s="1"/>
  <c r="V2289" i="6"/>
  <c r="W2289" i="6" s="1"/>
  <c r="X2289" i="6" s="1"/>
  <c r="N2294" i="6"/>
  <c r="V2294" i="6"/>
  <c r="W2294" i="6" s="1"/>
  <c r="X2294" i="6" s="1"/>
  <c r="C2326" i="6"/>
  <c r="O2326" i="6"/>
  <c r="N2326" i="6"/>
  <c r="V2326" i="6"/>
  <c r="W2326" i="6" s="1"/>
  <c r="X2326" i="6" s="1"/>
  <c r="R2378" i="6"/>
  <c r="V2378" i="6"/>
  <c r="W2378" i="6" s="1"/>
  <c r="X2378" i="6" s="1"/>
  <c r="V2417" i="6"/>
  <c r="W2417" i="6" s="1"/>
  <c r="X2417" i="6" s="1"/>
  <c r="C2417" i="6"/>
  <c r="O2417" i="6"/>
  <c r="N2417" i="6"/>
  <c r="C2422" i="6"/>
  <c r="V2482" i="6"/>
  <c r="W2482" i="6" s="1"/>
  <c r="X2482" i="6" s="1"/>
  <c r="R2482" i="6"/>
  <c r="V2604" i="6"/>
  <c r="W2604" i="6" s="1"/>
  <c r="X2604" i="6" s="1"/>
  <c r="V2240" i="6"/>
  <c r="W2240" i="6" s="1"/>
  <c r="X2240" i="6" s="1"/>
  <c r="N2250" i="6"/>
  <c r="V2279" i="6"/>
  <c r="W2279" i="6" s="1"/>
  <c r="X2279" i="6" s="1"/>
  <c r="N2290" i="6"/>
  <c r="O2319" i="6"/>
  <c r="O2322" i="6"/>
  <c r="N2322" i="6"/>
  <c r="C2322" i="6"/>
  <c r="V2327" i="6"/>
  <c r="W2327" i="6" s="1"/>
  <c r="X2327" i="6" s="1"/>
  <c r="C2327" i="6"/>
  <c r="V2343" i="6"/>
  <c r="W2343" i="6" s="1"/>
  <c r="X2343" i="6" s="1"/>
  <c r="I2378" i="6"/>
  <c r="V2386" i="6"/>
  <c r="W2386" i="6" s="1"/>
  <c r="X2386" i="6" s="1"/>
  <c r="O2386" i="6"/>
  <c r="N2386" i="6"/>
  <c r="C2386" i="6"/>
  <c r="O2579" i="6"/>
  <c r="N2579" i="6"/>
  <c r="C2579" i="6"/>
  <c r="T2185" i="6"/>
  <c r="V2219" i="6"/>
  <c r="W2219" i="6" s="1"/>
  <c r="X2219" i="6" s="1"/>
  <c r="R2221" i="6"/>
  <c r="V2223" i="6"/>
  <c r="W2223" i="6" s="1"/>
  <c r="X2223" i="6" s="1"/>
  <c r="V2232" i="6"/>
  <c r="W2232" i="6" s="1"/>
  <c r="X2232" i="6" s="1"/>
  <c r="V2254" i="6"/>
  <c r="W2254" i="6" s="1"/>
  <c r="X2254" i="6" s="1"/>
  <c r="V2332" i="6"/>
  <c r="W2332" i="6" s="1"/>
  <c r="X2332" i="6" s="1"/>
  <c r="V2367" i="6"/>
  <c r="W2367" i="6" s="1"/>
  <c r="X2367" i="6" s="1"/>
  <c r="I2419" i="6"/>
  <c r="V2419" i="6"/>
  <c r="W2419" i="6" s="1"/>
  <c r="X2419" i="6" s="1"/>
  <c r="T2523" i="6"/>
  <c r="V2523" i="6" s="1"/>
  <c r="W2523" i="6" s="1"/>
  <c r="X2523" i="6" s="1"/>
  <c r="V2568" i="6"/>
  <c r="W2568" i="6" s="1"/>
  <c r="X2568" i="6" s="1"/>
  <c r="O2568" i="6"/>
  <c r="N2568" i="6"/>
  <c r="C2192" i="6"/>
  <c r="C2199" i="6"/>
  <c r="C2206" i="6"/>
  <c r="V2211" i="6"/>
  <c r="W2211" i="6" s="1"/>
  <c r="X2211" i="6" s="1"/>
  <c r="V2215" i="6"/>
  <c r="W2215" i="6" s="1"/>
  <c r="X2215" i="6" s="1"/>
  <c r="C2219" i="6"/>
  <c r="C2223" i="6"/>
  <c r="V2234" i="6"/>
  <c r="W2234" i="6" s="1"/>
  <c r="X2234" i="6" s="1"/>
  <c r="R2244" i="6"/>
  <c r="V2244" i="6" s="1"/>
  <c r="W2244" i="6" s="1"/>
  <c r="X2244" i="6" s="1"/>
  <c r="C2248" i="6"/>
  <c r="C2254" i="6"/>
  <c r="V2260" i="6"/>
  <c r="W2260" i="6" s="1"/>
  <c r="X2260" i="6" s="1"/>
  <c r="V2262" i="6"/>
  <c r="W2262" i="6" s="1"/>
  <c r="X2262" i="6" s="1"/>
  <c r="V2275" i="6"/>
  <c r="W2275" i="6" s="1"/>
  <c r="X2275" i="6" s="1"/>
  <c r="C2299" i="6"/>
  <c r="N2299" i="6"/>
  <c r="I2304" i="6"/>
  <c r="C2333" i="6"/>
  <c r="V2333" i="6"/>
  <c r="W2333" i="6" s="1"/>
  <c r="X2333" i="6" s="1"/>
  <c r="O2333" i="6"/>
  <c r="N2333" i="6"/>
  <c r="C2490" i="6"/>
  <c r="O2490" i="6"/>
  <c r="V2490" i="6"/>
  <c r="W2490" i="6" s="1"/>
  <c r="X2490" i="6" s="1"/>
  <c r="V2184" i="6"/>
  <c r="W2184" i="6" s="1"/>
  <c r="X2184" i="6" s="1"/>
  <c r="V2238" i="6"/>
  <c r="W2238" i="6" s="1"/>
  <c r="X2238" i="6" s="1"/>
  <c r="V2281" i="6"/>
  <c r="W2281" i="6" s="1"/>
  <c r="X2281" i="6" s="1"/>
  <c r="V2302" i="6"/>
  <c r="W2302" i="6" s="1"/>
  <c r="X2302" i="6" s="1"/>
  <c r="V2323" i="6"/>
  <c r="W2323" i="6" s="1"/>
  <c r="X2323" i="6" s="1"/>
  <c r="C2323" i="6"/>
  <c r="O2328" i="6"/>
  <c r="N2328" i="6"/>
  <c r="C2328" i="6"/>
  <c r="I2353" i="6"/>
  <c r="V2353" i="6"/>
  <c r="W2353" i="6" s="1"/>
  <c r="X2353" i="6" s="1"/>
  <c r="N2394" i="6"/>
  <c r="C2394" i="6"/>
  <c r="O2394" i="6"/>
  <c r="V2394" i="6"/>
  <c r="W2394" i="6" s="1"/>
  <c r="X2394" i="6" s="1"/>
  <c r="R2447" i="6"/>
  <c r="V2447" i="6" s="1"/>
  <c r="W2447" i="6" s="1"/>
  <c r="X2447" i="6" s="1"/>
  <c r="R2506" i="6"/>
  <c r="V2506" i="6"/>
  <c r="W2506" i="6" s="1"/>
  <c r="X2506" i="6" s="1"/>
  <c r="C2184" i="6"/>
  <c r="V2190" i="6"/>
  <c r="W2190" i="6" s="1"/>
  <c r="X2190" i="6" s="1"/>
  <c r="V2197" i="6"/>
  <c r="W2197" i="6" s="1"/>
  <c r="X2197" i="6" s="1"/>
  <c r="V2204" i="6"/>
  <c r="W2204" i="6" s="1"/>
  <c r="X2204" i="6" s="1"/>
  <c r="N2220" i="6"/>
  <c r="C2231" i="6"/>
  <c r="V2250" i="6"/>
  <c r="W2250" i="6" s="1"/>
  <c r="X2250" i="6" s="1"/>
  <c r="N2276" i="6"/>
  <c r="N2282" i="6"/>
  <c r="C2290" i="6"/>
  <c r="C2292" i="6"/>
  <c r="N2292" i="6"/>
  <c r="V2292" i="6"/>
  <c r="W2292" i="6" s="1"/>
  <c r="X2292" i="6" s="1"/>
  <c r="N2310" i="6"/>
  <c r="V2310" i="6"/>
  <c r="W2310" i="6" s="1"/>
  <c r="X2310" i="6" s="1"/>
  <c r="C2310" i="6"/>
  <c r="C2319" i="6"/>
  <c r="V2328" i="6"/>
  <c r="W2328" i="6" s="1"/>
  <c r="X2328" i="6" s="1"/>
  <c r="O2348" i="6"/>
  <c r="N2348" i="6"/>
  <c r="V2348" i="6"/>
  <c r="W2348" i="6" s="1"/>
  <c r="X2348" i="6" s="1"/>
  <c r="I2392" i="6"/>
  <c r="V2392" i="6"/>
  <c r="W2392" i="6" s="1"/>
  <c r="X2392" i="6" s="1"/>
  <c r="I2433" i="6"/>
  <c r="V2433" i="6"/>
  <c r="W2433" i="6" s="1"/>
  <c r="X2433" i="6" s="1"/>
  <c r="V2526" i="6"/>
  <c r="W2526" i="6" s="1"/>
  <c r="X2526" i="6" s="1"/>
  <c r="I2526" i="6"/>
  <c r="N2096" i="6"/>
  <c r="N2103" i="6"/>
  <c r="N2110" i="6"/>
  <c r="N2117" i="6"/>
  <c r="N2124" i="6"/>
  <c r="N2131" i="6"/>
  <c r="N2138" i="6"/>
  <c r="N2145" i="6"/>
  <c r="N2152" i="6"/>
  <c r="N2159" i="6"/>
  <c r="N2166" i="6"/>
  <c r="V2179" i="6"/>
  <c r="W2179" i="6" s="1"/>
  <c r="X2179" i="6" s="1"/>
  <c r="N2191" i="6"/>
  <c r="N2198" i="6"/>
  <c r="N2205" i="6"/>
  <c r="C2210" i="6"/>
  <c r="O2220" i="6"/>
  <c r="V2221" i="6"/>
  <c r="W2221" i="6" s="1"/>
  <c r="X2221" i="6" s="1"/>
  <c r="V2233" i="6"/>
  <c r="W2233" i="6" s="1"/>
  <c r="X2233" i="6" s="1"/>
  <c r="V2237" i="6"/>
  <c r="W2237" i="6" s="1"/>
  <c r="X2237" i="6" s="1"/>
  <c r="N2243" i="6"/>
  <c r="O2245" i="6"/>
  <c r="V2246" i="6"/>
  <c r="W2246" i="6" s="1"/>
  <c r="X2246" i="6" s="1"/>
  <c r="N2251" i="6"/>
  <c r="N2257" i="6"/>
  <c r="C2259" i="6"/>
  <c r="C2265" i="6"/>
  <c r="R2265" i="6"/>
  <c r="V2265" i="6" s="1"/>
  <c r="W2265" i="6" s="1"/>
  <c r="X2265" i="6" s="1"/>
  <c r="V2271" i="6"/>
  <c r="W2271" i="6" s="1"/>
  <c r="X2271" i="6" s="1"/>
  <c r="V2273" i="6"/>
  <c r="W2273" i="6" s="1"/>
  <c r="X2273" i="6" s="1"/>
  <c r="O2276" i="6"/>
  <c r="V2277" i="6"/>
  <c r="W2277" i="6" s="1"/>
  <c r="X2277" i="6" s="1"/>
  <c r="V2286" i="6"/>
  <c r="W2286" i="6" s="1"/>
  <c r="X2286" i="6" s="1"/>
  <c r="V2319" i="6"/>
  <c r="W2319" i="6" s="1"/>
  <c r="X2319" i="6" s="1"/>
  <c r="C2348" i="6"/>
  <c r="R2362" i="6"/>
  <c r="V2362" i="6" s="1"/>
  <c r="W2362" i="6" s="1"/>
  <c r="X2362" i="6" s="1"/>
  <c r="V2372" i="6"/>
  <c r="W2372" i="6" s="1"/>
  <c r="X2372" i="6" s="1"/>
  <c r="O2372" i="6"/>
  <c r="N2372" i="6"/>
  <c r="N2373" i="6"/>
  <c r="C2373" i="6"/>
  <c r="O2373" i="6"/>
  <c r="V2373" i="6"/>
  <c r="W2373" i="6" s="1"/>
  <c r="X2373" i="6" s="1"/>
  <c r="V2404" i="6"/>
  <c r="W2404" i="6" s="1"/>
  <c r="X2404" i="6" s="1"/>
  <c r="O2413" i="6"/>
  <c r="N2413" i="6"/>
  <c r="V2538" i="6"/>
  <c r="W2538" i="6" s="1"/>
  <c r="X2538" i="6" s="1"/>
  <c r="T2538" i="6"/>
  <c r="O2096" i="6"/>
  <c r="O2103" i="6"/>
  <c r="O2110" i="6"/>
  <c r="O2117" i="6"/>
  <c r="O2124" i="6"/>
  <c r="O2131" i="6"/>
  <c r="O2138" i="6"/>
  <c r="O2145" i="6"/>
  <c r="O2152" i="6"/>
  <c r="O2159" i="6"/>
  <c r="O2166" i="6"/>
  <c r="V2212" i="6"/>
  <c r="W2212" i="6" s="1"/>
  <c r="X2212" i="6" s="1"/>
  <c r="V2216" i="6"/>
  <c r="W2216" i="6" s="1"/>
  <c r="X2216" i="6" s="1"/>
  <c r="O2224" i="6"/>
  <c r="V2225" i="6"/>
  <c r="W2225" i="6" s="1"/>
  <c r="X2225" i="6" s="1"/>
  <c r="V2229" i="6"/>
  <c r="W2229" i="6" s="1"/>
  <c r="X2229" i="6" s="1"/>
  <c r="O2243" i="6"/>
  <c r="O2257" i="6"/>
  <c r="V2261" i="6"/>
  <c r="W2261" i="6" s="1"/>
  <c r="X2261" i="6" s="1"/>
  <c r="N2315" i="6"/>
  <c r="C2315" i="6"/>
  <c r="V2334" i="6"/>
  <c r="W2334" i="6" s="1"/>
  <c r="X2334" i="6" s="1"/>
  <c r="V2347" i="6"/>
  <c r="W2347" i="6" s="1"/>
  <c r="X2347" i="6" s="1"/>
  <c r="C2363" i="6"/>
  <c r="O2363" i="6"/>
  <c r="N2363" i="6"/>
  <c r="V2363" i="6"/>
  <c r="W2363" i="6" s="1"/>
  <c r="X2363" i="6" s="1"/>
  <c r="I2370" i="6"/>
  <c r="C2372" i="6"/>
  <c r="V2375" i="6"/>
  <c r="W2375" i="6" s="1"/>
  <c r="X2375" i="6" s="1"/>
  <c r="O2375" i="6"/>
  <c r="N2375" i="6"/>
  <c r="C2413" i="6"/>
  <c r="V2426" i="6"/>
  <c r="W2426" i="6" s="1"/>
  <c r="X2426" i="6" s="1"/>
  <c r="I2500" i="6"/>
  <c r="V2500" i="6"/>
  <c r="W2500" i="6" s="1"/>
  <c r="X2500" i="6" s="1"/>
  <c r="V2589" i="6"/>
  <c r="W2589" i="6" s="1"/>
  <c r="X2589" i="6" s="1"/>
  <c r="C2589" i="6"/>
  <c r="O2589" i="6"/>
  <c r="N2589" i="6"/>
  <c r="I2190" i="6"/>
  <c r="I2197" i="6"/>
  <c r="I2204" i="6"/>
  <c r="V2267" i="6"/>
  <c r="W2267" i="6" s="1"/>
  <c r="X2267" i="6" s="1"/>
  <c r="I2281" i="6"/>
  <c r="V2282" i="6"/>
  <c r="W2282" i="6" s="1"/>
  <c r="X2282" i="6" s="1"/>
  <c r="I2302" i="6"/>
  <c r="V2303" i="6"/>
  <c r="W2303" i="6" s="1"/>
  <c r="X2303" i="6" s="1"/>
  <c r="N2304" i="6"/>
  <c r="V2311" i="6"/>
  <c r="W2311" i="6" s="1"/>
  <c r="X2311" i="6" s="1"/>
  <c r="O2317" i="6"/>
  <c r="C2335" i="6"/>
  <c r="O2335" i="6"/>
  <c r="N2335" i="6"/>
  <c r="V2335" i="6"/>
  <c r="W2335" i="6" s="1"/>
  <c r="X2335" i="6" s="1"/>
  <c r="N2337" i="6"/>
  <c r="I2346" i="6"/>
  <c r="V2346" i="6"/>
  <c r="W2346" i="6" s="1"/>
  <c r="X2346" i="6" s="1"/>
  <c r="I2380" i="6"/>
  <c r="R2397" i="6"/>
  <c r="I2397" i="6"/>
  <c r="R2412" i="6"/>
  <c r="V2412" i="6" s="1"/>
  <c r="W2412" i="6" s="1"/>
  <c r="X2412" i="6" s="1"/>
  <c r="C2441" i="6"/>
  <c r="O2441" i="6"/>
  <c r="V2441" i="6"/>
  <c r="W2441" i="6" s="1"/>
  <c r="X2441" i="6" s="1"/>
  <c r="N2441" i="6"/>
  <c r="V2191" i="6"/>
  <c r="W2191" i="6" s="1"/>
  <c r="X2191" i="6" s="1"/>
  <c r="V2198" i="6"/>
  <c r="W2198" i="6" s="1"/>
  <c r="X2198" i="6" s="1"/>
  <c r="V2205" i="6"/>
  <c r="W2205" i="6" s="1"/>
  <c r="X2205" i="6" s="1"/>
  <c r="V2231" i="6"/>
  <c r="W2231" i="6" s="1"/>
  <c r="X2231" i="6" s="1"/>
  <c r="C2245" i="6"/>
  <c r="V2251" i="6"/>
  <c r="W2251" i="6" s="1"/>
  <c r="X2251" i="6" s="1"/>
  <c r="N2268" i="6"/>
  <c r="C2282" i="6"/>
  <c r="V2288" i="6"/>
  <c r="W2288" i="6" s="1"/>
  <c r="X2288" i="6" s="1"/>
  <c r="V2293" i="6"/>
  <c r="W2293" i="6" s="1"/>
  <c r="X2293" i="6" s="1"/>
  <c r="V2295" i="6"/>
  <c r="W2295" i="6" s="1"/>
  <c r="X2295" i="6" s="1"/>
  <c r="I2300" i="6"/>
  <c r="R2300" i="6"/>
  <c r="V2300" i="6" s="1"/>
  <c r="W2300" i="6" s="1"/>
  <c r="X2300" i="6" s="1"/>
  <c r="N2301" i="6"/>
  <c r="V2301" i="6"/>
  <c r="W2301" i="6" s="1"/>
  <c r="X2301" i="6" s="1"/>
  <c r="O2304" i="6"/>
  <c r="V2336" i="6"/>
  <c r="W2336" i="6" s="1"/>
  <c r="X2336" i="6" s="1"/>
  <c r="O2337" i="6"/>
  <c r="C2350" i="6"/>
  <c r="O2350" i="6"/>
  <c r="N2350" i="6"/>
  <c r="V2350" i="6"/>
  <c r="W2350" i="6" s="1"/>
  <c r="X2350" i="6" s="1"/>
  <c r="V2358" i="6"/>
  <c r="W2358" i="6" s="1"/>
  <c r="X2358" i="6" s="1"/>
  <c r="C2358" i="6"/>
  <c r="V2418" i="6"/>
  <c r="W2418" i="6" s="1"/>
  <c r="X2418" i="6" s="1"/>
  <c r="O2418" i="6"/>
  <c r="N2418" i="6"/>
  <c r="V2440" i="6"/>
  <c r="W2440" i="6" s="1"/>
  <c r="X2440" i="6" s="1"/>
  <c r="I2468" i="6"/>
  <c r="V2481" i="6"/>
  <c r="W2481" i="6" s="1"/>
  <c r="X2481" i="6" s="1"/>
  <c r="I2515" i="6"/>
  <c r="V2515" i="6"/>
  <c r="W2515" i="6" s="1"/>
  <c r="X2515" i="6" s="1"/>
  <c r="O2558" i="6"/>
  <c r="N2558" i="6"/>
  <c r="V2558" i="6"/>
  <c r="W2558" i="6" s="1"/>
  <c r="X2558" i="6" s="1"/>
  <c r="V2560" i="6"/>
  <c r="W2560" i="6" s="1"/>
  <c r="X2560" i="6" s="1"/>
  <c r="N2560" i="6"/>
  <c r="C2560" i="6"/>
  <c r="O2560" i="6"/>
  <c r="V2330" i="6"/>
  <c r="W2330" i="6" s="1"/>
  <c r="X2330" i="6" s="1"/>
  <c r="N2344" i="6"/>
  <c r="N2351" i="6"/>
  <c r="V2365" i="6"/>
  <c r="W2365" i="6" s="1"/>
  <c r="X2365" i="6" s="1"/>
  <c r="N2368" i="6"/>
  <c r="C2370" i="6"/>
  <c r="O2370" i="6"/>
  <c r="N2370" i="6"/>
  <c r="I2377" i="6"/>
  <c r="V2389" i="6"/>
  <c r="W2389" i="6" s="1"/>
  <c r="X2389" i="6" s="1"/>
  <c r="O2389" i="6"/>
  <c r="V2428" i="6"/>
  <c r="W2428" i="6" s="1"/>
  <c r="X2428" i="6" s="1"/>
  <c r="N2428" i="6"/>
  <c r="V2451" i="6"/>
  <c r="W2451" i="6" s="1"/>
  <c r="X2451" i="6" s="1"/>
  <c r="T2451" i="6"/>
  <c r="V2472" i="6"/>
  <c r="W2472" i="6" s="1"/>
  <c r="X2472" i="6" s="1"/>
  <c r="T2472" i="6"/>
  <c r="I2482" i="6"/>
  <c r="V2493" i="6"/>
  <c r="W2493" i="6" s="1"/>
  <c r="X2493" i="6" s="1"/>
  <c r="O2498" i="6"/>
  <c r="V2525" i="6"/>
  <c r="W2525" i="6" s="1"/>
  <c r="X2525" i="6" s="1"/>
  <c r="O2525" i="6"/>
  <c r="N2525" i="6"/>
  <c r="C2525" i="6"/>
  <c r="N2530" i="6"/>
  <c r="V2530" i="6"/>
  <c r="W2530" i="6" s="1"/>
  <c r="X2530" i="6" s="1"/>
  <c r="O2530" i="6"/>
  <c r="V2601" i="6"/>
  <c r="W2601" i="6" s="1"/>
  <c r="X2601" i="6" s="1"/>
  <c r="O2344" i="6"/>
  <c r="I2345" i="6"/>
  <c r="O2351" i="6"/>
  <c r="I2352" i="6"/>
  <c r="I2362" i="6"/>
  <c r="O2368" i="6"/>
  <c r="V2416" i="6"/>
  <c r="W2416" i="6" s="1"/>
  <c r="X2416" i="6" s="1"/>
  <c r="V2452" i="6"/>
  <c r="W2452" i="6" s="1"/>
  <c r="X2452" i="6" s="1"/>
  <c r="C2452" i="6"/>
  <c r="O2452" i="6"/>
  <c r="V2453" i="6"/>
  <c r="W2453" i="6" s="1"/>
  <c r="X2453" i="6" s="1"/>
  <c r="O2457" i="6"/>
  <c r="N2457" i="6"/>
  <c r="C2457" i="6"/>
  <c r="C2497" i="6"/>
  <c r="O2497" i="6"/>
  <c r="N2497" i="6"/>
  <c r="V2759" i="6"/>
  <c r="W2759" i="6" s="1"/>
  <c r="X2759" i="6" s="1"/>
  <c r="I2759" i="6"/>
  <c r="C2376" i="6"/>
  <c r="O2376" i="6"/>
  <c r="C2460" i="6"/>
  <c r="O2460" i="6"/>
  <c r="N2460" i="6"/>
  <c r="V2460" i="6"/>
  <c r="W2460" i="6" s="1"/>
  <c r="X2460" i="6" s="1"/>
  <c r="T2566" i="6"/>
  <c r="V2566" i="6" s="1"/>
  <c r="W2566" i="6" s="1"/>
  <c r="X2566" i="6" s="1"/>
  <c r="V2588" i="6"/>
  <c r="W2588" i="6" s="1"/>
  <c r="X2588" i="6" s="1"/>
  <c r="C2588" i="6"/>
  <c r="O2588" i="6"/>
  <c r="N2588" i="6"/>
  <c r="V2616" i="6"/>
  <c r="W2616" i="6" s="1"/>
  <c r="X2616" i="6" s="1"/>
  <c r="O2616" i="6"/>
  <c r="N2616" i="6"/>
  <c r="V2646" i="6"/>
  <c r="W2646" i="6" s="1"/>
  <c r="X2646" i="6" s="1"/>
  <c r="I2646" i="6"/>
  <c r="V2667" i="6"/>
  <c r="W2667" i="6" s="1"/>
  <c r="X2667" i="6" s="1"/>
  <c r="I2667" i="6"/>
  <c r="C2356" i="6"/>
  <c r="O2356" i="6"/>
  <c r="N2356" i="6"/>
  <c r="V2368" i="6"/>
  <c r="W2368" i="6" s="1"/>
  <c r="X2368" i="6" s="1"/>
  <c r="I2386" i="6"/>
  <c r="N2387" i="6"/>
  <c r="C2387" i="6"/>
  <c r="O2387" i="6"/>
  <c r="V2399" i="6"/>
  <c r="W2399" i="6" s="1"/>
  <c r="X2399" i="6" s="1"/>
  <c r="I2413" i="6"/>
  <c r="I2418" i="6"/>
  <c r="O2471" i="6"/>
  <c r="N2471" i="6"/>
  <c r="C2498" i="6"/>
  <c r="C2542" i="6"/>
  <c r="O2542" i="6"/>
  <c r="N2542" i="6"/>
  <c r="V2715" i="6"/>
  <c r="W2715" i="6" s="1"/>
  <c r="X2715" i="6" s="1"/>
  <c r="T2715" i="6"/>
  <c r="N2306" i="6"/>
  <c r="O2314" i="6"/>
  <c r="N2314" i="6"/>
  <c r="O2321" i="6"/>
  <c r="N2321" i="6"/>
  <c r="N2329" i="6"/>
  <c r="C2342" i="6"/>
  <c r="O2342" i="6"/>
  <c r="N2342" i="6"/>
  <c r="C2344" i="6"/>
  <c r="C2351" i="6"/>
  <c r="O2369" i="6"/>
  <c r="V2379" i="6"/>
  <c r="W2379" i="6" s="1"/>
  <c r="X2379" i="6" s="1"/>
  <c r="I2389" i="6"/>
  <c r="C2390" i="6"/>
  <c r="O2390" i="6"/>
  <c r="V2405" i="6"/>
  <c r="W2405" i="6" s="1"/>
  <c r="X2405" i="6" s="1"/>
  <c r="C2411" i="6"/>
  <c r="V2438" i="6"/>
  <c r="W2438" i="6" s="1"/>
  <c r="X2438" i="6" s="1"/>
  <c r="C2438" i="6"/>
  <c r="O2438" i="6"/>
  <c r="N2438" i="6"/>
  <c r="C2439" i="6"/>
  <c r="I2447" i="6"/>
  <c r="I2457" i="6"/>
  <c r="V2466" i="6"/>
  <c r="W2466" i="6" s="1"/>
  <c r="X2466" i="6" s="1"/>
  <c r="C2466" i="6"/>
  <c r="C2471" i="6"/>
  <c r="V2475" i="6"/>
  <c r="W2475" i="6" s="1"/>
  <c r="X2475" i="6" s="1"/>
  <c r="O2492" i="6"/>
  <c r="N2492" i="6"/>
  <c r="V2492" i="6"/>
  <c r="W2492" i="6" s="1"/>
  <c r="X2492" i="6" s="1"/>
  <c r="I2506" i="6"/>
  <c r="V2519" i="6"/>
  <c r="W2519" i="6" s="1"/>
  <c r="X2519" i="6" s="1"/>
  <c r="I2557" i="6"/>
  <c r="T2587" i="6"/>
  <c r="V2587" i="6"/>
  <c r="W2587" i="6" s="1"/>
  <c r="X2587" i="6" s="1"/>
  <c r="C2598" i="6"/>
  <c r="O2598" i="6"/>
  <c r="N2598" i="6"/>
  <c r="V2598" i="6"/>
  <c r="W2598" i="6" s="1"/>
  <c r="X2598" i="6" s="1"/>
  <c r="C2349" i="6"/>
  <c r="O2349" i="6"/>
  <c r="N2349" i="6"/>
  <c r="V2356" i="6"/>
  <c r="W2356" i="6" s="1"/>
  <c r="X2356" i="6" s="1"/>
  <c r="V2361" i="6"/>
  <c r="W2361" i="6" s="1"/>
  <c r="X2361" i="6" s="1"/>
  <c r="C2371" i="6"/>
  <c r="O2371" i="6"/>
  <c r="V2376" i="6"/>
  <c r="W2376" i="6" s="1"/>
  <c r="X2376" i="6" s="1"/>
  <c r="V2382" i="6"/>
  <c r="W2382" i="6" s="1"/>
  <c r="X2382" i="6" s="1"/>
  <c r="O2382" i="6"/>
  <c r="V2384" i="6"/>
  <c r="W2384" i="6" s="1"/>
  <c r="X2384" i="6" s="1"/>
  <c r="V2387" i="6"/>
  <c r="W2387" i="6" s="1"/>
  <c r="X2387" i="6" s="1"/>
  <c r="O2415" i="6"/>
  <c r="N2415" i="6"/>
  <c r="V2437" i="6"/>
  <c r="W2437" i="6" s="1"/>
  <c r="X2437" i="6" s="1"/>
  <c r="T2437" i="6"/>
  <c r="V2458" i="6"/>
  <c r="W2458" i="6" s="1"/>
  <c r="X2458" i="6" s="1"/>
  <c r="V2467" i="6"/>
  <c r="W2467" i="6" s="1"/>
  <c r="X2467" i="6" s="1"/>
  <c r="V2599" i="6"/>
  <c r="W2599" i="6" s="1"/>
  <c r="X2599" i="6" s="1"/>
  <c r="C2599" i="6"/>
  <c r="V2309" i="6"/>
  <c r="W2309" i="6" s="1"/>
  <c r="X2309" i="6" s="1"/>
  <c r="V2316" i="6"/>
  <c r="W2316" i="6" s="1"/>
  <c r="X2316" i="6" s="1"/>
  <c r="V2340" i="6"/>
  <c r="W2340" i="6" s="1"/>
  <c r="X2340" i="6" s="1"/>
  <c r="C2382" i="6"/>
  <c r="V2396" i="6"/>
  <c r="W2396" i="6" s="1"/>
  <c r="X2396" i="6" s="1"/>
  <c r="O2396" i="6"/>
  <c r="N2396" i="6"/>
  <c r="V2400" i="6"/>
  <c r="W2400" i="6" s="1"/>
  <c r="X2400" i="6" s="1"/>
  <c r="N2400" i="6"/>
  <c r="V2410" i="6"/>
  <c r="W2410" i="6" s="1"/>
  <c r="X2410" i="6" s="1"/>
  <c r="C2410" i="6"/>
  <c r="O2410" i="6"/>
  <c r="N2410" i="6"/>
  <c r="V2411" i="6"/>
  <c r="W2411" i="6" s="1"/>
  <c r="X2411" i="6" s="1"/>
  <c r="C2415" i="6"/>
  <c r="V2415" i="6"/>
  <c r="W2415" i="6" s="1"/>
  <c r="X2415" i="6" s="1"/>
  <c r="V2420" i="6"/>
  <c r="W2420" i="6" s="1"/>
  <c r="X2420" i="6" s="1"/>
  <c r="V2439" i="6"/>
  <c r="W2439" i="6" s="1"/>
  <c r="X2439" i="6" s="1"/>
  <c r="V2443" i="6"/>
  <c r="W2443" i="6" s="1"/>
  <c r="X2443" i="6" s="1"/>
  <c r="O2450" i="6"/>
  <c r="N2450" i="6"/>
  <c r="V2450" i="6"/>
  <c r="W2450" i="6" s="1"/>
  <c r="X2450" i="6" s="1"/>
  <c r="V2454" i="6"/>
  <c r="W2454" i="6" s="1"/>
  <c r="X2454" i="6" s="1"/>
  <c r="V2471" i="6"/>
  <c r="W2471" i="6" s="1"/>
  <c r="X2471" i="6" s="1"/>
  <c r="V2503" i="6"/>
  <c r="W2503" i="6" s="1"/>
  <c r="X2503" i="6" s="1"/>
  <c r="I2552" i="6"/>
  <c r="C2575" i="6"/>
  <c r="C2309" i="6"/>
  <c r="N2313" i="6"/>
  <c r="C2316" i="6"/>
  <c r="N2320" i="6"/>
  <c r="C2329" i="6"/>
  <c r="C2338" i="6"/>
  <c r="N2341" i="6"/>
  <c r="V2349" i="6"/>
  <c r="W2349" i="6" s="1"/>
  <c r="X2349" i="6" s="1"/>
  <c r="V2354" i="6"/>
  <c r="W2354" i="6" s="1"/>
  <c r="X2354" i="6" s="1"/>
  <c r="C2359" i="6"/>
  <c r="C2364" i="6"/>
  <c r="O2364" i="6"/>
  <c r="V2371" i="6"/>
  <c r="W2371" i="6" s="1"/>
  <c r="X2371" i="6" s="1"/>
  <c r="I2384" i="6"/>
  <c r="V2390" i="6"/>
  <c r="W2390" i="6" s="1"/>
  <c r="X2390" i="6" s="1"/>
  <c r="C2393" i="6"/>
  <c r="C2396" i="6"/>
  <c r="C2400" i="6"/>
  <c r="V2403" i="6"/>
  <c r="W2403" i="6" s="1"/>
  <c r="X2403" i="6" s="1"/>
  <c r="C2403" i="6"/>
  <c r="C2420" i="6"/>
  <c r="V2425" i="6"/>
  <c r="W2425" i="6" s="1"/>
  <c r="X2425" i="6" s="1"/>
  <c r="C2450" i="6"/>
  <c r="C2455" i="6"/>
  <c r="O2455" i="6"/>
  <c r="C2462" i="6"/>
  <c r="O2462" i="6"/>
  <c r="N2462" i="6"/>
  <c r="V2463" i="6"/>
  <c r="W2463" i="6" s="1"/>
  <c r="X2463" i="6" s="1"/>
  <c r="O2463" i="6"/>
  <c r="C2476" i="6"/>
  <c r="O2476" i="6"/>
  <c r="N2476" i="6"/>
  <c r="O2495" i="6"/>
  <c r="N2495" i="6"/>
  <c r="V2527" i="6"/>
  <c r="W2527" i="6" s="1"/>
  <c r="X2527" i="6" s="1"/>
  <c r="O2585" i="6"/>
  <c r="O2313" i="6"/>
  <c r="V2314" i="6"/>
  <c r="W2314" i="6" s="1"/>
  <c r="X2314" i="6" s="1"/>
  <c r="O2320" i="6"/>
  <c r="V2321" i="6"/>
  <c r="W2321" i="6" s="1"/>
  <c r="X2321" i="6" s="1"/>
  <c r="V2331" i="6"/>
  <c r="W2331" i="6" s="1"/>
  <c r="X2331" i="6" s="1"/>
  <c r="I2333" i="6"/>
  <c r="O2341" i="6"/>
  <c r="V2366" i="6"/>
  <c r="W2366" i="6" s="1"/>
  <c r="X2366" i="6" s="1"/>
  <c r="V2385" i="6"/>
  <c r="W2385" i="6" s="1"/>
  <c r="X2385" i="6" s="1"/>
  <c r="R2391" i="6"/>
  <c r="V2391" i="6" s="1"/>
  <c r="W2391" i="6" s="1"/>
  <c r="X2391" i="6" s="1"/>
  <c r="V2397" i="6"/>
  <c r="W2397" i="6" s="1"/>
  <c r="X2397" i="6" s="1"/>
  <c r="I2423" i="6"/>
  <c r="V2423" i="6"/>
  <c r="W2423" i="6" s="1"/>
  <c r="X2423" i="6" s="1"/>
  <c r="V2461" i="6"/>
  <c r="W2461" i="6" s="1"/>
  <c r="X2461" i="6" s="1"/>
  <c r="C2463" i="6"/>
  <c r="C2495" i="6"/>
  <c r="V2495" i="6"/>
  <c r="W2495" i="6" s="1"/>
  <c r="X2495" i="6" s="1"/>
  <c r="V2509" i="6"/>
  <c r="W2509" i="6" s="1"/>
  <c r="X2509" i="6" s="1"/>
  <c r="R2514" i="6"/>
  <c r="V2514" i="6" s="1"/>
  <c r="W2514" i="6" s="1"/>
  <c r="X2514" i="6" s="1"/>
  <c r="O2528" i="6"/>
  <c r="N2528" i="6"/>
  <c r="V2528" i="6"/>
  <c r="W2528" i="6" s="1"/>
  <c r="X2528" i="6" s="1"/>
  <c r="C2528" i="6"/>
  <c r="V2583" i="6"/>
  <c r="W2583" i="6" s="1"/>
  <c r="X2583" i="6" s="1"/>
  <c r="V2654" i="6"/>
  <c r="W2654" i="6" s="1"/>
  <c r="X2654" i="6" s="1"/>
  <c r="C2654" i="6"/>
  <c r="O2654" i="6"/>
  <c r="N2654" i="6"/>
  <c r="V2329" i="6"/>
  <c r="W2329" i="6" s="1"/>
  <c r="X2329" i="6" s="1"/>
  <c r="N2330" i="6"/>
  <c r="C2357" i="6"/>
  <c r="O2357" i="6"/>
  <c r="N2365" i="6"/>
  <c r="N2380" i="6"/>
  <c r="C2380" i="6"/>
  <c r="O2380" i="6"/>
  <c r="I2387" i="6"/>
  <c r="N2389" i="6"/>
  <c r="V2407" i="6"/>
  <c r="W2407" i="6" s="1"/>
  <c r="X2407" i="6" s="1"/>
  <c r="C2407" i="6"/>
  <c r="V2409" i="6"/>
  <c r="W2409" i="6" s="1"/>
  <c r="X2409" i="6" s="1"/>
  <c r="O2428" i="6"/>
  <c r="O2436" i="6"/>
  <c r="N2436" i="6"/>
  <c r="N2452" i="6"/>
  <c r="V2477" i="6"/>
  <c r="W2477" i="6" s="1"/>
  <c r="X2477" i="6" s="1"/>
  <c r="C2477" i="6"/>
  <c r="I2481" i="6"/>
  <c r="V2487" i="6"/>
  <c r="W2487" i="6" s="1"/>
  <c r="X2487" i="6" s="1"/>
  <c r="C2487" i="6"/>
  <c r="V2488" i="6"/>
  <c r="W2488" i="6" s="1"/>
  <c r="X2488" i="6" s="1"/>
  <c r="C2488" i="6"/>
  <c r="O2488" i="6"/>
  <c r="V2548" i="6"/>
  <c r="W2548" i="6" s="1"/>
  <c r="X2548" i="6" s="1"/>
  <c r="R2548" i="6"/>
  <c r="V2550" i="6"/>
  <c r="W2550" i="6" s="1"/>
  <c r="X2550" i="6" s="1"/>
  <c r="O2550" i="6"/>
  <c r="N2550" i="6"/>
  <c r="C2550" i="6"/>
  <c r="I2562" i="6"/>
  <c r="V2569" i="6"/>
  <c r="W2569" i="6" s="1"/>
  <c r="X2569" i="6" s="1"/>
  <c r="I2572" i="6"/>
  <c r="V2603" i="6"/>
  <c r="W2603" i="6" s="1"/>
  <c r="X2603" i="6" s="1"/>
  <c r="O2330" i="6"/>
  <c r="V2338" i="6"/>
  <c r="W2338" i="6" s="1"/>
  <c r="X2338" i="6" s="1"/>
  <c r="I2340" i="6"/>
  <c r="V2359" i="6"/>
  <c r="W2359" i="6" s="1"/>
  <c r="X2359" i="6" s="1"/>
  <c r="O2365" i="6"/>
  <c r="I2382" i="6"/>
  <c r="C2383" i="6"/>
  <c r="O2383" i="6"/>
  <c r="I2406" i="6"/>
  <c r="I2409" i="6"/>
  <c r="I2410" i="6"/>
  <c r="I2415" i="6"/>
  <c r="I2425" i="6"/>
  <c r="C2436" i="6"/>
  <c r="N2442" i="6"/>
  <c r="V2446" i="6"/>
  <c r="W2446" i="6" s="1"/>
  <c r="X2446" i="6" s="1"/>
  <c r="V2494" i="6"/>
  <c r="W2494" i="6" s="1"/>
  <c r="X2494" i="6" s="1"/>
  <c r="C2494" i="6"/>
  <c r="O2494" i="6"/>
  <c r="N2494" i="6"/>
  <c r="V2520" i="6"/>
  <c r="W2520" i="6" s="1"/>
  <c r="X2520" i="6" s="1"/>
  <c r="I2534" i="6"/>
  <c r="V2539" i="6"/>
  <c r="W2539" i="6" s="1"/>
  <c r="X2539" i="6" s="1"/>
  <c r="C2539" i="6"/>
  <c r="O2551" i="6"/>
  <c r="N2551" i="6"/>
  <c r="V2551" i="6"/>
  <c r="W2551" i="6" s="1"/>
  <c r="X2551" i="6" s="1"/>
  <c r="V2555" i="6"/>
  <c r="W2555" i="6" s="1"/>
  <c r="X2555" i="6" s="1"/>
  <c r="V2573" i="6"/>
  <c r="W2573" i="6" s="1"/>
  <c r="X2573" i="6" s="1"/>
  <c r="I2573" i="6"/>
  <c r="C2585" i="6"/>
  <c r="O2593" i="6"/>
  <c r="N2593" i="6"/>
  <c r="C2593" i="6"/>
  <c r="V2681" i="6"/>
  <c r="W2681" i="6" s="1"/>
  <c r="X2681" i="6" s="1"/>
  <c r="I2681" i="6"/>
  <c r="R2624" i="6"/>
  <c r="V2624" i="6" s="1"/>
  <c r="W2624" i="6" s="1"/>
  <c r="X2624" i="6" s="1"/>
  <c r="V2673" i="6"/>
  <c r="W2673" i="6" s="1"/>
  <c r="X2673" i="6" s="1"/>
  <c r="V2734" i="6"/>
  <c r="W2734" i="6" s="1"/>
  <c r="X2734" i="6" s="1"/>
  <c r="I2734" i="6"/>
  <c r="I2460" i="6"/>
  <c r="I2533" i="6"/>
  <c r="V2546" i="6"/>
  <c r="W2546" i="6" s="1"/>
  <c r="X2546" i="6" s="1"/>
  <c r="O2546" i="6"/>
  <c r="N2546" i="6"/>
  <c r="I2571" i="6"/>
  <c r="V2574" i="6"/>
  <c r="W2574" i="6" s="1"/>
  <c r="X2574" i="6" s="1"/>
  <c r="O2574" i="6"/>
  <c r="N2574" i="6"/>
  <c r="N2627" i="6"/>
  <c r="V2627" i="6"/>
  <c r="W2627" i="6" s="1"/>
  <c r="X2627" i="6" s="1"/>
  <c r="O2627" i="6"/>
  <c r="I2647" i="6"/>
  <c r="I2648" i="6"/>
  <c r="I2661" i="6"/>
  <c r="I2660" i="6"/>
  <c r="V2660" i="6"/>
  <c r="W2660" i="6" s="1"/>
  <c r="X2660" i="6" s="1"/>
  <c r="V2695" i="6"/>
  <c r="W2695" i="6" s="1"/>
  <c r="X2695" i="6" s="1"/>
  <c r="I2695" i="6"/>
  <c r="O2401" i="6"/>
  <c r="N2401" i="6"/>
  <c r="V2431" i="6"/>
  <c r="W2431" i="6" s="1"/>
  <c r="X2431" i="6" s="1"/>
  <c r="C2431" i="6"/>
  <c r="C2434" i="6"/>
  <c r="O2434" i="6"/>
  <c r="V2434" i="6"/>
  <c r="W2434" i="6" s="1"/>
  <c r="X2434" i="6" s="1"/>
  <c r="V2456" i="6"/>
  <c r="W2456" i="6" s="1"/>
  <c r="X2456" i="6" s="1"/>
  <c r="O2464" i="6"/>
  <c r="N2464" i="6"/>
  <c r="C2469" i="6"/>
  <c r="O2469" i="6"/>
  <c r="V2469" i="6"/>
  <c r="W2469" i="6" s="1"/>
  <c r="X2469" i="6" s="1"/>
  <c r="I2495" i="6"/>
  <c r="V2501" i="6"/>
  <c r="W2501" i="6" s="1"/>
  <c r="X2501" i="6" s="1"/>
  <c r="C2501" i="6"/>
  <c r="N2516" i="6"/>
  <c r="V2516" i="6"/>
  <c r="W2516" i="6" s="1"/>
  <c r="X2516" i="6" s="1"/>
  <c r="V2531" i="6"/>
  <c r="W2531" i="6" s="1"/>
  <c r="X2531" i="6" s="1"/>
  <c r="V2547" i="6"/>
  <c r="W2547" i="6" s="1"/>
  <c r="X2547" i="6" s="1"/>
  <c r="T2559" i="6"/>
  <c r="V2559" i="6" s="1"/>
  <c r="W2559" i="6" s="1"/>
  <c r="X2559" i="6" s="1"/>
  <c r="O2596" i="6"/>
  <c r="N2596" i="6"/>
  <c r="I2618" i="6"/>
  <c r="V2618" i="6"/>
  <c r="W2618" i="6" s="1"/>
  <c r="X2618" i="6" s="1"/>
  <c r="I2639" i="6"/>
  <c r="V2639" i="6"/>
  <c r="W2639" i="6" s="1"/>
  <c r="X2639" i="6" s="1"/>
  <c r="I2674" i="6"/>
  <c r="V2674" i="6"/>
  <c r="W2674" i="6" s="1"/>
  <c r="X2674" i="6" s="1"/>
  <c r="I2722" i="6"/>
  <c r="V2722" i="6"/>
  <c r="W2722" i="6" s="1"/>
  <c r="X2722" i="6" s="1"/>
  <c r="V2414" i="6"/>
  <c r="W2414" i="6" s="1"/>
  <c r="X2414" i="6" s="1"/>
  <c r="O2429" i="6"/>
  <c r="N2429" i="6"/>
  <c r="I2436" i="6"/>
  <c r="I2439" i="6"/>
  <c r="I2471" i="6"/>
  <c r="I2474" i="6"/>
  <c r="V2502" i="6"/>
  <c r="W2502" i="6" s="1"/>
  <c r="X2502" i="6" s="1"/>
  <c r="V2522" i="6"/>
  <c r="W2522" i="6" s="1"/>
  <c r="X2522" i="6" s="1"/>
  <c r="V2561" i="6"/>
  <c r="W2561" i="6" s="1"/>
  <c r="X2561" i="6" s="1"/>
  <c r="C2561" i="6"/>
  <c r="C2596" i="6"/>
  <c r="R2656" i="6"/>
  <c r="V2656" i="6"/>
  <c r="W2656" i="6" s="1"/>
  <c r="X2656" i="6" s="1"/>
  <c r="V2758" i="6"/>
  <c r="W2758" i="6" s="1"/>
  <c r="X2758" i="6" s="1"/>
  <c r="C2758" i="6"/>
  <c r="O2758" i="6"/>
  <c r="N2758" i="6"/>
  <c r="C2414" i="6"/>
  <c r="V2421" i="6"/>
  <c r="W2421" i="6" s="1"/>
  <c r="X2421" i="6" s="1"/>
  <c r="C2429" i="6"/>
  <c r="V2445" i="6"/>
  <c r="W2445" i="6" s="1"/>
  <c r="X2445" i="6" s="1"/>
  <c r="C2445" i="6"/>
  <c r="C2448" i="6"/>
  <c r="O2448" i="6"/>
  <c r="V2448" i="6"/>
  <c r="W2448" i="6" s="1"/>
  <c r="X2448" i="6" s="1"/>
  <c r="O2499" i="6"/>
  <c r="N2499" i="6"/>
  <c r="C2502" i="6"/>
  <c r="V2507" i="6"/>
  <c r="W2507" i="6" s="1"/>
  <c r="X2507" i="6" s="1"/>
  <c r="C2522" i="6"/>
  <c r="C2535" i="6"/>
  <c r="V2535" i="6"/>
  <c r="W2535" i="6" s="1"/>
  <c r="X2535" i="6" s="1"/>
  <c r="I2550" i="6"/>
  <c r="O2565" i="6"/>
  <c r="N2565" i="6"/>
  <c r="V2565" i="6"/>
  <c r="W2565" i="6" s="1"/>
  <c r="X2565" i="6" s="1"/>
  <c r="I2604" i="6"/>
  <c r="I2610" i="6"/>
  <c r="N2613" i="6"/>
  <c r="V2613" i="6"/>
  <c r="W2613" i="6" s="1"/>
  <c r="X2613" i="6" s="1"/>
  <c r="O2613" i="6"/>
  <c r="C2613" i="6"/>
  <c r="I2641" i="6"/>
  <c r="R2687" i="6"/>
  <c r="V2687" i="6"/>
  <c r="W2687" i="6" s="1"/>
  <c r="X2687" i="6" s="1"/>
  <c r="V2706" i="6"/>
  <c r="W2706" i="6" s="1"/>
  <c r="X2706" i="6" s="1"/>
  <c r="V2395" i="6"/>
  <c r="W2395" i="6" s="1"/>
  <c r="X2395" i="6" s="1"/>
  <c r="C2421" i="6"/>
  <c r="O2443" i="6"/>
  <c r="N2443" i="6"/>
  <c r="I2453" i="6"/>
  <c r="V2464" i="6"/>
  <c r="W2464" i="6" s="1"/>
  <c r="X2464" i="6" s="1"/>
  <c r="V2480" i="6"/>
  <c r="W2480" i="6" s="1"/>
  <c r="X2480" i="6" s="1"/>
  <c r="C2480" i="6"/>
  <c r="V2491" i="6"/>
  <c r="W2491" i="6" s="1"/>
  <c r="X2491" i="6" s="1"/>
  <c r="C2499" i="6"/>
  <c r="V2505" i="6"/>
  <c r="W2505" i="6" s="1"/>
  <c r="X2505" i="6" s="1"/>
  <c r="N2508" i="6"/>
  <c r="V2510" i="6"/>
  <c r="W2510" i="6" s="1"/>
  <c r="X2510" i="6" s="1"/>
  <c r="C2510" i="6"/>
  <c r="V2513" i="6"/>
  <c r="W2513" i="6" s="1"/>
  <c r="X2513" i="6" s="1"/>
  <c r="C2565" i="6"/>
  <c r="V2590" i="6"/>
  <c r="W2590" i="6" s="1"/>
  <c r="X2590" i="6" s="1"/>
  <c r="V2596" i="6"/>
  <c r="W2596" i="6" s="1"/>
  <c r="X2596" i="6" s="1"/>
  <c r="V2652" i="6"/>
  <c r="W2652" i="6" s="1"/>
  <c r="X2652" i="6" s="1"/>
  <c r="V2374" i="6"/>
  <c r="W2374" i="6" s="1"/>
  <c r="X2374" i="6" s="1"/>
  <c r="V2381" i="6"/>
  <c r="W2381" i="6" s="1"/>
  <c r="X2381" i="6" s="1"/>
  <c r="V2388" i="6"/>
  <c r="W2388" i="6" s="1"/>
  <c r="X2388" i="6" s="1"/>
  <c r="V2401" i="6"/>
  <c r="W2401" i="6" s="1"/>
  <c r="X2401" i="6" s="1"/>
  <c r="V2429" i="6"/>
  <c r="W2429" i="6" s="1"/>
  <c r="X2429" i="6" s="1"/>
  <c r="V2435" i="6"/>
  <c r="W2435" i="6" s="1"/>
  <c r="X2435" i="6" s="1"/>
  <c r="C2443" i="6"/>
  <c r="V2459" i="6"/>
  <c r="W2459" i="6" s="1"/>
  <c r="X2459" i="6" s="1"/>
  <c r="C2459" i="6"/>
  <c r="V2470" i="6"/>
  <c r="W2470" i="6" s="1"/>
  <c r="X2470" i="6" s="1"/>
  <c r="O2478" i="6"/>
  <c r="N2478" i="6"/>
  <c r="C2483" i="6"/>
  <c r="O2483" i="6"/>
  <c r="V2483" i="6"/>
  <c r="W2483" i="6" s="1"/>
  <c r="X2483" i="6" s="1"/>
  <c r="C2491" i="6"/>
  <c r="C2505" i="6"/>
  <c r="V2511" i="6"/>
  <c r="W2511" i="6" s="1"/>
  <c r="X2511" i="6" s="1"/>
  <c r="O2511" i="6"/>
  <c r="N2511" i="6"/>
  <c r="O2514" i="6"/>
  <c r="N2514" i="6"/>
  <c r="I2519" i="6"/>
  <c r="I2525" i="6"/>
  <c r="V2536" i="6"/>
  <c r="W2536" i="6" s="1"/>
  <c r="X2536" i="6" s="1"/>
  <c r="V2540" i="6"/>
  <c r="W2540" i="6" s="1"/>
  <c r="X2540" i="6" s="1"/>
  <c r="V2576" i="6"/>
  <c r="W2576" i="6" s="1"/>
  <c r="X2576" i="6" s="1"/>
  <c r="V2580" i="6"/>
  <c r="W2580" i="6" s="1"/>
  <c r="X2580" i="6" s="1"/>
  <c r="V2600" i="6"/>
  <c r="W2600" i="6" s="1"/>
  <c r="X2600" i="6" s="1"/>
  <c r="V2682" i="6"/>
  <c r="W2682" i="6" s="1"/>
  <c r="X2682" i="6" s="1"/>
  <c r="O2682" i="6"/>
  <c r="N2682" i="6"/>
  <c r="I2687" i="6"/>
  <c r="I2757" i="6"/>
  <c r="V2499" i="6"/>
  <c r="W2499" i="6" s="1"/>
  <c r="X2499" i="6" s="1"/>
  <c r="I2528" i="6"/>
  <c r="I2555" i="6"/>
  <c r="V2563" i="6"/>
  <c r="W2563" i="6" s="1"/>
  <c r="X2563" i="6" s="1"/>
  <c r="C2570" i="6"/>
  <c r="V2570" i="6"/>
  <c r="W2570" i="6" s="1"/>
  <c r="X2570" i="6" s="1"/>
  <c r="V2582" i="6"/>
  <c r="W2582" i="6" s="1"/>
  <c r="X2582" i="6" s="1"/>
  <c r="V2594" i="6"/>
  <c r="W2594" i="6" s="1"/>
  <c r="X2594" i="6" s="1"/>
  <c r="V2632" i="6"/>
  <c r="W2632" i="6" s="1"/>
  <c r="X2632" i="6" s="1"/>
  <c r="V2647" i="6"/>
  <c r="W2647" i="6" s="1"/>
  <c r="X2647" i="6" s="1"/>
  <c r="O2647" i="6"/>
  <c r="N2647" i="6"/>
  <c r="N2718" i="6"/>
  <c r="V2718" i="6"/>
  <c r="W2718" i="6" s="1"/>
  <c r="X2718" i="6" s="1"/>
  <c r="O2718" i="6"/>
  <c r="C2718" i="6"/>
  <c r="O2735" i="6"/>
  <c r="V2735" i="6"/>
  <c r="W2735" i="6" s="1"/>
  <c r="X2735" i="6" s="1"/>
  <c r="N2735" i="6"/>
  <c r="O2408" i="6"/>
  <c r="N2408" i="6"/>
  <c r="V2424" i="6"/>
  <c r="W2424" i="6" s="1"/>
  <c r="X2424" i="6" s="1"/>
  <c r="C2424" i="6"/>
  <c r="C2427" i="6"/>
  <c r="O2427" i="6"/>
  <c r="V2427" i="6"/>
  <c r="W2427" i="6" s="1"/>
  <c r="X2427" i="6" s="1"/>
  <c r="V2449" i="6"/>
  <c r="W2449" i="6" s="1"/>
  <c r="X2449" i="6" s="1"/>
  <c r="V2508" i="6"/>
  <c r="W2508" i="6" s="1"/>
  <c r="X2508" i="6" s="1"/>
  <c r="V2517" i="6"/>
  <c r="W2517" i="6" s="1"/>
  <c r="X2517" i="6" s="1"/>
  <c r="N2533" i="6"/>
  <c r="V2533" i="6"/>
  <c r="W2533" i="6" s="1"/>
  <c r="X2533" i="6" s="1"/>
  <c r="N2537" i="6"/>
  <c r="V2537" i="6"/>
  <c r="W2537" i="6" s="1"/>
  <c r="X2537" i="6" s="1"/>
  <c r="V2567" i="6"/>
  <c r="W2567" i="6" s="1"/>
  <c r="X2567" i="6" s="1"/>
  <c r="O2567" i="6"/>
  <c r="N2567" i="6"/>
  <c r="O2572" i="6"/>
  <c r="N2572" i="6"/>
  <c r="R2645" i="6"/>
  <c r="V2645" i="6" s="1"/>
  <c r="W2645" i="6" s="1"/>
  <c r="X2645" i="6" s="1"/>
  <c r="N2648" i="6"/>
  <c r="V2648" i="6"/>
  <c r="W2648" i="6" s="1"/>
  <c r="X2648" i="6" s="1"/>
  <c r="O2648" i="6"/>
  <c r="V2754" i="6"/>
  <c r="W2754" i="6" s="1"/>
  <c r="X2754" i="6" s="1"/>
  <c r="C2754" i="6"/>
  <c r="I2838" i="6"/>
  <c r="V2838" i="6"/>
  <c r="W2838" i="6" s="1"/>
  <c r="X2838" i="6" s="1"/>
  <c r="V2668" i="6"/>
  <c r="W2668" i="6" s="1"/>
  <c r="X2668" i="6" s="1"/>
  <c r="V2679" i="6"/>
  <c r="W2679" i="6" s="1"/>
  <c r="X2679" i="6" s="1"/>
  <c r="N2679" i="6"/>
  <c r="V2694" i="6"/>
  <c r="W2694" i="6" s="1"/>
  <c r="X2694" i="6" s="1"/>
  <c r="V2696" i="6"/>
  <c r="W2696" i="6" s="1"/>
  <c r="X2696" i="6" s="1"/>
  <c r="O2696" i="6"/>
  <c r="N2696" i="6"/>
  <c r="N2697" i="6"/>
  <c r="V2697" i="6"/>
  <c r="W2697" i="6" s="1"/>
  <c r="X2697" i="6" s="1"/>
  <c r="O2697" i="6"/>
  <c r="V2701" i="6"/>
  <c r="W2701" i="6" s="1"/>
  <c r="X2701" i="6" s="1"/>
  <c r="V2729" i="6"/>
  <c r="W2729" i="6" s="1"/>
  <c r="X2729" i="6" s="1"/>
  <c r="C2729" i="6"/>
  <c r="I2753" i="6"/>
  <c r="T2764" i="6"/>
  <c r="V2764" i="6" s="1"/>
  <c r="W2764" i="6" s="1"/>
  <c r="X2764" i="6" s="1"/>
  <c r="N2770" i="6"/>
  <c r="V2770" i="6"/>
  <c r="W2770" i="6" s="1"/>
  <c r="X2770" i="6" s="1"/>
  <c r="N2811" i="6"/>
  <c r="C2811" i="6"/>
  <c r="O2811" i="6"/>
  <c r="C2679" i="6"/>
  <c r="C2696" i="6"/>
  <c r="C2697" i="6"/>
  <c r="I2711" i="6"/>
  <c r="I2712" i="6"/>
  <c r="C2770" i="6"/>
  <c r="C2591" i="6"/>
  <c r="O2591" i="6"/>
  <c r="V2591" i="6"/>
  <c r="W2591" i="6" s="1"/>
  <c r="X2591" i="6" s="1"/>
  <c r="T2594" i="6"/>
  <c r="V2602" i="6"/>
  <c r="W2602" i="6" s="1"/>
  <c r="X2602" i="6" s="1"/>
  <c r="C2602" i="6"/>
  <c r="I2693" i="6"/>
  <c r="I2694" i="6"/>
  <c r="I2725" i="6"/>
  <c r="V2725" i="6"/>
  <c r="W2725" i="6" s="1"/>
  <c r="X2725" i="6" s="1"/>
  <c r="I2727" i="6"/>
  <c r="I2728" i="6"/>
  <c r="O2797" i="6"/>
  <c r="N2797" i="6"/>
  <c r="V2504" i="6"/>
  <c r="W2504" i="6" s="1"/>
  <c r="X2504" i="6" s="1"/>
  <c r="V2518" i="6"/>
  <c r="W2518" i="6" s="1"/>
  <c r="X2518" i="6" s="1"/>
  <c r="V2532" i="6"/>
  <c r="W2532" i="6" s="1"/>
  <c r="X2532" i="6" s="1"/>
  <c r="C2545" i="6"/>
  <c r="O2545" i="6"/>
  <c r="O2586" i="6"/>
  <c r="N2586" i="6"/>
  <c r="I2593" i="6"/>
  <c r="I2621" i="6"/>
  <c r="I2626" i="6"/>
  <c r="V2665" i="6"/>
  <c r="W2665" i="6" s="1"/>
  <c r="X2665" i="6" s="1"/>
  <c r="N2665" i="6"/>
  <c r="I2719" i="6"/>
  <c r="V2719" i="6"/>
  <c r="W2719" i="6" s="1"/>
  <c r="X2719" i="6" s="1"/>
  <c r="V2721" i="6"/>
  <c r="W2721" i="6" s="1"/>
  <c r="X2721" i="6" s="1"/>
  <c r="O2721" i="6"/>
  <c r="N2721" i="6"/>
  <c r="I2749" i="6"/>
  <c r="R2795" i="6"/>
  <c r="V2795" i="6" s="1"/>
  <c r="W2795" i="6" s="1"/>
  <c r="X2795" i="6" s="1"/>
  <c r="C2797" i="6"/>
  <c r="N2798" i="6"/>
  <c r="V2798" i="6"/>
  <c r="W2798" i="6" s="1"/>
  <c r="X2798" i="6" s="1"/>
  <c r="C2798" i="6"/>
  <c r="C2504" i="6"/>
  <c r="C2518" i="6"/>
  <c r="C2532" i="6"/>
  <c r="V2556" i="6"/>
  <c r="W2556" i="6" s="1"/>
  <c r="X2556" i="6" s="1"/>
  <c r="V2578" i="6"/>
  <c r="W2578" i="6" s="1"/>
  <c r="X2578" i="6" s="1"/>
  <c r="C2586" i="6"/>
  <c r="T2597" i="6"/>
  <c r="V2597" i="6" s="1"/>
  <c r="W2597" i="6" s="1"/>
  <c r="X2597" i="6" s="1"/>
  <c r="R2600" i="6"/>
  <c r="C2603" i="6"/>
  <c r="C2605" i="6"/>
  <c r="O2605" i="6"/>
  <c r="V2609" i="6"/>
  <c r="W2609" i="6" s="1"/>
  <c r="X2609" i="6" s="1"/>
  <c r="I2612" i="6"/>
  <c r="I2627" i="6"/>
  <c r="C2633" i="6"/>
  <c r="V2651" i="6"/>
  <c r="W2651" i="6" s="1"/>
  <c r="X2651" i="6" s="1"/>
  <c r="C2665" i="6"/>
  <c r="V2670" i="6"/>
  <c r="W2670" i="6" s="1"/>
  <c r="X2670" i="6" s="1"/>
  <c r="N2676" i="6"/>
  <c r="V2676" i="6"/>
  <c r="W2676" i="6" s="1"/>
  <c r="X2676" i="6" s="1"/>
  <c r="O2676" i="6"/>
  <c r="C2703" i="6"/>
  <c r="V2708" i="6"/>
  <c r="W2708" i="6" s="1"/>
  <c r="X2708" i="6" s="1"/>
  <c r="C2721" i="6"/>
  <c r="V2787" i="6"/>
  <c r="W2787" i="6" s="1"/>
  <c r="X2787" i="6" s="1"/>
  <c r="O2787" i="6"/>
  <c r="N2787" i="6"/>
  <c r="V2549" i="6"/>
  <c r="W2549" i="6" s="1"/>
  <c r="X2549" i="6" s="1"/>
  <c r="N2557" i="6"/>
  <c r="I2575" i="6"/>
  <c r="C2578" i="6"/>
  <c r="O2600" i="6"/>
  <c r="N2600" i="6"/>
  <c r="V2605" i="6"/>
  <c r="W2605" i="6" s="1"/>
  <c r="X2605" i="6" s="1"/>
  <c r="V2617" i="6"/>
  <c r="W2617" i="6" s="1"/>
  <c r="X2617" i="6" s="1"/>
  <c r="C2651" i="6"/>
  <c r="C2676" i="6"/>
  <c r="C2732" i="6"/>
  <c r="V2732" i="6"/>
  <c r="W2732" i="6" s="1"/>
  <c r="X2732" i="6" s="1"/>
  <c r="O2732" i="6"/>
  <c r="N2732" i="6"/>
  <c r="C2740" i="6"/>
  <c r="C2747" i="6"/>
  <c r="I2760" i="6"/>
  <c r="C2787" i="6"/>
  <c r="I2863" i="6"/>
  <c r="V2863" i="6"/>
  <c r="W2863" i="6" s="1"/>
  <c r="X2863" i="6" s="1"/>
  <c r="N2531" i="6"/>
  <c r="V2545" i="6"/>
  <c r="W2545" i="6" s="1"/>
  <c r="X2545" i="6" s="1"/>
  <c r="I2568" i="6"/>
  <c r="V2571" i="6"/>
  <c r="W2571" i="6" s="1"/>
  <c r="X2571" i="6" s="1"/>
  <c r="V2581" i="6"/>
  <c r="W2581" i="6" s="1"/>
  <c r="X2581" i="6" s="1"/>
  <c r="C2581" i="6"/>
  <c r="V2586" i="6"/>
  <c r="W2586" i="6" s="1"/>
  <c r="X2586" i="6" s="1"/>
  <c r="V2592" i="6"/>
  <c r="W2592" i="6" s="1"/>
  <c r="X2592" i="6" s="1"/>
  <c r="I2673" i="6"/>
  <c r="V2709" i="6"/>
  <c r="W2709" i="6" s="1"/>
  <c r="X2709" i="6" s="1"/>
  <c r="I2738" i="6"/>
  <c r="O2762" i="6"/>
  <c r="N2762" i="6"/>
  <c r="V2839" i="6"/>
  <c r="W2839" i="6" s="1"/>
  <c r="X2839" i="6" s="1"/>
  <c r="N2839" i="6"/>
  <c r="O2839" i="6"/>
  <c r="C2509" i="6"/>
  <c r="C2523" i="6"/>
  <c r="V2564" i="6"/>
  <c r="W2564" i="6" s="1"/>
  <c r="X2564" i="6" s="1"/>
  <c r="C2571" i="6"/>
  <c r="I2589" i="6"/>
  <c r="C2592" i="6"/>
  <c r="V2619" i="6"/>
  <c r="W2619" i="6" s="1"/>
  <c r="X2619" i="6" s="1"/>
  <c r="C2619" i="6"/>
  <c r="V2630" i="6"/>
  <c r="W2630" i="6" s="1"/>
  <c r="X2630" i="6" s="1"/>
  <c r="N2630" i="6"/>
  <c r="V2638" i="6"/>
  <c r="W2638" i="6" s="1"/>
  <c r="X2638" i="6" s="1"/>
  <c r="N2662" i="6"/>
  <c r="V2662" i="6"/>
  <c r="W2662" i="6" s="1"/>
  <c r="X2662" i="6" s="1"/>
  <c r="O2662" i="6"/>
  <c r="I2698" i="6"/>
  <c r="V2698" i="6"/>
  <c r="W2698" i="6" s="1"/>
  <c r="X2698" i="6" s="1"/>
  <c r="V2700" i="6"/>
  <c r="W2700" i="6" s="1"/>
  <c r="X2700" i="6" s="1"/>
  <c r="N2700" i="6"/>
  <c r="V2753" i="6"/>
  <c r="W2753" i="6" s="1"/>
  <c r="X2753" i="6" s="1"/>
  <c r="N2754" i="6"/>
  <c r="C2762" i="6"/>
  <c r="V2762" i="6"/>
  <c r="W2762" i="6" s="1"/>
  <c r="X2762" i="6" s="1"/>
  <c r="C2839" i="6"/>
  <c r="N2840" i="6"/>
  <c r="V2840" i="6"/>
  <c r="W2840" i="6" s="1"/>
  <c r="X2840" i="6" s="1"/>
  <c r="C2840" i="6"/>
  <c r="O2840" i="6"/>
  <c r="C2538" i="6"/>
  <c r="O2538" i="6"/>
  <c r="V2557" i="6"/>
  <c r="W2557" i="6" s="1"/>
  <c r="X2557" i="6" s="1"/>
  <c r="C2584" i="6"/>
  <c r="O2584" i="6"/>
  <c r="V2584" i="6"/>
  <c r="W2584" i="6" s="1"/>
  <c r="X2584" i="6" s="1"/>
  <c r="V2595" i="6"/>
  <c r="W2595" i="6" s="1"/>
  <c r="X2595" i="6" s="1"/>
  <c r="C2595" i="6"/>
  <c r="N2606" i="6"/>
  <c r="V2606" i="6"/>
  <c r="W2606" i="6" s="1"/>
  <c r="X2606" i="6" s="1"/>
  <c r="V2671" i="6"/>
  <c r="W2671" i="6" s="1"/>
  <c r="X2671" i="6" s="1"/>
  <c r="I2714" i="6"/>
  <c r="V2724" i="6"/>
  <c r="W2724" i="6" s="1"/>
  <c r="X2724" i="6" s="1"/>
  <c r="O2724" i="6"/>
  <c r="N2724" i="6"/>
  <c r="V2731" i="6"/>
  <c r="W2731" i="6" s="1"/>
  <c r="X2731" i="6" s="1"/>
  <c r="O2754" i="6"/>
  <c r="R2852" i="6"/>
  <c r="V2852" i="6"/>
  <c r="W2852" i="6" s="1"/>
  <c r="X2852" i="6" s="1"/>
  <c r="I2780" i="6"/>
  <c r="I2831" i="6"/>
  <c r="V2831" i="6"/>
  <c r="W2831" i="6" s="1"/>
  <c r="X2831" i="6" s="1"/>
  <c r="I2797" i="6"/>
  <c r="R2797" i="6"/>
  <c r="V2797" i="6" s="1"/>
  <c r="W2797" i="6" s="1"/>
  <c r="X2797" i="6" s="1"/>
  <c r="I2852" i="6"/>
  <c r="V2622" i="6"/>
  <c r="W2622" i="6" s="1"/>
  <c r="X2622" i="6" s="1"/>
  <c r="N2634" i="6"/>
  <c r="V2634" i="6"/>
  <c r="W2634" i="6" s="1"/>
  <c r="X2634" i="6" s="1"/>
  <c r="N2669" i="6"/>
  <c r="V2669" i="6"/>
  <c r="W2669" i="6" s="1"/>
  <c r="X2669" i="6" s="1"/>
  <c r="N2683" i="6"/>
  <c r="V2683" i="6"/>
  <c r="W2683" i="6" s="1"/>
  <c r="X2683" i="6" s="1"/>
  <c r="N2704" i="6"/>
  <c r="V2704" i="6"/>
  <c r="W2704" i="6" s="1"/>
  <c r="X2704" i="6" s="1"/>
  <c r="V2713" i="6"/>
  <c r="W2713" i="6" s="1"/>
  <c r="X2713" i="6" s="1"/>
  <c r="I2718" i="6"/>
  <c r="I2721" i="6"/>
  <c r="I2724" i="6"/>
  <c r="O2730" i="6"/>
  <c r="N2730" i="6"/>
  <c r="R2768" i="6"/>
  <c r="V2768" i="6" s="1"/>
  <c r="W2768" i="6" s="1"/>
  <c r="X2768" i="6" s="1"/>
  <c r="I2795" i="6"/>
  <c r="V2879" i="6"/>
  <c r="W2879" i="6" s="1"/>
  <c r="X2879" i="6" s="1"/>
  <c r="C2879" i="6"/>
  <c r="N2879" i="6"/>
  <c r="O2879" i="6"/>
  <c r="C2614" i="6"/>
  <c r="O2614" i="6"/>
  <c r="N2614" i="6"/>
  <c r="I2630" i="6"/>
  <c r="N2655" i="6"/>
  <c r="V2655" i="6"/>
  <c r="W2655" i="6" s="1"/>
  <c r="X2655" i="6" s="1"/>
  <c r="V2663" i="6"/>
  <c r="W2663" i="6" s="1"/>
  <c r="X2663" i="6" s="1"/>
  <c r="I2665" i="6"/>
  <c r="C2669" i="6"/>
  <c r="V2677" i="6"/>
  <c r="W2677" i="6" s="1"/>
  <c r="X2677" i="6" s="1"/>
  <c r="I2679" i="6"/>
  <c r="C2683" i="6"/>
  <c r="V2692" i="6"/>
  <c r="W2692" i="6" s="1"/>
  <c r="X2692" i="6" s="1"/>
  <c r="I2697" i="6"/>
  <c r="I2700" i="6"/>
  <c r="C2704" i="6"/>
  <c r="C2707" i="6"/>
  <c r="C2730" i="6"/>
  <c r="R2769" i="6"/>
  <c r="I2769" i="6"/>
  <c r="N2777" i="6"/>
  <c r="V2777" i="6"/>
  <c r="W2777" i="6" s="1"/>
  <c r="X2777" i="6" s="1"/>
  <c r="O2777" i="6"/>
  <c r="R2827" i="6"/>
  <c r="V2827" i="6"/>
  <c r="W2827" i="6" s="1"/>
  <c r="X2827" i="6" s="1"/>
  <c r="I2844" i="6"/>
  <c r="V2844" i="6"/>
  <c r="W2844" i="6" s="1"/>
  <c r="X2844" i="6" s="1"/>
  <c r="O2552" i="6"/>
  <c r="O2559" i="6"/>
  <c r="O2566" i="6"/>
  <c r="O2573" i="6"/>
  <c r="O2580" i="6"/>
  <c r="O2587" i="6"/>
  <c r="O2594" i="6"/>
  <c r="O2601" i="6"/>
  <c r="C2609" i="6"/>
  <c r="V2614" i="6"/>
  <c r="W2614" i="6" s="1"/>
  <c r="X2614" i="6" s="1"/>
  <c r="I2616" i="6"/>
  <c r="N2620" i="6"/>
  <c r="V2620" i="6"/>
  <c r="W2620" i="6" s="1"/>
  <c r="X2620" i="6" s="1"/>
  <c r="V2628" i="6"/>
  <c r="W2628" i="6" s="1"/>
  <c r="X2628" i="6" s="1"/>
  <c r="C2637" i="6"/>
  <c r="V2640" i="6"/>
  <c r="W2640" i="6" s="1"/>
  <c r="X2640" i="6" s="1"/>
  <c r="V2643" i="6"/>
  <c r="W2643" i="6" s="1"/>
  <c r="X2643" i="6" s="1"/>
  <c r="N2644" i="6"/>
  <c r="I2651" i="6"/>
  <c r="C2655" i="6"/>
  <c r="T2666" i="6"/>
  <c r="V2666" i="6" s="1"/>
  <c r="W2666" i="6" s="1"/>
  <c r="X2666" i="6" s="1"/>
  <c r="T2680" i="6"/>
  <c r="V2680" i="6" s="1"/>
  <c r="W2680" i="6" s="1"/>
  <c r="X2680" i="6" s="1"/>
  <c r="V2686" i="6"/>
  <c r="W2686" i="6" s="1"/>
  <c r="X2686" i="6" s="1"/>
  <c r="N2693" i="6"/>
  <c r="T2701" i="6"/>
  <c r="V2710" i="6"/>
  <c r="W2710" i="6" s="1"/>
  <c r="X2710" i="6" s="1"/>
  <c r="V2730" i="6"/>
  <c r="W2730" i="6" s="1"/>
  <c r="X2730" i="6" s="1"/>
  <c r="V2744" i="6"/>
  <c r="W2744" i="6" s="1"/>
  <c r="X2744" i="6" s="1"/>
  <c r="V2751" i="6"/>
  <c r="W2751" i="6" s="1"/>
  <c r="X2751" i="6" s="1"/>
  <c r="N2751" i="6"/>
  <c r="V2765" i="6"/>
  <c r="W2765" i="6" s="1"/>
  <c r="X2765" i="6" s="1"/>
  <c r="O2765" i="6"/>
  <c r="N2765" i="6"/>
  <c r="I2768" i="6"/>
  <c r="C2777" i="6"/>
  <c r="V2846" i="6"/>
  <c r="W2846" i="6" s="1"/>
  <c r="X2846" i="6" s="1"/>
  <c r="I2846" i="6"/>
  <c r="C2620" i="6"/>
  <c r="I2633" i="6"/>
  <c r="C2640" i="6"/>
  <c r="V2649" i="6"/>
  <c r="W2649" i="6" s="1"/>
  <c r="X2649" i="6" s="1"/>
  <c r="V2658" i="6"/>
  <c r="W2658" i="6" s="1"/>
  <c r="X2658" i="6" s="1"/>
  <c r="I2668" i="6"/>
  <c r="V2672" i="6"/>
  <c r="W2672" i="6" s="1"/>
  <c r="X2672" i="6" s="1"/>
  <c r="I2682" i="6"/>
  <c r="C2686" i="6"/>
  <c r="V2689" i="6"/>
  <c r="W2689" i="6" s="1"/>
  <c r="X2689" i="6" s="1"/>
  <c r="C2710" i="6"/>
  <c r="N2717" i="6"/>
  <c r="V2737" i="6"/>
  <c r="W2737" i="6" s="1"/>
  <c r="X2737" i="6" s="1"/>
  <c r="I2747" i="6"/>
  <c r="V2750" i="6"/>
  <c r="W2750" i="6" s="1"/>
  <c r="X2750" i="6" s="1"/>
  <c r="I2762" i="6"/>
  <c r="C2607" i="6"/>
  <c r="O2607" i="6"/>
  <c r="T2617" i="6"/>
  <c r="V2623" i="6"/>
  <c r="W2623" i="6" s="1"/>
  <c r="X2623" i="6" s="1"/>
  <c r="I2654" i="6"/>
  <c r="V2661" i="6"/>
  <c r="W2661" i="6" s="1"/>
  <c r="X2661" i="6" s="1"/>
  <c r="V2675" i="6"/>
  <c r="W2675" i="6" s="1"/>
  <c r="X2675" i="6" s="1"/>
  <c r="V2720" i="6"/>
  <c r="W2720" i="6" s="1"/>
  <c r="X2720" i="6" s="1"/>
  <c r="V2726" i="6"/>
  <c r="W2726" i="6" s="1"/>
  <c r="X2726" i="6" s="1"/>
  <c r="C2726" i="6"/>
  <c r="I2740" i="6"/>
  <c r="I2750" i="6"/>
  <c r="I2789" i="6"/>
  <c r="V2789" i="6"/>
  <c r="W2789" i="6" s="1"/>
  <c r="X2789" i="6" s="1"/>
  <c r="I2791" i="6"/>
  <c r="R2806" i="6"/>
  <c r="V2806" i="6"/>
  <c r="W2806" i="6" s="1"/>
  <c r="X2806" i="6" s="1"/>
  <c r="I2827" i="6"/>
  <c r="I2619" i="6"/>
  <c r="C2623" i="6"/>
  <c r="V2626" i="6"/>
  <c r="W2626" i="6" s="1"/>
  <c r="X2626" i="6" s="1"/>
  <c r="N2641" i="6"/>
  <c r="V2641" i="6"/>
  <c r="W2641" i="6" s="1"/>
  <c r="X2641" i="6" s="1"/>
  <c r="C2661" i="6"/>
  <c r="V2664" i="6"/>
  <c r="W2664" i="6" s="1"/>
  <c r="X2664" i="6" s="1"/>
  <c r="C2675" i="6"/>
  <c r="V2678" i="6"/>
  <c r="W2678" i="6" s="1"/>
  <c r="X2678" i="6" s="1"/>
  <c r="V2699" i="6"/>
  <c r="W2699" i="6" s="1"/>
  <c r="X2699" i="6" s="1"/>
  <c r="I2704" i="6"/>
  <c r="V2705" i="6"/>
  <c r="W2705" i="6" s="1"/>
  <c r="X2705" i="6" s="1"/>
  <c r="I2707" i="6"/>
  <c r="N2711" i="6"/>
  <c r="V2711" i="6"/>
  <c r="W2711" i="6" s="1"/>
  <c r="X2711" i="6" s="1"/>
  <c r="V2714" i="6"/>
  <c r="W2714" i="6" s="1"/>
  <c r="X2714" i="6" s="1"/>
  <c r="V2723" i="6"/>
  <c r="W2723" i="6" s="1"/>
  <c r="X2723" i="6" s="1"/>
  <c r="N2727" i="6"/>
  <c r="V2727" i="6"/>
  <c r="W2727" i="6" s="1"/>
  <c r="X2727" i="6" s="1"/>
  <c r="I2730" i="6"/>
  <c r="O2745" i="6"/>
  <c r="N2745" i="6"/>
  <c r="C2766" i="6"/>
  <c r="I2919" i="6"/>
  <c r="V2919" i="6"/>
  <c r="W2919" i="6" s="1"/>
  <c r="X2919" i="6" s="1"/>
  <c r="V2607" i="6"/>
  <c r="W2607" i="6" s="1"/>
  <c r="X2607" i="6" s="1"/>
  <c r="V2615" i="6"/>
  <c r="W2615" i="6" s="1"/>
  <c r="X2615" i="6" s="1"/>
  <c r="V2629" i="6"/>
  <c r="W2629" i="6" s="1"/>
  <c r="X2629" i="6" s="1"/>
  <c r="V2644" i="6"/>
  <c r="W2644" i="6" s="1"/>
  <c r="X2644" i="6" s="1"/>
  <c r="N2690" i="6"/>
  <c r="V2690" i="6"/>
  <c r="W2690" i="6" s="1"/>
  <c r="X2690" i="6" s="1"/>
  <c r="V2693" i="6"/>
  <c r="W2693" i="6" s="1"/>
  <c r="X2693" i="6" s="1"/>
  <c r="V2717" i="6"/>
  <c r="W2717" i="6" s="1"/>
  <c r="X2717" i="6" s="1"/>
  <c r="O2738" i="6"/>
  <c r="N2738" i="6"/>
  <c r="O2742" i="6"/>
  <c r="V2742" i="6"/>
  <c r="W2742" i="6" s="1"/>
  <c r="X2742" i="6" s="1"/>
  <c r="V2756" i="6"/>
  <c r="W2756" i="6" s="1"/>
  <c r="X2756" i="6" s="1"/>
  <c r="I2777" i="6"/>
  <c r="V2911" i="6"/>
  <c r="W2911" i="6" s="1"/>
  <c r="X2911" i="6" s="1"/>
  <c r="I2911" i="6"/>
  <c r="V2870" i="6"/>
  <c r="W2870" i="6" s="1"/>
  <c r="X2870" i="6" s="1"/>
  <c r="O2866" i="6"/>
  <c r="N2866" i="6"/>
  <c r="V2866" i="6"/>
  <c r="W2866" i="6" s="1"/>
  <c r="X2866" i="6" s="1"/>
  <c r="N2885" i="6"/>
  <c r="V2885" i="6"/>
  <c r="W2885" i="6" s="1"/>
  <c r="X2885" i="6" s="1"/>
  <c r="C2885" i="6"/>
  <c r="R2903" i="6"/>
  <c r="V2903" i="6" s="1"/>
  <c r="W2903" i="6" s="1"/>
  <c r="X2903" i="6" s="1"/>
  <c r="N2611" i="6"/>
  <c r="N2618" i="6"/>
  <c r="N2625" i="6"/>
  <c r="N2632" i="6"/>
  <c r="N2639" i="6"/>
  <c r="N2646" i="6"/>
  <c r="N2653" i="6"/>
  <c r="N2660" i="6"/>
  <c r="N2667" i="6"/>
  <c r="N2674" i="6"/>
  <c r="N2681" i="6"/>
  <c r="N2688" i="6"/>
  <c r="N2695" i="6"/>
  <c r="N2702" i="6"/>
  <c r="O2734" i="6"/>
  <c r="V2774" i="6"/>
  <c r="W2774" i="6" s="1"/>
  <c r="X2774" i="6" s="1"/>
  <c r="R2813" i="6"/>
  <c r="V2813" i="6" s="1"/>
  <c r="W2813" i="6" s="1"/>
  <c r="X2813" i="6" s="1"/>
  <c r="N2843" i="6"/>
  <c r="O2843" i="6"/>
  <c r="V2899" i="6"/>
  <c r="W2899" i="6" s="1"/>
  <c r="X2899" i="6" s="1"/>
  <c r="I2903" i="6"/>
  <c r="I2751" i="6"/>
  <c r="V2796" i="6"/>
  <c r="W2796" i="6" s="1"/>
  <c r="X2796" i="6" s="1"/>
  <c r="I2895" i="6"/>
  <c r="V2895" i="6"/>
  <c r="W2895" i="6" s="1"/>
  <c r="X2895" i="6" s="1"/>
  <c r="V2921" i="6"/>
  <c r="W2921" i="6" s="1"/>
  <c r="X2921" i="6" s="1"/>
  <c r="I2921" i="6"/>
  <c r="I2980" i="6"/>
  <c r="V2980" i="6"/>
  <c r="W2980" i="6" s="1"/>
  <c r="X2980" i="6" s="1"/>
  <c r="N2621" i="6"/>
  <c r="N2628" i="6"/>
  <c r="N2635" i="6"/>
  <c r="N2642" i="6"/>
  <c r="N2649" i="6"/>
  <c r="N2656" i="6"/>
  <c r="C2723" i="6"/>
  <c r="C2739" i="6"/>
  <c r="N2739" i="6"/>
  <c r="C2746" i="6"/>
  <c r="N2746" i="6"/>
  <c r="V2748" i="6"/>
  <c r="W2748" i="6" s="1"/>
  <c r="X2748" i="6" s="1"/>
  <c r="I2766" i="6"/>
  <c r="I2770" i="6"/>
  <c r="V2772" i="6"/>
  <c r="W2772" i="6" s="1"/>
  <c r="X2772" i="6" s="1"/>
  <c r="I2787" i="6"/>
  <c r="I2796" i="6"/>
  <c r="I2802" i="6"/>
  <c r="N2804" i="6"/>
  <c r="C2804" i="6"/>
  <c r="I3002" i="6"/>
  <c r="V3002" i="6"/>
  <c r="W3002" i="6" s="1"/>
  <c r="X3002" i="6" s="1"/>
  <c r="O2621" i="6"/>
  <c r="O2628" i="6"/>
  <c r="O2635" i="6"/>
  <c r="O2642" i="6"/>
  <c r="O2649" i="6"/>
  <c r="O2656" i="6"/>
  <c r="O2663" i="6"/>
  <c r="O2670" i="6"/>
  <c r="O2677" i="6"/>
  <c r="O2684" i="6"/>
  <c r="O2691" i="6"/>
  <c r="O2698" i="6"/>
  <c r="O2705" i="6"/>
  <c r="O2712" i="6"/>
  <c r="O2719" i="6"/>
  <c r="O2725" i="6"/>
  <c r="V2741" i="6"/>
  <c r="W2741" i="6" s="1"/>
  <c r="X2741" i="6" s="1"/>
  <c r="C2748" i="6"/>
  <c r="V2783" i="6"/>
  <c r="W2783" i="6" s="1"/>
  <c r="X2783" i="6" s="1"/>
  <c r="C2783" i="6"/>
  <c r="O2783" i="6"/>
  <c r="N2790" i="6"/>
  <c r="I2792" i="6"/>
  <c r="I2843" i="6"/>
  <c r="R2843" i="6"/>
  <c r="V2843" i="6" s="1"/>
  <c r="W2843" i="6" s="1"/>
  <c r="X2843" i="6" s="1"/>
  <c r="I2906" i="6"/>
  <c r="V2906" i="6"/>
  <c r="W2906" i="6" s="1"/>
  <c r="X2906" i="6" s="1"/>
  <c r="N2715" i="6"/>
  <c r="N2722" i="6"/>
  <c r="N2733" i="6"/>
  <c r="I2758" i="6"/>
  <c r="V2767" i="6"/>
  <c r="W2767" i="6" s="1"/>
  <c r="X2767" i="6" s="1"/>
  <c r="V2780" i="6"/>
  <c r="W2780" i="6" s="1"/>
  <c r="X2780" i="6" s="1"/>
  <c r="N2780" i="6"/>
  <c r="I2782" i="6"/>
  <c r="V2825" i="6"/>
  <c r="W2825" i="6" s="1"/>
  <c r="X2825" i="6" s="1"/>
  <c r="N2825" i="6"/>
  <c r="C2825" i="6"/>
  <c r="C2728" i="6"/>
  <c r="V2739" i="6"/>
  <c r="W2739" i="6" s="1"/>
  <c r="X2739" i="6" s="1"/>
  <c r="V2746" i="6"/>
  <c r="W2746" i="6" s="1"/>
  <c r="X2746" i="6" s="1"/>
  <c r="V2752" i="6"/>
  <c r="W2752" i="6" s="1"/>
  <c r="X2752" i="6" s="1"/>
  <c r="V2755" i="6"/>
  <c r="W2755" i="6" s="1"/>
  <c r="X2755" i="6" s="1"/>
  <c r="V2773" i="6"/>
  <c r="W2773" i="6" s="1"/>
  <c r="X2773" i="6" s="1"/>
  <c r="V2801" i="6"/>
  <c r="W2801" i="6" s="1"/>
  <c r="X2801" i="6" s="1"/>
  <c r="R2820" i="6"/>
  <c r="V2820" i="6"/>
  <c r="W2820" i="6" s="1"/>
  <c r="X2820" i="6" s="1"/>
  <c r="N2832" i="6"/>
  <c r="O2853" i="6"/>
  <c r="V2853" i="6"/>
  <c r="W2853" i="6" s="1"/>
  <c r="X2853" i="6" s="1"/>
  <c r="C2853" i="6"/>
  <c r="N2853" i="6"/>
  <c r="V2854" i="6"/>
  <c r="W2854" i="6" s="1"/>
  <c r="X2854" i="6" s="1"/>
  <c r="O2854" i="6"/>
  <c r="N2854" i="6"/>
  <c r="V2855" i="6"/>
  <c r="W2855" i="6" s="1"/>
  <c r="X2855" i="6" s="1"/>
  <c r="V2897" i="6"/>
  <c r="W2897" i="6" s="1"/>
  <c r="X2897" i="6" s="1"/>
  <c r="I2754" i="6"/>
  <c r="V2761" i="6"/>
  <c r="W2761" i="6" s="1"/>
  <c r="X2761" i="6" s="1"/>
  <c r="V2790" i="6"/>
  <c r="W2790" i="6" s="1"/>
  <c r="X2790" i="6" s="1"/>
  <c r="C2790" i="6"/>
  <c r="V2828" i="6"/>
  <c r="W2828" i="6" s="1"/>
  <c r="X2828" i="6" s="1"/>
  <c r="V2869" i="6"/>
  <c r="W2869" i="6" s="1"/>
  <c r="X2869" i="6" s="1"/>
  <c r="V2892" i="6"/>
  <c r="W2892" i="6" s="1"/>
  <c r="X2892" i="6" s="1"/>
  <c r="O2892" i="6"/>
  <c r="N2892" i="6"/>
  <c r="C2892" i="6"/>
  <c r="V2918" i="6"/>
  <c r="W2918" i="6" s="1"/>
  <c r="X2918" i="6" s="1"/>
  <c r="I2933" i="6"/>
  <c r="V2933" i="6"/>
  <c r="W2933" i="6" s="1"/>
  <c r="X2933" i="6" s="1"/>
  <c r="V2935" i="6"/>
  <c r="W2935" i="6" s="1"/>
  <c r="X2935" i="6" s="1"/>
  <c r="R2935" i="6"/>
  <c r="V2785" i="6"/>
  <c r="W2785" i="6" s="1"/>
  <c r="X2785" i="6" s="1"/>
  <c r="R2788" i="6"/>
  <c r="V2788" i="6" s="1"/>
  <c r="W2788" i="6" s="1"/>
  <c r="X2788" i="6" s="1"/>
  <c r="V2815" i="6"/>
  <c r="W2815" i="6" s="1"/>
  <c r="X2815" i="6" s="1"/>
  <c r="N2818" i="6"/>
  <c r="N2833" i="6"/>
  <c r="V2833" i="6"/>
  <c r="W2833" i="6" s="1"/>
  <c r="X2833" i="6" s="1"/>
  <c r="I2859" i="6"/>
  <c r="I2865" i="6"/>
  <c r="R2865" i="6"/>
  <c r="V2865" i="6" s="1"/>
  <c r="W2865" i="6" s="1"/>
  <c r="X2865" i="6" s="1"/>
  <c r="V2875" i="6"/>
  <c r="W2875" i="6" s="1"/>
  <c r="X2875" i="6" s="1"/>
  <c r="C2875" i="6"/>
  <c r="O2875" i="6"/>
  <c r="N2875" i="6"/>
  <c r="O12" i="8"/>
  <c r="B4" i="10"/>
  <c r="N2805" i="6"/>
  <c r="V2805" i="6"/>
  <c r="W2805" i="6" s="1"/>
  <c r="X2805" i="6" s="1"/>
  <c r="N2812" i="6"/>
  <c r="V2812" i="6"/>
  <c r="W2812" i="6" s="1"/>
  <c r="X2812" i="6" s="1"/>
  <c r="N2826" i="6"/>
  <c r="V2826" i="6"/>
  <c r="W2826" i="6" s="1"/>
  <c r="X2826" i="6" s="1"/>
  <c r="O2845" i="6"/>
  <c r="N2845" i="6"/>
  <c r="V2845" i="6"/>
  <c r="W2845" i="6" s="1"/>
  <c r="X2845" i="6" s="1"/>
  <c r="V2861" i="6"/>
  <c r="W2861" i="6" s="1"/>
  <c r="X2861" i="6" s="1"/>
  <c r="V2893" i="6"/>
  <c r="W2893" i="6" s="1"/>
  <c r="X2893" i="6" s="1"/>
  <c r="O2895" i="6"/>
  <c r="N2895" i="6"/>
  <c r="I2954" i="6"/>
  <c r="V2954" i="6"/>
  <c r="W2954" i="6" s="1"/>
  <c r="X2954" i="6" s="1"/>
  <c r="N2753" i="6"/>
  <c r="N2760" i="6"/>
  <c r="N2763" i="6"/>
  <c r="T2771" i="6"/>
  <c r="V2771" i="6" s="1"/>
  <c r="W2771" i="6" s="1"/>
  <c r="X2771" i="6" s="1"/>
  <c r="V2778" i="6"/>
  <c r="W2778" i="6" s="1"/>
  <c r="X2778" i="6" s="1"/>
  <c r="R2781" i="6"/>
  <c r="V2781" i="6" s="1"/>
  <c r="W2781" i="6" s="1"/>
  <c r="X2781" i="6" s="1"/>
  <c r="V2793" i="6"/>
  <c r="W2793" i="6" s="1"/>
  <c r="X2793" i="6" s="1"/>
  <c r="I2804" i="6"/>
  <c r="R2804" i="6"/>
  <c r="V2804" i="6" s="1"/>
  <c r="W2804" i="6" s="1"/>
  <c r="X2804" i="6" s="1"/>
  <c r="C2805" i="6"/>
  <c r="I2811" i="6"/>
  <c r="R2811" i="6"/>
  <c r="V2811" i="6" s="1"/>
  <c r="W2811" i="6" s="1"/>
  <c r="X2811" i="6" s="1"/>
  <c r="C2812" i="6"/>
  <c r="N2819" i="6"/>
  <c r="V2819" i="6"/>
  <c r="W2819" i="6" s="1"/>
  <c r="X2819" i="6" s="1"/>
  <c r="C2826" i="6"/>
  <c r="I2836" i="6"/>
  <c r="R2837" i="6"/>
  <c r="V2837" i="6" s="1"/>
  <c r="W2837" i="6" s="1"/>
  <c r="X2837" i="6" s="1"/>
  <c r="C2845" i="6"/>
  <c r="V2849" i="6"/>
  <c r="W2849" i="6" s="1"/>
  <c r="X2849" i="6" s="1"/>
  <c r="R2849" i="6"/>
  <c r="V2851" i="6"/>
  <c r="W2851" i="6" s="1"/>
  <c r="X2851" i="6" s="1"/>
  <c r="C2861" i="6"/>
  <c r="V2867" i="6"/>
  <c r="W2867" i="6" s="1"/>
  <c r="X2867" i="6" s="1"/>
  <c r="C2895" i="6"/>
  <c r="C2897" i="6"/>
  <c r="O2897" i="6"/>
  <c r="N2897" i="6"/>
  <c r="R2964" i="6"/>
  <c r="I2964" i="6"/>
  <c r="V2986" i="6"/>
  <c r="W2986" i="6" s="1"/>
  <c r="X2986" i="6" s="1"/>
  <c r="O2986" i="6"/>
  <c r="N2986" i="6"/>
  <c r="C2986" i="6"/>
  <c r="I2773" i="6"/>
  <c r="V2776" i="6"/>
  <c r="W2776" i="6" s="1"/>
  <c r="X2776" i="6" s="1"/>
  <c r="I2801" i="6"/>
  <c r="I2829" i="6"/>
  <c r="V2857" i="6"/>
  <c r="W2857" i="6" s="1"/>
  <c r="X2857" i="6" s="1"/>
  <c r="V2871" i="6"/>
  <c r="W2871" i="6" s="1"/>
  <c r="X2871" i="6" s="1"/>
  <c r="V2874" i="6"/>
  <c r="W2874" i="6" s="1"/>
  <c r="X2874" i="6" s="1"/>
  <c r="N2882" i="6"/>
  <c r="V2882" i="6"/>
  <c r="W2882" i="6" s="1"/>
  <c r="X2882" i="6" s="1"/>
  <c r="C2882" i="6"/>
  <c r="O2888" i="6"/>
  <c r="N2888" i="6"/>
  <c r="C2888" i="6"/>
  <c r="V2888" i="6"/>
  <c r="W2888" i="6" s="1"/>
  <c r="X2888" i="6" s="1"/>
  <c r="V2909" i="6"/>
  <c r="W2909" i="6" s="1"/>
  <c r="X2909" i="6" s="1"/>
  <c r="O2909" i="6"/>
  <c r="N2909" i="6"/>
  <c r="V2924" i="6"/>
  <c r="W2924" i="6" s="1"/>
  <c r="X2924" i="6" s="1"/>
  <c r="N2924" i="6"/>
  <c r="C2924" i="6"/>
  <c r="O2924" i="6"/>
  <c r="N2749" i="6"/>
  <c r="N2756" i="6"/>
  <c r="V2769" i="6"/>
  <c r="W2769" i="6" s="1"/>
  <c r="X2769" i="6" s="1"/>
  <c r="C2776" i="6"/>
  <c r="V2786" i="6"/>
  <c r="W2786" i="6" s="1"/>
  <c r="X2786" i="6" s="1"/>
  <c r="N2791" i="6"/>
  <c r="V2791" i="6"/>
  <c r="W2791" i="6" s="1"/>
  <c r="X2791" i="6" s="1"/>
  <c r="V2862" i="6"/>
  <c r="W2862" i="6" s="1"/>
  <c r="X2862" i="6" s="1"/>
  <c r="I2874" i="6"/>
  <c r="C2909" i="6"/>
  <c r="R2922" i="6"/>
  <c r="V2922" i="6"/>
  <c r="W2922" i="6" s="1"/>
  <c r="X2922" i="6" s="1"/>
  <c r="C2769" i="6"/>
  <c r="C2791" i="6"/>
  <c r="V2794" i="6"/>
  <c r="W2794" i="6" s="1"/>
  <c r="X2794" i="6" s="1"/>
  <c r="V2799" i="6"/>
  <c r="W2799" i="6" s="1"/>
  <c r="X2799" i="6" s="1"/>
  <c r="I2815" i="6"/>
  <c r="I2833" i="6"/>
  <c r="R2841" i="6"/>
  <c r="V2841" i="6"/>
  <c r="W2841" i="6" s="1"/>
  <c r="X2841" i="6" s="1"/>
  <c r="V2847" i="6"/>
  <c r="W2847" i="6" s="1"/>
  <c r="X2847" i="6" s="1"/>
  <c r="V2779" i="6"/>
  <c r="W2779" i="6" s="1"/>
  <c r="X2779" i="6" s="1"/>
  <c r="N2784" i="6"/>
  <c r="V2784" i="6"/>
  <c r="W2784" i="6" s="1"/>
  <c r="X2784" i="6" s="1"/>
  <c r="I2826" i="6"/>
  <c r="R2834" i="6"/>
  <c r="V2834" i="6" s="1"/>
  <c r="W2834" i="6" s="1"/>
  <c r="X2834" i="6" s="1"/>
  <c r="V2842" i="6"/>
  <c r="W2842" i="6" s="1"/>
  <c r="X2842" i="6" s="1"/>
  <c r="V2887" i="6"/>
  <c r="W2887" i="6" s="1"/>
  <c r="X2887" i="6" s="1"/>
  <c r="C2887" i="6"/>
  <c r="O2887" i="6"/>
  <c r="N2887" i="6"/>
  <c r="I2897" i="6"/>
  <c r="R2949" i="6"/>
  <c r="V2949" i="6" s="1"/>
  <c r="W2949" i="6" s="1"/>
  <c r="X2949" i="6" s="1"/>
  <c r="O2859" i="6"/>
  <c r="N2859" i="6"/>
  <c r="O2873" i="6"/>
  <c r="N2873" i="6"/>
  <c r="C2878" i="6"/>
  <c r="O2878" i="6"/>
  <c r="N2896" i="6"/>
  <c r="V2896" i="6"/>
  <c r="W2896" i="6" s="1"/>
  <c r="X2896" i="6" s="1"/>
  <c r="C2896" i="6"/>
  <c r="V2930" i="6"/>
  <c r="W2930" i="6" s="1"/>
  <c r="X2930" i="6" s="1"/>
  <c r="O2930" i="6"/>
  <c r="N2930" i="6"/>
  <c r="I2934" i="6"/>
  <c r="I2935" i="6"/>
  <c r="I2949" i="6"/>
  <c r="R2818" i="6"/>
  <c r="V2818" i="6" s="1"/>
  <c r="W2818" i="6" s="1"/>
  <c r="X2818" i="6" s="1"/>
  <c r="R2825" i="6"/>
  <c r="R2832" i="6"/>
  <c r="V2832" i="6" s="1"/>
  <c r="W2832" i="6" s="1"/>
  <c r="X2832" i="6" s="1"/>
  <c r="R2839" i="6"/>
  <c r="V2859" i="6"/>
  <c r="W2859" i="6" s="1"/>
  <c r="X2859" i="6" s="1"/>
  <c r="I2892" i="6"/>
  <c r="N2997" i="6"/>
  <c r="O2997" i="6"/>
  <c r="C2997" i="6"/>
  <c r="V2997" i="6"/>
  <c r="W2997" i="6" s="1"/>
  <c r="X2997" i="6" s="1"/>
  <c r="V2864" i="6"/>
  <c r="W2864" i="6" s="1"/>
  <c r="X2864" i="6" s="1"/>
  <c r="C2871" i="6"/>
  <c r="O2871" i="6"/>
  <c r="I2888" i="6"/>
  <c r="O2910" i="6"/>
  <c r="N2910" i="6"/>
  <c r="V2910" i="6"/>
  <c r="W2910" i="6" s="1"/>
  <c r="X2910" i="6" s="1"/>
  <c r="C2910" i="6"/>
  <c r="V2920" i="6"/>
  <c r="W2920" i="6" s="1"/>
  <c r="X2920" i="6" s="1"/>
  <c r="C2920" i="6"/>
  <c r="O2920" i="6"/>
  <c r="N2771" i="6"/>
  <c r="N2778" i="6"/>
  <c r="N2785" i="6"/>
  <c r="N2792" i="6"/>
  <c r="N2799" i="6"/>
  <c r="N2806" i="6"/>
  <c r="N2813" i="6"/>
  <c r="N2820" i="6"/>
  <c r="N2827" i="6"/>
  <c r="N2834" i="6"/>
  <c r="N2841" i="6"/>
  <c r="O2850" i="6"/>
  <c r="V2858" i="6"/>
  <c r="W2858" i="6" s="1"/>
  <c r="X2858" i="6" s="1"/>
  <c r="C2862" i="6"/>
  <c r="N2865" i="6"/>
  <c r="C2869" i="6"/>
  <c r="I2876" i="6"/>
  <c r="R2877" i="6"/>
  <c r="V2877" i="6" s="1"/>
  <c r="W2877" i="6" s="1"/>
  <c r="X2877" i="6" s="1"/>
  <c r="C2890" i="6"/>
  <c r="N2890" i="6"/>
  <c r="V2925" i="6"/>
  <c r="W2925" i="6" s="1"/>
  <c r="X2925" i="6" s="1"/>
  <c r="N2846" i="6"/>
  <c r="C2858" i="6"/>
  <c r="I2885" i="6"/>
  <c r="V2890" i="6"/>
  <c r="W2890" i="6" s="1"/>
  <c r="X2890" i="6" s="1"/>
  <c r="O2899" i="6"/>
  <c r="N2899" i="6"/>
  <c r="V2902" i="6"/>
  <c r="W2902" i="6" s="1"/>
  <c r="X2902" i="6" s="1"/>
  <c r="I2914" i="6"/>
  <c r="I2925" i="6"/>
  <c r="V2939" i="6"/>
  <c r="W2939" i="6" s="1"/>
  <c r="X2939" i="6" s="1"/>
  <c r="I2986" i="6"/>
  <c r="V2872" i="6"/>
  <c r="W2872" i="6" s="1"/>
  <c r="X2872" i="6" s="1"/>
  <c r="V2916" i="6"/>
  <c r="W2916" i="6" s="1"/>
  <c r="X2916" i="6" s="1"/>
  <c r="O2916" i="6"/>
  <c r="N2916" i="6"/>
  <c r="O2852" i="6"/>
  <c r="N2852" i="6"/>
  <c r="V2886" i="6"/>
  <c r="W2886" i="6" s="1"/>
  <c r="X2886" i="6" s="1"/>
  <c r="O2896" i="6"/>
  <c r="C2916" i="6"/>
  <c r="N2935" i="6"/>
  <c r="O2935" i="6"/>
  <c r="C2846" i="6"/>
  <c r="V2850" i="6"/>
  <c r="W2850" i="6" s="1"/>
  <c r="X2850" i="6" s="1"/>
  <c r="C2852" i="6"/>
  <c r="C2865" i="6"/>
  <c r="V2883" i="6"/>
  <c r="W2883" i="6" s="1"/>
  <c r="X2883" i="6" s="1"/>
  <c r="I2890" i="6"/>
  <c r="N2903" i="6"/>
  <c r="O2903" i="6"/>
  <c r="C2912" i="6"/>
  <c r="V2942" i="6"/>
  <c r="W2942" i="6" s="1"/>
  <c r="X2942" i="6" s="1"/>
  <c r="V2905" i="6"/>
  <c r="W2905" i="6" s="1"/>
  <c r="X2905" i="6" s="1"/>
  <c r="V2931" i="6"/>
  <c r="W2931" i="6" s="1"/>
  <c r="X2931" i="6" s="1"/>
  <c r="V2945" i="6"/>
  <c r="W2945" i="6" s="1"/>
  <c r="X2945" i="6" s="1"/>
  <c r="O2945" i="6"/>
  <c r="N2945" i="6"/>
  <c r="C2945" i="6"/>
  <c r="I2972" i="6"/>
  <c r="O2881" i="6"/>
  <c r="V2884" i="6"/>
  <c r="W2884" i="6" s="1"/>
  <c r="X2884" i="6" s="1"/>
  <c r="I2909" i="6"/>
  <c r="I2922" i="6"/>
  <c r="V2898" i="6"/>
  <c r="W2898" i="6" s="1"/>
  <c r="X2898" i="6" s="1"/>
  <c r="V2937" i="6"/>
  <c r="W2937" i="6" s="1"/>
  <c r="X2937" i="6" s="1"/>
  <c r="O2937" i="6"/>
  <c r="N2937" i="6"/>
  <c r="V2946" i="6"/>
  <c r="W2946" i="6" s="1"/>
  <c r="X2946" i="6" s="1"/>
  <c r="V2952" i="6"/>
  <c r="W2952" i="6" s="1"/>
  <c r="X2952" i="6" s="1"/>
  <c r="O2952" i="6"/>
  <c r="N2952" i="6"/>
  <c r="N2962" i="6"/>
  <c r="V2962" i="6"/>
  <c r="W2962" i="6" s="1"/>
  <c r="X2962" i="6" s="1"/>
  <c r="C2898" i="6"/>
  <c r="R2900" i="6"/>
  <c r="V2900" i="6" s="1"/>
  <c r="W2900" i="6" s="1"/>
  <c r="X2900" i="6" s="1"/>
  <c r="C2913" i="6"/>
  <c r="V2915" i="6"/>
  <c r="W2915" i="6" s="1"/>
  <c r="X2915" i="6" s="1"/>
  <c r="C2915" i="6"/>
  <c r="C2937" i="6"/>
  <c r="C2952" i="6"/>
  <c r="V2957" i="6"/>
  <c r="W2957" i="6" s="1"/>
  <c r="X2957" i="6" s="1"/>
  <c r="C2962" i="6"/>
  <c r="V2968" i="6"/>
  <c r="W2968" i="6" s="1"/>
  <c r="X2968" i="6" s="1"/>
  <c r="O2968" i="6"/>
  <c r="N2968" i="6"/>
  <c r="C2968" i="6"/>
  <c r="T2976" i="6"/>
  <c r="V2976" i="6"/>
  <c r="W2976" i="6" s="1"/>
  <c r="X2976" i="6" s="1"/>
  <c r="V2891" i="6"/>
  <c r="W2891" i="6" s="1"/>
  <c r="X2891" i="6" s="1"/>
  <c r="V2894" i="6"/>
  <c r="W2894" i="6" s="1"/>
  <c r="X2894" i="6" s="1"/>
  <c r="C2904" i="6"/>
  <c r="O2904" i="6"/>
  <c r="R2967" i="6"/>
  <c r="V2967" i="6" s="1"/>
  <c r="W2967" i="6" s="1"/>
  <c r="X2967" i="6" s="1"/>
  <c r="V2908" i="6"/>
  <c r="W2908" i="6" s="1"/>
  <c r="X2908" i="6" s="1"/>
  <c r="I2924" i="6"/>
  <c r="C2938" i="6"/>
  <c r="O16" i="8"/>
  <c r="M16" i="8"/>
  <c r="K16" i="8"/>
  <c r="I16" i="8"/>
  <c r="G16" i="8"/>
  <c r="Q16" i="8" s="1"/>
  <c r="R16" i="8" s="1"/>
  <c r="S16" i="8"/>
  <c r="H16" i="8"/>
  <c r="F16" i="8"/>
  <c r="E16" i="8"/>
  <c r="D16" i="8"/>
  <c r="C16" i="8"/>
  <c r="V2889" i="6"/>
  <c r="W2889" i="6" s="1"/>
  <c r="X2889" i="6" s="1"/>
  <c r="V2959" i="6"/>
  <c r="W2959" i="6" s="1"/>
  <c r="X2959" i="6" s="1"/>
  <c r="O2959" i="6"/>
  <c r="N2959" i="6"/>
  <c r="V2972" i="6"/>
  <c r="W2972" i="6" s="1"/>
  <c r="X2972" i="6" s="1"/>
  <c r="O2972" i="6"/>
  <c r="N2972" i="6"/>
  <c r="R2991" i="6"/>
  <c r="V2991" i="6"/>
  <c r="W2991" i="6" s="1"/>
  <c r="X2991" i="6" s="1"/>
  <c r="B16" i="8"/>
  <c r="V2904" i="6"/>
  <c r="W2904" i="6" s="1"/>
  <c r="X2904" i="6" s="1"/>
  <c r="N2931" i="6"/>
  <c r="I2952" i="6"/>
  <c r="V2953" i="6"/>
  <c r="W2953" i="6" s="1"/>
  <c r="X2953" i="6" s="1"/>
  <c r="C2959" i="6"/>
  <c r="C2972" i="6"/>
  <c r="I2994" i="6"/>
  <c r="V3001" i="6"/>
  <c r="W3001" i="6" s="1"/>
  <c r="X3001" i="6" s="1"/>
  <c r="O13" i="8"/>
  <c r="I2945" i="6"/>
  <c r="V2955" i="6"/>
  <c r="W2955" i="6" s="1"/>
  <c r="X2955" i="6" s="1"/>
  <c r="I2991" i="6"/>
  <c r="V2995" i="6"/>
  <c r="W2995" i="6" s="1"/>
  <c r="X2995" i="6" s="1"/>
  <c r="V3003" i="6"/>
  <c r="W3003" i="6" s="1"/>
  <c r="X3003" i="6" s="1"/>
  <c r="C3003" i="6"/>
  <c r="N3003" i="6"/>
  <c r="O2911" i="6"/>
  <c r="V2943" i="6"/>
  <c r="W2943" i="6" s="1"/>
  <c r="X2943" i="6" s="1"/>
  <c r="V2948" i="6"/>
  <c r="W2948" i="6" s="1"/>
  <c r="X2948" i="6" s="1"/>
  <c r="C2955" i="6"/>
  <c r="V2969" i="6"/>
  <c r="W2969" i="6" s="1"/>
  <c r="X2969" i="6" s="1"/>
  <c r="I2995" i="6"/>
  <c r="V2927" i="6"/>
  <c r="W2927" i="6" s="1"/>
  <c r="X2927" i="6" s="1"/>
  <c r="I2931" i="6"/>
  <c r="I2938" i="6"/>
  <c r="V2958" i="6"/>
  <c r="W2958" i="6" s="1"/>
  <c r="X2958" i="6" s="1"/>
  <c r="V2963" i="6"/>
  <c r="W2963" i="6" s="1"/>
  <c r="X2963" i="6" s="1"/>
  <c r="N2964" i="6"/>
  <c r="V2978" i="6"/>
  <c r="W2978" i="6" s="1"/>
  <c r="X2978" i="6" s="1"/>
  <c r="O2978" i="6"/>
  <c r="N2978" i="6"/>
  <c r="T2983" i="6"/>
  <c r="V2983" i="6" s="1"/>
  <c r="W2983" i="6" s="1"/>
  <c r="X2983" i="6" s="1"/>
  <c r="I2987" i="6"/>
  <c r="V2987" i="6"/>
  <c r="W2987" i="6" s="1"/>
  <c r="X2987" i="6" s="1"/>
  <c r="V2917" i="6"/>
  <c r="W2917" i="6" s="1"/>
  <c r="X2917" i="6" s="1"/>
  <c r="I2920" i="6"/>
  <c r="C2921" i="6"/>
  <c r="V2923" i="6"/>
  <c r="W2923" i="6" s="1"/>
  <c r="X2923" i="6" s="1"/>
  <c r="C2927" i="6"/>
  <c r="V2929" i="6"/>
  <c r="W2929" i="6" s="1"/>
  <c r="X2929" i="6" s="1"/>
  <c r="V2936" i="6"/>
  <c r="W2936" i="6" s="1"/>
  <c r="X2936" i="6" s="1"/>
  <c r="V2941" i="6"/>
  <c r="W2941" i="6" s="1"/>
  <c r="X2941" i="6" s="1"/>
  <c r="V2951" i="6"/>
  <c r="W2951" i="6" s="1"/>
  <c r="X2951" i="6" s="1"/>
  <c r="C2958" i="6"/>
  <c r="I2962" i="6"/>
  <c r="C2978" i="6"/>
  <c r="C2979" i="6"/>
  <c r="C3000" i="6"/>
  <c r="I15" i="8"/>
  <c r="H15" i="8"/>
  <c r="G15" i="8"/>
  <c r="Q15" i="8" s="1"/>
  <c r="F15" i="8"/>
  <c r="E15" i="8"/>
  <c r="D15" i="8"/>
  <c r="B15" i="8"/>
  <c r="S15" i="8"/>
  <c r="O15" i="8"/>
  <c r="M15" i="8"/>
  <c r="C2917" i="6"/>
  <c r="C2923" i="6"/>
  <c r="O2928" i="6"/>
  <c r="V2934" i="6"/>
  <c r="W2934" i="6" s="1"/>
  <c r="X2934" i="6" s="1"/>
  <c r="T2939" i="6"/>
  <c r="C2941" i="6"/>
  <c r="O2942" i="6"/>
  <c r="C2951" i="6"/>
  <c r="C2956" i="6"/>
  <c r="V2989" i="6"/>
  <c r="W2989" i="6" s="1"/>
  <c r="X2989" i="6" s="1"/>
  <c r="C2989" i="6"/>
  <c r="C15" i="8"/>
  <c r="V2944" i="6"/>
  <c r="W2944" i="6" s="1"/>
  <c r="X2944" i="6" s="1"/>
  <c r="V2970" i="6"/>
  <c r="W2970" i="6" s="1"/>
  <c r="X2970" i="6" s="1"/>
  <c r="K15" i="8"/>
  <c r="V2964" i="6"/>
  <c r="W2964" i="6" s="1"/>
  <c r="X2964" i="6" s="1"/>
  <c r="V2996" i="6"/>
  <c r="W2996" i="6" s="1"/>
  <c r="X2996" i="6" s="1"/>
  <c r="C2996" i="6"/>
  <c r="V2999" i="6"/>
  <c r="W2999" i="6" s="1"/>
  <c r="X2999" i="6" s="1"/>
  <c r="C2999" i="6"/>
  <c r="O2999" i="6"/>
  <c r="V2984" i="6"/>
  <c r="W2984" i="6" s="1"/>
  <c r="X2984" i="6" s="1"/>
  <c r="N2936" i="6"/>
  <c r="N2943" i="6"/>
  <c r="N2950" i="6"/>
  <c r="N2957" i="6"/>
  <c r="V2961" i="6"/>
  <c r="W2961" i="6" s="1"/>
  <c r="X2961" i="6" s="1"/>
  <c r="I2979" i="6"/>
  <c r="V2992" i="6"/>
  <c r="W2992" i="6" s="1"/>
  <c r="X2992" i="6" s="1"/>
  <c r="C2992" i="6"/>
  <c r="I2997" i="6"/>
  <c r="O9" i="8"/>
  <c r="M9" i="8"/>
  <c r="K9" i="8"/>
  <c r="I9" i="8"/>
  <c r="H9" i="8"/>
  <c r="G9" i="8"/>
  <c r="E9" i="8"/>
  <c r="V2965" i="6"/>
  <c r="W2965" i="6" s="1"/>
  <c r="X2965" i="6" s="1"/>
  <c r="V2975" i="6"/>
  <c r="W2975" i="6" s="1"/>
  <c r="X2975" i="6" s="1"/>
  <c r="V2977" i="6"/>
  <c r="W2977" i="6" s="1"/>
  <c r="X2977" i="6" s="1"/>
  <c r="V2982" i="6"/>
  <c r="W2982" i="6" s="1"/>
  <c r="X2982" i="6" s="1"/>
  <c r="B9" i="8"/>
  <c r="C2965" i="6"/>
  <c r="C2969" i="6"/>
  <c r="V2971" i="6"/>
  <c r="W2971" i="6" s="1"/>
  <c r="X2971" i="6" s="1"/>
  <c r="C2975" i="6"/>
  <c r="N2996" i="6"/>
  <c r="C2971" i="6"/>
  <c r="V2985" i="6"/>
  <c r="W2985" i="6" s="1"/>
  <c r="X2985" i="6" s="1"/>
  <c r="C2985" i="6"/>
  <c r="V2993" i="6"/>
  <c r="W2993" i="6" s="1"/>
  <c r="X2993" i="6" s="1"/>
  <c r="O2996" i="6"/>
  <c r="V2998" i="6"/>
  <c r="W2998" i="6" s="1"/>
  <c r="X2998" i="6" s="1"/>
  <c r="N2999" i="6"/>
  <c r="D9" i="8"/>
  <c r="F9" i="8"/>
  <c r="S10" i="8"/>
  <c r="B10" i="8"/>
  <c r="O8" i="8"/>
  <c r="C10" i="8"/>
  <c r="N3001" i="6"/>
  <c r="D10" i="8"/>
  <c r="S11" i="8"/>
  <c r="E10" i="8"/>
  <c r="B11" i="8"/>
  <c r="Q10" i="8" l="1"/>
  <c r="R10" i="8" s="1"/>
  <c r="Q9" i="8"/>
  <c r="R9" i="8" s="1"/>
  <c r="R15" i="8"/>
  <c r="X5" i="6"/>
  <c r="W1859" i="6"/>
  <c r="W2026" i="6"/>
  <c r="W1703" i="6"/>
  <c r="W1724" i="6"/>
  <c r="W548" i="6"/>
  <c r="W363" i="6"/>
  <c r="W2008" i="6"/>
  <c r="W1749" i="6"/>
  <c r="W814" i="6"/>
  <c r="W797" i="6"/>
  <c r="W207" i="6"/>
  <c r="W1928" i="6"/>
  <c r="W1743" i="6"/>
  <c r="W1615" i="6"/>
  <c r="W1228" i="6"/>
  <c r="W842" i="6"/>
  <c r="W793" i="6"/>
  <c r="W877" i="6"/>
  <c r="W779" i="6"/>
  <c r="W849" i="6"/>
  <c r="X1979" i="6"/>
  <c r="W1591" i="6"/>
  <c r="X229" i="6"/>
  <c r="W377" i="6"/>
  <c r="W2062" i="6"/>
  <c r="W1109" i="6"/>
  <c r="W1195" i="6"/>
  <c r="W825" i="6"/>
  <c r="W1980" i="6"/>
  <c r="W1942" i="6"/>
  <c r="X1900" i="6"/>
  <c r="W1876" i="6"/>
  <c r="W1153" i="6"/>
  <c r="W817" i="6"/>
  <c r="W898" i="6"/>
  <c r="X983" i="6"/>
  <c r="W2052" i="6"/>
  <c r="W1966" i="6"/>
  <c r="W1347" i="6"/>
  <c r="W874" i="6"/>
  <c r="W846" i="6"/>
  <c r="W697" i="6"/>
  <c r="X697" i="6" s="1"/>
  <c r="W545" i="6"/>
  <c r="W160" i="6"/>
  <c r="W1240" i="6"/>
  <c r="X1240" i="6" s="1"/>
  <c r="X1967" i="6"/>
  <c r="W1987" i="6"/>
  <c r="W1838" i="6"/>
  <c r="W1755" i="6"/>
  <c r="W1393" i="6"/>
  <c r="W1215" i="6"/>
  <c r="W976" i="6"/>
  <c r="W804" i="6"/>
  <c r="W798" i="6"/>
  <c r="W125" i="6"/>
  <c r="X1759" i="6" s="1"/>
  <c r="W1963" i="6"/>
  <c r="W1599" i="6"/>
  <c r="W949" i="6"/>
  <c r="X813" i="6"/>
  <c r="W493" i="6"/>
  <c r="W463" i="6"/>
  <c r="W426" i="6"/>
  <c r="X326" i="6"/>
  <c r="W1720" i="6"/>
  <c r="W1257" i="6"/>
  <c r="W1247" i="6"/>
  <c r="X276" i="6" l="1"/>
  <c r="X1326" i="6"/>
  <c r="X1963" i="6"/>
  <c r="X977" i="6"/>
  <c r="X1195" i="6"/>
  <c r="X688" i="6"/>
  <c r="X1975" i="6"/>
  <c r="X2030" i="6"/>
  <c r="X548" i="6"/>
  <c r="X1298" i="6"/>
  <c r="X898" i="6"/>
  <c r="X1980" i="6"/>
  <c r="X1444" i="6"/>
  <c r="X540" i="6"/>
  <c r="X551" i="6"/>
  <c r="X1845" i="6"/>
  <c r="X1426" i="6"/>
  <c r="X1141" i="6"/>
  <c r="X577" i="6"/>
  <c r="X2026" i="6"/>
  <c r="X751" i="6"/>
  <c r="X1960" i="6"/>
  <c r="X1040" i="6"/>
  <c r="X1045" i="6"/>
  <c r="X1890" i="6"/>
  <c r="X477" i="6"/>
  <c r="X353" i="6"/>
  <c r="X1835" i="6"/>
  <c r="X1782" i="6"/>
  <c r="X1972" i="6"/>
  <c r="X1658" i="6"/>
  <c r="X853" i="6"/>
  <c r="X516" i="6"/>
  <c r="X2065" i="6"/>
  <c r="X1615" i="6"/>
  <c r="X1233" i="6"/>
  <c r="X854" i="6"/>
  <c r="X1946" i="6"/>
  <c r="X897" i="6"/>
  <c r="X971" i="6"/>
  <c r="X705" i="6"/>
  <c r="X1443" i="6"/>
  <c r="X1725" i="6"/>
  <c r="X1943" i="6"/>
  <c r="X1017" i="6"/>
  <c r="X1257" i="6"/>
  <c r="X170" i="6"/>
  <c r="X1667" i="6"/>
  <c r="X874" i="6"/>
  <c r="X1153" i="6"/>
  <c r="X1642" i="6"/>
  <c r="X783" i="6"/>
  <c r="X849" i="6"/>
  <c r="X1973" i="6"/>
  <c r="X1743" i="6"/>
  <c r="X1754" i="6"/>
  <c r="X815" i="6"/>
  <c r="X452" i="6"/>
  <c r="X1002" i="6"/>
  <c r="X1395" i="6"/>
  <c r="X474" i="6"/>
  <c r="X1427" i="6"/>
  <c r="X787" i="6"/>
  <c r="X2028" i="6"/>
  <c r="X1903" i="6"/>
  <c r="X1238" i="6"/>
  <c r="X1164" i="6"/>
  <c r="X995" i="6"/>
  <c r="X822" i="6"/>
  <c r="X333" i="6"/>
  <c r="X1108" i="6"/>
  <c r="X280" i="6"/>
  <c r="X1752" i="6"/>
  <c r="X1916" i="6"/>
  <c r="X1109" i="6"/>
  <c r="X1111" i="6"/>
  <c r="X846" i="6"/>
  <c r="X140" i="6"/>
  <c r="X259" i="6"/>
  <c r="X263" i="6"/>
  <c r="X1755" i="6"/>
  <c r="X1259" i="6"/>
  <c r="X130" i="6"/>
  <c r="X1948" i="6"/>
  <c r="X1159" i="6"/>
  <c r="X727" i="6"/>
  <c r="X124" i="6"/>
  <c r="X1928" i="6"/>
  <c r="X1698" i="6"/>
  <c r="X1156" i="6"/>
  <c r="X1747" i="6"/>
  <c r="X1345" i="6"/>
  <c r="X1954" i="6"/>
  <c r="X488" i="6"/>
  <c r="X1461" i="6"/>
  <c r="X495" i="6"/>
  <c r="X1279" i="6"/>
  <c r="X2043" i="6"/>
  <c r="X1114" i="6"/>
  <c r="X792" i="6"/>
  <c r="X125" i="6"/>
  <c r="X1258" i="6"/>
  <c r="X192" i="6"/>
  <c r="X249" i="6"/>
  <c r="X1836" i="6"/>
  <c r="X1422" i="6"/>
  <c r="X176" i="6"/>
  <c r="X1995" i="6"/>
  <c r="X1217" i="6"/>
  <c r="X877" i="6"/>
  <c r="X142" i="6"/>
  <c r="X1918" i="6"/>
  <c r="X1776" i="6"/>
  <c r="X1088" i="6"/>
  <c r="X273" i="6"/>
  <c r="X1172" i="6"/>
  <c r="X1920" i="6"/>
  <c r="X990" i="6"/>
  <c r="X427" i="6"/>
  <c r="X385" i="6"/>
  <c r="X1859" i="6"/>
  <c r="X976" i="6"/>
  <c r="X1665" i="6"/>
  <c r="X504" i="6"/>
  <c r="X166" i="6"/>
  <c r="X941" i="6"/>
  <c r="X169" i="6"/>
  <c r="X1167" i="6"/>
  <c r="X426" i="6"/>
  <c r="X1846" i="6"/>
  <c r="X401" i="6"/>
  <c r="X1449" i="6"/>
  <c r="X1437" i="6"/>
  <c r="X1881" i="6"/>
  <c r="X411" i="6"/>
  <c r="X1982" i="6"/>
  <c r="X1653" i="6"/>
  <c r="X1619" i="6"/>
  <c r="X574" i="6"/>
  <c r="X1981" i="6"/>
  <c r="X1591" i="6"/>
  <c r="X794" i="6"/>
  <c r="X345" i="6"/>
  <c r="X1985" i="6"/>
  <c r="X1749" i="6"/>
  <c r="X1085" i="6"/>
  <c r="X184" i="6"/>
  <c r="X1252" i="6"/>
  <c r="X1983" i="6"/>
  <c r="X1711" i="6"/>
  <c r="X876" i="6"/>
  <c r="X775" i="6"/>
  <c r="X363" i="6"/>
  <c r="X1968" i="6"/>
  <c r="X338" i="6"/>
  <c r="X578" i="6"/>
  <c r="X1346" i="6"/>
  <c r="X817" i="6"/>
  <c r="X1280" i="6"/>
  <c r="X1775" i="6"/>
  <c r="X1716" i="6"/>
  <c r="X1330" i="6"/>
  <c r="X128" i="6"/>
  <c r="X1352" i="6"/>
  <c r="X1629" i="6"/>
  <c r="X421" i="6"/>
  <c r="X467" i="6"/>
  <c r="X468" i="6"/>
  <c r="X1726" i="6"/>
  <c r="X463" i="6"/>
  <c r="X1618" i="6"/>
  <c r="X573" i="6"/>
  <c r="X1838" i="6"/>
  <c r="X539" i="6"/>
  <c r="X2012" i="6"/>
  <c r="X1758" i="6"/>
  <c r="X1598" i="6"/>
  <c r="X227" i="6"/>
  <c r="X2062" i="6"/>
  <c r="X1779" i="6"/>
  <c r="X892" i="6"/>
  <c r="X793" i="6"/>
  <c r="X2008" i="6"/>
  <c r="X1242" i="6"/>
  <c r="X371" i="6"/>
  <c r="X1729" i="6"/>
  <c r="X1314" i="6"/>
  <c r="X691" i="6"/>
  <c r="X1182" i="6"/>
  <c r="X1823" i="6"/>
  <c r="X1005" i="6"/>
  <c r="X1048" i="6"/>
  <c r="X1120" i="6"/>
  <c r="X1228" i="6"/>
  <c r="X1247" i="6"/>
  <c r="X982" i="6"/>
  <c r="X1585" i="6"/>
  <c r="X1393" i="6"/>
  <c r="X779" i="6"/>
  <c r="X254" i="6"/>
  <c r="X453" i="6"/>
  <c r="X1347" i="6"/>
  <c r="X581" i="6"/>
  <c r="X1730" i="6"/>
  <c r="X493" i="6"/>
  <c r="X1599" i="6"/>
  <c r="X339" i="6"/>
  <c r="X1932" i="6"/>
  <c r="X557" i="6"/>
  <c r="X160" i="6"/>
  <c r="X1708" i="6"/>
  <c r="X1876" i="6"/>
  <c r="X825" i="6"/>
  <c r="X206" i="6"/>
  <c r="X1857" i="6"/>
  <c r="X992" i="6"/>
  <c r="X842" i="6"/>
  <c r="X122" i="6"/>
  <c r="X2042" i="6"/>
  <c r="X1724" i="6"/>
  <c r="X408" i="6"/>
  <c r="X1616" i="6"/>
  <c r="X2003" i="6"/>
  <c r="X238" i="6"/>
  <c r="X1699" i="6"/>
  <c r="X1929" i="6"/>
  <c r="X1197" i="6"/>
  <c r="X949" i="6"/>
  <c r="X302" i="6"/>
  <c r="X1597" i="6"/>
  <c r="X845" i="6"/>
  <c r="X961" i="6"/>
  <c r="X1215" i="6"/>
  <c r="X1158" i="6"/>
  <c r="X1178" i="6"/>
  <c r="X968" i="6"/>
  <c r="X1117" i="6"/>
  <c r="X1184" i="6"/>
  <c r="X1338" i="6"/>
  <c r="X682" i="6"/>
  <c r="X546" i="6"/>
  <c r="X715" i="6"/>
  <c r="X1720" i="6"/>
  <c r="X481" i="6"/>
  <c r="X1704" i="6"/>
  <c r="X482" i="6"/>
  <c r="X1767" i="6"/>
  <c r="X470" i="6"/>
  <c r="X366" i="6"/>
  <c r="X1966" i="6"/>
  <c r="X1818" i="6"/>
  <c r="X389" i="6"/>
  <c r="X377" i="6"/>
  <c r="X1654" i="6"/>
  <c r="X1740" i="6"/>
  <c r="X923" i="6"/>
  <c r="X207" i="6"/>
  <c r="X2010" i="6"/>
  <c r="X1706" i="6"/>
  <c r="X368" i="6"/>
  <c r="X1880" i="6"/>
  <c r="X2053" i="6"/>
  <c r="X1705" i="6"/>
  <c r="X2024" i="6"/>
  <c r="X392" i="6"/>
  <c r="X311" i="6"/>
  <c r="X1942" i="6"/>
  <c r="X758" i="6"/>
  <c r="X2016" i="6"/>
  <c r="X1885" i="6"/>
  <c r="X730" i="6"/>
  <c r="X2049" i="6"/>
  <c r="X698" i="6"/>
  <c r="X1807" i="6"/>
  <c r="X798" i="6"/>
  <c r="X1987" i="6"/>
  <c r="X1031" i="6"/>
  <c r="X466" i="6"/>
  <c r="X2018" i="6"/>
  <c r="X1855" i="6"/>
  <c r="X731" i="6"/>
  <c r="X317" i="6"/>
  <c r="X1847" i="6"/>
  <c r="X1196" i="6"/>
  <c r="X801" i="6"/>
  <c r="X797" i="6"/>
  <c r="X829" i="6"/>
  <c r="X1703" i="6"/>
  <c r="X258" i="6"/>
  <c r="X1956" i="6"/>
  <c r="X1328" i="6"/>
  <c r="X390" i="6"/>
  <c r="X1140" i="6"/>
  <c r="X706" i="6"/>
  <c r="X550" i="6"/>
  <c r="X870" i="6"/>
  <c r="X757" i="6"/>
  <c r="X1702" i="6"/>
  <c r="X804" i="6"/>
  <c r="X2063" i="6"/>
  <c r="X999" i="6"/>
  <c r="X545" i="6"/>
  <c r="X2052" i="6"/>
  <c r="X2005" i="6"/>
  <c r="X967" i="6"/>
  <c r="X292" i="6"/>
  <c r="X1976" i="6"/>
  <c r="X1226" i="6"/>
  <c r="X1220" i="6"/>
  <c r="X814" i="6"/>
  <c r="X1892" i="6"/>
  <c r="X1893" i="6"/>
  <c r="X560" i="6"/>
  <c r="X2032" i="6"/>
  <c r="X2040" i="6"/>
  <c r="X1366" i="6"/>
  <c r="X1913" i="6"/>
  <c r="B6" i="7" l="1"/>
  <c r="O6" i="7" s="1"/>
  <c r="B22" i="7"/>
  <c r="G22" i="7" s="1"/>
  <c r="B18" i="7"/>
  <c r="N18" i="7" s="1"/>
  <c r="N22" i="7"/>
  <c r="K22" i="7"/>
  <c r="O22" i="7"/>
  <c r="M22" i="7"/>
  <c r="B13" i="7"/>
  <c r="B11" i="7"/>
  <c r="B9" i="7"/>
  <c r="B4" i="7"/>
  <c r="B5" i="7"/>
  <c r="B20" i="7"/>
  <c r="B23" i="7"/>
  <c r="B16" i="7"/>
  <c r="B7" i="7"/>
  <c r="B12" i="7"/>
  <c r="B19" i="7"/>
  <c r="B8" i="7"/>
  <c r="B17" i="7"/>
  <c r="B15" i="7"/>
  <c r="B14" i="7"/>
  <c r="B10" i="7"/>
  <c r="B21" i="7"/>
  <c r="H22" i="7" l="1"/>
  <c r="D18" i="7"/>
  <c r="G18" i="7"/>
  <c r="Q18" i="7"/>
  <c r="J6" i="7"/>
  <c r="I18" i="7"/>
  <c r="E18" i="7"/>
  <c r="J22" i="7"/>
  <c r="P18" i="7"/>
  <c r="F18" i="7"/>
  <c r="L22" i="7"/>
  <c r="H18" i="7"/>
  <c r="C18" i="7"/>
  <c r="C6" i="7"/>
  <c r="C14" i="8" s="1"/>
  <c r="E6" i="7"/>
  <c r="B14" i="8" s="1"/>
  <c r="P22" i="7"/>
  <c r="J18" i="7"/>
  <c r="P6" i="7"/>
  <c r="D6" i="7"/>
  <c r="C22" i="7"/>
  <c r="K18" i="7"/>
  <c r="F6" i="7"/>
  <c r="D14" i="8" s="1"/>
  <c r="Q22" i="7"/>
  <c r="L18" i="7"/>
  <c r="G6" i="7"/>
  <c r="H14" i="8" s="1"/>
  <c r="D22" i="7"/>
  <c r="O18" i="7"/>
  <c r="H6" i="7"/>
  <c r="E22" i="7"/>
  <c r="I6" i="7"/>
  <c r="L6" i="7"/>
  <c r="N6" i="7"/>
  <c r="K6" i="7"/>
  <c r="F22" i="7"/>
  <c r="M18" i="7"/>
  <c r="M6" i="7"/>
  <c r="I22" i="7"/>
  <c r="Q6" i="7"/>
  <c r="S14" i="8" s="1"/>
  <c r="I7" i="7"/>
  <c r="F17" i="8" s="1"/>
  <c r="H7" i="7"/>
  <c r="E17" i="8" s="1"/>
  <c r="G7" i="7"/>
  <c r="F7" i="7"/>
  <c r="D17" i="8" s="1"/>
  <c r="E7" i="7"/>
  <c r="D7" i="7"/>
  <c r="P7" i="7"/>
  <c r="Q7" i="7"/>
  <c r="O7" i="7"/>
  <c r="N7" i="7"/>
  <c r="M7" i="7"/>
  <c r="G17" i="8" s="1"/>
  <c r="L7" i="7"/>
  <c r="J7" i="7"/>
  <c r="M17" i="8" s="1"/>
  <c r="K7" i="7"/>
  <c r="C7" i="7"/>
  <c r="E16" i="7"/>
  <c r="D16" i="7"/>
  <c r="Q16" i="7"/>
  <c r="C16" i="7"/>
  <c r="P16" i="7"/>
  <c r="O16" i="7"/>
  <c r="N16" i="7"/>
  <c r="L16" i="7"/>
  <c r="M16" i="7"/>
  <c r="K16" i="7"/>
  <c r="J16" i="7"/>
  <c r="I16" i="7"/>
  <c r="H16" i="7"/>
  <c r="G16" i="7"/>
  <c r="F16" i="7"/>
  <c r="E23" i="7"/>
  <c r="D23" i="7"/>
  <c r="Q23" i="7"/>
  <c r="C23" i="7"/>
  <c r="P23" i="7"/>
  <c r="O23" i="7"/>
  <c r="N23" i="7"/>
  <c r="L23" i="7"/>
  <c r="M23" i="7"/>
  <c r="K23" i="7"/>
  <c r="J23" i="7"/>
  <c r="I23" i="7"/>
  <c r="H23" i="7"/>
  <c r="G23" i="7"/>
  <c r="F23" i="7"/>
  <c r="K20" i="7"/>
  <c r="J20" i="7"/>
  <c r="I20" i="7"/>
  <c r="H20" i="7"/>
  <c r="G20" i="7"/>
  <c r="F20" i="7"/>
  <c r="D20" i="7"/>
  <c r="L20" i="7"/>
  <c r="E20" i="7"/>
  <c r="C20" i="7"/>
  <c r="O20" i="7"/>
  <c r="Q20" i="7"/>
  <c r="P20" i="7"/>
  <c r="N20" i="7"/>
  <c r="M20" i="7"/>
  <c r="M19" i="7"/>
  <c r="L19" i="7"/>
  <c r="K19" i="7"/>
  <c r="J19" i="7"/>
  <c r="I19" i="7"/>
  <c r="H19" i="7"/>
  <c r="F19" i="7"/>
  <c r="Q19" i="7"/>
  <c r="P19" i="7"/>
  <c r="C19" i="7"/>
  <c r="O19" i="7"/>
  <c r="N19" i="7"/>
  <c r="G19" i="7"/>
  <c r="E19" i="7"/>
  <c r="D19" i="7"/>
  <c r="M5" i="7"/>
  <c r="G5" i="8" s="1"/>
  <c r="L5" i="7"/>
  <c r="K5" i="7"/>
  <c r="J5" i="7"/>
  <c r="M5" i="8" s="1"/>
  <c r="I5" i="7"/>
  <c r="H5" i="7"/>
  <c r="E5" i="8" s="1"/>
  <c r="F5" i="7"/>
  <c r="D5" i="8" s="1"/>
  <c r="Q5" i="7"/>
  <c r="S5" i="8" s="1"/>
  <c r="P5" i="7"/>
  <c r="C5" i="7"/>
  <c r="O5" i="7"/>
  <c r="N5" i="7"/>
  <c r="G5" i="7"/>
  <c r="H5" i="8" s="1"/>
  <c r="E5" i="7"/>
  <c r="D5" i="7"/>
  <c r="M12" i="7"/>
  <c r="L12" i="7"/>
  <c r="K12" i="7"/>
  <c r="J12" i="7"/>
  <c r="I12" i="7"/>
  <c r="H12" i="7"/>
  <c r="E18" i="8" s="1"/>
  <c r="F12" i="7"/>
  <c r="Q12" i="7"/>
  <c r="S18" i="8" s="1"/>
  <c r="P12" i="7"/>
  <c r="C12" i="7"/>
  <c r="O12" i="7"/>
  <c r="N12" i="7"/>
  <c r="G12" i="7"/>
  <c r="E12" i="7"/>
  <c r="B18" i="8" s="1"/>
  <c r="D12" i="7"/>
  <c r="O4" i="7"/>
  <c r="B26" i="7"/>
  <c r="N4" i="7"/>
  <c r="I12" i="8" s="1"/>
  <c r="M4" i="7"/>
  <c r="G12" i="8" s="1"/>
  <c r="L4" i="7"/>
  <c r="K4" i="7"/>
  <c r="J4" i="7"/>
  <c r="M12" i="8" s="1"/>
  <c r="H4" i="7"/>
  <c r="E12" i="8" s="1"/>
  <c r="P4" i="7"/>
  <c r="I4" i="7"/>
  <c r="G4" i="7"/>
  <c r="H12" i="8" s="1"/>
  <c r="F4" i="7"/>
  <c r="E4" i="7"/>
  <c r="D4" i="7"/>
  <c r="Q4" i="7"/>
  <c r="S12" i="8" s="1"/>
  <c r="C4" i="7"/>
  <c r="C12" i="8" s="1"/>
  <c r="E9" i="7"/>
  <c r="B13" i="8" s="1"/>
  <c r="D9" i="7"/>
  <c r="Q9" i="7"/>
  <c r="S13" i="8" s="1"/>
  <c r="C9" i="7"/>
  <c r="P9" i="7"/>
  <c r="O9" i="7"/>
  <c r="N9" i="7"/>
  <c r="L9" i="7"/>
  <c r="M9" i="7"/>
  <c r="K9" i="7"/>
  <c r="J9" i="7"/>
  <c r="M13" i="8" s="1"/>
  <c r="I9" i="7"/>
  <c r="F13" i="8" s="1"/>
  <c r="H9" i="7"/>
  <c r="E13" i="8" s="1"/>
  <c r="G9" i="7"/>
  <c r="H13" i="8" s="1"/>
  <c r="F9" i="7"/>
  <c r="D13" i="8" s="1"/>
  <c r="O11" i="7"/>
  <c r="N11" i="7"/>
  <c r="M11" i="7"/>
  <c r="G7" i="8" s="1"/>
  <c r="L11" i="7"/>
  <c r="K11" i="7"/>
  <c r="J11" i="7"/>
  <c r="H11" i="7"/>
  <c r="P11" i="7"/>
  <c r="I11" i="7"/>
  <c r="G11" i="7"/>
  <c r="F11" i="7"/>
  <c r="D7" i="8" s="1"/>
  <c r="E11" i="7"/>
  <c r="B7" i="8" s="1"/>
  <c r="D11" i="7"/>
  <c r="Q11" i="7"/>
  <c r="S7" i="8" s="1"/>
  <c r="C11" i="7"/>
  <c r="C7" i="8" s="1"/>
  <c r="I14" i="7"/>
  <c r="H14" i="7"/>
  <c r="G14" i="7"/>
  <c r="F14" i="7"/>
  <c r="E14" i="7"/>
  <c r="D14" i="7"/>
  <c r="P14" i="7"/>
  <c r="Q14" i="7"/>
  <c r="O14" i="7"/>
  <c r="N14" i="7"/>
  <c r="M14" i="7"/>
  <c r="L14" i="7"/>
  <c r="J14" i="7"/>
  <c r="K14" i="7"/>
  <c r="C14" i="7"/>
  <c r="K13" i="7"/>
  <c r="J13" i="7"/>
  <c r="M8" i="8" s="1"/>
  <c r="I13" i="7"/>
  <c r="F8" i="8" s="1"/>
  <c r="H13" i="7"/>
  <c r="G13" i="7"/>
  <c r="F13" i="7"/>
  <c r="D13" i="7"/>
  <c r="L13" i="7"/>
  <c r="E13" i="7"/>
  <c r="B8" i="8" s="1"/>
  <c r="C13" i="7"/>
  <c r="O13" i="7"/>
  <c r="Q13" i="7"/>
  <c r="S8" i="8" s="1"/>
  <c r="M13" i="7"/>
  <c r="G8" i="8" s="1"/>
  <c r="P13" i="7"/>
  <c r="N13" i="7"/>
  <c r="G15" i="7"/>
  <c r="F15" i="7"/>
  <c r="E15" i="7"/>
  <c r="D15" i="7"/>
  <c r="Q15" i="7"/>
  <c r="C15" i="7"/>
  <c r="P15" i="7"/>
  <c r="N15" i="7"/>
  <c r="H15" i="7"/>
  <c r="K15" i="7"/>
  <c r="O15" i="7"/>
  <c r="M15" i="7"/>
  <c r="L15" i="7"/>
  <c r="J15" i="7"/>
  <c r="I15" i="7"/>
  <c r="I14" i="8"/>
  <c r="I21" i="7"/>
  <c r="H21" i="7"/>
  <c r="G21" i="7"/>
  <c r="F21" i="7"/>
  <c r="E21" i="7"/>
  <c r="D21" i="7"/>
  <c r="P21" i="7"/>
  <c r="Q21" i="7"/>
  <c r="O21" i="7"/>
  <c r="N21" i="7"/>
  <c r="M21" i="7"/>
  <c r="L21" i="7"/>
  <c r="K21" i="7"/>
  <c r="K14" i="8" s="1"/>
  <c r="J21" i="7"/>
  <c r="M14" i="8" s="1"/>
  <c r="C21" i="7"/>
  <c r="Q17" i="7"/>
  <c r="C17" i="7"/>
  <c r="P17" i="7"/>
  <c r="O17" i="7"/>
  <c r="N17" i="7"/>
  <c r="M17" i="7"/>
  <c r="L17" i="7"/>
  <c r="J17" i="7"/>
  <c r="D17" i="7"/>
  <c r="G17" i="7"/>
  <c r="I17" i="7"/>
  <c r="K17" i="7"/>
  <c r="H17" i="7"/>
  <c r="F17" i="7"/>
  <c r="E17" i="7"/>
  <c r="Q10" i="7"/>
  <c r="C10" i="7"/>
  <c r="P10" i="7"/>
  <c r="O10" i="7"/>
  <c r="N10" i="7"/>
  <c r="M10" i="7"/>
  <c r="G4" i="8" s="1"/>
  <c r="L10" i="7"/>
  <c r="J10" i="7"/>
  <c r="M4" i="8" s="1"/>
  <c r="D10" i="7"/>
  <c r="G10" i="7"/>
  <c r="H4" i="8" s="1"/>
  <c r="I10" i="7"/>
  <c r="F4" i="8" s="1"/>
  <c r="K10" i="7"/>
  <c r="H10" i="7"/>
  <c r="F10" i="7"/>
  <c r="D4" i="8" s="1"/>
  <c r="E10" i="7"/>
  <c r="G8" i="7"/>
  <c r="F8" i="7"/>
  <c r="E8" i="7"/>
  <c r="B6" i="8" s="1"/>
  <c r="D8" i="7"/>
  <c r="Q8" i="7"/>
  <c r="C8" i="7"/>
  <c r="P8" i="7"/>
  <c r="N8" i="7"/>
  <c r="H8" i="7"/>
  <c r="E6" i="8" s="1"/>
  <c r="K8" i="7"/>
  <c r="O8" i="7"/>
  <c r="M8" i="7"/>
  <c r="G6" i="8" s="1"/>
  <c r="L8" i="7"/>
  <c r="J8" i="7"/>
  <c r="M6" i="8" s="1"/>
  <c r="I8" i="7"/>
  <c r="D18" i="8" l="1"/>
  <c r="I17" i="8"/>
  <c r="C6" i="8"/>
  <c r="G18" i="8"/>
  <c r="S17" i="8"/>
  <c r="G14" i="8"/>
  <c r="Q14" i="8" s="1"/>
  <c r="M18" i="8"/>
  <c r="B12" i="8"/>
  <c r="F6" i="8"/>
  <c r="H6" i="8"/>
  <c r="C4" i="8"/>
  <c r="F7" i="8"/>
  <c r="D12" i="8"/>
  <c r="H18" i="8"/>
  <c r="B5" i="8"/>
  <c r="F18" i="8"/>
  <c r="F5" i="8"/>
  <c r="S6" i="8"/>
  <c r="D6" i="8"/>
  <c r="H7" i="8"/>
  <c r="B4" i="8"/>
  <c r="S4" i="8"/>
  <c r="T8" i="8" s="1"/>
  <c r="D8" i="8"/>
  <c r="K7" i="8"/>
  <c r="G13" i="8"/>
  <c r="B17" i="8"/>
  <c r="F14" i="8"/>
  <c r="H8" i="8"/>
  <c r="E7" i="8"/>
  <c r="F12" i="8"/>
  <c r="E4" i="8"/>
  <c r="E8" i="8"/>
  <c r="M7" i="8"/>
  <c r="I13" i="8"/>
  <c r="H17" i="8"/>
  <c r="E14" i="8"/>
  <c r="I5" i="8"/>
  <c r="K8" i="8"/>
  <c r="C8" i="8"/>
  <c r="K4" i="8"/>
  <c r="C13" i="8"/>
  <c r="I7" i="8"/>
  <c r="I4" i="8"/>
  <c r="K17" i="8"/>
  <c r="I18" i="8"/>
  <c r="K12" i="8"/>
  <c r="Q12" i="8" s="1"/>
  <c r="R12" i="8" s="1"/>
  <c r="C18" i="8"/>
  <c r="I6" i="8"/>
  <c r="I8" i="8"/>
  <c r="K18" i="8"/>
  <c r="C5" i="8"/>
  <c r="K6" i="8"/>
  <c r="K13" i="8"/>
  <c r="K5" i="8"/>
  <c r="Q5" i="8" s="1"/>
  <c r="R5" i="8" s="1"/>
  <c r="C17" i="8"/>
  <c r="T10" i="8" l="1"/>
  <c r="U10" i="8" s="1"/>
  <c r="T6" i="8"/>
  <c r="T9" i="8"/>
  <c r="U9" i="8" s="1"/>
  <c r="T16" i="8"/>
  <c r="U16" i="8" s="1"/>
  <c r="T15" i="8"/>
  <c r="U15" i="8" s="1"/>
  <c r="T11" i="8"/>
  <c r="U11" i="8" s="1"/>
  <c r="R14" i="8"/>
  <c r="Q17" i="8"/>
  <c r="R17" i="8" s="1"/>
  <c r="T14" i="8"/>
  <c r="T17" i="8"/>
  <c r="U17" i="8" s="1"/>
  <c r="T18" i="8"/>
  <c r="T4" i="8"/>
  <c r="Q7" i="8"/>
  <c r="R7" i="8" s="1"/>
  <c r="Q8" i="8"/>
  <c r="R8" i="8" s="1"/>
  <c r="U8" i="8" s="1"/>
  <c r="Q13" i="8"/>
  <c r="R13" i="8" s="1"/>
  <c r="T12" i="8"/>
  <c r="U12" i="8" s="1"/>
  <c r="T13" i="8"/>
  <c r="Q6" i="8"/>
  <c r="R6" i="8" s="1"/>
  <c r="U6" i="8" s="1"/>
  <c r="T5" i="8"/>
  <c r="U5" i="8" s="1"/>
  <c r="T7" i="8"/>
  <c r="Q18" i="8"/>
  <c r="R18" i="8" s="1"/>
  <c r="Q4" i="8"/>
  <c r="R4" i="8" s="1"/>
  <c r="U14" i="8" l="1"/>
  <c r="U13" i="8"/>
  <c r="U18" i="8"/>
  <c r="I20" i="8"/>
  <c r="F20" i="8"/>
  <c r="U7" i="8"/>
  <c r="U4" i="8"/>
  <c r="C20" i="8" s="1"/>
  <c r="B4" i="9" l="1"/>
  <c r="B5" i="10"/>
  <c r="C21" i="8"/>
  <c r="B6" i="9" s="1"/>
  <c r="B12" i="9" s="1"/>
  <c r="B11" i="9"/>
  <c r="B6" i="10" l="1"/>
  <c r="B7" i="10"/>
  <c r="B14" i="9"/>
  <c r="B13" i="9"/>
  <c r="B8" i="10"/>
  <c r="B15" i="9"/>
  <c r="B11" i="10"/>
  <c r="B1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자동필터 1차 조건에 사용됩니다. 시군구 전체 문자열 또는 핵심 키워드를 넣으세요.</t>
        </r>
      </text>
    </comment>
    <comment ref="B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법정동 키워드. 예: 가락동 / 문정동 / 잠실동</t>
        </r>
      </text>
    </comment>
    <comment ref="B1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기타요인 기본계수. 특이사항 없으면 1.00 유지</t>
        </r>
      </text>
    </comment>
  </commentList>
</comments>
</file>

<file path=xl/sharedStrings.xml><?xml version="1.0" encoding="utf-8"?>
<sst xmlns="http://schemas.openxmlformats.org/spreadsheetml/2006/main" count="33343" uniqueCount="1590">
  <si>
    <t>집합건물 자동평가 엑셀 템플릿 (국토부 실거래가 → 자동선정 → 요인보정 → 건물/대지권 배분)</t>
  </si>
  <si>
    <t>목적</t>
  </si>
  <si>
    <t>국토부 실거래가 자료를 복사/붙여넣기 하면 유사 거래사례를 자동으로 필터링하고, 개별요인 보정 후 집합건물의 총가치·대지권가격·건물가격을 산출하는 템플릿</t>
  </si>
  <si>
    <t>사용 순서</t>
  </si>
  <si>
    <t>1) 01_설정 시트에서 기준시점·허용오차·대지권/건물 배분용 원가 가정을 확인합니다.</t>
  </si>
  <si>
    <t>2) 02_대상물건입력 시트에서 시군구/법정동/건물명/전유면적/대지권면적/층/사용승인일자 등을 입력합니다.</t>
  </si>
  <si>
    <t>3) 04A_국토부원자료 시트의 5행부터 국토부 실거래가 원문 데이터를 붙여넣습니다. 헤더는 4행의 고정 형식을 그대로 사용합니다.</t>
  </si>
  <si>
    <t>4) 04B_정규화_자동필터 시트에서 1차 필터 통과 여부와 유사도 순위를 자동 산정합니다.</t>
  </si>
  <si>
    <t>5) 05_자동선정_유사도 시트에서 상위 사례를 확인합니다.</t>
  </si>
  <si>
    <t>6) 06_요인비교_보정 시트에서 사정보정/기타요인 Override가 필요한 경우만 입력합니다. 나머지는 자동값을 사용합니다.</t>
  </si>
  <si>
    <t>7) 07_대지권_건물배분 시트에서 총가치, 대지권가격, 건물가격을 확인합니다.</t>
  </si>
  <si>
    <t>8) 08_평가결론 시트에서 보고용 요약값을 확인합니다.</t>
  </si>
  <si>
    <t>붙여넣기 데이터 형식 (04A_국토부원자료 / 4행 헤더 고정)</t>
  </si>
  <si>
    <t>A:NO</t>
  </si>
  <si>
    <t>B:시군구</t>
  </si>
  <si>
    <t>C:번지</t>
  </si>
  <si>
    <t>D:본번</t>
  </si>
  <si>
    <t>E:부번</t>
  </si>
  <si>
    <t>F:단지명</t>
  </si>
  <si>
    <t>G:전용면적(㎡)</t>
  </si>
  <si>
    <t>H:계약년월</t>
  </si>
  <si>
    <t>I:계약일</t>
  </si>
  <si>
    <t>J:거래금액(만원)</t>
  </si>
  <si>
    <t>유사도는 시군구/법정동/건물명/도로명, 면적차율, 층차, 경과일수, 건축연차를 기반으로 산정합니다.</t>
  </si>
  <si>
    <t>K:층</t>
  </si>
  <si>
    <t>외부요인·내부요인·호별요인은 기본 프록시(자동)로 계산되며, 실무상 판단이 필요한 경우 06시트 Override 열에 수동 입력할 수 있습니다.</t>
  </si>
  <si>
    <t>L:매수자</t>
  </si>
  <si>
    <t>대지권가격/건물가격 배분은 01시트의 토지단가·재조달원가·잔존율을 활용한 원가배분 방식을 기본으로 합니다.</t>
  </si>
  <si>
    <t>M:매도자</t>
  </si>
  <si>
    <t>실거래가 원문 헤더는 현재 템플릿의 4행 형식에 맞춰 고정되어 있으므로, 5행부터 값만 붙여넣으면 됩니다.</t>
  </si>
  <si>
    <t>N:건축년도</t>
  </si>
  <si>
    <t>O:도로명</t>
  </si>
  <si>
    <t>P:해제사유발생일</t>
  </si>
  <si>
    <t>Q:거래유형</t>
  </si>
  <si>
    <t>R:중개사소재지</t>
  </si>
  <si>
    <t>설정 및 통제변수</t>
  </si>
  <si>
    <t>항목</t>
  </si>
  <si>
    <t>값</t>
  </si>
  <si>
    <t>설명</t>
  </si>
  <si>
    <t>기준시점</t>
  </si>
  <si>
    <t>대상물건 평가 기준시점</t>
  </si>
  <si>
    <t>면적 허용오차</t>
  </si>
  <si>
    <t>전유면적 차율 허용범위</t>
  </si>
  <si>
    <t>층 허용차이</t>
  </si>
  <si>
    <t>층차 허용범위</t>
  </si>
  <si>
    <t>최대 경과일수</t>
  </si>
  <si>
    <t>계약일~기준시점 허용일수</t>
  </si>
  <si>
    <t>건축연차 허용차이</t>
  </si>
  <si>
    <t>건축년도 차이 허용범위</t>
  </si>
  <si>
    <t>상위 반영 건수</t>
  </si>
  <si>
    <t>요인보정에 반영할 비교사례 수</t>
  </si>
  <si>
    <t>동일 시군구 필수</t>
  </si>
  <si>
    <t>1이면 대상 시군구 키워드 포함 사례만 반영</t>
  </si>
  <si>
    <t>동일 법정동 가점</t>
  </si>
  <si>
    <t>법정동 일치 시 가점</t>
  </si>
  <si>
    <t>동일건물 가점</t>
  </si>
  <si>
    <t>건물명 유사 시 가점</t>
  </si>
  <si>
    <t>동일도로명 가점</t>
  </si>
  <si>
    <t>도로명 일치 시 가점</t>
  </si>
  <si>
    <t>면적점수 가중치</t>
  </si>
  <si>
    <t>유사도 배점</t>
  </si>
  <si>
    <t>층점수 가중치</t>
  </si>
  <si>
    <t>기간점수 가중치</t>
  </si>
  <si>
    <t>건축연차점수 가중치</t>
  </si>
  <si>
    <t>사정보정 기본값</t>
  </si>
  <si>
    <t>특이사항 없을 때 1.00</t>
  </si>
  <si>
    <t>시점수정 연율</t>
  </si>
  <si>
    <t>연율 보정</t>
  </si>
  <si>
    <t>기타요인 기본값</t>
  </si>
  <si>
    <t>외부 타법정동 계수</t>
  </si>
  <si>
    <t>외부요인 기본 프록시</t>
  </si>
  <si>
    <t>외부 동일도로명 가산계수</t>
  </si>
  <si>
    <t>내부 동일건물 계수</t>
  </si>
  <si>
    <t>내부요인 기본 프록시</t>
  </si>
  <si>
    <t>내부 최신연차 계수</t>
  </si>
  <si>
    <t>비교사례 건축년이 더 열세/우세일 때</t>
  </si>
  <si>
    <t>내부 열세연차 계수</t>
  </si>
  <si>
    <t>비교사례 건축년이 더 우세일 때</t>
  </si>
  <si>
    <t>토지단가(원/㎡)</t>
  </si>
  <si>
    <t>대지권 배분용 입력값</t>
  </si>
  <si>
    <t>재조달원가(원/㎡)</t>
  </si>
  <si>
    <t>건물 배분용 입력값</t>
  </si>
  <si>
    <t>잔존율</t>
  </si>
  <si>
    <t>최소 토지비율</t>
  </si>
  <si>
    <t>배분비율 하한</t>
  </si>
  <si>
    <t>최대 토지비율</t>
  </si>
  <si>
    <t>배분비율 상한</t>
  </si>
  <si>
    <t>대상물건 입력</t>
  </si>
  <si>
    <t>입력값</t>
  </si>
  <si>
    <t>비고</t>
  </si>
  <si>
    <t>평가서명</t>
  </si>
  <si>
    <t>서울 송파구 가락동 99 아스티캐빈 1205호 감정평가</t>
  </si>
  <si>
    <t>입력</t>
  </si>
  <si>
    <t>시군구 키워드</t>
  </si>
  <si>
    <t>서울특별시 송파구</t>
  </si>
  <si>
    <t>자동필터용</t>
  </si>
  <si>
    <t>예: 서울특별시 송파구</t>
  </si>
  <si>
    <t>법정동 키워드</t>
  </si>
  <si>
    <t>가락동</t>
  </si>
  <si>
    <t>예: 가락동</t>
  </si>
  <si>
    <t>소재지</t>
  </si>
  <si>
    <t>서울특별시 송파구 가락동 99</t>
  </si>
  <si>
    <t>건물명</t>
  </si>
  <si>
    <t>아스티캐빈</t>
  </si>
  <si>
    <t>동·호</t>
  </si>
  <si>
    <t>제1동 1205호</t>
  </si>
  <si>
    <t>층</t>
  </si>
  <si>
    <t>전유면적(㎡)</t>
  </si>
  <si>
    <t>공용면적(㎡)</t>
  </si>
  <si>
    <t>대지권면적(㎡)</t>
  </si>
  <si>
    <t>사용승인일자</t>
  </si>
  <si>
    <t>도로명 키워드</t>
  </si>
  <si>
    <t>도로명 일부 가능</t>
  </si>
  <si>
    <t>용도</t>
  </si>
  <si>
    <t>오피스텔</t>
  </si>
  <si>
    <t>기타요인 계수</t>
  </si>
  <si>
    <t>특이사항 있을 때만 조정</t>
  </si>
  <si>
    <t>예시 데이터가 입력되어 있습니다. 실제 대상물건으로 덮어쓰면 전체 시트가 연동됩니다.</t>
  </si>
  <si>
    <t>자동 계산</t>
  </si>
  <si>
    <t>건축년도</t>
  </si>
  <si>
    <t>자동</t>
  </si>
  <si>
    <t>분양면적(㎡)</t>
  </si>
  <si>
    <t>전유율</t>
  </si>
  <si>
    <t>대지권 기준금액(원)</t>
  </si>
  <si>
    <t>토지단가 × 대지권면적</t>
  </si>
  <si>
    <t>건물 기준금액(원)</t>
  </si>
  <si>
    <t>재조달원가 × 전유면적 × 잔존율</t>
  </si>
  <si>
    <t>원가기준 토지비율</t>
  </si>
  <si>
    <t>배분비율</t>
  </si>
  <si>
    <t>원가기준 건물비율</t>
  </si>
  <si>
    <t>가치형성요인 기준표</t>
  </si>
  <si>
    <t>자동 보정 로직(기본 프록시)</t>
  </si>
  <si>
    <t>구분</t>
  </si>
  <si>
    <t>기준</t>
  </si>
  <si>
    <t>자동값</t>
  </si>
  <si>
    <t>실무 Override</t>
  </si>
  <si>
    <t>사정보정</t>
  </si>
  <si>
    <t>특이 거래 여부</t>
  </si>
  <si>
    <t>기본 1.00, 특이 거래면 06시트에서 직접 수정</t>
  </si>
  <si>
    <t>06시트 G열</t>
  </si>
  <si>
    <t>시점수정</t>
  </si>
  <si>
    <t>기준시점 대비 계약일 경과</t>
  </si>
  <si>
    <t>=(1+연율)^(경과일수/365)</t>
  </si>
  <si>
    <t>기준시점 이후로 환산</t>
  </si>
  <si>
    <t>보통 자동 사용</t>
  </si>
  <si>
    <t>외부요인</t>
  </si>
  <si>
    <t>법정동/도로명 일치 여부</t>
  </si>
  <si>
    <t>동일 법정동이면 1.00, 타동이면 0.98, 동일도로명이면 +1.01</t>
  </si>
  <si>
    <t>역세권/상권 차이는 수동 검토 권장</t>
  </si>
  <si>
    <t>06시트 J열</t>
  </si>
  <si>
    <t>내부요인</t>
  </si>
  <si>
    <t>동일건물/건축연차</t>
  </si>
  <si>
    <t>동일건물 1.02, 건축연차 우열 1.01 또는 0.99</t>
  </si>
  <si>
    <t>브랜드/세대수/관리상태는 수동 검토 권장</t>
  </si>
  <si>
    <t>06시트 L열</t>
  </si>
  <si>
    <t>호별요인</t>
  </si>
  <si>
    <t>층차</t>
  </si>
  <si>
    <t>층이 높으면 0.99~0.98, 낮으면 1.01~1.02</t>
  </si>
  <si>
    <t>향·조망은 필요 시 Override</t>
  </si>
  <si>
    <t>06시트 N열</t>
  </si>
  <si>
    <t>기타요인</t>
  </si>
  <si>
    <t>특이 개별요인</t>
  </si>
  <si>
    <t>특별한 권리관계/리모델링 등</t>
  </si>
  <si>
    <t>06시트 P열</t>
  </si>
  <si>
    <t>대지권/건물 배분</t>
  </si>
  <si>
    <t>원가배분 방식</t>
  </si>
  <si>
    <t>토지기준금액 / (토지기준금액 + 건물기준금액)</t>
  </si>
  <si>
    <t>비율 하한/상한 적용</t>
  </si>
  <si>
    <t>01/07시트</t>
  </si>
  <si>
    <t>국토부 실거래가 원자료 붙여넣기</t>
  </si>
  <si>
    <t>※ 5행부터 값만 붙여넣으세요. 4행 헤더는 NO, 시군구, 번지, 본번, 부번, 단지명, 전용면적(㎡), 계약년월, 계약일, 거래금액(만원), 층, 매수자, 매도자, 건축년도, 도로명, 해제사유발생일, 거래유형, 중개사소재지 순서입니다.</t>
  </si>
  <si>
    <t>NO</t>
  </si>
  <si>
    <t>시군구</t>
  </si>
  <si>
    <t>번지</t>
  </si>
  <si>
    <t>본번</t>
  </si>
  <si>
    <t>부번</t>
  </si>
  <si>
    <t>단지명</t>
  </si>
  <si>
    <t>전용면적(㎡)</t>
  </si>
  <si>
    <t>계약년월</t>
  </si>
  <si>
    <t>계약일</t>
  </si>
  <si>
    <t>거래금액(만원)</t>
  </si>
  <si>
    <t>매수자</t>
  </si>
  <si>
    <t>매도자</t>
  </si>
  <si>
    <t>도로명</t>
  </si>
  <si>
    <t>해제사유발생일</t>
  </si>
  <si>
    <t>거래유형</t>
  </si>
  <si>
    <t>중개사소재지</t>
  </si>
  <si>
    <t>서울특별시 송파구 가락동</t>
  </si>
  <si>
    <t>98-7</t>
  </si>
  <si>
    <t>0098</t>
  </si>
  <si>
    <t>0007</t>
  </si>
  <si>
    <t>(98-7)</t>
  </si>
  <si>
    <t>27.8400</t>
  </si>
  <si>
    <t>202603</t>
  </si>
  <si>
    <t>10</t>
  </si>
  <si>
    <t>10,500</t>
  </si>
  <si>
    <t>4</t>
  </si>
  <si>
    <t>개인</t>
  </si>
  <si>
    <t>1990</t>
  </si>
  <si>
    <t>송파대로28길 13</t>
  </si>
  <si>
    <t>-</t>
  </si>
  <si>
    <t>중개거래</t>
  </si>
  <si>
    <t>서울 도봉구, 서울 송파구</t>
  </si>
  <si>
    <t>202602</t>
  </si>
  <si>
    <t>20</t>
  </si>
  <si>
    <t>10,300</t>
  </si>
  <si>
    <t>99-3</t>
  </si>
  <si>
    <t>0099</t>
  </si>
  <si>
    <t>0003</t>
  </si>
  <si>
    <t>제일오피스텔</t>
  </si>
  <si>
    <t>31.1400</t>
  </si>
  <si>
    <t>04</t>
  </si>
  <si>
    <t>20,800</t>
  </si>
  <si>
    <t>8</t>
  </si>
  <si>
    <t>법인</t>
  </si>
  <si>
    <t>1992</t>
  </si>
  <si>
    <t>송파대로 260</t>
  </si>
  <si>
    <t>서울 송파구</t>
  </si>
  <si>
    <t>79-7</t>
  </si>
  <si>
    <t>0079</t>
  </si>
  <si>
    <t>(79-7)</t>
  </si>
  <si>
    <t>29.5200</t>
  </si>
  <si>
    <t>202601</t>
  </si>
  <si>
    <t>28</t>
  </si>
  <si>
    <t>12,500</t>
  </si>
  <si>
    <t>송파대로28길 32</t>
  </si>
  <si>
    <t>13,000</t>
  </si>
  <si>
    <t>2</t>
  </si>
  <si>
    <t>직거래</t>
  </si>
  <si>
    <t>171</t>
  </si>
  <si>
    <t>0171</t>
  </si>
  <si>
    <t>0000</t>
  </si>
  <si>
    <t>현진타워</t>
  </si>
  <si>
    <t>42.3200</t>
  </si>
  <si>
    <t>26</t>
  </si>
  <si>
    <t>32,000</t>
  </si>
  <si>
    <t>5</t>
  </si>
  <si>
    <t>2015</t>
  </si>
  <si>
    <t>오금로44가길 13</t>
  </si>
  <si>
    <t>78-1</t>
  </si>
  <si>
    <t>0078</t>
  </si>
  <si>
    <t>0001</t>
  </si>
  <si>
    <t>한화오벨리스크</t>
  </si>
  <si>
    <t>30.3400</t>
  </si>
  <si>
    <t>18,000</t>
  </si>
  <si>
    <t>11</t>
  </si>
  <si>
    <t>2004</t>
  </si>
  <si>
    <t>중대로 127</t>
  </si>
  <si>
    <t>42.1800</t>
  </si>
  <si>
    <t>24</t>
  </si>
  <si>
    <t>32,800</t>
  </si>
  <si>
    <t>35.2400</t>
  </si>
  <si>
    <t>22</t>
  </si>
  <si>
    <t>15,900</t>
  </si>
  <si>
    <t>37.9300</t>
  </si>
  <si>
    <t>19</t>
  </si>
  <si>
    <t>22,000</t>
  </si>
  <si>
    <t>12</t>
  </si>
  <si>
    <t>17</t>
  </si>
  <si>
    <t>19,000</t>
  </si>
  <si>
    <t>14</t>
  </si>
  <si>
    <t>98-2</t>
  </si>
  <si>
    <t>0002</t>
  </si>
  <si>
    <t>(98-2)</t>
  </si>
  <si>
    <t>33.2000</t>
  </si>
  <si>
    <t>11,300</t>
  </si>
  <si>
    <t>송파대로30길 8</t>
  </si>
  <si>
    <t>07</t>
  </si>
  <si>
    <t>20260122</t>
  </si>
  <si>
    <t>23.4700</t>
  </si>
  <si>
    <t>06</t>
  </si>
  <si>
    <t>9,500</t>
  </si>
  <si>
    <t>25.3900</t>
  </si>
  <si>
    <t>202512</t>
  </si>
  <si>
    <t>31</t>
  </si>
  <si>
    <t>15,000</t>
  </si>
  <si>
    <t>16</t>
  </si>
  <si>
    <t>20,200</t>
  </si>
  <si>
    <t>180-5</t>
  </si>
  <si>
    <t>0180</t>
  </si>
  <si>
    <t>0005</t>
  </si>
  <si>
    <t>(180-5)</t>
  </si>
  <si>
    <t>38.5800</t>
  </si>
  <si>
    <t>13,500</t>
  </si>
  <si>
    <t>2002</t>
  </si>
  <si>
    <t>문정로 151</t>
  </si>
  <si>
    <t>34.4400</t>
  </si>
  <si>
    <t>16,000</t>
  </si>
  <si>
    <t>3</t>
  </si>
  <si>
    <t>02</t>
  </si>
  <si>
    <t>12,000</t>
  </si>
  <si>
    <t>99-1</t>
  </si>
  <si>
    <t>(99-1)</t>
  </si>
  <si>
    <t>35.8300</t>
  </si>
  <si>
    <t>11,750</t>
  </si>
  <si>
    <t>6</t>
  </si>
  <si>
    <t>송파대로28길 12</t>
  </si>
  <si>
    <t>30.0600</t>
  </si>
  <si>
    <t>01</t>
  </si>
  <si>
    <t>21,500</t>
  </si>
  <si>
    <t>13</t>
  </si>
  <si>
    <t>20,000</t>
  </si>
  <si>
    <t>79-4</t>
  </si>
  <si>
    <t>0004</t>
  </si>
  <si>
    <t>(79-4)</t>
  </si>
  <si>
    <t>37.5600</t>
  </si>
  <si>
    <t>14,500</t>
  </si>
  <si>
    <t>7</t>
  </si>
  <si>
    <t>1991</t>
  </si>
  <si>
    <t>송파대로28길 20</t>
  </si>
  <si>
    <t>99-2</t>
  </si>
  <si>
    <t>가락동 훼미리 오피스텔2차</t>
  </si>
  <si>
    <t>32.3900</t>
  </si>
  <si>
    <t>202511</t>
  </si>
  <si>
    <t>27</t>
  </si>
  <si>
    <t>9</t>
  </si>
  <si>
    <t>송파대로28길 6</t>
  </si>
  <si>
    <t>11,500</t>
  </si>
  <si>
    <t>17,000</t>
  </si>
  <si>
    <t>77-4</t>
  </si>
  <si>
    <t>0077</t>
  </si>
  <si>
    <t>송파KCC웰츠타워</t>
  </si>
  <si>
    <t>57.1500</t>
  </si>
  <si>
    <t>42,700</t>
  </si>
  <si>
    <t>2011</t>
  </si>
  <si>
    <t>송파대로28길 43</t>
  </si>
  <si>
    <t>31.4400</t>
  </si>
  <si>
    <t>12,900</t>
  </si>
  <si>
    <t>79-5</t>
  </si>
  <si>
    <t>(79-5)</t>
  </si>
  <si>
    <t>30.9600</t>
  </si>
  <si>
    <t>08</t>
  </si>
  <si>
    <t>10,400</t>
  </si>
  <si>
    <t>1994</t>
  </si>
  <si>
    <t>송파대로28길 24</t>
  </si>
  <si>
    <t>30.2400</t>
  </si>
  <si>
    <t>202510</t>
  </si>
  <si>
    <t>10,100</t>
  </si>
  <si>
    <t>43.2500</t>
  </si>
  <si>
    <t>30</t>
  </si>
  <si>
    <t>17,750</t>
  </si>
  <si>
    <t>30.6800</t>
  </si>
  <si>
    <t>11,100</t>
  </si>
  <si>
    <t>12,300</t>
  </si>
  <si>
    <t>20,700</t>
  </si>
  <si>
    <t>38.6300</t>
  </si>
  <si>
    <t>202509</t>
  </si>
  <si>
    <t>50.0200</t>
  </si>
  <si>
    <t>25</t>
  </si>
  <si>
    <t>31,000</t>
  </si>
  <si>
    <t>40.0700</t>
  </si>
  <si>
    <t>25,800</t>
  </si>
  <si>
    <t>14,900</t>
  </si>
  <si>
    <t>09</t>
  </si>
  <si>
    <t>05</t>
  </si>
  <si>
    <t>서울 강남구, 서울 송파구</t>
  </si>
  <si>
    <t>202508</t>
  </si>
  <si>
    <t>29</t>
  </si>
  <si>
    <t>180-6</t>
  </si>
  <si>
    <t>0006</t>
  </si>
  <si>
    <t>(180-6)</t>
  </si>
  <si>
    <t>47.3300</t>
  </si>
  <si>
    <t>21</t>
  </si>
  <si>
    <t>2000</t>
  </si>
  <si>
    <t>문정로 149</t>
  </si>
  <si>
    <t>서울 영등포구</t>
  </si>
  <si>
    <t>11,000</t>
  </si>
  <si>
    <t>15</t>
  </si>
  <si>
    <t>기타</t>
  </si>
  <si>
    <t>20251013</t>
  </si>
  <si>
    <t>57.7200</t>
  </si>
  <si>
    <t>23,500</t>
  </si>
  <si>
    <t>39.4900</t>
  </si>
  <si>
    <t>41.9600</t>
  </si>
  <si>
    <t>27,500</t>
  </si>
  <si>
    <t>98</t>
  </si>
  <si>
    <t>송파가락두산위브센티움</t>
  </si>
  <si>
    <t>29.3000</t>
  </si>
  <si>
    <t>202507</t>
  </si>
  <si>
    <t>송파대로30길 16</t>
  </si>
  <si>
    <t>23</t>
  </si>
  <si>
    <t>12,700</t>
  </si>
  <si>
    <t>13,300</t>
  </si>
  <si>
    <t>18</t>
  </si>
  <si>
    <t>9,000</t>
  </si>
  <si>
    <t>37.8600</t>
  </si>
  <si>
    <t>28.2000</t>
  </si>
  <si>
    <t>11,800</t>
  </si>
  <si>
    <t>23,000</t>
  </si>
  <si>
    <t>48.7300</t>
  </si>
  <si>
    <t>202506</t>
  </si>
  <si>
    <t>43.4800</t>
  </si>
  <si>
    <t>31,500</t>
  </si>
  <si>
    <t>13,800</t>
  </si>
  <si>
    <t>25,200</t>
  </si>
  <si>
    <t>25,900</t>
  </si>
  <si>
    <t>34.9000</t>
  </si>
  <si>
    <t>44.5500</t>
  </si>
  <si>
    <t>20250722</t>
  </si>
  <si>
    <t>202505</t>
  </si>
  <si>
    <t>25,950</t>
  </si>
  <si>
    <t>30.8900</t>
  </si>
  <si>
    <t>19,400</t>
  </si>
  <si>
    <t>38.4500</t>
  </si>
  <si>
    <t>30.1700</t>
  </si>
  <si>
    <t>20250526</t>
  </si>
  <si>
    <t>24,500</t>
  </si>
  <si>
    <t>24,900</t>
  </si>
  <si>
    <t>202504</t>
  </si>
  <si>
    <t>25,500</t>
  </si>
  <si>
    <t>20250514</t>
  </si>
  <si>
    <t>37.3500</t>
  </si>
  <si>
    <t>17,500</t>
  </si>
  <si>
    <t>10,700</t>
  </si>
  <si>
    <t>30.2600</t>
  </si>
  <si>
    <t>19,300</t>
  </si>
  <si>
    <t>13,700</t>
  </si>
  <si>
    <t>202503</t>
  </si>
  <si>
    <t>19,750</t>
  </si>
  <si>
    <t>30.2800</t>
  </si>
  <si>
    <t>□ 본 서비스에서 제공하는 정보는 법적인 효력이 없으므로 참고용으로만 활용하시기 바랍니다.</t>
  </si>
  <si>
    <t>□ 신고정보가 실시간 변경, 해제되어 제공시점에 따라 공개건수 및 내용이 상이할 수 있는 점 참고하시기 바랍니다.</t>
  </si>
  <si>
    <t>□ 본 자료는 계약일 기준입니다. (※ 7월 계약, 8월 신고건 → 7월 거래건으로  제공)</t>
  </si>
  <si>
    <t>□ 통계자료 활용시에는 수치가 왜곡될 수 있으니 참고자료로만 활용하시기  바라며,  외부 공개시에는 반드시 신고일 기준으로 집계되는 공식통계를 이용하여 주시기 바랍니다.</t>
  </si>
  <si>
    <t>* 국토교통부 실거래가 공개시스템의 궁금하신 점이나 문의사항은 콜센터 1533-2949로 연락 주시기 바랍니다.</t>
  </si>
  <si>
    <t>□ 검색조건</t>
  </si>
  <si>
    <t>계약일자 : 2025-03-17 ~ 2026-03-16</t>
  </si>
  <si>
    <t>실거래 구분 : 오피스텔(매매)</t>
  </si>
  <si>
    <t>주소구분 : 지번 주소</t>
  </si>
  <si>
    <t>시도 : 서울특별시</t>
  </si>
  <si>
    <t>시군구 : 송파구</t>
  </si>
  <si>
    <t>읍면동 : 문정동</t>
  </si>
  <si>
    <t>단지명 : 전체</t>
  </si>
  <si>
    <t>면적 : 60㎡이하</t>
  </si>
  <si>
    <t>금액선택 : 전체</t>
  </si>
  <si>
    <t>서울특별시 송파구 문정동</t>
  </si>
  <si>
    <t>622</t>
  </si>
  <si>
    <t>0622</t>
  </si>
  <si>
    <t>송파한화오벨리스크</t>
  </si>
  <si>
    <t>26.8200</t>
  </si>
  <si>
    <t>2013</t>
  </si>
  <si>
    <t>충민로 5</t>
  </si>
  <si>
    <t>29.9900</t>
  </si>
  <si>
    <t>21,100</t>
  </si>
  <si>
    <t>20260311</t>
  </si>
  <si>
    <t>618</t>
  </si>
  <si>
    <t>0618</t>
  </si>
  <si>
    <t>파크하비오</t>
  </si>
  <si>
    <t>59.7400</t>
  </si>
  <si>
    <t>69,500</t>
  </si>
  <si>
    <t>송파대로 111</t>
  </si>
  <si>
    <t>639-5</t>
  </si>
  <si>
    <t>0639</t>
  </si>
  <si>
    <t>힐스테이트에코송파</t>
  </si>
  <si>
    <t>21.0640</t>
  </si>
  <si>
    <t>15,500</t>
  </si>
  <si>
    <t>2017</t>
  </si>
  <si>
    <t>정의로7길 13</t>
  </si>
  <si>
    <t>652-3</t>
  </si>
  <si>
    <t>0652</t>
  </si>
  <si>
    <t>르피에드 문정</t>
  </si>
  <si>
    <t>44.8066</t>
  </si>
  <si>
    <t>95,000</t>
  </si>
  <si>
    <t>2022</t>
  </si>
  <si>
    <t>송파대로 141</t>
  </si>
  <si>
    <t>24.6600</t>
  </si>
  <si>
    <t>18,900</t>
  </si>
  <si>
    <t>652-5</t>
  </si>
  <si>
    <t>문정 아이파크</t>
  </si>
  <si>
    <t>25.7700</t>
  </si>
  <si>
    <t>법원로4길 6</t>
  </si>
  <si>
    <t>50.1100</t>
  </si>
  <si>
    <t>47,000</t>
  </si>
  <si>
    <t>652-4</t>
  </si>
  <si>
    <t>힐스테이트에코문정</t>
  </si>
  <si>
    <t>20.7900</t>
  </si>
  <si>
    <t>20,400</t>
  </si>
  <si>
    <t>2018</t>
  </si>
  <si>
    <t>법원로4길 10</t>
  </si>
  <si>
    <t>643-1</t>
  </si>
  <si>
    <t>0643</t>
  </si>
  <si>
    <t>엠스테이트</t>
  </si>
  <si>
    <t>26.1400</t>
  </si>
  <si>
    <t>22,700</t>
  </si>
  <si>
    <t>2016</t>
  </si>
  <si>
    <t>법원로 114</t>
  </si>
  <si>
    <t>58.8400</t>
  </si>
  <si>
    <t>70,800</t>
  </si>
  <si>
    <t>59.9200</t>
  </si>
  <si>
    <t>48.9300</t>
  </si>
  <si>
    <t>41,000</t>
  </si>
  <si>
    <t>652-2</t>
  </si>
  <si>
    <t>문정 오벨리스크</t>
  </si>
  <si>
    <t>24.2300</t>
  </si>
  <si>
    <t>22,800</t>
  </si>
  <si>
    <t>송파대로 145</t>
  </si>
  <si>
    <t>경기 성남시 수정구, 서울 송파구</t>
  </si>
  <si>
    <t>46.5800</t>
  </si>
  <si>
    <t>42,000</t>
  </si>
  <si>
    <t>624</t>
  </si>
  <si>
    <t>0624</t>
  </si>
  <si>
    <t>송파 아이파크</t>
  </si>
  <si>
    <t>41.5900</t>
  </si>
  <si>
    <t>47,700</t>
  </si>
  <si>
    <t>법원로 55</t>
  </si>
  <si>
    <t>38.8000</t>
  </si>
  <si>
    <t>46,500</t>
  </si>
  <si>
    <t>29.9600</t>
  </si>
  <si>
    <t>22,500</t>
  </si>
  <si>
    <t>620</t>
  </si>
  <si>
    <t>0620</t>
  </si>
  <si>
    <t>송파푸르지오시티</t>
  </si>
  <si>
    <t>52.1700</t>
  </si>
  <si>
    <t>51,000</t>
  </si>
  <si>
    <t>새말로 62</t>
  </si>
  <si>
    <t>25.8700</t>
  </si>
  <si>
    <t>19,900</t>
  </si>
  <si>
    <t>48.9600</t>
  </si>
  <si>
    <t>18,300</t>
  </si>
  <si>
    <t>29.7900</t>
  </si>
  <si>
    <t>28,000</t>
  </si>
  <si>
    <t>29.8800</t>
  </si>
  <si>
    <t>26.1500</t>
  </si>
  <si>
    <t>22,600</t>
  </si>
  <si>
    <t>45,000</t>
  </si>
  <si>
    <t>25.9100</t>
  </si>
  <si>
    <t>19,500</t>
  </si>
  <si>
    <t>25.1200</t>
  </si>
  <si>
    <t>18,800</t>
  </si>
  <si>
    <t>45,700</t>
  </si>
  <si>
    <t>53.7900</t>
  </si>
  <si>
    <t>67,000</t>
  </si>
  <si>
    <t>30.0000</t>
  </si>
  <si>
    <t>25,000</t>
  </si>
  <si>
    <t>22,300</t>
  </si>
  <si>
    <t>17.9300</t>
  </si>
  <si>
    <t>17,300</t>
  </si>
  <si>
    <t>45,200</t>
  </si>
  <si>
    <t>25.8800</t>
  </si>
  <si>
    <t>47.0400</t>
  </si>
  <si>
    <t>42,500</t>
  </si>
  <si>
    <t>경기 하남시, 서울 송파구</t>
  </si>
  <si>
    <t>29.6300</t>
  </si>
  <si>
    <t>24,000</t>
  </si>
  <si>
    <t>03</t>
  </si>
  <si>
    <t>16,900</t>
  </si>
  <si>
    <t>24.0000</t>
  </si>
  <si>
    <t>43,800</t>
  </si>
  <si>
    <t>652</t>
  </si>
  <si>
    <t>송파법조타운푸르지오시티</t>
  </si>
  <si>
    <t>19.3700</t>
  </si>
  <si>
    <t>법원로4길 5</t>
  </si>
  <si>
    <t>경기 용인시 기흥구, 서울 송파구</t>
  </si>
  <si>
    <t>18,500</t>
  </si>
  <si>
    <t>24.5800</t>
  </si>
  <si>
    <t>19,700</t>
  </si>
  <si>
    <t>70,000</t>
  </si>
  <si>
    <t>38.8100</t>
  </si>
  <si>
    <t>27,300</t>
  </si>
  <si>
    <t>49.7000</t>
  </si>
  <si>
    <t>77,500</t>
  </si>
  <si>
    <t>17,200</t>
  </si>
  <si>
    <t>16,300</t>
  </si>
  <si>
    <t>46.5500</t>
  </si>
  <si>
    <t>46,000</t>
  </si>
  <si>
    <t>47.8900</t>
  </si>
  <si>
    <t>42,800</t>
  </si>
  <si>
    <t>51.1600</t>
  </si>
  <si>
    <t>51,500</t>
  </si>
  <si>
    <t>22,200</t>
  </si>
  <si>
    <t>49.8700</t>
  </si>
  <si>
    <t>64,500</t>
  </si>
  <si>
    <t>20.4500</t>
  </si>
  <si>
    <t>49.8400</t>
  </si>
  <si>
    <t>60,000</t>
  </si>
  <si>
    <t>21,000</t>
  </si>
  <si>
    <t>29,000</t>
  </si>
  <si>
    <t>27.5300</t>
  </si>
  <si>
    <t>24.9000</t>
  </si>
  <si>
    <t>20260116</t>
  </si>
  <si>
    <t>27.7200</t>
  </si>
  <si>
    <t>43,000</t>
  </si>
  <si>
    <t>24,800</t>
  </si>
  <si>
    <t>48,100</t>
  </si>
  <si>
    <t>29.9700</t>
  </si>
  <si>
    <t>22,900</t>
  </si>
  <si>
    <t>49,000</t>
  </si>
  <si>
    <t>21,800</t>
  </si>
  <si>
    <t>17.4700</t>
  </si>
  <si>
    <t>652-1</t>
  </si>
  <si>
    <t>프라비다옥토</t>
  </si>
  <si>
    <t>19.7400</t>
  </si>
  <si>
    <t>17,050</t>
  </si>
  <si>
    <t>법원로4길 17</t>
  </si>
  <si>
    <t>46,800</t>
  </si>
  <si>
    <t>서울 서대문구, 서울 송파구</t>
  </si>
  <si>
    <t>48,000</t>
  </si>
  <si>
    <t>64,000</t>
  </si>
  <si>
    <t>71,500</t>
  </si>
  <si>
    <t>46,300</t>
  </si>
  <si>
    <t>54.3100</t>
  </si>
  <si>
    <t>59,000</t>
  </si>
  <si>
    <t>24.7500</t>
  </si>
  <si>
    <t>23,400</t>
  </si>
  <si>
    <t>29.8300</t>
  </si>
  <si>
    <t>27,400</t>
  </si>
  <si>
    <t>74,800</t>
  </si>
  <si>
    <t>경기 포천시, 서울 송파구</t>
  </si>
  <si>
    <t>17,700</t>
  </si>
  <si>
    <t>49.9500</t>
  </si>
  <si>
    <t>54,500</t>
  </si>
  <si>
    <t>44,500</t>
  </si>
  <si>
    <t>서울 강동구, 서울 송파구</t>
  </si>
  <si>
    <t>20251222</t>
  </si>
  <si>
    <t>28,500</t>
  </si>
  <si>
    <t>58,500</t>
  </si>
  <si>
    <t>43,500</t>
  </si>
  <si>
    <t>59,500</t>
  </si>
  <si>
    <t>서울 동대문구, 서울 송파구</t>
  </si>
  <si>
    <t>47.2066</t>
  </si>
  <si>
    <t>90,000</t>
  </si>
  <si>
    <t>28,200</t>
  </si>
  <si>
    <t>25.0800</t>
  </si>
  <si>
    <t>19,800</t>
  </si>
  <si>
    <t>24,200</t>
  </si>
  <si>
    <t>72,000</t>
  </si>
  <si>
    <t>59.9900</t>
  </si>
  <si>
    <t>82,800</t>
  </si>
  <si>
    <t>22.8900</t>
  </si>
  <si>
    <t>19,600</t>
  </si>
  <si>
    <t>50,500</t>
  </si>
  <si>
    <t>21,700</t>
  </si>
  <si>
    <t>23.7600</t>
  </si>
  <si>
    <t>19,200</t>
  </si>
  <si>
    <t>25,400</t>
  </si>
  <si>
    <t>48,600</t>
  </si>
  <si>
    <t>37.7800</t>
  </si>
  <si>
    <t>36,500</t>
  </si>
  <si>
    <t>47,500</t>
  </si>
  <si>
    <t>18,700</t>
  </si>
  <si>
    <t>22.4000</t>
  </si>
  <si>
    <t>20,500</t>
  </si>
  <si>
    <t>50.6500</t>
  </si>
  <si>
    <t>27,000</t>
  </si>
  <si>
    <t>19,250</t>
  </si>
  <si>
    <t>20260130</t>
  </si>
  <si>
    <t>26,000</t>
  </si>
  <si>
    <t>43.1300</t>
  </si>
  <si>
    <t>46,400</t>
  </si>
  <si>
    <t>59.5100</t>
  </si>
  <si>
    <t>50,000</t>
  </si>
  <si>
    <t>22,100</t>
  </si>
  <si>
    <t>56,000</t>
  </si>
  <si>
    <t>경기 구리시</t>
  </si>
  <si>
    <t>21.5700</t>
  </si>
  <si>
    <t>23.9200</t>
  </si>
  <si>
    <t>50.8400</t>
  </si>
  <si>
    <t>49,500</t>
  </si>
  <si>
    <t>57,500</t>
  </si>
  <si>
    <t>50.6800</t>
  </si>
  <si>
    <t>49,700</t>
  </si>
  <si>
    <t>20251113</t>
  </si>
  <si>
    <t>인천 부평구</t>
  </si>
  <si>
    <t>39.7100</t>
  </si>
  <si>
    <t>38,700</t>
  </si>
  <si>
    <t>18,400</t>
  </si>
  <si>
    <t>47,300</t>
  </si>
  <si>
    <t>20251202</t>
  </si>
  <si>
    <t>52.3420</t>
  </si>
  <si>
    <t>96,932</t>
  </si>
  <si>
    <t>28.4400</t>
  </si>
  <si>
    <t>서울 마포구</t>
  </si>
  <si>
    <t>42.3500</t>
  </si>
  <si>
    <t>48,500</t>
  </si>
  <si>
    <t>58,000</t>
  </si>
  <si>
    <t>18.7500</t>
  </si>
  <si>
    <t>16,500</t>
  </si>
  <si>
    <t>46.2400</t>
  </si>
  <si>
    <t>경기 화성시, 서울 송파구</t>
  </si>
  <si>
    <t>73,500</t>
  </si>
  <si>
    <t>21,300</t>
  </si>
  <si>
    <t>27.6600</t>
  </si>
  <si>
    <t>32.4100</t>
  </si>
  <si>
    <t>77,000</t>
  </si>
  <si>
    <t>42.3746</t>
  </si>
  <si>
    <t>23,900</t>
  </si>
  <si>
    <t>49.9000</t>
  </si>
  <si>
    <t>57,800</t>
  </si>
  <si>
    <t>17,950</t>
  </si>
  <si>
    <t>48.9400</t>
  </si>
  <si>
    <t>49.9300</t>
  </si>
  <si>
    <t>경기 성남시 중원구, 서울 송파구</t>
  </si>
  <si>
    <t>24.4300</t>
  </si>
  <si>
    <t>24.8000</t>
  </si>
  <si>
    <t>18,950</t>
  </si>
  <si>
    <t>27,900</t>
  </si>
  <si>
    <t>22,950</t>
  </si>
  <si>
    <t>18,250</t>
  </si>
  <si>
    <t>24.4600</t>
  </si>
  <si>
    <t>34.1400</t>
  </si>
  <si>
    <t>경기 시흥시, 서울 송파구</t>
  </si>
  <si>
    <t>108,550</t>
  </si>
  <si>
    <t>23.7400</t>
  </si>
  <si>
    <t>19,100</t>
  </si>
  <si>
    <t>75,000</t>
  </si>
  <si>
    <t>20,250</t>
  </si>
  <si>
    <t>49.6685</t>
  </si>
  <si>
    <t>79,248</t>
  </si>
  <si>
    <t>21,400</t>
  </si>
  <si>
    <t>55.6800</t>
  </si>
  <si>
    <t xml:space="preserve"> </t>
  </si>
  <si>
    <t>33.9700</t>
  </si>
  <si>
    <t>39,950</t>
  </si>
  <si>
    <t>63,500</t>
  </si>
  <si>
    <t>18,600</t>
  </si>
  <si>
    <t>25.3300</t>
  </si>
  <si>
    <t>44,800</t>
  </si>
  <si>
    <t>26.9630</t>
  </si>
  <si>
    <t>49,445</t>
  </si>
  <si>
    <t>20,900</t>
  </si>
  <si>
    <t>27.5200</t>
  </si>
  <si>
    <t>18,100</t>
  </si>
  <si>
    <t>47.3700</t>
  </si>
  <si>
    <t>44.5666</t>
  </si>
  <si>
    <t>26.5300</t>
  </si>
  <si>
    <t>23,750</t>
  </si>
  <si>
    <t>23,800</t>
  </si>
  <si>
    <t>48.0900</t>
  </si>
  <si>
    <t>53,700</t>
  </si>
  <si>
    <t>26,800</t>
  </si>
  <si>
    <t>40.8300</t>
  </si>
  <si>
    <t>39,500</t>
  </si>
  <si>
    <t>65,611</t>
  </si>
  <si>
    <t>공공기관</t>
  </si>
  <si>
    <t>49.6336</t>
  </si>
  <si>
    <t>76,838</t>
  </si>
  <si>
    <t>49.0306</t>
  </si>
  <si>
    <t>75,911</t>
  </si>
  <si>
    <t>69,319</t>
  </si>
  <si>
    <t>73,130</t>
  </si>
  <si>
    <t>69,010</t>
  </si>
  <si>
    <t>48.9097</t>
  </si>
  <si>
    <t>75,705</t>
  </si>
  <si>
    <t>49,800</t>
  </si>
  <si>
    <t>서울 광진구, 서울 송파구</t>
  </si>
  <si>
    <t>28.4200</t>
  </si>
  <si>
    <t>21,450</t>
  </si>
  <si>
    <t>20250714</t>
  </si>
  <si>
    <t>23.2400</t>
  </si>
  <si>
    <t>19,650</t>
  </si>
  <si>
    <t>27,750</t>
  </si>
  <si>
    <t>27.8500</t>
  </si>
  <si>
    <t>24,600</t>
  </si>
  <si>
    <t>21,900</t>
  </si>
  <si>
    <t>26.2900</t>
  </si>
  <si>
    <t>34.1100</t>
  </si>
  <si>
    <t>33,000</t>
  </si>
  <si>
    <t>서울 송파구, 전북 익산시</t>
  </si>
  <si>
    <t>28,300</t>
  </si>
  <si>
    <t>50.3200</t>
  </si>
  <si>
    <t>22.1200</t>
  </si>
  <si>
    <t>21,150</t>
  </si>
  <si>
    <t>41.3000</t>
  </si>
  <si>
    <t>38,500</t>
  </si>
  <si>
    <t>27.4300</t>
  </si>
  <si>
    <t>34.9662</t>
  </si>
  <si>
    <t>40,000</t>
  </si>
  <si>
    <t>서울 용산구</t>
  </si>
  <si>
    <t>19,850</t>
  </si>
  <si>
    <t>20250603</t>
  </si>
  <si>
    <t>50.7400</t>
  </si>
  <si>
    <t>17,900</t>
  </si>
  <si>
    <t>18,180</t>
  </si>
  <si>
    <t>23.9800</t>
  </si>
  <si>
    <t>20250701</t>
  </si>
  <si>
    <t>20,100</t>
  </si>
  <si>
    <t>28.8200</t>
  </si>
  <si>
    <t>23,050</t>
  </si>
  <si>
    <t>49.2685</t>
  </si>
  <si>
    <t>78,171</t>
  </si>
  <si>
    <t>46.6765</t>
  </si>
  <si>
    <t>83,382</t>
  </si>
  <si>
    <t>66,000</t>
  </si>
  <si>
    <t>21.8600</t>
  </si>
  <si>
    <t>57,000</t>
  </si>
  <si>
    <t>29,800</t>
  </si>
  <si>
    <t>73,000</t>
  </si>
  <si>
    <t>17,800</t>
  </si>
  <si>
    <t>50.8897</t>
  </si>
  <si>
    <t>80,000</t>
  </si>
  <si>
    <t>37.1800</t>
  </si>
  <si>
    <t>48,200</t>
  </si>
  <si>
    <t>35,800</t>
  </si>
  <si>
    <t>21.7300</t>
  </si>
  <si>
    <t>22,450</t>
  </si>
  <si>
    <t>27,800</t>
  </si>
  <si>
    <t>20250421</t>
  </si>
  <si>
    <t>서울 성동구, 서울 송파구</t>
  </si>
  <si>
    <t>18,200</t>
  </si>
  <si>
    <t>50.7900</t>
  </si>
  <si>
    <t>44,900</t>
  </si>
  <si>
    <t>27.8100</t>
  </si>
  <si>
    <t>24,380</t>
  </si>
  <si>
    <t>29.6800</t>
  </si>
  <si>
    <t>23,300</t>
  </si>
  <si>
    <t>21,850</t>
  </si>
  <si>
    <t>20250410</t>
  </si>
  <si>
    <t>26.1600</t>
  </si>
  <si>
    <t>24.0400</t>
  </si>
  <si>
    <t>44,300</t>
  </si>
  <si>
    <t>24.0900</t>
  </si>
  <si>
    <t>20,300</t>
  </si>
  <si>
    <t>24,300</t>
  </si>
  <si>
    <t>계약일자 : 2024-03-17 ~ 2025-03-16</t>
  </si>
  <si>
    <t>읍면동 : 가락동</t>
  </si>
  <si>
    <t>27.9300</t>
  </si>
  <si>
    <t>50.4000</t>
  </si>
  <si>
    <t>32.4000</t>
  </si>
  <si>
    <t>202502</t>
  </si>
  <si>
    <t>20250625</t>
  </si>
  <si>
    <t>37.1000</t>
  </si>
  <si>
    <t>202501</t>
  </si>
  <si>
    <t>20250201</t>
  </si>
  <si>
    <t>26.5100</t>
  </si>
  <si>
    <t>15,600</t>
  </si>
  <si>
    <t>37.8000</t>
  </si>
  <si>
    <t>202412</t>
  </si>
  <si>
    <t>15,200</t>
  </si>
  <si>
    <t>20,650</t>
  </si>
  <si>
    <t>10,000</t>
  </si>
  <si>
    <t>9,800</t>
  </si>
  <si>
    <t>29.8200</t>
  </si>
  <si>
    <t>19,010</t>
  </si>
  <si>
    <t>33.0200</t>
  </si>
  <si>
    <t>25,300</t>
  </si>
  <si>
    <t>202411</t>
  </si>
  <si>
    <t>25,700</t>
  </si>
  <si>
    <t>8,900</t>
  </si>
  <si>
    <t>202410</t>
  </si>
  <si>
    <t>20241212</t>
  </si>
  <si>
    <t>17,250</t>
  </si>
  <si>
    <t>34.8800</t>
  </si>
  <si>
    <t>202409</t>
  </si>
  <si>
    <t>8,880</t>
  </si>
  <si>
    <t>26.9600</t>
  </si>
  <si>
    <t>202408</t>
  </si>
  <si>
    <t>202407</t>
  </si>
  <si>
    <t>44.4400</t>
  </si>
  <si>
    <t>30,800</t>
  </si>
  <si>
    <t>11,950</t>
  </si>
  <si>
    <t>202406</t>
  </si>
  <si>
    <t>12,400</t>
  </si>
  <si>
    <t>20240715</t>
  </si>
  <si>
    <t>56.5000</t>
  </si>
  <si>
    <t>202405</t>
  </si>
  <si>
    <t>서울 강남구</t>
  </si>
  <si>
    <t>202404</t>
  </si>
  <si>
    <t>56.8500</t>
  </si>
  <si>
    <t>202403</t>
  </si>
  <si>
    <t>35.6400</t>
  </si>
  <si>
    <t>20,950</t>
  </si>
  <si>
    <t>59.9500</t>
  </si>
  <si>
    <t>44,000</t>
  </si>
  <si>
    <t>24,700</t>
  </si>
  <si>
    <t>23.6800</t>
  </si>
  <si>
    <t>23,700</t>
  </si>
  <si>
    <t>50.5000</t>
  </si>
  <si>
    <t>47,900</t>
  </si>
  <si>
    <t>23,100</t>
  </si>
  <si>
    <t>24.2700</t>
  </si>
  <si>
    <t>59.0300</t>
  </si>
  <si>
    <t>60,800</t>
  </si>
  <si>
    <t>56</t>
  </si>
  <si>
    <t>0056</t>
  </si>
  <si>
    <t>문정동 헤브론 복합빌딩</t>
  </si>
  <si>
    <t>17.6100</t>
  </si>
  <si>
    <t>15,225</t>
  </si>
  <si>
    <t>송파대로20길 4</t>
  </si>
  <si>
    <t>20,600</t>
  </si>
  <si>
    <t>27,700</t>
  </si>
  <si>
    <t>22.5500</t>
  </si>
  <si>
    <t>63,000</t>
  </si>
  <si>
    <t>22,400</t>
  </si>
  <si>
    <t>20250222</t>
  </si>
  <si>
    <t>18,750</t>
  </si>
  <si>
    <t>43,900</t>
  </si>
  <si>
    <t>49.8000</t>
  </si>
  <si>
    <t>56,500</t>
  </si>
  <si>
    <t>24.0500</t>
  </si>
  <si>
    <t>23,200</t>
  </si>
  <si>
    <t>서울 서초구, 서울 송파구</t>
  </si>
  <si>
    <t>20250207</t>
  </si>
  <si>
    <t>20250124</t>
  </si>
  <si>
    <t>경기 화성시, 서울 성동구</t>
  </si>
  <si>
    <t>53,500</t>
  </si>
  <si>
    <t>21,200</t>
  </si>
  <si>
    <t>70,900</t>
  </si>
  <si>
    <t>34,000</t>
  </si>
  <si>
    <t>서울 성북구, 서울 송파구</t>
  </si>
  <si>
    <t>57.9300</t>
  </si>
  <si>
    <t>71,000</t>
  </si>
  <si>
    <t>20250212</t>
  </si>
  <si>
    <t>47,800</t>
  </si>
  <si>
    <t>28.9100</t>
  </si>
  <si>
    <t>23.6000</t>
  </si>
  <si>
    <t>45,800</t>
  </si>
  <si>
    <t>23.6600</t>
  </si>
  <si>
    <t>23.9700</t>
  </si>
  <si>
    <t>27.4400</t>
  </si>
  <si>
    <t>23,350</t>
  </si>
  <si>
    <t>36,000</t>
  </si>
  <si>
    <t>20241119</t>
  </si>
  <si>
    <t>24.0300</t>
  </si>
  <si>
    <t>19,950</t>
  </si>
  <si>
    <t>23,600</t>
  </si>
  <si>
    <t>21,525</t>
  </si>
  <si>
    <t>54,300</t>
  </si>
  <si>
    <t>20241111</t>
  </si>
  <si>
    <t>22.0600</t>
  </si>
  <si>
    <t>49.9100</t>
  </si>
  <si>
    <t>54,000</t>
  </si>
  <si>
    <t>20240923</t>
  </si>
  <si>
    <t>23.3000</t>
  </si>
  <si>
    <t>28.9500</t>
  </si>
  <si>
    <t>27.2900</t>
  </si>
  <si>
    <t>51.5700</t>
  </si>
  <si>
    <t>55,200</t>
  </si>
  <si>
    <t>30,000</t>
  </si>
  <si>
    <t>29,500</t>
  </si>
  <si>
    <t>22,320</t>
  </si>
  <si>
    <t>45,600</t>
  </si>
  <si>
    <t>26.2000</t>
  </si>
  <si>
    <t>48,800</t>
  </si>
  <si>
    <t>34,800</t>
  </si>
  <si>
    <t>21,220</t>
  </si>
  <si>
    <t>20240729</t>
  </si>
  <si>
    <t>35,000</t>
  </si>
  <si>
    <t>45,900</t>
  </si>
  <si>
    <t>45,500</t>
  </si>
  <si>
    <t>26,500</t>
  </si>
  <si>
    <t>28,600</t>
  </si>
  <si>
    <t>27,200</t>
  </si>
  <si>
    <t>27.4200</t>
  </si>
  <si>
    <t>20240930</t>
  </si>
  <si>
    <t>28.6300</t>
  </si>
  <si>
    <t>20240712</t>
  </si>
  <si>
    <t>25.7400</t>
  </si>
  <si>
    <t>44,850</t>
  </si>
  <si>
    <t>46,700</t>
  </si>
  <si>
    <t>48.6700</t>
  </si>
  <si>
    <t>20240902</t>
  </si>
  <si>
    <t>30.1150</t>
  </si>
  <si>
    <t>60,500</t>
  </si>
  <si>
    <t>53.5500</t>
  </si>
  <si>
    <t>경기 부천시 원미구</t>
  </si>
  <si>
    <t>21.2400</t>
  </si>
  <si>
    <t>46,200</t>
  </si>
  <si>
    <t>20240527</t>
  </si>
  <si>
    <t>21.5500</t>
  </si>
  <si>
    <t>38,100</t>
  </si>
  <si>
    <t>49.9900</t>
  </si>
  <si>
    <t>서울 송파구, 서울 중구</t>
  </si>
  <si>
    <t>24,100</t>
  </si>
  <si>
    <t>21,600</t>
  </si>
  <si>
    <t>47,850</t>
  </si>
  <si>
    <t>40.6300</t>
  </si>
  <si>
    <t>37,500</t>
  </si>
  <si>
    <t>24,675</t>
  </si>
  <si>
    <t>37.9500</t>
  </si>
  <si>
    <t>38,000</t>
  </si>
  <si>
    <t>18,550</t>
  </si>
  <si>
    <t>65,000</t>
  </si>
  <si>
    <t>서울 종로구</t>
  </si>
  <si>
    <t>36.6300</t>
  </si>
  <si>
    <t>41,500</t>
  </si>
  <si>
    <t>24.7200</t>
  </si>
  <si>
    <t>40,300</t>
  </si>
  <si>
    <t>65,800</t>
  </si>
  <si>
    <t>55,000</t>
  </si>
  <si>
    <t>69,400</t>
  </si>
  <si>
    <t>20240509</t>
  </si>
  <si>
    <t>경기 성남시수정구, 서울 송파구</t>
  </si>
  <si>
    <t>20240417</t>
  </si>
  <si>
    <t>24,450</t>
  </si>
  <si>
    <t>계약일자 : 2023-03-17 ~ 2024-03-16</t>
  </si>
  <si>
    <t>45,750</t>
  </si>
  <si>
    <t>27,600</t>
  </si>
  <si>
    <t>20,074</t>
  </si>
  <si>
    <t>44,200</t>
  </si>
  <si>
    <t>20240315</t>
  </si>
  <si>
    <t>26,200</t>
  </si>
  <si>
    <t>20240403</t>
  </si>
  <si>
    <t>202402</t>
  </si>
  <si>
    <t>48.7900</t>
  </si>
  <si>
    <t>20240308</t>
  </si>
  <si>
    <t>202401</t>
  </si>
  <si>
    <t>110,000</t>
  </si>
  <si>
    <t>49.9800</t>
  </si>
  <si>
    <t>61,000</t>
  </si>
  <si>
    <t>20240202</t>
  </si>
  <si>
    <t>경기 성남시분당구, 서울 송파구</t>
  </si>
  <si>
    <t>20240220</t>
  </si>
  <si>
    <t>17,400</t>
  </si>
  <si>
    <t>79,000</t>
  </si>
  <si>
    <t>202312</t>
  </si>
  <si>
    <t>경기 용인기흥구 서울 송파구</t>
  </si>
  <si>
    <t>25.7300</t>
  </si>
  <si>
    <t>46,250</t>
  </si>
  <si>
    <t>32.4300</t>
  </si>
  <si>
    <t>31,700</t>
  </si>
  <si>
    <t>25,600</t>
  </si>
  <si>
    <t>26,600</t>
  </si>
  <si>
    <t>202311</t>
  </si>
  <si>
    <t>경기 용인시처인구</t>
  </si>
  <si>
    <t>28,400</t>
  </si>
  <si>
    <t>49.8300</t>
  </si>
  <si>
    <t>경기 안양시 동안구, 서울 송파구</t>
  </si>
  <si>
    <t>202310</t>
  </si>
  <si>
    <t>24,400</t>
  </si>
  <si>
    <t>45.3000</t>
  </si>
  <si>
    <t>20231204</t>
  </si>
  <si>
    <t>86,000</t>
  </si>
  <si>
    <t>202309</t>
  </si>
  <si>
    <t>82,000</t>
  </si>
  <si>
    <t>서울 마포구, 서울 송파구</t>
  </si>
  <si>
    <t>20231109</t>
  </si>
  <si>
    <t>20230915</t>
  </si>
  <si>
    <t>50.0600</t>
  </si>
  <si>
    <t>25,775</t>
  </si>
  <si>
    <t>27.3700</t>
  </si>
  <si>
    <t>28,700</t>
  </si>
  <si>
    <t>45.8900</t>
  </si>
  <si>
    <t>202308</t>
  </si>
  <si>
    <t>27.4000</t>
  </si>
  <si>
    <t>20230828</t>
  </si>
  <si>
    <t>38,800</t>
  </si>
  <si>
    <t>경기 성남수정구 서울 송파구</t>
  </si>
  <si>
    <t>서울 동대문구 서울 송파구</t>
  </si>
  <si>
    <t>24.2500</t>
  </si>
  <si>
    <t>24,850</t>
  </si>
  <si>
    <t>25,750</t>
  </si>
  <si>
    <t>56,900</t>
  </si>
  <si>
    <t>202307</t>
  </si>
  <si>
    <t>20230807</t>
  </si>
  <si>
    <t>경기 구리시 서울 송파구</t>
  </si>
  <si>
    <t>21,550</t>
  </si>
  <si>
    <t>26,700</t>
  </si>
  <si>
    <t>39.0500</t>
  </si>
  <si>
    <t>서울 서초구 서울 송파구</t>
  </si>
  <si>
    <t>29,250</t>
  </si>
  <si>
    <t>48,900</t>
  </si>
  <si>
    <t>202306</t>
  </si>
  <si>
    <t>47,400</t>
  </si>
  <si>
    <t>서울 강동구 서울 송파구</t>
  </si>
  <si>
    <t>20231026</t>
  </si>
  <si>
    <t>20230705</t>
  </si>
  <si>
    <t>55,300</t>
  </si>
  <si>
    <t>20230816</t>
  </si>
  <si>
    <t>49.6000</t>
  </si>
  <si>
    <t>45,100</t>
  </si>
  <si>
    <t>202305</t>
  </si>
  <si>
    <t>49.6600</t>
  </si>
  <si>
    <t>40,500</t>
  </si>
  <si>
    <t>서울 마포구 서울 송파구</t>
  </si>
  <si>
    <t>21.8200</t>
  </si>
  <si>
    <t>202304</t>
  </si>
  <si>
    <t>52,000</t>
  </si>
  <si>
    <t>21,950</t>
  </si>
  <si>
    <t>20230510</t>
  </si>
  <si>
    <t>43,700</t>
  </si>
  <si>
    <t>43,750</t>
  </si>
  <si>
    <t>44,700</t>
  </si>
  <si>
    <t>서울 강동구</t>
  </si>
  <si>
    <t>42.5400</t>
  </si>
  <si>
    <t>37,750</t>
  </si>
  <si>
    <t>20230530</t>
  </si>
  <si>
    <t>202303</t>
  </si>
  <si>
    <t>서울 강남구 서울 송파구</t>
  </si>
  <si>
    <t>9,400</t>
  </si>
  <si>
    <t>14,300</t>
  </si>
  <si>
    <t>14,700</t>
  </si>
  <si>
    <t>서울 강북구, 서울 송파구</t>
  </si>
  <si>
    <t>30.8700</t>
  </si>
  <si>
    <t>43.4300</t>
  </si>
  <si>
    <t>15,300</t>
  </si>
  <si>
    <t>54.5300</t>
  </si>
  <si>
    <t>57-8</t>
  </si>
  <si>
    <t>0057</t>
  </si>
  <si>
    <t>0008</t>
  </si>
  <si>
    <t>강남팰리스</t>
  </si>
  <si>
    <t>19.9500</t>
  </si>
  <si>
    <t>2021</t>
  </si>
  <si>
    <t>송이로 107</t>
  </si>
  <si>
    <t>26,400</t>
  </si>
  <si>
    <t>12,800</t>
  </si>
  <si>
    <t>경기 성남분당구</t>
  </si>
  <si>
    <t>서울 강북구 서울 송파구</t>
  </si>
  <si>
    <t>8,200</t>
  </si>
  <si>
    <t>10,800</t>
  </si>
  <si>
    <t>11,700</t>
  </si>
  <si>
    <t>10,750</t>
  </si>
  <si>
    <t>14,000</t>
  </si>
  <si>
    <t>20231107</t>
  </si>
  <si>
    <t>20231108</t>
  </si>
  <si>
    <t>46.2200</t>
  </si>
  <si>
    <t>37,160</t>
  </si>
  <si>
    <t>11,400</t>
  </si>
  <si>
    <t>30,500</t>
  </si>
  <si>
    <t>41.5000</t>
  </si>
  <si>
    <t>10,250</t>
  </si>
  <si>
    <t>41.8600</t>
  </si>
  <si>
    <t>15,800</t>
  </si>
  <si>
    <t>13,900</t>
  </si>
  <si>
    <t>읍면동 : 방이동</t>
  </si>
  <si>
    <t>서울특별시 송파구 방이동</t>
  </si>
  <si>
    <t>41-1</t>
  </si>
  <si>
    <t>0041</t>
  </si>
  <si>
    <t>잠실파크웨이</t>
  </si>
  <si>
    <t>19.1280</t>
  </si>
  <si>
    <t>2019</t>
  </si>
  <si>
    <t>올림픽로34길 5-23</t>
  </si>
  <si>
    <t>48-2</t>
  </si>
  <si>
    <t>0048</t>
  </si>
  <si>
    <t>어반로프트 올림픽파크</t>
  </si>
  <si>
    <t>29.8802</t>
  </si>
  <si>
    <t>위례성대로2길 11</t>
  </si>
  <si>
    <t>35-4</t>
  </si>
  <si>
    <t>0035</t>
  </si>
  <si>
    <t>I-SPACE 잠실2</t>
  </si>
  <si>
    <t>29.6000</t>
  </si>
  <si>
    <t>2003</t>
  </si>
  <si>
    <t>올림픽로 354</t>
  </si>
  <si>
    <t>50</t>
  </si>
  <si>
    <t>0050</t>
  </si>
  <si>
    <t>잠실엘퍼스트오피스텔</t>
  </si>
  <si>
    <t>18.0688</t>
  </si>
  <si>
    <t>백제고분로51길 7</t>
  </si>
  <si>
    <t>서울 송파구, 전북 전주시덕진구</t>
  </si>
  <si>
    <t>0022</t>
  </si>
  <si>
    <t>대우유토피아오피스텔</t>
  </si>
  <si>
    <t>27.7100</t>
  </si>
  <si>
    <t>1999</t>
  </si>
  <si>
    <t>올림픽로 336</t>
  </si>
  <si>
    <t>42</t>
  </si>
  <si>
    <t>0042</t>
  </si>
  <si>
    <t>잠실역 웰리지 더테라스</t>
  </si>
  <si>
    <t>24.1170</t>
  </si>
  <si>
    <t>2023</t>
  </si>
  <si>
    <t>올림픽로34길 5-14</t>
  </si>
  <si>
    <t>47</t>
  </si>
  <si>
    <t>0047</t>
  </si>
  <si>
    <t>잠실헤리츠</t>
  </si>
  <si>
    <t>20.9700</t>
  </si>
  <si>
    <t>45-2</t>
  </si>
  <si>
    <t>0045</t>
  </si>
  <si>
    <t>(45-2)</t>
  </si>
  <si>
    <t>50.7600</t>
  </si>
  <si>
    <t>위례성대로 18</t>
  </si>
  <si>
    <t>22-5</t>
  </si>
  <si>
    <t>잠실리시온</t>
  </si>
  <si>
    <t>43.0500</t>
  </si>
  <si>
    <t>오금로 87</t>
  </si>
  <si>
    <t>50-3</t>
  </si>
  <si>
    <t>잠실 리버리치</t>
  </si>
  <si>
    <t>42.0900</t>
  </si>
  <si>
    <t>73,328</t>
  </si>
  <si>
    <t>오금로11길 65</t>
  </si>
  <si>
    <t>29.7550</t>
  </si>
  <si>
    <t>47-7</t>
  </si>
  <si>
    <t>피스티오피스텔</t>
  </si>
  <si>
    <t>25.2700</t>
  </si>
  <si>
    <t>위례성대로2길 10</t>
  </si>
  <si>
    <t>28-2</t>
  </si>
  <si>
    <t>0028</t>
  </si>
  <si>
    <t>엘루이시티</t>
  </si>
  <si>
    <t>17.4508</t>
  </si>
  <si>
    <t>18,150</t>
  </si>
  <si>
    <t>40-3</t>
  </si>
  <si>
    <t>0040</t>
  </si>
  <si>
    <t>올림픽파크뷰</t>
  </si>
  <si>
    <t>26.9200</t>
  </si>
  <si>
    <t>올림픽로 374</t>
  </si>
  <si>
    <t>72,239</t>
  </si>
  <si>
    <t>44-3</t>
  </si>
  <si>
    <t>0044</t>
  </si>
  <si>
    <t>현대토픽스</t>
  </si>
  <si>
    <t>36.8000</t>
  </si>
  <si>
    <t>위례성대로 6</t>
  </si>
  <si>
    <t>43-2</t>
  </si>
  <si>
    <t>0043</t>
  </si>
  <si>
    <t>잠실 트리움</t>
  </si>
  <si>
    <t>29.9800</t>
  </si>
  <si>
    <t>오금로11길 43</t>
  </si>
  <si>
    <t>46-2</t>
  </si>
  <si>
    <t>0046</t>
  </si>
  <si>
    <t>사보이시티잠실</t>
  </si>
  <si>
    <t>19.3629</t>
  </si>
  <si>
    <t>오금로11길 45</t>
  </si>
  <si>
    <t>51-2</t>
  </si>
  <si>
    <t>0051</t>
  </si>
  <si>
    <t>(51-2)</t>
  </si>
  <si>
    <t>51.0000</t>
  </si>
  <si>
    <t>백제고분로 501</t>
  </si>
  <si>
    <t>34,500</t>
  </si>
  <si>
    <t>39.5600</t>
  </si>
  <si>
    <t>20,370</t>
  </si>
  <si>
    <t>39</t>
  </si>
  <si>
    <t>0039</t>
  </si>
  <si>
    <t>잠실 제니알</t>
  </si>
  <si>
    <t>23.5700</t>
  </si>
  <si>
    <t>2020</t>
  </si>
  <si>
    <t>올림픽로34길 6</t>
  </si>
  <si>
    <t>26.4300</t>
  </si>
  <si>
    <t>23.3016</t>
  </si>
  <si>
    <t>51</t>
  </si>
  <si>
    <t>올림픽파크리움</t>
  </si>
  <si>
    <t>21.0870</t>
  </si>
  <si>
    <t>백제고분로 505</t>
  </si>
  <si>
    <t>43</t>
  </si>
  <si>
    <t>대명벨리온</t>
  </si>
  <si>
    <t>17.3200</t>
  </si>
  <si>
    <t>23.5400</t>
  </si>
  <si>
    <t>26.2200</t>
  </si>
  <si>
    <t>35-2</t>
  </si>
  <si>
    <t>쌩모리빌오피스텔</t>
  </si>
  <si>
    <t>44.2200</t>
  </si>
  <si>
    <t>올림픽로 350</t>
  </si>
  <si>
    <t>서울 중랑구</t>
  </si>
  <si>
    <t>38-4</t>
  </si>
  <si>
    <t>0038</t>
  </si>
  <si>
    <t>벨리시모 오피스텔</t>
  </si>
  <si>
    <t>19.5300</t>
  </si>
  <si>
    <t>14,200</t>
  </si>
  <si>
    <t>오금로11길 29-11</t>
  </si>
  <si>
    <t>41-8</t>
  </si>
  <si>
    <t>잠실 벨솔레 오피스텔</t>
  </si>
  <si>
    <t>29.3250</t>
  </si>
  <si>
    <t>33,500</t>
  </si>
  <si>
    <t>올림픽로34길 5-13</t>
  </si>
  <si>
    <t>16.4300</t>
  </si>
  <si>
    <t>16,800</t>
  </si>
  <si>
    <t>16.6100</t>
  </si>
  <si>
    <t>47-5</t>
  </si>
  <si>
    <t>잠실 소프라우스 오피스텔</t>
  </si>
  <si>
    <t>29.7200</t>
  </si>
  <si>
    <t>21.1000</t>
  </si>
  <si>
    <t>16,600</t>
  </si>
  <si>
    <t>17.1200</t>
  </si>
  <si>
    <t>16.0000</t>
  </si>
  <si>
    <t>39,000</t>
  </si>
  <si>
    <t>16,700</t>
  </si>
  <si>
    <t>53.3000</t>
  </si>
  <si>
    <t>32,400</t>
  </si>
  <si>
    <t>41-3</t>
  </si>
  <si>
    <t>보광스퀘어</t>
  </si>
  <si>
    <t>53.8400</t>
  </si>
  <si>
    <t>올림픽로34길 5-29</t>
  </si>
  <si>
    <t>23.8040</t>
  </si>
  <si>
    <t>49-5</t>
  </si>
  <si>
    <t>0049</t>
  </si>
  <si>
    <t>올림픽파크존오피스텔</t>
  </si>
  <si>
    <t>25.7800</t>
  </si>
  <si>
    <t>오금로11길 59</t>
  </si>
  <si>
    <t>21.6360</t>
  </si>
  <si>
    <t>49-4</t>
  </si>
  <si>
    <t>아주리센 센트럴파크</t>
  </si>
  <si>
    <t>28.8800</t>
  </si>
  <si>
    <t>오금로11길 55-8</t>
  </si>
  <si>
    <t>서울 중구</t>
  </si>
  <si>
    <t>29.0500</t>
  </si>
  <si>
    <t>39,624</t>
  </si>
  <si>
    <t>경기 수원장안구</t>
  </si>
  <si>
    <t>16,400</t>
  </si>
  <si>
    <t>29.1809</t>
  </si>
  <si>
    <t>53,000</t>
  </si>
  <si>
    <t>29.6932</t>
  </si>
  <si>
    <t>37,000</t>
  </si>
  <si>
    <t>23.7290</t>
  </si>
  <si>
    <t>24.8100</t>
  </si>
  <si>
    <t>46.4600</t>
  </si>
  <si>
    <t>18.2200</t>
  </si>
  <si>
    <t>33.7400</t>
  </si>
  <si>
    <t>29.5900</t>
  </si>
  <si>
    <t>32,600</t>
  </si>
  <si>
    <t>서울 성동구</t>
  </si>
  <si>
    <t>227-1</t>
  </si>
  <si>
    <t>0227</t>
  </si>
  <si>
    <t>인택스파크텔,인택스파크빌</t>
  </si>
  <si>
    <t>33.7600</t>
  </si>
  <si>
    <t>오금로25길 12</t>
  </si>
  <si>
    <t>서울 광진구</t>
  </si>
  <si>
    <t>49-11</t>
  </si>
  <si>
    <t>0011</t>
  </si>
  <si>
    <t>한 스위트 올림픽파크</t>
  </si>
  <si>
    <t>31.1200</t>
  </si>
  <si>
    <t>36,700</t>
  </si>
  <si>
    <t>백제고분로51길 9</t>
  </si>
  <si>
    <t>38.6400</t>
  </si>
  <si>
    <t>24.8882</t>
  </si>
  <si>
    <t>29,900</t>
  </si>
  <si>
    <t>32,500</t>
  </si>
  <si>
    <t>20.7200</t>
  </si>
  <si>
    <t>43-6</t>
  </si>
  <si>
    <t>파크캐슬오피스텔</t>
  </si>
  <si>
    <t>23.4100</t>
  </si>
  <si>
    <t>25,617</t>
  </si>
  <si>
    <t>오금로11길 41</t>
  </si>
  <si>
    <t>51-10</t>
  </si>
  <si>
    <t>0010</t>
  </si>
  <si>
    <t>성희파크빌</t>
  </si>
  <si>
    <t>19.7820</t>
  </si>
  <si>
    <t>백제고분로 507</t>
  </si>
  <si>
    <t>42.3100</t>
  </si>
  <si>
    <t>69,000</t>
  </si>
  <si>
    <t>18.6030</t>
  </si>
  <si>
    <t>19.1400</t>
  </si>
  <si>
    <t>18.0500</t>
  </si>
  <si>
    <t>49-9</t>
  </si>
  <si>
    <t>0009</t>
  </si>
  <si>
    <t>(49-9)</t>
  </si>
  <si>
    <t>16.0100</t>
  </si>
  <si>
    <t>29,222</t>
  </si>
  <si>
    <t>19.3150</t>
  </si>
  <si>
    <t>18.4200</t>
  </si>
  <si>
    <t>27,474</t>
  </si>
  <si>
    <t>18.3601</t>
  </si>
  <si>
    <t>20241216</t>
  </si>
  <si>
    <t>74,000</t>
  </si>
  <si>
    <t>47-13</t>
  </si>
  <si>
    <t>0013</t>
  </si>
  <si>
    <t>보보스타워</t>
  </si>
  <si>
    <t>27.6300</t>
  </si>
  <si>
    <t>오금로11길 49</t>
  </si>
  <si>
    <t>26.6100</t>
  </si>
  <si>
    <t>40,736</t>
  </si>
  <si>
    <t>29,300</t>
  </si>
  <si>
    <t>47.4700</t>
  </si>
  <si>
    <t>46-1</t>
  </si>
  <si>
    <t>이스턴잠실</t>
  </si>
  <si>
    <t>41.0800</t>
  </si>
  <si>
    <t>오금로11길 43-16</t>
  </si>
  <si>
    <t>27.4100</t>
  </si>
  <si>
    <t>39,662</t>
  </si>
  <si>
    <t>27.2000</t>
  </si>
  <si>
    <t>22.0630</t>
  </si>
  <si>
    <t>30,772</t>
  </si>
  <si>
    <t>21.3740</t>
  </si>
  <si>
    <t>30,648</t>
  </si>
  <si>
    <t>49</t>
  </si>
  <si>
    <t>오르본 인투파크 오피스텔</t>
  </si>
  <si>
    <t>22.8630</t>
  </si>
  <si>
    <t>오금로11길 55-22</t>
  </si>
  <si>
    <t>경기 안양시 만안구</t>
  </si>
  <si>
    <t>30,200</t>
  </si>
  <si>
    <t>27.4785</t>
  </si>
  <si>
    <t>20241016</t>
  </si>
  <si>
    <t>12,950</t>
  </si>
  <si>
    <t>27.7290</t>
  </si>
  <si>
    <t>21,338</t>
  </si>
  <si>
    <t>48-3</t>
  </si>
  <si>
    <t>더원센트럴</t>
  </si>
  <si>
    <t>35.2000</t>
  </si>
  <si>
    <t>31,800</t>
  </si>
  <si>
    <t>위례성대로2길 13</t>
  </si>
  <si>
    <t>20240921</t>
  </si>
  <si>
    <t>25,529</t>
  </si>
  <si>
    <t>27,437</t>
  </si>
  <si>
    <t>28-4</t>
  </si>
  <si>
    <t>잠실 푸르지오발라드</t>
  </si>
  <si>
    <t>54.1800</t>
  </si>
  <si>
    <t>105,300</t>
  </si>
  <si>
    <t>2024</t>
  </si>
  <si>
    <t>오금로11길 11-11</t>
  </si>
  <si>
    <t>53.1200</t>
  </si>
  <si>
    <t>102,300</t>
  </si>
  <si>
    <t>103,100</t>
  </si>
  <si>
    <t>101,300</t>
  </si>
  <si>
    <t>28-3</t>
  </si>
  <si>
    <t>37.5400</t>
  </si>
  <si>
    <t>74,600</t>
  </si>
  <si>
    <t>오금로11길 11-1</t>
  </si>
  <si>
    <t>58.0100</t>
  </si>
  <si>
    <t>123,700</t>
  </si>
  <si>
    <t>119,600</t>
  </si>
  <si>
    <t>118,600</t>
  </si>
  <si>
    <t>117,500</t>
  </si>
  <si>
    <t>115,500</t>
  </si>
  <si>
    <t>110,300</t>
  </si>
  <si>
    <t>107,100</t>
  </si>
  <si>
    <t>24.6400</t>
  </si>
  <si>
    <t>104,300</t>
  </si>
  <si>
    <t>106,200</t>
  </si>
  <si>
    <t>35.5900</t>
  </si>
  <si>
    <t>16.6200</t>
  </si>
  <si>
    <t>8,800</t>
  </si>
  <si>
    <t>25.0485</t>
  </si>
  <si>
    <t>38,900</t>
  </si>
  <si>
    <t>29.4420</t>
  </si>
  <si>
    <t>40,800</t>
  </si>
  <si>
    <t>13,631</t>
  </si>
  <si>
    <t>16,003</t>
  </si>
  <si>
    <t>14,466</t>
  </si>
  <si>
    <t>15,490</t>
  </si>
  <si>
    <t>13,550</t>
  </si>
  <si>
    <t>15,365</t>
  </si>
  <si>
    <t>12,200</t>
  </si>
  <si>
    <t>19.2863</t>
  </si>
  <si>
    <t>15,070</t>
  </si>
  <si>
    <t>22,183</t>
  </si>
  <si>
    <t>29,600</t>
  </si>
  <si>
    <t>20.9100</t>
  </si>
  <si>
    <t>29.4000</t>
  </si>
  <si>
    <t>33,300</t>
  </si>
  <si>
    <t>46,620</t>
  </si>
  <si>
    <t>73,245</t>
  </si>
  <si>
    <t>서울 동대문구</t>
  </si>
  <si>
    <t>41,776</t>
  </si>
  <si>
    <t>20,750</t>
  </si>
  <si>
    <t>36,300</t>
  </si>
  <si>
    <t>20260312</t>
  </si>
  <si>
    <t>34,600</t>
  </si>
  <si>
    <t>32,300</t>
  </si>
  <si>
    <t>30.3900</t>
  </si>
  <si>
    <t>40.4000</t>
  </si>
  <si>
    <t>35,200</t>
  </si>
  <si>
    <t>오금로11길 37</t>
  </si>
  <si>
    <t>위례성대로2길 8</t>
  </si>
  <si>
    <t>51-4</t>
  </si>
  <si>
    <t>효성올림픽카운티</t>
  </si>
  <si>
    <t>38.2200</t>
  </si>
  <si>
    <t>백제고분로 497</t>
  </si>
  <si>
    <t>24.1300</t>
  </si>
  <si>
    <t>29.6160</t>
  </si>
  <si>
    <t>16,650</t>
  </si>
  <si>
    <t>28.9990</t>
  </si>
  <si>
    <t>20260121</t>
  </si>
  <si>
    <t>24.4400</t>
  </si>
  <si>
    <t>16.6800</t>
  </si>
  <si>
    <t>39,453</t>
  </si>
  <si>
    <t>33.1400</t>
  </si>
  <si>
    <t>36,800</t>
  </si>
  <si>
    <t>27.6900</t>
  </si>
  <si>
    <t>29,750</t>
  </si>
  <si>
    <t>46-6</t>
  </si>
  <si>
    <t>잠실 에스뜨레야90</t>
  </si>
  <si>
    <t>50.9800</t>
  </si>
  <si>
    <t>백제고분로51길 23</t>
  </si>
  <si>
    <t>42.8000</t>
  </si>
  <si>
    <t>47-2</t>
  </si>
  <si>
    <t>에비뉴잠실</t>
  </si>
  <si>
    <t>41.4500</t>
  </si>
  <si>
    <t>오금로11길 47-16</t>
  </si>
  <si>
    <t>34,700</t>
  </si>
  <si>
    <t>29.9610</t>
  </si>
  <si>
    <t>35,100</t>
  </si>
  <si>
    <t>29.6320</t>
  </si>
  <si>
    <t>52,400</t>
  </si>
  <si>
    <t>올림픽로30길 9</t>
  </si>
  <si>
    <t>15.9800</t>
  </si>
  <si>
    <t>53.2800</t>
  </si>
  <si>
    <t>139,150</t>
  </si>
  <si>
    <t>20251127</t>
  </si>
  <si>
    <t>44,268</t>
  </si>
  <si>
    <t>56,131</t>
  </si>
  <si>
    <t>35,500</t>
  </si>
  <si>
    <t>20251210</t>
  </si>
  <si>
    <t>24.9900</t>
  </si>
  <si>
    <t>41-2</t>
  </si>
  <si>
    <t>테라412</t>
  </si>
  <si>
    <t>33.9660</t>
  </si>
  <si>
    <t>49,187</t>
  </si>
  <si>
    <t>올림픽로34길 3-36</t>
  </si>
  <si>
    <t>50.6900</t>
  </si>
  <si>
    <t>82,747</t>
  </si>
  <si>
    <t>28.3700</t>
  </si>
  <si>
    <t>42,685</t>
  </si>
  <si>
    <t>46.4050</t>
  </si>
  <si>
    <t>62,401</t>
  </si>
  <si>
    <t>24.5200</t>
  </si>
  <si>
    <t>34,200</t>
  </si>
  <si>
    <t>27.7560</t>
  </si>
  <si>
    <t>42,213</t>
  </si>
  <si>
    <t>40,587</t>
  </si>
  <si>
    <t>62,716</t>
  </si>
  <si>
    <t>39,853</t>
  </si>
  <si>
    <t>48,767</t>
  </si>
  <si>
    <t>42,999</t>
  </si>
  <si>
    <t>76,559</t>
  </si>
  <si>
    <t>38,594</t>
  </si>
  <si>
    <t>30,700</t>
  </si>
  <si>
    <t>24.8300</t>
  </si>
  <si>
    <t>36,400</t>
  </si>
  <si>
    <t>경기 성남시 분당구, 서울 송파구</t>
  </si>
  <si>
    <t>28.3900</t>
  </si>
  <si>
    <t>16,450</t>
  </si>
  <si>
    <t>23.9400</t>
  </si>
  <si>
    <t>20250806</t>
  </si>
  <si>
    <t>33.8000</t>
  </si>
  <si>
    <t>34,100</t>
  </si>
  <si>
    <t>136,644</t>
  </si>
  <si>
    <t>133,798</t>
  </si>
  <si>
    <t>30,300</t>
  </si>
  <si>
    <t>49-15</t>
  </si>
  <si>
    <t>0015</t>
  </si>
  <si>
    <t>잠실 리미티드 리버틴</t>
  </si>
  <si>
    <t>46.4400</t>
  </si>
  <si>
    <t>83,000</t>
  </si>
  <si>
    <t>오금로11길 61-17</t>
  </si>
  <si>
    <t>23.7190</t>
  </si>
  <si>
    <t>경기 성남시 수정구</t>
  </si>
  <si>
    <t>29,400</t>
  </si>
  <si>
    <t>153,856</t>
  </si>
  <si>
    <t>14,340</t>
  </si>
  <si>
    <t>131,010</t>
  </si>
  <si>
    <t>15.6700</t>
  </si>
  <si>
    <t>16,550</t>
  </si>
  <si>
    <t>40.3500</t>
  </si>
  <si>
    <t>서울 서초구</t>
  </si>
  <si>
    <t>145,070</t>
  </si>
  <si>
    <t>20250916</t>
  </si>
  <si>
    <t>정규화·1차필터·유사도 랭킹</t>
  </si>
  <si>
    <t>원본행</t>
  </si>
  <si>
    <t>거래금액(원)</t>
  </si>
  <si>
    <t>단가(원/㎡)</t>
  </si>
  <si>
    <t>동일시군구</t>
  </si>
  <si>
    <t>동일법정동</t>
  </si>
  <si>
    <t>동일도로명</t>
  </si>
  <si>
    <t>동일건물</t>
  </si>
  <si>
    <t>면적차율</t>
  </si>
  <si>
    <t>경과일수</t>
  </si>
  <si>
    <t>건축연차차</t>
  </si>
  <si>
    <t>1차통과</t>
  </si>
  <si>
    <t>유사도점수</t>
  </si>
  <si>
    <t>순위</t>
  </si>
  <si>
    <t>상위 유사 거래사례 자동선정</t>
  </si>
  <si>
    <t>후보인덱스</t>
  </si>
  <si>
    <t>선정건수</t>
  </si>
  <si>
    <t>개별요인 보정 및 채택단가 산정</t>
  </si>
  <si>
    <t>외부 Override</t>
  </si>
  <si>
    <t>내부 Override</t>
  </si>
  <si>
    <t>호별 Override</t>
  </si>
  <si>
    <t>기타 Override</t>
  </si>
  <si>
    <t>총보정율</t>
  </si>
  <si>
    <t>가중치</t>
  </si>
  <si>
    <t>채택단가(원/㎡)</t>
  </si>
  <si>
    <t>최저 보정단가</t>
  </si>
  <si>
    <t>최고 보정단가</t>
  </si>
  <si>
    <t>총가중치</t>
  </si>
  <si>
    <t>비교사례 시산가액(원)</t>
  </si>
  <si>
    <t>대지권가격·건물가격 배분</t>
  </si>
  <si>
    <t>비교사례 보정 결과</t>
  </si>
  <si>
    <t>대상물건</t>
  </si>
  <si>
    <t>총 시산가액(원)</t>
  </si>
  <si>
    <t>채택단가 × 전유면적</t>
  </si>
  <si>
    <t>대지권면적 × 토지단가</t>
  </si>
  <si>
    <t>전유면적 × 재조달원가 × 잔존율</t>
  </si>
  <si>
    <t>토지 배분비율</t>
  </si>
  <si>
    <t>원가배분 + 하한/상한</t>
  </si>
  <si>
    <t>건물 배분비율</t>
  </si>
  <si>
    <t>원가배분</t>
  </si>
  <si>
    <t>대지권가격(원)</t>
  </si>
  <si>
    <t>총 시산가액 × 토지비율</t>
  </si>
  <si>
    <t>건물가격(원)</t>
  </si>
  <si>
    <t>총 시산가액 × 건물비율</t>
  </si>
  <si>
    <t>합계(원)</t>
  </si>
  <si>
    <t>검산</t>
  </si>
  <si>
    <t>대지권 ㎡당 가격</t>
  </si>
  <si>
    <t>참고값</t>
  </si>
  <si>
    <t>건물 ㎡당 가격</t>
  </si>
  <si>
    <t>평가결론 요약</t>
  </si>
  <si>
    <t>요인보정 반영 사례수</t>
  </si>
  <si>
    <t>집합건물 총가치</t>
  </si>
  <si>
    <t>배분 결과</t>
  </si>
  <si>
    <t>원가배분 기준</t>
  </si>
  <si>
    <t>최종 의견가치(백만원 반올림)</t>
  </si>
  <si>
    <t>보고용 참고값</t>
  </si>
  <si>
    <t>요약 문장</t>
  </si>
  <si>
    <t>보고서 초안용</t>
  </si>
  <si>
    <t>송파대로</t>
    <phoneticPr fontId="14" type="noConversion"/>
  </si>
  <si>
    <t>거래금액
(원)</t>
    <phoneticPr fontId="14" type="noConversion"/>
  </si>
  <si>
    <t>단가
(원/㎡)</t>
    <phoneticPr fontId="14" type="noConversion"/>
  </si>
  <si>
    <t>사례단가
(원/㎡)</t>
    <phoneticPr fontId="14" type="noConversion"/>
  </si>
  <si>
    <t>사정보정
(입력)</t>
    <phoneticPr fontId="14" type="noConversion"/>
  </si>
  <si>
    <t>시점수정
(자동)</t>
    <phoneticPr fontId="14" type="noConversion"/>
  </si>
  <si>
    <t>외부요인
(자동)</t>
    <phoneticPr fontId="14" type="noConversion"/>
  </si>
  <si>
    <t>내부요인
(자동)</t>
    <phoneticPr fontId="14" type="noConversion"/>
  </si>
  <si>
    <t>호별요인
(자동)</t>
    <phoneticPr fontId="14" type="noConversion"/>
  </si>
  <si>
    <t>기타요인
(기본)</t>
    <phoneticPr fontId="14" type="noConversion"/>
  </si>
  <si>
    <t>보정단가
(원/㎡)</t>
    <phoneticPr fontId="14" type="noConversion"/>
  </si>
  <si>
    <t>가중단가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</si>
</sst>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yyyy\-mm\-dd"/>
    <numFmt numFmtId="177" formatCode="0.0%"/>
    <numFmt numFmtId="178" formatCode="#,##0;[Red]\(#,##0\);\-"/>
    <numFmt numFmtId="179" formatCode="#,##0.00;[Red]\(#,##0.00\);\-"/>
    <numFmt numFmtId="180" formatCode="0.00\x"/>
    <numFmt numFmtId="181" formatCode="0.000\x"/>
    <numFmt numFmtId="182" formatCode="#,##0.000"/>
    <numFmt numFmtId="183" formatCode="#,##0.0000"/>
  </numFmts>
  <fonts count="15">
    <font>
      <sz val="11"/>
      <color theme="1"/>
      <name val="Calibri"/>
      <family val="2"/>
      <scheme val="minor"/>
    </font>
    <font>
      <b/>
      <sz val="14"/>
      <color rgb="FFFFFFFF"/>
      <name val="맑은 고딕"/>
      <family val="3"/>
    </font>
    <font>
      <b/>
      <sz val="11"/>
      <color rgb="FF666666"/>
      <name val="맑은 고딕"/>
      <family val="3"/>
    </font>
    <font>
      <b/>
      <sz val="11"/>
      <color rgb="FFFFFFFF"/>
      <name val="맑은 고딕"/>
      <family val="3"/>
    </font>
    <font>
      <sz val="11"/>
      <color rgb="FF0000FF"/>
      <name val="맑은 고딕"/>
      <family val="3"/>
    </font>
    <font>
      <sz val="11"/>
      <color rgb="FF666666"/>
      <name val="맑은 고딕"/>
      <family val="3"/>
    </font>
    <font>
      <sz val="11"/>
      <color rgb="FF000000"/>
      <name val="맑은 고딕"/>
      <family val="3"/>
    </font>
    <font>
      <sz val="11"/>
      <color rgb="FFC65911"/>
      <name val="맑은 고딕"/>
      <family val="3"/>
    </font>
    <font>
      <sz val="11"/>
      <color rgb="FF008000"/>
      <name val="맑은 고딕"/>
      <family val="3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sz val="11"/>
      <color theme="1"/>
      <name val="Noto Sans CJK SC"/>
      <family val="2"/>
    </font>
    <font>
      <b/>
      <sz val="11"/>
      <color theme="0"/>
      <name val="Noto Sans CJK SC"/>
    </font>
    <font>
      <b/>
      <sz val="11"/>
      <color theme="0"/>
      <name val="Noto Sans CJK SC"/>
      <family val="2"/>
    </font>
    <font>
      <sz val="8"/>
      <name val="Calibri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C9C9C9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C9C9C9"/>
      </top>
      <bottom/>
      <diagonal/>
    </border>
  </borders>
  <cellStyleXfs count="2">
    <xf numFmtId="0" fontId="0" fillId="0" borderId="0"/>
    <xf numFmtId="9" fontId="9" fillId="0" borderId="0">
      <alignment vertical="center"/>
    </xf>
  </cellStyleXfs>
  <cellXfs count="90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5" borderId="1" xfId="0" applyFont="1" applyFill="1" applyBorder="1" applyAlignment="1">
      <alignment vertical="center"/>
    </xf>
    <xf numFmtId="1" fontId="6" fillId="6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9" fontId="6" fillId="6" borderId="1" xfId="1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14" fontId="8" fillId="0" borderId="1" xfId="0" applyNumberFormat="1" applyFont="1" applyBorder="1" applyAlignment="1">
      <alignment vertical="center"/>
    </xf>
    <xf numFmtId="14" fontId="0" fillId="0" borderId="0" xfId="0" applyNumberFormat="1"/>
    <xf numFmtId="176" fontId="4" fillId="5" borderId="1" xfId="0" applyNumberFormat="1" applyFont="1" applyFill="1" applyBorder="1" applyAlignment="1">
      <alignment vertical="center"/>
    </xf>
    <xf numFmtId="179" fontId="4" fillId="5" borderId="1" xfId="0" applyNumberFormat="1" applyFont="1" applyFill="1" applyBorder="1" applyAlignment="1">
      <alignment vertical="center"/>
    </xf>
    <xf numFmtId="180" fontId="4" fillId="5" borderId="1" xfId="0" applyNumberFormat="1" applyFont="1" applyFill="1" applyBorder="1" applyAlignment="1">
      <alignment vertical="center"/>
    </xf>
    <xf numFmtId="179" fontId="6" fillId="6" borderId="1" xfId="0" applyNumberFormat="1" applyFont="1" applyFill="1" applyBorder="1" applyAlignment="1">
      <alignment vertical="center"/>
    </xf>
    <xf numFmtId="178" fontId="6" fillId="6" borderId="1" xfId="0" applyNumberFormat="1" applyFont="1" applyFill="1" applyBorder="1" applyAlignment="1">
      <alignment vertical="center"/>
    </xf>
    <xf numFmtId="177" fontId="6" fillId="6" borderId="1" xfId="0" applyNumberFormat="1" applyFont="1" applyFill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vertical="center"/>
    </xf>
    <xf numFmtId="181" fontId="6" fillId="6" borderId="1" xfId="0" applyNumberFormat="1" applyFont="1" applyFill="1" applyBorder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top" wrapText="1"/>
    </xf>
    <xf numFmtId="0" fontId="7" fillId="5" borderId="0" xfId="0" applyFont="1" applyFill="1" applyAlignment="1">
      <alignment wrapText="1"/>
    </xf>
    <xf numFmtId="14" fontId="0" fillId="0" borderId="0" xfId="0" applyNumberFormat="1"/>
    <xf numFmtId="0" fontId="0" fillId="0" borderId="0" xfId="0" applyAlignment="1"/>
    <xf numFmtId="0" fontId="3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79" fontId="6" fillId="0" borderId="3" xfId="0" applyNumberFormat="1" applyFont="1" applyBorder="1" applyAlignment="1">
      <alignment vertical="center"/>
    </xf>
    <xf numFmtId="176" fontId="6" fillId="0" borderId="3" xfId="0" applyNumberFormat="1" applyFont="1" applyBorder="1" applyAlignment="1">
      <alignment vertical="center"/>
    </xf>
    <xf numFmtId="3" fontId="6" fillId="0" borderId="3" xfId="0" applyNumberFormat="1" applyFont="1" applyBorder="1" applyAlignment="1">
      <alignment vertical="center"/>
    </xf>
    <xf numFmtId="178" fontId="6" fillId="0" borderId="3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vertical="center"/>
    </xf>
    <xf numFmtId="0" fontId="12" fillId="8" borderId="3" xfId="0" applyFont="1" applyFill="1" applyBorder="1"/>
    <xf numFmtId="0" fontId="13" fillId="8" borderId="3" xfId="0" applyFont="1" applyFill="1" applyBorder="1"/>
    <xf numFmtId="176" fontId="13" fillId="8" borderId="3" xfId="0" applyNumberFormat="1" applyFont="1" applyFill="1" applyBorder="1"/>
    <xf numFmtId="3" fontId="13" fillId="8" borderId="3" xfId="0" applyNumberFormat="1" applyFont="1" applyFill="1" applyBorder="1"/>
    <xf numFmtId="0" fontId="11" fillId="0" borderId="3" xfId="0" applyFont="1" applyBorder="1"/>
    <xf numFmtId="183" fontId="0" fillId="0" borderId="3" xfId="0" applyNumberFormat="1" applyBorder="1"/>
    <xf numFmtId="176" fontId="0" fillId="0" borderId="3" xfId="0" applyNumberFormat="1" applyBorder="1"/>
    <xf numFmtId="3" fontId="0" fillId="0" borderId="3" xfId="0" applyNumberFormat="1" applyBorder="1"/>
    <xf numFmtId="1" fontId="0" fillId="0" borderId="3" xfId="0" applyNumberFormat="1" applyBorder="1"/>
    <xf numFmtId="0" fontId="0" fillId="0" borderId="3" xfId="0" applyBorder="1"/>
    <xf numFmtId="3" fontId="11" fillId="0" borderId="3" xfId="0" applyNumberFormat="1" applyFont="1" applyBorder="1"/>
    <xf numFmtId="176" fontId="11" fillId="0" borderId="3" xfId="0" applyNumberFormat="1" applyFont="1" applyBorder="1"/>
    <xf numFmtId="1" fontId="11" fillId="0" borderId="3" xfId="0" applyNumberFormat="1" applyFont="1" applyBorder="1"/>
    <xf numFmtId="183" fontId="11" fillId="0" borderId="3" xfId="0" applyNumberFormat="1" applyFont="1" applyBorder="1"/>
    <xf numFmtId="0" fontId="2" fillId="0" borderId="4" xfId="0" applyFont="1" applyBorder="1" applyAlignment="1">
      <alignment vertical="center"/>
    </xf>
    <xf numFmtId="179" fontId="6" fillId="0" borderId="5" xfId="0" applyNumberFormat="1" applyFont="1" applyBorder="1" applyAlignment="1">
      <alignment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179" fontId="6" fillId="0" borderId="10" xfId="0" applyNumberFormat="1" applyFont="1" applyBorder="1" applyAlignment="1">
      <alignment vertical="center"/>
    </xf>
    <xf numFmtId="176" fontId="6" fillId="0" borderId="10" xfId="0" applyNumberFormat="1" applyFont="1" applyBorder="1" applyAlignment="1">
      <alignment vertical="center"/>
    </xf>
    <xf numFmtId="178" fontId="6" fillId="0" borderId="10" xfId="0" applyNumberFormat="1" applyFont="1" applyBorder="1" applyAlignment="1">
      <alignment vertical="center"/>
    </xf>
    <xf numFmtId="179" fontId="6" fillId="0" borderId="11" xfId="0" applyNumberFormat="1" applyFont="1" applyBorder="1" applyAlignment="1">
      <alignment vertical="center"/>
    </xf>
    <xf numFmtId="181" fontId="4" fillId="5" borderId="3" xfId="0" applyNumberFormat="1" applyFont="1" applyFill="1" applyBorder="1" applyAlignment="1">
      <alignment vertical="center"/>
    </xf>
    <xf numFmtId="181" fontId="6" fillId="0" borderId="3" xfId="0" applyNumberFormat="1" applyFont="1" applyBorder="1" applyAlignment="1">
      <alignment vertical="center"/>
    </xf>
    <xf numFmtId="181" fontId="4" fillId="7" borderId="3" xfId="0" applyNumberFormat="1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178" fontId="6" fillId="0" borderId="5" xfId="0" applyNumberFormat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181" fontId="4" fillId="5" borderId="10" xfId="0" applyNumberFormat="1" applyFont="1" applyFill="1" applyBorder="1" applyAlignment="1">
      <alignment vertical="center"/>
    </xf>
    <xf numFmtId="181" fontId="6" fillId="0" borderId="10" xfId="0" applyNumberFormat="1" applyFont="1" applyBorder="1" applyAlignment="1">
      <alignment vertical="center"/>
    </xf>
    <xf numFmtId="181" fontId="4" fillId="7" borderId="10" xfId="0" applyNumberFormat="1" applyFont="1" applyFill="1" applyBorder="1" applyAlignment="1">
      <alignment vertical="center"/>
    </xf>
    <xf numFmtId="178" fontId="6" fillId="0" borderId="11" xfId="0" applyNumberFormat="1" applyFont="1" applyBorder="1" applyAlignment="1">
      <alignment vertical="center"/>
    </xf>
    <xf numFmtId="0" fontId="3" fillId="2" borderId="1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176" fontId="4" fillId="5" borderId="3" xfId="0" applyNumberFormat="1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177" fontId="4" fillId="5" borderId="3" xfId="0" applyNumberFormat="1" applyFont="1" applyFill="1" applyBorder="1" applyAlignment="1">
      <alignment vertical="center"/>
    </xf>
    <xf numFmtId="3" fontId="4" fillId="5" borderId="3" xfId="0" applyNumberFormat="1" applyFont="1" applyFill="1" applyBorder="1" applyAlignment="1">
      <alignment vertical="center"/>
    </xf>
    <xf numFmtId="3" fontId="4" fillId="9" borderId="3" xfId="0" applyNumberFormat="1" applyFont="1" applyFill="1" applyBorder="1" applyAlignment="1">
      <alignment vertical="center"/>
    </xf>
    <xf numFmtId="182" fontId="4" fillId="5" borderId="3" xfId="0" applyNumberFormat="1" applyFont="1" applyFill="1" applyBorder="1" applyAlignment="1">
      <alignment vertical="center"/>
    </xf>
    <xf numFmtId="178" fontId="4" fillId="5" borderId="3" xfId="0" applyNumberFormat="1" applyFont="1" applyFill="1" applyBorder="1" applyAlignment="1">
      <alignment vertical="center"/>
    </xf>
  </cellXfs>
  <cellStyles count="2">
    <cellStyle name="백분율" xfId="1" xr:uid="{00000000-0005-0000-0000-000001000000}"/>
    <cellStyle name="표준" xfId="0" builtinId="0"/>
  </cellStyles>
  <dxfs count="4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78" formatCode="#,##0;[Red]\(#,##0\);\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81" formatCode="0.000\x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79" formatCode="#,##0.00;[Red]\(#,##0.00\);\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78" formatCode="#,##0;[Red]\(#,##0\);\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81" formatCode="0.000\x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맑은 고딕"/>
        <family val="3"/>
        <scheme val="none"/>
      </font>
      <numFmt numFmtId="181" formatCode="0.000\x"/>
      <fill>
        <patternFill patternType="solid">
          <fgColor indexed="64"/>
          <bgColor rgb="FFFCE4D6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81" formatCode="0.000\x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맑은 고딕"/>
        <family val="3"/>
        <scheme val="none"/>
      </font>
      <numFmt numFmtId="181" formatCode="0.000\x"/>
      <fill>
        <patternFill patternType="solid">
          <fgColor indexed="64"/>
          <bgColor rgb="FFFCE4D6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81" formatCode="0.000\x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맑은 고딕"/>
        <family val="3"/>
        <scheme val="none"/>
      </font>
      <numFmt numFmtId="181" formatCode="0.000\x"/>
      <fill>
        <patternFill patternType="solid">
          <fgColor indexed="64"/>
          <bgColor rgb="FFFCE4D6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81" formatCode="0.000\x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맑은 고딕"/>
        <family val="3"/>
        <scheme val="none"/>
      </font>
      <numFmt numFmtId="181" formatCode="0.000\x"/>
      <fill>
        <patternFill patternType="solid">
          <fgColor indexed="64"/>
          <bgColor rgb="FFFCE4D6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81" formatCode="0.000\x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81" formatCode="0.000\x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맑은 고딕"/>
        <family val="3"/>
        <scheme val="none"/>
      </font>
      <numFmt numFmtId="181" formatCode="0.000\x"/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78" formatCode="#,##0;[Red]\(#,##0\);\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78" formatCode="#,##0;[Red]\(#,##0\);\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79" formatCode="#,##0.00;[Red]\(#,##0.00\);\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맑은 고딕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맑은 고딕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79" formatCode="#,##0.00;[Red]\(#,##0.00\);\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78" formatCode="#,##0;[Red]\(#,##0\);\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78" formatCode="#,##0;[Red]\(#,##0\);\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76" formatCode="yyyy\-mm\-dd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numFmt numFmtId="179" formatCode="#,##0.00;[Red]\(#,##0.00\);\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맑은 고딕"/>
        <family val="3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f5a2ee1edba0480f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1095375</xdr:colOff>
      <xdr:row>46</xdr:row>
      <xdr:rowOff>152400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562CF3A4-C977-47A3-B4BB-D9710969D27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8A0FA55F-AEB6-F06B-6528-A32A9FFBD434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E02CE-05E5-449E-B926-FA37C4B3EB08}" name="표1" displayName="표1" ref="A3:Q23" totalsRowShown="0" headerRowDxfId="26" dataDxfId="27" headerRowBorderDxfId="46" tableBorderDxfId="47" totalsRowBorderDxfId="45">
  <autoFilter ref="A3:Q23" xr:uid="{CCB09A66-B7EF-4D63-A182-30BBD118ACA5}"/>
  <sortState ref="A4:Q23">
    <sortCondition descending="1" ref="Q3:Q23"/>
  </sortState>
  <tableColumns count="17">
    <tableColumn id="1" xr3:uid="{AAC90DD7-EE1E-4930-A47E-9AE21064177C}" name="순위" dataDxfId="44"/>
    <tableColumn id="2" xr3:uid="{14C80C3D-1F1A-4530-995D-C025EDA57A8A}" name="후보인덱스" dataDxfId="43">
      <calculatedColumnFormula>IF($A4&gt;COUNT('04B_정규화_자동필터'!$X$4:$X$3003),"",MATCH(A4,'04B_정규화_자동필터'!$X$4:$X$3003,0))</calculatedColumnFormula>
    </tableColumn>
    <tableColumn id="3" xr3:uid="{9FE58B98-7F96-49FC-AC80-B503673DDCC6}" name="시군구" dataDxfId="42">
      <calculatedColumnFormula>IF($B4="","",INDEX('04B_정규화_자동필터'!$B$4:$B$3003,$B4))</calculatedColumnFormula>
    </tableColumn>
    <tableColumn id="4" xr3:uid="{D4F09147-6154-4FC6-9FF1-C04BD252D387}" name="번지" dataDxfId="41">
      <calculatedColumnFormula>IF($B4="","",INDEX('04B_정규화_자동필터'!$C$4:$C$3003,$B4))</calculatedColumnFormula>
    </tableColumn>
    <tableColumn id="5" xr3:uid="{81A3D1CB-E656-439C-9FAC-DDD5255AECF3}" name="단지명" dataDxfId="40">
      <calculatedColumnFormula>IF($B4="","",INDEX('04B_정규화_자동필터'!$D$4:$D$3003,$B4))</calculatedColumnFormula>
    </tableColumn>
    <tableColumn id="6" xr3:uid="{2C15ACF7-1FCB-41E8-AA20-6AEC26E4DE35}" name="전용면적(㎡)" dataDxfId="39">
      <calculatedColumnFormula>IF($B4="","",INDEX('04B_정규화_자동필터'!$E$4:$E$3003,$B4))</calculatedColumnFormula>
    </tableColumn>
    <tableColumn id="7" xr3:uid="{BF3EBEE4-BD57-4A27-B2F2-86BCB1432858}" name="계약일" dataDxfId="38">
      <calculatedColumnFormula>IF($B4="","",INDEX('04B_정규화_자동필터'!$F$4:$F$3003,$B4))</calculatedColumnFormula>
    </tableColumn>
    <tableColumn id="8" xr3:uid="{C535424C-8C9A-404D-8D59-31B3D210756E}" name="거래금액(원)" dataDxfId="37">
      <calculatedColumnFormula>IF($B4="","",INDEX('04B_정규화_자동필터'!$H$4:$H$3003,$B4))</calculatedColumnFormula>
    </tableColumn>
    <tableColumn id="9" xr3:uid="{ACCBC46B-5117-4F68-A4A8-2D93474C5406}" name="단가(원/㎡)" dataDxfId="36">
      <calculatedColumnFormula>IF($B4="","",INDEX('04B_정규화_자동필터'!$I$4:$I$3003,$B4))</calculatedColumnFormula>
    </tableColumn>
    <tableColumn id="10" xr3:uid="{F915421C-F5FA-4F9C-858D-7D24009C2678}" name="층" dataDxfId="35">
      <calculatedColumnFormula>IF($B4="","",INDEX('04B_정규화_자동필터'!$J$4:$J$3003,$B4))</calculatedColumnFormula>
    </tableColumn>
    <tableColumn id="11" xr3:uid="{C4AEDF62-4DD0-4857-9FEB-CDACC1E74CE6}" name="건축년도" dataDxfId="34">
      <calculatedColumnFormula>IF($B4="","",INDEX('04B_정규화_자동필터'!$K$4:$K$3003,$B4))</calculatedColumnFormula>
    </tableColumn>
    <tableColumn id="12" xr3:uid="{D800EE78-7B56-41FE-81F0-9F9606745BD7}" name="도로명" dataDxfId="33">
      <calculatedColumnFormula>IF($B4="","",INDEX('04B_정규화_자동필터'!$L$4:$L$3003,$B4))</calculatedColumnFormula>
    </tableColumn>
    <tableColumn id="13" xr3:uid="{E9007DFA-165B-443B-84C7-3948BEE05A50}" name="거래유형" dataDxfId="32">
      <calculatedColumnFormula>IF($B4="","",INDEX('04B_정규화_자동필터'!$M$4:$M$3003,$B4))</calculatedColumnFormula>
    </tableColumn>
    <tableColumn id="14" xr3:uid="{4B172184-1D0A-4ADF-9927-EA64439CCE74}" name="동일법정동" dataDxfId="31">
      <calculatedColumnFormula>IF($B4="","",INDEX('04B_정규화_자동필터'!$O$4:$O$3003,$B4))</calculatedColumnFormula>
    </tableColumn>
    <tableColumn id="15" xr3:uid="{6C9AD19F-C097-4B82-B713-8790B965F3E7}" name="동일도로명" dataDxfId="30">
      <calculatedColumnFormula>IF($B4="","",INDEX('04B_정규화_자동필터'!$P$4:$P$3003,$B4))</calculatedColumnFormula>
    </tableColumn>
    <tableColumn id="16" xr3:uid="{698269DD-696B-419B-9372-AA7D7FA0BD04}" name="동일건물" dataDxfId="29">
      <calculatedColumnFormula>IF($B4="","",INDEX('04B_정규화_자동필터'!$Q$4:$Q$3003,$B4))</calculatedColumnFormula>
    </tableColumn>
    <tableColumn id="17" xr3:uid="{5F997A7A-8A4B-4931-9B46-6E34664779A0}" name="유사도점수" dataDxfId="28">
      <calculatedColumnFormula>IF($B4="","",INDEX('04B_정규화_자동필터'!$W$4:$W$3003,$B4))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188F81-9446-4DF3-BFD6-EEBFCD771110}" name="표2" displayName="표2" ref="A3:U18" totalsRowShown="0" headerRowDxfId="0" dataDxfId="1" headerRowBorderDxfId="24" tableBorderDxfId="25" totalsRowBorderDxfId="23">
  <autoFilter ref="A3:U18" xr:uid="{8C22A737-8056-49D7-95B7-B5097223AA20}"/>
  <sortState ref="A4:U18">
    <sortCondition descending="1" ref="U3:U18"/>
  </sortState>
  <tableColumns count="21">
    <tableColumn id="1" xr3:uid="{8687F645-3D62-4D3A-82D9-0151074FA1FD}" name="순위" dataDxfId="22"/>
    <tableColumn id="2" xr3:uid="{726C015B-6E18-499A-82CB-B1CAC0883E74}" name="단지명" dataDxfId="21">
      <calculatedColumnFormula>IF($A4="","",INDEX('05_자동선정_유사도'!$E$4:$E$23,$A4))</calculatedColumnFormula>
    </tableColumn>
    <tableColumn id="3" xr3:uid="{5D8CC879-E97E-4060-828D-9E0C8626E0B6}" name="소재지" dataDxfId="20">
      <calculatedColumnFormula>IF($A4="","",INDEX('05_자동선정_유사도'!$C$4:$C$23,$A4)&amp;" "&amp;INDEX('05_자동선정_유사도'!$D$4:$D$23,$A4))</calculatedColumnFormula>
    </tableColumn>
    <tableColumn id="4" xr3:uid="{95638DCF-33A5-4C15-9387-4AA6E8BD7554}" name="전용면적(㎡)" dataDxfId="19">
      <calculatedColumnFormula>IF($A4="","",INDEX('05_자동선정_유사도'!$F$4:$F$23,$A4))</calculatedColumnFormula>
    </tableColumn>
    <tableColumn id="5" xr3:uid="{024A54AA-5B80-4BE7-89F9-3DEEF259652D}" name="거래금액_x000a_(원)" dataDxfId="18">
      <calculatedColumnFormula>IF($A4="","",INDEX('05_자동선정_유사도'!$H$4:$H$23,$A4))</calculatedColumnFormula>
    </tableColumn>
    <tableColumn id="6" xr3:uid="{CBDFB9CD-174D-49B1-9E4F-2880A3A438B4}" name="사례단가_x000a_(원/㎡)" dataDxfId="17">
      <calculatedColumnFormula>IF($A4="","",INDEX('05_자동선정_유사도'!$I$4:$I$23,$A4))</calculatedColumnFormula>
    </tableColumn>
    <tableColumn id="7" xr3:uid="{7D1F7EEA-CC8E-4A20-BF99-AB7A247A1B0D}" name="사정보정_x000a_(입력)" dataDxfId="16"/>
    <tableColumn id="8" xr3:uid="{33EDB3A8-178E-4A99-8DE7-8108FC1875FD}" name="시점수정_x000a_(자동)" dataDxfId="15"/>
    <tableColumn id="9" xr3:uid="{8DE57107-7A5E-43F2-A8B7-7CF7A95EA226}" name="외부요인_x000a_(자동)" dataDxfId="14"/>
    <tableColumn id="10" xr3:uid="{83838D72-CF1E-400C-BD99-C2BCD11B6C8D}" name="외부 Override" dataDxfId="13"/>
    <tableColumn id="11" xr3:uid="{E8C37DA9-B735-4ED9-9F22-3C0DDACBDE22}" name="내부요인_x000a_(자동)" dataDxfId="12"/>
    <tableColumn id="12" xr3:uid="{0F409416-8402-467C-8D51-40B9733EB09E}" name="내부 Override" dataDxfId="11"/>
    <tableColumn id="13" xr3:uid="{C03323DF-710E-4C0D-A9F2-268705181946}" name="호별요인_x000a_(자동)" dataDxfId="10"/>
    <tableColumn id="14" xr3:uid="{09D03582-5086-4D77-8DA2-C1850C538662}" name="호별 Override" dataDxfId="9"/>
    <tableColumn id="15" xr3:uid="{63C7BF47-3EF6-475E-9AEA-FA2673CC57AC}" name="기타요인_x000a_(기본)" dataDxfId="8"/>
    <tableColumn id="16" xr3:uid="{ED333337-7B13-4B04-9425-84D2DC52739B}" name="기타 Override" dataDxfId="7"/>
    <tableColumn id="17" xr3:uid="{34669169-8E34-4811-B56A-8C77740ECD31}" name="총보정율" dataDxfId="6">
      <calculatedColumnFormula>IF($A4="","",G4*H4*IF(J4="",I4,J4)*IF(L4="",K4,L4)*IF(N4="",M4,N4)*IF(P4="",O4,P4))</calculatedColumnFormula>
    </tableColumn>
    <tableColumn id="18" xr3:uid="{D97DC903-ECE9-47E5-8416-60B79F326F99}" name="보정단가_x000a_(원/㎡)" dataDxfId="5">
      <calculatedColumnFormula>IF($A4="","",F4*Q4)</calculatedColumnFormula>
    </tableColumn>
    <tableColumn id="19" xr3:uid="{99217A63-AAD0-4BE1-992E-619F1BEA53B4}" name="유사도점수" dataDxfId="4">
      <calculatedColumnFormula>IF($A4="","",INDEX('05_자동선정_유사도'!$Q$4:$Q$23,$A4))</calculatedColumnFormula>
    </tableColumn>
    <tableColumn id="20" xr3:uid="{83B1ED91-BEB5-4A62-BC9D-F37CB53C47AB}" name="가중치" dataDxfId="3">
      <calculatedColumnFormula>IF(OR(A4="",S4=""),"",S4/SUM($S$4:$S$18))</calculatedColumnFormula>
    </tableColumn>
    <tableColumn id="21" xr3:uid="{F7B66BAB-872F-4CBE-B118-DEA088624734}" name="가중단가" dataDxfId="2">
      <calculatedColumnFormula>IF(OR(R4="",T4=""),"",R4*T4)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J39"/>
  <sheetViews>
    <sheetView showGridLines="0" topLeftCell="A10" workbookViewId="0">
      <selection activeCell="F17" sqref="F17:F25"/>
    </sheetView>
  </sheetViews>
  <sheetFormatPr defaultRowHeight="15"/>
  <cols>
    <col min="1" max="1" width="23.42578125" style="13" customWidth="1"/>
    <col min="2" max="2" width="22" style="13" customWidth="1"/>
    <col min="3" max="5" width="12" style="13" customWidth="1"/>
    <col min="6" max="6" width="18" style="13" customWidth="1"/>
    <col min="7" max="9" width="12" style="13" customWidth="1"/>
    <col min="10" max="10" width="32.5703125" style="13" customWidth="1"/>
  </cols>
  <sheetData>
    <row r="1" spans="1:10" s="13" customFormat="1" ht="24" customHeight="1">
      <c r="A1" s="31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6.5">
      <c r="A3" s="14" t="s">
        <v>1</v>
      </c>
      <c r="B3" s="29" t="s">
        <v>2</v>
      </c>
      <c r="C3" s="30"/>
      <c r="D3" s="30"/>
      <c r="E3" s="30"/>
      <c r="F3" s="30"/>
      <c r="G3" s="30"/>
      <c r="H3" s="30"/>
      <c r="I3" s="30"/>
      <c r="J3" s="30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s="13" customFormat="1" ht="20.100000000000001" customHeight="1">
      <c r="A5" s="32" t="s">
        <v>3</v>
      </c>
      <c r="B5" s="30"/>
      <c r="C5" s="30"/>
      <c r="D5" s="30"/>
      <c r="E5" s="30"/>
      <c r="F5" s="30"/>
      <c r="G5" s="30"/>
      <c r="H5" s="30"/>
      <c r="I5" s="30"/>
      <c r="J5" s="30"/>
    </row>
    <row r="6" spans="1:10" ht="16.5">
      <c r="A6" s="14">
        <v>1</v>
      </c>
      <c r="B6" s="29" t="s">
        <v>4</v>
      </c>
      <c r="C6" s="30"/>
      <c r="D6" s="30"/>
      <c r="E6" s="30"/>
      <c r="F6" s="30"/>
      <c r="G6" s="30"/>
      <c r="H6" s="30"/>
      <c r="I6" s="30"/>
      <c r="J6" s="30"/>
    </row>
    <row r="7" spans="1:10" ht="16.5">
      <c r="A7" s="14">
        <v>2</v>
      </c>
      <c r="B7" s="29" t="s">
        <v>5</v>
      </c>
      <c r="C7" s="30"/>
      <c r="D7" s="30"/>
      <c r="E7" s="30"/>
      <c r="F7" s="30"/>
      <c r="G7" s="30"/>
      <c r="H7" s="30"/>
      <c r="I7" s="30"/>
      <c r="J7" s="30"/>
    </row>
    <row r="8" spans="1:10" ht="16.5">
      <c r="A8" s="14">
        <v>3</v>
      </c>
      <c r="B8" s="29" t="s">
        <v>6</v>
      </c>
      <c r="C8" s="30"/>
      <c r="D8" s="30"/>
      <c r="E8" s="30"/>
      <c r="F8" s="30"/>
      <c r="G8" s="30"/>
      <c r="H8" s="30"/>
      <c r="I8" s="30"/>
      <c r="J8" s="30"/>
    </row>
    <row r="9" spans="1:10" ht="16.5">
      <c r="A9" s="14">
        <v>4</v>
      </c>
      <c r="B9" s="29" t="s">
        <v>7</v>
      </c>
      <c r="C9" s="30"/>
      <c r="D9" s="30"/>
      <c r="E9" s="30"/>
      <c r="F9" s="30"/>
      <c r="G9" s="30"/>
      <c r="H9" s="30"/>
      <c r="I9" s="30"/>
      <c r="J9" s="30"/>
    </row>
    <row r="10" spans="1:10" ht="16.5">
      <c r="A10" s="14">
        <v>5</v>
      </c>
      <c r="B10" s="29" t="s">
        <v>8</v>
      </c>
      <c r="C10" s="30"/>
      <c r="D10" s="30"/>
      <c r="E10" s="30"/>
      <c r="F10" s="30"/>
      <c r="G10" s="30"/>
      <c r="H10" s="30"/>
      <c r="I10" s="30"/>
      <c r="J10" s="30"/>
    </row>
    <row r="11" spans="1:10" ht="16.5">
      <c r="A11" s="14">
        <v>6</v>
      </c>
      <c r="B11" s="29" t="s">
        <v>9</v>
      </c>
      <c r="C11" s="30"/>
      <c r="D11" s="30"/>
      <c r="E11" s="30"/>
      <c r="F11" s="30"/>
      <c r="G11" s="30"/>
      <c r="H11" s="30"/>
      <c r="I11" s="30"/>
      <c r="J11" s="30"/>
    </row>
    <row r="12" spans="1:10" ht="16.5">
      <c r="A12" s="14">
        <v>7</v>
      </c>
      <c r="B12" s="29" t="s">
        <v>10</v>
      </c>
      <c r="C12" s="30"/>
      <c r="D12" s="30"/>
      <c r="E12" s="30"/>
      <c r="F12" s="30"/>
      <c r="G12" s="30"/>
      <c r="H12" s="30"/>
      <c r="I12" s="30"/>
      <c r="J12" s="30"/>
    </row>
    <row r="13" spans="1:10" ht="16.5">
      <c r="A13" s="14">
        <v>8</v>
      </c>
      <c r="B13" s="29" t="s">
        <v>11</v>
      </c>
      <c r="C13" s="30"/>
      <c r="D13" s="30"/>
      <c r="E13" s="30"/>
      <c r="F13" s="30"/>
      <c r="G13" s="30"/>
      <c r="H13" s="30"/>
      <c r="I13" s="30"/>
      <c r="J13" s="30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s="13" customFormat="1" ht="20.100000000000001" customHeight="1">
      <c r="A16" s="32" t="s">
        <v>12</v>
      </c>
      <c r="B16" s="30"/>
      <c r="C16" s="30"/>
      <c r="D16" s="30"/>
      <c r="E16" s="30"/>
      <c r="F16" s="30"/>
      <c r="G16" s="30"/>
      <c r="H16" s="30"/>
      <c r="I16" s="30"/>
      <c r="J16" s="30"/>
    </row>
    <row r="17" spans="1:10" ht="16.5">
      <c r="A17" s="2" t="s">
        <v>13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16.5">
      <c r="A18" s="2" t="s">
        <v>14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16.5">
      <c r="A19" s="2" t="s">
        <v>15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16.5">
      <c r="A20" s="2" t="s">
        <v>16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16.5">
      <c r="A21" s="2" t="s">
        <v>17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ht="16.5">
      <c r="A22" s="2" t="s">
        <v>18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16.5">
      <c r="A23" s="2" t="s">
        <v>19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16.5">
      <c r="A24" s="2" t="s">
        <v>20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s="13" customFormat="1" ht="20.100000000000001" customHeight="1">
      <c r="A25" s="2" t="s">
        <v>21</v>
      </c>
      <c r="B25" s="36"/>
      <c r="C25" s="36"/>
      <c r="D25" s="36"/>
      <c r="E25" s="36"/>
      <c r="F25" s="1"/>
      <c r="G25" s="36"/>
      <c r="H25" s="36"/>
      <c r="I25" s="36"/>
      <c r="J25" s="36"/>
    </row>
    <row r="26" spans="1:10" ht="16.5">
      <c r="A26" s="2" t="s">
        <v>22</v>
      </c>
    </row>
    <row r="27" spans="1:10" ht="16.5">
      <c r="A27" s="2" t="s">
        <v>24</v>
      </c>
    </row>
    <row r="28" spans="1:10" ht="16.5">
      <c r="A28" s="2" t="s">
        <v>26</v>
      </c>
    </row>
    <row r="29" spans="1:10" ht="16.5">
      <c r="A29" s="2" t="s">
        <v>28</v>
      </c>
    </row>
    <row r="30" spans="1:10" ht="16.5">
      <c r="A30" s="2" t="s">
        <v>30</v>
      </c>
    </row>
    <row r="31" spans="1:10" ht="16.5">
      <c r="A31" s="2" t="s">
        <v>31</v>
      </c>
    </row>
    <row r="32" spans="1:10" ht="16.5">
      <c r="A32" s="2" t="s">
        <v>32</v>
      </c>
    </row>
    <row r="33" spans="1:9" ht="16.5">
      <c r="A33" s="2" t="s">
        <v>33</v>
      </c>
    </row>
    <row r="34" spans="1:9" ht="16.5">
      <c r="A34" s="2" t="s">
        <v>34</v>
      </c>
    </row>
    <row r="36" spans="1:9">
      <c r="A36" s="29" t="s">
        <v>23</v>
      </c>
      <c r="B36" s="30"/>
      <c r="C36" s="30"/>
      <c r="D36" s="30"/>
      <c r="E36" s="30"/>
      <c r="F36" s="30"/>
      <c r="G36" s="30"/>
      <c r="H36" s="30"/>
      <c r="I36" s="30"/>
    </row>
    <row r="37" spans="1:9">
      <c r="A37" s="33" t="s">
        <v>25</v>
      </c>
      <c r="B37" s="30"/>
      <c r="C37" s="30"/>
      <c r="D37" s="30"/>
      <c r="E37" s="30"/>
      <c r="F37" s="30"/>
      <c r="G37" s="30"/>
      <c r="H37" s="30"/>
      <c r="I37" s="30"/>
    </row>
    <row r="38" spans="1:9">
      <c r="A38" s="29" t="s">
        <v>27</v>
      </c>
      <c r="B38" s="30"/>
      <c r="C38" s="30"/>
      <c r="D38" s="30"/>
      <c r="E38" s="30"/>
      <c r="F38" s="30"/>
      <c r="G38" s="30"/>
      <c r="H38" s="30"/>
      <c r="I38" s="30"/>
    </row>
    <row r="39" spans="1:9">
      <c r="A39" s="29" t="s">
        <v>29</v>
      </c>
      <c r="B39" s="30"/>
      <c r="C39" s="30"/>
      <c r="D39" s="30"/>
      <c r="E39" s="30"/>
      <c r="F39" s="30"/>
      <c r="G39" s="30"/>
      <c r="H39" s="30"/>
      <c r="I39" s="30"/>
    </row>
  </sheetData>
  <mergeCells count="16">
    <mergeCell ref="B6:J6"/>
    <mergeCell ref="A39:I39"/>
    <mergeCell ref="B7:J7"/>
    <mergeCell ref="A1:J1"/>
    <mergeCell ref="A5:J5"/>
    <mergeCell ref="B3:J3"/>
    <mergeCell ref="B11:J11"/>
    <mergeCell ref="B10:J10"/>
    <mergeCell ref="A38:I38"/>
    <mergeCell ref="A36:I36"/>
    <mergeCell ref="A37:I37"/>
    <mergeCell ref="B9:J9"/>
    <mergeCell ref="B8:J8"/>
    <mergeCell ref="A16:J16"/>
    <mergeCell ref="B12:J12"/>
    <mergeCell ref="B13:J13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F30"/>
  <sheetViews>
    <sheetView showGridLines="0" tabSelected="1" workbookViewId="0">
      <selection activeCell="F16" sqref="F16"/>
    </sheetView>
  </sheetViews>
  <sheetFormatPr defaultRowHeight="15"/>
  <cols>
    <col min="1" max="1" width="24" style="13" customWidth="1"/>
    <col min="2" max="2" width="15" style="13" customWidth="1"/>
    <col min="3" max="3" width="45.5703125" style="13" customWidth="1"/>
  </cols>
  <sheetData>
    <row r="1" spans="1:6" s="13" customFormat="1" ht="24" customHeight="1">
      <c r="A1" s="31" t="s">
        <v>35</v>
      </c>
      <c r="B1" s="30"/>
      <c r="C1" s="30"/>
      <c r="D1" s="30"/>
      <c r="E1" s="30"/>
      <c r="F1" s="30"/>
    </row>
    <row r="2" spans="1:6">
      <c r="A2" s="1"/>
      <c r="B2" s="1"/>
      <c r="C2" s="1"/>
      <c r="D2" s="1"/>
      <c r="E2" s="1"/>
      <c r="F2" s="1"/>
    </row>
    <row r="3" spans="1:6" ht="16.5">
      <c r="A3" s="81" t="s">
        <v>36</v>
      </c>
      <c r="B3" s="81" t="s">
        <v>37</v>
      </c>
      <c r="C3" s="81" t="s">
        <v>38</v>
      </c>
      <c r="D3" s="1"/>
      <c r="E3" s="1"/>
      <c r="F3" s="1"/>
    </row>
    <row r="4" spans="1:6" ht="16.5">
      <c r="A4" s="82" t="s">
        <v>39</v>
      </c>
      <c r="B4" s="83">
        <v>46112</v>
      </c>
      <c r="C4" s="84" t="s">
        <v>40</v>
      </c>
      <c r="D4" s="1"/>
      <c r="E4" s="1"/>
      <c r="F4" s="1"/>
    </row>
    <row r="5" spans="1:6" ht="16.5">
      <c r="A5" s="82" t="s">
        <v>41</v>
      </c>
      <c r="B5" s="85">
        <v>0.25</v>
      </c>
      <c r="C5" s="84" t="s">
        <v>42</v>
      </c>
      <c r="D5" s="1"/>
      <c r="E5" s="1"/>
      <c r="F5" s="1"/>
    </row>
    <row r="6" spans="1:6" ht="16.5">
      <c r="A6" s="82" t="s">
        <v>43</v>
      </c>
      <c r="B6" s="86">
        <v>5</v>
      </c>
      <c r="C6" s="84" t="s">
        <v>44</v>
      </c>
      <c r="D6" s="1"/>
      <c r="E6" s="1"/>
      <c r="F6" s="1"/>
    </row>
    <row r="7" spans="1:6" ht="16.5">
      <c r="A7" s="82" t="s">
        <v>45</v>
      </c>
      <c r="B7" s="86">
        <v>1095</v>
      </c>
      <c r="C7" s="84" t="s">
        <v>46</v>
      </c>
      <c r="D7" s="1"/>
      <c r="E7" s="1"/>
      <c r="F7" s="1"/>
    </row>
    <row r="8" spans="1:6" ht="16.5">
      <c r="A8" s="82" t="s">
        <v>47</v>
      </c>
      <c r="B8" s="86">
        <v>10</v>
      </c>
      <c r="C8" s="84" t="s">
        <v>48</v>
      </c>
      <c r="D8" s="1"/>
      <c r="E8" s="1"/>
      <c r="F8" s="1"/>
    </row>
    <row r="9" spans="1:6" ht="16.5">
      <c r="A9" s="82" t="s">
        <v>49</v>
      </c>
      <c r="B9" s="86">
        <v>10</v>
      </c>
      <c r="C9" s="84" t="s">
        <v>50</v>
      </c>
      <c r="D9" s="1"/>
      <c r="E9" s="1"/>
      <c r="F9" s="1"/>
    </row>
    <row r="10" spans="1:6" ht="16.5">
      <c r="A10" s="82" t="s">
        <v>51</v>
      </c>
      <c r="B10" s="86">
        <v>0</v>
      </c>
      <c r="C10" s="84" t="s">
        <v>52</v>
      </c>
      <c r="D10" s="1"/>
      <c r="E10" s="1"/>
      <c r="F10" s="1"/>
    </row>
    <row r="11" spans="1:6" ht="16.5">
      <c r="A11" s="82" t="s">
        <v>53</v>
      </c>
      <c r="B11" s="87">
        <v>15</v>
      </c>
      <c r="C11" s="84" t="s">
        <v>54</v>
      </c>
      <c r="D11" s="1"/>
      <c r="E11" s="1"/>
      <c r="F11" s="1"/>
    </row>
    <row r="12" spans="1:6" ht="16.5">
      <c r="A12" s="82" t="s">
        <v>55</v>
      </c>
      <c r="B12" s="87">
        <v>15</v>
      </c>
      <c r="C12" s="84" t="s">
        <v>56</v>
      </c>
      <c r="D12" s="1"/>
      <c r="E12" s="1"/>
      <c r="F12" s="1"/>
    </row>
    <row r="13" spans="1:6" ht="16.5">
      <c r="A13" s="82" t="s">
        <v>57</v>
      </c>
      <c r="B13" s="87">
        <v>8</v>
      </c>
      <c r="C13" s="84" t="s">
        <v>58</v>
      </c>
      <c r="D13" s="1"/>
      <c r="E13" s="1"/>
      <c r="F13" s="1"/>
    </row>
    <row r="14" spans="1:6" ht="16.5">
      <c r="A14" s="82" t="s">
        <v>59</v>
      </c>
      <c r="B14" s="87">
        <v>22</v>
      </c>
      <c r="C14" s="84" t="s">
        <v>60</v>
      </c>
      <c r="D14" s="1"/>
      <c r="E14" s="1"/>
      <c r="F14" s="1"/>
    </row>
    <row r="15" spans="1:6" ht="16.5">
      <c r="A15" s="82" t="s">
        <v>61</v>
      </c>
      <c r="B15" s="87">
        <v>12</v>
      </c>
      <c r="C15" s="84" t="s">
        <v>60</v>
      </c>
      <c r="D15" s="1"/>
      <c r="E15" s="1"/>
      <c r="F15" s="1"/>
    </row>
    <row r="16" spans="1:6" ht="16.5">
      <c r="A16" s="82" t="s">
        <v>62</v>
      </c>
      <c r="B16" s="87">
        <v>18</v>
      </c>
      <c r="C16" s="84" t="s">
        <v>60</v>
      </c>
      <c r="D16" s="1"/>
      <c r="E16" s="1"/>
      <c r="F16" s="1"/>
    </row>
    <row r="17" spans="1:6" ht="16.5">
      <c r="A17" s="82" t="s">
        <v>63</v>
      </c>
      <c r="B17" s="87">
        <v>10</v>
      </c>
      <c r="C17" s="84" t="s">
        <v>60</v>
      </c>
      <c r="D17" s="1"/>
      <c r="E17" s="1"/>
      <c r="F17" s="1"/>
    </row>
    <row r="18" spans="1:6" ht="16.5">
      <c r="A18" s="82" t="s">
        <v>64</v>
      </c>
      <c r="B18" s="86">
        <v>1</v>
      </c>
      <c r="C18" s="84" t="s">
        <v>65</v>
      </c>
      <c r="D18" s="1"/>
      <c r="E18" s="1"/>
      <c r="F18" s="1"/>
    </row>
    <row r="19" spans="1:6" ht="16.5">
      <c r="A19" s="82" t="s">
        <v>66</v>
      </c>
      <c r="B19" s="85">
        <v>0.03</v>
      </c>
      <c r="C19" s="84" t="s">
        <v>67</v>
      </c>
      <c r="D19" s="1"/>
      <c r="E19" s="1"/>
      <c r="F19" s="1"/>
    </row>
    <row r="20" spans="1:6" ht="16.5">
      <c r="A20" s="82" t="s">
        <v>68</v>
      </c>
      <c r="B20" s="86">
        <v>1</v>
      </c>
      <c r="C20" s="84" t="s">
        <v>65</v>
      </c>
      <c r="D20" s="1"/>
      <c r="E20" s="1"/>
      <c r="F20" s="1"/>
    </row>
    <row r="21" spans="1:6" ht="16.5">
      <c r="A21" s="82" t="s">
        <v>69</v>
      </c>
      <c r="B21" s="88">
        <v>0.98</v>
      </c>
      <c r="C21" s="84" t="s">
        <v>70</v>
      </c>
      <c r="D21" s="1"/>
      <c r="E21" s="1"/>
      <c r="F21" s="1"/>
    </row>
    <row r="22" spans="1:6" ht="16.5">
      <c r="A22" s="82" t="s">
        <v>71</v>
      </c>
      <c r="B22" s="88">
        <v>1.01</v>
      </c>
      <c r="C22" s="84" t="s">
        <v>70</v>
      </c>
      <c r="D22" s="1"/>
      <c r="E22" s="1"/>
      <c r="F22" s="1"/>
    </row>
    <row r="23" spans="1:6" ht="16.5">
      <c r="A23" s="82" t="s">
        <v>72</v>
      </c>
      <c r="B23" s="88">
        <v>1.02</v>
      </c>
      <c r="C23" s="84" t="s">
        <v>73</v>
      </c>
      <c r="D23" s="1"/>
      <c r="E23" s="1"/>
      <c r="F23" s="1"/>
    </row>
    <row r="24" spans="1:6" ht="16.5">
      <c r="A24" s="82" t="s">
        <v>74</v>
      </c>
      <c r="B24" s="88">
        <v>1.01</v>
      </c>
      <c r="C24" s="84" t="s">
        <v>75</v>
      </c>
      <c r="D24" s="1"/>
      <c r="E24" s="1"/>
      <c r="F24" s="1"/>
    </row>
    <row r="25" spans="1:6" ht="16.5">
      <c r="A25" s="82" t="s">
        <v>76</v>
      </c>
      <c r="B25" s="88">
        <v>0.99</v>
      </c>
      <c r="C25" s="84" t="s">
        <v>77</v>
      </c>
      <c r="D25" s="1"/>
      <c r="E25" s="1"/>
      <c r="F25" s="1"/>
    </row>
    <row r="26" spans="1:6" ht="16.5">
      <c r="A26" s="82" t="s">
        <v>78</v>
      </c>
      <c r="B26" s="89">
        <v>6500000</v>
      </c>
      <c r="C26" s="84" t="s">
        <v>79</v>
      </c>
      <c r="D26" s="1"/>
      <c r="E26" s="1"/>
      <c r="F26" s="1"/>
    </row>
    <row r="27" spans="1:6" ht="16.5">
      <c r="A27" s="82" t="s">
        <v>80</v>
      </c>
      <c r="B27" s="89">
        <v>2800000</v>
      </c>
      <c r="C27" s="84" t="s">
        <v>81</v>
      </c>
      <c r="D27" s="1"/>
      <c r="E27" s="1"/>
      <c r="F27" s="1"/>
    </row>
    <row r="28" spans="1:6" ht="16.5">
      <c r="A28" s="82" t="s">
        <v>82</v>
      </c>
      <c r="B28" s="85">
        <v>0.75</v>
      </c>
      <c r="C28" s="84" t="s">
        <v>81</v>
      </c>
      <c r="D28" s="1"/>
      <c r="E28" s="1"/>
      <c r="F28" s="1"/>
    </row>
    <row r="29" spans="1:6" ht="16.5">
      <c r="A29" s="82" t="s">
        <v>83</v>
      </c>
      <c r="B29" s="85">
        <v>0.2</v>
      </c>
      <c r="C29" s="84" t="s">
        <v>84</v>
      </c>
      <c r="D29" s="1"/>
      <c r="E29" s="1"/>
      <c r="F29" s="1"/>
    </row>
    <row r="30" spans="1:6" ht="16.5">
      <c r="A30" s="82" t="s">
        <v>85</v>
      </c>
      <c r="B30" s="85">
        <v>0.8</v>
      </c>
      <c r="C30" s="84" t="s">
        <v>86</v>
      </c>
      <c r="D30" s="1"/>
      <c r="E30" s="1"/>
      <c r="F30" s="1"/>
    </row>
  </sheetData>
  <mergeCells count="1">
    <mergeCell ref="A1:F1"/>
  </mergeCells>
  <phoneticPr fontId="14" type="noConversion"/>
  <dataValidations count="1">
    <dataValidation type="list" allowBlank="1" sqref="B10" xr:uid="{00000000-0002-0000-0100-000000000000}">
      <formula1>"1,0"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28"/>
  <sheetViews>
    <sheetView showGridLines="0" workbookViewId="0">
      <selection activeCell="B15" sqref="B15"/>
    </sheetView>
  </sheetViews>
  <sheetFormatPr defaultRowHeight="15"/>
  <cols>
    <col min="1" max="1" width="22" style="13" customWidth="1"/>
    <col min="2" max="2" width="82.42578125" style="13" customWidth="1"/>
    <col min="3" max="3" width="22" style="13" customWidth="1"/>
    <col min="4" max="4" width="36" style="13" customWidth="1"/>
    <col min="5" max="6" width="12" style="13" customWidth="1"/>
  </cols>
  <sheetData>
    <row r="1" spans="1:6" s="13" customFormat="1" ht="24" customHeight="1">
      <c r="A1" s="31" t="s">
        <v>87</v>
      </c>
      <c r="B1" s="30"/>
      <c r="C1" s="30"/>
      <c r="D1" s="30"/>
      <c r="E1" s="30"/>
      <c r="F1" s="30"/>
    </row>
    <row r="2" spans="1:6">
      <c r="A2" s="1"/>
      <c r="B2" s="1"/>
      <c r="C2" s="1"/>
      <c r="D2" s="1"/>
      <c r="E2" s="1"/>
      <c r="F2" s="1"/>
    </row>
    <row r="3" spans="1:6" ht="16.5">
      <c r="A3" s="3" t="s">
        <v>36</v>
      </c>
      <c r="B3" s="3" t="s">
        <v>88</v>
      </c>
      <c r="C3" s="3" t="s">
        <v>38</v>
      </c>
      <c r="D3" s="3" t="s">
        <v>89</v>
      </c>
      <c r="E3" s="1"/>
      <c r="F3" s="1"/>
    </row>
    <row r="4" spans="1:6" ht="16.5">
      <c r="A4" s="2" t="s">
        <v>90</v>
      </c>
      <c r="B4" s="5" t="s">
        <v>91</v>
      </c>
      <c r="C4" s="4" t="s">
        <v>92</v>
      </c>
      <c r="D4" s="4"/>
      <c r="E4" s="1"/>
      <c r="F4" s="1"/>
    </row>
    <row r="5" spans="1:6" ht="16.5">
      <c r="A5" s="2" t="s">
        <v>93</v>
      </c>
      <c r="B5" s="5" t="s">
        <v>94</v>
      </c>
      <c r="C5" s="4" t="s">
        <v>95</v>
      </c>
      <c r="D5" s="4" t="s">
        <v>96</v>
      </c>
      <c r="E5" s="1"/>
      <c r="F5" s="1"/>
    </row>
    <row r="6" spans="1:6" ht="16.5">
      <c r="A6" s="2" t="s">
        <v>97</v>
      </c>
      <c r="B6" s="5" t="s">
        <v>98</v>
      </c>
      <c r="C6" s="4" t="s">
        <v>95</v>
      </c>
      <c r="D6" s="4" t="s">
        <v>99</v>
      </c>
      <c r="E6" s="1"/>
      <c r="F6" s="1"/>
    </row>
    <row r="7" spans="1:6" ht="16.5">
      <c r="A7" s="2" t="s">
        <v>100</v>
      </c>
      <c r="B7" s="5" t="s">
        <v>101</v>
      </c>
      <c r="C7" s="4" t="s">
        <v>92</v>
      </c>
      <c r="D7" s="4"/>
      <c r="E7" s="1"/>
      <c r="F7" s="1"/>
    </row>
    <row r="8" spans="1:6" ht="16.5">
      <c r="A8" s="2" t="s">
        <v>102</v>
      </c>
      <c r="B8" s="5" t="s">
        <v>103</v>
      </c>
      <c r="C8" s="4" t="s">
        <v>92</v>
      </c>
      <c r="D8" s="4"/>
      <c r="E8" s="1"/>
      <c r="F8" s="1"/>
    </row>
    <row r="9" spans="1:6" ht="16.5">
      <c r="A9" s="2" t="s">
        <v>104</v>
      </c>
      <c r="B9" s="5" t="s">
        <v>105</v>
      </c>
      <c r="C9" s="4" t="s">
        <v>92</v>
      </c>
      <c r="D9" s="4"/>
      <c r="E9" s="1"/>
      <c r="F9" s="1"/>
    </row>
    <row r="10" spans="1:6" ht="16.5">
      <c r="A10" s="2" t="s">
        <v>106</v>
      </c>
      <c r="B10" s="5">
        <v>12</v>
      </c>
      <c r="C10" s="4" t="s">
        <v>92</v>
      </c>
      <c r="D10" s="4"/>
      <c r="E10" s="1"/>
      <c r="F10" s="1"/>
    </row>
    <row r="11" spans="1:6" ht="16.5">
      <c r="A11" s="2" t="s">
        <v>107</v>
      </c>
      <c r="B11" s="21">
        <v>27.242799999999999</v>
      </c>
      <c r="C11" s="4" t="s">
        <v>92</v>
      </c>
      <c r="D11" s="4"/>
      <c r="E11" s="1"/>
      <c r="F11" s="1"/>
    </row>
    <row r="12" spans="1:6" ht="16.5">
      <c r="A12" s="2" t="s">
        <v>108</v>
      </c>
      <c r="B12" s="21">
        <v>17.329599999999999</v>
      </c>
      <c r="C12" s="4" t="s">
        <v>92</v>
      </c>
      <c r="D12" s="4"/>
      <c r="E12" s="1"/>
      <c r="F12" s="1"/>
    </row>
    <row r="13" spans="1:6" ht="16.5">
      <c r="A13" s="2" t="s">
        <v>109</v>
      </c>
      <c r="B13" s="21">
        <v>4.2477</v>
      </c>
      <c r="C13" s="4" t="s">
        <v>92</v>
      </c>
      <c r="D13" s="4"/>
      <c r="E13" s="1"/>
      <c r="F13" s="1"/>
    </row>
    <row r="14" spans="1:6" ht="16.5">
      <c r="A14" s="2" t="s">
        <v>110</v>
      </c>
      <c r="B14" s="20">
        <v>46049</v>
      </c>
      <c r="C14" s="4" t="s">
        <v>92</v>
      </c>
      <c r="D14" s="4"/>
      <c r="E14" s="1"/>
      <c r="F14" s="1"/>
    </row>
    <row r="15" spans="1:6" ht="16.5">
      <c r="A15" s="2" t="s">
        <v>111</v>
      </c>
      <c r="B15" s="5" t="s">
        <v>1578</v>
      </c>
      <c r="C15" s="4" t="s">
        <v>95</v>
      </c>
      <c r="D15" s="4" t="s">
        <v>112</v>
      </c>
      <c r="E15" s="1"/>
      <c r="F15" s="1"/>
    </row>
    <row r="16" spans="1:6" ht="16.5">
      <c r="A16" s="2" t="s">
        <v>113</v>
      </c>
      <c r="B16" s="5" t="s">
        <v>114</v>
      </c>
      <c r="C16" s="4" t="s">
        <v>92</v>
      </c>
      <c r="D16" s="4"/>
      <c r="E16" s="1"/>
      <c r="F16" s="1"/>
    </row>
    <row r="17" spans="1:6" ht="16.5">
      <c r="A17" s="2" t="s">
        <v>115</v>
      </c>
      <c r="B17" s="22">
        <v>1</v>
      </c>
      <c r="C17" s="4" t="s">
        <v>92</v>
      </c>
      <c r="D17" s="4" t="s">
        <v>116</v>
      </c>
      <c r="E17" s="1"/>
      <c r="F17" s="1"/>
    </row>
    <row r="18" spans="1:6" ht="16.5">
      <c r="A18" s="2" t="s">
        <v>89</v>
      </c>
      <c r="B18" s="5" t="s">
        <v>117</v>
      </c>
      <c r="C18" s="4" t="s">
        <v>92</v>
      </c>
      <c r="D18" s="4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 s="13" customFormat="1" ht="20.100000000000001" customHeight="1">
      <c r="A21" s="32" t="s">
        <v>118</v>
      </c>
      <c r="B21" s="30"/>
      <c r="C21" s="30"/>
      <c r="D21" s="30"/>
      <c r="E21" s="30"/>
      <c r="F21" s="30"/>
    </row>
    <row r="22" spans="1:6" ht="16.5">
      <c r="A22" s="2" t="s">
        <v>119</v>
      </c>
      <c r="B22" s="6">
        <f>IFERROR(YEAR(B14),"")</f>
        <v>2026</v>
      </c>
      <c r="C22" s="4" t="s">
        <v>120</v>
      </c>
      <c r="D22" s="1"/>
      <c r="E22" s="1"/>
      <c r="F22" s="1"/>
    </row>
    <row r="23" spans="1:6" ht="16.5">
      <c r="A23" s="2" t="s">
        <v>121</v>
      </c>
      <c r="B23" s="23">
        <f>IFERROR(B11+B12,"")</f>
        <v>44.572400000000002</v>
      </c>
      <c r="C23" s="4" t="s">
        <v>120</v>
      </c>
      <c r="D23" s="1"/>
      <c r="E23" s="1"/>
      <c r="F23" s="1"/>
    </row>
    <row r="24" spans="1:6" ht="16.5">
      <c r="A24" s="2" t="s">
        <v>122</v>
      </c>
      <c r="B24" s="15">
        <f>IFERROR(B11/B23,"")</f>
        <v>0.6112033455681094</v>
      </c>
      <c r="C24" s="4" t="s">
        <v>120</v>
      </c>
      <c r="D24" s="1"/>
      <c r="E24" s="1"/>
      <c r="F24" s="1"/>
    </row>
    <row r="25" spans="1:6" ht="16.5">
      <c r="A25" s="2" t="s">
        <v>123</v>
      </c>
      <c r="B25" s="24">
        <f>IFERROR(B13*'01_설정'!B26,"")</f>
        <v>27610050</v>
      </c>
      <c r="C25" s="4" t="s">
        <v>124</v>
      </c>
      <c r="D25" s="1"/>
      <c r="E25" s="1"/>
      <c r="F25" s="1"/>
    </row>
    <row r="26" spans="1:6" ht="16.5">
      <c r="A26" s="2" t="s">
        <v>125</v>
      </c>
      <c r="B26" s="24">
        <f>IFERROR(B11*'01_설정'!B27*'01_설정'!B28,"")</f>
        <v>57209880</v>
      </c>
      <c r="C26" s="4" t="s">
        <v>126</v>
      </c>
      <c r="D26" s="1"/>
      <c r="E26" s="1"/>
      <c r="F26" s="1"/>
    </row>
    <row r="27" spans="1:6" ht="16.5">
      <c r="A27" s="2" t="s">
        <v>127</v>
      </c>
      <c r="B27" s="25">
        <f>IFERROR(MIN(MAX(B25/(B25+B26),'01_설정'!B29),'01_설정'!B30),"")</f>
        <v>0.32551370886535747</v>
      </c>
      <c r="C27" s="4" t="s">
        <v>128</v>
      </c>
      <c r="D27" s="1"/>
      <c r="E27" s="1"/>
      <c r="F27" s="1"/>
    </row>
    <row r="28" spans="1:6" ht="16.5">
      <c r="A28" s="2" t="s">
        <v>129</v>
      </c>
      <c r="B28" s="25">
        <f>IFERROR(1-B27,"")</f>
        <v>0.67448629113464253</v>
      </c>
      <c r="C28" s="4" t="s">
        <v>128</v>
      </c>
      <c r="D28" s="1"/>
      <c r="E28" s="1"/>
      <c r="F28" s="1"/>
    </row>
  </sheetData>
  <mergeCells count="2">
    <mergeCell ref="A21:F21"/>
    <mergeCell ref="A1:F1"/>
  </mergeCells>
  <phoneticPr fontId="14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H11"/>
  <sheetViews>
    <sheetView showGridLines="0" workbookViewId="0">
      <selection sqref="A1:H1"/>
    </sheetView>
  </sheetViews>
  <sheetFormatPr defaultRowHeight="15"/>
  <cols>
    <col min="1" max="1" width="14" style="13" customWidth="1"/>
    <col min="2" max="2" width="25.42578125" style="13" customWidth="1"/>
    <col min="3" max="3" width="82.42578125" style="13" customWidth="1"/>
    <col min="4" max="4" width="42.28515625" style="13" customWidth="1"/>
    <col min="5" max="5" width="18" style="13" customWidth="1"/>
    <col min="6" max="8" width="12" style="13" customWidth="1"/>
  </cols>
  <sheetData>
    <row r="1" spans="1:8" s="13" customFormat="1" ht="24" customHeight="1">
      <c r="A1" s="31" t="s">
        <v>130</v>
      </c>
      <c r="B1" s="30"/>
      <c r="C1" s="30"/>
      <c r="D1" s="30"/>
      <c r="E1" s="30"/>
      <c r="F1" s="30"/>
      <c r="G1" s="30"/>
      <c r="H1" s="30"/>
    </row>
    <row r="2" spans="1:8">
      <c r="A2" s="1"/>
      <c r="B2" s="1"/>
      <c r="C2" s="1"/>
      <c r="D2" s="1"/>
      <c r="E2" s="1"/>
      <c r="F2" s="1"/>
      <c r="G2" s="1"/>
      <c r="H2" s="1"/>
    </row>
    <row r="3" spans="1:8" s="13" customFormat="1" ht="20.100000000000001" customHeight="1">
      <c r="A3" s="32" t="s">
        <v>131</v>
      </c>
      <c r="B3" s="30"/>
      <c r="C3" s="30"/>
      <c r="D3" s="30"/>
      <c r="E3" s="30"/>
      <c r="F3" s="30"/>
      <c r="G3" s="30"/>
      <c r="H3" s="30"/>
    </row>
    <row r="4" spans="1:8" ht="16.5">
      <c r="A4" s="3" t="s">
        <v>132</v>
      </c>
      <c r="B4" s="3" t="s">
        <v>133</v>
      </c>
      <c r="C4" s="3" t="s">
        <v>134</v>
      </c>
      <c r="D4" s="3" t="s">
        <v>38</v>
      </c>
      <c r="E4" s="3" t="s">
        <v>135</v>
      </c>
      <c r="F4" s="1"/>
      <c r="G4" s="1"/>
      <c r="H4" s="1"/>
    </row>
    <row r="5" spans="1:8" ht="16.5">
      <c r="A5" s="7" t="s">
        <v>136</v>
      </c>
      <c r="B5" s="8" t="s">
        <v>137</v>
      </c>
      <c r="C5" s="9">
        <f>'01_설정'!B18</f>
        <v>1</v>
      </c>
      <c r="D5" s="8" t="s">
        <v>138</v>
      </c>
      <c r="E5" s="10" t="s">
        <v>139</v>
      </c>
      <c r="F5" s="1"/>
      <c r="G5" s="1"/>
      <c r="H5" s="1"/>
    </row>
    <row r="6" spans="1:8" ht="16.5">
      <c r="A6" s="7" t="s">
        <v>140</v>
      </c>
      <c r="B6" s="8" t="s">
        <v>141</v>
      </c>
      <c r="C6" s="16" t="s">
        <v>142</v>
      </c>
      <c r="D6" s="8" t="s">
        <v>143</v>
      </c>
      <c r="E6" s="10" t="s">
        <v>144</v>
      </c>
      <c r="F6" s="1"/>
      <c r="G6" s="1"/>
      <c r="H6" s="1"/>
    </row>
    <row r="7" spans="1:8" ht="16.5">
      <c r="A7" s="7" t="s">
        <v>145</v>
      </c>
      <c r="B7" s="8" t="s">
        <v>146</v>
      </c>
      <c r="C7" s="9" t="s">
        <v>147</v>
      </c>
      <c r="D7" s="8" t="s">
        <v>148</v>
      </c>
      <c r="E7" s="10" t="s">
        <v>149</v>
      </c>
      <c r="F7" s="1"/>
      <c r="G7" s="1"/>
      <c r="H7" s="1"/>
    </row>
    <row r="8" spans="1:8" ht="16.5">
      <c r="A8" s="7" t="s">
        <v>150</v>
      </c>
      <c r="B8" s="8" t="s">
        <v>151</v>
      </c>
      <c r="C8" s="9" t="s">
        <v>152</v>
      </c>
      <c r="D8" s="8" t="s">
        <v>153</v>
      </c>
      <c r="E8" s="10" t="s">
        <v>154</v>
      </c>
      <c r="F8" s="1"/>
      <c r="G8" s="1"/>
      <c r="H8" s="1"/>
    </row>
    <row r="9" spans="1:8" ht="16.5">
      <c r="A9" s="7" t="s">
        <v>155</v>
      </c>
      <c r="B9" s="8" t="s">
        <v>156</v>
      </c>
      <c r="C9" s="9" t="s">
        <v>157</v>
      </c>
      <c r="D9" s="8" t="s">
        <v>158</v>
      </c>
      <c r="E9" s="10" t="s">
        <v>159</v>
      </c>
      <c r="F9" s="1"/>
      <c r="G9" s="1"/>
      <c r="H9" s="1"/>
    </row>
    <row r="10" spans="1:8" ht="16.5">
      <c r="A10" s="7" t="s">
        <v>160</v>
      </c>
      <c r="B10" s="8" t="s">
        <v>161</v>
      </c>
      <c r="C10" s="9">
        <f>'02_대상물건입력'!B17</f>
        <v>1</v>
      </c>
      <c r="D10" s="8" t="s">
        <v>162</v>
      </c>
      <c r="E10" s="10" t="s">
        <v>163</v>
      </c>
      <c r="F10" s="1"/>
      <c r="G10" s="1"/>
      <c r="H10" s="1"/>
    </row>
    <row r="11" spans="1:8" ht="16.5">
      <c r="A11" s="7" t="s">
        <v>164</v>
      </c>
      <c r="B11" s="8" t="s">
        <v>165</v>
      </c>
      <c r="C11" s="9" t="s">
        <v>166</v>
      </c>
      <c r="D11" s="8" t="s">
        <v>167</v>
      </c>
      <c r="E11" s="10" t="s">
        <v>168</v>
      </c>
      <c r="F11" s="1"/>
      <c r="G11" s="1"/>
      <c r="H11" s="1"/>
    </row>
  </sheetData>
  <mergeCells count="2">
    <mergeCell ref="A3:H3"/>
    <mergeCell ref="A1:H1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R3003"/>
  <sheetViews>
    <sheetView showGridLines="0" workbookViewId="0">
      <selection activeCell="P10" sqref="P10"/>
    </sheetView>
  </sheetViews>
  <sheetFormatPr defaultRowHeight="15"/>
  <cols>
    <col min="1" max="1" width="7.42578125" style="13" customWidth="1"/>
    <col min="2" max="2" width="28.42578125" style="13" bestFit="1" customWidth="1"/>
    <col min="3" max="3" width="7" style="13" bestFit="1" customWidth="1"/>
    <col min="4" max="4" width="6" style="13" bestFit="1" customWidth="1"/>
    <col min="5" max="5" width="8.28515625" style="13" customWidth="1"/>
    <col min="6" max="6" width="30.28515625" style="13" bestFit="1" customWidth="1"/>
    <col min="7" max="7" width="13.85546875" style="13" bestFit="1" customWidth="1"/>
    <col min="8" max="8" width="10.28515625" style="19" bestFit="1" customWidth="1"/>
    <col min="9" max="9" width="8.140625" style="13" bestFit="1" customWidth="1"/>
    <col min="10" max="10" width="17" style="13" customWidth="1"/>
    <col min="11" max="11" width="4" style="13" bestFit="1" customWidth="1"/>
    <col min="12" max="12" width="10.28515625" style="13" bestFit="1" customWidth="1"/>
    <col min="13" max="13" width="8.140625" style="13" bestFit="1" customWidth="1"/>
    <col min="14" max="14" width="10.28515625" style="13" bestFit="1" customWidth="1"/>
    <col min="15" max="15" width="20.85546875" bestFit="1" customWidth="1"/>
    <col min="16" max="16" width="17.5703125" style="13" bestFit="1" customWidth="1"/>
    <col min="17" max="17" width="10.28515625" bestFit="1" customWidth="1"/>
    <col min="18" max="18" width="35.140625" bestFit="1" customWidth="1"/>
  </cols>
  <sheetData>
    <row r="1" spans="1:18" s="13" customFormat="1" ht="24" customHeight="1">
      <c r="A1" s="31" t="s">
        <v>169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8" ht="15.75">
      <c r="A2" s="34" t="s">
        <v>170</v>
      </c>
      <c r="B2" s="30"/>
      <c r="C2" s="30"/>
      <c r="D2" s="30"/>
      <c r="E2" s="30"/>
      <c r="F2" s="30"/>
      <c r="G2" s="30"/>
      <c r="H2" s="35"/>
      <c r="I2" s="30"/>
      <c r="J2" s="30"/>
      <c r="K2" s="30"/>
      <c r="L2" s="30"/>
      <c r="M2" s="30"/>
      <c r="N2" s="30"/>
    </row>
    <row r="3" spans="1:18">
      <c r="A3" s="1"/>
      <c r="B3" s="1"/>
      <c r="C3" s="1"/>
      <c r="D3" s="1"/>
      <c r="E3" s="1"/>
      <c r="F3" s="1"/>
      <c r="G3" s="1"/>
      <c r="H3" s="17"/>
      <c r="I3" s="1"/>
      <c r="J3" s="1"/>
      <c r="K3" s="1"/>
      <c r="L3" s="1"/>
      <c r="M3" s="1"/>
      <c r="N3" s="1"/>
    </row>
    <row r="4" spans="1:18">
      <c r="A4" s="45" t="s">
        <v>171</v>
      </c>
      <c r="B4" s="46" t="s">
        <v>172</v>
      </c>
      <c r="C4" s="46" t="s">
        <v>173</v>
      </c>
      <c r="D4" s="46" t="s">
        <v>174</v>
      </c>
      <c r="E4" s="47" t="s">
        <v>175</v>
      </c>
      <c r="F4" s="48" t="s">
        <v>176</v>
      </c>
      <c r="G4" s="48" t="s">
        <v>177</v>
      </c>
      <c r="H4" s="48" t="s">
        <v>178</v>
      </c>
      <c r="I4" s="46" t="s">
        <v>179</v>
      </c>
      <c r="J4" s="46" t="s">
        <v>180</v>
      </c>
      <c r="K4" s="46" t="s">
        <v>106</v>
      </c>
      <c r="L4" s="46" t="s">
        <v>181</v>
      </c>
      <c r="M4" s="46" t="s">
        <v>182</v>
      </c>
      <c r="N4" s="46" t="s">
        <v>119</v>
      </c>
      <c r="O4" s="46" t="s">
        <v>183</v>
      </c>
      <c r="P4" s="46" t="s">
        <v>184</v>
      </c>
      <c r="Q4" s="46" t="s">
        <v>185</v>
      </c>
      <c r="R4" s="46" t="s">
        <v>186</v>
      </c>
    </row>
    <row r="5" spans="1:18">
      <c r="A5" s="49">
        <v>1</v>
      </c>
      <c r="B5" s="49" t="s">
        <v>187</v>
      </c>
      <c r="C5" s="49" t="s">
        <v>188</v>
      </c>
      <c r="D5" s="50" t="s">
        <v>189</v>
      </c>
      <c r="E5" s="51" t="s">
        <v>190</v>
      </c>
      <c r="F5" s="52" t="s">
        <v>191</v>
      </c>
      <c r="G5" s="52" t="s">
        <v>192</v>
      </c>
      <c r="H5" s="52" t="s">
        <v>193</v>
      </c>
      <c r="I5" s="53" t="s">
        <v>194</v>
      </c>
      <c r="J5" s="53" t="s">
        <v>195</v>
      </c>
      <c r="K5" s="49" t="s">
        <v>196</v>
      </c>
      <c r="L5" s="49" t="s">
        <v>197</v>
      </c>
      <c r="M5" s="49" t="s">
        <v>197</v>
      </c>
      <c r="N5" s="49" t="s">
        <v>198</v>
      </c>
      <c r="O5" s="49" t="s">
        <v>199</v>
      </c>
      <c r="P5" s="54" t="s">
        <v>200</v>
      </c>
      <c r="Q5" s="49" t="s">
        <v>201</v>
      </c>
      <c r="R5" s="49" t="s">
        <v>202</v>
      </c>
    </row>
    <row r="6" spans="1:18">
      <c r="A6" s="49">
        <v>2</v>
      </c>
      <c r="B6" s="49" t="s">
        <v>187</v>
      </c>
      <c r="C6" s="49" t="s">
        <v>188</v>
      </c>
      <c r="D6" s="50" t="s">
        <v>189</v>
      </c>
      <c r="E6" s="51" t="s">
        <v>190</v>
      </c>
      <c r="F6" s="52" t="s">
        <v>191</v>
      </c>
      <c r="G6" s="52" t="s">
        <v>192</v>
      </c>
      <c r="H6" s="52" t="s">
        <v>203</v>
      </c>
      <c r="I6" s="53" t="s">
        <v>204</v>
      </c>
      <c r="J6" s="53" t="s">
        <v>205</v>
      </c>
      <c r="K6" s="49" t="s">
        <v>196</v>
      </c>
      <c r="L6" s="49" t="s">
        <v>197</v>
      </c>
      <c r="M6" s="49" t="s">
        <v>197</v>
      </c>
      <c r="N6" s="49" t="s">
        <v>198</v>
      </c>
      <c r="O6" s="49" t="s">
        <v>199</v>
      </c>
      <c r="P6" s="54" t="s">
        <v>200</v>
      </c>
      <c r="Q6" s="49" t="s">
        <v>201</v>
      </c>
      <c r="R6" s="49" t="s">
        <v>202</v>
      </c>
    </row>
    <row r="7" spans="1:18">
      <c r="A7" s="49">
        <v>3</v>
      </c>
      <c r="B7" s="49" t="s">
        <v>187</v>
      </c>
      <c r="C7" s="49" t="s">
        <v>206</v>
      </c>
      <c r="D7" s="50" t="s">
        <v>207</v>
      </c>
      <c r="E7" s="51" t="s">
        <v>208</v>
      </c>
      <c r="F7" s="55" t="s">
        <v>209</v>
      </c>
      <c r="G7" s="52" t="s">
        <v>210</v>
      </c>
      <c r="H7" s="52" t="s">
        <v>203</v>
      </c>
      <c r="I7" s="53" t="s">
        <v>211</v>
      </c>
      <c r="J7" s="53" t="s">
        <v>212</v>
      </c>
      <c r="K7" s="49" t="s">
        <v>213</v>
      </c>
      <c r="L7" s="49" t="s">
        <v>214</v>
      </c>
      <c r="M7" s="49" t="s">
        <v>197</v>
      </c>
      <c r="N7" s="49" t="s">
        <v>215</v>
      </c>
      <c r="O7" s="49" t="s">
        <v>216</v>
      </c>
      <c r="P7" s="54" t="s">
        <v>200</v>
      </c>
      <c r="Q7" s="49" t="s">
        <v>201</v>
      </c>
      <c r="R7" s="49" t="s">
        <v>217</v>
      </c>
    </row>
    <row r="8" spans="1:18">
      <c r="A8" s="49">
        <v>4</v>
      </c>
      <c r="B8" s="49" t="s">
        <v>187</v>
      </c>
      <c r="C8" s="49" t="s">
        <v>218</v>
      </c>
      <c r="D8" s="50" t="s">
        <v>219</v>
      </c>
      <c r="E8" s="51" t="s">
        <v>190</v>
      </c>
      <c r="F8" s="52" t="s">
        <v>220</v>
      </c>
      <c r="G8" s="52" t="s">
        <v>221</v>
      </c>
      <c r="H8" s="52" t="s">
        <v>222</v>
      </c>
      <c r="I8" s="53" t="s">
        <v>223</v>
      </c>
      <c r="J8" s="53" t="s">
        <v>224</v>
      </c>
      <c r="K8" s="49" t="s">
        <v>194</v>
      </c>
      <c r="L8" s="49" t="s">
        <v>197</v>
      </c>
      <c r="M8" s="49" t="s">
        <v>197</v>
      </c>
      <c r="N8" s="49" t="s">
        <v>198</v>
      </c>
      <c r="O8" s="49" t="s">
        <v>225</v>
      </c>
      <c r="P8" s="54" t="s">
        <v>200</v>
      </c>
      <c r="Q8" s="49" t="s">
        <v>201</v>
      </c>
      <c r="R8" s="49" t="s">
        <v>217</v>
      </c>
    </row>
    <row r="9" spans="1:18">
      <c r="A9" s="49">
        <v>5</v>
      </c>
      <c r="B9" s="49" t="s">
        <v>187</v>
      </c>
      <c r="C9" s="49" t="s">
        <v>218</v>
      </c>
      <c r="D9" s="50" t="s">
        <v>219</v>
      </c>
      <c r="E9" s="51" t="s">
        <v>190</v>
      </c>
      <c r="F9" s="52" t="s">
        <v>220</v>
      </c>
      <c r="G9" s="52" t="s">
        <v>221</v>
      </c>
      <c r="H9" s="52" t="s">
        <v>222</v>
      </c>
      <c r="I9" s="53" t="s">
        <v>223</v>
      </c>
      <c r="J9" s="53" t="s">
        <v>226</v>
      </c>
      <c r="K9" s="49" t="s">
        <v>227</v>
      </c>
      <c r="L9" s="49" t="s">
        <v>197</v>
      </c>
      <c r="M9" s="49" t="s">
        <v>197</v>
      </c>
      <c r="N9" s="49" t="s">
        <v>198</v>
      </c>
      <c r="O9" s="49" t="s">
        <v>225</v>
      </c>
      <c r="P9" s="54" t="s">
        <v>200</v>
      </c>
      <c r="Q9" s="49" t="s">
        <v>228</v>
      </c>
      <c r="R9" s="54" t="s">
        <v>200</v>
      </c>
    </row>
    <row r="10" spans="1:18">
      <c r="A10" s="49">
        <v>6</v>
      </c>
      <c r="B10" s="49" t="s">
        <v>187</v>
      </c>
      <c r="C10" s="49" t="s">
        <v>218</v>
      </c>
      <c r="D10" s="50" t="s">
        <v>219</v>
      </c>
      <c r="E10" s="51" t="s">
        <v>190</v>
      </c>
      <c r="F10" s="52" t="s">
        <v>220</v>
      </c>
      <c r="G10" s="52" t="s">
        <v>221</v>
      </c>
      <c r="H10" s="52" t="s">
        <v>222</v>
      </c>
      <c r="I10" s="53" t="s">
        <v>223</v>
      </c>
      <c r="J10" s="53" t="s">
        <v>224</v>
      </c>
      <c r="K10" s="49" t="s">
        <v>194</v>
      </c>
      <c r="L10" s="49" t="s">
        <v>197</v>
      </c>
      <c r="M10" s="49" t="s">
        <v>197</v>
      </c>
      <c r="N10" s="49" t="s">
        <v>198</v>
      </c>
      <c r="O10" s="49" t="s">
        <v>225</v>
      </c>
      <c r="P10" s="54" t="s">
        <v>200</v>
      </c>
      <c r="Q10" s="49" t="s">
        <v>201</v>
      </c>
      <c r="R10" s="49" t="s">
        <v>217</v>
      </c>
    </row>
    <row r="11" spans="1:18">
      <c r="A11" s="49">
        <v>7</v>
      </c>
      <c r="B11" s="49" t="s">
        <v>187</v>
      </c>
      <c r="C11" s="49" t="s">
        <v>229</v>
      </c>
      <c r="D11" s="50" t="s">
        <v>230</v>
      </c>
      <c r="E11" s="51" t="s">
        <v>231</v>
      </c>
      <c r="F11" s="55" t="s">
        <v>232</v>
      </c>
      <c r="G11" s="52" t="s">
        <v>233</v>
      </c>
      <c r="H11" s="52" t="s">
        <v>222</v>
      </c>
      <c r="I11" s="53" t="s">
        <v>234</v>
      </c>
      <c r="J11" s="53" t="s">
        <v>235</v>
      </c>
      <c r="K11" s="49" t="s">
        <v>236</v>
      </c>
      <c r="L11" s="49" t="s">
        <v>197</v>
      </c>
      <c r="M11" s="49" t="s">
        <v>197</v>
      </c>
      <c r="N11" s="49" t="s">
        <v>237</v>
      </c>
      <c r="O11" s="49" t="s">
        <v>238</v>
      </c>
      <c r="P11" s="54" t="s">
        <v>200</v>
      </c>
      <c r="Q11" s="49" t="s">
        <v>201</v>
      </c>
      <c r="R11" s="49" t="s">
        <v>217</v>
      </c>
    </row>
    <row r="12" spans="1:18">
      <c r="A12" s="49">
        <v>8</v>
      </c>
      <c r="B12" s="49" t="s">
        <v>187</v>
      </c>
      <c r="C12" s="49" t="s">
        <v>239</v>
      </c>
      <c r="D12" s="50" t="s">
        <v>240</v>
      </c>
      <c r="E12" s="51" t="s">
        <v>241</v>
      </c>
      <c r="F12" s="55" t="s">
        <v>242</v>
      </c>
      <c r="G12" s="52" t="s">
        <v>243</v>
      </c>
      <c r="H12" s="52" t="s">
        <v>222</v>
      </c>
      <c r="I12" s="53" t="s">
        <v>234</v>
      </c>
      <c r="J12" s="53" t="s">
        <v>244</v>
      </c>
      <c r="K12" s="49" t="s">
        <v>245</v>
      </c>
      <c r="L12" s="49" t="s">
        <v>197</v>
      </c>
      <c r="M12" s="49" t="s">
        <v>197</v>
      </c>
      <c r="N12" s="49" t="s">
        <v>246</v>
      </c>
      <c r="O12" s="49" t="s">
        <v>247</v>
      </c>
      <c r="P12" s="54" t="s">
        <v>200</v>
      </c>
      <c r="Q12" s="49" t="s">
        <v>201</v>
      </c>
      <c r="R12" s="49" t="s">
        <v>217</v>
      </c>
    </row>
    <row r="13" spans="1:18">
      <c r="A13" s="49">
        <v>9</v>
      </c>
      <c r="B13" s="49" t="s">
        <v>187</v>
      </c>
      <c r="C13" s="49" t="s">
        <v>229</v>
      </c>
      <c r="D13" s="50" t="s">
        <v>230</v>
      </c>
      <c r="E13" s="51" t="s">
        <v>231</v>
      </c>
      <c r="F13" s="55" t="s">
        <v>232</v>
      </c>
      <c r="G13" s="52" t="s">
        <v>248</v>
      </c>
      <c r="H13" s="52" t="s">
        <v>222</v>
      </c>
      <c r="I13" s="53" t="s">
        <v>249</v>
      </c>
      <c r="J13" s="53" t="s">
        <v>250</v>
      </c>
      <c r="K13" s="49" t="s">
        <v>236</v>
      </c>
      <c r="L13" s="49" t="s">
        <v>197</v>
      </c>
      <c r="M13" s="49" t="s">
        <v>197</v>
      </c>
      <c r="N13" s="49" t="s">
        <v>237</v>
      </c>
      <c r="O13" s="49" t="s">
        <v>238</v>
      </c>
      <c r="P13" s="54" t="s">
        <v>200</v>
      </c>
      <c r="Q13" s="49" t="s">
        <v>201</v>
      </c>
      <c r="R13" s="49" t="s">
        <v>217</v>
      </c>
    </row>
    <row r="14" spans="1:18">
      <c r="A14" s="49">
        <v>10</v>
      </c>
      <c r="B14" s="49" t="s">
        <v>187</v>
      </c>
      <c r="C14" s="49" t="s">
        <v>188</v>
      </c>
      <c r="D14" s="50" t="s">
        <v>189</v>
      </c>
      <c r="E14" s="51" t="s">
        <v>190</v>
      </c>
      <c r="F14" s="52" t="s">
        <v>191</v>
      </c>
      <c r="G14" s="52" t="s">
        <v>251</v>
      </c>
      <c r="H14" s="52" t="s">
        <v>222</v>
      </c>
      <c r="I14" s="53" t="s">
        <v>252</v>
      </c>
      <c r="J14" s="53" t="s">
        <v>253</v>
      </c>
      <c r="K14" s="49" t="s">
        <v>196</v>
      </c>
      <c r="L14" s="49" t="s">
        <v>197</v>
      </c>
      <c r="M14" s="49" t="s">
        <v>214</v>
      </c>
      <c r="N14" s="49" t="s">
        <v>198</v>
      </c>
      <c r="O14" s="49" t="s">
        <v>199</v>
      </c>
      <c r="P14" s="54" t="s">
        <v>200</v>
      </c>
      <c r="Q14" s="49" t="s">
        <v>201</v>
      </c>
      <c r="R14" s="49" t="s">
        <v>202</v>
      </c>
    </row>
    <row r="15" spans="1:18">
      <c r="A15" s="49">
        <v>11</v>
      </c>
      <c r="B15" s="49" t="s">
        <v>187</v>
      </c>
      <c r="C15" s="49" t="s">
        <v>239</v>
      </c>
      <c r="D15" s="50" t="s">
        <v>240</v>
      </c>
      <c r="E15" s="51" t="s">
        <v>241</v>
      </c>
      <c r="F15" s="55" t="s">
        <v>242</v>
      </c>
      <c r="G15" s="52" t="s">
        <v>254</v>
      </c>
      <c r="H15" s="52" t="s">
        <v>222</v>
      </c>
      <c r="I15" s="53" t="s">
        <v>255</v>
      </c>
      <c r="J15" s="53" t="s">
        <v>256</v>
      </c>
      <c r="K15" s="49" t="s">
        <v>257</v>
      </c>
      <c r="L15" s="49" t="s">
        <v>197</v>
      </c>
      <c r="M15" s="49" t="s">
        <v>197</v>
      </c>
      <c r="N15" s="49" t="s">
        <v>246</v>
      </c>
      <c r="O15" s="49" t="s">
        <v>247</v>
      </c>
      <c r="P15" s="54" t="s">
        <v>200</v>
      </c>
      <c r="Q15" s="49" t="s">
        <v>201</v>
      </c>
      <c r="R15" s="49" t="s">
        <v>217</v>
      </c>
    </row>
    <row r="16" spans="1:18">
      <c r="A16" s="49">
        <v>12</v>
      </c>
      <c r="B16" s="49" t="s">
        <v>187</v>
      </c>
      <c r="C16" s="49" t="s">
        <v>206</v>
      </c>
      <c r="D16" s="50" t="s">
        <v>207</v>
      </c>
      <c r="E16" s="51" t="s">
        <v>208</v>
      </c>
      <c r="F16" s="55" t="s">
        <v>209</v>
      </c>
      <c r="G16" s="52" t="s">
        <v>210</v>
      </c>
      <c r="H16" s="52" t="s">
        <v>222</v>
      </c>
      <c r="I16" s="53" t="s">
        <v>258</v>
      </c>
      <c r="J16" s="53" t="s">
        <v>259</v>
      </c>
      <c r="K16" s="49" t="s">
        <v>260</v>
      </c>
      <c r="L16" s="49" t="s">
        <v>197</v>
      </c>
      <c r="M16" s="49" t="s">
        <v>197</v>
      </c>
      <c r="N16" s="49" t="s">
        <v>215</v>
      </c>
      <c r="O16" s="49" t="s">
        <v>216</v>
      </c>
      <c r="P16" s="54" t="s">
        <v>200</v>
      </c>
      <c r="Q16" s="49" t="s">
        <v>201</v>
      </c>
      <c r="R16" s="49" t="s">
        <v>217</v>
      </c>
    </row>
    <row r="17" spans="1:18">
      <c r="A17" s="49">
        <v>13</v>
      </c>
      <c r="B17" s="49" t="s">
        <v>187</v>
      </c>
      <c r="C17" s="49" t="s">
        <v>261</v>
      </c>
      <c r="D17" s="50" t="s">
        <v>189</v>
      </c>
      <c r="E17" s="51" t="s">
        <v>262</v>
      </c>
      <c r="F17" s="52" t="s">
        <v>263</v>
      </c>
      <c r="G17" s="52" t="s">
        <v>264</v>
      </c>
      <c r="H17" s="52" t="s">
        <v>222</v>
      </c>
      <c r="I17" s="53" t="s">
        <v>260</v>
      </c>
      <c r="J17" s="53" t="s">
        <v>265</v>
      </c>
      <c r="K17" s="49" t="s">
        <v>236</v>
      </c>
      <c r="L17" s="49" t="s">
        <v>197</v>
      </c>
      <c r="M17" s="49" t="s">
        <v>197</v>
      </c>
      <c r="N17" s="49" t="s">
        <v>198</v>
      </c>
      <c r="O17" s="49" t="s">
        <v>266</v>
      </c>
      <c r="P17" s="54" t="s">
        <v>200</v>
      </c>
      <c r="Q17" s="49" t="s">
        <v>201</v>
      </c>
      <c r="R17" s="49" t="s">
        <v>217</v>
      </c>
    </row>
    <row r="18" spans="1:18">
      <c r="A18" s="49">
        <v>14</v>
      </c>
      <c r="B18" s="49" t="s">
        <v>187</v>
      </c>
      <c r="C18" s="49" t="s">
        <v>188</v>
      </c>
      <c r="D18" s="50" t="s">
        <v>189</v>
      </c>
      <c r="E18" s="51" t="s">
        <v>190</v>
      </c>
      <c r="F18" s="52" t="s">
        <v>191</v>
      </c>
      <c r="G18" s="52" t="s">
        <v>251</v>
      </c>
      <c r="H18" s="52" t="s">
        <v>222</v>
      </c>
      <c r="I18" s="53" t="s">
        <v>267</v>
      </c>
      <c r="J18" s="53" t="s">
        <v>253</v>
      </c>
      <c r="K18" s="49" t="s">
        <v>196</v>
      </c>
      <c r="L18" s="49" t="s">
        <v>214</v>
      </c>
      <c r="M18" s="49" t="s">
        <v>214</v>
      </c>
      <c r="N18" s="49" t="s">
        <v>198</v>
      </c>
      <c r="O18" s="49" t="s">
        <v>199</v>
      </c>
      <c r="P18" s="54" t="s">
        <v>268</v>
      </c>
      <c r="Q18" s="49" t="s">
        <v>201</v>
      </c>
      <c r="R18" s="49" t="s">
        <v>202</v>
      </c>
    </row>
    <row r="19" spans="1:18">
      <c r="A19" s="49">
        <v>15</v>
      </c>
      <c r="B19" s="49" t="s">
        <v>187</v>
      </c>
      <c r="C19" s="49" t="s">
        <v>188</v>
      </c>
      <c r="D19" s="50" t="s">
        <v>189</v>
      </c>
      <c r="E19" s="51" t="s">
        <v>190</v>
      </c>
      <c r="F19" s="52" t="s">
        <v>191</v>
      </c>
      <c r="G19" s="52" t="s">
        <v>269</v>
      </c>
      <c r="H19" s="52" t="s">
        <v>222</v>
      </c>
      <c r="I19" s="53" t="s">
        <v>270</v>
      </c>
      <c r="J19" s="53" t="s">
        <v>271</v>
      </c>
      <c r="K19" s="49" t="s">
        <v>194</v>
      </c>
      <c r="L19" s="49" t="s">
        <v>197</v>
      </c>
      <c r="M19" s="49" t="s">
        <v>197</v>
      </c>
      <c r="N19" s="49" t="s">
        <v>198</v>
      </c>
      <c r="O19" s="49" t="s">
        <v>199</v>
      </c>
      <c r="P19" s="54" t="s">
        <v>200</v>
      </c>
      <c r="Q19" s="49" t="s">
        <v>201</v>
      </c>
      <c r="R19" s="49" t="s">
        <v>202</v>
      </c>
    </row>
    <row r="20" spans="1:18">
      <c r="A20" s="49">
        <v>16</v>
      </c>
      <c r="B20" s="49" t="s">
        <v>187</v>
      </c>
      <c r="C20" s="49" t="s">
        <v>206</v>
      </c>
      <c r="D20" s="50" t="s">
        <v>207</v>
      </c>
      <c r="E20" s="51" t="s">
        <v>208</v>
      </c>
      <c r="F20" s="55" t="s">
        <v>209</v>
      </c>
      <c r="G20" s="52" t="s">
        <v>272</v>
      </c>
      <c r="H20" s="52" t="s">
        <v>273</v>
      </c>
      <c r="I20" s="53" t="s">
        <v>274</v>
      </c>
      <c r="J20" s="53" t="s">
        <v>275</v>
      </c>
      <c r="K20" s="49" t="s">
        <v>276</v>
      </c>
      <c r="L20" s="49" t="s">
        <v>197</v>
      </c>
      <c r="M20" s="49" t="s">
        <v>197</v>
      </c>
      <c r="N20" s="49" t="s">
        <v>215</v>
      </c>
      <c r="O20" s="49" t="s">
        <v>216</v>
      </c>
      <c r="P20" s="54" t="s">
        <v>200</v>
      </c>
      <c r="Q20" s="49" t="s">
        <v>201</v>
      </c>
      <c r="R20" s="49" t="s">
        <v>217</v>
      </c>
    </row>
    <row r="21" spans="1:18">
      <c r="A21" s="49">
        <v>17</v>
      </c>
      <c r="B21" s="49" t="s">
        <v>187</v>
      </c>
      <c r="C21" s="54" t="s">
        <v>239</v>
      </c>
      <c r="D21" s="50" t="s">
        <v>240</v>
      </c>
      <c r="E21" s="51" t="s">
        <v>241</v>
      </c>
      <c r="F21" s="55" t="s">
        <v>242</v>
      </c>
      <c r="G21" s="52" t="s">
        <v>254</v>
      </c>
      <c r="H21" s="52" t="s">
        <v>273</v>
      </c>
      <c r="I21" s="53" t="s">
        <v>204</v>
      </c>
      <c r="J21" s="53" t="s">
        <v>277</v>
      </c>
      <c r="K21" s="49" t="s">
        <v>196</v>
      </c>
      <c r="L21" s="49" t="s">
        <v>197</v>
      </c>
      <c r="M21" s="49" t="s">
        <v>197</v>
      </c>
      <c r="N21" s="49" t="s">
        <v>246</v>
      </c>
      <c r="O21" s="49" t="s">
        <v>247</v>
      </c>
      <c r="P21" s="54" t="s">
        <v>200</v>
      </c>
      <c r="Q21" s="49" t="s">
        <v>201</v>
      </c>
      <c r="R21" s="49" t="s">
        <v>217</v>
      </c>
    </row>
    <row r="22" spans="1:18">
      <c r="A22" s="49">
        <v>18</v>
      </c>
      <c r="B22" s="49" t="s">
        <v>187</v>
      </c>
      <c r="C22" s="49" t="s">
        <v>278</v>
      </c>
      <c r="D22" s="50" t="s">
        <v>279</v>
      </c>
      <c r="E22" s="51" t="s">
        <v>280</v>
      </c>
      <c r="F22" s="52" t="s">
        <v>281</v>
      </c>
      <c r="G22" s="52" t="s">
        <v>282</v>
      </c>
      <c r="H22" s="52" t="s">
        <v>273</v>
      </c>
      <c r="I22" s="53" t="s">
        <v>258</v>
      </c>
      <c r="J22" s="53" t="s">
        <v>283</v>
      </c>
      <c r="K22" s="49" t="s">
        <v>213</v>
      </c>
      <c r="L22" s="49" t="s">
        <v>197</v>
      </c>
      <c r="M22" s="49" t="s">
        <v>197</v>
      </c>
      <c r="N22" s="49" t="s">
        <v>284</v>
      </c>
      <c r="O22" s="49" t="s">
        <v>285</v>
      </c>
      <c r="P22" s="54" t="s">
        <v>200</v>
      </c>
      <c r="Q22" s="49" t="s">
        <v>201</v>
      </c>
      <c r="R22" s="49" t="s">
        <v>217</v>
      </c>
    </row>
    <row r="23" spans="1:18">
      <c r="A23" s="49">
        <v>19</v>
      </c>
      <c r="B23" s="49" t="s">
        <v>187</v>
      </c>
      <c r="C23" s="49" t="s">
        <v>218</v>
      </c>
      <c r="D23" s="50" t="s">
        <v>219</v>
      </c>
      <c r="E23" s="51" t="s">
        <v>190</v>
      </c>
      <c r="F23" s="52" t="s">
        <v>220</v>
      </c>
      <c r="G23" s="52" t="s">
        <v>221</v>
      </c>
      <c r="H23" s="52" t="s">
        <v>273</v>
      </c>
      <c r="I23" s="53" t="s">
        <v>276</v>
      </c>
      <c r="J23" s="53" t="s">
        <v>226</v>
      </c>
      <c r="K23" s="49" t="s">
        <v>196</v>
      </c>
      <c r="L23" s="49" t="s">
        <v>214</v>
      </c>
      <c r="M23" s="49" t="s">
        <v>197</v>
      </c>
      <c r="N23" s="49" t="s">
        <v>198</v>
      </c>
      <c r="O23" s="49" t="s">
        <v>225</v>
      </c>
      <c r="P23" s="54" t="s">
        <v>200</v>
      </c>
      <c r="Q23" s="49" t="s">
        <v>228</v>
      </c>
      <c r="R23" s="54" t="s">
        <v>200</v>
      </c>
    </row>
    <row r="24" spans="1:18">
      <c r="A24" s="49">
        <v>20</v>
      </c>
      <c r="B24" s="49" t="s">
        <v>187</v>
      </c>
      <c r="C24" s="49" t="s">
        <v>218</v>
      </c>
      <c r="D24" s="50" t="s">
        <v>219</v>
      </c>
      <c r="E24" s="51" t="s">
        <v>190</v>
      </c>
      <c r="F24" s="52" t="s">
        <v>220</v>
      </c>
      <c r="G24" s="52" t="s">
        <v>286</v>
      </c>
      <c r="H24" s="52" t="s">
        <v>273</v>
      </c>
      <c r="I24" s="53" t="s">
        <v>276</v>
      </c>
      <c r="J24" s="53" t="s">
        <v>287</v>
      </c>
      <c r="K24" s="49" t="s">
        <v>236</v>
      </c>
      <c r="L24" s="49" t="s">
        <v>214</v>
      </c>
      <c r="M24" s="49" t="s">
        <v>197</v>
      </c>
      <c r="N24" s="49" t="s">
        <v>198</v>
      </c>
      <c r="O24" s="49" t="s">
        <v>225</v>
      </c>
      <c r="P24" s="54" t="s">
        <v>200</v>
      </c>
      <c r="Q24" s="49" t="s">
        <v>228</v>
      </c>
      <c r="R24" s="54" t="s">
        <v>200</v>
      </c>
    </row>
    <row r="25" spans="1:18">
      <c r="A25" s="49">
        <v>21</v>
      </c>
      <c r="B25" s="49" t="s">
        <v>187</v>
      </c>
      <c r="C25" s="49" t="s">
        <v>218</v>
      </c>
      <c r="D25" s="50" t="s">
        <v>219</v>
      </c>
      <c r="E25" s="51" t="s">
        <v>190</v>
      </c>
      <c r="F25" s="52" t="s">
        <v>220</v>
      </c>
      <c r="G25" s="52" t="s">
        <v>221</v>
      </c>
      <c r="H25" s="52" t="s">
        <v>273</v>
      </c>
      <c r="I25" s="53" t="s">
        <v>276</v>
      </c>
      <c r="J25" s="53" t="s">
        <v>226</v>
      </c>
      <c r="K25" s="49" t="s">
        <v>288</v>
      </c>
      <c r="L25" s="49" t="s">
        <v>214</v>
      </c>
      <c r="M25" s="49" t="s">
        <v>197</v>
      </c>
      <c r="N25" s="49" t="s">
        <v>198</v>
      </c>
      <c r="O25" s="49" t="s">
        <v>225</v>
      </c>
      <c r="P25" s="54" t="s">
        <v>200</v>
      </c>
      <c r="Q25" s="49" t="s">
        <v>228</v>
      </c>
      <c r="R25" s="54" t="s">
        <v>200</v>
      </c>
    </row>
    <row r="26" spans="1:18">
      <c r="A26" s="49">
        <v>22</v>
      </c>
      <c r="B26" s="49" t="s">
        <v>187</v>
      </c>
      <c r="C26" s="49" t="s">
        <v>218</v>
      </c>
      <c r="D26" s="50" t="s">
        <v>219</v>
      </c>
      <c r="E26" s="51" t="s">
        <v>190</v>
      </c>
      <c r="F26" s="52" t="s">
        <v>220</v>
      </c>
      <c r="G26" s="52" t="s">
        <v>221</v>
      </c>
      <c r="H26" s="52" t="s">
        <v>273</v>
      </c>
      <c r="I26" s="53" t="s">
        <v>276</v>
      </c>
      <c r="J26" s="53" t="s">
        <v>226</v>
      </c>
      <c r="K26" s="49" t="s">
        <v>288</v>
      </c>
      <c r="L26" s="49" t="s">
        <v>214</v>
      </c>
      <c r="M26" s="49" t="s">
        <v>197</v>
      </c>
      <c r="N26" s="49" t="s">
        <v>198</v>
      </c>
      <c r="O26" s="49" t="s">
        <v>225</v>
      </c>
      <c r="P26" s="54" t="s">
        <v>200</v>
      </c>
      <c r="Q26" s="49" t="s">
        <v>228</v>
      </c>
      <c r="R26" s="54" t="s">
        <v>200</v>
      </c>
    </row>
    <row r="27" spans="1:18">
      <c r="A27" s="49">
        <v>23</v>
      </c>
      <c r="B27" s="49" t="s">
        <v>187</v>
      </c>
      <c r="C27" s="49" t="s">
        <v>239</v>
      </c>
      <c r="D27" s="50" t="s">
        <v>240</v>
      </c>
      <c r="E27" s="51" t="s">
        <v>241</v>
      </c>
      <c r="F27" s="55" t="s">
        <v>242</v>
      </c>
      <c r="G27" s="52" t="s">
        <v>243</v>
      </c>
      <c r="H27" s="52" t="s">
        <v>273</v>
      </c>
      <c r="I27" s="53" t="s">
        <v>289</v>
      </c>
      <c r="J27" s="53" t="s">
        <v>290</v>
      </c>
      <c r="K27" s="49" t="s">
        <v>260</v>
      </c>
      <c r="L27" s="49" t="s">
        <v>197</v>
      </c>
      <c r="M27" s="49" t="s">
        <v>197</v>
      </c>
      <c r="N27" s="49" t="s">
        <v>246</v>
      </c>
      <c r="O27" s="49" t="s">
        <v>247</v>
      </c>
      <c r="P27" s="54" t="s">
        <v>200</v>
      </c>
      <c r="Q27" s="49" t="s">
        <v>228</v>
      </c>
      <c r="R27" s="54" t="s">
        <v>200</v>
      </c>
    </row>
    <row r="28" spans="1:18">
      <c r="A28" s="49">
        <v>24</v>
      </c>
      <c r="B28" s="49" t="s">
        <v>187</v>
      </c>
      <c r="C28" s="49" t="s">
        <v>291</v>
      </c>
      <c r="D28" s="50" t="s">
        <v>207</v>
      </c>
      <c r="E28" s="51" t="s">
        <v>241</v>
      </c>
      <c r="F28" s="52" t="s">
        <v>292</v>
      </c>
      <c r="G28" s="52" t="s">
        <v>293</v>
      </c>
      <c r="H28" s="52" t="s">
        <v>273</v>
      </c>
      <c r="I28" s="53" t="s">
        <v>289</v>
      </c>
      <c r="J28" s="53" t="s">
        <v>294</v>
      </c>
      <c r="K28" s="49" t="s">
        <v>295</v>
      </c>
      <c r="L28" s="49" t="s">
        <v>197</v>
      </c>
      <c r="M28" s="49" t="s">
        <v>197</v>
      </c>
      <c r="N28" s="49" t="s">
        <v>198</v>
      </c>
      <c r="O28" s="49" t="s">
        <v>296</v>
      </c>
      <c r="P28" s="54" t="s">
        <v>200</v>
      </c>
      <c r="Q28" s="49" t="s">
        <v>201</v>
      </c>
      <c r="R28" s="49" t="s">
        <v>217</v>
      </c>
    </row>
    <row r="29" spans="1:18">
      <c r="A29" s="49">
        <v>25</v>
      </c>
      <c r="B29" s="49" t="s">
        <v>187</v>
      </c>
      <c r="C29" s="49" t="s">
        <v>206</v>
      </c>
      <c r="D29" s="50" t="s">
        <v>207</v>
      </c>
      <c r="E29" s="51" t="s">
        <v>208</v>
      </c>
      <c r="F29" s="55" t="s">
        <v>209</v>
      </c>
      <c r="G29" s="52" t="s">
        <v>297</v>
      </c>
      <c r="H29" s="52" t="s">
        <v>273</v>
      </c>
      <c r="I29" s="53" t="s">
        <v>298</v>
      </c>
      <c r="J29" s="53" t="s">
        <v>299</v>
      </c>
      <c r="K29" s="49" t="s">
        <v>300</v>
      </c>
      <c r="L29" s="49" t="s">
        <v>197</v>
      </c>
      <c r="M29" s="49" t="s">
        <v>214</v>
      </c>
      <c r="N29" s="49" t="s">
        <v>215</v>
      </c>
      <c r="O29" s="49" t="s">
        <v>216</v>
      </c>
      <c r="P29" s="54" t="s">
        <v>200</v>
      </c>
      <c r="Q29" s="49" t="s">
        <v>201</v>
      </c>
      <c r="R29" s="49" t="s">
        <v>217</v>
      </c>
    </row>
    <row r="30" spans="1:18">
      <c r="A30" s="49">
        <v>26</v>
      </c>
      <c r="B30" s="49" t="s">
        <v>187</v>
      </c>
      <c r="C30" s="49" t="s">
        <v>206</v>
      </c>
      <c r="D30" s="50" t="s">
        <v>207</v>
      </c>
      <c r="E30" s="51" t="s">
        <v>208</v>
      </c>
      <c r="F30" s="55" t="s">
        <v>209</v>
      </c>
      <c r="G30" s="52" t="s">
        <v>297</v>
      </c>
      <c r="H30" s="52" t="s">
        <v>273</v>
      </c>
      <c r="I30" s="53" t="s">
        <v>298</v>
      </c>
      <c r="J30" s="53" t="s">
        <v>301</v>
      </c>
      <c r="K30" s="49" t="s">
        <v>300</v>
      </c>
      <c r="L30" s="49" t="s">
        <v>197</v>
      </c>
      <c r="M30" s="49" t="s">
        <v>197</v>
      </c>
      <c r="N30" s="49" t="s">
        <v>215</v>
      </c>
      <c r="O30" s="49" t="s">
        <v>216</v>
      </c>
      <c r="P30" s="54" t="s">
        <v>200</v>
      </c>
      <c r="Q30" s="49" t="s">
        <v>201</v>
      </c>
      <c r="R30" s="49" t="s">
        <v>217</v>
      </c>
    </row>
    <row r="31" spans="1:18">
      <c r="A31" s="49">
        <v>27</v>
      </c>
      <c r="B31" s="49" t="s">
        <v>187</v>
      </c>
      <c r="C31" s="49" t="s">
        <v>302</v>
      </c>
      <c r="D31" s="50" t="s">
        <v>219</v>
      </c>
      <c r="E31" s="51" t="s">
        <v>303</v>
      </c>
      <c r="F31" s="52" t="s">
        <v>304</v>
      </c>
      <c r="G31" s="52" t="s">
        <v>305</v>
      </c>
      <c r="H31" s="52" t="s">
        <v>273</v>
      </c>
      <c r="I31" s="53" t="s">
        <v>298</v>
      </c>
      <c r="J31" s="53" t="s">
        <v>306</v>
      </c>
      <c r="K31" s="49" t="s">
        <v>307</v>
      </c>
      <c r="L31" s="49" t="s">
        <v>197</v>
      </c>
      <c r="M31" s="49" t="s">
        <v>197</v>
      </c>
      <c r="N31" s="49" t="s">
        <v>308</v>
      </c>
      <c r="O31" s="49" t="s">
        <v>309</v>
      </c>
      <c r="P31" s="54" t="s">
        <v>200</v>
      </c>
      <c r="Q31" s="49" t="s">
        <v>201</v>
      </c>
      <c r="R31" s="49" t="s">
        <v>202</v>
      </c>
    </row>
    <row r="32" spans="1:18">
      <c r="A32" s="49">
        <v>28</v>
      </c>
      <c r="B32" s="49" t="s">
        <v>187</v>
      </c>
      <c r="C32" s="49" t="s">
        <v>310</v>
      </c>
      <c r="D32" s="50" t="s">
        <v>207</v>
      </c>
      <c r="E32" s="51" t="s">
        <v>262</v>
      </c>
      <c r="F32" s="55" t="s">
        <v>311</v>
      </c>
      <c r="G32" s="52" t="s">
        <v>312</v>
      </c>
      <c r="H32" s="52" t="s">
        <v>313</v>
      </c>
      <c r="I32" s="53" t="s">
        <v>314</v>
      </c>
      <c r="J32" s="53" t="s">
        <v>224</v>
      </c>
      <c r="K32" s="49" t="s">
        <v>315</v>
      </c>
      <c r="L32" s="49" t="s">
        <v>197</v>
      </c>
      <c r="M32" s="49" t="s">
        <v>197</v>
      </c>
      <c r="N32" s="49" t="s">
        <v>198</v>
      </c>
      <c r="O32" s="49" t="s">
        <v>316</v>
      </c>
      <c r="P32" s="54" t="s">
        <v>200</v>
      </c>
      <c r="Q32" s="49" t="s">
        <v>201</v>
      </c>
      <c r="R32" s="49" t="s">
        <v>202</v>
      </c>
    </row>
    <row r="33" spans="1:18">
      <c r="A33" s="49">
        <v>29</v>
      </c>
      <c r="B33" s="49" t="s">
        <v>187</v>
      </c>
      <c r="C33" s="49" t="s">
        <v>310</v>
      </c>
      <c r="D33" s="50" t="s">
        <v>207</v>
      </c>
      <c r="E33" s="51" t="s">
        <v>262</v>
      </c>
      <c r="F33" s="55" t="s">
        <v>311</v>
      </c>
      <c r="G33" s="52" t="s">
        <v>312</v>
      </c>
      <c r="H33" s="52" t="s">
        <v>313</v>
      </c>
      <c r="I33" s="53" t="s">
        <v>249</v>
      </c>
      <c r="J33" s="53" t="s">
        <v>317</v>
      </c>
      <c r="K33" s="49" t="s">
        <v>307</v>
      </c>
      <c r="L33" s="49" t="s">
        <v>197</v>
      </c>
      <c r="M33" s="49" t="s">
        <v>197</v>
      </c>
      <c r="N33" s="49" t="s">
        <v>198</v>
      </c>
      <c r="O33" s="49" t="s">
        <v>316</v>
      </c>
      <c r="P33" s="54" t="s">
        <v>200</v>
      </c>
      <c r="Q33" s="49" t="s">
        <v>201</v>
      </c>
      <c r="R33" s="49" t="s">
        <v>217</v>
      </c>
    </row>
    <row r="34" spans="1:18">
      <c r="A34" s="49">
        <v>30</v>
      </c>
      <c r="B34" s="49" t="s">
        <v>187</v>
      </c>
      <c r="C34" s="49" t="s">
        <v>239</v>
      </c>
      <c r="D34" s="50" t="s">
        <v>240</v>
      </c>
      <c r="E34" s="51" t="s">
        <v>241</v>
      </c>
      <c r="F34" s="55" t="s">
        <v>242</v>
      </c>
      <c r="G34" s="52" t="s">
        <v>243</v>
      </c>
      <c r="H34" s="52" t="s">
        <v>313</v>
      </c>
      <c r="I34" s="53" t="s">
        <v>300</v>
      </c>
      <c r="J34" s="53" t="s">
        <v>318</v>
      </c>
      <c r="K34" s="49" t="s">
        <v>245</v>
      </c>
      <c r="L34" s="49" t="s">
        <v>197</v>
      </c>
      <c r="M34" s="49" t="s">
        <v>197</v>
      </c>
      <c r="N34" s="49" t="s">
        <v>246</v>
      </c>
      <c r="O34" s="49" t="s">
        <v>247</v>
      </c>
      <c r="P34" s="54" t="s">
        <v>200</v>
      </c>
      <c r="Q34" s="49" t="s">
        <v>201</v>
      </c>
      <c r="R34" s="49" t="s">
        <v>217</v>
      </c>
    </row>
    <row r="35" spans="1:18">
      <c r="A35" s="49">
        <v>31</v>
      </c>
      <c r="B35" s="49" t="s">
        <v>187</v>
      </c>
      <c r="C35" s="49" t="s">
        <v>319</v>
      </c>
      <c r="D35" s="50" t="s">
        <v>320</v>
      </c>
      <c r="E35" s="51" t="s">
        <v>303</v>
      </c>
      <c r="F35" s="55" t="s">
        <v>321</v>
      </c>
      <c r="G35" s="52" t="s">
        <v>322</v>
      </c>
      <c r="H35" s="52" t="s">
        <v>313</v>
      </c>
      <c r="I35" s="53" t="s">
        <v>257</v>
      </c>
      <c r="J35" s="53" t="s">
        <v>323</v>
      </c>
      <c r="K35" s="49" t="s">
        <v>260</v>
      </c>
      <c r="L35" s="49" t="s">
        <v>197</v>
      </c>
      <c r="M35" s="49" t="s">
        <v>197</v>
      </c>
      <c r="N35" s="49" t="s">
        <v>324</v>
      </c>
      <c r="O35" s="49" t="s">
        <v>325</v>
      </c>
      <c r="P35" s="54" t="s">
        <v>200</v>
      </c>
      <c r="Q35" s="49" t="s">
        <v>201</v>
      </c>
      <c r="R35" s="49" t="s">
        <v>217</v>
      </c>
    </row>
    <row r="36" spans="1:18">
      <c r="A36" s="49">
        <v>32</v>
      </c>
      <c r="B36" s="49" t="s">
        <v>187</v>
      </c>
      <c r="C36" s="49" t="s">
        <v>291</v>
      </c>
      <c r="D36" s="50" t="s">
        <v>207</v>
      </c>
      <c r="E36" s="51" t="s">
        <v>241</v>
      </c>
      <c r="F36" s="52" t="s">
        <v>292</v>
      </c>
      <c r="G36" s="52" t="s">
        <v>326</v>
      </c>
      <c r="H36" s="52" t="s">
        <v>313</v>
      </c>
      <c r="I36" s="53" t="s">
        <v>245</v>
      </c>
      <c r="J36" s="53" t="s">
        <v>327</v>
      </c>
      <c r="K36" s="49" t="s">
        <v>194</v>
      </c>
      <c r="L36" s="49" t="s">
        <v>197</v>
      </c>
      <c r="M36" s="49" t="s">
        <v>197</v>
      </c>
      <c r="N36" s="49" t="s">
        <v>198</v>
      </c>
      <c r="O36" s="49" t="s">
        <v>296</v>
      </c>
      <c r="P36" s="54" t="s">
        <v>200</v>
      </c>
      <c r="Q36" s="49" t="s">
        <v>201</v>
      </c>
      <c r="R36" s="49" t="s">
        <v>202</v>
      </c>
    </row>
    <row r="37" spans="1:18">
      <c r="A37" s="49">
        <v>33</v>
      </c>
      <c r="B37" s="49" t="s">
        <v>187</v>
      </c>
      <c r="C37" s="49" t="s">
        <v>328</v>
      </c>
      <c r="D37" s="50" t="s">
        <v>219</v>
      </c>
      <c r="E37" s="51" t="s">
        <v>280</v>
      </c>
      <c r="F37" s="52" t="s">
        <v>329</v>
      </c>
      <c r="G37" s="52" t="s">
        <v>330</v>
      </c>
      <c r="H37" s="52" t="s">
        <v>313</v>
      </c>
      <c r="I37" s="53" t="s">
        <v>331</v>
      </c>
      <c r="J37" s="53" t="s">
        <v>332</v>
      </c>
      <c r="K37" s="49" t="s">
        <v>245</v>
      </c>
      <c r="L37" s="49" t="s">
        <v>197</v>
      </c>
      <c r="M37" s="49" t="s">
        <v>197</v>
      </c>
      <c r="N37" s="49" t="s">
        <v>333</v>
      </c>
      <c r="O37" s="49" t="s">
        <v>334</v>
      </c>
      <c r="P37" s="54" t="s">
        <v>200</v>
      </c>
      <c r="Q37" s="49" t="s">
        <v>201</v>
      </c>
      <c r="R37" s="49" t="s">
        <v>217</v>
      </c>
    </row>
    <row r="38" spans="1:18">
      <c r="A38" s="49">
        <v>34</v>
      </c>
      <c r="B38" s="49" t="s">
        <v>187</v>
      </c>
      <c r="C38" s="49" t="s">
        <v>328</v>
      </c>
      <c r="D38" s="50" t="s">
        <v>219</v>
      </c>
      <c r="E38" s="51" t="s">
        <v>280</v>
      </c>
      <c r="F38" s="52" t="s">
        <v>329</v>
      </c>
      <c r="G38" s="52" t="s">
        <v>335</v>
      </c>
      <c r="H38" s="52" t="s">
        <v>336</v>
      </c>
      <c r="I38" s="53" t="s">
        <v>274</v>
      </c>
      <c r="J38" s="53" t="s">
        <v>337</v>
      </c>
      <c r="K38" s="49" t="s">
        <v>196</v>
      </c>
      <c r="L38" s="49" t="s">
        <v>197</v>
      </c>
      <c r="M38" s="49" t="s">
        <v>214</v>
      </c>
      <c r="N38" s="49" t="s">
        <v>333</v>
      </c>
      <c r="O38" s="49" t="s">
        <v>334</v>
      </c>
      <c r="P38" s="54" t="s">
        <v>200</v>
      </c>
      <c r="Q38" s="49" t="s">
        <v>201</v>
      </c>
      <c r="R38" s="49" t="s">
        <v>217</v>
      </c>
    </row>
    <row r="39" spans="1:18">
      <c r="A39" s="49">
        <v>35</v>
      </c>
      <c r="B39" s="49" t="s">
        <v>187</v>
      </c>
      <c r="C39" s="49" t="s">
        <v>328</v>
      </c>
      <c r="D39" s="50" t="s">
        <v>219</v>
      </c>
      <c r="E39" s="51" t="s">
        <v>280</v>
      </c>
      <c r="F39" s="52" t="s">
        <v>329</v>
      </c>
      <c r="G39" s="52" t="s">
        <v>338</v>
      </c>
      <c r="H39" s="52" t="s">
        <v>336</v>
      </c>
      <c r="I39" s="53" t="s">
        <v>339</v>
      </c>
      <c r="J39" s="53" t="s">
        <v>306</v>
      </c>
      <c r="K39" s="49" t="s">
        <v>295</v>
      </c>
      <c r="L39" s="49" t="s">
        <v>197</v>
      </c>
      <c r="M39" s="49" t="s">
        <v>197</v>
      </c>
      <c r="N39" s="49" t="s">
        <v>333</v>
      </c>
      <c r="O39" s="49" t="s">
        <v>334</v>
      </c>
      <c r="P39" s="54" t="s">
        <v>200</v>
      </c>
      <c r="Q39" s="49" t="s">
        <v>201</v>
      </c>
      <c r="R39" s="49" t="s">
        <v>217</v>
      </c>
    </row>
    <row r="40" spans="1:18">
      <c r="A40" s="49">
        <v>36</v>
      </c>
      <c r="B40" s="49" t="s">
        <v>187</v>
      </c>
      <c r="C40" s="49" t="s">
        <v>239</v>
      </c>
      <c r="D40" s="50" t="s">
        <v>240</v>
      </c>
      <c r="E40" s="51" t="s">
        <v>241</v>
      </c>
      <c r="F40" s="55" t="s">
        <v>242</v>
      </c>
      <c r="G40" s="52" t="s">
        <v>243</v>
      </c>
      <c r="H40" s="52" t="s">
        <v>336</v>
      </c>
      <c r="I40" s="53" t="s">
        <v>339</v>
      </c>
      <c r="J40" s="53" t="s">
        <v>340</v>
      </c>
      <c r="K40" s="49" t="s">
        <v>245</v>
      </c>
      <c r="L40" s="49" t="s">
        <v>197</v>
      </c>
      <c r="M40" s="49" t="s">
        <v>197</v>
      </c>
      <c r="N40" s="49" t="s">
        <v>246</v>
      </c>
      <c r="O40" s="49" t="s">
        <v>247</v>
      </c>
      <c r="P40" s="54" t="s">
        <v>200</v>
      </c>
      <c r="Q40" s="49" t="s">
        <v>201</v>
      </c>
      <c r="R40" s="49" t="s">
        <v>217</v>
      </c>
    </row>
    <row r="41" spans="1:18">
      <c r="A41" s="49">
        <v>37</v>
      </c>
      <c r="B41" s="49" t="s">
        <v>187</v>
      </c>
      <c r="C41" s="49" t="s">
        <v>328</v>
      </c>
      <c r="D41" s="50" t="s">
        <v>219</v>
      </c>
      <c r="E41" s="51" t="s">
        <v>280</v>
      </c>
      <c r="F41" s="52" t="s">
        <v>329</v>
      </c>
      <c r="G41" s="52" t="s">
        <v>341</v>
      </c>
      <c r="H41" s="52" t="s">
        <v>336</v>
      </c>
      <c r="I41" s="53" t="s">
        <v>314</v>
      </c>
      <c r="J41" s="53" t="s">
        <v>342</v>
      </c>
      <c r="K41" s="49" t="s">
        <v>236</v>
      </c>
      <c r="L41" s="49" t="s">
        <v>197</v>
      </c>
      <c r="M41" s="49" t="s">
        <v>197</v>
      </c>
      <c r="N41" s="49" t="s">
        <v>333</v>
      </c>
      <c r="O41" s="49" t="s">
        <v>334</v>
      </c>
      <c r="P41" s="54" t="s">
        <v>200</v>
      </c>
      <c r="Q41" s="49" t="s">
        <v>201</v>
      </c>
      <c r="R41" s="49" t="s">
        <v>217</v>
      </c>
    </row>
    <row r="42" spans="1:18">
      <c r="A42" s="49">
        <v>38</v>
      </c>
      <c r="B42" s="49" t="s">
        <v>187</v>
      </c>
      <c r="C42" s="49" t="s">
        <v>188</v>
      </c>
      <c r="D42" s="50" t="s">
        <v>189</v>
      </c>
      <c r="E42" s="51" t="s">
        <v>190</v>
      </c>
      <c r="F42" s="52" t="s">
        <v>191</v>
      </c>
      <c r="G42" s="52" t="s">
        <v>251</v>
      </c>
      <c r="H42" s="52" t="s">
        <v>336</v>
      </c>
      <c r="I42" s="53" t="s">
        <v>249</v>
      </c>
      <c r="J42" s="53" t="s">
        <v>343</v>
      </c>
      <c r="K42" s="49" t="s">
        <v>194</v>
      </c>
      <c r="L42" s="49" t="s">
        <v>197</v>
      </c>
      <c r="M42" s="49" t="s">
        <v>197</v>
      </c>
      <c r="N42" s="49" t="s">
        <v>198</v>
      </c>
      <c r="O42" s="49" t="s">
        <v>199</v>
      </c>
      <c r="P42" s="54" t="s">
        <v>200</v>
      </c>
      <c r="Q42" s="49" t="s">
        <v>201</v>
      </c>
      <c r="R42" s="49" t="s">
        <v>217</v>
      </c>
    </row>
    <row r="43" spans="1:18">
      <c r="A43" s="49">
        <v>39</v>
      </c>
      <c r="B43" s="49" t="s">
        <v>187</v>
      </c>
      <c r="C43" s="49" t="s">
        <v>206</v>
      </c>
      <c r="D43" s="50" t="s">
        <v>207</v>
      </c>
      <c r="E43" s="51" t="s">
        <v>208</v>
      </c>
      <c r="F43" s="55" t="s">
        <v>209</v>
      </c>
      <c r="G43" s="52" t="s">
        <v>297</v>
      </c>
      <c r="H43" s="52" t="s">
        <v>336</v>
      </c>
      <c r="I43" s="53" t="s">
        <v>298</v>
      </c>
      <c r="J43" s="53" t="s">
        <v>344</v>
      </c>
      <c r="K43" s="49" t="s">
        <v>245</v>
      </c>
      <c r="L43" s="49" t="s">
        <v>197</v>
      </c>
      <c r="M43" s="49" t="s">
        <v>197</v>
      </c>
      <c r="N43" s="49" t="s">
        <v>215</v>
      </c>
      <c r="O43" s="49" t="s">
        <v>216</v>
      </c>
      <c r="P43" s="54" t="s">
        <v>200</v>
      </c>
      <c r="Q43" s="49" t="s">
        <v>201</v>
      </c>
      <c r="R43" s="49" t="s">
        <v>217</v>
      </c>
    </row>
    <row r="44" spans="1:18">
      <c r="A44" s="49">
        <v>40</v>
      </c>
      <c r="B44" s="49" t="s">
        <v>187</v>
      </c>
      <c r="C44" s="49" t="s">
        <v>328</v>
      </c>
      <c r="D44" s="50" t="s">
        <v>219</v>
      </c>
      <c r="E44" s="51" t="s">
        <v>280</v>
      </c>
      <c r="F44" s="52" t="s">
        <v>329</v>
      </c>
      <c r="G44" s="52" t="s">
        <v>345</v>
      </c>
      <c r="H44" s="52" t="s">
        <v>346</v>
      </c>
      <c r="I44" s="53" t="s">
        <v>314</v>
      </c>
      <c r="J44" s="53" t="s">
        <v>226</v>
      </c>
      <c r="K44" s="49" t="s">
        <v>196</v>
      </c>
      <c r="L44" s="49" t="s">
        <v>214</v>
      </c>
      <c r="M44" s="49" t="s">
        <v>214</v>
      </c>
      <c r="N44" s="49" t="s">
        <v>333</v>
      </c>
      <c r="O44" s="49" t="s">
        <v>334</v>
      </c>
      <c r="P44" s="54" t="s">
        <v>200</v>
      </c>
      <c r="Q44" s="49" t="s">
        <v>201</v>
      </c>
      <c r="R44" s="49" t="s">
        <v>217</v>
      </c>
    </row>
    <row r="45" spans="1:18">
      <c r="A45" s="49">
        <v>41</v>
      </c>
      <c r="B45" s="49" t="s">
        <v>187</v>
      </c>
      <c r="C45" s="49" t="s">
        <v>206</v>
      </c>
      <c r="D45" s="50" t="s">
        <v>207</v>
      </c>
      <c r="E45" s="51" t="s">
        <v>208</v>
      </c>
      <c r="F45" s="55" t="s">
        <v>209</v>
      </c>
      <c r="G45" s="52" t="s">
        <v>347</v>
      </c>
      <c r="H45" s="52" t="s">
        <v>346</v>
      </c>
      <c r="I45" s="53" t="s">
        <v>348</v>
      </c>
      <c r="J45" s="53" t="s">
        <v>349</v>
      </c>
      <c r="K45" s="49" t="s">
        <v>295</v>
      </c>
      <c r="L45" s="49" t="s">
        <v>197</v>
      </c>
      <c r="M45" s="49" t="s">
        <v>197</v>
      </c>
      <c r="N45" s="49" t="s">
        <v>215</v>
      </c>
      <c r="O45" s="49" t="s">
        <v>216</v>
      </c>
      <c r="P45" s="54" t="s">
        <v>200</v>
      </c>
      <c r="Q45" s="49" t="s">
        <v>201</v>
      </c>
      <c r="R45" s="49" t="s">
        <v>217</v>
      </c>
    </row>
    <row r="46" spans="1:18">
      <c r="A46" s="49">
        <v>42</v>
      </c>
      <c r="B46" s="49" t="s">
        <v>187</v>
      </c>
      <c r="C46" s="49" t="s">
        <v>206</v>
      </c>
      <c r="D46" s="50" t="s">
        <v>207</v>
      </c>
      <c r="E46" s="51" t="s">
        <v>208</v>
      </c>
      <c r="F46" s="55" t="s">
        <v>209</v>
      </c>
      <c r="G46" s="52" t="s">
        <v>347</v>
      </c>
      <c r="H46" s="52" t="s">
        <v>346</v>
      </c>
      <c r="I46" s="53" t="s">
        <v>348</v>
      </c>
      <c r="J46" s="53" t="s">
        <v>349</v>
      </c>
      <c r="K46" s="49" t="s">
        <v>295</v>
      </c>
      <c r="L46" s="49" t="s">
        <v>197</v>
      </c>
      <c r="M46" s="49" t="s">
        <v>197</v>
      </c>
      <c r="N46" s="49" t="s">
        <v>215</v>
      </c>
      <c r="O46" s="49" t="s">
        <v>216</v>
      </c>
      <c r="P46" s="54" t="s">
        <v>200</v>
      </c>
      <c r="Q46" s="49" t="s">
        <v>201</v>
      </c>
      <c r="R46" s="49" t="s">
        <v>217</v>
      </c>
    </row>
    <row r="47" spans="1:18">
      <c r="A47" s="49">
        <v>43</v>
      </c>
      <c r="B47" s="49" t="s">
        <v>187</v>
      </c>
      <c r="C47" s="49" t="s">
        <v>319</v>
      </c>
      <c r="D47" s="50" t="s">
        <v>320</v>
      </c>
      <c r="E47" s="51" t="s">
        <v>303</v>
      </c>
      <c r="F47" s="55" t="s">
        <v>321</v>
      </c>
      <c r="G47" s="52" t="s">
        <v>350</v>
      </c>
      <c r="H47" s="52" t="s">
        <v>346</v>
      </c>
      <c r="I47" s="53" t="s">
        <v>276</v>
      </c>
      <c r="J47" s="53" t="s">
        <v>351</v>
      </c>
      <c r="K47" s="49" t="s">
        <v>245</v>
      </c>
      <c r="L47" s="49" t="s">
        <v>214</v>
      </c>
      <c r="M47" s="49" t="s">
        <v>197</v>
      </c>
      <c r="N47" s="49" t="s">
        <v>324</v>
      </c>
      <c r="O47" s="49" t="s">
        <v>325</v>
      </c>
      <c r="P47" s="54" t="s">
        <v>200</v>
      </c>
      <c r="Q47" s="49" t="s">
        <v>201</v>
      </c>
      <c r="R47" s="49" t="s">
        <v>217</v>
      </c>
    </row>
    <row r="48" spans="1:18">
      <c r="A48" s="49">
        <v>44</v>
      </c>
      <c r="B48" s="49" t="s">
        <v>187</v>
      </c>
      <c r="C48" s="49" t="s">
        <v>218</v>
      </c>
      <c r="D48" s="50" t="s">
        <v>219</v>
      </c>
      <c r="E48" s="51" t="s">
        <v>190</v>
      </c>
      <c r="F48" s="52" t="s">
        <v>220</v>
      </c>
      <c r="G48" s="52" t="s">
        <v>286</v>
      </c>
      <c r="H48" s="52" t="s">
        <v>346</v>
      </c>
      <c r="I48" s="53" t="s">
        <v>245</v>
      </c>
      <c r="J48" s="53" t="s">
        <v>352</v>
      </c>
      <c r="K48" s="49" t="s">
        <v>315</v>
      </c>
      <c r="L48" s="49" t="s">
        <v>197</v>
      </c>
      <c r="M48" s="49" t="s">
        <v>197</v>
      </c>
      <c r="N48" s="49" t="s">
        <v>198</v>
      </c>
      <c r="O48" s="49" t="s">
        <v>225</v>
      </c>
      <c r="P48" s="54" t="s">
        <v>200</v>
      </c>
      <c r="Q48" s="49" t="s">
        <v>201</v>
      </c>
      <c r="R48" s="49" t="s">
        <v>217</v>
      </c>
    </row>
    <row r="49" spans="1:18">
      <c r="A49" s="49">
        <v>45</v>
      </c>
      <c r="B49" s="49" t="s">
        <v>187</v>
      </c>
      <c r="C49" s="49" t="s">
        <v>188</v>
      </c>
      <c r="D49" s="50" t="s">
        <v>189</v>
      </c>
      <c r="E49" s="51" t="s">
        <v>190</v>
      </c>
      <c r="F49" s="52" t="s">
        <v>191</v>
      </c>
      <c r="G49" s="52" t="s">
        <v>251</v>
      </c>
      <c r="H49" s="52" t="s">
        <v>346</v>
      </c>
      <c r="I49" s="53" t="s">
        <v>353</v>
      </c>
      <c r="J49" s="53" t="s">
        <v>290</v>
      </c>
      <c r="K49" s="49" t="s">
        <v>315</v>
      </c>
      <c r="L49" s="49" t="s">
        <v>197</v>
      </c>
      <c r="M49" s="49" t="s">
        <v>197</v>
      </c>
      <c r="N49" s="49" t="s">
        <v>198</v>
      </c>
      <c r="O49" s="49" t="s">
        <v>199</v>
      </c>
      <c r="P49" s="54" t="s">
        <v>200</v>
      </c>
      <c r="Q49" s="49" t="s">
        <v>201</v>
      </c>
      <c r="R49" s="49" t="s">
        <v>217</v>
      </c>
    </row>
    <row r="50" spans="1:18">
      <c r="A50" s="49">
        <v>46</v>
      </c>
      <c r="B50" s="49" t="s">
        <v>187</v>
      </c>
      <c r="C50" s="49" t="s">
        <v>239</v>
      </c>
      <c r="D50" s="50" t="s">
        <v>240</v>
      </c>
      <c r="E50" s="51" t="s">
        <v>241</v>
      </c>
      <c r="F50" s="55" t="s">
        <v>242</v>
      </c>
      <c r="G50" s="52" t="s">
        <v>243</v>
      </c>
      <c r="H50" s="52" t="s">
        <v>346</v>
      </c>
      <c r="I50" s="53" t="s">
        <v>354</v>
      </c>
      <c r="J50" s="53" t="s">
        <v>318</v>
      </c>
      <c r="K50" s="49" t="s">
        <v>315</v>
      </c>
      <c r="L50" s="49" t="s">
        <v>197</v>
      </c>
      <c r="M50" s="49" t="s">
        <v>197</v>
      </c>
      <c r="N50" s="49" t="s">
        <v>246</v>
      </c>
      <c r="O50" s="49" t="s">
        <v>247</v>
      </c>
      <c r="P50" s="54" t="s">
        <v>200</v>
      </c>
      <c r="Q50" s="49" t="s">
        <v>201</v>
      </c>
      <c r="R50" s="49" t="s">
        <v>355</v>
      </c>
    </row>
    <row r="51" spans="1:18">
      <c r="A51" s="49">
        <v>47</v>
      </c>
      <c r="B51" s="49" t="s">
        <v>187</v>
      </c>
      <c r="C51" s="49" t="s">
        <v>261</v>
      </c>
      <c r="D51" s="50" t="s">
        <v>189</v>
      </c>
      <c r="E51" s="51" t="s">
        <v>262</v>
      </c>
      <c r="F51" s="52" t="s">
        <v>263</v>
      </c>
      <c r="G51" s="52" t="s">
        <v>264</v>
      </c>
      <c r="H51" s="52" t="s">
        <v>356</v>
      </c>
      <c r="I51" s="53" t="s">
        <v>357</v>
      </c>
      <c r="J51" s="53" t="s">
        <v>317</v>
      </c>
      <c r="K51" s="49" t="s">
        <v>196</v>
      </c>
      <c r="L51" s="49" t="s">
        <v>197</v>
      </c>
      <c r="M51" s="49" t="s">
        <v>197</v>
      </c>
      <c r="N51" s="49" t="s">
        <v>198</v>
      </c>
      <c r="O51" s="49" t="s">
        <v>266</v>
      </c>
      <c r="P51" s="54" t="s">
        <v>200</v>
      </c>
      <c r="Q51" s="49" t="s">
        <v>201</v>
      </c>
      <c r="R51" s="49" t="s">
        <v>217</v>
      </c>
    </row>
    <row r="52" spans="1:18">
      <c r="A52" s="49">
        <v>48</v>
      </c>
      <c r="B52" s="49" t="s">
        <v>187</v>
      </c>
      <c r="C52" s="49" t="s">
        <v>358</v>
      </c>
      <c r="D52" s="50" t="s">
        <v>279</v>
      </c>
      <c r="E52" s="51" t="s">
        <v>359</v>
      </c>
      <c r="F52" s="52" t="s">
        <v>360</v>
      </c>
      <c r="G52" s="52" t="s">
        <v>361</v>
      </c>
      <c r="H52" s="52" t="s">
        <v>356</v>
      </c>
      <c r="I52" s="53" t="s">
        <v>362</v>
      </c>
      <c r="J52" s="53" t="s">
        <v>259</v>
      </c>
      <c r="K52" s="49" t="s">
        <v>227</v>
      </c>
      <c r="L52" s="49" t="s">
        <v>197</v>
      </c>
      <c r="M52" s="49" t="s">
        <v>197</v>
      </c>
      <c r="N52" s="49" t="s">
        <v>363</v>
      </c>
      <c r="O52" s="49" t="s">
        <v>364</v>
      </c>
      <c r="P52" s="54" t="s">
        <v>200</v>
      </c>
      <c r="Q52" s="49" t="s">
        <v>201</v>
      </c>
      <c r="R52" s="49" t="s">
        <v>365</v>
      </c>
    </row>
    <row r="53" spans="1:18">
      <c r="A53" s="49">
        <v>49</v>
      </c>
      <c r="B53" s="49" t="s">
        <v>187</v>
      </c>
      <c r="C53" s="49" t="s">
        <v>328</v>
      </c>
      <c r="D53" s="50" t="s">
        <v>219</v>
      </c>
      <c r="E53" s="51" t="s">
        <v>280</v>
      </c>
      <c r="F53" s="52" t="s">
        <v>329</v>
      </c>
      <c r="G53" s="52" t="s">
        <v>341</v>
      </c>
      <c r="H53" s="52" t="s">
        <v>356</v>
      </c>
      <c r="I53" s="53" t="s">
        <v>255</v>
      </c>
      <c r="J53" s="53" t="s">
        <v>366</v>
      </c>
      <c r="K53" s="49" t="s">
        <v>307</v>
      </c>
      <c r="L53" s="49" t="s">
        <v>197</v>
      </c>
      <c r="M53" s="49" t="s">
        <v>197</v>
      </c>
      <c r="N53" s="49" t="s">
        <v>333</v>
      </c>
      <c r="O53" s="49" t="s">
        <v>334</v>
      </c>
      <c r="P53" s="54" t="s">
        <v>200</v>
      </c>
      <c r="Q53" s="49" t="s">
        <v>201</v>
      </c>
      <c r="R53" s="49" t="s">
        <v>217</v>
      </c>
    </row>
    <row r="54" spans="1:18">
      <c r="A54" s="49">
        <v>50</v>
      </c>
      <c r="B54" s="49" t="s">
        <v>187</v>
      </c>
      <c r="C54" s="49" t="s">
        <v>328</v>
      </c>
      <c r="D54" s="50" t="s">
        <v>219</v>
      </c>
      <c r="E54" s="51" t="s">
        <v>280</v>
      </c>
      <c r="F54" s="52" t="s">
        <v>329</v>
      </c>
      <c r="G54" s="52" t="s">
        <v>330</v>
      </c>
      <c r="H54" s="52" t="s">
        <v>356</v>
      </c>
      <c r="I54" s="53" t="s">
        <v>367</v>
      </c>
      <c r="J54" s="53" t="s">
        <v>195</v>
      </c>
      <c r="K54" s="49" t="s">
        <v>307</v>
      </c>
      <c r="L54" s="49" t="s">
        <v>368</v>
      </c>
      <c r="M54" s="49" t="s">
        <v>197</v>
      </c>
      <c r="N54" s="49" t="s">
        <v>333</v>
      </c>
      <c r="O54" s="49" t="s">
        <v>334</v>
      </c>
      <c r="P54" s="54" t="s">
        <v>200</v>
      </c>
      <c r="Q54" s="49" t="s">
        <v>201</v>
      </c>
      <c r="R54" s="49" t="s">
        <v>217</v>
      </c>
    </row>
    <row r="55" spans="1:18">
      <c r="A55" s="49">
        <v>51</v>
      </c>
      <c r="B55" s="49" t="s">
        <v>187</v>
      </c>
      <c r="C55" s="49" t="s">
        <v>328</v>
      </c>
      <c r="D55" s="50" t="s">
        <v>219</v>
      </c>
      <c r="E55" s="51" t="s">
        <v>280</v>
      </c>
      <c r="F55" s="52" t="s">
        <v>329</v>
      </c>
      <c r="G55" s="52" t="s">
        <v>330</v>
      </c>
      <c r="H55" s="52" t="s">
        <v>356</v>
      </c>
      <c r="I55" s="53" t="s">
        <v>367</v>
      </c>
      <c r="J55" s="53" t="s">
        <v>195</v>
      </c>
      <c r="K55" s="49" t="s">
        <v>307</v>
      </c>
      <c r="L55" s="49" t="s">
        <v>368</v>
      </c>
      <c r="M55" s="49" t="s">
        <v>197</v>
      </c>
      <c r="N55" s="49" t="s">
        <v>333</v>
      </c>
      <c r="O55" s="49" t="s">
        <v>334</v>
      </c>
      <c r="P55" s="54" t="s">
        <v>369</v>
      </c>
      <c r="Q55" s="49" t="s">
        <v>201</v>
      </c>
      <c r="R55" s="49" t="s">
        <v>217</v>
      </c>
    </row>
    <row r="56" spans="1:18">
      <c r="A56" s="49">
        <v>52</v>
      </c>
      <c r="B56" s="49" t="s">
        <v>187</v>
      </c>
      <c r="C56" s="49" t="s">
        <v>239</v>
      </c>
      <c r="D56" s="50" t="s">
        <v>240</v>
      </c>
      <c r="E56" s="51" t="s">
        <v>241</v>
      </c>
      <c r="F56" s="55" t="s">
        <v>242</v>
      </c>
      <c r="G56" s="52" t="s">
        <v>254</v>
      </c>
      <c r="H56" s="52" t="s">
        <v>356</v>
      </c>
      <c r="I56" s="53" t="s">
        <v>194</v>
      </c>
      <c r="J56" s="53" t="s">
        <v>301</v>
      </c>
      <c r="K56" s="49" t="s">
        <v>245</v>
      </c>
      <c r="L56" s="49" t="s">
        <v>197</v>
      </c>
      <c r="M56" s="49" t="s">
        <v>197</v>
      </c>
      <c r="N56" s="49" t="s">
        <v>246</v>
      </c>
      <c r="O56" s="49" t="s">
        <v>247</v>
      </c>
      <c r="P56" s="54" t="s">
        <v>200</v>
      </c>
      <c r="Q56" s="49" t="s">
        <v>201</v>
      </c>
      <c r="R56" s="49" t="s">
        <v>217</v>
      </c>
    </row>
    <row r="57" spans="1:18">
      <c r="A57" s="49">
        <v>53</v>
      </c>
      <c r="B57" s="49" t="s">
        <v>187</v>
      </c>
      <c r="C57" s="49" t="s">
        <v>358</v>
      </c>
      <c r="D57" s="50" t="s">
        <v>279</v>
      </c>
      <c r="E57" s="51" t="s">
        <v>359</v>
      </c>
      <c r="F57" s="52" t="s">
        <v>360</v>
      </c>
      <c r="G57" s="52" t="s">
        <v>370</v>
      </c>
      <c r="H57" s="52" t="s">
        <v>356</v>
      </c>
      <c r="I57" s="53" t="s">
        <v>353</v>
      </c>
      <c r="J57" s="53" t="s">
        <v>371</v>
      </c>
      <c r="K57" s="49" t="s">
        <v>196</v>
      </c>
      <c r="L57" s="49" t="s">
        <v>197</v>
      </c>
      <c r="M57" s="49" t="s">
        <v>197</v>
      </c>
      <c r="N57" s="49" t="s">
        <v>363</v>
      </c>
      <c r="O57" s="49" t="s">
        <v>364</v>
      </c>
      <c r="P57" s="54" t="s">
        <v>200</v>
      </c>
      <c r="Q57" s="49" t="s">
        <v>201</v>
      </c>
      <c r="R57" s="49" t="s">
        <v>217</v>
      </c>
    </row>
    <row r="58" spans="1:18">
      <c r="A58" s="49">
        <v>54</v>
      </c>
      <c r="B58" s="49" t="s">
        <v>187</v>
      </c>
      <c r="C58" s="49" t="s">
        <v>319</v>
      </c>
      <c r="D58" s="50" t="s">
        <v>320</v>
      </c>
      <c r="E58" s="51" t="s">
        <v>303</v>
      </c>
      <c r="F58" s="55" t="s">
        <v>321</v>
      </c>
      <c r="G58" s="52" t="s">
        <v>372</v>
      </c>
      <c r="H58" s="52" t="s">
        <v>356</v>
      </c>
      <c r="I58" s="53" t="s">
        <v>331</v>
      </c>
      <c r="J58" s="53" t="s">
        <v>351</v>
      </c>
      <c r="K58" s="49" t="s">
        <v>213</v>
      </c>
      <c r="L58" s="49" t="s">
        <v>197</v>
      </c>
      <c r="M58" s="49" t="s">
        <v>197</v>
      </c>
      <c r="N58" s="49" t="s">
        <v>324</v>
      </c>
      <c r="O58" s="49" t="s">
        <v>325</v>
      </c>
      <c r="P58" s="54" t="s">
        <v>200</v>
      </c>
      <c r="Q58" s="49" t="s">
        <v>201</v>
      </c>
      <c r="R58" s="49" t="s">
        <v>217</v>
      </c>
    </row>
    <row r="59" spans="1:18">
      <c r="A59" s="49">
        <v>55</v>
      </c>
      <c r="B59" s="49" t="s">
        <v>187</v>
      </c>
      <c r="C59" s="49" t="s">
        <v>319</v>
      </c>
      <c r="D59" s="50" t="s">
        <v>320</v>
      </c>
      <c r="E59" s="51" t="s">
        <v>303</v>
      </c>
      <c r="F59" s="55" t="s">
        <v>321</v>
      </c>
      <c r="G59" s="52" t="s">
        <v>373</v>
      </c>
      <c r="H59" s="52" t="s">
        <v>356</v>
      </c>
      <c r="I59" s="53" t="s">
        <v>298</v>
      </c>
      <c r="J59" s="53" t="s">
        <v>374</v>
      </c>
      <c r="K59" s="49" t="s">
        <v>300</v>
      </c>
      <c r="L59" s="49" t="s">
        <v>197</v>
      </c>
      <c r="M59" s="49" t="s">
        <v>197</v>
      </c>
      <c r="N59" s="49" t="s">
        <v>324</v>
      </c>
      <c r="O59" s="49" t="s">
        <v>325</v>
      </c>
      <c r="P59" s="54" t="s">
        <v>200</v>
      </c>
      <c r="Q59" s="49" t="s">
        <v>201</v>
      </c>
      <c r="R59" s="49" t="s">
        <v>217</v>
      </c>
    </row>
    <row r="60" spans="1:18">
      <c r="A60" s="49">
        <v>56</v>
      </c>
      <c r="B60" s="49" t="s">
        <v>187</v>
      </c>
      <c r="C60" s="49" t="s">
        <v>375</v>
      </c>
      <c r="D60" s="50" t="s">
        <v>189</v>
      </c>
      <c r="E60" s="51" t="s">
        <v>231</v>
      </c>
      <c r="F60" s="55" t="s">
        <v>376</v>
      </c>
      <c r="G60" s="52" t="s">
        <v>377</v>
      </c>
      <c r="H60" s="52" t="s">
        <v>378</v>
      </c>
      <c r="I60" s="53" t="s">
        <v>223</v>
      </c>
      <c r="J60" s="53" t="s">
        <v>283</v>
      </c>
      <c r="K60" s="49" t="s">
        <v>196</v>
      </c>
      <c r="L60" s="49" t="s">
        <v>197</v>
      </c>
      <c r="M60" s="49" t="s">
        <v>197</v>
      </c>
      <c r="N60" s="49" t="s">
        <v>246</v>
      </c>
      <c r="O60" s="49" t="s">
        <v>379</v>
      </c>
      <c r="P60" s="54" t="s">
        <v>200</v>
      </c>
      <c r="Q60" s="49" t="s">
        <v>201</v>
      </c>
      <c r="R60" s="49" t="s">
        <v>217</v>
      </c>
    </row>
    <row r="61" spans="1:18">
      <c r="A61" s="49">
        <v>57</v>
      </c>
      <c r="B61" s="49" t="s">
        <v>187</v>
      </c>
      <c r="C61" s="49" t="s">
        <v>218</v>
      </c>
      <c r="D61" s="50" t="s">
        <v>219</v>
      </c>
      <c r="E61" s="51" t="s">
        <v>190</v>
      </c>
      <c r="F61" s="52" t="s">
        <v>220</v>
      </c>
      <c r="G61" s="52" t="s">
        <v>221</v>
      </c>
      <c r="H61" s="52" t="s">
        <v>378</v>
      </c>
      <c r="I61" s="53" t="s">
        <v>380</v>
      </c>
      <c r="J61" s="53" t="s">
        <v>381</v>
      </c>
      <c r="K61" s="49" t="s">
        <v>236</v>
      </c>
      <c r="L61" s="49" t="s">
        <v>197</v>
      </c>
      <c r="M61" s="49" t="s">
        <v>197</v>
      </c>
      <c r="N61" s="49" t="s">
        <v>198</v>
      </c>
      <c r="O61" s="49" t="s">
        <v>225</v>
      </c>
      <c r="P61" s="54" t="s">
        <v>200</v>
      </c>
      <c r="Q61" s="49" t="s">
        <v>201</v>
      </c>
      <c r="R61" s="49" t="s">
        <v>217</v>
      </c>
    </row>
    <row r="62" spans="1:18">
      <c r="A62" s="49">
        <v>58</v>
      </c>
      <c r="B62" s="49" t="s">
        <v>187</v>
      </c>
      <c r="C62" s="49" t="s">
        <v>375</v>
      </c>
      <c r="D62" s="50" t="s">
        <v>189</v>
      </c>
      <c r="E62" s="51" t="s">
        <v>231</v>
      </c>
      <c r="F62" s="55" t="s">
        <v>376</v>
      </c>
      <c r="G62" s="52" t="s">
        <v>377</v>
      </c>
      <c r="H62" s="52" t="s">
        <v>378</v>
      </c>
      <c r="I62" s="53" t="s">
        <v>362</v>
      </c>
      <c r="J62" s="53" t="s">
        <v>382</v>
      </c>
      <c r="K62" s="49" t="s">
        <v>236</v>
      </c>
      <c r="L62" s="49" t="s">
        <v>197</v>
      </c>
      <c r="M62" s="49" t="s">
        <v>197</v>
      </c>
      <c r="N62" s="49" t="s">
        <v>246</v>
      </c>
      <c r="O62" s="49" t="s">
        <v>379</v>
      </c>
      <c r="P62" s="54" t="s">
        <v>200</v>
      </c>
      <c r="Q62" s="49" t="s">
        <v>201</v>
      </c>
      <c r="R62" s="49" t="s">
        <v>217</v>
      </c>
    </row>
    <row r="63" spans="1:18">
      <c r="A63" s="49">
        <v>59</v>
      </c>
      <c r="B63" s="49" t="s">
        <v>187</v>
      </c>
      <c r="C63" s="49" t="s">
        <v>375</v>
      </c>
      <c r="D63" s="50" t="s">
        <v>189</v>
      </c>
      <c r="E63" s="51" t="s">
        <v>231</v>
      </c>
      <c r="F63" s="55" t="s">
        <v>376</v>
      </c>
      <c r="G63" s="52" t="s">
        <v>377</v>
      </c>
      <c r="H63" s="52" t="s">
        <v>378</v>
      </c>
      <c r="I63" s="53" t="s">
        <v>255</v>
      </c>
      <c r="J63" s="53" t="s">
        <v>382</v>
      </c>
      <c r="K63" s="49" t="s">
        <v>236</v>
      </c>
      <c r="L63" s="49" t="s">
        <v>197</v>
      </c>
      <c r="M63" s="49" t="s">
        <v>197</v>
      </c>
      <c r="N63" s="49" t="s">
        <v>246</v>
      </c>
      <c r="O63" s="49" t="s">
        <v>379</v>
      </c>
      <c r="P63" s="54" t="s">
        <v>200</v>
      </c>
      <c r="Q63" s="49" t="s">
        <v>201</v>
      </c>
      <c r="R63" s="49" t="s">
        <v>217</v>
      </c>
    </row>
    <row r="64" spans="1:18">
      <c r="A64" s="49">
        <v>60</v>
      </c>
      <c r="B64" s="49" t="s">
        <v>187</v>
      </c>
      <c r="C64" s="49" t="s">
        <v>188</v>
      </c>
      <c r="D64" s="50" t="s">
        <v>189</v>
      </c>
      <c r="E64" s="51" t="s">
        <v>190</v>
      </c>
      <c r="F64" s="52" t="s">
        <v>191</v>
      </c>
      <c r="G64" s="52" t="s">
        <v>192</v>
      </c>
      <c r="H64" s="52" t="s">
        <v>378</v>
      </c>
      <c r="I64" s="53" t="s">
        <v>383</v>
      </c>
      <c r="J64" s="53" t="s">
        <v>384</v>
      </c>
      <c r="K64" s="49" t="s">
        <v>213</v>
      </c>
      <c r="L64" s="49" t="s">
        <v>197</v>
      </c>
      <c r="M64" s="49" t="s">
        <v>197</v>
      </c>
      <c r="N64" s="49" t="s">
        <v>198</v>
      </c>
      <c r="O64" s="49" t="s">
        <v>199</v>
      </c>
      <c r="P64" s="54" t="s">
        <v>200</v>
      </c>
      <c r="Q64" s="49" t="s">
        <v>201</v>
      </c>
      <c r="R64" s="49" t="s">
        <v>217</v>
      </c>
    </row>
    <row r="65" spans="1:18">
      <c r="A65" s="49">
        <v>61</v>
      </c>
      <c r="B65" s="49" t="s">
        <v>187</v>
      </c>
      <c r="C65" s="49" t="s">
        <v>206</v>
      </c>
      <c r="D65" s="50" t="s">
        <v>207</v>
      </c>
      <c r="E65" s="51" t="s">
        <v>208</v>
      </c>
      <c r="F65" s="55" t="s">
        <v>209</v>
      </c>
      <c r="G65" s="52" t="s">
        <v>385</v>
      </c>
      <c r="H65" s="52" t="s">
        <v>378</v>
      </c>
      <c r="I65" s="53" t="s">
        <v>383</v>
      </c>
      <c r="J65" s="53" t="s">
        <v>212</v>
      </c>
      <c r="K65" s="49" t="s">
        <v>315</v>
      </c>
      <c r="L65" s="49" t="s">
        <v>197</v>
      </c>
      <c r="M65" s="49" t="s">
        <v>197</v>
      </c>
      <c r="N65" s="49" t="s">
        <v>215</v>
      </c>
      <c r="O65" s="49" t="s">
        <v>216</v>
      </c>
      <c r="P65" s="54" t="s">
        <v>200</v>
      </c>
      <c r="Q65" s="49" t="s">
        <v>201</v>
      </c>
      <c r="R65" s="49" t="s">
        <v>217</v>
      </c>
    </row>
    <row r="66" spans="1:18">
      <c r="A66" s="49">
        <v>62</v>
      </c>
      <c r="B66" s="49" t="s">
        <v>187</v>
      </c>
      <c r="C66" s="49" t="s">
        <v>206</v>
      </c>
      <c r="D66" s="50" t="s">
        <v>207</v>
      </c>
      <c r="E66" s="51" t="s">
        <v>208</v>
      </c>
      <c r="F66" s="55" t="s">
        <v>209</v>
      </c>
      <c r="G66" s="52" t="s">
        <v>210</v>
      </c>
      <c r="H66" s="52" t="s">
        <v>378</v>
      </c>
      <c r="I66" s="53" t="s">
        <v>383</v>
      </c>
      <c r="J66" s="53" t="s">
        <v>301</v>
      </c>
      <c r="K66" s="49" t="s">
        <v>315</v>
      </c>
      <c r="L66" s="49" t="s">
        <v>197</v>
      </c>
      <c r="M66" s="49" t="s">
        <v>197</v>
      </c>
      <c r="N66" s="49" t="s">
        <v>215</v>
      </c>
      <c r="O66" s="49" t="s">
        <v>216</v>
      </c>
      <c r="P66" s="54" t="s">
        <v>200</v>
      </c>
      <c r="Q66" s="49" t="s">
        <v>201</v>
      </c>
      <c r="R66" s="49" t="s">
        <v>217</v>
      </c>
    </row>
    <row r="67" spans="1:18">
      <c r="A67" s="49">
        <v>63</v>
      </c>
      <c r="B67" s="49" t="s">
        <v>187</v>
      </c>
      <c r="C67" s="49" t="s">
        <v>188</v>
      </c>
      <c r="D67" s="50" t="s">
        <v>189</v>
      </c>
      <c r="E67" s="51" t="s">
        <v>190</v>
      </c>
      <c r="F67" s="52" t="s">
        <v>191</v>
      </c>
      <c r="G67" s="52" t="s">
        <v>192</v>
      </c>
      <c r="H67" s="52" t="s">
        <v>378</v>
      </c>
      <c r="I67" s="53" t="s">
        <v>383</v>
      </c>
      <c r="J67" s="53" t="s">
        <v>384</v>
      </c>
      <c r="K67" s="49" t="s">
        <v>213</v>
      </c>
      <c r="L67" s="49" t="s">
        <v>197</v>
      </c>
      <c r="M67" s="49" t="s">
        <v>197</v>
      </c>
      <c r="N67" s="49" t="s">
        <v>198</v>
      </c>
      <c r="O67" s="49" t="s">
        <v>199</v>
      </c>
      <c r="P67" s="54" t="s">
        <v>200</v>
      </c>
      <c r="Q67" s="49" t="s">
        <v>201</v>
      </c>
      <c r="R67" s="49" t="s">
        <v>217</v>
      </c>
    </row>
    <row r="68" spans="1:18">
      <c r="A68" s="49">
        <v>64</v>
      </c>
      <c r="B68" s="49" t="s">
        <v>187</v>
      </c>
      <c r="C68" s="49" t="s">
        <v>188</v>
      </c>
      <c r="D68" s="50" t="s">
        <v>189</v>
      </c>
      <c r="E68" s="51" t="s">
        <v>190</v>
      </c>
      <c r="F68" s="52" t="s">
        <v>191</v>
      </c>
      <c r="G68" s="52" t="s">
        <v>192</v>
      </c>
      <c r="H68" s="52" t="s">
        <v>378</v>
      </c>
      <c r="I68" s="53" t="s">
        <v>383</v>
      </c>
      <c r="J68" s="53" t="s">
        <v>384</v>
      </c>
      <c r="K68" s="49" t="s">
        <v>213</v>
      </c>
      <c r="L68" s="49" t="s">
        <v>197</v>
      </c>
      <c r="M68" s="49" t="s">
        <v>197</v>
      </c>
      <c r="N68" s="49" t="s">
        <v>198</v>
      </c>
      <c r="O68" s="49" t="s">
        <v>199</v>
      </c>
      <c r="P68" s="54" t="s">
        <v>200</v>
      </c>
      <c r="Q68" s="49" t="s">
        <v>201</v>
      </c>
      <c r="R68" s="49" t="s">
        <v>217</v>
      </c>
    </row>
    <row r="69" spans="1:18">
      <c r="A69" s="49">
        <v>65</v>
      </c>
      <c r="B69" s="49" t="s">
        <v>187</v>
      </c>
      <c r="C69" s="49" t="s">
        <v>302</v>
      </c>
      <c r="D69" s="50" t="s">
        <v>219</v>
      </c>
      <c r="E69" s="51" t="s">
        <v>303</v>
      </c>
      <c r="F69" s="52" t="s">
        <v>304</v>
      </c>
      <c r="G69" s="52" t="s">
        <v>386</v>
      </c>
      <c r="H69" s="52" t="s">
        <v>378</v>
      </c>
      <c r="I69" s="53" t="s">
        <v>194</v>
      </c>
      <c r="J69" s="53" t="s">
        <v>387</v>
      </c>
      <c r="K69" s="49" t="s">
        <v>194</v>
      </c>
      <c r="L69" s="49" t="s">
        <v>197</v>
      </c>
      <c r="M69" s="49" t="s">
        <v>214</v>
      </c>
      <c r="N69" s="49" t="s">
        <v>308</v>
      </c>
      <c r="O69" s="49" t="s">
        <v>309</v>
      </c>
      <c r="P69" s="54" t="s">
        <v>200</v>
      </c>
      <c r="Q69" s="49" t="s">
        <v>201</v>
      </c>
      <c r="R69" s="49" t="s">
        <v>217</v>
      </c>
    </row>
    <row r="70" spans="1:18">
      <c r="A70" s="49">
        <v>66</v>
      </c>
      <c r="B70" s="49" t="s">
        <v>187</v>
      </c>
      <c r="C70" s="49" t="s">
        <v>218</v>
      </c>
      <c r="D70" s="50" t="s">
        <v>219</v>
      </c>
      <c r="E70" s="51" t="s">
        <v>190</v>
      </c>
      <c r="F70" s="52" t="s">
        <v>220</v>
      </c>
      <c r="G70" s="52" t="s">
        <v>221</v>
      </c>
      <c r="H70" s="52" t="s">
        <v>378</v>
      </c>
      <c r="I70" s="53" t="s">
        <v>267</v>
      </c>
      <c r="J70" s="53" t="s">
        <v>290</v>
      </c>
      <c r="K70" s="49" t="s">
        <v>213</v>
      </c>
      <c r="L70" s="49" t="s">
        <v>197</v>
      </c>
      <c r="M70" s="49" t="s">
        <v>197</v>
      </c>
      <c r="N70" s="49" t="s">
        <v>198</v>
      </c>
      <c r="O70" s="49" t="s">
        <v>225</v>
      </c>
      <c r="P70" s="54" t="s">
        <v>200</v>
      </c>
      <c r="Q70" s="49" t="s">
        <v>201</v>
      </c>
      <c r="R70" s="49" t="s">
        <v>217</v>
      </c>
    </row>
    <row r="71" spans="1:18">
      <c r="A71" s="49">
        <v>67</v>
      </c>
      <c r="B71" s="49" t="s">
        <v>187</v>
      </c>
      <c r="C71" s="49" t="s">
        <v>239</v>
      </c>
      <c r="D71" s="50" t="s">
        <v>240</v>
      </c>
      <c r="E71" s="51" t="s">
        <v>241</v>
      </c>
      <c r="F71" s="55" t="s">
        <v>242</v>
      </c>
      <c r="G71" s="52" t="s">
        <v>254</v>
      </c>
      <c r="H71" s="52" t="s">
        <v>378</v>
      </c>
      <c r="I71" s="53" t="s">
        <v>267</v>
      </c>
      <c r="J71" s="53" t="s">
        <v>388</v>
      </c>
      <c r="K71" s="49" t="s">
        <v>300</v>
      </c>
      <c r="L71" s="49" t="s">
        <v>214</v>
      </c>
      <c r="M71" s="49" t="s">
        <v>197</v>
      </c>
      <c r="N71" s="49" t="s">
        <v>246</v>
      </c>
      <c r="O71" s="49" t="s">
        <v>247</v>
      </c>
      <c r="P71" s="54" t="s">
        <v>200</v>
      </c>
      <c r="Q71" s="49" t="s">
        <v>201</v>
      </c>
      <c r="R71" s="49" t="s">
        <v>217</v>
      </c>
    </row>
    <row r="72" spans="1:18">
      <c r="A72" s="49">
        <v>68</v>
      </c>
      <c r="B72" s="49" t="s">
        <v>187</v>
      </c>
      <c r="C72" s="49" t="s">
        <v>328</v>
      </c>
      <c r="D72" s="50" t="s">
        <v>219</v>
      </c>
      <c r="E72" s="51" t="s">
        <v>280</v>
      </c>
      <c r="F72" s="52" t="s">
        <v>329</v>
      </c>
      <c r="G72" s="52" t="s">
        <v>389</v>
      </c>
      <c r="H72" s="52" t="s">
        <v>390</v>
      </c>
      <c r="I72" s="53" t="s">
        <v>348</v>
      </c>
      <c r="J72" s="53" t="s">
        <v>287</v>
      </c>
      <c r="K72" s="49" t="s">
        <v>367</v>
      </c>
      <c r="L72" s="49" t="s">
        <v>197</v>
      </c>
      <c r="M72" s="49" t="s">
        <v>197</v>
      </c>
      <c r="N72" s="49" t="s">
        <v>333</v>
      </c>
      <c r="O72" s="49" t="s">
        <v>334</v>
      </c>
      <c r="P72" s="54" t="s">
        <v>200</v>
      </c>
      <c r="Q72" s="49" t="s">
        <v>201</v>
      </c>
      <c r="R72" s="49" t="s">
        <v>217</v>
      </c>
    </row>
    <row r="73" spans="1:18">
      <c r="A73" s="49">
        <v>69</v>
      </c>
      <c r="B73" s="49" t="s">
        <v>187</v>
      </c>
      <c r="C73" s="49" t="s">
        <v>218</v>
      </c>
      <c r="D73" s="50" t="s">
        <v>219</v>
      </c>
      <c r="E73" s="51" t="s">
        <v>190</v>
      </c>
      <c r="F73" s="52" t="s">
        <v>220</v>
      </c>
      <c r="G73" s="52" t="s">
        <v>221</v>
      </c>
      <c r="H73" s="52" t="s">
        <v>390</v>
      </c>
      <c r="I73" s="53" t="s">
        <v>255</v>
      </c>
      <c r="J73" s="53" t="s">
        <v>290</v>
      </c>
      <c r="K73" s="49" t="s">
        <v>196</v>
      </c>
      <c r="L73" s="49" t="s">
        <v>197</v>
      </c>
      <c r="M73" s="49" t="s">
        <v>197</v>
      </c>
      <c r="N73" s="49" t="s">
        <v>198</v>
      </c>
      <c r="O73" s="49" t="s">
        <v>225</v>
      </c>
      <c r="P73" s="54" t="s">
        <v>200</v>
      </c>
      <c r="Q73" s="49" t="s">
        <v>201</v>
      </c>
      <c r="R73" s="49" t="s">
        <v>217</v>
      </c>
    </row>
    <row r="74" spans="1:18">
      <c r="A74" s="49">
        <v>70</v>
      </c>
      <c r="B74" s="49" t="s">
        <v>187</v>
      </c>
      <c r="C74" s="49" t="s">
        <v>229</v>
      </c>
      <c r="D74" s="50" t="s">
        <v>230</v>
      </c>
      <c r="E74" s="51" t="s">
        <v>231</v>
      </c>
      <c r="F74" s="55" t="s">
        <v>232</v>
      </c>
      <c r="G74" s="52" t="s">
        <v>391</v>
      </c>
      <c r="H74" s="52" t="s">
        <v>390</v>
      </c>
      <c r="I74" s="53" t="s">
        <v>258</v>
      </c>
      <c r="J74" s="53" t="s">
        <v>392</v>
      </c>
      <c r="K74" s="49" t="s">
        <v>196</v>
      </c>
      <c r="L74" s="49" t="s">
        <v>197</v>
      </c>
      <c r="M74" s="49" t="s">
        <v>197</v>
      </c>
      <c r="N74" s="49" t="s">
        <v>237</v>
      </c>
      <c r="O74" s="49" t="s">
        <v>238</v>
      </c>
      <c r="P74" s="54" t="s">
        <v>200</v>
      </c>
      <c r="Q74" s="49" t="s">
        <v>201</v>
      </c>
      <c r="R74" s="49" t="s">
        <v>217</v>
      </c>
    </row>
    <row r="75" spans="1:18">
      <c r="A75" s="49">
        <v>71</v>
      </c>
      <c r="B75" s="49" t="s">
        <v>187</v>
      </c>
      <c r="C75" s="49" t="s">
        <v>375</v>
      </c>
      <c r="D75" s="50" t="s">
        <v>189</v>
      </c>
      <c r="E75" s="51" t="s">
        <v>231</v>
      </c>
      <c r="F75" s="55" t="s">
        <v>376</v>
      </c>
      <c r="G75" s="52" t="s">
        <v>377</v>
      </c>
      <c r="H75" s="52" t="s">
        <v>390</v>
      </c>
      <c r="I75" s="53" t="s">
        <v>258</v>
      </c>
      <c r="J75" s="53" t="s">
        <v>393</v>
      </c>
      <c r="K75" s="49" t="s">
        <v>196</v>
      </c>
      <c r="L75" s="49" t="s">
        <v>197</v>
      </c>
      <c r="M75" s="49" t="s">
        <v>197</v>
      </c>
      <c r="N75" s="49" t="s">
        <v>246</v>
      </c>
      <c r="O75" s="49" t="s">
        <v>379</v>
      </c>
      <c r="P75" s="54" t="s">
        <v>200</v>
      </c>
      <c r="Q75" s="49" t="s">
        <v>201</v>
      </c>
      <c r="R75" s="49" t="s">
        <v>217</v>
      </c>
    </row>
    <row r="76" spans="1:18">
      <c r="A76" s="49">
        <v>72</v>
      </c>
      <c r="B76" s="49" t="s">
        <v>187</v>
      </c>
      <c r="C76" s="49" t="s">
        <v>319</v>
      </c>
      <c r="D76" s="50" t="s">
        <v>320</v>
      </c>
      <c r="E76" s="51" t="s">
        <v>303</v>
      </c>
      <c r="F76" s="55" t="s">
        <v>321</v>
      </c>
      <c r="G76" s="52" t="s">
        <v>373</v>
      </c>
      <c r="H76" s="52" t="s">
        <v>390</v>
      </c>
      <c r="I76" s="53" t="s">
        <v>245</v>
      </c>
      <c r="J76" s="53" t="s">
        <v>394</v>
      </c>
      <c r="K76" s="49" t="s">
        <v>257</v>
      </c>
      <c r="L76" s="49" t="s">
        <v>197</v>
      </c>
      <c r="M76" s="49" t="s">
        <v>197</v>
      </c>
      <c r="N76" s="49" t="s">
        <v>324</v>
      </c>
      <c r="O76" s="49" t="s">
        <v>325</v>
      </c>
      <c r="P76" s="54" t="s">
        <v>200</v>
      </c>
      <c r="Q76" s="49" t="s">
        <v>201</v>
      </c>
      <c r="R76" s="49" t="s">
        <v>217</v>
      </c>
    </row>
    <row r="77" spans="1:18">
      <c r="A77" s="49">
        <v>73</v>
      </c>
      <c r="B77" s="49" t="s">
        <v>187</v>
      </c>
      <c r="C77" s="49" t="s">
        <v>319</v>
      </c>
      <c r="D77" s="50" t="s">
        <v>320</v>
      </c>
      <c r="E77" s="51" t="s">
        <v>303</v>
      </c>
      <c r="F77" s="55" t="s">
        <v>321</v>
      </c>
      <c r="G77" s="52" t="s">
        <v>372</v>
      </c>
      <c r="H77" s="52" t="s">
        <v>390</v>
      </c>
      <c r="I77" s="53" t="s">
        <v>353</v>
      </c>
      <c r="J77" s="53" t="s">
        <v>395</v>
      </c>
      <c r="K77" s="49" t="s">
        <v>300</v>
      </c>
      <c r="L77" s="49" t="s">
        <v>197</v>
      </c>
      <c r="M77" s="49" t="s">
        <v>197</v>
      </c>
      <c r="N77" s="49" t="s">
        <v>324</v>
      </c>
      <c r="O77" s="49" t="s">
        <v>325</v>
      </c>
      <c r="P77" s="54" t="s">
        <v>200</v>
      </c>
      <c r="Q77" s="49" t="s">
        <v>201</v>
      </c>
      <c r="R77" s="49" t="s">
        <v>217</v>
      </c>
    </row>
    <row r="78" spans="1:18">
      <c r="A78" s="49">
        <v>74</v>
      </c>
      <c r="B78" s="49" t="s">
        <v>187</v>
      </c>
      <c r="C78" s="49" t="s">
        <v>239</v>
      </c>
      <c r="D78" s="50" t="s">
        <v>240</v>
      </c>
      <c r="E78" s="51" t="s">
        <v>241</v>
      </c>
      <c r="F78" s="55" t="s">
        <v>242</v>
      </c>
      <c r="G78" s="52" t="s">
        <v>396</v>
      </c>
      <c r="H78" s="52" t="s">
        <v>390</v>
      </c>
      <c r="I78" s="53" t="s">
        <v>354</v>
      </c>
      <c r="J78" s="53" t="s">
        <v>244</v>
      </c>
      <c r="K78" s="49" t="s">
        <v>236</v>
      </c>
      <c r="L78" s="49" t="s">
        <v>197</v>
      </c>
      <c r="M78" s="49" t="s">
        <v>197</v>
      </c>
      <c r="N78" s="49" t="s">
        <v>246</v>
      </c>
      <c r="O78" s="49" t="s">
        <v>247</v>
      </c>
      <c r="P78" s="54" t="s">
        <v>200</v>
      </c>
      <c r="Q78" s="49" t="s">
        <v>201</v>
      </c>
      <c r="R78" s="49" t="s">
        <v>217</v>
      </c>
    </row>
    <row r="79" spans="1:18">
      <c r="A79" s="49">
        <v>75</v>
      </c>
      <c r="B79" s="49" t="s">
        <v>187</v>
      </c>
      <c r="C79" s="49" t="s">
        <v>302</v>
      </c>
      <c r="D79" s="50" t="s">
        <v>219</v>
      </c>
      <c r="E79" s="51" t="s">
        <v>303</v>
      </c>
      <c r="F79" s="52" t="s">
        <v>304</v>
      </c>
      <c r="G79" s="52" t="s">
        <v>305</v>
      </c>
      <c r="H79" s="52" t="s">
        <v>390</v>
      </c>
      <c r="I79" s="53" t="s">
        <v>354</v>
      </c>
      <c r="J79" s="53" t="s">
        <v>226</v>
      </c>
      <c r="K79" s="49" t="s">
        <v>194</v>
      </c>
      <c r="L79" s="49" t="s">
        <v>197</v>
      </c>
      <c r="M79" s="49" t="s">
        <v>197</v>
      </c>
      <c r="N79" s="49" t="s">
        <v>308</v>
      </c>
      <c r="O79" s="49" t="s">
        <v>309</v>
      </c>
      <c r="P79" s="54" t="s">
        <v>200</v>
      </c>
      <c r="Q79" s="49" t="s">
        <v>201</v>
      </c>
      <c r="R79" s="49" t="s">
        <v>217</v>
      </c>
    </row>
    <row r="80" spans="1:18">
      <c r="A80" s="49">
        <v>76</v>
      </c>
      <c r="B80" s="49" t="s">
        <v>187</v>
      </c>
      <c r="C80" s="49" t="s">
        <v>310</v>
      </c>
      <c r="D80" s="50" t="s">
        <v>207</v>
      </c>
      <c r="E80" s="51" t="s">
        <v>262</v>
      </c>
      <c r="F80" s="55" t="s">
        <v>311</v>
      </c>
      <c r="G80" s="52" t="s">
        <v>397</v>
      </c>
      <c r="H80" s="52" t="s">
        <v>390</v>
      </c>
      <c r="I80" s="53" t="s">
        <v>211</v>
      </c>
      <c r="J80" s="53" t="s">
        <v>287</v>
      </c>
      <c r="K80" s="49" t="s">
        <v>315</v>
      </c>
      <c r="L80" s="49" t="s">
        <v>214</v>
      </c>
      <c r="M80" s="49" t="s">
        <v>197</v>
      </c>
      <c r="N80" s="49" t="s">
        <v>198</v>
      </c>
      <c r="O80" s="49" t="s">
        <v>316</v>
      </c>
      <c r="P80" s="54" t="s">
        <v>200</v>
      </c>
      <c r="Q80" s="49" t="s">
        <v>201</v>
      </c>
      <c r="R80" s="49" t="s">
        <v>202</v>
      </c>
    </row>
    <row r="81" spans="1:18">
      <c r="A81" s="49">
        <v>77</v>
      </c>
      <c r="B81" s="49" t="s">
        <v>187</v>
      </c>
      <c r="C81" s="49" t="s">
        <v>310</v>
      </c>
      <c r="D81" s="50" t="s">
        <v>207</v>
      </c>
      <c r="E81" s="51" t="s">
        <v>262</v>
      </c>
      <c r="F81" s="55" t="s">
        <v>311</v>
      </c>
      <c r="G81" s="52" t="s">
        <v>397</v>
      </c>
      <c r="H81" s="52" t="s">
        <v>390</v>
      </c>
      <c r="I81" s="53" t="s">
        <v>211</v>
      </c>
      <c r="J81" s="53" t="s">
        <v>287</v>
      </c>
      <c r="K81" s="49" t="s">
        <v>315</v>
      </c>
      <c r="L81" s="49" t="s">
        <v>214</v>
      </c>
      <c r="M81" s="49" t="s">
        <v>197</v>
      </c>
      <c r="N81" s="49" t="s">
        <v>198</v>
      </c>
      <c r="O81" s="49" t="s">
        <v>316</v>
      </c>
      <c r="P81" s="54" t="s">
        <v>398</v>
      </c>
      <c r="Q81" s="49" t="s">
        <v>201</v>
      </c>
      <c r="R81" s="49" t="s">
        <v>202</v>
      </c>
    </row>
    <row r="82" spans="1:18">
      <c r="A82" s="49">
        <v>78</v>
      </c>
      <c r="B82" s="49" t="s">
        <v>187</v>
      </c>
      <c r="C82" s="49" t="s">
        <v>319</v>
      </c>
      <c r="D82" s="50" t="s">
        <v>320</v>
      </c>
      <c r="E82" s="51" t="s">
        <v>303</v>
      </c>
      <c r="F82" s="55" t="s">
        <v>321</v>
      </c>
      <c r="G82" s="52" t="s">
        <v>350</v>
      </c>
      <c r="H82" s="52" t="s">
        <v>399</v>
      </c>
      <c r="I82" s="53" t="s">
        <v>339</v>
      </c>
      <c r="J82" s="53" t="s">
        <v>400</v>
      </c>
      <c r="K82" s="49" t="s">
        <v>307</v>
      </c>
      <c r="L82" s="49" t="s">
        <v>197</v>
      </c>
      <c r="M82" s="49" t="s">
        <v>197</v>
      </c>
      <c r="N82" s="49" t="s">
        <v>324</v>
      </c>
      <c r="O82" s="49" t="s">
        <v>325</v>
      </c>
      <c r="P82" s="54" t="s">
        <v>200</v>
      </c>
      <c r="Q82" s="49" t="s">
        <v>201</v>
      </c>
      <c r="R82" s="49" t="s">
        <v>217</v>
      </c>
    </row>
    <row r="83" spans="1:18">
      <c r="A83" s="49">
        <v>79</v>
      </c>
      <c r="B83" s="49" t="s">
        <v>187</v>
      </c>
      <c r="C83" s="49" t="s">
        <v>206</v>
      </c>
      <c r="D83" s="50" t="s">
        <v>207</v>
      </c>
      <c r="E83" s="51" t="s">
        <v>208</v>
      </c>
      <c r="F83" s="55" t="s">
        <v>209</v>
      </c>
      <c r="G83" s="52" t="s">
        <v>401</v>
      </c>
      <c r="H83" s="52" t="s">
        <v>399</v>
      </c>
      <c r="I83" s="53" t="s">
        <v>252</v>
      </c>
      <c r="J83" s="53" t="s">
        <v>402</v>
      </c>
      <c r="K83" s="49" t="s">
        <v>213</v>
      </c>
      <c r="L83" s="49" t="s">
        <v>214</v>
      </c>
      <c r="M83" s="49" t="s">
        <v>197</v>
      </c>
      <c r="N83" s="49" t="s">
        <v>215</v>
      </c>
      <c r="O83" s="49" t="s">
        <v>216</v>
      </c>
      <c r="P83" s="54" t="s">
        <v>200</v>
      </c>
      <c r="Q83" s="49" t="s">
        <v>201</v>
      </c>
      <c r="R83" s="49" t="s">
        <v>217</v>
      </c>
    </row>
    <row r="84" spans="1:18">
      <c r="A84" s="49">
        <v>80</v>
      </c>
      <c r="B84" s="49" t="s">
        <v>187</v>
      </c>
      <c r="C84" s="49" t="s">
        <v>319</v>
      </c>
      <c r="D84" s="50" t="s">
        <v>320</v>
      </c>
      <c r="E84" s="51" t="s">
        <v>303</v>
      </c>
      <c r="F84" s="55" t="s">
        <v>321</v>
      </c>
      <c r="G84" s="52" t="s">
        <v>403</v>
      </c>
      <c r="H84" s="52" t="s">
        <v>399</v>
      </c>
      <c r="I84" s="53" t="s">
        <v>276</v>
      </c>
      <c r="J84" s="53" t="s">
        <v>351</v>
      </c>
      <c r="K84" s="49" t="s">
        <v>260</v>
      </c>
      <c r="L84" s="49" t="s">
        <v>197</v>
      </c>
      <c r="M84" s="49" t="s">
        <v>197</v>
      </c>
      <c r="N84" s="49" t="s">
        <v>324</v>
      </c>
      <c r="O84" s="49" t="s">
        <v>325</v>
      </c>
      <c r="P84" s="54" t="s">
        <v>200</v>
      </c>
      <c r="Q84" s="49" t="s">
        <v>201</v>
      </c>
      <c r="R84" s="49" t="s">
        <v>217</v>
      </c>
    </row>
    <row r="85" spans="1:18">
      <c r="A85" s="49">
        <v>81</v>
      </c>
      <c r="B85" s="49" t="s">
        <v>187</v>
      </c>
      <c r="C85" s="49" t="s">
        <v>188</v>
      </c>
      <c r="D85" s="50" t="s">
        <v>189</v>
      </c>
      <c r="E85" s="51" t="s">
        <v>190</v>
      </c>
      <c r="F85" s="52" t="s">
        <v>191</v>
      </c>
      <c r="G85" s="52" t="s">
        <v>404</v>
      </c>
      <c r="H85" s="52" t="s">
        <v>399</v>
      </c>
      <c r="I85" s="53" t="s">
        <v>367</v>
      </c>
      <c r="J85" s="53" t="s">
        <v>366</v>
      </c>
      <c r="K85" s="49" t="s">
        <v>295</v>
      </c>
      <c r="L85" s="49" t="s">
        <v>214</v>
      </c>
      <c r="M85" s="49" t="s">
        <v>214</v>
      </c>
      <c r="N85" s="49" t="s">
        <v>198</v>
      </c>
      <c r="O85" s="49" t="s">
        <v>199</v>
      </c>
      <c r="P85" s="54" t="s">
        <v>405</v>
      </c>
      <c r="Q85" s="49" t="s">
        <v>201</v>
      </c>
      <c r="R85" s="49" t="s">
        <v>202</v>
      </c>
    </row>
    <row r="86" spans="1:18">
      <c r="A86" s="49">
        <v>82</v>
      </c>
      <c r="B86" s="49" t="s">
        <v>187</v>
      </c>
      <c r="C86" s="49" t="s">
        <v>188</v>
      </c>
      <c r="D86" s="50" t="s">
        <v>189</v>
      </c>
      <c r="E86" s="51" t="s">
        <v>190</v>
      </c>
      <c r="F86" s="52" t="s">
        <v>191</v>
      </c>
      <c r="G86" s="52" t="s">
        <v>404</v>
      </c>
      <c r="H86" s="52" t="s">
        <v>399</v>
      </c>
      <c r="I86" s="53" t="s">
        <v>367</v>
      </c>
      <c r="J86" s="53" t="s">
        <v>366</v>
      </c>
      <c r="K86" s="49" t="s">
        <v>295</v>
      </c>
      <c r="L86" s="49" t="s">
        <v>197</v>
      </c>
      <c r="M86" s="49" t="s">
        <v>214</v>
      </c>
      <c r="N86" s="49" t="s">
        <v>198</v>
      </c>
      <c r="O86" s="49" t="s">
        <v>199</v>
      </c>
      <c r="P86" s="54" t="s">
        <v>200</v>
      </c>
      <c r="Q86" s="49" t="s">
        <v>201</v>
      </c>
      <c r="R86" s="49" t="s">
        <v>202</v>
      </c>
    </row>
    <row r="87" spans="1:18">
      <c r="A87" s="49">
        <v>83</v>
      </c>
      <c r="B87" s="49" t="s">
        <v>187</v>
      </c>
      <c r="C87" s="49" t="s">
        <v>319</v>
      </c>
      <c r="D87" s="50" t="s">
        <v>320</v>
      </c>
      <c r="E87" s="51" t="s">
        <v>303</v>
      </c>
      <c r="F87" s="55" t="s">
        <v>321</v>
      </c>
      <c r="G87" s="52" t="s">
        <v>372</v>
      </c>
      <c r="H87" s="52" t="s">
        <v>399</v>
      </c>
      <c r="I87" s="53" t="s">
        <v>300</v>
      </c>
      <c r="J87" s="53" t="s">
        <v>406</v>
      </c>
      <c r="K87" s="49" t="s">
        <v>196</v>
      </c>
      <c r="L87" s="49" t="s">
        <v>197</v>
      </c>
      <c r="M87" s="49" t="s">
        <v>197</v>
      </c>
      <c r="N87" s="49" t="s">
        <v>324</v>
      </c>
      <c r="O87" s="49" t="s">
        <v>325</v>
      </c>
      <c r="P87" s="54" t="s">
        <v>200</v>
      </c>
      <c r="Q87" s="49" t="s">
        <v>201</v>
      </c>
      <c r="R87" s="49" t="s">
        <v>217</v>
      </c>
    </row>
    <row r="88" spans="1:18">
      <c r="A88" s="49">
        <v>84</v>
      </c>
      <c r="B88" s="49" t="s">
        <v>187</v>
      </c>
      <c r="C88" s="49" t="s">
        <v>319</v>
      </c>
      <c r="D88" s="50" t="s">
        <v>320</v>
      </c>
      <c r="E88" s="51" t="s">
        <v>303</v>
      </c>
      <c r="F88" s="55" t="s">
        <v>321</v>
      </c>
      <c r="G88" s="52" t="s">
        <v>373</v>
      </c>
      <c r="H88" s="52" t="s">
        <v>399</v>
      </c>
      <c r="I88" s="53" t="s">
        <v>270</v>
      </c>
      <c r="J88" s="53" t="s">
        <v>407</v>
      </c>
      <c r="K88" s="49" t="s">
        <v>295</v>
      </c>
      <c r="L88" s="49" t="s">
        <v>197</v>
      </c>
      <c r="M88" s="49" t="s">
        <v>197</v>
      </c>
      <c r="N88" s="49" t="s">
        <v>324</v>
      </c>
      <c r="O88" s="49" t="s">
        <v>325</v>
      </c>
      <c r="P88" s="54" t="s">
        <v>200</v>
      </c>
      <c r="Q88" s="49" t="s">
        <v>201</v>
      </c>
      <c r="R88" s="49" t="s">
        <v>217</v>
      </c>
    </row>
    <row r="89" spans="1:18">
      <c r="A89" s="49">
        <v>85</v>
      </c>
      <c r="B89" s="49" t="s">
        <v>187</v>
      </c>
      <c r="C89" s="49" t="s">
        <v>319</v>
      </c>
      <c r="D89" s="50" t="s">
        <v>320</v>
      </c>
      <c r="E89" s="51" t="s">
        <v>303</v>
      </c>
      <c r="F89" s="55" t="s">
        <v>321</v>
      </c>
      <c r="G89" s="52" t="s">
        <v>372</v>
      </c>
      <c r="H89" s="52" t="s">
        <v>408</v>
      </c>
      <c r="I89" s="53" t="s">
        <v>276</v>
      </c>
      <c r="J89" s="53" t="s">
        <v>409</v>
      </c>
      <c r="K89" s="49" t="s">
        <v>257</v>
      </c>
      <c r="L89" s="49" t="s">
        <v>197</v>
      </c>
      <c r="M89" s="49" t="s">
        <v>197</v>
      </c>
      <c r="N89" s="49" t="s">
        <v>324</v>
      </c>
      <c r="O89" s="49" t="s">
        <v>325</v>
      </c>
      <c r="P89" s="54" t="s">
        <v>200</v>
      </c>
      <c r="Q89" s="49" t="s">
        <v>201</v>
      </c>
      <c r="R89" s="49" t="s">
        <v>217</v>
      </c>
    </row>
    <row r="90" spans="1:18">
      <c r="A90" s="49">
        <v>86</v>
      </c>
      <c r="B90" s="49" t="s">
        <v>187</v>
      </c>
      <c r="C90" s="49" t="s">
        <v>188</v>
      </c>
      <c r="D90" s="50" t="s">
        <v>189</v>
      </c>
      <c r="E90" s="51" t="s">
        <v>190</v>
      </c>
      <c r="F90" s="52" t="s">
        <v>191</v>
      </c>
      <c r="G90" s="52" t="s">
        <v>404</v>
      </c>
      <c r="H90" s="52" t="s">
        <v>408</v>
      </c>
      <c r="I90" s="53" t="s">
        <v>367</v>
      </c>
      <c r="J90" s="53" t="s">
        <v>366</v>
      </c>
      <c r="K90" s="49" t="s">
        <v>295</v>
      </c>
      <c r="L90" s="49" t="s">
        <v>197</v>
      </c>
      <c r="M90" s="49" t="s">
        <v>214</v>
      </c>
      <c r="N90" s="49" t="s">
        <v>198</v>
      </c>
      <c r="O90" s="49" t="s">
        <v>199</v>
      </c>
      <c r="P90" s="54" t="s">
        <v>410</v>
      </c>
      <c r="Q90" s="49" t="s">
        <v>201</v>
      </c>
      <c r="R90" s="49" t="s">
        <v>202</v>
      </c>
    </row>
    <row r="91" spans="1:18">
      <c r="A91" s="49">
        <v>87</v>
      </c>
      <c r="B91" s="49" t="s">
        <v>187</v>
      </c>
      <c r="C91" s="49" t="s">
        <v>375</v>
      </c>
      <c r="D91" s="50" t="s">
        <v>189</v>
      </c>
      <c r="E91" s="51" t="s">
        <v>231</v>
      </c>
      <c r="F91" s="55" t="s">
        <v>376</v>
      </c>
      <c r="G91" s="52" t="s">
        <v>411</v>
      </c>
      <c r="H91" s="52" t="s">
        <v>408</v>
      </c>
      <c r="I91" s="53" t="s">
        <v>367</v>
      </c>
      <c r="J91" s="53" t="s">
        <v>412</v>
      </c>
      <c r="K91" s="49" t="s">
        <v>295</v>
      </c>
      <c r="L91" s="49" t="s">
        <v>197</v>
      </c>
      <c r="M91" s="49" t="s">
        <v>197</v>
      </c>
      <c r="N91" s="49" t="s">
        <v>246</v>
      </c>
      <c r="O91" s="49" t="s">
        <v>379</v>
      </c>
      <c r="P91" s="54" t="s">
        <v>200</v>
      </c>
      <c r="Q91" s="49" t="s">
        <v>201</v>
      </c>
      <c r="R91" s="49" t="s">
        <v>217</v>
      </c>
    </row>
    <row r="92" spans="1:18">
      <c r="A92" s="49">
        <v>88</v>
      </c>
      <c r="B92" s="49" t="s">
        <v>187</v>
      </c>
      <c r="C92" s="49" t="s">
        <v>188</v>
      </c>
      <c r="D92" s="50" t="s">
        <v>189</v>
      </c>
      <c r="E92" s="51" t="s">
        <v>190</v>
      </c>
      <c r="F92" s="52" t="s">
        <v>191</v>
      </c>
      <c r="G92" s="52" t="s">
        <v>192</v>
      </c>
      <c r="H92" s="52" t="s">
        <v>408</v>
      </c>
      <c r="I92" s="53" t="s">
        <v>367</v>
      </c>
      <c r="J92" s="53" t="s">
        <v>413</v>
      </c>
      <c r="K92" s="49" t="s">
        <v>307</v>
      </c>
      <c r="L92" s="49" t="s">
        <v>197</v>
      </c>
      <c r="M92" s="49" t="s">
        <v>197</v>
      </c>
      <c r="N92" s="49" t="s">
        <v>198</v>
      </c>
      <c r="O92" s="49" t="s">
        <v>199</v>
      </c>
      <c r="P92" s="54" t="s">
        <v>200</v>
      </c>
      <c r="Q92" s="49" t="s">
        <v>201</v>
      </c>
      <c r="R92" s="49" t="s">
        <v>202</v>
      </c>
    </row>
    <row r="93" spans="1:18">
      <c r="A93" s="49">
        <v>89</v>
      </c>
      <c r="B93" s="49" t="s">
        <v>187</v>
      </c>
      <c r="C93" s="49" t="s">
        <v>206</v>
      </c>
      <c r="D93" s="50" t="s">
        <v>207</v>
      </c>
      <c r="E93" s="51" t="s">
        <v>208</v>
      </c>
      <c r="F93" s="55" t="s">
        <v>209</v>
      </c>
      <c r="G93" s="52" t="s">
        <v>414</v>
      </c>
      <c r="H93" s="52" t="s">
        <v>408</v>
      </c>
      <c r="I93" s="53" t="s">
        <v>260</v>
      </c>
      <c r="J93" s="53" t="s">
        <v>415</v>
      </c>
      <c r="K93" s="49" t="s">
        <v>213</v>
      </c>
      <c r="L93" s="49" t="s">
        <v>197</v>
      </c>
      <c r="M93" s="49" t="s">
        <v>197</v>
      </c>
      <c r="N93" s="49" t="s">
        <v>215</v>
      </c>
      <c r="O93" s="49" t="s">
        <v>216</v>
      </c>
      <c r="P93" s="54" t="s">
        <v>200</v>
      </c>
      <c r="Q93" s="49" t="s">
        <v>201</v>
      </c>
      <c r="R93" s="49" t="s">
        <v>217</v>
      </c>
    </row>
    <row r="94" spans="1:18">
      <c r="A94" s="49">
        <v>90</v>
      </c>
      <c r="B94" s="49" t="s">
        <v>187</v>
      </c>
      <c r="C94" s="49" t="s">
        <v>375</v>
      </c>
      <c r="D94" s="50" t="s">
        <v>189</v>
      </c>
      <c r="E94" s="51" t="s">
        <v>231</v>
      </c>
      <c r="F94" s="55" t="s">
        <v>376</v>
      </c>
      <c r="G94" s="52" t="s">
        <v>411</v>
      </c>
      <c r="H94" s="52" t="s">
        <v>408</v>
      </c>
      <c r="I94" s="53" t="s">
        <v>331</v>
      </c>
      <c r="J94" s="53" t="s">
        <v>287</v>
      </c>
      <c r="K94" s="49" t="s">
        <v>295</v>
      </c>
      <c r="L94" s="49" t="s">
        <v>197</v>
      </c>
      <c r="M94" s="49" t="s">
        <v>197</v>
      </c>
      <c r="N94" s="49" t="s">
        <v>246</v>
      </c>
      <c r="O94" s="49" t="s">
        <v>379</v>
      </c>
      <c r="P94" s="54" t="s">
        <v>200</v>
      </c>
      <c r="Q94" s="49" t="s">
        <v>201</v>
      </c>
      <c r="R94" s="49" t="s">
        <v>217</v>
      </c>
    </row>
    <row r="95" spans="1:18">
      <c r="A95" s="49">
        <v>91</v>
      </c>
      <c r="B95" s="49" t="s">
        <v>187</v>
      </c>
      <c r="C95" s="49" t="s">
        <v>302</v>
      </c>
      <c r="D95" s="50" t="s">
        <v>219</v>
      </c>
      <c r="E95" s="51" t="s">
        <v>303</v>
      </c>
      <c r="F95" s="52" t="s">
        <v>304</v>
      </c>
      <c r="G95" s="52" t="s">
        <v>305</v>
      </c>
      <c r="H95" s="52" t="s">
        <v>408</v>
      </c>
      <c r="I95" s="53" t="s">
        <v>267</v>
      </c>
      <c r="J95" s="53" t="s">
        <v>416</v>
      </c>
      <c r="K95" s="49" t="s">
        <v>307</v>
      </c>
      <c r="L95" s="49" t="s">
        <v>197</v>
      </c>
      <c r="M95" s="49" t="s">
        <v>197</v>
      </c>
      <c r="N95" s="49" t="s">
        <v>308</v>
      </c>
      <c r="O95" s="49" t="s">
        <v>309</v>
      </c>
      <c r="P95" s="54" t="s">
        <v>200</v>
      </c>
      <c r="Q95" s="49" t="s">
        <v>201</v>
      </c>
      <c r="R95" s="49" t="s">
        <v>217</v>
      </c>
    </row>
    <row r="96" spans="1:18">
      <c r="A96" s="49">
        <v>92</v>
      </c>
      <c r="B96" s="49" t="s">
        <v>187</v>
      </c>
      <c r="C96" s="49" t="s">
        <v>206</v>
      </c>
      <c r="D96" s="50" t="s">
        <v>207</v>
      </c>
      <c r="E96" s="51" t="s">
        <v>208</v>
      </c>
      <c r="F96" s="55" t="s">
        <v>209</v>
      </c>
      <c r="G96" s="52" t="s">
        <v>297</v>
      </c>
      <c r="H96" s="52" t="s">
        <v>417</v>
      </c>
      <c r="I96" s="53" t="s">
        <v>314</v>
      </c>
      <c r="J96" s="53" t="s">
        <v>418</v>
      </c>
      <c r="K96" s="49" t="s">
        <v>260</v>
      </c>
      <c r="L96" s="49" t="s">
        <v>214</v>
      </c>
      <c r="M96" s="49" t="s">
        <v>197</v>
      </c>
      <c r="N96" s="49" t="s">
        <v>215</v>
      </c>
      <c r="O96" s="49" t="s">
        <v>216</v>
      </c>
      <c r="P96" s="54" t="s">
        <v>200</v>
      </c>
      <c r="Q96" s="49" t="s">
        <v>201</v>
      </c>
      <c r="R96" s="49" t="s">
        <v>217</v>
      </c>
    </row>
    <row r="97" spans="1:18">
      <c r="A97" s="49">
        <v>93</v>
      </c>
      <c r="B97" s="49" t="s">
        <v>187</v>
      </c>
      <c r="C97" s="49" t="s">
        <v>239</v>
      </c>
      <c r="D97" s="50" t="s">
        <v>240</v>
      </c>
      <c r="E97" s="51" t="s">
        <v>241</v>
      </c>
      <c r="F97" s="55" t="s">
        <v>242</v>
      </c>
      <c r="G97" s="52" t="s">
        <v>419</v>
      </c>
      <c r="H97" s="52" t="s">
        <v>417</v>
      </c>
      <c r="I97" s="53" t="s">
        <v>252</v>
      </c>
      <c r="J97" s="53" t="s">
        <v>244</v>
      </c>
      <c r="K97" s="49" t="s">
        <v>315</v>
      </c>
      <c r="L97" s="49" t="s">
        <v>197</v>
      </c>
      <c r="M97" s="49" t="s">
        <v>197</v>
      </c>
      <c r="N97" s="49" t="s">
        <v>246</v>
      </c>
      <c r="O97" s="49" t="s">
        <v>247</v>
      </c>
      <c r="P97" s="54" t="s">
        <v>200</v>
      </c>
      <c r="Q97" s="49" t="s">
        <v>201</v>
      </c>
      <c r="R97" s="49" t="s">
        <v>217</v>
      </c>
    </row>
    <row r="98" spans="1:18">
      <c r="A98" s="49">
        <v>94</v>
      </c>
      <c r="B98" s="49" t="s">
        <v>187</v>
      </c>
      <c r="C98" s="49" t="s">
        <v>319</v>
      </c>
      <c r="D98" s="50" t="s">
        <v>320</v>
      </c>
      <c r="E98" s="51" t="s">
        <v>303</v>
      </c>
      <c r="F98" s="55" t="s">
        <v>321</v>
      </c>
      <c r="G98" s="52" t="s">
        <v>372</v>
      </c>
      <c r="H98" s="52" t="s">
        <v>417</v>
      </c>
      <c r="I98" s="53" t="s">
        <v>362</v>
      </c>
      <c r="J98" s="53" t="s">
        <v>299</v>
      </c>
      <c r="K98" s="49" t="s">
        <v>307</v>
      </c>
      <c r="L98" s="49" t="s">
        <v>197</v>
      </c>
      <c r="M98" s="49" t="s">
        <v>197</v>
      </c>
      <c r="N98" s="49" t="s">
        <v>324</v>
      </c>
      <c r="O98" s="49" t="s">
        <v>325</v>
      </c>
      <c r="P98" s="54" t="s">
        <v>200</v>
      </c>
      <c r="Q98" s="49" t="s">
        <v>201</v>
      </c>
      <c r="R98" s="49" t="s">
        <v>217</v>
      </c>
    </row>
    <row r="99" spans="1:18">
      <c r="A99" s="49"/>
      <c r="B99" s="54"/>
      <c r="C99" s="49"/>
      <c r="D99" s="50"/>
      <c r="E99" s="51"/>
      <c r="F99" s="52"/>
      <c r="G99" s="52"/>
      <c r="H99" s="52"/>
      <c r="I99" s="53"/>
      <c r="J99" s="53"/>
      <c r="K99" s="49"/>
      <c r="L99" s="49"/>
      <c r="M99" s="49"/>
      <c r="N99" s="49"/>
      <c r="O99" s="54"/>
      <c r="P99" s="54"/>
      <c r="Q99" s="54"/>
      <c r="R99" s="54"/>
    </row>
    <row r="100" spans="1:18">
      <c r="A100" s="49"/>
      <c r="B100" s="54"/>
      <c r="C100" s="49"/>
      <c r="D100" s="50"/>
      <c r="E100" s="51"/>
      <c r="F100" s="52"/>
      <c r="G100" s="52"/>
      <c r="H100" s="52"/>
      <c r="I100" s="53"/>
      <c r="J100" s="53"/>
      <c r="K100" s="49"/>
      <c r="L100" s="49"/>
      <c r="M100" s="49"/>
      <c r="N100" s="49"/>
      <c r="O100" s="54"/>
      <c r="P100" s="54"/>
      <c r="Q100" s="54"/>
      <c r="R100" s="54"/>
    </row>
    <row r="101" spans="1:18">
      <c r="A101" s="49" t="s">
        <v>420</v>
      </c>
      <c r="B101" s="54"/>
      <c r="C101" s="49"/>
      <c r="D101" s="50"/>
      <c r="E101" s="51"/>
      <c r="F101" s="52"/>
      <c r="G101" s="52"/>
      <c r="H101" s="52"/>
      <c r="I101" s="53"/>
      <c r="J101" s="53"/>
      <c r="K101" s="49"/>
      <c r="L101" s="49"/>
      <c r="M101" s="49"/>
      <c r="N101" s="49"/>
      <c r="O101" s="54"/>
      <c r="P101" s="54"/>
      <c r="Q101" s="54"/>
      <c r="R101" s="54"/>
    </row>
    <row r="102" spans="1:18">
      <c r="A102" s="49" t="s">
        <v>421</v>
      </c>
      <c r="B102" s="54"/>
      <c r="C102" s="49"/>
      <c r="D102" s="50"/>
      <c r="E102" s="51"/>
      <c r="F102" s="52"/>
      <c r="G102" s="52"/>
      <c r="H102" s="52"/>
      <c r="I102" s="53"/>
      <c r="J102" s="53"/>
      <c r="K102" s="49"/>
      <c r="L102" s="49"/>
      <c r="M102" s="49"/>
      <c r="N102" s="49"/>
      <c r="O102" s="54"/>
      <c r="P102" s="54"/>
      <c r="Q102" s="54"/>
      <c r="R102" s="54"/>
    </row>
    <row r="103" spans="1:18">
      <c r="A103" s="49" t="s">
        <v>422</v>
      </c>
      <c r="B103" s="54"/>
      <c r="C103" s="49"/>
      <c r="D103" s="50"/>
      <c r="E103" s="51"/>
      <c r="F103" s="52"/>
      <c r="G103" s="52"/>
      <c r="H103" s="52"/>
      <c r="I103" s="53"/>
      <c r="J103" s="53"/>
      <c r="K103" s="49"/>
      <c r="L103" s="49"/>
      <c r="M103" s="54"/>
      <c r="N103" s="49"/>
      <c r="O103" s="54"/>
      <c r="P103" s="54"/>
      <c r="Q103" s="54"/>
      <c r="R103" s="54"/>
    </row>
    <row r="104" spans="1:18">
      <c r="A104" s="49" t="s">
        <v>423</v>
      </c>
      <c r="B104" s="54"/>
      <c r="C104" s="49"/>
      <c r="D104" s="50"/>
      <c r="E104" s="51"/>
      <c r="F104" s="52"/>
      <c r="G104" s="52"/>
      <c r="H104" s="52"/>
      <c r="I104" s="53"/>
      <c r="J104" s="53"/>
      <c r="K104" s="49"/>
      <c r="L104" s="49"/>
      <c r="M104" s="49"/>
      <c r="N104" s="49"/>
      <c r="O104" s="54"/>
      <c r="P104" s="54"/>
      <c r="Q104" s="54"/>
      <c r="R104" s="54"/>
    </row>
    <row r="105" spans="1:18">
      <c r="A105" s="49"/>
      <c r="B105" s="54"/>
      <c r="C105" s="49"/>
      <c r="D105" s="50"/>
      <c r="E105" s="51"/>
      <c r="F105" s="52"/>
      <c r="G105" s="52"/>
      <c r="H105" s="52"/>
      <c r="I105" s="53"/>
      <c r="J105" s="53"/>
      <c r="K105" s="49"/>
      <c r="L105" s="49"/>
      <c r="M105" s="49"/>
      <c r="N105" s="49"/>
      <c r="O105" s="54"/>
      <c r="P105" s="54"/>
      <c r="Q105" s="54"/>
      <c r="R105" s="54"/>
    </row>
    <row r="106" spans="1:18">
      <c r="A106" s="49" t="s">
        <v>424</v>
      </c>
      <c r="B106" s="54"/>
      <c r="C106" s="49"/>
      <c r="D106" s="50"/>
      <c r="E106" s="51"/>
      <c r="F106" s="52"/>
      <c r="G106" s="52"/>
      <c r="H106" s="52"/>
      <c r="I106" s="53"/>
      <c r="J106" s="53"/>
      <c r="K106" s="49"/>
      <c r="L106" s="49"/>
      <c r="M106" s="49"/>
      <c r="N106" s="49"/>
      <c r="O106" s="54"/>
      <c r="P106" s="54"/>
      <c r="Q106" s="54"/>
      <c r="R106" s="54"/>
    </row>
    <row r="107" spans="1:18">
      <c r="A107" s="49"/>
      <c r="B107" s="54"/>
      <c r="C107" s="49"/>
      <c r="D107" s="50"/>
      <c r="E107" s="51"/>
      <c r="F107" s="52"/>
      <c r="G107" s="52"/>
      <c r="H107" s="52"/>
      <c r="I107" s="53"/>
      <c r="J107" s="53"/>
      <c r="K107" s="49"/>
      <c r="L107" s="49"/>
      <c r="M107" s="49"/>
      <c r="N107" s="49"/>
      <c r="O107" s="54"/>
      <c r="P107" s="54"/>
      <c r="Q107" s="54"/>
      <c r="R107" s="54"/>
    </row>
    <row r="108" spans="1:18">
      <c r="A108" s="49" t="s">
        <v>425</v>
      </c>
      <c r="B108" s="54"/>
      <c r="C108" s="49"/>
      <c r="D108" s="50"/>
      <c r="E108" s="51"/>
      <c r="F108" s="52"/>
      <c r="G108" s="52"/>
      <c r="H108" s="52"/>
      <c r="I108" s="53"/>
      <c r="J108" s="53"/>
      <c r="K108" s="49"/>
      <c r="L108" s="49"/>
      <c r="M108" s="49"/>
      <c r="N108" s="49"/>
      <c r="O108" s="54"/>
      <c r="P108" s="54"/>
      <c r="Q108" s="54"/>
      <c r="R108" s="54"/>
    </row>
    <row r="109" spans="1:18">
      <c r="A109" s="49" t="s">
        <v>426</v>
      </c>
      <c r="B109" s="54"/>
      <c r="C109" s="49"/>
      <c r="D109" s="50"/>
      <c r="E109" s="56" t="s">
        <v>427</v>
      </c>
      <c r="F109" s="52"/>
      <c r="G109" s="52"/>
      <c r="H109" s="52"/>
      <c r="I109" s="53"/>
      <c r="J109" s="57" t="s">
        <v>428</v>
      </c>
      <c r="K109" s="49"/>
      <c r="L109" s="49"/>
      <c r="M109" s="49"/>
      <c r="N109" s="49"/>
      <c r="O109" s="54"/>
      <c r="P109" s="54"/>
      <c r="Q109" s="54"/>
      <c r="R109" s="54"/>
    </row>
    <row r="110" spans="1:18">
      <c r="A110" s="49" t="s">
        <v>429</v>
      </c>
      <c r="B110" s="54"/>
      <c r="C110" s="49"/>
      <c r="D110" s="50"/>
      <c r="E110" s="56" t="s">
        <v>430</v>
      </c>
      <c r="F110" s="52"/>
      <c r="G110" s="52"/>
      <c r="H110" s="52"/>
      <c r="I110" s="53"/>
      <c r="J110" s="57" t="s">
        <v>431</v>
      </c>
      <c r="K110" s="49"/>
      <c r="L110" s="49"/>
      <c r="M110" s="49"/>
      <c r="N110" s="49"/>
      <c r="O110" s="54"/>
      <c r="P110" s="54"/>
      <c r="Q110" s="54"/>
      <c r="R110" s="54"/>
    </row>
    <row r="111" spans="1:18">
      <c r="A111" s="49" t="s">
        <v>432</v>
      </c>
      <c r="B111" s="54"/>
      <c r="C111" s="49"/>
      <c r="D111" s="50"/>
      <c r="E111" s="56" t="s">
        <v>433</v>
      </c>
      <c r="F111" s="52"/>
      <c r="G111" s="52"/>
      <c r="H111" s="52"/>
      <c r="I111" s="53"/>
      <c r="J111" s="57" t="s">
        <v>434</v>
      </c>
      <c r="K111" s="49"/>
      <c r="L111" s="49"/>
      <c r="M111" s="49"/>
      <c r="N111" s="49"/>
      <c r="O111" s="54"/>
      <c r="P111" s="54"/>
      <c r="Q111" s="54"/>
      <c r="R111" s="54"/>
    </row>
    <row r="112" spans="1:18">
      <c r="A112" s="49"/>
      <c r="B112" s="54"/>
      <c r="C112" s="49"/>
      <c r="D112" s="50"/>
      <c r="E112" s="51"/>
      <c r="F112" s="52"/>
      <c r="G112" s="52"/>
      <c r="H112" s="52"/>
      <c r="I112" s="53"/>
      <c r="J112" s="53"/>
      <c r="K112" s="49"/>
      <c r="L112" s="49"/>
      <c r="M112" s="49"/>
      <c r="N112" s="49"/>
      <c r="O112" s="54"/>
      <c r="P112" s="54"/>
      <c r="Q112" s="54"/>
      <c r="R112" s="54"/>
    </row>
    <row r="113" spans="1:18">
      <c r="A113" s="49" t="s">
        <v>171</v>
      </c>
      <c r="B113" s="49" t="s">
        <v>172</v>
      </c>
      <c r="C113" s="49" t="s">
        <v>173</v>
      </c>
      <c r="D113" s="58" t="s">
        <v>174</v>
      </c>
      <c r="E113" s="56" t="s">
        <v>175</v>
      </c>
      <c r="F113" s="55" t="s">
        <v>176</v>
      </c>
      <c r="G113" s="55" t="s">
        <v>177</v>
      </c>
      <c r="H113" s="55" t="s">
        <v>178</v>
      </c>
      <c r="I113" s="57" t="s">
        <v>179</v>
      </c>
      <c r="J113" s="57" t="s">
        <v>180</v>
      </c>
      <c r="K113" s="49" t="s">
        <v>106</v>
      </c>
      <c r="L113" s="49" t="s">
        <v>181</v>
      </c>
      <c r="M113" s="49" t="s">
        <v>182</v>
      </c>
      <c r="N113" s="49" t="s">
        <v>119</v>
      </c>
      <c r="O113" s="49" t="s">
        <v>183</v>
      </c>
      <c r="P113" s="49" t="s">
        <v>184</v>
      </c>
      <c r="Q113" s="49" t="s">
        <v>185</v>
      </c>
      <c r="R113" s="49" t="s">
        <v>186</v>
      </c>
    </row>
    <row r="114" spans="1:18">
      <c r="A114" s="49">
        <v>1</v>
      </c>
      <c r="B114" s="49" t="s">
        <v>435</v>
      </c>
      <c r="C114" s="49" t="s">
        <v>436</v>
      </c>
      <c r="D114" s="50" t="s">
        <v>437</v>
      </c>
      <c r="E114" s="51" t="s">
        <v>231</v>
      </c>
      <c r="F114" s="55" t="s">
        <v>438</v>
      </c>
      <c r="G114" s="52" t="s">
        <v>439</v>
      </c>
      <c r="H114" s="52" t="s">
        <v>193</v>
      </c>
      <c r="I114" s="53" t="s">
        <v>245</v>
      </c>
      <c r="J114" s="53" t="s">
        <v>244</v>
      </c>
      <c r="K114" s="49" t="s">
        <v>194</v>
      </c>
      <c r="L114" s="49" t="s">
        <v>197</v>
      </c>
      <c r="M114" s="49" t="s">
        <v>197</v>
      </c>
      <c r="N114" s="49" t="s">
        <v>440</v>
      </c>
      <c r="O114" s="49" t="s">
        <v>441</v>
      </c>
      <c r="P114" s="54" t="s">
        <v>200</v>
      </c>
      <c r="Q114" s="49" t="s">
        <v>201</v>
      </c>
      <c r="R114" s="49" t="s">
        <v>217</v>
      </c>
    </row>
    <row r="115" spans="1:18">
      <c r="A115" s="49">
        <v>2</v>
      </c>
      <c r="B115" s="49" t="s">
        <v>435</v>
      </c>
      <c r="C115" s="49" t="s">
        <v>436</v>
      </c>
      <c r="D115" s="50" t="s">
        <v>437</v>
      </c>
      <c r="E115" s="51" t="s">
        <v>231</v>
      </c>
      <c r="F115" s="55" t="s">
        <v>438</v>
      </c>
      <c r="G115" s="52" t="s">
        <v>442</v>
      </c>
      <c r="H115" s="52" t="s">
        <v>193</v>
      </c>
      <c r="I115" s="53" t="s">
        <v>245</v>
      </c>
      <c r="J115" s="53" t="s">
        <v>443</v>
      </c>
      <c r="K115" s="49" t="s">
        <v>315</v>
      </c>
      <c r="L115" s="49" t="s">
        <v>197</v>
      </c>
      <c r="M115" s="49" t="s">
        <v>214</v>
      </c>
      <c r="N115" s="49" t="s">
        <v>440</v>
      </c>
      <c r="O115" s="49" t="s">
        <v>441</v>
      </c>
      <c r="P115" s="54" t="s">
        <v>200</v>
      </c>
      <c r="Q115" s="49" t="s">
        <v>201</v>
      </c>
      <c r="R115" s="49" t="s">
        <v>217</v>
      </c>
    </row>
    <row r="116" spans="1:18">
      <c r="A116" s="49">
        <v>3</v>
      </c>
      <c r="B116" s="49" t="s">
        <v>435</v>
      </c>
      <c r="C116" s="49" t="s">
        <v>436</v>
      </c>
      <c r="D116" s="50" t="s">
        <v>437</v>
      </c>
      <c r="E116" s="51" t="s">
        <v>231</v>
      </c>
      <c r="F116" s="55" t="s">
        <v>438</v>
      </c>
      <c r="G116" s="52" t="s">
        <v>439</v>
      </c>
      <c r="H116" s="52" t="s">
        <v>193</v>
      </c>
      <c r="I116" s="53" t="s">
        <v>245</v>
      </c>
      <c r="J116" s="53" t="s">
        <v>244</v>
      </c>
      <c r="K116" s="49" t="s">
        <v>194</v>
      </c>
      <c r="L116" s="49" t="s">
        <v>197</v>
      </c>
      <c r="M116" s="49" t="s">
        <v>197</v>
      </c>
      <c r="N116" s="49" t="s">
        <v>440</v>
      </c>
      <c r="O116" s="49" t="s">
        <v>441</v>
      </c>
      <c r="P116" s="54" t="s">
        <v>444</v>
      </c>
      <c r="Q116" s="49" t="s">
        <v>201</v>
      </c>
      <c r="R116" s="49" t="s">
        <v>217</v>
      </c>
    </row>
    <row r="117" spans="1:18">
      <c r="A117" s="49">
        <v>4</v>
      </c>
      <c r="B117" s="49" t="s">
        <v>435</v>
      </c>
      <c r="C117" s="49" t="s">
        <v>436</v>
      </c>
      <c r="D117" s="50" t="s">
        <v>437</v>
      </c>
      <c r="E117" s="51" t="s">
        <v>231</v>
      </c>
      <c r="F117" s="55" t="s">
        <v>438</v>
      </c>
      <c r="G117" s="52" t="s">
        <v>442</v>
      </c>
      <c r="H117" s="52" t="s">
        <v>193</v>
      </c>
      <c r="I117" s="53" t="s">
        <v>194</v>
      </c>
      <c r="J117" s="53" t="s">
        <v>443</v>
      </c>
      <c r="K117" s="49" t="s">
        <v>315</v>
      </c>
      <c r="L117" s="49" t="s">
        <v>197</v>
      </c>
      <c r="M117" s="49" t="s">
        <v>214</v>
      </c>
      <c r="N117" s="49" t="s">
        <v>440</v>
      </c>
      <c r="O117" s="49" t="s">
        <v>441</v>
      </c>
      <c r="P117" s="54" t="s">
        <v>444</v>
      </c>
      <c r="Q117" s="49" t="s">
        <v>201</v>
      </c>
      <c r="R117" s="49" t="s">
        <v>217</v>
      </c>
    </row>
    <row r="118" spans="1:18">
      <c r="A118" s="49">
        <v>5</v>
      </c>
      <c r="B118" s="49" t="s">
        <v>435</v>
      </c>
      <c r="C118" s="49" t="s">
        <v>445</v>
      </c>
      <c r="D118" s="50" t="s">
        <v>446</v>
      </c>
      <c r="E118" s="51" t="s">
        <v>231</v>
      </c>
      <c r="F118" s="55" t="s">
        <v>447</v>
      </c>
      <c r="G118" s="52" t="s">
        <v>448</v>
      </c>
      <c r="H118" s="52" t="s">
        <v>193</v>
      </c>
      <c r="I118" s="53" t="s">
        <v>194</v>
      </c>
      <c r="J118" s="53" t="s">
        <v>449</v>
      </c>
      <c r="K118" s="49" t="s">
        <v>367</v>
      </c>
      <c r="L118" s="49" t="s">
        <v>214</v>
      </c>
      <c r="M118" s="49" t="s">
        <v>197</v>
      </c>
      <c r="N118" s="49"/>
      <c r="O118" s="49" t="s">
        <v>450</v>
      </c>
      <c r="P118" s="54" t="s">
        <v>200</v>
      </c>
      <c r="Q118" s="49" t="s">
        <v>201</v>
      </c>
      <c r="R118" s="49" t="s">
        <v>217</v>
      </c>
    </row>
    <row r="119" spans="1:18">
      <c r="A119" s="49">
        <v>6</v>
      </c>
      <c r="B119" s="49" t="s">
        <v>435</v>
      </c>
      <c r="C119" s="49" t="s">
        <v>451</v>
      </c>
      <c r="D119" s="50" t="s">
        <v>452</v>
      </c>
      <c r="E119" s="51" t="s">
        <v>280</v>
      </c>
      <c r="F119" s="55" t="s">
        <v>453</v>
      </c>
      <c r="G119" s="52" t="s">
        <v>454</v>
      </c>
      <c r="H119" s="52" t="s">
        <v>193</v>
      </c>
      <c r="I119" s="53" t="s">
        <v>353</v>
      </c>
      <c r="J119" s="53" t="s">
        <v>455</v>
      </c>
      <c r="K119" s="49" t="s">
        <v>288</v>
      </c>
      <c r="L119" s="49" t="s">
        <v>197</v>
      </c>
      <c r="M119" s="49" t="s">
        <v>197</v>
      </c>
      <c r="N119" s="49" t="s">
        <v>456</v>
      </c>
      <c r="O119" s="49" t="s">
        <v>457</v>
      </c>
      <c r="P119" s="54" t="s">
        <v>200</v>
      </c>
      <c r="Q119" s="49" t="s">
        <v>201</v>
      </c>
      <c r="R119" s="49" t="s">
        <v>217</v>
      </c>
    </row>
    <row r="120" spans="1:18">
      <c r="A120" s="49">
        <v>7</v>
      </c>
      <c r="B120" s="49" t="s">
        <v>435</v>
      </c>
      <c r="C120" s="49" t="s">
        <v>458</v>
      </c>
      <c r="D120" s="50" t="s">
        <v>459</v>
      </c>
      <c r="E120" s="51" t="s">
        <v>208</v>
      </c>
      <c r="F120" s="55" t="s">
        <v>460</v>
      </c>
      <c r="G120" s="52" t="s">
        <v>461</v>
      </c>
      <c r="H120" s="52" t="s">
        <v>193</v>
      </c>
      <c r="I120" s="53" t="s">
        <v>353</v>
      </c>
      <c r="J120" s="53" t="s">
        <v>462</v>
      </c>
      <c r="K120" s="49" t="s">
        <v>236</v>
      </c>
      <c r="L120" s="49" t="s">
        <v>197</v>
      </c>
      <c r="M120" s="49" t="s">
        <v>197</v>
      </c>
      <c r="N120" s="49" t="s">
        <v>463</v>
      </c>
      <c r="O120" s="49" t="s">
        <v>464</v>
      </c>
      <c r="P120" s="54" t="s">
        <v>200</v>
      </c>
      <c r="Q120" s="49" t="s">
        <v>228</v>
      </c>
      <c r="R120" s="54" t="s">
        <v>200</v>
      </c>
    </row>
    <row r="121" spans="1:18">
      <c r="A121" s="49">
        <v>8</v>
      </c>
      <c r="B121" s="49" t="s">
        <v>435</v>
      </c>
      <c r="C121" s="49" t="s">
        <v>436</v>
      </c>
      <c r="D121" s="50" t="s">
        <v>437</v>
      </c>
      <c r="E121" s="51" t="s">
        <v>231</v>
      </c>
      <c r="F121" s="55" t="s">
        <v>438</v>
      </c>
      <c r="G121" s="52" t="s">
        <v>465</v>
      </c>
      <c r="H121" s="52" t="s">
        <v>193</v>
      </c>
      <c r="I121" s="53" t="s">
        <v>331</v>
      </c>
      <c r="J121" s="53" t="s">
        <v>466</v>
      </c>
      <c r="K121" s="49" t="s">
        <v>307</v>
      </c>
      <c r="L121" s="49" t="s">
        <v>197</v>
      </c>
      <c r="M121" s="49" t="s">
        <v>197</v>
      </c>
      <c r="N121" s="49" t="s">
        <v>440</v>
      </c>
      <c r="O121" s="49" t="s">
        <v>441</v>
      </c>
      <c r="P121" s="54" t="s">
        <v>200</v>
      </c>
      <c r="Q121" s="49" t="s">
        <v>201</v>
      </c>
      <c r="R121" s="49" t="s">
        <v>217</v>
      </c>
    </row>
    <row r="122" spans="1:18">
      <c r="A122" s="49">
        <v>9</v>
      </c>
      <c r="B122" s="49" t="s">
        <v>435</v>
      </c>
      <c r="C122" s="49" t="s">
        <v>436</v>
      </c>
      <c r="D122" s="50" t="s">
        <v>437</v>
      </c>
      <c r="E122" s="51" t="s">
        <v>231</v>
      </c>
      <c r="F122" s="55" t="s">
        <v>438</v>
      </c>
      <c r="G122" s="52" t="s">
        <v>439</v>
      </c>
      <c r="H122" s="52" t="s">
        <v>193</v>
      </c>
      <c r="I122" s="53" t="s">
        <v>267</v>
      </c>
      <c r="J122" s="53" t="s">
        <v>244</v>
      </c>
      <c r="K122" s="49" t="s">
        <v>295</v>
      </c>
      <c r="L122" s="49" t="s">
        <v>197</v>
      </c>
      <c r="M122" s="49" t="s">
        <v>197</v>
      </c>
      <c r="N122" s="49" t="s">
        <v>440</v>
      </c>
      <c r="O122" s="49" t="s">
        <v>441</v>
      </c>
      <c r="P122" s="54" t="s">
        <v>200</v>
      </c>
      <c r="Q122" s="49" t="s">
        <v>201</v>
      </c>
      <c r="R122" s="49" t="s">
        <v>217</v>
      </c>
    </row>
    <row r="123" spans="1:18">
      <c r="A123" s="49">
        <v>10</v>
      </c>
      <c r="B123" s="49" t="s">
        <v>435</v>
      </c>
      <c r="C123" s="49" t="s">
        <v>467</v>
      </c>
      <c r="D123" s="50" t="s">
        <v>459</v>
      </c>
      <c r="E123" s="51" t="s">
        <v>280</v>
      </c>
      <c r="F123" s="55" t="s">
        <v>468</v>
      </c>
      <c r="G123" s="52" t="s">
        <v>469</v>
      </c>
      <c r="H123" s="52" t="s">
        <v>193</v>
      </c>
      <c r="I123" s="53" t="s">
        <v>267</v>
      </c>
      <c r="J123" s="53" t="s">
        <v>371</v>
      </c>
      <c r="K123" s="49" t="s">
        <v>194</v>
      </c>
      <c r="L123" s="49" t="s">
        <v>197</v>
      </c>
      <c r="M123" s="49" t="s">
        <v>197</v>
      </c>
      <c r="N123" s="49" t="s">
        <v>456</v>
      </c>
      <c r="O123" s="49" t="s">
        <v>470</v>
      </c>
      <c r="P123" s="54" t="s">
        <v>200</v>
      </c>
      <c r="Q123" s="49" t="s">
        <v>201</v>
      </c>
      <c r="R123" s="49" t="s">
        <v>217</v>
      </c>
    </row>
    <row r="124" spans="1:18">
      <c r="A124" s="49">
        <v>11</v>
      </c>
      <c r="B124" s="49" t="s">
        <v>435</v>
      </c>
      <c r="C124" s="49" t="s">
        <v>445</v>
      </c>
      <c r="D124" s="50" t="s">
        <v>446</v>
      </c>
      <c r="E124" s="51" t="s">
        <v>231</v>
      </c>
      <c r="F124" s="55" t="s">
        <v>447</v>
      </c>
      <c r="G124" s="52" t="s">
        <v>471</v>
      </c>
      <c r="H124" s="52" t="s">
        <v>193</v>
      </c>
      <c r="I124" s="53" t="s">
        <v>267</v>
      </c>
      <c r="J124" s="53" t="s">
        <v>472</v>
      </c>
      <c r="K124" s="49" t="s">
        <v>367</v>
      </c>
      <c r="L124" s="49" t="s">
        <v>197</v>
      </c>
      <c r="M124" s="49" t="s">
        <v>197</v>
      </c>
      <c r="N124" s="49"/>
      <c r="O124" s="49" t="s">
        <v>450</v>
      </c>
      <c r="P124" s="54" t="s">
        <v>200</v>
      </c>
      <c r="Q124" s="49" t="s">
        <v>201</v>
      </c>
      <c r="R124" s="49" t="s">
        <v>217</v>
      </c>
    </row>
    <row r="125" spans="1:18">
      <c r="A125" s="49">
        <v>12</v>
      </c>
      <c r="B125" s="49" t="s">
        <v>435</v>
      </c>
      <c r="C125" s="49" t="s">
        <v>473</v>
      </c>
      <c r="D125" s="50" t="s">
        <v>459</v>
      </c>
      <c r="E125" s="51" t="s">
        <v>303</v>
      </c>
      <c r="F125" s="55" t="s">
        <v>474</v>
      </c>
      <c r="G125" s="52" t="s">
        <v>475</v>
      </c>
      <c r="H125" s="52" t="s">
        <v>193</v>
      </c>
      <c r="I125" s="53" t="s">
        <v>270</v>
      </c>
      <c r="J125" s="53" t="s">
        <v>476</v>
      </c>
      <c r="K125" s="49" t="s">
        <v>257</v>
      </c>
      <c r="L125" s="49" t="s">
        <v>197</v>
      </c>
      <c r="M125" s="49" t="s">
        <v>197</v>
      </c>
      <c r="N125" s="49" t="s">
        <v>477</v>
      </c>
      <c r="O125" s="49" t="s">
        <v>478</v>
      </c>
      <c r="P125" s="54" t="s">
        <v>200</v>
      </c>
      <c r="Q125" s="49" t="s">
        <v>201</v>
      </c>
      <c r="R125" s="49" t="s">
        <v>217</v>
      </c>
    </row>
    <row r="126" spans="1:18">
      <c r="A126" s="49">
        <v>13</v>
      </c>
      <c r="B126" s="49" t="s">
        <v>435</v>
      </c>
      <c r="C126" s="49" t="s">
        <v>479</v>
      </c>
      <c r="D126" s="50" t="s">
        <v>480</v>
      </c>
      <c r="E126" s="51" t="s">
        <v>241</v>
      </c>
      <c r="F126" s="55" t="s">
        <v>481</v>
      </c>
      <c r="G126" s="52" t="s">
        <v>482</v>
      </c>
      <c r="H126" s="52" t="s">
        <v>193</v>
      </c>
      <c r="I126" s="53" t="s">
        <v>211</v>
      </c>
      <c r="J126" s="53" t="s">
        <v>483</v>
      </c>
      <c r="K126" s="49" t="s">
        <v>258</v>
      </c>
      <c r="L126" s="49" t="s">
        <v>214</v>
      </c>
      <c r="M126" s="49" t="s">
        <v>197</v>
      </c>
      <c r="N126" s="49" t="s">
        <v>484</v>
      </c>
      <c r="O126" s="49" t="s">
        <v>485</v>
      </c>
      <c r="P126" s="54" t="s">
        <v>200</v>
      </c>
      <c r="Q126" s="49" t="s">
        <v>201</v>
      </c>
      <c r="R126" s="49" t="s">
        <v>217</v>
      </c>
    </row>
    <row r="127" spans="1:18">
      <c r="A127" s="49">
        <v>14</v>
      </c>
      <c r="B127" s="49" t="s">
        <v>435</v>
      </c>
      <c r="C127" s="49" t="s">
        <v>445</v>
      </c>
      <c r="D127" s="50" t="s">
        <v>446</v>
      </c>
      <c r="E127" s="51" t="s">
        <v>231</v>
      </c>
      <c r="F127" s="55" t="s">
        <v>447</v>
      </c>
      <c r="G127" s="52" t="s">
        <v>486</v>
      </c>
      <c r="H127" s="52" t="s">
        <v>193</v>
      </c>
      <c r="I127" s="53" t="s">
        <v>211</v>
      </c>
      <c r="J127" s="53" t="s">
        <v>487</v>
      </c>
      <c r="K127" s="49" t="s">
        <v>260</v>
      </c>
      <c r="L127" s="49" t="s">
        <v>197</v>
      </c>
      <c r="M127" s="49" t="s">
        <v>197</v>
      </c>
      <c r="N127" s="49"/>
      <c r="O127" s="49" t="s">
        <v>450</v>
      </c>
      <c r="P127" s="54" t="s">
        <v>200</v>
      </c>
      <c r="Q127" s="49" t="s">
        <v>201</v>
      </c>
      <c r="R127" s="49" t="s">
        <v>217</v>
      </c>
    </row>
    <row r="128" spans="1:18">
      <c r="A128" s="49">
        <v>15</v>
      </c>
      <c r="B128" s="49" t="s">
        <v>435</v>
      </c>
      <c r="C128" s="49" t="s">
        <v>445</v>
      </c>
      <c r="D128" s="50" t="s">
        <v>446</v>
      </c>
      <c r="E128" s="51" t="s">
        <v>231</v>
      </c>
      <c r="F128" s="55" t="s">
        <v>447</v>
      </c>
      <c r="G128" s="52" t="s">
        <v>488</v>
      </c>
      <c r="H128" s="52" t="s">
        <v>193</v>
      </c>
      <c r="I128" s="53" t="s">
        <v>289</v>
      </c>
      <c r="J128" s="53" t="s">
        <v>449</v>
      </c>
      <c r="K128" s="49" t="s">
        <v>307</v>
      </c>
      <c r="L128" s="49" t="s">
        <v>197</v>
      </c>
      <c r="M128" s="49" t="s">
        <v>197</v>
      </c>
      <c r="N128" s="49"/>
      <c r="O128" s="49" t="s">
        <v>450</v>
      </c>
      <c r="P128" s="54" t="s">
        <v>200</v>
      </c>
      <c r="Q128" s="49" t="s">
        <v>201</v>
      </c>
      <c r="R128" s="49" t="s">
        <v>217</v>
      </c>
    </row>
    <row r="129" spans="1:18">
      <c r="A129" s="49">
        <v>16</v>
      </c>
      <c r="B129" s="49" t="s">
        <v>435</v>
      </c>
      <c r="C129" s="49" t="s">
        <v>467</v>
      </c>
      <c r="D129" s="50" t="s">
        <v>459</v>
      </c>
      <c r="E129" s="51" t="s">
        <v>280</v>
      </c>
      <c r="F129" s="55" t="s">
        <v>468</v>
      </c>
      <c r="G129" s="52" t="s">
        <v>469</v>
      </c>
      <c r="H129" s="52" t="s">
        <v>193</v>
      </c>
      <c r="I129" s="53" t="s">
        <v>289</v>
      </c>
      <c r="J129" s="53" t="s">
        <v>371</v>
      </c>
      <c r="K129" s="49" t="s">
        <v>260</v>
      </c>
      <c r="L129" s="49" t="s">
        <v>197</v>
      </c>
      <c r="M129" s="49" t="s">
        <v>197</v>
      </c>
      <c r="N129" s="49" t="s">
        <v>456</v>
      </c>
      <c r="O129" s="49" t="s">
        <v>470</v>
      </c>
      <c r="P129" s="54" t="s">
        <v>200</v>
      </c>
      <c r="Q129" s="49" t="s">
        <v>201</v>
      </c>
      <c r="R129" s="49" t="s">
        <v>217</v>
      </c>
    </row>
    <row r="130" spans="1:18">
      <c r="A130" s="49">
        <v>17</v>
      </c>
      <c r="B130" s="49" t="s">
        <v>435</v>
      </c>
      <c r="C130" s="49" t="s">
        <v>445</v>
      </c>
      <c r="D130" s="50" t="s">
        <v>446</v>
      </c>
      <c r="E130" s="51" t="s">
        <v>231</v>
      </c>
      <c r="F130" s="55" t="s">
        <v>447</v>
      </c>
      <c r="G130" s="52" t="s">
        <v>489</v>
      </c>
      <c r="H130" s="52" t="s">
        <v>203</v>
      </c>
      <c r="I130" s="53" t="s">
        <v>223</v>
      </c>
      <c r="J130" s="53" t="s">
        <v>490</v>
      </c>
      <c r="K130" s="49" t="s">
        <v>196</v>
      </c>
      <c r="L130" s="49" t="s">
        <v>197</v>
      </c>
      <c r="M130" s="49" t="s">
        <v>197</v>
      </c>
      <c r="N130" s="49"/>
      <c r="O130" s="49" t="s">
        <v>450</v>
      </c>
      <c r="P130" s="54" t="s">
        <v>200</v>
      </c>
      <c r="Q130" s="49" t="s">
        <v>201</v>
      </c>
      <c r="R130" s="49" t="s">
        <v>217</v>
      </c>
    </row>
    <row r="131" spans="1:18">
      <c r="A131" s="49">
        <v>18</v>
      </c>
      <c r="B131" s="49" t="s">
        <v>435</v>
      </c>
      <c r="C131" s="49" t="s">
        <v>491</v>
      </c>
      <c r="D131" s="50" t="s">
        <v>459</v>
      </c>
      <c r="E131" s="51" t="s">
        <v>262</v>
      </c>
      <c r="F131" s="55" t="s">
        <v>492</v>
      </c>
      <c r="G131" s="52" t="s">
        <v>493</v>
      </c>
      <c r="H131" s="52" t="s">
        <v>203</v>
      </c>
      <c r="I131" s="53" t="s">
        <v>234</v>
      </c>
      <c r="J131" s="53" t="s">
        <v>494</v>
      </c>
      <c r="K131" s="49" t="s">
        <v>245</v>
      </c>
      <c r="L131" s="49" t="s">
        <v>214</v>
      </c>
      <c r="M131" s="49" t="s">
        <v>197</v>
      </c>
      <c r="N131" s="49" t="s">
        <v>477</v>
      </c>
      <c r="O131" s="49" t="s">
        <v>495</v>
      </c>
      <c r="P131" s="54" t="s">
        <v>200</v>
      </c>
      <c r="Q131" s="49" t="s">
        <v>201</v>
      </c>
      <c r="R131" s="49" t="s">
        <v>496</v>
      </c>
    </row>
    <row r="132" spans="1:18">
      <c r="A132" s="49">
        <v>19</v>
      </c>
      <c r="B132" s="49" t="s">
        <v>435</v>
      </c>
      <c r="C132" s="49" t="s">
        <v>445</v>
      </c>
      <c r="D132" s="50" t="s">
        <v>446</v>
      </c>
      <c r="E132" s="51" t="s">
        <v>231</v>
      </c>
      <c r="F132" s="55" t="s">
        <v>447</v>
      </c>
      <c r="G132" s="52" t="s">
        <v>497</v>
      </c>
      <c r="H132" s="52" t="s">
        <v>203</v>
      </c>
      <c r="I132" s="53" t="s">
        <v>234</v>
      </c>
      <c r="J132" s="53" t="s">
        <v>498</v>
      </c>
      <c r="K132" s="49" t="s">
        <v>295</v>
      </c>
      <c r="L132" s="49" t="s">
        <v>197</v>
      </c>
      <c r="M132" s="49" t="s">
        <v>214</v>
      </c>
      <c r="N132" s="49"/>
      <c r="O132" s="49" t="s">
        <v>450</v>
      </c>
      <c r="P132" s="54" t="s">
        <v>200</v>
      </c>
      <c r="Q132" s="49" t="s">
        <v>201</v>
      </c>
      <c r="R132" s="49" t="s">
        <v>217</v>
      </c>
    </row>
    <row r="133" spans="1:18">
      <c r="A133" s="49">
        <v>20</v>
      </c>
      <c r="B133" s="49" t="s">
        <v>435</v>
      </c>
      <c r="C133" s="54" t="s">
        <v>499</v>
      </c>
      <c r="D133" s="50" t="s">
        <v>500</v>
      </c>
      <c r="E133" s="51" t="s">
        <v>231</v>
      </c>
      <c r="F133" s="55" t="s">
        <v>501</v>
      </c>
      <c r="G133" s="52" t="s">
        <v>502</v>
      </c>
      <c r="H133" s="52" t="s">
        <v>203</v>
      </c>
      <c r="I133" s="53" t="s">
        <v>348</v>
      </c>
      <c r="J133" s="53" t="s">
        <v>503</v>
      </c>
      <c r="K133" s="49" t="s">
        <v>276</v>
      </c>
      <c r="L133" s="49" t="s">
        <v>197</v>
      </c>
      <c r="M133" s="49" t="s">
        <v>197</v>
      </c>
      <c r="N133" s="49" t="s">
        <v>237</v>
      </c>
      <c r="O133" s="49" t="s">
        <v>504</v>
      </c>
      <c r="P133" s="54" t="s">
        <v>200</v>
      </c>
      <c r="Q133" s="49" t="s">
        <v>201</v>
      </c>
      <c r="R133" s="49" t="s">
        <v>217</v>
      </c>
    </row>
    <row r="134" spans="1:18">
      <c r="A134" s="49">
        <v>21</v>
      </c>
      <c r="B134" s="49" t="s">
        <v>435</v>
      </c>
      <c r="C134" s="49" t="s">
        <v>499</v>
      </c>
      <c r="D134" s="50" t="s">
        <v>500</v>
      </c>
      <c r="E134" s="51" t="s">
        <v>231</v>
      </c>
      <c r="F134" s="55" t="s">
        <v>501</v>
      </c>
      <c r="G134" s="52" t="s">
        <v>505</v>
      </c>
      <c r="H134" s="52" t="s">
        <v>203</v>
      </c>
      <c r="I134" s="53" t="s">
        <v>348</v>
      </c>
      <c r="J134" s="53" t="s">
        <v>506</v>
      </c>
      <c r="K134" s="49" t="s">
        <v>194</v>
      </c>
      <c r="L134" s="49" t="s">
        <v>197</v>
      </c>
      <c r="M134" s="49" t="s">
        <v>197</v>
      </c>
      <c r="N134" s="49" t="s">
        <v>237</v>
      </c>
      <c r="O134" s="49" t="s">
        <v>504</v>
      </c>
      <c r="P134" s="54" t="s">
        <v>200</v>
      </c>
      <c r="Q134" s="49" t="s">
        <v>201</v>
      </c>
      <c r="R134" s="49" t="s">
        <v>217</v>
      </c>
    </row>
    <row r="135" spans="1:18">
      <c r="A135" s="49">
        <v>22</v>
      </c>
      <c r="B135" s="49" t="s">
        <v>435</v>
      </c>
      <c r="C135" s="49" t="s">
        <v>436</v>
      </c>
      <c r="D135" s="50" t="s">
        <v>437</v>
      </c>
      <c r="E135" s="51" t="s">
        <v>231</v>
      </c>
      <c r="F135" s="55" t="s">
        <v>438</v>
      </c>
      <c r="G135" s="52" t="s">
        <v>507</v>
      </c>
      <c r="H135" s="52" t="s">
        <v>203</v>
      </c>
      <c r="I135" s="53" t="s">
        <v>249</v>
      </c>
      <c r="J135" s="53" t="s">
        <v>508</v>
      </c>
      <c r="K135" s="49" t="s">
        <v>196</v>
      </c>
      <c r="L135" s="49" t="s">
        <v>197</v>
      </c>
      <c r="M135" s="49" t="s">
        <v>197</v>
      </c>
      <c r="N135" s="49" t="s">
        <v>440</v>
      </c>
      <c r="O135" s="49" t="s">
        <v>441</v>
      </c>
      <c r="P135" s="54" t="s">
        <v>200</v>
      </c>
      <c r="Q135" s="49" t="s">
        <v>201</v>
      </c>
      <c r="R135" s="49" t="s">
        <v>217</v>
      </c>
    </row>
    <row r="136" spans="1:18">
      <c r="A136" s="49">
        <v>23</v>
      </c>
      <c r="B136" s="49" t="s">
        <v>435</v>
      </c>
      <c r="C136" s="49" t="s">
        <v>509</v>
      </c>
      <c r="D136" s="50" t="s">
        <v>510</v>
      </c>
      <c r="E136" s="51" t="s">
        <v>231</v>
      </c>
      <c r="F136" s="55" t="s">
        <v>511</v>
      </c>
      <c r="G136" s="52" t="s">
        <v>512</v>
      </c>
      <c r="H136" s="52" t="s">
        <v>203</v>
      </c>
      <c r="I136" s="53" t="s">
        <v>380</v>
      </c>
      <c r="J136" s="53" t="s">
        <v>513</v>
      </c>
      <c r="K136" s="49" t="s">
        <v>236</v>
      </c>
      <c r="L136" s="49" t="s">
        <v>197</v>
      </c>
      <c r="M136" s="49" t="s">
        <v>214</v>
      </c>
      <c r="N136" s="49" t="s">
        <v>440</v>
      </c>
      <c r="O136" s="49" t="s">
        <v>514</v>
      </c>
      <c r="P136" s="54" t="s">
        <v>200</v>
      </c>
      <c r="Q136" s="49" t="s">
        <v>201</v>
      </c>
      <c r="R136" s="49" t="s">
        <v>217</v>
      </c>
    </row>
    <row r="137" spans="1:18">
      <c r="A137" s="49">
        <v>24</v>
      </c>
      <c r="B137" s="49" t="s">
        <v>435</v>
      </c>
      <c r="C137" s="49" t="s">
        <v>445</v>
      </c>
      <c r="D137" s="50" t="s">
        <v>446</v>
      </c>
      <c r="E137" s="51" t="s">
        <v>231</v>
      </c>
      <c r="F137" s="55" t="s">
        <v>447</v>
      </c>
      <c r="G137" s="52" t="s">
        <v>497</v>
      </c>
      <c r="H137" s="52" t="s">
        <v>203</v>
      </c>
      <c r="I137" s="53" t="s">
        <v>380</v>
      </c>
      <c r="J137" s="53" t="s">
        <v>498</v>
      </c>
      <c r="K137" s="49" t="s">
        <v>300</v>
      </c>
      <c r="L137" s="49" t="s">
        <v>197</v>
      </c>
      <c r="M137" s="49" t="s">
        <v>197</v>
      </c>
      <c r="N137" s="49"/>
      <c r="O137" s="49" t="s">
        <v>450</v>
      </c>
      <c r="P137" s="54" t="s">
        <v>200</v>
      </c>
      <c r="Q137" s="49" t="s">
        <v>201</v>
      </c>
      <c r="R137" s="49" t="s">
        <v>217</v>
      </c>
    </row>
    <row r="138" spans="1:18">
      <c r="A138" s="49">
        <v>25</v>
      </c>
      <c r="B138" s="49" t="s">
        <v>435</v>
      </c>
      <c r="C138" s="49" t="s">
        <v>499</v>
      </c>
      <c r="D138" s="50" t="s">
        <v>500</v>
      </c>
      <c r="E138" s="51" t="s">
        <v>231</v>
      </c>
      <c r="F138" s="55" t="s">
        <v>501</v>
      </c>
      <c r="G138" s="52" t="s">
        <v>515</v>
      </c>
      <c r="H138" s="52" t="s">
        <v>203</v>
      </c>
      <c r="I138" s="53" t="s">
        <v>380</v>
      </c>
      <c r="J138" s="53" t="s">
        <v>516</v>
      </c>
      <c r="K138" s="49" t="s">
        <v>227</v>
      </c>
      <c r="L138" s="49" t="s">
        <v>197</v>
      </c>
      <c r="M138" s="49" t="s">
        <v>197</v>
      </c>
      <c r="N138" s="49" t="s">
        <v>237</v>
      </c>
      <c r="O138" s="49" t="s">
        <v>504</v>
      </c>
      <c r="P138" s="54" t="s">
        <v>200</v>
      </c>
      <c r="Q138" s="49" t="s">
        <v>201</v>
      </c>
      <c r="R138" s="49" t="s">
        <v>217</v>
      </c>
    </row>
    <row r="139" spans="1:18">
      <c r="A139" s="49">
        <v>26</v>
      </c>
      <c r="B139" s="49" t="s">
        <v>435</v>
      </c>
      <c r="C139" s="49" t="s">
        <v>445</v>
      </c>
      <c r="D139" s="50" t="s">
        <v>446</v>
      </c>
      <c r="E139" s="51" t="s">
        <v>231</v>
      </c>
      <c r="F139" s="55" t="s">
        <v>447</v>
      </c>
      <c r="G139" s="52" t="s">
        <v>517</v>
      </c>
      <c r="H139" s="52" t="s">
        <v>203</v>
      </c>
      <c r="I139" s="53" t="s">
        <v>362</v>
      </c>
      <c r="J139" s="53" t="s">
        <v>472</v>
      </c>
      <c r="K139" s="49" t="s">
        <v>260</v>
      </c>
      <c r="L139" s="49" t="s">
        <v>197</v>
      </c>
      <c r="M139" s="49" t="s">
        <v>197</v>
      </c>
      <c r="N139" s="49"/>
      <c r="O139" s="49" t="s">
        <v>450</v>
      </c>
      <c r="P139" s="54" t="s">
        <v>200</v>
      </c>
      <c r="Q139" s="49" t="s">
        <v>201</v>
      </c>
      <c r="R139" s="49" t="s">
        <v>217</v>
      </c>
    </row>
    <row r="140" spans="1:18">
      <c r="A140" s="49">
        <v>27</v>
      </c>
      <c r="B140" s="49" t="s">
        <v>435</v>
      </c>
      <c r="C140" s="49" t="s">
        <v>436</v>
      </c>
      <c r="D140" s="50" t="s">
        <v>437</v>
      </c>
      <c r="E140" s="51" t="s">
        <v>231</v>
      </c>
      <c r="F140" s="55" t="s">
        <v>438</v>
      </c>
      <c r="G140" s="52" t="s">
        <v>439</v>
      </c>
      <c r="H140" s="52" t="s">
        <v>203</v>
      </c>
      <c r="I140" s="53" t="s">
        <v>204</v>
      </c>
      <c r="J140" s="53" t="s">
        <v>518</v>
      </c>
      <c r="K140" s="49" t="s">
        <v>213</v>
      </c>
      <c r="L140" s="49" t="s">
        <v>197</v>
      </c>
      <c r="M140" s="49" t="s">
        <v>214</v>
      </c>
      <c r="N140" s="49" t="s">
        <v>440</v>
      </c>
      <c r="O140" s="49" t="s">
        <v>441</v>
      </c>
      <c r="P140" s="54" t="s">
        <v>200</v>
      </c>
      <c r="Q140" s="49" t="s">
        <v>201</v>
      </c>
      <c r="R140" s="49" t="s">
        <v>217</v>
      </c>
    </row>
    <row r="141" spans="1:18">
      <c r="A141" s="49">
        <v>28</v>
      </c>
      <c r="B141" s="49" t="s">
        <v>435</v>
      </c>
      <c r="C141" s="49" t="s">
        <v>479</v>
      </c>
      <c r="D141" s="50" t="s">
        <v>480</v>
      </c>
      <c r="E141" s="51" t="s">
        <v>241</v>
      </c>
      <c r="F141" s="55" t="s">
        <v>481</v>
      </c>
      <c r="G141" s="52" t="s">
        <v>519</v>
      </c>
      <c r="H141" s="52" t="s">
        <v>203</v>
      </c>
      <c r="I141" s="53" t="s">
        <v>204</v>
      </c>
      <c r="J141" s="53" t="s">
        <v>520</v>
      </c>
      <c r="K141" s="49" t="s">
        <v>260</v>
      </c>
      <c r="L141" s="49" t="s">
        <v>214</v>
      </c>
      <c r="M141" s="49" t="s">
        <v>197</v>
      </c>
      <c r="N141" s="49" t="s">
        <v>484</v>
      </c>
      <c r="O141" s="49" t="s">
        <v>485</v>
      </c>
      <c r="P141" s="54" t="s">
        <v>200</v>
      </c>
      <c r="Q141" s="49" t="s">
        <v>201</v>
      </c>
      <c r="R141" s="49" t="s">
        <v>217</v>
      </c>
    </row>
    <row r="142" spans="1:18">
      <c r="A142" s="49">
        <v>29</v>
      </c>
      <c r="B142" s="49" t="s">
        <v>435</v>
      </c>
      <c r="C142" s="49" t="s">
        <v>499</v>
      </c>
      <c r="D142" s="50" t="s">
        <v>500</v>
      </c>
      <c r="E142" s="51" t="s">
        <v>231</v>
      </c>
      <c r="F142" s="55" t="s">
        <v>501</v>
      </c>
      <c r="G142" s="52" t="s">
        <v>521</v>
      </c>
      <c r="H142" s="52" t="s">
        <v>203</v>
      </c>
      <c r="I142" s="53" t="s">
        <v>255</v>
      </c>
      <c r="J142" s="53" t="s">
        <v>520</v>
      </c>
      <c r="K142" s="49" t="s">
        <v>300</v>
      </c>
      <c r="L142" s="49" t="s">
        <v>197</v>
      </c>
      <c r="M142" s="49" t="s">
        <v>197</v>
      </c>
      <c r="N142" s="49" t="s">
        <v>237</v>
      </c>
      <c r="O142" s="49" t="s">
        <v>504</v>
      </c>
      <c r="P142" s="54" t="s">
        <v>200</v>
      </c>
      <c r="Q142" s="49" t="s">
        <v>201</v>
      </c>
      <c r="R142" s="49" t="s">
        <v>217</v>
      </c>
    </row>
    <row r="143" spans="1:18">
      <c r="A143" s="49">
        <v>30</v>
      </c>
      <c r="B143" s="49" t="s">
        <v>435</v>
      </c>
      <c r="C143" s="49" t="s">
        <v>479</v>
      </c>
      <c r="D143" s="50" t="s">
        <v>480</v>
      </c>
      <c r="E143" s="51" t="s">
        <v>241</v>
      </c>
      <c r="F143" s="55" t="s">
        <v>481</v>
      </c>
      <c r="G143" s="52" t="s">
        <v>522</v>
      </c>
      <c r="H143" s="52" t="s">
        <v>203</v>
      </c>
      <c r="I143" s="53" t="s">
        <v>255</v>
      </c>
      <c r="J143" s="53" t="s">
        <v>523</v>
      </c>
      <c r="K143" s="49" t="s">
        <v>300</v>
      </c>
      <c r="L143" s="49" t="s">
        <v>197</v>
      </c>
      <c r="M143" s="49" t="s">
        <v>197</v>
      </c>
      <c r="N143" s="49" t="s">
        <v>484</v>
      </c>
      <c r="O143" s="49" t="s">
        <v>485</v>
      </c>
      <c r="P143" s="54" t="s">
        <v>200</v>
      </c>
      <c r="Q143" s="49" t="s">
        <v>201</v>
      </c>
      <c r="R143" s="49" t="s">
        <v>217</v>
      </c>
    </row>
    <row r="144" spans="1:18">
      <c r="A144" s="49">
        <v>31</v>
      </c>
      <c r="B144" s="49" t="s">
        <v>435</v>
      </c>
      <c r="C144" s="49" t="s">
        <v>445</v>
      </c>
      <c r="D144" s="50" t="s">
        <v>446</v>
      </c>
      <c r="E144" s="51" t="s">
        <v>231</v>
      </c>
      <c r="F144" s="55" t="s">
        <v>447</v>
      </c>
      <c r="G144" s="52" t="s">
        <v>517</v>
      </c>
      <c r="H144" s="52" t="s">
        <v>203</v>
      </c>
      <c r="I144" s="53" t="s">
        <v>260</v>
      </c>
      <c r="J144" s="53" t="s">
        <v>524</v>
      </c>
      <c r="K144" s="49" t="s">
        <v>236</v>
      </c>
      <c r="L144" s="49" t="s">
        <v>197</v>
      </c>
      <c r="M144" s="49" t="s">
        <v>197</v>
      </c>
      <c r="N144" s="49"/>
      <c r="O144" s="49" t="s">
        <v>450</v>
      </c>
      <c r="P144" s="54" t="s">
        <v>200</v>
      </c>
      <c r="Q144" s="49" t="s">
        <v>201</v>
      </c>
      <c r="R144" s="49" t="s">
        <v>217</v>
      </c>
    </row>
    <row r="145" spans="1:18">
      <c r="A145" s="49">
        <v>32</v>
      </c>
      <c r="B145" s="49" t="s">
        <v>435</v>
      </c>
      <c r="C145" s="49" t="s">
        <v>445</v>
      </c>
      <c r="D145" s="50" t="s">
        <v>446</v>
      </c>
      <c r="E145" s="51" t="s">
        <v>231</v>
      </c>
      <c r="F145" s="55" t="s">
        <v>447</v>
      </c>
      <c r="G145" s="52" t="s">
        <v>525</v>
      </c>
      <c r="H145" s="52" t="s">
        <v>203</v>
      </c>
      <c r="I145" s="53" t="s">
        <v>300</v>
      </c>
      <c r="J145" s="53" t="s">
        <v>526</v>
      </c>
      <c r="K145" s="49" t="s">
        <v>245</v>
      </c>
      <c r="L145" s="49" t="s">
        <v>197</v>
      </c>
      <c r="M145" s="49" t="s">
        <v>214</v>
      </c>
      <c r="N145" s="49"/>
      <c r="O145" s="49" t="s">
        <v>450</v>
      </c>
      <c r="P145" s="54" t="s">
        <v>200</v>
      </c>
      <c r="Q145" s="49" t="s">
        <v>201</v>
      </c>
      <c r="R145" s="49" t="s">
        <v>217</v>
      </c>
    </row>
    <row r="146" spans="1:18">
      <c r="A146" s="49">
        <v>33</v>
      </c>
      <c r="B146" s="49" t="s">
        <v>435</v>
      </c>
      <c r="C146" s="49" t="s">
        <v>436</v>
      </c>
      <c r="D146" s="50" t="s">
        <v>437</v>
      </c>
      <c r="E146" s="51" t="s">
        <v>231</v>
      </c>
      <c r="F146" s="55" t="s">
        <v>438</v>
      </c>
      <c r="G146" s="52" t="s">
        <v>439</v>
      </c>
      <c r="H146" s="52" t="s">
        <v>203</v>
      </c>
      <c r="I146" s="53" t="s">
        <v>257</v>
      </c>
      <c r="J146" s="53" t="s">
        <v>244</v>
      </c>
      <c r="K146" s="49" t="s">
        <v>236</v>
      </c>
      <c r="L146" s="49" t="s">
        <v>197</v>
      </c>
      <c r="M146" s="49" t="s">
        <v>197</v>
      </c>
      <c r="N146" s="49" t="s">
        <v>440</v>
      </c>
      <c r="O146" s="49" t="s">
        <v>441</v>
      </c>
      <c r="P146" s="54" t="s">
        <v>200</v>
      </c>
      <c r="Q146" s="49" t="s">
        <v>201</v>
      </c>
      <c r="R146" s="49" t="s">
        <v>217</v>
      </c>
    </row>
    <row r="147" spans="1:18">
      <c r="A147" s="49">
        <v>34</v>
      </c>
      <c r="B147" s="49" t="s">
        <v>435</v>
      </c>
      <c r="C147" s="49" t="s">
        <v>445</v>
      </c>
      <c r="D147" s="50" t="s">
        <v>446</v>
      </c>
      <c r="E147" s="51" t="s">
        <v>231</v>
      </c>
      <c r="F147" s="55" t="s">
        <v>447</v>
      </c>
      <c r="G147" s="52" t="s">
        <v>527</v>
      </c>
      <c r="H147" s="52" t="s">
        <v>203</v>
      </c>
      <c r="I147" s="53" t="s">
        <v>257</v>
      </c>
      <c r="J147" s="53" t="s">
        <v>528</v>
      </c>
      <c r="K147" s="49" t="s">
        <v>257</v>
      </c>
      <c r="L147" s="49" t="s">
        <v>197</v>
      </c>
      <c r="M147" s="49" t="s">
        <v>197</v>
      </c>
      <c r="N147" s="49"/>
      <c r="O147" s="49" t="s">
        <v>450</v>
      </c>
      <c r="P147" s="54" t="s">
        <v>200</v>
      </c>
      <c r="Q147" s="49" t="s">
        <v>201</v>
      </c>
      <c r="R147" s="49" t="s">
        <v>217</v>
      </c>
    </row>
    <row r="148" spans="1:18">
      <c r="A148" s="49">
        <v>35</v>
      </c>
      <c r="B148" s="49" t="s">
        <v>435</v>
      </c>
      <c r="C148" s="49" t="s">
        <v>445</v>
      </c>
      <c r="D148" s="50" t="s">
        <v>446</v>
      </c>
      <c r="E148" s="51" t="s">
        <v>231</v>
      </c>
      <c r="F148" s="55" t="s">
        <v>447</v>
      </c>
      <c r="G148" s="52" t="s">
        <v>517</v>
      </c>
      <c r="H148" s="52" t="s">
        <v>203</v>
      </c>
      <c r="I148" s="53" t="s">
        <v>257</v>
      </c>
      <c r="J148" s="53" t="s">
        <v>529</v>
      </c>
      <c r="K148" s="49" t="s">
        <v>236</v>
      </c>
      <c r="L148" s="49" t="s">
        <v>197</v>
      </c>
      <c r="M148" s="49" t="s">
        <v>197</v>
      </c>
      <c r="N148" s="49"/>
      <c r="O148" s="49" t="s">
        <v>450</v>
      </c>
      <c r="P148" s="54" t="s">
        <v>200</v>
      </c>
      <c r="Q148" s="49" t="s">
        <v>201</v>
      </c>
      <c r="R148" s="49" t="s">
        <v>217</v>
      </c>
    </row>
    <row r="149" spans="1:18">
      <c r="A149" s="49">
        <v>36</v>
      </c>
      <c r="B149" s="49" t="s">
        <v>435</v>
      </c>
      <c r="C149" s="49" t="s">
        <v>436</v>
      </c>
      <c r="D149" s="50" t="s">
        <v>437</v>
      </c>
      <c r="E149" s="51" t="s">
        <v>231</v>
      </c>
      <c r="F149" s="55" t="s">
        <v>438</v>
      </c>
      <c r="G149" s="52" t="s">
        <v>439</v>
      </c>
      <c r="H149" s="52" t="s">
        <v>203</v>
      </c>
      <c r="I149" s="53" t="s">
        <v>245</v>
      </c>
      <c r="J149" s="53" t="s">
        <v>244</v>
      </c>
      <c r="K149" s="49" t="s">
        <v>315</v>
      </c>
      <c r="L149" s="49" t="s">
        <v>197</v>
      </c>
      <c r="M149" s="49" t="s">
        <v>214</v>
      </c>
      <c r="N149" s="49" t="s">
        <v>440</v>
      </c>
      <c r="O149" s="49" t="s">
        <v>441</v>
      </c>
      <c r="P149" s="54" t="s">
        <v>200</v>
      </c>
      <c r="Q149" s="49" t="s">
        <v>201</v>
      </c>
      <c r="R149" s="49" t="s">
        <v>217</v>
      </c>
    </row>
    <row r="150" spans="1:18">
      <c r="A150" s="49">
        <v>37</v>
      </c>
      <c r="B150" s="49" t="s">
        <v>435</v>
      </c>
      <c r="C150" s="49" t="s">
        <v>479</v>
      </c>
      <c r="D150" s="50" t="s">
        <v>480</v>
      </c>
      <c r="E150" s="51" t="s">
        <v>241</v>
      </c>
      <c r="F150" s="55" t="s">
        <v>481</v>
      </c>
      <c r="G150" s="52" t="s">
        <v>530</v>
      </c>
      <c r="H150" s="52" t="s">
        <v>203</v>
      </c>
      <c r="I150" s="53" t="s">
        <v>245</v>
      </c>
      <c r="J150" s="53" t="s">
        <v>531</v>
      </c>
      <c r="K150" s="49" t="s">
        <v>213</v>
      </c>
      <c r="L150" s="49" t="s">
        <v>197</v>
      </c>
      <c r="M150" s="49" t="s">
        <v>197</v>
      </c>
      <c r="N150" s="49" t="s">
        <v>484</v>
      </c>
      <c r="O150" s="49" t="s">
        <v>485</v>
      </c>
      <c r="P150" s="54" t="s">
        <v>200</v>
      </c>
      <c r="Q150" s="49" t="s">
        <v>201</v>
      </c>
      <c r="R150" s="49" t="s">
        <v>217</v>
      </c>
    </row>
    <row r="151" spans="1:18">
      <c r="A151" s="49">
        <v>38</v>
      </c>
      <c r="B151" s="49" t="s">
        <v>435</v>
      </c>
      <c r="C151" s="49" t="s">
        <v>509</v>
      </c>
      <c r="D151" s="50" t="s">
        <v>510</v>
      </c>
      <c r="E151" s="51" t="s">
        <v>231</v>
      </c>
      <c r="F151" s="55" t="s">
        <v>511</v>
      </c>
      <c r="G151" s="52" t="s">
        <v>532</v>
      </c>
      <c r="H151" s="52" t="s">
        <v>203</v>
      </c>
      <c r="I151" s="53" t="s">
        <v>245</v>
      </c>
      <c r="J151" s="53" t="s">
        <v>388</v>
      </c>
      <c r="K151" s="49" t="s">
        <v>213</v>
      </c>
      <c r="L151" s="49" t="s">
        <v>197</v>
      </c>
      <c r="M151" s="49" t="s">
        <v>197</v>
      </c>
      <c r="N151" s="49" t="s">
        <v>440</v>
      </c>
      <c r="O151" s="49" t="s">
        <v>514</v>
      </c>
      <c r="P151" s="54" t="s">
        <v>200</v>
      </c>
      <c r="Q151" s="49" t="s">
        <v>201</v>
      </c>
      <c r="R151" s="49" t="s">
        <v>217</v>
      </c>
    </row>
    <row r="152" spans="1:18">
      <c r="A152" s="49">
        <v>39</v>
      </c>
      <c r="B152" s="49" t="s">
        <v>435</v>
      </c>
      <c r="C152" s="49" t="s">
        <v>479</v>
      </c>
      <c r="D152" s="50" t="s">
        <v>480</v>
      </c>
      <c r="E152" s="51" t="s">
        <v>241</v>
      </c>
      <c r="F152" s="55" t="s">
        <v>481</v>
      </c>
      <c r="G152" s="52" t="s">
        <v>519</v>
      </c>
      <c r="H152" s="52" t="s">
        <v>203</v>
      </c>
      <c r="I152" s="53" t="s">
        <v>194</v>
      </c>
      <c r="J152" s="53" t="s">
        <v>533</v>
      </c>
      <c r="K152" s="49" t="s">
        <v>295</v>
      </c>
      <c r="L152" s="49" t="s">
        <v>197</v>
      </c>
      <c r="M152" s="49" t="s">
        <v>197</v>
      </c>
      <c r="N152" s="49" t="s">
        <v>484</v>
      </c>
      <c r="O152" s="49" t="s">
        <v>485</v>
      </c>
      <c r="P152" s="54" t="s">
        <v>200</v>
      </c>
      <c r="Q152" s="49" t="s">
        <v>201</v>
      </c>
      <c r="R152" s="49" t="s">
        <v>217</v>
      </c>
    </row>
    <row r="153" spans="1:18">
      <c r="A153" s="49">
        <v>40</v>
      </c>
      <c r="B153" s="49" t="s">
        <v>435</v>
      </c>
      <c r="C153" s="49" t="s">
        <v>436</v>
      </c>
      <c r="D153" s="50" t="s">
        <v>437</v>
      </c>
      <c r="E153" s="51" t="s">
        <v>231</v>
      </c>
      <c r="F153" s="55" t="s">
        <v>438</v>
      </c>
      <c r="G153" s="52" t="s">
        <v>442</v>
      </c>
      <c r="H153" s="52" t="s">
        <v>203</v>
      </c>
      <c r="I153" s="53" t="s">
        <v>353</v>
      </c>
      <c r="J153" s="53" t="s">
        <v>508</v>
      </c>
      <c r="K153" s="49" t="s">
        <v>300</v>
      </c>
      <c r="L153" s="49" t="s">
        <v>197</v>
      </c>
      <c r="M153" s="49" t="s">
        <v>197</v>
      </c>
      <c r="N153" s="49" t="s">
        <v>440</v>
      </c>
      <c r="O153" s="49" t="s">
        <v>441</v>
      </c>
      <c r="P153" s="54" t="s">
        <v>200</v>
      </c>
      <c r="Q153" s="49" t="s">
        <v>201</v>
      </c>
      <c r="R153" s="49" t="s">
        <v>217</v>
      </c>
    </row>
    <row r="154" spans="1:18">
      <c r="A154" s="49">
        <v>41</v>
      </c>
      <c r="B154" s="49" t="s">
        <v>435</v>
      </c>
      <c r="C154" s="49" t="s">
        <v>509</v>
      </c>
      <c r="D154" s="50" t="s">
        <v>510</v>
      </c>
      <c r="E154" s="51" t="s">
        <v>231</v>
      </c>
      <c r="F154" s="55" t="s">
        <v>511</v>
      </c>
      <c r="G154" s="52" t="s">
        <v>532</v>
      </c>
      <c r="H154" s="52" t="s">
        <v>203</v>
      </c>
      <c r="I154" s="53" t="s">
        <v>267</v>
      </c>
      <c r="J154" s="53" t="s">
        <v>534</v>
      </c>
      <c r="K154" s="49" t="s">
        <v>367</v>
      </c>
      <c r="L154" s="49" t="s">
        <v>197</v>
      </c>
      <c r="M154" s="49" t="s">
        <v>197</v>
      </c>
      <c r="N154" s="49" t="s">
        <v>440</v>
      </c>
      <c r="O154" s="49" t="s">
        <v>514</v>
      </c>
      <c r="P154" s="54" t="s">
        <v>200</v>
      </c>
      <c r="Q154" s="49" t="s">
        <v>201</v>
      </c>
      <c r="R154" s="49" t="s">
        <v>217</v>
      </c>
    </row>
    <row r="155" spans="1:18">
      <c r="A155" s="49">
        <v>42</v>
      </c>
      <c r="B155" s="49" t="s">
        <v>435</v>
      </c>
      <c r="C155" s="49" t="s">
        <v>473</v>
      </c>
      <c r="D155" s="50" t="s">
        <v>459</v>
      </c>
      <c r="E155" s="51" t="s">
        <v>303</v>
      </c>
      <c r="F155" s="55" t="s">
        <v>474</v>
      </c>
      <c r="G155" s="52" t="s">
        <v>535</v>
      </c>
      <c r="H155" s="52" t="s">
        <v>203</v>
      </c>
      <c r="I155" s="53" t="s">
        <v>267</v>
      </c>
      <c r="J155" s="53" t="s">
        <v>536</v>
      </c>
      <c r="K155" s="49" t="s">
        <v>300</v>
      </c>
      <c r="L155" s="49" t="s">
        <v>197</v>
      </c>
      <c r="M155" s="49" t="s">
        <v>197</v>
      </c>
      <c r="N155" s="49" t="s">
        <v>477</v>
      </c>
      <c r="O155" s="49" t="s">
        <v>478</v>
      </c>
      <c r="P155" s="54" t="s">
        <v>200</v>
      </c>
      <c r="Q155" s="49" t="s">
        <v>201</v>
      </c>
      <c r="R155" s="49" t="s">
        <v>217</v>
      </c>
    </row>
    <row r="156" spans="1:18">
      <c r="A156" s="49">
        <v>43</v>
      </c>
      <c r="B156" s="49" t="s">
        <v>435</v>
      </c>
      <c r="C156" s="49" t="s">
        <v>445</v>
      </c>
      <c r="D156" s="50" t="s">
        <v>446</v>
      </c>
      <c r="E156" s="51" t="s">
        <v>231</v>
      </c>
      <c r="F156" s="55" t="s">
        <v>447</v>
      </c>
      <c r="G156" s="52" t="s">
        <v>517</v>
      </c>
      <c r="H156" s="52" t="s">
        <v>203</v>
      </c>
      <c r="I156" s="53" t="s">
        <v>267</v>
      </c>
      <c r="J156" s="53" t="s">
        <v>537</v>
      </c>
      <c r="K156" s="49" t="s">
        <v>257</v>
      </c>
      <c r="L156" s="49" t="s">
        <v>197</v>
      </c>
      <c r="M156" s="49" t="s">
        <v>197</v>
      </c>
      <c r="N156" s="49"/>
      <c r="O156" s="49" t="s">
        <v>450</v>
      </c>
      <c r="P156" s="54" t="s">
        <v>200</v>
      </c>
      <c r="Q156" s="49" t="s">
        <v>201</v>
      </c>
      <c r="R156" s="49" t="s">
        <v>217</v>
      </c>
    </row>
    <row r="157" spans="1:18">
      <c r="A157" s="49">
        <v>44</v>
      </c>
      <c r="B157" s="49" t="s">
        <v>435</v>
      </c>
      <c r="C157" s="49" t="s">
        <v>436</v>
      </c>
      <c r="D157" s="50" t="s">
        <v>437</v>
      </c>
      <c r="E157" s="51" t="s">
        <v>231</v>
      </c>
      <c r="F157" s="55" t="s">
        <v>438</v>
      </c>
      <c r="G157" s="52" t="s">
        <v>538</v>
      </c>
      <c r="H157" s="52" t="s">
        <v>203</v>
      </c>
      <c r="I157" s="53" t="s">
        <v>270</v>
      </c>
      <c r="J157" s="53" t="s">
        <v>318</v>
      </c>
      <c r="K157" s="49" t="s">
        <v>367</v>
      </c>
      <c r="L157" s="49" t="s">
        <v>197</v>
      </c>
      <c r="M157" s="49" t="s">
        <v>197</v>
      </c>
      <c r="N157" s="49" t="s">
        <v>440</v>
      </c>
      <c r="O157" s="49" t="s">
        <v>441</v>
      </c>
      <c r="P157" s="54" t="s">
        <v>200</v>
      </c>
      <c r="Q157" s="49" t="s">
        <v>201</v>
      </c>
      <c r="R157" s="49" t="s">
        <v>217</v>
      </c>
    </row>
    <row r="158" spans="1:18">
      <c r="A158" s="49">
        <v>45</v>
      </c>
      <c r="B158" s="49" t="s">
        <v>435</v>
      </c>
      <c r="C158" s="49" t="s">
        <v>436</v>
      </c>
      <c r="D158" s="50" t="s">
        <v>437</v>
      </c>
      <c r="E158" s="51" t="s">
        <v>231</v>
      </c>
      <c r="F158" s="55" t="s">
        <v>438</v>
      </c>
      <c r="G158" s="52" t="s">
        <v>439</v>
      </c>
      <c r="H158" s="52" t="s">
        <v>203</v>
      </c>
      <c r="I158" s="53" t="s">
        <v>354</v>
      </c>
      <c r="J158" s="53" t="s">
        <v>412</v>
      </c>
      <c r="K158" s="49" t="s">
        <v>213</v>
      </c>
      <c r="L158" s="49" t="s">
        <v>197</v>
      </c>
      <c r="M158" s="49" t="s">
        <v>197</v>
      </c>
      <c r="N158" s="49" t="s">
        <v>440</v>
      </c>
      <c r="O158" s="49" t="s">
        <v>441</v>
      </c>
      <c r="P158" s="54" t="s">
        <v>200</v>
      </c>
      <c r="Q158" s="49" t="s">
        <v>201</v>
      </c>
      <c r="R158" s="49" t="s">
        <v>217</v>
      </c>
    </row>
    <row r="159" spans="1:18">
      <c r="A159" s="49">
        <v>46</v>
      </c>
      <c r="B159" s="49" t="s">
        <v>435</v>
      </c>
      <c r="C159" s="49" t="s">
        <v>509</v>
      </c>
      <c r="D159" s="50" t="s">
        <v>510</v>
      </c>
      <c r="E159" s="51" t="s">
        <v>231</v>
      </c>
      <c r="F159" s="55" t="s">
        <v>511</v>
      </c>
      <c r="G159" s="52" t="s">
        <v>532</v>
      </c>
      <c r="H159" s="52" t="s">
        <v>203</v>
      </c>
      <c r="I159" s="53" t="s">
        <v>354</v>
      </c>
      <c r="J159" s="53" t="s">
        <v>256</v>
      </c>
      <c r="K159" s="49" t="s">
        <v>194</v>
      </c>
      <c r="L159" s="49" t="s">
        <v>197</v>
      </c>
      <c r="M159" s="49" t="s">
        <v>214</v>
      </c>
      <c r="N159" s="49" t="s">
        <v>440</v>
      </c>
      <c r="O159" s="49" t="s">
        <v>514</v>
      </c>
      <c r="P159" s="54" t="s">
        <v>200</v>
      </c>
      <c r="Q159" s="49" t="s">
        <v>201</v>
      </c>
      <c r="R159" s="49" t="s">
        <v>217</v>
      </c>
    </row>
    <row r="160" spans="1:18">
      <c r="A160" s="49">
        <v>47</v>
      </c>
      <c r="B160" s="49" t="s">
        <v>435</v>
      </c>
      <c r="C160" s="49" t="s">
        <v>445</v>
      </c>
      <c r="D160" s="50" t="s">
        <v>446</v>
      </c>
      <c r="E160" s="51" t="s">
        <v>231</v>
      </c>
      <c r="F160" s="55" t="s">
        <v>447</v>
      </c>
      <c r="G160" s="52" t="s">
        <v>539</v>
      </c>
      <c r="H160" s="52" t="s">
        <v>203</v>
      </c>
      <c r="I160" s="53" t="s">
        <v>211</v>
      </c>
      <c r="J160" s="53" t="s">
        <v>540</v>
      </c>
      <c r="K160" s="49" t="s">
        <v>276</v>
      </c>
      <c r="L160" s="49" t="s">
        <v>197</v>
      </c>
      <c r="M160" s="49" t="s">
        <v>197</v>
      </c>
      <c r="N160" s="49"/>
      <c r="O160" s="49" t="s">
        <v>450</v>
      </c>
      <c r="P160" s="54" t="s">
        <v>200</v>
      </c>
      <c r="Q160" s="49" t="s">
        <v>201</v>
      </c>
      <c r="R160" s="49" t="s">
        <v>217</v>
      </c>
    </row>
    <row r="161" spans="1:18">
      <c r="A161" s="49">
        <v>48</v>
      </c>
      <c r="B161" s="49" t="s">
        <v>435</v>
      </c>
      <c r="C161" s="49" t="s">
        <v>479</v>
      </c>
      <c r="D161" s="50" t="s">
        <v>480</v>
      </c>
      <c r="E161" s="51" t="s">
        <v>241</v>
      </c>
      <c r="F161" s="55" t="s">
        <v>481</v>
      </c>
      <c r="G161" s="52" t="s">
        <v>522</v>
      </c>
      <c r="H161" s="52" t="s">
        <v>203</v>
      </c>
      <c r="I161" s="53" t="s">
        <v>211</v>
      </c>
      <c r="J161" s="53" t="s">
        <v>388</v>
      </c>
      <c r="K161" s="49" t="s">
        <v>194</v>
      </c>
      <c r="L161" s="49" t="s">
        <v>214</v>
      </c>
      <c r="M161" s="49" t="s">
        <v>197</v>
      </c>
      <c r="N161" s="49" t="s">
        <v>484</v>
      </c>
      <c r="O161" s="49" t="s">
        <v>485</v>
      </c>
      <c r="P161" s="54" t="s">
        <v>200</v>
      </c>
      <c r="Q161" s="49" t="s">
        <v>201</v>
      </c>
      <c r="R161" s="49" t="s">
        <v>541</v>
      </c>
    </row>
    <row r="162" spans="1:18">
      <c r="A162" s="49">
        <v>49</v>
      </c>
      <c r="B162" s="49" t="s">
        <v>435</v>
      </c>
      <c r="C162" s="49" t="s">
        <v>509</v>
      </c>
      <c r="D162" s="50" t="s">
        <v>510</v>
      </c>
      <c r="E162" s="51" t="s">
        <v>231</v>
      </c>
      <c r="F162" s="55" t="s">
        <v>511</v>
      </c>
      <c r="G162" s="52" t="s">
        <v>542</v>
      </c>
      <c r="H162" s="52" t="s">
        <v>203</v>
      </c>
      <c r="I162" s="53" t="s">
        <v>211</v>
      </c>
      <c r="J162" s="53" t="s">
        <v>543</v>
      </c>
      <c r="K162" s="49" t="s">
        <v>194</v>
      </c>
      <c r="L162" s="49" t="s">
        <v>197</v>
      </c>
      <c r="M162" s="49" t="s">
        <v>214</v>
      </c>
      <c r="N162" s="49" t="s">
        <v>440</v>
      </c>
      <c r="O162" s="49" t="s">
        <v>514</v>
      </c>
      <c r="P162" s="54" t="s">
        <v>200</v>
      </c>
      <c r="Q162" s="49" t="s">
        <v>201</v>
      </c>
      <c r="R162" s="49" t="s">
        <v>217</v>
      </c>
    </row>
    <row r="163" spans="1:18">
      <c r="A163" s="49">
        <v>50</v>
      </c>
      <c r="B163" s="49" t="s">
        <v>435</v>
      </c>
      <c r="C163" s="49" t="s">
        <v>451</v>
      </c>
      <c r="D163" s="50" t="s">
        <v>452</v>
      </c>
      <c r="E163" s="51" t="s">
        <v>280</v>
      </c>
      <c r="F163" s="55" t="s">
        <v>453</v>
      </c>
      <c r="G163" s="52" t="s">
        <v>454</v>
      </c>
      <c r="H163" s="52" t="s">
        <v>203</v>
      </c>
      <c r="I163" s="53" t="s">
        <v>544</v>
      </c>
      <c r="J163" s="53" t="s">
        <v>545</v>
      </c>
      <c r="K163" s="49" t="s">
        <v>196</v>
      </c>
      <c r="L163" s="49" t="s">
        <v>197</v>
      </c>
      <c r="M163" s="49" t="s">
        <v>197</v>
      </c>
      <c r="N163" s="49" t="s">
        <v>456</v>
      </c>
      <c r="O163" s="49" t="s">
        <v>457</v>
      </c>
      <c r="P163" s="54" t="s">
        <v>200</v>
      </c>
      <c r="Q163" s="49" t="s">
        <v>201</v>
      </c>
      <c r="R163" s="49" t="s">
        <v>217</v>
      </c>
    </row>
    <row r="164" spans="1:18">
      <c r="A164" s="49">
        <v>51</v>
      </c>
      <c r="B164" s="49" t="s">
        <v>435</v>
      </c>
      <c r="C164" s="49" t="s">
        <v>499</v>
      </c>
      <c r="D164" s="50" t="s">
        <v>500</v>
      </c>
      <c r="E164" s="51" t="s">
        <v>231</v>
      </c>
      <c r="F164" s="55" t="s">
        <v>501</v>
      </c>
      <c r="G164" s="52" t="s">
        <v>515</v>
      </c>
      <c r="H164" s="52" t="s">
        <v>203</v>
      </c>
      <c r="I164" s="53" t="s">
        <v>544</v>
      </c>
      <c r="J164" s="53" t="s">
        <v>256</v>
      </c>
      <c r="K164" s="49" t="s">
        <v>257</v>
      </c>
      <c r="L164" s="49" t="s">
        <v>197</v>
      </c>
      <c r="M164" s="49" t="s">
        <v>214</v>
      </c>
      <c r="N164" s="49" t="s">
        <v>237</v>
      </c>
      <c r="O164" s="49" t="s">
        <v>504</v>
      </c>
      <c r="P164" s="54" t="s">
        <v>200</v>
      </c>
      <c r="Q164" s="49" t="s">
        <v>201</v>
      </c>
      <c r="R164" s="49" t="s">
        <v>217</v>
      </c>
    </row>
    <row r="165" spans="1:18">
      <c r="A165" s="49">
        <v>52</v>
      </c>
      <c r="B165" s="49" t="s">
        <v>435</v>
      </c>
      <c r="C165" s="49" t="s">
        <v>499</v>
      </c>
      <c r="D165" s="50" t="s">
        <v>500</v>
      </c>
      <c r="E165" s="51" t="s">
        <v>231</v>
      </c>
      <c r="F165" s="55" t="s">
        <v>501</v>
      </c>
      <c r="G165" s="52" t="s">
        <v>515</v>
      </c>
      <c r="H165" s="52" t="s">
        <v>203</v>
      </c>
      <c r="I165" s="53" t="s">
        <v>289</v>
      </c>
      <c r="J165" s="53" t="s">
        <v>299</v>
      </c>
      <c r="K165" s="49" t="s">
        <v>300</v>
      </c>
      <c r="L165" s="49" t="s">
        <v>197</v>
      </c>
      <c r="M165" s="49" t="s">
        <v>197</v>
      </c>
      <c r="N165" s="49" t="s">
        <v>237</v>
      </c>
      <c r="O165" s="49" t="s">
        <v>504</v>
      </c>
      <c r="P165" s="54" t="s">
        <v>200</v>
      </c>
      <c r="Q165" s="49" t="s">
        <v>201</v>
      </c>
      <c r="R165" s="49" t="s">
        <v>217</v>
      </c>
    </row>
    <row r="166" spans="1:18">
      <c r="A166" s="49">
        <v>53</v>
      </c>
      <c r="B166" s="49" t="s">
        <v>435</v>
      </c>
      <c r="C166" s="49" t="s">
        <v>499</v>
      </c>
      <c r="D166" s="50" t="s">
        <v>500</v>
      </c>
      <c r="E166" s="51" t="s">
        <v>231</v>
      </c>
      <c r="F166" s="55" t="s">
        <v>501</v>
      </c>
      <c r="G166" s="52" t="s">
        <v>515</v>
      </c>
      <c r="H166" s="52" t="s">
        <v>203</v>
      </c>
      <c r="I166" s="53" t="s">
        <v>298</v>
      </c>
      <c r="J166" s="53" t="s">
        <v>299</v>
      </c>
      <c r="K166" s="49" t="s">
        <v>257</v>
      </c>
      <c r="L166" s="49" t="s">
        <v>197</v>
      </c>
      <c r="M166" s="49" t="s">
        <v>197</v>
      </c>
      <c r="N166" s="49" t="s">
        <v>237</v>
      </c>
      <c r="O166" s="49" t="s">
        <v>504</v>
      </c>
      <c r="P166" s="54" t="s">
        <v>200</v>
      </c>
      <c r="Q166" s="49" t="s">
        <v>201</v>
      </c>
      <c r="R166" s="49" t="s">
        <v>217</v>
      </c>
    </row>
    <row r="167" spans="1:18">
      <c r="A167" s="49">
        <v>54</v>
      </c>
      <c r="B167" s="49" t="s">
        <v>435</v>
      </c>
      <c r="C167" s="49" t="s">
        <v>491</v>
      </c>
      <c r="D167" s="50" t="s">
        <v>459</v>
      </c>
      <c r="E167" s="51" t="s">
        <v>262</v>
      </c>
      <c r="F167" s="55" t="s">
        <v>492</v>
      </c>
      <c r="G167" s="52" t="s">
        <v>546</v>
      </c>
      <c r="H167" s="52" t="s">
        <v>222</v>
      </c>
      <c r="I167" s="53" t="s">
        <v>274</v>
      </c>
      <c r="J167" s="53" t="s">
        <v>371</v>
      </c>
      <c r="K167" s="49" t="s">
        <v>260</v>
      </c>
      <c r="L167" s="49" t="s">
        <v>197</v>
      </c>
      <c r="M167" s="49" t="s">
        <v>197</v>
      </c>
      <c r="N167" s="49" t="s">
        <v>477</v>
      </c>
      <c r="O167" s="49" t="s">
        <v>495</v>
      </c>
      <c r="P167" s="54" t="s">
        <v>200</v>
      </c>
      <c r="Q167" s="49" t="s">
        <v>201</v>
      </c>
      <c r="R167" s="49" t="s">
        <v>217</v>
      </c>
    </row>
    <row r="168" spans="1:18">
      <c r="A168" s="49">
        <v>55</v>
      </c>
      <c r="B168" s="49" t="s">
        <v>435</v>
      </c>
      <c r="C168" s="49" t="s">
        <v>445</v>
      </c>
      <c r="D168" s="50" t="s">
        <v>446</v>
      </c>
      <c r="E168" s="51" t="s">
        <v>231</v>
      </c>
      <c r="F168" s="55" t="s">
        <v>447</v>
      </c>
      <c r="G168" s="52" t="s">
        <v>517</v>
      </c>
      <c r="H168" s="52" t="s">
        <v>222</v>
      </c>
      <c r="I168" s="53" t="s">
        <v>274</v>
      </c>
      <c r="J168" s="53" t="s">
        <v>547</v>
      </c>
      <c r="K168" s="49" t="s">
        <v>288</v>
      </c>
      <c r="L168" s="49" t="s">
        <v>197</v>
      </c>
      <c r="M168" s="49" t="s">
        <v>197</v>
      </c>
      <c r="N168" s="49"/>
      <c r="O168" s="49" t="s">
        <v>450</v>
      </c>
      <c r="P168" s="54" t="s">
        <v>200</v>
      </c>
      <c r="Q168" s="49" t="s">
        <v>201</v>
      </c>
      <c r="R168" s="49" t="s">
        <v>217</v>
      </c>
    </row>
    <row r="169" spans="1:18">
      <c r="A169" s="49">
        <v>56</v>
      </c>
      <c r="B169" s="49" t="s">
        <v>435</v>
      </c>
      <c r="C169" s="49" t="s">
        <v>548</v>
      </c>
      <c r="D169" s="50" t="s">
        <v>459</v>
      </c>
      <c r="E169" s="51" t="s">
        <v>231</v>
      </c>
      <c r="F169" s="55" t="s">
        <v>549</v>
      </c>
      <c r="G169" s="52" t="s">
        <v>550</v>
      </c>
      <c r="H169" s="52" t="s">
        <v>222</v>
      </c>
      <c r="I169" s="53" t="s">
        <v>223</v>
      </c>
      <c r="J169" s="53" t="s">
        <v>195</v>
      </c>
      <c r="K169" s="49" t="s">
        <v>257</v>
      </c>
      <c r="L169" s="49" t="s">
        <v>197</v>
      </c>
      <c r="M169" s="49" t="s">
        <v>197</v>
      </c>
      <c r="N169" s="49" t="s">
        <v>477</v>
      </c>
      <c r="O169" s="49" t="s">
        <v>551</v>
      </c>
      <c r="P169" s="54" t="s">
        <v>200</v>
      </c>
      <c r="Q169" s="49" t="s">
        <v>228</v>
      </c>
      <c r="R169" s="54" t="s">
        <v>200</v>
      </c>
    </row>
    <row r="170" spans="1:18">
      <c r="A170" s="49">
        <v>57</v>
      </c>
      <c r="B170" s="49" t="s">
        <v>435</v>
      </c>
      <c r="C170" s="49" t="s">
        <v>479</v>
      </c>
      <c r="D170" s="50" t="s">
        <v>480</v>
      </c>
      <c r="E170" s="51" t="s">
        <v>241</v>
      </c>
      <c r="F170" s="55" t="s">
        <v>481</v>
      </c>
      <c r="G170" s="52" t="s">
        <v>522</v>
      </c>
      <c r="H170" s="52" t="s">
        <v>222</v>
      </c>
      <c r="I170" s="53" t="s">
        <v>234</v>
      </c>
      <c r="J170" s="53" t="s">
        <v>388</v>
      </c>
      <c r="K170" s="49" t="s">
        <v>257</v>
      </c>
      <c r="L170" s="49" t="s">
        <v>197</v>
      </c>
      <c r="M170" s="49" t="s">
        <v>214</v>
      </c>
      <c r="N170" s="49" t="s">
        <v>484</v>
      </c>
      <c r="O170" s="49" t="s">
        <v>485</v>
      </c>
      <c r="P170" s="54" t="s">
        <v>200</v>
      </c>
      <c r="Q170" s="49" t="s">
        <v>201</v>
      </c>
      <c r="R170" s="49" t="s">
        <v>552</v>
      </c>
    </row>
    <row r="171" spans="1:18">
      <c r="A171" s="49">
        <v>58</v>
      </c>
      <c r="B171" s="49" t="s">
        <v>435</v>
      </c>
      <c r="C171" s="49" t="s">
        <v>451</v>
      </c>
      <c r="D171" s="50" t="s">
        <v>452</v>
      </c>
      <c r="E171" s="51" t="s">
        <v>280</v>
      </c>
      <c r="F171" s="55" t="s">
        <v>453</v>
      </c>
      <c r="G171" s="52" t="s">
        <v>454</v>
      </c>
      <c r="H171" s="52" t="s">
        <v>222</v>
      </c>
      <c r="I171" s="53" t="s">
        <v>348</v>
      </c>
      <c r="J171" s="53" t="s">
        <v>553</v>
      </c>
      <c r="K171" s="49" t="s">
        <v>245</v>
      </c>
      <c r="L171" s="49" t="s">
        <v>197</v>
      </c>
      <c r="M171" s="49" t="s">
        <v>197</v>
      </c>
      <c r="N171" s="49" t="s">
        <v>456</v>
      </c>
      <c r="O171" s="49" t="s">
        <v>457</v>
      </c>
      <c r="P171" s="54" t="s">
        <v>200</v>
      </c>
      <c r="Q171" s="49" t="s">
        <v>201</v>
      </c>
      <c r="R171" s="49" t="s">
        <v>217</v>
      </c>
    </row>
    <row r="172" spans="1:18">
      <c r="A172" s="49">
        <v>59</v>
      </c>
      <c r="B172" s="49" t="s">
        <v>435</v>
      </c>
      <c r="C172" s="49" t="s">
        <v>445</v>
      </c>
      <c r="D172" s="50" t="s">
        <v>446</v>
      </c>
      <c r="E172" s="51" t="s">
        <v>231</v>
      </c>
      <c r="F172" s="55" t="s">
        <v>447</v>
      </c>
      <c r="G172" s="52" t="s">
        <v>554</v>
      </c>
      <c r="H172" s="52" t="s">
        <v>222</v>
      </c>
      <c r="I172" s="53" t="s">
        <v>249</v>
      </c>
      <c r="J172" s="53" t="s">
        <v>555</v>
      </c>
      <c r="K172" s="49" t="s">
        <v>213</v>
      </c>
      <c r="L172" s="49" t="s">
        <v>197</v>
      </c>
      <c r="M172" s="49" t="s">
        <v>197</v>
      </c>
      <c r="N172" s="49"/>
      <c r="O172" s="49" t="s">
        <v>450</v>
      </c>
      <c r="P172" s="54" t="s">
        <v>200</v>
      </c>
      <c r="Q172" s="49" t="s">
        <v>201</v>
      </c>
      <c r="R172" s="49" t="s">
        <v>217</v>
      </c>
    </row>
    <row r="173" spans="1:18">
      <c r="A173" s="49">
        <v>60</v>
      </c>
      <c r="B173" s="49" t="s">
        <v>435</v>
      </c>
      <c r="C173" s="49" t="s">
        <v>445</v>
      </c>
      <c r="D173" s="50" t="s">
        <v>446</v>
      </c>
      <c r="E173" s="51" t="s">
        <v>231</v>
      </c>
      <c r="F173" s="55" t="s">
        <v>447</v>
      </c>
      <c r="G173" s="52" t="s">
        <v>497</v>
      </c>
      <c r="H173" s="52" t="s">
        <v>222</v>
      </c>
      <c r="I173" s="53" t="s">
        <v>380</v>
      </c>
      <c r="J173" s="53" t="s">
        <v>556</v>
      </c>
      <c r="K173" s="49" t="s">
        <v>258</v>
      </c>
      <c r="L173" s="49" t="s">
        <v>197</v>
      </c>
      <c r="M173" s="49" t="s">
        <v>197</v>
      </c>
      <c r="N173" s="49"/>
      <c r="O173" s="49" t="s">
        <v>450</v>
      </c>
      <c r="P173" s="54" t="s">
        <v>200</v>
      </c>
      <c r="Q173" s="49" t="s">
        <v>201</v>
      </c>
      <c r="R173" s="49" t="s">
        <v>217</v>
      </c>
    </row>
    <row r="174" spans="1:18">
      <c r="A174" s="49">
        <v>61</v>
      </c>
      <c r="B174" s="49" t="s">
        <v>435</v>
      </c>
      <c r="C174" s="49" t="s">
        <v>499</v>
      </c>
      <c r="D174" s="50" t="s">
        <v>500</v>
      </c>
      <c r="E174" s="51" t="s">
        <v>231</v>
      </c>
      <c r="F174" s="55" t="s">
        <v>501</v>
      </c>
      <c r="G174" s="52" t="s">
        <v>557</v>
      </c>
      <c r="H174" s="52" t="s">
        <v>222</v>
      </c>
      <c r="I174" s="53" t="s">
        <v>380</v>
      </c>
      <c r="J174" s="53" t="s">
        <v>558</v>
      </c>
      <c r="K174" s="49" t="s">
        <v>300</v>
      </c>
      <c r="L174" s="49" t="s">
        <v>197</v>
      </c>
      <c r="M174" s="49" t="s">
        <v>214</v>
      </c>
      <c r="N174" s="49" t="s">
        <v>237</v>
      </c>
      <c r="O174" s="49" t="s">
        <v>504</v>
      </c>
      <c r="P174" s="54" t="s">
        <v>200</v>
      </c>
      <c r="Q174" s="49" t="s">
        <v>201</v>
      </c>
      <c r="R174" s="49" t="s">
        <v>217</v>
      </c>
    </row>
    <row r="175" spans="1:18">
      <c r="A175" s="49">
        <v>62</v>
      </c>
      <c r="B175" s="49" t="s">
        <v>435</v>
      </c>
      <c r="C175" s="49" t="s">
        <v>499</v>
      </c>
      <c r="D175" s="50" t="s">
        <v>500</v>
      </c>
      <c r="E175" s="51" t="s">
        <v>231</v>
      </c>
      <c r="F175" s="55" t="s">
        <v>501</v>
      </c>
      <c r="G175" s="52" t="s">
        <v>559</v>
      </c>
      <c r="H175" s="52" t="s">
        <v>222</v>
      </c>
      <c r="I175" s="53" t="s">
        <v>380</v>
      </c>
      <c r="J175" s="53" t="s">
        <v>560</v>
      </c>
      <c r="K175" s="49" t="s">
        <v>194</v>
      </c>
      <c r="L175" s="49" t="s">
        <v>214</v>
      </c>
      <c r="M175" s="49" t="s">
        <v>214</v>
      </c>
      <c r="N175" s="49" t="s">
        <v>237</v>
      </c>
      <c r="O175" s="49" t="s">
        <v>504</v>
      </c>
      <c r="P175" s="54" t="s">
        <v>200</v>
      </c>
      <c r="Q175" s="49" t="s">
        <v>201</v>
      </c>
      <c r="R175" s="49" t="s">
        <v>217</v>
      </c>
    </row>
    <row r="176" spans="1:18">
      <c r="A176" s="49">
        <v>63</v>
      </c>
      <c r="B176" s="49" t="s">
        <v>435</v>
      </c>
      <c r="C176" s="49" t="s">
        <v>436</v>
      </c>
      <c r="D176" s="50" t="s">
        <v>437</v>
      </c>
      <c r="E176" s="51" t="s">
        <v>231</v>
      </c>
      <c r="F176" s="55" t="s">
        <v>438</v>
      </c>
      <c r="G176" s="52" t="s">
        <v>538</v>
      </c>
      <c r="H176" s="52" t="s">
        <v>222</v>
      </c>
      <c r="I176" s="53" t="s">
        <v>252</v>
      </c>
      <c r="J176" s="53" t="s">
        <v>561</v>
      </c>
      <c r="K176" s="49" t="s">
        <v>227</v>
      </c>
      <c r="L176" s="49" t="s">
        <v>197</v>
      </c>
      <c r="M176" s="49" t="s">
        <v>197</v>
      </c>
      <c r="N176" s="49" t="s">
        <v>440</v>
      </c>
      <c r="O176" s="49" t="s">
        <v>441</v>
      </c>
      <c r="P176" s="54" t="s">
        <v>200</v>
      </c>
      <c r="Q176" s="49" t="s">
        <v>201</v>
      </c>
      <c r="R176" s="49" t="s">
        <v>217</v>
      </c>
    </row>
    <row r="177" spans="1:18">
      <c r="A177" s="49">
        <v>64</v>
      </c>
      <c r="B177" s="49" t="s">
        <v>435</v>
      </c>
      <c r="C177" s="49" t="s">
        <v>451</v>
      </c>
      <c r="D177" s="50" t="s">
        <v>452</v>
      </c>
      <c r="E177" s="51" t="s">
        <v>280</v>
      </c>
      <c r="F177" s="55" t="s">
        <v>453</v>
      </c>
      <c r="G177" s="52" t="s">
        <v>454</v>
      </c>
      <c r="H177" s="52" t="s">
        <v>222</v>
      </c>
      <c r="I177" s="53" t="s">
        <v>362</v>
      </c>
      <c r="J177" s="53" t="s">
        <v>562</v>
      </c>
      <c r="K177" s="49" t="s">
        <v>315</v>
      </c>
      <c r="L177" s="49" t="s">
        <v>197</v>
      </c>
      <c r="M177" s="49" t="s">
        <v>197</v>
      </c>
      <c r="N177" s="49" t="s">
        <v>456</v>
      </c>
      <c r="O177" s="49" t="s">
        <v>457</v>
      </c>
      <c r="P177" s="54" t="s">
        <v>200</v>
      </c>
      <c r="Q177" s="49" t="s">
        <v>201</v>
      </c>
      <c r="R177" s="49" t="s">
        <v>217</v>
      </c>
    </row>
    <row r="178" spans="1:18">
      <c r="A178" s="49">
        <v>65</v>
      </c>
      <c r="B178" s="49" t="s">
        <v>435</v>
      </c>
      <c r="C178" s="49" t="s">
        <v>509</v>
      </c>
      <c r="D178" s="50" t="s">
        <v>510</v>
      </c>
      <c r="E178" s="51" t="s">
        <v>231</v>
      </c>
      <c r="F178" s="55" t="s">
        <v>511</v>
      </c>
      <c r="G178" s="52" t="s">
        <v>563</v>
      </c>
      <c r="H178" s="52" t="s">
        <v>222</v>
      </c>
      <c r="I178" s="53" t="s">
        <v>204</v>
      </c>
      <c r="J178" s="53" t="s">
        <v>564</v>
      </c>
      <c r="K178" s="49" t="s">
        <v>236</v>
      </c>
      <c r="L178" s="49" t="s">
        <v>197</v>
      </c>
      <c r="M178" s="49" t="s">
        <v>197</v>
      </c>
      <c r="N178" s="49" t="s">
        <v>440</v>
      </c>
      <c r="O178" s="49" t="s">
        <v>514</v>
      </c>
      <c r="P178" s="54" t="s">
        <v>200</v>
      </c>
      <c r="Q178" s="49" t="s">
        <v>201</v>
      </c>
      <c r="R178" s="49" t="s">
        <v>217</v>
      </c>
    </row>
    <row r="179" spans="1:18">
      <c r="A179" s="49">
        <v>66</v>
      </c>
      <c r="B179" s="49" t="s">
        <v>435</v>
      </c>
      <c r="C179" s="49" t="s">
        <v>499</v>
      </c>
      <c r="D179" s="50" t="s">
        <v>500</v>
      </c>
      <c r="E179" s="51" t="s">
        <v>231</v>
      </c>
      <c r="F179" s="55" t="s">
        <v>501</v>
      </c>
      <c r="G179" s="52" t="s">
        <v>515</v>
      </c>
      <c r="H179" s="52" t="s">
        <v>222</v>
      </c>
      <c r="I179" s="53" t="s">
        <v>258</v>
      </c>
      <c r="J179" s="53" t="s">
        <v>508</v>
      </c>
      <c r="K179" s="49" t="s">
        <v>194</v>
      </c>
      <c r="L179" s="49" t="s">
        <v>197</v>
      </c>
      <c r="M179" s="49" t="s">
        <v>197</v>
      </c>
      <c r="N179" s="49" t="s">
        <v>237</v>
      </c>
      <c r="O179" s="49" t="s">
        <v>504</v>
      </c>
      <c r="P179" s="54" t="s">
        <v>200</v>
      </c>
      <c r="Q179" s="49" t="s">
        <v>201</v>
      </c>
      <c r="R179" s="49" t="s">
        <v>217</v>
      </c>
    </row>
    <row r="180" spans="1:18">
      <c r="A180" s="49">
        <v>67</v>
      </c>
      <c r="B180" s="49" t="s">
        <v>435</v>
      </c>
      <c r="C180" s="49" t="s">
        <v>445</v>
      </c>
      <c r="D180" s="50" t="s">
        <v>446</v>
      </c>
      <c r="E180" s="51" t="s">
        <v>231</v>
      </c>
      <c r="F180" s="55" t="s">
        <v>447</v>
      </c>
      <c r="G180" s="52" t="s">
        <v>565</v>
      </c>
      <c r="H180" s="52" t="s">
        <v>222</v>
      </c>
      <c r="I180" s="53" t="s">
        <v>258</v>
      </c>
      <c r="J180" s="53" t="s">
        <v>566</v>
      </c>
      <c r="K180" s="49" t="s">
        <v>194</v>
      </c>
      <c r="L180" s="49" t="s">
        <v>197</v>
      </c>
      <c r="M180" s="49" t="s">
        <v>197</v>
      </c>
      <c r="N180" s="49"/>
      <c r="O180" s="49" t="s">
        <v>450</v>
      </c>
      <c r="P180" s="54" t="s">
        <v>200</v>
      </c>
      <c r="Q180" s="49" t="s">
        <v>201</v>
      </c>
      <c r="R180" s="49" t="s">
        <v>217</v>
      </c>
    </row>
    <row r="181" spans="1:18">
      <c r="A181" s="49">
        <v>68</v>
      </c>
      <c r="B181" s="49" t="s">
        <v>435</v>
      </c>
      <c r="C181" s="49" t="s">
        <v>445</v>
      </c>
      <c r="D181" s="50" t="s">
        <v>446</v>
      </c>
      <c r="E181" s="51" t="s">
        <v>231</v>
      </c>
      <c r="F181" s="55" t="s">
        <v>447</v>
      </c>
      <c r="G181" s="52" t="s">
        <v>489</v>
      </c>
      <c r="H181" s="52" t="s">
        <v>222</v>
      </c>
      <c r="I181" s="53" t="s">
        <v>258</v>
      </c>
      <c r="J181" s="53" t="s">
        <v>506</v>
      </c>
      <c r="K181" s="49" t="s">
        <v>258</v>
      </c>
      <c r="L181" s="49" t="s">
        <v>197</v>
      </c>
      <c r="M181" s="49" t="s">
        <v>197</v>
      </c>
      <c r="N181" s="49"/>
      <c r="O181" s="49" t="s">
        <v>450</v>
      </c>
      <c r="P181" s="54" t="s">
        <v>200</v>
      </c>
      <c r="Q181" s="49" t="s">
        <v>201</v>
      </c>
      <c r="R181" s="49" t="s">
        <v>217</v>
      </c>
    </row>
    <row r="182" spans="1:18">
      <c r="A182" s="49">
        <v>69</v>
      </c>
      <c r="B182" s="49" t="s">
        <v>435</v>
      </c>
      <c r="C182" s="49" t="s">
        <v>445</v>
      </c>
      <c r="D182" s="50" t="s">
        <v>446</v>
      </c>
      <c r="E182" s="51" t="s">
        <v>231</v>
      </c>
      <c r="F182" s="55" t="s">
        <v>447</v>
      </c>
      <c r="G182" s="52" t="s">
        <v>567</v>
      </c>
      <c r="H182" s="52" t="s">
        <v>222</v>
      </c>
      <c r="I182" s="53" t="s">
        <v>258</v>
      </c>
      <c r="J182" s="53" t="s">
        <v>568</v>
      </c>
      <c r="K182" s="49" t="s">
        <v>260</v>
      </c>
      <c r="L182" s="49" t="s">
        <v>197</v>
      </c>
      <c r="M182" s="49" t="s">
        <v>197</v>
      </c>
      <c r="N182" s="49"/>
      <c r="O182" s="49" t="s">
        <v>450</v>
      </c>
      <c r="P182" s="54" t="s">
        <v>200</v>
      </c>
      <c r="Q182" s="49" t="s">
        <v>201</v>
      </c>
      <c r="R182" s="49" t="s">
        <v>217</v>
      </c>
    </row>
    <row r="183" spans="1:18">
      <c r="A183" s="49">
        <v>70</v>
      </c>
      <c r="B183" s="49" t="s">
        <v>435</v>
      </c>
      <c r="C183" s="49" t="s">
        <v>436</v>
      </c>
      <c r="D183" s="50" t="s">
        <v>437</v>
      </c>
      <c r="E183" s="51" t="s">
        <v>231</v>
      </c>
      <c r="F183" s="55" t="s">
        <v>438</v>
      </c>
      <c r="G183" s="52" t="s">
        <v>442</v>
      </c>
      <c r="H183" s="52" t="s">
        <v>222</v>
      </c>
      <c r="I183" s="53" t="s">
        <v>258</v>
      </c>
      <c r="J183" s="53" t="s">
        <v>569</v>
      </c>
      <c r="K183" s="49" t="s">
        <v>288</v>
      </c>
      <c r="L183" s="49" t="s">
        <v>197</v>
      </c>
      <c r="M183" s="49" t="s">
        <v>197</v>
      </c>
      <c r="N183" s="49" t="s">
        <v>440</v>
      </c>
      <c r="O183" s="49" t="s">
        <v>441</v>
      </c>
      <c r="P183" s="54" t="s">
        <v>200</v>
      </c>
      <c r="Q183" s="49" t="s">
        <v>201</v>
      </c>
      <c r="R183" s="49" t="s">
        <v>217</v>
      </c>
    </row>
    <row r="184" spans="1:18">
      <c r="A184" s="49">
        <v>71</v>
      </c>
      <c r="B184" s="49" t="s">
        <v>435</v>
      </c>
      <c r="C184" s="49" t="s">
        <v>499</v>
      </c>
      <c r="D184" s="50" t="s">
        <v>500</v>
      </c>
      <c r="E184" s="51" t="s">
        <v>231</v>
      </c>
      <c r="F184" s="55" t="s">
        <v>501</v>
      </c>
      <c r="G184" s="52" t="s">
        <v>570</v>
      </c>
      <c r="H184" s="52" t="s">
        <v>222</v>
      </c>
      <c r="I184" s="53" t="s">
        <v>276</v>
      </c>
      <c r="J184" s="53" t="s">
        <v>571</v>
      </c>
      <c r="K184" s="49" t="s">
        <v>276</v>
      </c>
      <c r="L184" s="49" t="s">
        <v>197</v>
      </c>
      <c r="M184" s="49" t="s">
        <v>197</v>
      </c>
      <c r="N184" s="49" t="s">
        <v>237</v>
      </c>
      <c r="O184" s="49" t="s">
        <v>504</v>
      </c>
      <c r="P184" s="54" t="s">
        <v>200</v>
      </c>
      <c r="Q184" s="49" t="s">
        <v>201</v>
      </c>
      <c r="R184" s="49" t="s">
        <v>217</v>
      </c>
    </row>
    <row r="185" spans="1:18">
      <c r="A185" s="49">
        <v>72</v>
      </c>
      <c r="B185" s="49" t="s">
        <v>435</v>
      </c>
      <c r="C185" s="49" t="s">
        <v>548</v>
      </c>
      <c r="D185" s="50" t="s">
        <v>459</v>
      </c>
      <c r="E185" s="51" t="s">
        <v>231</v>
      </c>
      <c r="F185" s="55" t="s">
        <v>549</v>
      </c>
      <c r="G185" s="52" t="s">
        <v>572</v>
      </c>
      <c r="H185" s="52" t="s">
        <v>222</v>
      </c>
      <c r="I185" s="53" t="s">
        <v>276</v>
      </c>
      <c r="J185" s="53" t="s">
        <v>526</v>
      </c>
      <c r="K185" s="49" t="s">
        <v>213</v>
      </c>
      <c r="L185" s="49" t="s">
        <v>197</v>
      </c>
      <c r="M185" s="49" t="s">
        <v>214</v>
      </c>
      <c r="N185" s="49" t="s">
        <v>477</v>
      </c>
      <c r="O185" s="49" t="s">
        <v>551</v>
      </c>
      <c r="P185" s="54" t="s">
        <v>200</v>
      </c>
      <c r="Q185" s="49" t="s">
        <v>201</v>
      </c>
      <c r="R185" s="49" t="s">
        <v>217</v>
      </c>
    </row>
    <row r="186" spans="1:18">
      <c r="A186" s="49">
        <v>73</v>
      </c>
      <c r="B186" s="49" t="s">
        <v>435</v>
      </c>
      <c r="C186" s="49" t="s">
        <v>499</v>
      </c>
      <c r="D186" s="50" t="s">
        <v>500</v>
      </c>
      <c r="E186" s="51" t="s">
        <v>231</v>
      </c>
      <c r="F186" s="55" t="s">
        <v>501</v>
      </c>
      <c r="G186" s="52" t="s">
        <v>573</v>
      </c>
      <c r="H186" s="52" t="s">
        <v>222</v>
      </c>
      <c r="I186" s="53" t="s">
        <v>276</v>
      </c>
      <c r="J186" s="53" t="s">
        <v>574</v>
      </c>
      <c r="K186" s="49" t="s">
        <v>367</v>
      </c>
      <c r="L186" s="49" t="s">
        <v>197</v>
      </c>
      <c r="M186" s="49" t="s">
        <v>197</v>
      </c>
      <c r="N186" s="49" t="s">
        <v>237</v>
      </c>
      <c r="O186" s="49" t="s">
        <v>504</v>
      </c>
      <c r="P186" s="54" t="s">
        <v>200</v>
      </c>
      <c r="Q186" s="49" t="s">
        <v>201</v>
      </c>
      <c r="R186" s="49" t="s">
        <v>217</v>
      </c>
    </row>
    <row r="187" spans="1:18">
      <c r="A187" s="49">
        <v>74</v>
      </c>
      <c r="B187" s="49" t="s">
        <v>435</v>
      </c>
      <c r="C187" s="49" t="s">
        <v>436</v>
      </c>
      <c r="D187" s="50" t="s">
        <v>437</v>
      </c>
      <c r="E187" s="51" t="s">
        <v>231</v>
      </c>
      <c r="F187" s="55" t="s">
        <v>438</v>
      </c>
      <c r="G187" s="52" t="s">
        <v>439</v>
      </c>
      <c r="H187" s="52" t="s">
        <v>222</v>
      </c>
      <c r="I187" s="53" t="s">
        <v>276</v>
      </c>
      <c r="J187" s="53" t="s">
        <v>575</v>
      </c>
      <c r="K187" s="49" t="s">
        <v>295</v>
      </c>
      <c r="L187" s="49" t="s">
        <v>197</v>
      </c>
      <c r="M187" s="49" t="s">
        <v>197</v>
      </c>
      <c r="N187" s="49" t="s">
        <v>440</v>
      </c>
      <c r="O187" s="49" t="s">
        <v>441</v>
      </c>
      <c r="P187" s="54" t="s">
        <v>200</v>
      </c>
      <c r="Q187" s="49" t="s">
        <v>228</v>
      </c>
      <c r="R187" s="54" t="s">
        <v>200</v>
      </c>
    </row>
    <row r="188" spans="1:18">
      <c r="A188" s="49">
        <v>75</v>
      </c>
      <c r="B188" s="49" t="s">
        <v>435</v>
      </c>
      <c r="C188" s="49" t="s">
        <v>509</v>
      </c>
      <c r="D188" s="50" t="s">
        <v>510</v>
      </c>
      <c r="E188" s="51" t="s">
        <v>231</v>
      </c>
      <c r="F188" s="55" t="s">
        <v>511</v>
      </c>
      <c r="G188" s="52" t="s">
        <v>532</v>
      </c>
      <c r="H188" s="52" t="s">
        <v>222</v>
      </c>
      <c r="I188" s="53" t="s">
        <v>367</v>
      </c>
      <c r="J188" s="53" t="s">
        <v>576</v>
      </c>
      <c r="K188" s="49" t="s">
        <v>300</v>
      </c>
      <c r="L188" s="49" t="s">
        <v>197</v>
      </c>
      <c r="M188" s="49" t="s">
        <v>197</v>
      </c>
      <c r="N188" s="49" t="s">
        <v>440</v>
      </c>
      <c r="O188" s="49" t="s">
        <v>514</v>
      </c>
      <c r="P188" s="54" t="s">
        <v>200</v>
      </c>
      <c r="Q188" s="49" t="s">
        <v>228</v>
      </c>
      <c r="R188" s="54" t="s">
        <v>200</v>
      </c>
    </row>
    <row r="189" spans="1:18">
      <c r="A189" s="49">
        <v>76</v>
      </c>
      <c r="B189" s="49" t="s">
        <v>435</v>
      </c>
      <c r="C189" s="49" t="s">
        <v>445</v>
      </c>
      <c r="D189" s="50" t="s">
        <v>446</v>
      </c>
      <c r="E189" s="51" t="s">
        <v>231</v>
      </c>
      <c r="F189" s="55" t="s">
        <v>447</v>
      </c>
      <c r="G189" s="52" t="s">
        <v>577</v>
      </c>
      <c r="H189" s="52" t="s">
        <v>222</v>
      </c>
      <c r="I189" s="53" t="s">
        <v>367</v>
      </c>
      <c r="J189" s="53" t="s">
        <v>256</v>
      </c>
      <c r="K189" s="49" t="s">
        <v>194</v>
      </c>
      <c r="L189" s="49" t="s">
        <v>197</v>
      </c>
      <c r="M189" s="49" t="s">
        <v>197</v>
      </c>
      <c r="N189" s="49"/>
      <c r="O189" s="49" t="s">
        <v>450</v>
      </c>
      <c r="P189" s="54" t="s">
        <v>200</v>
      </c>
      <c r="Q189" s="49" t="s">
        <v>201</v>
      </c>
      <c r="R189" s="49" t="s">
        <v>217</v>
      </c>
    </row>
    <row r="190" spans="1:18">
      <c r="A190" s="49">
        <v>77</v>
      </c>
      <c r="B190" s="49" t="s">
        <v>435</v>
      </c>
      <c r="C190" s="49" t="s">
        <v>509</v>
      </c>
      <c r="D190" s="50" t="s">
        <v>510</v>
      </c>
      <c r="E190" s="51" t="s">
        <v>231</v>
      </c>
      <c r="F190" s="55" t="s">
        <v>511</v>
      </c>
      <c r="G190" s="52" t="s">
        <v>532</v>
      </c>
      <c r="H190" s="52" t="s">
        <v>222</v>
      </c>
      <c r="I190" s="53" t="s">
        <v>367</v>
      </c>
      <c r="J190" s="53" t="s">
        <v>576</v>
      </c>
      <c r="K190" s="49" t="s">
        <v>300</v>
      </c>
      <c r="L190" s="49" t="s">
        <v>197</v>
      </c>
      <c r="M190" s="49" t="s">
        <v>197</v>
      </c>
      <c r="N190" s="49" t="s">
        <v>440</v>
      </c>
      <c r="O190" s="49" t="s">
        <v>514</v>
      </c>
      <c r="P190" s="54" t="s">
        <v>200</v>
      </c>
      <c r="Q190" s="49" t="s">
        <v>228</v>
      </c>
      <c r="R190" s="54" t="s">
        <v>200</v>
      </c>
    </row>
    <row r="191" spans="1:18">
      <c r="A191" s="49">
        <v>78</v>
      </c>
      <c r="B191" s="49" t="s">
        <v>435</v>
      </c>
      <c r="C191" s="49" t="s">
        <v>509</v>
      </c>
      <c r="D191" s="50" t="s">
        <v>510</v>
      </c>
      <c r="E191" s="51" t="s">
        <v>231</v>
      </c>
      <c r="F191" s="55" t="s">
        <v>511</v>
      </c>
      <c r="G191" s="52" t="s">
        <v>578</v>
      </c>
      <c r="H191" s="52" t="s">
        <v>222</v>
      </c>
      <c r="I191" s="53" t="s">
        <v>367</v>
      </c>
      <c r="J191" s="53" t="s">
        <v>259</v>
      </c>
      <c r="K191" s="49" t="s">
        <v>194</v>
      </c>
      <c r="L191" s="49" t="s">
        <v>197</v>
      </c>
      <c r="M191" s="49" t="s">
        <v>197</v>
      </c>
      <c r="N191" s="49" t="s">
        <v>440</v>
      </c>
      <c r="O191" s="49" t="s">
        <v>514</v>
      </c>
      <c r="P191" s="54" t="s">
        <v>200</v>
      </c>
      <c r="Q191" s="49" t="s">
        <v>201</v>
      </c>
      <c r="R191" s="49" t="s">
        <v>217</v>
      </c>
    </row>
    <row r="192" spans="1:18">
      <c r="A192" s="49">
        <v>79</v>
      </c>
      <c r="B192" s="49" t="s">
        <v>435</v>
      </c>
      <c r="C192" s="49" t="s">
        <v>548</v>
      </c>
      <c r="D192" s="50" t="s">
        <v>459</v>
      </c>
      <c r="E192" s="51" t="s">
        <v>231</v>
      </c>
      <c r="F192" s="55" t="s">
        <v>549</v>
      </c>
      <c r="G192" s="52" t="s">
        <v>572</v>
      </c>
      <c r="H192" s="52" t="s">
        <v>222</v>
      </c>
      <c r="I192" s="53" t="s">
        <v>260</v>
      </c>
      <c r="J192" s="53" t="s">
        <v>526</v>
      </c>
      <c r="K192" s="49" t="s">
        <v>213</v>
      </c>
      <c r="L192" s="49" t="s">
        <v>197</v>
      </c>
      <c r="M192" s="49" t="s">
        <v>214</v>
      </c>
      <c r="N192" s="49" t="s">
        <v>477</v>
      </c>
      <c r="O192" s="49" t="s">
        <v>551</v>
      </c>
      <c r="P192" s="54" t="s">
        <v>579</v>
      </c>
      <c r="Q192" s="49" t="s">
        <v>201</v>
      </c>
      <c r="R192" s="49" t="s">
        <v>217</v>
      </c>
    </row>
    <row r="193" spans="1:18">
      <c r="A193" s="49">
        <v>80</v>
      </c>
      <c r="B193" s="49" t="s">
        <v>435</v>
      </c>
      <c r="C193" s="49" t="s">
        <v>473</v>
      </c>
      <c r="D193" s="50" t="s">
        <v>459</v>
      </c>
      <c r="E193" s="51" t="s">
        <v>303</v>
      </c>
      <c r="F193" s="55" t="s">
        <v>474</v>
      </c>
      <c r="G193" s="52" t="s">
        <v>580</v>
      </c>
      <c r="H193" s="52" t="s">
        <v>222</v>
      </c>
      <c r="I193" s="53" t="s">
        <v>260</v>
      </c>
      <c r="J193" s="53" t="s">
        <v>351</v>
      </c>
      <c r="K193" s="49" t="s">
        <v>300</v>
      </c>
      <c r="L193" s="49" t="s">
        <v>197</v>
      </c>
      <c r="M193" s="49" t="s">
        <v>197</v>
      </c>
      <c r="N193" s="49" t="s">
        <v>477</v>
      </c>
      <c r="O193" s="49" t="s">
        <v>478</v>
      </c>
      <c r="P193" s="54" t="s">
        <v>200</v>
      </c>
      <c r="Q193" s="49" t="s">
        <v>201</v>
      </c>
      <c r="R193" s="49" t="s">
        <v>217</v>
      </c>
    </row>
    <row r="194" spans="1:18">
      <c r="A194" s="49">
        <v>81</v>
      </c>
      <c r="B194" s="49" t="s">
        <v>435</v>
      </c>
      <c r="C194" s="49" t="s">
        <v>436</v>
      </c>
      <c r="D194" s="50" t="s">
        <v>437</v>
      </c>
      <c r="E194" s="51" t="s">
        <v>231</v>
      </c>
      <c r="F194" s="55" t="s">
        <v>438</v>
      </c>
      <c r="G194" s="52" t="s">
        <v>465</v>
      </c>
      <c r="H194" s="52" t="s">
        <v>222</v>
      </c>
      <c r="I194" s="53" t="s">
        <v>300</v>
      </c>
      <c r="J194" s="53" t="s">
        <v>402</v>
      </c>
      <c r="K194" s="49" t="s">
        <v>260</v>
      </c>
      <c r="L194" s="49" t="s">
        <v>197</v>
      </c>
      <c r="M194" s="49" t="s">
        <v>197</v>
      </c>
      <c r="N194" s="49" t="s">
        <v>440</v>
      </c>
      <c r="O194" s="49" t="s">
        <v>441</v>
      </c>
      <c r="P194" s="54" t="s">
        <v>200</v>
      </c>
      <c r="Q194" s="49" t="s">
        <v>201</v>
      </c>
      <c r="R194" s="49" t="s">
        <v>217</v>
      </c>
    </row>
    <row r="195" spans="1:18">
      <c r="A195" s="49">
        <v>82</v>
      </c>
      <c r="B195" s="49" t="s">
        <v>435</v>
      </c>
      <c r="C195" s="49" t="s">
        <v>445</v>
      </c>
      <c r="D195" s="50" t="s">
        <v>446</v>
      </c>
      <c r="E195" s="51" t="s">
        <v>231</v>
      </c>
      <c r="F195" s="55" t="s">
        <v>447</v>
      </c>
      <c r="G195" s="52" t="s">
        <v>565</v>
      </c>
      <c r="H195" s="52" t="s">
        <v>222</v>
      </c>
      <c r="I195" s="53" t="s">
        <v>257</v>
      </c>
      <c r="J195" s="53" t="s">
        <v>498</v>
      </c>
      <c r="K195" s="49" t="s">
        <v>258</v>
      </c>
      <c r="L195" s="49" t="s">
        <v>197</v>
      </c>
      <c r="M195" s="49" t="s">
        <v>197</v>
      </c>
      <c r="N195" s="49"/>
      <c r="O195" s="49" t="s">
        <v>450</v>
      </c>
      <c r="P195" s="54" t="s">
        <v>200</v>
      </c>
      <c r="Q195" s="49" t="s">
        <v>201</v>
      </c>
      <c r="R195" s="49" t="s">
        <v>217</v>
      </c>
    </row>
    <row r="196" spans="1:18">
      <c r="A196" s="49">
        <v>83</v>
      </c>
      <c r="B196" s="49" t="s">
        <v>435</v>
      </c>
      <c r="C196" s="49" t="s">
        <v>445</v>
      </c>
      <c r="D196" s="50" t="s">
        <v>446</v>
      </c>
      <c r="E196" s="51" t="s">
        <v>231</v>
      </c>
      <c r="F196" s="55" t="s">
        <v>447</v>
      </c>
      <c r="G196" s="52" t="s">
        <v>489</v>
      </c>
      <c r="H196" s="52" t="s">
        <v>222</v>
      </c>
      <c r="I196" s="53" t="s">
        <v>257</v>
      </c>
      <c r="J196" s="53" t="s">
        <v>581</v>
      </c>
      <c r="K196" s="49" t="s">
        <v>295</v>
      </c>
      <c r="L196" s="49" t="s">
        <v>197</v>
      </c>
      <c r="M196" s="49" t="s">
        <v>197</v>
      </c>
      <c r="N196" s="49"/>
      <c r="O196" s="49" t="s">
        <v>450</v>
      </c>
      <c r="P196" s="54" t="s">
        <v>200</v>
      </c>
      <c r="Q196" s="49" t="s">
        <v>201</v>
      </c>
      <c r="R196" s="49" t="s">
        <v>496</v>
      </c>
    </row>
    <row r="197" spans="1:18">
      <c r="A197" s="49">
        <v>84</v>
      </c>
      <c r="B197" s="49" t="s">
        <v>435</v>
      </c>
      <c r="C197" s="49" t="s">
        <v>467</v>
      </c>
      <c r="D197" s="50" t="s">
        <v>459</v>
      </c>
      <c r="E197" s="51" t="s">
        <v>280</v>
      </c>
      <c r="F197" s="55" t="s">
        <v>468</v>
      </c>
      <c r="G197" s="52" t="s">
        <v>469</v>
      </c>
      <c r="H197" s="52" t="s">
        <v>222</v>
      </c>
      <c r="I197" s="53" t="s">
        <v>194</v>
      </c>
      <c r="J197" s="53" t="s">
        <v>582</v>
      </c>
      <c r="K197" s="49" t="s">
        <v>295</v>
      </c>
      <c r="L197" s="49" t="s">
        <v>197</v>
      </c>
      <c r="M197" s="49" t="s">
        <v>197</v>
      </c>
      <c r="N197" s="49" t="s">
        <v>456</v>
      </c>
      <c r="O197" s="49" t="s">
        <v>470</v>
      </c>
      <c r="P197" s="54" t="s">
        <v>200</v>
      </c>
      <c r="Q197" s="49" t="s">
        <v>201</v>
      </c>
      <c r="R197" s="49" t="s">
        <v>217</v>
      </c>
    </row>
    <row r="198" spans="1:18">
      <c r="A198" s="49">
        <v>85</v>
      </c>
      <c r="B198" s="49" t="s">
        <v>435</v>
      </c>
      <c r="C198" s="49" t="s">
        <v>479</v>
      </c>
      <c r="D198" s="50" t="s">
        <v>480</v>
      </c>
      <c r="E198" s="51" t="s">
        <v>241</v>
      </c>
      <c r="F198" s="55" t="s">
        <v>481</v>
      </c>
      <c r="G198" s="52" t="s">
        <v>522</v>
      </c>
      <c r="H198" s="52" t="s">
        <v>222</v>
      </c>
      <c r="I198" s="53" t="s">
        <v>353</v>
      </c>
      <c r="J198" s="53" t="s">
        <v>371</v>
      </c>
      <c r="K198" s="49" t="s">
        <v>236</v>
      </c>
      <c r="L198" s="49" t="s">
        <v>214</v>
      </c>
      <c r="M198" s="49" t="s">
        <v>197</v>
      </c>
      <c r="N198" s="49" t="s">
        <v>484</v>
      </c>
      <c r="O198" s="49" t="s">
        <v>485</v>
      </c>
      <c r="P198" s="54" t="s">
        <v>200</v>
      </c>
      <c r="Q198" s="49" t="s">
        <v>201</v>
      </c>
      <c r="R198" s="49" t="s">
        <v>217</v>
      </c>
    </row>
    <row r="199" spans="1:18">
      <c r="A199" s="49">
        <v>86</v>
      </c>
      <c r="B199" s="49" t="s">
        <v>435</v>
      </c>
      <c r="C199" s="49" t="s">
        <v>445</v>
      </c>
      <c r="D199" s="50" t="s">
        <v>446</v>
      </c>
      <c r="E199" s="51" t="s">
        <v>231</v>
      </c>
      <c r="F199" s="55" t="s">
        <v>447</v>
      </c>
      <c r="G199" s="52" t="s">
        <v>527</v>
      </c>
      <c r="H199" s="52" t="s">
        <v>222</v>
      </c>
      <c r="I199" s="53" t="s">
        <v>267</v>
      </c>
      <c r="J199" s="53" t="s">
        <v>476</v>
      </c>
      <c r="K199" s="49" t="s">
        <v>276</v>
      </c>
      <c r="L199" s="49" t="s">
        <v>197</v>
      </c>
      <c r="M199" s="49" t="s">
        <v>214</v>
      </c>
      <c r="N199" s="49"/>
      <c r="O199" s="49" t="s">
        <v>450</v>
      </c>
      <c r="P199" s="54" t="s">
        <v>200</v>
      </c>
      <c r="Q199" s="49" t="s">
        <v>201</v>
      </c>
      <c r="R199" s="49" t="s">
        <v>217</v>
      </c>
    </row>
    <row r="200" spans="1:18">
      <c r="A200" s="49">
        <v>87</v>
      </c>
      <c r="B200" s="49" t="s">
        <v>435</v>
      </c>
      <c r="C200" s="49" t="s">
        <v>445</v>
      </c>
      <c r="D200" s="50" t="s">
        <v>446</v>
      </c>
      <c r="E200" s="51" t="s">
        <v>231</v>
      </c>
      <c r="F200" s="55" t="s">
        <v>447</v>
      </c>
      <c r="G200" s="52" t="s">
        <v>567</v>
      </c>
      <c r="H200" s="52" t="s">
        <v>222</v>
      </c>
      <c r="I200" s="53" t="s">
        <v>270</v>
      </c>
      <c r="J200" s="53" t="s">
        <v>583</v>
      </c>
      <c r="K200" s="49" t="s">
        <v>196</v>
      </c>
      <c r="L200" s="49" t="s">
        <v>197</v>
      </c>
      <c r="M200" s="49" t="s">
        <v>197</v>
      </c>
      <c r="N200" s="49"/>
      <c r="O200" s="49" t="s">
        <v>450</v>
      </c>
      <c r="P200" s="54" t="s">
        <v>200</v>
      </c>
      <c r="Q200" s="49" t="s">
        <v>201</v>
      </c>
      <c r="R200" s="49" t="s">
        <v>217</v>
      </c>
    </row>
    <row r="201" spans="1:18">
      <c r="A201" s="49">
        <v>88</v>
      </c>
      <c r="B201" s="49" t="s">
        <v>435</v>
      </c>
      <c r="C201" s="49" t="s">
        <v>445</v>
      </c>
      <c r="D201" s="50" t="s">
        <v>446</v>
      </c>
      <c r="E201" s="51" t="s">
        <v>231</v>
      </c>
      <c r="F201" s="55" t="s">
        <v>447</v>
      </c>
      <c r="G201" s="52" t="s">
        <v>489</v>
      </c>
      <c r="H201" s="52" t="s">
        <v>222</v>
      </c>
      <c r="I201" s="53" t="s">
        <v>270</v>
      </c>
      <c r="J201" s="53" t="s">
        <v>581</v>
      </c>
      <c r="K201" s="49" t="s">
        <v>196</v>
      </c>
      <c r="L201" s="49" t="s">
        <v>197</v>
      </c>
      <c r="M201" s="49" t="s">
        <v>197</v>
      </c>
      <c r="N201" s="49"/>
      <c r="O201" s="49" t="s">
        <v>450</v>
      </c>
      <c r="P201" s="54" t="s">
        <v>200</v>
      </c>
      <c r="Q201" s="49" t="s">
        <v>201</v>
      </c>
      <c r="R201" s="49" t="s">
        <v>217</v>
      </c>
    </row>
    <row r="202" spans="1:18">
      <c r="A202" s="49">
        <v>89</v>
      </c>
      <c r="B202" s="49" t="s">
        <v>435</v>
      </c>
      <c r="C202" s="49" t="s">
        <v>436</v>
      </c>
      <c r="D202" s="50" t="s">
        <v>437</v>
      </c>
      <c r="E202" s="51" t="s">
        <v>231</v>
      </c>
      <c r="F202" s="55" t="s">
        <v>438</v>
      </c>
      <c r="G202" s="52" t="s">
        <v>465</v>
      </c>
      <c r="H202" s="52" t="s">
        <v>222</v>
      </c>
      <c r="I202" s="53" t="s">
        <v>270</v>
      </c>
      <c r="J202" s="53" t="s">
        <v>466</v>
      </c>
      <c r="K202" s="49" t="s">
        <v>367</v>
      </c>
      <c r="L202" s="49" t="s">
        <v>197</v>
      </c>
      <c r="M202" s="49" t="s">
        <v>197</v>
      </c>
      <c r="N202" s="49" t="s">
        <v>440</v>
      </c>
      <c r="O202" s="49" t="s">
        <v>441</v>
      </c>
      <c r="P202" s="54" t="s">
        <v>200</v>
      </c>
      <c r="Q202" s="49" t="s">
        <v>201</v>
      </c>
      <c r="R202" s="49" t="s">
        <v>217</v>
      </c>
    </row>
    <row r="203" spans="1:18">
      <c r="A203" s="49">
        <v>90</v>
      </c>
      <c r="B203" s="49" t="s">
        <v>435</v>
      </c>
      <c r="C203" s="49" t="s">
        <v>509</v>
      </c>
      <c r="D203" s="50" t="s">
        <v>510</v>
      </c>
      <c r="E203" s="51" t="s">
        <v>231</v>
      </c>
      <c r="F203" s="55" t="s">
        <v>511</v>
      </c>
      <c r="G203" s="52" t="s">
        <v>584</v>
      </c>
      <c r="H203" s="52" t="s">
        <v>222</v>
      </c>
      <c r="I203" s="53" t="s">
        <v>270</v>
      </c>
      <c r="J203" s="53" t="s">
        <v>543</v>
      </c>
      <c r="K203" s="49" t="s">
        <v>288</v>
      </c>
      <c r="L203" s="49" t="s">
        <v>197</v>
      </c>
      <c r="M203" s="49" t="s">
        <v>197</v>
      </c>
      <c r="N203" s="49" t="s">
        <v>440</v>
      </c>
      <c r="O203" s="49" t="s">
        <v>514</v>
      </c>
      <c r="P203" s="54" t="s">
        <v>200</v>
      </c>
      <c r="Q203" s="49" t="s">
        <v>201</v>
      </c>
      <c r="R203" s="49" t="s">
        <v>217</v>
      </c>
    </row>
    <row r="204" spans="1:18">
      <c r="A204" s="49">
        <v>91</v>
      </c>
      <c r="B204" s="49" t="s">
        <v>435</v>
      </c>
      <c r="C204" s="49" t="s">
        <v>509</v>
      </c>
      <c r="D204" s="50" t="s">
        <v>510</v>
      </c>
      <c r="E204" s="51" t="s">
        <v>231</v>
      </c>
      <c r="F204" s="55" t="s">
        <v>511</v>
      </c>
      <c r="G204" s="52" t="s">
        <v>532</v>
      </c>
      <c r="H204" s="52" t="s">
        <v>222</v>
      </c>
      <c r="I204" s="53" t="s">
        <v>354</v>
      </c>
      <c r="J204" s="53" t="s">
        <v>585</v>
      </c>
      <c r="K204" s="49" t="s">
        <v>257</v>
      </c>
      <c r="L204" s="49" t="s">
        <v>197</v>
      </c>
      <c r="M204" s="49" t="s">
        <v>214</v>
      </c>
      <c r="N204" s="49" t="s">
        <v>440</v>
      </c>
      <c r="O204" s="49" t="s">
        <v>514</v>
      </c>
      <c r="P204" s="54" t="s">
        <v>200</v>
      </c>
      <c r="Q204" s="49" t="s">
        <v>201</v>
      </c>
      <c r="R204" s="49" t="s">
        <v>217</v>
      </c>
    </row>
    <row r="205" spans="1:18">
      <c r="A205" s="49">
        <v>92</v>
      </c>
      <c r="B205" s="49" t="s">
        <v>435</v>
      </c>
      <c r="C205" s="49" t="s">
        <v>445</v>
      </c>
      <c r="D205" s="50" t="s">
        <v>446</v>
      </c>
      <c r="E205" s="51" t="s">
        <v>231</v>
      </c>
      <c r="F205" s="55" t="s">
        <v>447</v>
      </c>
      <c r="G205" s="52" t="s">
        <v>497</v>
      </c>
      <c r="H205" s="52" t="s">
        <v>222</v>
      </c>
      <c r="I205" s="53" t="s">
        <v>354</v>
      </c>
      <c r="J205" s="53" t="s">
        <v>556</v>
      </c>
      <c r="K205" s="49" t="s">
        <v>194</v>
      </c>
      <c r="L205" s="49" t="s">
        <v>197</v>
      </c>
      <c r="M205" s="49" t="s">
        <v>197</v>
      </c>
      <c r="N205" s="49"/>
      <c r="O205" s="49" t="s">
        <v>450</v>
      </c>
      <c r="P205" s="54" t="s">
        <v>200</v>
      </c>
      <c r="Q205" s="49" t="s">
        <v>201</v>
      </c>
      <c r="R205" s="49" t="s">
        <v>217</v>
      </c>
    </row>
    <row r="206" spans="1:18">
      <c r="A206" s="49">
        <v>93</v>
      </c>
      <c r="B206" s="49" t="s">
        <v>435</v>
      </c>
      <c r="C206" s="49" t="s">
        <v>445</v>
      </c>
      <c r="D206" s="50" t="s">
        <v>446</v>
      </c>
      <c r="E206" s="51" t="s">
        <v>231</v>
      </c>
      <c r="F206" s="55" t="s">
        <v>447</v>
      </c>
      <c r="G206" s="52" t="s">
        <v>567</v>
      </c>
      <c r="H206" s="52" t="s">
        <v>222</v>
      </c>
      <c r="I206" s="53" t="s">
        <v>211</v>
      </c>
      <c r="J206" s="53" t="s">
        <v>586</v>
      </c>
      <c r="K206" s="49" t="s">
        <v>288</v>
      </c>
      <c r="L206" s="49" t="s">
        <v>197</v>
      </c>
      <c r="M206" s="49" t="s">
        <v>197</v>
      </c>
      <c r="N206" s="49"/>
      <c r="O206" s="49" t="s">
        <v>450</v>
      </c>
      <c r="P206" s="54" t="s">
        <v>200</v>
      </c>
      <c r="Q206" s="49" t="s">
        <v>201</v>
      </c>
      <c r="R206" s="49" t="s">
        <v>217</v>
      </c>
    </row>
    <row r="207" spans="1:18">
      <c r="A207" s="49">
        <v>94</v>
      </c>
      <c r="B207" s="49" t="s">
        <v>435</v>
      </c>
      <c r="C207" s="49" t="s">
        <v>548</v>
      </c>
      <c r="D207" s="50" t="s">
        <v>459</v>
      </c>
      <c r="E207" s="51" t="s">
        <v>231</v>
      </c>
      <c r="F207" s="55" t="s">
        <v>549</v>
      </c>
      <c r="G207" s="52" t="s">
        <v>572</v>
      </c>
      <c r="H207" s="52" t="s">
        <v>222</v>
      </c>
      <c r="I207" s="53" t="s">
        <v>544</v>
      </c>
      <c r="J207" s="53" t="s">
        <v>301</v>
      </c>
      <c r="K207" s="49" t="s">
        <v>213</v>
      </c>
      <c r="L207" s="49" t="s">
        <v>197</v>
      </c>
      <c r="M207" s="49" t="s">
        <v>197</v>
      </c>
      <c r="N207" s="49" t="s">
        <v>477</v>
      </c>
      <c r="O207" s="49" t="s">
        <v>551</v>
      </c>
      <c r="P207" s="54" t="s">
        <v>200</v>
      </c>
      <c r="Q207" s="49" t="s">
        <v>201</v>
      </c>
      <c r="R207" s="49" t="s">
        <v>217</v>
      </c>
    </row>
    <row r="208" spans="1:18">
      <c r="A208" s="49">
        <v>95</v>
      </c>
      <c r="B208" s="49" t="s">
        <v>435</v>
      </c>
      <c r="C208" s="49" t="s">
        <v>479</v>
      </c>
      <c r="D208" s="50" t="s">
        <v>480</v>
      </c>
      <c r="E208" s="51" t="s">
        <v>241</v>
      </c>
      <c r="F208" s="55" t="s">
        <v>481</v>
      </c>
      <c r="G208" s="52" t="s">
        <v>522</v>
      </c>
      <c r="H208" s="52" t="s">
        <v>222</v>
      </c>
      <c r="I208" s="53" t="s">
        <v>544</v>
      </c>
      <c r="J208" s="53" t="s">
        <v>494</v>
      </c>
      <c r="K208" s="49" t="s">
        <v>276</v>
      </c>
      <c r="L208" s="49" t="s">
        <v>197</v>
      </c>
      <c r="M208" s="49" t="s">
        <v>197</v>
      </c>
      <c r="N208" s="49" t="s">
        <v>484</v>
      </c>
      <c r="O208" s="49" t="s">
        <v>485</v>
      </c>
      <c r="P208" s="54" t="s">
        <v>200</v>
      </c>
      <c r="Q208" s="49" t="s">
        <v>201</v>
      </c>
      <c r="R208" s="49" t="s">
        <v>217</v>
      </c>
    </row>
    <row r="209" spans="1:18">
      <c r="A209" s="49">
        <v>96</v>
      </c>
      <c r="B209" s="49" t="s">
        <v>435</v>
      </c>
      <c r="C209" s="49" t="s">
        <v>436</v>
      </c>
      <c r="D209" s="50" t="s">
        <v>437</v>
      </c>
      <c r="E209" s="51" t="s">
        <v>231</v>
      </c>
      <c r="F209" s="55" t="s">
        <v>438</v>
      </c>
      <c r="G209" s="52" t="s">
        <v>442</v>
      </c>
      <c r="H209" s="52" t="s">
        <v>222</v>
      </c>
      <c r="I209" s="53" t="s">
        <v>544</v>
      </c>
      <c r="J209" s="53" t="s">
        <v>587</v>
      </c>
      <c r="K209" s="49" t="s">
        <v>213</v>
      </c>
      <c r="L209" s="49" t="s">
        <v>197</v>
      </c>
      <c r="M209" s="49" t="s">
        <v>214</v>
      </c>
      <c r="N209" s="49" t="s">
        <v>440</v>
      </c>
      <c r="O209" s="49" t="s">
        <v>441</v>
      </c>
      <c r="P209" s="54" t="s">
        <v>200</v>
      </c>
      <c r="Q209" s="49" t="s">
        <v>201</v>
      </c>
      <c r="R209" s="49" t="s">
        <v>217</v>
      </c>
    </row>
    <row r="210" spans="1:18">
      <c r="A210" s="49">
        <v>97</v>
      </c>
      <c r="B210" s="49" t="s">
        <v>435</v>
      </c>
      <c r="C210" s="49" t="s">
        <v>548</v>
      </c>
      <c r="D210" s="50" t="s">
        <v>459</v>
      </c>
      <c r="E210" s="51" t="s">
        <v>231</v>
      </c>
      <c r="F210" s="55" t="s">
        <v>549</v>
      </c>
      <c r="G210" s="52" t="s">
        <v>588</v>
      </c>
      <c r="H210" s="52" t="s">
        <v>222</v>
      </c>
      <c r="I210" s="53" t="s">
        <v>298</v>
      </c>
      <c r="J210" s="53" t="s">
        <v>412</v>
      </c>
      <c r="K210" s="49" t="s">
        <v>196</v>
      </c>
      <c r="L210" s="49" t="s">
        <v>197</v>
      </c>
      <c r="M210" s="49" t="s">
        <v>197</v>
      </c>
      <c r="N210" s="49" t="s">
        <v>477</v>
      </c>
      <c r="O210" s="49" t="s">
        <v>551</v>
      </c>
      <c r="P210" s="54" t="s">
        <v>200</v>
      </c>
      <c r="Q210" s="49" t="s">
        <v>201</v>
      </c>
      <c r="R210" s="49" t="s">
        <v>217</v>
      </c>
    </row>
    <row r="211" spans="1:18">
      <c r="A211" s="49">
        <v>98</v>
      </c>
      <c r="B211" s="49" t="s">
        <v>435</v>
      </c>
      <c r="C211" s="49" t="s">
        <v>445</v>
      </c>
      <c r="D211" s="50" t="s">
        <v>446</v>
      </c>
      <c r="E211" s="51" t="s">
        <v>231</v>
      </c>
      <c r="F211" s="55" t="s">
        <v>447</v>
      </c>
      <c r="G211" s="52" t="s">
        <v>554</v>
      </c>
      <c r="H211" s="52" t="s">
        <v>273</v>
      </c>
      <c r="I211" s="53" t="s">
        <v>274</v>
      </c>
      <c r="J211" s="53" t="s">
        <v>244</v>
      </c>
      <c r="K211" s="49" t="s">
        <v>194</v>
      </c>
      <c r="L211" s="49" t="s">
        <v>197</v>
      </c>
      <c r="M211" s="49" t="s">
        <v>214</v>
      </c>
      <c r="N211" s="49"/>
      <c r="O211" s="49" t="s">
        <v>450</v>
      </c>
      <c r="P211" s="54" t="s">
        <v>200</v>
      </c>
      <c r="Q211" s="49" t="s">
        <v>201</v>
      </c>
      <c r="R211" s="49" t="s">
        <v>217</v>
      </c>
    </row>
    <row r="212" spans="1:18">
      <c r="A212" s="49">
        <v>99</v>
      </c>
      <c r="B212" s="49" t="s">
        <v>435</v>
      </c>
      <c r="C212" s="49" t="s">
        <v>589</v>
      </c>
      <c r="D212" s="50" t="s">
        <v>459</v>
      </c>
      <c r="E212" s="51" t="s">
        <v>241</v>
      </c>
      <c r="F212" s="55" t="s">
        <v>590</v>
      </c>
      <c r="G212" s="52" t="s">
        <v>591</v>
      </c>
      <c r="H212" s="52" t="s">
        <v>273</v>
      </c>
      <c r="I212" s="53" t="s">
        <v>274</v>
      </c>
      <c r="J212" s="53" t="s">
        <v>592</v>
      </c>
      <c r="K212" s="49" t="s">
        <v>307</v>
      </c>
      <c r="L212" s="49" t="s">
        <v>197</v>
      </c>
      <c r="M212" s="49" t="s">
        <v>197</v>
      </c>
      <c r="N212" s="49" t="s">
        <v>484</v>
      </c>
      <c r="O212" s="49" t="s">
        <v>593</v>
      </c>
      <c r="P212" s="54" t="s">
        <v>200</v>
      </c>
      <c r="Q212" s="49" t="s">
        <v>228</v>
      </c>
      <c r="R212" s="54" t="s">
        <v>200</v>
      </c>
    </row>
    <row r="213" spans="1:18">
      <c r="A213" s="49">
        <v>100</v>
      </c>
      <c r="B213" s="49" t="s">
        <v>435</v>
      </c>
      <c r="C213" s="49" t="s">
        <v>445</v>
      </c>
      <c r="D213" s="50" t="s">
        <v>446</v>
      </c>
      <c r="E213" s="51" t="s">
        <v>231</v>
      </c>
      <c r="F213" s="55" t="s">
        <v>447</v>
      </c>
      <c r="G213" s="52" t="s">
        <v>517</v>
      </c>
      <c r="H213" s="52" t="s">
        <v>273</v>
      </c>
      <c r="I213" s="53" t="s">
        <v>274</v>
      </c>
      <c r="J213" s="53" t="s">
        <v>506</v>
      </c>
      <c r="K213" s="49" t="s">
        <v>236</v>
      </c>
      <c r="L213" s="49" t="s">
        <v>197</v>
      </c>
      <c r="M213" s="49" t="s">
        <v>197</v>
      </c>
      <c r="N213" s="49"/>
      <c r="O213" s="49" t="s">
        <v>450</v>
      </c>
      <c r="P213" s="54" t="s">
        <v>200</v>
      </c>
      <c r="Q213" s="49" t="s">
        <v>201</v>
      </c>
      <c r="R213" s="49" t="s">
        <v>217</v>
      </c>
    </row>
    <row r="214" spans="1:18">
      <c r="A214" s="49">
        <v>101</v>
      </c>
      <c r="B214" s="49" t="s">
        <v>435</v>
      </c>
      <c r="C214" s="49" t="s">
        <v>499</v>
      </c>
      <c r="D214" s="50" t="s">
        <v>500</v>
      </c>
      <c r="E214" s="51" t="s">
        <v>231</v>
      </c>
      <c r="F214" s="55" t="s">
        <v>501</v>
      </c>
      <c r="G214" s="52" t="s">
        <v>515</v>
      </c>
      <c r="H214" s="52" t="s">
        <v>273</v>
      </c>
      <c r="I214" s="53" t="s">
        <v>339</v>
      </c>
      <c r="J214" s="53" t="s">
        <v>508</v>
      </c>
      <c r="K214" s="49" t="s">
        <v>245</v>
      </c>
      <c r="L214" s="49" t="s">
        <v>197</v>
      </c>
      <c r="M214" s="49" t="s">
        <v>197</v>
      </c>
      <c r="N214" s="49" t="s">
        <v>237</v>
      </c>
      <c r="O214" s="49" t="s">
        <v>504</v>
      </c>
      <c r="P214" s="54" t="s">
        <v>200</v>
      </c>
      <c r="Q214" s="49" t="s">
        <v>201</v>
      </c>
      <c r="R214" s="49" t="s">
        <v>217</v>
      </c>
    </row>
    <row r="215" spans="1:18">
      <c r="A215" s="49">
        <v>102</v>
      </c>
      <c r="B215" s="49" t="s">
        <v>435</v>
      </c>
      <c r="C215" s="49" t="s">
        <v>548</v>
      </c>
      <c r="D215" s="50" t="s">
        <v>459</v>
      </c>
      <c r="E215" s="51" t="s">
        <v>231</v>
      </c>
      <c r="F215" s="55" t="s">
        <v>549</v>
      </c>
      <c r="G215" s="52" t="s">
        <v>588</v>
      </c>
      <c r="H215" s="52" t="s">
        <v>273</v>
      </c>
      <c r="I215" s="53" t="s">
        <v>339</v>
      </c>
      <c r="J215" s="53" t="s">
        <v>412</v>
      </c>
      <c r="K215" s="49" t="s">
        <v>315</v>
      </c>
      <c r="L215" s="49" t="s">
        <v>197</v>
      </c>
      <c r="M215" s="49" t="s">
        <v>197</v>
      </c>
      <c r="N215" s="49" t="s">
        <v>477</v>
      </c>
      <c r="O215" s="49" t="s">
        <v>551</v>
      </c>
      <c r="P215" s="54" t="s">
        <v>200</v>
      </c>
      <c r="Q215" s="49" t="s">
        <v>201</v>
      </c>
      <c r="R215" s="49" t="s">
        <v>217</v>
      </c>
    </row>
    <row r="216" spans="1:18">
      <c r="A216" s="49">
        <v>103</v>
      </c>
      <c r="B216" s="49" t="s">
        <v>435</v>
      </c>
      <c r="C216" s="49" t="s">
        <v>445</v>
      </c>
      <c r="D216" s="50" t="s">
        <v>446</v>
      </c>
      <c r="E216" s="51" t="s">
        <v>231</v>
      </c>
      <c r="F216" s="55" t="s">
        <v>447</v>
      </c>
      <c r="G216" s="52" t="s">
        <v>489</v>
      </c>
      <c r="H216" s="52" t="s">
        <v>273</v>
      </c>
      <c r="I216" s="53" t="s">
        <v>339</v>
      </c>
      <c r="J216" s="53" t="s">
        <v>594</v>
      </c>
      <c r="K216" s="49" t="s">
        <v>257</v>
      </c>
      <c r="L216" s="49" t="s">
        <v>197</v>
      </c>
      <c r="M216" s="49" t="s">
        <v>197</v>
      </c>
      <c r="N216" s="49"/>
      <c r="O216" s="49" t="s">
        <v>450</v>
      </c>
      <c r="P216" s="54" t="s">
        <v>200</v>
      </c>
      <c r="Q216" s="49" t="s">
        <v>201</v>
      </c>
      <c r="R216" s="49" t="s">
        <v>595</v>
      </c>
    </row>
    <row r="217" spans="1:18">
      <c r="A217" s="49">
        <v>104</v>
      </c>
      <c r="B217" s="49" t="s">
        <v>435</v>
      </c>
      <c r="C217" s="49" t="s">
        <v>445</v>
      </c>
      <c r="D217" s="50" t="s">
        <v>446</v>
      </c>
      <c r="E217" s="51" t="s">
        <v>231</v>
      </c>
      <c r="F217" s="55" t="s">
        <v>447</v>
      </c>
      <c r="G217" s="52" t="s">
        <v>489</v>
      </c>
      <c r="H217" s="52" t="s">
        <v>273</v>
      </c>
      <c r="I217" s="53" t="s">
        <v>339</v>
      </c>
      <c r="J217" s="53" t="s">
        <v>596</v>
      </c>
      <c r="K217" s="49" t="s">
        <v>288</v>
      </c>
      <c r="L217" s="49" t="s">
        <v>197</v>
      </c>
      <c r="M217" s="49" t="s">
        <v>197</v>
      </c>
      <c r="N217" s="49"/>
      <c r="O217" s="49" t="s">
        <v>450</v>
      </c>
      <c r="P217" s="54" t="s">
        <v>200</v>
      </c>
      <c r="Q217" s="49" t="s">
        <v>201</v>
      </c>
      <c r="R217" s="49" t="s">
        <v>217</v>
      </c>
    </row>
    <row r="218" spans="1:18">
      <c r="A218" s="49">
        <v>105</v>
      </c>
      <c r="B218" s="49" t="s">
        <v>435</v>
      </c>
      <c r="C218" s="49" t="s">
        <v>499</v>
      </c>
      <c r="D218" s="50" t="s">
        <v>500</v>
      </c>
      <c r="E218" s="51" t="s">
        <v>231</v>
      </c>
      <c r="F218" s="55" t="s">
        <v>501</v>
      </c>
      <c r="G218" s="52" t="s">
        <v>559</v>
      </c>
      <c r="H218" s="52" t="s">
        <v>273</v>
      </c>
      <c r="I218" s="53" t="s">
        <v>357</v>
      </c>
      <c r="J218" s="53" t="s">
        <v>597</v>
      </c>
      <c r="K218" s="49" t="s">
        <v>196</v>
      </c>
      <c r="L218" s="49" t="s">
        <v>197</v>
      </c>
      <c r="M218" s="49" t="s">
        <v>197</v>
      </c>
      <c r="N218" s="49" t="s">
        <v>237</v>
      </c>
      <c r="O218" s="49" t="s">
        <v>504</v>
      </c>
      <c r="P218" s="54" t="s">
        <v>200</v>
      </c>
      <c r="Q218" s="49" t="s">
        <v>201</v>
      </c>
      <c r="R218" s="49" t="s">
        <v>217</v>
      </c>
    </row>
    <row r="219" spans="1:18">
      <c r="A219" s="49">
        <v>106</v>
      </c>
      <c r="B219" s="49" t="s">
        <v>435</v>
      </c>
      <c r="C219" s="49" t="s">
        <v>445</v>
      </c>
      <c r="D219" s="50" t="s">
        <v>446</v>
      </c>
      <c r="E219" s="51" t="s">
        <v>231</v>
      </c>
      <c r="F219" s="55" t="s">
        <v>447</v>
      </c>
      <c r="G219" s="52" t="s">
        <v>486</v>
      </c>
      <c r="H219" s="52" t="s">
        <v>273</v>
      </c>
      <c r="I219" s="53" t="s">
        <v>314</v>
      </c>
      <c r="J219" s="53" t="s">
        <v>598</v>
      </c>
      <c r="K219" s="49" t="s">
        <v>315</v>
      </c>
      <c r="L219" s="49" t="s">
        <v>197</v>
      </c>
      <c r="M219" s="49" t="s">
        <v>197</v>
      </c>
      <c r="N219" s="49"/>
      <c r="O219" s="49" t="s">
        <v>450</v>
      </c>
      <c r="P219" s="54" t="s">
        <v>200</v>
      </c>
      <c r="Q219" s="49" t="s">
        <v>201</v>
      </c>
      <c r="R219" s="49" t="s">
        <v>217</v>
      </c>
    </row>
    <row r="220" spans="1:18">
      <c r="A220" s="49">
        <v>107</v>
      </c>
      <c r="B220" s="49" t="s">
        <v>435</v>
      </c>
      <c r="C220" s="49" t="s">
        <v>445</v>
      </c>
      <c r="D220" s="50" t="s">
        <v>446</v>
      </c>
      <c r="E220" s="51" t="s">
        <v>231</v>
      </c>
      <c r="F220" s="55" t="s">
        <v>447</v>
      </c>
      <c r="G220" s="52" t="s">
        <v>517</v>
      </c>
      <c r="H220" s="52" t="s">
        <v>273</v>
      </c>
      <c r="I220" s="53" t="s">
        <v>314</v>
      </c>
      <c r="J220" s="53" t="s">
        <v>599</v>
      </c>
      <c r="K220" s="49" t="s">
        <v>236</v>
      </c>
      <c r="L220" s="49" t="s">
        <v>197</v>
      </c>
      <c r="M220" s="49" t="s">
        <v>197</v>
      </c>
      <c r="N220" s="49"/>
      <c r="O220" s="49" t="s">
        <v>450</v>
      </c>
      <c r="P220" s="54" t="s">
        <v>200</v>
      </c>
      <c r="Q220" s="49" t="s">
        <v>201</v>
      </c>
      <c r="R220" s="49" t="s">
        <v>217</v>
      </c>
    </row>
    <row r="221" spans="1:18">
      <c r="A221" s="49">
        <v>108</v>
      </c>
      <c r="B221" s="49" t="s">
        <v>435</v>
      </c>
      <c r="C221" s="49" t="s">
        <v>467</v>
      </c>
      <c r="D221" s="50" t="s">
        <v>459</v>
      </c>
      <c r="E221" s="51" t="s">
        <v>280</v>
      </c>
      <c r="F221" s="55" t="s">
        <v>468</v>
      </c>
      <c r="G221" s="52" t="s">
        <v>469</v>
      </c>
      <c r="H221" s="52" t="s">
        <v>273</v>
      </c>
      <c r="I221" s="53" t="s">
        <v>234</v>
      </c>
      <c r="J221" s="53" t="s">
        <v>299</v>
      </c>
      <c r="K221" s="49" t="s">
        <v>196</v>
      </c>
      <c r="L221" s="49" t="s">
        <v>197</v>
      </c>
      <c r="M221" s="49" t="s">
        <v>214</v>
      </c>
      <c r="N221" s="49" t="s">
        <v>456</v>
      </c>
      <c r="O221" s="49" t="s">
        <v>470</v>
      </c>
      <c r="P221" s="54" t="s">
        <v>200</v>
      </c>
      <c r="Q221" s="49" t="s">
        <v>228</v>
      </c>
      <c r="R221" s="54" t="s">
        <v>200</v>
      </c>
    </row>
    <row r="222" spans="1:18">
      <c r="A222" s="49">
        <v>109</v>
      </c>
      <c r="B222" s="49" t="s">
        <v>435</v>
      </c>
      <c r="C222" s="49" t="s">
        <v>445</v>
      </c>
      <c r="D222" s="50" t="s">
        <v>446</v>
      </c>
      <c r="E222" s="51" t="s">
        <v>231</v>
      </c>
      <c r="F222" s="55" t="s">
        <v>447</v>
      </c>
      <c r="G222" s="52" t="s">
        <v>489</v>
      </c>
      <c r="H222" s="52" t="s">
        <v>273</v>
      </c>
      <c r="I222" s="53" t="s">
        <v>234</v>
      </c>
      <c r="J222" s="53" t="s">
        <v>524</v>
      </c>
      <c r="K222" s="49" t="s">
        <v>196</v>
      </c>
      <c r="L222" s="49" t="s">
        <v>197</v>
      </c>
      <c r="M222" s="49" t="s">
        <v>197</v>
      </c>
      <c r="N222" s="49"/>
      <c r="O222" s="49" t="s">
        <v>450</v>
      </c>
      <c r="P222" s="54" t="s">
        <v>200</v>
      </c>
      <c r="Q222" s="49" t="s">
        <v>201</v>
      </c>
      <c r="R222" s="49" t="s">
        <v>217</v>
      </c>
    </row>
    <row r="223" spans="1:18">
      <c r="A223" s="49">
        <v>110</v>
      </c>
      <c r="B223" s="49" t="s">
        <v>435</v>
      </c>
      <c r="C223" s="49" t="s">
        <v>436</v>
      </c>
      <c r="D223" s="50" t="s">
        <v>437</v>
      </c>
      <c r="E223" s="51" t="s">
        <v>231</v>
      </c>
      <c r="F223" s="55" t="s">
        <v>438</v>
      </c>
      <c r="G223" s="52" t="s">
        <v>442</v>
      </c>
      <c r="H223" s="52" t="s">
        <v>273</v>
      </c>
      <c r="I223" s="53" t="s">
        <v>249</v>
      </c>
      <c r="J223" s="53" t="s">
        <v>494</v>
      </c>
      <c r="K223" s="49" t="s">
        <v>196</v>
      </c>
      <c r="L223" s="49" t="s">
        <v>197</v>
      </c>
      <c r="M223" s="49" t="s">
        <v>197</v>
      </c>
      <c r="N223" s="49" t="s">
        <v>440</v>
      </c>
      <c r="O223" s="49" t="s">
        <v>441</v>
      </c>
      <c r="P223" s="54" t="s">
        <v>200</v>
      </c>
      <c r="Q223" s="49" t="s">
        <v>201</v>
      </c>
      <c r="R223" s="49" t="s">
        <v>217</v>
      </c>
    </row>
    <row r="224" spans="1:18">
      <c r="A224" s="49">
        <v>111</v>
      </c>
      <c r="B224" s="49" t="s">
        <v>435</v>
      </c>
      <c r="C224" s="54" t="s">
        <v>445</v>
      </c>
      <c r="D224" s="50" t="s">
        <v>446</v>
      </c>
      <c r="E224" s="51" t="s">
        <v>231</v>
      </c>
      <c r="F224" s="55" t="s">
        <v>447</v>
      </c>
      <c r="G224" s="52" t="s">
        <v>489</v>
      </c>
      <c r="H224" s="52" t="s">
        <v>273</v>
      </c>
      <c r="I224" s="53" t="s">
        <v>249</v>
      </c>
      <c r="J224" s="53" t="s">
        <v>564</v>
      </c>
      <c r="K224" s="49" t="s">
        <v>288</v>
      </c>
      <c r="L224" s="49" t="s">
        <v>197</v>
      </c>
      <c r="M224" s="49" t="s">
        <v>197</v>
      </c>
      <c r="N224" s="49"/>
      <c r="O224" s="49" t="s">
        <v>450</v>
      </c>
      <c r="P224" s="54" t="s">
        <v>200</v>
      </c>
      <c r="Q224" s="49" t="s">
        <v>201</v>
      </c>
      <c r="R224" s="49" t="s">
        <v>217</v>
      </c>
    </row>
    <row r="225" spans="1:18">
      <c r="A225" s="49">
        <v>112</v>
      </c>
      <c r="B225" s="49" t="s">
        <v>435</v>
      </c>
      <c r="C225" s="49" t="s">
        <v>445</v>
      </c>
      <c r="D225" s="50" t="s">
        <v>446</v>
      </c>
      <c r="E225" s="51" t="s">
        <v>231</v>
      </c>
      <c r="F225" s="55" t="s">
        <v>447</v>
      </c>
      <c r="G225" s="52" t="s">
        <v>600</v>
      </c>
      <c r="H225" s="52" t="s">
        <v>273</v>
      </c>
      <c r="I225" s="53" t="s">
        <v>252</v>
      </c>
      <c r="J225" s="53" t="s">
        <v>601</v>
      </c>
      <c r="K225" s="49" t="s">
        <v>260</v>
      </c>
      <c r="L225" s="49" t="s">
        <v>197</v>
      </c>
      <c r="M225" s="49" t="s">
        <v>197</v>
      </c>
      <c r="N225" s="49"/>
      <c r="O225" s="49" t="s">
        <v>450</v>
      </c>
      <c r="P225" s="54" t="s">
        <v>200</v>
      </c>
      <c r="Q225" s="49" t="s">
        <v>201</v>
      </c>
      <c r="R225" s="49" t="s">
        <v>217</v>
      </c>
    </row>
    <row r="226" spans="1:18">
      <c r="A226" s="49">
        <v>113</v>
      </c>
      <c r="B226" s="49" t="s">
        <v>435</v>
      </c>
      <c r="C226" s="49" t="s">
        <v>445</v>
      </c>
      <c r="D226" s="50" t="s">
        <v>446</v>
      </c>
      <c r="E226" s="51" t="s">
        <v>231</v>
      </c>
      <c r="F226" s="55" t="s">
        <v>447</v>
      </c>
      <c r="G226" s="52" t="s">
        <v>517</v>
      </c>
      <c r="H226" s="52" t="s">
        <v>273</v>
      </c>
      <c r="I226" s="53" t="s">
        <v>204</v>
      </c>
      <c r="J226" s="53" t="s">
        <v>596</v>
      </c>
      <c r="K226" s="49" t="s">
        <v>315</v>
      </c>
      <c r="L226" s="49" t="s">
        <v>197</v>
      </c>
      <c r="M226" s="49" t="s">
        <v>197</v>
      </c>
      <c r="N226" s="49"/>
      <c r="O226" s="49" t="s">
        <v>450</v>
      </c>
      <c r="P226" s="54" t="s">
        <v>200</v>
      </c>
      <c r="Q226" s="49" t="s">
        <v>201</v>
      </c>
      <c r="R226" s="49" t="s">
        <v>217</v>
      </c>
    </row>
    <row r="227" spans="1:18">
      <c r="A227" s="49">
        <v>114</v>
      </c>
      <c r="B227" s="49" t="s">
        <v>435</v>
      </c>
      <c r="C227" s="49" t="s">
        <v>509</v>
      </c>
      <c r="D227" s="50" t="s">
        <v>510</v>
      </c>
      <c r="E227" s="51" t="s">
        <v>231</v>
      </c>
      <c r="F227" s="55" t="s">
        <v>511</v>
      </c>
      <c r="G227" s="52" t="s">
        <v>602</v>
      </c>
      <c r="H227" s="52" t="s">
        <v>273</v>
      </c>
      <c r="I227" s="53" t="s">
        <v>204</v>
      </c>
      <c r="J227" s="53" t="s">
        <v>528</v>
      </c>
      <c r="K227" s="49" t="s">
        <v>236</v>
      </c>
      <c r="L227" s="49" t="s">
        <v>197</v>
      </c>
      <c r="M227" s="49" t="s">
        <v>197</v>
      </c>
      <c r="N227" s="49" t="s">
        <v>440</v>
      </c>
      <c r="O227" s="49" t="s">
        <v>514</v>
      </c>
      <c r="P227" s="54" t="s">
        <v>200</v>
      </c>
      <c r="Q227" s="49" t="s">
        <v>201</v>
      </c>
      <c r="R227" s="49" t="s">
        <v>217</v>
      </c>
    </row>
    <row r="228" spans="1:18">
      <c r="A228" s="49">
        <v>115</v>
      </c>
      <c r="B228" s="49" t="s">
        <v>435</v>
      </c>
      <c r="C228" s="49" t="s">
        <v>479</v>
      </c>
      <c r="D228" s="50" t="s">
        <v>480</v>
      </c>
      <c r="E228" s="51" t="s">
        <v>241</v>
      </c>
      <c r="F228" s="55" t="s">
        <v>481</v>
      </c>
      <c r="G228" s="52" t="s">
        <v>522</v>
      </c>
      <c r="H228" s="52" t="s">
        <v>273</v>
      </c>
      <c r="I228" s="53" t="s">
        <v>204</v>
      </c>
      <c r="J228" s="53" t="s">
        <v>603</v>
      </c>
      <c r="K228" s="49" t="s">
        <v>257</v>
      </c>
      <c r="L228" s="49" t="s">
        <v>197</v>
      </c>
      <c r="M228" s="49" t="s">
        <v>197</v>
      </c>
      <c r="N228" s="49" t="s">
        <v>484</v>
      </c>
      <c r="O228" s="49" t="s">
        <v>485</v>
      </c>
      <c r="P228" s="54" t="s">
        <v>200</v>
      </c>
      <c r="Q228" s="49" t="s">
        <v>201</v>
      </c>
      <c r="R228" s="49" t="s">
        <v>217</v>
      </c>
    </row>
    <row r="229" spans="1:18">
      <c r="A229" s="49">
        <v>116</v>
      </c>
      <c r="B229" s="49" t="s">
        <v>435</v>
      </c>
      <c r="C229" s="49" t="s">
        <v>499</v>
      </c>
      <c r="D229" s="50" t="s">
        <v>500</v>
      </c>
      <c r="E229" s="51" t="s">
        <v>231</v>
      </c>
      <c r="F229" s="55" t="s">
        <v>501</v>
      </c>
      <c r="G229" s="52" t="s">
        <v>604</v>
      </c>
      <c r="H229" s="52" t="s">
        <v>273</v>
      </c>
      <c r="I229" s="53" t="s">
        <v>255</v>
      </c>
      <c r="J229" s="53" t="s">
        <v>605</v>
      </c>
      <c r="K229" s="49" t="s">
        <v>288</v>
      </c>
      <c r="L229" s="49" t="s">
        <v>197</v>
      </c>
      <c r="M229" s="49" t="s">
        <v>214</v>
      </c>
      <c r="N229" s="49" t="s">
        <v>237</v>
      </c>
      <c r="O229" s="49" t="s">
        <v>504</v>
      </c>
      <c r="P229" s="54" t="s">
        <v>200</v>
      </c>
      <c r="Q229" s="49" t="s">
        <v>201</v>
      </c>
      <c r="R229" s="49" t="s">
        <v>217</v>
      </c>
    </row>
    <row r="230" spans="1:18">
      <c r="A230" s="49">
        <v>117</v>
      </c>
      <c r="B230" s="49" t="s">
        <v>435</v>
      </c>
      <c r="C230" s="49" t="s">
        <v>548</v>
      </c>
      <c r="D230" s="50" t="s">
        <v>459</v>
      </c>
      <c r="E230" s="51" t="s">
        <v>231</v>
      </c>
      <c r="F230" s="55" t="s">
        <v>549</v>
      </c>
      <c r="G230" s="52" t="s">
        <v>572</v>
      </c>
      <c r="H230" s="52" t="s">
        <v>273</v>
      </c>
      <c r="I230" s="53" t="s">
        <v>383</v>
      </c>
      <c r="J230" s="53" t="s">
        <v>536</v>
      </c>
      <c r="K230" s="49" t="s">
        <v>315</v>
      </c>
      <c r="L230" s="49" t="s">
        <v>197</v>
      </c>
      <c r="M230" s="49" t="s">
        <v>197</v>
      </c>
      <c r="N230" s="49" t="s">
        <v>477</v>
      </c>
      <c r="O230" s="49" t="s">
        <v>551</v>
      </c>
      <c r="P230" s="54" t="s">
        <v>200</v>
      </c>
      <c r="Q230" s="49" t="s">
        <v>201</v>
      </c>
      <c r="R230" s="49" t="s">
        <v>217</v>
      </c>
    </row>
    <row r="231" spans="1:18">
      <c r="A231" s="49">
        <v>118</v>
      </c>
      <c r="B231" s="49" t="s">
        <v>435</v>
      </c>
      <c r="C231" s="49" t="s">
        <v>445</v>
      </c>
      <c r="D231" s="50" t="s">
        <v>446</v>
      </c>
      <c r="E231" s="51" t="s">
        <v>231</v>
      </c>
      <c r="F231" s="55" t="s">
        <v>447</v>
      </c>
      <c r="G231" s="52" t="s">
        <v>486</v>
      </c>
      <c r="H231" s="52" t="s">
        <v>273</v>
      </c>
      <c r="I231" s="53" t="s">
        <v>383</v>
      </c>
      <c r="J231" s="53" t="s">
        <v>606</v>
      </c>
      <c r="K231" s="49" t="s">
        <v>257</v>
      </c>
      <c r="L231" s="49" t="s">
        <v>197</v>
      </c>
      <c r="M231" s="49" t="s">
        <v>197</v>
      </c>
      <c r="N231" s="49"/>
      <c r="O231" s="49" t="s">
        <v>450</v>
      </c>
      <c r="P231" s="54" t="s">
        <v>200</v>
      </c>
      <c r="Q231" s="49" t="s">
        <v>201</v>
      </c>
      <c r="R231" s="49" t="s">
        <v>607</v>
      </c>
    </row>
    <row r="232" spans="1:18">
      <c r="A232" s="49">
        <v>119</v>
      </c>
      <c r="B232" s="49" t="s">
        <v>435</v>
      </c>
      <c r="C232" s="49" t="s">
        <v>436</v>
      </c>
      <c r="D232" s="50" t="s">
        <v>437</v>
      </c>
      <c r="E232" s="51" t="s">
        <v>231</v>
      </c>
      <c r="F232" s="55" t="s">
        <v>438</v>
      </c>
      <c r="G232" s="52" t="s">
        <v>439</v>
      </c>
      <c r="H232" s="52" t="s">
        <v>273</v>
      </c>
      <c r="I232" s="53" t="s">
        <v>383</v>
      </c>
      <c r="J232" s="53" t="s">
        <v>608</v>
      </c>
      <c r="K232" s="49" t="s">
        <v>227</v>
      </c>
      <c r="L232" s="49" t="s">
        <v>197</v>
      </c>
      <c r="M232" s="49" t="s">
        <v>197</v>
      </c>
      <c r="N232" s="49" t="s">
        <v>440</v>
      </c>
      <c r="O232" s="49" t="s">
        <v>441</v>
      </c>
      <c r="P232" s="54" t="s">
        <v>200</v>
      </c>
      <c r="Q232" s="49" t="s">
        <v>201</v>
      </c>
      <c r="R232" s="49" t="s">
        <v>217</v>
      </c>
    </row>
    <row r="233" spans="1:18">
      <c r="A233" s="49">
        <v>120</v>
      </c>
      <c r="B233" s="49" t="s">
        <v>435</v>
      </c>
      <c r="C233" s="49" t="s">
        <v>509</v>
      </c>
      <c r="D233" s="50" t="s">
        <v>510</v>
      </c>
      <c r="E233" s="51" t="s">
        <v>231</v>
      </c>
      <c r="F233" s="55" t="s">
        <v>511</v>
      </c>
      <c r="G233" s="52" t="s">
        <v>532</v>
      </c>
      <c r="H233" s="52" t="s">
        <v>273</v>
      </c>
      <c r="I233" s="53" t="s">
        <v>383</v>
      </c>
      <c r="J233" s="53" t="s">
        <v>585</v>
      </c>
      <c r="K233" s="49" t="s">
        <v>260</v>
      </c>
      <c r="L233" s="49" t="s">
        <v>197</v>
      </c>
      <c r="M233" s="49" t="s">
        <v>197</v>
      </c>
      <c r="N233" s="49" t="s">
        <v>440</v>
      </c>
      <c r="O233" s="49" t="s">
        <v>514</v>
      </c>
      <c r="P233" s="54" t="s">
        <v>200</v>
      </c>
      <c r="Q233" s="49" t="s">
        <v>201</v>
      </c>
      <c r="R233" s="49" t="s">
        <v>217</v>
      </c>
    </row>
    <row r="234" spans="1:18">
      <c r="A234" s="49">
        <v>121</v>
      </c>
      <c r="B234" s="49" t="s">
        <v>435</v>
      </c>
      <c r="C234" s="49" t="s">
        <v>451</v>
      </c>
      <c r="D234" s="50" t="s">
        <v>452</v>
      </c>
      <c r="E234" s="51" t="s">
        <v>280</v>
      </c>
      <c r="F234" s="55" t="s">
        <v>453</v>
      </c>
      <c r="G234" s="52" t="s">
        <v>454</v>
      </c>
      <c r="H234" s="52" t="s">
        <v>273</v>
      </c>
      <c r="I234" s="53" t="s">
        <v>258</v>
      </c>
      <c r="J234" s="53" t="s">
        <v>287</v>
      </c>
      <c r="K234" s="49" t="s">
        <v>196</v>
      </c>
      <c r="L234" s="49" t="s">
        <v>197</v>
      </c>
      <c r="M234" s="49" t="s">
        <v>197</v>
      </c>
      <c r="N234" s="49" t="s">
        <v>456</v>
      </c>
      <c r="O234" s="49" t="s">
        <v>457</v>
      </c>
      <c r="P234" s="54" t="s">
        <v>200</v>
      </c>
      <c r="Q234" s="49" t="s">
        <v>201</v>
      </c>
      <c r="R234" s="49" t="s">
        <v>217</v>
      </c>
    </row>
    <row r="235" spans="1:18">
      <c r="A235" s="49">
        <v>122</v>
      </c>
      <c r="B235" s="49" t="s">
        <v>435</v>
      </c>
      <c r="C235" s="49" t="s">
        <v>499</v>
      </c>
      <c r="D235" s="50" t="s">
        <v>500</v>
      </c>
      <c r="E235" s="51" t="s">
        <v>231</v>
      </c>
      <c r="F235" s="55" t="s">
        <v>501</v>
      </c>
      <c r="G235" s="52" t="s">
        <v>609</v>
      </c>
      <c r="H235" s="52" t="s">
        <v>273</v>
      </c>
      <c r="I235" s="53" t="s">
        <v>258</v>
      </c>
      <c r="J235" s="53" t="s">
        <v>610</v>
      </c>
      <c r="K235" s="49" t="s">
        <v>196</v>
      </c>
      <c r="L235" s="49" t="s">
        <v>197</v>
      </c>
      <c r="M235" s="49" t="s">
        <v>197</v>
      </c>
      <c r="N235" s="49" t="s">
        <v>237</v>
      </c>
      <c r="O235" s="49" t="s">
        <v>504</v>
      </c>
      <c r="P235" s="54" t="s">
        <v>200</v>
      </c>
      <c r="Q235" s="49" t="s">
        <v>201</v>
      </c>
      <c r="R235" s="49" t="s">
        <v>217</v>
      </c>
    </row>
    <row r="236" spans="1:18">
      <c r="A236" s="49">
        <v>123</v>
      </c>
      <c r="B236" s="49" t="s">
        <v>435</v>
      </c>
      <c r="C236" s="49" t="s">
        <v>445</v>
      </c>
      <c r="D236" s="50" t="s">
        <v>446</v>
      </c>
      <c r="E236" s="51" t="s">
        <v>231</v>
      </c>
      <c r="F236" s="55" t="s">
        <v>447</v>
      </c>
      <c r="G236" s="52" t="s">
        <v>539</v>
      </c>
      <c r="H236" s="52" t="s">
        <v>273</v>
      </c>
      <c r="I236" s="53" t="s">
        <v>276</v>
      </c>
      <c r="J236" s="53" t="s">
        <v>611</v>
      </c>
      <c r="K236" s="49" t="s">
        <v>367</v>
      </c>
      <c r="L236" s="49" t="s">
        <v>197</v>
      </c>
      <c r="M236" s="49" t="s">
        <v>197</v>
      </c>
      <c r="N236" s="49"/>
      <c r="O236" s="49" t="s">
        <v>450</v>
      </c>
      <c r="P236" s="54" t="s">
        <v>200</v>
      </c>
      <c r="Q236" s="49" t="s">
        <v>201</v>
      </c>
      <c r="R236" s="49" t="s">
        <v>612</v>
      </c>
    </row>
    <row r="237" spans="1:18">
      <c r="A237" s="49">
        <v>124</v>
      </c>
      <c r="B237" s="49" t="s">
        <v>435</v>
      </c>
      <c r="C237" s="49" t="s">
        <v>445</v>
      </c>
      <c r="D237" s="50" t="s">
        <v>446</v>
      </c>
      <c r="E237" s="51" t="s">
        <v>231</v>
      </c>
      <c r="F237" s="55" t="s">
        <v>447</v>
      </c>
      <c r="G237" s="52" t="s">
        <v>539</v>
      </c>
      <c r="H237" s="52" t="s">
        <v>273</v>
      </c>
      <c r="I237" s="53" t="s">
        <v>367</v>
      </c>
      <c r="J237" s="53" t="s">
        <v>611</v>
      </c>
      <c r="K237" s="49" t="s">
        <v>367</v>
      </c>
      <c r="L237" s="49" t="s">
        <v>197</v>
      </c>
      <c r="M237" s="49" t="s">
        <v>197</v>
      </c>
      <c r="N237" s="49"/>
      <c r="O237" s="49" t="s">
        <v>450</v>
      </c>
      <c r="P237" s="54" t="s">
        <v>613</v>
      </c>
      <c r="Q237" s="49" t="s">
        <v>201</v>
      </c>
      <c r="R237" s="49" t="s">
        <v>612</v>
      </c>
    </row>
    <row r="238" spans="1:18">
      <c r="A238" s="49">
        <v>125</v>
      </c>
      <c r="B238" s="49" t="s">
        <v>435</v>
      </c>
      <c r="C238" s="49" t="s">
        <v>499</v>
      </c>
      <c r="D238" s="50" t="s">
        <v>500</v>
      </c>
      <c r="E238" s="51" t="s">
        <v>231</v>
      </c>
      <c r="F238" s="55" t="s">
        <v>501</v>
      </c>
      <c r="G238" s="52" t="s">
        <v>604</v>
      </c>
      <c r="H238" s="52" t="s">
        <v>273</v>
      </c>
      <c r="I238" s="53" t="s">
        <v>367</v>
      </c>
      <c r="J238" s="53" t="s">
        <v>614</v>
      </c>
      <c r="K238" s="49" t="s">
        <v>213</v>
      </c>
      <c r="L238" s="49" t="s">
        <v>197</v>
      </c>
      <c r="M238" s="49" t="s">
        <v>197</v>
      </c>
      <c r="N238" s="49" t="s">
        <v>237</v>
      </c>
      <c r="O238" s="49" t="s">
        <v>504</v>
      </c>
      <c r="P238" s="54" t="s">
        <v>200</v>
      </c>
      <c r="Q238" s="49" t="s">
        <v>228</v>
      </c>
      <c r="R238" s="54" t="s">
        <v>200</v>
      </c>
    </row>
    <row r="239" spans="1:18">
      <c r="A239" s="49">
        <v>126</v>
      </c>
      <c r="B239" s="49" t="s">
        <v>435</v>
      </c>
      <c r="C239" s="49" t="s">
        <v>473</v>
      </c>
      <c r="D239" s="50" t="s">
        <v>459</v>
      </c>
      <c r="E239" s="51" t="s">
        <v>303</v>
      </c>
      <c r="F239" s="55" t="s">
        <v>474</v>
      </c>
      <c r="G239" s="52" t="s">
        <v>475</v>
      </c>
      <c r="H239" s="52" t="s">
        <v>273</v>
      </c>
      <c r="I239" s="53" t="s">
        <v>260</v>
      </c>
      <c r="J239" s="53" t="s">
        <v>259</v>
      </c>
      <c r="K239" s="49" t="s">
        <v>315</v>
      </c>
      <c r="L239" s="49" t="s">
        <v>197</v>
      </c>
      <c r="M239" s="49" t="s">
        <v>197</v>
      </c>
      <c r="N239" s="49" t="s">
        <v>477</v>
      </c>
      <c r="O239" s="49" t="s">
        <v>478</v>
      </c>
      <c r="P239" s="54" t="s">
        <v>200</v>
      </c>
      <c r="Q239" s="49" t="s">
        <v>201</v>
      </c>
      <c r="R239" s="49" t="s">
        <v>217</v>
      </c>
    </row>
    <row r="240" spans="1:18">
      <c r="A240" s="49">
        <v>127</v>
      </c>
      <c r="B240" s="49" t="s">
        <v>435</v>
      </c>
      <c r="C240" s="49" t="s">
        <v>499</v>
      </c>
      <c r="D240" s="50" t="s">
        <v>500</v>
      </c>
      <c r="E240" s="51" t="s">
        <v>231</v>
      </c>
      <c r="F240" s="55" t="s">
        <v>501</v>
      </c>
      <c r="G240" s="52" t="s">
        <v>505</v>
      </c>
      <c r="H240" s="52" t="s">
        <v>273</v>
      </c>
      <c r="I240" s="53" t="s">
        <v>300</v>
      </c>
      <c r="J240" s="53" t="s">
        <v>615</v>
      </c>
      <c r="K240" s="49" t="s">
        <v>213</v>
      </c>
      <c r="L240" s="49" t="s">
        <v>197</v>
      </c>
      <c r="M240" s="49" t="s">
        <v>197</v>
      </c>
      <c r="N240" s="49" t="s">
        <v>237</v>
      </c>
      <c r="O240" s="49" t="s">
        <v>504</v>
      </c>
      <c r="P240" s="54" t="s">
        <v>200</v>
      </c>
      <c r="Q240" s="49" t="s">
        <v>201</v>
      </c>
      <c r="R240" s="49" t="s">
        <v>217</v>
      </c>
    </row>
    <row r="241" spans="1:18">
      <c r="A241" s="49">
        <v>128</v>
      </c>
      <c r="B241" s="49" t="s">
        <v>435</v>
      </c>
      <c r="C241" s="49" t="s">
        <v>445</v>
      </c>
      <c r="D241" s="50" t="s">
        <v>446</v>
      </c>
      <c r="E241" s="51" t="s">
        <v>231</v>
      </c>
      <c r="F241" s="55" t="s">
        <v>447</v>
      </c>
      <c r="G241" s="52" t="s">
        <v>497</v>
      </c>
      <c r="H241" s="52" t="s">
        <v>273</v>
      </c>
      <c r="I241" s="53" t="s">
        <v>300</v>
      </c>
      <c r="J241" s="53" t="s">
        <v>540</v>
      </c>
      <c r="K241" s="49" t="s">
        <v>260</v>
      </c>
      <c r="L241" s="49" t="s">
        <v>197</v>
      </c>
      <c r="M241" s="49" t="s">
        <v>197</v>
      </c>
      <c r="N241" s="49"/>
      <c r="O241" s="49" t="s">
        <v>450</v>
      </c>
      <c r="P241" s="54" t="s">
        <v>200</v>
      </c>
      <c r="Q241" s="49" t="s">
        <v>201</v>
      </c>
      <c r="R241" s="49" t="s">
        <v>217</v>
      </c>
    </row>
    <row r="242" spans="1:18">
      <c r="A242" s="49">
        <v>129</v>
      </c>
      <c r="B242" s="49" t="s">
        <v>435</v>
      </c>
      <c r="C242" s="49" t="s">
        <v>445</v>
      </c>
      <c r="D242" s="50" t="s">
        <v>446</v>
      </c>
      <c r="E242" s="51" t="s">
        <v>231</v>
      </c>
      <c r="F242" s="55" t="s">
        <v>447</v>
      </c>
      <c r="G242" s="52" t="s">
        <v>539</v>
      </c>
      <c r="H242" s="52" t="s">
        <v>273</v>
      </c>
      <c r="I242" s="53" t="s">
        <v>300</v>
      </c>
      <c r="J242" s="53" t="s">
        <v>616</v>
      </c>
      <c r="K242" s="49" t="s">
        <v>315</v>
      </c>
      <c r="L242" s="49" t="s">
        <v>197</v>
      </c>
      <c r="M242" s="49" t="s">
        <v>197</v>
      </c>
      <c r="N242" s="49"/>
      <c r="O242" s="49" t="s">
        <v>450</v>
      </c>
      <c r="P242" s="54" t="s">
        <v>200</v>
      </c>
      <c r="Q242" s="49" t="s">
        <v>201</v>
      </c>
      <c r="R242" s="49" t="s">
        <v>217</v>
      </c>
    </row>
    <row r="243" spans="1:18">
      <c r="A243" s="49">
        <v>130</v>
      </c>
      <c r="B243" s="49" t="s">
        <v>435</v>
      </c>
      <c r="C243" s="49" t="s">
        <v>509</v>
      </c>
      <c r="D243" s="50" t="s">
        <v>510</v>
      </c>
      <c r="E243" s="51" t="s">
        <v>231</v>
      </c>
      <c r="F243" s="55" t="s">
        <v>511</v>
      </c>
      <c r="G243" s="52" t="s">
        <v>542</v>
      </c>
      <c r="H243" s="52" t="s">
        <v>273</v>
      </c>
      <c r="I243" s="53" t="s">
        <v>300</v>
      </c>
      <c r="J243" s="53" t="s">
        <v>585</v>
      </c>
      <c r="K243" s="49" t="s">
        <v>213</v>
      </c>
      <c r="L243" s="49" t="s">
        <v>197</v>
      </c>
      <c r="M243" s="49" t="s">
        <v>197</v>
      </c>
      <c r="N243" s="49" t="s">
        <v>440</v>
      </c>
      <c r="O243" s="49" t="s">
        <v>514</v>
      </c>
      <c r="P243" s="54" t="s">
        <v>200</v>
      </c>
      <c r="Q243" s="49" t="s">
        <v>201</v>
      </c>
      <c r="R243" s="49" t="s">
        <v>217</v>
      </c>
    </row>
    <row r="244" spans="1:18">
      <c r="A244" s="49">
        <v>131</v>
      </c>
      <c r="B244" s="49" t="s">
        <v>435</v>
      </c>
      <c r="C244" s="49" t="s">
        <v>499</v>
      </c>
      <c r="D244" s="50" t="s">
        <v>500</v>
      </c>
      <c r="E244" s="51" t="s">
        <v>231</v>
      </c>
      <c r="F244" s="55" t="s">
        <v>501</v>
      </c>
      <c r="G244" s="52" t="s">
        <v>505</v>
      </c>
      <c r="H244" s="52" t="s">
        <v>273</v>
      </c>
      <c r="I244" s="53" t="s">
        <v>257</v>
      </c>
      <c r="J244" s="53" t="s">
        <v>617</v>
      </c>
      <c r="K244" s="49" t="s">
        <v>260</v>
      </c>
      <c r="L244" s="49" t="s">
        <v>197</v>
      </c>
      <c r="M244" s="49" t="s">
        <v>197</v>
      </c>
      <c r="N244" s="49" t="s">
        <v>237</v>
      </c>
      <c r="O244" s="49" t="s">
        <v>504</v>
      </c>
      <c r="P244" s="54" t="s">
        <v>200</v>
      </c>
      <c r="Q244" s="49" t="s">
        <v>201</v>
      </c>
      <c r="R244" s="49" t="s">
        <v>217</v>
      </c>
    </row>
    <row r="245" spans="1:18">
      <c r="A245" s="49">
        <v>132</v>
      </c>
      <c r="B245" s="49" t="s">
        <v>435</v>
      </c>
      <c r="C245" s="49" t="s">
        <v>445</v>
      </c>
      <c r="D245" s="50" t="s">
        <v>446</v>
      </c>
      <c r="E245" s="51" t="s">
        <v>231</v>
      </c>
      <c r="F245" s="55" t="s">
        <v>447</v>
      </c>
      <c r="G245" s="52" t="s">
        <v>609</v>
      </c>
      <c r="H245" s="52" t="s">
        <v>273</v>
      </c>
      <c r="I245" s="53" t="s">
        <v>257</v>
      </c>
      <c r="J245" s="53" t="s">
        <v>564</v>
      </c>
      <c r="K245" s="49" t="s">
        <v>236</v>
      </c>
      <c r="L245" s="49" t="s">
        <v>197</v>
      </c>
      <c r="M245" s="49" t="s">
        <v>214</v>
      </c>
      <c r="N245" s="49"/>
      <c r="O245" s="49" t="s">
        <v>450</v>
      </c>
      <c r="P245" s="54" t="s">
        <v>200</v>
      </c>
      <c r="Q245" s="49" t="s">
        <v>201</v>
      </c>
      <c r="R245" s="49" t="s">
        <v>217</v>
      </c>
    </row>
    <row r="246" spans="1:18">
      <c r="A246" s="49">
        <v>133</v>
      </c>
      <c r="B246" s="49" t="s">
        <v>435</v>
      </c>
      <c r="C246" s="49" t="s">
        <v>499</v>
      </c>
      <c r="D246" s="50" t="s">
        <v>500</v>
      </c>
      <c r="E246" s="51" t="s">
        <v>231</v>
      </c>
      <c r="F246" s="55" t="s">
        <v>501</v>
      </c>
      <c r="G246" s="52" t="s">
        <v>604</v>
      </c>
      <c r="H246" s="52" t="s">
        <v>273</v>
      </c>
      <c r="I246" s="53" t="s">
        <v>245</v>
      </c>
      <c r="J246" s="53" t="s">
        <v>614</v>
      </c>
      <c r="K246" s="49" t="s">
        <v>194</v>
      </c>
      <c r="L246" s="49" t="s">
        <v>197</v>
      </c>
      <c r="M246" s="49" t="s">
        <v>197</v>
      </c>
      <c r="N246" s="49" t="s">
        <v>237</v>
      </c>
      <c r="O246" s="49" t="s">
        <v>504</v>
      </c>
      <c r="P246" s="54" t="s">
        <v>200</v>
      </c>
      <c r="Q246" s="49" t="s">
        <v>201</v>
      </c>
      <c r="R246" s="49" t="s">
        <v>618</v>
      </c>
    </row>
    <row r="247" spans="1:18">
      <c r="A247" s="49">
        <v>134</v>
      </c>
      <c r="B247" s="49" t="s">
        <v>435</v>
      </c>
      <c r="C247" s="49" t="s">
        <v>458</v>
      </c>
      <c r="D247" s="50" t="s">
        <v>459</v>
      </c>
      <c r="E247" s="51" t="s">
        <v>208</v>
      </c>
      <c r="F247" s="55" t="s">
        <v>460</v>
      </c>
      <c r="G247" s="52" t="s">
        <v>619</v>
      </c>
      <c r="H247" s="52" t="s">
        <v>273</v>
      </c>
      <c r="I247" s="53" t="s">
        <v>194</v>
      </c>
      <c r="J247" s="53" t="s">
        <v>620</v>
      </c>
      <c r="K247" s="49" t="s">
        <v>260</v>
      </c>
      <c r="L247" s="49" t="s">
        <v>214</v>
      </c>
      <c r="M247" s="49" t="s">
        <v>197</v>
      </c>
      <c r="N247" s="49" t="s">
        <v>463</v>
      </c>
      <c r="O247" s="49" t="s">
        <v>464</v>
      </c>
      <c r="P247" s="54" t="s">
        <v>200</v>
      </c>
      <c r="Q247" s="49" t="s">
        <v>228</v>
      </c>
      <c r="R247" s="54" t="s">
        <v>200</v>
      </c>
    </row>
    <row r="248" spans="1:18">
      <c r="A248" s="49">
        <v>135</v>
      </c>
      <c r="B248" s="49" t="s">
        <v>435</v>
      </c>
      <c r="C248" s="49" t="s">
        <v>445</v>
      </c>
      <c r="D248" s="50" t="s">
        <v>446</v>
      </c>
      <c r="E248" s="51" t="s">
        <v>231</v>
      </c>
      <c r="F248" s="55" t="s">
        <v>447</v>
      </c>
      <c r="G248" s="52" t="s">
        <v>565</v>
      </c>
      <c r="H248" s="52" t="s">
        <v>273</v>
      </c>
      <c r="I248" s="53" t="s">
        <v>194</v>
      </c>
      <c r="J248" s="53" t="s">
        <v>498</v>
      </c>
      <c r="K248" s="49" t="s">
        <v>367</v>
      </c>
      <c r="L248" s="49" t="s">
        <v>197</v>
      </c>
      <c r="M248" s="49" t="s">
        <v>197</v>
      </c>
      <c r="N248" s="49"/>
      <c r="O248" s="49" t="s">
        <v>450</v>
      </c>
      <c r="P248" s="54" t="s">
        <v>200</v>
      </c>
      <c r="Q248" s="49" t="s">
        <v>201</v>
      </c>
      <c r="R248" s="49" t="s">
        <v>217</v>
      </c>
    </row>
    <row r="249" spans="1:18">
      <c r="A249" s="49">
        <v>136</v>
      </c>
      <c r="B249" s="49" t="s">
        <v>435</v>
      </c>
      <c r="C249" s="49" t="s">
        <v>445</v>
      </c>
      <c r="D249" s="50" t="s">
        <v>446</v>
      </c>
      <c r="E249" s="51" t="s">
        <v>231</v>
      </c>
      <c r="F249" s="55" t="s">
        <v>447</v>
      </c>
      <c r="G249" s="52" t="s">
        <v>527</v>
      </c>
      <c r="H249" s="52" t="s">
        <v>273</v>
      </c>
      <c r="I249" s="53" t="s">
        <v>353</v>
      </c>
      <c r="J249" s="53" t="s">
        <v>516</v>
      </c>
      <c r="K249" s="49" t="s">
        <v>257</v>
      </c>
      <c r="L249" s="49" t="s">
        <v>197</v>
      </c>
      <c r="M249" s="49" t="s">
        <v>197</v>
      </c>
      <c r="N249" s="49"/>
      <c r="O249" s="49" t="s">
        <v>450</v>
      </c>
      <c r="P249" s="54" t="s">
        <v>200</v>
      </c>
      <c r="Q249" s="49" t="s">
        <v>201</v>
      </c>
      <c r="R249" s="49" t="s">
        <v>217</v>
      </c>
    </row>
    <row r="250" spans="1:18">
      <c r="A250" s="49">
        <v>137</v>
      </c>
      <c r="B250" s="49" t="s">
        <v>435</v>
      </c>
      <c r="C250" s="49" t="s">
        <v>479</v>
      </c>
      <c r="D250" s="50" t="s">
        <v>480</v>
      </c>
      <c r="E250" s="51" t="s">
        <v>241</v>
      </c>
      <c r="F250" s="55" t="s">
        <v>481</v>
      </c>
      <c r="G250" s="52" t="s">
        <v>519</v>
      </c>
      <c r="H250" s="52" t="s">
        <v>273</v>
      </c>
      <c r="I250" s="53" t="s">
        <v>353</v>
      </c>
      <c r="J250" s="53" t="s">
        <v>621</v>
      </c>
      <c r="K250" s="49" t="s">
        <v>257</v>
      </c>
      <c r="L250" s="49" t="s">
        <v>197</v>
      </c>
      <c r="M250" s="49" t="s">
        <v>197</v>
      </c>
      <c r="N250" s="49" t="s">
        <v>484</v>
      </c>
      <c r="O250" s="49" t="s">
        <v>485</v>
      </c>
      <c r="P250" s="54" t="s">
        <v>200</v>
      </c>
      <c r="Q250" s="49" t="s">
        <v>201</v>
      </c>
      <c r="R250" s="49" t="s">
        <v>217</v>
      </c>
    </row>
    <row r="251" spans="1:18">
      <c r="A251" s="49">
        <v>138</v>
      </c>
      <c r="B251" s="49" t="s">
        <v>435</v>
      </c>
      <c r="C251" s="49" t="s">
        <v>445</v>
      </c>
      <c r="D251" s="50" t="s">
        <v>446</v>
      </c>
      <c r="E251" s="51" t="s">
        <v>231</v>
      </c>
      <c r="F251" s="55" t="s">
        <v>447</v>
      </c>
      <c r="G251" s="52" t="s">
        <v>622</v>
      </c>
      <c r="H251" s="52" t="s">
        <v>273</v>
      </c>
      <c r="I251" s="53" t="s">
        <v>353</v>
      </c>
      <c r="J251" s="53" t="s">
        <v>623</v>
      </c>
      <c r="K251" s="49" t="s">
        <v>367</v>
      </c>
      <c r="L251" s="49" t="s">
        <v>214</v>
      </c>
      <c r="M251" s="49" t="s">
        <v>197</v>
      </c>
      <c r="N251" s="49"/>
      <c r="O251" s="49" t="s">
        <v>450</v>
      </c>
      <c r="P251" s="54" t="s">
        <v>200</v>
      </c>
      <c r="Q251" s="49" t="s">
        <v>201</v>
      </c>
      <c r="R251" s="49" t="s">
        <v>217</v>
      </c>
    </row>
    <row r="252" spans="1:18">
      <c r="A252" s="49">
        <v>139</v>
      </c>
      <c r="B252" s="49" t="s">
        <v>435</v>
      </c>
      <c r="C252" s="49" t="s">
        <v>445</v>
      </c>
      <c r="D252" s="50" t="s">
        <v>446</v>
      </c>
      <c r="E252" s="51" t="s">
        <v>231</v>
      </c>
      <c r="F252" s="55" t="s">
        <v>447</v>
      </c>
      <c r="G252" s="52" t="s">
        <v>517</v>
      </c>
      <c r="H252" s="52" t="s">
        <v>273</v>
      </c>
      <c r="I252" s="53" t="s">
        <v>331</v>
      </c>
      <c r="J252" s="53" t="s">
        <v>498</v>
      </c>
      <c r="K252" s="49" t="s">
        <v>295</v>
      </c>
      <c r="L252" s="49" t="s">
        <v>197</v>
      </c>
      <c r="M252" s="49" t="s">
        <v>197</v>
      </c>
      <c r="N252" s="49"/>
      <c r="O252" s="49" t="s">
        <v>450</v>
      </c>
      <c r="P252" s="54" t="s">
        <v>200</v>
      </c>
      <c r="Q252" s="49" t="s">
        <v>201</v>
      </c>
      <c r="R252" s="49" t="s">
        <v>217</v>
      </c>
    </row>
    <row r="253" spans="1:18">
      <c r="A253" s="49">
        <v>140</v>
      </c>
      <c r="B253" s="49" t="s">
        <v>435</v>
      </c>
      <c r="C253" s="49" t="s">
        <v>509</v>
      </c>
      <c r="D253" s="50" t="s">
        <v>510</v>
      </c>
      <c r="E253" s="51" t="s">
        <v>231</v>
      </c>
      <c r="F253" s="55" t="s">
        <v>511</v>
      </c>
      <c r="G253" s="52" t="s">
        <v>584</v>
      </c>
      <c r="H253" s="52" t="s">
        <v>273</v>
      </c>
      <c r="I253" s="53" t="s">
        <v>331</v>
      </c>
      <c r="J253" s="53" t="s">
        <v>624</v>
      </c>
      <c r="K253" s="49" t="s">
        <v>288</v>
      </c>
      <c r="L253" s="49" t="s">
        <v>197</v>
      </c>
      <c r="M253" s="49" t="s">
        <v>197</v>
      </c>
      <c r="N253" s="49" t="s">
        <v>440</v>
      </c>
      <c r="O253" s="49" t="s">
        <v>514</v>
      </c>
      <c r="P253" s="54" t="s">
        <v>200</v>
      </c>
      <c r="Q253" s="49" t="s">
        <v>201</v>
      </c>
      <c r="R253" s="49" t="s">
        <v>217</v>
      </c>
    </row>
    <row r="254" spans="1:18">
      <c r="A254" s="49">
        <v>141</v>
      </c>
      <c r="B254" s="49" t="s">
        <v>435</v>
      </c>
      <c r="C254" s="49" t="s">
        <v>451</v>
      </c>
      <c r="D254" s="50" t="s">
        <v>452</v>
      </c>
      <c r="E254" s="51" t="s">
        <v>280</v>
      </c>
      <c r="F254" s="55" t="s">
        <v>453</v>
      </c>
      <c r="G254" s="52" t="s">
        <v>454</v>
      </c>
      <c r="H254" s="52" t="s">
        <v>273</v>
      </c>
      <c r="I254" s="53" t="s">
        <v>270</v>
      </c>
      <c r="J254" s="53" t="s">
        <v>455</v>
      </c>
      <c r="K254" s="49" t="s">
        <v>383</v>
      </c>
      <c r="L254" s="49" t="s">
        <v>197</v>
      </c>
      <c r="M254" s="49" t="s">
        <v>197</v>
      </c>
      <c r="N254" s="49" t="s">
        <v>456</v>
      </c>
      <c r="O254" s="49" t="s">
        <v>457</v>
      </c>
      <c r="P254" s="54" t="s">
        <v>200</v>
      </c>
      <c r="Q254" s="49" t="s">
        <v>201</v>
      </c>
      <c r="R254" s="49" t="s">
        <v>217</v>
      </c>
    </row>
    <row r="255" spans="1:18">
      <c r="A255" s="49">
        <v>142</v>
      </c>
      <c r="B255" s="49" t="s">
        <v>435</v>
      </c>
      <c r="C255" s="49" t="s">
        <v>548</v>
      </c>
      <c r="D255" s="50" t="s">
        <v>459</v>
      </c>
      <c r="E255" s="51" t="s">
        <v>231</v>
      </c>
      <c r="F255" s="55" t="s">
        <v>549</v>
      </c>
      <c r="G255" s="52" t="s">
        <v>572</v>
      </c>
      <c r="H255" s="52" t="s">
        <v>273</v>
      </c>
      <c r="I255" s="53" t="s">
        <v>270</v>
      </c>
      <c r="J255" s="53" t="s">
        <v>277</v>
      </c>
      <c r="K255" s="49" t="s">
        <v>213</v>
      </c>
      <c r="L255" s="49" t="s">
        <v>197</v>
      </c>
      <c r="M255" s="49" t="s">
        <v>197</v>
      </c>
      <c r="N255" s="49" t="s">
        <v>477</v>
      </c>
      <c r="O255" s="49" t="s">
        <v>551</v>
      </c>
      <c r="P255" s="54" t="s">
        <v>200</v>
      </c>
      <c r="Q255" s="49" t="s">
        <v>201</v>
      </c>
      <c r="R255" s="49" t="s">
        <v>217</v>
      </c>
    </row>
    <row r="256" spans="1:18">
      <c r="A256" s="49">
        <v>143</v>
      </c>
      <c r="B256" s="49" t="s">
        <v>435</v>
      </c>
      <c r="C256" s="49" t="s">
        <v>445</v>
      </c>
      <c r="D256" s="50" t="s">
        <v>446</v>
      </c>
      <c r="E256" s="51" t="s">
        <v>231</v>
      </c>
      <c r="F256" s="55" t="s">
        <v>447</v>
      </c>
      <c r="G256" s="52" t="s">
        <v>486</v>
      </c>
      <c r="H256" s="52" t="s">
        <v>273</v>
      </c>
      <c r="I256" s="53" t="s">
        <v>270</v>
      </c>
      <c r="J256" s="53" t="s">
        <v>625</v>
      </c>
      <c r="K256" s="49" t="s">
        <v>227</v>
      </c>
      <c r="L256" s="49" t="s">
        <v>197</v>
      </c>
      <c r="M256" s="49" t="s">
        <v>197</v>
      </c>
      <c r="N256" s="49"/>
      <c r="O256" s="49" t="s">
        <v>450</v>
      </c>
      <c r="P256" s="54" t="s">
        <v>200</v>
      </c>
      <c r="Q256" s="49" t="s">
        <v>201</v>
      </c>
      <c r="R256" s="49" t="s">
        <v>217</v>
      </c>
    </row>
    <row r="257" spans="1:18">
      <c r="A257" s="49">
        <v>144</v>
      </c>
      <c r="B257" s="49" t="s">
        <v>435</v>
      </c>
      <c r="C257" s="49" t="s">
        <v>499</v>
      </c>
      <c r="D257" s="50" t="s">
        <v>500</v>
      </c>
      <c r="E257" s="51" t="s">
        <v>231</v>
      </c>
      <c r="F257" s="55" t="s">
        <v>501</v>
      </c>
      <c r="G257" s="52" t="s">
        <v>559</v>
      </c>
      <c r="H257" s="52" t="s">
        <v>273</v>
      </c>
      <c r="I257" s="53" t="s">
        <v>354</v>
      </c>
      <c r="J257" s="53" t="s">
        <v>597</v>
      </c>
      <c r="K257" s="49" t="s">
        <v>276</v>
      </c>
      <c r="L257" s="49" t="s">
        <v>197</v>
      </c>
      <c r="M257" s="49" t="s">
        <v>197</v>
      </c>
      <c r="N257" s="49" t="s">
        <v>237</v>
      </c>
      <c r="O257" s="49" t="s">
        <v>504</v>
      </c>
      <c r="P257" s="54" t="s">
        <v>200</v>
      </c>
      <c r="Q257" s="49" t="s">
        <v>201</v>
      </c>
      <c r="R257" s="49" t="s">
        <v>217</v>
      </c>
    </row>
    <row r="258" spans="1:18">
      <c r="A258" s="49">
        <v>145</v>
      </c>
      <c r="B258" s="49" t="s">
        <v>435</v>
      </c>
      <c r="C258" s="49" t="s">
        <v>499</v>
      </c>
      <c r="D258" s="50" t="s">
        <v>500</v>
      </c>
      <c r="E258" s="51" t="s">
        <v>231</v>
      </c>
      <c r="F258" s="55" t="s">
        <v>501</v>
      </c>
      <c r="G258" s="52" t="s">
        <v>626</v>
      </c>
      <c r="H258" s="52" t="s">
        <v>273</v>
      </c>
      <c r="I258" s="53" t="s">
        <v>354</v>
      </c>
      <c r="J258" s="53" t="s">
        <v>627</v>
      </c>
      <c r="K258" s="49" t="s">
        <v>276</v>
      </c>
      <c r="L258" s="49" t="s">
        <v>197</v>
      </c>
      <c r="M258" s="49" t="s">
        <v>197</v>
      </c>
      <c r="N258" s="49" t="s">
        <v>237</v>
      </c>
      <c r="O258" s="49" t="s">
        <v>504</v>
      </c>
      <c r="P258" s="54" t="s">
        <v>200</v>
      </c>
      <c r="Q258" s="49" t="s">
        <v>201</v>
      </c>
      <c r="R258" s="49" t="s">
        <v>217</v>
      </c>
    </row>
    <row r="259" spans="1:18">
      <c r="A259" s="49">
        <v>146</v>
      </c>
      <c r="B259" s="49" t="s">
        <v>435</v>
      </c>
      <c r="C259" s="49" t="s">
        <v>473</v>
      </c>
      <c r="D259" s="50" t="s">
        <v>459</v>
      </c>
      <c r="E259" s="51" t="s">
        <v>303</v>
      </c>
      <c r="F259" s="55" t="s">
        <v>474</v>
      </c>
      <c r="G259" s="52" t="s">
        <v>580</v>
      </c>
      <c r="H259" s="52" t="s">
        <v>273</v>
      </c>
      <c r="I259" s="53" t="s">
        <v>211</v>
      </c>
      <c r="J259" s="53" t="s">
        <v>543</v>
      </c>
      <c r="K259" s="49" t="s">
        <v>257</v>
      </c>
      <c r="L259" s="49" t="s">
        <v>197</v>
      </c>
      <c r="M259" s="49" t="s">
        <v>197</v>
      </c>
      <c r="N259" s="49" t="s">
        <v>477</v>
      </c>
      <c r="O259" s="49" t="s">
        <v>478</v>
      </c>
      <c r="P259" s="54" t="s">
        <v>200</v>
      </c>
      <c r="Q259" s="49" t="s">
        <v>201</v>
      </c>
      <c r="R259" s="49" t="s">
        <v>217</v>
      </c>
    </row>
    <row r="260" spans="1:18">
      <c r="A260" s="49">
        <v>147</v>
      </c>
      <c r="B260" s="49" t="s">
        <v>435</v>
      </c>
      <c r="C260" s="49" t="s">
        <v>467</v>
      </c>
      <c r="D260" s="50" t="s">
        <v>459</v>
      </c>
      <c r="E260" s="51" t="s">
        <v>280</v>
      </c>
      <c r="F260" s="55" t="s">
        <v>468</v>
      </c>
      <c r="G260" s="52" t="s">
        <v>628</v>
      </c>
      <c r="H260" s="52" t="s">
        <v>273</v>
      </c>
      <c r="I260" s="53" t="s">
        <v>544</v>
      </c>
      <c r="J260" s="53" t="s">
        <v>629</v>
      </c>
      <c r="K260" s="49" t="s">
        <v>194</v>
      </c>
      <c r="L260" s="49" t="s">
        <v>197</v>
      </c>
      <c r="M260" s="49" t="s">
        <v>197</v>
      </c>
      <c r="N260" s="49" t="s">
        <v>456</v>
      </c>
      <c r="O260" s="49" t="s">
        <v>470</v>
      </c>
      <c r="P260" s="54" t="s">
        <v>200</v>
      </c>
      <c r="Q260" s="49" t="s">
        <v>201</v>
      </c>
      <c r="R260" s="49" t="s">
        <v>217</v>
      </c>
    </row>
    <row r="261" spans="1:18">
      <c r="A261" s="49">
        <v>148</v>
      </c>
      <c r="B261" s="49" t="s">
        <v>435</v>
      </c>
      <c r="C261" s="49" t="s">
        <v>445</v>
      </c>
      <c r="D261" s="50" t="s">
        <v>446</v>
      </c>
      <c r="E261" s="51" t="s">
        <v>231</v>
      </c>
      <c r="F261" s="55" t="s">
        <v>447</v>
      </c>
      <c r="G261" s="52" t="s">
        <v>577</v>
      </c>
      <c r="H261" s="52" t="s">
        <v>273</v>
      </c>
      <c r="I261" s="53" t="s">
        <v>289</v>
      </c>
      <c r="J261" s="53" t="s">
        <v>534</v>
      </c>
      <c r="K261" s="49" t="s">
        <v>213</v>
      </c>
      <c r="L261" s="49" t="s">
        <v>197</v>
      </c>
      <c r="M261" s="49" t="s">
        <v>197</v>
      </c>
      <c r="N261" s="49"/>
      <c r="O261" s="49" t="s">
        <v>450</v>
      </c>
      <c r="P261" s="54" t="s">
        <v>200</v>
      </c>
      <c r="Q261" s="49" t="s">
        <v>201</v>
      </c>
      <c r="R261" s="49" t="s">
        <v>217</v>
      </c>
    </row>
    <row r="262" spans="1:18">
      <c r="A262" s="49">
        <v>149</v>
      </c>
      <c r="B262" s="49" t="s">
        <v>435</v>
      </c>
      <c r="C262" s="49" t="s">
        <v>445</v>
      </c>
      <c r="D262" s="50" t="s">
        <v>446</v>
      </c>
      <c r="E262" s="51" t="s">
        <v>231</v>
      </c>
      <c r="F262" s="55" t="s">
        <v>447</v>
      </c>
      <c r="G262" s="52" t="s">
        <v>517</v>
      </c>
      <c r="H262" s="52" t="s">
        <v>273</v>
      </c>
      <c r="I262" s="53" t="s">
        <v>298</v>
      </c>
      <c r="J262" s="53" t="s">
        <v>630</v>
      </c>
      <c r="K262" s="49" t="s">
        <v>276</v>
      </c>
      <c r="L262" s="49" t="s">
        <v>197</v>
      </c>
      <c r="M262" s="49" t="s">
        <v>197</v>
      </c>
      <c r="N262" s="49"/>
      <c r="O262" s="49" t="s">
        <v>450</v>
      </c>
      <c r="P262" s="54" t="s">
        <v>200</v>
      </c>
      <c r="Q262" s="49" t="s">
        <v>201</v>
      </c>
      <c r="R262" s="49" t="s">
        <v>217</v>
      </c>
    </row>
    <row r="263" spans="1:18">
      <c r="A263" s="49">
        <v>150</v>
      </c>
      <c r="B263" s="49" t="s">
        <v>435</v>
      </c>
      <c r="C263" s="49" t="s">
        <v>445</v>
      </c>
      <c r="D263" s="50" t="s">
        <v>446</v>
      </c>
      <c r="E263" s="51" t="s">
        <v>231</v>
      </c>
      <c r="F263" s="55" t="s">
        <v>447</v>
      </c>
      <c r="G263" s="52" t="s">
        <v>577</v>
      </c>
      <c r="H263" s="52" t="s">
        <v>273</v>
      </c>
      <c r="I263" s="53" t="s">
        <v>298</v>
      </c>
      <c r="J263" s="53" t="s">
        <v>631</v>
      </c>
      <c r="K263" s="49" t="s">
        <v>315</v>
      </c>
      <c r="L263" s="49" t="s">
        <v>197</v>
      </c>
      <c r="M263" s="49" t="s">
        <v>197</v>
      </c>
      <c r="N263" s="49"/>
      <c r="O263" s="49" t="s">
        <v>450</v>
      </c>
      <c r="P263" s="54" t="s">
        <v>200</v>
      </c>
      <c r="Q263" s="49" t="s">
        <v>201</v>
      </c>
      <c r="R263" s="49" t="s">
        <v>217</v>
      </c>
    </row>
    <row r="264" spans="1:18">
      <c r="A264" s="49">
        <v>151</v>
      </c>
      <c r="B264" s="49" t="s">
        <v>435</v>
      </c>
      <c r="C264" s="49" t="s">
        <v>467</v>
      </c>
      <c r="D264" s="50" t="s">
        <v>459</v>
      </c>
      <c r="E264" s="51" t="s">
        <v>280</v>
      </c>
      <c r="F264" s="55" t="s">
        <v>468</v>
      </c>
      <c r="G264" s="52" t="s">
        <v>469</v>
      </c>
      <c r="H264" s="52" t="s">
        <v>313</v>
      </c>
      <c r="I264" s="53" t="s">
        <v>339</v>
      </c>
      <c r="J264" s="53" t="s">
        <v>543</v>
      </c>
      <c r="K264" s="49" t="s">
        <v>257</v>
      </c>
      <c r="L264" s="49" t="s">
        <v>197</v>
      </c>
      <c r="M264" s="49" t="s">
        <v>197</v>
      </c>
      <c r="N264" s="49" t="s">
        <v>456</v>
      </c>
      <c r="O264" s="49" t="s">
        <v>470</v>
      </c>
      <c r="P264" s="54" t="s">
        <v>200</v>
      </c>
      <c r="Q264" s="49" t="s">
        <v>201</v>
      </c>
      <c r="R264" s="49" t="s">
        <v>217</v>
      </c>
    </row>
    <row r="265" spans="1:18">
      <c r="A265" s="49">
        <v>152</v>
      </c>
      <c r="B265" s="49" t="s">
        <v>435</v>
      </c>
      <c r="C265" s="49" t="s">
        <v>445</v>
      </c>
      <c r="D265" s="50" t="s">
        <v>446</v>
      </c>
      <c r="E265" s="51" t="s">
        <v>231</v>
      </c>
      <c r="F265" s="55" t="s">
        <v>447</v>
      </c>
      <c r="G265" s="52" t="s">
        <v>632</v>
      </c>
      <c r="H265" s="52" t="s">
        <v>313</v>
      </c>
      <c r="I265" s="53" t="s">
        <v>357</v>
      </c>
      <c r="J265" s="53" t="s">
        <v>633</v>
      </c>
      <c r="K265" s="49" t="s">
        <v>300</v>
      </c>
      <c r="L265" s="49" t="s">
        <v>197</v>
      </c>
      <c r="M265" s="49" t="s">
        <v>197</v>
      </c>
      <c r="N265" s="49"/>
      <c r="O265" s="49" t="s">
        <v>450</v>
      </c>
      <c r="P265" s="54" t="s">
        <v>200</v>
      </c>
      <c r="Q265" s="49" t="s">
        <v>201</v>
      </c>
      <c r="R265" s="49" t="s">
        <v>217</v>
      </c>
    </row>
    <row r="266" spans="1:18">
      <c r="A266" s="49">
        <v>153</v>
      </c>
      <c r="B266" s="49" t="s">
        <v>435</v>
      </c>
      <c r="C266" s="49" t="s">
        <v>499</v>
      </c>
      <c r="D266" s="50" t="s">
        <v>500</v>
      </c>
      <c r="E266" s="51" t="s">
        <v>231</v>
      </c>
      <c r="F266" s="55" t="s">
        <v>501</v>
      </c>
      <c r="G266" s="52" t="s">
        <v>604</v>
      </c>
      <c r="H266" s="52" t="s">
        <v>313</v>
      </c>
      <c r="I266" s="53" t="s">
        <v>357</v>
      </c>
      <c r="J266" s="53" t="s">
        <v>634</v>
      </c>
      <c r="K266" s="49" t="s">
        <v>288</v>
      </c>
      <c r="L266" s="49" t="s">
        <v>197</v>
      </c>
      <c r="M266" s="49" t="s">
        <v>214</v>
      </c>
      <c r="N266" s="49" t="s">
        <v>237</v>
      </c>
      <c r="O266" s="49" t="s">
        <v>504</v>
      </c>
      <c r="P266" s="54" t="s">
        <v>200</v>
      </c>
      <c r="Q266" s="49" t="s">
        <v>201</v>
      </c>
      <c r="R266" s="49" t="s">
        <v>217</v>
      </c>
    </row>
    <row r="267" spans="1:18">
      <c r="A267" s="49">
        <v>154</v>
      </c>
      <c r="B267" s="49" t="s">
        <v>435</v>
      </c>
      <c r="C267" s="49" t="s">
        <v>445</v>
      </c>
      <c r="D267" s="50" t="s">
        <v>446</v>
      </c>
      <c r="E267" s="51" t="s">
        <v>231</v>
      </c>
      <c r="F267" s="55" t="s">
        <v>447</v>
      </c>
      <c r="G267" s="52" t="s">
        <v>517</v>
      </c>
      <c r="H267" s="52" t="s">
        <v>313</v>
      </c>
      <c r="I267" s="53" t="s">
        <v>223</v>
      </c>
      <c r="J267" s="53" t="s">
        <v>635</v>
      </c>
      <c r="K267" s="49" t="s">
        <v>276</v>
      </c>
      <c r="L267" s="49" t="s">
        <v>197</v>
      </c>
      <c r="M267" s="49" t="s">
        <v>197</v>
      </c>
      <c r="N267" s="49"/>
      <c r="O267" s="49" t="s">
        <v>450</v>
      </c>
      <c r="P267" s="54" t="s">
        <v>200</v>
      </c>
      <c r="Q267" s="49" t="s">
        <v>201</v>
      </c>
      <c r="R267" s="49" t="s">
        <v>217</v>
      </c>
    </row>
    <row r="268" spans="1:18">
      <c r="A268" s="49">
        <v>155</v>
      </c>
      <c r="B268" s="49" t="s">
        <v>435</v>
      </c>
      <c r="C268" s="49" t="s">
        <v>499</v>
      </c>
      <c r="D268" s="50" t="s">
        <v>500</v>
      </c>
      <c r="E268" s="51" t="s">
        <v>231</v>
      </c>
      <c r="F268" s="55" t="s">
        <v>501</v>
      </c>
      <c r="G268" s="52" t="s">
        <v>521</v>
      </c>
      <c r="H268" s="52" t="s">
        <v>313</v>
      </c>
      <c r="I268" s="53" t="s">
        <v>314</v>
      </c>
      <c r="J268" s="53" t="s">
        <v>558</v>
      </c>
      <c r="K268" s="49" t="s">
        <v>315</v>
      </c>
      <c r="L268" s="49" t="s">
        <v>197</v>
      </c>
      <c r="M268" s="49" t="s">
        <v>197</v>
      </c>
      <c r="N268" s="49" t="s">
        <v>237</v>
      </c>
      <c r="O268" s="49" t="s">
        <v>504</v>
      </c>
      <c r="P268" s="54" t="s">
        <v>200</v>
      </c>
      <c r="Q268" s="49" t="s">
        <v>201</v>
      </c>
      <c r="R268" s="49" t="s">
        <v>217</v>
      </c>
    </row>
    <row r="269" spans="1:18">
      <c r="A269" s="49">
        <v>156</v>
      </c>
      <c r="B269" s="49" t="s">
        <v>435</v>
      </c>
      <c r="C269" s="49" t="s">
        <v>445</v>
      </c>
      <c r="D269" s="50" t="s">
        <v>446</v>
      </c>
      <c r="E269" s="51" t="s">
        <v>231</v>
      </c>
      <c r="F269" s="55" t="s">
        <v>447</v>
      </c>
      <c r="G269" s="52" t="s">
        <v>636</v>
      </c>
      <c r="H269" s="52" t="s">
        <v>313</v>
      </c>
      <c r="I269" s="53" t="s">
        <v>314</v>
      </c>
      <c r="J269" s="53" t="s">
        <v>637</v>
      </c>
      <c r="K269" s="49" t="s">
        <v>260</v>
      </c>
      <c r="L269" s="49" t="s">
        <v>197</v>
      </c>
      <c r="M269" s="49" t="s">
        <v>197</v>
      </c>
      <c r="N269" s="49"/>
      <c r="O269" s="49" t="s">
        <v>450</v>
      </c>
      <c r="P269" s="54" t="s">
        <v>200</v>
      </c>
      <c r="Q269" s="49" t="s">
        <v>201</v>
      </c>
      <c r="R269" s="49" t="s">
        <v>217</v>
      </c>
    </row>
    <row r="270" spans="1:18">
      <c r="A270" s="49">
        <v>157</v>
      </c>
      <c r="B270" s="49" t="s">
        <v>435</v>
      </c>
      <c r="C270" s="54" t="s">
        <v>445</v>
      </c>
      <c r="D270" s="50" t="s">
        <v>446</v>
      </c>
      <c r="E270" s="51" t="s">
        <v>231</v>
      </c>
      <c r="F270" s="55" t="s">
        <v>447</v>
      </c>
      <c r="G270" s="52" t="s">
        <v>539</v>
      </c>
      <c r="H270" s="52" t="s">
        <v>313</v>
      </c>
      <c r="I270" s="53" t="s">
        <v>314</v>
      </c>
      <c r="J270" s="53" t="s">
        <v>490</v>
      </c>
      <c r="K270" s="49" t="s">
        <v>236</v>
      </c>
      <c r="L270" s="49" t="s">
        <v>197</v>
      </c>
      <c r="M270" s="49" t="s">
        <v>197</v>
      </c>
      <c r="N270" s="49"/>
      <c r="O270" s="49" t="s">
        <v>450</v>
      </c>
      <c r="P270" s="54" t="s">
        <v>200</v>
      </c>
      <c r="Q270" s="49" t="s">
        <v>201</v>
      </c>
      <c r="R270" s="49" t="s">
        <v>217</v>
      </c>
    </row>
    <row r="271" spans="1:18">
      <c r="A271" s="49">
        <v>158</v>
      </c>
      <c r="B271" s="49" t="s">
        <v>435</v>
      </c>
      <c r="C271" s="49" t="s">
        <v>445</v>
      </c>
      <c r="D271" s="50" t="s">
        <v>446</v>
      </c>
      <c r="E271" s="51" t="s">
        <v>231</v>
      </c>
      <c r="F271" s="55" t="s">
        <v>447</v>
      </c>
      <c r="G271" s="52" t="s">
        <v>517</v>
      </c>
      <c r="H271" s="52" t="s">
        <v>313</v>
      </c>
      <c r="I271" s="53" t="s">
        <v>234</v>
      </c>
      <c r="J271" s="53" t="s">
        <v>581</v>
      </c>
      <c r="K271" s="49" t="s">
        <v>227</v>
      </c>
      <c r="L271" s="49" t="s">
        <v>197</v>
      </c>
      <c r="M271" s="49" t="s">
        <v>197</v>
      </c>
      <c r="N271" s="49"/>
      <c r="O271" s="49" t="s">
        <v>450</v>
      </c>
      <c r="P271" s="54" t="s">
        <v>200</v>
      </c>
      <c r="Q271" s="49" t="s">
        <v>201</v>
      </c>
      <c r="R271" s="49" t="s">
        <v>217</v>
      </c>
    </row>
    <row r="272" spans="1:18">
      <c r="A272" s="49">
        <v>159</v>
      </c>
      <c r="B272" s="49" t="s">
        <v>435</v>
      </c>
      <c r="C272" s="49" t="s">
        <v>445</v>
      </c>
      <c r="D272" s="50" t="s">
        <v>446</v>
      </c>
      <c r="E272" s="51" t="s">
        <v>231</v>
      </c>
      <c r="F272" s="55" t="s">
        <v>447</v>
      </c>
      <c r="G272" s="52" t="s">
        <v>517</v>
      </c>
      <c r="H272" s="52" t="s">
        <v>313</v>
      </c>
      <c r="I272" s="53" t="s">
        <v>249</v>
      </c>
      <c r="J272" s="53" t="s">
        <v>638</v>
      </c>
      <c r="K272" s="49" t="s">
        <v>315</v>
      </c>
      <c r="L272" s="49" t="s">
        <v>197</v>
      </c>
      <c r="M272" s="49" t="s">
        <v>197</v>
      </c>
      <c r="N272" s="49"/>
      <c r="O272" s="49" t="s">
        <v>450</v>
      </c>
      <c r="P272" s="54" t="s">
        <v>200</v>
      </c>
      <c r="Q272" s="49" t="s">
        <v>201</v>
      </c>
      <c r="R272" s="49" t="s">
        <v>217</v>
      </c>
    </row>
    <row r="273" spans="1:18">
      <c r="A273" s="49">
        <v>160</v>
      </c>
      <c r="B273" s="49" t="s">
        <v>435</v>
      </c>
      <c r="C273" s="49" t="s">
        <v>436</v>
      </c>
      <c r="D273" s="50" t="s">
        <v>437</v>
      </c>
      <c r="E273" s="51" t="s">
        <v>231</v>
      </c>
      <c r="F273" s="55" t="s">
        <v>438</v>
      </c>
      <c r="G273" s="52" t="s">
        <v>439</v>
      </c>
      <c r="H273" s="52" t="s">
        <v>313</v>
      </c>
      <c r="I273" s="53" t="s">
        <v>249</v>
      </c>
      <c r="J273" s="53" t="s">
        <v>639</v>
      </c>
      <c r="K273" s="49" t="s">
        <v>307</v>
      </c>
      <c r="L273" s="49" t="s">
        <v>197</v>
      </c>
      <c r="M273" s="49" t="s">
        <v>214</v>
      </c>
      <c r="N273" s="49" t="s">
        <v>440</v>
      </c>
      <c r="O273" s="49" t="s">
        <v>441</v>
      </c>
      <c r="P273" s="54" t="s">
        <v>200</v>
      </c>
      <c r="Q273" s="49" t="s">
        <v>201</v>
      </c>
      <c r="R273" s="49" t="s">
        <v>217</v>
      </c>
    </row>
    <row r="274" spans="1:18">
      <c r="A274" s="49">
        <v>161</v>
      </c>
      <c r="B274" s="49" t="s">
        <v>435</v>
      </c>
      <c r="C274" s="49" t="s">
        <v>467</v>
      </c>
      <c r="D274" s="50" t="s">
        <v>459</v>
      </c>
      <c r="E274" s="51" t="s">
        <v>280</v>
      </c>
      <c r="F274" s="55" t="s">
        <v>468</v>
      </c>
      <c r="G274" s="52" t="s">
        <v>640</v>
      </c>
      <c r="H274" s="52" t="s">
        <v>313</v>
      </c>
      <c r="I274" s="53" t="s">
        <v>252</v>
      </c>
      <c r="J274" s="53" t="s">
        <v>641</v>
      </c>
      <c r="K274" s="49" t="s">
        <v>307</v>
      </c>
      <c r="L274" s="49" t="s">
        <v>197</v>
      </c>
      <c r="M274" s="49" t="s">
        <v>197</v>
      </c>
      <c r="N274" s="49" t="s">
        <v>456</v>
      </c>
      <c r="O274" s="49" t="s">
        <v>470</v>
      </c>
      <c r="P274" s="54" t="s">
        <v>200</v>
      </c>
      <c r="Q274" s="49" t="s">
        <v>201</v>
      </c>
      <c r="R274" s="49" t="s">
        <v>217</v>
      </c>
    </row>
    <row r="275" spans="1:18">
      <c r="A275" s="49">
        <v>162</v>
      </c>
      <c r="B275" s="49" t="s">
        <v>435</v>
      </c>
      <c r="C275" s="49" t="s">
        <v>445</v>
      </c>
      <c r="D275" s="50" t="s">
        <v>446</v>
      </c>
      <c r="E275" s="51" t="s">
        <v>231</v>
      </c>
      <c r="F275" s="55" t="s">
        <v>447</v>
      </c>
      <c r="G275" s="52" t="s">
        <v>632</v>
      </c>
      <c r="H275" s="52" t="s">
        <v>313</v>
      </c>
      <c r="I275" s="53" t="s">
        <v>252</v>
      </c>
      <c r="J275" s="53" t="s">
        <v>466</v>
      </c>
      <c r="K275" s="49" t="s">
        <v>213</v>
      </c>
      <c r="L275" s="49" t="s">
        <v>197</v>
      </c>
      <c r="M275" s="49" t="s">
        <v>197</v>
      </c>
      <c r="N275" s="49"/>
      <c r="O275" s="49" t="s">
        <v>450</v>
      </c>
      <c r="P275" s="54" t="s">
        <v>200</v>
      </c>
      <c r="Q275" s="49" t="s">
        <v>201</v>
      </c>
      <c r="R275" s="49" t="s">
        <v>217</v>
      </c>
    </row>
    <row r="276" spans="1:18">
      <c r="A276" s="49">
        <v>163</v>
      </c>
      <c r="B276" s="49" t="s">
        <v>435</v>
      </c>
      <c r="C276" s="49" t="s">
        <v>445</v>
      </c>
      <c r="D276" s="50" t="s">
        <v>446</v>
      </c>
      <c r="E276" s="51" t="s">
        <v>231</v>
      </c>
      <c r="F276" s="55" t="s">
        <v>447</v>
      </c>
      <c r="G276" s="52" t="s">
        <v>642</v>
      </c>
      <c r="H276" s="52" t="s">
        <v>313</v>
      </c>
      <c r="I276" s="53" t="s">
        <v>362</v>
      </c>
      <c r="J276" s="53" t="s">
        <v>596</v>
      </c>
      <c r="K276" s="49" t="s">
        <v>260</v>
      </c>
      <c r="L276" s="49" t="s">
        <v>197</v>
      </c>
      <c r="M276" s="49" t="s">
        <v>197</v>
      </c>
      <c r="N276" s="49"/>
      <c r="O276" s="49" t="s">
        <v>450</v>
      </c>
      <c r="P276" s="54" t="s">
        <v>200</v>
      </c>
      <c r="Q276" s="49" t="s">
        <v>201</v>
      </c>
      <c r="R276" s="49" t="s">
        <v>217</v>
      </c>
    </row>
    <row r="277" spans="1:18">
      <c r="A277" s="49">
        <v>164</v>
      </c>
      <c r="B277" s="49" t="s">
        <v>435</v>
      </c>
      <c r="C277" s="49" t="s">
        <v>479</v>
      </c>
      <c r="D277" s="50" t="s">
        <v>480</v>
      </c>
      <c r="E277" s="51" t="s">
        <v>241</v>
      </c>
      <c r="F277" s="55" t="s">
        <v>481</v>
      </c>
      <c r="G277" s="52" t="s">
        <v>519</v>
      </c>
      <c r="H277" s="52" t="s">
        <v>313</v>
      </c>
      <c r="I277" s="53" t="s">
        <v>362</v>
      </c>
      <c r="J277" s="53" t="s">
        <v>643</v>
      </c>
      <c r="K277" s="49" t="s">
        <v>213</v>
      </c>
      <c r="L277" s="49" t="s">
        <v>197</v>
      </c>
      <c r="M277" s="49" t="s">
        <v>197</v>
      </c>
      <c r="N277" s="49" t="s">
        <v>484</v>
      </c>
      <c r="O277" s="49" t="s">
        <v>485</v>
      </c>
      <c r="P277" s="54" t="s">
        <v>200</v>
      </c>
      <c r="Q277" s="49" t="s">
        <v>201</v>
      </c>
      <c r="R277" s="49" t="s">
        <v>217</v>
      </c>
    </row>
    <row r="278" spans="1:18">
      <c r="A278" s="49">
        <v>165</v>
      </c>
      <c r="B278" s="49" t="s">
        <v>435</v>
      </c>
      <c r="C278" s="49" t="s">
        <v>445</v>
      </c>
      <c r="D278" s="50" t="s">
        <v>446</v>
      </c>
      <c r="E278" s="51" t="s">
        <v>231</v>
      </c>
      <c r="F278" s="55" t="s">
        <v>447</v>
      </c>
      <c r="G278" s="52" t="s">
        <v>632</v>
      </c>
      <c r="H278" s="52" t="s">
        <v>313</v>
      </c>
      <c r="I278" s="53" t="s">
        <v>362</v>
      </c>
      <c r="J278" s="53" t="s">
        <v>644</v>
      </c>
      <c r="K278" s="49" t="s">
        <v>367</v>
      </c>
      <c r="L278" s="49" t="s">
        <v>197</v>
      </c>
      <c r="M278" s="49" t="s">
        <v>214</v>
      </c>
      <c r="N278" s="49"/>
      <c r="O278" s="49" t="s">
        <v>450</v>
      </c>
      <c r="P278" s="54" t="s">
        <v>200</v>
      </c>
      <c r="Q278" s="49" t="s">
        <v>201</v>
      </c>
      <c r="R278" s="49" t="s">
        <v>217</v>
      </c>
    </row>
    <row r="279" spans="1:18">
      <c r="A279" s="49">
        <v>166</v>
      </c>
      <c r="B279" s="49" t="s">
        <v>435</v>
      </c>
      <c r="C279" s="49" t="s">
        <v>509</v>
      </c>
      <c r="D279" s="50" t="s">
        <v>510</v>
      </c>
      <c r="E279" s="51" t="s">
        <v>231</v>
      </c>
      <c r="F279" s="55" t="s">
        <v>511</v>
      </c>
      <c r="G279" s="52" t="s">
        <v>578</v>
      </c>
      <c r="H279" s="52" t="s">
        <v>313</v>
      </c>
      <c r="I279" s="53" t="s">
        <v>362</v>
      </c>
      <c r="J279" s="53" t="s">
        <v>518</v>
      </c>
      <c r="K279" s="49" t="s">
        <v>307</v>
      </c>
      <c r="L279" s="49" t="s">
        <v>197</v>
      </c>
      <c r="M279" s="49" t="s">
        <v>197</v>
      </c>
      <c r="N279" s="49" t="s">
        <v>440</v>
      </c>
      <c r="O279" s="49" t="s">
        <v>514</v>
      </c>
      <c r="P279" s="54" t="s">
        <v>200</v>
      </c>
      <c r="Q279" s="49" t="s">
        <v>201</v>
      </c>
      <c r="R279" s="49" t="s">
        <v>217</v>
      </c>
    </row>
    <row r="280" spans="1:18">
      <c r="A280" s="49">
        <v>167</v>
      </c>
      <c r="B280" s="49" t="s">
        <v>435</v>
      </c>
      <c r="C280" s="49" t="s">
        <v>499</v>
      </c>
      <c r="D280" s="50" t="s">
        <v>500</v>
      </c>
      <c r="E280" s="51" t="s">
        <v>231</v>
      </c>
      <c r="F280" s="55" t="s">
        <v>501</v>
      </c>
      <c r="G280" s="52" t="s">
        <v>559</v>
      </c>
      <c r="H280" s="52" t="s">
        <v>313</v>
      </c>
      <c r="I280" s="53" t="s">
        <v>255</v>
      </c>
      <c r="J280" s="53" t="s">
        <v>560</v>
      </c>
      <c r="K280" s="49" t="s">
        <v>194</v>
      </c>
      <c r="L280" s="49" t="s">
        <v>197</v>
      </c>
      <c r="M280" s="49" t="s">
        <v>214</v>
      </c>
      <c r="N280" s="49" t="s">
        <v>237</v>
      </c>
      <c r="O280" s="49" t="s">
        <v>504</v>
      </c>
      <c r="P280" s="54" t="s">
        <v>645</v>
      </c>
      <c r="Q280" s="49" t="s">
        <v>201</v>
      </c>
      <c r="R280" s="49" t="s">
        <v>217</v>
      </c>
    </row>
    <row r="281" spans="1:18">
      <c r="A281" s="49">
        <v>168</v>
      </c>
      <c r="B281" s="49" t="s">
        <v>435</v>
      </c>
      <c r="C281" s="49" t="s">
        <v>467</v>
      </c>
      <c r="D281" s="50" t="s">
        <v>459</v>
      </c>
      <c r="E281" s="51" t="s">
        <v>280</v>
      </c>
      <c r="F281" s="55" t="s">
        <v>468</v>
      </c>
      <c r="G281" s="52" t="s">
        <v>469</v>
      </c>
      <c r="H281" s="52" t="s">
        <v>313</v>
      </c>
      <c r="I281" s="53" t="s">
        <v>255</v>
      </c>
      <c r="J281" s="53" t="s">
        <v>299</v>
      </c>
      <c r="K281" s="49" t="s">
        <v>194</v>
      </c>
      <c r="L281" s="49" t="s">
        <v>197</v>
      </c>
      <c r="M281" s="49" t="s">
        <v>197</v>
      </c>
      <c r="N281" s="49" t="s">
        <v>456</v>
      </c>
      <c r="O281" s="49" t="s">
        <v>470</v>
      </c>
      <c r="P281" s="54" t="s">
        <v>200</v>
      </c>
      <c r="Q281" s="49" t="s">
        <v>228</v>
      </c>
      <c r="R281" s="54" t="s">
        <v>200</v>
      </c>
    </row>
    <row r="282" spans="1:18">
      <c r="A282" s="49">
        <v>169</v>
      </c>
      <c r="B282" s="49" t="s">
        <v>435</v>
      </c>
      <c r="C282" s="49" t="s">
        <v>445</v>
      </c>
      <c r="D282" s="50" t="s">
        <v>446</v>
      </c>
      <c r="E282" s="51" t="s">
        <v>231</v>
      </c>
      <c r="F282" s="55" t="s">
        <v>447</v>
      </c>
      <c r="G282" s="52" t="s">
        <v>527</v>
      </c>
      <c r="H282" s="52" t="s">
        <v>313</v>
      </c>
      <c r="I282" s="53" t="s">
        <v>255</v>
      </c>
      <c r="J282" s="53" t="s">
        <v>259</v>
      </c>
      <c r="K282" s="49" t="s">
        <v>307</v>
      </c>
      <c r="L282" s="49" t="s">
        <v>197</v>
      </c>
      <c r="M282" s="49" t="s">
        <v>214</v>
      </c>
      <c r="N282" s="49"/>
      <c r="O282" s="49" t="s">
        <v>450</v>
      </c>
      <c r="P282" s="54" t="s">
        <v>200</v>
      </c>
      <c r="Q282" s="49" t="s">
        <v>201</v>
      </c>
      <c r="R282" s="49" t="s">
        <v>217</v>
      </c>
    </row>
    <row r="283" spans="1:18">
      <c r="A283" s="49">
        <v>170</v>
      </c>
      <c r="B283" s="49" t="s">
        <v>435</v>
      </c>
      <c r="C283" s="49" t="s">
        <v>445</v>
      </c>
      <c r="D283" s="50" t="s">
        <v>446</v>
      </c>
      <c r="E283" s="51" t="s">
        <v>231</v>
      </c>
      <c r="F283" s="55" t="s">
        <v>447</v>
      </c>
      <c r="G283" s="52" t="s">
        <v>539</v>
      </c>
      <c r="H283" s="52" t="s">
        <v>313</v>
      </c>
      <c r="I283" s="53" t="s">
        <v>255</v>
      </c>
      <c r="J283" s="53" t="s">
        <v>490</v>
      </c>
      <c r="K283" s="49" t="s">
        <v>236</v>
      </c>
      <c r="L283" s="49" t="s">
        <v>197</v>
      </c>
      <c r="M283" s="49" t="s">
        <v>214</v>
      </c>
      <c r="N283" s="49"/>
      <c r="O283" s="49" t="s">
        <v>450</v>
      </c>
      <c r="P283" s="54" t="s">
        <v>200</v>
      </c>
      <c r="Q283" s="49" t="s">
        <v>201</v>
      </c>
      <c r="R283" s="49" t="s">
        <v>217</v>
      </c>
    </row>
    <row r="284" spans="1:18">
      <c r="A284" s="49">
        <v>171</v>
      </c>
      <c r="B284" s="49" t="s">
        <v>435</v>
      </c>
      <c r="C284" s="49" t="s">
        <v>445</v>
      </c>
      <c r="D284" s="50" t="s">
        <v>446</v>
      </c>
      <c r="E284" s="51" t="s">
        <v>231</v>
      </c>
      <c r="F284" s="55" t="s">
        <v>447</v>
      </c>
      <c r="G284" s="52" t="s">
        <v>517</v>
      </c>
      <c r="H284" s="52" t="s">
        <v>313</v>
      </c>
      <c r="I284" s="53" t="s">
        <v>255</v>
      </c>
      <c r="J284" s="53" t="s">
        <v>581</v>
      </c>
      <c r="K284" s="49" t="s">
        <v>288</v>
      </c>
      <c r="L284" s="49" t="s">
        <v>197</v>
      </c>
      <c r="M284" s="49" t="s">
        <v>197</v>
      </c>
      <c r="N284" s="49"/>
      <c r="O284" s="49" t="s">
        <v>450</v>
      </c>
      <c r="P284" s="54" t="s">
        <v>200</v>
      </c>
      <c r="Q284" s="49" t="s">
        <v>201</v>
      </c>
      <c r="R284" s="49" t="s">
        <v>217</v>
      </c>
    </row>
    <row r="285" spans="1:18">
      <c r="A285" s="49">
        <v>172</v>
      </c>
      <c r="B285" s="49" t="s">
        <v>435</v>
      </c>
      <c r="C285" s="49" t="s">
        <v>509</v>
      </c>
      <c r="D285" s="50" t="s">
        <v>510</v>
      </c>
      <c r="E285" s="51" t="s">
        <v>231</v>
      </c>
      <c r="F285" s="55" t="s">
        <v>511</v>
      </c>
      <c r="G285" s="52" t="s">
        <v>542</v>
      </c>
      <c r="H285" s="52" t="s">
        <v>313</v>
      </c>
      <c r="I285" s="53" t="s">
        <v>383</v>
      </c>
      <c r="J285" s="53" t="s">
        <v>646</v>
      </c>
      <c r="K285" s="49" t="s">
        <v>257</v>
      </c>
      <c r="L285" s="49" t="s">
        <v>197</v>
      </c>
      <c r="M285" s="49" t="s">
        <v>197</v>
      </c>
      <c r="N285" s="49" t="s">
        <v>440</v>
      </c>
      <c r="O285" s="49" t="s">
        <v>514</v>
      </c>
      <c r="P285" s="54" t="s">
        <v>200</v>
      </c>
      <c r="Q285" s="49" t="s">
        <v>201</v>
      </c>
      <c r="R285" s="49" t="s">
        <v>217</v>
      </c>
    </row>
    <row r="286" spans="1:18">
      <c r="A286" s="49">
        <v>173</v>
      </c>
      <c r="B286" s="49" t="s">
        <v>435</v>
      </c>
      <c r="C286" s="49" t="s">
        <v>499</v>
      </c>
      <c r="D286" s="50" t="s">
        <v>500</v>
      </c>
      <c r="E286" s="51" t="s">
        <v>231</v>
      </c>
      <c r="F286" s="55" t="s">
        <v>501</v>
      </c>
      <c r="G286" s="52" t="s">
        <v>647</v>
      </c>
      <c r="H286" s="52" t="s">
        <v>313</v>
      </c>
      <c r="I286" s="53" t="s">
        <v>258</v>
      </c>
      <c r="J286" s="53" t="s">
        <v>648</v>
      </c>
      <c r="K286" s="49" t="s">
        <v>307</v>
      </c>
      <c r="L286" s="49" t="s">
        <v>197</v>
      </c>
      <c r="M286" s="49" t="s">
        <v>197</v>
      </c>
      <c r="N286" s="49" t="s">
        <v>237</v>
      </c>
      <c r="O286" s="49" t="s">
        <v>504</v>
      </c>
      <c r="P286" s="54" t="s">
        <v>200</v>
      </c>
      <c r="Q286" s="49" t="s">
        <v>201</v>
      </c>
      <c r="R286" s="49" t="s">
        <v>217</v>
      </c>
    </row>
    <row r="287" spans="1:18">
      <c r="A287" s="49">
        <v>174</v>
      </c>
      <c r="B287" s="49" t="s">
        <v>435</v>
      </c>
      <c r="C287" s="49" t="s">
        <v>445</v>
      </c>
      <c r="D287" s="50" t="s">
        <v>446</v>
      </c>
      <c r="E287" s="51" t="s">
        <v>231</v>
      </c>
      <c r="F287" s="55" t="s">
        <v>447</v>
      </c>
      <c r="G287" s="52" t="s">
        <v>489</v>
      </c>
      <c r="H287" s="52" t="s">
        <v>313</v>
      </c>
      <c r="I287" s="53" t="s">
        <v>258</v>
      </c>
      <c r="J287" s="53" t="s">
        <v>524</v>
      </c>
      <c r="K287" s="49" t="s">
        <v>315</v>
      </c>
      <c r="L287" s="49" t="s">
        <v>197</v>
      </c>
      <c r="M287" s="49" t="s">
        <v>214</v>
      </c>
      <c r="N287" s="49"/>
      <c r="O287" s="49" t="s">
        <v>450</v>
      </c>
      <c r="P287" s="54" t="s">
        <v>200</v>
      </c>
      <c r="Q287" s="49" t="s">
        <v>201</v>
      </c>
      <c r="R287" s="49" t="s">
        <v>217</v>
      </c>
    </row>
    <row r="288" spans="1:18">
      <c r="A288" s="49">
        <v>175</v>
      </c>
      <c r="B288" s="49" t="s">
        <v>435</v>
      </c>
      <c r="C288" s="49" t="s">
        <v>445</v>
      </c>
      <c r="D288" s="50" t="s">
        <v>446</v>
      </c>
      <c r="E288" s="51" t="s">
        <v>231</v>
      </c>
      <c r="F288" s="55" t="s">
        <v>447</v>
      </c>
      <c r="G288" s="52" t="s">
        <v>649</v>
      </c>
      <c r="H288" s="52" t="s">
        <v>313</v>
      </c>
      <c r="I288" s="53" t="s">
        <v>258</v>
      </c>
      <c r="J288" s="53" t="s">
        <v>650</v>
      </c>
      <c r="K288" s="49" t="s">
        <v>295</v>
      </c>
      <c r="L288" s="49" t="s">
        <v>197</v>
      </c>
      <c r="M288" s="49" t="s">
        <v>197</v>
      </c>
      <c r="N288" s="49"/>
      <c r="O288" s="49" t="s">
        <v>450</v>
      </c>
      <c r="P288" s="54" t="s">
        <v>200</v>
      </c>
      <c r="Q288" s="49" t="s">
        <v>228</v>
      </c>
      <c r="R288" s="54" t="s">
        <v>200</v>
      </c>
    </row>
    <row r="289" spans="1:18">
      <c r="A289" s="49">
        <v>176</v>
      </c>
      <c r="B289" s="49" t="s">
        <v>435</v>
      </c>
      <c r="C289" s="49" t="s">
        <v>445</v>
      </c>
      <c r="D289" s="50" t="s">
        <v>446</v>
      </c>
      <c r="E289" s="51" t="s">
        <v>231</v>
      </c>
      <c r="F289" s="55" t="s">
        <v>447</v>
      </c>
      <c r="G289" s="52" t="s">
        <v>515</v>
      </c>
      <c r="H289" s="52" t="s">
        <v>313</v>
      </c>
      <c r="I289" s="53" t="s">
        <v>367</v>
      </c>
      <c r="J289" s="53" t="s">
        <v>629</v>
      </c>
      <c r="K289" s="49" t="s">
        <v>213</v>
      </c>
      <c r="L289" s="49" t="s">
        <v>197</v>
      </c>
      <c r="M289" s="49" t="s">
        <v>197</v>
      </c>
      <c r="N289" s="49"/>
      <c r="O289" s="49" t="s">
        <v>450</v>
      </c>
      <c r="P289" s="54" t="s">
        <v>200</v>
      </c>
      <c r="Q289" s="49" t="s">
        <v>201</v>
      </c>
      <c r="R289" s="49" t="s">
        <v>355</v>
      </c>
    </row>
    <row r="290" spans="1:18">
      <c r="A290" s="49">
        <v>177</v>
      </c>
      <c r="B290" s="49" t="s">
        <v>435</v>
      </c>
      <c r="C290" s="49" t="s">
        <v>436</v>
      </c>
      <c r="D290" s="50" t="s">
        <v>437</v>
      </c>
      <c r="E290" s="51" t="s">
        <v>231</v>
      </c>
      <c r="F290" s="55" t="s">
        <v>438</v>
      </c>
      <c r="G290" s="52" t="s">
        <v>442</v>
      </c>
      <c r="H290" s="52" t="s">
        <v>313</v>
      </c>
      <c r="I290" s="53" t="s">
        <v>300</v>
      </c>
      <c r="J290" s="53" t="s">
        <v>388</v>
      </c>
      <c r="K290" s="49" t="s">
        <v>288</v>
      </c>
      <c r="L290" s="49" t="s">
        <v>197</v>
      </c>
      <c r="M290" s="49" t="s">
        <v>197</v>
      </c>
      <c r="N290" s="49" t="s">
        <v>440</v>
      </c>
      <c r="O290" s="49" t="s">
        <v>441</v>
      </c>
      <c r="P290" s="54" t="s">
        <v>200</v>
      </c>
      <c r="Q290" s="49" t="s">
        <v>228</v>
      </c>
      <c r="R290" s="54" t="s">
        <v>200</v>
      </c>
    </row>
    <row r="291" spans="1:18">
      <c r="A291" s="49">
        <v>178</v>
      </c>
      <c r="B291" s="49" t="s">
        <v>435</v>
      </c>
      <c r="C291" s="49" t="s">
        <v>499</v>
      </c>
      <c r="D291" s="50" t="s">
        <v>500</v>
      </c>
      <c r="E291" s="51" t="s">
        <v>231</v>
      </c>
      <c r="F291" s="55" t="s">
        <v>501</v>
      </c>
      <c r="G291" s="52" t="s">
        <v>515</v>
      </c>
      <c r="H291" s="52" t="s">
        <v>313</v>
      </c>
      <c r="I291" s="53" t="s">
        <v>257</v>
      </c>
      <c r="J291" s="53" t="s">
        <v>651</v>
      </c>
      <c r="K291" s="49" t="s">
        <v>213</v>
      </c>
      <c r="L291" s="49" t="s">
        <v>197</v>
      </c>
      <c r="M291" s="49" t="s">
        <v>197</v>
      </c>
      <c r="N291" s="49" t="s">
        <v>237</v>
      </c>
      <c r="O291" s="49" t="s">
        <v>504</v>
      </c>
      <c r="P291" s="54" t="s">
        <v>200</v>
      </c>
      <c r="Q291" s="49" t="s">
        <v>201</v>
      </c>
      <c r="R291" s="49" t="s">
        <v>217</v>
      </c>
    </row>
    <row r="292" spans="1:18">
      <c r="A292" s="49">
        <v>179</v>
      </c>
      <c r="B292" s="49" t="s">
        <v>435</v>
      </c>
      <c r="C292" s="49" t="s">
        <v>499</v>
      </c>
      <c r="D292" s="50" t="s">
        <v>500</v>
      </c>
      <c r="E292" s="51" t="s">
        <v>231</v>
      </c>
      <c r="F292" s="55" t="s">
        <v>501</v>
      </c>
      <c r="G292" s="52" t="s">
        <v>559</v>
      </c>
      <c r="H292" s="52" t="s">
        <v>313</v>
      </c>
      <c r="I292" s="53" t="s">
        <v>257</v>
      </c>
      <c r="J292" s="53" t="s">
        <v>652</v>
      </c>
      <c r="K292" s="49" t="s">
        <v>213</v>
      </c>
      <c r="L292" s="49" t="s">
        <v>197</v>
      </c>
      <c r="M292" s="49" t="s">
        <v>197</v>
      </c>
      <c r="N292" s="49" t="s">
        <v>237</v>
      </c>
      <c r="O292" s="49" t="s">
        <v>504</v>
      </c>
      <c r="P292" s="54" t="s">
        <v>200</v>
      </c>
      <c r="Q292" s="49" t="s">
        <v>201</v>
      </c>
      <c r="R292" s="49" t="s">
        <v>653</v>
      </c>
    </row>
    <row r="293" spans="1:18">
      <c r="A293" s="49">
        <v>180</v>
      </c>
      <c r="B293" s="49" t="s">
        <v>435</v>
      </c>
      <c r="C293" s="49" t="s">
        <v>467</v>
      </c>
      <c r="D293" s="50" t="s">
        <v>459</v>
      </c>
      <c r="E293" s="51" t="s">
        <v>280</v>
      </c>
      <c r="F293" s="55" t="s">
        <v>468</v>
      </c>
      <c r="G293" s="52" t="s">
        <v>654</v>
      </c>
      <c r="H293" s="52" t="s">
        <v>313</v>
      </c>
      <c r="I293" s="53" t="s">
        <v>245</v>
      </c>
      <c r="J293" s="53" t="s">
        <v>259</v>
      </c>
      <c r="K293" s="49" t="s">
        <v>315</v>
      </c>
      <c r="L293" s="49" t="s">
        <v>197</v>
      </c>
      <c r="M293" s="49" t="s">
        <v>197</v>
      </c>
      <c r="N293" s="49" t="s">
        <v>456</v>
      </c>
      <c r="O293" s="49" t="s">
        <v>470</v>
      </c>
      <c r="P293" s="54" t="s">
        <v>200</v>
      </c>
      <c r="Q293" s="49" t="s">
        <v>201</v>
      </c>
      <c r="R293" s="49" t="s">
        <v>217</v>
      </c>
    </row>
    <row r="294" spans="1:18">
      <c r="A294" s="49">
        <v>181</v>
      </c>
      <c r="B294" s="49" t="s">
        <v>435</v>
      </c>
      <c r="C294" s="49" t="s">
        <v>445</v>
      </c>
      <c r="D294" s="50" t="s">
        <v>446</v>
      </c>
      <c r="E294" s="51" t="s">
        <v>231</v>
      </c>
      <c r="F294" s="55" t="s">
        <v>447</v>
      </c>
      <c r="G294" s="52" t="s">
        <v>517</v>
      </c>
      <c r="H294" s="52" t="s">
        <v>313</v>
      </c>
      <c r="I294" s="53" t="s">
        <v>245</v>
      </c>
      <c r="J294" s="53" t="s">
        <v>638</v>
      </c>
      <c r="K294" s="49" t="s">
        <v>236</v>
      </c>
      <c r="L294" s="49" t="s">
        <v>197</v>
      </c>
      <c r="M294" s="49" t="s">
        <v>197</v>
      </c>
      <c r="N294" s="49"/>
      <c r="O294" s="49" t="s">
        <v>450</v>
      </c>
      <c r="P294" s="54" t="s">
        <v>200</v>
      </c>
      <c r="Q294" s="49" t="s">
        <v>201</v>
      </c>
      <c r="R294" s="49" t="s">
        <v>217</v>
      </c>
    </row>
    <row r="295" spans="1:18">
      <c r="A295" s="49">
        <v>182</v>
      </c>
      <c r="B295" s="49" t="s">
        <v>435</v>
      </c>
      <c r="C295" s="49" t="s">
        <v>445</v>
      </c>
      <c r="D295" s="50" t="s">
        <v>446</v>
      </c>
      <c r="E295" s="51" t="s">
        <v>231</v>
      </c>
      <c r="F295" s="55" t="s">
        <v>447</v>
      </c>
      <c r="G295" s="52" t="s">
        <v>655</v>
      </c>
      <c r="H295" s="52" t="s">
        <v>313</v>
      </c>
      <c r="I295" s="53" t="s">
        <v>245</v>
      </c>
      <c r="J295" s="53" t="s">
        <v>623</v>
      </c>
      <c r="K295" s="49" t="s">
        <v>194</v>
      </c>
      <c r="L295" s="49" t="s">
        <v>197</v>
      </c>
      <c r="M295" s="49" t="s">
        <v>197</v>
      </c>
      <c r="N295" s="49"/>
      <c r="O295" s="49" t="s">
        <v>450</v>
      </c>
      <c r="P295" s="54" t="s">
        <v>200</v>
      </c>
      <c r="Q295" s="49" t="s">
        <v>228</v>
      </c>
      <c r="R295" s="54" t="s">
        <v>200</v>
      </c>
    </row>
    <row r="296" spans="1:18">
      <c r="A296" s="49">
        <v>183</v>
      </c>
      <c r="B296" s="49" t="s">
        <v>435</v>
      </c>
      <c r="C296" s="49" t="s">
        <v>445</v>
      </c>
      <c r="D296" s="50" t="s">
        <v>446</v>
      </c>
      <c r="E296" s="51" t="s">
        <v>231</v>
      </c>
      <c r="F296" s="55" t="s">
        <v>447</v>
      </c>
      <c r="G296" s="52" t="s">
        <v>489</v>
      </c>
      <c r="H296" s="52" t="s">
        <v>313</v>
      </c>
      <c r="I296" s="53" t="s">
        <v>194</v>
      </c>
      <c r="J296" s="53" t="s">
        <v>581</v>
      </c>
      <c r="K296" s="49" t="s">
        <v>194</v>
      </c>
      <c r="L296" s="49" t="s">
        <v>197</v>
      </c>
      <c r="M296" s="49" t="s">
        <v>197</v>
      </c>
      <c r="N296" s="49"/>
      <c r="O296" s="49" t="s">
        <v>450</v>
      </c>
      <c r="P296" s="54" t="s">
        <v>200</v>
      </c>
      <c r="Q296" s="49" t="s">
        <v>201</v>
      </c>
      <c r="R296" s="49" t="s">
        <v>496</v>
      </c>
    </row>
    <row r="297" spans="1:18">
      <c r="A297" s="49">
        <v>184</v>
      </c>
      <c r="B297" s="49" t="s">
        <v>435</v>
      </c>
      <c r="C297" s="49" t="s">
        <v>445</v>
      </c>
      <c r="D297" s="50" t="s">
        <v>446</v>
      </c>
      <c r="E297" s="51" t="s">
        <v>231</v>
      </c>
      <c r="F297" s="55" t="s">
        <v>447</v>
      </c>
      <c r="G297" s="52" t="s">
        <v>489</v>
      </c>
      <c r="H297" s="52" t="s">
        <v>313</v>
      </c>
      <c r="I297" s="53" t="s">
        <v>331</v>
      </c>
      <c r="J297" s="53" t="s">
        <v>581</v>
      </c>
      <c r="K297" s="49" t="s">
        <v>213</v>
      </c>
      <c r="L297" s="49" t="s">
        <v>197</v>
      </c>
      <c r="M297" s="49" t="s">
        <v>197</v>
      </c>
      <c r="N297" s="49"/>
      <c r="O297" s="49" t="s">
        <v>450</v>
      </c>
      <c r="P297" s="54" t="s">
        <v>200</v>
      </c>
      <c r="Q297" s="49" t="s">
        <v>201</v>
      </c>
      <c r="R297" s="49" t="s">
        <v>217</v>
      </c>
    </row>
    <row r="298" spans="1:18">
      <c r="A298" s="49">
        <v>185</v>
      </c>
      <c r="B298" s="49" t="s">
        <v>435</v>
      </c>
      <c r="C298" s="49" t="s">
        <v>445</v>
      </c>
      <c r="D298" s="50" t="s">
        <v>446</v>
      </c>
      <c r="E298" s="51" t="s">
        <v>231</v>
      </c>
      <c r="F298" s="55" t="s">
        <v>447</v>
      </c>
      <c r="G298" s="52" t="s">
        <v>656</v>
      </c>
      <c r="H298" s="52" t="s">
        <v>313</v>
      </c>
      <c r="I298" s="53" t="s">
        <v>331</v>
      </c>
      <c r="J298" s="53" t="s">
        <v>657</v>
      </c>
      <c r="K298" s="49" t="s">
        <v>213</v>
      </c>
      <c r="L298" s="49" t="s">
        <v>197</v>
      </c>
      <c r="M298" s="49" t="s">
        <v>197</v>
      </c>
      <c r="N298" s="49"/>
      <c r="O298" s="49" t="s">
        <v>450</v>
      </c>
      <c r="P298" s="54" t="s">
        <v>200</v>
      </c>
      <c r="Q298" s="49" t="s">
        <v>201</v>
      </c>
      <c r="R298" s="49" t="s">
        <v>217</v>
      </c>
    </row>
    <row r="299" spans="1:18">
      <c r="A299" s="49">
        <v>186</v>
      </c>
      <c r="B299" s="49" t="s">
        <v>435</v>
      </c>
      <c r="C299" s="49" t="s">
        <v>436</v>
      </c>
      <c r="D299" s="50" t="s">
        <v>437</v>
      </c>
      <c r="E299" s="51" t="s">
        <v>231</v>
      </c>
      <c r="F299" s="55" t="s">
        <v>438</v>
      </c>
      <c r="G299" s="52" t="s">
        <v>439</v>
      </c>
      <c r="H299" s="52" t="s">
        <v>313</v>
      </c>
      <c r="I299" s="53" t="s">
        <v>267</v>
      </c>
      <c r="J299" s="53" t="s">
        <v>415</v>
      </c>
      <c r="K299" s="49" t="s">
        <v>257</v>
      </c>
      <c r="L299" s="49" t="s">
        <v>214</v>
      </c>
      <c r="M299" s="49" t="s">
        <v>197</v>
      </c>
      <c r="N299" s="49" t="s">
        <v>440</v>
      </c>
      <c r="O299" s="49" t="s">
        <v>441</v>
      </c>
      <c r="P299" s="54" t="s">
        <v>200</v>
      </c>
      <c r="Q299" s="49" t="s">
        <v>201</v>
      </c>
      <c r="R299" s="49" t="s">
        <v>217</v>
      </c>
    </row>
    <row r="300" spans="1:18">
      <c r="A300" s="49">
        <v>187</v>
      </c>
      <c r="B300" s="49" t="s">
        <v>435</v>
      </c>
      <c r="C300" s="49" t="s">
        <v>445</v>
      </c>
      <c r="D300" s="50" t="s">
        <v>446</v>
      </c>
      <c r="E300" s="51" t="s">
        <v>231</v>
      </c>
      <c r="F300" s="55" t="s">
        <v>447</v>
      </c>
      <c r="G300" s="52" t="s">
        <v>600</v>
      </c>
      <c r="H300" s="52" t="s">
        <v>313</v>
      </c>
      <c r="I300" s="53" t="s">
        <v>267</v>
      </c>
      <c r="J300" s="53" t="s">
        <v>658</v>
      </c>
      <c r="K300" s="49" t="s">
        <v>196</v>
      </c>
      <c r="L300" s="49" t="s">
        <v>197</v>
      </c>
      <c r="M300" s="49" t="s">
        <v>197</v>
      </c>
      <c r="N300" s="49"/>
      <c r="O300" s="49" t="s">
        <v>450</v>
      </c>
      <c r="P300" s="54" t="s">
        <v>200</v>
      </c>
      <c r="Q300" s="49" t="s">
        <v>201</v>
      </c>
      <c r="R300" s="49" t="s">
        <v>217</v>
      </c>
    </row>
    <row r="301" spans="1:18">
      <c r="A301" s="49">
        <v>188</v>
      </c>
      <c r="B301" s="49" t="s">
        <v>435</v>
      </c>
      <c r="C301" s="49" t="s">
        <v>436</v>
      </c>
      <c r="D301" s="50" t="s">
        <v>437</v>
      </c>
      <c r="E301" s="51" t="s">
        <v>231</v>
      </c>
      <c r="F301" s="55" t="s">
        <v>438</v>
      </c>
      <c r="G301" s="52" t="s">
        <v>507</v>
      </c>
      <c r="H301" s="52" t="s">
        <v>313</v>
      </c>
      <c r="I301" s="53" t="s">
        <v>270</v>
      </c>
      <c r="J301" s="53" t="s">
        <v>587</v>
      </c>
      <c r="K301" s="49" t="s">
        <v>300</v>
      </c>
      <c r="L301" s="49" t="s">
        <v>197</v>
      </c>
      <c r="M301" s="49" t="s">
        <v>197</v>
      </c>
      <c r="N301" s="49" t="s">
        <v>440</v>
      </c>
      <c r="O301" s="49" t="s">
        <v>441</v>
      </c>
      <c r="P301" s="54" t="s">
        <v>200</v>
      </c>
      <c r="Q301" s="49" t="s">
        <v>201</v>
      </c>
      <c r="R301" s="49" t="s">
        <v>217</v>
      </c>
    </row>
    <row r="302" spans="1:18">
      <c r="A302" s="49">
        <v>189</v>
      </c>
      <c r="B302" s="49" t="s">
        <v>435</v>
      </c>
      <c r="C302" s="49" t="s">
        <v>445</v>
      </c>
      <c r="D302" s="50" t="s">
        <v>446</v>
      </c>
      <c r="E302" s="51" t="s">
        <v>231</v>
      </c>
      <c r="F302" s="55" t="s">
        <v>447</v>
      </c>
      <c r="G302" s="52" t="s">
        <v>489</v>
      </c>
      <c r="H302" s="52" t="s">
        <v>313</v>
      </c>
      <c r="I302" s="53" t="s">
        <v>354</v>
      </c>
      <c r="J302" s="53" t="s">
        <v>472</v>
      </c>
      <c r="K302" s="49" t="s">
        <v>257</v>
      </c>
      <c r="L302" s="49" t="s">
        <v>197</v>
      </c>
      <c r="M302" s="49" t="s">
        <v>197</v>
      </c>
      <c r="N302" s="49"/>
      <c r="O302" s="49" t="s">
        <v>450</v>
      </c>
      <c r="P302" s="54" t="s">
        <v>200</v>
      </c>
      <c r="Q302" s="49" t="s">
        <v>201</v>
      </c>
      <c r="R302" s="49" t="s">
        <v>217</v>
      </c>
    </row>
    <row r="303" spans="1:18">
      <c r="A303" s="49">
        <v>190</v>
      </c>
      <c r="B303" s="49" t="s">
        <v>435</v>
      </c>
      <c r="C303" s="49" t="s">
        <v>467</v>
      </c>
      <c r="D303" s="50" t="s">
        <v>459</v>
      </c>
      <c r="E303" s="51" t="s">
        <v>280</v>
      </c>
      <c r="F303" s="55" t="s">
        <v>468</v>
      </c>
      <c r="G303" s="52" t="s">
        <v>628</v>
      </c>
      <c r="H303" s="52" t="s">
        <v>313</v>
      </c>
      <c r="I303" s="53" t="s">
        <v>354</v>
      </c>
      <c r="J303" s="53" t="s">
        <v>301</v>
      </c>
      <c r="K303" s="49" t="s">
        <v>300</v>
      </c>
      <c r="L303" s="49" t="s">
        <v>214</v>
      </c>
      <c r="M303" s="49" t="s">
        <v>197</v>
      </c>
      <c r="N303" s="49" t="s">
        <v>456</v>
      </c>
      <c r="O303" s="49" t="s">
        <v>470</v>
      </c>
      <c r="P303" s="54" t="s">
        <v>200</v>
      </c>
      <c r="Q303" s="49" t="s">
        <v>201</v>
      </c>
      <c r="R303" s="49" t="s">
        <v>217</v>
      </c>
    </row>
    <row r="304" spans="1:18">
      <c r="A304" s="49">
        <v>191</v>
      </c>
      <c r="B304" s="49" t="s">
        <v>435</v>
      </c>
      <c r="C304" s="49" t="s">
        <v>445</v>
      </c>
      <c r="D304" s="50" t="s">
        <v>446</v>
      </c>
      <c r="E304" s="51" t="s">
        <v>231</v>
      </c>
      <c r="F304" s="55" t="s">
        <v>447</v>
      </c>
      <c r="G304" s="52" t="s">
        <v>517</v>
      </c>
      <c r="H304" s="52" t="s">
        <v>313</v>
      </c>
      <c r="I304" s="53" t="s">
        <v>354</v>
      </c>
      <c r="J304" s="53" t="s">
        <v>650</v>
      </c>
      <c r="K304" s="49" t="s">
        <v>383</v>
      </c>
      <c r="L304" s="49" t="s">
        <v>197</v>
      </c>
      <c r="M304" s="49" t="s">
        <v>197</v>
      </c>
      <c r="N304" s="49"/>
      <c r="O304" s="49" t="s">
        <v>450</v>
      </c>
      <c r="P304" s="54" t="s">
        <v>200</v>
      </c>
      <c r="Q304" s="49" t="s">
        <v>201</v>
      </c>
      <c r="R304" s="49" t="s">
        <v>217</v>
      </c>
    </row>
    <row r="305" spans="1:18">
      <c r="A305" s="49">
        <v>192</v>
      </c>
      <c r="B305" s="49" t="s">
        <v>435</v>
      </c>
      <c r="C305" s="49" t="s">
        <v>445</v>
      </c>
      <c r="D305" s="50" t="s">
        <v>446</v>
      </c>
      <c r="E305" s="51" t="s">
        <v>231</v>
      </c>
      <c r="F305" s="55" t="s">
        <v>447</v>
      </c>
      <c r="G305" s="52" t="s">
        <v>659</v>
      </c>
      <c r="H305" s="52" t="s">
        <v>313</v>
      </c>
      <c r="I305" s="53" t="s">
        <v>354</v>
      </c>
      <c r="J305" s="53" t="s">
        <v>660</v>
      </c>
      <c r="K305" s="49" t="s">
        <v>288</v>
      </c>
      <c r="L305" s="49" t="s">
        <v>197</v>
      </c>
      <c r="M305" s="49" t="s">
        <v>197</v>
      </c>
      <c r="N305" s="49"/>
      <c r="O305" s="49" t="s">
        <v>450</v>
      </c>
      <c r="P305" s="54" t="s">
        <v>200</v>
      </c>
      <c r="Q305" s="49" t="s">
        <v>228</v>
      </c>
      <c r="R305" s="54" t="s">
        <v>200</v>
      </c>
    </row>
    <row r="306" spans="1:18">
      <c r="A306" s="49">
        <v>193</v>
      </c>
      <c r="B306" s="49" t="s">
        <v>435</v>
      </c>
      <c r="C306" s="49" t="s">
        <v>499</v>
      </c>
      <c r="D306" s="50" t="s">
        <v>500</v>
      </c>
      <c r="E306" s="51" t="s">
        <v>231</v>
      </c>
      <c r="F306" s="55" t="s">
        <v>501</v>
      </c>
      <c r="G306" s="52" t="s">
        <v>502</v>
      </c>
      <c r="H306" s="52" t="s">
        <v>313</v>
      </c>
      <c r="I306" s="53" t="s">
        <v>211</v>
      </c>
      <c r="J306" s="53" t="s">
        <v>596</v>
      </c>
      <c r="K306" s="49" t="s">
        <v>276</v>
      </c>
      <c r="L306" s="49" t="s">
        <v>197</v>
      </c>
      <c r="M306" s="49" t="s">
        <v>197</v>
      </c>
      <c r="N306" s="49" t="s">
        <v>237</v>
      </c>
      <c r="O306" s="49" t="s">
        <v>504</v>
      </c>
      <c r="P306" s="54" t="s">
        <v>200</v>
      </c>
      <c r="Q306" s="49" t="s">
        <v>201</v>
      </c>
      <c r="R306" s="49" t="s">
        <v>217</v>
      </c>
    </row>
    <row r="307" spans="1:18">
      <c r="A307" s="49">
        <v>194</v>
      </c>
      <c r="B307" s="49" t="s">
        <v>435</v>
      </c>
      <c r="C307" s="49" t="s">
        <v>548</v>
      </c>
      <c r="D307" s="50" t="s">
        <v>459</v>
      </c>
      <c r="E307" s="51" t="s">
        <v>231</v>
      </c>
      <c r="F307" s="55" t="s">
        <v>549</v>
      </c>
      <c r="G307" s="52" t="s">
        <v>550</v>
      </c>
      <c r="H307" s="52" t="s">
        <v>313</v>
      </c>
      <c r="I307" s="53" t="s">
        <v>211</v>
      </c>
      <c r="J307" s="53" t="s">
        <v>301</v>
      </c>
      <c r="K307" s="49" t="s">
        <v>213</v>
      </c>
      <c r="L307" s="49" t="s">
        <v>197</v>
      </c>
      <c r="M307" s="49" t="s">
        <v>197</v>
      </c>
      <c r="N307" s="49" t="s">
        <v>477</v>
      </c>
      <c r="O307" s="49" t="s">
        <v>551</v>
      </c>
      <c r="P307" s="54" t="s">
        <v>200</v>
      </c>
      <c r="Q307" s="49" t="s">
        <v>201</v>
      </c>
      <c r="R307" s="49" t="s">
        <v>217</v>
      </c>
    </row>
    <row r="308" spans="1:18">
      <c r="A308" s="49">
        <v>195</v>
      </c>
      <c r="B308" s="49" t="s">
        <v>435</v>
      </c>
      <c r="C308" s="49" t="s">
        <v>467</v>
      </c>
      <c r="D308" s="50" t="s">
        <v>459</v>
      </c>
      <c r="E308" s="51" t="s">
        <v>280</v>
      </c>
      <c r="F308" s="55" t="s">
        <v>468</v>
      </c>
      <c r="G308" s="52" t="s">
        <v>469</v>
      </c>
      <c r="H308" s="52" t="s">
        <v>313</v>
      </c>
      <c r="I308" s="53" t="s">
        <v>211</v>
      </c>
      <c r="J308" s="53" t="s">
        <v>299</v>
      </c>
      <c r="K308" s="49" t="s">
        <v>194</v>
      </c>
      <c r="L308" s="49" t="s">
        <v>197</v>
      </c>
      <c r="M308" s="49" t="s">
        <v>197</v>
      </c>
      <c r="N308" s="49" t="s">
        <v>456</v>
      </c>
      <c r="O308" s="49" t="s">
        <v>470</v>
      </c>
      <c r="P308" s="54" t="s">
        <v>661</v>
      </c>
      <c r="Q308" s="49" t="s">
        <v>201</v>
      </c>
      <c r="R308" s="49" t="s">
        <v>662</v>
      </c>
    </row>
    <row r="309" spans="1:18">
      <c r="A309" s="49">
        <v>196</v>
      </c>
      <c r="B309" s="49" t="s">
        <v>435</v>
      </c>
      <c r="C309" s="49" t="s">
        <v>436</v>
      </c>
      <c r="D309" s="50" t="s">
        <v>437</v>
      </c>
      <c r="E309" s="51" t="s">
        <v>231</v>
      </c>
      <c r="F309" s="55" t="s">
        <v>438</v>
      </c>
      <c r="G309" s="52" t="s">
        <v>507</v>
      </c>
      <c r="H309" s="52" t="s">
        <v>313</v>
      </c>
      <c r="I309" s="53" t="s">
        <v>211</v>
      </c>
      <c r="J309" s="53" t="s">
        <v>575</v>
      </c>
      <c r="K309" s="49" t="s">
        <v>257</v>
      </c>
      <c r="L309" s="49" t="s">
        <v>197</v>
      </c>
      <c r="M309" s="49" t="s">
        <v>197</v>
      </c>
      <c r="N309" s="49" t="s">
        <v>440</v>
      </c>
      <c r="O309" s="49" t="s">
        <v>441</v>
      </c>
      <c r="P309" s="54" t="s">
        <v>200</v>
      </c>
      <c r="Q309" s="49" t="s">
        <v>201</v>
      </c>
      <c r="R309" s="49" t="s">
        <v>217</v>
      </c>
    </row>
    <row r="310" spans="1:18">
      <c r="A310" s="49">
        <v>197</v>
      </c>
      <c r="B310" s="49" t="s">
        <v>435</v>
      </c>
      <c r="C310" s="49" t="s">
        <v>445</v>
      </c>
      <c r="D310" s="50" t="s">
        <v>446</v>
      </c>
      <c r="E310" s="51" t="s">
        <v>231</v>
      </c>
      <c r="F310" s="55" t="s">
        <v>447</v>
      </c>
      <c r="G310" s="52" t="s">
        <v>489</v>
      </c>
      <c r="H310" s="52" t="s">
        <v>313</v>
      </c>
      <c r="I310" s="53" t="s">
        <v>544</v>
      </c>
      <c r="J310" s="53" t="s">
        <v>581</v>
      </c>
      <c r="K310" s="49" t="s">
        <v>288</v>
      </c>
      <c r="L310" s="49" t="s">
        <v>197</v>
      </c>
      <c r="M310" s="49" t="s">
        <v>197</v>
      </c>
      <c r="N310" s="49"/>
      <c r="O310" s="49" t="s">
        <v>450</v>
      </c>
      <c r="P310" s="54" t="s">
        <v>200</v>
      </c>
      <c r="Q310" s="49" t="s">
        <v>201</v>
      </c>
      <c r="R310" s="49" t="s">
        <v>217</v>
      </c>
    </row>
    <row r="311" spans="1:18">
      <c r="A311" s="49">
        <v>198</v>
      </c>
      <c r="B311" s="49" t="s">
        <v>435</v>
      </c>
      <c r="C311" s="49" t="s">
        <v>451</v>
      </c>
      <c r="D311" s="50" t="s">
        <v>452</v>
      </c>
      <c r="E311" s="51" t="s">
        <v>280</v>
      </c>
      <c r="F311" s="55" t="s">
        <v>453</v>
      </c>
      <c r="G311" s="52" t="s">
        <v>454</v>
      </c>
      <c r="H311" s="52" t="s">
        <v>313</v>
      </c>
      <c r="I311" s="53" t="s">
        <v>544</v>
      </c>
      <c r="J311" s="53" t="s">
        <v>455</v>
      </c>
      <c r="K311" s="49" t="s">
        <v>288</v>
      </c>
      <c r="L311" s="49" t="s">
        <v>197</v>
      </c>
      <c r="M311" s="49" t="s">
        <v>197</v>
      </c>
      <c r="N311" s="49" t="s">
        <v>456</v>
      </c>
      <c r="O311" s="49" t="s">
        <v>457</v>
      </c>
      <c r="P311" s="54" t="s">
        <v>200</v>
      </c>
      <c r="Q311" s="49" t="s">
        <v>201</v>
      </c>
      <c r="R311" s="49" t="s">
        <v>217</v>
      </c>
    </row>
    <row r="312" spans="1:18">
      <c r="A312" s="49">
        <v>199</v>
      </c>
      <c r="B312" s="49" t="s">
        <v>435</v>
      </c>
      <c r="C312" s="49" t="s">
        <v>479</v>
      </c>
      <c r="D312" s="50" t="s">
        <v>480</v>
      </c>
      <c r="E312" s="51" t="s">
        <v>241</v>
      </c>
      <c r="F312" s="55" t="s">
        <v>481</v>
      </c>
      <c r="G312" s="52" t="s">
        <v>522</v>
      </c>
      <c r="H312" s="52" t="s">
        <v>313</v>
      </c>
      <c r="I312" s="53" t="s">
        <v>544</v>
      </c>
      <c r="J312" s="53" t="s">
        <v>508</v>
      </c>
      <c r="K312" s="49" t="s">
        <v>257</v>
      </c>
      <c r="L312" s="49" t="s">
        <v>197</v>
      </c>
      <c r="M312" s="49" t="s">
        <v>197</v>
      </c>
      <c r="N312" s="49" t="s">
        <v>484</v>
      </c>
      <c r="O312" s="49" t="s">
        <v>485</v>
      </c>
      <c r="P312" s="54" t="s">
        <v>200</v>
      </c>
      <c r="Q312" s="49" t="s">
        <v>201</v>
      </c>
      <c r="R312" s="49" t="s">
        <v>217</v>
      </c>
    </row>
    <row r="313" spans="1:18">
      <c r="A313" s="49">
        <v>200</v>
      </c>
      <c r="B313" s="49" t="s">
        <v>435</v>
      </c>
      <c r="C313" s="49" t="s">
        <v>445</v>
      </c>
      <c r="D313" s="50" t="s">
        <v>446</v>
      </c>
      <c r="E313" s="51" t="s">
        <v>231</v>
      </c>
      <c r="F313" s="55" t="s">
        <v>447</v>
      </c>
      <c r="G313" s="52" t="s">
        <v>622</v>
      </c>
      <c r="H313" s="52" t="s">
        <v>313</v>
      </c>
      <c r="I313" s="53" t="s">
        <v>544</v>
      </c>
      <c r="J313" s="53" t="s">
        <v>641</v>
      </c>
      <c r="K313" s="49" t="s">
        <v>260</v>
      </c>
      <c r="L313" s="49" t="s">
        <v>197</v>
      </c>
      <c r="M313" s="49" t="s">
        <v>197</v>
      </c>
      <c r="N313" s="49"/>
      <c r="O313" s="49" t="s">
        <v>450</v>
      </c>
      <c r="P313" s="54" t="s">
        <v>200</v>
      </c>
      <c r="Q313" s="49" t="s">
        <v>201</v>
      </c>
      <c r="R313" s="49" t="s">
        <v>217</v>
      </c>
    </row>
    <row r="314" spans="1:18">
      <c r="A314" s="49">
        <v>201</v>
      </c>
      <c r="B314" s="49" t="s">
        <v>435</v>
      </c>
      <c r="C314" s="49" t="s">
        <v>445</v>
      </c>
      <c r="D314" s="50" t="s">
        <v>446</v>
      </c>
      <c r="E314" s="51" t="s">
        <v>231</v>
      </c>
      <c r="F314" s="55" t="s">
        <v>447</v>
      </c>
      <c r="G314" s="52" t="s">
        <v>567</v>
      </c>
      <c r="H314" s="52" t="s">
        <v>313</v>
      </c>
      <c r="I314" s="53" t="s">
        <v>544</v>
      </c>
      <c r="J314" s="53" t="s">
        <v>650</v>
      </c>
      <c r="K314" s="49" t="s">
        <v>236</v>
      </c>
      <c r="L314" s="49" t="s">
        <v>197</v>
      </c>
      <c r="M314" s="49" t="s">
        <v>214</v>
      </c>
      <c r="N314" s="49"/>
      <c r="O314" s="49" t="s">
        <v>450</v>
      </c>
      <c r="P314" s="54" t="s">
        <v>200</v>
      </c>
      <c r="Q314" s="49" t="s">
        <v>201</v>
      </c>
      <c r="R314" s="49" t="s">
        <v>217</v>
      </c>
    </row>
    <row r="315" spans="1:18">
      <c r="A315" s="49">
        <v>202</v>
      </c>
      <c r="B315" s="49" t="s">
        <v>435</v>
      </c>
      <c r="C315" s="54" t="s">
        <v>509</v>
      </c>
      <c r="D315" s="50" t="s">
        <v>510</v>
      </c>
      <c r="E315" s="51" t="s">
        <v>231</v>
      </c>
      <c r="F315" s="55" t="s">
        <v>511</v>
      </c>
      <c r="G315" s="52" t="s">
        <v>532</v>
      </c>
      <c r="H315" s="52" t="s">
        <v>313</v>
      </c>
      <c r="I315" s="53" t="s">
        <v>544</v>
      </c>
      <c r="J315" s="53" t="s">
        <v>494</v>
      </c>
      <c r="K315" s="49" t="s">
        <v>307</v>
      </c>
      <c r="L315" s="49" t="s">
        <v>197</v>
      </c>
      <c r="M315" s="49" t="s">
        <v>214</v>
      </c>
      <c r="N315" s="49" t="s">
        <v>440</v>
      </c>
      <c r="O315" s="49" t="s">
        <v>514</v>
      </c>
      <c r="P315" s="54" t="s">
        <v>200</v>
      </c>
      <c r="Q315" s="49" t="s">
        <v>201</v>
      </c>
      <c r="R315" s="49" t="s">
        <v>217</v>
      </c>
    </row>
    <row r="316" spans="1:18">
      <c r="A316" s="49">
        <v>203</v>
      </c>
      <c r="B316" s="49" t="s">
        <v>435</v>
      </c>
      <c r="C316" s="49" t="s">
        <v>445</v>
      </c>
      <c r="D316" s="50" t="s">
        <v>446</v>
      </c>
      <c r="E316" s="51" t="s">
        <v>231</v>
      </c>
      <c r="F316" s="55" t="s">
        <v>447</v>
      </c>
      <c r="G316" s="52" t="s">
        <v>663</v>
      </c>
      <c r="H316" s="52" t="s">
        <v>336</v>
      </c>
      <c r="I316" s="53" t="s">
        <v>339</v>
      </c>
      <c r="J316" s="53" t="s">
        <v>664</v>
      </c>
      <c r="K316" s="49" t="s">
        <v>315</v>
      </c>
      <c r="L316" s="49" t="s">
        <v>197</v>
      </c>
      <c r="M316" s="49" t="s">
        <v>197</v>
      </c>
      <c r="N316" s="49"/>
      <c r="O316" s="49" t="s">
        <v>450</v>
      </c>
      <c r="P316" s="54" t="s">
        <v>200</v>
      </c>
      <c r="Q316" s="49" t="s">
        <v>201</v>
      </c>
      <c r="R316" s="49" t="s">
        <v>217</v>
      </c>
    </row>
    <row r="317" spans="1:18">
      <c r="A317" s="49">
        <v>204</v>
      </c>
      <c r="B317" s="49" t="s">
        <v>435</v>
      </c>
      <c r="C317" s="49" t="s">
        <v>445</v>
      </c>
      <c r="D317" s="50" t="s">
        <v>446</v>
      </c>
      <c r="E317" s="51" t="s">
        <v>231</v>
      </c>
      <c r="F317" s="55" t="s">
        <v>447</v>
      </c>
      <c r="G317" s="52" t="s">
        <v>632</v>
      </c>
      <c r="H317" s="52" t="s">
        <v>336</v>
      </c>
      <c r="I317" s="53" t="s">
        <v>357</v>
      </c>
      <c r="J317" s="53" t="s">
        <v>259</v>
      </c>
      <c r="K317" s="49" t="s">
        <v>194</v>
      </c>
      <c r="L317" s="49" t="s">
        <v>197</v>
      </c>
      <c r="M317" s="49" t="s">
        <v>197</v>
      </c>
      <c r="N317" s="49"/>
      <c r="O317" s="49" t="s">
        <v>450</v>
      </c>
      <c r="P317" s="54" t="s">
        <v>200</v>
      </c>
      <c r="Q317" s="49" t="s">
        <v>201</v>
      </c>
      <c r="R317" s="49" t="s">
        <v>217</v>
      </c>
    </row>
    <row r="318" spans="1:18">
      <c r="A318" s="49">
        <v>205</v>
      </c>
      <c r="B318" s="49" t="s">
        <v>435</v>
      </c>
      <c r="C318" s="49" t="s">
        <v>473</v>
      </c>
      <c r="D318" s="50" t="s">
        <v>459</v>
      </c>
      <c r="E318" s="51" t="s">
        <v>303</v>
      </c>
      <c r="F318" s="55" t="s">
        <v>474</v>
      </c>
      <c r="G318" s="52" t="s">
        <v>580</v>
      </c>
      <c r="H318" s="52" t="s">
        <v>336</v>
      </c>
      <c r="I318" s="53" t="s">
        <v>223</v>
      </c>
      <c r="J318" s="53" t="s">
        <v>533</v>
      </c>
      <c r="K318" s="49" t="s">
        <v>194</v>
      </c>
      <c r="L318" s="49" t="s">
        <v>197</v>
      </c>
      <c r="M318" s="49" t="s">
        <v>197</v>
      </c>
      <c r="N318" s="49" t="s">
        <v>477</v>
      </c>
      <c r="O318" s="49" t="s">
        <v>478</v>
      </c>
      <c r="P318" s="54" t="s">
        <v>200</v>
      </c>
      <c r="Q318" s="49" t="s">
        <v>201</v>
      </c>
      <c r="R318" s="49" t="s">
        <v>217</v>
      </c>
    </row>
    <row r="319" spans="1:18">
      <c r="A319" s="49">
        <v>206</v>
      </c>
      <c r="B319" s="49" t="s">
        <v>435</v>
      </c>
      <c r="C319" s="49" t="s">
        <v>499</v>
      </c>
      <c r="D319" s="50" t="s">
        <v>500</v>
      </c>
      <c r="E319" s="51" t="s">
        <v>231</v>
      </c>
      <c r="F319" s="55" t="s">
        <v>501</v>
      </c>
      <c r="G319" s="52" t="s">
        <v>515</v>
      </c>
      <c r="H319" s="52" t="s">
        <v>336</v>
      </c>
      <c r="I319" s="53" t="s">
        <v>314</v>
      </c>
      <c r="J319" s="53" t="s">
        <v>256</v>
      </c>
      <c r="K319" s="49" t="s">
        <v>213</v>
      </c>
      <c r="L319" s="49" t="s">
        <v>197</v>
      </c>
      <c r="M319" s="49" t="s">
        <v>197</v>
      </c>
      <c r="N319" s="49" t="s">
        <v>237</v>
      </c>
      <c r="O319" s="49" t="s">
        <v>504</v>
      </c>
      <c r="P319" s="54" t="s">
        <v>200</v>
      </c>
      <c r="Q319" s="49" t="s">
        <v>201</v>
      </c>
      <c r="R319" s="49" t="s">
        <v>217</v>
      </c>
    </row>
    <row r="320" spans="1:18">
      <c r="A320" s="49">
        <v>207</v>
      </c>
      <c r="B320" s="49" t="s">
        <v>435</v>
      </c>
      <c r="C320" s="49" t="s">
        <v>445</v>
      </c>
      <c r="D320" s="50" t="s">
        <v>446</v>
      </c>
      <c r="E320" s="51" t="s">
        <v>231</v>
      </c>
      <c r="F320" s="55" t="s">
        <v>447</v>
      </c>
      <c r="G320" s="52" t="s">
        <v>632</v>
      </c>
      <c r="H320" s="52" t="s">
        <v>336</v>
      </c>
      <c r="I320" s="53" t="s">
        <v>314</v>
      </c>
      <c r="J320" s="53" t="s">
        <v>259</v>
      </c>
      <c r="K320" s="49" t="s">
        <v>260</v>
      </c>
      <c r="L320" s="49" t="s">
        <v>197</v>
      </c>
      <c r="M320" s="49" t="s">
        <v>214</v>
      </c>
      <c r="N320" s="49"/>
      <c r="O320" s="49" t="s">
        <v>450</v>
      </c>
      <c r="P320" s="54" t="s">
        <v>200</v>
      </c>
      <c r="Q320" s="49" t="s">
        <v>201</v>
      </c>
      <c r="R320" s="49" t="s">
        <v>217</v>
      </c>
    </row>
    <row r="321" spans="1:18">
      <c r="A321" s="49">
        <v>208</v>
      </c>
      <c r="B321" s="49" t="s">
        <v>435</v>
      </c>
      <c r="C321" s="49" t="s">
        <v>509</v>
      </c>
      <c r="D321" s="50" t="s">
        <v>510</v>
      </c>
      <c r="E321" s="51" t="s">
        <v>231</v>
      </c>
      <c r="F321" s="55" t="s">
        <v>511</v>
      </c>
      <c r="G321" s="52" t="s">
        <v>602</v>
      </c>
      <c r="H321" s="52" t="s">
        <v>336</v>
      </c>
      <c r="I321" s="53" t="s">
        <v>234</v>
      </c>
      <c r="J321" s="53" t="s">
        <v>528</v>
      </c>
      <c r="K321" s="49" t="s">
        <v>194</v>
      </c>
      <c r="L321" s="49" t="s">
        <v>197</v>
      </c>
      <c r="M321" s="49" t="s">
        <v>197</v>
      </c>
      <c r="N321" s="49" t="s">
        <v>440</v>
      </c>
      <c r="O321" s="49" t="s">
        <v>514</v>
      </c>
      <c r="P321" s="54" t="s">
        <v>200</v>
      </c>
      <c r="Q321" s="49" t="s">
        <v>201</v>
      </c>
      <c r="R321" s="49" t="s">
        <v>217</v>
      </c>
    </row>
    <row r="322" spans="1:18">
      <c r="A322" s="49">
        <v>209</v>
      </c>
      <c r="B322" s="49" t="s">
        <v>435</v>
      </c>
      <c r="C322" s="49" t="s">
        <v>499</v>
      </c>
      <c r="D322" s="50" t="s">
        <v>500</v>
      </c>
      <c r="E322" s="51" t="s">
        <v>231</v>
      </c>
      <c r="F322" s="55" t="s">
        <v>501</v>
      </c>
      <c r="G322" s="52" t="s">
        <v>521</v>
      </c>
      <c r="H322" s="52" t="s">
        <v>336</v>
      </c>
      <c r="I322" s="53" t="s">
        <v>348</v>
      </c>
      <c r="J322" s="53" t="s">
        <v>558</v>
      </c>
      <c r="K322" s="49" t="s">
        <v>196</v>
      </c>
      <c r="L322" s="49" t="s">
        <v>197</v>
      </c>
      <c r="M322" s="49" t="s">
        <v>197</v>
      </c>
      <c r="N322" s="49" t="s">
        <v>237</v>
      </c>
      <c r="O322" s="49" t="s">
        <v>504</v>
      </c>
      <c r="P322" s="54" t="s">
        <v>200</v>
      </c>
      <c r="Q322" s="49" t="s">
        <v>201</v>
      </c>
      <c r="R322" s="49" t="s">
        <v>217</v>
      </c>
    </row>
    <row r="323" spans="1:18">
      <c r="A323" s="49">
        <v>210</v>
      </c>
      <c r="B323" s="49" t="s">
        <v>435</v>
      </c>
      <c r="C323" s="49" t="s">
        <v>499</v>
      </c>
      <c r="D323" s="50" t="s">
        <v>500</v>
      </c>
      <c r="E323" s="51" t="s">
        <v>231</v>
      </c>
      <c r="F323" s="55" t="s">
        <v>501</v>
      </c>
      <c r="G323" s="52" t="s">
        <v>505</v>
      </c>
      <c r="H323" s="52" t="s">
        <v>336</v>
      </c>
      <c r="I323" s="53" t="s">
        <v>348</v>
      </c>
      <c r="J323" s="53" t="s">
        <v>524</v>
      </c>
      <c r="K323" s="49" t="s">
        <v>260</v>
      </c>
      <c r="L323" s="49" t="s">
        <v>197</v>
      </c>
      <c r="M323" s="49" t="s">
        <v>197</v>
      </c>
      <c r="N323" s="49" t="s">
        <v>237</v>
      </c>
      <c r="O323" s="49" t="s">
        <v>504</v>
      </c>
      <c r="P323" s="54" t="s">
        <v>200</v>
      </c>
      <c r="Q323" s="49" t="s">
        <v>201</v>
      </c>
      <c r="R323" s="49" t="s">
        <v>217</v>
      </c>
    </row>
    <row r="324" spans="1:18">
      <c r="A324" s="49">
        <v>211</v>
      </c>
      <c r="B324" s="49" t="s">
        <v>435</v>
      </c>
      <c r="C324" s="49" t="s">
        <v>436</v>
      </c>
      <c r="D324" s="50" t="s">
        <v>437</v>
      </c>
      <c r="E324" s="51" t="s">
        <v>231</v>
      </c>
      <c r="F324" s="55" t="s">
        <v>438</v>
      </c>
      <c r="G324" s="52" t="s">
        <v>439</v>
      </c>
      <c r="H324" s="52" t="s">
        <v>336</v>
      </c>
      <c r="I324" s="53" t="s">
        <v>348</v>
      </c>
      <c r="J324" s="53" t="s">
        <v>665</v>
      </c>
      <c r="K324" s="49" t="s">
        <v>196</v>
      </c>
      <c r="L324" s="49" t="s">
        <v>197</v>
      </c>
      <c r="M324" s="49" t="s">
        <v>197</v>
      </c>
      <c r="N324" s="49" t="s">
        <v>440</v>
      </c>
      <c r="O324" s="49" t="s">
        <v>441</v>
      </c>
      <c r="P324" s="54" t="s">
        <v>200</v>
      </c>
      <c r="Q324" s="49" t="s">
        <v>201</v>
      </c>
      <c r="R324" s="49" t="s">
        <v>217</v>
      </c>
    </row>
    <row r="325" spans="1:18">
      <c r="A325" s="49">
        <v>212</v>
      </c>
      <c r="B325" s="49" t="s">
        <v>435</v>
      </c>
      <c r="C325" s="49" t="s">
        <v>451</v>
      </c>
      <c r="D325" s="50" t="s">
        <v>452</v>
      </c>
      <c r="E325" s="51" t="s">
        <v>280</v>
      </c>
      <c r="F325" s="55" t="s">
        <v>453</v>
      </c>
      <c r="G325" s="52" t="s">
        <v>454</v>
      </c>
      <c r="H325" s="52" t="s">
        <v>336</v>
      </c>
      <c r="I325" s="53" t="s">
        <v>348</v>
      </c>
      <c r="J325" s="53" t="s">
        <v>536</v>
      </c>
      <c r="K325" s="49" t="s">
        <v>295</v>
      </c>
      <c r="L325" s="49" t="s">
        <v>197</v>
      </c>
      <c r="M325" s="49" t="s">
        <v>197</v>
      </c>
      <c r="N325" s="49" t="s">
        <v>456</v>
      </c>
      <c r="O325" s="49" t="s">
        <v>457</v>
      </c>
      <c r="P325" s="54" t="s">
        <v>200</v>
      </c>
      <c r="Q325" s="49" t="s">
        <v>201</v>
      </c>
      <c r="R325" s="49" t="s">
        <v>217</v>
      </c>
    </row>
    <row r="326" spans="1:18">
      <c r="A326" s="49">
        <v>213</v>
      </c>
      <c r="B326" s="49" t="s">
        <v>435</v>
      </c>
      <c r="C326" s="49" t="s">
        <v>445</v>
      </c>
      <c r="D326" s="50" t="s">
        <v>446</v>
      </c>
      <c r="E326" s="51" t="s">
        <v>231</v>
      </c>
      <c r="F326" s="55" t="s">
        <v>447</v>
      </c>
      <c r="G326" s="52" t="s">
        <v>517</v>
      </c>
      <c r="H326" s="52" t="s">
        <v>336</v>
      </c>
      <c r="I326" s="53" t="s">
        <v>348</v>
      </c>
      <c r="J326" s="53" t="s">
        <v>666</v>
      </c>
      <c r="K326" s="49" t="s">
        <v>307</v>
      </c>
      <c r="L326" s="49" t="s">
        <v>197</v>
      </c>
      <c r="M326" s="49" t="s">
        <v>197</v>
      </c>
      <c r="N326" s="49"/>
      <c r="O326" s="49" t="s">
        <v>450</v>
      </c>
      <c r="P326" s="54" t="s">
        <v>200</v>
      </c>
      <c r="Q326" s="49" t="s">
        <v>201</v>
      </c>
      <c r="R326" s="49" t="s">
        <v>217</v>
      </c>
    </row>
    <row r="327" spans="1:18">
      <c r="A327" s="49">
        <v>214</v>
      </c>
      <c r="B327" s="49" t="s">
        <v>435</v>
      </c>
      <c r="C327" s="49" t="s">
        <v>479</v>
      </c>
      <c r="D327" s="50" t="s">
        <v>480</v>
      </c>
      <c r="E327" s="51" t="s">
        <v>241</v>
      </c>
      <c r="F327" s="55" t="s">
        <v>481</v>
      </c>
      <c r="G327" s="52" t="s">
        <v>482</v>
      </c>
      <c r="H327" s="52" t="s">
        <v>336</v>
      </c>
      <c r="I327" s="53" t="s">
        <v>380</v>
      </c>
      <c r="J327" s="53" t="s">
        <v>256</v>
      </c>
      <c r="K327" s="49" t="s">
        <v>315</v>
      </c>
      <c r="L327" s="49" t="s">
        <v>197</v>
      </c>
      <c r="M327" s="49" t="s">
        <v>197</v>
      </c>
      <c r="N327" s="49" t="s">
        <v>484</v>
      </c>
      <c r="O327" s="49" t="s">
        <v>485</v>
      </c>
      <c r="P327" s="54" t="s">
        <v>200</v>
      </c>
      <c r="Q327" s="49" t="s">
        <v>201</v>
      </c>
      <c r="R327" s="49" t="s">
        <v>217</v>
      </c>
    </row>
    <row r="328" spans="1:18">
      <c r="A328" s="49">
        <v>215</v>
      </c>
      <c r="B328" s="49" t="s">
        <v>435</v>
      </c>
      <c r="C328" s="49" t="s">
        <v>445</v>
      </c>
      <c r="D328" s="50" t="s">
        <v>446</v>
      </c>
      <c r="E328" s="51" t="s">
        <v>231</v>
      </c>
      <c r="F328" s="55" t="s">
        <v>447</v>
      </c>
      <c r="G328" s="52" t="s">
        <v>577</v>
      </c>
      <c r="H328" s="52" t="s">
        <v>336</v>
      </c>
      <c r="I328" s="53" t="s">
        <v>252</v>
      </c>
      <c r="J328" s="53" t="s">
        <v>631</v>
      </c>
      <c r="K328" s="49" t="s">
        <v>315</v>
      </c>
      <c r="L328" s="49" t="s">
        <v>197</v>
      </c>
      <c r="M328" s="49" t="s">
        <v>197</v>
      </c>
      <c r="N328" s="49"/>
      <c r="O328" s="49" t="s">
        <v>450</v>
      </c>
      <c r="P328" s="54" t="s">
        <v>667</v>
      </c>
      <c r="Q328" s="49" t="s">
        <v>201</v>
      </c>
      <c r="R328" s="49" t="s">
        <v>217</v>
      </c>
    </row>
    <row r="329" spans="1:18">
      <c r="A329" s="49">
        <v>216</v>
      </c>
      <c r="B329" s="49" t="s">
        <v>435</v>
      </c>
      <c r="C329" s="49" t="s">
        <v>509</v>
      </c>
      <c r="D329" s="50" t="s">
        <v>510</v>
      </c>
      <c r="E329" s="51" t="s">
        <v>231</v>
      </c>
      <c r="F329" s="55" t="s">
        <v>511</v>
      </c>
      <c r="G329" s="52" t="s">
        <v>584</v>
      </c>
      <c r="H329" s="52" t="s">
        <v>336</v>
      </c>
      <c r="I329" s="53" t="s">
        <v>252</v>
      </c>
      <c r="J329" s="53" t="s">
        <v>392</v>
      </c>
      <c r="K329" s="49" t="s">
        <v>288</v>
      </c>
      <c r="L329" s="49" t="s">
        <v>197</v>
      </c>
      <c r="M329" s="49" t="s">
        <v>197</v>
      </c>
      <c r="N329" s="49" t="s">
        <v>440</v>
      </c>
      <c r="O329" s="49" t="s">
        <v>514</v>
      </c>
      <c r="P329" s="54" t="s">
        <v>200</v>
      </c>
      <c r="Q329" s="49" t="s">
        <v>201</v>
      </c>
      <c r="R329" s="49" t="s">
        <v>217</v>
      </c>
    </row>
    <row r="330" spans="1:18">
      <c r="A330" s="49">
        <v>217</v>
      </c>
      <c r="B330" s="49" t="s">
        <v>435</v>
      </c>
      <c r="C330" s="49" t="s">
        <v>509</v>
      </c>
      <c r="D330" s="50" t="s">
        <v>510</v>
      </c>
      <c r="E330" s="51" t="s">
        <v>231</v>
      </c>
      <c r="F330" s="55" t="s">
        <v>511</v>
      </c>
      <c r="G330" s="52" t="s">
        <v>532</v>
      </c>
      <c r="H330" s="52" t="s">
        <v>336</v>
      </c>
      <c r="I330" s="53" t="s">
        <v>362</v>
      </c>
      <c r="J330" s="53" t="s">
        <v>388</v>
      </c>
      <c r="K330" s="49" t="s">
        <v>194</v>
      </c>
      <c r="L330" s="49" t="s">
        <v>197</v>
      </c>
      <c r="M330" s="49" t="s">
        <v>197</v>
      </c>
      <c r="N330" s="49" t="s">
        <v>440</v>
      </c>
      <c r="O330" s="49" t="s">
        <v>514</v>
      </c>
      <c r="P330" s="54" t="s">
        <v>200</v>
      </c>
      <c r="Q330" s="49" t="s">
        <v>201</v>
      </c>
      <c r="R330" s="49" t="s">
        <v>217</v>
      </c>
    </row>
    <row r="331" spans="1:18">
      <c r="A331" s="49">
        <v>218</v>
      </c>
      <c r="B331" s="49" t="s">
        <v>435</v>
      </c>
      <c r="C331" s="49" t="s">
        <v>458</v>
      </c>
      <c r="D331" s="50" t="s">
        <v>459</v>
      </c>
      <c r="E331" s="51" t="s">
        <v>208</v>
      </c>
      <c r="F331" s="55" t="s">
        <v>460</v>
      </c>
      <c r="G331" s="52" t="s">
        <v>668</v>
      </c>
      <c r="H331" s="52" t="s">
        <v>336</v>
      </c>
      <c r="I331" s="53" t="s">
        <v>362</v>
      </c>
      <c r="J331" s="53" t="s">
        <v>669</v>
      </c>
      <c r="K331" s="49" t="s">
        <v>276</v>
      </c>
      <c r="L331" s="49" t="s">
        <v>197</v>
      </c>
      <c r="M331" s="49" t="s">
        <v>214</v>
      </c>
      <c r="N331" s="49" t="s">
        <v>463</v>
      </c>
      <c r="O331" s="49" t="s">
        <v>464</v>
      </c>
      <c r="P331" s="54" t="s">
        <v>200</v>
      </c>
      <c r="Q331" s="49" t="s">
        <v>201</v>
      </c>
      <c r="R331" s="49" t="s">
        <v>217</v>
      </c>
    </row>
    <row r="332" spans="1:18">
      <c r="A332" s="49">
        <v>219</v>
      </c>
      <c r="B332" s="49" t="s">
        <v>435</v>
      </c>
      <c r="C332" s="49" t="s">
        <v>445</v>
      </c>
      <c r="D332" s="50" t="s">
        <v>446</v>
      </c>
      <c r="E332" s="51" t="s">
        <v>231</v>
      </c>
      <c r="F332" s="55" t="s">
        <v>447</v>
      </c>
      <c r="G332" s="52" t="s">
        <v>670</v>
      </c>
      <c r="H332" s="52" t="s">
        <v>336</v>
      </c>
      <c r="I332" s="53" t="s">
        <v>362</v>
      </c>
      <c r="J332" s="53" t="s">
        <v>534</v>
      </c>
      <c r="K332" s="49" t="s">
        <v>260</v>
      </c>
      <c r="L332" s="49" t="s">
        <v>197</v>
      </c>
      <c r="M332" s="49" t="s">
        <v>214</v>
      </c>
      <c r="N332" s="49"/>
      <c r="O332" s="49" t="s">
        <v>450</v>
      </c>
      <c r="P332" s="54" t="s">
        <v>200</v>
      </c>
      <c r="Q332" s="49" t="s">
        <v>201</v>
      </c>
      <c r="R332" s="49" t="s">
        <v>217</v>
      </c>
    </row>
    <row r="333" spans="1:18">
      <c r="A333" s="49">
        <v>220</v>
      </c>
      <c r="B333" s="49" t="s">
        <v>435</v>
      </c>
      <c r="C333" s="49" t="s">
        <v>451</v>
      </c>
      <c r="D333" s="50" t="s">
        <v>452</v>
      </c>
      <c r="E333" s="51" t="s">
        <v>280</v>
      </c>
      <c r="F333" s="55" t="s">
        <v>453</v>
      </c>
      <c r="G333" s="52" t="s">
        <v>454</v>
      </c>
      <c r="H333" s="52" t="s">
        <v>336</v>
      </c>
      <c r="I333" s="53" t="s">
        <v>204</v>
      </c>
      <c r="J333" s="53" t="s">
        <v>275</v>
      </c>
      <c r="K333" s="49" t="s">
        <v>236</v>
      </c>
      <c r="L333" s="49" t="s">
        <v>197</v>
      </c>
      <c r="M333" s="49" t="s">
        <v>197</v>
      </c>
      <c r="N333" s="49" t="s">
        <v>456</v>
      </c>
      <c r="O333" s="49" t="s">
        <v>457</v>
      </c>
      <c r="P333" s="54" t="s">
        <v>200</v>
      </c>
      <c r="Q333" s="49" t="s">
        <v>201</v>
      </c>
      <c r="R333" s="49" t="s">
        <v>671</v>
      </c>
    </row>
    <row r="334" spans="1:18">
      <c r="A334" s="49">
        <v>221</v>
      </c>
      <c r="B334" s="49" t="s">
        <v>435</v>
      </c>
      <c r="C334" s="49" t="s">
        <v>467</v>
      </c>
      <c r="D334" s="50" t="s">
        <v>459</v>
      </c>
      <c r="E334" s="51" t="s">
        <v>280</v>
      </c>
      <c r="F334" s="55" t="s">
        <v>468</v>
      </c>
      <c r="G334" s="52" t="s">
        <v>469</v>
      </c>
      <c r="H334" s="52" t="s">
        <v>336</v>
      </c>
      <c r="I334" s="53" t="s">
        <v>383</v>
      </c>
      <c r="J334" s="53" t="s">
        <v>582</v>
      </c>
      <c r="K334" s="49" t="s">
        <v>213</v>
      </c>
      <c r="L334" s="49" t="s">
        <v>197</v>
      </c>
      <c r="M334" s="49" t="s">
        <v>197</v>
      </c>
      <c r="N334" s="49" t="s">
        <v>456</v>
      </c>
      <c r="O334" s="49" t="s">
        <v>470</v>
      </c>
      <c r="P334" s="54" t="s">
        <v>200</v>
      </c>
      <c r="Q334" s="49" t="s">
        <v>201</v>
      </c>
      <c r="R334" s="49" t="s">
        <v>217</v>
      </c>
    </row>
    <row r="335" spans="1:18">
      <c r="A335" s="49">
        <v>222</v>
      </c>
      <c r="B335" s="49" t="s">
        <v>435</v>
      </c>
      <c r="C335" s="49" t="s">
        <v>445</v>
      </c>
      <c r="D335" s="50" t="s">
        <v>446</v>
      </c>
      <c r="E335" s="51" t="s">
        <v>231</v>
      </c>
      <c r="F335" s="55" t="s">
        <v>447</v>
      </c>
      <c r="G335" s="52" t="s">
        <v>489</v>
      </c>
      <c r="H335" s="52" t="s">
        <v>336</v>
      </c>
      <c r="I335" s="53" t="s">
        <v>383</v>
      </c>
      <c r="J335" s="53" t="s">
        <v>581</v>
      </c>
      <c r="K335" s="49" t="s">
        <v>196</v>
      </c>
      <c r="L335" s="49" t="s">
        <v>197</v>
      </c>
      <c r="M335" s="49" t="s">
        <v>197</v>
      </c>
      <c r="N335" s="49"/>
      <c r="O335" s="49" t="s">
        <v>450</v>
      </c>
      <c r="P335" s="54" t="s">
        <v>200</v>
      </c>
      <c r="Q335" s="49" t="s">
        <v>201</v>
      </c>
      <c r="R335" s="49" t="s">
        <v>355</v>
      </c>
    </row>
    <row r="336" spans="1:18">
      <c r="A336" s="49">
        <v>223</v>
      </c>
      <c r="B336" s="49" t="s">
        <v>435</v>
      </c>
      <c r="C336" s="49" t="s">
        <v>473</v>
      </c>
      <c r="D336" s="50" t="s">
        <v>459</v>
      </c>
      <c r="E336" s="51" t="s">
        <v>303</v>
      </c>
      <c r="F336" s="55" t="s">
        <v>474</v>
      </c>
      <c r="G336" s="52" t="s">
        <v>535</v>
      </c>
      <c r="H336" s="52" t="s">
        <v>336</v>
      </c>
      <c r="I336" s="53" t="s">
        <v>258</v>
      </c>
      <c r="J336" s="53" t="s">
        <v>318</v>
      </c>
      <c r="K336" s="49" t="s">
        <v>194</v>
      </c>
      <c r="L336" s="49" t="s">
        <v>197</v>
      </c>
      <c r="M336" s="49" t="s">
        <v>197</v>
      </c>
      <c r="N336" s="49" t="s">
        <v>477</v>
      </c>
      <c r="O336" s="49" t="s">
        <v>478</v>
      </c>
      <c r="P336" s="54" t="s">
        <v>200</v>
      </c>
      <c r="Q336" s="49" t="s">
        <v>201</v>
      </c>
      <c r="R336" s="49" t="s">
        <v>217</v>
      </c>
    </row>
    <row r="337" spans="1:18">
      <c r="A337" s="49">
        <v>224</v>
      </c>
      <c r="B337" s="49" t="s">
        <v>435</v>
      </c>
      <c r="C337" s="49" t="s">
        <v>491</v>
      </c>
      <c r="D337" s="50" t="s">
        <v>459</v>
      </c>
      <c r="E337" s="51" t="s">
        <v>262</v>
      </c>
      <c r="F337" s="55" t="s">
        <v>492</v>
      </c>
      <c r="G337" s="52" t="s">
        <v>672</v>
      </c>
      <c r="H337" s="52" t="s">
        <v>336</v>
      </c>
      <c r="I337" s="53" t="s">
        <v>258</v>
      </c>
      <c r="J337" s="53" t="s">
        <v>673</v>
      </c>
      <c r="K337" s="49" t="s">
        <v>276</v>
      </c>
      <c r="L337" s="49" t="s">
        <v>197</v>
      </c>
      <c r="M337" s="49" t="s">
        <v>197</v>
      </c>
      <c r="N337" s="49" t="s">
        <v>477</v>
      </c>
      <c r="O337" s="49" t="s">
        <v>495</v>
      </c>
      <c r="P337" s="54" t="s">
        <v>200</v>
      </c>
      <c r="Q337" s="49" t="s">
        <v>201</v>
      </c>
      <c r="R337" s="49" t="s">
        <v>217</v>
      </c>
    </row>
    <row r="338" spans="1:18">
      <c r="A338" s="49">
        <v>225</v>
      </c>
      <c r="B338" s="49" t="s">
        <v>435</v>
      </c>
      <c r="C338" s="49" t="s">
        <v>499</v>
      </c>
      <c r="D338" s="50" t="s">
        <v>500</v>
      </c>
      <c r="E338" s="51" t="s">
        <v>231</v>
      </c>
      <c r="F338" s="55" t="s">
        <v>501</v>
      </c>
      <c r="G338" s="52" t="s">
        <v>559</v>
      </c>
      <c r="H338" s="52" t="s">
        <v>336</v>
      </c>
      <c r="I338" s="53" t="s">
        <v>367</v>
      </c>
      <c r="J338" s="53" t="s">
        <v>674</v>
      </c>
      <c r="K338" s="49" t="s">
        <v>307</v>
      </c>
      <c r="L338" s="49" t="s">
        <v>197</v>
      </c>
      <c r="M338" s="49" t="s">
        <v>197</v>
      </c>
      <c r="N338" s="49" t="s">
        <v>237</v>
      </c>
      <c r="O338" s="49" t="s">
        <v>504</v>
      </c>
      <c r="P338" s="54" t="s">
        <v>200</v>
      </c>
      <c r="Q338" s="49" t="s">
        <v>201</v>
      </c>
      <c r="R338" s="49" t="s">
        <v>217</v>
      </c>
    </row>
    <row r="339" spans="1:18">
      <c r="A339" s="49">
        <v>226</v>
      </c>
      <c r="B339" s="49" t="s">
        <v>435</v>
      </c>
      <c r="C339" s="49" t="s">
        <v>451</v>
      </c>
      <c r="D339" s="50" t="s">
        <v>452</v>
      </c>
      <c r="E339" s="51" t="s">
        <v>280</v>
      </c>
      <c r="F339" s="55" t="s">
        <v>453</v>
      </c>
      <c r="G339" s="52" t="s">
        <v>454</v>
      </c>
      <c r="H339" s="52" t="s">
        <v>336</v>
      </c>
      <c r="I339" s="53" t="s">
        <v>367</v>
      </c>
      <c r="J339" s="53" t="s">
        <v>244</v>
      </c>
      <c r="K339" s="49" t="s">
        <v>315</v>
      </c>
      <c r="L339" s="49" t="s">
        <v>214</v>
      </c>
      <c r="M339" s="49" t="s">
        <v>214</v>
      </c>
      <c r="N339" s="49" t="s">
        <v>456</v>
      </c>
      <c r="O339" s="49" t="s">
        <v>457</v>
      </c>
      <c r="P339" s="54" t="s">
        <v>200</v>
      </c>
      <c r="Q339" s="49" t="s">
        <v>228</v>
      </c>
      <c r="R339" s="54" t="s">
        <v>200</v>
      </c>
    </row>
    <row r="340" spans="1:18">
      <c r="A340" s="49">
        <v>227</v>
      </c>
      <c r="B340" s="49" t="s">
        <v>435</v>
      </c>
      <c r="C340" s="49" t="s">
        <v>451</v>
      </c>
      <c r="D340" s="50" t="s">
        <v>452</v>
      </c>
      <c r="E340" s="51" t="s">
        <v>280</v>
      </c>
      <c r="F340" s="55" t="s">
        <v>453</v>
      </c>
      <c r="G340" s="52" t="s">
        <v>454</v>
      </c>
      <c r="H340" s="52" t="s">
        <v>336</v>
      </c>
      <c r="I340" s="53" t="s">
        <v>367</v>
      </c>
      <c r="J340" s="53" t="s">
        <v>553</v>
      </c>
      <c r="K340" s="49" t="s">
        <v>258</v>
      </c>
      <c r="L340" s="49" t="s">
        <v>214</v>
      </c>
      <c r="M340" s="49" t="s">
        <v>214</v>
      </c>
      <c r="N340" s="49" t="s">
        <v>456</v>
      </c>
      <c r="O340" s="49" t="s">
        <v>457</v>
      </c>
      <c r="P340" s="54" t="s">
        <v>200</v>
      </c>
      <c r="Q340" s="49" t="s">
        <v>228</v>
      </c>
      <c r="R340" s="54" t="s">
        <v>200</v>
      </c>
    </row>
    <row r="341" spans="1:18">
      <c r="A341" s="49">
        <v>228</v>
      </c>
      <c r="B341" s="49" t="s">
        <v>435</v>
      </c>
      <c r="C341" s="49" t="s">
        <v>589</v>
      </c>
      <c r="D341" s="50" t="s">
        <v>459</v>
      </c>
      <c r="E341" s="51" t="s">
        <v>241</v>
      </c>
      <c r="F341" s="55" t="s">
        <v>590</v>
      </c>
      <c r="G341" s="52" t="s">
        <v>675</v>
      </c>
      <c r="H341" s="52" t="s">
        <v>336</v>
      </c>
      <c r="I341" s="53" t="s">
        <v>367</v>
      </c>
      <c r="J341" s="53" t="s">
        <v>676</v>
      </c>
      <c r="K341" s="49" t="s">
        <v>245</v>
      </c>
      <c r="L341" s="49" t="s">
        <v>197</v>
      </c>
      <c r="M341" s="49" t="s">
        <v>197</v>
      </c>
      <c r="N341" s="49" t="s">
        <v>484</v>
      </c>
      <c r="O341" s="49" t="s">
        <v>593</v>
      </c>
      <c r="P341" s="54" t="s">
        <v>200</v>
      </c>
      <c r="Q341" s="49" t="s">
        <v>201</v>
      </c>
      <c r="R341" s="49" t="s">
        <v>217</v>
      </c>
    </row>
    <row r="342" spans="1:18">
      <c r="A342" s="49">
        <v>229</v>
      </c>
      <c r="B342" s="49" t="s">
        <v>435</v>
      </c>
      <c r="C342" s="49" t="s">
        <v>445</v>
      </c>
      <c r="D342" s="50" t="s">
        <v>446</v>
      </c>
      <c r="E342" s="51" t="s">
        <v>231</v>
      </c>
      <c r="F342" s="55" t="s">
        <v>447</v>
      </c>
      <c r="G342" s="52" t="s">
        <v>677</v>
      </c>
      <c r="H342" s="52" t="s">
        <v>336</v>
      </c>
      <c r="I342" s="53" t="s">
        <v>367</v>
      </c>
      <c r="J342" s="53" t="s">
        <v>540</v>
      </c>
      <c r="K342" s="49" t="s">
        <v>258</v>
      </c>
      <c r="L342" s="49" t="s">
        <v>197</v>
      </c>
      <c r="M342" s="49" t="s">
        <v>197</v>
      </c>
      <c r="N342" s="49"/>
      <c r="O342" s="49" t="s">
        <v>450</v>
      </c>
      <c r="P342" s="54" t="s">
        <v>200</v>
      </c>
      <c r="Q342" s="49" t="s">
        <v>201</v>
      </c>
      <c r="R342" s="49" t="s">
        <v>678</v>
      </c>
    </row>
    <row r="343" spans="1:18">
      <c r="A343" s="49">
        <v>230</v>
      </c>
      <c r="B343" s="49" t="s">
        <v>435</v>
      </c>
      <c r="C343" s="49" t="s">
        <v>445</v>
      </c>
      <c r="D343" s="50" t="s">
        <v>446</v>
      </c>
      <c r="E343" s="51" t="s">
        <v>231</v>
      </c>
      <c r="F343" s="55" t="s">
        <v>447</v>
      </c>
      <c r="G343" s="52" t="s">
        <v>448</v>
      </c>
      <c r="H343" s="52" t="s">
        <v>336</v>
      </c>
      <c r="I343" s="53" t="s">
        <v>260</v>
      </c>
      <c r="J343" s="53" t="s">
        <v>556</v>
      </c>
      <c r="K343" s="49" t="s">
        <v>315</v>
      </c>
      <c r="L343" s="49" t="s">
        <v>197</v>
      </c>
      <c r="M343" s="49" t="s">
        <v>197</v>
      </c>
      <c r="N343" s="49"/>
      <c r="O343" s="49" t="s">
        <v>450</v>
      </c>
      <c r="P343" s="54" t="s">
        <v>200</v>
      </c>
      <c r="Q343" s="49" t="s">
        <v>201</v>
      </c>
      <c r="R343" s="49" t="s">
        <v>217</v>
      </c>
    </row>
    <row r="344" spans="1:18">
      <c r="A344" s="49">
        <v>231</v>
      </c>
      <c r="B344" s="49" t="s">
        <v>435</v>
      </c>
      <c r="C344" s="49" t="s">
        <v>445</v>
      </c>
      <c r="D344" s="50" t="s">
        <v>446</v>
      </c>
      <c r="E344" s="51" t="s">
        <v>231</v>
      </c>
      <c r="F344" s="55" t="s">
        <v>447</v>
      </c>
      <c r="G344" s="52" t="s">
        <v>486</v>
      </c>
      <c r="H344" s="52" t="s">
        <v>336</v>
      </c>
      <c r="I344" s="53" t="s">
        <v>300</v>
      </c>
      <c r="J344" s="53" t="s">
        <v>679</v>
      </c>
      <c r="K344" s="49" t="s">
        <v>295</v>
      </c>
      <c r="L344" s="49" t="s">
        <v>197</v>
      </c>
      <c r="M344" s="49" t="s">
        <v>197</v>
      </c>
      <c r="N344" s="49"/>
      <c r="O344" s="49" t="s">
        <v>450</v>
      </c>
      <c r="P344" s="54" t="s">
        <v>200</v>
      </c>
      <c r="Q344" s="49" t="s">
        <v>201</v>
      </c>
      <c r="R344" s="49" t="s">
        <v>217</v>
      </c>
    </row>
    <row r="345" spans="1:18">
      <c r="A345" s="49">
        <v>232</v>
      </c>
      <c r="B345" s="49" t="s">
        <v>435</v>
      </c>
      <c r="C345" s="49" t="s">
        <v>436</v>
      </c>
      <c r="D345" s="50" t="s">
        <v>437</v>
      </c>
      <c r="E345" s="51" t="s">
        <v>231</v>
      </c>
      <c r="F345" s="55" t="s">
        <v>438</v>
      </c>
      <c r="G345" s="52" t="s">
        <v>507</v>
      </c>
      <c r="H345" s="52" t="s">
        <v>336</v>
      </c>
      <c r="I345" s="53" t="s">
        <v>300</v>
      </c>
      <c r="J345" s="53" t="s">
        <v>680</v>
      </c>
      <c r="K345" s="49" t="s">
        <v>245</v>
      </c>
      <c r="L345" s="49" t="s">
        <v>197</v>
      </c>
      <c r="M345" s="49" t="s">
        <v>197</v>
      </c>
      <c r="N345" s="49" t="s">
        <v>440</v>
      </c>
      <c r="O345" s="49" t="s">
        <v>441</v>
      </c>
      <c r="P345" s="54" t="s">
        <v>200</v>
      </c>
      <c r="Q345" s="49" t="s">
        <v>201</v>
      </c>
      <c r="R345" s="49" t="s">
        <v>217</v>
      </c>
    </row>
    <row r="346" spans="1:18">
      <c r="A346" s="49">
        <v>233</v>
      </c>
      <c r="B346" s="49" t="s">
        <v>435</v>
      </c>
      <c r="C346" s="49" t="s">
        <v>491</v>
      </c>
      <c r="D346" s="50" t="s">
        <v>459</v>
      </c>
      <c r="E346" s="51" t="s">
        <v>262</v>
      </c>
      <c r="F346" s="55" t="s">
        <v>492</v>
      </c>
      <c r="G346" s="52" t="s">
        <v>681</v>
      </c>
      <c r="H346" s="52" t="s">
        <v>336</v>
      </c>
      <c r="I346" s="53" t="s">
        <v>300</v>
      </c>
      <c r="J346" s="53" t="s">
        <v>646</v>
      </c>
      <c r="K346" s="49" t="s">
        <v>260</v>
      </c>
      <c r="L346" s="49" t="s">
        <v>197</v>
      </c>
      <c r="M346" s="49" t="s">
        <v>197</v>
      </c>
      <c r="N346" s="49" t="s">
        <v>477</v>
      </c>
      <c r="O346" s="49" t="s">
        <v>495</v>
      </c>
      <c r="P346" s="54" t="s">
        <v>200</v>
      </c>
      <c r="Q346" s="49" t="s">
        <v>201</v>
      </c>
      <c r="R346" s="49" t="s">
        <v>217</v>
      </c>
    </row>
    <row r="347" spans="1:18">
      <c r="A347" s="49">
        <v>234</v>
      </c>
      <c r="B347" s="49" t="s">
        <v>435</v>
      </c>
      <c r="C347" s="49" t="s">
        <v>509</v>
      </c>
      <c r="D347" s="50" t="s">
        <v>510</v>
      </c>
      <c r="E347" s="51" t="s">
        <v>231</v>
      </c>
      <c r="F347" s="55" t="s">
        <v>511</v>
      </c>
      <c r="G347" s="52" t="s">
        <v>542</v>
      </c>
      <c r="H347" s="52" t="s">
        <v>336</v>
      </c>
      <c r="I347" s="53" t="s">
        <v>245</v>
      </c>
      <c r="J347" s="53" t="s">
        <v>388</v>
      </c>
      <c r="K347" s="49" t="s">
        <v>245</v>
      </c>
      <c r="L347" s="49" t="s">
        <v>197</v>
      </c>
      <c r="M347" s="49" t="s">
        <v>214</v>
      </c>
      <c r="N347" s="49" t="s">
        <v>440</v>
      </c>
      <c r="O347" s="49" t="s">
        <v>514</v>
      </c>
      <c r="P347" s="54" t="s">
        <v>200</v>
      </c>
      <c r="Q347" s="49" t="s">
        <v>201</v>
      </c>
      <c r="R347" s="49" t="s">
        <v>217</v>
      </c>
    </row>
    <row r="348" spans="1:18">
      <c r="A348" s="49">
        <v>235</v>
      </c>
      <c r="B348" s="49" t="s">
        <v>435</v>
      </c>
      <c r="C348" s="49" t="s">
        <v>445</v>
      </c>
      <c r="D348" s="50" t="s">
        <v>446</v>
      </c>
      <c r="E348" s="51" t="s">
        <v>231</v>
      </c>
      <c r="F348" s="55" t="s">
        <v>447</v>
      </c>
      <c r="G348" s="52" t="s">
        <v>517</v>
      </c>
      <c r="H348" s="52" t="s">
        <v>336</v>
      </c>
      <c r="I348" s="53" t="s">
        <v>289</v>
      </c>
      <c r="J348" s="53" t="s">
        <v>498</v>
      </c>
      <c r="K348" s="49" t="s">
        <v>288</v>
      </c>
      <c r="L348" s="49" t="s">
        <v>197</v>
      </c>
      <c r="M348" s="49" t="s">
        <v>197</v>
      </c>
      <c r="N348" s="49"/>
      <c r="O348" s="49" t="s">
        <v>450</v>
      </c>
      <c r="P348" s="54" t="s">
        <v>200</v>
      </c>
      <c r="Q348" s="49" t="s">
        <v>201</v>
      </c>
      <c r="R348" s="49" t="s">
        <v>217</v>
      </c>
    </row>
    <row r="349" spans="1:18">
      <c r="A349" s="49">
        <v>236</v>
      </c>
      <c r="B349" s="49" t="s">
        <v>435</v>
      </c>
      <c r="C349" s="49" t="s">
        <v>445</v>
      </c>
      <c r="D349" s="50" t="s">
        <v>446</v>
      </c>
      <c r="E349" s="51" t="s">
        <v>231</v>
      </c>
      <c r="F349" s="55" t="s">
        <v>447</v>
      </c>
      <c r="G349" s="52" t="s">
        <v>517</v>
      </c>
      <c r="H349" s="52" t="s">
        <v>336</v>
      </c>
      <c r="I349" s="53" t="s">
        <v>298</v>
      </c>
      <c r="J349" s="53" t="s">
        <v>650</v>
      </c>
      <c r="K349" s="49" t="s">
        <v>258</v>
      </c>
      <c r="L349" s="49" t="s">
        <v>214</v>
      </c>
      <c r="M349" s="49" t="s">
        <v>197</v>
      </c>
      <c r="N349" s="49"/>
      <c r="O349" s="49" t="s">
        <v>450</v>
      </c>
      <c r="P349" s="54" t="s">
        <v>200</v>
      </c>
      <c r="Q349" s="49" t="s">
        <v>201</v>
      </c>
      <c r="R349" s="49" t="s">
        <v>217</v>
      </c>
    </row>
    <row r="350" spans="1:18">
      <c r="A350" s="49">
        <v>237</v>
      </c>
      <c r="B350" s="49" t="s">
        <v>435</v>
      </c>
      <c r="C350" s="49" t="s">
        <v>445</v>
      </c>
      <c r="D350" s="50" t="s">
        <v>446</v>
      </c>
      <c r="E350" s="51" t="s">
        <v>231</v>
      </c>
      <c r="F350" s="55" t="s">
        <v>447</v>
      </c>
      <c r="G350" s="52" t="s">
        <v>682</v>
      </c>
      <c r="H350" s="52" t="s">
        <v>346</v>
      </c>
      <c r="I350" s="53" t="s">
        <v>339</v>
      </c>
      <c r="J350" s="53" t="s">
        <v>235</v>
      </c>
      <c r="K350" s="49" t="s">
        <v>196</v>
      </c>
      <c r="L350" s="49" t="s">
        <v>197</v>
      </c>
      <c r="M350" s="49" t="s">
        <v>197</v>
      </c>
      <c r="N350" s="49"/>
      <c r="O350" s="49" t="s">
        <v>450</v>
      </c>
      <c r="P350" s="54" t="s">
        <v>200</v>
      </c>
      <c r="Q350" s="49" t="s">
        <v>201</v>
      </c>
      <c r="R350" s="49" t="s">
        <v>217</v>
      </c>
    </row>
    <row r="351" spans="1:18">
      <c r="A351" s="49">
        <v>238</v>
      </c>
      <c r="B351" s="49" t="s">
        <v>435</v>
      </c>
      <c r="C351" s="49" t="s">
        <v>445</v>
      </c>
      <c r="D351" s="50" t="s">
        <v>446</v>
      </c>
      <c r="E351" s="51" t="s">
        <v>231</v>
      </c>
      <c r="F351" s="55" t="s">
        <v>447</v>
      </c>
      <c r="G351" s="52" t="s">
        <v>517</v>
      </c>
      <c r="H351" s="52" t="s">
        <v>346</v>
      </c>
      <c r="I351" s="53" t="s">
        <v>339</v>
      </c>
      <c r="J351" s="53" t="s">
        <v>564</v>
      </c>
      <c r="K351" s="49" t="s">
        <v>236</v>
      </c>
      <c r="L351" s="49" t="s">
        <v>197</v>
      </c>
      <c r="M351" s="49" t="s">
        <v>197</v>
      </c>
      <c r="N351" s="49"/>
      <c r="O351" s="49" t="s">
        <v>450</v>
      </c>
      <c r="P351" s="54" t="s">
        <v>200</v>
      </c>
      <c r="Q351" s="49" t="s">
        <v>201</v>
      </c>
      <c r="R351" s="49" t="s">
        <v>217</v>
      </c>
    </row>
    <row r="352" spans="1:18">
      <c r="A352" s="49">
        <v>239</v>
      </c>
      <c r="B352" s="49" t="s">
        <v>435</v>
      </c>
      <c r="C352" s="49" t="s">
        <v>445</v>
      </c>
      <c r="D352" s="50" t="s">
        <v>446</v>
      </c>
      <c r="E352" s="51" t="s">
        <v>231</v>
      </c>
      <c r="F352" s="55" t="s">
        <v>447</v>
      </c>
      <c r="G352" s="52" t="s">
        <v>577</v>
      </c>
      <c r="H352" s="52" t="s">
        <v>346</v>
      </c>
      <c r="I352" s="53" t="s">
        <v>339</v>
      </c>
      <c r="J352" s="53" t="s">
        <v>406</v>
      </c>
      <c r="K352" s="49" t="s">
        <v>236</v>
      </c>
      <c r="L352" s="49" t="s">
        <v>197</v>
      </c>
      <c r="M352" s="49" t="s">
        <v>197</v>
      </c>
      <c r="N352" s="49"/>
      <c r="O352" s="49" t="s">
        <v>450</v>
      </c>
      <c r="P352" s="54" t="s">
        <v>200</v>
      </c>
      <c r="Q352" s="49" t="s">
        <v>228</v>
      </c>
      <c r="R352" s="54" t="s">
        <v>200</v>
      </c>
    </row>
    <row r="353" spans="1:18">
      <c r="A353" s="49">
        <v>240</v>
      </c>
      <c r="B353" s="49" t="s">
        <v>435</v>
      </c>
      <c r="C353" s="49" t="s">
        <v>445</v>
      </c>
      <c r="D353" s="50" t="s">
        <v>446</v>
      </c>
      <c r="E353" s="51" t="s">
        <v>231</v>
      </c>
      <c r="F353" s="55" t="s">
        <v>447</v>
      </c>
      <c r="G353" s="52" t="s">
        <v>609</v>
      </c>
      <c r="H353" s="52" t="s">
        <v>346</v>
      </c>
      <c r="I353" s="53" t="s">
        <v>357</v>
      </c>
      <c r="J353" s="53" t="s">
        <v>650</v>
      </c>
      <c r="K353" s="49" t="s">
        <v>315</v>
      </c>
      <c r="L353" s="49" t="s">
        <v>197</v>
      </c>
      <c r="M353" s="49" t="s">
        <v>214</v>
      </c>
      <c r="N353" s="49"/>
      <c r="O353" s="49" t="s">
        <v>450</v>
      </c>
      <c r="P353" s="54" t="s">
        <v>200</v>
      </c>
      <c r="Q353" s="49" t="s">
        <v>201</v>
      </c>
      <c r="R353" s="49" t="s">
        <v>217</v>
      </c>
    </row>
    <row r="354" spans="1:18">
      <c r="A354" s="49">
        <v>241</v>
      </c>
      <c r="B354" s="49" t="s">
        <v>435</v>
      </c>
      <c r="C354" s="49" t="s">
        <v>451</v>
      </c>
      <c r="D354" s="50" t="s">
        <v>452</v>
      </c>
      <c r="E354" s="51" t="s">
        <v>280</v>
      </c>
      <c r="F354" s="55" t="s">
        <v>453</v>
      </c>
      <c r="G354" s="52" t="s">
        <v>454</v>
      </c>
      <c r="H354" s="52" t="s">
        <v>346</v>
      </c>
      <c r="I354" s="53" t="s">
        <v>314</v>
      </c>
      <c r="J354" s="53" t="s">
        <v>244</v>
      </c>
      <c r="K354" s="49" t="s">
        <v>213</v>
      </c>
      <c r="L354" s="49" t="s">
        <v>214</v>
      </c>
      <c r="M354" s="49" t="s">
        <v>197</v>
      </c>
      <c r="N354" s="49" t="s">
        <v>456</v>
      </c>
      <c r="O354" s="49" t="s">
        <v>457</v>
      </c>
      <c r="P354" s="54" t="s">
        <v>200</v>
      </c>
      <c r="Q354" s="49" t="s">
        <v>201</v>
      </c>
      <c r="R354" s="49" t="s">
        <v>217</v>
      </c>
    </row>
    <row r="355" spans="1:18">
      <c r="A355" s="49">
        <v>242</v>
      </c>
      <c r="B355" s="49" t="s">
        <v>435</v>
      </c>
      <c r="C355" s="49" t="s">
        <v>499</v>
      </c>
      <c r="D355" s="50" t="s">
        <v>500</v>
      </c>
      <c r="E355" s="51" t="s">
        <v>231</v>
      </c>
      <c r="F355" s="55" t="s">
        <v>501</v>
      </c>
      <c r="G355" s="52" t="s">
        <v>626</v>
      </c>
      <c r="H355" s="52" t="s">
        <v>346</v>
      </c>
      <c r="I355" s="53" t="s">
        <v>314</v>
      </c>
      <c r="J355" s="53" t="s">
        <v>683</v>
      </c>
      <c r="K355" s="49" t="s">
        <v>295</v>
      </c>
      <c r="L355" s="49" t="s">
        <v>197</v>
      </c>
      <c r="M355" s="49" t="s">
        <v>197</v>
      </c>
      <c r="N355" s="49" t="s">
        <v>237</v>
      </c>
      <c r="O355" s="49" t="s">
        <v>504</v>
      </c>
      <c r="P355" s="54" t="s">
        <v>200</v>
      </c>
      <c r="Q355" s="49" t="s">
        <v>201</v>
      </c>
      <c r="R355" s="49" t="s">
        <v>217</v>
      </c>
    </row>
    <row r="356" spans="1:18">
      <c r="A356" s="49">
        <v>243</v>
      </c>
      <c r="B356" s="49" t="s">
        <v>435</v>
      </c>
      <c r="C356" s="49" t="s">
        <v>509</v>
      </c>
      <c r="D356" s="50" t="s">
        <v>510</v>
      </c>
      <c r="E356" s="51" t="s">
        <v>231</v>
      </c>
      <c r="F356" s="55" t="s">
        <v>511</v>
      </c>
      <c r="G356" s="52" t="s">
        <v>542</v>
      </c>
      <c r="H356" s="52" t="s">
        <v>346</v>
      </c>
      <c r="I356" s="53" t="s">
        <v>234</v>
      </c>
      <c r="J356" s="53" t="s">
        <v>388</v>
      </c>
      <c r="K356" s="49" t="s">
        <v>315</v>
      </c>
      <c r="L356" s="49" t="s">
        <v>368</v>
      </c>
      <c r="M356" s="49" t="s">
        <v>197</v>
      </c>
      <c r="N356" s="49" t="s">
        <v>440</v>
      </c>
      <c r="O356" s="49" t="s">
        <v>514</v>
      </c>
      <c r="P356" s="54" t="s">
        <v>200</v>
      </c>
      <c r="Q356" s="49" t="s">
        <v>201</v>
      </c>
      <c r="R356" s="49" t="s">
        <v>217</v>
      </c>
    </row>
    <row r="357" spans="1:18">
      <c r="A357" s="49">
        <v>244</v>
      </c>
      <c r="B357" s="49" t="s">
        <v>435</v>
      </c>
      <c r="C357" s="49" t="s">
        <v>458</v>
      </c>
      <c r="D357" s="50" t="s">
        <v>459</v>
      </c>
      <c r="E357" s="51" t="s">
        <v>208</v>
      </c>
      <c r="F357" s="55" t="s">
        <v>460</v>
      </c>
      <c r="G357" s="52" t="s">
        <v>684</v>
      </c>
      <c r="H357" s="52" t="s">
        <v>346</v>
      </c>
      <c r="I357" s="53" t="s">
        <v>234</v>
      </c>
      <c r="J357" s="53" t="s">
        <v>556</v>
      </c>
      <c r="K357" s="49" t="s">
        <v>257</v>
      </c>
      <c r="L357" s="49" t="s">
        <v>197</v>
      </c>
      <c r="M357" s="49" t="s">
        <v>197</v>
      </c>
      <c r="N357" s="49" t="s">
        <v>463</v>
      </c>
      <c r="O357" s="49" t="s">
        <v>464</v>
      </c>
      <c r="P357" s="54" t="s">
        <v>200</v>
      </c>
      <c r="Q357" s="49" t="s">
        <v>201</v>
      </c>
      <c r="R357" s="49" t="s">
        <v>217</v>
      </c>
    </row>
    <row r="358" spans="1:18">
      <c r="A358" s="49">
        <v>245</v>
      </c>
      <c r="B358" s="49" t="s">
        <v>435</v>
      </c>
      <c r="C358" s="49" t="s">
        <v>467</v>
      </c>
      <c r="D358" s="50" t="s">
        <v>459</v>
      </c>
      <c r="E358" s="51" t="s">
        <v>280</v>
      </c>
      <c r="F358" s="55" t="s">
        <v>468</v>
      </c>
      <c r="G358" s="52" t="s">
        <v>469</v>
      </c>
      <c r="H358" s="52" t="s">
        <v>346</v>
      </c>
      <c r="I358" s="53" t="s">
        <v>234</v>
      </c>
      <c r="J358" s="53" t="s">
        <v>685</v>
      </c>
      <c r="K358" s="49" t="s">
        <v>295</v>
      </c>
      <c r="L358" s="49" t="s">
        <v>197</v>
      </c>
      <c r="M358" s="49" t="s">
        <v>197</v>
      </c>
      <c r="N358" s="49" t="s">
        <v>456</v>
      </c>
      <c r="O358" s="49" t="s">
        <v>470</v>
      </c>
      <c r="P358" s="54" t="s">
        <v>200</v>
      </c>
      <c r="Q358" s="49" t="s">
        <v>201</v>
      </c>
      <c r="R358" s="49" t="s">
        <v>355</v>
      </c>
    </row>
    <row r="359" spans="1:18">
      <c r="A359" s="49">
        <v>246</v>
      </c>
      <c r="B359" s="49" t="s">
        <v>435</v>
      </c>
      <c r="C359" s="49" t="s">
        <v>509</v>
      </c>
      <c r="D359" s="50" t="s">
        <v>510</v>
      </c>
      <c r="E359" s="51" t="s">
        <v>231</v>
      </c>
      <c r="F359" s="55" t="s">
        <v>511</v>
      </c>
      <c r="G359" s="52" t="s">
        <v>532</v>
      </c>
      <c r="H359" s="52" t="s">
        <v>346</v>
      </c>
      <c r="I359" s="53" t="s">
        <v>234</v>
      </c>
      <c r="J359" s="53" t="s">
        <v>585</v>
      </c>
      <c r="K359" s="49" t="s">
        <v>307</v>
      </c>
      <c r="L359" s="49" t="s">
        <v>368</v>
      </c>
      <c r="M359" s="49" t="s">
        <v>197</v>
      </c>
      <c r="N359" s="49" t="s">
        <v>440</v>
      </c>
      <c r="O359" s="49" t="s">
        <v>514</v>
      </c>
      <c r="P359" s="54" t="s">
        <v>200</v>
      </c>
      <c r="Q359" s="49" t="s">
        <v>201</v>
      </c>
      <c r="R359" s="49" t="s">
        <v>217</v>
      </c>
    </row>
    <row r="360" spans="1:18">
      <c r="A360" s="49">
        <v>247</v>
      </c>
      <c r="B360" s="49" t="s">
        <v>435</v>
      </c>
      <c r="C360" s="49" t="s">
        <v>499</v>
      </c>
      <c r="D360" s="50" t="s">
        <v>500</v>
      </c>
      <c r="E360" s="51" t="s">
        <v>231</v>
      </c>
      <c r="F360" s="55" t="s">
        <v>501</v>
      </c>
      <c r="G360" s="52" t="s">
        <v>686</v>
      </c>
      <c r="H360" s="52" t="s">
        <v>346</v>
      </c>
      <c r="I360" s="53" t="s">
        <v>348</v>
      </c>
      <c r="J360" s="53" t="s">
        <v>687</v>
      </c>
      <c r="K360" s="49" t="s">
        <v>300</v>
      </c>
      <c r="L360" s="49" t="s">
        <v>197</v>
      </c>
      <c r="M360" s="49" t="s">
        <v>197</v>
      </c>
      <c r="N360" s="49" t="s">
        <v>237</v>
      </c>
      <c r="O360" s="49" t="s">
        <v>504</v>
      </c>
      <c r="P360" s="54" t="s">
        <v>200</v>
      </c>
      <c r="Q360" s="49" t="s">
        <v>201</v>
      </c>
      <c r="R360" s="49" t="s">
        <v>217</v>
      </c>
    </row>
    <row r="361" spans="1:18">
      <c r="A361" s="49">
        <v>248</v>
      </c>
      <c r="B361" s="49" t="s">
        <v>435</v>
      </c>
      <c r="C361" s="49" t="s">
        <v>445</v>
      </c>
      <c r="D361" s="50" t="s">
        <v>446</v>
      </c>
      <c r="E361" s="51" t="s">
        <v>231</v>
      </c>
      <c r="F361" s="55" t="s">
        <v>447</v>
      </c>
      <c r="G361" s="52" t="s">
        <v>486</v>
      </c>
      <c r="H361" s="52" t="s">
        <v>346</v>
      </c>
      <c r="I361" s="53" t="s">
        <v>348</v>
      </c>
      <c r="J361" s="53" t="s">
        <v>556</v>
      </c>
      <c r="K361" s="49" t="s">
        <v>307</v>
      </c>
      <c r="L361" s="49" t="s">
        <v>197</v>
      </c>
      <c r="M361" s="49" t="s">
        <v>197</v>
      </c>
      <c r="N361" s="49"/>
      <c r="O361" s="49" t="s">
        <v>450</v>
      </c>
      <c r="P361" s="54" t="s">
        <v>200</v>
      </c>
      <c r="Q361" s="49" t="s">
        <v>201</v>
      </c>
      <c r="R361" s="49" t="s">
        <v>217</v>
      </c>
    </row>
    <row r="362" spans="1:18">
      <c r="A362" s="49">
        <v>249</v>
      </c>
      <c r="B362" s="49" t="s">
        <v>435</v>
      </c>
      <c r="C362" s="49" t="s">
        <v>499</v>
      </c>
      <c r="D362" s="50" t="s">
        <v>500</v>
      </c>
      <c r="E362" s="51" t="s">
        <v>231</v>
      </c>
      <c r="F362" s="55" t="s">
        <v>501</v>
      </c>
      <c r="G362" s="52" t="s">
        <v>515</v>
      </c>
      <c r="H362" s="52" t="s">
        <v>346</v>
      </c>
      <c r="I362" s="53" t="s">
        <v>380</v>
      </c>
      <c r="J362" s="53" t="s">
        <v>534</v>
      </c>
      <c r="K362" s="49" t="s">
        <v>213</v>
      </c>
      <c r="L362" s="49" t="s">
        <v>197</v>
      </c>
      <c r="M362" s="49" t="s">
        <v>197</v>
      </c>
      <c r="N362" s="49" t="s">
        <v>237</v>
      </c>
      <c r="O362" s="49" t="s">
        <v>504</v>
      </c>
      <c r="P362" s="54" t="s">
        <v>200</v>
      </c>
      <c r="Q362" s="49" t="s">
        <v>201</v>
      </c>
      <c r="R362" s="49" t="s">
        <v>217</v>
      </c>
    </row>
    <row r="363" spans="1:18">
      <c r="A363" s="49">
        <v>250</v>
      </c>
      <c r="B363" s="49" t="s">
        <v>435</v>
      </c>
      <c r="C363" s="49" t="s">
        <v>548</v>
      </c>
      <c r="D363" s="50" t="s">
        <v>459</v>
      </c>
      <c r="E363" s="51" t="s">
        <v>231</v>
      </c>
      <c r="F363" s="55" t="s">
        <v>549</v>
      </c>
      <c r="G363" s="52" t="s">
        <v>588</v>
      </c>
      <c r="H363" s="52" t="s">
        <v>346</v>
      </c>
      <c r="I363" s="53" t="s">
        <v>204</v>
      </c>
      <c r="J363" s="53" t="s">
        <v>688</v>
      </c>
      <c r="K363" s="49" t="s">
        <v>307</v>
      </c>
      <c r="L363" s="49" t="s">
        <v>197</v>
      </c>
      <c r="M363" s="49" t="s">
        <v>197</v>
      </c>
      <c r="N363" s="49" t="s">
        <v>477</v>
      </c>
      <c r="O363" s="49" t="s">
        <v>551</v>
      </c>
      <c r="P363" s="54" t="s">
        <v>200</v>
      </c>
      <c r="Q363" s="49" t="s">
        <v>201</v>
      </c>
      <c r="R363" s="49" t="s">
        <v>217</v>
      </c>
    </row>
    <row r="364" spans="1:18">
      <c r="A364" s="49">
        <v>251</v>
      </c>
      <c r="B364" s="49" t="s">
        <v>435</v>
      </c>
      <c r="C364" s="49" t="s">
        <v>473</v>
      </c>
      <c r="D364" s="50" t="s">
        <v>459</v>
      </c>
      <c r="E364" s="51" t="s">
        <v>303</v>
      </c>
      <c r="F364" s="55" t="s">
        <v>474</v>
      </c>
      <c r="G364" s="52" t="s">
        <v>475</v>
      </c>
      <c r="H364" s="52" t="s">
        <v>346</v>
      </c>
      <c r="I364" s="53" t="s">
        <v>204</v>
      </c>
      <c r="J364" s="53" t="s">
        <v>631</v>
      </c>
      <c r="K364" s="49" t="s">
        <v>307</v>
      </c>
      <c r="L364" s="49" t="s">
        <v>197</v>
      </c>
      <c r="M364" s="49" t="s">
        <v>197</v>
      </c>
      <c r="N364" s="49" t="s">
        <v>477</v>
      </c>
      <c r="O364" s="49" t="s">
        <v>478</v>
      </c>
      <c r="P364" s="54" t="s">
        <v>200</v>
      </c>
      <c r="Q364" s="49" t="s">
        <v>201</v>
      </c>
      <c r="R364" s="49" t="s">
        <v>217</v>
      </c>
    </row>
    <row r="365" spans="1:18">
      <c r="A365" s="49">
        <v>252</v>
      </c>
      <c r="B365" s="49" t="s">
        <v>435</v>
      </c>
      <c r="C365" s="49" t="s">
        <v>445</v>
      </c>
      <c r="D365" s="50" t="s">
        <v>446</v>
      </c>
      <c r="E365" s="51" t="s">
        <v>231</v>
      </c>
      <c r="F365" s="55" t="s">
        <v>447</v>
      </c>
      <c r="G365" s="52" t="s">
        <v>689</v>
      </c>
      <c r="H365" s="52" t="s">
        <v>346</v>
      </c>
      <c r="I365" s="53" t="s">
        <v>204</v>
      </c>
      <c r="J365" s="53" t="s">
        <v>506</v>
      </c>
      <c r="K365" s="49" t="s">
        <v>315</v>
      </c>
      <c r="L365" s="49" t="s">
        <v>197</v>
      </c>
      <c r="M365" s="49" t="s">
        <v>197</v>
      </c>
      <c r="N365" s="49"/>
      <c r="O365" s="49" t="s">
        <v>450</v>
      </c>
      <c r="P365" s="54" t="s">
        <v>200</v>
      </c>
      <c r="Q365" s="49" t="s">
        <v>201</v>
      </c>
      <c r="R365" s="49" t="s">
        <v>217</v>
      </c>
    </row>
    <row r="366" spans="1:18">
      <c r="A366" s="49">
        <v>253</v>
      </c>
      <c r="B366" s="49" t="s">
        <v>435</v>
      </c>
      <c r="C366" s="49" t="s">
        <v>499</v>
      </c>
      <c r="D366" s="50" t="s">
        <v>500</v>
      </c>
      <c r="E366" s="51" t="s">
        <v>231</v>
      </c>
      <c r="F366" s="55" t="s">
        <v>501</v>
      </c>
      <c r="G366" s="52" t="s">
        <v>690</v>
      </c>
      <c r="H366" s="52" t="s">
        <v>346</v>
      </c>
      <c r="I366" s="53" t="s">
        <v>258</v>
      </c>
      <c r="J366" s="53" t="s">
        <v>615</v>
      </c>
      <c r="K366" s="49" t="s">
        <v>257</v>
      </c>
      <c r="L366" s="49" t="s">
        <v>214</v>
      </c>
      <c r="M366" s="49" t="s">
        <v>197</v>
      </c>
      <c r="N366" s="49" t="s">
        <v>237</v>
      </c>
      <c r="O366" s="49" t="s">
        <v>504</v>
      </c>
      <c r="P366" s="54" t="s">
        <v>200</v>
      </c>
      <c r="Q366" s="49" t="s">
        <v>201</v>
      </c>
      <c r="R366" s="49" t="s">
        <v>691</v>
      </c>
    </row>
    <row r="367" spans="1:18">
      <c r="A367" s="49">
        <v>254</v>
      </c>
      <c r="B367" s="49" t="s">
        <v>435</v>
      </c>
      <c r="C367" s="49" t="s">
        <v>548</v>
      </c>
      <c r="D367" s="50" t="s">
        <v>459</v>
      </c>
      <c r="E367" s="51" t="s">
        <v>231</v>
      </c>
      <c r="F367" s="55" t="s">
        <v>549</v>
      </c>
      <c r="G367" s="52" t="s">
        <v>692</v>
      </c>
      <c r="H367" s="52" t="s">
        <v>346</v>
      </c>
      <c r="I367" s="53" t="s">
        <v>258</v>
      </c>
      <c r="J367" s="53" t="s">
        <v>388</v>
      </c>
      <c r="K367" s="49" t="s">
        <v>257</v>
      </c>
      <c r="L367" s="49" t="s">
        <v>197</v>
      </c>
      <c r="M367" s="49" t="s">
        <v>197</v>
      </c>
      <c r="N367" s="49" t="s">
        <v>477</v>
      </c>
      <c r="O367" s="49" t="s">
        <v>551</v>
      </c>
      <c r="P367" s="54" t="s">
        <v>200</v>
      </c>
      <c r="Q367" s="49" t="s">
        <v>201</v>
      </c>
      <c r="R367" s="49" t="s">
        <v>217</v>
      </c>
    </row>
    <row r="368" spans="1:18">
      <c r="A368" s="49">
        <v>255</v>
      </c>
      <c r="B368" s="49" t="s">
        <v>435</v>
      </c>
      <c r="C368" s="49" t="s">
        <v>509</v>
      </c>
      <c r="D368" s="50" t="s">
        <v>510</v>
      </c>
      <c r="E368" s="51" t="s">
        <v>231</v>
      </c>
      <c r="F368" s="55" t="s">
        <v>511</v>
      </c>
      <c r="G368" s="52" t="s">
        <v>532</v>
      </c>
      <c r="H368" s="52" t="s">
        <v>346</v>
      </c>
      <c r="I368" s="53" t="s">
        <v>258</v>
      </c>
      <c r="J368" s="53" t="s">
        <v>508</v>
      </c>
      <c r="K368" s="49" t="s">
        <v>307</v>
      </c>
      <c r="L368" s="49" t="s">
        <v>197</v>
      </c>
      <c r="M368" s="49" t="s">
        <v>197</v>
      </c>
      <c r="N368" s="49" t="s">
        <v>440</v>
      </c>
      <c r="O368" s="49" t="s">
        <v>514</v>
      </c>
      <c r="P368" s="54" t="s">
        <v>200</v>
      </c>
      <c r="Q368" s="49" t="s">
        <v>201</v>
      </c>
      <c r="R368" s="49" t="s">
        <v>217</v>
      </c>
    </row>
    <row r="369" spans="1:18">
      <c r="A369" s="49">
        <v>256</v>
      </c>
      <c r="B369" s="49" t="s">
        <v>435</v>
      </c>
      <c r="C369" s="49" t="s">
        <v>491</v>
      </c>
      <c r="D369" s="50" t="s">
        <v>459</v>
      </c>
      <c r="E369" s="51" t="s">
        <v>262</v>
      </c>
      <c r="F369" s="55" t="s">
        <v>492</v>
      </c>
      <c r="G369" s="52" t="s">
        <v>693</v>
      </c>
      <c r="H369" s="52" t="s">
        <v>346</v>
      </c>
      <c r="I369" s="53" t="s">
        <v>367</v>
      </c>
      <c r="J369" s="53" t="s">
        <v>256</v>
      </c>
      <c r="K369" s="49" t="s">
        <v>307</v>
      </c>
      <c r="L369" s="49" t="s">
        <v>197</v>
      </c>
      <c r="M369" s="49" t="s">
        <v>197</v>
      </c>
      <c r="N369" s="49" t="s">
        <v>477</v>
      </c>
      <c r="O369" s="49" t="s">
        <v>495</v>
      </c>
      <c r="P369" s="54" t="s">
        <v>200</v>
      </c>
      <c r="Q369" s="49" t="s">
        <v>201</v>
      </c>
      <c r="R369" s="49" t="s">
        <v>217</v>
      </c>
    </row>
    <row r="370" spans="1:18">
      <c r="A370" s="49">
        <v>257</v>
      </c>
      <c r="B370" s="49" t="s">
        <v>435</v>
      </c>
      <c r="C370" s="49" t="s">
        <v>499</v>
      </c>
      <c r="D370" s="50" t="s">
        <v>500</v>
      </c>
      <c r="E370" s="51" t="s">
        <v>231</v>
      </c>
      <c r="F370" s="55" t="s">
        <v>501</v>
      </c>
      <c r="G370" s="52" t="s">
        <v>515</v>
      </c>
      <c r="H370" s="52" t="s">
        <v>346</v>
      </c>
      <c r="I370" s="53" t="s">
        <v>367</v>
      </c>
      <c r="J370" s="53" t="s">
        <v>256</v>
      </c>
      <c r="K370" s="49" t="s">
        <v>307</v>
      </c>
      <c r="L370" s="49" t="s">
        <v>197</v>
      </c>
      <c r="M370" s="49" t="s">
        <v>197</v>
      </c>
      <c r="N370" s="49" t="s">
        <v>237</v>
      </c>
      <c r="O370" s="49" t="s">
        <v>504</v>
      </c>
      <c r="P370" s="54" t="s">
        <v>200</v>
      </c>
      <c r="Q370" s="49" t="s">
        <v>201</v>
      </c>
      <c r="R370" s="49" t="s">
        <v>217</v>
      </c>
    </row>
    <row r="371" spans="1:18">
      <c r="A371" s="49">
        <v>258</v>
      </c>
      <c r="B371" s="49" t="s">
        <v>435</v>
      </c>
      <c r="C371" s="49" t="s">
        <v>436</v>
      </c>
      <c r="D371" s="50" t="s">
        <v>437</v>
      </c>
      <c r="E371" s="51" t="s">
        <v>231</v>
      </c>
      <c r="F371" s="55" t="s">
        <v>438</v>
      </c>
      <c r="G371" s="52" t="s">
        <v>439</v>
      </c>
      <c r="H371" s="52" t="s">
        <v>346</v>
      </c>
      <c r="I371" s="53" t="s">
        <v>300</v>
      </c>
      <c r="J371" s="53" t="s">
        <v>694</v>
      </c>
      <c r="K371" s="49" t="s">
        <v>288</v>
      </c>
      <c r="L371" s="49" t="s">
        <v>197</v>
      </c>
      <c r="M371" s="49" t="s">
        <v>197</v>
      </c>
      <c r="N371" s="49" t="s">
        <v>440</v>
      </c>
      <c r="O371" s="49" t="s">
        <v>441</v>
      </c>
      <c r="P371" s="54" t="s">
        <v>200</v>
      </c>
      <c r="Q371" s="49" t="s">
        <v>201</v>
      </c>
      <c r="R371" s="49" t="s">
        <v>217</v>
      </c>
    </row>
    <row r="372" spans="1:18">
      <c r="A372" s="49">
        <v>259</v>
      </c>
      <c r="B372" s="49" t="s">
        <v>435</v>
      </c>
      <c r="C372" s="49" t="s">
        <v>479</v>
      </c>
      <c r="D372" s="50" t="s">
        <v>480</v>
      </c>
      <c r="E372" s="51" t="s">
        <v>241</v>
      </c>
      <c r="F372" s="55" t="s">
        <v>481</v>
      </c>
      <c r="G372" s="52" t="s">
        <v>519</v>
      </c>
      <c r="H372" s="52" t="s">
        <v>346</v>
      </c>
      <c r="I372" s="53" t="s">
        <v>300</v>
      </c>
      <c r="J372" s="53" t="s">
        <v>695</v>
      </c>
      <c r="K372" s="49" t="s">
        <v>258</v>
      </c>
      <c r="L372" s="49" t="s">
        <v>197</v>
      </c>
      <c r="M372" s="49" t="s">
        <v>197</v>
      </c>
      <c r="N372" s="49" t="s">
        <v>484</v>
      </c>
      <c r="O372" s="49" t="s">
        <v>485</v>
      </c>
      <c r="P372" s="54" t="s">
        <v>200</v>
      </c>
      <c r="Q372" s="49" t="s">
        <v>201</v>
      </c>
      <c r="R372" s="49" t="s">
        <v>217</v>
      </c>
    </row>
    <row r="373" spans="1:18">
      <c r="A373" s="49">
        <v>260</v>
      </c>
      <c r="B373" s="49" t="s">
        <v>435</v>
      </c>
      <c r="C373" s="49" t="s">
        <v>445</v>
      </c>
      <c r="D373" s="50" t="s">
        <v>446</v>
      </c>
      <c r="E373" s="51" t="s">
        <v>231</v>
      </c>
      <c r="F373" s="55" t="s">
        <v>447</v>
      </c>
      <c r="G373" s="52" t="s">
        <v>577</v>
      </c>
      <c r="H373" s="52" t="s">
        <v>346</v>
      </c>
      <c r="I373" s="53" t="s">
        <v>300</v>
      </c>
      <c r="J373" s="53" t="s">
        <v>631</v>
      </c>
      <c r="K373" s="49" t="s">
        <v>245</v>
      </c>
      <c r="L373" s="49" t="s">
        <v>197</v>
      </c>
      <c r="M373" s="49" t="s">
        <v>197</v>
      </c>
      <c r="N373" s="49"/>
      <c r="O373" s="49" t="s">
        <v>450</v>
      </c>
      <c r="P373" s="54" t="s">
        <v>200</v>
      </c>
      <c r="Q373" s="49" t="s">
        <v>201</v>
      </c>
      <c r="R373" s="49" t="s">
        <v>217</v>
      </c>
    </row>
    <row r="374" spans="1:18">
      <c r="A374" s="49">
        <v>261</v>
      </c>
      <c r="B374" s="49" t="s">
        <v>435</v>
      </c>
      <c r="C374" s="49" t="s">
        <v>436</v>
      </c>
      <c r="D374" s="50" t="s">
        <v>437</v>
      </c>
      <c r="E374" s="51" t="s">
        <v>231</v>
      </c>
      <c r="F374" s="55" t="s">
        <v>438</v>
      </c>
      <c r="G374" s="52" t="s">
        <v>442</v>
      </c>
      <c r="H374" s="52" t="s">
        <v>346</v>
      </c>
      <c r="I374" s="53" t="s">
        <v>245</v>
      </c>
      <c r="J374" s="53" t="s">
        <v>696</v>
      </c>
      <c r="K374" s="49" t="s">
        <v>194</v>
      </c>
      <c r="L374" s="49" t="s">
        <v>197</v>
      </c>
      <c r="M374" s="49" t="s">
        <v>214</v>
      </c>
      <c r="N374" s="49" t="s">
        <v>440</v>
      </c>
      <c r="O374" s="49" t="s">
        <v>441</v>
      </c>
      <c r="P374" s="54" t="s">
        <v>200</v>
      </c>
      <c r="Q374" s="49" t="s">
        <v>201</v>
      </c>
      <c r="R374" s="49" t="s">
        <v>217</v>
      </c>
    </row>
    <row r="375" spans="1:18">
      <c r="A375" s="49">
        <v>262</v>
      </c>
      <c r="B375" s="49" t="s">
        <v>435</v>
      </c>
      <c r="C375" s="49" t="s">
        <v>548</v>
      </c>
      <c r="D375" s="50" t="s">
        <v>459</v>
      </c>
      <c r="E375" s="51" t="s">
        <v>231</v>
      </c>
      <c r="F375" s="55" t="s">
        <v>549</v>
      </c>
      <c r="G375" s="52" t="s">
        <v>588</v>
      </c>
      <c r="H375" s="52" t="s">
        <v>346</v>
      </c>
      <c r="I375" s="53" t="s">
        <v>353</v>
      </c>
      <c r="J375" s="53" t="s">
        <v>697</v>
      </c>
      <c r="K375" s="49" t="s">
        <v>245</v>
      </c>
      <c r="L375" s="49" t="s">
        <v>197</v>
      </c>
      <c r="M375" s="49" t="s">
        <v>197</v>
      </c>
      <c r="N375" s="49" t="s">
        <v>477</v>
      </c>
      <c r="O375" s="49" t="s">
        <v>551</v>
      </c>
      <c r="P375" s="54" t="s">
        <v>200</v>
      </c>
      <c r="Q375" s="49" t="s">
        <v>201</v>
      </c>
      <c r="R375" s="49" t="s">
        <v>217</v>
      </c>
    </row>
    <row r="376" spans="1:18">
      <c r="A376" s="49">
        <v>263</v>
      </c>
      <c r="B376" s="49" t="s">
        <v>435</v>
      </c>
      <c r="C376" s="49" t="s">
        <v>436</v>
      </c>
      <c r="D376" s="50" t="s">
        <v>437</v>
      </c>
      <c r="E376" s="51" t="s">
        <v>231</v>
      </c>
      <c r="F376" s="55" t="s">
        <v>438</v>
      </c>
      <c r="G376" s="52" t="s">
        <v>439</v>
      </c>
      <c r="H376" s="52" t="s">
        <v>346</v>
      </c>
      <c r="I376" s="53" t="s">
        <v>353</v>
      </c>
      <c r="J376" s="53" t="s">
        <v>259</v>
      </c>
      <c r="K376" s="49" t="s">
        <v>260</v>
      </c>
      <c r="L376" s="49" t="s">
        <v>197</v>
      </c>
      <c r="M376" s="49" t="s">
        <v>197</v>
      </c>
      <c r="N376" s="49" t="s">
        <v>440</v>
      </c>
      <c r="O376" s="49" t="s">
        <v>441</v>
      </c>
      <c r="P376" s="54" t="s">
        <v>200</v>
      </c>
      <c r="Q376" s="49" t="s">
        <v>201</v>
      </c>
      <c r="R376" s="49" t="s">
        <v>217</v>
      </c>
    </row>
    <row r="377" spans="1:18">
      <c r="A377" s="49">
        <v>264</v>
      </c>
      <c r="B377" s="49" t="s">
        <v>435</v>
      </c>
      <c r="C377" s="49" t="s">
        <v>509</v>
      </c>
      <c r="D377" s="50" t="s">
        <v>510</v>
      </c>
      <c r="E377" s="51" t="s">
        <v>231</v>
      </c>
      <c r="F377" s="55" t="s">
        <v>511</v>
      </c>
      <c r="G377" s="52" t="s">
        <v>442</v>
      </c>
      <c r="H377" s="52" t="s">
        <v>346</v>
      </c>
      <c r="I377" s="53" t="s">
        <v>331</v>
      </c>
      <c r="J377" s="53" t="s">
        <v>543</v>
      </c>
      <c r="K377" s="49" t="s">
        <v>194</v>
      </c>
      <c r="L377" s="49" t="s">
        <v>197</v>
      </c>
      <c r="M377" s="49" t="s">
        <v>197</v>
      </c>
      <c r="N377" s="49" t="s">
        <v>440</v>
      </c>
      <c r="O377" s="49" t="s">
        <v>514</v>
      </c>
      <c r="P377" s="54" t="s">
        <v>200</v>
      </c>
      <c r="Q377" s="49" t="s">
        <v>201</v>
      </c>
      <c r="R377" s="49" t="s">
        <v>217</v>
      </c>
    </row>
    <row r="378" spans="1:18">
      <c r="A378" s="49">
        <v>265</v>
      </c>
      <c r="B378" s="49" t="s">
        <v>435</v>
      </c>
      <c r="C378" s="49" t="s">
        <v>491</v>
      </c>
      <c r="D378" s="50" t="s">
        <v>459</v>
      </c>
      <c r="E378" s="51" t="s">
        <v>262</v>
      </c>
      <c r="F378" s="55" t="s">
        <v>492</v>
      </c>
      <c r="G378" s="52" t="s">
        <v>698</v>
      </c>
      <c r="H378" s="52" t="s">
        <v>346</v>
      </c>
      <c r="I378" s="53" t="s">
        <v>331</v>
      </c>
      <c r="J378" s="53" t="s">
        <v>406</v>
      </c>
      <c r="K378" s="49" t="s">
        <v>367</v>
      </c>
      <c r="L378" s="49" t="s">
        <v>197</v>
      </c>
      <c r="M378" s="49" t="s">
        <v>197</v>
      </c>
      <c r="N378" s="49" t="s">
        <v>477</v>
      </c>
      <c r="O378" s="49" t="s">
        <v>495</v>
      </c>
      <c r="P378" s="54" t="s">
        <v>200</v>
      </c>
      <c r="Q378" s="49" t="s">
        <v>201</v>
      </c>
      <c r="R378" s="49" t="s">
        <v>217</v>
      </c>
    </row>
    <row r="379" spans="1:18">
      <c r="A379" s="49">
        <v>266</v>
      </c>
      <c r="B379" s="49" t="s">
        <v>435</v>
      </c>
      <c r="C379" s="49" t="s">
        <v>445</v>
      </c>
      <c r="D379" s="50" t="s">
        <v>446</v>
      </c>
      <c r="E379" s="51" t="s">
        <v>231</v>
      </c>
      <c r="F379" s="55" t="s">
        <v>447</v>
      </c>
      <c r="G379" s="52" t="s">
        <v>517</v>
      </c>
      <c r="H379" s="52" t="s">
        <v>346</v>
      </c>
      <c r="I379" s="53" t="s">
        <v>331</v>
      </c>
      <c r="J379" s="53" t="s">
        <v>673</v>
      </c>
      <c r="K379" s="49" t="s">
        <v>255</v>
      </c>
      <c r="L379" s="49" t="s">
        <v>197</v>
      </c>
      <c r="M379" s="49" t="s">
        <v>197</v>
      </c>
      <c r="N379" s="49"/>
      <c r="O379" s="49" t="s">
        <v>450</v>
      </c>
      <c r="P379" s="54" t="s">
        <v>200</v>
      </c>
      <c r="Q379" s="49" t="s">
        <v>201</v>
      </c>
      <c r="R379" s="49" t="s">
        <v>217</v>
      </c>
    </row>
    <row r="380" spans="1:18">
      <c r="A380" s="49">
        <v>267</v>
      </c>
      <c r="B380" s="49" t="s">
        <v>435</v>
      </c>
      <c r="C380" s="49" t="s">
        <v>445</v>
      </c>
      <c r="D380" s="50" t="s">
        <v>446</v>
      </c>
      <c r="E380" s="51" t="s">
        <v>231</v>
      </c>
      <c r="F380" s="55" t="s">
        <v>447</v>
      </c>
      <c r="G380" s="52" t="s">
        <v>517</v>
      </c>
      <c r="H380" s="52" t="s">
        <v>346</v>
      </c>
      <c r="I380" s="53" t="s">
        <v>331</v>
      </c>
      <c r="J380" s="53" t="s">
        <v>506</v>
      </c>
      <c r="K380" s="49" t="s">
        <v>236</v>
      </c>
      <c r="L380" s="49" t="s">
        <v>197</v>
      </c>
      <c r="M380" s="49" t="s">
        <v>197</v>
      </c>
      <c r="N380" s="49"/>
      <c r="O380" s="49" t="s">
        <v>450</v>
      </c>
      <c r="P380" s="54" t="s">
        <v>200</v>
      </c>
      <c r="Q380" s="49" t="s">
        <v>201</v>
      </c>
      <c r="R380" s="49" t="s">
        <v>217</v>
      </c>
    </row>
    <row r="381" spans="1:18">
      <c r="A381" s="49">
        <v>268</v>
      </c>
      <c r="B381" s="49" t="s">
        <v>435</v>
      </c>
      <c r="C381" s="49" t="s">
        <v>445</v>
      </c>
      <c r="D381" s="50" t="s">
        <v>446</v>
      </c>
      <c r="E381" s="51" t="s">
        <v>231</v>
      </c>
      <c r="F381" s="55" t="s">
        <v>447</v>
      </c>
      <c r="G381" s="52" t="s">
        <v>517</v>
      </c>
      <c r="H381" s="52" t="s">
        <v>346</v>
      </c>
      <c r="I381" s="53" t="s">
        <v>331</v>
      </c>
      <c r="J381" s="53" t="s">
        <v>498</v>
      </c>
      <c r="K381" s="49" t="s">
        <v>288</v>
      </c>
      <c r="L381" s="49" t="s">
        <v>197</v>
      </c>
      <c r="M381" s="49" t="s">
        <v>197</v>
      </c>
      <c r="N381" s="49"/>
      <c r="O381" s="49" t="s">
        <v>450</v>
      </c>
      <c r="P381" s="54" t="s">
        <v>200</v>
      </c>
      <c r="Q381" s="49" t="s">
        <v>228</v>
      </c>
      <c r="R381" s="54" t="s">
        <v>200</v>
      </c>
    </row>
    <row r="382" spans="1:18">
      <c r="A382" s="49">
        <v>269</v>
      </c>
      <c r="B382" s="49" t="s">
        <v>435</v>
      </c>
      <c r="C382" s="49" t="s">
        <v>436</v>
      </c>
      <c r="D382" s="50" t="s">
        <v>437</v>
      </c>
      <c r="E382" s="51" t="s">
        <v>231</v>
      </c>
      <c r="F382" s="55" t="s">
        <v>438</v>
      </c>
      <c r="G382" s="52" t="s">
        <v>699</v>
      </c>
      <c r="H382" s="52" t="s">
        <v>346</v>
      </c>
      <c r="I382" s="53" t="s">
        <v>331</v>
      </c>
      <c r="J382" s="53" t="s">
        <v>406</v>
      </c>
      <c r="K382" s="49" t="s">
        <v>367</v>
      </c>
      <c r="L382" s="49" t="s">
        <v>197</v>
      </c>
      <c r="M382" s="49" t="s">
        <v>197</v>
      </c>
      <c r="N382" s="49" t="s">
        <v>440</v>
      </c>
      <c r="O382" s="49" t="s">
        <v>441</v>
      </c>
      <c r="P382" s="54" t="s">
        <v>200</v>
      </c>
      <c r="Q382" s="49" t="s">
        <v>201</v>
      </c>
      <c r="R382" s="49" t="s">
        <v>217</v>
      </c>
    </row>
    <row r="383" spans="1:18">
      <c r="A383" s="49">
        <v>270</v>
      </c>
      <c r="B383" s="49" t="s">
        <v>435</v>
      </c>
      <c r="C383" s="49" t="s">
        <v>509</v>
      </c>
      <c r="D383" s="50" t="s">
        <v>510</v>
      </c>
      <c r="E383" s="51" t="s">
        <v>231</v>
      </c>
      <c r="F383" s="55" t="s">
        <v>511</v>
      </c>
      <c r="G383" s="52" t="s">
        <v>532</v>
      </c>
      <c r="H383" s="52" t="s">
        <v>346</v>
      </c>
      <c r="I383" s="53" t="s">
        <v>270</v>
      </c>
      <c r="J383" s="53" t="s">
        <v>371</v>
      </c>
      <c r="K383" s="49" t="s">
        <v>307</v>
      </c>
      <c r="L383" s="49" t="s">
        <v>197</v>
      </c>
      <c r="M383" s="49" t="s">
        <v>197</v>
      </c>
      <c r="N383" s="49" t="s">
        <v>440</v>
      </c>
      <c r="O383" s="49" t="s">
        <v>514</v>
      </c>
      <c r="P383" s="54" t="s">
        <v>200</v>
      </c>
      <c r="Q383" s="49" t="s">
        <v>201</v>
      </c>
      <c r="R383" s="49" t="s">
        <v>691</v>
      </c>
    </row>
    <row r="384" spans="1:18">
      <c r="A384" s="49">
        <v>271</v>
      </c>
      <c r="B384" s="49" t="s">
        <v>435</v>
      </c>
      <c r="C384" s="49" t="s">
        <v>445</v>
      </c>
      <c r="D384" s="50" t="s">
        <v>446</v>
      </c>
      <c r="E384" s="51" t="s">
        <v>231</v>
      </c>
      <c r="F384" s="55" t="s">
        <v>447</v>
      </c>
      <c r="G384" s="52" t="s">
        <v>489</v>
      </c>
      <c r="H384" s="52" t="s">
        <v>346</v>
      </c>
      <c r="I384" s="53" t="s">
        <v>270</v>
      </c>
      <c r="J384" s="53" t="s">
        <v>524</v>
      </c>
      <c r="K384" s="49" t="s">
        <v>315</v>
      </c>
      <c r="L384" s="49" t="s">
        <v>197</v>
      </c>
      <c r="M384" s="49" t="s">
        <v>197</v>
      </c>
      <c r="N384" s="49"/>
      <c r="O384" s="49" t="s">
        <v>450</v>
      </c>
      <c r="P384" s="54" t="s">
        <v>200</v>
      </c>
      <c r="Q384" s="49" t="s">
        <v>201</v>
      </c>
      <c r="R384" s="49" t="s">
        <v>217</v>
      </c>
    </row>
    <row r="385" spans="1:18">
      <c r="A385" s="49">
        <v>272</v>
      </c>
      <c r="B385" s="49" t="s">
        <v>435</v>
      </c>
      <c r="C385" s="49" t="s">
        <v>509</v>
      </c>
      <c r="D385" s="50" t="s">
        <v>510</v>
      </c>
      <c r="E385" s="51" t="s">
        <v>231</v>
      </c>
      <c r="F385" s="55" t="s">
        <v>511</v>
      </c>
      <c r="G385" s="52" t="s">
        <v>532</v>
      </c>
      <c r="H385" s="52" t="s">
        <v>346</v>
      </c>
      <c r="I385" s="53" t="s">
        <v>211</v>
      </c>
      <c r="J385" s="53" t="s">
        <v>406</v>
      </c>
      <c r="K385" s="49" t="s">
        <v>196</v>
      </c>
      <c r="L385" s="49" t="s">
        <v>197</v>
      </c>
      <c r="M385" s="49" t="s">
        <v>197</v>
      </c>
      <c r="N385" s="49" t="s">
        <v>440</v>
      </c>
      <c r="O385" s="49" t="s">
        <v>514</v>
      </c>
      <c r="P385" s="54" t="s">
        <v>200</v>
      </c>
      <c r="Q385" s="49" t="s">
        <v>201</v>
      </c>
      <c r="R385" s="49" t="s">
        <v>217</v>
      </c>
    </row>
    <row r="386" spans="1:18">
      <c r="A386" s="49">
        <v>273</v>
      </c>
      <c r="B386" s="49" t="s">
        <v>435</v>
      </c>
      <c r="C386" s="49" t="s">
        <v>451</v>
      </c>
      <c r="D386" s="50" t="s">
        <v>452</v>
      </c>
      <c r="E386" s="51" t="s">
        <v>280</v>
      </c>
      <c r="F386" s="55" t="s">
        <v>453</v>
      </c>
      <c r="G386" s="52" t="s">
        <v>454</v>
      </c>
      <c r="H386" s="52" t="s">
        <v>346</v>
      </c>
      <c r="I386" s="53" t="s">
        <v>544</v>
      </c>
      <c r="J386" s="53" t="s">
        <v>244</v>
      </c>
      <c r="K386" s="49" t="s">
        <v>367</v>
      </c>
      <c r="L386" s="49" t="s">
        <v>197</v>
      </c>
      <c r="M386" s="49" t="s">
        <v>197</v>
      </c>
      <c r="N386" s="49" t="s">
        <v>456</v>
      </c>
      <c r="O386" s="49" t="s">
        <v>457</v>
      </c>
      <c r="P386" s="54" t="s">
        <v>200</v>
      </c>
      <c r="Q386" s="49" t="s">
        <v>201</v>
      </c>
      <c r="R386" s="49" t="s">
        <v>217</v>
      </c>
    </row>
    <row r="387" spans="1:18">
      <c r="A387" s="49">
        <v>274</v>
      </c>
      <c r="B387" s="49" t="s">
        <v>435</v>
      </c>
      <c r="C387" s="49" t="s">
        <v>479</v>
      </c>
      <c r="D387" s="50" t="s">
        <v>480</v>
      </c>
      <c r="E387" s="51" t="s">
        <v>241</v>
      </c>
      <c r="F387" s="55" t="s">
        <v>481</v>
      </c>
      <c r="G387" s="52" t="s">
        <v>519</v>
      </c>
      <c r="H387" s="52" t="s">
        <v>346</v>
      </c>
      <c r="I387" s="53" t="s">
        <v>544</v>
      </c>
      <c r="J387" s="53" t="s">
        <v>533</v>
      </c>
      <c r="K387" s="49" t="s">
        <v>236</v>
      </c>
      <c r="L387" s="49" t="s">
        <v>197</v>
      </c>
      <c r="M387" s="49" t="s">
        <v>197</v>
      </c>
      <c r="N387" s="49" t="s">
        <v>484</v>
      </c>
      <c r="O387" s="49" t="s">
        <v>485</v>
      </c>
      <c r="P387" s="54" t="s">
        <v>200</v>
      </c>
      <c r="Q387" s="49" t="s">
        <v>201</v>
      </c>
      <c r="R387" s="49" t="s">
        <v>217</v>
      </c>
    </row>
    <row r="388" spans="1:18">
      <c r="A388" s="49">
        <v>275</v>
      </c>
      <c r="B388" s="49" t="s">
        <v>435</v>
      </c>
      <c r="C388" s="49" t="s">
        <v>436</v>
      </c>
      <c r="D388" s="50" t="s">
        <v>437</v>
      </c>
      <c r="E388" s="51" t="s">
        <v>231</v>
      </c>
      <c r="F388" s="55" t="s">
        <v>438</v>
      </c>
      <c r="G388" s="52" t="s">
        <v>439</v>
      </c>
      <c r="H388" s="52" t="s">
        <v>346</v>
      </c>
      <c r="I388" s="53" t="s">
        <v>298</v>
      </c>
      <c r="J388" s="53" t="s">
        <v>466</v>
      </c>
      <c r="K388" s="49" t="s">
        <v>260</v>
      </c>
      <c r="L388" s="49" t="s">
        <v>197</v>
      </c>
      <c r="M388" s="49" t="s">
        <v>214</v>
      </c>
      <c r="N388" s="49" t="s">
        <v>440</v>
      </c>
      <c r="O388" s="49" t="s">
        <v>441</v>
      </c>
      <c r="P388" s="54" t="s">
        <v>200</v>
      </c>
      <c r="Q388" s="49" t="s">
        <v>201</v>
      </c>
      <c r="R388" s="49" t="s">
        <v>700</v>
      </c>
    </row>
    <row r="389" spans="1:18">
      <c r="A389" s="49">
        <v>276</v>
      </c>
      <c r="B389" s="49" t="s">
        <v>435</v>
      </c>
      <c r="C389" s="49" t="s">
        <v>458</v>
      </c>
      <c r="D389" s="50" t="s">
        <v>459</v>
      </c>
      <c r="E389" s="51" t="s">
        <v>208</v>
      </c>
      <c r="F389" s="55" t="s">
        <v>460</v>
      </c>
      <c r="G389" s="52" t="s">
        <v>461</v>
      </c>
      <c r="H389" s="52" t="s">
        <v>346</v>
      </c>
      <c r="I389" s="53" t="s">
        <v>298</v>
      </c>
      <c r="J389" s="53" t="s">
        <v>701</v>
      </c>
      <c r="K389" s="49" t="s">
        <v>295</v>
      </c>
      <c r="L389" s="49" t="s">
        <v>214</v>
      </c>
      <c r="M389" s="49" t="s">
        <v>197</v>
      </c>
      <c r="N389" s="49" t="s">
        <v>463</v>
      </c>
      <c r="O389" s="49" t="s">
        <v>464</v>
      </c>
      <c r="P389" s="54" t="s">
        <v>200</v>
      </c>
      <c r="Q389" s="49" t="s">
        <v>228</v>
      </c>
      <c r="R389" s="54" t="s">
        <v>200</v>
      </c>
    </row>
    <row r="390" spans="1:18">
      <c r="A390" s="49">
        <v>277</v>
      </c>
      <c r="B390" s="49" t="s">
        <v>435</v>
      </c>
      <c r="C390" s="49" t="s">
        <v>473</v>
      </c>
      <c r="D390" s="50" t="s">
        <v>459</v>
      </c>
      <c r="E390" s="51" t="s">
        <v>303</v>
      </c>
      <c r="F390" s="55" t="s">
        <v>474</v>
      </c>
      <c r="G390" s="52" t="s">
        <v>475</v>
      </c>
      <c r="H390" s="52" t="s">
        <v>346</v>
      </c>
      <c r="I390" s="53" t="s">
        <v>298</v>
      </c>
      <c r="J390" s="53" t="s">
        <v>476</v>
      </c>
      <c r="K390" s="49" t="s">
        <v>260</v>
      </c>
      <c r="L390" s="49" t="s">
        <v>197</v>
      </c>
      <c r="M390" s="49" t="s">
        <v>197</v>
      </c>
      <c r="N390" s="49" t="s">
        <v>477</v>
      </c>
      <c r="O390" s="49" t="s">
        <v>478</v>
      </c>
      <c r="P390" s="54" t="s">
        <v>200</v>
      </c>
      <c r="Q390" s="49" t="s">
        <v>201</v>
      </c>
      <c r="R390" s="49" t="s">
        <v>217</v>
      </c>
    </row>
    <row r="391" spans="1:18">
      <c r="A391" s="49">
        <v>278</v>
      </c>
      <c r="B391" s="49" t="s">
        <v>435</v>
      </c>
      <c r="C391" s="49" t="s">
        <v>491</v>
      </c>
      <c r="D391" s="50" t="s">
        <v>459</v>
      </c>
      <c r="E391" s="51" t="s">
        <v>262</v>
      </c>
      <c r="F391" s="55" t="s">
        <v>492</v>
      </c>
      <c r="G391" s="52" t="s">
        <v>702</v>
      </c>
      <c r="H391" s="52" t="s">
        <v>346</v>
      </c>
      <c r="I391" s="53" t="s">
        <v>298</v>
      </c>
      <c r="J391" s="53" t="s">
        <v>301</v>
      </c>
      <c r="K391" s="49" t="s">
        <v>307</v>
      </c>
      <c r="L391" s="49" t="s">
        <v>197</v>
      </c>
      <c r="M391" s="49" t="s">
        <v>197</v>
      </c>
      <c r="N391" s="49" t="s">
        <v>477</v>
      </c>
      <c r="O391" s="49" t="s">
        <v>495</v>
      </c>
      <c r="P391" s="54" t="s">
        <v>200</v>
      </c>
      <c r="Q391" s="49" t="s">
        <v>201</v>
      </c>
      <c r="R391" s="49" t="s">
        <v>217</v>
      </c>
    </row>
    <row r="392" spans="1:18">
      <c r="A392" s="49">
        <v>279</v>
      </c>
      <c r="B392" s="49" t="s">
        <v>435</v>
      </c>
      <c r="C392" s="49" t="s">
        <v>548</v>
      </c>
      <c r="D392" s="50" t="s">
        <v>459</v>
      </c>
      <c r="E392" s="51" t="s">
        <v>231</v>
      </c>
      <c r="F392" s="55" t="s">
        <v>549</v>
      </c>
      <c r="G392" s="52" t="s">
        <v>588</v>
      </c>
      <c r="H392" s="52" t="s">
        <v>346</v>
      </c>
      <c r="I392" s="53" t="s">
        <v>298</v>
      </c>
      <c r="J392" s="53" t="s">
        <v>703</v>
      </c>
      <c r="K392" s="49" t="s">
        <v>307</v>
      </c>
      <c r="L392" s="49" t="s">
        <v>197</v>
      </c>
      <c r="M392" s="49" t="s">
        <v>197</v>
      </c>
      <c r="N392" s="49" t="s">
        <v>477</v>
      </c>
      <c r="O392" s="49" t="s">
        <v>551</v>
      </c>
      <c r="P392" s="54" t="s">
        <v>200</v>
      </c>
      <c r="Q392" s="49" t="s">
        <v>201</v>
      </c>
      <c r="R392" s="49" t="s">
        <v>217</v>
      </c>
    </row>
    <row r="393" spans="1:18">
      <c r="A393" s="49">
        <v>280</v>
      </c>
      <c r="B393" s="49" t="s">
        <v>435</v>
      </c>
      <c r="C393" s="49" t="s">
        <v>479</v>
      </c>
      <c r="D393" s="50" t="s">
        <v>480</v>
      </c>
      <c r="E393" s="51" t="s">
        <v>241</v>
      </c>
      <c r="F393" s="55" t="s">
        <v>481</v>
      </c>
      <c r="G393" s="52" t="s">
        <v>522</v>
      </c>
      <c r="H393" s="52" t="s">
        <v>346</v>
      </c>
      <c r="I393" s="53" t="s">
        <v>298</v>
      </c>
      <c r="J393" s="53" t="s">
        <v>406</v>
      </c>
      <c r="K393" s="49" t="s">
        <v>194</v>
      </c>
      <c r="L393" s="49" t="s">
        <v>197</v>
      </c>
      <c r="M393" s="49" t="s">
        <v>197</v>
      </c>
      <c r="N393" s="49" t="s">
        <v>484</v>
      </c>
      <c r="O393" s="49" t="s">
        <v>485</v>
      </c>
      <c r="P393" s="54" t="s">
        <v>200</v>
      </c>
      <c r="Q393" s="49" t="s">
        <v>201</v>
      </c>
      <c r="R393" s="49" t="s">
        <v>217</v>
      </c>
    </row>
    <row r="394" spans="1:18">
      <c r="A394" s="49">
        <v>281</v>
      </c>
      <c r="B394" s="49" t="s">
        <v>435</v>
      </c>
      <c r="C394" s="49" t="s">
        <v>436</v>
      </c>
      <c r="D394" s="50" t="s">
        <v>437</v>
      </c>
      <c r="E394" s="51" t="s">
        <v>231</v>
      </c>
      <c r="F394" s="55" t="s">
        <v>438</v>
      </c>
      <c r="G394" s="52" t="s">
        <v>442</v>
      </c>
      <c r="H394" s="52" t="s">
        <v>356</v>
      </c>
      <c r="I394" s="53" t="s">
        <v>357</v>
      </c>
      <c r="J394" s="53" t="s">
        <v>371</v>
      </c>
      <c r="K394" s="49" t="s">
        <v>213</v>
      </c>
      <c r="L394" s="49" t="s">
        <v>197</v>
      </c>
      <c r="M394" s="49" t="s">
        <v>197</v>
      </c>
      <c r="N394" s="49" t="s">
        <v>440</v>
      </c>
      <c r="O394" s="49" t="s">
        <v>441</v>
      </c>
      <c r="P394" s="54" t="s">
        <v>200</v>
      </c>
      <c r="Q394" s="49" t="s">
        <v>201</v>
      </c>
      <c r="R394" s="49" t="s">
        <v>217</v>
      </c>
    </row>
    <row r="395" spans="1:18">
      <c r="A395" s="49">
        <v>282</v>
      </c>
      <c r="B395" s="49" t="s">
        <v>435</v>
      </c>
      <c r="C395" s="49" t="s">
        <v>548</v>
      </c>
      <c r="D395" s="50" t="s">
        <v>459</v>
      </c>
      <c r="E395" s="51" t="s">
        <v>231</v>
      </c>
      <c r="F395" s="55" t="s">
        <v>549</v>
      </c>
      <c r="G395" s="52" t="s">
        <v>550</v>
      </c>
      <c r="H395" s="52" t="s">
        <v>356</v>
      </c>
      <c r="I395" s="53" t="s">
        <v>223</v>
      </c>
      <c r="J395" s="53" t="s">
        <v>299</v>
      </c>
      <c r="K395" s="49" t="s">
        <v>257</v>
      </c>
      <c r="L395" s="49" t="s">
        <v>197</v>
      </c>
      <c r="M395" s="49" t="s">
        <v>197</v>
      </c>
      <c r="N395" s="49" t="s">
        <v>477</v>
      </c>
      <c r="O395" s="49" t="s">
        <v>551</v>
      </c>
      <c r="P395" s="54" t="s">
        <v>200</v>
      </c>
      <c r="Q395" s="49" t="s">
        <v>201</v>
      </c>
      <c r="R395" s="49" t="s">
        <v>217</v>
      </c>
    </row>
    <row r="396" spans="1:18">
      <c r="A396" s="49">
        <v>283</v>
      </c>
      <c r="B396" s="49" t="s">
        <v>435</v>
      </c>
      <c r="C396" s="49" t="s">
        <v>436</v>
      </c>
      <c r="D396" s="50" t="s">
        <v>437</v>
      </c>
      <c r="E396" s="51" t="s">
        <v>231</v>
      </c>
      <c r="F396" s="55" t="s">
        <v>438</v>
      </c>
      <c r="G396" s="52" t="s">
        <v>442</v>
      </c>
      <c r="H396" s="52" t="s">
        <v>356</v>
      </c>
      <c r="I396" s="53" t="s">
        <v>223</v>
      </c>
      <c r="J396" s="53" t="s">
        <v>534</v>
      </c>
      <c r="K396" s="49" t="s">
        <v>257</v>
      </c>
      <c r="L396" s="49" t="s">
        <v>197</v>
      </c>
      <c r="M396" s="49" t="s">
        <v>197</v>
      </c>
      <c r="N396" s="49" t="s">
        <v>440</v>
      </c>
      <c r="O396" s="49" t="s">
        <v>441</v>
      </c>
      <c r="P396" s="54" t="s">
        <v>200</v>
      </c>
      <c r="Q396" s="49" t="s">
        <v>201</v>
      </c>
      <c r="R396" s="49" t="s">
        <v>217</v>
      </c>
    </row>
    <row r="397" spans="1:18">
      <c r="A397" s="49">
        <v>284</v>
      </c>
      <c r="B397" s="49" t="s">
        <v>435</v>
      </c>
      <c r="C397" s="49" t="s">
        <v>499</v>
      </c>
      <c r="D397" s="50" t="s">
        <v>500</v>
      </c>
      <c r="E397" s="51" t="s">
        <v>231</v>
      </c>
      <c r="F397" s="55" t="s">
        <v>501</v>
      </c>
      <c r="G397" s="52" t="s">
        <v>626</v>
      </c>
      <c r="H397" s="52" t="s">
        <v>356</v>
      </c>
      <c r="I397" s="53" t="s">
        <v>314</v>
      </c>
      <c r="J397" s="53" t="s">
        <v>704</v>
      </c>
      <c r="K397" s="49" t="s">
        <v>307</v>
      </c>
      <c r="L397" s="49" t="s">
        <v>214</v>
      </c>
      <c r="M397" s="49" t="s">
        <v>197</v>
      </c>
      <c r="N397" s="49" t="s">
        <v>237</v>
      </c>
      <c r="O397" s="49" t="s">
        <v>504</v>
      </c>
      <c r="P397" s="54" t="s">
        <v>200</v>
      </c>
      <c r="Q397" s="49" t="s">
        <v>201</v>
      </c>
      <c r="R397" s="49" t="s">
        <v>217</v>
      </c>
    </row>
    <row r="398" spans="1:18">
      <c r="A398" s="49">
        <v>285</v>
      </c>
      <c r="B398" s="49" t="s">
        <v>435</v>
      </c>
      <c r="C398" s="49" t="s">
        <v>445</v>
      </c>
      <c r="D398" s="50" t="s">
        <v>446</v>
      </c>
      <c r="E398" s="51" t="s">
        <v>231</v>
      </c>
      <c r="F398" s="55" t="s">
        <v>447</v>
      </c>
      <c r="G398" s="52" t="s">
        <v>622</v>
      </c>
      <c r="H398" s="52" t="s">
        <v>356</v>
      </c>
      <c r="I398" s="53" t="s">
        <v>314</v>
      </c>
      <c r="J398" s="53" t="s">
        <v>705</v>
      </c>
      <c r="K398" s="49" t="s">
        <v>276</v>
      </c>
      <c r="L398" s="49" t="s">
        <v>197</v>
      </c>
      <c r="M398" s="49" t="s">
        <v>197</v>
      </c>
      <c r="N398" s="49"/>
      <c r="O398" s="49" t="s">
        <v>450</v>
      </c>
      <c r="P398" s="54" t="s">
        <v>200</v>
      </c>
      <c r="Q398" s="49" t="s">
        <v>201</v>
      </c>
      <c r="R398" s="49" t="s">
        <v>217</v>
      </c>
    </row>
    <row r="399" spans="1:18">
      <c r="A399" s="49">
        <v>286</v>
      </c>
      <c r="B399" s="49" t="s">
        <v>435</v>
      </c>
      <c r="C399" s="49" t="s">
        <v>458</v>
      </c>
      <c r="D399" s="50" t="s">
        <v>459</v>
      </c>
      <c r="E399" s="51" t="s">
        <v>208</v>
      </c>
      <c r="F399" s="55" t="s">
        <v>460</v>
      </c>
      <c r="G399" s="52" t="s">
        <v>706</v>
      </c>
      <c r="H399" s="52" t="s">
        <v>356</v>
      </c>
      <c r="I399" s="53" t="s">
        <v>234</v>
      </c>
      <c r="J399" s="53" t="s">
        <v>707</v>
      </c>
      <c r="K399" s="49" t="s">
        <v>213</v>
      </c>
      <c r="L399" s="49" t="s">
        <v>197</v>
      </c>
      <c r="M399" s="49" t="s">
        <v>214</v>
      </c>
      <c r="N399" s="49" t="s">
        <v>463</v>
      </c>
      <c r="O399" s="49" t="s">
        <v>464</v>
      </c>
      <c r="P399" s="54" t="s">
        <v>200</v>
      </c>
      <c r="Q399" s="49" t="s">
        <v>201</v>
      </c>
      <c r="R399" s="49" t="s">
        <v>217</v>
      </c>
    </row>
    <row r="400" spans="1:18">
      <c r="A400" s="49">
        <v>287</v>
      </c>
      <c r="B400" s="49" t="s">
        <v>435</v>
      </c>
      <c r="C400" s="49" t="s">
        <v>473</v>
      </c>
      <c r="D400" s="50" t="s">
        <v>459</v>
      </c>
      <c r="E400" s="51" t="s">
        <v>303</v>
      </c>
      <c r="F400" s="55" t="s">
        <v>474</v>
      </c>
      <c r="G400" s="52" t="s">
        <v>475</v>
      </c>
      <c r="H400" s="52" t="s">
        <v>356</v>
      </c>
      <c r="I400" s="53" t="s">
        <v>383</v>
      </c>
      <c r="J400" s="53" t="s">
        <v>708</v>
      </c>
      <c r="K400" s="49" t="s">
        <v>196</v>
      </c>
      <c r="L400" s="49" t="s">
        <v>197</v>
      </c>
      <c r="M400" s="49" t="s">
        <v>197</v>
      </c>
      <c r="N400" s="49" t="s">
        <v>477</v>
      </c>
      <c r="O400" s="49" t="s">
        <v>478</v>
      </c>
      <c r="P400" s="54" t="s">
        <v>200</v>
      </c>
      <c r="Q400" s="49" t="s">
        <v>201</v>
      </c>
      <c r="R400" s="49" t="s">
        <v>678</v>
      </c>
    </row>
    <row r="401" spans="1:18">
      <c r="A401" s="49">
        <v>288</v>
      </c>
      <c r="B401" s="49" t="s">
        <v>435</v>
      </c>
      <c r="C401" s="49" t="s">
        <v>445</v>
      </c>
      <c r="D401" s="50" t="s">
        <v>446</v>
      </c>
      <c r="E401" s="51" t="s">
        <v>231</v>
      </c>
      <c r="F401" s="55" t="s">
        <v>447</v>
      </c>
      <c r="G401" s="52" t="s">
        <v>709</v>
      </c>
      <c r="H401" s="52" t="s">
        <v>356</v>
      </c>
      <c r="I401" s="53" t="s">
        <v>367</v>
      </c>
      <c r="J401" s="53" t="s">
        <v>615</v>
      </c>
      <c r="K401" s="49" t="s">
        <v>257</v>
      </c>
      <c r="L401" s="49" t="s">
        <v>197</v>
      </c>
      <c r="M401" s="49" t="s">
        <v>214</v>
      </c>
      <c r="N401" s="49"/>
      <c r="O401" s="49" t="s">
        <v>450</v>
      </c>
      <c r="P401" s="54" t="s">
        <v>200</v>
      </c>
      <c r="Q401" s="49" t="s">
        <v>201</v>
      </c>
      <c r="R401" s="49" t="s">
        <v>217</v>
      </c>
    </row>
    <row r="402" spans="1:18">
      <c r="A402" s="49">
        <v>289</v>
      </c>
      <c r="B402" s="49" t="s">
        <v>435</v>
      </c>
      <c r="C402" s="49" t="s">
        <v>451</v>
      </c>
      <c r="D402" s="50" t="s">
        <v>452</v>
      </c>
      <c r="E402" s="51" t="s">
        <v>280</v>
      </c>
      <c r="F402" s="55" t="s">
        <v>453</v>
      </c>
      <c r="G402" s="52" t="s">
        <v>454</v>
      </c>
      <c r="H402" s="52" t="s">
        <v>356</v>
      </c>
      <c r="I402" s="53" t="s">
        <v>257</v>
      </c>
      <c r="J402" s="53" t="s">
        <v>259</v>
      </c>
      <c r="K402" s="49" t="s">
        <v>258</v>
      </c>
      <c r="L402" s="49" t="s">
        <v>197</v>
      </c>
      <c r="M402" s="49" t="s">
        <v>197</v>
      </c>
      <c r="N402" s="49" t="s">
        <v>456</v>
      </c>
      <c r="O402" s="49" t="s">
        <v>457</v>
      </c>
      <c r="P402" s="54" t="s">
        <v>200</v>
      </c>
      <c r="Q402" s="49" t="s">
        <v>201</v>
      </c>
      <c r="R402" s="49" t="s">
        <v>217</v>
      </c>
    </row>
    <row r="403" spans="1:18">
      <c r="A403" s="49">
        <v>290</v>
      </c>
      <c r="B403" s="49" t="s">
        <v>435</v>
      </c>
      <c r="C403" s="49" t="s">
        <v>445</v>
      </c>
      <c r="D403" s="50" t="s">
        <v>446</v>
      </c>
      <c r="E403" s="51" t="s">
        <v>231</v>
      </c>
      <c r="F403" s="55" t="s">
        <v>447</v>
      </c>
      <c r="G403" s="52" t="s">
        <v>517</v>
      </c>
      <c r="H403" s="52" t="s">
        <v>356</v>
      </c>
      <c r="I403" s="53" t="s">
        <v>353</v>
      </c>
      <c r="J403" s="53" t="s">
        <v>673</v>
      </c>
      <c r="K403" s="49" t="s">
        <v>367</v>
      </c>
      <c r="L403" s="49" t="s">
        <v>197</v>
      </c>
      <c r="M403" s="49" t="s">
        <v>197</v>
      </c>
      <c r="N403" s="49"/>
      <c r="O403" s="49" t="s">
        <v>450</v>
      </c>
      <c r="P403" s="54" t="s">
        <v>200</v>
      </c>
      <c r="Q403" s="49" t="s">
        <v>201</v>
      </c>
      <c r="R403" s="49" t="s">
        <v>217</v>
      </c>
    </row>
    <row r="404" spans="1:18">
      <c r="A404" s="49">
        <v>291</v>
      </c>
      <c r="B404" s="49" t="s">
        <v>435</v>
      </c>
      <c r="C404" s="49" t="s">
        <v>445</v>
      </c>
      <c r="D404" s="50" t="s">
        <v>446</v>
      </c>
      <c r="E404" s="51" t="s">
        <v>231</v>
      </c>
      <c r="F404" s="55" t="s">
        <v>447</v>
      </c>
      <c r="G404" s="52" t="s">
        <v>448</v>
      </c>
      <c r="H404" s="52" t="s">
        <v>356</v>
      </c>
      <c r="I404" s="53" t="s">
        <v>298</v>
      </c>
      <c r="J404" s="53" t="s">
        <v>597</v>
      </c>
      <c r="K404" s="49" t="s">
        <v>260</v>
      </c>
      <c r="L404" s="49" t="s">
        <v>197</v>
      </c>
      <c r="M404" s="49" t="s">
        <v>214</v>
      </c>
      <c r="N404" s="49"/>
      <c r="O404" s="49" t="s">
        <v>450</v>
      </c>
      <c r="P404" s="54" t="s">
        <v>200</v>
      </c>
      <c r="Q404" s="49" t="s">
        <v>201</v>
      </c>
      <c r="R404" s="49" t="s">
        <v>217</v>
      </c>
    </row>
    <row r="405" spans="1:18">
      <c r="A405" s="49">
        <v>292</v>
      </c>
      <c r="B405" s="49" t="s">
        <v>435</v>
      </c>
      <c r="C405" s="49" t="s">
        <v>509</v>
      </c>
      <c r="D405" s="50" t="s">
        <v>510</v>
      </c>
      <c r="E405" s="51" t="s">
        <v>231</v>
      </c>
      <c r="F405" s="55" t="s">
        <v>511</v>
      </c>
      <c r="G405" s="52" t="s">
        <v>542</v>
      </c>
      <c r="H405" s="52" t="s">
        <v>356</v>
      </c>
      <c r="I405" s="53" t="s">
        <v>298</v>
      </c>
      <c r="J405" s="53" t="s">
        <v>256</v>
      </c>
      <c r="K405" s="49" t="s">
        <v>260</v>
      </c>
      <c r="L405" s="49" t="s">
        <v>197</v>
      </c>
      <c r="M405" s="49" t="s">
        <v>197</v>
      </c>
      <c r="N405" s="49" t="s">
        <v>440</v>
      </c>
      <c r="O405" s="49" t="s">
        <v>514</v>
      </c>
      <c r="P405" s="54" t="s">
        <v>200</v>
      </c>
      <c r="Q405" s="49" t="s">
        <v>201</v>
      </c>
      <c r="R405" s="49" t="s">
        <v>217</v>
      </c>
    </row>
    <row r="406" spans="1:18">
      <c r="A406" s="49">
        <v>293</v>
      </c>
      <c r="B406" s="49" t="s">
        <v>435</v>
      </c>
      <c r="C406" s="49" t="s">
        <v>445</v>
      </c>
      <c r="D406" s="50" t="s">
        <v>446</v>
      </c>
      <c r="E406" s="51" t="s">
        <v>231</v>
      </c>
      <c r="F406" s="55" t="s">
        <v>447</v>
      </c>
      <c r="G406" s="52" t="s">
        <v>577</v>
      </c>
      <c r="H406" s="52" t="s">
        <v>378</v>
      </c>
      <c r="I406" s="53" t="s">
        <v>274</v>
      </c>
      <c r="J406" s="53" t="s">
        <v>534</v>
      </c>
      <c r="K406" s="49" t="s">
        <v>367</v>
      </c>
      <c r="L406" s="49" t="s">
        <v>197</v>
      </c>
      <c r="M406" s="49" t="s">
        <v>197</v>
      </c>
      <c r="N406" s="49"/>
      <c r="O406" s="54" t="s">
        <v>710</v>
      </c>
      <c r="P406" s="54" t="s">
        <v>200</v>
      </c>
      <c r="Q406" s="49" t="s">
        <v>201</v>
      </c>
      <c r="R406" s="49" t="s">
        <v>217</v>
      </c>
    </row>
    <row r="407" spans="1:18">
      <c r="A407" s="49">
        <v>294</v>
      </c>
      <c r="B407" s="49" t="s">
        <v>435</v>
      </c>
      <c r="C407" s="49" t="s">
        <v>499</v>
      </c>
      <c r="D407" s="50" t="s">
        <v>500</v>
      </c>
      <c r="E407" s="51" t="s">
        <v>231</v>
      </c>
      <c r="F407" s="55" t="s">
        <v>501</v>
      </c>
      <c r="G407" s="52" t="s">
        <v>711</v>
      </c>
      <c r="H407" s="52" t="s">
        <v>378</v>
      </c>
      <c r="I407" s="53" t="s">
        <v>274</v>
      </c>
      <c r="J407" s="53" t="s">
        <v>712</v>
      </c>
      <c r="K407" s="49" t="s">
        <v>276</v>
      </c>
      <c r="L407" s="49" t="s">
        <v>197</v>
      </c>
      <c r="M407" s="49" t="s">
        <v>197</v>
      </c>
      <c r="N407" s="49" t="s">
        <v>237</v>
      </c>
      <c r="O407" s="49" t="s">
        <v>504</v>
      </c>
      <c r="P407" s="54" t="s">
        <v>200</v>
      </c>
      <c r="Q407" s="49" t="s">
        <v>201</v>
      </c>
      <c r="R407" s="49" t="s">
        <v>217</v>
      </c>
    </row>
    <row r="408" spans="1:18">
      <c r="A408" s="49">
        <v>295</v>
      </c>
      <c r="B408" s="49" t="s">
        <v>435</v>
      </c>
      <c r="C408" s="49" t="s">
        <v>499</v>
      </c>
      <c r="D408" s="50" t="s">
        <v>500</v>
      </c>
      <c r="E408" s="51" t="s">
        <v>231</v>
      </c>
      <c r="F408" s="55" t="s">
        <v>501</v>
      </c>
      <c r="G408" s="52" t="s">
        <v>559</v>
      </c>
      <c r="H408" s="52" t="s">
        <v>378</v>
      </c>
      <c r="I408" s="53" t="s">
        <v>339</v>
      </c>
      <c r="J408" s="53" t="s">
        <v>713</v>
      </c>
      <c r="K408" s="49" t="s">
        <v>196</v>
      </c>
      <c r="L408" s="49" t="s">
        <v>214</v>
      </c>
      <c r="M408" s="49" t="s">
        <v>214</v>
      </c>
      <c r="N408" s="49" t="s">
        <v>237</v>
      </c>
      <c r="O408" s="49" t="s">
        <v>504</v>
      </c>
      <c r="P408" s="54" t="s">
        <v>200</v>
      </c>
      <c r="Q408" s="49" t="s">
        <v>201</v>
      </c>
      <c r="R408" s="49" t="s">
        <v>217</v>
      </c>
    </row>
    <row r="409" spans="1:18">
      <c r="A409" s="49">
        <v>296</v>
      </c>
      <c r="B409" s="49" t="s">
        <v>435</v>
      </c>
      <c r="C409" s="49" t="s">
        <v>451</v>
      </c>
      <c r="D409" s="50" t="s">
        <v>452</v>
      </c>
      <c r="E409" s="51" t="s">
        <v>280</v>
      </c>
      <c r="F409" s="55" t="s">
        <v>453</v>
      </c>
      <c r="G409" s="52" t="s">
        <v>454</v>
      </c>
      <c r="H409" s="52" t="s">
        <v>378</v>
      </c>
      <c r="I409" s="53" t="s">
        <v>339</v>
      </c>
      <c r="J409" s="53" t="s">
        <v>714</v>
      </c>
      <c r="K409" s="49" t="s">
        <v>367</v>
      </c>
      <c r="L409" s="49" t="s">
        <v>197</v>
      </c>
      <c r="M409" s="49" t="s">
        <v>197</v>
      </c>
      <c r="N409" s="49" t="s">
        <v>456</v>
      </c>
      <c r="O409" s="49" t="s">
        <v>457</v>
      </c>
      <c r="P409" s="54" t="s">
        <v>200</v>
      </c>
      <c r="Q409" s="49" t="s">
        <v>201</v>
      </c>
      <c r="R409" s="49" t="s">
        <v>217</v>
      </c>
    </row>
    <row r="410" spans="1:18">
      <c r="A410" s="49">
        <v>297</v>
      </c>
      <c r="B410" s="49" t="s">
        <v>435</v>
      </c>
      <c r="C410" s="49" t="s">
        <v>445</v>
      </c>
      <c r="D410" s="50" t="s">
        <v>446</v>
      </c>
      <c r="E410" s="51" t="s">
        <v>231</v>
      </c>
      <c r="F410" s="55" t="s">
        <v>447</v>
      </c>
      <c r="G410" s="52" t="s">
        <v>715</v>
      </c>
      <c r="H410" s="52" t="s">
        <v>378</v>
      </c>
      <c r="I410" s="53" t="s">
        <v>339</v>
      </c>
      <c r="J410" s="53" t="s">
        <v>277</v>
      </c>
      <c r="K410" s="49" t="s">
        <v>194</v>
      </c>
      <c r="L410" s="49" t="s">
        <v>197</v>
      </c>
      <c r="M410" s="49" t="s">
        <v>197</v>
      </c>
      <c r="N410" s="49"/>
      <c r="O410" s="54" t="s">
        <v>710</v>
      </c>
      <c r="P410" s="54" t="s">
        <v>200</v>
      </c>
      <c r="Q410" s="49" t="s">
        <v>201</v>
      </c>
      <c r="R410" s="49" t="s">
        <v>612</v>
      </c>
    </row>
    <row r="411" spans="1:18">
      <c r="A411" s="49">
        <v>298</v>
      </c>
      <c r="B411" s="49" t="s">
        <v>435</v>
      </c>
      <c r="C411" s="49" t="s">
        <v>445</v>
      </c>
      <c r="D411" s="50" t="s">
        <v>446</v>
      </c>
      <c r="E411" s="51" t="s">
        <v>231</v>
      </c>
      <c r="F411" s="55" t="s">
        <v>447</v>
      </c>
      <c r="G411" s="52" t="s">
        <v>689</v>
      </c>
      <c r="H411" s="52" t="s">
        <v>378</v>
      </c>
      <c r="I411" s="53" t="s">
        <v>223</v>
      </c>
      <c r="J411" s="53" t="s">
        <v>716</v>
      </c>
      <c r="K411" s="49" t="s">
        <v>300</v>
      </c>
      <c r="L411" s="49" t="s">
        <v>197</v>
      </c>
      <c r="M411" s="49" t="s">
        <v>197</v>
      </c>
      <c r="N411" s="49"/>
      <c r="O411" s="49" t="s">
        <v>450</v>
      </c>
      <c r="P411" s="54" t="s">
        <v>200</v>
      </c>
      <c r="Q411" s="49" t="s">
        <v>201</v>
      </c>
      <c r="R411" s="49" t="s">
        <v>217</v>
      </c>
    </row>
    <row r="412" spans="1:18">
      <c r="A412" s="49">
        <v>299</v>
      </c>
      <c r="B412" s="49" t="s">
        <v>435</v>
      </c>
      <c r="C412" s="49" t="s">
        <v>458</v>
      </c>
      <c r="D412" s="50" t="s">
        <v>459</v>
      </c>
      <c r="E412" s="51" t="s">
        <v>208</v>
      </c>
      <c r="F412" s="55" t="s">
        <v>460</v>
      </c>
      <c r="G412" s="52" t="s">
        <v>717</v>
      </c>
      <c r="H412" s="52" t="s">
        <v>378</v>
      </c>
      <c r="I412" s="53" t="s">
        <v>223</v>
      </c>
      <c r="J412" s="53" t="s">
        <v>718</v>
      </c>
      <c r="K412" s="49" t="s">
        <v>257</v>
      </c>
      <c r="L412" s="49" t="s">
        <v>197</v>
      </c>
      <c r="M412" s="49" t="s">
        <v>214</v>
      </c>
      <c r="N412" s="49" t="s">
        <v>463</v>
      </c>
      <c r="O412" s="49" t="s">
        <v>464</v>
      </c>
      <c r="P412" s="54" t="s">
        <v>200</v>
      </c>
      <c r="Q412" s="49" t="s">
        <v>228</v>
      </c>
      <c r="R412" s="54" t="s">
        <v>200</v>
      </c>
    </row>
    <row r="413" spans="1:18">
      <c r="A413" s="49">
        <v>300</v>
      </c>
      <c r="B413" s="49" t="s">
        <v>435</v>
      </c>
      <c r="C413" s="49" t="s">
        <v>473</v>
      </c>
      <c r="D413" s="50" t="s">
        <v>459</v>
      </c>
      <c r="E413" s="51" t="s">
        <v>303</v>
      </c>
      <c r="F413" s="55" t="s">
        <v>474</v>
      </c>
      <c r="G413" s="52" t="s">
        <v>535</v>
      </c>
      <c r="H413" s="52" t="s">
        <v>378</v>
      </c>
      <c r="I413" s="53" t="s">
        <v>223</v>
      </c>
      <c r="J413" s="53" t="s">
        <v>518</v>
      </c>
      <c r="K413" s="49" t="s">
        <v>260</v>
      </c>
      <c r="L413" s="49" t="s">
        <v>197</v>
      </c>
      <c r="M413" s="49" t="s">
        <v>197</v>
      </c>
      <c r="N413" s="49" t="s">
        <v>477</v>
      </c>
      <c r="O413" s="49" t="s">
        <v>478</v>
      </c>
      <c r="P413" s="54" t="s">
        <v>200</v>
      </c>
      <c r="Q413" s="49" t="s">
        <v>201</v>
      </c>
      <c r="R413" s="49" t="s">
        <v>217</v>
      </c>
    </row>
    <row r="414" spans="1:18">
      <c r="A414" s="49">
        <v>301</v>
      </c>
      <c r="B414" s="49" t="s">
        <v>435</v>
      </c>
      <c r="C414" s="49" t="s">
        <v>445</v>
      </c>
      <c r="D414" s="50" t="s">
        <v>446</v>
      </c>
      <c r="E414" s="51" t="s">
        <v>231</v>
      </c>
      <c r="F414" s="55" t="s">
        <v>447</v>
      </c>
      <c r="G414" s="52" t="s">
        <v>489</v>
      </c>
      <c r="H414" s="52" t="s">
        <v>378</v>
      </c>
      <c r="I414" s="53" t="s">
        <v>234</v>
      </c>
      <c r="J414" s="53" t="s">
        <v>716</v>
      </c>
      <c r="K414" s="49" t="s">
        <v>276</v>
      </c>
      <c r="L414" s="49" t="s">
        <v>197</v>
      </c>
      <c r="M414" s="49" t="s">
        <v>197</v>
      </c>
      <c r="N414" s="49"/>
      <c r="O414" s="54" t="s">
        <v>710</v>
      </c>
      <c r="P414" s="54" t="s">
        <v>200</v>
      </c>
      <c r="Q414" s="49" t="s">
        <v>201</v>
      </c>
      <c r="R414" s="49" t="s">
        <v>217</v>
      </c>
    </row>
    <row r="415" spans="1:18">
      <c r="A415" s="49">
        <v>302</v>
      </c>
      <c r="B415" s="49" t="s">
        <v>435</v>
      </c>
      <c r="C415" s="49" t="s">
        <v>436</v>
      </c>
      <c r="D415" s="50" t="s">
        <v>437</v>
      </c>
      <c r="E415" s="51" t="s">
        <v>231</v>
      </c>
      <c r="F415" s="55" t="s">
        <v>438</v>
      </c>
      <c r="G415" s="52" t="s">
        <v>442</v>
      </c>
      <c r="H415" s="52" t="s">
        <v>378</v>
      </c>
      <c r="I415" s="53" t="s">
        <v>249</v>
      </c>
      <c r="J415" s="53" t="s">
        <v>388</v>
      </c>
      <c r="K415" s="49" t="s">
        <v>307</v>
      </c>
      <c r="L415" s="49" t="s">
        <v>197</v>
      </c>
      <c r="M415" s="49" t="s">
        <v>214</v>
      </c>
      <c r="N415" s="49" t="s">
        <v>440</v>
      </c>
      <c r="O415" s="49" t="s">
        <v>441</v>
      </c>
      <c r="P415" s="54" t="s">
        <v>200</v>
      </c>
      <c r="Q415" s="49" t="s">
        <v>228</v>
      </c>
      <c r="R415" s="54" t="s">
        <v>200</v>
      </c>
    </row>
    <row r="416" spans="1:18">
      <c r="A416" s="49">
        <v>303</v>
      </c>
      <c r="B416" s="49" t="s">
        <v>435</v>
      </c>
      <c r="C416" s="49" t="s">
        <v>445</v>
      </c>
      <c r="D416" s="50" t="s">
        <v>446</v>
      </c>
      <c r="E416" s="51" t="s">
        <v>231</v>
      </c>
      <c r="F416" s="55" t="s">
        <v>447</v>
      </c>
      <c r="G416" s="52" t="s">
        <v>632</v>
      </c>
      <c r="H416" s="52" t="s">
        <v>378</v>
      </c>
      <c r="I416" s="53" t="s">
        <v>249</v>
      </c>
      <c r="J416" s="53" t="s">
        <v>623</v>
      </c>
      <c r="K416" s="49" t="s">
        <v>245</v>
      </c>
      <c r="L416" s="49" t="s">
        <v>197</v>
      </c>
      <c r="M416" s="49" t="s">
        <v>214</v>
      </c>
      <c r="N416" s="49"/>
      <c r="O416" s="49" t="s">
        <v>450</v>
      </c>
      <c r="P416" s="54" t="s">
        <v>200</v>
      </c>
      <c r="Q416" s="49" t="s">
        <v>201</v>
      </c>
      <c r="R416" s="49" t="s">
        <v>217</v>
      </c>
    </row>
    <row r="417" spans="1:18">
      <c r="A417" s="49">
        <v>304</v>
      </c>
      <c r="B417" s="49" t="s">
        <v>435</v>
      </c>
      <c r="C417" s="49" t="s">
        <v>467</v>
      </c>
      <c r="D417" s="50" t="s">
        <v>459</v>
      </c>
      <c r="E417" s="51" t="s">
        <v>280</v>
      </c>
      <c r="F417" s="55" t="s">
        <v>468</v>
      </c>
      <c r="G417" s="52" t="s">
        <v>654</v>
      </c>
      <c r="H417" s="52" t="s">
        <v>378</v>
      </c>
      <c r="I417" s="53" t="s">
        <v>380</v>
      </c>
      <c r="J417" s="53" t="s">
        <v>244</v>
      </c>
      <c r="K417" s="49" t="s">
        <v>295</v>
      </c>
      <c r="L417" s="49" t="s">
        <v>197</v>
      </c>
      <c r="M417" s="49" t="s">
        <v>197</v>
      </c>
      <c r="N417" s="49" t="s">
        <v>456</v>
      </c>
      <c r="O417" s="49" t="s">
        <v>470</v>
      </c>
      <c r="P417" s="54" t="s">
        <v>200</v>
      </c>
      <c r="Q417" s="49" t="s">
        <v>201</v>
      </c>
      <c r="R417" s="49" t="s">
        <v>217</v>
      </c>
    </row>
    <row r="418" spans="1:18">
      <c r="A418" s="49">
        <v>305</v>
      </c>
      <c r="B418" s="49" t="s">
        <v>435</v>
      </c>
      <c r="C418" s="49" t="s">
        <v>499</v>
      </c>
      <c r="D418" s="50" t="s">
        <v>500</v>
      </c>
      <c r="E418" s="51" t="s">
        <v>231</v>
      </c>
      <c r="F418" s="55" t="s">
        <v>501</v>
      </c>
      <c r="G418" s="52" t="s">
        <v>515</v>
      </c>
      <c r="H418" s="52" t="s">
        <v>378</v>
      </c>
      <c r="I418" s="53" t="s">
        <v>252</v>
      </c>
      <c r="J418" s="53" t="s">
        <v>719</v>
      </c>
      <c r="K418" s="49" t="s">
        <v>315</v>
      </c>
      <c r="L418" s="49" t="s">
        <v>197</v>
      </c>
      <c r="M418" s="49" t="s">
        <v>197</v>
      </c>
      <c r="N418" s="49" t="s">
        <v>237</v>
      </c>
      <c r="O418" s="49" t="s">
        <v>504</v>
      </c>
      <c r="P418" s="54" t="s">
        <v>200</v>
      </c>
      <c r="Q418" s="49" t="s">
        <v>201</v>
      </c>
      <c r="R418" s="49" t="s">
        <v>217</v>
      </c>
    </row>
    <row r="419" spans="1:18">
      <c r="A419" s="49">
        <v>306</v>
      </c>
      <c r="B419" s="49" t="s">
        <v>435</v>
      </c>
      <c r="C419" s="49" t="s">
        <v>445</v>
      </c>
      <c r="D419" s="50" t="s">
        <v>446</v>
      </c>
      <c r="E419" s="51" t="s">
        <v>231</v>
      </c>
      <c r="F419" s="55" t="s">
        <v>447</v>
      </c>
      <c r="G419" s="52" t="s">
        <v>720</v>
      </c>
      <c r="H419" s="52" t="s">
        <v>378</v>
      </c>
      <c r="I419" s="53" t="s">
        <v>252</v>
      </c>
      <c r="J419" s="53" t="s">
        <v>523</v>
      </c>
      <c r="K419" s="49" t="s">
        <v>236</v>
      </c>
      <c r="L419" s="49" t="s">
        <v>197</v>
      </c>
      <c r="M419" s="49" t="s">
        <v>197</v>
      </c>
      <c r="N419" s="49"/>
      <c r="O419" s="54" t="s">
        <v>710</v>
      </c>
      <c r="P419" s="54" t="s">
        <v>200</v>
      </c>
      <c r="Q419" s="49" t="s">
        <v>201</v>
      </c>
      <c r="R419" s="49" t="s">
        <v>217</v>
      </c>
    </row>
    <row r="420" spans="1:18">
      <c r="A420" s="49">
        <v>307</v>
      </c>
      <c r="B420" s="49" t="s">
        <v>435</v>
      </c>
      <c r="C420" s="49" t="s">
        <v>509</v>
      </c>
      <c r="D420" s="50" t="s">
        <v>510</v>
      </c>
      <c r="E420" s="51" t="s">
        <v>231</v>
      </c>
      <c r="F420" s="55" t="s">
        <v>511</v>
      </c>
      <c r="G420" s="52" t="s">
        <v>442</v>
      </c>
      <c r="H420" s="52" t="s">
        <v>378</v>
      </c>
      <c r="I420" s="53" t="s">
        <v>362</v>
      </c>
      <c r="J420" s="53" t="s">
        <v>371</v>
      </c>
      <c r="K420" s="49" t="s">
        <v>236</v>
      </c>
      <c r="L420" s="49" t="s">
        <v>197</v>
      </c>
      <c r="M420" s="49" t="s">
        <v>197</v>
      </c>
      <c r="N420" s="49" t="s">
        <v>440</v>
      </c>
      <c r="O420" s="49" t="s">
        <v>514</v>
      </c>
      <c r="P420" s="54" t="s">
        <v>200</v>
      </c>
      <c r="Q420" s="49" t="s">
        <v>201</v>
      </c>
      <c r="R420" s="49" t="s">
        <v>612</v>
      </c>
    </row>
    <row r="421" spans="1:18">
      <c r="A421" s="49">
        <v>308</v>
      </c>
      <c r="B421" s="49" t="s">
        <v>435</v>
      </c>
      <c r="C421" s="49" t="s">
        <v>509</v>
      </c>
      <c r="D421" s="50" t="s">
        <v>510</v>
      </c>
      <c r="E421" s="51" t="s">
        <v>231</v>
      </c>
      <c r="F421" s="55" t="s">
        <v>511</v>
      </c>
      <c r="G421" s="52" t="s">
        <v>532</v>
      </c>
      <c r="H421" s="52" t="s">
        <v>378</v>
      </c>
      <c r="I421" s="53" t="s">
        <v>255</v>
      </c>
      <c r="J421" s="53" t="s">
        <v>494</v>
      </c>
      <c r="K421" s="49" t="s">
        <v>367</v>
      </c>
      <c r="L421" s="49" t="s">
        <v>197</v>
      </c>
      <c r="M421" s="49" t="s">
        <v>197</v>
      </c>
      <c r="N421" s="49" t="s">
        <v>440</v>
      </c>
      <c r="O421" s="49" t="s">
        <v>514</v>
      </c>
      <c r="P421" s="54" t="s">
        <v>200</v>
      </c>
      <c r="Q421" s="49" t="s">
        <v>201</v>
      </c>
      <c r="R421" s="49" t="s">
        <v>217</v>
      </c>
    </row>
    <row r="422" spans="1:18">
      <c r="A422" s="49">
        <v>309</v>
      </c>
      <c r="B422" s="49" t="s">
        <v>435</v>
      </c>
      <c r="C422" s="49" t="s">
        <v>548</v>
      </c>
      <c r="D422" s="50" t="s">
        <v>459</v>
      </c>
      <c r="E422" s="51" t="s">
        <v>231</v>
      </c>
      <c r="F422" s="55" t="s">
        <v>549</v>
      </c>
      <c r="G422" s="52" t="s">
        <v>572</v>
      </c>
      <c r="H422" s="52" t="s">
        <v>378</v>
      </c>
      <c r="I422" s="53" t="s">
        <v>258</v>
      </c>
      <c r="J422" s="53" t="s">
        <v>301</v>
      </c>
      <c r="K422" s="49" t="s">
        <v>213</v>
      </c>
      <c r="L422" s="49" t="s">
        <v>197</v>
      </c>
      <c r="M422" s="49" t="s">
        <v>197</v>
      </c>
      <c r="N422" s="49" t="s">
        <v>477</v>
      </c>
      <c r="O422" s="49" t="s">
        <v>551</v>
      </c>
      <c r="P422" s="54" t="s">
        <v>200</v>
      </c>
      <c r="Q422" s="49" t="s">
        <v>201</v>
      </c>
      <c r="R422" s="49" t="s">
        <v>217</v>
      </c>
    </row>
    <row r="423" spans="1:18">
      <c r="A423" s="49">
        <v>310</v>
      </c>
      <c r="B423" s="49" t="s">
        <v>435</v>
      </c>
      <c r="C423" s="49" t="s">
        <v>548</v>
      </c>
      <c r="D423" s="50" t="s">
        <v>459</v>
      </c>
      <c r="E423" s="51" t="s">
        <v>231</v>
      </c>
      <c r="F423" s="55" t="s">
        <v>549</v>
      </c>
      <c r="G423" s="52" t="s">
        <v>588</v>
      </c>
      <c r="H423" s="52" t="s">
        <v>378</v>
      </c>
      <c r="I423" s="53" t="s">
        <v>276</v>
      </c>
      <c r="J423" s="53" t="s">
        <v>721</v>
      </c>
      <c r="K423" s="49" t="s">
        <v>300</v>
      </c>
      <c r="L423" s="49" t="s">
        <v>197</v>
      </c>
      <c r="M423" s="49" t="s">
        <v>197</v>
      </c>
      <c r="N423" s="49" t="s">
        <v>477</v>
      </c>
      <c r="O423" s="49" t="s">
        <v>551</v>
      </c>
      <c r="P423" s="54" t="s">
        <v>200</v>
      </c>
      <c r="Q423" s="49" t="s">
        <v>201</v>
      </c>
      <c r="R423" s="49" t="s">
        <v>217</v>
      </c>
    </row>
    <row r="424" spans="1:18">
      <c r="A424" s="49">
        <v>311</v>
      </c>
      <c r="B424" s="49" t="s">
        <v>435</v>
      </c>
      <c r="C424" s="49" t="s">
        <v>445</v>
      </c>
      <c r="D424" s="50" t="s">
        <v>446</v>
      </c>
      <c r="E424" s="51" t="s">
        <v>231</v>
      </c>
      <c r="F424" s="55" t="s">
        <v>447</v>
      </c>
      <c r="G424" s="52" t="s">
        <v>722</v>
      </c>
      <c r="H424" s="52" t="s">
        <v>378</v>
      </c>
      <c r="I424" s="53" t="s">
        <v>367</v>
      </c>
      <c r="J424" s="53" t="s">
        <v>716</v>
      </c>
      <c r="K424" s="49" t="s">
        <v>196</v>
      </c>
      <c r="L424" s="49" t="s">
        <v>197</v>
      </c>
      <c r="M424" s="49" t="s">
        <v>197</v>
      </c>
      <c r="N424" s="49"/>
      <c r="O424" s="49" t="s">
        <v>450</v>
      </c>
      <c r="P424" s="54" t="s">
        <v>200</v>
      </c>
      <c r="Q424" s="49" t="s">
        <v>201</v>
      </c>
      <c r="R424" s="49" t="s">
        <v>217</v>
      </c>
    </row>
    <row r="425" spans="1:18">
      <c r="A425" s="49">
        <v>312</v>
      </c>
      <c r="B425" s="49" t="s">
        <v>435</v>
      </c>
      <c r="C425" s="49" t="s">
        <v>458</v>
      </c>
      <c r="D425" s="50" t="s">
        <v>459</v>
      </c>
      <c r="E425" s="51" t="s">
        <v>208</v>
      </c>
      <c r="F425" s="55" t="s">
        <v>460</v>
      </c>
      <c r="G425" s="52" t="s">
        <v>723</v>
      </c>
      <c r="H425" s="52" t="s">
        <v>378</v>
      </c>
      <c r="I425" s="53" t="s">
        <v>260</v>
      </c>
      <c r="J425" s="53" t="s">
        <v>620</v>
      </c>
      <c r="K425" s="49" t="s">
        <v>276</v>
      </c>
      <c r="L425" s="49" t="s">
        <v>197</v>
      </c>
      <c r="M425" s="49" t="s">
        <v>197</v>
      </c>
      <c r="N425" s="49" t="s">
        <v>463</v>
      </c>
      <c r="O425" s="49" t="s">
        <v>464</v>
      </c>
      <c r="P425" s="54" t="s">
        <v>200</v>
      </c>
      <c r="Q425" s="49" t="s">
        <v>201</v>
      </c>
      <c r="R425" s="49" t="s">
        <v>217</v>
      </c>
    </row>
    <row r="426" spans="1:18">
      <c r="A426" s="49">
        <v>313</v>
      </c>
      <c r="B426" s="49" t="s">
        <v>435</v>
      </c>
      <c r="C426" s="49" t="s">
        <v>445</v>
      </c>
      <c r="D426" s="50" t="s">
        <v>446</v>
      </c>
      <c r="E426" s="51" t="s">
        <v>231</v>
      </c>
      <c r="F426" s="55" t="s">
        <v>447</v>
      </c>
      <c r="G426" s="52" t="s">
        <v>724</v>
      </c>
      <c r="H426" s="52" t="s">
        <v>378</v>
      </c>
      <c r="I426" s="53" t="s">
        <v>257</v>
      </c>
      <c r="J426" s="53" t="s">
        <v>388</v>
      </c>
      <c r="K426" s="49" t="s">
        <v>258</v>
      </c>
      <c r="L426" s="49" t="s">
        <v>197</v>
      </c>
      <c r="M426" s="49" t="s">
        <v>197</v>
      </c>
      <c r="N426" s="49"/>
      <c r="O426" s="49" t="s">
        <v>450</v>
      </c>
      <c r="P426" s="54" t="s">
        <v>200</v>
      </c>
      <c r="Q426" s="49" t="s">
        <v>201</v>
      </c>
      <c r="R426" s="49" t="s">
        <v>217</v>
      </c>
    </row>
    <row r="427" spans="1:18">
      <c r="A427" s="49">
        <v>314</v>
      </c>
      <c r="B427" s="49" t="s">
        <v>435</v>
      </c>
      <c r="C427" s="49" t="s">
        <v>479</v>
      </c>
      <c r="D427" s="50" t="s">
        <v>480</v>
      </c>
      <c r="E427" s="51" t="s">
        <v>241</v>
      </c>
      <c r="F427" s="55" t="s">
        <v>481</v>
      </c>
      <c r="G427" s="52" t="s">
        <v>522</v>
      </c>
      <c r="H427" s="52" t="s">
        <v>378</v>
      </c>
      <c r="I427" s="53" t="s">
        <v>245</v>
      </c>
      <c r="J427" s="53" t="s">
        <v>725</v>
      </c>
      <c r="K427" s="49" t="s">
        <v>213</v>
      </c>
      <c r="L427" s="49" t="s">
        <v>197</v>
      </c>
      <c r="M427" s="49" t="s">
        <v>197</v>
      </c>
      <c r="N427" s="49" t="s">
        <v>484</v>
      </c>
      <c r="O427" s="49" t="s">
        <v>485</v>
      </c>
      <c r="P427" s="54" t="s">
        <v>200</v>
      </c>
      <c r="Q427" s="49" t="s">
        <v>201</v>
      </c>
      <c r="R427" s="49" t="s">
        <v>217</v>
      </c>
    </row>
    <row r="428" spans="1:18">
      <c r="A428" s="49">
        <v>315</v>
      </c>
      <c r="B428" s="49" t="s">
        <v>435</v>
      </c>
      <c r="C428" s="49" t="s">
        <v>467</v>
      </c>
      <c r="D428" s="50" t="s">
        <v>459</v>
      </c>
      <c r="E428" s="51" t="s">
        <v>280</v>
      </c>
      <c r="F428" s="55" t="s">
        <v>468</v>
      </c>
      <c r="G428" s="52" t="s">
        <v>469</v>
      </c>
      <c r="H428" s="52" t="s">
        <v>378</v>
      </c>
      <c r="I428" s="53" t="s">
        <v>194</v>
      </c>
      <c r="J428" s="53" t="s">
        <v>726</v>
      </c>
      <c r="K428" s="49" t="s">
        <v>276</v>
      </c>
      <c r="L428" s="49" t="s">
        <v>197</v>
      </c>
      <c r="M428" s="49" t="s">
        <v>197</v>
      </c>
      <c r="N428" s="49" t="s">
        <v>456</v>
      </c>
      <c r="O428" s="49" t="s">
        <v>470</v>
      </c>
      <c r="P428" s="54" t="s">
        <v>200</v>
      </c>
      <c r="Q428" s="49" t="s">
        <v>201</v>
      </c>
      <c r="R428" s="49" t="s">
        <v>217</v>
      </c>
    </row>
    <row r="429" spans="1:18">
      <c r="A429" s="49">
        <v>316</v>
      </c>
      <c r="B429" s="49" t="s">
        <v>435</v>
      </c>
      <c r="C429" s="49" t="s">
        <v>491</v>
      </c>
      <c r="D429" s="50" t="s">
        <v>459</v>
      </c>
      <c r="E429" s="51" t="s">
        <v>262</v>
      </c>
      <c r="F429" s="55" t="s">
        <v>492</v>
      </c>
      <c r="G429" s="52" t="s">
        <v>727</v>
      </c>
      <c r="H429" s="52" t="s">
        <v>378</v>
      </c>
      <c r="I429" s="53" t="s">
        <v>331</v>
      </c>
      <c r="J429" s="53" t="s">
        <v>728</v>
      </c>
      <c r="K429" s="49" t="s">
        <v>276</v>
      </c>
      <c r="L429" s="49" t="s">
        <v>214</v>
      </c>
      <c r="M429" s="49" t="s">
        <v>214</v>
      </c>
      <c r="N429" s="49" t="s">
        <v>477</v>
      </c>
      <c r="O429" s="49" t="s">
        <v>495</v>
      </c>
      <c r="P429" s="54" t="s">
        <v>200</v>
      </c>
      <c r="Q429" s="49" t="s">
        <v>201</v>
      </c>
      <c r="R429" s="49" t="s">
        <v>217</v>
      </c>
    </row>
    <row r="430" spans="1:18">
      <c r="A430" s="49">
        <v>317</v>
      </c>
      <c r="B430" s="49" t="s">
        <v>435</v>
      </c>
      <c r="C430" s="49" t="s">
        <v>499</v>
      </c>
      <c r="D430" s="50" t="s">
        <v>500</v>
      </c>
      <c r="E430" s="51" t="s">
        <v>231</v>
      </c>
      <c r="F430" s="55" t="s">
        <v>501</v>
      </c>
      <c r="G430" s="52" t="s">
        <v>604</v>
      </c>
      <c r="H430" s="52" t="s">
        <v>378</v>
      </c>
      <c r="I430" s="53" t="s">
        <v>267</v>
      </c>
      <c r="J430" s="53" t="s">
        <v>729</v>
      </c>
      <c r="K430" s="49" t="s">
        <v>288</v>
      </c>
      <c r="L430" s="49" t="s">
        <v>197</v>
      </c>
      <c r="M430" s="49" t="s">
        <v>197</v>
      </c>
      <c r="N430" s="49" t="s">
        <v>237</v>
      </c>
      <c r="O430" s="49" t="s">
        <v>504</v>
      </c>
      <c r="P430" s="54" t="s">
        <v>200</v>
      </c>
      <c r="Q430" s="49" t="s">
        <v>201</v>
      </c>
      <c r="R430" s="49" t="s">
        <v>217</v>
      </c>
    </row>
    <row r="431" spans="1:18">
      <c r="A431" s="49">
        <v>318</v>
      </c>
      <c r="B431" s="49" t="s">
        <v>435</v>
      </c>
      <c r="C431" s="49" t="s">
        <v>445</v>
      </c>
      <c r="D431" s="50" t="s">
        <v>446</v>
      </c>
      <c r="E431" s="51" t="s">
        <v>231</v>
      </c>
      <c r="F431" s="55" t="s">
        <v>447</v>
      </c>
      <c r="G431" s="52" t="s">
        <v>517</v>
      </c>
      <c r="H431" s="52" t="s">
        <v>378</v>
      </c>
      <c r="I431" s="53" t="s">
        <v>354</v>
      </c>
      <c r="J431" s="53" t="s">
        <v>586</v>
      </c>
      <c r="K431" s="49" t="s">
        <v>258</v>
      </c>
      <c r="L431" s="49" t="s">
        <v>197</v>
      </c>
      <c r="M431" s="49" t="s">
        <v>197</v>
      </c>
      <c r="N431" s="49"/>
      <c r="O431" s="54" t="s">
        <v>710</v>
      </c>
      <c r="P431" s="54" t="s">
        <v>200</v>
      </c>
      <c r="Q431" s="49" t="s">
        <v>201</v>
      </c>
      <c r="R431" s="49" t="s">
        <v>217</v>
      </c>
    </row>
    <row r="432" spans="1:18">
      <c r="A432" s="49">
        <v>319</v>
      </c>
      <c r="B432" s="49" t="s">
        <v>435</v>
      </c>
      <c r="C432" s="49" t="s">
        <v>445</v>
      </c>
      <c r="D432" s="50" t="s">
        <v>446</v>
      </c>
      <c r="E432" s="51" t="s">
        <v>231</v>
      </c>
      <c r="F432" s="55" t="s">
        <v>447</v>
      </c>
      <c r="G432" s="52" t="s">
        <v>730</v>
      </c>
      <c r="H432" s="52" t="s">
        <v>378</v>
      </c>
      <c r="I432" s="53" t="s">
        <v>354</v>
      </c>
      <c r="J432" s="53" t="s">
        <v>731</v>
      </c>
      <c r="K432" s="49" t="s">
        <v>295</v>
      </c>
      <c r="L432" s="49" t="s">
        <v>197</v>
      </c>
      <c r="M432" s="49" t="s">
        <v>197</v>
      </c>
      <c r="N432" s="49"/>
      <c r="O432" s="49" t="s">
        <v>450</v>
      </c>
      <c r="P432" s="54" t="s">
        <v>200</v>
      </c>
      <c r="Q432" s="49" t="s">
        <v>201</v>
      </c>
      <c r="R432" s="49" t="s">
        <v>217</v>
      </c>
    </row>
    <row r="433" spans="1:18">
      <c r="A433" s="49">
        <v>320</v>
      </c>
      <c r="B433" s="49" t="s">
        <v>435</v>
      </c>
      <c r="C433" s="49" t="s">
        <v>458</v>
      </c>
      <c r="D433" s="50" t="s">
        <v>459</v>
      </c>
      <c r="E433" s="51" t="s">
        <v>208</v>
      </c>
      <c r="F433" s="55" t="s">
        <v>460</v>
      </c>
      <c r="G433" s="52" t="s">
        <v>684</v>
      </c>
      <c r="H433" s="52" t="s">
        <v>378</v>
      </c>
      <c r="I433" s="53" t="s">
        <v>211</v>
      </c>
      <c r="J433" s="53" t="s">
        <v>732</v>
      </c>
      <c r="K433" s="49" t="s">
        <v>315</v>
      </c>
      <c r="L433" s="49" t="s">
        <v>733</v>
      </c>
      <c r="M433" s="49" t="s">
        <v>214</v>
      </c>
      <c r="N433" s="49" t="s">
        <v>463</v>
      </c>
      <c r="O433" s="49" t="s">
        <v>464</v>
      </c>
      <c r="P433" s="54" t="s">
        <v>200</v>
      </c>
      <c r="Q433" s="49" t="s">
        <v>228</v>
      </c>
      <c r="R433" s="54" t="s">
        <v>200</v>
      </c>
    </row>
    <row r="434" spans="1:18">
      <c r="A434" s="49">
        <v>321</v>
      </c>
      <c r="B434" s="49" t="s">
        <v>435</v>
      </c>
      <c r="C434" s="49" t="s">
        <v>458</v>
      </c>
      <c r="D434" s="50" t="s">
        <v>459</v>
      </c>
      <c r="E434" s="51" t="s">
        <v>208</v>
      </c>
      <c r="F434" s="55" t="s">
        <v>460</v>
      </c>
      <c r="G434" s="52" t="s">
        <v>734</v>
      </c>
      <c r="H434" s="52" t="s">
        <v>378</v>
      </c>
      <c r="I434" s="53" t="s">
        <v>211</v>
      </c>
      <c r="J434" s="53" t="s">
        <v>735</v>
      </c>
      <c r="K434" s="49" t="s">
        <v>260</v>
      </c>
      <c r="L434" s="49" t="s">
        <v>733</v>
      </c>
      <c r="M434" s="49" t="s">
        <v>214</v>
      </c>
      <c r="N434" s="49" t="s">
        <v>463</v>
      </c>
      <c r="O434" s="49" t="s">
        <v>464</v>
      </c>
      <c r="P434" s="54" t="s">
        <v>200</v>
      </c>
      <c r="Q434" s="49" t="s">
        <v>228</v>
      </c>
      <c r="R434" s="54" t="s">
        <v>200</v>
      </c>
    </row>
    <row r="435" spans="1:18">
      <c r="A435" s="49">
        <v>322</v>
      </c>
      <c r="B435" s="49" t="s">
        <v>435</v>
      </c>
      <c r="C435" s="49" t="s">
        <v>458</v>
      </c>
      <c r="D435" s="50" t="s">
        <v>459</v>
      </c>
      <c r="E435" s="51" t="s">
        <v>208</v>
      </c>
      <c r="F435" s="55" t="s">
        <v>460</v>
      </c>
      <c r="G435" s="52" t="s">
        <v>736</v>
      </c>
      <c r="H435" s="52" t="s">
        <v>378</v>
      </c>
      <c r="I435" s="53" t="s">
        <v>211</v>
      </c>
      <c r="J435" s="53" t="s">
        <v>737</v>
      </c>
      <c r="K435" s="49" t="s">
        <v>257</v>
      </c>
      <c r="L435" s="49" t="s">
        <v>733</v>
      </c>
      <c r="M435" s="49" t="s">
        <v>214</v>
      </c>
      <c r="N435" s="49" t="s">
        <v>463</v>
      </c>
      <c r="O435" s="49" t="s">
        <v>464</v>
      </c>
      <c r="P435" s="54" t="s">
        <v>200</v>
      </c>
      <c r="Q435" s="49" t="s">
        <v>228</v>
      </c>
      <c r="R435" s="54" t="s">
        <v>200</v>
      </c>
    </row>
    <row r="436" spans="1:18">
      <c r="A436" s="49">
        <v>323</v>
      </c>
      <c r="B436" s="49" t="s">
        <v>435</v>
      </c>
      <c r="C436" s="49" t="s">
        <v>458</v>
      </c>
      <c r="D436" s="50" t="s">
        <v>459</v>
      </c>
      <c r="E436" s="51" t="s">
        <v>208</v>
      </c>
      <c r="F436" s="55" t="s">
        <v>460</v>
      </c>
      <c r="G436" s="52" t="s">
        <v>461</v>
      </c>
      <c r="H436" s="52" t="s">
        <v>378</v>
      </c>
      <c r="I436" s="53" t="s">
        <v>211</v>
      </c>
      <c r="J436" s="53" t="s">
        <v>738</v>
      </c>
      <c r="K436" s="49" t="s">
        <v>245</v>
      </c>
      <c r="L436" s="49" t="s">
        <v>733</v>
      </c>
      <c r="M436" s="49" t="s">
        <v>214</v>
      </c>
      <c r="N436" s="49" t="s">
        <v>463</v>
      </c>
      <c r="O436" s="49" t="s">
        <v>464</v>
      </c>
      <c r="P436" s="54" t="s">
        <v>200</v>
      </c>
      <c r="Q436" s="49" t="s">
        <v>228</v>
      </c>
      <c r="R436" s="54" t="s">
        <v>200</v>
      </c>
    </row>
    <row r="437" spans="1:18">
      <c r="A437" s="49">
        <v>324</v>
      </c>
      <c r="B437" s="49" t="s">
        <v>435</v>
      </c>
      <c r="C437" s="49" t="s">
        <v>458</v>
      </c>
      <c r="D437" s="50" t="s">
        <v>459</v>
      </c>
      <c r="E437" s="51" t="s">
        <v>208</v>
      </c>
      <c r="F437" s="55" t="s">
        <v>460</v>
      </c>
      <c r="G437" s="52" t="s">
        <v>619</v>
      </c>
      <c r="H437" s="52" t="s">
        <v>378</v>
      </c>
      <c r="I437" s="53" t="s">
        <v>211</v>
      </c>
      <c r="J437" s="53" t="s">
        <v>739</v>
      </c>
      <c r="K437" s="49" t="s">
        <v>194</v>
      </c>
      <c r="L437" s="49" t="s">
        <v>733</v>
      </c>
      <c r="M437" s="49" t="s">
        <v>214</v>
      </c>
      <c r="N437" s="49" t="s">
        <v>463</v>
      </c>
      <c r="O437" s="49" t="s">
        <v>464</v>
      </c>
      <c r="P437" s="54" t="s">
        <v>200</v>
      </c>
      <c r="Q437" s="49" t="s">
        <v>228</v>
      </c>
      <c r="R437" s="54" t="s">
        <v>200</v>
      </c>
    </row>
    <row r="438" spans="1:18">
      <c r="A438" s="49">
        <v>325</v>
      </c>
      <c r="B438" s="49" t="s">
        <v>435</v>
      </c>
      <c r="C438" s="49" t="s">
        <v>458</v>
      </c>
      <c r="D438" s="50" t="s">
        <v>459</v>
      </c>
      <c r="E438" s="51" t="s">
        <v>208</v>
      </c>
      <c r="F438" s="55" t="s">
        <v>460</v>
      </c>
      <c r="G438" s="52" t="s">
        <v>723</v>
      </c>
      <c r="H438" s="52" t="s">
        <v>378</v>
      </c>
      <c r="I438" s="53" t="s">
        <v>211</v>
      </c>
      <c r="J438" s="53" t="s">
        <v>740</v>
      </c>
      <c r="K438" s="49" t="s">
        <v>194</v>
      </c>
      <c r="L438" s="49" t="s">
        <v>733</v>
      </c>
      <c r="M438" s="49" t="s">
        <v>214</v>
      </c>
      <c r="N438" s="49" t="s">
        <v>463</v>
      </c>
      <c r="O438" s="49" t="s">
        <v>464</v>
      </c>
      <c r="P438" s="54" t="s">
        <v>200</v>
      </c>
      <c r="Q438" s="49" t="s">
        <v>228</v>
      </c>
      <c r="R438" s="54" t="s">
        <v>200</v>
      </c>
    </row>
    <row r="439" spans="1:18">
      <c r="A439" s="49">
        <v>326</v>
      </c>
      <c r="B439" s="49" t="s">
        <v>435</v>
      </c>
      <c r="C439" s="49" t="s">
        <v>458</v>
      </c>
      <c r="D439" s="50" t="s">
        <v>459</v>
      </c>
      <c r="E439" s="51" t="s">
        <v>208</v>
      </c>
      <c r="F439" s="55" t="s">
        <v>460</v>
      </c>
      <c r="G439" s="52" t="s">
        <v>723</v>
      </c>
      <c r="H439" s="52" t="s">
        <v>378</v>
      </c>
      <c r="I439" s="53" t="s">
        <v>211</v>
      </c>
      <c r="J439" s="53" t="s">
        <v>740</v>
      </c>
      <c r="K439" s="49" t="s">
        <v>194</v>
      </c>
      <c r="L439" s="49" t="s">
        <v>733</v>
      </c>
      <c r="M439" s="49" t="s">
        <v>214</v>
      </c>
      <c r="N439" s="49" t="s">
        <v>463</v>
      </c>
      <c r="O439" s="49" t="s">
        <v>464</v>
      </c>
      <c r="P439" s="54" t="s">
        <v>200</v>
      </c>
      <c r="Q439" s="49" t="s">
        <v>228</v>
      </c>
      <c r="R439" s="54" t="s">
        <v>200</v>
      </c>
    </row>
    <row r="440" spans="1:18">
      <c r="A440" s="49">
        <v>327</v>
      </c>
      <c r="B440" s="49" t="s">
        <v>435</v>
      </c>
      <c r="C440" s="49" t="s">
        <v>458</v>
      </c>
      <c r="D440" s="50" t="s">
        <v>459</v>
      </c>
      <c r="E440" s="51" t="s">
        <v>208</v>
      </c>
      <c r="F440" s="55" t="s">
        <v>460</v>
      </c>
      <c r="G440" s="52" t="s">
        <v>741</v>
      </c>
      <c r="H440" s="52" t="s">
        <v>378</v>
      </c>
      <c r="I440" s="53" t="s">
        <v>211</v>
      </c>
      <c r="J440" s="53" t="s">
        <v>742</v>
      </c>
      <c r="K440" s="49" t="s">
        <v>194</v>
      </c>
      <c r="L440" s="49" t="s">
        <v>733</v>
      </c>
      <c r="M440" s="49" t="s">
        <v>214</v>
      </c>
      <c r="N440" s="49" t="s">
        <v>463</v>
      </c>
      <c r="O440" s="49" t="s">
        <v>464</v>
      </c>
      <c r="P440" s="54" t="s">
        <v>200</v>
      </c>
      <c r="Q440" s="49" t="s">
        <v>228</v>
      </c>
      <c r="R440" s="54" t="s">
        <v>200</v>
      </c>
    </row>
    <row r="441" spans="1:18">
      <c r="A441" s="49">
        <v>328</v>
      </c>
      <c r="B441" s="49" t="s">
        <v>435</v>
      </c>
      <c r="C441" s="49" t="s">
        <v>458</v>
      </c>
      <c r="D441" s="50" t="s">
        <v>459</v>
      </c>
      <c r="E441" s="51" t="s">
        <v>208</v>
      </c>
      <c r="F441" s="55" t="s">
        <v>460</v>
      </c>
      <c r="G441" s="52" t="s">
        <v>461</v>
      </c>
      <c r="H441" s="52" t="s">
        <v>378</v>
      </c>
      <c r="I441" s="53" t="s">
        <v>211</v>
      </c>
      <c r="J441" s="53" t="s">
        <v>738</v>
      </c>
      <c r="K441" s="49" t="s">
        <v>213</v>
      </c>
      <c r="L441" s="49" t="s">
        <v>733</v>
      </c>
      <c r="M441" s="49" t="s">
        <v>214</v>
      </c>
      <c r="N441" s="49" t="s">
        <v>463</v>
      </c>
      <c r="O441" s="49" t="s">
        <v>464</v>
      </c>
      <c r="P441" s="54" t="s">
        <v>200</v>
      </c>
      <c r="Q441" s="49" t="s">
        <v>228</v>
      </c>
      <c r="R441" s="54" t="s">
        <v>200</v>
      </c>
    </row>
    <row r="442" spans="1:18">
      <c r="A442" s="49">
        <v>329</v>
      </c>
      <c r="B442" s="49" t="s">
        <v>435</v>
      </c>
      <c r="C442" s="49" t="s">
        <v>458</v>
      </c>
      <c r="D442" s="50" t="s">
        <v>459</v>
      </c>
      <c r="E442" s="51" t="s">
        <v>208</v>
      </c>
      <c r="F442" s="55" t="s">
        <v>460</v>
      </c>
      <c r="G442" s="52" t="s">
        <v>461</v>
      </c>
      <c r="H442" s="52" t="s">
        <v>378</v>
      </c>
      <c r="I442" s="53" t="s">
        <v>211</v>
      </c>
      <c r="J442" s="53" t="s">
        <v>738</v>
      </c>
      <c r="K442" s="49" t="s">
        <v>213</v>
      </c>
      <c r="L442" s="49" t="s">
        <v>733</v>
      </c>
      <c r="M442" s="49" t="s">
        <v>214</v>
      </c>
      <c r="N442" s="49" t="s">
        <v>463</v>
      </c>
      <c r="O442" s="49" t="s">
        <v>464</v>
      </c>
      <c r="P442" s="54" t="s">
        <v>200</v>
      </c>
      <c r="Q442" s="49" t="s">
        <v>228</v>
      </c>
      <c r="R442" s="54" t="s">
        <v>200</v>
      </c>
    </row>
    <row r="443" spans="1:18">
      <c r="A443" s="49">
        <v>330</v>
      </c>
      <c r="B443" s="49" t="s">
        <v>435</v>
      </c>
      <c r="C443" s="49" t="s">
        <v>458</v>
      </c>
      <c r="D443" s="50" t="s">
        <v>459</v>
      </c>
      <c r="E443" s="51" t="s">
        <v>208</v>
      </c>
      <c r="F443" s="55" t="s">
        <v>460</v>
      </c>
      <c r="G443" s="52" t="s">
        <v>461</v>
      </c>
      <c r="H443" s="52" t="s">
        <v>378</v>
      </c>
      <c r="I443" s="53" t="s">
        <v>211</v>
      </c>
      <c r="J443" s="53" t="s">
        <v>738</v>
      </c>
      <c r="K443" s="49" t="s">
        <v>213</v>
      </c>
      <c r="L443" s="49" t="s">
        <v>733</v>
      </c>
      <c r="M443" s="49" t="s">
        <v>214</v>
      </c>
      <c r="N443" s="49" t="s">
        <v>463</v>
      </c>
      <c r="O443" s="49" t="s">
        <v>464</v>
      </c>
      <c r="P443" s="54" t="s">
        <v>200</v>
      </c>
      <c r="Q443" s="49" t="s">
        <v>228</v>
      </c>
      <c r="R443" s="54" t="s">
        <v>200</v>
      </c>
    </row>
    <row r="444" spans="1:18">
      <c r="A444" s="49">
        <v>331</v>
      </c>
      <c r="B444" s="49" t="s">
        <v>435</v>
      </c>
      <c r="C444" s="49" t="s">
        <v>458</v>
      </c>
      <c r="D444" s="50" t="s">
        <v>459</v>
      </c>
      <c r="E444" s="51" t="s">
        <v>208</v>
      </c>
      <c r="F444" s="55" t="s">
        <v>460</v>
      </c>
      <c r="G444" s="52" t="s">
        <v>736</v>
      </c>
      <c r="H444" s="52" t="s">
        <v>378</v>
      </c>
      <c r="I444" s="53" t="s">
        <v>211</v>
      </c>
      <c r="J444" s="53" t="s">
        <v>737</v>
      </c>
      <c r="K444" s="49" t="s">
        <v>213</v>
      </c>
      <c r="L444" s="49" t="s">
        <v>733</v>
      </c>
      <c r="M444" s="49" t="s">
        <v>214</v>
      </c>
      <c r="N444" s="49" t="s">
        <v>463</v>
      </c>
      <c r="O444" s="49" t="s">
        <v>464</v>
      </c>
      <c r="P444" s="54" t="s">
        <v>200</v>
      </c>
      <c r="Q444" s="49" t="s">
        <v>228</v>
      </c>
      <c r="R444" s="54" t="s">
        <v>200</v>
      </c>
    </row>
    <row r="445" spans="1:18">
      <c r="A445" s="49">
        <v>332</v>
      </c>
      <c r="B445" s="49" t="s">
        <v>435</v>
      </c>
      <c r="C445" s="49" t="s">
        <v>458</v>
      </c>
      <c r="D445" s="50" t="s">
        <v>459</v>
      </c>
      <c r="E445" s="51" t="s">
        <v>208</v>
      </c>
      <c r="F445" s="55" t="s">
        <v>460</v>
      </c>
      <c r="G445" s="52" t="s">
        <v>461</v>
      </c>
      <c r="H445" s="52" t="s">
        <v>378</v>
      </c>
      <c r="I445" s="53" t="s">
        <v>211</v>
      </c>
      <c r="J445" s="53" t="s">
        <v>738</v>
      </c>
      <c r="K445" s="49" t="s">
        <v>295</v>
      </c>
      <c r="L445" s="49" t="s">
        <v>733</v>
      </c>
      <c r="M445" s="49" t="s">
        <v>214</v>
      </c>
      <c r="N445" s="49" t="s">
        <v>463</v>
      </c>
      <c r="O445" s="49" t="s">
        <v>464</v>
      </c>
      <c r="P445" s="54" t="s">
        <v>200</v>
      </c>
      <c r="Q445" s="49" t="s">
        <v>228</v>
      </c>
      <c r="R445" s="54" t="s">
        <v>200</v>
      </c>
    </row>
    <row r="446" spans="1:18">
      <c r="A446" s="49">
        <v>333</v>
      </c>
      <c r="B446" s="49" t="s">
        <v>435</v>
      </c>
      <c r="C446" s="49" t="s">
        <v>458</v>
      </c>
      <c r="D446" s="50" t="s">
        <v>459</v>
      </c>
      <c r="E446" s="51" t="s">
        <v>208</v>
      </c>
      <c r="F446" s="55" t="s">
        <v>460</v>
      </c>
      <c r="G446" s="52" t="s">
        <v>461</v>
      </c>
      <c r="H446" s="52" t="s">
        <v>378</v>
      </c>
      <c r="I446" s="53" t="s">
        <v>211</v>
      </c>
      <c r="J446" s="53" t="s">
        <v>738</v>
      </c>
      <c r="K446" s="49" t="s">
        <v>236</v>
      </c>
      <c r="L446" s="49" t="s">
        <v>733</v>
      </c>
      <c r="M446" s="49" t="s">
        <v>214</v>
      </c>
      <c r="N446" s="49" t="s">
        <v>463</v>
      </c>
      <c r="O446" s="49" t="s">
        <v>464</v>
      </c>
      <c r="P446" s="54" t="s">
        <v>200</v>
      </c>
      <c r="Q446" s="49" t="s">
        <v>228</v>
      </c>
      <c r="R446" s="54" t="s">
        <v>200</v>
      </c>
    </row>
    <row r="447" spans="1:18">
      <c r="A447" s="49">
        <v>334</v>
      </c>
      <c r="B447" s="49" t="s">
        <v>435</v>
      </c>
      <c r="C447" s="49" t="s">
        <v>458</v>
      </c>
      <c r="D447" s="50" t="s">
        <v>459</v>
      </c>
      <c r="E447" s="51" t="s">
        <v>208</v>
      </c>
      <c r="F447" s="55" t="s">
        <v>460</v>
      </c>
      <c r="G447" s="52" t="s">
        <v>619</v>
      </c>
      <c r="H447" s="52" t="s">
        <v>378</v>
      </c>
      <c r="I447" s="53" t="s">
        <v>211</v>
      </c>
      <c r="J447" s="53" t="s">
        <v>739</v>
      </c>
      <c r="K447" s="49" t="s">
        <v>196</v>
      </c>
      <c r="L447" s="49" t="s">
        <v>733</v>
      </c>
      <c r="M447" s="49" t="s">
        <v>214</v>
      </c>
      <c r="N447" s="49" t="s">
        <v>463</v>
      </c>
      <c r="O447" s="49" t="s">
        <v>464</v>
      </c>
      <c r="P447" s="54" t="s">
        <v>200</v>
      </c>
      <c r="Q447" s="49" t="s">
        <v>228</v>
      </c>
      <c r="R447" s="54" t="s">
        <v>200</v>
      </c>
    </row>
    <row r="448" spans="1:18">
      <c r="A448" s="49">
        <v>335</v>
      </c>
      <c r="B448" s="49" t="s">
        <v>435</v>
      </c>
      <c r="C448" s="49" t="s">
        <v>445</v>
      </c>
      <c r="D448" s="50" t="s">
        <v>446</v>
      </c>
      <c r="E448" s="51" t="s">
        <v>231</v>
      </c>
      <c r="F448" s="55" t="s">
        <v>447</v>
      </c>
      <c r="G448" s="52" t="s">
        <v>471</v>
      </c>
      <c r="H448" s="52" t="s">
        <v>378</v>
      </c>
      <c r="I448" s="53" t="s">
        <v>211</v>
      </c>
      <c r="J448" s="53" t="s">
        <v>743</v>
      </c>
      <c r="K448" s="49" t="s">
        <v>260</v>
      </c>
      <c r="L448" s="49" t="s">
        <v>197</v>
      </c>
      <c r="M448" s="49" t="s">
        <v>197</v>
      </c>
      <c r="N448" s="49"/>
      <c r="O448" s="54" t="s">
        <v>710</v>
      </c>
      <c r="P448" s="54" t="s">
        <v>200</v>
      </c>
      <c r="Q448" s="49" t="s">
        <v>201</v>
      </c>
      <c r="R448" s="49" t="s">
        <v>217</v>
      </c>
    </row>
    <row r="449" spans="1:18">
      <c r="A449" s="49">
        <v>336</v>
      </c>
      <c r="B449" s="49" t="s">
        <v>435</v>
      </c>
      <c r="C449" s="49" t="s">
        <v>445</v>
      </c>
      <c r="D449" s="50" t="s">
        <v>446</v>
      </c>
      <c r="E449" s="51" t="s">
        <v>231</v>
      </c>
      <c r="F449" s="55" t="s">
        <v>447</v>
      </c>
      <c r="G449" s="52" t="s">
        <v>577</v>
      </c>
      <c r="H449" s="52" t="s">
        <v>378</v>
      </c>
      <c r="I449" s="53" t="s">
        <v>211</v>
      </c>
      <c r="J449" s="53" t="s">
        <v>508</v>
      </c>
      <c r="K449" s="49" t="s">
        <v>196</v>
      </c>
      <c r="L449" s="49" t="s">
        <v>197</v>
      </c>
      <c r="M449" s="49" t="s">
        <v>197</v>
      </c>
      <c r="N449" s="49"/>
      <c r="O449" s="54" t="s">
        <v>710</v>
      </c>
      <c r="P449" s="54" t="s">
        <v>200</v>
      </c>
      <c r="Q449" s="49" t="s">
        <v>201</v>
      </c>
      <c r="R449" s="49" t="s">
        <v>217</v>
      </c>
    </row>
    <row r="450" spans="1:18">
      <c r="A450" s="49">
        <v>337</v>
      </c>
      <c r="B450" s="49" t="s">
        <v>435</v>
      </c>
      <c r="C450" s="49" t="s">
        <v>509</v>
      </c>
      <c r="D450" s="50" t="s">
        <v>510</v>
      </c>
      <c r="E450" s="51" t="s">
        <v>231</v>
      </c>
      <c r="F450" s="55" t="s">
        <v>511</v>
      </c>
      <c r="G450" s="52" t="s">
        <v>542</v>
      </c>
      <c r="H450" s="52" t="s">
        <v>378</v>
      </c>
      <c r="I450" s="53" t="s">
        <v>211</v>
      </c>
      <c r="J450" s="53" t="s">
        <v>483</v>
      </c>
      <c r="K450" s="49" t="s">
        <v>367</v>
      </c>
      <c r="L450" s="49" t="s">
        <v>197</v>
      </c>
      <c r="M450" s="49" t="s">
        <v>197</v>
      </c>
      <c r="N450" s="49" t="s">
        <v>440</v>
      </c>
      <c r="O450" s="49" t="s">
        <v>514</v>
      </c>
      <c r="P450" s="54" t="s">
        <v>200</v>
      </c>
      <c r="Q450" s="49" t="s">
        <v>201</v>
      </c>
      <c r="R450" s="49" t="s">
        <v>217</v>
      </c>
    </row>
    <row r="451" spans="1:18">
      <c r="A451" s="49">
        <v>338</v>
      </c>
      <c r="B451" s="49" t="s">
        <v>435</v>
      </c>
      <c r="C451" s="49" t="s">
        <v>458</v>
      </c>
      <c r="D451" s="50" t="s">
        <v>459</v>
      </c>
      <c r="E451" s="51" t="s">
        <v>208</v>
      </c>
      <c r="F451" s="55" t="s">
        <v>460</v>
      </c>
      <c r="G451" s="52" t="s">
        <v>619</v>
      </c>
      <c r="H451" s="52" t="s">
        <v>378</v>
      </c>
      <c r="I451" s="53" t="s">
        <v>211</v>
      </c>
      <c r="J451" s="53" t="s">
        <v>739</v>
      </c>
      <c r="K451" s="49" t="s">
        <v>315</v>
      </c>
      <c r="L451" s="49" t="s">
        <v>733</v>
      </c>
      <c r="M451" s="49" t="s">
        <v>214</v>
      </c>
      <c r="N451" s="49" t="s">
        <v>463</v>
      </c>
      <c r="O451" s="49" t="s">
        <v>464</v>
      </c>
      <c r="P451" s="54" t="s">
        <v>200</v>
      </c>
      <c r="Q451" s="49" t="s">
        <v>228</v>
      </c>
      <c r="R451" s="54" t="s">
        <v>200</v>
      </c>
    </row>
    <row r="452" spans="1:18">
      <c r="A452" s="49">
        <v>339</v>
      </c>
      <c r="B452" s="49" t="s">
        <v>435</v>
      </c>
      <c r="C452" s="49" t="s">
        <v>509</v>
      </c>
      <c r="D452" s="50" t="s">
        <v>510</v>
      </c>
      <c r="E452" s="51" t="s">
        <v>231</v>
      </c>
      <c r="F452" s="55" t="s">
        <v>511</v>
      </c>
      <c r="G452" s="52" t="s">
        <v>532</v>
      </c>
      <c r="H452" s="52" t="s">
        <v>378</v>
      </c>
      <c r="I452" s="53" t="s">
        <v>544</v>
      </c>
      <c r="J452" s="53" t="s">
        <v>371</v>
      </c>
      <c r="K452" s="49" t="s">
        <v>307</v>
      </c>
      <c r="L452" s="49" t="s">
        <v>197</v>
      </c>
      <c r="M452" s="49" t="s">
        <v>197</v>
      </c>
      <c r="N452" s="49" t="s">
        <v>440</v>
      </c>
      <c r="O452" s="49" t="s">
        <v>514</v>
      </c>
      <c r="P452" s="54" t="s">
        <v>200</v>
      </c>
      <c r="Q452" s="49" t="s">
        <v>201</v>
      </c>
      <c r="R452" s="49" t="s">
        <v>217</v>
      </c>
    </row>
    <row r="453" spans="1:18">
      <c r="A453" s="49">
        <v>340</v>
      </c>
      <c r="B453" s="49" t="s">
        <v>435</v>
      </c>
      <c r="C453" s="49" t="s">
        <v>479</v>
      </c>
      <c r="D453" s="50" t="s">
        <v>480</v>
      </c>
      <c r="E453" s="51" t="s">
        <v>241</v>
      </c>
      <c r="F453" s="55" t="s">
        <v>481</v>
      </c>
      <c r="G453" s="52" t="s">
        <v>519</v>
      </c>
      <c r="H453" s="52" t="s">
        <v>378</v>
      </c>
      <c r="I453" s="53" t="s">
        <v>544</v>
      </c>
      <c r="J453" s="53" t="s">
        <v>614</v>
      </c>
      <c r="K453" s="49" t="s">
        <v>300</v>
      </c>
      <c r="L453" s="49" t="s">
        <v>197</v>
      </c>
      <c r="M453" s="49" t="s">
        <v>197</v>
      </c>
      <c r="N453" s="49" t="s">
        <v>484</v>
      </c>
      <c r="O453" s="49" t="s">
        <v>485</v>
      </c>
      <c r="P453" s="54" t="s">
        <v>200</v>
      </c>
      <c r="Q453" s="49" t="s">
        <v>201</v>
      </c>
      <c r="R453" s="49" t="s">
        <v>217</v>
      </c>
    </row>
    <row r="454" spans="1:18">
      <c r="A454" s="49">
        <v>341</v>
      </c>
      <c r="B454" s="49" t="s">
        <v>435</v>
      </c>
      <c r="C454" s="49" t="s">
        <v>479</v>
      </c>
      <c r="D454" s="50" t="s">
        <v>480</v>
      </c>
      <c r="E454" s="51" t="s">
        <v>241</v>
      </c>
      <c r="F454" s="55" t="s">
        <v>481</v>
      </c>
      <c r="G454" s="52" t="s">
        <v>519</v>
      </c>
      <c r="H454" s="52" t="s">
        <v>378</v>
      </c>
      <c r="I454" s="53" t="s">
        <v>544</v>
      </c>
      <c r="J454" s="53" t="s">
        <v>614</v>
      </c>
      <c r="K454" s="49" t="s">
        <v>260</v>
      </c>
      <c r="L454" s="49" t="s">
        <v>197</v>
      </c>
      <c r="M454" s="49" t="s">
        <v>214</v>
      </c>
      <c r="N454" s="49" t="s">
        <v>484</v>
      </c>
      <c r="O454" s="49" t="s">
        <v>485</v>
      </c>
      <c r="P454" s="54" t="s">
        <v>200</v>
      </c>
      <c r="Q454" s="49" t="s">
        <v>201</v>
      </c>
      <c r="R454" s="49" t="s">
        <v>217</v>
      </c>
    </row>
    <row r="455" spans="1:18">
      <c r="A455" s="49">
        <v>342</v>
      </c>
      <c r="B455" s="49" t="s">
        <v>435</v>
      </c>
      <c r="C455" s="49" t="s">
        <v>445</v>
      </c>
      <c r="D455" s="50" t="s">
        <v>446</v>
      </c>
      <c r="E455" s="51" t="s">
        <v>231</v>
      </c>
      <c r="F455" s="55" t="s">
        <v>447</v>
      </c>
      <c r="G455" s="52" t="s">
        <v>724</v>
      </c>
      <c r="H455" s="52" t="s">
        <v>378</v>
      </c>
      <c r="I455" s="53" t="s">
        <v>289</v>
      </c>
      <c r="J455" s="53" t="s">
        <v>388</v>
      </c>
      <c r="K455" s="49" t="s">
        <v>260</v>
      </c>
      <c r="L455" s="49" t="s">
        <v>197</v>
      </c>
      <c r="M455" s="49" t="s">
        <v>197</v>
      </c>
      <c r="N455" s="49"/>
      <c r="O455" s="54" t="s">
        <v>710</v>
      </c>
      <c r="P455" s="54" t="s">
        <v>200</v>
      </c>
      <c r="Q455" s="49" t="s">
        <v>201</v>
      </c>
      <c r="R455" s="49" t="s">
        <v>744</v>
      </c>
    </row>
    <row r="456" spans="1:18">
      <c r="A456" s="49">
        <v>343</v>
      </c>
      <c r="B456" s="49" t="s">
        <v>435</v>
      </c>
      <c r="C456" s="49" t="s">
        <v>445</v>
      </c>
      <c r="D456" s="50" t="s">
        <v>446</v>
      </c>
      <c r="E456" s="51" t="s">
        <v>231</v>
      </c>
      <c r="F456" s="55" t="s">
        <v>447</v>
      </c>
      <c r="G456" s="52" t="s">
        <v>632</v>
      </c>
      <c r="H456" s="52" t="s">
        <v>378</v>
      </c>
      <c r="I456" s="53" t="s">
        <v>289</v>
      </c>
      <c r="J456" s="53" t="s">
        <v>555</v>
      </c>
      <c r="K456" s="49" t="s">
        <v>300</v>
      </c>
      <c r="L456" s="49" t="s">
        <v>214</v>
      </c>
      <c r="M456" s="49" t="s">
        <v>214</v>
      </c>
      <c r="N456" s="49"/>
      <c r="O456" s="54" t="s">
        <v>710</v>
      </c>
      <c r="P456" s="54" t="s">
        <v>200</v>
      </c>
      <c r="Q456" s="49" t="s">
        <v>201</v>
      </c>
      <c r="R456" s="49" t="s">
        <v>217</v>
      </c>
    </row>
    <row r="457" spans="1:18">
      <c r="A457" s="49">
        <v>344</v>
      </c>
      <c r="B457" s="49" t="s">
        <v>435</v>
      </c>
      <c r="C457" s="49" t="s">
        <v>479</v>
      </c>
      <c r="D457" s="50" t="s">
        <v>480</v>
      </c>
      <c r="E457" s="51" t="s">
        <v>241</v>
      </c>
      <c r="F457" s="55" t="s">
        <v>481</v>
      </c>
      <c r="G457" s="52" t="s">
        <v>522</v>
      </c>
      <c r="H457" s="52" t="s">
        <v>378</v>
      </c>
      <c r="I457" s="53" t="s">
        <v>298</v>
      </c>
      <c r="J457" s="53" t="s">
        <v>406</v>
      </c>
      <c r="K457" s="49" t="s">
        <v>295</v>
      </c>
      <c r="L457" s="49" t="s">
        <v>197</v>
      </c>
      <c r="M457" s="49" t="s">
        <v>197</v>
      </c>
      <c r="N457" s="49" t="s">
        <v>484</v>
      </c>
      <c r="O457" s="49" t="s">
        <v>485</v>
      </c>
      <c r="P457" s="54" t="s">
        <v>200</v>
      </c>
      <c r="Q457" s="49" t="s">
        <v>201</v>
      </c>
      <c r="R457" s="49" t="s">
        <v>217</v>
      </c>
    </row>
    <row r="458" spans="1:18">
      <c r="A458" s="49">
        <v>345</v>
      </c>
      <c r="B458" s="49" t="s">
        <v>435</v>
      </c>
      <c r="C458" s="49" t="s">
        <v>445</v>
      </c>
      <c r="D458" s="50" t="s">
        <v>446</v>
      </c>
      <c r="E458" s="51" t="s">
        <v>231</v>
      </c>
      <c r="F458" s="55" t="s">
        <v>447</v>
      </c>
      <c r="G458" s="52" t="s">
        <v>745</v>
      </c>
      <c r="H458" s="52" t="s">
        <v>378</v>
      </c>
      <c r="I458" s="53" t="s">
        <v>298</v>
      </c>
      <c r="J458" s="53" t="s">
        <v>575</v>
      </c>
      <c r="K458" s="49" t="s">
        <v>288</v>
      </c>
      <c r="L458" s="49" t="s">
        <v>197</v>
      </c>
      <c r="M458" s="49" t="s">
        <v>197</v>
      </c>
      <c r="N458" s="49"/>
      <c r="O458" s="54" t="s">
        <v>710</v>
      </c>
      <c r="P458" s="54" t="s">
        <v>200</v>
      </c>
      <c r="Q458" s="49" t="s">
        <v>228</v>
      </c>
      <c r="R458" s="54" t="s">
        <v>200</v>
      </c>
    </row>
    <row r="459" spans="1:18">
      <c r="A459" s="49">
        <v>346</v>
      </c>
      <c r="B459" s="49" t="s">
        <v>435</v>
      </c>
      <c r="C459" s="49" t="s">
        <v>436</v>
      </c>
      <c r="D459" s="50" t="s">
        <v>437</v>
      </c>
      <c r="E459" s="51" t="s">
        <v>231</v>
      </c>
      <c r="F459" s="55" t="s">
        <v>438</v>
      </c>
      <c r="G459" s="52" t="s">
        <v>507</v>
      </c>
      <c r="H459" s="52" t="s">
        <v>378</v>
      </c>
      <c r="I459" s="53" t="s">
        <v>298</v>
      </c>
      <c r="J459" s="53" t="s">
        <v>746</v>
      </c>
      <c r="K459" s="49" t="s">
        <v>236</v>
      </c>
      <c r="L459" s="49" t="s">
        <v>197</v>
      </c>
      <c r="M459" s="49" t="s">
        <v>197</v>
      </c>
      <c r="N459" s="49" t="s">
        <v>440</v>
      </c>
      <c r="O459" s="49" t="s">
        <v>441</v>
      </c>
      <c r="P459" s="54" t="s">
        <v>200</v>
      </c>
      <c r="Q459" s="49" t="s">
        <v>201</v>
      </c>
      <c r="R459" s="49" t="s">
        <v>217</v>
      </c>
    </row>
    <row r="460" spans="1:18">
      <c r="A460" s="49">
        <v>347</v>
      </c>
      <c r="B460" s="49" t="s">
        <v>435</v>
      </c>
      <c r="C460" s="49" t="s">
        <v>458</v>
      </c>
      <c r="D460" s="50" t="s">
        <v>459</v>
      </c>
      <c r="E460" s="51" t="s">
        <v>208</v>
      </c>
      <c r="F460" s="55" t="s">
        <v>460</v>
      </c>
      <c r="G460" s="52" t="s">
        <v>723</v>
      </c>
      <c r="H460" s="52" t="s">
        <v>378</v>
      </c>
      <c r="I460" s="53" t="s">
        <v>298</v>
      </c>
      <c r="J460" s="53" t="s">
        <v>620</v>
      </c>
      <c r="K460" s="49" t="s">
        <v>276</v>
      </c>
      <c r="L460" s="49" t="s">
        <v>197</v>
      </c>
      <c r="M460" s="49" t="s">
        <v>197</v>
      </c>
      <c r="N460" s="49" t="s">
        <v>463</v>
      </c>
      <c r="O460" s="49" t="s">
        <v>464</v>
      </c>
      <c r="P460" s="54" t="s">
        <v>747</v>
      </c>
      <c r="Q460" s="49" t="s">
        <v>228</v>
      </c>
      <c r="R460" s="54" t="s">
        <v>200</v>
      </c>
    </row>
    <row r="461" spans="1:18">
      <c r="A461" s="49">
        <v>348</v>
      </c>
      <c r="B461" s="49" t="s">
        <v>435</v>
      </c>
      <c r="C461" s="49" t="s">
        <v>589</v>
      </c>
      <c r="D461" s="50" t="s">
        <v>459</v>
      </c>
      <c r="E461" s="51" t="s">
        <v>241</v>
      </c>
      <c r="F461" s="55" t="s">
        <v>590</v>
      </c>
      <c r="G461" s="52" t="s">
        <v>591</v>
      </c>
      <c r="H461" s="52" t="s">
        <v>390</v>
      </c>
      <c r="I461" s="53" t="s">
        <v>339</v>
      </c>
      <c r="J461" s="53" t="s">
        <v>412</v>
      </c>
      <c r="K461" s="49" t="s">
        <v>260</v>
      </c>
      <c r="L461" s="49" t="s">
        <v>197</v>
      </c>
      <c r="M461" s="49" t="s">
        <v>197</v>
      </c>
      <c r="N461" s="49" t="s">
        <v>484</v>
      </c>
      <c r="O461" s="49" t="s">
        <v>593</v>
      </c>
      <c r="P461" s="54" t="s">
        <v>200</v>
      </c>
      <c r="Q461" s="49" t="s">
        <v>201</v>
      </c>
      <c r="R461" s="49" t="s">
        <v>217</v>
      </c>
    </row>
    <row r="462" spans="1:18">
      <c r="A462" s="49">
        <v>349</v>
      </c>
      <c r="B462" s="49" t="s">
        <v>435</v>
      </c>
      <c r="C462" s="49" t="s">
        <v>499</v>
      </c>
      <c r="D462" s="50" t="s">
        <v>500</v>
      </c>
      <c r="E462" s="51" t="s">
        <v>231</v>
      </c>
      <c r="F462" s="55" t="s">
        <v>501</v>
      </c>
      <c r="G462" s="52" t="s">
        <v>521</v>
      </c>
      <c r="H462" s="52" t="s">
        <v>390</v>
      </c>
      <c r="I462" s="53" t="s">
        <v>223</v>
      </c>
      <c r="J462" s="53" t="s">
        <v>621</v>
      </c>
      <c r="K462" s="49" t="s">
        <v>245</v>
      </c>
      <c r="L462" s="49" t="s">
        <v>197</v>
      </c>
      <c r="M462" s="49" t="s">
        <v>197</v>
      </c>
      <c r="N462" s="49" t="s">
        <v>237</v>
      </c>
      <c r="O462" s="49" t="s">
        <v>504</v>
      </c>
      <c r="P462" s="54" t="s">
        <v>200</v>
      </c>
      <c r="Q462" s="49" t="s">
        <v>201</v>
      </c>
      <c r="R462" s="49" t="s">
        <v>217</v>
      </c>
    </row>
    <row r="463" spans="1:18">
      <c r="A463" s="49">
        <v>350</v>
      </c>
      <c r="B463" s="49" t="s">
        <v>435</v>
      </c>
      <c r="C463" s="49" t="s">
        <v>548</v>
      </c>
      <c r="D463" s="50" t="s">
        <v>459</v>
      </c>
      <c r="E463" s="51" t="s">
        <v>231</v>
      </c>
      <c r="F463" s="55" t="s">
        <v>549</v>
      </c>
      <c r="G463" s="52" t="s">
        <v>588</v>
      </c>
      <c r="H463" s="52" t="s">
        <v>390</v>
      </c>
      <c r="I463" s="53" t="s">
        <v>223</v>
      </c>
      <c r="J463" s="53" t="s">
        <v>301</v>
      </c>
      <c r="K463" s="49" t="s">
        <v>295</v>
      </c>
      <c r="L463" s="49" t="s">
        <v>197</v>
      </c>
      <c r="M463" s="49" t="s">
        <v>197</v>
      </c>
      <c r="N463" s="49" t="s">
        <v>477</v>
      </c>
      <c r="O463" s="49" t="s">
        <v>551</v>
      </c>
      <c r="P463" s="54" t="s">
        <v>200</v>
      </c>
      <c r="Q463" s="49" t="s">
        <v>201</v>
      </c>
      <c r="R463" s="49" t="s">
        <v>217</v>
      </c>
    </row>
    <row r="464" spans="1:18">
      <c r="A464" s="49">
        <v>351</v>
      </c>
      <c r="B464" s="49" t="s">
        <v>435</v>
      </c>
      <c r="C464" s="49" t="s">
        <v>479</v>
      </c>
      <c r="D464" s="50" t="s">
        <v>480</v>
      </c>
      <c r="E464" s="51" t="s">
        <v>241</v>
      </c>
      <c r="F464" s="55" t="s">
        <v>481</v>
      </c>
      <c r="G464" s="52" t="s">
        <v>522</v>
      </c>
      <c r="H464" s="52" t="s">
        <v>390</v>
      </c>
      <c r="I464" s="53" t="s">
        <v>223</v>
      </c>
      <c r="J464" s="53" t="s">
        <v>543</v>
      </c>
      <c r="K464" s="49" t="s">
        <v>260</v>
      </c>
      <c r="L464" s="49" t="s">
        <v>197</v>
      </c>
      <c r="M464" s="49" t="s">
        <v>197</v>
      </c>
      <c r="N464" s="49" t="s">
        <v>484</v>
      </c>
      <c r="O464" s="49" t="s">
        <v>485</v>
      </c>
      <c r="P464" s="54" t="s">
        <v>200</v>
      </c>
      <c r="Q464" s="49" t="s">
        <v>201</v>
      </c>
      <c r="R464" s="49" t="s">
        <v>217</v>
      </c>
    </row>
    <row r="465" spans="1:18">
      <c r="A465" s="49">
        <v>352</v>
      </c>
      <c r="B465" s="49" t="s">
        <v>435</v>
      </c>
      <c r="C465" s="49" t="s">
        <v>445</v>
      </c>
      <c r="D465" s="50" t="s">
        <v>446</v>
      </c>
      <c r="E465" s="51" t="s">
        <v>231</v>
      </c>
      <c r="F465" s="55" t="s">
        <v>447</v>
      </c>
      <c r="G465" s="52" t="s">
        <v>748</v>
      </c>
      <c r="H465" s="52" t="s">
        <v>390</v>
      </c>
      <c r="I465" s="53" t="s">
        <v>223</v>
      </c>
      <c r="J465" s="53" t="s">
        <v>555</v>
      </c>
      <c r="K465" s="49" t="s">
        <v>260</v>
      </c>
      <c r="L465" s="49" t="s">
        <v>197</v>
      </c>
      <c r="M465" s="49" t="s">
        <v>197</v>
      </c>
      <c r="N465" s="49"/>
      <c r="O465" s="49" t="s">
        <v>450</v>
      </c>
      <c r="P465" s="54" t="s">
        <v>200</v>
      </c>
      <c r="Q465" s="49" t="s">
        <v>201</v>
      </c>
      <c r="R465" s="49" t="s">
        <v>217</v>
      </c>
    </row>
    <row r="466" spans="1:18">
      <c r="A466" s="49">
        <v>353</v>
      </c>
      <c r="B466" s="49" t="s">
        <v>435</v>
      </c>
      <c r="C466" s="49" t="s">
        <v>436</v>
      </c>
      <c r="D466" s="50" t="s">
        <v>437</v>
      </c>
      <c r="E466" s="51" t="s">
        <v>231</v>
      </c>
      <c r="F466" s="55" t="s">
        <v>438</v>
      </c>
      <c r="G466" s="52" t="s">
        <v>439</v>
      </c>
      <c r="H466" s="52" t="s">
        <v>390</v>
      </c>
      <c r="I466" s="53" t="s">
        <v>223</v>
      </c>
      <c r="J466" s="53" t="s">
        <v>749</v>
      </c>
      <c r="K466" s="49" t="s">
        <v>315</v>
      </c>
      <c r="L466" s="49" t="s">
        <v>197</v>
      </c>
      <c r="M466" s="49" t="s">
        <v>197</v>
      </c>
      <c r="N466" s="49" t="s">
        <v>440</v>
      </c>
      <c r="O466" s="49" t="s">
        <v>441</v>
      </c>
      <c r="P466" s="54" t="s">
        <v>200</v>
      </c>
      <c r="Q466" s="49" t="s">
        <v>201</v>
      </c>
      <c r="R466" s="49" t="s">
        <v>217</v>
      </c>
    </row>
    <row r="467" spans="1:18">
      <c r="A467" s="49">
        <v>354</v>
      </c>
      <c r="B467" s="49" t="s">
        <v>435</v>
      </c>
      <c r="C467" s="49" t="s">
        <v>479</v>
      </c>
      <c r="D467" s="50" t="s">
        <v>480</v>
      </c>
      <c r="E467" s="51" t="s">
        <v>241</v>
      </c>
      <c r="F467" s="55" t="s">
        <v>481</v>
      </c>
      <c r="G467" s="52" t="s">
        <v>519</v>
      </c>
      <c r="H467" s="52" t="s">
        <v>390</v>
      </c>
      <c r="I467" s="53" t="s">
        <v>348</v>
      </c>
      <c r="J467" s="53" t="s">
        <v>750</v>
      </c>
      <c r="K467" s="49" t="s">
        <v>194</v>
      </c>
      <c r="L467" s="49" t="s">
        <v>197</v>
      </c>
      <c r="M467" s="49" t="s">
        <v>197</v>
      </c>
      <c r="N467" s="49" t="s">
        <v>484</v>
      </c>
      <c r="O467" s="49" t="s">
        <v>485</v>
      </c>
      <c r="P467" s="54" t="s">
        <v>200</v>
      </c>
      <c r="Q467" s="49" t="s">
        <v>201</v>
      </c>
      <c r="R467" s="49" t="s">
        <v>217</v>
      </c>
    </row>
    <row r="468" spans="1:18">
      <c r="A468" s="49">
        <v>355</v>
      </c>
      <c r="B468" s="49" t="s">
        <v>435</v>
      </c>
      <c r="C468" s="49" t="s">
        <v>491</v>
      </c>
      <c r="D468" s="50" t="s">
        <v>459</v>
      </c>
      <c r="E468" s="51" t="s">
        <v>262</v>
      </c>
      <c r="F468" s="55" t="s">
        <v>492</v>
      </c>
      <c r="G468" s="52" t="s">
        <v>751</v>
      </c>
      <c r="H468" s="52" t="s">
        <v>390</v>
      </c>
      <c r="I468" s="53" t="s">
        <v>348</v>
      </c>
      <c r="J468" s="53" t="s">
        <v>582</v>
      </c>
      <c r="K468" s="49" t="s">
        <v>260</v>
      </c>
      <c r="L468" s="49" t="s">
        <v>197</v>
      </c>
      <c r="M468" s="49" t="s">
        <v>214</v>
      </c>
      <c r="N468" s="49" t="s">
        <v>477</v>
      </c>
      <c r="O468" s="49" t="s">
        <v>495</v>
      </c>
      <c r="P468" s="54" t="s">
        <v>200</v>
      </c>
      <c r="Q468" s="49" t="s">
        <v>201</v>
      </c>
      <c r="R468" s="49" t="s">
        <v>217</v>
      </c>
    </row>
    <row r="469" spans="1:18">
      <c r="A469" s="49">
        <v>356</v>
      </c>
      <c r="B469" s="49" t="s">
        <v>435</v>
      </c>
      <c r="C469" s="49" t="s">
        <v>467</v>
      </c>
      <c r="D469" s="50" t="s">
        <v>459</v>
      </c>
      <c r="E469" s="51" t="s">
        <v>280</v>
      </c>
      <c r="F469" s="55" t="s">
        <v>468</v>
      </c>
      <c r="G469" s="52" t="s">
        <v>469</v>
      </c>
      <c r="H469" s="52" t="s">
        <v>390</v>
      </c>
      <c r="I469" s="53" t="s">
        <v>249</v>
      </c>
      <c r="J469" s="53" t="s">
        <v>752</v>
      </c>
      <c r="K469" s="54" t="s">
        <v>367</v>
      </c>
      <c r="L469" s="49" t="s">
        <v>197</v>
      </c>
      <c r="M469" s="49" t="s">
        <v>197</v>
      </c>
      <c r="N469" s="49" t="s">
        <v>456</v>
      </c>
      <c r="O469" s="49" t="s">
        <v>470</v>
      </c>
      <c r="P469" s="54" t="s">
        <v>200</v>
      </c>
      <c r="Q469" s="49" t="s">
        <v>201</v>
      </c>
      <c r="R469" s="49" t="s">
        <v>217</v>
      </c>
    </row>
    <row r="470" spans="1:18">
      <c r="A470" s="49">
        <v>357</v>
      </c>
      <c r="B470" s="49" t="s">
        <v>435</v>
      </c>
      <c r="C470" s="49" t="s">
        <v>509</v>
      </c>
      <c r="D470" s="50" t="s">
        <v>510</v>
      </c>
      <c r="E470" s="51" t="s">
        <v>231</v>
      </c>
      <c r="F470" s="55" t="s">
        <v>511</v>
      </c>
      <c r="G470" s="52" t="s">
        <v>442</v>
      </c>
      <c r="H470" s="52" t="s">
        <v>390</v>
      </c>
      <c r="I470" s="53" t="s">
        <v>249</v>
      </c>
      <c r="J470" s="53" t="s">
        <v>624</v>
      </c>
      <c r="K470" s="49" t="s">
        <v>307</v>
      </c>
      <c r="L470" s="49" t="s">
        <v>197</v>
      </c>
      <c r="M470" s="49" t="s">
        <v>197</v>
      </c>
      <c r="N470" s="49" t="s">
        <v>440</v>
      </c>
      <c r="O470" s="49" t="s">
        <v>514</v>
      </c>
      <c r="P470" s="54" t="s">
        <v>200</v>
      </c>
      <c r="Q470" s="49" t="s">
        <v>201</v>
      </c>
      <c r="R470" s="49" t="s">
        <v>217</v>
      </c>
    </row>
    <row r="471" spans="1:18">
      <c r="A471" s="49">
        <v>358</v>
      </c>
      <c r="B471" s="49" t="s">
        <v>435</v>
      </c>
      <c r="C471" s="49" t="s">
        <v>491</v>
      </c>
      <c r="D471" s="50" t="s">
        <v>459</v>
      </c>
      <c r="E471" s="51" t="s">
        <v>262</v>
      </c>
      <c r="F471" s="55" t="s">
        <v>492</v>
      </c>
      <c r="G471" s="52" t="s">
        <v>693</v>
      </c>
      <c r="H471" s="52" t="s">
        <v>390</v>
      </c>
      <c r="I471" s="53" t="s">
        <v>380</v>
      </c>
      <c r="J471" s="53" t="s">
        <v>753</v>
      </c>
      <c r="K471" s="49" t="s">
        <v>245</v>
      </c>
      <c r="L471" s="49" t="s">
        <v>197</v>
      </c>
      <c r="M471" s="49" t="s">
        <v>197</v>
      </c>
      <c r="N471" s="49" t="s">
        <v>477</v>
      </c>
      <c r="O471" s="49" t="s">
        <v>495</v>
      </c>
      <c r="P471" s="54" t="s">
        <v>200</v>
      </c>
      <c r="Q471" s="49" t="s">
        <v>201</v>
      </c>
      <c r="R471" s="49" t="s">
        <v>217</v>
      </c>
    </row>
    <row r="472" spans="1:18">
      <c r="A472" s="49">
        <v>359</v>
      </c>
      <c r="B472" s="49" t="s">
        <v>435</v>
      </c>
      <c r="C472" s="49" t="s">
        <v>436</v>
      </c>
      <c r="D472" s="50" t="s">
        <v>437</v>
      </c>
      <c r="E472" s="51" t="s">
        <v>231</v>
      </c>
      <c r="F472" s="55" t="s">
        <v>438</v>
      </c>
      <c r="G472" s="52" t="s">
        <v>439</v>
      </c>
      <c r="H472" s="52" t="s">
        <v>390</v>
      </c>
      <c r="I472" s="53" t="s">
        <v>362</v>
      </c>
      <c r="J472" s="53" t="s">
        <v>259</v>
      </c>
      <c r="K472" s="49" t="s">
        <v>307</v>
      </c>
      <c r="L472" s="49" t="s">
        <v>197</v>
      </c>
      <c r="M472" s="49" t="s">
        <v>197</v>
      </c>
      <c r="N472" s="49" t="s">
        <v>440</v>
      </c>
      <c r="O472" s="49" t="s">
        <v>441</v>
      </c>
      <c r="P472" s="54" t="s">
        <v>200</v>
      </c>
      <c r="Q472" s="49" t="s">
        <v>201</v>
      </c>
      <c r="R472" s="49" t="s">
        <v>217</v>
      </c>
    </row>
    <row r="473" spans="1:18">
      <c r="A473" s="49">
        <v>360</v>
      </c>
      <c r="B473" s="49" t="s">
        <v>435</v>
      </c>
      <c r="C473" s="49" t="s">
        <v>445</v>
      </c>
      <c r="D473" s="50" t="s">
        <v>446</v>
      </c>
      <c r="E473" s="51" t="s">
        <v>231</v>
      </c>
      <c r="F473" s="55" t="s">
        <v>447</v>
      </c>
      <c r="G473" s="52" t="s">
        <v>754</v>
      </c>
      <c r="H473" s="52" t="s">
        <v>390</v>
      </c>
      <c r="I473" s="53" t="s">
        <v>204</v>
      </c>
      <c r="J473" s="53" t="s">
        <v>301</v>
      </c>
      <c r="K473" s="49" t="s">
        <v>300</v>
      </c>
      <c r="L473" s="49" t="s">
        <v>197</v>
      </c>
      <c r="M473" s="49" t="s">
        <v>197</v>
      </c>
      <c r="N473" s="49"/>
      <c r="O473" s="49" t="s">
        <v>450</v>
      </c>
      <c r="P473" s="54" t="s">
        <v>200</v>
      </c>
      <c r="Q473" s="49" t="s">
        <v>201</v>
      </c>
      <c r="R473" s="49" t="s">
        <v>217</v>
      </c>
    </row>
    <row r="474" spans="1:18">
      <c r="A474" s="49">
        <v>361</v>
      </c>
      <c r="B474" s="49" t="s">
        <v>435</v>
      </c>
      <c r="C474" s="49" t="s">
        <v>445</v>
      </c>
      <c r="D474" s="50" t="s">
        <v>446</v>
      </c>
      <c r="E474" s="51" t="s">
        <v>231</v>
      </c>
      <c r="F474" s="55" t="s">
        <v>447</v>
      </c>
      <c r="G474" s="52" t="s">
        <v>755</v>
      </c>
      <c r="H474" s="52" t="s">
        <v>390</v>
      </c>
      <c r="I474" s="53" t="s">
        <v>255</v>
      </c>
      <c r="J474" s="53" t="s">
        <v>756</v>
      </c>
      <c r="K474" s="49" t="s">
        <v>260</v>
      </c>
      <c r="L474" s="49" t="s">
        <v>197</v>
      </c>
      <c r="M474" s="49" t="s">
        <v>197</v>
      </c>
      <c r="N474" s="49"/>
      <c r="O474" s="54" t="s">
        <v>710</v>
      </c>
      <c r="P474" s="54" t="s">
        <v>200</v>
      </c>
      <c r="Q474" s="49" t="s">
        <v>201</v>
      </c>
      <c r="R474" s="49" t="s">
        <v>217</v>
      </c>
    </row>
    <row r="475" spans="1:18">
      <c r="A475" s="49">
        <v>362</v>
      </c>
      <c r="B475" s="49" t="s">
        <v>435</v>
      </c>
      <c r="C475" s="49" t="s">
        <v>451</v>
      </c>
      <c r="D475" s="50" t="s">
        <v>452</v>
      </c>
      <c r="E475" s="51" t="s">
        <v>280</v>
      </c>
      <c r="F475" s="55" t="s">
        <v>453</v>
      </c>
      <c r="G475" s="52" t="s">
        <v>454</v>
      </c>
      <c r="H475" s="52" t="s">
        <v>390</v>
      </c>
      <c r="I475" s="53" t="s">
        <v>255</v>
      </c>
      <c r="J475" s="53" t="s">
        <v>244</v>
      </c>
      <c r="K475" s="49" t="s">
        <v>257</v>
      </c>
      <c r="L475" s="49" t="s">
        <v>197</v>
      </c>
      <c r="M475" s="49" t="s">
        <v>197</v>
      </c>
      <c r="N475" s="49" t="s">
        <v>456</v>
      </c>
      <c r="O475" s="49" t="s">
        <v>457</v>
      </c>
      <c r="P475" s="54" t="s">
        <v>200</v>
      </c>
      <c r="Q475" s="49" t="s">
        <v>201</v>
      </c>
      <c r="R475" s="49" t="s">
        <v>217</v>
      </c>
    </row>
    <row r="476" spans="1:18">
      <c r="A476" s="49">
        <v>363</v>
      </c>
      <c r="B476" s="49" t="s">
        <v>435</v>
      </c>
      <c r="C476" s="49" t="s">
        <v>509</v>
      </c>
      <c r="D476" s="50" t="s">
        <v>510</v>
      </c>
      <c r="E476" s="51" t="s">
        <v>231</v>
      </c>
      <c r="F476" s="55" t="s">
        <v>511</v>
      </c>
      <c r="G476" s="52" t="s">
        <v>578</v>
      </c>
      <c r="H476" s="52" t="s">
        <v>390</v>
      </c>
      <c r="I476" s="53" t="s">
        <v>255</v>
      </c>
      <c r="J476" s="53" t="s">
        <v>528</v>
      </c>
      <c r="K476" s="49" t="s">
        <v>295</v>
      </c>
      <c r="L476" s="49" t="s">
        <v>197</v>
      </c>
      <c r="M476" s="49" t="s">
        <v>197</v>
      </c>
      <c r="N476" s="49" t="s">
        <v>440</v>
      </c>
      <c r="O476" s="49" t="s">
        <v>514</v>
      </c>
      <c r="P476" s="54" t="s">
        <v>200</v>
      </c>
      <c r="Q476" s="49" t="s">
        <v>201</v>
      </c>
      <c r="R476" s="49" t="s">
        <v>217</v>
      </c>
    </row>
    <row r="477" spans="1:18">
      <c r="A477" s="49">
        <v>364</v>
      </c>
      <c r="B477" s="49" t="s">
        <v>435</v>
      </c>
      <c r="C477" s="49" t="s">
        <v>436</v>
      </c>
      <c r="D477" s="50" t="s">
        <v>437</v>
      </c>
      <c r="E477" s="51" t="s">
        <v>231</v>
      </c>
      <c r="F477" s="55" t="s">
        <v>438</v>
      </c>
      <c r="G477" s="52" t="s">
        <v>439</v>
      </c>
      <c r="H477" s="52" t="s">
        <v>390</v>
      </c>
      <c r="I477" s="53" t="s">
        <v>258</v>
      </c>
      <c r="J477" s="53" t="s">
        <v>259</v>
      </c>
      <c r="K477" s="49" t="s">
        <v>260</v>
      </c>
      <c r="L477" s="49" t="s">
        <v>197</v>
      </c>
      <c r="M477" s="49" t="s">
        <v>197</v>
      </c>
      <c r="N477" s="49" t="s">
        <v>440</v>
      </c>
      <c r="O477" s="49" t="s">
        <v>441</v>
      </c>
      <c r="P477" s="54" t="s">
        <v>200</v>
      </c>
      <c r="Q477" s="49" t="s">
        <v>201</v>
      </c>
      <c r="R477" s="49" t="s">
        <v>217</v>
      </c>
    </row>
    <row r="478" spans="1:18">
      <c r="A478" s="49">
        <v>365</v>
      </c>
      <c r="B478" s="49" t="s">
        <v>435</v>
      </c>
      <c r="C478" s="49" t="s">
        <v>473</v>
      </c>
      <c r="D478" s="50" t="s">
        <v>459</v>
      </c>
      <c r="E478" s="51" t="s">
        <v>303</v>
      </c>
      <c r="F478" s="55" t="s">
        <v>474</v>
      </c>
      <c r="G478" s="52" t="s">
        <v>475</v>
      </c>
      <c r="H478" s="52" t="s">
        <v>390</v>
      </c>
      <c r="I478" s="53" t="s">
        <v>258</v>
      </c>
      <c r="J478" s="53" t="s">
        <v>256</v>
      </c>
      <c r="K478" s="49" t="s">
        <v>307</v>
      </c>
      <c r="L478" s="49" t="s">
        <v>197</v>
      </c>
      <c r="M478" s="49" t="s">
        <v>197</v>
      </c>
      <c r="N478" s="49" t="s">
        <v>477</v>
      </c>
      <c r="O478" s="49" t="s">
        <v>478</v>
      </c>
      <c r="P478" s="54" t="s">
        <v>200</v>
      </c>
      <c r="Q478" s="49" t="s">
        <v>228</v>
      </c>
      <c r="R478" s="54" t="s">
        <v>200</v>
      </c>
    </row>
    <row r="479" spans="1:18">
      <c r="A479" s="49">
        <v>366</v>
      </c>
      <c r="B479" s="49" t="s">
        <v>435</v>
      </c>
      <c r="C479" s="49" t="s">
        <v>445</v>
      </c>
      <c r="D479" s="50" t="s">
        <v>446</v>
      </c>
      <c r="E479" s="51" t="s">
        <v>231</v>
      </c>
      <c r="F479" s="55" t="s">
        <v>447</v>
      </c>
      <c r="G479" s="52" t="s">
        <v>622</v>
      </c>
      <c r="H479" s="52" t="s">
        <v>390</v>
      </c>
      <c r="I479" s="53" t="s">
        <v>258</v>
      </c>
      <c r="J479" s="53" t="s">
        <v>301</v>
      </c>
      <c r="K479" s="49" t="s">
        <v>367</v>
      </c>
      <c r="L479" s="49" t="s">
        <v>197</v>
      </c>
      <c r="M479" s="49" t="s">
        <v>197</v>
      </c>
      <c r="N479" s="49"/>
      <c r="O479" s="54" t="s">
        <v>710</v>
      </c>
      <c r="P479" s="54" t="s">
        <v>200</v>
      </c>
      <c r="Q479" s="49" t="s">
        <v>201</v>
      </c>
      <c r="R479" s="49" t="s">
        <v>217</v>
      </c>
    </row>
    <row r="480" spans="1:18">
      <c r="A480" s="49">
        <v>367</v>
      </c>
      <c r="B480" s="49" t="s">
        <v>435</v>
      </c>
      <c r="C480" s="49" t="s">
        <v>509</v>
      </c>
      <c r="D480" s="50" t="s">
        <v>510</v>
      </c>
      <c r="E480" s="51" t="s">
        <v>231</v>
      </c>
      <c r="F480" s="55" t="s">
        <v>511</v>
      </c>
      <c r="G480" s="52" t="s">
        <v>532</v>
      </c>
      <c r="H480" s="52" t="s">
        <v>390</v>
      </c>
      <c r="I480" s="53" t="s">
        <v>276</v>
      </c>
      <c r="J480" s="53" t="s">
        <v>256</v>
      </c>
      <c r="K480" s="49" t="s">
        <v>257</v>
      </c>
      <c r="L480" s="49" t="s">
        <v>197</v>
      </c>
      <c r="M480" s="49" t="s">
        <v>197</v>
      </c>
      <c r="N480" s="49" t="s">
        <v>440</v>
      </c>
      <c r="O480" s="49" t="s">
        <v>514</v>
      </c>
      <c r="P480" s="54" t="s">
        <v>200</v>
      </c>
      <c r="Q480" s="49" t="s">
        <v>201</v>
      </c>
      <c r="R480" s="49" t="s">
        <v>757</v>
      </c>
    </row>
    <row r="481" spans="1:18">
      <c r="A481" s="49">
        <v>368</v>
      </c>
      <c r="B481" s="49" t="s">
        <v>435</v>
      </c>
      <c r="C481" s="49" t="s">
        <v>509</v>
      </c>
      <c r="D481" s="50" t="s">
        <v>510</v>
      </c>
      <c r="E481" s="51" t="s">
        <v>231</v>
      </c>
      <c r="F481" s="55" t="s">
        <v>511</v>
      </c>
      <c r="G481" s="52" t="s">
        <v>532</v>
      </c>
      <c r="H481" s="52" t="s">
        <v>390</v>
      </c>
      <c r="I481" s="53" t="s">
        <v>260</v>
      </c>
      <c r="J481" s="53" t="s">
        <v>388</v>
      </c>
      <c r="K481" s="49" t="s">
        <v>194</v>
      </c>
      <c r="L481" s="49" t="s">
        <v>197</v>
      </c>
      <c r="M481" s="49" t="s">
        <v>197</v>
      </c>
      <c r="N481" s="49" t="s">
        <v>440</v>
      </c>
      <c r="O481" s="49" t="s">
        <v>514</v>
      </c>
      <c r="P481" s="54" t="s">
        <v>200</v>
      </c>
      <c r="Q481" s="49" t="s">
        <v>201</v>
      </c>
      <c r="R481" s="49" t="s">
        <v>217</v>
      </c>
    </row>
    <row r="482" spans="1:18">
      <c r="A482" s="49">
        <v>369</v>
      </c>
      <c r="B482" s="49" t="s">
        <v>435</v>
      </c>
      <c r="C482" s="49" t="s">
        <v>473</v>
      </c>
      <c r="D482" s="50" t="s">
        <v>459</v>
      </c>
      <c r="E482" s="51" t="s">
        <v>303</v>
      </c>
      <c r="F482" s="55" t="s">
        <v>474</v>
      </c>
      <c r="G482" s="52" t="s">
        <v>475</v>
      </c>
      <c r="H482" s="52" t="s">
        <v>390</v>
      </c>
      <c r="I482" s="53" t="s">
        <v>260</v>
      </c>
      <c r="J482" s="53" t="s">
        <v>575</v>
      </c>
      <c r="K482" s="49" t="s">
        <v>260</v>
      </c>
      <c r="L482" s="49" t="s">
        <v>197</v>
      </c>
      <c r="M482" s="49" t="s">
        <v>197</v>
      </c>
      <c r="N482" s="49" t="s">
        <v>477</v>
      </c>
      <c r="O482" s="49" t="s">
        <v>478</v>
      </c>
      <c r="P482" s="54" t="s">
        <v>200</v>
      </c>
      <c r="Q482" s="49" t="s">
        <v>201</v>
      </c>
      <c r="R482" s="49" t="s">
        <v>217</v>
      </c>
    </row>
    <row r="483" spans="1:18">
      <c r="A483" s="49">
        <v>370</v>
      </c>
      <c r="B483" s="49" t="s">
        <v>435</v>
      </c>
      <c r="C483" s="49" t="s">
        <v>479</v>
      </c>
      <c r="D483" s="50" t="s">
        <v>480</v>
      </c>
      <c r="E483" s="51" t="s">
        <v>241</v>
      </c>
      <c r="F483" s="55" t="s">
        <v>481</v>
      </c>
      <c r="G483" s="52" t="s">
        <v>519</v>
      </c>
      <c r="H483" s="52" t="s">
        <v>390</v>
      </c>
      <c r="I483" s="53" t="s">
        <v>300</v>
      </c>
      <c r="J483" s="53" t="s">
        <v>758</v>
      </c>
      <c r="K483" s="49" t="s">
        <v>300</v>
      </c>
      <c r="L483" s="49" t="s">
        <v>214</v>
      </c>
      <c r="M483" s="49" t="s">
        <v>197</v>
      </c>
      <c r="N483" s="49" t="s">
        <v>484</v>
      </c>
      <c r="O483" s="49" t="s">
        <v>485</v>
      </c>
      <c r="P483" s="54" t="s">
        <v>200</v>
      </c>
      <c r="Q483" s="49" t="s">
        <v>201</v>
      </c>
      <c r="R483" s="49" t="s">
        <v>217</v>
      </c>
    </row>
    <row r="484" spans="1:18">
      <c r="A484" s="49">
        <v>371</v>
      </c>
      <c r="B484" s="49" t="s">
        <v>435</v>
      </c>
      <c r="C484" s="49" t="s">
        <v>445</v>
      </c>
      <c r="D484" s="50" t="s">
        <v>446</v>
      </c>
      <c r="E484" s="51" t="s">
        <v>231</v>
      </c>
      <c r="F484" s="55" t="s">
        <v>447</v>
      </c>
      <c r="G484" s="52" t="s">
        <v>471</v>
      </c>
      <c r="H484" s="52" t="s">
        <v>390</v>
      </c>
      <c r="I484" s="53" t="s">
        <v>257</v>
      </c>
      <c r="J484" s="53" t="s">
        <v>657</v>
      </c>
      <c r="K484" s="49" t="s">
        <v>213</v>
      </c>
      <c r="L484" s="49" t="s">
        <v>197</v>
      </c>
      <c r="M484" s="49" t="s">
        <v>197</v>
      </c>
      <c r="N484" s="49"/>
      <c r="O484" s="54" t="s">
        <v>710</v>
      </c>
      <c r="P484" s="54" t="s">
        <v>200</v>
      </c>
      <c r="Q484" s="49" t="s">
        <v>201</v>
      </c>
      <c r="R484" s="49" t="s">
        <v>217</v>
      </c>
    </row>
    <row r="485" spans="1:18">
      <c r="A485" s="49">
        <v>372</v>
      </c>
      <c r="B485" s="49" t="s">
        <v>435</v>
      </c>
      <c r="C485" s="49" t="s">
        <v>436</v>
      </c>
      <c r="D485" s="50" t="s">
        <v>437</v>
      </c>
      <c r="E485" s="51" t="s">
        <v>231</v>
      </c>
      <c r="F485" s="55" t="s">
        <v>438</v>
      </c>
      <c r="G485" s="52" t="s">
        <v>442</v>
      </c>
      <c r="H485" s="52" t="s">
        <v>390</v>
      </c>
      <c r="I485" s="53" t="s">
        <v>257</v>
      </c>
      <c r="J485" s="53" t="s">
        <v>371</v>
      </c>
      <c r="K485" s="49" t="s">
        <v>194</v>
      </c>
      <c r="L485" s="49" t="s">
        <v>197</v>
      </c>
      <c r="M485" s="49" t="s">
        <v>197</v>
      </c>
      <c r="N485" s="49" t="s">
        <v>440</v>
      </c>
      <c r="O485" s="49" t="s">
        <v>441</v>
      </c>
      <c r="P485" s="54" t="s">
        <v>200</v>
      </c>
      <c r="Q485" s="49" t="s">
        <v>201</v>
      </c>
      <c r="R485" s="49" t="s">
        <v>217</v>
      </c>
    </row>
    <row r="486" spans="1:18">
      <c r="A486" s="49">
        <v>373</v>
      </c>
      <c r="B486" s="49" t="s">
        <v>435</v>
      </c>
      <c r="C486" s="49" t="s">
        <v>445</v>
      </c>
      <c r="D486" s="50" t="s">
        <v>446</v>
      </c>
      <c r="E486" s="51" t="s">
        <v>231</v>
      </c>
      <c r="F486" s="55" t="s">
        <v>447</v>
      </c>
      <c r="G486" s="52" t="s">
        <v>489</v>
      </c>
      <c r="H486" s="52" t="s">
        <v>390</v>
      </c>
      <c r="I486" s="53" t="s">
        <v>270</v>
      </c>
      <c r="J486" s="53" t="s">
        <v>564</v>
      </c>
      <c r="K486" s="49" t="s">
        <v>300</v>
      </c>
      <c r="L486" s="49" t="s">
        <v>197</v>
      </c>
      <c r="M486" s="49" t="s">
        <v>197</v>
      </c>
      <c r="N486" s="49"/>
      <c r="O486" s="49" t="s">
        <v>450</v>
      </c>
      <c r="P486" s="54" t="s">
        <v>200</v>
      </c>
      <c r="Q486" s="49" t="s">
        <v>201</v>
      </c>
      <c r="R486" s="49" t="s">
        <v>217</v>
      </c>
    </row>
    <row r="487" spans="1:18">
      <c r="A487" s="49">
        <v>374</v>
      </c>
      <c r="B487" s="49" t="s">
        <v>435</v>
      </c>
      <c r="C487" s="49" t="s">
        <v>445</v>
      </c>
      <c r="D487" s="50" t="s">
        <v>446</v>
      </c>
      <c r="E487" s="51" t="s">
        <v>231</v>
      </c>
      <c r="F487" s="55" t="s">
        <v>447</v>
      </c>
      <c r="G487" s="52" t="s">
        <v>759</v>
      </c>
      <c r="H487" s="52" t="s">
        <v>390</v>
      </c>
      <c r="I487" s="53" t="s">
        <v>270</v>
      </c>
      <c r="J487" s="53" t="s">
        <v>630</v>
      </c>
      <c r="K487" s="49" t="s">
        <v>258</v>
      </c>
      <c r="L487" s="49" t="s">
        <v>197</v>
      </c>
      <c r="M487" s="49" t="s">
        <v>197</v>
      </c>
      <c r="N487" s="49"/>
      <c r="O487" s="54" t="s">
        <v>710</v>
      </c>
      <c r="P487" s="54" t="s">
        <v>200</v>
      </c>
      <c r="Q487" s="49" t="s">
        <v>201</v>
      </c>
      <c r="R487" s="49" t="s">
        <v>217</v>
      </c>
    </row>
    <row r="488" spans="1:18">
      <c r="A488" s="49">
        <v>375</v>
      </c>
      <c r="B488" s="49" t="s">
        <v>435</v>
      </c>
      <c r="C488" s="49" t="s">
        <v>499</v>
      </c>
      <c r="D488" s="50" t="s">
        <v>500</v>
      </c>
      <c r="E488" s="51" t="s">
        <v>231</v>
      </c>
      <c r="F488" s="55" t="s">
        <v>501</v>
      </c>
      <c r="G488" s="52" t="s">
        <v>515</v>
      </c>
      <c r="H488" s="52" t="s">
        <v>390</v>
      </c>
      <c r="I488" s="53" t="s">
        <v>270</v>
      </c>
      <c r="J488" s="53" t="s">
        <v>569</v>
      </c>
      <c r="K488" s="49" t="s">
        <v>300</v>
      </c>
      <c r="L488" s="49" t="s">
        <v>197</v>
      </c>
      <c r="M488" s="49" t="s">
        <v>197</v>
      </c>
      <c r="N488" s="49" t="s">
        <v>237</v>
      </c>
      <c r="O488" s="49" t="s">
        <v>504</v>
      </c>
      <c r="P488" s="54" t="s">
        <v>200</v>
      </c>
      <c r="Q488" s="49" t="s">
        <v>201</v>
      </c>
      <c r="R488" s="49" t="s">
        <v>217</v>
      </c>
    </row>
    <row r="489" spans="1:18">
      <c r="A489" s="49">
        <v>376</v>
      </c>
      <c r="B489" s="49" t="s">
        <v>435</v>
      </c>
      <c r="C489" s="49" t="s">
        <v>491</v>
      </c>
      <c r="D489" s="50" t="s">
        <v>459</v>
      </c>
      <c r="E489" s="51" t="s">
        <v>262</v>
      </c>
      <c r="F489" s="55" t="s">
        <v>492</v>
      </c>
      <c r="G489" s="52" t="s">
        <v>760</v>
      </c>
      <c r="H489" s="52" t="s">
        <v>390</v>
      </c>
      <c r="I489" s="53" t="s">
        <v>354</v>
      </c>
      <c r="J489" s="53" t="s">
        <v>761</v>
      </c>
      <c r="K489" s="49" t="s">
        <v>245</v>
      </c>
      <c r="L489" s="49" t="s">
        <v>197</v>
      </c>
      <c r="M489" s="49" t="s">
        <v>197</v>
      </c>
      <c r="N489" s="49" t="s">
        <v>477</v>
      </c>
      <c r="O489" s="49" t="s">
        <v>495</v>
      </c>
      <c r="P489" s="54" t="s">
        <v>200</v>
      </c>
      <c r="Q489" s="49" t="s">
        <v>201</v>
      </c>
      <c r="R489" s="49" t="s">
        <v>217</v>
      </c>
    </row>
    <row r="490" spans="1:18">
      <c r="A490" s="49">
        <v>377</v>
      </c>
      <c r="B490" s="49" t="s">
        <v>435</v>
      </c>
      <c r="C490" s="49" t="s">
        <v>458</v>
      </c>
      <c r="D490" s="50" t="s">
        <v>459</v>
      </c>
      <c r="E490" s="51" t="s">
        <v>208</v>
      </c>
      <c r="F490" s="55" t="s">
        <v>460</v>
      </c>
      <c r="G490" s="52" t="s">
        <v>684</v>
      </c>
      <c r="H490" s="52" t="s">
        <v>390</v>
      </c>
      <c r="I490" s="53" t="s">
        <v>211</v>
      </c>
      <c r="J490" s="53" t="s">
        <v>620</v>
      </c>
      <c r="K490" s="49" t="s">
        <v>367</v>
      </c>
      <c r="L490" s="49" t="s">
        <v>197</v>
      </c>
      <c r="M490" s="49" t="s">
        <v>197</v>
      </c>
      <c r="N490" s="49" t="s">
        <v>463</v>
      </c>
      <c r="O490" s="49" t="s">
        <v>464</v>
      </c>
      <c r="P490" s="54" t="s">
        <v>200</v>
      </c>
      <c r="Q490" s="49" t="s">
        <v>201</v>
      </c>
      <c r="R490" s="49" t="s">
        <v>217</v>
      </c>
    </row>
    <row r="491" spans="1:18">
      <c r="A491" s="49">
        <v>378</v>
      </c>
      <c r="B491" s="49" t="s">
        <v>435</v>
      </c>
      <c r="C491" s="49" t="s">
        <v>499</v>
      </c>
      <c r="D491" s="50" t="s">
        <v>500</v>
      </c>
      <c r="E491" s="51" t="s">
        <v>231</v>
      </c>
      <c r="F491" s="55" t="s">
        <v>501</v>
      </c>
      <c r="G491" s="52" t="s">
        <v>515</v>
      </c>
      <c r="H491" s="52" t="s">
        <v>390</v>
      </c>
      <c r="I491" s="53" t="s">
        <v>544</v>
      </c>
      <c r="J491" s="53" t="s">
        <v>256</v>
      </c>
      <c r="K491" s="49" t="s">
        <v>300</v>
      </c>
      <c r="L491" s="49" t="s">
        <v>197</v>
      </c>
      <c r="M491" s="49" t="s">
        <v>197</v>
      </c>
      <c r="N491" s="49" t="s">
        <v>237</v>
      </c>
      <c r="O491" s="49" t="s">
        <v>504</v>
      </c>
      <c r="P491" s="54" t="s">
        <v>200</v>
      </c>
      <c r="Q491" s="49" t="s">
        <v>201</v>
      </c>
      <c r="R491" s="49" t="s">
        <v>217</v>
      </c>
    </row>
    <row r="492" spans="1:18">
      <c r="A492" s="49">
        <v>379</v>
      </c>
      <c r="B492" s="49" t="s">
        <v>435</v>
      </c>
      <c r="C492" s="49" t="s">
        <v>589</v>
      </c>
      <c r="D492" s="50" t="s">
        <v>459</v>
      </c>
      <c r="E492" s="51" t="s">
        <v>241</v>
      </c>
      <c r="F492" s="55" t="s">
        <v>590</v>
      </c>
      <c r="G492" s="52" t="s">
        <v>762</v>
      </c>
      <c r="H492" s="52" t="s">
        <v>390</v>
      </c>
      <c r="I492" s="53" t="s">
        <v>544</v>
      </c>
      <c r="J492" s="53" t="s">
        <v>763</v>
      </c>
      <c r="K492" s="49" t="s">
        <v>213</v>
      </c>
      <c r="L492" s="49" t="s">
        <v>197</v>
      </c>
      <c r="M492" s="49" t="s">
        <v>197</v>
      </c>
      <c r="N492" s="49" t="s">
        <v>484</v>
      </c>
      <c r="O492" s="49" t="s">
        <v>593</v>
      </c>
      <c r="P492" s="54" t="s">
        <v>200</v>
      </c>
      <c r="Q492" s="49" t="s">
        <v>201</v>
      </c>
      <c r="R492" s="49" t="s">
        <v>217</v>
      </c>
    </row>
    <row r="493" spans="1:18">
      <c r="A493" s="49">
        <v>380</v>
      </c>
      <c r="B493" s="49" t="s">
        <v>435</v>
      </c>
      <c r="C493" s="49" t="s">
        <v>509</v>
      </c>
      <c r="D493" s="50" t="s">
        <v>510</v>
      </c>
      <c r="E493" s="51" t="s">
        <v>231</v>
      </c>
      <c r="F493" s="55" t="s">
        <v>511</v>
      </c>
      <c r="G493" s="52" t="s">
        <v>542</v>
      </c>
      <c r="H493" s="52" t="s">
        <v>390</v>
      </c>
      <c r="I493" s="53" t="s">
        <v>544</v>
      </c>
      <c r="J493" s="53" t="s">
        <v>533</v>
      </c>
      <c r="K493" s="49" t="s">
        <v>236</v>
      </c>
      <c r="L493" s="49" t="s">
        <v>197</v>
      </c>
      <c r="M493" s="49" t="s">
        <v>214</v>
      </c>
      <c r="N493" s="49" t="s">
        <v>440</v>
      </c>
      <c r="O493" s="49" t="s">
        <v>514</v>
      </c>
      <c r="P493" s="54" t="s">
        <v>200</v>
      </c>
      <c r="Q493" s="49" t="s">
        <v>201</v>
      </c>
      <c r="R493" s="49" t="s">
        <v>217</v>
      </c>
    </row>
    <row r="494" spans="1:18">
      <c r="A494" s="49">
        <v>381</v>
      </c>
      <c r="B494" s="49" t="s">
        <v>435</v>
      </c>
      <c r="C494" s="49" t="s">
        <v>467</v>
      </c>
      <c r="D494" s="50" t="s">
        <v>459</v>
      </c>
      <c r="E494" s="51" t="s">
        <v>280</v>
      </c>
      <c r="F494" s="55" t="s">
        <v>468</v>
      </c>
      <c r="G494" s="52" t="s">
        <v>628</v>
      </c>
      <c r="H494" s="52" t="s">
        <v>390</v>
      </c>
      <c r="I494" s="53" t="s">
        <v>298</v>
      </c>
      <c r="J494" s="53" t="s">
        <v>623</v>
      </c>
      <c r="K494" s="49" t="s">
        <v>245</v>
      </c>
      <c r="L494" s="49" t="s">
        <v>197</v>
      </c>
      <c r="M494" s="49" t="s">
        <v>197</v>
      </c>
      <c r="N494" s="49" t="s">
        <v>456</v>
      </c>
      <c r="O494" s="49" t="s">
        <v>470</v>
      </c>
      <c r="P494" s="54" t="s">
        <v>200</v>
      </c>
      <c r="Q494" s="49" t="s">
        <v>201</v>
      </c>
      <c r="R494" s="49" t="s">
        <v>217</v>
      </c>
    </row>
    <row r="495" spans="1:18">
      <c r="A495" s="49">
        <v>382</v>
      </c>
      <c r="B495" s="49" t="s">
        <v>435</v>
      </c>
      <c r="C495" s="49" t="s">
        <v>509</v>
      </c>
      <c r="D495" s="50" t="s">
        <v>510</v>
      </c>
      <c r="E495" s="51" t="s">
        <v>231</v>
      </c>
      <c r="F495" s="55" t="s">
        <v>511</v>
      </c>
      <c r="G495" s="52" t="s">
        <v>532</v>
      </c>
      <c r="H495" s="52" t="s">
        <v>399</v>
      </c>
      <c r="I495" s="53" t="s">
        <v>274</v>
      </c>
      <c r="J495" s="53" t="s">
        <v>582</v>
      </c>
      <c r="K495" s="49" t="s">
        <v>315</v>
      </c>
      <c r="L495" s="49" t="s">
        <v>197</v>
      </c>
      <c r="M495" s="49" t="s">
        <v>197</v>
      </c>
      <c r="N495" s="49" t="s">
        <v>440</v>
      </c>
      <c r="O495" s="49" t="s">
        <v>514</v>
      </c>
      <c r="P495" s="54" t="s">
        <v>200</v>
      </c>
      <c r="Q495" s="49" t="s">
        <v>201</v>
      </c>
      <c r="R495" s="49" t="s">
        <v>217</v>
      </c>
    </row>
    <row r="496" spans="1:18">
      <c r="A496" s="49">
        <v>383</v>
      </c>
      <c r="B496" s="49" t="s">
        <v>435</v>
      </c>
      <c r="C496" s="49" t="s">
        <v>491</v>
      </c>
      <c r="D496" s="50" t="s">
        <v>459</v>
      </c>
      <c r="E496" s="51" t="s">
        <v>262</v>
      </c>
      <c r="F496" s="55" t="s">
        <v>492</v>
      </c>
      <c r="G496" s="52" t="s">
        <v>764</v>
      </c>
      <c r="H496" s="52" t="s">
        <v>399</v>
      </c>
      <c r="I496" s="53" t="s">
        <v>274</v>
      </c>
      <c r="J496" s="53" t="s">
        <v>409</v>
      </c>
      <c r="K496" s="49" t="s">
        <v>245</v>
      </c>
      <c r="L496" s="49" t="s">
        <v>197</v>
      </c>
      <c r="M496" s="49" t="s">
        <v>197</v>
      </c>
      <c r="N496" s="49" t="s">
        <v>477</v>
      </c>
      <c r="O496" s="49" t="s">
        <v>495</v>
      </c>
      <c r="P496" s="54" t="s">
        <v>200</v>
      </c>
      <c r="Q496" s="49" t="s">
        <v>201</v>
      </c>
      <c r="R496" s="49" t="s">
        <v>217</v>
      </c>
    </row>
    <row r="497" spans="1:18">
      <c r="A497" s="49">
        <v>384</v>
      </c>
      <c r="B497" s="49" t="s">
        <v>435</v>
      </c>
      <c r="C497" s="49" t="s">
        <v>451</v>
      </c>
      <c r="D497" s="50" t="s">
        <v>452</v>
      </c>
      <c r="E497" s="51" t="s">
        <v>280</v>
      </c>
      <c r="F497" s="55" t="s">
        <v>453</v>
      </c>
      <c r="G497" s="52" t="s">
        <v>765</v>
      </c>
      <c r="H497" s="52" t="s">
        <v>399</v>
      </c>
      <c r="I497" s="53" t="s">
        <v>274</v>
      </c>
      <c r="J497" s="53" t="s">
        <v>766</v>
      </c>
      <c r="K497" s="49" t="s">
        <v>367</v>
      </c>
      <c r="L497" s="49" t="s">
        <v>197</v>
      </c>
      <c r="M497" s="49" t="s">
        <v>197</v>
      </c>
      <c r="N497" s="49" t="s">
        <v>456</v>
      </c>
      <c r="O497" s="49" t="s">
        <v>457</v>
      </c>
      <c r="P497" s="54" t="s">
        <v>200</v>
      </c>
      <c r="Q497" s="49" t="s">
        <v>201</v>
      </c>
      <c r="R497" s="49" t="s">
        <v>767</v>
      </c>
    </row>
    <row r="498" spans="1:18">
      <c r="A498" s="49">
        <v>385</v>
      </c>
      <c r="B498" s="49" t="s">
        <v>435</v>
      </c>
      <c r="C498" s="49" t="s">
        <v>445</v>
      </c>
      <c r="D498" s="50" t="s">
        <v>446</v>
      </c>
      <c r="E498" s="51" t="s">
        <v>231</v>
      </c>
      <c r="F498" s="55" t="s">
        <v>447</v>
      </c>
      <c r="G498" s="52" t="s">
        <v>577</v>
      </c>
      <c r="H498" s="52" t="s">
        <v>399</v>
      </c>
      <c r="I498" s="53" t="s">
        <v>274</v>
      </c>
      <c r="J498" s="53" t="s">
        <v>508</v>
      </c>
      <c r="K498" s="49" t="s">
        <v>276</v>
      </c>
      <c r="L498" s="49" t="s">
        <v>197</v>
      </c>
      <c r="M498" s="49" t="s">
        <v>197</v>
      </c>
      <c r="N498" s="49"/>
      <c r="O498" s="54" t="s">
        <v>710</v>
      </c>
      <c r="P498" s="54" t="s">
        <v>200</v>
      </c>
      <c r="Q498" s="49" t="s">
        <v>201</v>
      </c>
      <c r="R498" s="49" t="s">
        <v>217</v>
      </c>
    </row>
    <row r="499" spans="1:18">
      <c r="A499" s="49">
        <v>386</v>
      </c>
      <c r="B499" s="49" t="s">
        <v>435</v>
      </c>
      <c r="C499" s="49" t="s">
        <v>445</v>
      </c>
      <c r="D499" s="50" t="s">
        <v>446</v>
      </c>
      <c r="E499" s="51" t="s">
        <v>231</v>
      </c>
      <c r="F499" s="55" t="s">
        <v>447</v>
      </c>
      <c r="G499" s="52" t="s">
        <v>632</v>
      </c>
      <c r="H499" s="52" t="s">
        <v>399</v>
      </c>
      <c r="I499" s="53" t="s">
        <v>274</v>
      </c>
      <c r="J499" s="53" t="s">
        <v>768</v>
      </c>
      <c r="K499" s="49" t="s">
        <v>257</v>
      </c>
      <c r="L499" s="49" t="s">
        <v>197</v>
      </c>
      <c r="M499" s="49" t="s">
        <v>197</v>
      </c>
      <c r="N499" s="49"/>
      <c r="O499" s="54" t="s">
        <v>710</v>
      </c>
      <c r="P499" s="54" t="s">
        <v>200</v>
      </c>
      <c r="Q499" s="49" t="s">
        <v>201</v>
      </c>
      <c r="R499" s="49" t="s">
        <v>217</v>
      </c>
    </row>
    <row r="500" spans="1:18">
      <c r="A500" s="49">
        <v>387</v>
      </c>
      <c r="B500" s="49" t="s">
        <v>435</v>
      </c>
      <c r="C500" s="49" t="s">
        <v>445</v>
      </c>
      <c r="D500" s="50" t="s">
        <v>446</v>
      </c>
      <c r="E500" s="51" t="s">
        <v>231</v>
      </c>
      <c r="F500" s="55" t="s">
        <v>447</v>
      </c>
      <c r="G500" s="52" t="s">
        <v>632</v>
      </c>
      <c r="H500" s="52" t="s">
        <v>399</v>
      </c>
      <c r="I500" s="53" t="s">
        <v>274</v>
      </c>
      <c r="J500" s="53" t="s">
        <v>768</v>
      </c>
      <c r="K500" s="49" t="s">
        <v>257</v>
      </c>
      <c r="L500" s="49" t="s">
        <v>197</v>
      </c>
      <c r="M500" s="49" t="s">
        <v>197</v>
      </c>
      <c r="N500" s="49"/>
      <c r="O500" s="54" t="s">
        <v>710</v>
      </c>
      <c r="P500" s="54" t="s">
        <v>769</v>
      </c>
      <c r="Q500" s="49" t="s">
        <v>201</v>
      </c>
      <c r="R500" s="49" t="s">
        <v>217</v>
      </c>
    </row>
    <row r="501" spans="1:18">
      <c r="A501" s="49">
        <v>388</v>
      </c>
      <c r="B501" s="49" t="s">
        <v>435</v>
      </c>
      <c r="C501" s="49" t="s">
        <v>509</v>
      </c>
      <c r="D501" s="50" t="s">
        <v>510</v>
      </c>
      <c r="E501" s="51" t="s">
        <v>231</v>
      </c>
      <c r="F501" s="55" t="s">
        <v>511</v>
      </c>
      <c r="G501" s="52" t="s">
        <v>532</v>
      </c>
      <c r="H501" s="52" t="s">
        <v>399</v>
      </c>
      <c r="I501" s="53" t="s">
        <v>274</v>
      </c>
      <c r="J501" s="53" t="s">
        <v>371</v>
      </c>
      <c r="K501" s="49" t="s">
        <v>196</v>
      </c>
      <c r="L501" s="49" t="s">
        <v>197</v>
      </c>
      <c r="M501" s="49" t="s">
        <v>197</v>
      </c>
      <c r="N501" s="49" t="s">
        <v>440</v>
      </c>
      <c r="O501" s="49" t="s">
        <v>514</v>
      </c>
      <c r="P501" s="54" t="s">
        <v>200</v>
      </c>
      <c r="Q501" s="49" t="s">
        <v>201</v>
      </c>
      <c r="R501" s="49" t="s">
        <v>217</v>
      </c>
    </row>
    <row r="502" spans="1:18">
      <c r="A502" s="49">
        <v>389</v>
      </c>
      <c r="B502" s="49" t="s">
        <v>435</v>
      </c>
      <c r="C502" s="49" t="s">
        <v>445</v>
      </c>
      <c r="D502" s="50" t="s">
        <v>446</v>
      </c>
      <c r="E502" s="51" t="s">
        <v>231</v>
      </c>
      <c r="F502" s="55" t="s">
        <v>447</v>
      </c>
      <c r="G502" s="52" t="s">
        <v>689</v>
      </c>
      <c r="H502" s="52" t="s">
        <v>399</v>
      </c>
      <c r="I502" s="53" t="s">
        <v>339</v>
      </c>
      <c r="J502" s="53" t="s">
        <v>472</v>
      </c>
      <c r="K502" s="49" t="s">
        <v>213</v>
      </c>
      <c r="L502" s="49" t="s">
        <v>197</v>
      </c>
      <c r="M502" s="49" t="s">
        <v>197</v>
      </c>
      <c r="N502" s="49"/>
      <c r="O502" s="54" t="s">
        <v>710</v>
      </c>
      <c r="P502" s="54" t="s">
        <v>200</v>
      </c>
      <c r="Q502" s="49" t="s">
        <v>201</v>
      </c>
      <c r="R502" s="49" t="s">
        <v>217</v>
      </c>
    </row>
    <row r="503" spans="1:18">
      <c r="A503" s="49">
        <v>390</v>
      </c>
      <c r="B503" s="49" t="s">
        <v>435</v>
      </c>
      <c r="C503" s="49" t="s">
        <v>445</v>
      </c>
      <c r="D503" s="50" t="s">
        <v>446</v>
      </c>
      <c r="E503" s="51" t="s">
        <v>231</v>
      </c>
      <c r="F503" s="55" t="s">
        <v>447</v>
      </c>
      <c r="G503" s="52" t="s">
        <v>770</v>
      </c>
      <c r="H503" s="52" t="s">
        <v>399</v>
      </c>
      <c r="I503" s="53" t="s">
        <v>339</v>
      </c>
      <c r="J503" s="53" t="s">
        <v>650</v>
      </c>
      <c r="K503" s="49" t="s">
        <v>383</v>
      </c>
      <c r="L503" s="49" t="s">
        <v>197</v>
      </c>
      <c r="M503" s="49" t="s">
        <v>197</v>
      </c>
      <c r="N503" s="49"/>
      <c r="O503" s="54" t="s">
        <v>710</v>
      </c>
      <c r="P503" s="54" t="s">
        <v>200</v>
      </c>
      <c r="Q503" s="49" t="s">
        <v>201</v>
      </c>
      <c r="R503" s="49" t="s">
        <v>217</v>
      </c>
    </row>
    <row r="504" spans="1:18">
      <c r="A504" s="49">
        <v>391</v>
      </c>
      <c r="B504" s="49" t="s">
        <v>435</v>
      </c>
      <c r="C504" s="49" t="s">
        <v>499</v>
      </c>
      <c r="D504" s="50" t="s">
        <v>500</v>
      </c>
      <c r="E504" s="51" t="s">
        <v>231</v>
      </c>
      <c r="F504" s="55" t="s">
        <v>501</v>
      </c>
      <c r="G504" s="52" t="s">
        <v>515</v>
      </c>
      <c r="H504" s="52" t="s">
        <v>399</v>
      </c>
      <c r="I504" s="53" t="s">
        <v>357</v>
      </c>
      <c r="J504" s="53" t="s">
        <v>256</v>
      </c>
      <c r="K504" s="49" t="s">
        <v>213</v>
      </c>
      <c r="L504" s="49" t="s">
        <v>197</v>
      </c>
      <c r="M504" s="49" t="s">
        <v>197</v>
      </c>
      <c r="N504" s="49" t="s">
        <v>237</v>
      </c>
      <c r="O504" s="49" t="s">
        <v>504</v>
      </c>
      <c r="P504" s="54" t="s">
        <v>200</v>
      </c>
      <c r="Q504" s="49" t="s">
        <v>201</v>
      </c>
      <c r="R504" s="49" t="s">
        <v>217</v>
      </c>
    </row>
    <row r="505" spans="1:18">
      <c r="A505" s="49">
        <v>392</v>
      </c>
      <c r="B505" s="49" t="s">
        <v>435</v>
      </c>
      <c r="C505" s="49" t="s">
        <v>451</v>
      </c>
      <c r="D505" s="50" t="s">
        <v>452</v>
      </c>
      <c r="E505" s="51" t="s">
        <v>280</v>
      </c>
      <c r="F505" s="55" t="s">
        <v>453</v>
      </c>
      <c r="G505" s="52" t="s">
        <v>454</v>
      </c>
      <c r="H505" s="52" t="s">
        <v>399</v>
      </c>
      <c r="I505" s="53" t="s">
        <v>223</v>
      </c>
      <c r="J505" s="53" t="s">
        <v>639</v>
      </c>
      <c r="K505" s="49" t="s">
        <v>260</v>
      </c>
      <c r="L505" s="49" t="s">
        <v>197</v>
      </c>
      <c r="M505" s="49" t="s">
        <v>197</v>
      </c>
      <c r="N505" s="49" t="s">
        <v>456</v>
      </c>
      <c r="O505" s="49" t="s">
        <v>457</v>
      </c>
      <c r="P505" s="54" t="s">
        <v>200</v>
      </c>
      <c r="Q505" s="49" t="s">
        <v>201</v>
      </c>
      <c r="R505" s="49" t="s">
        <v>217</v>
      </c>
    </row>
    <row r="506" spans="1:18">
      <c r="A506" s="49">
        <v>393</v>
      </c>
      <c r="B506" s="49" t="s">
        <v>435</v>
      </c>
      <c r="C506" s="49" t="s">
        <v>548</v>
      </c>
      <c r="D506" s="50" t="s">
        <v>459</v>
      </c>
      <c r="E506" s="51" t="s">
        <v>231</v>
      </c>
      <c r="F506" s="55" t="s">
        <v>549</v>
      </c>
      <c r="G506" s="52" t="s">
        <v>550</v>
      </c>
      <c r="H506" s="52" t="s">
        <v>399</v>
      </c>
      <c r="I506" s="53" t="s">
        <v>223</v>
      </c>
      <c r="J506" s="53" t="s">
        <v>771</v>
      </c>
      <c r="K506" s="49" t="s">
        <v>295</v>
      </c>
      <c r="L506" s="49" t="s">
        <v>197</v>
      </c>
      <c r="M506" s="49" t="s">
        <v>197</v>
      </c>
      <c r="N506" s="49" t="s">
        <v>477</v>
      </c>
      <c r="O506" s="49" t="s">
        <v>551</v>
      </c>
      <c r="P506" s="54" t="s">
        <v>200</v>
      </c>
      <c r="Q506" s="49" t="s">
        <v>201</v>
      </c>
      <c r="R506" s="49" t="s">
        <v>217</v>
      </c>
    </row>
    <row r="507" spans="1:18">
      <c r="A507" s="49">
        <v>394</v>
      </c>
      <c r="B507" s="49" t="s">
        <v>435</v>
      </c>
      <c r="C507" s="49" t="s">
        <v>451</v>
      </c>
      <c r="D507" s="50" t="s">
        <v>452</v>
      </c>
      <c r="E507" s="51" t="s">
        <v>280</v>
      </c>
      <c r="F507" s="55" t="s">
        <v>453</v>
      </c>
      <c r="G507" s="52" t="s">
        <v>454</v>
      </c>
      <c r="H507" s="52" t="s">
        <v>399</v>
      </c>
      <c r="I507" s="53" t="s">
        <v>223</v>
      </c>
      <c r="J507" s="53" t="s">
        <v>772</v>
      </c>
      <c r="K507" s="49" t="s">
        <v>236</v>
      </c>
      <c r="L507" s="49" t="s">
        <v>197</v>
      </c>
      <c r="M507" s="49" t="s">
        <v>197</v>
      </c>
      <c r="N507" s="49" t="s">
        <v>456</v>
      </c>
      <c r="O507" s="49" t="s">
        <v>457</v>
      </c>
      <c r="P507" s="54" t="s">
        <v>200</v>
      </c>
      <c r="Q507" s="49" t="s">
        <v>201</v>
      </c>
      <c r="R507" s="49" t="s">
        <v>217</v>
      </c>
    </row>
    <row r="508" spans="1:18">
      <c r="A508" s="49">
        <v>395</v>
      </c>
      <c r="B508" s="49" t="s">
        <v>435</v>
      </c>
      <c r="C508" s="49" t="s">
        <v>445</v>
      </c>
      <c r="D508" s="50" t="s">
        <v>446</v>
      </c>
      <c r="E508" s="51" t="s">
        <v>231</v>
      </c>
      <c r="F508" s="55" t="s">
        <v>447</v>
      </c>
      <c r="G508" s="52" t="s">
        <v>489</v>
      </c>
      <c r="H508" s="52" t="s">
        <v>399</v>
      </c>
      <c r="I508" s="53" t="s">
        <v>314</v>
      </c>
      <c r="J508" s="53" t="s">
        <v>524</v>
      </c>
      <c r="K508" s="49" t="s">
        <v>213</v>
      </c>
      <c r="L508" s="49" t="s">
        <v>197</v>
      </c>
      <c r="M508" s="49" t="s">
        <v>197</v>
      </c>
      <c r="N508" s="49"/>
      <c r="O508" s="49" t="s">
        <v>450</v>
      </c>
      <c r="P508" s="54" t="s">
        <v>200</v>
      </c>
      <c r="Q508" s="49" t="s">
        <v>201</v>
      </c>
      <c r="R508" s="49" t="s">
        <v>217</v>
      </c>
    </row>
    <row r="509" spans="1:18">
      <c r="A509" s="49">
        <v>396</v>
      </c>
      <c r="B509" s="49" t="s">
        <v>435</v>
      </c>
      <c r="C509" s="49" t="s">
        <v>491</v>
      </c>
      <c r="D509" s="50" t="s">
        <v>459</v>
      </c>
      <c r="E509" s="51" t="s">
        <v>262</v>
      </c>
      <c r="F509" s="55" t="s">
        <v>492</v>
      </c>
      <c r="G509" s="52" t="s">
        <v>773</v>
      </c>
      <c r="H509" s="52" t="s">
        <v>399</v>
      </c>
      <c r="I509" s="53" t="s">
        <v>314</v>
      </c>
      <c r="J509" s="53" t="s">
        <v>575</v>
      </c>
      <c r="K509" s="49" t="s">
        <v>295</v>
      </c>
      <c r="L509" s="49" t="s">
        <v>197</v>
      </c>
      <c r="M509" s="49" t="s">
        <v>197</v>
      </c>
      <c r="N509" s="49" t="s">
        <v>477</v>
      </c>
      <c r="O509" s="49" t="s">
        <v>495</v>
      </c>
      <c r="P509" s="54" t="s">
        <v>200</v>
      </c>
      <c r="Q509" s="49" t="s">
        <v>201</v>
      </c>
      <c r="R509" s="49" t="s">
        <v>217</v>
      </c>
    </row>
    <row r="510" spans="1:18">
      <c r="A510" s="49">
        <v>397</v>
      </c>
      <c r="B510" s="49" t="s">
        <v>435</v>
      </c>
      <c r="C510" s="49" t="s">
        <v>445</v>
      </c>
      <c r="D510" s="50" t="s">
        <v>446</v>
      </c>
      <c r="E510" s="51" t="s">
        <v>231</v>
      </c>
      <c r="F510" s="55" t="s">
        <v>447</v>
      </c>
      <c r="G510" s="52" t="s">
        <v>489</v>
      </c>
      <c r="H510" s="52" t="s">
        <v>399</v>
      </c>
      <c r="I510" s="53" t="s">
        <v>314</v>
      </c>
      <c r="J510" s="53" t="s">
        <v>524</v>
      </c>
      <c r="K510" s="49" t="s">
        <v>213</v>
      </c>
      <c r="L510" s="49" t="s">
        <v>197</v>
      </c>
      <c r="M510" s="49" t="s">
        <v>197</v>
      </c>
      <c r="N510" s="49"/>
      <c r="O510" s="54" t="s">
        <v>710</v>
      </c>
      <c r="P510" s="54" t="s">
        <v>774</v>
      </c>
      <c r="Q510" s="49" t="s">
        <v>201</v>
      </c>
      <c r="R510" s="49" t="s">
        <v>217</v>
      </c>
    </row>
    <row r="511" spans="1:18">
      <c r="A511" s="49">
        <v>398</v>
      </c>
      <c r="B511" s="49" t="s">
        <v>435</v>
      </c>
      <c r="C511" s="49" t="s">
        <v>445</v>
      </c>
      <c r="D511" s="50" t="s">
        <v>446</v>
      </c>
      <c r="E511" s="51" t="s">
        <v>231</v>
      </c>
      <c r="F511" s="55" t="s">
        <v>447</v>
      </c>
      <c r="G511" s="52" t="s">
        <v>489</v>
      </c>
      <c r="H511" s="52" t="s">
        <v>399</v>
      </c>
      <c r="I511" s="53" t="s">
        <v>348</v>
      </c>
      <c r="J511" s="53" t="s">
        <v>506</v>
      </c>
      <c r="K511" s="49" t="s">
        <v>295</v>
      </c>
      <c r="L511" s="49" t="s">
        <v>197</v>
      </c>
      <c r="M511" s="49" t="s">
        <v>197</v>
      </c>
      <c r="N511" s="49"/>
      <c r="O511" s="54" t="s">
        <v>710</v>
      </c>
      <c r="P511" s="54" t="s">
        <v>200</v>
      </c>
      <c r="Q511" s="49" t="s">
        <v>201</v>
      </c>
      <c r="R511" s="49" t="s">
        <v>217</v>
      </c>
    </row>
    <row r="512" spans="1:18">
      <c r="A512" s="49">
        <v>399</v>
      </c>
      <c r="B512" s="49" t="s">
        <v>435</v>
      </c>
      <c r="C512" s="49" t="s">
        <v>499</v>
      </c>
      <c r="D512" s="50" t="s">
        <v>500</v>
      </c>
      <c r="E512" s="51" t="s">
        <v>231</v>
      </c>
      <c r="F512" s="55" t="s">
        <v>501</v>
      </c>
      <c r="G512" s="52" t="s">
        <v>515</v>
      </c>
      <c r="H512" s="52" t="s">
        <v>399</v>
      </c>
      <c r="I512" s="53" t="s">
        <v>249</v>
      </c>
      <c r="J512" s="53" t="s">
        <v>585</v>
      </c>
      <c r="K512" s="49" t="s">
        <v>260</v>
      </c>
      <c r="L512" s="49" t="s">
        <v>197</v>
      </c>
      <c r="M512" s="49" t="s">
        <v>197</v>
      </c>
      <c r="N512" s="49" t="s">
        <v>237</v>
      </c>
      <c r="O512" s="49" t="s">
        <v>504</v>
      </c>
      <c r="P512" s="54" t="s">
        <v>200</v>
      </c>
      <c r="Q512" s="49" t="s">
        <v>201</v>
      </c>
      <c r="R512" s="49" t="s">
        <v>217</v>
      </c>
    </row>
    <row r="513" spans="1:18">
      <c r="A513" s="49">
        <v>400</v>
      </c>
      <c r="B513" s="49" t="s">
        <v>435</v>
      </c>
      <c r="C513" s="49" t="s">
        <v>445</v>
      </c>
      <c r="D513" s="50" t="s">
        <v>446</v>
      </c>
      <c r="E513" s="51" t="s">
        <v>231</v>
      </c>
      <c r="F513" s="55" t="s">
        <v>447</v>
      </c>
      <c r="G513" s="52" t="s">
        <v>715</v>
      </c>
      <c r="H513" s="52" t="s">
        <v>399</v>
      </c>
      <c r="I513" s="53" t="s">
        <v>249</v>
      </c>
      <c r="J513" s="53" t="s">
        <v>775</v>
      </c>
      <c r="K513" s="49" t="s">
        <v>257</v>
      </c>
      <c r="L513" s="49" t="s">
        <v>197</v>
      </c>
      <c r="M513" s="49" t="s">
        <v>214</v>
      </c>
      <c r="N513" s="49"/>
      <c r="O513" s="54" t="s">
        <v>710</v>
      </c>
      <c r="P513" s="54" t="s">
        <v>200</v>
      </c>
      <c r="Q513" s="49" t="s">
        <v>201</v>
      </c>
      <c r="R513" s="49" t="s">
        <v>217</v>
      </c>
    </row>
    <row r="514" spans="1:18">
      <c r="A514" s="49">
        <v>401</v>
      </c>
      <c r="B514" s="49" t="s">
        <v>435</v>
      </c>
      <c r="C514" s="49" t="s">
        <v>445</v>
      </c>
      <c r="D514" s="50" t="s">
        <v>446</v>
      </c>
      <c r="E514" s="51" t="s">
        <v>231</v>
      </c>
      <c r="F514" s="55" t="s">
        <v>447</v>
      </c>
      <c r="G514" s="52" t="s">
        <v>776</v>
      </c>
      <c r="H514" s="52" t="s">
        <v>399</v>
      </c>
      <c r="I514" s="53" t="s">
        <v>249</v>
      </c>
      <c r="J514" s="53" t="s">
        <v>777</v>
      </c>
      <c r="K514" s="49" t="s">
        <v>300</v>
      </c>
      <c r="L514" s="49" t="s">
        <v>197</v>
      </c>
      <c r="M514" s="49" t="s">
        <v>214</v>
      </c>
      <c r="N514" s="49"/>
      <c r="O514" s="54" t="s">
        <v>710</v>
      </c>
      <c r="P514" s="54" t="s">
        <v>200</v>
      </c>
      <c r="Q514" s="49" t="s">
        <v>201</v>
      </c>
      <c r="R514" s="49" t="s">
        <v>217</v>
      </c>
    </row>
    <row r="515" spans="1:18">
      <c r="A515" s="49">
        <v>402</v>
      </c>
      <c r="B515" s="49" t="s">
        <v>435</v>
      </c>
      <c r="C515" s="49" t="s">
        <v>509</v>
      </c>
      <c r="D515" s="50" t="s">
        <v>510</v>
      </c>
      <c r="E515" s="51" t="s">
        <v>231</v>
      </c>
      <c r="F515" s="55" t="s">
        <v>511</v>
      </c>
      <c r="G515" s="52" t="s">
        <v>602</v>
      </c>
      <c r="H515" s="52" t="s">
        <v>399</v>
      </c>
      <c r="I515" s="53" t="s">
        <v>380</v>
      </c>
      <c r="J515" s="53" t="s">
        <v>259</v>
      </c>
      <c r="K515" s="49" t="s">
        <v>213</v>
      </c>
      <c r="L515" s="49" t="s">
        <v>197</v>
      </c>
      <c r="M515" s="49" t="s">
        <v>197</v>
      </c>
      <c r="N515" s="49" t="s">
        <v>440</v>
      </c>
      <c r="O515" s="49" t="s">
        <v>514</v>
      </c>
      <c r="P515" s="54" t="s">
        <v>200</v>
      </c>
      <c r="Q515" s="49" t="s">
        <v>201</v>
      </c>
      <c r="R515" s="49" t="s">
        <v>217</v>
      </c>
    </row>
    <row r="516" spans="1:18">
      <c r="A516" s="49">
        <v>403</v>
      </c>
      <c r="B516" s="49" t="s">
        <v>435</v>
      </c>
      <c r="C516" s="49" t="s">
        <v>589</v>
      </c>
      <c r="D516" s="50" t="s">
        <v>459</v>
      </c>
      <c r="E516" s="51" t="s">
        <v>241</v>
      </c>
      <c r="F516" s="55" t="s">
        <v>590</v>
      </c>
      <c r="G516" s="52" t="s">
        <v>591</v>
      </c>
      <c r="H516" s="52" t="s">
        <v>399</v>
      </c>
      <c r="I516" s="53" t="s">
        <v>252</v>
      </c>
      <c r="J516" s="53" t="s">
        <v>608</v>
      </c>
      <c r="K516" s="49" t="s">
        <v>260</v>
      </c>
      <c r="L516" s="49" t="s">
        <v>214</v>
      </c>
      <c r="M516" s="49" t="s">
        <v>197</v>
      </c>
      <c r="N516" s="49" t="s">
        <v>484</v>
      </c>
      <c r="O516" s="49" t="s">
        <v>593</v>
      </c>
      <c r="P516" s="54" t="s">
        <v>200</v>
      </c>
      <c r="Q516" s="49" t="s">
        <v>228</v>
      </c>
      <c r="R516" s="54" t="s">
        <v>200</v>
      </c>
    </row>
    <row r="517" spans="1:18">
      <c r="A517" s="49">
        <v>404</v>
      </c>
      <c r="B517" s="49" t="s">
        <v>435</v>
      </c>
      <c r="C517" s="49" t="s">
        <v>451</v>
      </c>
      <c r="D517" s="50" t="s">
        <v>452</v>
      </c>
      <c r="E517" s="51" t="s">
        <v>280</v>
      </c>
      <c r="F517" s="55" t="s">
        <v>453</v>
      </c>
      <c r="G517" s="52" t="s">
        <v>454</v>
      </c>
      <c r="H517" s="52" t="s">
        <v>399</v>
      </c>
      <c r="I517" s="53" t="s">
        <v>252</v>
      </c>
      <c r="J517" s="53" t="s">
        <v>553</v>
      </c>
      <c r="K517" s="49" t="s">
        <v>276</v>
      </c>
      <c r="L517" s="49" t="s">
        <v>197</v>
      </c>
      <c r="M517" s="49" t="s">
        <v>197</v>
      </c>
      <c r="N517" s="49" t="s">
        <v>456</v>
      </c>
      <c r="O517" s="49" t="s">
        <v>457</v>
      </c>
      <c r="P517" s="54" t="s">
        <v>200</v>
      </c>
      <c r="Q517" s="49" t="s">
        <v>201</v>
      </c>
      <c r="R517" s="49" t="s">
        <v>217</v>
      </c>
    </row>
    <row r="518" spans="1:18">
      <c r="A518" s="49">
        <v>405</v>
      </c>
      <c r="B518" s="49" t="s">
        <v>435</v>
      </c>
      <c r="C518" s="49" t="s">
        <v>458</v>
      </c>
      <c r="D518" s="50" t="s">
        <v>459</v>
      </c>
      <c r="E518" s="51" t="s">
        <v>208</v>
      </c>
      <c r="F518" s="55" t="s">
        <v>460</v>
      </c>
      <c r="G518" s="52" t="s">
        <v>778</v>
      </c>
      <c r="H518" s="52" t="s">
        <v>399</v>
      </c>
      <c r="I518" s="53" t="s">
        <v>204</v>
      </c>
      <c r="J518" s="53" t="s">
        <v>779</v>
      </c>
      <c r="K518" s="49" t="s">
        <v>307</v>
      </c>
      <c r="L518" s="49" t="s">
        <v>214</v>
      </c>
      <c r="M518" s="49" t="s">
        <v>214</v>
      </c>
      <c r="N518" s="49" t="s">
        <v>463</v>
      </c>
      <c r="O518" s="49" t="s">
        <v>464</v>
      </c>
      <c r="P518" s="54" t="s">
        <v>200</v>
      </c>
      <c r="Q518" s="49" t="s">
        <v>228</v>
      </c>
      <c r="R518" s="54" t="s">
        <v>200</v>
      </c>
    </row>
    <row r="519" spans="1:18">
      <c r="A519" s="49">
        <v>406</v>
      </c>
      <c r="B519" s="49" t="s">
        <v>435</v>
      </c>
      <c r="C519" s="49" t="s">
        <v>458</v>
      </c>
      <c r="D519" s="50" t="s">
        <v>459</v>
      </c>
      <c r="E519" s="51" t="s">
        <v>208</v>
      </c>
      <c r="F519" s="55" t="s">
        <v>460</v>
      </c>
      <c r="G519" s="52" t="s">
        <v>780</v>
      </c>
      <c r="H519" s="52" t="s">
        <v>399</v>
      </c>
      <c r="I519" s="53" t="s">
        <v>276</v>
      </c>
      <c r="J519" s="53" t="s">
        <v>781</v>
      </c>
      <c r="K519" s="54" t="s">
        <v>367</v>
      </c>
      <c r="L519" s="49" t="s">
        <v>214</v>
      </c>
      <c r="M519" s="49" t="s">
        <v>214</v>
      </c>
      <c r="N519" s="49" t="s">
        <v>463</v>
      </c>
      <c r="O519" s="49" t="s">
        <v>464</v>
      </c>
      <c r="P519" s="54" t="s">
        <v>200</v>
      </c>
      <c r="Q519" s="49" t="s">
        <v>201</v>
      </c>
      <c r="R519" s="49" t="s">
        <v>217</v>
      </c>
    </row>
    <row r="520" spans="1:18">
      <c r="A520" s="49">
        <v>407</v>
      </c>
      <c r="B520" s="49" t="s">
        <v>435</v>
      </c>
      <c r="C520" s="49" t="s">
        <v>467</v>
      </c>
      <c r="D520" s="50" t="s">
        <v>459</v>
      </c>
      <c r="E520" s="51" t="s">
        <v>280</v>
      </c>
      <c r="F520" s="55" t="s">
        <v>468</v>
      </c>
      <c r="G520" s="52" t="s">
        <v>654</v>
      </c>
      <c r="H520" s="52" t="s">
        <v>399</v>
      </c>
      <c r="I520" s="53" t="s">
        <v>276</v>
      </c>
      <c r="J520" s="53" t="s">
        <v>644</v>
      </c>
      <c r="K520" s="54" t="s">
        <v>236</v>
      </c>
      <c r="L520" s="49" t="s">
        <v>197</v>
      </c>
      <c r="M520" s="49" t="s">
        <v>197</v>
      </c>
      <c r="N520" s="49" t="s">
        <v>456</v>
      </c>
      <c r="O520" s="49" t="s">
        <v>470</v>
      </c>
      <c r="P520" s="54" t="s">
        <v>200</v>
      </c>
      <c r="Q520" s="49" t="s">
        <v>201</v>
      </c>
      <c r="R520" s="49" t="s">
        <v>217</v>
      </c>
    </row>
    <row r="521" spans="1:18">
      <c r="A521" s="49">
        <v>408</v>
      </c>
      <c r="B521" s="49" t="s">
        <v>435</v>
      </c>
      <c r="C521" s="49" t="s">
        <v>509</v>
      </c>
      <c r="D521" s="50" t="s">
        <v>510</v>
      </c>
      <c r="E521" s="51" t="s">
        <v>231</v>
      </c>
      <c r="F521" s="55" t="s">
        <v>511</v>
      </c>
      <c r="G521" s="52" t="s">
        <v>532</v>
      </c>
      <c r="H521" s="52" t="s">
        <v>399</v>
      </c>
      <c r="I521" s="53" t="s">
        <v>367</v>
      </c>
      <c r="J521" s="53" t="s">
        <v>407</v>
      </c>
      <c r="K521" s="49" t="s">
        <v>257</v>
      </c>
      <c r="L521" s="49" t="s">
        <v>197</v>
      </c>
      <c r="M521" s="49" t="s">
        <v>197</v>
      </c>
      <c r="N521" s="49" t="s">
        <v>440</v>
      </c>
      <c r="O521" s="49" t="s">
        <v>514</v>
      </c>
      <c r="P521" s="54" t="s">
        <v>200</v>
      </c>
      <c r="Q521" s="49" t="s">
        <v>201</v>
      </c>
      <c r="R521" s="49" t="s">
        <v>217</v>
      </c>
    </row>
    <row r="522" spans="1:18">
      <c r="A522" s="49">
        <v>409</v>
      </c>
      <c r="B522" s="49" t="s">
        <v>435</v>
      </c>
      <c r="C522" s="49" t="s">
        <v>436</v>
      </c>
      <c r="D522" s="50" t="s">
        <v>437</v>
      </c>
      <c r="E522" s="51" t="s">
        <v>231</v>
      </c>
      <c r="F522" s="55" t="s">
        <v>438</v>
      </c>
      <c r="G522" s="52" t="s">
        <v>442</v>
      </c>
      <c r="H522" s="52" t="s">
        <v>399</v>
      </c>
      <c r="I522" s="53" t="s">
        <v>260</v>
      </c>
      <c r="J522" s="53" t="s">
        <v>603</v>
      </c>
      <c r="K522" s="49" t="s">
        <v>194</v>
      </c>
      <c r="L522" s="49" t="s">
        <v>197</v>
      </c>
      <c r="M522" s="49" t="s">
        <v>197</v>
      </c>
      <c r="N522" s="49" t="s">
        <v>440</v>
      </c>
      <c r="O522" s="49" t="s">
        <v>441</v>
      </c>
      <c r="P522" s="54" t="s">
        <v>200</v>
      </c>
      <c r="Q522" s="49" t="s">
        <v>201</v>
      </c>
      <c r="R522" s="49" t="s">
        <v>217</v>
      </c>
    </row>
    <row r="523" spans="1:18">
      <c r="A523" s="49">
        <v>410</v>
      </c>
      <c r="B523" s="49" t="s">
        <v>435</v>
      </c>
      <c r="C523" s="49" t="s">
        <v>509</v>
      </c>
      <c r="D523" s="50" t="s">
        <v>510</v>
      </c>
      <c r="E523" s="51" t="s">
        <v>231</v>
      </c>
      <c r="F523" s="55" t="s">
        <v>511</v>
      </c>
      <c r="G523" s="52" t="s">
        <v>532</v>
      </c>
      <c r="H523" s="52" t="s">
        <v>399</v>
      </c>
      <c r="I523" s="53" t="s">
        <v>300</v>
      </c>
      <c r="J523" s="53" t="s">
        <v>371</v>
      </c>
      <c r="K523" s="49" t="s">
        <v>300</v>
      </c>
      <c r="L523" s="49" t="s">
        <v>197</v>
      </c>
      <c r="M523" s="49" t="s">
        <v>197</v>
      </c>
      <c r="N523" s="49" t="s">
        <v>440</v>
      </c>
      <c r="O523" s="49" t="s">
        <v>514</v>
      </c>
      <c r="P523" s="54" t="s">
        <v>200</v>
      </c>
      <c r="Q523" s="49" t="s">
        <v>201</v>
      </c>
      <c r="R523" s="49" t="s">
        <v>217</v>
      </c>
    </row>
    <row r="524" spans="1:18">
      <c r="A524" s="49">
        <v>411</v>
      </c>
      <c r="B524" s="49" t="s">
        <v>435</v>
      </c>
      <c r="C524" s="49" t="s">
        <v>445</v>
      </c>
      <c r="D524" s="50" t="s">
        <v>446</v>
      </c>
      <c r="E524" s="51" t="s">
        <v>231</v>
      </c>
      <c r="F524" s="55" t="s">
        <v>447</v>
      </c>
      <c r="G524" s="52" t="s">
        <v>448</v>
      </c>
      <c r="H524" s="52" t="s">
        <v>399</v>
      </c>
      <c r="I524" s="53" t="s">
        <v>300</v>
      </c>
      <c r="J524" s="53" t="s">
        <v>782</v>
      </c>
      <c r="K524" s="49" t="s">
        <v>245</v>
      </c>
      <c r="L524" s="49" t="s">
        <v>197</v>
      </c>
      <c r="M524" s="49" t="s">
        <v>197</v>
      </c>
      <c r="N524" s="49"/>
      <c r="O524" s="54" t="s">
        <v>710</v>
      </c>
      <c r="P524" s="54" t="s">
        <v>200</v>
      </c>
      <c r="Q524" s="49" t="s">
        <v>201</v>
      </c>
      <c r="R524" s="49" t="s">
        <v>217</v>
      </c>
    </row>
    <row r="525" spans="1:18">
      <c r="A525" s="49">
        <v>412</v>
      </c>
      <c r="B525" s="49" t="s">
        <v>435</v>
      </c>
      <c r="C525" s="49" t="s">
        <v>445</v>
      </c>
      <c r="D525" s="50" t="s">
        <v>446</v>
      </c>
      <c r="E525" s="51" t="s">
        <v>231</v>
      </c>
      <c r="F525" s="55" t="s">
        <v>447</v>
      </c>
      <c r="G525" s="52" t="s">
        <v>783</v>
      </c>
      <c r="H525" s="52" t="s">
        <v>399</v>
      </c>
      <c r="I525" s="53" t="s">
        <v>257</v>
      </c>
      <c r="J525" s="53" t="s">
        <v>244</v>
      </c>
      <c r="K525" s="49" t="s">
        <v>213</v>
      </c>
      <c r="L525" s="49" t="s">
        <v>197</v>
      </c>
      <c r="M525" s="49" t="s">
        <v>214</v>
      </c>
      <c r="N525" s="49"/>
      <c r="O525" s="54" t="s">
        <v>710</v>
      </c>
      <c r="P525" s="54" t="s">
        <v>200</v>
      </c>
      <c r="Q525" s="49" t="s">
        <v>201</v>
      </c>
      <c r="R525" s="49" t="s">
        <v>217</v>
      </c>
    </row>
    <row r="526" spans="1:18">
      <c r="A526" s="49">
        <v>413</v>
      </c>
      <c r="B526" s="49" t="s">
        <v>435</v>
      </c>
      <c r="C526" s="49" t="s">
        <v>499</v>
      </c>
      <c r="D526" s="50" t="s">
        <v>500</v>
      </c>
      <c r="E526" s="51" t="s">
        <v>231</v>
      </c>
      <c r="F526" s="55" t="s">
        <v>501</v>
      </c>
      <c r="G526" s="52" t="s">
        <v>686</v>
      </c>
      <c r="H526" s="52" t="s">
        <v>399</v>
      </c>
      <c r="I526" s="53" t="s">
        <v>194</v>
      </c>
      <c r="J526" s="53" t="s">
        <v>784</v>
      </c>
      <c r="K526" s="49" t="s">
        <v>194</v>
      </c>
      <c r="L526" s="49" t="s">
        <v>197</v>
      </c>
      <c r="M526" s="49" t="s">
        <v>197</v>
      </c>
      <c r="N526" s="49" t="s">
        <v>237</v>
      </c>
      <c r="O526" s="49" t="s">
        <v>504</v>
      </c>
      <c r="P526" s="54" t="s">
        <v>200</v>
      </c>
      <c r="Q526" s="49" t="s">
        <v>201</v>
      </c>
      <c r="R526" s="49" t="s">
        <v>217</v>
      </c>
    </row>
    <row r="527" spans="1:18">
      <c r="A527" s="49">
        <v>414</v>
      </c>
      <c r="B527" s="49" t="s">
        <v>435</v>
      </c>
      <c r="C527" s="49" t="s">
        <v>509</v>
      </c>
      <c r="D527" s="50" t="s">
        <v>510</v>
      </c>
      <c r="E527" s="51" t="s">
        <v>231</v>
      </c>
      <c r="F527" s="55" t="s">
        <v>511</v>
      </c>
      <c r="G527" s="52" t="s">
        <v>532</v>
      </c>
      <c r="H527" s="52" t="s">
        <v>399</v>
      </c>
      <c r="I527" s="53" t="s">
        <v>194</v>
      </c>
      <c r="J527" s="53" t="s">
        <v>508</v>
      </c>
      <c r="K527" s="49" t="s">
        <v>315</v>
      </c>
      <c r="L527" s="49" t="s">
        <v>197</v>
      </c>
      <c r="M527" s="49" t="s">
        <v>197</v>
      </c>
      <c r="N527" s="49" t="s">
        <v>440</v>
      </c>
      <c r="O527" s="49" t="s">
        <v>514</v>
      </c>
      <c r="P527" s="54" t="s">
        <v>200</v>
      </c>
      <c r="Q527" s="49" t="s">
        <v>201</v>
      </c>
      <c r="R527" s="49" t="s">
        <v>217</v>
      </c>
    </row>
    <row r="528" spans="1:18">
      <c r="A528" s="49">
        <v>415</v>
      </c>
      <c r="B528" s="49" t="s">
        <v>435</v>
      </c>
      <c r="C528" s="49" t="s">
        <v>548</v>
      </c>
      <c r="D528" s="50" t="s">
        <v>459</v>
      </c>
      <c r="E528" s="51" t="s">
        <v>231</v>
      </c>
      <c r="F528" s="55" t="s">
        <v>549</v>
      </c>
      <c r="G528" s="52" t="s">
        <v>588</v>
      </c>
      <c r="H528" s="52" t="s">
        <v>399</v>
      </c>
      <c r="I528" s="53" t="s">
        <v>331</v>
      </c>
      <c r="J528" s="53" t="s">
        <v>244</v>
      </c>
      <c r="K528" s="49" t="s">
        <v>213</v>
      </c>
      <c r="L528" s="49" t="s">
        <v>197</v>
      </c>
      <c r="M528" s="49" t="s">
        <v>197</v>
      </c>
      <c r="N528" s="49" t="s">
        <v>477</v>
      </c>
      <c r="O528" s="49" t="s">
        <v>551</v>
      </c>
      <c r="P528" s="54" t="s">
        <v>200</v>
      </c>
      <c r="Q528" s="49" t="s">
        <v>201</v>
      </c>
      <c r="R528" s="49" t="s">
        <v>217</v>
      </c>
    </row>
    <row r="529" spans="1:18">
      <c r="A529" s="49">
        <v>416</v>
      </c>
      <c r="B529" s="49" t="s">
        <v>435</v>
      </c>
      <c r="C529" s="49" t="s">
        <v>499</v>
      </c>
      <c r="D529" s="50" t="s">
        <v>500</v>
      </c>
      <c r="E529" s="51" t="s">
        <v>231</v>
      </c>
      <c r="F529" s="55" t="s">
        <v>501</v>
      </c>
      <c r="G529" s="52" t="s">
        <v>604</v>
      </c>
      <c r="H529" s="52" t="s">
        <v>399</v>
      </c>
      <c r="I529" s="53" t="s">
        <v>267</v>
      </c>
      <c r="J529" s="53" t="s">
        <v>785</v>
      </c>
      <c r="K529" s="49" t="s">
        <v>260</v>
      </c>
      <c r="L529" s="49" t="s">
        <v>197</v>
      </c>
      <c r="M529" s="49" t="s">
        <v>197</v>
      </c>
      <c r="N529" s="49" t="s">
        <v>237</v>
      </c>
      <c r="O529" s="49" t="s">
        <v>504</v>
      </c>
      <c r="P529" s="54" t="s">
        <v>200</v>
      </c>
      <c r="Q529" s="49" t="s">
        <v>201</v>
      </c>
      <c r="R529" s="49" t="s">
        <v>217</v>
      </c>
    </row>
    <row r="530" spans="1:18">
      <c r="A530" s="49">
        <v>417</v>
      </c>
      <c r="B530" s="49" t="s">
        <v>435</v>
      </c>
      <c r="C530" s="49" t="s">
        <v>509</v>
      </c>
      <c r="D530" s="50" t="s">
        <v>510</v>
      </c>
      <c r="E530" s="51" t="s">
        <v>231</v>
      </c>
      <c r="F530" s="55" t="s">
        <v>511</v>
      </c>
      <c r="G530" s="52" t="s">
        <v>532</v>
      </c>
      <c r="H530" s="52" t="s">
        <v>399</v>
      </c>
      <c r="I530" s="53" t="s">
        <v>270</v>
      </c>
      <c r="J530" s="53" t="s">
        <v>494</v>
      </c>
      <c r="K530" s="49" t="s">
        <v>367</v>
      </c>
      <c r="L530" s="49" t="s">
        <v>197</v>
      </c>
      <c r="M530" s="49" t="s">
        <v>197</v>
      </c>
      <c r="N530" s="49" t="s">
        <v>440</v>
      </c>
      <c r="O530" s="49" t="s">
        <v>514</v>
      </c>
      <c r="P530" s="54" t="s">
        <v>200</v>
      </c>
      <c r="Q530" s="49" t="s">
        <v>201</v>
      </c>
      <c r="R530" s="49" t="s">
        <v>217</v>
      </c>
    </row>
    <row r="531" spans="1:18">
      <c r="A531" s="49">
        <v>418</v>
      </c>
      <c r="B531" s="49" t="s">
        <v>435</v>
      </c>
      <c r="C531" s="49" t="s">
        <v>548</v>
      </c>
      <c r="D531" s="50" t="s">
        <v>459</v>
      </c>
      <c r="E531" s="51" t="s">
        <v>231</v>
      </c>
      <c r="F531" s="55" t="s">
        <v>549</v>
      </c>
      <c r="G531" s="52" t="s">
        <v>588</v>
      </c>
      <c r="H531" s="52" t="s">
        <v>399</v>
      </c>
      <c r="I531" s="53" t="s">
        <v>289</v>
      </c>
      <c r="J531" s="53" t="s">
        <v>665</v>
      </c>
      <c r="K531" s="49" t="s">
        <v>194</v>
      </c>
      <c r="L531" s="49" t="s">
        <v>197</v>
      </c>
      <c r="M531" s="49" t="s">
        <v>197</v>
      </c>
      <c r="N531" s="49" t="s">
        <v>477</v>
      </c>
      <c r="O531" s="49" t="s">
        <v>551</v>
      </c>
      <c r="P531" s="54" t="s">
        <v>200</v>
      </c>
      <c r="Q531" s="49" t="s">
        <v>201</v>
      </c>
      <c r="R531" s="49" t="s">
        <v>217</v>
      </c>
    </row>
    <row r="532" spans="1:18">
      <c r="A532" s="49">
        <v>419</v>
      </c>
      <c r="B532" s="49" t="s">
        <v>435</v>
      </c>
      <c r="C532" s="49" t="s">
        <v>499</v>
      </c>
      <c r="D532" s="50" t="s">
        <v>500</v>
      </c>
      <c r="E532" s="51" t="s">
        <v>231</v>
      </c>
      <c r="F532" s="55" t="s">
        <v>501</v>
      </c>
      <c r="G532" s="52" t="s">
        <v>515</v>
      </c>
      <c r="H532" s="52" t="s">
        <v>408</v>
      </c>
      <c r="I532" s="53" t="s">
        <v>339</v>
      </c>
      <c r="J532" s="53" t="s">
        <v>256</v>
      </c>
      <c r="K532" s="49" t="s">
        <v>245</v>
      </c>
      <c r="L532" s="49" t="s">
        <v>197</v>
      </c>
      <c r="M532" s="49" t="s">
        <v>197</v>
      </c>
      <c r="N532" s="49" t="s">
        <v>237</v>
      </c>
      <c r="O532" s="49" t="s">
        <v>504</v>
      </c>
      <c r="P532" s="54" t="s">
        <v>200</v>
      </c>
      <c r="Q532" s="49" t="s">
        <v>201</v>
      </c>
      <c r="R532" s="49" t="s">
        <v>217</v>
      </c>
    </row>
    <row r="533" spans="1:18">
      <c r="A533" s="49">
        <v>420</v>
      </c>
      <c r="B533" s="49" t="s">
        <v>435</v>
      </c>
      <c r="C533" s="49" t="s">
        <v>458</v>
      </c>
      <c r="D533" s="50" t="s">
        <v>459</v>
      </c>
      <c r="E533" s="51" t="s">
        <v>208</v>
      </c>
      <c r="F533" s="55" t="s">
        <v>460</v>
      </c>
      <c r="G533" s="52" t="s">
        <v>723</v>
      </c>
      <c r="H533" s="52" t="s">
        <v>408</v>
      </c>
      <c r="I533" s="53" t="s">
        <v>339</v>
      </c>
      <c r="J533" s="53" t="s">
        <v>786</v>
      </c>
      <c r="K533" s="54" t="s">
        <v>276</v>
      </c>
      <c r="L533" s="49" t="s">
        <v>197</v>
      </c>
      <c r="M533" s="49" t="s">
        <v>197</v>
      </c>
      <c r="N533" s="49" t="s">
        <v>463</v>
      </c>
      <c r="O533" s="49" t="s">
        <v>464</v>
      </c>
      <c r="P533" s="54" t="s">
        <v>200</v>
      </c>
      <c r="Q533" s="49" t="s">
        <v>201</v>
      </c>
      <c r="R533" s="49" t="s">
        <v>217</v>
      </c>
    </row>
    <row r="534" spans="1:18">
      <c r="A534" s="49">
        <v>421</v>
      </c>
      <c r="B534" s="49" t="s">
        <v>435</v>
      </c>
      <c r="C534" s="49" t="s">
        <v>436</v>
      </c>
      <c r="D534" s="50" t="s">
        <v>437</v>
      </c>
      <c r="E534" s="51" t="s">
        <v>231</v>
      </c>
      <c r="F534" s="55" t="s">
        <v>438</v>
      </c>
      <c r="G534" s="52" t="s">
        <v>442</v>
      </c>
      <c r="H534" s="52" t="s">
        <v>408</v>
      </c>
      <c r="I534" s="53" t="s">
        <v>223</v>
      </c>
      <c r="J534" s="53" t="s">
        <v>603</v>
      </c>
      <c r="K534" s="49" t="s">
        <v>300</v>
      </c>
      <c r="L534" s="49" t="s">
        <v>197</v>
      </c>
      <c r="M534" s="49" t="s">
        <v>197</v>
      </c>
      <c r="N534" s="49" t="s">
        <v>440</v>
      </c>
      <c r="O534" s="49" t="s">
        <v>441</v>
      </c>
      <c r="P534" s="54" t="s">
        <v>200</v>
      </c>
      <c r="Q534" s="49" t="s">
        <v>201</v>
      </c>
      <c r="R534" s="49" t="s">
        <v>217</v>
      </c>
    </row>
    <row r="535" spans="1:18">
      <c r="A535" s="49">
        <v>422</v>
      </c>
      <c r="B535" s="49" t="s">
        <v>435</v>
      </c>
      <c r="C535" s="49" t="s">
        <v>445</v>
      </c>
      <c r="D535" s="50" t="s">
        <v>446</v>
      </c>
      <c r="E535" s="51" t="s">
        <v>231</v>
      </c>
      <c r="F535" s="55" t="s">
        <v>447</v>
      </c>
      <c r="G535" s="52" t="s">
        <v>517</v>
      </c>
      <c r="H535" s="52" t="s">
        <v>408</v>
      </c>
      <c r="I535" s="53" t="s">
        <v>234</v>
      </c>
      <c r="J535" s="53" t="s">
        <v>472</v>
      </c>
      <c r="K535" s="49" t="s">
        <v>307</v>
      </c>
      <c r="L535" s="49" t="s">
        <v>197</v>
      </c>
      <c r="M535" s="49" t="s">
        <v>197</v>
      </c>
      <c r="N535" s="49"/>
      <c r="O535" s="54" t="s">
        <v>710</v>
      </c>
      <c r="P535" s="54" t="s">
        <v>200</v>
      </c>
      <c r="Q535" s="49" t="s">
        <v>201</v>
      </c>
      <c r="R535" s="49" t="s">
        <v>217</v>
      </c>
    </row>
    <row r="536" spans="1:18">
      <c r="A536" s="49">
        <v>423</v>
      </c>
      <c r="B536" s="49" t="s">
        <v>435</v>
      </c>
      <c r="C536" s="49" t="s">
        <v>548</v>
      </c>
      <c r="D536" s="50" t="s">
        <v>459</v>
      </c>
      <c r="E536" s="51" t="s">
        <v>231</v>
      </c>
      <c r="F536" s="55" t="s">
        <v>549</v>
      </c>
      <c r="G536" s="52" t="s">
        <v>588</v>
      </c>
      <c r="H536" s="52" t="s">
        <v>408</v>
      </c>
      <c r="I536" s="53" t="s">
        <v>234</v>
      </c>
      <c r="J536" s="53" t="s">
        <v>787</v>
      </c>
      <c r="K536" s="49" t="s">
        <v>213</v>
      </c>
      <c r="L536" s="49" t="s">
        <v>197</v>
      </c>
      <c r="M536" s="49" t="s">
        <v>197</v>
      </c>
      <c r="N536" s="49" t="s">
        <v>477</v>
      </c>
      <c r="O536" s="49" t="s">
        <v>551</v>
      </c>
      <c r="P536" s="54" t="s">
        <v>200</v>
      </c>
      <c r="Q536" s="49" t="s">
        <v>201</v>
      </c>
      <c r="R536" s="49" t="s">
        <v>217</v>
      </c>
    </row>
    <row r="537" spans="1:18">
      <c r="A537" s="49">
        <v>424</v>
      </c>
      <c r="B537" s="49" t="s">
        <v>435</v>
      </c>
      <c r="C537" s="49" t="s">
        <v>458</v>
      </c>
      <c r="D537" s="50" t="s">
        <v>459</v>
      </c>
      <c r="E537" s="51" t="s">
        <v>208</v>
      </c>
      <c r="F537" s="55" t="s">
        <v>460</v>
      </c>
      <c r="G537" s="52" t="s">
        <v>788</v>
      </c>
      <c r="H537" s="52" t="s">
        <v>408</v>
      </c>
      <c r="I537" s="53" t="s">
        <v>249</v>
      </c>
      <c r="J537" s="53" t="s">
        <v>789</v>
      </c>
      <c r="K537" s="49" t="s">
        <v>213</v>
      </c>
      <c r="L537" s="49" t="s">
        <v>197</v>
      </c>
      <c r="M537" s="49" t="s">
        <v>197</v>
      </c>
      <c r="N537" s="49" t="s">
        <v>463</v>
      </c>
      <c r="O537" s="49" t="s">
        <v>464</v>
      </c>
      <c r="P537" s="54" t="s">
        <v>200</v>
      </c>
      <c r="Q537" s="49" t="s">
        <v>201</v>
      </c>
      <c r="R537" s="49" t="s">
        <v>217</v>
      </c>
    </row>
    <row r="538" spans="1:18">
      <c r="A538" s="49">
        <v>425</v>
      </c>
      <c r="B538" s="49" t="s">
        <v>435</v>
      </c>
      <c r="C538" s="49" t="s">
        <v>467</v>
      </c>
      <c r="D538" s="50" t="s">
        <v>459</v>
      </c>
      <c r="E538" s="51" t="s">
        <v>280</v>
      </c>
      <c r="F538" s="55" t="s">
        <v>468</v>
      </c>
      <c r="G538" s="52" t="s">
        <v>790</v>
      </c>
      <c r="H538" s="52" t="s">
        <v>408</v>
      </c>
      <c r="I538" s="53" t="s">
        <v>380</v>
      </c>
      <c r="J538" s="53" t="s">
        <v>791</v>
      </c>
      <c r="K538" s="49" t="s">
        <v>300</v>
      </c>
      <c r="L538" s="49" t="s">
        <v>197</v>
      </c>
      <c r="M538" s="49" t="s">
        <v>197</v>
      </c>
      <c r="N538" s="49" t="s">
        <v>456</v>
      </c>
      <c r="O538" s="49" t="s">
        <v>470</v>
      </c>
      <c r="P538" s="54" t="s">
        <v>200</v>
      </c>
      <c r="Q538" s="49" t="s">
        <v>201</v>
      </c>
      <c r="R538" s="49" t="s">
        <v>217</v>
      </c>
    </row>
    <row r="539" spans="1:18">
      <c r="A539" s="49">
        <v>426</v>
      </c>
      <c r="B539" s="49" t="s">
        <v>435</v>
      </c>
      <c r="C539" s="49" t="s">
        <v>445</v>
      </c>
      <c r="D539" s="50" t="s">
        <v>446</v>
      </c>
      <c r="E539" s="51" t="s">
        <v>231</v>
      </c>
      <c r="F539" s="55" t="s">
        <v>447</v>
      </c>
      <c r="G539" s="52" t="s">
        <v>636</v>
      </c>
      <c r="H539" s="52" t="s">
        <v>408</v>
      </c>
      <c r="I539" s="53" t="s">
        <v>380</v>
      </c>
      <c r="J539" s="53" t="s">
        <v>792</v>
      </c>
      <c r="K539" s="49" t="s">
        <v>245</v>
      </c>
      <c r="L539" s="49" t="s">
        <v>197</v>
      </c>
      <c r="M539" s="49" t="s">
        <v>214</v>
      </c>
      <c r="N539" s="49"/>
      <c r="O539" s="54" t="s">
        <v>710</v>
      </c>
      <c r="P539" s="54" t="s">
        <v>200</v>
      </c>
      <c r="Q539" s="49" t="s">
        <v>201</v>
      </c>
      <c r="R539" s="49" t="s">
        <v>217</v>
      </c>
    </row>
    <row r="540" spans="1:18">
      <c r="A540" s="49">
        <v>427</v>
      </c>
      <c r="B540" s="49" t="s">
        <v>435</v>
      </c>
      <c r="C540" s="49" t="s">
        <v>589</v>
      </c>
      <c r="D540" s="50" t="s">
        <v>459</v>
      </c>
      <c r="E540" s="51" t="s">
        <v>241</v>
      </c>
      <c r="F540" s="55" t="s">
        <v>590</v>
      </c>
      <c r="G540" s="52" t="s">
        <v>793</v>
      </c>
      <c r="H540" s="52" t="s">
        <v>408</v>
      </c>
      <c r="I540" s="53" t="s">
        <v>252</v>
      </c>
      <c r="J540" s="53" t="s">
        <v>623</v>
      </c>
      <c r="K540" s="49" t="s">
        <v>315</v>
      </c>
      <c r="L540" s="49" t="s">
        <v>197</v>
      </c>
      <c r="M540" s="49" t="s">
        <v>197</v>
      </c>
      <c r="N540" s="49" t="s">
        <v>484</v>
      </c>
      <c r="O540" s="49" t="s">
        <v>593</v>
      </c>
      <c r="P540" s="54" t="s">
        <v>200</v>
      </c>
      <c r="Q540" s="49" t="s">
        <v>201</v>
      </c>
      <c r="R540" s="49" t="s">
        <v>217</v>
      </c>
    </row>
    <row r="541" spans="1:18">
      <c r="A541" s="49">
        <v>428</v>
      </c>
      <c r="B541" s="49" t="s">
        <v>435</v>
      </c>
      <c r="C541" s="49" t="s">
        <v>473</v>
      </c>
      <c r="D541" s="50" t="s">
        <v>459</v>
      </c>
      <c r="E541" s="51" t="s">
        <v>303</v>
      </c>
      <c r="F541" s="55" t="s">
        <v>474</v>
      </c>
      <c r="G541" s="52" t="s">
        <v>475</v>
      </c>
      <c r="H541" s="52" t="s">
        <v>408</v>
      </c>
      <c r="I541" s="53" t="s">
        <v>252</v>
      </c>
      <c r="J541" s="53" t="s">
        <v>301</v>
      </c>
      <c r="K541" s="49" t="s">
        <v>194</v>
      </c>
      <c r="L541" s="49" t="s">
        <v>197</v>
      </c>
      <c r="M541" s="49" t="s">
        <v>197</v>
      </c>
      <c r="N541" s="49" t="s">
        <v>477</v>
      </c>
      <c r="O541" s="49" t="s">
        <v>478</v>
      </c>
      <c r="P541" s="54" t="s">
        <v>200</v>
      </c>
      <c r="Q541" s="49" t="s">
        <v>201</v>
      </c>
      <c r="R541" s="49" t="s">
        <v>217</v>
      </c>
    </row>
    <row r="542" spans="1:18">
      <c r="A542" s="49">
        <v>429</v>
      </c>
      <c r="B542" s="49" t="s">
        <v>435</v>
      </c>
      <c r="C542" s="49" t="s">
        <v>445</v>
      </c>
      <c r="D542" s="50" t="s">
        <v>446</v>
      </c>
      <c r="E542" s="51" t="s">
        <v>231</v>
      </c>
      <c r="F542" s="55" t="s">
        <v>447</v>
      </c>
      <c r="G542" s="52" t="s">
        <v>636</v>
      </c>
      <c r="H542" s="52" t="s">
        <v>408</v>
      </c>
      <c r="I542" s="53" t="s">
        <v>252</v>
      </c>
      <c r="J542" s="53" t="s">
        <v>637</v>
      </c>
      <c r="K542" s="49" t="s">
        <v>315</v>
      </c>
      <c r="L542" s="49" t="s">
        <v>197</v>
      </c>
      <c r="M542" s="49" t="s">
        <v>214</v>
      </c>
      <c r="N542" s="49"/>
      <c r="O542" s="54" t="s">
        <v>710</v>
      </c>
      <c r="P542" s="54" t="s">
        <v>200</v>
      </c>
      <c r="Q542" s="49" t="s">
        <v>201</v>
      </c>
      <c r="R542" s="49" t="s">
        <v>217</v>
      </c>
    </row>
    <row r="543" spans="1:18">
      <c r="A543" s="49">
        <v>430</v>
      </c>
      <c r="B543" s="49" t="s">
        <v>435</v>
      </c>
      <c r="C543" s="49" t="s">
        <v>499</v>
      </c>
      <c r="D543" s="50" t="s">
        <v>500</v>
      </c>
      <c r="E543" s="51" t="s">
        <v>231</v>
      </c>
      <c r="F543" s="55" t="s">
        <v>501</v>
      </c>
      <c r="G543" s="52" t="s">
        <v>515</v>
      </c>
      <c r="H543" s="52" t="s">
        <v>408</v>
      </c>
      <c r="I543" s="53" t="s">
        <v>255</v>
      </c>
      <c r="J543" s="53" t="s">
        <v>299</v>
      </c>
      <c r="K543" s="49" t="s">
        <v>245</v>
      </c>
      <c r="L543" s="49" t="s">
        <v>197</v>
      </c>
      <c r="M543" s="49" t="s">
        <v>197</v>
      </c>
      <c r="N543" s="49" t="s">
        <v>237</v>
      </c>
      <c r="O543" s="49" t="s">
        <v>504</v>
      </c>
      <c r="P543" s="54" t="s">
        <v>200</v>
      </c>
      <c r="Q543" s="49" t="s">
        <v>201</v>
      </c>
      <c r="R543" s="49" t="s">
        <v>217</v>
      </c>
    </row>
    <row r="544" spans="1:18">
      <c r="A544" s="49">
        <v>431</v>
      </c>
      <c r="B544" s="49" t="s">
        <v>435</v>
      </c>
      <c r="C544" s="49" t="s">
        <v>499</v>
      </c>
      <c r="D544" s="50" t="s">
        <v>500</v>
      </c>
      <c r="E544" s="51" t="s">
        <v>231</v>
      </c>
      <c r="F544" s="55" t="s">
        <v>501</v>
      </c>
      <c r="G544" s="52" t="s">
        <v>515</v>
      </c>
      <c r="H544" s="52" t="s">
        <v>408</v>
      </c>
      <c r="I544" s="53" t="s">
        <v>255</v>
      </c>
      <c r="J544" s="53" t="s">
        <v>794</v>
      </c>
      <c r="K544" s="49" t="s">
        <v>245</v>
      </c>
      <c r="L544" s="49" t="s">
        <v>197</v>
      </c>
      <c r="M544" s="49" t="s">
        <v>197</v>
      </c>
      <c r="N544" s="49" t="s">
        <v>237</v>
      </c>
      <c r="O544" s="49" t="s">
        <v>504</v>
      </c>
      <c r="P544" s="54" t="s">
        <v>200</v>
      </c>
      <c r="Q544" s="49" t="s">
        <v>201</v>
      </c>
      <c r="R544" s="49" t="s">
        <v>217</v>
      </c>
    </row>
    <row r="545" spans="1:18">
      <c r="A545" s="49">
        <v>432</v>
      </c>
      <c r="B545" s="49" t="s">
        <v>435</v>
      </c>
      <c r="C545" s="49" t="s">
        <v>499</v>
      </c>
      <c r="D545" s="50" t="s">
        <v>500</v>
      </c>
      <c r="E545" s="51" t="s">
        <v>231</v>
      </c>
      <c r="F545" s="55" t="s">
        <v>501</v>
      </c>
      <c r="G545" s="52" t="s">
        <v>604</v>
      </c>
      <c r="H545" s="52" t="s">
        <v>408</v>
      </c>
      <c r="I545" s="53" t="s">
        <v>383</v>
      </c>
      <c r="J545" s="53" t="s">
        <v>795</v>
      </c>
      <c r="K545" s="49" t="s">
        <v>300</v>
      </c>
      <c r="L545" s="49" t="s">
        <v>197</v>
      </c>
      <c r="M545" s="49" t="s">
        <v>197</v>
      </c>
      <c r="N545" s="49" t="s">
        <v>237</v>
      </c>
      <c r="O545" s="49" t="s">
        <v>504</v>
      </c>
      <c r="P545" s="54" t="s">
        <v>200</v>
      </c>
      <c r="Q545" s="49" t="s">
        <v>201</v>
      </c>
      <c r="R545" s="49" t="s">
        <v>217</v>
      </c>
    </row>
    <row r="546" spans="1:18">
      <c r="A546" s="49">
        <v>433</v>
      </c>
      <c r="B546" s="49" t="s">
        <v>435</v>
      </c>
      <c r="C546" s="49" t="s">
        <v>479</v>
      </c>
      <c r="D546" s="50" t="s">
        <v>480</v>
      </c>
      <c r="E546" s="51" t="s">
        <v>241</v>
      </c>
      <c r="F546" s="55" t="s">
        <v>481</v>
      </c>
      <c r="G546" s="52" t="s">
        <v>522</v>
      </c>
      <c r="H546" s="52" t="s">
        <v>408</v>
      </c>
      <c r="I546" s="53" t="s">
        <v>258</v>
      </c>
      <c r="J546" s="53" t="s">
        <v>371</v>
      </c>
      <c r="K546" s="49" t="s">
        <v>213</v>
      </c>
      <c r="L546" s="49" t="s">
        <v>197</v>
      </c>
      <c r="M546" s="49" t="s">
        <v>197</v>
      </c>
      <c r="N546" s="49" t="s">
        <v>484</v>
      </c>
      <c r="O546" s="49" t="s">
        <v>485</v>
      </c>
      <c r="P546" s="54" t="s">
        <v>200</v>
      </c>
      <c r="Q546" s="49" t="s">
        <v>201</v>
      </c>
      <c r="R546" s="49" t="s">
        <v>217</v>
      </c>
    </row>
    <row r="547" spans="1:18">
      <c r="A547" s="49">
        <v>434</v>
      </c>
      <c r="B547" s="49" t="s">
        <v>435</v>
      </c>
      <c r="C547" s="49" t="s">
        <v>491</v>
      </c>
      <c r="D547" s="50" t="s">
        <v>459</v>
      </c>
      <c r="E547" s="51" t="s">
        <v>262</v>
      </c>
      <c r="F547" s="55" t="s">
        <v>492</v>
      </c>
      <c r="G547" s="52" t="s">
        <v>681</v>
      </c>
      <c r="H547" s="52" t="s">
        <v>408</v>
      </c>
      <c r="I547" s="53" t="s">
        <v>258</v>
      </c>
      <c r="J547" s="53" t="s">
        <v>643</v>
      </c>
      <c r="K547" s="49" t="s">
        <v>245</v>
      </c>
      <c r="L547" s="49" t="s">
        <v>197</v>
      </c>
      <c r="M547" s="49" t="s">
        <v>197</v>
      </c>
      <c r="N547" s="49" t="s">
        <v>477</v>
      </c>
      <c r="O547" s="49" t="s">
        <v>495</v>
      </c>
      <c r="P547" s="54" t="s">
        <v>200</v>
      </c>
      <c r="Q547" s="49" t="s">
        <v>201</v>
      </c>
      <c r="R547" s="49" t="s">
        <v>217</v>
      </c>
    </row>
    <row r="548" spans="1:18">
      <c r="A548" s="49">
        <v>435</v>
      </c>
      <c r="B548" s="49" t="s">
        <v>435</v>
      </c>
      <c r="C548" s="49" t="s">
        <v>491</v>
      </c>
      <c r="D548" s="50" t="s">
        <v>459</v>
      </c>
      <c r="E548" s="51" t="s">
        <v>262</v>
      </c>
      <c r="F548" s="55" t="s">
        <v>492</v>
      </c>
      <c r="G548" s="52" t="s">
        <v>681</v>
      </c>
      <c r="H548" s="52" t="s">
        <v>408</v>
      </c>
      <c r="I548" s="53" t="s">
        <v>258</v>
      </c>
      <c r="J548" s="53" t="s">
        <v>643</v>
      </c>
      <c r="K548" s="49" t="s">
        <v>245</v>
      </c>
      <c r="L548" s="49" t="s">
        <v>197</v>
      </c>
      <c r="M548" s="49" t="s">
        <v>197</v>
      </c>
      <c r="N548" s="49" t="s">
        <v>477</v>
      </c>
      <c r="O548" s="49" t="s">
        <v>495</v>
      </c>
      <c r="P548" s="54" t="s">
        <v>796</v>
      </c>
      <c r="Q548" s="49" t="s">
        <v>201</v>
      </c>
      <c r="R548" s="49" t="s">
        <v>217</v>
      </c>
    </row>
    <row r="549" spans="1:18">
      <c r="A549" s="49">
        <v>436</v>
      </c>
      <c r="B549" s="49" t="s">
        <v>435</v>
      </c>
      <c r="C549" s="49" t="s">
        <v>467</v>
      </c>
      <c r="D549" s="50" t="s">
        <v>459</v>
      </c>
      <c r="E549" s="51" t="s">
        <v>280</v>
      </c>
      <c r="F549" s="55" t="s">
        <v>468</v>
      </c>
      <c r="G549" s="52" t="s">
        <v>628</v>
      </c>
      <c r="H549" s="52" t="s">
        <v>408</v>
      </c>
      <c r="I549" s="53" t="s">
        <v>258</v>
      </c>
      <c r="J549" s="53" t="s">
        <v>516</v>
      </c>
      <c r="K549" s="49" t="s">
        <v>307</v>
      </c>
      <c r="L549" s="49" t="s">
        <v>197</v>
      </c>
      <c r="M549" s="49" t="s">
        <v>197</v>
      </c>
      <c r="N549" s="49" t="s">
        <v>456</v>
      </c>
      <c r="O549" s="49" t="s">
        <v>470</v>
      </c>
      <c r="P549" s="54" t="s">
        <v>200</v>
      </c>
      <c r="Q549" s="49" t="s">
        <v>201</v>
      </c>
      <c r="R549" s="49" t="s">
        <v>797</v>
      </c>
    </row>
    <row r="550" spans="1:18">
      <c r="A550" s="49">
        <v>437</v>
      </c>
      <c r="B550" s="49" t="s">
        <v>435</v>
      </c>
      <c r="C550" s="49" t="s">
        <v>436</v>
      </c>
      <c r="D550" s="50" t="s">
        <v>437</v>
      </c>
      <c r="E550" s="51" t="s">
        <v>231</v>
      </c>
      <c r="F550" s="55" t="s">
        <v>438</v>
      </c>
      <c r="G550" s="52" t="s">
        <v>442</v>
      </c>
      <c r="H550" s="52" t="s">
        <v>408</v>
      </c>
      <c r="I550" s="53" t="s">
        <v>276</v>
      </c>
      <c r="J550" s="53" t="s">
        <v>726</v>
      </c>
      <c r="K550" s="49" t="s">
        <v>295</v>
      </c>
      <c r="L550" s="49" t="s">
        <v>197</v>
      </c>
      <c r="M550" s="49" t="s">
        <v>197</v>
      </c>
      <c r="N550" s="49" t="s">
        <v>440</v>
      </c>
      <c r="O550" s="49" t="s">
        <v>441</v>
      </c>
      <c r="P550" s="54" t="s">
        <v>200</v>
      </c>
      <c r="Q550" s="49" t="s">
        <v>201</v>
      </c>
      <c r="R550" s="49" t="s">
        <v>217</v>
      </c>
    </row>
    <row r="551" spans="1:18">
      <c r="A551" s="49">
        <v>438</v>
      </c>
      <c r="B551" s="49" t="s">
        <v>435</v>
      </c>
      <c r="C551" s="49" t="s">
        <v>473</v>
      </c>
      <c r="D551" s="50" t="s">
        <v>459</v>
      </c>
      <c r="E551" s="51" t="s">
        <v>303</v>
      </c>
      <c r="F551" s="55" t="s">
        <v>474</v>
      </c>
      <c r="G551" s="52" t="s">
        <v>475</v>
      </c>
      <c r="H551" s="52" t="s">
        <v>408</v>
      </c>
      <c r="I551" s="53" t="s">
        <v>260</v>
      </c>
      <c r="J551" s="53" t="s">
        <v>256</v>
      </c>
      <c r="K551" s="49" t="s">
        <v>307</v>
      </c>
      <c r="L551" s="49" t="s">
        <v>197</v>
      </c>
      <c r="M551" s="49" t="s">
        <v>197</v>
      </c>
      <c r="N551" s="49" t="s">
        <v>477</v>
      </c>
      <c r="O551" s="49" t="s">
        <v>478</v>
      </c>
      <c r="P551" s="54" t="s">
        <v>200</v>
      </c>
      <c r="Q551" s="49" t="s">
        <v>228</v>
      </c>
      <c r="R551" s="54" t="s">
        <v>200</v>
      </c>
    </row>
    <row r="552" spans="1:18">
      <c r="A552" s="49">
        <v>439</v>
      </c>
      <c r="B552" s="49" t="s">
        <v>435</v>
      </c>
      <c r="C552" s="49" t="s">
        <v>451</v>
      </c>
      <c r="D552" s="50" t="s">
        <v>452</v>
      </c>
      <c r="E552" s="51" t="s">
        <v>280</v>
      </c>
      <c r="F552" s="55" t="s">
        <v>453</v>
      </c>
      <c r="G552" s="52" t="s">
        <v>454</v>
      </c>
      <c r="H552" s="52" t="s">
        <v>408</v>
      </c>
      <c r="I552" s="53" t="s">
        <v>260</v>
      </c>
      <c r="J552" s="53" t="s">
        <v>798</v>
      </c>
      <c r="K552" s="49" t="s">
        <v>300</v>
      </c>
      <c r="L552" s="49" t="s">
        <v>197</v>
      </c>
      <c r="M552" s="49" t="s">
        <v>197</v>
      </c>
      <c r="N552" s="49" t="s">
        <v>456</v>
      </c>
      <c r="O552" s="49" t="s">
        <v>457</v>
      </c>
      <c r="P552" s="54" t="s">
        <v>200</v>
      </c>
      <c r="Q552" s="49" t="s">
        <v>201</v>
      </c>
      <c r="R552" s="49" t="s">
        <v>217</v>
      </c>
    </row>
    <row r="553" spans="1:18">
      <c r="A553" s="49">
        <v>440</v>
      </c>
      <c r="B553" s="49" t="s">
        <v>435</v>
      </c>
      <c r="C553" s="49" t="s">
        <v>445</v>
      </c>
      <c r="D553" s="50" t="s">
        <v>446</v>
      </c>
      <c r="E553" s="51" t="s">
        <v>231</v>
      </c>
      <c r="F553" s="55" t="s">
        <v>447</v>
      </c>
      <c r="G553" s="52" t="s">
        <v>799</v>
      </c>
      <c r="H553" s="52" t="s">
        <v>408</v>
      </c>
      <c r="I553" s="53" t="s">
        <v>194</v>
      </c>
      <c r="J553" s="53" t="s">
        <v>650</v>
      </c>
      <c r="K553" s="49" t="s">
        <v>245</v>
      </c>
      <c r="L553" s="49" t="s">
        <v>197</v>
      </c>
      <c r="M553" s="49" t="s">
        <v>197</v>
      </c>
      <c r="N553" s="49"/>
      <c r="O553" s="54" t="s">
        <v>710</v>
      </c>
      <c r="P553" s="54" t="s">
        <v>200</v>
      </c>
      <c r="Q553" s="49" t="s">
        <v>201</v>
      </c>
      <c r="R553" s="49" t="s">
        <v>217</v>
      </c>
    </row>
    <row r="554" spans="1:18">
      <c r="A554" s="49">
        <v>441</v>
      </c>
      <c r="B554" s="49" t="s">
        <v>435</v>
      </c>
      <c r="C554" s="49" t="s">
        <v>436</v>
      </c>
      <c r="D554" s="50" t="s">
        <v>437</v>
      </c>
      <c r="E554" s="51" t="s">
        <v>231</v>
      </c>
      <c r="F554" s="55" t="s">
        <v>438</v>
      </c>
      <c r="G554" s="52" t="s">
        <v>439</v>
      </c>
      <c r="H554" s="52" t="s">
        <v>408</v>
      </c>
      <c r="I554" s="53" t="s">
        <v>194</v>
      </c>
      <c r="J554" s="53" t="s">
        <v>402</v>
      </c>
      <c r="K554" s="49" t="s">
        <v>260</v>
      </c>
      <c r="L554" s="49" t="s">
        <v>197</v>
      </c>
      <c r="M554" s="49" t="s">
        <v>197</v>
      </c>
      <c r="N554" s="49" t="s">
        <v>440</v>
      </c>
      <c r="O554" s="49" t="s">
        <v>441</v>
      </c>
      <c r="P554" s="54" t="s">
        <v>200</v>
      </c>
      <c r="Q554" s="49" t="s">
        <v>201</v>
      </c>
      <c r="R554" s="49" t="s">
        <v>217</v>
      </c>
    </row>
    <row r="555" spans="1:18">
      <c r="A555" s="49">
        <v>442</v>
      </c>
      <c r="B555" s="49" t="s">
        <v>435</v>
      </c>
      <c r="C555" s="49" t="s">
        <v>509</v>
      </c>
      <c r="D555" s="50" t="s">
        <v>510</v>
      </c>
      <c r="E555" s="51" t="s">
        <v>231</v>
      </c>
      <c r="F555" s="55" t="s">
        <v>511</v>
      </c>
      <c r="G555" s="52" t="s">
        <v>578</v>
      </c>
      <c r="H555" s="52" t="s">
        <v>408</v>
      </c>
      <c r="I555" s="53" t="s">
        <v>353</v>
      </c>
      <c r="J555" s="53" t="s">
        <v>528</v>
      </c>
      <c r="K555" s="49" t="s">
        <v>288</v>
      </c>
      <c r="L555" s="49" t="s">
        <v>197</v>
      </c>
      <c r="M555" s="49" t="s">
        <v>197</v>
      </c>
      <c r="N555" s="49" t="s">
        <v>440</v>
      </c>
      <c r="O555" s="49" t="s">
        <v>514</v>
      </c>
      <c r="P555" s="54" t="s">
        <v>200</v>
      </c>
      <c r="Q555" s="49" t="s">
        <v>201</v>
      </c>
      <c r="R555" s="49" t="s">
        <v>217</v>
      </c>
    </row>
    <row r="556" spans="1:18">
      <c r="A556" s="49">
        <v>443</v>
      </c>
      <c r="B556" s="49" t="s">
        <v>435</v>
      </c>
      <c r="C556" s="49" t="s">
        <v>445</v>
      </c>
      <c r="D556" s="50" t="s">
        <v>446</v>
      </c>
      <c r="E556" s="51" t="s">
        <v>231</v>
      </c>
      <c r="F556" s="55" t="s">
        <v>447</v>
      </c>
      <c r="G556" s="52" t="s">
        <v>517</v>
      </c>
      <c r="H556" s="52" t="s">
        <v>408</v>
      </c>
      <c r="I556" s="53" t="s">
        <v>331</v>
      </c>
      <c r="J556" s="53" t="s">
        <v>638</v>
      </c>
      <c r="K556" s="49" t="s">
        <v>367</v>
      </c>
      <c r="L556" s="49" t="s">
        <v>197</v>
      </c>
      <c r="M556" s="49" t="s">
        <v>197</v>
      </c>
      <c r="N556" s="49"/>
      <c r="O556" s="54" t="s">
        <v>710</v>
      </c>
      <c r="P556" s="54" t="s">
        <v>200</v>
      </c>
      <c r="Q556" s="49" t="s">
        <v>201</v>
      </c>
      <c r="R556" s="49" t="s">
        <v>217</v>
      </c>
    </row>
    <row r="557" spans="1:18">
      <c r="A557" s="49">
        <v>444</v>
      </c>
      <c r="B557" s="49" t="s">
        <v>435</v>
      </c>
      <c r="C557" s="49" t="s">
        <v>445</v>
      </c>
      <c r="D557" s="50" t="s">
        <v>446</v>
      </c>
      <c r="E557" s="51" t="s">
        <v>231</v>
      </c>
      <c r="F557" s="55" t="s">
        <v>447</v>
      </c>
      <c r="G557" s="52" t="s">
        <v>539</v>
      </c>
      <c r="H557" s="52" t="s">
        <v>408</v>
      </c>
      <c r="I557" s="53" t="s">
        <v>331</v>
      </c>
      <c r="J557" s="53" t="s">
        <v>800</v>
      </c>
      <c r="K557" s="49" t="s">
        <v>260</v>
      </c>
      <c r="L557" s="49" t="s">
        <v>197</v>
      </c>
      <c r="M557" s="49" t="s">
        <v>197</v>
      </c>
      <c r="N557" s="49"/>
      <c r="O557" s="54" t="s">
        <v>710</v>
      </c>
      <c r="P557" s="54" t="s">
        <v>200</v>
      </c>
      <c r="Q557" s="49" t="s">
        <v>201</v>
      </c>
      <c r="R557" s="49" t="s">
        <v>217</v>
      </c>
    </row>
    <row r="558" spans="1:18">
      <c r="A558" s="49">
        <v>445</v>
      </c>
      <c r="B558" s="49" t="s">
        <v>435</v>
      </c>
      <c r="C558" s="54" t="s">
        <v>479</v>
      </c>
      <c r="D558" s="50" t="s">
        <v>480</v>
      </c>
      <c r="E558" s="51" t="s">
        <v>241</v>
      </c>
      <c r="F558" s="55" t="s">
        <v>481</v>
      </c>
      <c r="G558" s="52" t="s">
        <v>519</v>
      </c>
      <c r="H558" s="52" t="s">
        <v>408</v>
      </c>
      <c r="I558" s="53" t="s">
        <v>267</v>
      </c>
      <c r="J558" s="53" t="s">
        <v>621</v>
      </c>
      <c r="K558" s="49" t="s">
        <v>260</v>
      </c>
      <c r="L558" s="49" t="s">
        <v>197</v>
      </c>
      <c r="M558" s="49" t="s">
        <v>197</v>
      </c>
      <c r="N558" s="49" t="s">
        <v>484</v>
      </c>
      <c r="O558" s="49" t="s">
        <v>485</v>
      </c>
      <c r="P558" s="54" t="s">
        <v>200</v>
      </c>
      <c r="Q558" s="49" t="s">
        <v>201</v>
      </c>
      <c r="R558" s="49" t="s">
        <v>217</v>
      </c>
    </row>
    <row r="559" spans="1:18">
      <c r="A559" s="49">
        <v>446</v>
      </c>
      <c r="B559" s="49" t="s">
        <v>435</v>
      </c>
      <c r="C559" s="49" t="s">
        <v>499</v>
      </c>
      <c r="D559" s="50" t="s">
        <v>500</v>
      </c>
      <c r="E559" s="51" t="s">
        <v>231</v>
      </c>
      <c r="F559" s="55" t="s">
        <v>501</v>
      </c>
      <c r="G559" s="52" t="s">
        <v>604</v>
      </c>
      <c r="H559" s="52" t="s">
        <v>408</v>
      </c>
      <c r="I559" s="53" t="s">
        <v>267</v>
      </c>
      <c r="J559" s="53" t="s">
        <v>409</v>
      </c>
      <c r="K559" s="49" t="s">
        <v>227</v>
      </c>
      <c r="L559" s="49" t="s">
        <v>197</v>
      </c>
      <c r="M559" s="49" t="s">
        <v>197</v>
      </c>
      <c r="N559" s="49" t="s">
        <v>237</v>
      </c>
      <c r="O559" s="49" t="s">
        <v>504</v>
      </c>
      <c r="P559" s="54" t="s">
        <v>200</v>
      </c>
      <c r="Q559" s="49" t="s">
        <v>201</v>
      </c>
      <c r="R559" s="49" t="s">
        <v>217</v>
      </c>
    </row>
    <row r="560" spans="1:18">
      <c r="A560" s="49">
        <v>447</v>
      </c>
      <c r="B560" s="49" t="s">
        <v>435</v>
      </c>
      <c r="C560" s="49" t="s">
        <v>436</v>
      </c>
      <c r="D560" s="50" t="s">
        <v>437</v>
      </c>
      <c r="E560" s="51" t="s">
        <v>231</v>
      </c>
      <c r="F560" s="55" t="s">
        <v>438</v>
      </c>
      <c r="G560" s="52" t="s">
        <v>507</v>
      </c>
      <c r="H560" s="52" t="s">
        <v>408</v>
      </c>
      <c r="I560" s="53" t="s">
        <v>267</v>
      </c>
      <c r="J560" s="53" t="s">
        <v>299</v>
      </c>
      <c r="K560" s="49" t="s">
        <v>288</v>
      </c>
      <c r="L560" s="49" t="s">
        <v>197</v>
      </c>
      <c r="M560" s="49" t="s">
        <v>197</v>
      </c>
      <c r="N560" s="49" t="s">
        <v>440</v>
      </c>
      <c r="O560" s="49" t="s">
        <v>441</v>
      </c>
      <c r="P560" s="54" t="s">
        <v>200</v>
      </c>
      <c r="Q560" s="49" t="s">
        <v>201</v>
      </c>
      <c r="R560" s="49" t="s">
        <v>217</v>
      </c>
    </row>
    <row r="561" spans="1:18">
      <c r="A561" s="49">
        <v>448</v>
      </c>
      <c r="B561" s="49" t="s">
        <v>435</v>
      </c>
      <c r="C561" s="49" t="s">
        <v>479</v>
      </c>
      <c r="D561" s="50" t="s">
        <v>480</v>
      </c>
      <c r="E561" s="51" t="s">
        <v>241</v>
      </c>
      <c r="F561" s="55" t="s">
        <v>481</v>
      </c>
      <c r="G561" s="52" t="s">
        <v>801</v>
      </c>
      <c r="H561" s="52" t="s">
        <v>408</v>
      </c>
      <c r="I561" s="53" t="s">
        <v>354</v>
      </c>
      <c r="J561" s="53" t="s">
        <v>802</v>
      </c>
      <c r="K561" s="49" t="s">
        <v>213</v>
      </c>
      <c r="L561" s="49" t="s">
        <v>197</v>
      </c>
      <c r="M561" s="49" t="s">
        <v>197</v>
      </c>
      <c r="N561" s="49" t="s">
        <v>484</v>
      </c>
      <c r="O561" s="49" t="s">
        <v>485</v>
      </c>
      <c r="P561" s="54" t="s">
        <v>200</v>
      </c>
      <c r="Q561" s="49" t="s">
        <v>201</v>
      </c>
      <c r="R561" s="49" t="s">
        <v>217</v>
      </c>
    </row>
    <row r="562" spans="1:18">
      <c r="A562" s="49">
        <v>449</v>
      </c>
      <c r="B562" s="49" t="s">
        <v>435</v>
      </c>
      <c r="C562" s="49" t="s">
        <v>548</v>
      </c>
      <c r="D562" s="50" t="s">
        <v>459</v>
      </c>
      <c r="E562" s="51" t="s">
        <v>231</v>
      </c>
      <c r="F562" s="55" t="s">
        <v>549</v>
      </c>
      <c r="G562" s="52" t="s">
        <v>588</v>
      </c>
      <c r="H562" s="52" t="s">
        <v>408</v>
      </c>
      <c r="I562" s="53" t="s">
        <v>544</v>
      </c>
      <c r="J562" s="53" t="s">
        <v>415</v>
      </c>
      <c r="K562" s="49" t="s">
        <v>315</v>
      </c>
      <c r="L562" s="49" t="s">
        <v>197</v>
      </c>
      <c r="M562" s="49" t="s">
        <v>197</v>
      </c>
      <c r="N562" s="49" t="s">
        <v>477</v>
      </c>
      <c r="O562" s="49" t="s">
        <v>551</v>
      </c>
      <c r="P562" s="54" t="s">
        <v>200</v>
      </c>
      <c r="Q562" s="49" t="s">
        <v>201</v>
      </c>
      <c r="R562" s="49" t="s">
        <v>217</v>
      </c>
    </row>
    <row r="563" spans="1:18">
      <c r="A563" s="49">
        <v>450</v>
      </c>
      <c r="B563" s="49" t="s">
        <v>435</v>
      </c>
      <c r="C563" s="49" t="s">
        <v>436</v>
      </c>
      <c r="D563" s="50" t="s">
        <v>437</v>
      </c>
      <c r="E563" s="51" t="s">
        <v>231</v>
      </c>
      <c r="F563" s="55" t="s">
        <v>438</v>
      </c>
      <c r="G563" s="52" t="s">
        <v>803</v>
      </c>
      <c r="H563" s="52" t="s">
        <v>408</v>
      </c>
      <c r="I563" s="53" t="s">
        <v>544</v>
      </c>
      <c r="J563" s="53" t="s">
        <v>555</v>
      </c>
      <c r="K563" s="49" t="s">
        <v>227</v>
      </c>
      <c r="L563" s="49" t="s">
        <v>197</v>
      </c>
      <c r="M563" s="49" t="s">
        <v>197</v>
      </c>
      <c r="N563" s="49" t="s">
        <v>440</v>
      </c>
      <c r="O563" s="49" t="s">
        <v>441</v>
      </c>
      <c r="P563" s="54" t="s">
        <v>200</v>
      </c>
      <c r="Q563" s="49" t="s">
        <v>201</v>
      </c>
      <c r="R563" s="49" t="s">
        <v>217</v>
      </c>
    </row>
    <row r="564" spans="1:18">
      <c r="A564" s="49">
        <v>451</v>
      </c>
      <c r="B564" s="49" t="s">
        <v>435</v>
      </c>
      <c r="C564" s="49" t="s">
        <v>445</v>
      </c>
      <c r="D564" s="50" t="s">
        <v>446</v>
      </c>
      <c r="E564" s="51" t="s">
        <v>231</v>
      </c>
      <c r="F564" s="55" t="s">
        <v>447</v>
      </c>
      <c r="G564" s="52" t="s">
        <v>577</v>
      </c>
      <c r="H564" s="52" t="s">
        <v>408</v>
      </c>
      <c r="I564" s="53" t="s">
        <v>298</v>
      </c>
      <c r="J564" s="53" t="s">
        <v>804</v>
      </c>
      <c r="K564" s="49" t="s">
        <v>276</v>
      </c>
      <c r="L564" s="49" t="s">
        <v>197</v>
      </c>
      <c r="M564" s="49" t="s">
        <v>197</v>
      </c>
      <c r="N564" s="49"/>
      <c r="O564" s="54" t="s">
        <v>710</v>
      </c>
      <c r="P564" s="54" t="s">
        <v>200</v>
      </c>
      <c r="Q564" s="49" t="s">
        <v>201</v>
      </c>
      <c r="R564" s="49" t="s">
        <v>217</v>
      </c>
    </row>
    <row r="565" spans="1:18">
      <c r="A565" s="49">
        <v>452</v>
      </c>
      <c r="B565" s="49" t="s">
        <v>435</v>
      </c>
      <c r="C565" s="49" t="s">
        <v>445</v>
      </c>
      <c r="D565" s="50" t="s">
        <v>446</v>
      </c>
      <c r="E565" s="51" t="s">
        <v>231</v>
      </c>
      <c r="F565" s="55" t="s">
        <v>447</v>
      </c>
      <c r="G565" s="52" t="s">
        <v>554</v>
      </c>
      <c r="H565" s="52" t="s">
        <v>408</v>
      </c>
      <c r="I565" s="53" t="s">
        <v>298</v>
      </c>
      <c r="J565" s="53" t="s">
        <v>301</v>
      </c>
      <c r="K565" s="49" t="s">
        <v>258</v>
      </c>
      <c r="L565" s="49" t="s">
        <v>197</v>
      </c>
      <c r="M565" s="49" t="s">
        <v>214</v>
      </c>
      <c r="N565" s="49"/>
      <c r="O565" s="54" t="s">
        <v>710</v>
      </c>
      <c r="P565" s="54" t="s">
        <v>200</v>
      </c>
      <c r="Q565" s="49" t="s">
        <v>201</v>
      </c>
      <c r="R565" s="49" t="s">
        <v>217</v>
      </c>
    </row>
    <row r="566" spans="1:18">
      <c r="A566" s="49">
        <v>453</v>
      </c>
      <c r="B566" s="49" t="s">
        <v>435</v>
      </c>
      <c r="C566" s="49" t="s">
        <v>445</v>
      </c>
      <c r="D566" s="50" t="s">
        <v>446</v>
      </c>
      <c r="E566" s="51" t="s">
        <v>231</v>
      </c>
      <c r="F566" s="55" t="s">
        <v>447</v>
      </c>
      <c r="G566" s="52" t="s">
        <v>489</v>
      </c>
      <c r="H566" s="52" t="s">
        <v>408</v>
      </c>
      <c r="I566" s="53" t="s">
        <v>298</v>
      </c>
      <c r="J566" s="53" t="s">
        <v>524</v>
      </c>
      <c r="K566" s="49" t="s">
        <v>288</v>
      </c>
      <c r="L566" s="49" t="s">
        <v>197</v>
      </c>
      <c r="M566" s="49" t="s">
        <v>197</v>
      </c>
      <c r="N566" s="49"/>
      <c r="O566" s="54" t="s">
        <v>710</v>
      </c>
      <c r="P566" s="54" t="s">
        <v>200</v>
      </c>
      <c r="Q566" s="49" t="s">
        <v>201</v>
      </c>
      <c r="R566" s="49" t="s">
        <v>217</v>
      </c>
    </row>
    <row r="567" spans="1:18">
      <c r="A567" s="49">
        <v>454</v>
      </c>
      <c r="B567" s="49" t="s">
        <v>435</v>
      </c>
      <c r="C567" s="49" t="s">
        <v>436</v>
      </c>
      <c r="D567" s="50" t="s">
        <v>437</v>
      </c>
      <c r="E567" s="51" t="s">
        <v>231</v>
      </c>
      <c r="F567" s="55" t="s">
        <v>438</v>
      </c>
      <c r="G567" s="52" t="s">
        <v>442</v>
      </c>
      <c r="H567" s="52" t="s">
        <v>408</v>
      </c>
      <c r="I567" s="53" t="s">
        <v>298</v>
      </c>
      <c r="J567" s="53" t="s">
        <v>569</v>
      </c>
      <c r="K567" s="49" t="s">
        <v>245</v>
      </c>
      <c r="L567" s="49" t="s">
        <v>197</v>
      </c>
      <c r="M567" s="49" t="s">
        <v>197</v>
      </c>
      <c r="N567" s="49" t="s">
        <v>440</v>
      </c>
      <c r="O567" s="49" t="s">
        <v>441</v>
      </c>
      <c r="P567" s="54" t="s">
        <v>200</v>
      </c>
      <c r="Q567" s="49" t="s">
        <v>201</v>
      </c>
      <c r="R567" s="49" t="s">
        <v>217</v>
      </c>
    </row>
    <row r="568" spans="1:18">
      <c r="A568" s="49">
        <v>455</v>
      </c>
      <c r="B568" s="49" t="s">
        <v>435</v>
      </c>
      <c r="C568" s="49" t="s">
        <v>479</v>
      </c>
      <c r="D568" s="50" t="s">
        <v>480</v>
      </c>
      <c r="E568" s="51" t="s">
        <v>241</v>
      </c>
      <c r="F568" s="55" t="s">
        <v>481</v>
      </c>
      <c r="G568" s="52" t="s">
        <v>522</v>
      </c>
      <c r="H568" s="52" t="s">
        <v>417</v>
      </c>
      <c r="I568" s="53" t="s">
        <v>357</v>
      </c>
      <c r="J568" s="53" t="s">
        <v>805</v>
      </c>
      <c r="K568" s="49" t="s">
        <v>236</v>
      </c>
      <c r="L568" s="49" t="s">
        <v>197</v>
      </c>
      <c r="M568" s="49" t="s">
        <v>197</v>
      </c>
      <c r="N568" s="49" t="s">
        <v>484</v>
      </c>
      <c r="O568" s="49" t="s">
        <v>485</v>
      </c>
      <c r="P568" s="54" t="s">
        <v>200</v>
      </c>
      <c r="Q568" s="49" t="s">
        <v>201</v>
      </c>
      <c r="R568" s="49" t="s">
        <v>217</v>
      </c>
    </row>
    <row r="569" spans="1:18">
      <c r="A569" s="49">
        <v>456</v>
      </c>
      <c r="B569" s="49" t="s">
        <v>435</v>
      </c>
      <c r="C569" s="49" t="s">
        <v>445</v>
      </c>
      <c r="D569" s="50" t="s">
        <v>446</v>
      </c>
      <c r="E569" s="51" t="s">
        <v>231</v>
      </c>
      <c r="F569" s="55" t="s">
        <v>447</v>
      </c>
      <c r="G569" s="52" t="s">
        <v>677</v>
      </c>
      <c r="H569" s="52" t="s">
        <v>417</v>
      </c>
      <c r="I569" s="53" t="s">
        <v>357</v>
      </c>
      <c r="J569" s="53" t="s">
        <v>581</v>
      </c>
      <c r="K569" s="49" t="s">
        <v>196</v>
      </c>
      <c r="L569" s="49" t="s">
        <v>197</v>
      </c>
      <c r="M569" s="49" t="s">
        <v>197</v>
      </c>
      <c r="N569" s="49"/>
      <c r="O569" s="54" t="s">
        <v>710</v>
      </c>
      <c r="P569" s="54" t="s">
        <v>200</v>
      </c>
      <c r="Q569" s="49" t="s">
        <v>201</v>
      </c>
      <c r="R569" s="49" t="s">
        <v>217</v>
      </c>
    </row>
    <row r="570" spans="1:18">
      <c r="A570" s="49">
        <v>457</v>
      </c>
      <c r="B570" s="49" t="s">
        <v>435</v>
      </c>
      <c r="C570" s="49" t="s">
        <v>499</v>
      </c>
      <c r="D570" s="50" t="s">
        <v>500</v>
      </c>
      <c r="E570" s="51" t="s">
        <v>231</v>
      </c>
      <c r="F570" s="55" t="s">
        <v>501</v>
      </c>
      <c r="G570" s="52" t="s">
        <v>521</v>
      </c>
      <c r="H570" s="52" t="s">
        <v>417</v>
      </c>
      <c r="I570" s="53" t="s">
        <v>223</v>
      </c>
      <c r="J570" s="53" t="s">
        <v>400</v>
      </c>
      <c r="K570" s="49" t="s">
        <v>288</v>
      </c>
      <c r="L570" s="49" t="s">
        <v>197</v>
      </c>
      <c r="M570" s="49" t="s">
        <v>197</v>
      </c>
      <c r="N570" s="49" t="s">
        <v>237</v>
      </c>
      <c r="O570" s="49" t="s">
        <v>504</v>
      </c>
      <c r="P570" s="54" t="s">
        <v>806</v>
      </c>
      <c r="Q570" s="49" t="s">
        <v>201</v>
      </c>
      <c r="R570" s="49" t="s">
        <v>217</v>
      </c>
    </row>
    <row r="571" spans="1:18">
      <c r="A571" s="49">
        <v>458</v>
      </c>
      <c r="B571" s="49" t="s">
        <v>435</v>
      </c>
      <c r="C571" s="49" t="s">
        <v>548</v>
      </c>
      <c r="D571" s="50" t="s">
        <v>459</v>
      </c>
      <c r="E571" s="51" t="s">
        <v>231</v>
      </c>
      <c r="F571" s="55" t="s">
        <v>549</v>
      </c>
      <c r="G571" s="52" t="s">
        <v>588</v>
      </c>
      <c r="H571" s="52" t="s">
        <v>417</v>
      </c>
      <c r="I571" s="53" t="s">
        <v>223</v>
      </c>
      <c r="J571" s="53" t="s">
        <v>553</v>
      </c>
      <c r="K571" s="49" t="s">
        <v>300</v>
      </c>
      <c r="L571" s="49" t="s">
        <v>197</v>
      </c>
      <c r="M571" s="49" t="s">
        <v>197</v>
      </c>
      <c r="N571" s="49" t="s">
        <v>477</v>
      </c>
      <c r="O571" s="49" t="s">
        <v>551</v>
      </c>
      <c r="P571" s="54" t="s">
        <v>200</v>
      </c>
      <c r="Q571" s="49" t="s">
        <v>201</v>
      </c>
      <c r="R571" s="49" t="s">
        <v>355</v>
      </c>
    </row>
    <row r="572" spans="1:18">
      <c r="A572" s="49">
        <v>459</v>
      </c>
      <c r="B572" s="49" t="s">
        <v>435</v>
      </c>
      <c r="C572" s="49" t="s">
        <v>445</v>
      </c>
      <c r="D572" s="50" t="s">
        <v>446</v>
      </c>
      <c r="E572" s="51" t="s">
        <v>231</v>
      </c>
      <c r="F572" s="55" t="s">
        <v>447</v>
      </c>
      <c r="G572" s="52" t="s">
        <v>807</v>
      </c>
      <c r="H572" s="52" t="s">
        <v>417</v>
      </c>
      <c r="I572" s="53" t="s">
        <v>223</v>
      </c>
      <c r="J572" s="53" t="s">
        <v>299</v>
      </c>
      <c r="K572" s="49" t="s">
        <v>255</v>
      </c>
      <c r="L572" s="49" t="s">
        <v>197</v>
      </c>
      <c r="M572" s="49" t="s">
        <v>197</v>
      </c>
      <c r="N572" s="49"/>
      <c r="O572" s="54" t="s">
        <v>710</v>
      </c>
      <c r="P572" s="54" t="s">
        <v>200</v>
      </c>
      <c r="Q572" s="49" t="s">
        <v>201</v>
      </c>
      <c r="R572" s="49" t="s">
        <v>217</v>
      </c>
    </row>
    <row r="573" spans="1:18">
      <c r="A573" s="49">
        <v>460</v>
      </c>
      <c r="B573" s="49" t="s">
        <v>435</v>
      </c>
      <c r="C573" s="49" t="s">
        <v>499</v>
      </c>
      <c r="D573" s="50" t="s">
        <v>500</v>
      </c>
      <c r="E573" s="51" t="s">
        <v>231</v>
      </c>
      <c r="F573" s="55" t="s">
        <v>501</v>
      </c>
      <c r="G573" s="52" t="s">
        <v>521</v>
      </c>
      <c r="H573" s="52" t="s">
        <v>417</v>
      </c>
      <c r="I573" s="53" t="s">
        <v>223</v>
      </c>
      <c r="J573" s="53" t="s">
        <v>400</v>
      </c>
      <c r="K573" s="49" t="s">
        <v>288</v>
      </c>
      <c r="L573" s="49" t="s">
        <v>197</v>
      </c>
      <c r="M573" s="49" t="s">
        <v>197</v>
      </c>
      <c r="N573" s="49" t="s">
        <v>237</v>
      </c>
      <c r="O573" s="49" t="s">
        <v>504</v>
      </c>
      <c r="P573" s="54" t="s">
        <v>200</v>
      </c>
      <c r="Q573" s="49" t="s">
        <v>201</v>
      </c>
      <c r="R573" s="49" t="s">
        <v>217</v>
      </c>
    </row>
    <row r="574" spans="1:18">
      <c r="A574" s="49">
        <v>461</v>
      </c>
      <c r="B574" s="49" t="s">
        <v>435</v>
      </c>
      <c r="C574" s="49" t="s">
        <v>467</v>
      </c>
      <c r="D574" s="50" t="s">
        <v>459</v>
      </c>
      <c r="E574" s="51" t="s">
        <v>280</v>
      </c>
      <c r="F574" s="55" t="s">
        <v>468</v>
      </c>
      <c r="G574" s="52" t="s">
        <v>469</v>
      </c>
      <c r="H574" s="52" t="s">
        <v>417</v>
      </c>
      <c r="I574" s="53" t="s">
        <v>234</v>
      </c>
      <c r="J574" s="53" t="s">
        <v>371</v>
      </c>
      <c r="K574" s="49" t="s">
        <v>276</v>
      </c>
      <c r="L574" s="49" t="s">
        <v>197</v>
      </c>
      <c r="M574" s="49" t="s">
        <v>197</v>
      </c>
      <c r="N574" s="49" t="s">
        <v>456</v>
      </c>
      <c r="O574" s="49" t="s">
        <v>470</v>
      </c>
      <c r="P574" s="54" t="s">
        <v>200</v>
      </c>
      <c r="Q574" s="49" t="s">
        <v>201</v>
      </c>
      <c r="R574" s="49" t="s">
        <v>217</v>
      </c>
    </row>
    <row r="575" spans="1:18">
      <c r="A575" s="49">
        <v>462</v>
      </c>
      <c r="B575" s="49" t="s">
        <v>435</v>
      </c>
      <c r="C575" s="49" t="s">
        <v>491</v>
      </c>
      <c r="D575" s="50" t="s">
        <v>459</v>
      </c>
      <c r="E575" s="51" t="s">
        <v>262</v>
      </c>
      <c r="F575" s="55" t="s">
        <v>492</v>
      </c>
      <c r="G575" s="52" t="s">
        <v>808</v>
      </c>
      <c r="H575" s="52" t="s">
        <v>417</v>
      </c>
      <c r="I575" s="53" t="s">
        <v>249</v>
      </c>
      <c r="J575" s="53" t="s">
        <v>371</v>
      </c>
      <c r="K575" s="49" t="s">
        <v>257</v>
      </c>
      <c r="L575" s="49" t="s">
        <v>197</v>
      </c>
      <c r="M575" s="49" t="s">
        <v>197</v>
      </c>
      <c r="N575" s="49" t="s">
        <v>477</v>
      </c>
      <c r="O575" s="49" t="s">
        <v>495</v>
      </c>
      <c r="P575" s="54" t="s">
        <v>200</v>
      </c>
      <c r="Q575" s="49" t="s">
        <v>201</v>
      </c>
      <c r="R575" s="49" t="s">
        <v>217</v>
      </c>
    </row>
    <row r="576" spans="1:18">
      <c r="A576" s="49">
        <v>463</v>
      </c>
      <c r="B576" s="49" t="s">
        <v>435</v>
      </c>
      <c r="C576" s="49" t="s">
        <v>499</v>
      </c>
      <c r="D576" s="50" t="s">
        <v>500</v>
      </c>
      <c r="E576" s="51" t="s">
        <v>231</v>
      </c>
      <c r="F576" s="55" t="s">
        <v>501</v>
      </c>
      <c r="G576" s="52" t="s">
        <v>515</v>
      </c>
      <c r="H576" s="52" t="s">
        <v>417</v>
      </c>
      <c r="I576" s="53" t="s">
        <v>249</v>
      </c>
      <c r="J576" s="53" t="s">
        <v>575</v>
      </c>
      <c r="K576" s="49" t="s">
        <v>295</v>
      </c>
      <c r="L576" s="49" t="s">
        <v>197</v>
      </c>
      <c r="M576" s="49" t="s">
        <v>197</v>
      </c>
      <c r="N576" s="49" t="s">
        <v>237</v>
      </c>
      <c r="O576" s="49" t="s">
        <v>504</v>
      </c>
      <c r="P576" s="54" t="s">
        <v>200</v>
      </c>
      <c r="Q576" s="49" t="s">
        <v>201</v>
      </c>
      <c r="R576" s="49" t="s">
        <v>217</v>
      </c>
    </row>
    <row r="577" spans="1:18">
      <c r="A577" s="49">
        <v>464</v>
      </c>
      <c r="B577" s="49" t="s">
        <v>435</v>
      </c>
      <c r="C577" s="49" t="s">
        <v>445</v>
      </c>
      <c r="D577" s="50" t="s">
        <v>446</v>
      </c>
      <c r="E577" s="51" t="s">
        <v>231</v>
      </c>
      <c r="F577" s="55" t="s">
        <v>447</v>
      </c>
      <c r="G577" s="52" t="s">
        <v>489</v>
      </c>
      <c r="H577" s="52" t="s">
        <v>417</v>
      </c>
      <c r="I577" s="53" t="s">
        <v>362</v>
      </c>
      <c r="J577" s="53" t="s">
        <v>809</v>
      </c>
      <c r="K577" s="54" t="s">
        <v>295</v>
      </c>
      <c r="L577" s="49" t="s">
        <v>197</v>
      </c>
      <c r="M577" s="49" t="s">
        <v>197</v>
      </c>
      <c r="N577" s="49"/>
      <c r="O577" s="54" t="s">
        <v>710</v>
      </c>
      <c r="P577" s="54" t="s">
        <v>200</v>
      </c>
      <c r="Q577" s="49" t="s">
        <v>201</v>
      </c>
      <c r="R577" s="49" t="s">
        <v>217</v>
      </c>
    </row>
    <row r="578" spans="1:18">
      <c r="A578" s="49">
        <v>465</v>
      </c>
      <c r="B578" s="49" t="s">
        <v>435</v>
      </c>
      <c r="C578" s="49" t="s">
        <v>491</v>
      </c>
      <c r="D578" s="50" t="s">
        <v>459</v>
      </c>
      <c r="E578" s="51" t="s">
        <v>262</v>
      </c>
      <c r="F578" s="55" t="s">
        <v>492</v>
      </c>
      <c r="G578" s="52" t="s">
        <v>810</v>
      </c>
      <c r="H578" s="52" t="s">
        <v>417</v>
      </c>
      <c r="I578" s="53" t="s">
        <v>362</v>
      </c>
      <c r="J578" s="53" t="s">
        <v>388</v>
      </c>
      <c r="K578" s="49" t="s">
        <v>307</v>
      </c>
      <c r="L578" s="49" t="s">
        <v>197</v>
      </c>
      <c r="M578" s="49" t="s">
        <v>197</v>
      </c>
      <c r="N578" s="49" t="s">
        <v>477</v>
      </c>
      <c r="O578" s="49" t="s">
        <v>495</v>
      </c>
      <c r="P578" s="54" t="s">
        <v>200</v>
      </c>
      <c r="Q578" s="49" t="s">
        <v>201</v>
      </c>
      <c r="R578" s="49" t="s">
        <v>217</v>
      </c>
    </row>
    <row r="579" spans="1:18">
      <c r="A579" s="49">
        <v>466</v>
      </c>
      <c r="B579" s="49" t="s">
        <v>435</v>
      </c>
      <c r="C579" s="49" t="s">
        <v>548</v>
      </c>
      <c r="D579" s="50" t="s">
        <v>459</v>
      </c>
      <c r="E579" s="51" t="s">
        <v>231</v>
      </c>
      <c r="F579" s="55" t="s">
        <v>549</v>
      </c>
      <c r="G579" s="52" t="s">
        <v>572</v>
      </c>
      <c r="H579" s="52" t="s">
        <v>417</v>
      </c>
      <c r="I579" s="53" t="s">
        <v>204</v>
      </c>
      <c r="J579" s="53" t="s">
        <v>811</v>
      </c>
      <c r="K579" s="49" t="s">
        <v>245</v>
      </c>
      <c r="L579" s="49" t="s">
        <v>197</v>
      </c>
      <c r="M579" s="49" t="s">
        <v>197</v>
      </c>
      <c r="N579" s="49" t="s">
        <v>477</v>
      </c>
      <c r="O579" s="49" t="s">
        <v>551</v>
      </c>
      <c r="P579" s="54" t="s">
        <v>200</v>
      </c>
      <c r="Q579" s="49" t="s">
        <v>201</v>
      </c>
      <c r="R579" s="49" t="s">
        <v>217</v>
      </c>
    </row>
    <row r="580" spans="1:18">
      <c r="A580" s="49">
        <v>467</v>
      </c>
      <c r="B580" s="49" t="s">
        <v>435</v>
      </c>
      <c r="C580" s="49" t="s">
        <v>436</v>
      </c>
      <c r="D580" s="50" t="s">
        <v>437</v>
      </c>
      <c r="E580" s="51" t="s">
        <v>231</v>
      </c>
      <c r="F580" s="55" t="s">
        <v>438</v>
      </c>
      <c r="G580" s="52" t="s">
        <v>442</v>
      </c>
      <c r="H580" s="52" t="s">
        <v>417</v>
      </c>
      <c r="I580" s="53" t="s">
        <v>255</v>
      </c>
      <c r="J580" s="53" t="s">
        <v>483</v>
      </c>
      <c r="K580" s="49" t="s">
        <v>307</v>
      </c>
      <c r="L580" s="49" t="s">
        <v>197</v>
      </c>
      <c r="M580" s="49" t="s">
        <v>197</v>
      </c>
      <c r="N580" s="49" t="s">
        <v>440</v>
      </c>
      <c r="O580" s="49" t="s">
        <v>441</v>
      </c>
      <c r="P580" s="54" t="s">
        <v>200</v>
      </c>
      <c r="Q580" s="49" t="s">
        <v>201</v>
      </c>
      <c r="R580" s="49" t="s">
        <v>217</v>
      </c>
    </row>
    <row r="581" spans="1:18">
      <c r="A581" s="49">
        <v>468</v>
      </c>
      <c r="B581" s="49" t="s">
        <v>435</v>
      </c>
      <c r="C581" s="49" t="s">
        <v>509</v>
      </c>
      <c r="D581" s="50" t="s">
        <v>510</v>
      </c>
      <c r="E581" s="51" t="s">
        <v>231</v>
      </c>
      <c r="F581" s="55" t="s">
        <v>511</v>
      </c>
      <c r="G581" s="52" t="s">
        <v>602</v>
      </c>
      <c r="H581" s="52" t="s">
        <v>417</v>
      </c>
      <c r="I581" s="53" t="s">
        <v>255</v>
      </c>
      <c r="J581" s="53" t="s">
        <v>633</v>
      </c>
      <c r="K581" s="49" t="s">
        <v>260</v>
      </c>
      <c r="L581" s="49" t="s">
        <v>197</v>
      </c>
      <c r="M581" s="49" t="s">
        <v>197</v>
      </c>
      <c r="N581" s="49" t="s">
        <v>440</v>
      </c>
      <c r="O581" s="49" t="s">
        <v>514</v>
      </c>
      <c r="P581" s="54" t="s">
        <v>200</v>
      </c>
      <c r="Q581" s="49" t="s">
        <v>201</v>
      </c>
      <c r="R581" s="49" t="s">
        <v>217</v>
      </c>
    </row>
    <row r="582" spans="1:18">
      <c r="A582" s="49">
        <v>469</v>
      </c>
      <c r="B582" s="49" t="s">
        <v>435</v>
      </c>
      <c r="C582" s="49" t="s">
        <v>479</v>
      </c>
      <c r="D582" s="50" t="s">
        <v>480</v>
      </c>
      <c r="E582" s="51" t="s">
        <v>241</v>
      </c>
      <c r="F582" s="55" t="s">
        <v>481</v>
      </c>
      <c r="G582" s="52" t="s">
        <v>522</v>
      </c>
      <c r="H582" s="52" t="s">
        <v>417</v>
      </c>
      <c r="I582" s="53" t="s">
        <v>258</v>
      </c>
      <c r="J582" s="53" t="s">
        <v>812</v>
      </c>
      <c r="K582" s="49" t="s">
        <v>260</v>
      </c>
      <c r="L582" s="49" t="s">
        <v>197</v>
      </c>
      <c r="M582" s="49" t="s">
        <v>197</v>
      </c>
      <c r="N582" s="49" t="s">
        <v>484</v>
      </c>
      <c r="O582" s="49" t="s">
        <v>485</v>
      </c>
      <c r="P582" s="54" t="s">
        <v>200</v>
      </c>
      <c r="Q582" s="49" t="s">
        <v>201</v>
      </c>
      <c r="R582" s="49" t="s">
        <v>217</v>
      </c>
    </row>
    <row r="583" spans="1:18">
      <c r="A583" s="49">
        <v>470</v>
      </c>
      <c r="B583" s="49" t="s">
        <v>435</v>
      </c>
      <c r="C583" s="49" t="s">
        <v>509</v>
      </c>
      <c r="D583" s="50" t="s">
        <v>510</v>
      </c>
      <c r="E583" s="51" t="s">
        <v>231</v>
      </c>
      <c r="F583" s="55" t="s">
        <v>511</v>
      </c>
      <c r="G583" s="52" t="s">
        <v>532</v>
      </c>
      <c r="H583" s="52" t="s">
        <v>417</v>
      </c>
      <c r="I583" s="53" t="s">
        <v>258</v>
      </c>
      <c r="J583" s="53" t="s">
        <v>256</v>
      </c>
      <c r="K583" s="49" t="s">
        <v>315</v>
      </c>
      <c r="L583" s="49" t="s">
        <v>197</v>
      </c>
      <c r="M583" s="49" t="s">
        <v>197</v>
      </c>
      <c r="N583" s="49" t="s">
        <v>440</v>
      </c>
      <c r="O583" s="49" t="s">
        <v>514</v>
      </c>
      <c r="P583" s="54" t="s">
        <v>200</v>
      </c>
      <c r="Q583" s="49" t="s">
        <v>201</v>
      </c>
      <c r="R583" s="49" t="s">
        <v>217</v>
      </c>
    </row>
    <row r="584" spans="1:18">
      <c r="A584" s="49"/>
      <c r="B584" s="54"/>
      <c r="C584" s="49"/>
      <c r="D584" s="50"/>
      <c r="E584" s="51"/>
      <c r="F584" s="52"/>
      <c r="G584" s="52"/>
      <c r="H584" s="52"/>
      <c r="I584" s="53"/>
      <c r="J584" s="53"/>
      <c r="K584" s="49"/>
      <c r="L584" s="49"/>
      <c r="M584" s="49"/>
      <c r="N584" s="49"/>
      <c r="O584" s="54"/>
      <c r="P584" s="54"/>
      <c r="Q584" s="54"/>
      <c r="R584" s="54"/>
    </row>
    <row r="585" spans="1:18">
      <c r="A585" s="49"/>
      <c r="B585" s="54"/>
      <c r="C585" s="49"/>
      <c r="D585" s="50"/>
      <c r="E585" s="51"/>
      <c r="F585" s="52"/>
      <c r="G585" s="52"/>
      <c r="H585" s="52"/>
      <c r="I585" s="53"/>
      <c r="J585" s="53"/>
      <c r="K585" s="49"/>
      <c r="L585" s="49"/>
      <c r="M585" s="49"/>
      <c r="N585" s="49"/>
      <c r="O585" s="54"/>
      <c r="P585" s="54"/>
      <c r="Q585" s="54"/>
      <c r="R585" s="54"/>
    </row>
    <row r="586" spans="1:18">
      <c r="A586" s="49" t="s">
        <v>420</v>
      </c>
      <c r="B586" s="54"/>
      <c r="C586" s="49"/>
      <c r="D586" s="50"/>
      <c r="E586" s="51"/>
      <c r="F586" s="52"/>
      <c r="G586" s="52"/>
      <c r="H586" s="52"/>
      <c r="I586" s="53"/>
      <c r="J586" s="53"/>
      <c r="K586" s="49"/>
      <c r="L586" s="49"/>
      <c r="M586" s="49"/>
      <c r="N586" s="49"/>
      <c r="O586" s="54"/>
      <c r="P586" s="54"/>
      <c r="Q586" s="54"/>
      <c r="R586" s="54"/>
    </row>
    <row r="587" spans="1:18">
      <c r="A587" s="49" t="s">
        <v>421</v>
      </c>
      <c r="B587" s="54"/>
      <c r="C587" s="49"/>
      <c r="D587" s="50"/>
      <c r="E587" s="51"/>
      <c r="F587" s="52"/>
      <c r="G587" s="52"/>
      <c r="H587" s="52"/>
      <c r="I587" s="53"/>
      <c r="J587" s="53"/>
      <c r="K587" s="49"/>
      <c r="L587" s="49"/>
      <c r="M587" s="49"/>
      <c r="N587" s="49"/>
      <c r="O587" s="54"/>
      <c r="P587" s="54"/>
      <c r="Q587" s="54"/>
      <c r="R587" s="54"/>
    </row>
    <row r="588" spans="1:18">
      <c r="A588" s="49" t="s">
        <v>422</v>
      </c>
      <c r="B588" s="54"/>
      <c r="C588" s="49"/>
      <c r="D588" s="50"/>
      <c r="E588" s="51"/>
      <c r="F588" s="52"/>
      <c r="G588" s="52"/>
      <c r="H588" s="52"/>
      <c r="I588" s="53"/>
      <c r="J588" s="53"/>
      <c r="K588" s="49"/>
      <c r="L588" s="49"/>
      <c r="M588" s="49"/>
      <c r="N588" s="49"/>
      <c r="O588" s="54"/>
      <c r="P588" s="54"/>
      <c r="Q588" s="54"/>
      <c r="R588" s="54"/>
    </row>
    <row r="589" spans="1:18">
      <c r="A589" s="49" t="s">
        <v>423</v>
      </c>
      <c r="B589" s="54"/>
      <c r="C589" s="49"/>
      <c r="D589" s="50"/>
      <c r="E589" s="51"/>
      <c r="F589" s="52"/>
      <c r="G589" s="52"/>
      <c r="H589" s="52"/>
      <c r="I589" s="53"/>
      <c r="J589" s="53"/>
      <c r="K589" s="49"/>
      <c r="L589" s="49"/>
      <c r="M589" s="49"/>
      <c r="N589" s="49"/>
      <c r="O589" s="54"/>
      <c r="P589" s="54"/>
      <c r="Q589" s="54"/>
      <c r="R589" s="54"/>
    </row>
    <row r="590" spans="1:18">
      <c r="A590" s="49"/>
      <c r="B590" s="54"/>
      <c r="C590" s="49"/>
      <c r="D590" s="50"/>
      <c r="E590" s="51"/>
      <c r="F590" s="52"/>
      <c r="G590" s="52"/>
      <c r="H590" s="52"/>
      <c r="I590" s="53"/>
      <c r="J590" s="53"/>
      <c r="K590" s="49"/>
      <c r="L590" s="49"/>
      <c r="M590" s="49"/>
      <c r="N590" s="49"/>
      <c r="O590" s="54"/>
      <c r="P590" s="54"/>
      <c r="Q590" s="54"/>
      <c r="R590" s="54"/>
    </row>
    <row r="591" spans="1:18">
      <c r="A591" s="49" t="s">
        <v>424</v>
      </c>
      <c r="B591" s="54"/>
      <c r="C591" s="49"/>
      <c r="D591" s="50"/>
      <c r="E591" s="51"/>
      <c r="F591" s="52"/>
      <c r="G591" s="52"/>
      <c r="H591" s="52"/>
      <c r="I591" s="53"/>
      <c r="J591" s="53"/>
      <c r="K591" s="49"/>
      <c r="L591" s="49"/>
      <c r="M591" s="49"/>
      <c r="N591" s="49"/>
      <c r="O591" s="54"/>
      <c r="P591" s="54"/>
      <c r="Q591" s="54"/>
      <c r="R591" s="54"/>
    </row>
    <row r="592" spans="1:18">
      <c r="A592" s="49"/>
      <c r="B592" s="54"/>
      <c r="C592" s="49"/>
      <c r="D592" s="50"/>
      <c r="E592" s="51"/>
      <c r="F592" s="52"/>
      <c r="G592" s="52"/>
      <c r="H592" s="52"/>
      <c r="I592" s="53"/>
      <c r="J592" s="53"/>
      <c r="K592" s="49"/>
      <c r="L592" s="49"/>
      <c r="M592" s="49"/>
      <c r="N592" s="49"/>
      <c r="O592" s="54"/>
      <c r="P592" s="54"/>
      <c r="Q592" s="54"/>
      <c r="R592" s="54"/>
    </row>
    <row r="593" spans="1:18">
      <c r="A593" s="49" t="s">
        <v>425</v>
      </c>
      <c r="B593" s="54"/>
      <c r="C593" s="49"/>
      <c r="D593" s="50"/>
      <c r="E593" s="51"/>
      <c r="F593" s="52"/>
      <c r="G593" s="52"/>
      <c r="H593" s="52"/>
      <c r="I593" s="53"/>
      <c r="J593" s="53"/>
      <c r="K593" s="49"/>
      <c r="L593" s="49"/>
      <c r="M593" s="49"/>
      <c r="N593" s="49"/>
      <c r="O593" s="54"/>
      <c r="P593" s="54"/>
      <c r="Q593" s="54"/>
      <c r="R593" s="54"/>
    </row>
    <row r="594" spans="1:18">
      <c r="A594" s="49" t="s">
        <v>813</v>
      </c>
      <c r="B594" s="54"/>
      <c r="C594" s="49"/>
      <c r="D594" s="50"/>
      <c r="E594" s="56" t="s">
        <v>427</v>
      </c>
      <c r="F594" s="52"/>
      <c r="G594" s="52"/>
      <c r="H594" s="52"/>
      <c r="I594" s="53"/>
      <c r="J594" s="57" t="s">
        <v>428</v>
      </c>
      <c r="K594" s="49"/>
      <c r="L594" s="49"/>
      <c r="M594" s="49"/>
      <c r="N594" s="49"/>
      <c r="O594" s="54"/>
      <c r="P594" s="54"/>
      <c r="Q594" s="54"/>
      <c r="R594" s="54"/>
    </row>
    <row r="595" spans="1:18">
      <c r="A595" s="49" t="s">
        <v>429</v>
      </c>
      <c r="B595" s="54"/>
      <c r="C595" s="49"/>
      <c r="D595" s="50"/>
      <c r="E595" s="56" t="s">
        <v>430</v>
      </c>
      <c r="F595" s="52"/>
      <c r="G595" s="52"/>
      <c r="H595" s="52"/>
      <c r="I595" s="53"/>
      <c r="J595" s="57" t="s">
        <v>814</v>
      </c>
      <c r="K595" s="49"/>
      <c r="L595" s="49"/>
      <c r="M595" s="49"/>
      <c r="N595" s="49"/>
      <c r="O595" s="54"/>
      <c r="P595" s="54"/>
      <c r="Q595" s="54"/>
      <c r="R595" s="54"/>
    </row>
    <row r="596" spans="1:18">
      <c r="A596" s="49" t="s">
        <v>432</v>
      </c>
      <c r="B596" s="54"/>
      <c r="C596" s="49"/>
      <c r="D596" s="50"/>
      <c r="E596" s="56" t="s">
        <v>433</v>
      </c>
      <c r="F596" s="52"/>
      <c r="G596" s="52"/>
      <c r="H596" s="52"/>
      <c r="I596" s="53"/>
      <c r="J596" s="57" t="s">
        <v>434</v>
      </c>
      <c r="K596" s="49"/>
      <c r="L596" s="49"/>
      <c r="M596" s="49"/>
      <c r="N596" s="49"/>
      <c r="O596" s="54"/>
      <c r="P596" s="54"/>
      <c r="Q596" s="54"/>
      <c r="R596" s="54"/>
    </row>
    <row r="597" spans="1:18">
      <c r="A597" s="49"/>
      <c r="B597" s="54"/>
      <c r="C597" s="49"/>
      <c r="D597" s="50"/>
      <c r="E597" s="51"/>
      <c r="F597" s="52"/>
      <c r="G597" s="52"/>
      <c r="H597" s="52"/>
      <c r="I597" s="53"/>
      <c r="J597" s="53"/>
      <c r="K597" s="49"/>
      <c r="L597" s="49"/>
      <c r="M597" s="49"/>
      <c r="N597" s="49"/>
      <c r="O597" s="54"/>
      <c r="P597" s="54"/>
      <c r="Q597" s="54"/>
      <c r="R597" s="54"/>
    </row>
    <row r="598" spans="1:18">
      <c r="A598" s="49" t="s">
        <v>171</v>
      </c>
      <c r="B598" s="49" t="s">
        <v>172</v>
      </c>
      <c r="C598" s="49" t="s">
        <v>173</v>
      </c>
      <c r="D598" s="58" t="s">
        <v>174</v>
      </c>
      <c r="E598" s="56" t="s">
        <v>175</v>
      </c>
      <c r="F598" s="55" t="s">
        <v>176</v>
      </c>
      <c r="G598" s="55" t="s">
        <v>177</v>
      </c>
      <c r="H598" s="55" t="s">
        <v>178</v>
      </c>
      <c r="I598" s="57" t="s">
        <v>179</v>
      </c>
      <c r="J598" s="57" t="s">
        <v>180</v>
      </c>
      <c r="K598" s="49" t="s">
        <v>106</v>
      </c>
      <c r="L598" s="49" t="s">
        <v>181</v>
      </c>
      <c r="M598" s="49" t="s">
        <v>182</v>
      </c>
      <c r="N598" s="49" t="s">
        <v>119</v>
      </c>
      <c r="O598" s="49" t="s">
        <v>183</v>
      </c>
      <c r="P598" s="49" t="s">
        <v>184</v>
      </c>
      <c r="Q598" s="49" t="s">
        <v>185</v>
      </c>
      <c r="R598" s="49" t="s">
        <v>186</v>
      </c>
    </row>
    <row r="599" spans="1:18">
      <c r="A599" s="49">
        <v>1</v>
      </c>
      <c r="B599" s="49" t="s">
        <v>187</v>
      </c>
      <c r="C599" s="49" t="s">
        <v>302</v>
      </c>
      <c r="D599" s="50" t="s">
        <v>219</v>
      </c>
      <c r="E599" s="51" t="s">
        <v>303</v>
      </c>
      <c r="F599" s="52" t="s">
        <v>304</v>
      </c>
      <c r="G599" s="52" t="s">
        <v>815</v>
      </c>
      <c r="H599" s="52" t="s">
        <v>417</v>
      </c>
      <c r="I599" s="53" t="s">
        <v>194</v>
      </c>
      <c r="J599" s="53" t="s">
        <v>366</v>
      </c>
      <c r="K599" s="49" t="s">
        <v>307</v>
      </c>
      <c r="L599" s="49" t="s">
        <v>197</v>
      </c>
      <c r="M599" s="49" t="s">
        <v>197</v>
      </c>
      <c r="N599" s="49" t="s">
        <v>308</v>
      </c>
      <c r="O599" s="49" t="s">
        <v>309</v>
      </c>
      <c r="P599" s="54" t="s">
        <v>200</v>
      </c>
      <c r="Q599" s="49" t="s">
        <v>201</v>
      </c>
      <c r="R599" s="49" t="s">
        <v>217</v>
      </c>
    </row>
    <row r="600" spans="1:18">
      <c r="A600" s="49">
        <v>2</v>
      </c>
      <c r="B600" s="49" t="s">
        <v>187</v>
      </c>
      <c r="C600" s="49" t="s">
        <v>229</v>
      </c>
      <c r="D600" s="50" t="s">
        <v>230</v>
      </c>
      <c r="E600" s="51" t="s">
        <v>231</v>
      </c>
      <c r="F600" s="55" t="s">
        <v>232</v>
      </c>
      <c r="G600" s="52" t="s">
        <v>391</v>
      </c>
      <c r="H600" s="52" t="s">
        <v>417</v>
      </c>
      <c r="I600" s="53" t="s">
        <v>331</v>
      </c>
      <c r="J600" s="53" t="s">
        <v>235</v>
      </c>
      <c r="K600" s="49" t="s">
        <v>236</v>
      </c>
      <c r="L600" s="49" t="s">
        <v>197</v>
      </c>
      <c r="M600" s="49" t="s">
        <v>197</v>
      </c>
      <c r="N600" s="49" t="s">
        <v>237</v>
      </c>
      <c r="O600" s="49" t="s">
        <v>238</v>
      </c>
      <c r="P600" s="54" t="s">
        <v>200</v>
      </c>
      <c r="Q600" s="49" t="s">
        <v>201</v>
      </c>
      <c r="R600" s="49" t="s">
        <v>217</v>
      </c>
    </row>
    <row r="601" spans="1:18">
      <c r="A601" s="49">
        <v>3</v>
      </c>
      <c r="B601" s="49" t="s">
        <v>187</v>
      </c>
      <c r="C601" s="49" t="s">
        <v>261</v>
      </c>
      <c r="D601" s="50" t="s">
        <v>189</v>
      </c>
      <c r="E601" s="51" t="s">
        <v>262</v>
      </c>
      <c r="F601" s="52" t="s">
        <v>263</v>
      </c>
      <c r="G601" s="52" t="s">
        <v>816</v>
      </c>
      <c r="H601" s="52" t="s">
        <v>417</v>
      </c>
      <c r="I601" s="53" t="s">
        <v>354</v>
      </c>
      <c r="J601" s="53" t="s">
        <v>412</v>
      </c>
      <c r="K601" s="49" t="s">
        <v>315</v>
      </c>
      <c r="L601" s="49" t="s">
        <v>197</v>
      </c>
      <c r="M601" s="49" t="s">
        <v>197</v>
      </c>
      <c r="N601" s="49" t="s">
        <v>198</v>
      </c>
      <c r="O601" s="49" t="s">
        <v>266</v>
      </c>
      <c r="P601" s="54" t="s">
        <v>200</v>
      </c>
      <c r="Q601" s="49" t="s">
        <v>201</v>
      </c>
      <c r="R601" s="49" t="s">
        <v>202</v>
      </c>
    </row>
    <row r="602" spans="1:18">
      <c r="A602" s="49">
        <v>4</v>
      </c>
      <c r="B602" s="49" t="s">
        <v>187</v>
      </c>
      <c r="C602" s="49" t="s">
        <v>310</v>
      </c>
      <c r="D602" s="50" t="s">
        <v>207</v>
      </c>
      <c r="E602" s="51" t="s">
        <v>262</v>
      </c>
      <c r="F602" s="55" t="s">
        <v>311</v>
      </c>
      <c r="G602" s="52" t="s">
        <v>817</v>
      </c>
      <c r="H602" s="52" t="s">
        <v>818</v>
      </c>
      <c r="I602" s="53" t="s">
        <v>234</v>
      </c>
      <c r="J602" s="53" t="s">
        <v>226</v>
      </c>
      <c r="K602" s="49" t="s">
        <v>194</v>
      </c>
      <c r="L602" s="49" t="s">
        <v>197</v>
      </c>
      <c r="M602" s="49" t="s">
        <v>197</v>
      </c>
      <c r="N602" s="49" t="s">
        <v>198</v>
      </c>
      <c r="O602" s="49" t="s">
        <v>316</v>
      </c>
      <c r="P602" s="54" t="s">
        <v>200</v>
      </c>
      <c r="Q602" s="49" t="s">
        <v>201</v>
      </c>
      <c r="R602" s="49" t="s">
        <v>202</v>
      </c>
    </row>
    <row r="603" spans="1:18">
      <c r="A603" s="49">
        <v>5</v>
      </c>
      <c r="B603" s="49" t="s">
        <v>187</v>
      </c>
      <c r="C603" s="49" t="s">
        <v>239</v>
      </c>
      <c r="D603" s="50" t="s">
        <v>240</v>
      </c>
      <c r="E603" s="51" t="s">
        <v>241</v>
      </c>
      <c r="F603" s="55" t="s">
        <v>242</v>
      </c>
      <c r="G603" s="52" t="s">
        <v>396</v>
      </c>
      <c r="H603" s="52" t="s">
        <v>818</v>
      </c>
      <c r="I603" s="53" t="s">
        <v>362</v>
      </c>
      <c r="J603" s="53" t="s">
        <v>633</v>
      </c>
      <c r="K603" s="49" t="s">
        <v>295</v>
      </c>
      <c r="L603" s="49" t="s">
        <v>214</v>
      </c>
      <c r="M603" s="49" t="s">
        <v>197</v>
      </c>
      <c r="N603" s="49" t="s">
        <v>246</v>
      </c>
      <c r="O603" s="49" t="s">
        <v>247</v>
      </c>
      <c r="P603" s="54" t="s">
        <v>200</v>
      </c>
      <c r="Q603" s="49" t="s">
        <v>201</v>
      </c>
      <c r="R603" s="49" t="s">
        <v>217</v>
      </c>
    </row>
    <row r="604" spans="1:18">
      <c r="A604" s="49">
        <v>6</v>
      </c>
      <c r="B604" s="49" t="s">
        <v>187</v>
      </c>
      <c r="C604" s="49" t="s">
        <v>239</v>
      </c>
      <c r="D604" s="50" t="s">
        <v>240</v>
      </c>
      <c r="E604" s="51" t="s">
        <v>241</v>
      </c>
      <c r="F604" s="55" t="s">
        <v>242</v>
      </c>
      <c r="G604" s="52" t="s">
        <v>419</v>
      </c>
      <c r="H604" s="52" t="s">
        <v>818</v>
      </c>
      <c r="I604" s="53" t="s">
        <v>255</v>
      </c>
      <c r="J604" s="53" t="s">
        <v>518</v>
      </c>
      <c r="K604" s="54" t="s">
        <v>257</v>
      </c>
      <c r="L604" s="49" t="s">
        <v>197</v>
      </c>
      <c r="M604" s="49" t="s">
        <v>197</v>
      </c>
      <c r="N604" s="49" t="s">
        <v>246</v>
      </c>
      <c r="O604" s="49" t="s">
        <v>247</v>
      </c>
      <c r="P604" s="54" t="s">
        <v>200</v>
      </c>
      <c r="Q604" s="49" t="s">
        <v>201</v>
      </c>
      <c r="R604" s="49" t="s">
        <v>217</v>
      </c>
    </row>
    <row r="605" spans="1:18">
      <c r="A605" s="49">
        <v>7</v>
      </c>
      <c r="B605" s="49" t="s">
        <v>187</v>
      </c>
      <c r="C605" s="49" t="s">
        <v>375</v>
      </c>
      <c r="D605" s="50" t="s">
        <v>189</v>
      </c>
      <c r="E605" s="51" t="s">
        <v>231</v>
      </c>
      <c r="F605" s="55" t="s">
        <v>376</v>
      </c>
      <c r="G605" s="52" t="s">
        <v>411</v>
      </c>
      <c r="H605" s="52" t="s">
        <v>818</v>
      </c>
      <c r="I605" s="53" t="s">
        <v>300</v>
      </c>
      <c r="J605" s="53" t="s">
        <v>412</v>
      </c>
      <c r="K605" s="49" t="s">
        <v>227</v>
      </c>
      <c r="L605" s="49" t="s">
        <v>197</v>
      </c>
      <c r="M605" s="49" t="s">
        <v>197</v>
      </c>
      <c r="N605" s="49" t="s">
        <v>246</v>
      </c>
      <c r="O605" s="49" t="s">
        <v>379</v>
      </c>
      <c r="P605" s="54" t="s">
        <v>200</v>
      </c>
      <c r="Q605" s="49" t="s">
        <v>201</v>
      </c>
      <c r="R605" s="49" t="s">
        <v>217</v>
      </c>
    </row>
    <row r="606" spans="1:18">
      <c r="A606" s="49">
        <v>8</v>
      </c>
      <c r="B606" s="49" t="s">
        <v>187</v>
      </c>
      <c r="C606" s="49" t="s">
        <v>375</v>
      </c>
      <c r="D606" s="50" t="s">
        <v>189</v>
      </c>
      <c r="E606" s="51" t="s">
        <v>231</v>
      </c>
      <c r="F606" s="55" t="s">
        <v>376</v>
      </c>
      <c r="G606" s="52" t="s">
        <v>411</v>
      </c>
      <c r="H606" s="52" t="s">
        <v>818</v>
      </c>
      <c r="I606" s="53" t="s">
        <v>300</v>
      </c>
      <c r="J606" s="53" t="s">
        <v>455</v>
      </c>
      <c r="K606" s="49" t="s">
        <v>196</v>
      </c>
      <c r="L606" s="49" t="s">
        <v>197</v>
      </c>
      <c r="M606" s="49" t="s">
        <v>197</v>
      </c>
      <c r="N606" s="49" t="s">
        <v>246</v>
      </c>
      <c r="O606" s="49" t="s">
        <v>379</v>
      </c>
      <c r="P606" s="54" t="s">
        <v>200</v>
      </c>
      <c r="Q606" s="49" t="s">
        <v>201</v>
      </c>
      <c r="R606" s="49" t="s">
        <v>217</v>
      </c>
    </row>
    <row r="607" spans="1:18">
      <c r="A607" s="49">
        <v>9</v>
      </c>
      <c r="B607" s="49" t="s">
        <v>187</v>
      </c>
      <c r="C607" s="49" t="s">
        <v>375</v>
      </c>
      <c r="D607" s="50" t="s">
        <v>189</v>
      </c>
      <c r="E607" s="51" t="s">
        <v>231</v>
      </c>
      <c r="F607" s="55" t="s">
        <v>376</v>
      </c>
      <c r="G607" s="52" t="s">
        <v>377</v>
      </c>
      <c r="H607" s="52" t="s">
        <v>818</v>
      </c>
      <c r="I607" s="53" t="s">
        <v>298</v>
      </c>
      <c r="J607" s="53" t="s">
        <v>416</v>
      </c>
      <c r="K607" s="54" t="s">
        <v>196</v>
      </c>
      <c r="L607" s="49" t="s">
        <v>197</v>
      </c>
      <c r="M607" s="49" t="s">
        <v>197</v>
      </c>
      <c r="N607" s="49" t="s">
        <v>246</v>
      </c>
      <c r="O607" s="49" t="s">
        <v>379</v>
      </c>
      <c r="P607" s="54" t="s">
        <v>819</v>
      </c>
      <c r="Q607" s="49" t="s">
        <v>201</v>
      </c>
      <c r="R607" s="49" t="s">
        <v>217</v>
      </c>
    </row>
    <row r="608" spans="1:18">
      <c r="A608" s="49">
        <v>10</v>
      </c>
      <c r="B608" s="49" t="s">
        <v>187</v>
      </c>
      <c r="C608" s="49" t="s">
        <v>218</v>
      </c>
      <c r="D608" s="50" t="s">
        <v>219</v>
      </c>
      <c r="E608" s="51" t="s">
        <v>190</v>
      </c>
      <c r="F608" s="52" t="s">
        <v>220</v>
      </c>
      <c r="G608" s="52" t="s">
        <v>221</v>
      </c>
      <c r="H608" s="52" t="s">
        <v>818</v>
      </c>
      <c r="I608" s="53" t="s">
        <v>298</v>
      </c>
      <c r="J608" s="53" t="s">
        <v>366</v>
      </c>
      <c r="K608" s="49" t="s">
        <v>295</v>
      </c>
      <c r="L608" s="49" t="s">
        <v>197</v>
      </c>
      <c r="M608" s="49" t="s">
        <v>197</v>
      </c>
      <c r="N608" s="49" t="s">
        <v>198</v>
      </c>
      <c r="O608" s="49" t="s">
        <v>225</v>
      </c>
      <c r="P608" s="54" t="s">
        <v>200</v>
      </c>
      <c r="Q608" s="49" t="s">
        <v>201</v>
      </c>
      <c r="R608" s="49" t="s">
        <v>217</v>
      </c>
    </row>
    <row r="609" spans="1:18">
      <c r="A609" s="49">
        <v>11</v>
      </c>
      <c r="B609" s="49" t="s">
        <v>187</v>
      </c>
      <c r="C609" s="49" t="s">
        <v>188</v>
      </c>
      <c r="D609" s="50" t="s">
        <v>189</v>
      </c>
      <c r="E609" s="51" t="s">
        <v>190</v>
      </c>
      <c r="F609" s="52" t="s">
        <v>191</v>
      </c>
      <c r="G609" s="52" t="s">
        <v>820</v>
      </c>
      <c r="H609" s="52" t="s">
        <v>821</v>
      </c>
      <c r="I609" s="53" t="s">
        <v>204</v>
      </c>
      <c r="J609" s="53" t="s">
        <v>290</v>
      </c>
      <c r="K609" s="49" t="s">
        <v>194</v>
      </c>
      <c r="L609" s="49" t="s">
        <v>197</v>
      </c>
      <c r="M609" s="49" t="s">
        <v>197</v>
      </c>
      <c r="N609" s="49" t="s">
        <v>198</v>
      </c>
      <c r="O609" s="49" t="s">
        <v>199</v>
      </c>
      <c r="P609" s="54" t="s">
        <v>200</v>
      </c>
      <c r="Q609" s="49" t="s">
        <v>201</v>
      </c>
      <c r="R609" s="49" t="s">
        <v>202</v>
      </c>
    </row>
    <row r="610" spans="1:18">
      <c r="A610" s="49">
        <v>12</v>
      </c>
      <c r="B610" s="49" t="s">
        <v>187</v>
      </c>
      <c r="C610" s="49" t="s">
        <v>188</v>
      </c>
      <c r="D610" s="50" t="s">
        <v>189</v>
      </c>
      <c r="E610" s="51" t="s">
        <v>190</v>
      </c>
      <c r="F610" s="52" t="s">
        <v>191</v>
      </c>
      <c r="G610" s="52" t="s">
        <v>251</v>
      </c>
      <c r="H610" s="52" t="s">
        <v>821</v>
      </c>
      <c r="I610" s="53" t="s">
        <v>204</v>
      </c>
      <c r="J610" s="53" t="s">
        <v>317</v>
      </c>
      <c r="K610" s="49" t="s">
        <v>194</v>
      </c>
      <c r="L610" s="49" t="s">
        <v>197</v>
      </c>
      <c r="M610" s="49" t="s">
        <v>197</v>
      </c>
      <c r="N610" s="49" t="s">
        <v>198</v>
      </c>
      <c r="O610" s="49" t="s">
        <v>199</v>
      </c>
      <c r="P610" s="54" t="s">
        <v>822</v>
      </c>
      <c r="Q610" s="49" t="s">
        <v>201</v>
      </c>
      <c r="R610" s="49" t="s">
        <v>202</v>
      </c>
    </row>
    <row r="611" spans="1:18">
      <c r="A611" s="49">
        <v>13</v>
      </c>
      <c r="B611" s="49" t="s">
        <v>187</v>
      </c>
      <c r="C611" s="49" t="s">
        <v>206</v>
      </c>
      <c r="D611" s="50" t="s">
        <v>207</v>
      </c>
      <c r="E611" s="51" t="s">
        <v>208</v>
      </c>
      <c r="F611" s="55" t="s">
        <v>209</v>
      </c>
      <c r="G611" s="52" t="s">
        <v>823</v>
      </c>
      <c r="H611" s="52" t="s">
        <v>821</v>
      </c>
      <c r="I611" s="53" t="s">
        <v>276</v>
      </c>
      <c r="J611" s="53" t="s">
        <v>824</v>
      </c>
      <c r="K611" s="49" t="s">
        <v>258</v>
      </c>
      <c r="L611" s="49" t="s">
        <v>197</v>
      </c>
      <c r="M611" s="49" t="s">
        <v>197</v>
      </c>
      <c r="N611" s="49" t="s">
        <v>215</v>
      </c>
      <c r="O611" s="49" t="s">
        <v>216</v>
      </c>
      <c r="P611" s="54" t="s">
        <v>200</v>
      </c>
      <c r="Q611" s="49" t="s">
        <v>201</v>
      </c>
      <c r="R611" s="49" t="s">
        <v>217</v>
      </c>
    </row>
    <row r="612" spans="1:18">
      <c r="A612" s="49">
        <v>14</v>
      </c>
      <c r="B612" s="49" t="s">
        <v>187</v>
      </c>
      <c r="C612" s="49" t="s">
        <v>261</v>
      </c>
      <c r="D612" s="50" t="s">
        <v>189</v>
      </c>
      <c r="E612" s="51" t="s">
        <v>262</v>
      </c>
      <c r="F612" s="52" t="s">
        <v>263</v>
      </c>
      <c r="G612" s="52" t="s">
        <v>825</v>
      </c>
      <c r="H612" s="52" t="s">
        <v>826</v>
      </c>
      <c r="I612" s="53" t="s">
        <v>234</v>
      </c>
      <c r="J612" s="53" t="s">
        <v>827</v>
      </c>
      <c r="K612" s="49" t="s">
        <v>315</v>
      </c>
      <c r="L612" s="49" t="s">
        <v>197</v>
      </c>
      <c r="M612" s="49" t="s">
        <v>197</v>
      </c>
      <c r="N612" s="49" t="s">
        <v>198</v>
      </c>
      <c r="O612" s="49" t="s">
        <v>266</v>
      </c>
      <c r="P612" s="54" t="s">
        <v>200</v>
      </c>
      <c r="Q612" s="49" t="s">
        <v>201</v>
      </c>
      <c r="R612" s="49" t="s">
        <v>217</v>
      </c>
    </row>
    <row r="613" spans="1:18">
      <c r="A613" s="49">
        <v>15</v>
      </c>
      <c r="B613" s="49" t="s">
        <v>187</v>
      </c>
      <c r="C613" s="49" t="s">
        <v>239</v>
      </c>
      <c r="D613" s="50" t="s">
        <v>240</v>
      </c>
      <c r="E613" s="51" t="s">
        <v>241</v>
      </c>
      <c r="F613" s="55" t="s">
        <v>242</v>
      </c>
      <c r="G613" s="52" t="s">
        <v>243</v>
      </c>
      <c r="H613" s="52" t="s">
        <v>826</v>
      </c>
      <c r="I613" s="53" t="s">
        <v>362</v>
      </c>
      <c r="J613" s="53" t="s">
        <v>244</v>
      </c>
      <c r="K613" s="49" t="s">
        <v>307</v>
      </c>
      <c r="L613" s="49" t="s">
        <v>197</v>
      </c>
      <c r="M613" s="49" t="s">
        <v>197</v>
      </c>
      <c r="N613" s="49" t="s">
        <v>246</v>
      </c>
      <c r="O613" s="49" t="s">
        <v>247</v>
      </c>
      <c r="P613" s="54" t="s">
        <v>200</v>
      </c>
      <c r="Q613" s="49" t="s">
        <v>201</v>
      </c>
      <c r="R613" s="49" t="s">
        <v>217</v>
      </c>
    </row>
    <row r="614" spans="1:18">
      <c r="A614" s="49">
        <v>16</v>
      </c>
      <c r="B614" s="49" t="s">
        <v>187</v>
      </c>
      <c r="C614" s="49" t="s">
        <v>206</v>
      </c>
      <c r="D614" s="50" t="s">
        <v>207</v>
      </c>
      <c r="E614" s="51" t="s">
        <v>208</v>
      </c>
      <c r="F614" s="55" t="s">
        <v>209</v>
      </c>
      <c r="G614" s="52" t="s">
        <v>297</v>
      </c>
      <c r="H614" s="52" t="s">
        <v>826</v>
      </c>
      <c r="I614" s="53" t="s">
        <v>383</v>
      </c>
      <c r="J614" s="53" t="s">
        <v>828</v>
      </c>
      <c r="K614" s="49" t="s">
        <v>295</v>
      </c>
      <c r="L614" s="49" t="s">
        <v>214</v>
      </c>
      <c r="M614" s="49" t="s">
        <v>197</v>
      </c>
      <c r="N614" s="49" t="s">
        <v>215</v>
      </c>
      <c r="O614" s="49" t="s">
        <v>216</v>
      </c>
      <c r="P614" s="54" t="s">
        <v>200</v>
      </c>
      <c r="Q614" s="49" t="s">
        <v>201</v>
      </c>
      <c r="R614" s="49" t="s">
        <v>217</v>
      </c>
    </row>
    <row r="615" spans="1:18">
      <c r="A615" s="49">
        <v>17</v>
      </c>
      <c r="B615" s="49" t="s">
        <v>187</v>
      </c>
      <c r="C615" s="49" t="s">
        <v>206</v>
      </c>
      <c r="D615" s="50" t="s">
        <v>207</v>
      </c>
      <c r="E615" s="51" t="s">
        <v>208</v>
      </c>
      <c r="F615" s="55" t="s">
        <v>209</v>
      </c>
      <c r="G615" s="52" t="s">
        <v>297</v>
      </c>
      <c r="H615" s="52" t="s">
        <v>826</v>
      </c>
      <c r="I615" s="53" t="s">
        <v>383</v>
      </c>
      <c r="J615" s="53" t="s">
        <v>301</v>
      </c>
      <c r="K615" s="49" t="s">
        <v>295</v>
      </c>
      <c r="L615" s="49" t="s">
        <v>214</v>
      </c>
      <c r="M615" s="49" t="s">
        <v>197</v>
      </c>
      <c r="N615" s="49" t="s">
        <v>215</v>
      </c>
      <c r="O615" s="49" t="s">
        <v>216</v>
      </c>
      <c r="P615" s="54" t="s">
        <v>200</v>
      </c>
      <c r="Q615" s="49" t="s">
        <v>201</v>
      </c>
      <c r="R615" s="49" t="s">
        <v>217</v>
      </c>
    </row>
    <row r="616" spans="1:18">
      <c r="A616" s="49">
        <v>18</v>
      </c>
      <c r="B616" s="49" t="s">
        <v>187</v>
      </c>
      <c r="C616" s="49" t="s">
        <v>239</v>
      </c>
      <c r="D616" s="50" t="s">
        <v>240</v>
      </c>
      <c r="E616" s="51" t="s">
        <v>241</v>
      </c>
      <c r="F616" s="55" t="s">
        <v>242</v>
      </c>
      <c r="G616" s="52" t="s">
        <v>396</v>
      </c>
      <c r="H616" s="52" t="s">
        <v>826</v>
      </c>
      <c r="I616" s="53" t="s">
        <v>257</v>
      </c>
      <c r="J616" s="53" t="s">
        <v>553</v>
      </c>
      <c r="K616" s="49" t="s">
        <v>300</v>
      </c>
      <c r="L616" s="49" t="s">
        <v>197</v>
      </c>
      <c r="M616" s="49" t="s">
        <v>197</v>
      </c>
      <c r="N616" s="49" t="s">
        <v>246</v>
      </c>
      <c r="O616" s="49" t="s">
        <v>247</v>
      </c>
      <c r="P616" s="54" t="s">
        <v>200</v>
      </c>
      <c r="Q616" s="49" t="s">
        <v>201</v>
      </c>
      <c r="R616" s="49" t="s">
        <v>217</v>
      </c>
    </row>
    <row r="617" spans="1:18">
      <c r="A617" s="49">
        <v>19</v>
      </c>
      <c r="B617" s="49" t="s">
        <v>187</v>
      </c>
      <c r="C617" s="49" t="s">
        <v>218</v>
      </c>
      <c r="D617" s="50" t="s">
        <v>219</v>
      </c>
      <c r="E617" s="51" t="s">
        <v>190</v>
      </c>
      <c r="F617" s="52" t="s">
        <v>220</v>
      </c>
      <c r="G617" s="52" t="s">
        <v>221</v>
      </c>
      <c r="H617" s="52" t="s">
        <v>826</v>
      </c>
      <c r="I617" s="53" t="s">
        <v>245</v>
      </c>
      <c r="J617" s="53" t="s">
        <v>829</v>
      </c>
      <c r="K617" s="49" t="s">
        <v>194</v>
      </c>
      <c r="L617" s="49" t="s">
        <v>197</v>
      </c>
      <c r="M617" s="49" t="s">
        <v>197</v>
      </c>
      <c r="N617" s="49" t="s">
        <v>198</v>
      </c>
      <c r="O617" s="49" t="s">
        <v>225</v>
      </c>
      <c r="P617" s="54" t="s">
        <v>200</v>
      </c>
      <c r="Q617" s="49" t="s">
        <v>201</v>
      </c>
      <c r="R617" s="49" t="s">
        <v>217</v>
      </c>
    </row>
    <row r="618" spans="1:18">
      <c r="A618" s="49">
        <v>20</v>
      </c>
      <c r="B618" s="49" t="s">
        <v>187</v>
      </c>
      <c r="C618" s="49" t="s">
        <v>188</v>
      </c>
      <c r="D618" s="50" t="s">
        <v>189</v>
      </c>
      <c r="E618" s="51" t="s">
        <v>190</v>
      </c>
      <c r="F618" s="52" t="s">
        <v>191</v>
      </c>
      <c r="G618" s="52" t="s">
        <v>404</v>
      </c>
      <c r="H618" s="52" t="s">
        <v>826</v>
      </c>
      <c r="I618" s="53" t="s">
        <v>270</v>
      </c>
      <c r="J618" s="53" t="s">
        <v>830</v>
      </c>
      <c r="K618" s="49" t="s">
        <v>196</v>
      </c>
      <c r="L618" s="49" t="s">
        <v>214</v>
      </c>
      <c r="M618" s="49" t="s">
        <v>197</v>
      </c>
      <c r="N618" s="49" t="s">
        <v>198</v>
      </c>
      <c r="O618" s="49" t="s">
        <v>199</v>
      </c>
      <c r="P618" s="54" t="s">
        <v>200</v>
      </c>
      <c r="Q618" s="49" t="s">
        <v>228</v>
      </c>
      <c r="R618" s="54" t="s">
        <v>200</v>
      </c>
    </row>
    <row r="619" spans="1:18">
      <c r="A619" s="49">
        <v>21</v>
      </c>
      <c r="B619" s="49" t="s">
        <v>187</v>
      </c>
      <c r="C619" s="49" t="s">
        <v>291</v>
      </c>
      <c r="D619" s="50" t="s">
        <v>207</v>
      </c>
      <c r="E619" s="51" t="s">
        <v>241</v>
      </c>
      <c r="F619" s="52" t="s">
        <v>292</v>
      </c>
      <c r="G619" s="52" t="s">
        <v>831</v>
      </c>
      <c r="H619" s="52" t="s">
        <v>826</v>
      </c>
      <c r="I619" s="53" t="s">
        <v>354</v>
      </c>
      <c r="J619" s="53" t="s">
        <v>829</v>
      </c>
      <c r="K619" s="54" t="s">
        <v>295</v>
      </c>
      <c r="L619" s="49" t="s">
        <v>197</v>
      </c>
      <c r="M619" s="49" t="s">
        <v>197</v>
      </c>
      <c r="N619" s="49" t="s">
        <v>198</v>
      </c>
      <c r="O619" s="49" t="s">
        <v>296</v>
      </c>
      <c r="P619" s="54" t="s">
        <v>200</v>
      </c>
      <c r="Q619" s="49" t="s">
        <v>201</v>
      </c>
      <c r="R619" s="49" t="s">
        <v>217</v>
      </c>
    </row>
    <row r="620" spans="1:18">
      <c r="A620" s="49">
        <v>22</v>
      </c>
      <c r="B620" s="49" t="s">
        <v>187</v>
      </c>
      <c r="C620" s="49" t="s">
        <v>239</v>
      </c>
      <c r="D620" s="50" t="s">
        <v>240</v>
      </c>
      <c r="E620" s="51" t="s">
        <v>241</v>
      </c>
      <c r="F620" s="55" t="s">
        <v>242</v>
      </c>
      <c r="G620" s="52" t="s">
        <v>254</v>
      </c>
      <c r="H620" s="52" t="s">
        <v>826</v>
      </c>
      <c r="I620" s="53" t="s">
        <v>354</v>
      </c>
      <c r="J620" s="53" t="s">
        <v>832</v>
      </c>
      <c r="K620" s="49" t="s">
        <v>295</v>
      </c>
      <c r="L620" s="49" t="s">
        <v>197</v>
      </c>
      <c r="M620" s="49" t="s">
        <v>197</v>
      </c>
      <c r="N620" s="49" t="s">
        <v>246</v>
      </c>
      <c r="O620" s="49" t="s">
        <v>247</v>
      </c>
      <c r="P620" s="54" t="s">
        <v>200</v>
      </c>
      <c r="Q620" s="49" t="s">
        <v>228</v>
      </c>
      <c r="R620" s="54" t="s">
        <v>200</v>
      </c>
    </row>
    <row r="621" spans="1:18">
      <c r="A621" s="49">
        <v>23</v>
      </c>
      <c r="B621" s="49" t="s">
        <v>187</v>
      </c>
      <c r="C621" s="49" t="s">
        <v>291</v>
      </c>
      <c r="D621" s="50" t="s">
        <v>207</v>
      </c>
      <c r="E621" s="51" t="s">
        <v>241</v>
      </c>
      <c r="F621" s="52" t="s">
        <v>292</v>
      </c>
      <c r="G621" s="52" t="s">
        <v>833</v>
      </c>
      <c r="H621" s="52" t="s">
        <v>826</v>
      </c>
      <c r="I621" s="53" t="s">
        <v>354</v>
      </c>
      <c r="J621" s="53" t="s">
        <v>829</v>
      </c>
      <c r="K621" s="49" t="s">
        <v>295</v>
      </c>
      <c r="L621" s="49" t="s">
        <v>197</v>
      </c>
      <c r="M621" s="49" t="s">
        <v>197</v>
      </c>
      <c r="N621" s="49" t="s">
        <v>198</v>
      </c>
      <c r="O621" s="49" t="s">
        <v>296</v>
      </c>
      <c r="P621" s="54" t="s">
        <v>200</v>
      </c>
      <c r="Q621" s="49" t="s">
        <v>201</v>
      </c>
      <c r="R621" s="49" t="s">
        <v>217</v>
      </c>
    </row>
    <row r="622" spans="1:18">
      <c r="A622" s="49">
        <v>24</v>
      </c>
      <c r="B622" s="49" t="s">
        <v>187</v>
      </c>
      <c r="C622" s="49" t="s">
        <v>319</v>
      </c>
      <c r="D622" s="50" t="s">
        <v>320</v>
      </c>
      <c r="E622" s="51" t="s">
        <v>303</v>
      </c>
      <c r="F622" s="55" t="s">
        <v>321</v>
      </c>
      <c r="G622" s="52" t="s">
        <v>350</v>
      </c>
      <c r="H622" s="52" t="s">
        <v>826</v>
      </c>
      <c r="I622" s="53" t="s">
        <v>289</v>
      </c>
      <c r="J622" s="53" t="s">
        <v>834</v>
      </c>
      <c r="K622" s="49" t="s">
        <v>300</v>
      </c>
      <c r="L622" s="49" t="s">
        <v>197</v>
      </c>
      <c r="M622" s="49" t="s">
        <v>197</v>
      </c>
      <c r="N622" s="49" t="s">
        <v>324</v>
      </c>
      <c r="O622" s="49" t="s">
        <v>325</v>
      </c>
      <c r="P622" s="54" t="s">
        <v>200</v>
      </c>
      <c r="Q622" s="49" t="s">
        <v>201</v>
      </c>
      <c r="R622" s="49" t="s">
        <v>217</v>
      </c>
    </row>
    <row r="623" spans="1:18">
      <c r="A623" s="49">
        <v>25</v>
      </c>
      <c r="B623" s="49" t="s">
        <v>187</v>
      </c>
      <c r="C623" s="49" t="s">
        <v>218</v>
      </c>
      <c r="D623" s="50" t="s">
        <v>219</v>
      </c>
      <c r="E623" s="51" t="s">
        <v>190</v>
      </c>
      <c r="F623" s="52" t="s">
        <v>220</v>
      </c>
      <c r="G623" s="52" t="s">
        <v>221</v>
      </c>
      <c r="H623" s="52" t="s">
        <v>835</v>
      </c>
      <c r="I623" s="53" t="s">
        <v>314</v>
      </c>
      <c r="J623" s="53" t="s">
        <v>829</v>
      </c>
      <c r="K623" s="54" t="s">
        <v>315</v>
      </c>
      <c r="L623" s="49" t="s">
        <v>197</v>
      </c>
      <c r="M623" s="49" t="s">
        <v>197</v>
      </c>
      <c r="N623" s="49" t="s">
        <v>198</v>
      </c>
      <c r="O623" s="49" t="s">
        <v>225</v>
      </c>
      <c r="P623" s="54" t="s">
        <v>200</v>
      </c>
      <c r="Q623" s="49" t="s">
        <v>228</v>
      </c>
      <c r="R623" s="54" t="s">
        <v>200</v>
      </c>
    </row>
    <row r="624" spans="1:18">
      <c r="A624" s="49">
        <v>26</v>
      </c>
      <c r="B624" s="49" t="s">
        <v>187</v>
      </c>
      <c r="C624" s="49" t="s">
        <v>206</v>
      </c>
      <c r="D624" s="50" t="s">
        <v>207</v>
      </c>
      <c r="E624" s="51" t="s">
        <v>208</v>
      </c>
      <c r="F624" s="55" t="s">
        <v>209</v>
      </c>
      <c r="G624" s="52" t="s">
        <v>823</v>
      </c>
      <c r="H624" s="52" t="s">
        <v>835</v>
      </c>
      <c r="I624" s="53" t="s">
        <v>204</v>
      </c>
      <c r="J624" s="53" t="s">
        <v>824</v>
      </c>
      <c r="K624" s="49" t="s">
        <v>260</v>
      </c>
      <c r="L624" s="49" t="s">
        <v>214</v>
      </c>
      <c r="M624" s="49" t="s">
        <v>197</v>
      </c>
      <c r="N624" s="49" t="s">
        <v>215</v>
      </c>
      <c r="O624" s="49" t="s">
        <v>216</v>
      </c>
      <c r="P624" s="54" t="s">
        <v>200</v>
      </c>
      <c r="Q624" s="49" t="s">
        <v>201</v>
      </c>
      <c r="R624" s="49" t="s">
        <v>217</v>
      </c>
    </row>
    <row r="625" spans="1:18">
      <c r="A625" s="49">
        <v>27</v>
      </c>
      <c r="B625" s="49" t="s">
        <v>187</v>
      </c>
      <c r="C625" s="49" t="s">
        <v>319</v>
      </c>
      <c r="D625" s="50" t="s">
        <v>320</v>
      </c>
      <c r="E625" s="51" t="s">
        <v>303</v>
      </c>
      <c r="F625" s="55" t="s">
        <v>321</v>
      </c>
      <c r="G625" s="52" t="s">
        <v>372</v>
      </c>
      <c r="H625" s="52" t="s">
        <v>835</v>
      </c>
      <c r="I625" s="53" t="s">
        <v>383</v>
      </c>
      <c r="J625" s="53" t="s">
        <v>406</v>
      </c>
      <c r="K625" s="49" t="s">
        <v>245</v>
      </c>
      <c r="L625" s="49" t="s">
        <v>197</v>
      </c>
      <c r="M625" s="49" t="s">
        <v>197</v>
      </c>
      <c r="N625" s="49" t="s">
        <v>324</v>
      </c>
      <c r="O625" s="49" t="s">
        <v>325</v>
      </c>
      <c r="P625" s="54" t="s">
        <v>200</v>
      </c>
      <c r="Q625" s="49" t="s">
        <v>201</v>
      </c>
      <c r="R625" s="49" t="s">
        <v>217</v>
      </c>
    </row>
    <row r="626" spans="1:18">
      <c r="A626" s="49">
        <v>28</v>
      </c>
      <c r="B626" s="49" t="s">
        <v>187</v>
      </c>
      <c r="C626" s="49" t="s">
        <v>319</v>
      </c>
      <c r="D626" s="50" t="s">
        <v>320</v>
      </c>
      <c r="E626" s="51" t="s">
        <v>303</v>
      </c>
      <c r="F626" s="55" t="s">
        <v>321</v>
      </c>
      <c r="G626" s="52" t="s">
        <v>372</v>
      </c>
      <c r="H626" s="52" t="s">
        <v>835</v>
      </c>
      <c r="I626" s="53" t="s">
        <v>300</v>
      </c>
      <c r="J626" s="53" t="s">
        <v>836</v>
      </c>
      <c r="K626" s="49" t="s">
        <v>300</v>
      </c>
      <c r="L626" s="49" t="s">
        <v>197</v>
      </c>
      <c r="M626" s="49" t="s">
        <v>197</v>
      </c>
      <c r="N626" s="49" t="s">
        <v>324</v>
      </c>
      <c r="O626" s="49" t="s">
        <v>325</v>
      </c>
      <c r="P626" s="54" t="s">
        <v>200</v>
      </c>
      <c r="Q626" s="49" t="s">
        <v>201</v>
      </c>
      <c r="R626" s="49" t="s">
        <v>217</v>
      </c>
    </row>
    <row r="627" spans="1:18">
      <c r="A627" s="49">
        <v>29</v>
      </c>
      <c r="B627" s="49" t="s">
        <v>187</v>
      </c>
      <c r="C627" s="49" t="s">
        <v>206</v>
      </c>
      <c r="D627" s="50" t="s">
        <v>207</v>
      </c>
      <c r="E627" s="51" t="s">
        <v>208</v>
      </c>
      <c r="F627" s="55" t="s">
        <v>209</v>
      </c>
      <c r="G627" s="52" t="s">
        <v>414</v>
      </c>
      <c r="H627" s="52" t="s">
        <v>835</v>
      </c>
      <c r="I627" s="53" t="s">
        <v>257</v>
      </c>
      <c r="J627" s="53" t="s">
        <v>476</v>
      </c>
      <c r="K627" s="49" t="s">
        <v>300</v>
      </c>
      <c r="L627" s="49" t="s">
        <v>197</v>
      </c>
      <c r="M627" s="49" t="s">
        <v>214</v>
      </c>
      <c r="N627" s="49" t="s">
        <v>215</v>
      </c>
      <c r="O627" s="49" t="s">
        <v>216</v>
      </c>
      <c r="P627" s="54" t="s">
        <v>200</v>
      </c>
      <c r="Q627" s="49" t="s">
        <v>201</v>
      </c>
      <c r="R627" s="49" t="s">
        <v>217</v>
      </c>
    </row>
    <row r="628" spans="1:18">
      <c r="A628" s="49">
        <v>30</v>
      </c>
      <c r="B628" s="49" t="s">
        <v>187</v>
      </c>
      <c r="C628" s="49" t="s">
        <v>206</v>
      </c>
      <c r="D628" s="50" t="s">
        <v>207</v>
      </c>
      <c r="E628" s="51" t="s">
        <v>208</v>
      </c>
      <c r="F628" s="55" t="s">
        <v>209</v>
      </c>
      <c r="G628" s="52" t="s">
        <v>210</v>
      </c>
      <c r="H628" s="52" t="s">
        <v>835</v>
      </c>
      <c r="I628" s="53" t="s">
        <v>257</v>
      </c>
      <c r="J628" s="53" t="s">
        <v>811</v>
      </c>
      <c r="K628" s="49" t="s">
        <v>300</v>
      </c>
      <c r="L628" s="49" t="s">
        <v>197</v>
      </c>
      <c r="M628" s="49" t="s">
        <v>197</v>
      </c>
      <c r="N628" s="49" t="s">
        <v>215</v>
      </c>
      <c r="O628" s="49" t="s">
        <v>216</v>
      </c>
      <c r="P628" s="54" t="s">
        <v>200</v>
      </c>
      <c r="Q628" s="49" t="s">
        <v>201</v>
      </c>
      <c r="R628" s="49" t="s">
        <v>217</v>
      </c>
    </row>
    <row r="629" spans="1:18">
      <c r="A629" s="49">
        <v>31</v>
      </c>
      <c r="B629" s="49" t="s">
        <v>187</v>
      </c>
      <c r="C629" s="49" t="s">
        <v>206</v>
      </c>
      <c r="D629" s="50" t="s">
        <v>207</v>
      </c>
      <c r="E629" s="51" t="s">
        <v>208</v>
      </c>
      <c r="F629" s="55" t="s">
        <v>209</v>
      </c>
      <c r="G629" s="52" t="s">
        <v>210</v>
      </c>
      <c r="H629" s="52" t="s">
        <v>835</v>
      </c>
      <c r="I629" s="53" t="s">
        <v>257</v>
      </c>
      <c r="J629" s="53" t="s">
        <v>811</v>
      </c>
      <c r="K629" s="49" t="s">
        <v>300</v>
      </c>
      <c r="L629" s="49" t="s">
        <v>197</v>
      </c>
      <c r="M629" s="49" t="s">
        <v>197</v>
      </c>
      <c r="N629" s="49" t="s">
        <v>215</v>
      </c>
      <c r="O629" s="49" t="s">
        <v>216</v>
      </c>
      <c r="P629" s="54" t="s">
        <v>200</v>
      </c>
      <c r="Q629" s="49" t="s">
        <v>201</v>
      </c>
      <c r="R629" s="49" t="s">
        <v>217</v>
      </c>
    </row>
    <row r="630" spans="1:18">
      <c r="A630" s="49">
        <v>32</v>
      </c>
      <c r="B630" s="49" t="s">
        <v>187</v>
      </c>
      <c r="C630" s="49" t="s">
        <v>218</v>
      </c>
      <c r="D630" s="50" t="s">
        <v>219</v>
      </c>
      <c r="E630" s="51" t="s">
        <v>190</v>
      </c>
      <c r="F630" s="52" t="s">
        <v>220</v>
      </c>
      <c r="G630" s="52" t="s">
        <v>221</v>
      </c>
      <c r="H630" s="52" t="s">
        <v>835</v>
      </c>
      <c r="I630" s="53" t="s">
        <v>245</v>
      </c>
      <c r="J630" s="53" t="s">
        <v>224</v>
      </c>
      <c r="K630" s="49" t="s">
        <v>295</v>
      </c>
      <c r="L630" s="49" t="s">
        <v>197</v>
      </c>
      <c r="M630" s="49" t="s">
        <v>197</v>
      </c>
      <c r="N630" s="49" t="s">
        <v>198</v>
      </c>
      <c r="O630" s="49" t="s">
        <v>225</v>
      </c>
      <c r="P630" s="54" t="s">
        <v>200</v>
      </c>
      <c r="Q630" s="49" t="s">
        <v>201</v>
      </c>
      <c r="R630" s="49" t="s">
        <v>217</v>
      </c>
    </row>
    <row r="631" spans="1:18">
      <c r="A631" s="49">
        <v>33</v>
      </c>
      <c r="B631" s="49" t="s">
        <v>187</v>
      </c>
      <c r="C631" s="49" t="s">
        <v>375</v>
      </c>
      <c r="D631" s="50" t="s">
        <v>189</v>
      </c>
      <c r="E631" s="51" t="s">
        <v>231</v>
      </c>
      <c r="F631" s="55" t="s">
        <v>376</v>
      </c>
      <c r="G631" s="52" t="s">
        <v>377</v>
      </c>
      <c r="H631" s="52" t="s">
        <v>835</v>
      </c>
      <c r="I631" s="53" t="s">
        <v>267</v>
      </c>
      <c r="J631" s="53" t="s">
        <v>275</v>
      </c>
      <c r="K631" s="49" t="s">
        <v>196</v>
      </c>
      <c r="L631" s="49" t="s">
        <v>197</v>
      </c>
      <c r="M631" s="49" t="s">
        <v>197</v>
      </c>
      <c r="N631" s="49" t="s">
        <v>246</v>
      </c>
      <c r="O631" s="49" t="s">
        <v>379</v>
      </c>
      <c r="P631" s="54" t="s">
        <v>200</v>
      </c>
      <c r="Q631" s="49" t="s">
        <v>228</v>
      </c>
      <c r="R631" s="54" t="s">
        <v>200</v>
      </c>
    </row>
    <row r="632" spans="1:18">
      <c r="A632" s="49">
        <v>34</v>
      </c>
      <c r="B632" s="49" t="s">
        <v>187</v>
      </c>
      <c r="C632" s="49" t="s">
        <v>188</v>
      </c>
      <c r="D632" s="50" t="s">
        <v>189</v>
      </c>
      <c r="E632" s="51" t="s">
        <v>190</v>
      </c>
      <c r="F632" s="52" t="s">
        <v>191</v>
      </c>
      <c r="G632" s="52" t="s">
        <v>192</v>
      </c>
      <c r="H632" s="52" t="s">
        <v>835</v>
      </c>
      <c r="I632" s="53" t="s">
        <v>354</v>
      </c>
      <c r="J632" s="53" t="s">
        <v>837</v>
      </c>
      <c r="K632" s="49" t="s">
        <v>307</v>
      </c>
      <c r="L632" s="49" t="s">
        <v>197</v>
      </c>
      <c r="M632" s="49" t="s">
        <v>197</v>
      </c>
      <c r="N632" s="49" t="s">
        <v>198</v>
      </c>
      <c r="O632" s="49" t="s">
        <v>199</v>
      </c>
      <c r="P632" s="54" t="s">
        <v>200</v>
      </c>
      <c r="Q632" s="49" t="s">
        <v>201</v>
      </c>
      <c r="R632" s="49" t="s">
        <v>202</v>
      </c>
    </row>
    <row r="633" spans="1:18">
      <c r="A633" s="49">
        <v>35</v>
      </c>
      <c r="B633" s="49" t="s">
        <v>187</v>
      </c>
      <c r="C633" s="49" t="s">
        <v>218</v>
      </c>
      <c r="D633" s="50" t="s">
        <v>219</v>
      </c>
      <c r="E633" s="51" t="s">
        <v>190</v>
      </c>
      <c r="F633" s="52" t="s">
        <v>220</v>
      </c>
      <c r="G633" s="52" t="s">
        <v>221</v>
      </c>
      <c r="H633" s="52" t="s">
        <v>835</v>
      </c>
      <c r="I633" s="53" t="s">
        <v>211</v>
      </c>
      <c r="J633" s="53" t="s">
        <v>226</v>
      </c>
      <c r="K633" s="49" t="s">
        <v>196</v>
      </c>
      <c r="L633" s="49" t="s">
        <v>214</v>
      </c>
      <c r="M633" s="49" t="s">
        <v>197</v>
      </c>
      <c r="N633" s="49" t="s">
        <v>198</v>
      </c>
      <c r="O633" s="49" t="s">
        <v>225</v>
      </c>
      <c r="P633" s="54" t="s">
        <v>200</v>
      </c>
      <c r="Q633" s="49" t="s">
        <v>228</v>
      </c>
      <c r="R633" s="54" t="s">
        <v>200</v>
      </c>
    </row>
    <row r="634" spans="1:18">
      <c r="A634" s="49">
        <v>36</v>
      </c>
      <c r="B634" s="49" t="s">
        <v>187</v>
      </c>
      <c r="C634" s="49" t="s">
        <v>291</v>
      </c>
      <c r="D634" s="50" t="s">
        <v>207</v>
      </c>
      <c r="E634" s="51" t="s">
        <v>241</v>
      </c>
      <c r="F634" s="52" t="s">
        <v>292</v>
      </c>
      <c r="G634" s="52" t="s">
        <v>293</v>
      </c>
      <c r="H634" s="52" t="s">
        <v>838</v>
      </c>
      <c r="I634" s="53" t="s">
        <v>339</v>
      </c>
      <c r="J634" s="53" t="s">
        <v>290</v>
      </c>
      <c r="K634" s="49" t="s">
        <v>307</v>
      </c>
      <c r="L634" s="49" t="s">
        <v>214</v>
      </c>
      <c r="M634" s="49" t="s">
        <v>197</v>
      </c>
      <c r="N634" s="49" t="s">
        <v>198</v>
      </c>
      <c r="O634" s="49" t="s">
        <v>296</v>
      </c>
      <c r="P634" s="54" t="s">
        <v>200</v>
      </c>
      <c r="Q634" s="49" t="s">
        <v>201</v>
      </c>
      <c r="R634" s="49" t="s">
        <v>217</v>
      </c>
    </row>
    <row r="635" spans="1:18">
      <c r="A635" s="49">
        <v>37</v>
      </c>
      <c r="B635" s="49" t="s">
        <v>187</v>
      </c>
      <c r="C635" s="49" t="s">
        <v>206</v>
      </c>
      <c r="D635" s="50" t="s">
        <v>207</v>
      </c>
      <c r="E635" s="51" t="s">
        <v>208</v>
      </c>
      <c r="F635" s="55" t="s">
        <v>209</v>
      </c>
      <c r="G635" s="52" t="s">
        <v>210</v>
      </c>
      <c r="H635" s="52" t="s">
        <v>838</v>
      </c>
      <c r="I635" s="53" t="s">
        <v>380</v>
      </c>
      <c r="J635" s="53" t="s">
        <v>714</v>
      </c>
      <c r="K635" s="49" t="s">
        <v>276</v>
      </c>
      <c r="L635" s="49" t="s">
        <v>197</v>
      </c>
      <c r="M635" s="49" t="s">
        <v>214</v>
      </c>
      <c r="N635" s="49" t="s">
        <v>215</v>
      </c>
      <c r="O635" s="49" t="s">
        <v>216</v>
      </c>
      <c r="P635" s="54" t="s">
        <v>200</v>
      </c>
      <c r="Q635" s="49" t="s">
        <v>201</v>
      </c>
      <c r="R635" s="49" t="s">
        <v>217</v>
      </c>
    </row>
    <row r="636" spans="1:18">
      <c r="A636" s="49">
        <v>38</v>
      </c>
      <c r="B636" s="49" t="s">
        <v>187</v>
      </c>
      <c r="C636" s="49" t="s">
        <v>239</v>
      </c>
      <c r="D636" s="50" t="s">
        <v>240</v>
      </c>
      <c r="E636" s="51" t="s">
        <v>241</v>
      </c>
      <c r="F636" s="55" t="s">
        <v>242</v>
      </c>
      <c r="G636" s="52" t="s">
        <v>396</v>
      </c>
      <c r="H636" s="52" t="s">
        <v>838</v>
      </c>
      <c r="I636" s="53" t="s">
        <v>362</v>
      </c>
      <c r="J636" s="53" t="s">
        <v>553</v>
      </c>
      <c r="K636" s="49" t="s">
        <v>300</v>
      </c>
      <c r="L636" s="49" t="s">
        <v>197</v>
      </c>
      <c r="M636" s="49" t="s">
        <v>197</v>
      </c>
      <c r="N636" s="49" t="s">
        <v>246</v>
      </c>
      <c r="O636" s="49" t="s">
        <v>247</v>
      </c>
      <c r="P636" s="54" t="s">
        <v>839</v>
      </c>
      <c r="Q636" s="49" t="s">
        <v>201</v>
      </c>
      <c r="R636" s="49" t="s">
        <v>217</v>
      </c>
    </row>
    <row r="637" spans="1:18">
      <c r="A637" s="49">
        <v>39</v>
      </c>
      <c r="B637" s="49" t="s">
        <v>187</v>
      </c>
      <c r="C637" s="49" t="s">
        <v>218</v>
      </c>
      <c r="D637" s="50" t="s">
        <v>219</v>
      </c>
      <c r="E637" s="51" t="s">
        <v>190</v>
      </c>
      <c r="F637" s="52" t="s">
        <v>220</v>
      </c>
      <c r="G637" s="52" t="s">
        <v>221</v>
      </c>
      <c r="H637" s="52" t="s">
        <v>838</v>
      </c>
      <c r="I637" s="53" t="s">
        <v>383</v>
      </c>
      <c r="J637" s="53" t="s">
        <v>224</v>
      </c>
      <c r="K637" s="49" t="s">
        <v>194</v>
      </c>
      <c r="L637" s="49" t="s">
        <v>197</v>
      </c>
      <c r="M637" s="49" t="s">
        <v>214</v>
      </c>
      <c r="N637" s="49" t="s">
        <v>198</v>
      </c>
      <c r="O637" s="49" t="s">
        <v>225</v>
      </c>
      <c r="P637" s="54" t="s">
        <v>200</v>
      </c>
      <c r="Q637" s="49" t="s">
        <v>201</v>
      </c>
      <c r="R637" s="49" t="s">
        <v>217</v>
      </c>
    </row>
    <row r="638" spans="1:18">
      <c r="A638" s="49">
        <v>40</v>
      </c>
      <c r="B638" s="49" t="s">
        <v>187</v>
      </c>
      <c r="C638" s="49" t="s">
        <v>239</v>
      </c>
      <c r="D638" s="50" t="s">
        <v>240</v>
      </c>
      <c r="E638" s="51" t="s">
        <v>241</v>
      </c>
      <c r="F638" s="55" t="s">
        <v>242</v>
      </c>
      <c r="G638" s="52" t="s">
        <v>243</v>
      </c>
      <c r="H638" s="52" t="s">
        <v>838</v>
      </c>
      <c r="I638" s="53" t="s">
        <v>383</v>
      </c>
      <c r="J638" s="53" t="s">
        <v>840</v>
      </c>
      <c r="K638" s="49" t="s">
        <v>300</v>
      </c>
      <c r="L638" s="49" t="s">
        <v>197</v>
      </c>
      <c r="M638" s="49" t="s">
        <v>197</v>
      </c>
      <c r="N638" s="49" t="s">
        <v>246</v>
      </c>
      <c r="O638" s="49" t="s">
        <v>247</v>
      </c>
      <c r="P638" s="54" t="s">
        <v>200</v>
      </c>
      <c r="Q638" s="49" t="s">
        <v>201</v>
      </c>
      <c r="R638" s="49" t="s">
        <v>217</v>
      </c>
    </row>
    <row r="639" spans="1:18">
      <c r="A639" s="49">
        <v>41</v>
      </c>
      <c r="B639" s="49" t="s">
        <v>187</v>
      </c>
      <c r="C639" s="49" t="s">
        <v>239</v>
      </c>
      <c r="D639" s="50" t="s">
        <v>240</v>
      </c>
      <c r="E639" s="51" t="s">
        <v>241</v>
      </c>
      <c r="F639" s="55" t="s">
        <v>242</v>
      </c>
      <c r="G639" s="52" t="s">
        <v>254</v>
      </c>
      <c r="H639" s="52" t="s">
        <v>838</v>
      </c>
      <c r="I639" s="53" t="s">
        <v>258</v>
      </c>
      <c r="J639" s="53" t="s">
        <v>301</v>
      </c>
      <c r="K639" s="49" t="s">
        <v>213</v>
      </c>
      <c r="L639" s="49" t="s">
        <v>197</v>
      </c>
      <c r="M639" s="49" t="s">
        <v>197</v>
      </c>
      <c r="N639" s="49" t="s">
        <v>246</v>
      </c>
      <c r="O639" s="49" t="s">
        <v>247</v>
      </c>
      <c r="P639" s="54" t="s">
        <v>200</v>
      </c>
      <c r="Q639" s="49" t="s">
        <v>201</v>
      </c>
      <c r="R639" s="49" t="s">
        <v>217</v>
      </c>
    </row>
    <row r="640" spans="1:18">
      <c r="A640" s="49">
        <v>42</v>
      </c>
      <c r="B640" s="49" t="s">
        <v>187</v>
      </c>
      <c r="C640" s="49" t="s">
        <v>328</v>
      </c>
      <c r="D640" s="50" t="s">
        <v>219</v>
      </c>
      <c r="E640" s="51" t="s">
        <v>280</v>
      </c>
      <c r="F640" s="52" t="s">
        <v>329</v>
      </c>
      <c r="G640" s="52" t="s">
        <v>841</v>
      </c>
      <c r="H640" s="52" t="s">
        <v>842</v>
      </c>
      <c r="I640" s="53" t="s">
        <v>314</v>
      </c>
      <c r="J640" s="53" t="s">
        <v>195</v>
      </c>
      <c r="K640" s="49" t="s">
        <v>300</v>
      </c>
      <c r="L640" s="49" t="s">
        <v>197</v>
      </c>
      <c r="M640" s="49" t="s">
        <v>197</v>
      </c>
      <c r="N640" s="49" t="s">
        <v>333</v>
      </c>
      <c r="O640" s="49" t="s">
        <v>334</v>
      </c>
      <c r="P640" s="54" t="s">
        <v>200</v>
      </c>
      <c r="Q640" s="49" t="s">
        <v>201</v>
      </c>
      <c r="R640" s="49" t="s">
        <v>217</v>
      </c>
    </row>
    <row r="641" spans="1:18">
      <c r="A641" s="49">
        <v>43</v>
      </c>
      <c r="B641" s="49" t="s">
        <v>187</v>
      </c>
      <c r="C641" s="49" t="s">
        <v>328</v>
      </c>
      <c r="D641" s="50" t="s">
        <v>219</v>
      </c>
      <c r="E641" s="51" t="s">
        <v>280</v>
      </c>
      <c r="F641" s="52" t="s">
        <v>329</v>
      </c>
      <c r="G641" s="52" t="s">
        <v>335</v>
      </c>
      <c r="H641" s="52" t="s">
        <v>842</v>
      </c>
      <c r="I641" s="53" t="s">
        <v>314</v>
      </c>
      <c r="J641" s="53" t="s">
        <v>829</v>
      </c>
      <c r="K641" s="49" t="s">
        <v>196</v>
      </c>
      <c r="L641" s="49" t="s">
        <v>197</v>
      </c>
      <c r="M641" s="49" t="s">
        <v>197</v>
      </c>
      <c r="N641" s="49" t="s">
        <v>333</v>
      </c>
      <c r="O641" s="49" t="s">
        <v>334</v>
      </c>
      <c r="P641" s="54" t="s">
        <v>200</v>
      </c>
      <c r="Q641" s="49" t="s">
        <v>201</v>
      </c>
      <c r="R641" s="49" t="s">
        <v>217</v>
      </c>
    </row>
    <row r="642" spans="1:18">
      <c r="A642" s="49">
        <v>44</v>
      </c>
      <c r="B642" s="49" t="s">
        <v>187</v>
      </c>
      <c r="C642" s="49" t="s">
        <v>291</v>
      </c>
      <c r="D642" s="50" t="s">
        <v>207</v>
      </c>
      <c r="E642" s="51" t="s">
        <v>241</v>
      </c>
      <c r="F642" s="52" t="s">
        <v>292</v>
      </c>
      <c r="G642" s="52" t="s">
        <v>326</v>
      </c>
      <c r="H642" s="52" t="s">
        <v>842</v>
      </c>
      <c r="I642" s="53" t="s">
        <v>348</v>
      </c>
      <c r="J642" s="53" t="s">
        <v>843</v>
      </c>
      <c r="K642" s="49" t="s">
        <v>288</v>
      </c>
      <c r="L642" s="49" t="s">
        <v>197</v>
      </c>
      <c r="M642" s="49" t="s">
        <v>214</v>
      </c>
      <c r="N642" s="49" t="s">
        <v>198</v>
      </c>
      <c r="O642" s="49" t="s">
        <v>296</v>
      </c>
      <c r="P642" s="54" t="s">
        <v>200</v>
      </c>
      <c r="Q642" s="49" t="s">
        <v>228</v>
      </c>
      <c r="R642" s="54" t="s">
        <v>200</v>
      </c>
    </row>
    <row r="643" spans="1:18">
      <c r="A643" s="49">
        <v>45</v>
      </c>
      <c r="B643" s="49" t="s">
        <v>187</v>
      </c>
      <c r="C643" s="49" t="s">
        <v>206</v>
      </c>
      <c r="D643" s="50" t="s">
        <v>207</v>
      </c>
      <c r="E643" s="51" t="s">
        <v>208</v>
      </c>
      <c r="F643" s="55" t="s">
        <v>209</v>
      </c>
      <c r="G643" s="52" t="s">
        <v>297</v>
      </c>
      <c r="H643" s="52" t="s">
        <v>842</v>
      </c>
      <c r="I643" s="53" t="s">
        <v>204</v>
      </c>
      <c r="J643" s="53" t="s">
        <v>665</v>
      </c>
      <c r="K643" s="49" t="s">
        <v>245</v>
      </c>
      <c r="L643" s="49" t="s">
        <v>197</v>
      </c>
      <c r="M643" s="49" t="s">
        <v>197</v>
      </c>
      <c r="N643" s="49" t="s">
        <v>215</v>
      </c>
      <c r="O643" s="49" t="s">
        <v>216</v>
      </c>
      <c r="P643" s="54" t="s">
        <v>200</v>
      </c>
      <c r="Q643" s="49" t="s">
        <v>201</v>
      </c>
      <c r="R643" s="49" t="s">
        <v>217</v>
      </c>
    </row>
    <row r="644" spans="1:18">
      <c r="A644" s="49">
        <v>46</v>
      </c>
      <c r="B644" s="49" t="s">
        <v>187</v>
      </c>
      <c r="C644" s="49" t="s">
        <v>328</v>
      </c>
      <c r="D644" s="50" t="s">
        <v>219</v>
      </c>
      <c r="E644" s="51" t="s">
        <v>280</v>
      </c>
      <c r="F644" s="52" t="s">
        <v>329</v>
      </c>
      <c r="G644" s="52" t="s">
        <v>335</v>
      </c>
      <c r="H644" s="52" t="s">
        <v>842</v>
      </c>
      <c r="I644" s="53" t="s">
        <v>300</v>
      </c>
      <c r="J644" s="53" t="s">
        <v>829</v>
      </c>
      <c r="K644" s="49" t="s">
        <v>194</v>
      </c>
      <c r="L644" s="49" t="s">
        <v>197</v>
      </c>
      <c r="M644" s="49" t="s">
        <v>197</v>
      </c>
      <c r="N644" s="49" t="s">
        <v>333</v>
      </c>
      <c r="O644" s="49" t="s">
        <v>334</v>
      </c>
      <c r="P644" s="54" t="s">
        <v>200</v>
      </c>
      <c r="Q644" s="49" t="s">
        <v>201</v>
      </c>
      <c r="R644" s="49" t="s">
        <v>217</v>
      </c>
    </row>
    <row r="645" spans="1:18">
      <c r="A645" s="49">
        <v>47</v>
      </c>
      <c r="B645" s="49" t="s">
        <v>187</v>
      </c>
      <c r="C645" s="49" t="s">
        <v>239</v>
      </c>
      <c r="D645" s="50" t="s">
        <v>240</v>
      </c>
      <c r="E645" s="51" t="s">
        <v>241</v>
      </c>
      <c r="F645" s="55" t="s">
        <v>242</v>
      </c>
      <c r="G645" s="52" t="s">
        <v>396</v>
      </c>
      <c r="H645" s="52" t="s">
        <v>842</v>
      </c>
      <c r="I645" s="53" t="s">
        <v>245</v>
      </c>
      <c r="J645" s="53" t="s">
        <v>528</v>
      </c>
      <c r="K645" s="49" t="s">
        <v>260</v>
      </c>
      <c r="L645" s="49" t="s">
        <v>197</v>
      </c>
      <c r="M645" s="49" t="s">
        <v>214</v>
      </c>
      <c r="N645" s="49" t="s">
        <v>246</v>
      </c>
      <c r="O645" s="49" t="s">
        <v>247</v>
      </c>
      <c r="P645" s="54" t="s">
        <v>200</v>
      </c>
      <c r="Q645" s="49" t="s">
        <v>201</v>
      </c>
      <c r="R645" s="49" t="s">
        <v>217</v>
      </c>
    </row>
    <row r="646" spans="1:18">
      <c r="A646" s="49">
        <v>48</v>
      </c>
      <c r="B646" s="49" t="s">
        <v>187</v>
      </c>
      <c r="C646" s="49" t="s">
        <v>302</v>
      </c>
      <c r="D646" s="50" t="s">
        <v>219</v>
      </c>
      <c r="E646" s="51" t="s">
        <v>303</v>
      </c>
      <c r="F646" s="52" t="s">
        <v>304</v>
      </c>
      <c r="G646" s="52" t="s">
        <v>844</v>
      </c>
      <c r="H646" s="52" t="s">
        <v>845</v>
      </c>
      <c r="I646" s="53" t="s">
        <v>314</v>
      </c>
      <c r="J646" s="53" t="s">
        <v>226</v>
      </c>
      <c r="K646" s="54" t="s">
        <v>194</v>
      </c>
      <c r="L646" s="49" t="s">
        <v>197</v>
      </c>
      <c r="M646" s="49" t="s">
        <v>197</v>
      </c>
      <c r="N646" s="49" t="s">
        <v>308</v>
      </c>
      <c r="O646" s="49" t="s">
        <v>309</v>
      </c>
      <c r="P646" s="54" t="s">
        <v>200</v>
      </c>
      <c r="Q646" s="49" t="s">
        <v>201</v>
      </c>
      <c r="R646" s="49" t="s">
        <v>217</v>
      </c>
    </row>
    <row r="647" spans="1:18">
      <c r="A647" s="49">
        <v>49</v>
      </c>
      <c r="B647" s="49" t="s">
        <v>187</v>
      </c>
      <c r="C647" s="49" t="s">
        <v>319</v>
      </c>
      <c r="D647" s="50" t="s">
        <v>320</v>
      </c>
      <c r="E647" s="51" t="s">
        <v>303</v>
      </c>
      <c r="F647" s="55" t="s">
        <v>321</v>
      </c>
      <c r="G647" s="52" t="s">
        <v>373</v>
      </c>
      <c r="H647" s="52" t="s">
        <v>845</v>
      </c>
      <c r="I647" s="53" t="s">
        <v>260</v>
      </c>
      <c r="J647" s="53" t="s">
        <v>374</v>
      </c>
      <c r="K647" s="49" t="s">
        <v>194</v>
      </c>
      <c r="L647" s="49" t="s">
        <v>197</v>
      </c>
      <c r="M647" s="49" t="s">
        <v>197</v>
      </c>
      <c r="N647" s="49" t="s">
        <v>324</v>
      </c>
      <c r="O647" s="49" t="s">
        <v>325</v>
      </c>
      <c r="P647" s="54" t="s">
        <v>200</v>
      </c>
      <c r="Q647" s="49" t="s">
        <v>201</v>
      </c>
      <c r="R647" s="49" t="s">
        <v>217</v>
      </c>
    </row>
    <row r="648" spans="1:18">
      <c r="A648" s="49">
        <v>50</v>
      </c>
      <c r="B648" s="49" t="s">
        <v>187</v>
      </c>
      <c r="C648" s="49" t="s">
        <v>188</v>
      </c>
      <c r="D648" s="50" t="s">
        <v>189</v>
      </c>
      <c r="E648" s="51" t="s">
        <v>190</v>
      </c>
      <c r="F648" s="52" t="s">
        <v>191</v>
      </c>
      <c r="G648" s="52" t="s">
        <v>404</v>
      </c>
      <c r="H648" s="52" t="s">
        <v>845</v>
      </c>
      <c r="I648" s="53" t="s">
        <v>300</v>
      </c>
      <c r="J648" s="53" t="s">
        <v>332</v>
      </c>
      <c r="K648" s="49" t="s">
        <v>307</v>
      </c>
      <c r="L648" s="49" t="s">
        <v>197</v>
      </c>
      <c r="M648" s="49" t="s">
        <v>197</v>
      </c>
      <c r="N648" s="49" t="s">
        <v>198</v>
      </c>
      <c r="O648" s="49" t="s">
        <v>199</v>
      </c>
      <c r="P648" s="54" t="s">
        <v>200</v>
      </c>
      <c r="Q648" s="49" t="s">
        <v>201</v>
      </c>
      <c r="R648" s="49" t="s">
        <v>202</v>
      </c>
    </row>
    <row r="649" spans="1:18">
      <c r="A649" s="49">
        <v>51</v>
      </c>
      <c r="B649" s="49" t="s">
        <v>187</v>
      </c>
      <c r="C649" s="49" t="s">
        <v>188</v>
      </c>
      <c r="D649" s="50" t="s">
        <v>189</v>
      </c>
      <c r="E649" s="51" t="s">
        <v>190</v>
      </c>
      <c r="F649" s="52" t="s">
        <v>191</v>
      </c>
      <c r="G649" s="52" t="s">
        <v>251</v>
      </c>
      <c r="H649" s="52" t="s">
        <v>845</v>
      </c>
      <c r="I649" s="53" t="s">
        <v>354</v>
      </c>
      <c r="J649" s="53" t="s">
        <v>366</v>
      </c>
      <c r="K649" s="49" t="s">
        <v>315</v>
      </c>
      <c r="L649" s="49" t="s">
        <v>197</v>
      </c>
      <c r="M649" s="49" t="s">
        <v>197</v>
      </c>
      <c r="N649" s="49" t="s">
        <v>198</v>
      </c>
      <c r="O649" s="49" t="s">
        <v>199</v>
      </c>
      <c r="P649" s="54" t="s">
        <v>200</v>
      </c>
      <c r="Q649" s="49" t="s">
        <v>201</v>
      </c>
      <c r="R649" s="49" t="s">
        <v>202</v>
      </c>
    </row>
    <row r="650" spans="1:18">
      <c r="A650" s="49">
        <v>52</v>
      </c>
      <c r="B650" s="49" t="s">
        <v>187</v>
      </c>
      <c r="C650" s="49" t="s">
        <v>328</v>
      </c>
      <c r="D650" s="50" t="s">
        <v>219</v>
      </c>
      <c r="E650" s="51" t="s">
        <v>280</v>
      </c>
      <c r="F650" s="52" t="s">
        <v>329</v>
      </c>
      <c r="G650" s="52" t="s">
        <v>341</v>
      </c>
      <c r="H650" s="52" t="s">
        <v>846</v>
      </c>
      <c r="I650" s="53" t="s">
        <v>339</v>
      </c>
      <c r="J650" s="53" t="s">
        <v>829</v>
      </c>
      <c r="K650" s="49" t="s">
        <v>213</v>
      </c>
      <c r="L650" s="49" t="s">
        <v>197</v>
      </c>
      <c r="M650" s="49" t="s">
        <v>197</v>
      </c>
      <c r="N650" s="49" t="s">
        <v>333</v>
      </c>
      <c r="O650" s="49" t="s">
        <v>334</v>
      </c>
      <c r="P650" s="54" t="s">
        <v>200</v>
      </c>
      <c r="Q650" s="49" t="s">
        <v>201</v>
      </c>
      <c r="R650" s="49" t="s">
        <v>217</v>
      </c>
    </row>
    <row r="651" spans="1:18">
      <c r="A651" s="49">
        <v>53</v>
      </c>
      <c r="B651" s="49" t="s">
        <v>187</v>
      </c>
      <c r="C651" s="49" t="s">
        <v>319</v>
      </c>
      <c r="D651" s="50" t="s">
        <v>320</v>
      </c>
      <c r="E651" s="51" t="s">
        <v>303</v>
      </c>
      <c r="F651" s="55" t="s">
        <v>321</v>
      </c>
      <c r="G651" s="52" t="s">
        <v>372</v>
      </c>
      <c r="H651" s="52" t="s">
        <v>846</v>
      </c>
      <c r="I651" s="53" t="s">
        <v>357</v>
      </c>
      <c r="J651" s="53" t="s">
        <v>726</v>
      </c>
      <c r="K651" s="49" t="s">
        <v>288</v>
      </c>
      <c r="L651" s="49" t="s">
        <v>197</v>
      </c>
      <c r="M651" s="49" t="s">
        <v>197</v>
      </c>
      <c r="N651" s="49" t="s">
        <v>324</v>
      </c>
      <c r="O651" s="49" t="s">
        <v>325</v>
      </c>
      <c r="P651" s="54" t="s">
        <v>200</v>
      </c>
      <c r="Q651" s="49" t="s">
        <v>201</v>
      </c>
      <c r="R651" s="49" t="s">
        <v>217</v>
      </c>
    </row>
    <row r="652" spans="1:18">
      <c r="A652" s="49">
        <v>54</v>
      </c>
      <c r="B652" s="49" t="s">
        <v>187</v>
      </c>
      <c r="C652" s="49" t="s">
        <v>229</v>
      </c>
      <c r="D652" s="50" t="s">
        <v>230</v>
      </c>
      <c r="E652" s="51" t="s">
        <v>231</v>
      </c>
      <c r="F652" s="55" t="s">
        <v>232</v>
      </c>
      <c r="G652" s="52" t="s">
        <v>847</v>
      </c>
      <c r="H652" s="52" t="s">
        <v>846</v>
      </c>
      <c r="I652" s="53" t="s">
        <v>234</v>
      </c>
      <c r="J652" s="53" t="s">
        <v>848</v>
      </c>
      <c r="K652" s="49" t="s">
        <v>236</v>
      </c>
      <c r="L652" s="49" t="s">
        <v>197</v>
      </c>
      <c r="M652" s="49" t="s">
        <v>197</v>
      </c>
      <c r="N652" s="49" t="s">
        <v>237</v>
      </c>
      <c r="O652" s="49" t="s">
        <v>238</v>
      </c>
      <c r="P652" s="54" t="s">
        <v>200</v>
      </c>
      <c r="Q652" s="49" t="s">
        <v>201</v>
      </c>
      <c r="R652" s="49" t="s">
        <v>217</v>
      </c>
    </row>
    <row r="653" spans="1:18">
      <c r="A653" s="49">
        <v>55</v>
      </c>
      <c r="B653" s="49" t="s">
        <v>187</v>
      </c>
      <c r="C653" s="49" t="s">
        <v>188</v>
      </c>
      <c r="D653" s="50" t="s">
        <v>189</v>
      </c>
      <c r="E653" s="51" t="s">
        <v>190</v>
      </c>
      <c r="F653" s="52" t="s">
        <v>191</v>
      </c>
      <c r="G653" s="52" t="s">
        <v>251</v>
      </c>
      <c r="H653" s="52" t="s">
        <v>846</v>
      </c>
      <c r="I653" s="53" t="s">
        <v>249</v>
      </c>
      <c r="J653" s="53" t="s">
        <v>849</v>
      </c>
      <c r="K653" s="49" t="s">
        <v>213</v>
      </c>
      <c r="L653" s="49" t="s">
        <v>197</v>
      </c>
      <c r="M653" s="49" t="s">
        <v>197</v>
      </c>
      <c r="N653" s="49" t="s">
        <v>198</v>
      </c>
      <c r="O653" s="49" t="s">
        <v>199</v>
      </c>
      <c r="P653" s="54" t="s">
        <v>200</v>
      </c>
      <c r="Q653" s="49" t="s">
        <v>201</v>
      </c>
      <c r="R653" s="49" t="s">
        <v>202</v>
      </c>
    </row>
    <row r="654" spans="1:18">
      <c r="A654" s="49">
        <v>56</v>
      </c>
      <c r="B654" s="49" t="s">
        <v>187</v>
      </c>
      <c r="C654" s="49" t="s">
        <v>291</v>
      </c>
      <c r="D654" s="50" t="s">
        <v>207</v>
      </c>
      <c r="E654" s="51" t="s">
        <v>241</v>
      </c>
      <c r="F654" s="52" t="s">
        <v>292</v>
      </c>
      <c r="G654" s="52" t="s">
        <v>293</v>
      </c>
      <c r="H654" s="52" t="s">
        <v>850</v>
      </c>
      <c r="I654" s="53" t="s">
        <v>255</v>
      </c>
      <c r="J654" s="53" t="s">
        <v>851</v>
      </c>
      <c r="K654" s="49" t="s">
        <v>315</v>
      </c>
      <c r="L654" s="49" t="s">
        <v>214</v>
      </c>
      <c r="M654" s="49" t="s">
        <v>197</v>
      </c>
      <c r="N654" s="49" t="s">
        <v>198</v>
      </c>
      <c r="O654" s="49" t="s">
        <v>296</v>
      </c>
      <c r="P654" s="54" t="s">
        <v>852</v>
      </c>
      <c r="Q654" s="49" t="s">
        <v>201</v>
      </c>
      <c r="R654" s="49" t="s">
        <v>202</v>
      </c>
    </row>
    <row r="655" spans="1:18">
      <c r="A655" s="49">
        <v>57</v>
      </c>
      <c r="B655" s="49" t="s">
        <v>187</v>
      </c>
      <c r="C655" s="49" t="s">
        <v>291</v>
      </c>
      <c r="D655" s="50" t="s">
        <v>207</v>
      </c>
      <c r="E655" s="51" t="s">
        <v>241</v>
      </c>
      <c r="F655" s="52" t="s">
        <v>292</v>
      </c>
      <c r="G655" s="52" t="s">
        <v>293</v>
      </c>
      <c r="H655" s="52" t="s">
        <v>850</v>
      </c>
      <c r="I655" s="53" t="s">
        <v>255</v>
      </c>
      <c r="J655" s="53" t="s">
        <v>851</v>
      </c>
      <c r="K655" s="49" t="s">
        <v>315</v>
      </c>
      <c r="L655" s="49" t="s">
        <v>214</v>
      </c>
      <c r="M655" s="49" t="s">
        <v>197</v>
      </c>
      <c r="N655" s="49" t="s">
        <v>198</v>
      </c>
      <c r="O655" s="49" t="s">
        <v>296</v>
      </c>
      <c r="P655" s="54" t="s">
        <v>200</v>
      </c>
      <c r="Q655" s="49" t="s">
        <v>201</v>
      </c>
      <c r="R655" s="49" t="s">
        <v>202</v>
      </c>
    </row>
    <row r="656" spans="1:18">
      <c r="A656" s="49">
        <v>58</v>
      </c>
      <c r="B656" s="49" t="s">
        <v>187</v>
      </c>
      <c r="C656" s="49" t="s">
        <v>291</v>
      </c>
      <c r="D656" s="50" t="s">
        <v>207</v>
      </c>
      <c r="E656" s="51" t="s">
        <v>241</v>
      </c>
      <c r="F656" s="52" t="s">
        <v>292</v>
      </c>
      <c r="G656" s="52" t="s">
        <v>293</v>
      </c>
      <c r="H656" s="52" t="s">
        <v>850</v>
      </c>
      <c r="I656" s="53" t="s">
        <v>258</v>
      </c>
      <c r="J656" s="53" t="s">
        <v>381</v>
      </c>
      <c r="K656" s="49" t="s">
        <v>213</v>
      </c>
      <c r="L656" s="49" t="s">
        <v>197</v>
      </c>
      <c r="M656" s="49" t="s">
        <v>197</v>
      </c>
      <c r="N656" s="49" t="s">
        <v>198</v>
      </c>
      <c r="O656" s="49" t="s">
        <v>296</v>
      </c>
      <c r="P656" s="54" t="s">
        <v>200</v>
      </c>
      <c r="Q656" s="49" t="s">
        <v>201</v>
      </c>
      <c r="R656" s="49" t="s">
        <v>202</v>
      </c>
    </row>
    <row r="657" spans="1:18">
      <c r="A657" s="49">
        <v>59</v>
      </c>
      <c r="B657" s="49" t="s">
        <v>187</v>
      </c>
      <c r="C657" s="49" t="s">
        <v>328</v>
      </c>
      <c r="D657" s="50" t="s">
        <v>219</v>
      </c>
      <c r="E657" s="51" t="s">
        <v>280</v>
      </c>
      <c r="F657" s="52" t="s">
        <v>329</v>
      </c>
      <c r="G657" s="52" t="s">
        <v>853</v>
      </c>
      <c r="H657" s="52" t="s">
        <v>850</v>
      </c>
      <c r="I657" s="53" t="s">
        <v>270</v>
      </c>
      <c r="J657" s="53" t="s">
        <v>318</v>
      </c>
      <c r="K657" s="49" t="s">
        <v>236</v>
      </c>
      <c r="L657" s="49" t="s">
        <v>197</v>
      </c>
      <c r="M657" s="49" t="s">
        <v>197</v>
      </c>
      <c r="N657" s="49" t="s">
        <v>333</v>
      </c>
      <c r="O657" s="49" t="s">
        <v>334</v>
      </c>
      <c r="P657" s="54" t="s">
        <v>200</v>
      </c>
      <c r="Q657" s="49" t="s">
        <v>201</v>
      </c>
      <c r="R657" s="49" t="s">
        <v>217</v>
      </c>
    </row>
    <row r="658" spans="1:18">
      <c r="A658" s="49">
        <v>60</v>
      </c>
      <c r="B658" s="49" t="s">
        <v>187</v>
      </c>
      <c r="C658" s="49" t="s">
        <v>328</v>
      </c>
      <c r="D658" s="50" t="s">
        <v>219</v>
      </c>
      <c r="E658" s="51" t="s">
        <v>280</v>
      </c>
      <c r="F658" s="52" t="s">
        <v>329</v>
      </c>
      <c r="G658" s="52" t="s">
        <v>335</v>
      </c>
      <c r="H658" s="52" t="s">
        <v>850</v>
      </c>
      <c r="I658" s="53" t="s">
        <v>211</v>
      </c>
      <c r="J658" s="53" t="s">
        <v>271</v>
      </c>
      <c r="K658" s="49" t="s">
        <v>194</v>
      </c>
      <c r="L658" s="49" t="s">
        <v>214</v>
      </c>
      <c r="M658" s="49" t="s">
        <v>197</v>
      </c>
      <c r="N658" s="49" t="s">
        <v>333</v>
      </c>
      <c r="O658" s="49" t="s">
        <v>334</v>
      </c>
      <c r="P658" s="54" t="s">
        <v>200</v>
      </c>
      <c r="Q658" s="49" t="s">
        <v>201</v>
      </c>
      <c r="R658" s="49" t="s">
        <v>217</v>
      </c>
    </row>
    <row r="659" spans="1:18">
      <c r="A659" s="49">
        <v>61</v>
      </c>
      <c r="B659" s="49" t="s">
        <v>187</v>
      </c>
      <c r="C659" s="49" t="s">
        <v>206</v>
      </c>
      <c r="D659" s="50" t="s">
        <v>207</v>
      </c>
      <c r="E659" s="51" t="s">
        <v>208</v>
      </c>
      <c r="F659" s="55" t="s">
        <v>209</v>
      </c>
      <c r="G659" s="52" t="s">
        <v>297</v>
      </c>
      <c r="H659" s="52" t="s">
        <v>854</v>
      </c>
      <c r="I659" s="53" t="s">
        <v>357</v>
      </c>
      <c r="J659" s="53" t="s">
        <v>641</v>
      </c>
      <c r="K659" s="49" t="s">
        <v>245</v>
      </c>
      <c r="L659" s="49" t="s">
        <v>214</v>
      </c>
      <c r="M659" s="49" t="s">
        <v>197</v>
      </c>
      <c r="N659" s="49" t="s">
        <v>215</v>
      </c>
      <c r="O659" s="49" t="s">
        <v>216</v>
      </c>
      <c r="P659" s="54" t="s">
        <v>200</v>
      </c>
      <c r="Q659" s="49" t="s">
        <v>201</v>
      </c>
      <c r="R659" s="49" t="s">
        <v>217</v>
      </c>
    </row>
    <row r="660" spans="1:18">
      <c r="A660" s="49">
        <v>62</v>
      </c>
      <c r="B660" s="49" t="s">
        <v>187</v>
      </c>
      <c r="C660" s="49" t="s">
        <v>206</v>
      </c>
      <c r="D660" s="50" t="s">
        <v>207</v>
      </c>
      <c r="E660" s="51" t="s">
        <v>208</v>
      </c>
      <c r="F660" s="55" t="s">
        <v>209</v>
      </c>
      <c r="G660" s="52" t="s">
        <v>401</v>
      </c>
      <c r="H660" s="52" t="s">
        <v>854</v>
      </c>
      <c r="I660" s="53" t="s">
        <v>357</v>
      </c>
      <c r="J660" s="53" t="s">
        <v>641</v>
      </c>
      <c r="K660" s="49" t="s">
        <v>245</v>
      </c>
      <c r="L660" s="49" t="s">
        <v>214</v>
      </c>
      <c r="M660" s="49" t="s">
        <v>197</v>
      </c>
      <c r="N660" s="49" t="s">
        <v>215</v>
      </c>
      <c r="O660" s="49" t="s">
        <v>216</v>
      </c>
      <c r="P660" s="54" t="s">
        <v>200</v>
      </c>
      <c r="Q660" s="49" t="s">
        <v>201</v>
      </c>
      <c r="R660" s="49" t="s">
        <v>217</v>
      </c>
    </row>
    <row r="661" spans="1:18">
      <c r="A661" s="49">
        <v>63</v>
      </c>
      <c r="B661" s="49" t="s">
        <v>187</v>
      </c>
      <c r="C661" s="49" t="s">
        <v>375</v>
      </c>
      <c r="D661" s="50" t="s">
        <v>189</v>
      </c>
      <c r="E661" s="51" t="s">
        <v>231</v>
      </c>
      <c r="F661" s="55" t="s">
        <v>376</v>
      </c>
      <c r="G661" s="52" t="s">
        <v>411</v>
      </c>
      <c r="H661" s="52" t="s">
        <v>854</v>
      </c>
      <c r="I661" s="53" t="s">
        <v>249</v>
      </c>
      <c r="J661" s="53" t="s">
        <v>608</v>
      </c>
      <c r="K661" s="49" t="s">
        <v>196</v>
      </c>
      <c r="L661" s="49" t="s">
        <v>197</v>
      </c>
      <c r="M661" s="49" t="s">
        <v>197</v>
      </c>
      <c r="N661" s="49" t="s">
        <v>246</v>
      </c>
      <c r="O661" s="49" t="s">
        <v>379</v>
      </c>
      <c r="P661" s="54" t="s">
        <v>200</v>
      </c>
      <c r="Q661" s="49" t="s">
        <v>201</v>
      </c>
      <c r="R661" s="49" t="s">
        <v>855</v>
      </c>
    </row>
    <row r="662" spans="1:18">
      <c r="A662" s="49">
        <v>64</v>
      </c>
      <c r="B662" s="49" t="s">
        <v>187</v>
      </c>
      <c r="C662" s="49" t="s">
        <v>302</v>
      </c>
      <c r="D662" s="50" t="s">
        <v>219</v>
      </c>
      <c r="E662" s="51" t="s">
        <v>303</v>
      </c>
      <c r="F662" s="52" t="s">
        <v>304</v>
      </c>
      <c r="G662" s="52" t="s">
        <v>386</v>
      </c>
      <c r="H662" s="52" t="s">
        <v>856</v>
      </c>
      <c r="I662" s="53" t="s">
        <v>362</v>
      </c>
      <c r="J662" s="53" t="s">
        <v>366</v>
      </c>
      <c r="K662" s="49" t="s">
        <v>307</v>
      </c>
      <c r="L662" s="49" t="s">
        <v>197</v>
      </c>
      <c r="M662" s="49" t="s">
        <v>197</v>
      </c>
      <c r="N662" s="49" t="s">
        <v>308</v>
      </c>
      <c r="O662" s="49" t="s">
        <v>309</v>
      </c>
      <c r="P662" s="54" t="s">
        <v>200</v>
      </c>
      <c r="Q662" s="49" t="s">
        <v>201</v>
      </c>
      <c r="R662" s="49" t="s">
        <v>217</v>
      </c>
    </row>
    <row r="663" spans="1:18">
      <c r="A663" s="49">
        <v>65</v>
      </c>
      <c r="B663" s="49" t="s">
        <v>187</v>
      </c>
      <c r="C663" s="49" t="s">
        <v>239</v>
      </c>
      <c r="D663" s="50" t="s">
        <v>240</v>
      </c>
      <c r="E663" s="51" t="s">
        <v>241</v>
      </c>
      <c r="F663" s="55" t="s">
        <v>242</v>
      </c>
      <c r="G663" s="52" t="s">
        <v>857</v>
      </c>
      <c r="H663" s="52" t="s">
        <v>856</v>
      </c>
      <c r="I663" s="53" t="s">
        <v>270</v>
      </c>
      <c r="J663" s="53" t="s">
        <v>596</v>
      </c>
      <c r="K663" s="49" t="s">
        <v>227</v>
      </c>
      <c r="L663" s="49" t="s">
        <v>197</v>
      </c>
      <c r="M663" s="49" t="s">
        <v>197</v>
      </c>
      <c r="N663" s="49" t="s">
        <v>246</v>
      </c>
      <c r="O663" s="49" t="s">
        <v>247</v>
      </c>
      <c r="P663" s="54" t="s">
        <v>200</v>
      </c>
      <c r="Q663" s="49" t="s">
        <v>201</v>
      </c>
      <c r="R663" s="49" t="s">
        <v>217</v>
      </c>
    </row>
    <row r="664" spans="1:18">
      <c r="A664" s="49">
        <v>66</v>
      </c>
      <c r="B664" s="49" t="s">
        <v>187</v>
      </c>
      <c r="C664" s="49" t="s">
        <v>239</v>
      </c>
      <c r="D664" s="50" t="s">
        <v>240</v>
      </c>
      <c r="E664" s="51" t="s">
        <v>241</v>
      </c>
      <c r="F664" s="55" t="s">
        <v>242</v>
      </c>
      <c r="G664" s="52" t="s">
        <v>857</v>
      </c>
      <c r="H664" s="52" t="s">
        <v>856</v>
      </c>
      <c r="I664" s="53" t="s">
        <v>270</v>
      </c>
      <c r="J664" s="53" t="s">
        <v>596</v>
      </c>
      <c r="K664" s="49" t="s">
        <v>227</v>
      </c>
      <c r="L664" s="49" t="s">
        <v>197</v>
      </c>
      <c r="M664" s="49" t="s">
        <v>197</v>
      </c>
      <c r="N664" s="49" t="s">
        <v>246</v>
      </c>
      <c r="O664" s="49" t="s">
        <v>247</v>
      </c>
      <c r="P664" s="54" t="s">
        <v>200</v>
      </c>
      <c r="Q664" s="49" t="s">
        <v>201</v>
      </c>
      <c r="R664" s="49" t="s">
        <v>217</v>
      </c>
    </row>
    <row r="665" spans="1:18">
      <c r="A665" s="49">
        <v>67</v>
      </c>
      <c r="B665" s="49" t="s">
        <v>187</v>
      </c>
      <c r="C665" s="49" t="s">
        <v>229</v>
      </c>
      <c r="D665" s="50" t="s">
        <v>230</v>
      </c>
      <c r="E665" s="51" t="s">
        <v>231</v>
      </c>
      <c r="F665" s="55" t="s">
        <v>232</v>
      </c>
      <c r="G665" s="52" t="s">
        <v>248</v>
      </c>
      <c r="H665" s="52" t="s">
        <v>858</v>
      </c>
      <c r="I665" s="53" t="s">
        <v>339</v>
      </c>
      <c r="J665" s="53" t="s">
        <v>520</v>
      </c>
      <c r="K665" s="49" t="s">
        <v>288</v>
      </c>
      <c r="L665" s="49" t="s">
        <v>197</v>
      </c>
      <c r="M665" s="49" t="s">
        <v>197</v>
      </c>
      <c r="N665" s="49" t="s">
        <v>237</v>
      </c>
      <c r="O665" s="49" t="s">
        <v>238</v>
      </c>
      <c r="P665" s="54" t="s">
        <v>200</v>
      </c>
      <c r="Q665" s="49" t="s">
        <v>201</v>
      </c>
      <c r="R665" s="49" t="s">
        <v>217</v>
      </c>
    </row>
    <row r="666" spans="1:18">
      <c r="A666" s="49">
        <v>68</v>
      </c>
      <c r="B666" s="49" t="s">
        <v>187</v>
      </c>
      <c r="C666" s="49" t="s">
        <v>310</v>
      </c>
      <c r="D666" s="50" t="s">
        <v>207</v>
      </c>
      <c r="E666" s="51" t="s">
        <v>262</v>
      </c>
      <c r="F666" s="55" t="s">
        <v>311</v>
      </c>
      <c r="G666" s="52" t="s">
        <v>859</v>
      </c>
      <c r="H666" s="52" t="s">
        <v>858</v>
      </c>
      <c r="I666" s="53" t="s">
        <v>234</v>
      </c>
      <c r="J666" s="53" t="s">
        <v>455</v>
      </c>
      <c r="K666" s="49" t="s">
        <v>307</v>
      </c>
      <c r="L666" s="49" t="s">
        <v>197</v>
      </c>
      <c r="M666" s="49" t="s">
        <v>214</v>
      </c>
      <c r="N666" s="49" t="s">
        <v>198</v>
      </c>
      <c r="O666" s="49" t="s">
        <v>316</v>
      </c>
      <c r="P666" s="54" t="s">
        <v>200</v>
      </c>
      <c r="Q666" s="49" t="s">
        <v>201</v>
      </c>
      <c r="R666" s="49" t="s">
        <v>217</v>
      </c>
    </row>
    <row r="667" spans="1:18">
      <c r="A667" s="49"/>
      <c r="B667" s="54"/>
      <c r="C667" s="49"/>
      <c r="D667" s="50"/>
      <c r="E667" s="51"/>
      <c r="F667" s="52"/>
      <c r="G667" s="52"/>
      <c r="H667" s="52"/>
      <c r="I667" s="53"/>
      <c r="J667" s="53"/>
      <c r="K667" s="49"/>
      <c r="L667" s="49"/>
      <c r="M667" s="49"/>
      <c r="N667" s="49"/>
      <c r="O667" s="54"/>
      <c r="P667" s="54"/>
      <c r="Q667" s="54"/>
      <c r="R667" s="54"/>
    </row>
    <row r="668" spans="1:18">
      <c r="A668" s="49"/>
      <c r="B668" s="54"/>
      <c r="C668" s="49"/>
      <c r="D668" s="50"/>
      <c r="E668" s="51"/>
      <c r="F668" s="52"/>
      <c r="G668" s="52"/>
      <c r="H668" s="52"/>
      <c r="I668" s="53"/>
      <c r="J668" s="53"/>
      <c r="K668" s="49"/>
      <c r="L668" s="49"/>
      <c r="M668" s="49"/>
      <c r="N668" s="49"/>
      <c r="O668" s="54"/>
      <c r="P668" s="54"/>
      <c r="Q668" s="54"/>
      <c r="R668" s="54"/>
    </row>
    <row r="669" spans="1:18">
      <c r="A669" s="49" t="s">
        <v>420</v>
      </c>
      <c r="B669" s="54"/>
      <c r="C669" s="49"/>
      <c r="D669" s="50"/>
      <c r="E669" s="51"/>
      <c r="F669" s="52"/>
      <c r="G669" s="52"/>
      <c r="H669" s="52"/>
      <c r="I669" s="53"/>
      <c r="J669" s="53"/>
      <c r="K669" s="49"/>
      <c r="L669" s="49"/>
      <c r="M669" s="49"/>
      <c r="N669" s="49"/>
      <c r="O669" s="54"/>
      <c r="P669" s="54"/>
      <c r="Q669" s="54"/>
      <c r="R669" s="54"/>
    </row>
    <row r="670" spans="1:18">
      <c r="A670" s="49" t="s">
        <v>421</v>
      </c>
      <c r="B670" s="54"/>
      <c r="C670" s="49"/>
      <c r="D670" s="50"/>
      <c r="E670" s="51"/>
      <c r="F670" s="52"/>
      <c r="G670" s="52"/>
      <c r="H670" s="52"/>
      <c r="I670" s="53"/>
      <c r="J670" s="53"/>
      <c r="K670" s="49"/>
      <c r="L670" s="49"/>
      <c r="M670" s="49"/>
      <c r="N670" s="49"/>
      <c r="O670" s="54"/>
      <c r="P670" s="54"/>
      <c r="Q670" s="54"/>
      <c r="R670" s="54"/>
    </row>
    <row r="671" spans="1:18">
      <c r="A671" s="49" t="s">
        <v>422</v>
      </c>
      <c r="B671" s="54"/>
      <c r="C671" s="49"/>
      <c r="D671" s="50"/>
      <c r="E671" s="51"/>
      <c r="F671" s="52"/>
      <c r="G671" s="52"/>
      <c r="H671" s="52"/>
      <c r="I671" s="53"/>
      <c r="J671" s="53"/>
      <c r="K671" s="49"/>
      <c r="L671" s="49"/>
      <c r="M671" s="49"/>
      <c r="N671" s="49"/>
      <c r="O671" s="54"/>
      <c r="P671" s="54"/>
      <c r="Q671" s="54"/>
      <c r="R671" s="54"/>
    </row>
    <row r="672" spans="1:18">
      <c r="A672" s="49" t="s">
        <v>423</v>
      </c>
      <c r="B672" s="54"/>
      <c r="C672" s="49"/>
      <c r="D672" s="50"/>
      <c r="E672" s="51"/>
      <c r="F672" s="52"/>
      <c r="G672" s="52"/>
      <c r="H672" s="52"/>
      <c r="I672" s="53"/>
      <c r="J672" s="53"/>
      <c r="K672" s="49"/>
      <c r="L672" s="49"/>
      <c r="M672" s="49"/>
      <c r="N672" s="49"/>
      <c r="O672" s="54"/>
      <c r="P672" s="54"/>
      <c r="Q672" s="54"/>
      <c r="R672" s="54"/>
    </row>
    <row r="673" spans="1:18">
      <c r="A673" s="49"/>
      <c r="B673" s="54"/>
      <c r="C673" s="49"/>
      <c r="D673" s="50"/>
      <c r="E673" s="51"/>
      <c r="F673" s="52"/>
      <c r="G673" s="52"/>
      <c r="H673" s="52"/>
      <c r="I673" s="53"/>
      <c r="J673" s="53"/>
      <c r="K673" s="54"/>
      <c r="L673" s="49"/>
      <c r="M673" s="49"/>
      <c r="N673" s="49"/>
      <c r="O673" s="54"/>
      <c r="P673" s="54"/>
      <c r="Q673" s="54"/>
      <c r="R673" s="54"/>
    </row>
    <row r="674" spans="1:18">
      <c r="A674" s="49" t="s">
        <v>424</v>
      </c>
      <c r="B674" s="54"/>
      <c r="C674" s="49"/>
      <c r="D674" s="50"/>
      <c r="E674" s="51"/>
      <c r="F674" s="52"/>
      <c r="G674" s="52"/>
      <c r="H674" s="52"/>
      <c r="I674" s="53"/>
      <c r="J674" s="53"/>
      <c r="K674" s="49"/>
      <c r="L674" s="49"/>
      <c r="M674" s="49"/>
      <c r="N674" s="49"/>
      <c r="O674" s="54"/>
      <c r="P674" s="54"/>
      <c r="Q674" s="54"/>
      <c r="R674" s="54"/>
    </row>
    <row r="675" spans="1:18">
      <c r="A675" s="49"/>
      <c r="B675" s="54"/>
      <c r="C675" s="49"/>
      <c r="D675" s="50"/>
      <c r="E675" s="51"/>
      <c r="F675" s="52"/>
      <c r="G675" s="52"/>
      <c r="H675" s="52"/>
      <c r="I675" s="53"/>
      <c r="J675" s="53"/>
      <c r="K675" s="49"/>
      <c r="L675" s="49"/>
      <c r="M675" s="49"/>
      <c r="N675" s="49"/>
      <c r="O675" s="54"/>
      <c r="P675" s="54"/>
      <c r="Q675" s="54"/>
      <c r="R675" s="54"/>
    </row>
    <row r="676" spans="1:18">
      <c r="A676" s="49" t="s">
        <v>425</v>
      </c>
      <c r="B676" s="54"/>
      <c r="C676" s="49"/>
      <c r="D676" s="50"/>
      <c r="E676" s="51"/>
      <c r="F676" s="52"/>
      <c r="G676" s="52"/>
      <c r="H676" s="52"/>
      <c r="I676" s="53"/>
      <c r="J676" s="53"/>
      <c r="K676" s="49"/>
      <c r="L676" s="49"/>
      <c r="M676" s="49"/>
      <c r="N676" s="49"/>
      <c r="O676" s="54"/>
      <c r="P676" s="54"/>
      <c r="Q676" s="54"/>
      <c r="R676" s="54"/>
    </row>
    <row r="677" spans="1:18">
      <c r="A677" s="49" t="s">
        <v>813</v>
      </c>
      <c r="B677" s="54"/>
      <c r="C677" s="49"/>
      <c r="D677" s="50"/>
      <c r="E677" s="56" t="s">
        <v>427</v>
      </c>
      <c r="F677" s="52"/>
      <c r="G677" s="52"/>
      <c r="H677" s="52"/>
      <c r="I677" s="53"/>
      <c r="J677" s="57" t="s">
        <v>428</v>
      </c>
      <c r="K677" s="49"/>
      <c r="L677" s="49"/>
      <c r="M677" s="49"/>
      <c r="N677" s="49"/>
      <c r="O677" s="54"/>
      <c r="P677" s="54"/>
      <c r="Q677" s="54"/>
      <c r="R677" s="54"/>
    </row>
    <row r="678" spans="1:18">
      <c r="A678" s="49" t="s">
        <v>429</v>
      </c>
      <c r="B678" s="54"/>
      <c r="C678" s="49"/>
      <c r="D678" s="50"/>
      <c r="E678" s="56" t="s">
        <v>430</v>
      </c>
      <c r="F678" s="52"/>
      <c r="G678" s="52"/>
      <c r="H678" s="52"/>
      <c r="I678" s="53"/>
      <c r="J678" s="57" t="s">
        <v>431</v>
      </c>
      <c r="K678" s="49"/>
      <c r="L678" s="49"/>
      <c r="M678" s="49"/>
      <c r="N678" s="49"/>
      <c r="O678" s="54"/>
      <c r="P678" s="54"/>
      <c r="Q678" s="54"/>
      <c r="R678" s="54"/>
    </row>
    <row r="679" spans="1:18">
      <c r="A679" s="49" t="s">
        <v>432</v>
      </c>
      <c r="B679" s="54"/>
      <c r="C679" s="49"/>
      <c r="D679" s="50"/>
      <c r="E679" s="56" t="s">
        <v>433</v>
      </c>
      <c r="F679" s="52"/>
      <c r="G679" s="52"/>
      <c r="H679" s="52"/>
      <c r="I679" s="53"/>
      <c r="J679" s="57" t="s">
        <v>434</v>
      </c>
      <c r="K679" s="49"/>
      <c r="L679" s="49"/>
      <c r="M679" s="49"/>
      <c r="N679" s="49"/>
      <c r="O679" s="54"/>
      <c r="P679" s="54"/>
      <c r="Q679" s="54"/>
      <c r="R679" s="54"/>
    </row>
    <row r="680" spans="1:18">
      <c r="A680" s="49"/>
      <c r="B680" s="54"/>
      <c r="C680" s="49"/>
      <c r="D680" s="50"/>
      <c r="E680" s="51"/>
      <c r="F680" s="52"/>
      <c r="G680" s="52"/>
      <c r="H680" s="52"/>
      <c r="I680" s="53"/>
      <c r="J680" s="53"/>
      <c r="K680" s="49"/>
      <c r="L680" s="49"/>
      <c r="M680" s="49"/>
      <c r="N680" s="49"/>
      <c r="O680" s="54"/>
      <c r="P680" s="54"/>
      <c r="Q680" s="54"/>
      <c r="R680" s="54"/>
    </row>
    <row r="681" spans="1:18">
      <c r="A681" s="49" t="s">
        <v>171</v>
      </c>
      <c r="B681" s="49" t="s">
        <v>172</v>
      </c>
      <c r="C681" s="49" t="s">
        <v>173</v>
      </c>
      <c r="D681" s="58" t="s">
        <v>174</v>
      </c>
      <c r="E681" s="56" t="s">
        <v>175</v>
      </c>
      <c r="F681" s="55" t="s">
        <v>176</v>
      </c>
      <c r="G681" s="55" t="s">
        <v>177</v>
      </c>
      <c r="H681" s="55" t="s">
        <v>178</v>
      </c>
      <c r="I681" s="57" t="s">
        <v>179</v>
      </c>
      <c r="J681" s="57" t="s">
        <v>180</v>
      </c>
      <c r="K681" s="49" t="s">
        <v>106</v>
      </c>
      <c r="L681" s="49" t="s">
        <v>181</v>
      </c>
      <c r="M681" s="49" t="s">
        <v>182</v>
      </c>
      <c r="N681" s="49" t="s">
        <v>119</v>
      </c>
      <c r="O681" s="49" t="s">
        <v>183</v>
      </c>
      <c r="P681" s="49" t="s">
        <v>184</v>
      </c>
      <c r="Q681" s="49" t="s">
        <v>185</v>
      </c>
      <c r="R681" s="49" t="s">
        <v>186</v>
      </c>
    </row>
    <row r="682" spans="1:18">
      <c r="A682" s="49">
        <v>1</v>
      </c>
      <c r="B682" s="49" t="s">
        <v>435</v>
      </c>
      <c r="C682" s="49" t="s">
        <v>445</v>
      </c>
      <c r="D682" s="50" t="s">
        <v>446</v>
      </c>
      <c r="E682" s="51" t="s">
        <v>231</v>
      </c>
      <c r="F682" s="55" t="s">
        <v>447</v>
      </c>
      <c r="G682" s="52" t="s">
        <v>489</v>
      </c>
      <c r="H682" s="52" t="s">
        <v>417</v>
      </c>
      <c r="I682" s="53" t="s">
        <v>367</v>
      </c>
      <c r="J682" s="53" t="s">
        <v>611</v>
      </c>
      <c r="K682" s="49" t="s">
        <v>213</v>
      </c>
      <c r="L682" s="49" t="s">
        <v>197</v>
      </c>
      <c r="M682" s="49" t="s">
        <v>197</v>
      </c>
      <c r="N682" s="49"/>
      <c r="O682" s="54" t="s">
        <v>710</v>
      </c>
      <c r="P682" s="54" t="s">
        <v>200</v>
      </c>
      <c r="Q682" s="49" t="s">
        <v>201</v>
      </c>
      <c r="R682" s="49" t="s">
        <v>217</v>
      </c>
    </row>
    <row r="683" spans="1:18">
      <c r="A683" s="49">
        <v>2</v>
      </c>
      <c r="B683" s="49" t="s">
        <v>435</v>
      </c>
      <c r="C683" s="49" t="s">
        <v>473</v>
      </c>
      <c r="D683" s="50" t="s">
        <v>459</v>
      </c>
      <c r="E683" s="51" t="s">
        <v>303</v>
      </c>
      <c r="F683" s="55" t="s">
        <v>474</v>
      </c>
      <c r="G683" s="52" t="s">
        <v>475</v>
      </c>
      <c r="H683" s="52" t="s">
        <v>417</v>
      </c>
      <c r="I683" s="53" t="s">
        <v>367</v>
      </c>
      <c r="J683" s="53" t="s">
        <v>860</v>
      </c>
      <c r="K683" s="49" t="s">
        <v>213</v>
      </c>
      <c r="L683" s="49" t="s">
        <v>197</v>
      </c>
      <c r="M683" s="49" t="s">
        <v>197</v>
      </c>
      <c r="N683" s="49" t="s">
        <v>477</v>
      </c>
      <c r="O683" s="49" t="s">
        <v>478</v>
      </c>
      <c r="P683" s="54" t="s">
        <v>200</v>
      </c>
      <c r="Q683" s="49" t="s">
        <v>201</v>
      </c>
      <c r="R683" s="49" t="s">
        <v>217</v>
      </c>
    </row>
    <row r="684" spans="1:18">
      <c r="A684" s="49">
        <v>3</v>
      </c>
      <c r="B684" s="49" t="s">
        <v>435</v>
      </c>
      <c r="C684" s="49" t="s">
        <v>445</v>
      </c>
      <c r="D684" s="50" t="s">
        <v>446</v>
      </c>
      <c r="E684" s="51" t="s">
        <v>231</v>
      </c>
      <c r="F684" s="55" t="s">
        <v>447</v>
      </c>
      <c r="G684" s="52" t="s">
        <v>517</v>
      </c>
      <c r="H684" s="52" t="s">
        <v>417</v>
      </c>
      <c r="I684" s="53" t="s">
        <v>367</v>
      </c>
      <c r="J684" s="53" t="s">
        <v>596</v>
      </c>
      <c r="K684" s="49" t="s">
        <v>315</v>
      </c>
      <c r="L684" s="49" t="s">
        <v>197</v>
      </c>
      <c r="M684" s="49" t="s">
        <v>197</v>
      </c>
      <c r="N684" s="49"/>
      <c r="O684" s="54" t="s">
        <v>710</v>
      </c>
      <c r="P684" s="54" t="s">
        <v>200</v>
      </c>
      <c r="Q684" s="49" t="s">
        <v>201</v>
      </c>
      <c r="R684" s="49" t="s">
        <v>217</v>
      </c>
    </row>
    <row r="685" spans="1:18">
      <c r="A685" s="49">
        <v>4</v>
      </c>
      <c r="B685" s="49" t="s">
        <v>435</v>
      </c>
      <c r="C685" s="49" t="s">
        <v>499</v>
      </c>
      <c r="D685" s="50" t="s">
        <v>500</v>
      </c>
      <c r="E685" s="51" t="s">
        <v>231</v>
      </c>
      <c r="F685" s="55" t="s">
        <v>501</v>
      </c>
      <c r="G685" s="52" t="s">
        <v>861</v>
      </c>
      <c r="H685" s="52" t="s">
        <v>417</v>
      </c>
      <c r="I685" s="53" t="s">
        <v>367</v>
      </c>
      <c r="J685" s="53" t="s">
        <v>683</v>
      </c>
      <c r="K685" s="49" t="s">
        <v>194</v>
      </c>
      <c r="L685" s="49" t="s">
        <v>197</v>
      </c>
      <c r="M685" s="49" t="s">
        <v>197</v>
      </c>
      <c r="N685" s="49" t="s">
        <v>237</v>
      </c>
      <c r="O685" s="49" t="s">
        <v>504</v>
      </c>
      <c r="P685" s="54" t="s">
        <v>200</v>
      </c>
      <c r="Q685" s="49" t="s">
        <v>201</v>
      </c>
      <c r="R685" s="49" t="s">
        <v>217</v>
      </c>
    </row>
    <row r="686" spans="1:18">
      <c r="A686" s="49">
        <v>5</v>
      </c>
      <c r="B686" s="49" t="s">
        <v>435</v>
      </c>
      <c r="C686" s="54" t="s">
        <v>499</v>
      </c>
      <c r="D686" s="50" t="s">
        <v>500</v>
      </c>
      <c r="E686" s="51" t="s">
        <v>231</v>
      </c>
      <c r="F686" s="55" t="s">
        <v>501</v>
      </c>
      <c r="G686" s="52" t="s">
        <v>711</v>
      </c>
      <c r="H686" s="52" t="s">
        <v>417</v>
      </c>
      <c r="I686" s="53" t="s">
        <v>300</v>
      </c>
      <c r="J686" s="53" t="s">
        <v>490</v>
      </c>
      <c r="K686" s="49" t="s">
        <v>276</v>
      </c>
      <c r="L686" s="49" t="s">
        <v>197</v>
      </c>
      <c r="M686" s="49" t="s">
        <v>197</v>
      </c>
      <c r="N686" s="49" t="s">
        <v>237</v>
      </c>
      <c r="O686" s="49" t="s">
        <v>504</v>
      </c>
      <c r="P686" s="54" t="s">
        <v>200</v>
      </c>
      <c r="Q686" s="49" t="s">
        <v>201</v>
      </c>
      <c r="R686" s="49" t="s">
        <v>217</v>
      </c>
    </row>
    <row r="687" spans="1:18">
      <c r="A687" s="49">
        <v>6</v>
      </c>
      <c r="B687" s="49" t="s">
        <v>435</v>
      </c>
      <c r="C687" s="49" t="s">
        <v>445</v>
      </c>
      <c r="D687" s="50" t="s">
        <v>446</v>
      </c>
      <c r="E687" s="51" t="s">
        <v>231</v>
      </c>
      <c r="F687" s="55" t="s">
        <v>447</v>
      </c>
      <c r="G687" s="52" t="s">
        <v>677</v>
      </c>
      <c r="H687" s="52" t="s">
        <v>417</v>
      </c>
      <c r="I687" s="53" t="s">
        <v>257</v>
      </c>
      <c r="J687" s="53" t="s">
        <v>862</v>
      </c>
      <c r="K687" s="49" t="s">
        <v>315</v>
      </c>
      <c r="L687" s="49" t="s">
        <v>197</v>
      </c>
      <c r="M687" s="49" t="s">
        <v>197</v>
      </c>
      <c r="N687" s="49"/>
      <c r="O687" s="54" t="s">
        <v>710</v>
      </c>
      <c r="P687" s="54" t="s">
        <v>200</v>
      </c>
      <c r="Q687" s="49" t="s">
        <v>201</v>
      </c>
      <c r="R687" s="49" t="s">
        <v>217</v>
      </c>
    </row>
    <row r="688" spans="1:18">
      <c r="A688" s="49">
        <v>7</v>
      </c>
      <c r="B688" s="49" t="s">
        <v>435</v>
      </c>
      <c r="C688" s="49" t="s">
        <v>499</v>
      </c>
      <c r="D688" s="50" t="s">
        <v>500</v>
      </c>
      <c r="E688" s="51" t="s">
        <v>231</v>
      </c>
      <c r="F688" s="55" t="s">
        <v>501</v>
      </c>
      <c r="G688" s="52" t="s">
        <v>515</v>
      </c>
      <c r="H688" s="52" t="s">
        <v>417</v>
      </c>
      <c r="I688" s="53" t="s">
        <v>257</v>
      </c>
      <c r="J688" s="53" t="s">
        <v>811</v>
      </c>
      <c r="K688" s="49" t="s">
        <v>245</v>
      </c>
      <c r="L688" s="49" t="s">
        <v>197</v>
      </c>
      <c r="M688" s="49" t="s">
        <v>197</v>
      </c>
      <c r="N688" s="49" t="s">
        <v>237</v>
      </c>
      <c r="O688" s="49" t="s">
        <v>504</v>
      </c>
      <c r="P688" s="54" t="s">
        <v>200</v>
      </c>
      <c r="Q688" s="49" t="s">
        <v>228</v>
      </c>
      <c r="R688" s="54" t="s">
        <v>200</v>
      </c>
    </row>
    <row r="689" spans="1:18">
      <c r="A689" s="49">
        <v>8</v>
      </c>
      <c r="B689" s="49" t="s">
        <v>435</v>
      </c>
      <c r="C689" s="49" t="s">
        <v>479</v>
      </c>
      <c r="D689" s="50" t="s">
        <v>480</v>
      </c>
      <c r="E689" s="51" t="s">
        <v>241</v>
      </c>
      <c r="F689" s="55" t="s">
        <v>481</v>
      </c>
      <c r="G689" s="52" t="s">
        <v>801</v>
      </c>
      <c r="H689" s="52" t="s">
        <v>417</v>
      </c>
      <c r="I689" s="53" t="s">
        <v>245</v>
      </c>
      <c r="J689" s="53" t="s">
        <v>863</v>
      </c>
      <c r="K689" s="49" t="s">
        <v>367</v>
      </c>
      <c r="L689" s="49" t="s">
        <v>197</v>
      </c>
      <c r="M689" s="49" t="s">
        <v>197</v>
      </c>
      <c r="N689" s="49" t="s">
        <v>484</v>
      </c>
      <c r="O689" s="49" t="s">
        <v>485</v>
      </c>
      <c r="P689" s="54" t="s">
        <v>200</v>
      </c>
      <c r="Q689" s="49" t="s">
        <v>201</v>
      </c>
      <c r="R689" s="49" t="s">
        <v>217</v>
      </c>
    </row>
    <row r="690" spans="1:18">
      <c r="A690" s="49">
        <v>9</v>
      </c>
      <c r="B690" s="49" t="s">
        <v>435</v>
      </c>
      <c r="C690" s="49" t="s">
        <v>445</v>
      </c>
      <c r="D690" s="50" t="s">
        <v>446</v>
      </c>
      <c r="E690" s="51" t="s">
        <v>231</v>
      </c>
      <c r="F690" s="55" t="s">
        <v>447</v>
      </c>
      <c r="G690" s="52" t="s">
        <v>577</v>
      </c>
      <c r="H690" s="52" t="s">
        <v>417</v>
      </c>
      <c r="I690" s="53" t="s">
        <v>194</v>
      </c>
      <c r="J690" s="53" t="s">
        <v>388</v>
      </c>
      <c r="K690" s="49" t="s">
        <v>295</v>
      </c>
      <c r="L690" s="49" t="s">
        <v>197</v>
      </c>
      <c r="M690" s="49" t="s">
        <v>197</v>
      </c>
      <c r="N690" s="49"/>
      <c r="O690" s="54" t="s">
        <v>710</v>
      </c>
      <c r="P690" s="54" t="s">
        <v>200</v>
      </c>
      <c r="Q690" s="49" t="s">
        <v>201</v>
      </c>
      <c r="R690" s="49" t="s">
        <v>217</v>
      </c>
    </row>
    <row r="691" spans="1:18">
      <c r="A691" s="49">
        <v>10</v>
      </c>
      <c r="B691" s="49" t="s">
        <v>435</v>
      </c>
      <c r="C691" s="49" t="s">
        <v>499</v>
      </c>
      <c r="D691" s="50" t="s">
        <v>500</v>
      </c>
      <c r="E691" s="51" t="s">
        <v>231</v>
      </c>
      <c r="F691" s="55" t="s">
        <v>501</v>
      </c>
      <c r="G691" s="52" t="s">
        <v>690</v>
      </c>
      <c r="H691" s="52" t="s">
        <v>417</v>
      </c>
      <c r="I691" s="53" t="s">
        <v>331</v>
      </c>
      <c r="J691" s="53" t="s">
        <v>784</v>
      </c>
      <c r="K691" s="49" t="s">
        <v>295</v>
      </c>
      <c r="L691" s="49" t="s">
        <v>197</v>
      </c>
      <c r="M691" s="49" t="s">
        <v>197</v>
      </c>
      <c r="N691" s="49" t="s">
        <v>237</v>
      </c>
      <c r="O691" s="49" t="s">
        <v>504</v>
      </c>
      <c r="P691" s="54" t="s">
        <v>200</v>
      </c>
      <c r="Q691" s="49" t="s">
        <v>201</v>
      </c>
      <c r="R691" s="49" t="s">
        <v>217</v>
      </c>
    </row>
    <row r="692" spans="1:18">
      <c r="A692" s="49">
        <v>11</v>
      </c>
      <c r="B692" s="49" t="s">
        <v>435</v>
      </c>
      <c r="C692" s="49" t="s">
        <v>548</v>
      </c>
      <c r="D692" s="50" t="s">
        <v>459</v>
      </c>
      <c r="E692" s="51" t="s">
        <v>231</v>
      </c>
      <c r="F692" s="55" t="s">
        <v>549</v>
      </c>
      <c r="G692" s="52" t="s">
        <v>864</v>
      </c>
      <c r="H692" s="52" t="s">
        <v>417</v>
      </c>
      <c r="I692" s="53" t="s">
        <v>331</v>
      </c>
      <c r="J692" s="53" t="s">
        <v>865</v>
      </c>
      <c r="K692" s="49" t="s">
        <v>315</v>
      </c>
      <c r="L692" s="49" t="s">
        <v>197</v>
      </c>
      <c r="M692" s="49" t="s">
        <v>197</v>
      </c>
      <c r="N692" s="49" t="s">
        <v>477</v>
      </c>
      <c r="O692" s="49" t="s">
        <v>551</v>
      </c>
      <c r="P692" s="54" t="s">
        <v>200</v>
      </c>
      <c r="Q692" s="49" t="s">
        <v>201</v>
      </c>
      <c r="R692" s="49" t="s">
        <v>217</v>
      </c>
    </row>
    <row r="693" spans="1:18">
      <c r="A693" s="49">
        <v>12</v>
      </c>
      <c r="B693" s="49" t="s">
        <v>435</v>
      </c>
      <c r="C693" s="49" t="s">
        <v>445</v>
      </c>
      <c r="D693" s="50" t="s">
        <v>446</v>
      </c>
      <c r="E693" s="51" t="s">
        <v>231</v>
      </c>
      <c r="F693" s="55" t="s">
        <v>447</v>
      </c>
      <c r="G693" s="52" t="s">
        <v>632</v>
      </c>
      <c r="H693" s="52" t="s">
        <v>417</v>
      </c>
      <c r="I693" s="53" t="s">
        <v>331</v>
      </c>
      <c r="J693" s="53" t="s">
        <v>623</v>
      </c>
      <c r="K693" s="49" t="s">
        <v>315</v>
      </c>
      <c r="L693" s="49" t="s">
        <v>197</v>
      </c>
      <c r="M693" s="49" t="s">
        <v>214</v>
      </c>
      <c r="N693" s="49"/>
      <c r="O693" s="54" t="s">
        <v>710</v>
      </c>
      <c r="P693" s="54" t="s">
        <v>200</v>
      </c>
      <c r="Q693" s="49" t="s">
        <v>201</v>
      </c>
      <c r="R693" s="49" t="s">
        <v>217</v>
      </c>
    </row>
    <row r="694" spans="1:18">
      <c r="A694" s="49">
        <v>13</v>
      </c>
      <c r="B694" s="49" t="s">
        <v>435</v>
      </c>
      <c r="C694" s="49" t="s">
        <v>445</v>
      </c>
      <c r="D694" s="50" t="s">
        <v>446</v>
      </c>
      <c r="E694" s="51" t="s">
        <v>231</v>
      </c>
      <c r="F694" s="55" t="s">
        <v>447</v>
      </c>
      <c r="G694" s="52" t="s">
        <v>567</v>
      </c>
      <c r="H694" s="52" t="s">
        <v>417</v>
      </c>
      <c r="I694" s="53" t="s">
        <v>331</v>
      </c>
      <c r="J694" s="53" t="s">
        <v>650</v>
      </c>
      <c r="K694" s="49" t="s">
        <v>236</v>
      </c>
      <c r="L694" s="49" t="s">
        <v>197</v>
      </c>
      <c r="M694" s="49" t="s">
        <v>197</v>
      </c>
      <c r="N694" s="49"/>
      <c r="O694" s="54" t="s">
        <v>710</v>
      </c>
      <c r="P694" s="54" t="s">
        <v>200</v>
      </c>
      <c r="Q694" s="49" t="s">
        <v>201</v>
      </c>
      <c r="R694" s="49" t="s">
        <v>217</v>
      </c>
    </row>
    <row r="695" spans="1:18">
      <c r="A695" s="49">
        <v>14</v>
      </c>
      <c r="B695" s="49" t="s">
        <v>435</v>
      </c>
      <c r="C695" s="49" t="s">
        <v>436</v>
      </c>
      <c r="D695" s="50" t="s">
        <v>437</v>
      </c>
      <c r="E695" s="51" t="s">
        <v>231</v>
      </c>
      <c r="F695" s="55" t="s">
        <v>438</v>
      </c>
      <c r="G695" s="52" t="s">
        <v>439</v>
      </c>
      <c r="H695" s="52" t="s">
        <v>417</v>
      </c>
      <c r="I695" s="53" t="s">
        <v>331</v>
      </c>
      <c r="J695" s="53" t="s">
        <v>301</v>
      </c>
      <c r="K695" s="49" t="s">
        <v>295</v>
      </c>
      <c r="L695" s="49" t="s">
        <v>197</v>
      </c>
      <c r="M695" s="49" t="s">
        <v>197</v>
      </c>
      <c r="N695" s="49" t="s">
        <v>440</v>
      </c>
      <c r="O695" s="49" t="s">
        <v>441</v>
      </c>
      <c r="P695" s="54" t="s">
        <v>200</v>
      </c>
      <c r="Q695" s="49" t="s">
        <v>201</v>
      </c>
      <c r="R695" s="49" t="s">
        <v>217</v>
      </c>
    </row>
    <row r="696" spans="1:18">
      <c r="A696" s="49">
        <v>15</v>
      </c>
      <c r="B696" s="49" t="s">
        <v>435</v>
      </c>
      <c r="C696" s="49" t="s">
        <v>445</v>
      </c>
      <c r="D696" s="50" t="s">
        <v>446</v>
      </c>
      <c r="E696" s="51" t="s">
        <v>231</v>
      </c>
      <c r="F696" s="55" t="s">
        <v>447</v>
      </c>
      <c r="G696" s="52" t="s">
        <v>866</v>
      </c>
      <c r="H696" s="52" t="s">
        <v>417</v>
      </c>
      <c r="I696" s="53" t="s">
        <v>267</v>
      </c>
      <c r="J696" s="53" t="s">
        <v>867</v>
      </c>
      <c r="K696" s="49" t="s">
        <v>236</v>
      </c>
      <c r="L696" s="49" t="s">
        <v>197</v>
      </c>
      <c r="M696" s="49" t="s">
        <v>197</v>
      </c>
      <c r="N696" s="49"/>
      <c r="O696" s="54" t="s">
        <v>710</v>
      </c>
      <c r="P696" s="54" t="s">
        <v>200</v>
      </c>
      <c r="Q696" s="49" t="s">
        <v>201</v>
      </c>
      <c r="R696" s="49" t="s">
        <v>217</v>
      </c>
    </row>
    <row r="697" spans="1:18">
      <c r="A697" s="49">
        <v>16</v>
      </c>
      <c r="B697" s="49" t="s">
        <v>435</v>
      </c>
      <c r="C697" s="49" t="s">
        <v>509</v>
      </c>
      <c r="D697" s="50" t="s">
        <v>510</v>
      </c>
      <c r="E697" s="51" t="s">
        <v>231</v>
      </c>
      <c r="F697" s="55" t="s">
        <v>511</v>
      </c>
      <c r="G697" s="52" t="s">
        <v>532</v>
      </c>
      <c r="H697" s="52" t="s">
        <v>417</v>
      </c>
      <c r="I697" s="53" t="s">
        <v>270</v>
      </c>
      <c r="J697" s="53" t="s">
        <v>868</v>
      </c>
      <c r="K697" s="49" t="s">
        <v>194</v>
      </c>
      <c r="L697" s="49" t="s">
        <v>214</v>
      </c>
      <c r="M697" s="49" t="s">
        <v>197</v>
      </c>
      <c r="N697" s="49" t="s">
        <v>440</v>
      </c>
      <c r="O697" s="49" t="s">
        <v>514</v>
      </c>
      <c r="P697" s="54" t="s">
        <v>200</v>
      </c>
      <c r="Q697" s="49" t="s">
        <v>201</v>
      </c>
      <c r="R697" s="49" t="s">
        <v>217</v>
      </c>
    </row>
    <row r="698" spans="1:18">
      <c r="A698" s="49">
        <v>17</v>
      </c>
      <c r="B698" s="49" t="s">
        <v>435</v>
      </c>
      <c r="C698" s="49" t="s">
        <v>467</v>
      </c>
      <c r="D698" s="50" t="s">
        <v>459</v>
      </c>
      <c r="E698" s="51" t="s">
        <v>280</v>
      </c>
      <c r="F698" s="55" t="s">
        <v>468</v>
      </c>
      <c r="G698" s="52" t="s">
        <v>628</v>
      </c>
      <c r="H698" s="52" t="s">
        <v>417</v>
      </c>
      <c r="I698" s="53" t="s">
        <v>211</v>
      </c>
      <c r="J698" s="53" t="s">
        <v>575</v>
      </c>
      <c r="K698" s="49" t="s">
        <v>276</v>
      </c>
      <c r="L698" s="49" t="s">
        <v>197</v>
      </c>
      <c r="M698" s="49" t="s">
        <v>197</v>
      </c>
      <c r="N698" s="49" t="s">
        <v>456</v>
      </c>
      <c r="O698" s="49" t="s">
        <v>470</v>
      </c>
      <c r="P698" s="54" t="s">
        <v>200</v>
      </c>
      <c r="Q698" s="49" t="s">
        <v>201</v>
      </c>
      <c r="R698" s="49" t="s">
        <v>217</v>
      </c>
    </row>
    <row r="699" spans="1:18">
      <c r="A699" s="49">
        <v>18</v>
      </c>
      <c r="B699" s="49" t="s">
        <v>435</v>
      </c>
      <c r="C699" s="49" t="s">
        <v>491</v>
      </c>
      <c r="D699" s="50" t="s">
        <v>459</v>
      </c>
      <c r="E699" s="51" t="s">
        <v>262</v>
      </c>
      <c r="F699" s="55" t="s">
        <v>492</v>
      </c>
      <c r="G699" s="52" t="s">
        <v>869</v>
      </c>
      <c r="H699" s="52" t="s">
        <v>417</v>
      </c>
      <c r="I699" s="53" t="s">
        <v>211</v>
      </c>
      <c r="J699" s="53" t="s">
        <v>256</v>
      </c>
      <c r="K699" s="49" t="s">
        <v>260</v>
      </c>
      <c r="L699" s="49" t="s">
        <v>197</v>
      </c>
      <c r="M699" s="49" t="s">
        <v>197</v>
      </c>
      <c r="N699" s="49" t="s">
        <v>477</v>
      </c>
      <c r="O699" s="49" t="s">
        <v>495</v>
      </c>
      <c r="P699" s="54" t="s">
        <v>200</v>
      </c>
      <c r="Q699" s="49" t="s">
        <v>201</v>
      </c>
      <c r="R699" s="49" t="s">
        <v>217</v>
      </c>
    </row>
    <row r="700" spans="1:18">
      <c r="A700" s="49">
        <v>19</v>
      </c>
      <c r="B700" s="49" t="s">
        <v>435</v>
      </c>
      <c r="C700" s="49" t="s">
        <v>436</v>
      </c>
      <c r="D700" s="50" t="s">
        <v>437</v>
      </c>
      <c r="E700" s="51" t="s">
        <v>231</v>
      </c>
      <c r="F700" s="55" t="s">
        <v>438</v>
      </c>
      <c r="G700" s="52" t="s">
        <v>870</v>
      </c>
      <c r="H700" s="52" t="s">
        <v>417</v>
      </c>
      <c r="I700" s="53" t="s">
        <v>211</v>
      </c>
      <c r="J700" s="53" t="s">
        <v>871</v>
      </c>
      <c r="K700" s="49" t="s">
        <v>260</v>
      </c>
      <c r="L700" s="49" t="s">
        <v>197</v>
      </c>
      <c r="M700" s="49" t="s">
        <v>197</v>
      </c>
      <c r="N700" s="49" t="s">
        <v>440</v>
      </c>
      <c r="O700" s="49" t="s">
        <v>441</v>
      </c>
      <c r="P700" s="54" t="s">
        <v>200</v>
      </c>
      <c r="Q700" s="49" t="s">
        <v>201</v>
      </c>
      <c r="R700" s="49" t="s">
        <v>217</v>
      </c>
    </row>
    <row r="701" spans="1:18">
      <c r="A701" s="49">
        <v>20</v>
      </c>
      <c r="B701" s="49" t="s">
        <v>435</v>
      </c>
      <c r="C701" s="49" t="s">
        <v>509</v>
      </c>
      <c r="D701" s="50" t="s">
        <v>510</v>
      </c>
      <c r="E701" s="51" t="s">
        <v>231</v>
      </c>
      <c r="F701" s="55" t="s">
        <v>511</v>
      </c>
      <c r="G701" s="52" t="s">
        <v>578</v>
      </c>
      <c r="H701" s="52" t="s">
        <v>417</v>
      </c>
      <c r="I701" s="53" t="s">
        <v>298</v>
      </c>
      <c r="J701" s="53" t="s">
        <v>259</v>
      </c>
      <c r="K701" s="49" t="s">
        <v>307</v>
      </c>
      <c r="L701" s="49" t="s">
        <v>197</v>
      </c>
      <c r="M701" s="49" t="s">
        <v>197</v>
      </c>
      <c r="N701" s="49" t="s">
        <v>440</v>
      </c>
      <c r="O701" s="49" t="s">
        <v>514</v>
      </c>
      <c r="P701" s="54" t="s">
        <v>200</v>
      </c>
      <c r="Q701" s="49" t="s">
        <v>201</v>
      </c>
      <c r="R701" s="49" t="s">
        <v>217</v>
      </c>
    </row>
    <row r="702" spans="1:18">
      <c r="A702" s="49">
        <v>21</v>
      </c>
      <c r="B702" s="49" t="s">
        <v>435</v>
      </c>
      <c r="C702" s="49" t="s">
        <v>445</v>
      </c>
      <c r="D702" s="50" t="s">
        <v>446</v>
      </c>
      <c r="E702" s="51" t="s">
        <v>231</v>
      </c>
      <c r="F702" s="55" t="s">
        <v>447</v>
      </c>
      <c r="G702" s="52" t="s">
        <v>622</v>
      </c>
      <c r="H702" s="52" t="s">
        <v>417</v>
      </c>
      <c r="I702" s="53" t="s">
        <v>298</v>
      </c>
      <c r="J702" s="53" t="s">
        <v>811</v>
      </c>
      <c r="K702" s="49" t="s">
        <v>300</v>
      </c>
      <c r="L702" s="49" t="s">
        <v>197</v>
      </c>
      <c r="M702" s="49" t="s">
        <v>197</v>
      </c>
      <c r="N702" s="49"/>
      <c r="O702" s="54" t="s">
        <v>710</v>
      </c>
      <c r="P702" s="54" t="s">
        <v>200</v>
      </c>
      <c r="Q702" s="49" t="s">
        <v>201</v>
      </c>
      <c r="R702" s="49" t="s">
        <v>217</v>
      </c>
    </row>
    <row r="703" spans="1:18">
      <c r="A703" s="49">
        <v>22</v>
      </c>
      <c r="B703" s="49" t="s">
        <v>435</v>
      </c>
      <c r="C703" s="49" t="s">
        <v>499</v>
      </c>
      <c r="D703" s="50" t="s">
        <v>500</v>
      </c>
      <c r="E703" s="51" t="s">
        <v>231</v>
      </c>
      <c r="F703" s="55" t="s">
        <v>501</v>
      </c>
      <c r="G703" s="52" t="s">
        <v>515</v>
      </c>
      <c r="H703" s="52" t="s">
        <v>417</v>
      </c>
      <c r="I703" s="53" t="s">
        <v>298</v>
      </c>
      <c r="J703" s="53" t="s">
        <v>719</v>
      </c>
      <c r="K703" s="49" t="s">
        <v>295</v>
      </c>
      <c r="L703" s="49" t="s">
        <v>197</v>
      </c>
      <c r="M703" s="49" t="s">
        <v>197</v>
      </c>
      <c r="N703" s="49" t="s">
        <v>237</v>
      </c>
      <c r="O703" s="49" t="s">
        <v>504</v>
      </c>
      <c r="P703" s="54" t="s">
        <v>200</v>
      </c>
      <c r="Q703" s="49" t="s">
        <v>201</v>
      </c>
      <c r="R703" s="49" t="s">
        <v>217</v>
      </c>
    </row>
    <row r="704" spans="1:18">
      <c r="A704" s="49">
        <v>23</v>
      </c>
      <c r="B704" s="49" t="s">
        <v>435</v>
      </c>
      <c r="C704" s="49" t="s">
        <v>436</v>
      </c>
      <c r="D704" s="50" t="s">
        <v>437</v>
      </c>
      <c r="E704" s="51" t="s">
        <v>231</v>
      </c>
      <c r="F704" s="55" t="s">
        <v>438</v>
      </c>
      <c r="G704" s="52" t="s">
        <v>465</v>
      </c>
      <c r="H704" s="52" t="s">
        <v>417</v>
      </c>
      <c r="I704" s="53" t="s">
        <v>298</v>
      </c>
      <c r="J704" s="53" t="s">
        <v>516</v>
      </c>
      <c r="K704" s="49" t="s">
        <v>196</v>
      </c>
      <c r="L704" s="49" t="s">
        <v>197</v>
      </c>
      <c r="M704" s="49" t="s">
        <v>197</v>
      </c>
      <c r="N704" s="49" t="s">
        <v>440</v>
      </c>
      <c r="O704" s="49" t="s">
        <v>441</v>
      </c>
      <c r="P704" s="54" t="s">
        <v>200</v>
      </c>
      <c r="Q704" s="49" t="s">
        <v>201</v>
      </c>
      <c r="R704" s="49" t="s">
        <v>217</v>
      </c>
    </row>
    <row r="705" spans="1:18">
      <c r="A705" s="49">
        <v>24</v>
      </c>
      <c r="B705" s="49" t="s">
        <v>435</v>
      </c>
      <c r="C705" s="49" t="s">
        <v>872</v>
      </c>
      <c r="D705" s="50" t="s">
        <v>873</v>
      </c>
      <c r="E705" s="51" t="s">
        <v>231</v>
      </c>
      <c r="F705" s="55" t="s">
        <v>874</v>
      </c>
      <c r="G705" s="52" t="s">
        <v>875</v>
      </c>
      <c r="H705" s="52" t="s">
        <v>417</v>
      </c>
      <c r="I705" s="53" t="s">
        <v>298</v>
      </c>
      <c r="J705" s="53" t="s">
        <v>876</v>
      </c>
      <c r="K705" s="49" t="s">
        <v>196</v>
      </c>
      <c r="L705" s="49" t="s">
        <v>197</v>
      </c>
      <c r="M705" s="49" t="s">
        <v>197</v>
      </c>
      <c r="N705" s="49" t="s">
        <v>246</v>
      </c>
      <c r="O705" s="49" t="s">
        <v>877</v>
      </c>
      <c r="P705" s="54" t="s">
        <v>200</v>
      </c>
      <c r="Q705" s="49" t="s">
        <v>201</v>
      </c>
      <c r="R705" s="49" t="s">
        <v>217</v>
      </c>
    </row>
    <row r="706" spans="1:18">
      <c r="A706" s="49">
        <v>25</v>
      </c>
      <c r="B706" s="49" t="s">
        <v>435</v>
      </c>
      <c r="C706" s="49" t="s">
        <v>491</v>
      </c>
      <c r="D706" s="50" t="s">
        <v>459</v>
      </c>
      <c r="E706" s="51" t="s">
        <v>262</v>
      </c>
      <c r="F706" s="55" t="s">
        <v>492</v>
      </c>
      <c r="G706" s="52" t="s">
        <v>681</v>
      </c>
      <c r="H706" s="52" t="s">
        <v>818</v>
      </c>
      <c r="I706" s="53" t="s">
        <v>223</v>
      </c>
      <c r="J706" s="53" t="s">
        <v>533</v>
      </c>
      <c r="K706" s="49" t="s">
        <v>300</v>
      </c>
      <c r="L706" s="49" t="s">
        <v>197</v>
      </c>
      <c r="M706" s="49" t="s">
        <v>197</v>
      </c>
      <c r="N706" s="49" t="s">
        <v>477</v>
      </c>
      <c r="O706" s="49" t="s">
        <v>495</v>
      </c>
      <c r="P706" s="54" t="s">
        <v>200</v>
      </c>
      <c r="Q706" s="49" t="s">
        <v>201</v>
      </c>
      <c r="R706" s="49" t="s">
        <v>217</v>
      </c>
    </row>
    <row r="707" spans="1:18">
      <c r="A707" s="49">
        <v>26</v>
      </c>
      <c r="B707" s="49" t="s">
        <v>435</v>
      </c>
      <c r="C707" s="49" t="s">
        <v>473</v>
      </c>
      <c r="D707" s="50" t="s">
        <v>459</v>
      </c>
      <c r="E707" s="51" t="s">
        <v>303</v>
      </c>
      <c r="F707" s="55" t="s">
        <v>474</v>
      </c>
      <c r="G707" s="52" t="s">
        <v>475</v>
      </c>
      <c r="H707" s="52" t="s">
        <v>818</v>
      </c>
      <c r="I707" s="53" t="s">
        <v>223</v>
      </c>
      <c r="J707" s="53" t="s">
        <v>878</v>
      </c>
      <c r="K707" s="49" t="s">
        <v>257</v>
      </c>
      <c r="L707" s="49" t="s">
        <v>197</v>
      </c>
      <c r="M707" s="49" t="s">
        <v>214</v>
      </c>
      <c r="N707" s="49" t="s">
        <v>477</v>
      </c>
      <c r="O707" s="49" t="s">
        <v>478</v>
      </c>
      <c r="P707" s="54" t="s">
        <v>200</v>
      </c>
      <c r="Q707" s="49" t="s">
        <v>201</v>
      </c>
      <c r="R707" s="49" t="s">
        <v>217</v>
      </c>
    </row>
    <row r="708" spans="1:18">
      <c r="A708" s="49">
        <v>27</v>
      </c>
      <c r="B708" s="49" t="s">
        <v>435</v>
      </c>
      <c r="C708" s="49" t="s">
        <v>445</v>
      </c>
      <c r="D708" s="50" t="s">
        <v>446</v>
      </c>
      <c r="E708" s="51" t="s">
        <v>231</v>
      </c>
      <c r="F708" s="55" t="s">
        <v>447</v>
      </c>
      <c r="G708" s="52" t="s">
        <v>554</v>
      </c>
      <c r="H708" s="52" t="s">
        <v>818</v>
      </c>
      <c r="I708" s="53" t="s">
        <v>314</v>
      </c>
      <c r="J708" s="53" t="s">
        <v>212</v>
      </c>
      <c r="K708" s="54" t="s">
        <v>213</v>
      </c>
      <c r="L708" s="49" t="s">
        <v>197</v>
      </c>
      <c r="M708" s="49" t="s">
        <v>197</v>
      </c>
      <c r="N708" s="49"/>
      <c r="O708" s="54" t="s">
        <v>710</v>
      </c>
      <c r="P708" s="54" t="s">
        <v>200</v>
      </c>
      <c r="Q708" s="49" t="s">
        <v>201</v>
      </c>
      <c r="R708" s="49" t="s">
        <v>217</v>
      </c>
    </row>
    <row r="709" spans="1:18">
      <c r="A709" s="49">
        <v>28</v>
      </c>
      <c r="B709" s="49" t="s">
        <v>435</v>
      </c>
      <c r="C709" s="49" t="s">
        <v>436</v>
      </c>
      <c r="D709" s="50" t="s">
        <v>437</v>
      </c>
      <c r="E709" s="51" t="s">
        <v>231</v>
      </c>
      <c r="F709" s="55" t="s">
        <v>438</v>
      </c>
      <c r="G709" s="52" t="s">
        <v>442</v>
      </c>
      <c r="H709" s="52" t="s">
        <v>818</v>
      </c>
      <c r="I709" s="53" t="s">
        <v>234</v>
      </c>
      <c r="J709" s="53" t="s">
        <v>388</v>
      </c>
      <c r="K709" s="49" t="s">
        <v>196</v>
      </c>
      <c r="L709" s="49" t="s">
        <v>197</v>
      </c>
      <c r="M709" s="49" t="s">
        <v>197</v>
      </c>
      <c r="N709" s="49" t="s">
        <v>440</v>
      </c>
      <c r="O709" s="49" t="s">
        <v>441</v>
      </c>
      <c r="P709" s="54" t="s">
        <v>200</v>
      </c>
      <c r="Q709" s="49" t="s">
        <v>201</v>
      </c>
      <c r="R709" s="49" t="s">
        <v>217</v>
      </c>
    </row>
    <row r="710" spans="1:18">
      <c r="A710" s="49">
        <v>29</v>
      </c>
      <c r="B710" s="49" t="s">
        <v>435</v>
      </c>
      <c r="C710" s="49" t="s">
        <v>451</v>
      </c>
      <c r="D710" s="50" t="s">
        <v>452</v>
      </c>
      <c r="E710" s="51" t="s">
        <v>280</v>
      </c>
      <c r="F710" s="55" t="s">
        <v>453</v>
      </c>
      <c r="G710" s="52" t="s">
        <v>454</v>
      </c>
      <c r="H710" s="52" t="s">
        <v>818</v>
      </c>
      <c r="I710" s="53" t="s">
        <v>249</v>
      </c>
      <c r="J710" s="53" t="s">
        <v>553</v>
      </c>
      <c r="K710" s="54" t="s">
        <v>295</v>
      </c>
      <c r="L710" s="49" t="s">
        <v>197</v>
      </c>
      <c r="M710" s="49" t="s">
        <v>197</v>
      </c>
      <c r="N710" s="49" t="s">
        <v>456</v>
      </c>
      <c r="O710" s="49" t="s">
        <v>457</v>
      </c>
      <c r="P710" s="54" t="s">
        <v>200</v>
      </c>
      <c r="Q710" s="49" t="s">
        <v>201</v>
      </c>
      <c r="R710" s="49" t="s">
        <v>217</v>
      </c>
    </row>
    <row r="711" spans="1:18">
      <c r="A711" s="49">
        <v>30</v>
      </c>
      <c r="B711" s="49" t="s">
        <v>435</v>
      </c>
      <c r="C711" s="49" t="s">
        <v>445</v>
      </c>
      <c r="D711" s="50" t="s">
        <v>446</v>
      </c>
      <c r="E711" s="51" t="s">
        <v>231</v>
      </c>
      <c r="F711" s="55" t="s">
        <v>447</v>
      </c>
      <c r="G711" s="52" t="s">
        <v>715</v>
      </c>
      <c r="H711" s="52" t="s">
        <v>818</v>
      </c>
      <c r="I711" s="53" t="s">
        <v>252</v>
      </c>
      <c r="J711" s="53" t="s">
        <v>212</v>
      </c>
      <c r="K711" s="49" t="s">
        <v>367</v>
      </c>
      <c r="L711" s="49" t="s">
        <v>197</v>
      </c>
      <c r="M711" s="49" t="s">
        <v>214</v>
      </c>
      <c r="N711" s="49"/>
      <c r="O711" s="54" t="s">
        <v>710</v>
      </c>
      <c r="P711" s="54" t="s">
        <v>200</v>
      </c>
      <c r="Q711" s="49" t="s">
        <v>201</v>
      </c>
      <c r="R711" s="49" t="s">
        <v>217</v>
      </c>
    </row>
    <row r="712" spans="1:18">
      <c r="A712" s="49">
        <v>31</v>
      </c>
      <c r="B712" s="49" t="s">
        <v>435</v>
      </c>
      <c r="C712" s="49" t="s">
        <v>436</v>
      </c>
      <c r="D712" s="50" t="s">
        <v>437</v>
      </c>
      <c r="E712" s="51" t="s">
        <v>231</v>
      </c>
      <c r="F712" s="55" t="s">
        <v>438</v>
      </c>
      <c r="G712" s="52" t="s">
        <v>439</v>
      </c>
      <c r="H712" s="52" t="s">
        <v>818</v>
      </c>
      <c r="I712" s="53" t="s">
        <v>252</v>
      </c>
      <c r="J712" s="53" t="s">
        <v>259</v>
      </c>
      <c r="K712" s="49" t="s">
        <v>257</v>
      </c>
      <c r="L712" s="49" t="s">
        <v>197</v>
      </c>
      <c r="M712" s="49" t="s">
        <v>197</v>
      </c>
      <c r="N712" s="49" t="s">
        <v>440</v>
      </c>
      <c r="O712" s="49" t="s">
        <v>441</v>
      </c>
      <c r="P712" s="54" t="s">
        <v>200</v>
      </c>
      <c r="Q712" s="49" t="s">
        <v>201</v>
      </c>
      <c r="R712" s="49" t="s">
        <v>217</v>
      </c>
    </row>
    <row r="713" spans="1:18">
      <c r="A713" s="49">
        <v>32</v>
      </c>
      <c r="B713" s="49" t="s">
        <v>435</v>
      </c>
      <c r="C713" s="49" t="s">
        <v>445</v>
      </c>
      <c r="D713" s="50" t="s">
        <v>446</v>
      </c>
      <c r="E713" s="51" t="s">
        <v>231</v>
      </c>
      <c r="F713" s="55" t="s">
        <v>447</v>
      </c>
      <c r="G713" s="52" t="s">
        <v>689</v>
      </c>
      <c r="H713" s="52" t="s">
        <v>818</v>
      </c>
      <c r="I713" s="53" t="s">
        <v>204</v>
      </c>
      <c r="J713" s="53" t="s">
        <v>596</v>
      </c>
      <c r="K713" s="49" t="s">
        <v>300</v>
      </c>
      <c r="L713" s="49" t="s">
        <v>197</v>
      </c>
      <c r="M713" s="49" t="s">
        <v>197</v>
      </c>
      <c r="N713" s="49"/>
      <c r="O713" s="54" t="s">
        <v>710</v>
      </c>
      <c r="P713" s="54" t="s">
        <v>200</v>
      </c>
      <c r="Q713" s="49" t="s">
        <v>201</v>
      </c>
      <c r="R713" s="49" t="s">
        <v>217</v>
      </c>
    </row>
    <row r="714" spans="1:18">
      <c r="A714" s="49">
        <v>33</v>
      </c>
      <c r="B714" s="49" t="s">
        <v>435</v>
      </c>
      <c r="C714" s="49" t="s">
        <v>445</v>
      </c>
      <c r="D714" s="50" t="s">
        <v>446</v>
      </c>
      <c r="E714" s="51" t="s">
        <v>231</v>
      </c>
      <c r="F714" s="55" t="s">
        <v>447</v>
      </c>
      <c r="G714" s="52" t="s">
        <v>489</v>
      </c>
      <c r="H714" s="52" t="s">
        <v>818</v>
      </c>
      <c r="I714" s="53" t="s">
        <v>255</v>
      </c>
      <c r="J714" s="53" t="s">
        <v>524</v>
      </c>
      <c r="K714" s="49" t="s">
        <v>257</v>
      </c>
      <c r="L714" s="49" t="s">
        <v>214</v>
      </c>
      <c r="M714" s="49" t="s">
        <v>197</v>
      </c>
      <c r="N714" s="49"/>
      <c r="O714" s="54" t="s">
        <v>710</v>
      </c>
      <c r="P714" s="54" t="s">
        <v>200</v>
      </c>
      <c r="Q714" s="49" t="s">
        <v>201</v>
      </c>
      <c r="R714" s="49" t="s">
        <v>217</v>
      </c>
    </row>
    <row r="715" spans="1:18">
      <c r="A715" s="49">
        <v>34</v>
      </c>
      <c r="B715" s="49" t="s">
        <v>435</v>
      </c>
      <c r="C715" s="49" t="s">
        <v>436</v>
      </c>
      <c r="D715" s="50" t="s">
        <v>437</v>
      </c>
      <c r="E715" s="51" t="s">
        <v>231</v>
      </c>
      <c r="F715" s="55" t="s">
        <v>438</v>
      </c>
      <c r="G715" s="52" t="s">
        <v>442</v>
      </c>
      <c r="H715" s="52" t="s">
        <v>818</v>
      </c>
      <c r="I715" s="53" t="s">
        <v>383</v>
      </c>
      <c r="J715" s="53" t="s">
        <v>256</v>
      </c>
      <c r="K715" s="54" t="s">
        <v>194</v>
      </c>
      <c r="L715" s="49" t="s">
        <v>197</v>
      </c>
      <c r="M715" s="49" t="s">
        <v>197</v>
      </c>
      <c r="N715" s="49" t="s">
        <v>440</v>
      </c>
      <c r="O715" s="49" t="s">
        <v>441</v>
      </c>
      <c r="P715" s="54" t="s">
        <v>200</v>
      </c>
      <c r="Q715" s="49" t="s">
        <v>201</v>
      </c>
      <c r="R715" s="49" t="s">
        <v>217</v>
      </c>
    </row>
    <row r="716" spans="1:18">
      <c r="A716" s="49">
        <v>35</v>
      </c>
      <c r="B716" s="49" t="s">
        <v>435</v>
      </c>
      <c r="C716" s="49" t="s">
        <v>479</v>
      </c>
      <c r="D716" s="50" t="s">
        <v>480</v>
      </c>
      <c r="E716" s="51" t="s">
        <v>241</v>
      </c>
      <c r="F716" s="55" t="s">
        <v>481</v>
      </c>
      <c r="G716" s="52" t="s">
        <v>519</v>
      </c>
      <c r="H716" s="52" t="s">
        <v>818</v>
      </c>
      <c r="I716" s="53" t="s">
        <v>383</v>
      </c>
      <c r="J716" s="53" t="s">
        <v>605</v>
      </c>
      <c r="K716" s="49" t="s">
        <v>276</v>
      </c>
      <c r="L716" s="49" t="s">
        <v>197</v>
      </c>
      <c r="M716" s="49" t="s">
        <v>197</v>
      </c>
      <c r="N716" s="49" t="s">
        <v>484</v>
      </c>
      <c r="O716" s="49" t="s">
        <v>485</v>
      </c>
      <c r="P716" s="54" t="s">
        <v>200</v>
      </c>
      <c r="Q716" s="49" t="s">
        <v>201</v>
      </c>
      <c r="R716" s="49" t="s">
        <v>217</v>
      </c>
    </row>
    <row r="717" spans="1:18">
      <c r="A717" s="49">
        <v>36</v>
      </c>
      <c r="B717" s="49" t="s">
        <v>435</v>
      </c>
      <c r="C717" s="49" t="s">
        <v>499</v>
      </c>
      <c r="D717" s="50" t="s">
        <v>500</v>
      </c>
      <c r="E717" s="51" t="s">
        <v>231</v>
      </c>
      <c r="F717" s="55" t="s">
        <v>501</v>
      </c>
      <c r="G717" s="52" t="s">
        <v>515</v>
      </c>
      <c r="H717" s="52" t="s">
        <v>818</v>
      </c>
      <c r="I717" s="53" t="s">
        <v>383</v>
      </c>
      <c r="J717" s="53" t="s">
        <v>680</v>
      </c>
      <c r="K717" s="49" t="s">
        <v>257</v>
      </c>
      <c r="L717" s="49" t="s">
        <v>197</v>
      </c>
      <c r="M717" s="49" t="s">
        <v>197</v>
      </c>
      <c r="N717" s="49" t="s">
        <v>237</v>
      </c>
      <c r="O717" s="49" t="s">
        <v>504</v>
      </c>
      <c r="P717" s="54" t="s">
        <v>200</v>
      </c>
      <c r="Q717" s="49" t="s">
        <v>201</v>
      </c>
      <c r="R717" s="49" t="s">
        <v>217</v>
      </c>
    </row>
    <row r="718" spans="1:18">
      <c r="A718" s="49">
        <v>37</v>
      </c>
      <c r="B718" s="49" t="s">
        <v>435</v>
      </c>
      <c r="C718" s="49" t="s">
        <v>499</v>
      </c>
      <c r="D718" s="50" t="s">
        <v>500</v>
      </c>
      <c r="E718" s="51" t="s">
        <v>231</v>
      </c>
      <c r="F718" s="55" t="s">
        <v>501</v>
      </c>
      <c r="G718" s="52" t="s">
        <v>604</v>
      </c>
      <c r="H718" s="52" t="s">
        <v>818</v>
      </c>
      <c r="I718" s="53" t="s">
        <v>258</v>
      </c>
      <c r="J718" s="53" t="s">
        <v>879</v>
      </c>
      <c r="K718" s="54" t="s">
        <v>300</v>
      </c>
      <c r="L718" s="49" t="s">
        <v>197</v>
      </c>
      <c r="M718" s="49" t="s">
        <v>197</v>
      </c>
      <c r="N718" s="49" t="s">
        <v>237</v>
      </c>
      <c r="O718" s="49" t="s">
        <v>504</v>
      </c>
      <c r="P718" s="54" t="s">
        <v>200</v>
      </c>
      <c r="Q718" s="49" t="s">
        <v>201</v>
      </c>
      <c r="R718" s="49" t="s">
        <v>217</v>
      </c>
    </row>
    <row r="719" spans="1:18">
      <c r="A719" s="49">
        <v>38</v>
      </c>
      <c r="B719" s="49" t="s">
        <v>435</v>
      </c>
      <c r="C719" s="49" t="s">
        <v>445</v>
      </c>
      <c r="D719" s="50" t="s">
        <v>446</v>
      </c>
      <c r="E719" s="51" t="s">
        <v>231</v>
      </c>
      <c r="F719" s="55" t="s">
        <v>447</v>
      </c>
      <c r="G719" s="52" t="s">
        <v>489</v>
      </c>
      <c r="H719" s="52" t="s">
        <v>818</v>
      </c>
      <c r="I719" s="53" t="s">
        <v>367</v>
      </c>
      <c r="J719" s="53" t="s">
        <v>716</v>
      </c>
      <c r="K719" s="49" t="s">
        <v>236</v>
      </c>
      <c r="L719" s="49" t="s">
        <v>197</v>
      </c>
      <c r="M719" s="49" t="s">
        <v>197</v>
      </c>
      <c r="N719" s="49"/>
      <c r="O719" s="54" t="s">
        <v>710</v>
      </c>
      <c r="P719" s="54" t="s">
        <v>200</v>
      </c>
      <c r="Q719" s="49" t="s">
        <v>201</v>
      </c>
      <c r="R719" s="49" t="s">
        <v>217</v>
      </c>
    </row>
    <row r="720" spans="1:18">
      <c r="A720" s="49">
        <v>39</v>
      </c>
      <c r="B720" s="49" t="s">
        <v>435</v>
      </c>
      <c r="C720" s="49" t="s">
        <v>509</v>
      </c>
      <c r="D720" s="50" t="s">
        <v>510</v>
      </c>
      <c r="E720" s="51" t="s">
        <v>231</v>
      </c>
      <c r="F720" s="55" t="s">
        <v>511</v>
      </c>
      <c r="G720" s="52" t="s">
        <v>578</v>
      </c>
      <c r="H720" s="52" t="s">
        <v>818</v>
      </c>
      <c r="I720" s="53" t="s">
        <v>367</v>
      </c>
      <c r="J720" s="53" t="s">
        <v>694</v>
      </c>
      <c r="K720" s="49" t="s">
        <v>260</v>
      </c>
      <c r="L720" s="49" t="s">
        <v>197</v>
      </c>
      <c r="M720" s="49" t="s">
        <v>197</v>
      </c>
      <c r="N720" s="49" t="s">
        <v>440</v>
      </c>
      <c r="O720" s="49" t="s">
        <v>514</v>
      </c>
      <c r="P720" s="54" t="s">
        <v>200</v>
      </c>
      <c r="Q720" s="49" t="s">
        <v>201</v>
      </c>
      <c r="R720" s="49" t="s">
        <v>217</v>
      </c>
    </row>
    <row r="721" spans="1:18">
      <c r="A721" s="49">
        <v>40</v>
      </c>
      <c r="B721" s="49" t="s">
        <v>435</v>
      </c>
      <c r="C721" s="49" t="s">
        <v>445</v>
      </c>
      <c r="D721" s="50" t="s">
        <v>446</v>
      </c>
      <c r="E721" s="51" t="s">
        <v>231</v>
      </c>
      <c r="F721" s="55" t="s">
        <v>447</v>
      </c>
      <c r="G721" s="52" t="s">
        <v>880</v>
      </c>
      <c r="H721" s="52" t="s">
        <v>818</v>
      </c>
      <c r="I721" s="53" t="s">
        <v>260</v>
      </c>
      <c r="J721" s="53" t="s">
        <v>553</v>
      </c>
      <c r="K721" s="49" t="s">
        <v>258</v>
      </c>
      <c r="L721" s="49" t="s">
        <v>197</v>
      </c>
      <c r="M721" s="49" t="s">
        <v>197</v>
      </c>
      <c r="N721" s="49"/>
      <c r="O721" s="54" t="s">
        <v>710</v>
      </c>
      <c r="P721" s="54" t="s">
        <v>200</v>
      </c>
      <c r="Q721" s="49" t="s">
        <v>201</v>
      </c>
      <c r="R721" s="49" t="s">
        <v>217</v>
      </c>
    </row>
    <row r="722" spans="1:18">
      <c r="A722" s="49">
        <v>41</v>
      </c>
      <c r="B722" s="49" t="s">
        <v>435</v>
      </c>
      <c r="C722" s="49" t="s">
        <v>479</v>
      </c>
      <c r="D722" s="50" t="s">
        <v>480</v>
      </c>
      <c r="E722" s="51" t="s">
        <v>241</v>
      </c>
      <c r="F722" s="55" t="s">
        <v>481</v>
      </c>
      <c r="G722" s="52" t="s">
        <v>801</v>
      </c>
      <c r="H722" s="52" t="s">
        <v>818</v>
      </c>
      <c r="I722" s="53" t="s">
        <v>260</v>
      </c>
      <c r="J722" s="53" t="s">
        <v>543</v>
      </c>
      <c r="K722" s="49" t="s">
        <v>295</v>
      </c>
      <c r="L722" s="49" t="s">
        <v>197</v>
      </c>
      <c r="M722" s="49" t="s">
        <v>197</v>
      </c>
      <c r="N722" s="49" t="s">
        <v>484</v>
      </c>
      <c r="O722" s="49" t="s">
        <v>485</v>
      </c>
      <c r="P722" s="54" t="s">
        <v>200</v>
      </c>
      <c r="Q722" s="49" t="s">
        <v>201</v>
      </c>
      <c r="R722" s="49" t="s">
        <v>217</v>
      </c>
    </row>
    <row r="723" spans="1:18">
      <c r="A723" s="49">
        <v>42</v>
      </c>
      <c r="B723" s="49" t="s">
        <v>435</v>
      </c>
      <c r="C723" s="49" t="s">
        <v>499</v>
      </c>
      <c r="D723" s="50" t="s">
        <v>500</v>
      </c>
      <c r="E723" s="51" t="s">
        <v>231</v>
      </c>
      <c r="F723" s="55" t="s">
        <v>501</v>
      </c>
      <c r="G723" s="52" t="s">
        <v>690</v>
      </c>
      <c r="H723" s="52" t="s">
        <v>818</v>
      </c>
      <c r="I723" s="53" t="s">
        <v>260</v>
      </c>
      <c r="J723" s="53" t="s">
        <v>881</v>
      </c>
      <c r="K723" s="49" t="s">
        <v>367</v>
      </c>
      <c r="L723" s="49" t="s">
        <v>197</v>
      </c>
      <c r="M723" s="49" t="s">
        <v>197</v>
      </c>
      <c r="N723" s="49" t="s">
        <v>237</v>
      </c>
      <c r="O723" s="49" t="s">
        <v>504</v>
      </c>
      <c r="P723" s="54" t="s">
        <v>200</v>
      </c>
      <c r="Q723" s="49" t="s">
        <v>201</v>
      </c>
      <c r="R723" s="49" t="s">
        <v>217</v>
      </c>
    </row>
    <row r="724" spans="1:18">
      <c r="A724" s="49">
        <v>43</v>
      </c>
      <c r="B724" s="49" t="s">
        <v>435</v>
      </c>
      <c r="C724" s="49" t="s">
        <v>548</v>
      </c>
      <c r="D724" s="50" t="s">
        <v>459</v>
      </c>
      <c r="E724" s="51" t="s">
        <v>231</v>
      </c>
      <c r="F724" s="55" t="s">
        <v>549</v>
      </c>
      <c r="G724" s="52" t="s">
        <v>588</v>
      </c>
      <c r="H724" s="52" t="s">
        <v>818</v>
      </c>
      <c r="I724" s="53" t="s">
        <v>300</v>
      </c>
      <c r="J724" s="53" t="s">
        <v>526</v>
      </c>
      <c r="K724" s="49" t="s">
        <v>236</v>
      </c>
      <c r="L724" s="49" t="s">
        <v>197</v>
      </c>
      <c r="M724" s="49" t="s">
        <v>197</v>
      </c>
      <c r="N724" s="49" t="s">
        <v>477</v>
      </c>
      <c r="O724" s="49" t="s">
        <v>551</v>
      </c>
      <c r="P724" s="54" t="s">
        <v>200</v>
      </c>
      <c r="Q724" s="49" t="s">
        <v>201</v>
      </c>
      <c r="R724" s="49" t="s">
        <v>217</v>
      </c>
    </row>
    <row r="725" spans="1:18">
      <c r="A725" s="49">
        <v>44</v>
      </c>
      <c r="B725" s="49" t="s">
        <v>435</v>
      </c>
      <c r="C725" s="49" t="s">
        <v>548</v>
      </c>
      <c r="D725" s="50" t="s">
        <v>459</v>
      </c>
      <c r="E725" s="51" t="s">
        <v>231</v>
      </c>
      <c r="F725" s="55" t="s">
        <v>549</v>
      </c>
      <c r="G725" s="52" t="s">
        <v>588</v>
      </c>
      <c r="H725" s="52" t="s">
        <v>818</v>
      </c>
      <c r="I725" s="53" t="s">
        <v>300</v>
      </c>
      <c r="J725" s="53" t="s">
        <v>244</v>
      </c>
      <c r="K725" s="49" t="s">
        <v>213</v>
      </c>
      <c r="L725" s="49" t="s">
        <v>197</v>
      </c>
      <c r="M725" s="49" t="s">
        <v>197</v>
      </c>
      <c r="N725" s="49" t="s">
        <v>477</v>
      </c>
      <c r="O725" s="49" t="s">
        <v>551</v>
      </c>
      <c r="P725" s="54" t="s">
        <v>200</v>
      </c>
      <c r="Q725" s="49" t="s">
        <v>201</v>
      </c>
      <c r="R725" s="49" t="s">
        <v>217</v>
      </c>
    </row>
    <row r="726" spans="1:18">
      <c r="A726" s="49">
        <v>45</v>
      </c>
      <c r="B726" s="49" t="s">
        <v>435</v>
      </c>
      <c r="C726" s="49" t="s">
        <v>436</v>
      </c>
      <c r="D726" s="50" t="s">
        <v>437</v>
      </c>
      <c r="E726" s="51" t="s">
        <v>231</v>
      </c>
      <c r="F726" s="55" t="s">
        <v>438</v>
      </c>
      <c r="G726" s="52" t="s">
        <v>507</v>
      </c>
      <c r="H726" s="52" t="s">
        <v>818</v>
      </c>
      <c r="I726" s="53" t="s">
        <v>245</v>
      </c>
      <c r="J726" s="53" t="s">
        <v>882</v>
      </c>
      <c r="K726" s="49" t="s">
        <v>196</v>
      </c>
      <c r="L726" s="49" t="s">
        <v>197</v>
      </c>
      <c r="M726" s="49" t="s">
        <v>197</v>
      </c>
      <c r="N726" s="49" t="s">
        <v>440</v>
      </c>
      <c r="O726" s="49" t="s">
        <v>441</v>
      </c>
      <c r="P726" s="54" t="s">
        <v>200</v>
      </c>
      <c r="Q726" s="49" t="s">
        <v>228</v>
      </c>
      <c r="R726" s="54" t="s">
        <v>200</v>
      </c>
    </row>
    <row r="727" spans="1:18">
      <c r="A727" s="49">
        <v>46</v>
      </c>
      <c r="B727" s="49" t="s">
        <v>435</v>
      </c>
      <c r="C727" s="49" t="s">
        <v>458</v>
      </c>
      <c r="D727" s="50" t="s">
        <v>459</v>
      </c>
      <c r="E727" s="51" t="s">
        <v>208</v>
      </c>
      <c r="F727" s="55" t="s">
        <v>460</v>
      </c>
      <c r="G727" s="52" t="s">
        <v>788</v>
      </c>
      <c r="H727" s="52" t="s">
        <v>818</v>
      </c>
      <c r="I727" s="53" t="s">
        <v>245</v>
      </c>
      <c r="J727" s="53" t="s">
        <v>620</v>
      </c>
      <c r="K727" s="49" t="s">
        <v>213</v>
      </c>
      <c r="L727" s="49" t="s">
        <v>214</v>
      </c>
      <c r="M727" s="49" t="s">
        <v>214</v>
      </c>
      <c r="N727" s="49" t="s">
        <v>463</v>
      </c>
      <c r="O727" s="49" t="s">
        <v>464</v>
      </c>
      <c r="P727" s="54" t="s">
        <v>200</v>
      </c>
      <c r="Q727" s="49" t="s">
        <v>228</v>
      </c>
      <c r="R727" s="54" t="s">
        <v>200</v>
      </c>
    </row>
    <row r="728" spans="1:18">
      <c r="A728" s="49">
        <v>47</v>
      </c>
      <c r="B728" s="49" t="s">
        <v>435</v>
      </c>
      <c r="C728" s="49" t="s">
        <v>467</v>
      </c>
      <c r="D728" s="50" t="s">
        <v>459</v>
      </c>
      <c r="E728" s="51" t="s">
        <v>280</v>
      </c>
      <c r="F728" s="55" t="s">
        <v>468</v>
      </c>
      <c r="G728" s="52" t="s">
        <v>469</v>
      </c>
      <c r="H728" s="52" t="s">
        <v>818</v>
      </c>
      <c r="I728" s="53" t="s">
        <v>245</v>
      </c>
      <c r="J728" s="53" t="s">
        <v>543</v>
      </c>
      <c r="K728" s="49" t="s">
        <v>276</v>
      </c>
      <c r="L728" s="49" t="s">
        <v>197</v>
      </c>
      <c r="M728" s="49" t="s">
        <v>197</v>
      </c>
      <c r="N728" s="49" t="s">
        <v>456</v>
      </c>
      <c r="O728" s="49" t="s">
        <v>470</v>
      </c>
      <c r="P728" s="54" t="s">
        <v>200</v>
      </c>
      <c r="Q728" s="49" t="s">
        <v>201</v>
      </c>
      <c r="R728" s="49" t="s">
        <v>217</v>
      </c>
    </row>
    <row r="729" spans="1:18">
      <c r="A729" s="49">
        <v>48</v>
      </c>
      <c r="B729" s="49" t="s">
        <v>435</v>
      </c>
      <c r="C729" s="49" t="s">
        <v>499</v>
      </c>
      <c r="D729" s="50" t="s">
        <v>500</v>
      </c>
      <c r="E729" s="51" t="s">
        <v>231</v>
      </c>
      <c r="F729" s="55" t="s">
        <v>501</v>
      </c>
      <c r="G729" s="52" t="s">
        <v>515</v>
      </c>
      <c r="H729" s="52" t="s">
        <v>818</v>
      </c>
      <c r="I729" s="53" t="s">
        <v>331</v>
      </c>
      <c r="J729" s="53" t="s">
        <v>299</v>
      </c>
      <c r="K729" s="49" t="s">
        <v>315</v>
      </c>
      <c r="L729" s="49" t="s">
        <v>197</v>
      </c>
      <c r="M729" s="49" t="s">
        <v>214</v>
      </c>
      <c r="N729" s="49" t="s">
        <v>237</v>
      </c>
      <c r="O729" s="49" t="s">
        <v>504</v>
      </c>
      <c r="P729" s="54" t="s">
        <v>200</v>
      </c>
      <c r="Q729" s="49" t="s">
        <v>201</v>
      </c>
      <c r="R729" s="49" t="s">
        <v>217</v>
      </c>
    </row>
    <row r="730" spans="1:18">
      <c r="A730" s="49">
        <v>49</v>
      </c>
      <c r="B730" s="49" t="s">
        <v>435</v>
      </c>
      <c r="C730" s="49" t="s">
        <v>445</v>
      </c>
      <c r="D730" s="50" t="s">
        <v>446</v>
      </c>
      <c r="E730" s="51" t="s">
        <v>231</v>
      </c>
      <c r="F730" s="55" t="s">
        <v>447</v>
      </c>
      <c r="G730" s="52" t="s">
        <v>632</v>
      </c>
      <c r="H730" s="52" t="s">
        <v>818</v>
      </c>
      <c r="I730" s="53" t="s">
        <v>267</v>
      </c>
      <c r="J730" s="53" t="s">
        <v>623</v>
      </c>
      <c r="K730" s="49" t="s">
        <v>300</v>
      </c>
      <c r="L730" s="49" t="s">
        <v>197</v>
      </c>
      <c r="M730" s="49" t="s">
        <v>214</v>
      </c>
      <c r="N730" s="49"/>
      <c r="O730" s="54" t="s">
        <v>710</v>
      </c>
      <c r="P730" s="54" t="s">
        <v>883</v>
      </c>
      <c r="Q730" s="49" t="s">
        <v>201</v>
      </c>
      <c r="R730" s="49" t="s">
        <v>217</v>
      </c>
    </row>
    <row r="731" spans="1:18">
      <c r="A731" s="49">
        <v>50</v>
      </c>
      <c r="B731" s="49" t="s">
        <v>435</v>
      </c>
      <c r="C731" s="49" t="s">
        <v>467</v>
      </c>
      <c r="D731" s="50" t="s">
        <v>459</v>
      </c>
      <c r="E731" s="51" t="s">
        <v>280</v>
      </c>
      <c r="F731" s="55" t="s">
        <v>468</v>
      </c>
      <c r="G731" s="52" t="s">
        <v>628</v>
      </c>
      <c r="H731" s="52" t="s">
        <v>818</v>
      </c>
      <c r="I731" s="53" t="s">
        <v>267</v>
      </c>
      <c r="J731" s="53" t="s">
        <v>402</v>
      </c>
      <c r="K731" s="49" t="s">
        <v>367</v>
      </c>
      <c r="L731" s="49" t="s">
        <v>197</v>
      </c>
      <c r="M731" s="49" t="s">
        <v>197</v>
      </c>
      <c r="N731" s="49" t="s">
        <v>456</v>
      </c>
      <c r="O731" s="49" t="s">
        <v>470</v>
      </c>
      <c r="P731" s="54" t="s">
        <v>200</v>
      </c>
      <c r="Q731" s="49" t="s">
        <v>201</v>
      </c>
      <c r="R731" s="49" t="s">
        <v>217</v>
      </c>
    </row>
    <row r="732" spans="1:18">
      <c r="A732" s="49">
        <v>51</v>
      </c>
      <c r="B732" s="49" t="s">
        <v>435</v>
      </c>
      <c r="C732" s="49" t="s">
        <v>479</v>
      </c>
      <c r="D732" s="50" t="s">
        <v>480</v>
      </c>
      <c r="E732" s="51" t="s">
        <v>241</v>
      </c>
      <c r="F732" s="55" t="s">
        <v>481</v>
      </c>
      <c r="G732" s="52" t="s">
        <v>522</v>
      </c>
      <c r="H732" s="52" t="s">
        <v>818</v>
      </c>
      <c r="I732" s="53" t="s">
        <v>267</v>
      </c>
      <c r="J732" s="53" t="s">
        <v>406</v>
      </c>
      <c r="K732" s="49" t="s">
        <v>300</v>
      </c>
      <c r="L732" s="49" t="s">
        <v>197</v>
      </c>
      <c r="M732" s="49" t="s">
        <v>197</v>
      </c>
      <c r="N732" s="49" t="s">
        <v>484</v>
      </c>
      <c r="O732" s="49" t="s">
        <v>485</v>
      </c>
      <c r="P732" s="54" t="s">
        <v>200</v>
      </c>
      <c r="Q732" s="49" t="s">
        <v>201</v>
      </c>
      <c r="R732" s="49" t="s">
        <v>217</v>
      </c>
    </row>
    <row r="733" spans="1:18">
      <c r="A733" s="49">
        <v>52</v>
      </c>
      <c r="B733" s="49" t="s">
        <v>435</v>
      </c>
      <c r="C733" s="49" t="s">
        <v>445</v>
      </c>
      <c r="D733" s="50" t="s">
        <v>446</v>
      </c>
      <c r="E733" s="51" t="s">
        <v>231</v>
      </c>
      <c r="F733" s="55" t="s">
        <v>447</v>
      </c>
      <c r="G733" s="52" t="s">
        <v>632</v>
      </c>
      <c r="H733" s="52" t="s">
        <v>818</v>
      </c>
      <c r="I733" s="53" t="s">
        <v>267</v>
      </c>
      <c r="J733" s="53" t="s">
        <v>516</v>
      </c>
      <c r="K733" s="49" t="s">
        <v>300</v>
      </c>
      <c r="L733" s="49" t="s">
        <v>197</v>
      </c>
      <c r="M733" s="49" t="s">
        <v>214</v>
      </c>
      <c r="N733" s="49"/>
      <c r="O733" s="54" t="s">
        <v>710</v>
      </c>
      <c r="P733" s="54" t="s">
        <v>200</v>
      </c>
      <c r="Q733" s="49" t="s">
        <v>201</v>
      </c>
      <c r="R733" s="49" t="s">
        <v>217</v>
      </c>
    </row>
    <row r="734" spans="1:18">
      <c r="A734" s="49">
        <v>53</v>
      </c>
      <c r="B734" s="49" t="s">
        <v>435</v>
      </c>
      <c r="C734" s="49" t="s">
        <v>436</v>
      </c>
      <c r="D734" s="50" t="s">
        <v>437</v>
      </c>
      <c r="E734" s="51" t="s">
        <v>231</v>
      </c>
      <c r="F734" s="55" t="s">
        <v>438</v>
      </c>
      <c r="G734" s="52" t="s">
        <v>439</v>
      </c>
      <c r="H734" s="52" t="s">
        <v>818</v>
      </c>
      <c r="I734" s="53" t="s">
        <v>267</v>
      </c>
      <c r="J734" s="53" t="s">
        <v>466</v>
      </c>
      <c r="K734" s="49" t="s">
        <v>300</v>
      </c>
      <c r="L734" s="49" t="s">
        <v>197</v>
      </c>
      <c r="M734" s="49" t="s">
        <v>197</v>
      </c>
      <c r="N734" s="49" t="s">
        <v>440</v>
      </c>
      <c r="O734" s="49" t="s">
        <v>441</v>
      </c>
      <c r="P734" s="54" t="s">
        <v>200</v>
      </c>
      <c r="Q734" s="49" t="s">
        <v>201</v>
      </c>
      <c r="R734" s="49" t="s">
        <v>217</v>
      </c>
    </row>
    <row r="735" spans="1:18">
      <c r="A735" s="49">
        <v>54</v>
      </c>
      <c r="B735" s="49" t="s">
        <v>435</v>
      </c>
      <c r="C735" s="49" t="s">
        <v>548</v>
      </c>
      <c r="D735" s="50" t="s">
        <v>459</v>
      </c>
      <c r="E735" s="51" t="s">
        <v>231</v>
      </c>
      <c r="F735" s="55" t="s">
        <v>549</v>
      </c>
      <c r="G735" s="52" t="s">
        <v>588</v>
      </c>
      <c r="H735" s="52" t="s">
        <v>818</v>
      </c>
      <c r="I735" s="53" t="s">
        <v>270</v>
      </c>
      <c r="J735" s="53" t="s">
        <v>518</v>
      </c>
      <c r="K735" s="49" t="s">
        <v>295</v>
      </c>
      <c r="L735" s="49" t="s">
        <v>197</v>
      </c>
      <c r="M735" s="49" t="s">
        <v>197</v>
      </c>
      <c r="N735" s="49" t="s">
        <v>477</v>
      </c>
      <c r="O735" s="49" t="s">
        <v>551</v>
      </c>
      <c r="P735" s="54" t="s">
        <v>200</v>
      </c>
      <c r="Q735" s="49" t="s">
        <v>201</v>
      </c>
      <c r="R735" s="49" t="s">
        <v>217</v>
      </c>
    </row>
    <row r="736" spans="1:18">
      <c r="A736" s="49">
        <v>55</v>
      </c>
      <c r="B736" s="49" t="s">
        <v>435</v>
      </c>
      <c r="C736" s="49" t="s">
        <v>436</v>
      </c>
      <c r="D736" s="50" t="s">
        <v>437</v>
      </c>
      <c r="E736" s="51" t="s">
        <v>231</v>
      </c>
      <c r="F736" s="55" t="s">
        <v>438</v>
      </c>
      <c r="G736" s="52" t="s">
        <v>442</v>
      </c>
      <c r="H736" s="52" t="s">
        <v>818</v>
      </c>
      <c r="I736" s="53" t="s">
        <v>270</v>
      </c>
      <c r="J736" s="53" t="s">
        <v>631</v>
      </c>
      <c r="K736" s="49" t="s">
        <v>257</v>
      </c>
      <c r="L736" s="49" t="s">
        <v>197</v>
      </c>
      <c r="M736" s="49" t="s">
        <v>197</v>
      </c>
      <c r="N736" s="49" t="s">
        <v>440</v>
      </c>
      <c r="O736" s="49" t="s">
        <v>441</v>
      </c>
      <c r="P736" s="54" t="s">
        <v>200</v>
      </c>
      <c r="Q736" s="49" t="s">
        <v>201</v>
      </c>
      <c r="R736" s="49" t="s">
        <v>217</v>
      </c>
    </row>
    <row r="737" spans="1:18">
      <c r="A737" s="49">
        <v>56</v>
      </c>
      <c r="B737" s="49" t="s">
        <v>435</v>
      </c>
      <c r="C737" s="49" t="s">
        <v>445</v>
      </c>
      <c r="D737" s="50" t="s">
        <v>446</v>
      </c>
      <c r="E737" s="51" t="s">
        <v>231</v>
      </c>
      <c r="F737" s="55" t="s">
        <v>447</v>
      </c>
      <c r="G737" s="52" t="s">
        <v>632</v>
      </c>
      <c r="H737" s="52" t="s">
        <v>818</v>
      </c>
      <c r="I737" s="53" t="s">
        <v>354</v>
      </c>
      <c r="J737" s="53" t="s">
        <v>623</v>
      </c>
      <c r="K737" s="49" t="s">
        <v>194</v>
      </c>
      <c r="L737" s="49" t="s">
        <v>197</v>
      </c>
      <c r="M737" s="49" t="s">
        <v>214</v>
      </c>
      <c r="N737" s="49"/>
      <c r="O737" s="54" t="s">
        <v>710</v>
      </c>
      <c r="P737" s="54" t="s">
        <v>200</v>
      </c>
      <c r="Q737" s="49" t="s">
        <v>201</v>
      </c>
      <c r="R737" s="49" t="s">
        <v>217</v>
      </c>
    </row>
    <row r="738" spans="1:18">
      <c r="A738" s="49">
        <v>57</v>
      </c>
      <c r="B738" s="49" t="s">
        <v>435</v>
      </c>
      <c r="C738" s="49" t="s">
        <v>445</v>
      </c>
      <c r="D738" s="50" t="s">
        <v>446</v>
      </c>
      <c r="E738" s="51" t="s">
        <v>231</v>
      </c>
      <c r="F738" s="55" t="s">
        <v>447</v>
      </c>
      <c r="G738" s="52" t="s">
        <v>632</v>
      </c>
      <c r="H738" s="52" t="s">
        <v>818</v>
      </c>
      <c r="I738" s="53" t="s">
        <v>354</v>
      </c>
      <c r="J738" s="53" t="s">
        <v>418</v>
      </c>
      <c r="K738" s="49" t="s">
        <v>213</v>
      </c>
      <c r="L738" s="49" t="s">
        <v>197</v>
      </c>
      <c r="M738" s="49" t="s">
        <v>197</v>
      </c>
      <c r="N738" s="49"/>
      <c r="O738" s="54" t="s">
        <v>710</v>
      </c>
      <c r="P738" s="54" t="s">
        <v>200</v>
      </c>
      <c r="Q738" s="49" t="s">
        <v>201</v>
      </c>
      <c r="R738" s="49" t="s">
        <v>217</v>
      </c>
    </row>
    <row r="739" spans="1:18">
      <c r="A739" s="49">
        <v>58</v>
      </c>
      <c r="B739" s="49" t="s">
        <v>435</v>
      </c>
      <c r="C739" s="49" t="s">
        <v>499</v>
      </c>
      <c r="D739" s="50" t="s">
        <v>500</v>
      </c>
      <c r="E739" s="51" t="s">
        <v>231</v>
      </c>
      <c r="F739" s="55" t="s">
        <v>501</v>
      </c>
      <c r="G739" s="52" t="s">
        <v>521</v>
      </c>
      <c r="H739" s="52" t="s">
        <v>818</v>
      </c>
      <c r="I739" s="53" t="s">
        <v>211</v>
      </c>
      <c r="J739" s="53" t="s">
        <v>374</v>
      </c>
      <c r="K739" s="49" t="s">
        <v>315</v>
      </c>
      <c r="L739" s="49" t="s">
        <v>197</v>
      </c>
      <c r="M739" s="49" t="s">
        <v>197</v>
      </c>
      <c r="N739" s="49" t="s">
        <v>237</v>
      </c>
      <c r="O739" s="49" t="s">
        <v>504</v>
      </c>
      <c r="P739" s="54" t="s">
        <v>200</v>
      </c>
      <c r="Q739" s="49" t="s">
        <v>201</v>
      </c>
      <c r="R739" s="49" t="s">
        <v>217</v>
      </c>
    </row>
    <row r="740" spans="1:18">
      <c r="A740" s="49">
        <v>59</v>
      </c>
      <c r="B740" s="49" t="s">
        <v>435</v>
      </c>
      <c r="C740" s="49" t="s">
        <v>509</v>
      </c>
      <c r="D740" s="50" t="s">
        <v>510</v>
      </c>
      <c r="E740" s="51" t="s">
        <v>231</v>
      </c>
      <c r="F740" s="55" t="s">
        <v>511</v>
      </c>
      <c r="G740" s="52" t="s">
        <v>578</v>
      </c>
      <c r="H740" s="52" t="s">
        <v>818</v>
      </c>
      <c r="I740" s="53" t="s">
        <v>211</v>
      </c>
      <c r="J740" s="53" t="s">
        <v>884</v>
      </c>
      <c r="K740" s="49" t="s">
        <v>194</v>
      </c>
      <c r="L740" s="49" t="s">
        <v>197</v>
      </c>
      <c r="M740" s="49" t="s">
        <v>197</v>
      </c>
      <c r="N740" s="49" t="s">
        <v>440</v>
      </c>
      <c r="O740" s="49" t="s">
        <v>514</v>
      </c>
      <c r="P740" s="54" t="s">
        <v>200</v>
      </c>
      <c r="Q740" s="49" t="s">
        <v>201</v>
      </c>
      <c r="R740" s="49" t="s">
        <v>217</v>
      </c>
    </row>
    <row r="741" spans="1:18">
      <c r="A741" s="49">
        <v>60</v>
      </c>
      <c r="B741" s="49" t="s">
        <v>435</v>
      </c>
      <c r="C741" s="49" t="s">
        <v>445</v>
      </c>
      <c r="D741" s="50" t="s">
        <v>446</v>
      </c>
      <c r="E741" s="51" t="s">
        <v>231</v>
      </c>
      <c r="F741" s="55" t="s">
        <v>447</v>
      </c>
      <c r="G741" s="52" t="s">
        <v>689</v>
      </c>
      <c r="H741" s="52" t="s">
        <v>818</v>
      </c>
      <c r="I741" s="53" t="s">
        <v>298</v>
      </c>
      <c r="J741" s="53" t="s">
        <v>885</v>
      </c>
      <c r="K741" s="49" t="s">
        <v>236</v>
      </c>
      <c r="L741" s="49" t="s">
        <v>197</v>
      </c>
      <c r="M741" s="49" t="s">
        <v>197</v>
      </c>
      <c r="N741" s="49"/>
      <c r="O741" s="54" t="s">
        <v>710</v>
      </c>
      <c r="P741" s="54" t="s">
        <v>200</v>
      </c>
      <c r="Q741" s="49" t="s">
        <v>201</v>
      </c>
      <c r="R741" s="49" t="s">
        <v>217</v>
      </c>
    </row>
    <row r="742" spans="1:18">
      <c r="A742" s="49">
        <v>61</v>
      </c>
      <c r="B742" s="49" t="s">
        <v>435</v>
      </c>
      <c r="C742" s="49" t="s">
        <v>509</v>
      </c>
      <c r="D742" s="50" t="s">
        <v>510</v>
      </c>
      <c r="E742" s="51" t="s">
        <v>231</v>
      </c>
      <c r="F742" s="55" t="s">
        <v>511</v>
      </c>
      <c r="G742" s="52" t="s">
        <v>578</v>
      </c>
      <c r="H742" s="52" t="s">
        <v>821</v>
      </c>
      <c r="I742" s="53" t="s">
        <v>274</v>
      </c>
      <c r="J742" s="53" t="s">
        <v>259</v>
      </c>
      <c r="K742" s="49" t="s">
        <v>213</v>
      </c>
      <c r="L742" s="49" t="s">
        <v>197</v>
      </c>
      <c r="M742" s="49" t="s">
        <v>197</v>
      </c>
      <c r="N742" s="49" t="s">
        <v>440</v>
      </c>
      <c r="O742" s="49" t="s">
        <v>514</v>
      </c>
      <c r="P742" s="54" t="s">
        <v>200</v>
      </c>
      <c r="Q742" s="49" t="s">
        <v>201</v>
      </c>
      <c r="R742" s="49" t="s">
        <v>217</v>
      </c>
    </row>
    <row r="743" spans="1:18">
      <c r="A743" s="49">
        <v>62</v>
      </c>
      <c r="B743" s="49" t="s">
        <v>435</v>
      </c>
      <c r="C743" s="49" t="s">
        <v>436</v>
      </c>
      <c r="D743" s="50" t="s">
        <v>437</v>
      </c>
      <c r="E743" s="51" t="s">
        <v>231</v>
      </c>
      <c r="F743" s="55" t="s">
        <v>438</v>
      </c>
      <c r="G743" s="52" t="s">
        <v>442</v>
      </c>
      <c r="H743" s="52" t="s">
        <v>821</v>
      </c>
      <c r="I743" s="53" t="s">
        <v>274</v>
      </c>
      <c r="J743" s="53" t="s">
        <v>483</v>
      </c>
      <c r="K743" s="49" t="s">
        <v>300</v>
      </c>
      <c r="L743" s="49" t="s">
        <v>197</v>
      </c>
      <c r="M743" s="49" t="s">
        <v>197</v>
      </c>
      <c r="N743" s="49" t="s">
        <v>440</v>
      </c>
      <c r="O743" s="49" t="s">
        <v>441</v>
      </c>
      <c r="P743" s="54" t="s">
        <v>200</v>
      </c>
      <c r="Q743" s="49" t="s">
        <v>201</v>
      </c>
      <c r="R743" s="49" t="s">
        <v>217</v>
      </c>
    </row>
    <row r="744" spans="1:18">
      <c r="A744" s="49">
        <v>63</v>
      </c>
      <c r="B744" s="49" t="s">
        <v>435</v>
      </c>
      <c r="C744" s="49" t="s">
        <v>445</v>
      </c>
      <c r="D744" s="50" t="s">
        <v>446</v>
      </c>
      <c r="E744" s="51" t="s">
        <v>231</v>
      </c>
      <c r="F744" s="55" t="s">
        <v>447</v>
      </c>
      <c r="G744" s="52" t="s">
        <v>689</v>
      </c>
      <c r="H744" s="52" t="s">
        <v>821</v>
      </c>
      <c r="I744" s="53" t="s">
        <v>274</v>
      </c>
      <c r="J744" s="53" t="s">
        <v>650</v>
      </c>
      <c r="K744" s="49" t="s">
        <v>276</v>
      </c>
      <c r="L744" s="49" t="s">
        <v>197</v>
      </c>
      <c r="M744" s="49" t="s">
        <v>197</v>
      </c>
      <c r="N744" s="49"/>
      <c r="O744" s="54" t="s">
        <v>710</v>
      </c>
      <c r="P744" s="54" t="s">
        <v>200</v>
      </c>
      <c r="Q744" s="49" t="s">
        <v>201</v>
      </c>
      <c r="R744" s="49" t="s">
        <v>217</v>
      </c>
    </row>
    <row r="745" spans="1:18">
      <c r="A745" s="49">
        <v>64</v>
      </c>
      <c r="B745" s="49" t="s">
        <v>435</v>
      </c>
      <c r="C745" s="49" t="s">
        <v>445</v>
      </c>
      <c r="D745" s="50" t="s">
        <v>446</v>
      </c>
      <c r="E745" s="51" t="s">
        <v>231</v>
      </c>
      <c r="F745" s="55" t="s">
        <v>447</v>
      </c>
      <c r="G745" s="52" t="s">
        <v>670</v>
      </c>
      <c r="H745" s="52" t="s">
        <v>821</v>
      </c>
      <c r="I745" s="53" t="s">
        <v>274</v>
      </c>
      <c r="J745" s="53" t="s">
        <v>388</v>
      </c>
      <c r="K745" s="49" t="s">
        <v>257</v>
      </c>
      <c r="L745" s="49" t="s">
        <v>197</v>
      </c>
      <c r="M745" s="49" t="s">
        <v>214</v>
      </c>
      <c r="N745" s="49"/>
      <c r="O745" s="54" t="s">
        <v>710</v>
      </c>
      <c r="P745" s="54" t="s">
        <v>200</v>
      </c>
      <c r="Q745" s="49" t="s">
        <v>201</v>
      </c>
      <c r="R745" s="49" t="s">
        <v>217</v>
      </c>
    </row>
    <row r="746" spans="1:18">
      <c r="A746" s="49">
        <v>65</v>
      </c>
      <c r="B746" s="49" t="s">
        <v>435</v>
      </c>
      <c r="C746" s="49" t="s">
        <v>445</v>
      </c>
      <c r="D746" s="50" t="s">
        <v>446</v>
      </c>
      <c r="E746" s="51" t="s">
        <v>231</v>
      </c>
      <c r="F746" s="55" t="s">
        <v>447</v>
      </c>
      <c r="G746" s="52" t="s">
        <v>886</v>
      </c>
      <c r="H746" s="52" t="s">
        <v>821</v>
      </c>
      <c r="I746" s="53" t="s">
        <v>274</v>
      </c>
      <c r="J746" s="53" t="s">
        <v>650</v>
      </c>
      <c r="K746" s="49" t="s">
        <v>307</v>
      </c>
      <c r="L746" s="49" t="s">
        <v>197</v>
      </c>
      <c r="M746" s="49" t="s">
        <v>197</v>
      </c>
      <c r="N746" s="49"/>
      <c r="O746" s="54" t="s">
        <v>710</v>
      </c>
      <c r="P746" s="54" t="s">
        <v>200</v>
      </c>
      <c r="Q746" s="49" t="s">
        <v>201</v>
      </c>
      <c r="R746" s="49" t="s">
        <v>217</v>
      </c>
    </row>
    <row r="747" spans="1:18">
      <c r="A747" s="49">
        <v>66</v>
      </c>
      <c r="B747" s="49" t="s">
        <v>435</v>
      </c>
      <c r="C747" s="49" t="s">
        <v>436</v>
      </c>
      <c r="D747" s="50" t="s">
        <v>437</v>
      </c>
      <c r="E747" s="51" t="s">
        <v>231</v>
      </c>
      <c r="F747" s="55" t="s">
        <v>438</v>
      </c>
      <c r="G747" s="52" t="s">
        <v>439</v>
      </c>
      <c r="H747" s="52" t="s">
        <v>821</v>
      </c>
      <c r="I747" s="53" t="s">
        <v>274</v>
      </c>
      <c r="J747" s="53" t="s">
        <v>641</v>
      </c>
      <c r="K747" s="49" t="s">
        <v>260</v>
      </c>
      <c r="L747" s="49" t="s">
        <v>197</v>
      </c>
      <c r="M747" s="49" t="s">
        <v>197</v>
      </c>
      <c r="N747" s="49" t="s">
        <v>440</v>
      </c>
      <c r="O747" s="49" t="s">
        <v>441</v>
      </c>
      <c r="P747" s="54" t="s">
        <v>200</v>
      </c>
      <c r="Q747" s="49" t="s">
        <v>201</v>
      </c>
      <c r="R747" s="49" t="s">
        <v>217</v>
      </c>
    </row>
    <row r="748" spans="1:18">
      <c r="A748" s="49">
        <v>67</v>
      </c>
      <c r="B748" s="49" t="s">
        <v>435</v>
      </c>
      <c r="C748" s="49" t="s">
        <v>445</v>
      </c>
      <c r="D748" s="50" t="s">
        <v>446</v>
      </c>
      <c r="E748" s="51" t="s">
        <v>231</v>
      </c>
      <c r="F748" s="55" t="s">
        <v>447</v>
      </c>
      <c r="G748" s="52" t="s">
        <v>554</v>
      </c>
      <c r="H748" s="52" t="s">
        <v>821</v>
      </c>
      <c r="I748" s="53" t="s">
        <v>314</v>
      </c>
      <c r="J748" s="53" t="s">
        <v>244</v>
      </c>
      <c r="K748" s="49" t="s">
        <v>257</v>
      </c>
      <c r="L748" s="49" t="s">
        <v>197</v>
      </c>
      <c r="M748" s="49" t="s">
        <v>197</v>
      </c>
      <c r="N748" s="49"/>
      <c r="O748" s="54" t="s">
        <v>710</v>
      </c>
      <c r="P748" s="54" t="s">
        <v>200</v>
      </c>
      <c r="Q748" s="49" t="s">
        <v>228</v>
      </c>
      <c r="R748" s="54" t="s">
        <v>200</v>
      </c>
    </row>
    <row r="749" spans="1:18">
      <c r="A749" s="49">
        <v>68</v>
      </c>
      <c r="B749" s="49" t="s">
        <v>435</v>
      </c>
      <c r="C749" s="49" t="s">
        <v>445</v>
      </c>
      <c r="D749" s="50" t="s">
        <v>446</v>
      </c>
      <c r="E749" s="51" t="s">
        <v>231</v>
      </c>
      <c r="F749" s="55" t="s">
        <v>447</v>
      </c>
      <c r="G749" s="52" t="s">
        <v>724</v>
      </c>
      <c r="H749" s="52" t="s">
        <v>821</v>
      </c>
      <c r="I749" s="53" t="s">
        <v>348</v>
      </c>
      <c r="J749" s="53" t="s">
        <v>388</v>
      </c>
      <c r="K749" s="49" t="s">
        <v>245</v>
      </c>
      <c r="L749" s="49" t="s">
        <v>214</v>
      </c>
      <c r="M749" s="49" t="s">
        <v>197</v>
      </c>
      <c r="N749" s="49"/>
      <c r="O749" s="54" t="s">
        <v>710</v>
      </c>
      <c r="P749" s="54" t="s">
        <v>200</v>
      </c>
      <c r="Q749" s="49" t="s">
        <v>201</v>
      </c>
      <c r="R749" s="49" t="s">
        <v>217</v>
      </c>
    </row>
    <row r="750" spans="1:18">
      <c r="A750" s="49">
        <v>69</v>
      </c>
      <c r="B750" s="49" t="s">
        <v>435</v>
      </c>
      <c r="C750" s="49" t="s">
        <v>445</v>
      </c>
      <c r="D750" s="50" t="s">
        <v>446</v>
      </c>
      <c r="E750" s="51" t="s">
        <v>231</v>
      </c>
      <c r="F750" s="55" t="s">
        <v>447</v>
      </c>
      <c r="G750" s="52" t="s">
        <v>622</v>
      </c>
      <c r="H750" s="52" t="s">
        <v>821</v>
      </c>
      <c r="I750" s="53" t="s">
        <v>249</v>
      </c>
      <c r="J750" s="53" t="s">
        <v>301</v>
      </c>
      <c r="K750" s="49" t="s">
        <v>315</v>
      </c>
      <c r="L750" s="49" t="s">
        <v>197</v>
      </c>
      <c r="M750" s="49" t="s">
        <v>197</v>
      </c>
      <c r="N750" s="49"/>
      <c r="O750" s="54" t="s">
        <v>710</v>
      </c>
      <c r="P750" s="54" t="s">
        <v>200</v>
      </c>
      <c r="Q750" s="49" t="s">
        <v>201</v>
      </c>
      <c r="R750" s="49" t="s">
        <v>217</v>
      </c>
    </row>
    <row r="751" spans="1:18">
      <c r="A751" s="49">
        <v>70</v>
      </c>
      <c r="B751" s="49" t="s">
        <v>435</v>
      </c>
      <c r="C751" s="49" t="s">
        <v>499</v>
      </c>
      <c r="D751" s="50" t="s">
        <v>500</v>
      </c>
      <c r="E751" s="51" t="s">
        <v>231</v>
      </c>
      <c r="F751" s="55" t="s">
        <v>501</v>
      </c>
      <c r="G751" s="52" t="s">
        <v>686</v>
      </c>
      <c r="H751" s="52" t="s">
        <v>821</v>
      </c>
      <c r="I751" s="53" t="s">
        <v>249</v>
      </c>
      <c r="J751" s="53" t="s">
        <v>887</v>
      </c>
      <c r="K751" s="49" t="s">
        <v>196</v>
      </c>
      <c r="L751" s="49" t="s">
        <v>197</v>
      </c>
      <c r="M751" s="49" t="s">
        <v>197</v>
      </c>
      <c r="N751" s="49" t="s">
        <v>237</v>
      </c>
      <c r="O751" s="49" t="s">
        <v>504</v>
      </c>
      <c r="P751" s="54" t="s">
        <v>200</v>
      </c>
      <c r="Q751" s="49" t="s">
        <v>228</v>
      </c>
      <c r="R751" s="54" t="s">
        <v>200</v>
      </c>
    </row>
    <row r="752" spans="1:18">
      <c r="A752" s="49">
        <v>71</v>
      </c>
      <c r="B752" s="49" t="s">
        <v>435</v>
      </c>
      <c r="C752" s="49" t="s">
        <v>491</v>
      </c>
      <c r="D752" s="50" t="s">
        <v>459</v>
      </c>
      <c r="E752" s="51" t="s">
        <v>262</v>
      </c>
      <c r="F752" s="55" t="s">
        <v>492</v>
      </c>
      <c r="G752" s="52" t="s">
        <v>888</v>
      </c>
      <c r="H752" s="52" t="s">
        <v>821</v>
      </c>
      <c r="I752" s="53" t="s">
        <v>380</v>
      </c>
      <c r="J752" s="53" t="s">
        <v>889</v>
      </c>
      <c r="K752" s="49" t="s">
        <v>367</v>
      </c>
      <c r="L752" s="49" t="s">
        <v>197</v>
      </c>
      <c r="M752" s="49" t="s">
        <v>197</v>
      </c>
      <c r="N752" s="49" t="s">
        <v>477</v>
      </c>
      <c r="O752" s="49" t="s">
        <v>495</v>
      </c>
      <c r="P752" s="54" t="s">
        <v>200</v>
      </c>
      <c r="Q752" s="49" t="s">
        <v>201</v>
      </c>
      <c r="R752" s="49" t="s">
        <v>217</v>
      </c>
    </row>
    <row r="753" spans="1:18">
      <c r="A753" s="49">
        <v>72</v>
      </c>
      <c r="B753" s="49" t="s">
        <v>435</v>
      </c>
      <c r="C753" s="49" t="s">
        <v>445</v>
      </c>
      <c r="D753" s="50" t="s">
        <v>446</v>
      </c>
      <c r="E753" s="51" t="s">
        <v>231</v>
      </c>
      <c r="F753" s="55" t="s">
        <v>447</v>
      </c>
      <c r="G753" s="52" t="s">
        <v>471</v>
      </c>
      <c r="H753" s="52" t="s">
        <v>821</v>
      </c>
      <c r="I753" s="53" t="s">
        <v>252</v>
      </c>
      <c r="J753" s="53" t="s">
        <v>586</v>
      </c>
      <c r="K753" s="49" t="s">
        <v>383</v>
      </c>
      <c r="L753" s="49" t="s">
        <v>197</v>
      </c>
      <c r="M753" s="49" t="s">
        <v>197</v>
      </c>
      <c r="N753" s="49"/>
      <c r="O753" s="54" t="s">
        <v>710</v>
      </c>
      <c r="P753" s="54" t="s">
        <v>200</v>
      </c>
      <c r="Q753" s="49" t="s">
        <v>201</v>
      </c>
      <c r="R753" s="49" t="s">
        <v>890</v>
      </c>
    </row>
    <row r="754" spans="1:18">
      <c r="A754" s="49">
        <v>73</v>
      </c>
      <c r="B754" s="49" t="s">
        <v>435</v>
      </c>
      <c r="C754" s="49" t="s">
        <v>445</v>
      </c>
      <c r="D754" s="50" t="s">
        <v>446</v>
      </c>
      <c r="E754" s="51" t="s">
        <v>231</v>
      </c>
      <c r="F754" s="55" t="s">
        <v>447</v>
      </c>
      <c r="G754" s="52" t="s">
        <v>527</v>
      </c>
      <c r="H754" s="52" t="s">
        <v>821</v>
      </c>
      <c r="I754" s="53" t="s">
        <v>204</v>
      </c>
      <c r="J754" s="53" t="s">
        <v>705</v>
      </c>
      <c r="K754" s="49" t="s">
        <v>315</v>
      </c>
      <c r="L754" s="49" t="s">
        <v>197</v>
      </c>
      <c r="M754" s="49" t="s">
        <v>197</v>
      </c>
      <c r="N754" s="49"/>
      <c r="O754" s="54" t="s">
        <v>710</v>
      </c>
      <c r="P754" s="54" t="s">
        <v>200</v>
      </c>
      <c r="Q754" s="49" t="s">
        <v>201</v>
      </c>
      <c r="R754" s="49" t="s">
        <v>217</v>
      </c>
    </row>
    <row r="755" spans="1:18">
      <c r="A755" s="49">
        <v>74</v>
      </c>
      <c r="B755" s="49" t="s">
        <v>435</v>
      </c>
      <c r="C755" s="49" t="s">
        <v>467</v>
      </c>
      <c r="D755" s="50" t="s">
        <v>459</v>
      </c>
      <c r="E755" s="51" t="s">
        <v>280</v>
      </c>
      <c r="F755" s="55" t="s">
        <v>468</v>
      </c>
      <c r="G755" s="52" t="s">
        <v>628</v>
      </c>
      <c r="H755" s="52" t="s">
        <v>821</v>
      </c>
      <c r="I755" s="53" t="s">
        <v>204</v>
      </c>
      <c r="J755" s="53" t="s">
        <v>402</v>
      </c>
      <c r="K755" s="54" t="s">
        <v>367</v>
      </c>
      <c r="L755" s="49" t="s">
        <v>197</v>
      </c>
      <c r="M755" s="49" t="s">
        <v>197</v>
      </c>
      <c r="N755" s="49" t="s">
        <v>456</v>
      </c>
      <c r="O755" s="49" t="s">
        <v>470</v>
      </c>
      <c r="P755" s="54" t="s">
        <v>891</v>
      </c>
      <c r="Q755" s="49" t="s">
        <v>201</v>
      </c>
      <c r="R755" s="49" t="s">
        <v>217</v>
      </c>
    </row>
    <row r="756" spans="1:18">
      <c r="A756" s="49">
        <v>75</v>
      </c>
      <c r="B756" s="49" t="s">
        <v>435</v>
      </c>
      <c r="C756" s="49" t="s">
        <v>467</v>
      </c>
      <c r="D756" s="50" t="s">
        <v>459</v>
      </c>
      <c r="E756" s="51" t="s">
        <v>280</v>
      </c>
      <c r="F756" s="55" t="s">
        <v>468</v>
      </c>
      <c r="G756" s="52" t="s">
        <v>469</v>
      </c>
      <c r="H756" s="52" t="s">
        <v>821</v>
      </c>
      <c r="I756" s="53" t="s">
        <v>255</v>
      </c>
      <c r="J756" s="53" t="s">
        <v>865</v>
      </c>
      <c r="K756" s="49" t="s">
        <v>196</v>
      </c>
      <c r="L756" s="49" t="s">
        <v>197</v>
      </c>
      <c r="M756" s="49" t="s">
        <v>197</v>
      </c>
      <c r="N756" s="49" t="s">
        <v>456</v>
      </c>
      <c r="O756" s="49" t="s">
        <v>470</v>
      </c>
      <c r="P756" s="54" t="s">
        <v>200</v>
      </c>
      <c r="Q756" s="49" t="s">
        <v>201</v>
      </c>
      <c r="R756" s="49" t="s">
        <v>217</v>
      </c>
    </row>
    <row r="757" spans="1:18">
      <c r="A757" s="49">
        <v>76</v>
      </c>
      <c r="B757" s="49" t="s">
        <v>435</v>
      </c>
      <c r="C757" s="49" t="s">
        <v>479</v>
      </c>
      <c r="D757" s="50" t="s">
        <v>480</v>
      </c>
      <c r="E757" s="51" t="s">
        <v>241</v>
      </c>
      <c r="F757" s="55" t="s">
        <v>481</v>
      </c>
      <c r="G757" s="52" t="s">
        <v>519</v>
      </c>
      <c r="H757" s="52" t="s">
        <v>821</v>
      </c>
      <c r="I757" s="53" t="s">
        <v>383</v>
      </c>
      <c r="J757" s="53" t="s">
        <v>605</v>
      </c>
      <c r="K757" s="49" t="s">
        <v>367</v>
      </c>
      <c r="L757" s="49" t="s">
        <v>197</v>
      </c>
      <c r="M757" s="49" t="s">
        <v>197</v>
      </c>
      <c r="N757" s="49" t="s">
        <v>484</v>
      </c>
      <c r="O757" s="49" t="s">
        <v>485</v>
      </c>
      <c r="P757" s="54" t="s">
        <v>892</v>
      </c>
      <c r="Q757" s="49" t="s">
        <v>201</v>
      </c>
      <c r="R757" s="49" t="s">
        <v>217</v>
      </c>
    </row>
    <row r="758" spans="1:18">
      <c r="A758" s="49">
        <v>77</v>
      </c>
      <c r="B758" s="49" t="s">
        <v>435</v>
      </c>
      <c r="C758" s="49" t="s">
        <v>473</v>
      </c>
      <c r="D758" s="50" t="s">
        <v>459</v>
      </c>
      <c r="E758" s="51" t="s">
        <v>303</v>
      </c>
      <c r="F758" s="55" t="s">
        <v>474</v>
      </c>
      <c r="G758" s="52" t="s">
        <v>475</v>
      </c>
      <c r="H758" s="52" t="s">
        <v>821</v>
      </c>
      <c r="I758" s="53" t="s">
        <v>383</v>
      </c>
      <c r="J758" s="53" t="s">
        <v>585</v>
      </c>
      <c r="K758" s="49" t="s">
        <v>194</v>
      </c>
      <c r="L758" s="49" t="s">
        <v>197</v>
      </c>
      <c r="M758" s="49" t="s">
        <v>197</v>
      </c>
      <c r="N758" s="49" t="s">
        <v>477</v>
      </c>
      <c r="O758" s="49" t="s">
        <v>478</v>
      </c>
      <c r="P758" s="54" t="s">
        <v>200</v>
      </c>
      <c r="Q758" s="49" t="s">
        <v>201</v>
      </c>
      <c r="R758" s="49" t="s">
        <v>893</v>
      </c>
    </row>
    <row r="759" spans="1:18">
      <c r="A759" s="49">
        <v>78</v>
      </c>
      <c r="B759" s="49" t="s">
        <v>435</v>
      </c>
      <c r="C759" s="49" t="s">
        <v>479</v>
      </c>
      <c r="D759" s="50" t="s">
        <v>480</v>
      </c>
      <c r="E759" s="51" t="s">
        <v>241</v>
      </c>
      <c r="F759" s="55" t="s">
        <v>481</v>
      </c>
      <c r="G759" s="52" t="s">
        <v>519</v>
      </c>
      <c r="H759" s="52" t="s">
        <v>821</v>
      </c>
      <c r="I759" s="53" t="s">
        <v>383</v>
      </c>
      <c r="J759" s="53" t="s">
        <v>605</v>
      </c>
      <c r="K759" s="49" t="s">
        <v>367</v>
      </c>
      <c r="L759" s="49" t="s">
        <v>197</v>
      </c>
      <c r="M759" s="49" t="s">
        <v>197</v>
      </c>
      <c r="N759" s="49" t="s">
        <v>484</v>
      </c>
      <c r="O759" s="49" t="s">
        <v>485</v>
      </c>
      <c r="P759" s="54" t="s">
        <v>200</v>
      </c>
      <c r="Q759" s="49" t="s">
        <v>201</v>
      </c>
      <c r="R759" s="49" t="s">
        <v>217</v>
      </c>
    </row>
    <row r="760" spans="1:18">
      <c r="A760" s="49">
        <v>79</v>
      </c>
      <c r="B760" s="49" t="s">
        <v>435</v>
      </c>
      <c r="C760" s="49" t="s">
        <v>445</v>
      </c>
      <c r="D760" s="50" t="s">
        <v>446</v>
      </c>
      <c r="E760" s="51" t="s">
        <v>231</v>
      </c>
      <c r="F760" s="55" t="s">
        <v>447</v>
      </c>
      <c r="G760" s="52" t="s">
        <v>517</v>
      </c>
      <c r="H760" s="52" t="s">
        <v>821</v>
      </c>
      <c r="I760" s="53" t="s">
        <v>258</v>
      </c>
      <c r="J760" s="53" t="s">
        <v>638</v>
      </c>
      <c r="K760" s="49" t="s">
        <v>257</v>
      </c>
      <c r="L760" s="49" t="s">
        <v>197</v>
      </c>
      <c r="M760" s="49" t="s">
        <v>197</v>
      </c>
      <c r="N760" s="49"/>
      <c r="O760" s="54" t="s">
        <v>710</v>
      </c>
      <c r="P760" s="54" t="s">
        <v>200</v>
      </c>
      <c r="Q760" s="49" t="s">
        <v>201</v>
      </c>
      <c r="R760" s="49" t="s">
        <v>217</v>
      </c>
    </row>
    <row r="761" spans="1:18">
      <c r="A761" s="49">
        <v>80</v>
      </c>
      <c r="B761" s="49" t="s">
        <v>435</v>
      </c>
      <c r="C761" s="49" t="s">
        <v>451</v>
      </c>
      <c r="D761" s="50" t="s">
        <v>452</v>
      </c>
      <c r="E761" s="51" t="s">
        <v>280</v>
      </c>
      <c r="F761" s="55" t="s">
        <v>453</v>
      </c>
      <c r="G761" s="52" t="s">
        <v>454</v>
      </c>
      <c r="H761" s="52" t="s">
        <v>821</v>
      </c>
      <c r="I761" s="53" t="s">
        <v>367</v>
      </c>
      <c r="J761" s="53" t="s">
        <v>518</v>
      </c>
      <c r="K761" s="49" t="s">
        <v>295</v>
      </c>
      <c r="L761" s="49" t="s">
        <v>197</v>
      </c>
      <c r="M761" s="49" t="s">
        <v>197</v>
      </c>
      <c r="N761" s="49" t="s">
        <v>456</v>
      </c>
      <c r="O761" s="49" t="s">
        <v>457</v>
      </c>
      <c r="P761" s="54" t="s">
        <v>200</v>
      </c>
      <c r="Q761" s="49" t="s">
        <v>228</v>
      </c>
      <c r="R761" s="54" t="s">
        <v>200</v>
      </c>
    </row>
    <row r="762" spans="1:18">
      <c r="A762" s="49">
        <v>81</v>
      </c>
      <c r="B762" s="49" t="s">
        <v>435</v>
      </c>
      <c r="C762" s="49" t="s">
        <v>445</v>
      </c>
      <c r="D762" s="50" t="s">
        <v>446</v>
      </c>
      <c r="E762" s="51" t="s">
        <v>231</v>
      </c>
      <c r="F762" s="55" t="s">
        <v>447</v>
      </c>
      <c r="G762" s="52" t="s">
        <v>632</v>
      </c>
      <c r="H762" s="52" t="s">
        <v>821</v>
      </c>
      <c r="I762" s="53" t="s">
        <v>367</v>
      </c>
      <c r="J762" s="53" t="s">
        <v>623</v>
      </c>
      <c r="K762" s="49" t="s">
        <v>367</v>
      </c>
      <c r="L762" s="49" t="s">
        <v>197</v>
      </c>
      <c r="M762" s="49" t="s">
        <v>214</v>
      </c>
      <c r="N762" s="49"/>
      <c r="O762" s="54" t="s">
        <v>710</v>
      </c>
      <c r="P762" s="54" t="s">
        <v>200</v>
      </c>
      <c r="Q762" s="49" t="s">
        <v>201</v>
      </c>
      <c r="R762" s="49" t="s">
        <v>217</v>
      </c>
    </row>
    <row r="763" spans="1:18">
      <c r="A763" s="49">
        <v>82</v>
      </c>
      <c r="B763" s="49" t="s">
        <v>435</v>
      </c>
      <c r="C763" s="49" t="s">
        <v>436</v>
      </c>
      <c r="D763" s="50" t="s">
        <v>437</v>
      </c>
      <c r="E763" s="51" t="s">
        <v>231</v>
      </c>
      <c r="F763" s="55" t="s">
        <v>438</v>
      </c>
      <c r="G763" s="52" t="s">
        <v>439</v>
      </c>
      <c r="H763" s="52" t="s">
        <v>821</v>
      </c>
      <c r="I763" s="53" t="s">
        <v>260</v>
      </c>
      <c r="J763" s="53" t="s">
        <v>259</v>
      </c>
      <c r="K763" s="49" t="s">
        <v>245</v>
      </c>
      <c r="L763" s="49" t="s">
        <v>197</v>
      </c>
      <c r="M763" s="49" t="s">
        <v>197</v>
      </c>
      <c r="N763" s="49" t="s">
        <v>440</v>
      </c>
      <c r="O763" s="49" t="s">
        <v>441</v>
      </c>
      <c r="P763" s="54" t="s">
        <v>200</v>
      </c>
      <c r="Q763" s="49" t="s">
        <v>201</v>
      </c>
      <c r="R763" s="49" t="s">
        <v>217</v>
      </c>
    </row>
    <row r="764" spans="1:18">
      <c r="A764" s="49">
        <v>83</v>
      </c>
      <c r="B764" s="49" t="s">
        <v>435</v>
      </c>
      <c r="C764" s="49" t="s">
        <v>509</v>
      </c>
      <c r="D764" s="50" t="s">
        <v>510</v>
      </c>
      <c r="E764" s="51" t="s">
        <v>231</v>
      </c>
      <c r="F764" s="55" t="s">
        <v>511</v>
      </c>
      <c r="G764" s="52" t="s">
        <v>578</v>
      </c>
      <c r="H764" s="52" t="s">
        <v>821</v>
      </c>
      <c r="I764" s="53" t="s">
        <v>260</v>
      </c>
      <c r="J764" s="53" t="s">
        <v>301</v>
      </c>
      <c r="K764" s="49" t="s">
        <v>194</v>
      </c>
      <c r="L764" s="49" t="s">
        <v>197</v>
      </c>
      <c r="M764" s="49" t="s">
        <v>197</v>
      </c>
      <c r="N764" s="49" t="s">
        <v>440</v>
      </c>
      <c r="O764" s="49" t="s">
        <v>514</v>
      </c>
      <c r="P764" s="54" t="s">
        <v>200</v>
      </c>
      <c r="Q764" s="49" t="s">
        <v>228</v>
      </c>
      <c r="R764" s="54" t="s">
        <v>200</v>
      </c>
    </row>
    <row r="765" spans="1:18">
      <c r="A765" s="49">
        <v>84</v>
      </c>
      <c r="B765" s="49" t="s">
        <v>435</v>
      </c>
      <c r="C765" s="49" t="s">
        <v>509</v>
      </c>
      <c r="D765" s="50" t="s">
        <v>510</v>
      </c>
      <c r="E765" s="51" t="s">
        <v>231</v>
      </c>
      <c r="F765" s="55" t="s">
        <v>511</v>
      </c>
      <c r="G765" s="52" t="s">
        <v>542</v>
      </c>
      <c r="H765" s="52" t="s">
        <v>821</v>
      </c>
      <c r="I765" s="53" t="s">
        <v>260</v>
      </c>
      <c r="J765" s="53" t="s">
        <v>371</v>
      </c>
      <c r="K765" s="49" t="s">
        <v>295</v>
      </c>
      <c r="L765" s="49" t="s">
        <v>197</v>
      </c>
      <c r="M765" s="49" t="s">
        <v>197</v>
      </c>
      <c r="N765" s="49" t="s">
        <v>440</v>
      </c>
      <c r="O765" s="49" t="s">
        <v>514</v>
      </c>
      <c r="P765" s="54" t="s">
        <v>200</v>
      </c>
      <c r="Q765" s="49" t="s">
        <v>201</v>
      </c>
      <c r="R765" s="49" t="s">
        <v>217</v>
      </c>
    </row>
    <row r="766" spans="1:18">
      <c r="A766" s="49">
        <v>85</v>
      </c>
      <c r="B766" s="49" t="s">
        <v>435</v>
      </c>
      <c r="C766" s="49" t="s">
        <v>509</v>
      </c>
      <c r="D766" s="50" t="s">
        <v>510</v>
      </c>
      <c r="E766" s="51" t="s">
        <v>231</v>
      </c>
      <c r="F766" s="55" t="s">
        <v>511</v>
      </c>
      <c r="G766" s="52" t="s">
        <v>532</v>
      </c>
      <c r="H766" s="52" t="s">
        <v>821</v>
      </c>
      <c r="I766" s="53" t="s">
        <v>260</v>
      </c>
      <c r="J766" s="53" t="s">
        <v>388</v>
      </c>
      <c r="K766" s="49" t="s">
        <v>307</v>
      </c>
      <c r="L766" s="49" t="s">
        <v>197</v>
      </c>
      <c r="M766" s="49" t="s">
        <v>197</v>
      </c>
      <c r="N766" s="49" t="s">
        <v>440</v>
      </c>
      <c r="O766" s="49" t="s">
        <v>514</v>
      </c>
      <c r="P766" s="54" t="s">
        <v>200</v>
      </c>
      <c r="Q766" s="49" t="s">
        <v>201</v>
      </c>
      <c r="R766" s="49" t="s">
        <v>217</v>
      </c>
    </row>
    <row r="767" spans="1:18">
      <c r="A767" s="49">
        <v>86</v>
      </c>
      <c r="B767" s="49" t="s">
        <v>435</v>
      </c>
      <c r="C767" s="49" t="s">
        <v>445</v>
      </c>
      <c r="D767" s="50" t="s">
        <v>446</v>
      </c>
      <c r="E767" s="51" t="s">
        <v>231</v>
      </c>
      <c r="F767" s="55" t="s">
        <v>447</v>
      </c>
      <c r="G767" s="52" t="s">
        <v>486</v>
      </c>
      <c r="H767" s="52" t="s">
        <v>821</v>
      </c>
      <c r="I767" s="53" t="s">
        <v>300</v>
      </c>
      <c r="J767" s="53" t="s">
        <v>531</v>
      </c>
      <c r="K767" s="49" t="s">
        <v>236</v>
      </c>
      <c r="L767" s="49" t="s">
        <v>197</v>
      </c>
      <c r="M767" s="49" t="s">
        <v>197</v>
      </c>
      <c r="N767" s="49"/>
      <c r="O767" s="54" t="s">
        <v>710</v>
      </c>
      <c r="P767" s="54" t="s">
        <v>200</v>
      </c>
      <c r="Q767" s="49" t="s">
        <v>201</v>
      </c>
      <c r="R767" s="49" t="s">
        <v>355</v>
      </c>
    </row>
    <row r="768" spans="1:18">
      <c r="A768" s="49">
        <v>87</v>
      </c>
      <c r="B768" s="49" t="s">
        <v>435</v>
      </c>
      <c r="C768" s="49" t="s">
        <v>509</v>
      </c>
      <c r="D768" s="50" t="s">
        <v>510</v>
      </c>
      <c r="E768" s="51" t="s">
        <v>231</v>
      </c>
      <c r="F768" s="55" t="s">
        <v>511</v>
      </c>
      <c r="G768" s="52" t="s">
        <v>578</v>
      </c>
      <c r="H768" s="52" t="s">
        <v>821</v>
      </c>
      <c r="I768" s="53" t="s">
        <v>300</v>
      </c>
      <c r="J768" s="53" t="s">
        <v>639</v>
      </c>
      <c r="K768" s="49" t="s">
        <v>315</v>
      </c>
      <c r="L768" s="49" t="s">
        <v>197</v>
      </c>
      <c r="M768" s="49" t="s">
        <v>197</v>
      </c>
      <c r="N768" s="49" t="s">
        <v>440</v>
      </c>
      <c r="O768" s="49" t="s">
        <v>514</v>
      </c>
      <c r="P768" s="54" t="s">
        <v>200</v>
      </c>
      <c r="Q768" s="49" t="s">
        <v>201</v>
      </c>
      <c r="R768" s="49" t="s">
        <v>217</v>
      </c>
    </row>
    <row r="769" spans="1:18">
      <c r="A769" s="49">
        <v>88</v>
      </c>
      <c r="B769" s="49" t="s">
        <v>435</v>
      </c>
      <c r="C769" s="49" t="s">
        <v>436</v>
      </c>
      <c r="D769" s="50" t="s">
        <v>437</v>
      </c>
      <c r="E769" s="51" t="s">
        <v>231</v>
      </c>
      <c r="F769" s="55" t="s">
        <v>438</v>
      </c>
      <c r="G769" s="52" t="s">
        <v>507</v>
      </c>
      <c r="H769" s="52" t="s">
        <v>821</v>
      </c>
      <c r="I769" s="53" t="s">
        <v>353</v>
      </c>
      <c r="J769" s="53" t="s">
        <v>256</v>
      </c>
      <c r="K769" s="49" t="s">
        <v>300</v>
      </c>
      <c r="L769" s="49" t="s">
        <v>197</v>
      </c>
      <c r="M769" s="49" t="s">
        <v>197</v>
      </c>
      <c r="N769" s="49" t="s">
        <v>440</v>
      </c>
      <c r="O769" s="49" t="s">
        <v>441</v>
      </c>
      <c r="P769" s="54" t="s">
        <v>200</v>
      </c>
      <c r="Q769" s="49" t="s">
        <v>201</v>
      </c>
      <c r="R769" s="49" t="s">
        <v>217</v>
      </c>
    </row>
    <row r="770" spans="1:18">
      <c r="A770" s="49">
        <v>89</v>
      </c>
      <c r="B770" s="49" t="s">
        <v>435</v>
      </c>
      <c r="C770" s="49" t="s">
        <v>509</v>
      </c>
      <c r="D770" s="50" t="s">
        <v>510</v>
      </c>
      <c r="E770" s="51" t="s">
        <v>231</v>
      </c>
      <c r="F770" s="55" t="s">
        <v>511</v>
      </c>
      <c r="G770" s="52" t="s">
        <v>532</v>
      </c>
      <c r="H770" s="52" t="s">
        <v>821</v>
      </c>
      <c r="I770" s="53" t="s">
        <v>353</v>
      </c>
      <c r="J770" s="53" t="s">
        <v>726</v>
      </c>
      <c r="K770" s="49" t="s">
        <v>307</v>
      </c>
      <c r="L770" s="49" t="s">
        <v>197</v>
      </c>
      <c r="M770" s="49" t="s">
        <v>197</v>
      </c>
      <c r="N770" s="49" t="s">
        <v>440</v>
      </c>
      <c r="O770" s="49" t="s">
        <v>514</v>
      </c>
      <c r="P770" s="54" t="s">
        <v>200</v>
      </c>
      <c r="Q770" s="49" t="s">
        <v>201</v>
      </c>
      <c r="R770" s="49" t="s">
        <v>217</v>
      </c>
    </row>
    <row r="771" spans="1:18">
      <c r="A771" s="49">
        <v>90</v>
      </c>
      <c r="B771" s="49" t="s">
        <v>435</v>
      </c>
      <c r="C771" s="49" t="s">
        <v>445</v>
      </c>
      <c r="D771" s="50" t="s">
        <v>446</v>
      </c>
      <c r="E771" s="51" t="s">
        <v>231</v>
      </c>
      <c r="F771" s="55" t="s">
        <v>447</v>
      </c>
      <c r="G771" s="52" t="s">
        <v>489</v>
      </c>
      <c r="H771" s="52" t="s">
        <v>821</v>
      </c>
      <c r="I771" s="53" t="s">
        <v>267</v>
      </c>
      <c r="J771" s="53" t="s">
        <v>596</v>
      </c>
      <c r="K771" s="49" t="s">
        <v>367</v>
      </c>
      <c r="L771" s="49" t="s">
        <v>197</v>
      </c>
      <c r="M771" s="49" t="s">
        <v>197</v>
      </c>
      <c r="N771" s="49"/>
      <c r="O771" s="54" t="s">
        <v>710</v>
      </c>
      <c r="P771" s="54" t="s">
        <v>200</v>
      </c>
      <c r="Q771" s="49" t="s">
        <v>201</v>
      </c>
      <c r="R771" s="49" t="s">
        <v>217</v>
      </c>
    </row>
    <row r="772" spans="1:18">
      <c r="A772" s="49">
        <v>91</v>
      </c>
      <c r="B772" s="49" t="s">
        <v>435</v>
      </c>
      <c r="C772" s="49" t="s">
        <v>436</v>
      </c>
      <c r="D772" s="50" t="s">
        <v>437</v>
      </c>
      <c r="E772" s="51" t="s">
        <v>231</v>
      </c>
      <c r="F772" s="55" t="s">
        <v>438</v>
      </c>
      <c r="G772" s="52" t="s">
        <v>439</v>
      </c>
      <c r="H772" s="52" t="s">
        <v>821</v>
      </c>
      <c r="I772" s="53" t="s">
        <v>270</v>
      </c>
      <c r="J772" s="53" t="s">
        <v>466</v>
      </c>
      <c r="K772" s="49" t="s">
        <v>245</v>
      </c>
      <c r="L772" s="49" t="s">
        <v>197</v>
      </c>
      <c r="M772" s="49" t="s">
        <v>214</v>
      </c>
      <c r="N772" s="49" t="s">
        <v>440</v>
      </c>
      <c r="O772" s="49" t="s">
        <v>441</v>
      </c>
      <c r="P772" s="54" t="s">
        <v>200</v>
      </c>
      <c r="Q772" s="49" t="s">
        <v>201</v>
      </c>
      <c r="R772" s="49" t="s">
        <v>217</v>
      </c>
    </row>
    <row r="773" spans="1:18">
      <c r="A773" s="49">
        <v>92</v>
      </c>
      <c r="B773" s="49" t="s">
        <v>435</v>
      </c>
      <c r="C773" s="49" t="s">
        <v>445</v>
      </c>
      <c r="D773" s="50" t="s">
        <v>446</v>
      </c>
      <c r="E773" s="51" t="s">
        <v>231</v>
      </c>
      <c r="F773" s="55" t="s">
        <v>447</v>
      </c>
      <c r="G773" s="52" t="s">
        <v>600</v>
      </c>
      <c r="H773" s="52" t="s">
        <v>821</v>
      </c>
      <c r="I773" s="53" t="s">
        <v>270</v>
      </c>
      <c r="J773" s="53" t="s">
        <v>894</v>
      </c>
      <c r="K773" s="54" t="s">
        <v>236</v>
      </c>
      <c r="L773" s="49" t="s">
        <v>197</v>
      </c>
      <c r="M773" s="49" t="s">
        <v>197</v>
      </c>
      <c r="N773" s="49"/>
      <c r="O773" s="54" t="s">
        <v>710</v>
      </c>
      <c r="P773" s="54" t="s">
        <v>200</v>
      </c>
      <c r="Q773" s="49" t="s">
        <v>201</v>
      </c>
      <c r="R773" s="49" t="s">
        <v>217</v>
      </c>
    </row>
    <row r="774" spans="1:18">
      <c r="A774" s="49">
        <v>93</v>
      </c>
      <c r="B774" s="49" t="s">
        <v>435</v>
      </c>
      <c r="C774" s="49" t="s">
        <v>509</v>
      </c>
      <c r="D774" s="50" t="s">
        <v>510</v>
      </c>
      <c r="E774" s="51" t="s">
        <v>231</v>
      </c>
      <c r="F774" s="55" t="s">
        <v>511</v>
      </c>
      <c r="G774" s="52" t="s">
        <v>532</v>
      </c>
      <c r="H774" s="52" t="s">
        <v>821</v>
      </c>
      <c r="I774" s="53" t="s">
        <v>270</v>
      </c>
      <c r="J774" s="53" t="s">
        <v>523</v>
      </c>
      <c r="K774" s="49" t="s">
        <v>213</v>
      </c>
      <c r="L774" s="49" t="s">
        <v>197</v>
      </c>
      <c r="M774" s="49" t="s">
        <v>197</v>
      </c>
      <c r="N774" s="49" t="s">
        <v>440</v>
      </c>
      <c r="O774" s="49" t="s">
        <v>514</v>
      </c>
      <c r="P774" s="54" t="s">
        <v>200</v>
      </c>
      <c r="Q774" s="49" t="s">
        <v>201</v>
      </c>
      <c r="R774" s="49" t="s">
        <v>217</v>
      </c>
    </row>
    <row r="775" spans="1:18">
      <c r="A775" s="49">
        <v>94</v>
      </c>
      <c r="B775" s="49" t="s">
        <v>435</v>
      </c>
      <c r="C775" s="49" t="s">
        <v>445</v>
      </c>
      <c r="D775" s="50" t="s">
        <v>446</v>
      </c>
      <c r="E775" s="51" t="s">
        <v>231</v>
      </c>
      <c r="F775" s="55" t="s">
        <v>447</v>
      </c>
      <c r="G775" s="52" t="s">
        <v>527</v>
      </c>
      <c r="H775" s="52" t="s">
        <v>821</v>
      </c>
      <c r="I775" s="53" t="s">
        <v>211</v>
      </c>
      <c r="J775" s="53" t="s">
        <v>301</v>
      </c>
      <c r="K775" s="49" t="s">
        <v>300</v>
      </c>
      <c r="L775" s="49" t="s">
        <v>197</v>
      </c>
      <c r="M775" s="49" t="s">
        <v>197</v>
      </c>
      <c r="N775" s="49"/>
      <c r="O775" s="54" t="s">
        <v>710</v>
      </c>
      <c r="P775" s="54" t="s">
        <v>200</v>
      </c>
      <c r="Q775" s="49" t="s">
        <v>201</v>
      </c>
      <c r="R775" s="49" t="s">
        <v>217</v>
      </c>
    </row>
    <row r="776" spans="1:18">
      <c r="A776" s="49">
        <v>95</v>
      </c>
      <c r="B776" s="49" t="s">
        <v>435</v>
      </c>
      <c r="C776" s="49" t="s">
        <v>473</v>
      </c>
      <c r="D776" s="50" t="s">
        <v>459</v>
      </c>
      <c r="E776" s="51" t="s">
        <v>303</v>
      </c>
      <c r="F776" s="55" t="s">
        <v>474</v>
      </c>
      <c r="G776" s="52" t="s">
        <v>475</v>
      </c>
      <c r="H776" s="52" t="s">
        <v>821</v>
      </c>
      <c r="I776" s="53" t="s">
        <v>211</v>
      </c>
      <c r="J776" s="53" t="s">
        <v>895</v>
      </c>
      <c r="K776" s="49" t="s">
        <v>260</v>
      </c>
      <c r="L776" s="49" t="s">
        <v>197</v>
      </c>
      <c r="M776" s="49" t="s">
        <v>197</v>
      </c>
      <c r="N776" s="49" t="s">
        <v>477</v>
      </c>
      <c r="O776" s="49" t="s">
        <v>478</v>
      </c>
      <c r="P776" s="54" t="s">
        <v>200</v>
      </c>
      <c r="Q776" s="49" t="s">
        <v>201</v>
      </c>
      <c r="R776" s="49" t="s">
        <v>217</v>
      </c>
    </row>
    <row r="777" spans="1:18">
      <c r="A777" s="49">
        <v>96</v>
      </c>
      <c r="B777" s="49" t="s">
        <v>435</v>
      </c>
      <c r="C777" s="49" t="s">
        <v>509</v>
      </c>
      <c r="D777" s="50" t="s">
        <v>510</v>
      </c>
      <c r="E777" s="51" t="s">
        <v>231</v>
      </c>
      <c r="F777" s="55" t="s">
        <v>511</v>
      </c>
      <c r="G777" s="52" t="s">
        <v>578</v>
      </c>
      <c r="H777" s="52" t="s">
        <v>821</v>
      </c>
      <c r="I777" s="53" t="s">
        <v>211</v>
      </c>
      <c r="J777" s="53" t="s">
        <v>466</v>
      </c>
      <c r="K777" s="49" t="s">
        <v>367</v>
      </c>
      <c r="L777" s="49" t="s">
        <v>197</v>
      </c>
      <c r="M777" s="49" t="s">
        <v>197</v>
      </c>
      <c r="N777" s="49" t="s">
        <v>440</v>
      </c>
      <c r="O777" s="49" t="s">
        <v>514</v>
      </c>
      <c r="P777" s="54" t="s">
        <v>200</v>
      </c>
      <c r="Q777" s="49" t="s">
        <v>201</v>
      </c>
      <c r="R777" s="49" t="s">
        <v>217</v>
      </c>
    </row>
    <row r="778" spans="1:18">
      <c r="A778" s="49">
        <v>97</v>
      </c>
      <c r="B778" s="49" t="s">
        <v>435</v>
      </c>
      <c r="C778" s="49" t="s">
        <v>499</v>
      </c>
      <c r="D778" s="50" t="s">
        <v>500</v>
      </c>
      <c r="E778" s="51" t="s">
        <v>231</v>
      </c>
      <c r="F778" s="55" t="s">
        <v>501</v>
      </c>
      <c r="G778" s="52" t="s">
        <v>604</v>
      </c>
      <c r="H778" s="52" t="s">
        <v>826</v>
      </c>
      <c r="I778" s="53" t="s">
        <v>274</v>
      </c>
      <c r="J778" s="53" t="s">
        <v>621</v>
      </c>
      <c r="K778" s="49" t="s">
        <v>300</v>
      </c>
      <c r="L778" s="49" t="s">
        <v>197</v>
      </c>
      <c r="M778" s="49" t="s">
        <v>197</v>
      </c>
      <c r="N778" s="49" t="s">
        <v>237</v>
      </c>
      <c r="O778" s="49" t="s">
        <v>504</v>
      </c>
      <c r="P778" s="54" t="s">
        <v>200</v>
      </c>
      <c r="Q778" s="49" t="s">
        <v>201</v>
      </c>
      <c r="R778" s="49" t="s">
        <v>217</v>
      </c>
    </row>
    <row r="779" spans="1:18">
      <c r="A779" s="49">
        <v>98</v>
      </c>
      <c r="B779" s="49" t="s">
        <v>435</v>
      </c>
      <c r="C779" s="49" t="s">
        <v>509</v>
      </c>
      <c r="D779" s="50" t="s">
        <v>510</v>
      </c>
      <c r="E779" s="51" t="s">
        <v>231</v>
      </c>
      <c r="F779" s="55" t="s">
        <v>511</v>
      </c>
      <c r="G779" s="52" t="s">
        <v>532</v>
      </c>
      <c r="H779" s="52" t="s">
        <v>826</v>
      </c>
      <c r="I779" s="53" t="s">
        <v>274</v>
      </c>
      <c r="J779" s="53" t="s">
        <v>889</v>
      </c>
      <c r="K779" s="49" t="s">
        <v>194</v>
      </c>
      <c r="L779" s="49" t="s">
        <v>197</v>
      </c>
      <c r="M779" s="49" t="s">
        <v>214</v>
      </c>
      <c r="N779" s="49" t="s">
        <v>440</v>
      </c>
      <c r="O779" s="49" t="s">
        <v>514</v>
      </c>
      <c r="P779" s="54" t="s">
        <v>200</v>
      </c>
      <c r="Q779" s="49" t="s">
        <v>201</v>
      </c>
      <c r="R779" s="49" t="s">
        <v>217</v>
      </c>
    </row>
    <row r="780" spans="1:18">
      <c r="A780" s="49">
        <v>99</v>
      </c>
      <c r="B780" s="49" t="s">
        <v>435</v>
      </c>
      <c r="C780" s="49" t="s">
        <v>467</v>
      </c>
      <c r="D780" s="50" t="s">
        <v>459</v>
      </c>
      <c r="E780" s="51" t="s">
        <v>280</v>
      </c>
      <c r="F780" s="55" t="s">
        <v>468</v>
      </c>
      <c r="G780" s="52" t="s">
        <v>654</v>
      </c>
      <c r="H780" s="52" t="s">
        <v>826</v>
      </c>
      <c r="I780" s="53" t="s">
        <v>223</v>
      </c>
      <c r="J780" s="53" t="s">
        <v>703</v>
      </c>
      <c r="K780" s="49" t="s">
        <v>260</v>
      </c>
      <c r="L780" s="49" t="s">
        <v>197</v>
      </c>
      <c r="M780" s="49" t="s">
        <v>197</v>
      </c>
      <c r="N780" s="49" t="s">
        <v>456</v>
      </c>
      <c r="O780" s="49" t="s">
        <v>470</v>
      </c>
      <c r="P780" s="54" t="s">
        <v>200</v>
      </c>
      <c r="Q780" s="49" t="s">
        <v>201</v>
      </c>
      <c r="R780" s="49" t="s">
        <v>217</v>
      </c>
    </row>
    <row r="781" spans="1:18">
      <c r="A781" s="49">
        <v>100</v>
      </c>
      <c r="B781" s="49" t="s">
        <v>435</v>
      </c>
      <c r="C781" s="49" t="s">
        <v>473</v>
      </c>
      <c r="D781" s="50" t="s">
        <v>459</v>
      </c>
      <c r="E781" s="51" t="s">
        <v>303</v>
      </c>
      <c r="F781" s="55" t="s">
        <v>474</v>
      </c>
      <c r="G781" s="52" t="s">
        <v>475</v>
      </c>
      <c r="H781" s="52" t="s">
        <v>826</v>
      </c>
      <c r="I781" s="53" t="s">
        <v>223</v>
      </c>
      <c r="J781" s="53" t="s">
        <v>508</v>
      </c>
      <c r="K781" s="49" t="s">
        <v>236</v>
      </c>
      <c r="L781" s="49" t="s">
        <v>197</v>
      </c>
      <c r="M781" s="49" t="s">
        <v>197</v>
      </c>
      <c r="N781" s="49" t="s">
        <v>477</v>
      </c>
      <c r="O781" s="49" t="s">
        <v>478</v>
      </c>
      <c r="P781" s="54" t="s">
        <v>200</v>
      </c>
      <c r="Q781" s="49" t="s">
        <v>201</v>
      </c>
      <c r="R781" s="49" t="s">
        <v>217</v>
      </c>
    </row>
    <row r="782" spans="1:18">
      <c r="A782" s="49">
        <v>101</v>
      </c>
      <c r="B782" s="49" t="s">
        <v>435</v>
      </c>
      <c r="C782" s="49" t="s">
        <v>445</v>
      </c>
      <c r="D782" s="50" t="s">
        <v>446</v>
      </c>
      <c r="E782" s="51" t="s">
        <v>231</v>
      </c>
      <c r="F782" s="55" t="s">
        <v>447</v>
      </c>
      <c r="G782" s="52" t="s">
        <v>486</v>
      </c>
      <c r="H782" s="52" t="s">
        <v>826</v>
      </c>
      <c r="I782" s="53" t="s">
        <v>223</v>
      </c>
      <c r="J782" s="53" t="s">
        <v>896</v>
      </c>
      <c r="K782" s="49" t="s">
        <v>257</v>
      </c>
      <c r="L782" s="49" t="s">
        <v>197</v>
      </c>
      <c r="M782" s="49" t="s">
        <v>197</v>
      </c>
      <c r="N782" s="49"/>
      <c r="O782" s="54" t="s">
        <v>710</v>
      </c>
      <c r="P782" s="54" t="s">
        <v>200</v>
      </c>
      <c r="Q782" s="49" t="s">
        <v>201</v>
      </c>
      <c r="R782" s="49" t="s">
        <v>217</v>
      </c>
    </row>
    <row r="783" spans="1:18">
      <c r="A783" s="49">
        <v>102</v>
      </c>
      <c r="B783" s="49" t="s">
        <v>435</v>
      </c>
      <c r="C783" s="49" t="s">
        <v>445</v>
      </c>
      <c r="D783" s="50" t="s">
        <v>446</v>
      </c>
      <c r="E783" s="51" t="s">
        <v>231</v>
      </c>
      <c r="F783" s="55" t="s">
        <v>447</v>
      </c>
      <c r="G783" s="52" t="s">
        <v>730</v>
      </c>
      <c r="H783" s="52" t="s">
        <v>826</v>
      </c>
      <c r="I783" s="53" t="s">
        <v>314</v>
      </c>
      <c r="J783" s="53" t="s">
        <v>897</v>
      </c>
      <c r="K783" s="49" t="s">
        <v>307</v>
      </c>
      <c r="L783" s="49" t="s">
        <v>214</v>
      </c>
      <c r="M783" s="49" t="s">
        <v>197</v>
      </c>
      <c r="N783" s="49"/>
      <c r="O783" s="54" t="s">
        <v>710</v>
      </c>
      <c r="P783" s="54" t="s">
        <v>200</v>
      </c>
      <c r="Q783" s="49" t="s">
        <v>201</v>
      </c>
      <c r="R783" s="49" t="s">
        <v>217</v>
      </c>
    </row>
    <row r="784" spans="1:18">
      <c r="A784" s="49">
        <v>103</v>
      </c>
      <c r="B784" s="49" t="s">
        <v>435</v>
      </c>
      <c r="C784" s="49" t="s">
        <v>467</v>
      </c>
      <c r="D784" s="50" t="s">
        <v>459</v>
      </c>
      <c r="E784" s="51" t="s">
        <v>280</v>
      </c>
      <c r="F784" s="55" t="s">
        <v>468</v>
      </c>
      <c r="G784" s="52" t="s">
        <v>469</v>
      </c>
      <c r="H784" s="52" t="s">
        <v>826</v>
      </c>
      <c r="I784" s="53" t="s">
        <v>314</v>
      </c>
      <c r="J784" s="53" t="s">
        <v>523</v>
      </c>
      <c r="K784" s="49" t="s">
        <v>260</v>
      </c>
      <c r="L784" s="49" t="s">
        <v>197</v>
      </c>
      <c r="M784" s="49" t="s">
        <v>197</v>
      </c>
      <c r="N784" s="49" t="s">
        <v>456</v>
      </c>
      <c r="O784" s="49" t="s">
        <v>470</v>
      </c>
      <c r="P784" s="54" t="s">
        <v>200</v>
      </c>
      <c r="Q784" s="49" t="s">
        <v>228</v>
      </c>
      <c r="R784" s="54" t="s">
        <v>200</v>
      </c>
    </row>
    <row r="785" spans="1:18">
      <c r="A785" s="49">
        <v>104</v>
      </c>
      <c r="B785" s="49" t="s">
        <v>435</v>
      </c>
      <c r="C785" s="49" t="s">
        <v>445</v>
      </c>
      <c r="D785" s="50" t="s">
        <v>446</v>
      </c>
      <c r="E785" s="51" t="s">
        <v>231</v>
      </c>
      <c r="F785" s="55" t="s">
        <v>447</v>
      </c>
      <c r="G785" s="52" t="s">
        <v>622</v>
      </c>
      <c r="H785" s="52" t="s">
        <v>826</v>
      </c>
      <c r="I785" s="53" t="s">
        <v>234</v>
      </c>
      <c r="J785" s="53" t="s">
        <v>259</v>
      </c>
      <c r="K785" s="49" t="s">
        <v>213</v>
      </c>
      <c r="L785" s="49" t="s">
        <v>214</v>
      </c>
      <c r="M785" s="49" t="s">
        <v>197</v>
      </c>
      <c r="N785" s="49"/>
      <c r="O785" s="54" t="s">
        <v>710</v>
      </c>
      <c r="P785" s="54" t="s">
        <v>200</v>
      </c>
      <c r="Q785" s="49" t="s">
        <v>201</v>
      </c>
      <c r="R785" s="49" t="s">
        <v>217</v>
      </c>
    </row>
    <row r="786" spans="1:18">
      <c r="A786" s="49">
        <v>105</v>
      </c>
      <c r="B786" s="49" t="s">
        <v>435</v>
      </c>
      <c r="C786" s="49" t="s">
        <v>589</v>
      </c>
      <c r="D786" s="50" t="s">
        <v>459</v>
      </c>
      <c r="E786" s="51" t="s">
        <v>241</v>
      </c>
      <c r="F786" s="55" t="s">
        <v>590</v>
      </c>
      <c r="G786" s="52" t="s">
        <v>591</v>
      </c>
      <c r="H786" s="52" t="s">
        <v>826</v>
      </c>
      <c r="I786" s="53" t="s">
        <v>249</v>
      </c>
      <c r="J786" s="53" t="s">
        <v>676</v>
      </c>
      <c r="K786" s="49" t="s">
        <v>295</v>
      </c>
      <c r="L786" s="49" t="s">
        <v>197</v>
      </c>
      <c r="M786" s="49" t="s">
        <v>197</v>
      </c>
      <c r="N786" s="49" t="s">
        <v>484</v>
      </c>
      <c r="O786" s="49" t="s">
        <v>593</v>
      </c>
      <c r="P786" s="54" t="s">
        <v>200</v>
      </c>
      <c r="Q786" s="49" t="s">
        <v>201</v>
      </c>
      <c r="R786" s="49" t="s">
        <v>217</v>
      </c>
    </row>
    <row r="787" spans="1:18">
      <c r="A787" s="49">
        <v>106</v>
      </c>
      <c r="B787" s="49" t="s">
        <v>435</v>
      </c>
      <c r="C787" s="49" t="s">
        <v>436</v>
      </c>
      <c r="D787" s="50" t="s">
        <v>437</v>
      </c>
      <c r="E787" s="51" t="s">
        <v>231</v>
      </c>
      <c r="F787" s="55" t="s">
        <v>438</v>
      </c>
      <c r="G787" s="52" t="s">
        <v>442</v>
      </c>
      <c r="H787" s="52" t="s">
        <v>826</v>
      </c>
      <c r="I787" s="53" t="s">
        <v>380</v>
      </c>
      <c r="J787" s="53" t="s">
        <v>494</v>
      </c>
      <c r="K787" s="54" t="s">
        <v>260</v>
      </c>
      <c r="L787" s="49" t="s">
        <v>197</v>
      </c>
      <c r="M787" s="49" t="s">
        <v>197</v>
      </c>
      <c r="N787" s="49" t="s">
        <v>440</v>
      </c>
      <c r="O787" s="49" t="s">
        <v>441</v>
      </c>
      <c r="P787" s="54" t="s">
        <v>200</v>
      </c>
      <c r="Q787" s="49" t="s">
        <v>201</v>
      </c>
      <c r="R787" s="49" t="s">
        <v>217</v>
      </c>
    </row>
    <row r="788" spans="1:18">
      <c r="A788" s="49">
        <v>107</v>
      </c>
      <c r="B788" s="49" t="s">
        <v>435</v>
      </c>
      <c r="C788" s="49" t="s">
        <v>491</v>
      </c>
      <c r="D788" s="50" t="s">
        <v>459</v>
      </c>
      <c r="E788" s="51" t="s">
        <v>262</v>
      </c>
      <c r="F788" s="55" t="s">
        <v>492</v>
      </c>
      <c r="G788" s="52" t="s">
        <v>869</v>
      </c>
      <c r="H788" s="52" t="s">
        <v>826</v>
      </c>
      <c r="I788" s="53" t="s">
        <v>362</v>
      </c>
      <c r="J788" s="53" t="s">
        <v>299</v>
      </c>
      <c r="K788" s="49" t="s">
        <v>315</v>
      </c>
      <c r="L788" s="49" t="s">
        <v>197</v>
      </c>
      <c r="M788" s="49" t="s">
        <v>197</v>
      </c>
      <c r="N788" s="49" t="s">
        <v>477</v>
      </c>
      <c r="O788" s="49" t="s">
        <v>495</v>
      </c>
      <c r="P788" s="54" t="s">
        <v>200</v>
      </c>
      <c r="Q788" s="49" t="s">
        <v>201</v>
      </c>
      <c r="R788" s="49" t="s">
        <v>217</v>
      </c>
    </row>
    <row r="789" spans="1:18">
      <c r="A789" s="49">
        <v>108</v>
      </c>
      <c r="B789" s="49" t="s">
        <v>435</v>
      </c>
      <c r="C789" s="49" t="s">
        <v>473</v>
      </c>
      <c r="D789" s="50" t="s">
        <v>459</v>
      </c>
      <c r="E789" s="51" t="s">
        <v>303</v>
      </c>
      <c r="F789" s="55" t="s">
        <v>474</v>
      </c>
      <c r="G789" s="52" t="s">
        <v>475</v>
      </c>
      <c r="H789" s="52" t="s">
        <v>826</v>
      </c>
      <c r="I789" s="53" t="s">
        <v>204</v>
      </c>
      <c r="J789" s="53" t="s">
        <v>708</v>
      </c>
      <c r="K789" s="49" t="s">
        <v>236</v>
      </c>
      <c r="L789" s="49" t="s">
        <v>214</v>
      </c>
      <c r="M789" s="49" t="s">
        <v>197</v>
      </c>
      <c r="N789" s="49" t="s">
        <v>477</v>
      </c>
      <c r="O789" s="49" t="s">
        <v>478</v>
      </c>
      <c r="P789" s="54" t="s">
        <v>200</v>
      </c>
      <c r="Q789" s="49" t="s">
        <v>201</v>
      </c>
      <c r="R789" s="49" t="s">
        <v>217</v>
      </c>
    </row>
    <row r="790" spans="1:18">
      <c r="A790" s="49">
        <v>109</v>
      </c>
      <c r="B790" s="49" t="s">
        <v>435</v>
      </c>
      <c r="C790" s="49" t="s">
        <v>436</v>
      </c>
      <c r="D790" s="50" t="s">
        <v>437</v>
      </c>
      <c r="E790" s="51" t="s">
        <v>231</v>
      </c>
      <c r="F790" s="55" t="s">
        <v>438</v>
      </c>
      <c r="G790" s="52" t="s">
        <v>439</v>
      </c>
      <c r="H790" s="52" t="s">
        <v>826</v>
      </c>
      <c r="I790" s="53" t="s">
        <v>383</v>
      </c>
      <c r="J790" s="53" t="s">
        <v>555</v>
      </c>
      <c r="K790" s="49" t="s">
        <v>288</v>
      </c>
      <c r="L790" s="49" t="s">
        <v>197</v>
      </c>
      <c r="M790" s="49" t="s">
        <v>197</v>
      </c>
      <c r="N790" s="49" t="s">
        <v>440</v>
      </c>
      <c r="O790" s="49" t="s">
        <v>441</v>
      </c>
      <c r="P790" s="54" t="s">
        <v>200</v>
      </c>
      <c r="Q790" s="49" t="s">
        <v>201</v>
      </c>
      <c r="R790" s="49" t="s">
        <v>217</v>
      </c>
    </row>
    <row r="791" spans="1:18">
      <c r="A791" s="49">
        <v>110</v>
      </c>
      <c r="B791" s="49" t="s">
        <v>435</v>
      </c>
      <c r="C791" s="49" t="s">
        <v>445</v>
      </c>
      <c r="D791" s="50" t="s">
        <v>446</v>
      </c>
      <c r="E791" s="51" t="s">
        <v>231</v>
      </c>
      <c r="F791" s="55" t="s">
        <v>447</v>
      </c>
      <c r="G791" s="52" t="s">
        <v>517</v>
      </c>
      <c r="H791" s="52" t="s">
        <v>826</v>
      </c>
      <c r="I791" s="53" t="s">
        <v>258</v>
      </c>
      <c r="J791" s="53" t="s">
        <v>596</v>
      </c>
      <c r="K791" s="49" t="s">
        <v>245</v>
      </c>
      <c r="L791" s="49" t="s">
        <v>197</v>
      </c>
      <c r="M791" s="49" t="s">
        <v>197</v>
      </c>
      <c r="N791" s="49"/>
      <c r="O791" s="54" t="s">
        <v>710</v>
      </c>
      <c r="P791" s="54" t="s">
        <v>200</v>
      </c>
      <c r="Q791" s="49" t="s">
        <v>201</v>
      </c>
      <c r="R791" s="49" t="s">
        <v>217</v>
      </c>
    </row>
    <row r="792" spans="1:18">
      <c r="A792" s="49">
        <v>111</v>
      </c>
      <c r="B792" s="49" t="s">
        <v>435</v>
      </c>
      <c r="C792" s="49" t="s">
        <v>436</v>
      </c>
      <c r="D792" s="50" t="s">
        <v>437</v>
      </c>
      <c r="E792" s="51" t="s">
        <v>231</v>
      </c>
      <c r="F792" s="55" t="s">
        <v>438</v>
      </c>
      <c r="G792" s="52" t="s">
        <v>442</v>
      </c>
      <c r="H792" s="52" t="s">
        <v>826</v>
      </c>
      <c r="I792" s="53" t="s">
        <v>276</v>
      </c>
      <c r="J792" s="53" t="s">
        <v>256</v>
      </c>
      <c r="K792" s="49" t="s">
        <v>257</v>
      </c>
      <c r="L792" s="49" t="s">
        <v>197</v>
      </c>
      <c r="M792" s="49" t="s">
        <v>214</v>
      </c>
      <c r="N792" s="49" t="s">
        <v>440</v>
      </c>
      <c r="O792" s="49" t="s">
        <v>441</v>
      </c>
      <c r="P792" s="54" t="s">
        <v>200</v>
      </c>
      <c r="Q792" s="49" t="s">
        <v>201</v>
      </c>
      <c r="R792" s="49" t="s">
        <v>496</v>
      </c>
    </row>
    <row r="793" spans="1:18">
      <c r="A793" s="49">
        <v>112</v>
      </c>
      <c r="B793" s="49" t="s">
        <v>435</v>
      </c>
      <c r="C793" s="49" t="s">
        <v>491</v>
      </c>
      <c r="D793" s="50" t="s">
        <v>459</v>
      </c>
      <c r="E793" s="51" t="s">
        <v>262</v>
      </c>
      <c r="F793" s="55" t="s">
        <v>492</v>
      </c>
      <c r="G793" s="52" t="s">
        <v>493</v>
      </c>
      <c r="H793" s="52" t="s">
        <v>826</v>
      </c>
      <c r="I793" s="53" t="s">
        <v>276</v>
      </c>
      <c r="J793" s="53" t="s">
        <v>256</v>
      </c>
      <c r="K793" s="49" t="s">
        <v>257</v>
      </c>
      <c r="L793" s="49" t="s">
        <v>197</v>
      </c>
      <c r="M793" s="49" t="s">
        <v>214</v>
      </c>
      <c r="N793" s="49" t="s">
        <v>477</v>
      </c>
      <c r="O793" s="49" t="s">
        <v>495</v>
      </c>
      <c r="P793" s="54" t="s">
        <v>200</v>
      </c>
      <c r="Q793" s="49" t="s">
        <v>201</v>
      </c>
      <c r="R793" s="49" t="s">
        <v>217</v>
      </c>
    </row>
    <row r="794" spans="1:18">
      <c r="A794" s="49">
        <v>113</v>
      </c>
      <c r="B794" s="49" t="s">
        <v>435</v>
      </c>
      <c r="C794" s="49" t="s">
        <v>451</v>
      </c>
      <c r="D794" s="50" t="s">
        <v>452</v>
      </c>
      <c r="E794" s="51" t="s">
        <v>280</v>
      </c>
      <c r="F794" s="55" t="s">
        <v>453</v>
      </c>
      <c r="G794" s="52" t="s">
        <v>454</v>
      </c>
      <c r="H794" s="52" t="s">
        <v>826</v>
      </c>
      <c r="I794" s="53" t="s">
        <v>276</v>
      </c>
      <c r="J794" s="53" t="s">
        <v>798</v>
      </c>
      <c r="K794" s="49" t="s">
        <v>260</v>
      </c>
      <c r="L794" s="49" t="s">
        <v>197</v>
      </c>
      <c r="M794" s="49" t="s">
        <v>214</v>
      </c>
      <c r="N794" s="49" t="s">
        <v>456</v>
      </c>
      <c r="O794" s="49" t="s">
        <v>457</v>
      </c>
      <c r="P794" s="54" t="s">
        <v>200</v>
      </c>
      <c r="Q794" s="49" t="s">
        <v>228</v>
      </c>
      <c r="R794" s="54" t="s">
        <v>200</v>
      </c>
    </row>
    <row r="795" spans="1:18">
      <c r="A795" s="49">
        <v>114</v>
      </c>
      <c r="B795" s="49" t="s">
        <v>435</v>
      </c>
      <c r="C795" s="49" t="s">
        <v>479</v>
      </c>
      <c r="D795" s="50" t="s">
        <v>480</v>
      </c>
      <c r="E795" s="51" t="s">
        <v>241</v>
      </c>
      <c r="F795" s="55" t="s">
        <v>481</v>
      </c>
      <c r="G795" s="52" t="s">
        <v>519</v>
      </c>
      <c r="H795" s="52" t="s">
        <v>826</v>
      </c>
      <c r="I795" s="53" t="s">
        <v>276</v>
      </c>
      <c r="J795" s="53" t="s">
        <v>729</v>
      </c>
      <c r="K795" s="49" t="s">
        <v>245</v>
      </c>
      <c r="L795" s="49" t="s">
        <v>214</v>
      </c>
      <c r="M795" s="49" t="s">
        <v>197</v>
      </c>
      <c r="N795" s="49" t="s">
        <v>484</v>
      </c>
      <c r="O795" s="49" t="s">
        <v>485</v>
      </c>
      <c r="P795" s="54" t="s">
        <v>200</v>
      </c>
      <c r="Q795" s="49" t="s">
        <v>201</v>
      </c>
      <c r="R795" s="49" t="s">
        <v>217</v>
      </c>
    </row>
    <row r="796" spans="1:18">
      <c r="A796" s="49">
        <v>115</v>
      </c>
      <c r="B796" s="49" t="s">
        <v>435</v>
      </c>
      <c r="C796" s="49" t="s">
        <v>436</v>
      </c>
      <c r="D796" s="50" t="s">
        <v>437</v>
      </c>
      <c r="E796" s="51" t="s">
        <v>231</v>
      </c>
      <c r="F796" s="55" t="s">
        <v>438</v>
      </c>
      <c r="G796" s="52" t="s">
        <v>442</v>
      </c>
      <c r="H796" s="52" t="s">
        <v>826</v>
      </c>
      <c r="I796" s="53" t="s">
        <v>276</v>
      </c>
      <c r="J796" s="53" t="s">
        <v>388</v>
      </c>
      <c r="K796" s="49" t="s">
        <v>260</v>
      </c>
      <c r="L796" s="49" t="s">
        <v>197</v>
      </c>
      <c r="M796" s="49" t="s">
        <v>197</v>
      </c>
      <c r="N796" s="49" t="s">
        <v>440</v>
      </c>
      <c r="O796" s="49" t="s">
        <v>441</v>
      </c>
      <c r="P796" s="54" t="s">
        <v>200</v>
      </c>
      <c r="Q796" s="49" t="s">
        <v>201</v>
      </c>
      <c r="R796" s="49" t="s">
        <v>217</v>
      </c>
    </row>
    <row r="797" spans="1:18">
      <c r="A797" s="49">
        <v>116</v>
      </c>
      <c r="B797" s="49" t="s">
        <v>435</v>
      </c>
      <c r="C797" s="49" t="s">
        <v>499</v>
      </c>
      <c r="D797" s="50" t="s">
        <v>500</v>
      </c>
      <c r="E797" s="51" t="s">
        <v>231</v>
      </c>
      <c r="F797" s="55" t="s">
        <v>501</v>
      </c>
      <c r="G797" s="52" t="s">
        <v>515</v>
      </c>
      <c r="H797" s="52" t="s">
        <v>826</v>
      </c>
      <c r="I797" s="53" t="s">
        <v>260</v>
      </c>
      <c r="J797" s="53" t="s">
        <v>508</v>
      </c>
      <c r="K797" s="49" t="s">
        <v>260</v>
      </c>
      <c r="L797" s="49" t="s">
        <v>197</v>
      </c>
      <c r="M797" s="49" t="s">
        <v>197</v>
      </c>
      <c r="N797" s="49" t="s">
        <v>237</v>
      </c>
      <c r="O797" s="49" t="s">
        <v>504</v>
      </c>
      <c r="P797" s="54" t="s">
        <v>200</v>
      </c>
      <c r="Q797" s="49" t="s">
        <v>201</v>
      </c>
      <c r="R797" s="49" t="s">
        <v>217</v>
      </c>
    </row>
    <row r="798" spans="1:18">
      <c r="A798" s="49">
        <v>117</v>
      </c>
      <c r="B798" s="49" t="s">
        <v>435</v>
      </c>
      <c r="C798" s="54" t="s">
        <v>548</v>
      </c>
      <c r="D798" s="50" t="s">
        <v>459</v>
      </c>
      <c r="E798" s="51" t="s">
        <v>231</v>
      </c>
      <c r="F798" s="55" t="s">
        <v>549</v>
      </c>
      <c r="G798" s="52" t="s">
        <v>572</v>
      </c>
      <c r="H798" s="52" t="s">
        <v>826</v>
      </c>
      <c r="I798" s="53" t="s">
        <v>260</v>
      </c>
      <c r="J798" s="53" t="s">
        <v>775</v>
      </c>
      <c r="K798" s="49" t="s">
        <v>213</v>
      </c>
      <c r="L798" s="49" t="s">
        <v>197</v>
      </c>
      <c r="M798" s="49" t="s">
        <v>197</v>
      </c>
      <c r="N798" s="49" t="s">
        <v>477</v>
      </c>
      <c r="O798" s="49" t="s">
        <v>551</v>
      </c>
      <c r="P798" s="54" t="s">
        <v>200</v>
      </c>
      <c r="Q798" s="49" t="s">
        <v>201</v>
      </c>
      <c r="R798" s="49" t="s">
        <v>217</v>
      </c>
    </row>
    <row r="799" spans="1:18">
      <c r="A799" s="49">
        <v>118</v>
      </c>
      <c r="B799" s="49" t="s">
        <v>435</v>
      </c>
      <c r="C799" s="49" t="s">
        <v>467</v>
      </c>
      <c r="D799" s="50" t="s">
        <v>459</v>
      </c>
      <c r="E799" s="51" t="s">
        <v>280</v>
      </c>
      <c r="F799" s="55" t="s">
        <v>468</v>
      </c>
      <c r="G799" s="52" t="s">
        <v>469</v>
      </c>
      <c r="H799" s="52" t="s">
        <v>826</v>
      </c>
      <c r="I799" s="53" t="s">
        <v>260</v>
      </c>
      <c r="J799" s="53" t="s">
        <v>533</v>
      </c>
      <c r="K799" s="49" t="s">
        <v>245</v>
      </c>
      <c r="L799" s="49" t="s">
        <v>197</v>
      </c>
      <c r="M799" s="49" t="s">
        <v>197</v>
      </c>
      <c r="N799" s="49" t="s">
        <v>456</v>
      </c>
      <c r="O799" s="49" t="s">
        <v>470</v>
      </c>
      <c r="P799" s="54" t="s">
        <v>200</v>
      </c>
      <c r="Q799" s="49" t="s">
        <v>201</v>
      </c>
      <c r="R799" s="49" t="s">
        <v>898</v>
      </c>
    </row>
    <row r="800" spans="1:18">
      <c r="A800" s="49">
        <v>119</v>
      </c>
      <c r="B800" s="49" t="s">
        <v>435</v>
      </c>
      <c r="C800" s="49" t="s">
        <v>445</v>
      </c>
      <c r="D800" s="50" t="s">
        <v>446</v>
      </c>
      <c r="E800" s="51" t="s">
        <v>231</v>
      </c>
      <c r="F800" s="55" t="s">
        <v>447</v>
      </c>
      <c r="G800" s="52" t="s">
        <v>489</v>
      </c>
      <c r="H800" s="52" t="s">
        <v>826</v>
      </c>
      <c r="I800" s="53" t="s">
        <v>260</v>
      </c>
      <c r="J800" s="53" t="s">
        <v>524</v>
      </c>
      <c r="K800" s="49" t="s">
        <v>196</v>
      </c>
      <c r="L800" s="49" t="s">
        <v>197</v>
      </c>
      <c r="M800" s="49" t="s">
        <v>214</v>
      </c>
      <c r="N800" s="49"/>
      <c r="O800" s="54" t="s">
        <v>710</v>
      </c>
      <c r="P800" s="54" t="s">
        <v>200</v>
      </c>
      <c r="Q800" s="49" t="s">
        <v>201</v>
      </c>
      <c r="R800" s="49" t="s">
        <v>217</v>
      </c>
    </row>
    <row r="801" spans="1:18">
      <c r="A801" s="49">
        <v>120</v>
      </c>
      <c r="B801" s="49" t="s">
        <v>435</v>
      </c>
      <c r="C801" s="49" t="s">
        <v>509</v>
      </c>
      <c r="D801" s="50" t="s">
        <v>510</v>
      </c>
      <c r="E801" s="51" t="s">
        <v>231</v>
      </c>
      <c r="F801" s="55" t="s">
        <v>511</v>
      </c>
      <c r="G801" s="52" t="s">
        <v>532</v>
      </c>
      <c r="H801" s="52" t="s">
        <v>826</v>
      </c>
      <c r="I801" s="53" t="s">
        <v>260</v>
      </c>
      <c r="J801" s="53" t="s">
        <v>388</v>
      </c>
      <c r="K801" s="54" t="s">
        <v>257</v>
      </c>
      <c r="L801" s="49" t="s">
        <v>197</v>
      </c>
      <c r="M801" s="49" t="s">
        <v>197</v>
      </c>
      <c r="N801" s="49" t="s">
        <v>440</v>
      </c>
      <c r="O801" s="49" t="s">
        <v>514</v>
      </c>
      <c r="P801" s="54" t="s">
        <v>200</v>
      </c>
      <c r="Q801" s="49" t="s">
        <v>201</v>
      </c>
      <c r="R801" s="49" t="s">
        <v>217</v>
      </c>
    </row>
    <row r="802" spans="1:18">
      <c r="A802" s="49">
        <v>121</v>
      </c>
      <c r="B802" s="49" t="s">
        <v>435</v>
      </c>
      <c r="C802" s="49" t="s">
        <v>451</v>
      </c>
      <c r="D802" s="50" t="s">
        <v>452</v>
      </c>
      <c r="E802" s="51" t="s">
        <v>280</v>
      </c>
      <c r="F802" s="55" t="s">
        <v>453</v>
      </c>
      <c r="G802" s="52" t="s">
        <v>454</v>
      </c>
      <c r="H802" s="52" t="s">
        <v>826</v>
      </c>
      <c r="I802" s="53" t="s">
        <v>300</v>
      </c>
      <c r="J802" s="53" t="s">
        <v>721</v>
      </c>
      <c r="K802" s="49" t="s">
        <v>276</v>
      </c>
      <c r="L802" s="49" t="s">
        <v>197</v>
      </c>
      <c r="M802" s="49" t="s">
        <v>197</v>
      </c>
      <c r="N802" s="49" t="s">
        <v>456</v>
      </c>
      <c r="O802" s="49" t="s">
        <v>457</v>
      </c>
      <c r="P802" s="54" t="s">
        <v>200</v>
      </c>
      <c r="Q802" s="49" t="s">
        <v>228</v>
      </c>
      <c r="R802" s="54" t="s">
        <v>200</v>
      </c>
    </row>
    <row r="803" spans="1:18">
      <c r="A803" s="49">
        <v>122</v>
      </c>
      <c r="B803" s="49" t="s">
        <v>435</v>
      </c>
      <c r="C803" s="49" t="s">
        <v>445</v>
      </c>
      <c r="D803" s="50" t="s">
        <v>446</v>
      </c>
      <c r="E803" s="51" t="s">
        <v>231</v>
      </c>
      <c r="F803" s="55" t="s">
        <v>447</v>
      </c>
      <c r="G803" s="52" t="s">
        <v>489</v>
      </c>
      <c r="H803" s="52" t="s">
        <v>826</v>
      </c>
      <c r="I803" s="53" t="s">
        <v>300</v>
      </c>
      <c r="J803" s="53" t="s">
        <v>596</v>
      </c>
      <c r="K803" s="49" t="s">
        <v>300</v>
      </c>
      <c r="L803" s="49" t="s">
        <v>214</v>
      </c>
      <c r="M803" s="49" t="s">
        <v>197</v>
      </c>
      <c r="N803" s="49"/>
      <c r="O803" s="54" t="s">
        <v>710</v>
      </c>
      <c r="P803" s="54" t="s">
        <v>200</v>
      </c>
      <c r="Q803" s="49" t="s">
        <v>201</v>
      </c>
      <c r="R803" s="49" t="s">
        <v>217</v>
      </c>
    </row>
    <row r="804" spans="1:18">
      <c r="A804" s="49">
        <v>123</v>
      </c>
      <c r="B804" s="49" t="s">
        <v>435</v>
      </c>
      <c r="C804" s="49" t="s">
        <v>445</v>
      </c>
      <c r="D804" s="50" t="s">
        <v>446</v>
      </c>
      <c r="E804" s="51" t="s">
        <v>231</v>
      </c>
      <c r="F804" s="55" t="s">
        <v>447</v>
      </c>
      <c r="G804" s="52" t="s">
        <v>899</v>
      </c>
      <c r="H804" s="52" t="s">
        <v>826</v>
      </c>
      <c r="I804" s="53" t="s">
        <v>194</v>
      </c>
      <c r="J804" s="53" t="s">
        <v>900</v>
      </c>
      <c r="K804" s="49" t="s">
        <v>383</v>
      </c>
      <c r="L804" s="49" t="s">
        <v>197</v>
      </c>
      <c r="M804" s="49" t="s">
        <v>197</v>
      </c>
      <c r="N804" s="49"/>
      <c r="O804" s="54" t="s">
        <v>710</v>
      </c>
      <c r="P804" s="54" t="s">
        <v>200</v>
      </c>
      <c r="Q804" s="49" t="s">
        <v>201</v>
      </c>
      <c r="R804" s="49" t="s">
        <v>217</v>
      </c>
    </row>
    <row r="805" spans="1:18">
      <c r="A805" s="49">
        <v>124</v>
      </c>
      <c r="B805" s="49" t="s">
        <v>435</v>
      </c>
      <c r="C805" s="49" t="s">
        <v>451</v>
      </c>
      <c r="D805" s="50" t="s">
        <v>452</v>
      </c>
      <c r="E805" s="51" t="s">
        <v>280</v>
      </c>
      <c r="F805" s="55" t="s">
        <v>453</v>
      </c>
      <c r="G805" s="52" t="s">
        <v>454</v>
      </c>
      <c r="H805" s="52" t="s">
        <v>826</v>
      </c>
      <c r="I805" s="53" t="s">
        <v>194</v>
      </c>
      <c r="J805" s="53" t="s">
        <v>608</v>
      </c>
      <c r="K805" s="49" t="s">
        <v>258</v>
      </c>
      <c r="L805" s="49" t="s">
        <v>197</v>
      </c>
      <c r="M805" s="49" t="s">
        <v>214</v>
      </c>
      <c r="N805" s="49" t="s">
        <v>456</v>
      </c>
      <c r="O805" s="49" t="s">
        <v>457</v>
      </c>
      <c r="P805" s="54" t="s">
        <v>200</v>
      </c>
      <c r="Q805" s="49" t="s">
        <v>201</v>
      </c>
      <c r="R805" s="49" t="s">
        <v>217</v>
      </c>
    </row>
    <row r="806" spans="1:18">
      <c r="A806" s="49">
        <v>125</v>
      </c>
      <c r="B806" s="49" t="s">
        <v>435</v>
      </c>
      <c r="C806" s="49" t="s">
        <v>445</v>
      </c>
      <c r="D806" s="50" t="s">
        <v>446</v>
      </c>
      <c r="E806" s="51" t="s">
        <v>231</v>
      </c>
      <c r="F806" s="55" t="s">
        <v>447</v>
      </c>
      <c r="G806" s="52" t="s">
        <v>807</v>
      </c>
      <c r="H806" s="52" t="s">
        <v>826</v>
      </c>
      <c r="I806" s="53" t="s">
        <v>194</v>
      </c>
      <c r="J806" s="53" t="s">
        <v>256</v>
      </c>
      <c r="K806" s="49" t="s">
        <v>194</v>
      </c>
      <c r="L806" s="49" t="s">
        <v>197</v>
      </c>
      <c r="M806" s="49" t="s">
        <v>197</v>
      </c>
      <c r="N806" s="49"/>
      <c r="O806" s="54" t="s">
        <v>710</v>
      </c>
      <c r="P806" s="54" t="s">
        <v>200</v>
      </c>
      <c r="Q806" s="49" t="s">
        <v>201</v>
      </c>
      <c r="R806" s="49" t="s">
        <v>217</v>
      </c>
    </row>
    <row r="807" spans="1:18">
      <c r="A807" s="49">
        <v>126</v>
      </c>
      <c r="B807" s="49" t="s">
        <v>435</v>
      </c>
      <c r="C807" s="49" t="s">
        <v>499</v>
      </c>
      <c r="D807" s="50" t="s">
        <v>500</v>
      </c>
      <c r="E807" s="51" t="s">
        <v>231</v>
      </c>
      <c r="F807" s="55" t="s">
        <v>501</v>
      </c>
      <c r="G807" s="52" t="s">
        <v>690</v>
      </c>
      <c r="H807" s="52" t="s">
        <v>826</v>
      </c>
      <c r="I807" s="53" t="s">
        <v>353</v>
      </c>
      <c r="J807" s="53" t="s">
        <v>881</v>
      </c>
      <c r="K807" s="49" t="s">
        <v>367</v>
      </c>
      <c r="L807" s="49" t="s">
        <v>197</v>
      </c>
      <c r="M807" s="49" t="s">
        <v>197</v>
      </c>
      <c r="N807" s="49" t="s">
        <v>237</v>
      </c>
      <c r="O807" s="49" t="s">
        <v>504</v>
      </c>
      <c r="P807" s="54" t="s">
        <v>901</v>
      </c>
      <c r="Q807" s="49" t="s">
        <v>201</v>
      </c>
      <c r="R807" s="49" t="s">
        <v>217</v>
      </c>
    </row>
    <row r="808" spans="1:18">
      <c r="A808" s="49">
        <v>127</v>
      </c>
      <c r="B808" s="49" t="s">
        <v>435</v>
      </c>
      <c r="C808" s="49" t="s">
        <v>445</v>
      </c>
      <c r="D808" s="50" t="s">
        <v>446</v>
      </c>
      <c r="E808" s="51" t="s">
        <v>231</v>
      </c>
      <c r="F808" s="55" t="s">
        <v>447</v>
      </c>
      <c r="G808" s="52" t="s">
        <v>632</v>
      </c>
      <c r="H808" s="52" t="s">
        <v>826</v>
      </c>
      <c r="I808" s="53" t="s">
        <v>353</v>
      </c>
      <c r="J808" s="53" t="s">
        <v>768</v>
      </c>
      <c r="K808" s="49" t="s">
        <v>315</v>
      </c>
      <c r="L808" s="49" t="s">
        <v>197</v>
      </c>
      <c r="M808" s="49" t="s">
        <v>197</v>
      </c>
      <c r="N808" s="49"/>
      <c r="O808" s="54" t="s">
        <v>710</v>
      </c>
      <c r="P808" s="54" t="s">
        <v>200</v>
      </c>
      <c r="Q808" s="49" t="s">
        <v>201</v>
      </c>
      <c r="R808" s="49" t="s">
        <v>217</v>
      </c>
    </row>
    <row r="809" spans="1:18">
      <c r="A809" s="49">
        <v>128</v>
      </c>
      <c r="B809" s="49" t="s">
        <v>435</v>
      </c>
      <c r="C809" s="49" t="s">
        <v>445</v>
      </c>
      <c r="D809" s="50" t="s">
        <v>446</v>
      </c>
      <c r="E809" s="51" t="s">
        <v>231</v>
      </c>
      <c r="F809" s="55" t="s">
        <v>447</v>
      </c>
      <c r="G809" s="52" t="s">
        <v>517</v>
      </c>
      <c r="H809" s="52" t="s">
        <v>826</v>
      </c>
      <c r="I809" s="53" t="s">
        <v>267</v>
      </c>
      <c r="J809" s="53" t="s">
        <v>902</v>
      </c>
      <c r="K809" s="49" t="s">
        <v>315</v>
      </c>
      <c r="L809" s="49" t="s">
        <v>197</v>
      </c>
      <c r="M809" s="49" t="s">
        <v>197</v>
      </c>
      <c r="N809" s="49"/>
      <c r="O809" s="54" t="s">
        <v>710</v>
      </c>
      <c r="P809" s="54" t="s">
        <v>200</v>
      </c>
      <c r="Q809" s="49" t="s">
        <v>201</v>
      </c>
      <c r="R809" s="49" t="s">
        <v>217</v>
      </c>
    </row>
    <row r="810" spans="1:18">
      <c r="A810" s="49">
        <v>129</v>
      </c>
      <c r="B810" s="49" t="s">
        <v>435</v>
      </c>
      <c r="C810" s="49" t="s">
        <v>445</v>
      </c>
      <c r="D810" s="50" t="s">
        <v>446</v>
      </c>
      <c r="E810" s="51" t="s">
        <v>231</v>
      </c>
      <c r="F810" s="55" t="s">
        <v>447</v>
      </c>
      <c r="G810" s="52" t="s">
        <v>517</v>
      </c>
      <c r="H810" s="52" t="s">
        <v>826</v>
      </c>
      <c r="I810" s="53" t="s">
        <v>354</v>
      </c>
      <c r="J810" s="53" t="s">
        <v>472</v>
      </c>
      <c r="K810" s="49" t="s">
        <v>307</v>
      </c>
      <c r="L810" s="49" t="s">
        <v>197</v>
      </c>
      <c r="M810" s="49" t="s">
        <v>197</v>
      </c>
      <c r="N810" s="49"/>
      <c r="O810" s="54" t="s">
        <v>710</v>
      </c>
      <c r="P810" s="54" t="s">
        <v>200</v>
      </c>
      <c r="Q810" s="49" t="s">
        <v>201</v>
      </c>
      <c r="R810" s="49" t="s">
        <v>217</v>
      </c>
    </row>
    <row r="811" spans="1:18">
      <c r="A811" s="49">
        <v>130</v>
      </c>
      <c r="B811" s="49" t="s">
        <v>435</v>
      </c>
      <c r="C811" s="49" t="s">
        <v>445</v>
      </c>
      <c r="D811" s="50" t="s">
        <v>446</v>
      </c>
      <c r="E811" s="51" t="s">
        <v>231</v>
      </c>
      <c r="F811" s="55" t="s">
        <v>447</v>
      </c>
      <c r="G811" s="52" t="s">
        <v>903</v>
      </c>
      <c r="H811" s="52" t="s">
        <v>826</v>
      </c>
      <c r="I811" s="53" t="s">
        <v>354</v>
      </c>
      <c r="J811" s="53" t="s">
        <v>371</v>
      </c>
      <c r="K811" s="49" t="s">
        <v>257</v>
      </c>
      <c r="L811" s="49" t="s">
        <v>197</v>
      </c>
      <c r="M811" s="49" t="s">
        <v>197</v>
      </c>
      <c r="N811" s="49"/>
      <c r="O811" s="54" t="s">
        <v>710</v>
      </c>
      <c r="P811" s="54" t="s">
        <v>200</v>
      </c>
      <c r="Q811" s="49" t="s">
        <v>201</v>
      </c>
      <c r="R811" s="49" t="s">
        <v>217</v>
      </c>
    </row>
    <row r="812" spans="1:18">
      <c r="A812" s="49">
        <v>131</v>
      </c>
      <c r="B812" s="49" t="s">
        <v>435</v>
      </c>
      <c r="C812" s="49" t="s">
        <v>436</v>
      </c>
      <c r="D812" s="50" t="s">
        <v>437</v>
      </c>
      <c r="E812" s="51" t="s">
        <v>231</v>
      </c>
      <c r="F812" s="55" t="s">
        <v>438</v>
      </c>
      <c r="G812" s="52" t="s">
        <v>439</v>
      </c>
      <c r="H812" s="52" t="s">
        <v>826</v>
      </c>
      <c r="I812" s="53" t="s">
        <v>354</v>
      </c>
      <c r="J812" s="53" t="s">
        <v>259</v>
      </c>
      <c r="K812" s="49" t="s">
        <v>307</v>
      </c>
      <c r="L812" s="49" t="s">
        <v>197</v>
      </c>
      <c r="M812" s="49" t="s">
        <v>197</v>
      </c>
      <c r="N812" s="49" t="s">
        <v>440</v>
      </c>
      <c r="O812" s="49" t="s">
        <v>441</v>
      </c>
      <c r="P812" s="54" t="s">
        <v>200</v>
      </c>
      <c r="Q812" s="49" t="s">
        <v>201</v>
      </c>
      <c r="R812" s="49" t="s">
        <v>217</v>
      </c>
    </row>
    <row r="813" spans="1:18">
      <c r="A813" s="49">
        <v>132</v>
      </c>
      <c r="B813" s="49" t="s">
        <v>435</v>
      </c>
      <c r="C813" s="49" t="s">
        <v>445</v>
      </c>
      <c r="D813" s="50" t="s">
        <v>446</v>
      </c>
      <c r="E813" s="51" t="s">
        <v>231</v>
      </c>
      <c r="F813" s="55" t="s">
        <v>447</v>
      </c>
      <c r="G813" s="52" t="s">
        <v>517</v>
      </c>
      <c r="H813" s="52" t="s">
        <v>826</v>
      </c>
      <c r="I813" s="53" t="s">
        <v>211</v>
      </c>
      <c r="J813" s="53" t="s">
        <v>673</v>
      </c>
      <c r="K813" s="49" t="s">
        <v>295</v>
      </c>
      <c r="L813" s="49" t="s">
        <v>197</v>
      </c>
      <c r="M813" s="49" t="s">
        <v>197</v>
      </c>
      <c r="N813" s="49"/>
      <c r="O813" s="54" t="s">
        <v>710</v>
      </c>
      <c r="P813" s="54" t="s">
        <v>200</v>
      </c>
      <c r="Q813" s="49" t="s">
        <v>201</v>
      </c>
      <c r="R813" s="49" t="s">
        <v>217</v>
      </c>
    </row>
    <row r="814" spans="1:18">
      <c r="A814" s="49">
        <v>133</v>
      </c>
      <c r="B814" s="49" t="s">
        <v>435</v>
      </c>
      <c r="C814" s="49" t="s">
        <v>491</v>
      </c>
      <c r="D814" s="50" t="s">
        <v>459</v>
      </c>
      <c r="E814" s="51" t="s">
        <v>262</v>
      </c>
      <c r="F814" s="55" t="s">
        <v>492</v>
      </c>
      <c r="G814" s="52" t="s">
        <v>698</v>
      </c>
      <c r="H814" s="52" t="s">
        <v>826</v>
      </c>
      <c r="I814" s="53" t="s">
        <v>211</v>
      </c>
      <c r="J814" s="53" t="s">
        <v>543</v>
      </c>
      <c r="K814" s="49" t="s">
        <v>257</v>
      </c>
      <c r="L814" s="49" t="s">
        <v>197</v>
      </c>
      <c r="M814" s="49" t="s">
        <v>197</v>
      </c>
      <c r="N814" s="49" t="s">
        <v>477</v>
      </c>
      <c r="O814" s="49" t="s">
        <v>495</v>
      </c>
      <c r="P814" s="54" t="s">
        <v>200</v>
      </c>
      <c r="Q814" s="49" t="s">
        <v>201</v>
      </c>
      <c r="R814" s="49" t="s">
        <v>217</v>
      </c>
    </row>
    <row r="815" spans="1:18">
      <c r="A815" s="49">
        <v>134</v>
      </c>
      <c r="B815" s="49" t="s">
        <v>435</v>
      </c>
      <c r="C815" s="49" t="s">
        <v>491</v>
      </c>
      <c r="D815" s="50" t="s">
        <v>459</v>
      </c>
      <c r="E815" s="51" t="s">
        <v>262</v>
      </c>
      <c r="F815" s="55" t="s">
        <v>492</v>
      </c>
      <c r="G815" s="52" t="s">
        <v>904</v>
      </c>
      <c r="H815" s="52" t="s">
        <v>826</v>
      </c>
      <c r="I815" s="53" t="s">
        <v>211</v>
      </c>
      <c r="J815" s="53" t="s">
        <v>388</v>
      </c>
      <c r="K815" s="54" t="s">
        <v>307</v>
      </c>
      <c r="L815" s="49" t="s">
        <v>197</v>
      </c>
      <c r="M815" s="49" t="s">
        <v>197</v>
      </c>
      <c r="N815" s="49" t="s">
        <v>477</v>
      </c>
      <c r="O815" s="49" t="s">
        <v>495</v>
      </c>
      <c r="P815" s="54" t="s">
        <v>200</v>
      </c>
      <c r="Q815" s="49" t="s">
        <v>201</v>
      </c>
      <c r="R815" s="49" t="s">
        <v>217</v>
      </c>
    </row>
    <row r="816" spans="1:18">
      <c r="A816" s="49">
        <v>135</v>
      </c>
      <c r="B816" s="49" t="s">
        <v>435</v>
      </c>
      <c r="C816" s="49" t="s">
        <v>479</v>
      </c>
      <c r="D816" s="50" t="s">
        <v>480</v>
      </c>
      <c r="E816" s="51" t="s">
        <v>241</v>
      </c>
      <c r="F816" s="55" t="s">
        <v>481</v>
      </c>
      <c r="G816" s="52" t="s">
        <v>519</v>
      </c>
      <c r="H816" s="52" t="s">
        <v>826</v>
      </c>
      <c r="I816" s="53" t="s">
        <v>211</v>
      </c>
      <c r="J816" s="53" t="s">
        <v>520</v>
      </c>
      <c r="K816" s="49" t="s">
        <v>257</v>
      </c>
      <c r="L816" s="49" t="s">
        <v>197</v>
      </c>
      <c r="M816" s="49" t="s">
        <v>197</v>
      </c>
      <c r="N816" s="49" t="s">
        <v>484</v>
      </c>
      <c r="O816" s="49" t="s">
        <v>485</v>
      </c>
      <c r="P816" s="54" t="s">
        <v>200</v>
      </c>
      <c r="Q816" s="49" t="s">
        <v>201</v>
      </c>
      <c r="R816" s="49" t="s">
        <v>217</v>
      </c>
    </row>
    <row r="817" spans="1:18">
      <c r="A817" s="49">
        <v>136</v>
      </c>
      <c r="B817" s="49" t="s">
        <v>435</v>
      </c>
      <c r="C817" s="49" t="s">
        <v>445</v>
      </c>
      <c r="D817" s="50" t="s">
        <v>446</v>
      </c>
      <c r="E817" s="51" t="s">
        <v>231</v>
      </c>
      <c r="F817" s="55" t="s">
        <v>447</v>
      </c>
      <c r="G817" s="52" t="s">
        <v>659</v>
      </c>
      <c r="H817" s="52" t="s">
        <v>826</v>
      </c>
      <c r="I817" s="53" t="s">
        <v>544</v>
      </c>
      <c r="J817" s="53" t="s">
        <v>650</v>
      </c>
      <c r="K817" s="49" t="s">
        <v>300</v>
      </c>
      <c r="L817" s="49" t="s">
        <v>197</v>
      </c>
      <c r="M817" s="49" t="s">
        <v>197</v>
      </c>
      <c r="N817" s="49"/>
      <c r="O817" s="54" t="s">
        <v>710</v>
      </c>
      <c r="P817" s="54" t="s">
        <v>200</v>
      </c>
      <c r="Q817" s="49" t="s">
        <v>201</v>
      </c>
      <c r="R817" s="49" t="s">
        <v>217</v>
      </c>
    </row>
    <row r="818" spans="1:18">
      <c r="A818" s="49">
        <v>137</v>
      </c>
      <c r="B818" s="49" t="s">
        <v>435</v>
      </c>
      <c r="C818" s="49" t="s">
        <v>451</v>
      </c>
      <c r="D818" s="50" t="s">
        <v>452</v>
      </c>
      <c r="E818" s="51" t="s">
        <v>280</v>
      </c>
      <c r="F818" s="55" t="s">
        <v>453</v>
      </c>
      <c r="G818" s="52" t="s">
        <v>454</v>
      </c>
      <c r="H818" s="52" t="s">
        <v>826</v>
      </c>
      <c r="I818" s="53" t="s">
        <v>289</v>
      </c>
      <c r="J818" s="53" t="s">
        <v>518</v>
      </c>
      <c r="K818" s="49" t="s">
        <v>260</v>
      </c>
      <c r="L818" s="49" t="s">
        <v>197</v>
      </c>
      <c r="M818" s="49" t="s">
        <v>197</v>
      </c>
      <c r="N818" s="49" t="s">
        <v>456</v>
      </c>
      <c r="O818" s="49" t="s">
        <v>457</v>
      </c>
      <c r="P818" s="54" t="s">
        <v>200</v>
      </c>
      <c r="Q818" s="49" t="s">
        <v>201</v>
      </c>
      <c r="R818" s="49" t="s">
        <v>217</v>
      </c>
    </row>
    <row r="819" spans="1:18">
      <c r="A819" s="49">
        <v>138</v>
      </c>
      <c r="B819" s="49" t="s">
        <v>435</v>
      </c>
      <c r="C819" s="49" t="s">
        <v>445</v>
      </c>
      <c r="D819" s="50" t="s">
        <v>446</v>
      </c>
      <c r="E819" s="51" t="s">
        <v>231</v>
      </c>
      <c r="F819" s="55" t="s">
        <v>447</v>
      </c>
      <c r="G819" s="52" t="s">
        <v>689</v>
      </c>
      <c r="H819" s="52" t="s">
        <v>835</v>
      </c>
      <c r="I819" s="53" t="s">
        <v>339</v>
      </c>
      <c r="J819" s="53" t="s">
        <v>905</v>
      </c>
      <c r="K819" s="49" t="s">
        <v>307</v>
      </c>
      <c r="L819" s="49" t="s">
        <v>197</v>
      </c>
      <c r="M819" s="49" t="s">
        <v>197</v>
      </c>
      <c r="N819" s="49"/>
      <c r="O819" s="54" t="s">
        <v>710</v>
      </c>
      <c r="P819" s="54" t="s">
        <v>200</v>
      </c>
      <c r="Q819" s="49" t="s">
        <v>201</v>
      </c>
      <c r="R819" s="49" t="s">
        <v>217</v>
      </c>
    </row>
    <row r="820" spans="1:18">
      <c r="A820" s="49">
        <v>139</v>
      </c>
      <c r="B820" s="49" t="s">
        <v>435</v>
      </c>
      <c r="C820" s="49" t="s">
        <v>445</v>
      </c>
      <c r="D820" s="50" t="s">
        <v>446</v>
      </c>
      <c r="E820" s="51" t="s">
        <v>231</v>
      </c>
      <c r="F820" s="55" t="s">
        <v>447</v>
      </c>
      <c r="G820" s="52" t="s">
        <v>724</v>
      </c>
      <c r="H820" s="52" t="s">
        <v>835</v>
      </c>
      <c r="I820" s="53" t="s">
        <v>357</v>
      </c>
      <c r="J820" s="53" t="s">
        <v>868</v>
      </c>
      <c r="K820" s="54" t="s">
        <v>315</v>
      </c>
      <c r="L820" s="49" t="s">
        <v>197</v>
      </c>
      <c r="M820" s="49" t="s">
        <v>197</v>
      </c>
      <c r="N820" s="49"/>
      <c r="O820" s="54" t="s">
        <v>710</v>
      </c>
      <c r="P820" s="54" t="s">
        <v>200</v>
      </c>
      <c r="Q820" s="49" t="s">
        <v>201</v>
      </c>
      <c r="R820" s="49" t="s">
        <v>217</v>
      </c>
    </row>
    <row r="821" spans="1:18">
      <c r="A821" s="49">
        <v>140</v>
      </c>
      <c r="B821" s="49" t="s">
        <v>435</v>
      </c>
      <c r="C821" s="49" t="s">
        <v>445</v>
      </c>
      <c r="D821" s="50" t="s">
        <v>446</v>
      </c>
      <c r="E821" s="51" t="s">
        <v>231</v>
      </c>
      <c r="F821" s="55" t="s">
        <v>447</v>
      </c>
      <c r="G821" s="52" t="s">
        <v>880</v>
      </c>
      <c r="H821" s="52" t="s">
        <v>835</v>
      </c>
      <c r="I821" s="53" t="s">
        <v>357</v>
      </c>
      <c r="J821" s="53" t="s">
        <v>639</v>
      </c>
      <c r="K821" s="49" t="s">
        <v>213</v>
      </c>
      <c r="L821" s="49" t="s">
        <v>197</v>
      </c>
      <c r="M821" s="49" t="s">
        <v>197</v>
      </c>
      <c r="N821" s="49"/>
      <c r="O821" s="54" t="s">
        <v>710</v>
      </c>
      <c r="P821" s="54" t="s">
        <v>200</v>
      </c>
      <c r="Q821" s="49" t="s">
        <v>201</v>
      </c>
      <c r="R821" s="49" t="s">
        <v>217</v>
      </c>
    </row>
    <row r="822" spans="1:18">
      <c r="A822" s="49">
        <v>141</v>
      </c>
      <c r="B822" s="49" t="s">
        <v>435</v>
      </c>
      <c r="C822" s="49" t="s">
        <v>445</v>
      </c>
      <c r="D822" s="50" t="s">
        <v>446</v>
      </c>
      <c r="E822" s="51" t="s">
        <v>231</v>
      </c>
      <c r="F822" s="55" t="s">
        <v>447</v>
      </c>
      <c r="G822" s="52" t="s">
        <v>632</v>
      </c>
      <c r="H822" s="52" t="s">
        <v>835</v>
      </c>
      <c r="I822" s="53" t="s">
        <v>314</v>
      </c>
      <c r="J822" s="53" t="s">
        <v>277</v>
      </c>
      <c r="K822" s="49" t="s">
        <v>367</v>
      </c>
      <c r="L822" s="49" t="s">
        <v>197</v>
      </c>
      <c r="M822" s="49" t="s">
        <v>197</v>
      </c>
      <c r="N822" s="49"/>
      <c r="O822" s="54" t="s">
        <v>710</v>
      </c>
      <c r="P822" s="54" t="s">
        <v>200</v>
      </c>
      <c r="Q822" s="49" t="s">
        <v>201</v>
      </c>
      <c r="R822" s="49" t="s">
        <v>217</v>
      </c>
    </row>
    <row r="823" spans="1:18">
      <c r="A823" s="49">
        <v>142</v>
      </c>
      <c r="B823" s="49" t="s">
        <v>435</v>
      </c>
      <c r="C823" s="49" t="s">
        <v>467</v>
      </c>
      <c r="D823" s="50" t="s">
        <v>459</v>
      </c>
      <c r="E823" s="51" t="s">
        <v>280</v>
      </c>
      <c r="F823" s="55" t="s">
        <v>468</v>
      </c>
      <c r="G823" s="52" t="s">
        <v>469</v>
      </c>
      <c r="H823" s="52" t="s">
        <v>835</v>
      </c>
      <c r="I823" s="53" t="s">
        <v>234</v>
      </c>
      <c r="J823" s="53" t="s">
        <v>407</v>
      </c>
      <c r="K823" s="49" t="s">
        <v>257</v>
      </c>
      <c r="L823" s="49" t="s">
        <v>197</v>
      </c>
      <c r="M823" s="49" t="s">
        <v>197</v>
      </c>
      <c r="N823" s="49" t="s">
        <v>456</v>
      </c>
      <c r="O823" s="49" t="s">
        <v>470</v>
      </c>
      <c r="P823" s="54" t="s">
        <v>200</v>
      </c>
      <c r="Q823" s="49" t="s">
        <v>201</v>
      </c>
      <c r="R823" s="49" t="s">
        <v>217</v>
      </c>
    </row>
    <row r="824" spans="1:18">
      <c r="A824" s="49">
        <v>143</v>
      </c>
      <c r="B824" s="49" t="s">
        <v>435</v>
      </c>
      <c r="C824" s="49" t="s">
        <v>479</v>
      </c>
      <c r="D824" s="50" t="s">
        <v>480</v>
      </c>
      <c r="E824" s="51" t="s">
        <v>241</v>
      </c>
      <c r="F824" s="55" t="s">
        <v>481</v>
      </c>
      <c r="G824" s="52" t="s">
        <v>801</v>
      </c>
      <c r="H824" s="52" t="s">
        <v>835</v>
      </c>
      <c r="I824" s="53" t="s">
        <v>252</v>
      </c>
      <c r="J824" s="53" t="s">
        <v>865</v>
      </c>
      <c r="K824" s="49" t="s">
        <v>295</v>
      </c>
      <c r="L824" s="49" t="s">
        <v>197</v>
      </c>
      <c r="M824" s="49" t="s">
        <v>197</v>
      </c>
      <c r="N824" s="49" t="s">
        <v>484</v>
      </c>
      <c r="O824" s="49" t="s">
        <v>485</v>
      </c>
      <c r="P824" s="54" t="s">
        <v>200</v>
      </c>
      <c r="Q824" s="49" t="s">
        <v>201</v>
      </c>
      <c r="R824" s="49" t="s">
        <v>217</v>
      </c>
    </row>
    <row r="825" spans="1:18">
      <c r="A825" s="49">
        <v>144</v>
      </c>
      <c r="B825" s="49" t="s">
        <v>435</v>
      </c>
      <c r="C825" s="49" t="s">
        <v>445</v>
      </c>
      <c r="D825" s="50" t="s">
        <v>446</v>
      </c>
      <c r="E825" s="51" t="s">
        <v>231</v>
      </c>
      <c r="F825" s="55" t="s">
        <v>447</v>
      </c>
      <c r="G825" s="52" t="s">
        <v>906</v>
      </c>
      <c r="H825" s="52" t="s">
        <v>835</v>
      </c>
      <c r="I825" s="53" t="s">
        <v>204</v>
      </c>
      <c r="J825" s="53" t="s">
        <v>466</v>
      </c>
      <c r="K825" s="49" t="s">
        <v>196</v>
      </c>
      <c r="L825" s="49" t="s">
        <v>197</v>
      </c>
      <c r="M825" s="49" t="s">
        <v>197</v>
      </c>
      <c r="N825" s="49"/>
      <c r="O825" s="54" t="s">
        <v>710</v>
      </c>
      <c r="P825" s="54" t="s">
        <v>200</v>
      </c>
      <c r="Q825" s="49" t="s">
        <v>201</v>
      </c>
      <c r="R825" s="49" t="s">
        <v>217</v>
      </c>
    </row>
    <row r="826" spans="1:18">
      <c r="A826" s="49">
        <v>145</v>
      </c>
      <c r="B826" s="49" t="s">
        <v>435</v>
      </c>
      <c r="C826" s="49" t="s">
        <v>491</v>
      </c>
      <c r="D826" s="50" t="s">
        <v>459</v>
      </c>
      <c r="E826" s="51" t="s">
        <v>262</v>
      </c>
      <c r="F826" s="55" t="s">
        <v>492</v>
      </c>
      <c r="G826" s="52" t="s">
        <v>907</v>
      </c>
      <c r="H826" s="52" t="s">
        <v>835</v>
      </c>
      <c r="I826" s="53" t="s">
        <v>204</v>
      </c>
      <c r="J826" s="53" t="s">
        <v>388</v>
      </c>
      <c r="K826" s="49" t="s">
        <v>245</v>
      </c>
      <c r="L826" s="49" t="s">
        <v>197</v>
      </c>
      <c r="M826" s="49" t="s">
        <v>197</v>
      </c>
      <c r="N826" s="49" t="s">
        <v>477</v>
      </c>
      <c r="O826" s="49" t="s">
        <v>495</v>
      </c>
      <c r="P826" s="54" t="s">
        <v>200</v>
      </c>
      <c r="Q826" s="49" t="s">
        <v>201</v>
      </c>
      <c r="R826" s="49" t="s">
        <v>217</v>
      </c>
    </row>
    <row r="827" spans="1:18">
      <c r="A827" s="49">
        <v>146</v>
      </c>
      <c r="B827" s="49" t="s">
        <v>435</v>
      </c>
      <c r="C827" s="49" t="s">
        <v>491</v>
      </c>
      <c r="D827" s="50" t="s">
        <v>459</v>
      </c>
      <c r="E827" s="51" t="s">
        <v>262</v>
      </c>
      <c r="F827" s="55" t="s">
        <v>492</v>
      </c>
      <c r="G827" s="52" t="s">
        <v>908</v>
      </c>
      <c r="H827" s="52" t="s">
        <v>835</v>
      </c>
      <c r="I827" s="53" t="s">
        <v>204</v>
      </c>
      <c r="J827" s="53" t="s">
        <v>409</v>
      </c>
      <c r="K827" s="54" t="s">
        <v>236</v>
      </c>
      <c r="L827" s="49" t="s">
        <v>197</v>
      </c>
      <c r="M827" s="49" t="s">
        <v>197</v>
      </c>
      <c r="N827" s="49" t="s">
        <v>477</v>
      </c>
      <c r="O827" s="49" t="s">
        <v>495</v>
      </c>
      <c r="P827" s="54" t="s">
        <v>200</v>
      </c>
      <c r="Q827" s="49" t="s">
        <v>201</v>
      </c>
      <c r="R827" s="49" t="s">
        <v>217</v>
      </c>
    </row>
    <row r="828" spans="1:18">
      <c r="A828" s="49">
        <v>147</v>
      </c>
      <c r="B828" s="49" t="s">
        <v>435</v>
      </c>
      <c r="C828" s="49" t="s">
        <v>445</v>
      </c>
      <c r="D828" s="50" t="s">
        <v>446</v>
      </c>
      <c r="E828" s="51" t="s">
        <v>231</v>
      </c>
      <c r="F828" s="55" t="s">
        <v>447</v>
      </c>
      <c r="G828" s="52" t="s">
        <v>539</v>
      </c>
      <c r="H828" s="52" t="s">
        <v>835</v>
      </c>
      <c r="I828" s="53" t="s">
        <v>204</v>
      </c>
      <c r="J828" s="53" t="s">
        <v>862</v>
      </c>
      <c r="K828" s="54" t="s">
        <v>295</v>
      </c>
      <c r="L828" s="49" t="s">
        <v>197</v>
      </c>
      <c r="M828" s="49" t="s">
        <v>197</v>
      </c>
      <c r="N828" s="49"/>
      <c r="O828" s="54" t="s">
        <v>710</v>
      </c>
      <c r="P828" s="54" t="s">
        <v>200</v>
      </c>
      <c r="Q828" s="49" t="s">
        <v>201</v>
      </c>
      <c r="R828" s="49" t="s">
        <v>217</v>
      </c>
    </row>
    <row r="829" spans="1:18">
      <c r="A829" s="49">
        <v>148</v>
      </c>
      <c r="B829" s="49" t="s">
        <v>435</v>
      </c>
      <c r="C829" s="49" t="s">
        <v>445</v>
      </c>
      <c r="D829" s="50" t="s">
        <v>446</v>
      </c>
      <c r="E829" s="51" t="s">
        <v>231</v>
      </c>
      <c r="F829" s="55" t="s">
        <v>447</v>
      </c>
      <c r="G829" s="52" t="s">
        <v>489</v>
      </c>
      <c r="H829" s="52" t="s">
        <v>835</v>
      </c>
      <c r="I829" s="53" t="s">
        <v>276</v>
      </c>
      <c r="J829" s="53" t="s">
        <v>673</v>
      </c>
      <c r="K829" s="54" t="s">
        <v>260</v>
      </c>
      <c r="L829" s="49" t="s">
        <v>214</v>
      </c>
      <c r="M829" s="49" t="s">
        <v>197</v>
      </c>
      <c r="N829" s="49"/>
      <c r="O829" s="54" t="s">
        <v>710</v>
      </c>
      <c r="P829" s="54" t="s">
        <v>200</v>
      </c>
      <c r="Q829" s="49" t="s">
        <v>201</v>
      </c>
      <c r="R829" s="49" t="s">
        <v>217</v>
      </c>
    </row>
    <row r="830" spans="1:18">
      <c r="A830" s="49">
        <v>149</v>
      </c>
      <c r="B830" s="49" t="s">
        <v>435</v>
      </c>
      <c r="C830" s="49" t="s">
        <v>479</v>
      </c>
      <c r="D830" s="50" t="s">
        <v>480</v>
      </c>
      <c r="E830" s="51" t="s">
        <v>241</v>
      </c>
      <c r="F830" s="55" t="s">
        <v>481</v>
      </c>
      <c r="G830" s="52" t="s">
        <v>522</v>
      </c>
      <c r="H830" s="52" t="s">
        <v>835</v>
      </c>
      <c r="I830" s="53" t="s">
        <v>367</v>
      </c>
      <c r="J830" s="53" t="s">
        <v>804</v>
      </c>
      <c r="K830" s="49" t="s">
        <v>276</v>
      </c>
      <c r="L830" s="49" t="s">
        <v>197</v>
      </c>
      <c r="M830" s="49" t="s">
        <v>197</v>
      </c>
      <c r="N830" s="49" t="s">
        <v>484</v>
      </c>
      <c r="O830" s="49" t="s">
        <v>485</v>
      </c>
      <c r="P830" s="54" t="s">
        <v>200</v>
      </c>
      <c r="Q830" s="49" t="s">
        <v>201</v>
      </c>
      <c r="R830" s="49" t="s">
        <v>217</v>
      </c>
    </row>
    <row r="831" spans="1:18">
      <c r="A831" s="49">
        <v>150</v>
      </c>
      <c r="B831" s="49" t="s">
        <v>435</v>
      </c>
      <c r="C831" s="49" t="s">
        <v>445</v>
      </c>
      <c r="D831" s="50" t="s">
        <v>446</v>
      </c>
      <c r="E831" s="51" t="s">
        <v>231</v>
      </c>
      <c r="F831" s="55" t="s">
        <v>447</v>
      </c>
      <c r="G831" s="52" t="s">
        <v>517</v>
      </c>
      <c r="H831" s="52" t="s">
        <v>835</v>
      </c>
      <c r="I831" s="53" t="s">
        <v>260</v>
      </c>
      <c r="J831" s="53" t="s">
        <v>490</v>
      </c>
      <c r="K831" s="49" t="s">
        <v>227</v>
      </c>
      <c r="L831" s="49" t="s">
        <v>197</v>
      </c>
      <c r="M831" s="49" t="s">
        <v>197</v>
      </c>
      <c r="N831" s="49"/>
      <c r="O831" s="54" t="s">
        <v>710</v>
      </c>
      <c r="P831" s="54" t="s">
        <v>200</v>
      </c>
      <c r="Q831" s="49" t="s">
        <v>201</v>
      </c>
      <c r="R831" s="49" t="s">
        <v>217</v>
      </c>
    </row>
    <row r="832" spans="1:18">
      <c r="A832" s="49">
        <v>151</v>
      </c>
      <c r="B832" s="49" t="s">
        <v>435</v>
      </c>
      <c r="C832" s="49" t="s">
        <v>445</v>
      </c>
      <c r="D832" s="50" t="s">
        <v>446</v>
      </c>
      <c r="E832" s="51" t="s">
        <v>231</v>
      </c>
      <c r="F832" s="55" t="s">
        <v>447</v>
      </c>
      <c r="G832" s="52" t="s">
        <v>724</v>
      </c>
      <c r="H832" s="52" t="s">
        <v>835</v>
      </c>
      <c r="I832" s="53" t="s">
        <v>257</v>
      </c>
      <c r="J832" s="53" t="s">
        <v>909</v>
      </c>
      <c r="K832" s="49" t="s">
        <v>257</v>
      </c>
      <c r="L832" s="49" t="s">
        <v>197</v>
      </c>
      <c r="M832" s="49" t="s">
        <v>197</v>
      </c>
      <c r="N832" s="49"/>
      <c r="O832" s="54" t="s">
        <v>710</v>
      </c>
      <c r="P832" s="54" t="s">
        <v>200</v>
      </c>
      <c r="Q832" s="49" t="s">
        <v>201</v>
      </c>
      <c r="R832" s="49" t="s">
        <v>217</v>
      </c>
    </row>
    <row r="833" spans="1:18">
      <c r="A833" s="49">
        <v>152</v>
      </c>
      <c r="B833" s="49" t="s">
        <v>435</v>
      </c>
      <c r="C833" s="49" t="s">
        <v>445</v>
      </c>
      <c r="D833" s="50" t="s">
        <v>446</v>
      </c>
      <c r="E833" s="51" t="s">
        <v>231</v>
      </c>
      <c r="F833" s="55" t="s">
        <v>447</v>
      </c>
      <c r="G833" s="52" t="s">
        <v>636</v>
      </c>
      <c r="H833" s="52" t="s">
        <v>835</v>
      </c>
      <c r="I833" s="53" t="s">
        <v>257</v>
      </c>
      <c r="J833" s="53" t="s">
        <v>910</v>
      </c>
      <c r="K833" s="49" t="s">
        <v>257</v>
      </c>
      <c r="L833" s="49" t="s">
        <v>197</v>
      </c>
      <c r="M833" s="49" t="s">
        <v>197</v>
      </c>
      <c r="N833" s="49"/>
      <c r="O833" s="54" t="s">
        <v>710</v>
      </c>
      <c r="P833" s="54" t="s">
        <v>200</v>
      </c>
      <c r="Q833" s="49" t="s">
        <v>201</v>
      </c>
      <c r="R833" s="49" t="s">
        <v>217</v>
      </c>
    </row>
    <row r="834" spans="1:18">
      <c r="A834" s="49">
        <v>153</v>
      </c>
      <c r="B834" s="49" t="s">
        <v>435</v>
      </c>
      <c r="C834" s="49" t="s">
        <v>445</v>
      </c>
      <c r="D834" s="50" t="s">
        <v>446</v>
      </c>
      <c r="E834" s="51" t="s">
        <v>231</v>
      </c>
      <c r="F834" s="55" t="s">
        <v>447</v>
      </c>
      <c r="G834" s="52" t="s">
        <v>517</v>
      </c>
      <c r="H834" s="52" t="s">
        <v>835</v>
      </c>
      <c r="I834" s="53" t="s">
        <v>245</v>
      </c>
      <c r="J834" s="53" t="s">
        <v>596</v>
      </c>
      <c r="K834" s="54" t="s">
        <v>257</v>
      </c>
      <c r="L834" s="49" t="s">
        <v>197</v>
      </c>
      <c r="M834" s="49" t="s">
        <v>197</v>
      </c>
      <c r="N834" s="49"/>
      <c r="O834" s="54" t="s">
        <v>710</v>
      </c>
      <c r="P834" s="54" t="s">
        <v>200</v>
      </c>
      <c r="Q834" s="49" t="s">
        <v>201</v>
      </c>
      <c r="R834" s="49" t="s">
        <v>217</v>
      </c>
    </row>
    <row r="835" spans="1:18">
      <c r="A835" s="49">
        <v>154</v>
      </c>
      <c r="B835" s="49" t="s">
        <v>435</v>
      </c>
      <c r="C835" s="49" t="s">
        <v>436</v>
      </c>
      <c r="D835" s="50" t="s">
        <v>437</v>
      </c>
      <c r="E835" s="51" t="s">
        <v>231</v>
      </c>
      <c r="F835" s="55" t="s">
        <v>438</v>
      </c>
      <c r="G835" s="52" t="s">
        <v>442</v>
      </c>
      <c r="H835" s="52" t="s">
        <v>835</v>
      </c>
      <c r="I835" s="53" t="s">
        <v>353</v>
      </c>
      <c r="J835" s="53" t="s">
        <v>388</v>
      </c>
      <c r="K835" s="49" t="s">
        <v>257</v>
      </c>
      <c r="L835" s="49" t="s">
        <v>197</v>
      </c>
      <c r="M835" s="49" t="s">
        <v>197</v>
      </c>
      <c r="N835" s="49" t="s">
        <v>440</v>
      </c>
      <c r="O835" s="49" t="s">
        <v>441</v>
      </c>
      <c r="P835" s="54" t="s">
        <v>911</v>
      </c>
      <c r="Q835" s="49" t="s">
        <v>201</v>
      </c>
      <c r="R835" s="49" t="s">
        <v>217</v>
      </c>
    </row>
    <row r="836" spans="1:18">
      <c r="A836" s="49">
        <v>155</v>
      </c>
      <c r="B836" s="49" t="s">
        <v>435</v>
      </c>
      <c r="C836" s="49" t="s">
        <v>445</v>
      </c>
      <c r="D836" s="50" t="s">
        <v>446</v>
      </c>
      <c r="E836" s="51" t="s">
        <v>231</v>
      </c>
      <c r="F836" s="55" t="s">
        <v>447</v>
      </c>
      <c r="G836" s="52" t="s">
        <v>539</v>
      </c>
      <c r="H836" s="52" t="s">
        <v>835</v>
      </c>
      <c r="I836" s="53" t="s">
        <v>353</v>
      </c>
      <c r="J836" s="53" t="s">
        <v>862</v>
      </c>
      <c r="K836" s="49" t="s">
        <v>194</v>
      </c>
      <c r="L836" s="49" t="s">
        <v>197</v>
      </c>
      <c r="M836" s="49" t="s">
        <v>197</v>
      </c>
      <c r="N836" s="49"/>
      <c r="O836" s="54" t="s">
        <v>710</v>
      </c>
      <c r="P836" s="54" t="s">
        <v>200</v>
      </c>
      <c r="Q836" s="49" t="s">
        <v>201</v>
      </c>
      <c r="R836" s="49" t="s">
        <v>217</v>
      </c>
    </row>
    <row r="837" spans="1:18">
      <c r="A837" s="49">
        <v>156</v>
      </c>
      <c r="B837" s="49" t="s">
        <v>435</v>
      </c>
      <c r="C837" s="49" t="s">
        <v>499</v>
      </c>
      <c r="D837" s="50" t="s">
        <v>500</v>
      </c>
      <c r="E837" s="51" t="s">
        <v>231</v>
      </c>
      <c r="F837" s="55" t="s">
        <v>501</v>
      </c>
      <c r="G837" s="52" t="s">
        <v>515</v>
      </c>
      <c r="H837" s="52" t="s">
        <v>835</v>
      </c>
      <c r="I837" s="53" t="s">
        <v>353</v>
      </c>
      <c r="J837" s="53" t="s">
        <v>508</v>
      </c>
      <c r="K837" s="49" t="s">
        <v>295</v>
      </c>
      <c r="L837" s="49" t="s">
        <v>197</v>
      </c>
      <c r="M837" s="49" t="s">
        <v>197</v>
      </c>
      <c r="N837" s="49" t="s">
        <v>237</v>
      </c>
      <c r="O837" s="49" t="s">
        <v>504</v>
      </c>
      <c r="P837" s="54" t="s">
        <v>200</v>
      </c>
      <c r="Q837" s="49" t="s">
        <v>201</v>
      </c>
      <c r="R837" s="49" t="s">
        <v>217</v>
      </c>
    </row>
    <row r="838" spans="1:18">
      <c r="A838" s="49">
        <v>157</v>
      </c>
      <c r="B838" s="49" t="s">
        <v>435</v>
      </c>
      <c r="C838" s="49" t="s">
        <v>436</v>
      </c>
      <c r="D838" s="50" t="s">
        <v>437</v>
      </c>
      <c r="E838" s="51" t="s">
        <v>231</v>
      </c>
      <c r="F838" s="55" t="s">
        <v>438</v>
      </c>
      <c r="G838" s="52" t="s">
        <v>442</v>
      </c>
      <c r="H838" s="52" t="s">
        <v>835</v>
      </c>
      <c r="I838" s="53" t="s">
        <v>353</v>
      </c>
      <c r="J838" s="53" t="s">
        <v>388</v>
      </c>
      <c r="K838" s="49" t="s">
        <v>257</v>
      </c>
      <c r="L838" s="49" t="s">
        <v>197</v>
      </c>
      <c r="M838" s="49" t="s">
        <v>197</v>
      </c>
      <c r="N838" s="49" t="s">
        <v>440</v>
      </c>
      <c r="O838" s="49" t="s">
        <v>441</v>
      </c>
      <c r="P838" s="54" t="s">
        <v>200</v>
      </c>
      <c r="Q838" s="49" t="s">
        <v>201</v>
      </c>
      <c r="R838" s="49" t="s">
        <v>217</v>
      </c>
    </row>
    <row r="839" spans="1:18">
      <c r="A839" s="49">
        <v>158</v>
      </c>
      <c r="B839" s="49" t="s">
        <v>435</v>
      </c>
      <c r="C839" s="49" t="s">
        <v>436</v>
      </c>
      <c r="D839" s="50" t="s">
        <v>437</v>
      </c>
      <c r="E839" s="51" t="s">
        <v>231</v>
      </c>
      <c r="F839" s="55" t="s">
        <v>438</v>
      </c>
      <c r="G839" s="52" t="s">
        <v>442</v>
      </c>
      <c r="H839" s="52" t="s">
        <v>835</v>
      </c>
      <c r="I839" s="53" t="s">
        <v>270</v>
      </c>
      <c r="J839" s="53" t="s">
        <v>299</v>
      </c>
      <c r="K839" s="49" t="s">
        <v>295</v>
      </c>
      <c r="L839" s="49" t="s">
        <v>197</v>
      </c>
      <c r="M839" s="49" t="s">
        <v>197</v>
      </c>
      <c r="N839" s="49" t="s">
        <v>440</v>
      </c>
      <c r="O839" s="49" t="s">
        <v>441</v>
      </c>
      <c r="P839" s="54" t="s">
        <v>200</v>
      </c>
      <c r="Q839" s="49" t="s">
        <v>201</v>
      </c>
      <c r="R839" s="49" t="s">
        <v>217</v>
      </c>
    </row>
    <row r="840" spans="1:18">
      <c r="A840" s="49">
        <v>159</v>
      </c>
      <c r="B840" s="49" t="s">
        <v>435</v>
      </c>
      <c r="C840" s="49" t="s">
        <v>445</v>
      </c>
      <c r="D840" s="50" t="s">
        <v>446</v>
      </c>
      <c r="E840" s="51" t="s">
        <v>231</v>
      </c>
      <c r="F840" s="55" t="s">
        <v>447</v>
      </c>
      <c r="G840" s="52" t="s">
        <v>517</v>
      </c>
      <c r="H840" s="52" t="s">
        <v>835</v>
      </c>
      <c r="I840" s="53" t="s">
        <v>354</v>
      </c>
      <c r="J840" s="53" t="s">
        <v>472</v>
      </c>
      <c r="K840" s="49" t="s">
        <v>367</v>
      </c>
      <c r="L840" s="49" t="s">
        <v>197</v>
      </c>
      <c r="M840" s="49" t="s">
        <v>197</v>
      </c>
      <c r="N840" s="49"/>
      <c r="O840" s="54" t="s">
        <v>710</v>
      </c>
      <c r="P840" s="54" t="s">
        <v>200</v>
      </c>
      <c r="Q840" s="49" t="s">
        <v>201</v>
      </c>
      <c r="R840" s="49" t="s">
        <v>217</v>
      </c>
    </row>
    <row r="841" spans="1:18">
      <c r="A841" s="49">
        <v>160</v>
      </c>
      <c r="B841" s="49" t="s">
        <v>435</v>
      </c>
      <c r="C841" s="49" t="s">
        <v>509</v>
      </c>
      <c r="D841" s="50" t="s">
        <v>510</v>
      </c>
      <c r="E841" s="51" t="s">
        <v>231</v>
      </c>
      <c r="F841" s="55" t="s">
        <v>511</v>
      </c>
      <c r="G841" s="52" t="s">
        <v>542</v>
      </c>
      <c r="H841" s="52" t="s">
        <v>835</v>
      </c>
      <c r="I841" s="53" t="s">
        <v>211</v>
      </c>
      <c r="J841" s="53" t="s">
        <v>351</v>
      </c>
      <c r="K841" s="49" t="s">
        <v>307</v>
      </c>
      <c r="L841" s="49" t="s">
        <v>197</v>
      </c>
      <c r="M841" s="49" t="s">
        <v>197</v>
      </c>
      <c r="N841" s="49" t="s">
        <v>440</v>
      </c>
      <c r="O841" s="49" t="s">
        <v>514</v>
      </c>
      <c r="P841" s="54" t="s">
        <v>200</v>
      </c>
      <c r="Q841" s="49" t="s">
        <v>201</v>
      </c>
      <c r="R841" s="49" t="s">
        <v>217</v>
      </c>
    </row>
    <row r="842" spans="1:18">
      <c r="A842" s="49">
        <v>161</v>
      </c>
      <c r="B842" s="49" t="s">
        <v>435</v>
      </c>
      <c r="C842" s="49" t="s">
        <v>445</v>
      </c>
      <c r="D842" s="50" t="s">
        <v>446</v>
      </c>
      <c r="E842" s="51" t="s">
        <v>231</v>
      </c>
      <c r="F842" s="55" t="s">
        <v>447</v>
      </c>
      <c r="G842" s="52" t="s">
        <v>517</v>
      </c>
      <c r="H842" s="52" t="s">
        <v>835</v>
      </c>
      <c r="I842" s="53" t="s">
        <v>289</v>
      </c>
      <c r="J842" s="53" t="s">
        <v>673</v>
      </c>
      <c r="K842" s="49" t="s">
        <v>257</v>
      </c>
      <c r="L842" s="49" t="s">
        <v>197</v>
      </c>
      <c r="M842" s="49" t="s">
        <v>197</v>
      </c>
      <c r="N842" s="49"/>
      <c r="O842" s="54" t="s">
        <v>710</v>
      </c>
      <c r="P842" s="54" t="s">
        <v>200</v>
      </c>
      <c r="Q842" s="49" t="s">
        <v>201</v>
      </c>
      <c r="R842" s="49" t="s">
        <v>217</v>
      </c>
    </row>
    <row r="843" spans="1:18">
      <c r="A843" s="49">
        <v>162</v>
      </c>
      <c r="B843" s="49" t="s">
        <v>435</v>
      </c>
      <c r="C843" s="49" t="s">
        <v>491</v>
      </c>
      <c r="D843" s="50" t="s">
        <v>459</v>
      </c>
      <c r="E843" s="51" t="s">
        <v>262</v>
      </c>
      <c r="F843" s="55" t="s">
        <v>492</v>
      </c>
      <c r="G843" s="52" t="s">
        <v>912</v>
      </c>
      <c r="H843" s="52" t="s">
        <v>835</v>
      </c>
      <c r="I843" s="53" t="s">
        <v>289</v>
      </c>
      <c r="J843" s="53" t="s">
        <v>494</v>
      </c>
      <c r="K843" s="49" t="s">
        <v>260</v>
      </c>
      <c r="L843" s="49" t="s">
        <v>197</v>
      </c>
      <c r="M843" s="49" t="s">
        <v>197</v>
      </c>
      <c r="N843" s="49" t="s">
        <v>477</v>
      </c>
      <c r="O843" s="49" t="s">
        <v>495</v>
      </c>
      <c r="P843" s="54" t="s">
        <v>200</v>
      </c>
      <c r="Q843" s="49" t="s">
        <v>201</v>
      </c>
      <c r="R843" s="49" t="s">
        <v>217</v>
      </c>
    </row>
    <row r="844" spans="1:18">
      <c r="A844" s="49">
        <v>163</v>
      </c>
      <c r="B844" s="49" t="s">
        <v>435</v>
      </c>
      <c r="C844" s="49" t="s">
        <v>445</v>
      </c>
      <c r="D844" s="50" t="s">
        <v>446</v>
      </c>
      <c r="E844" s="51" t="s">
        <v>231</v>
      </c>
      <c r="F844" s="55" t="s">
        <v>447</v>
      </c>
      <c r="G844" s="52" t="s">
        <v>632</v>
      </c>
      <c r="H844" s="52" t="s">
        <v>835</v>
      </c>
      <c r="I844" s="53" t="s">
        <v>289</v>
      </c>
      <c r="J844" s="53" t="s">
        <v>913</v>
      </c>
      <c r="K844" s="49" t="s">
        <v>245</v>
      </c>
      <c r="L844" s="49" t="s">
        <v>197</v>
      </c>
      <c r="M844" s="49" t="s">
        <v>197</v>
      </c>
      <c r="N844" s="49"/>
      <c r="O844" s="54" t="s">
        <v>710</v>
      </c>
      <c r="P844" s="54" t="s">
        <v>200</v>
      </c>
      <c r="Q844" s="49" t="s">
        <v>201</v>
      </c>
      <c r="R844" s="49" t="s">
        <v>217</v>
      </c>
    </row>
    <row r="845" spans="1:18">
      <c r="A845" s="49">
        <v>164</v>
      </c>
      <c r="B845" s="49" t="s">
        <v>435</v>
      </c>
      <c r="C845" s="49" t="s">
        <v>509</v>
      </c>
      <c r="D845" s="50" t="s">
        <v>510</v>
      </c>
      <c r="E845" s="51" t="s">
        <v>231</v>
      </c>
      <c r="F845" s="55" t="s">
        <v>511</v>
      </c>
      <c r="G845" s="52" t="s">
        <v>602</v>
      </c>
      <c r="H845" s="52" t="s">
        <v>835</v>
      </c>
      <c r="I845" s="53" t="s">
        <v>289</v>
      </c>
      <c r="J845" s="53" t="s">
        <v>633</v>
      </c>
      <c r="K845" s="49" t="s">
        <v>307</v>
      </c>
      <c r="L845" s="49" t="s">
        <v>197</v>
      </c>
      <c r="M845" s="49" t="s">
        <v>197</v>
      </c>
      <c r="N845" s="49" t="s">
        <v>440</v>
      </c>
      <c r="O845" s="49" t="s">
        <v>514</v>
      </c>
      <c r="P845" s="54" t="s">
        <v>200</v>
      </c>
      <c r="Q845" s="49" t="s">
        <v>201</v>
      </c>
      <c r="R845" s="49" t="s">
        <v>217</v>
      </c>
    </row>
    <row r="846" spans="1:18">
      <c r="A846" s="49">
        <v>165</v>
      </c>
      <c r="B846" s="49" t="s">
        <v>435</v>
      </c>
      <c r="C846" s="49" t="s">
        <v>479</v>
      </c>
      <c r="D846" s="50" t="s">
        <v>480</v>
      </c>
      <c r="E846" s="51" t="s">
        <v>241</v>
      </c>
      <c r="F846" s="55" t="s">
        <v>481</v>
      </c>
      <c r="G846" s="52" t="s">
        <v>801</v>
      </c>
      <c r="H846" s="52" t="s">
        <v>835</v>
      </c>
      <c r="I846" s="53" t="s">
        <v>298</v>
      </c>
      <c r="J846" s="53" t="s">
        <v>543</v>
      </c>
      <c r="K846" s="49" t="s">
        <v>300</v>
      </c>
      <c r="L846" s="49" t="s">
        <v>197</v>
      </c>
      <c r="M846" s="49" t="s">
        <v>197</v>
      </c>
      <c r="N846" s="49" t="s">
        <v>484</v>
      </c>
      <c r="O846" s="49" t="s">
        <v>485</v>
      </c>
      <c r="P846" s="54" t="s">
        <v>200</v>
      </c>
      <c r="Q846" s="49" t="s">
        <v>201</v>
      </c>
      <c r="R846" s="49" t="s">
        <v>217</v>
      </c>
    </row>
    <row r="847" spans="1:18">
      <c r="A847" s="49">
        <v>166</v>
      </c>
      <c r="B847" s="49" t="s">
        <v>435</v>
      </c>
      <c r="C847" s="49" t="s">
        <v>479</v>
      </c>
      <c r="D847" s="50" t="s">
        <v>480</v>
      </c>
      <c r="E847" s="51" t="s">
        <v>241</v>
      </c>
      <c r="F847" s="55" t="s">
        <v>481</v>
      </c>
      <c r="G847" s="52" t="s">
        <v>801</v>
      </c>
      <c r="H847" s="52" t="s">
        <v>835</v>
      </c>
      <c r="I847" s="53" t="s">
        <v>298</v>
      </c>
      <c r="J847" s="53" t="s">
        <v>543</v>
      </c>
      <c r="K847" s="49" t="s">
        <v>300</v>
      </c>
      <c r="L847" s="49" t="s">
        <v>197</v>
      </c>
      <c r="M847" s="49" t="s">
        <v>197</v>
      </c>
      <c r="N847" s="49" t="s">
        <v>484</v>
      </c>
      <c r="O847" s="49" t="s">
        <v>485</v>
      </c>
      <c r="P847" s="54" t="s">
        <v>200</v>
      </c>
      <c r="Q847" s="49" t="s">
        <v>201</v>
      </c>
      <c r="R847" s="49" t="s">
        <v>217</v>
      </c>
    </row>
    <row r="848" spans="1:18">
      <c r="A848" s="49">
        <v>167</v>
      </c>
      <c r="B848" s="49" t="s">
        <v>435</v>
      </c>
      <c r="C848" s="49" t="s">
        <v>445</v>
      </c>
      <c r="D848" s="50" t="s">
        <v>446</v>
      </c>
      <c r="E848" s="51" t="s">
        <v>231</v>
      </c>
      <c r="F848" s="55" t="s">
        <v>447</v>
      </c>
      <c r="G848" s="52" t="s">
        <v>659</v>
      </c>
      <c r="H848" s="52" t="s">
        <v>835</v>
      </c>
      <c r="I848" s="53" t="s">
        <v>298</v>
      </c>
      <c r="J848" s="53" t="s">
        <v>586</v>
      </c>
      <c r="K848" s="49" t="s">
        <v>315</v>
      </c>
      <c r="L848" s="49" t="s">
        <v>197</v>
      </c>
      <c r="M848" s="49" t="s">
        <v>197</v>
      </c>
      <c r="N848" s="49"/>
      <c r="O848" s="54" t="s">
        <v>710</v>
      </c>
      <c r="P848" s="54" t="s">
        <v>200</v>
      </c>
      <c r="Q848" s="49" t="s">
        <v>201</v>
      </c>
      <c r="R848" s="49" t="s">
        <v>217</v>
      </c>
    </row>
    <row r="849" spans="1:18">
      <c r="A849" s="49">
        <v>168</v>
      </c>
      <c r="B849" s="49" t="s">
        <v>435</v>
      </c>
      <c r="C849" s="49" t="s">
        <v>509</v>
      </c>
      <c r="D849" s="50" t="s">
        <v>510</v>
      </c>
      <c r="E849" s="51" t="s">
        <v>231</v>
      </c>
      <c r="F849" s="55" t="s">
        <v>511</v>
      </c>
      <c r="G849" s="52" t="s">
        <v>532</v>
      </c>
      <c r="H849" s="52" t="s">
        <v>838</v>
      </c>
      <c r="I849" s="53" t="s">
        <v>274</v>
      </c>
      <c r="J849" s="53" t="s">
        <v>409</v>
      </c>
      <c r="K849" s="49" t="s">
        <v>260</v>
      </c>
      <c r="L849" s="49" t="s">
        <v>197</v>
      </c>
      <c r="M849" s="49" t="s">
        <v>197</v>
      </c>
      <c r="N849" s="49" t="s">
        <v>440</v>
      </c>
      <c r="O849" s="49" t="s">
        <v>514</v>
      </c>
      <c r="P849" s="54" t="s">
        <v>200</v>
      </c>
      <c r="Q849" s="49" t="s">
        <v>228</v>
      </c>
      <c r="R849" s="54" t="s">
        <v>200</v>
      </c>
    </row>
    <row r="850" spans="1:18">
      <c r="A850" s="49">
        <v>169</v>
      </c>
      <c r="B850" s="49" t="s">
        <v>435</v>
      </c>
      <c r="C850" s="49" t="s">
        <v>479</v>
      </c>
      <c r="D850" s="50" t="s">
        <v>480</v>
      </c>
      <c r="E850" s="51" t="s">
        <v>241</v>
      </c>
      <c r="F850" s="55" t="s">
        <v>481</v>
      </c>
      <c r="G850" s="52" t="s">
        <v>519</v>
      </c>
      <c r="H850" s="52" t="s">
        <v>838</v>
      </c>
      <c r="I850" s="53" t="s">
        <v>339</v>
      </c>
      <c r="J850" s="53" t="s">
        <v>374</v>
      </c>
      <c r="K850" s="49" t="s">
        <v>245</v>
      </c>
      <c r="L850" s="49" t="s">
        <v>197</v>
      </c>
      <c r="M850" s="49" t="s">
        <v>197</v>
      </c>
      <c r="N850" s="49" t="s">
        <v>484</v>
      </c>
      <c r="O850" s="49" t="s">
        <v>485</v>
      </c>
      <c r="P850" s="54" t="s">
        <v>200</v>
      </c>
      <c r="Q850" s="49" t="s">
        <v>201</v>
      </c>
      <c r="R850" s="49" t="s">
        <v>217</v>
      </c>
    </row>
    <row r="851" spans="1:18">
      <c r="A851" s="49">
        <v>170</v>
      </c>
      <c r="B851" s="49" t="s">
        <v>435</v>
      </c>
      <c r="C851" s="49" t="s">
        <v>436</v>
      </c>
      <c r="D851" s="50" t="s">
        <v>437</v>
      </c>
      <c r="E851" s="51" t="s">
        <v>231</v>
      </c>
      <c r="F851" s="55" t="s">
        <v>438</v>
      </c>
      <c r="G851" s="52" t="s">
        <v>442</v>
      </c>
      <c r="H851" s="52" t="s">
        <v>838</v>
      </c>
      <c r="I851" s="53" t="s">
        <v>357</v>
      </c>
      <c r="J851" s="53" t="s">
        <v>914</v>
      </c>
      <c r="K851" s="49" t="s">
        <v>257</v>
      </c>
      <c r="L851" s="49" t="s">
        <v>197</v>
      </c>
      <c r="M851" s="49" t="s">
        <v>197</v>
      </c>
      <c r="N851" s="49" t="s">
        <v>440</v>
      </c>
      <c r="O851" s="49" t="s">
        <v>441</v>
      </c>
      <c r="P851" s="54" t="s">
        <v>200</v>
      </c>
      <c r="Q851" s="49" t="s">
        <v>201</v>
      </c>
      <c r="R851" s="49" t="s">
        <v>217</v>
      </c>
    </row>
    <row r="852" spans="1:18">
      <c r="A852" s="49">
        <v>171</v>
      </c>
      <c r="B852" s="49" t="s">
        <v>435</v>
      </c>
      <c r="C852" s="49" t="s">
        <v>509</v>
      </c>
      <c r="D852" s="50" t="s">
        <v>510</v>
      </c>
      <c r="E852" s="51" t="s">
        <v>231</v>
      </c>
      <c r="F852" s="55" t="s">
        <v>511</v>
      </c>
      <c r="G852" s="52" t="s">
        <v>532</v>
      </c>
      <c r="H852" s="52" t="s">
        <v>838</v>
      </c>
      <c r="I852" s="53" t="s">
        <v>357</v>
      </c>
      <c r="J852" s="53" t="s">
        <v>685</v>
      </c>
      <c r="K852" s="49" t="s">
        <v>260</v>
      </c>
      <c r="L852" s="49" t="s">
        <v>197</v>
      </c>
      <c r="M852" s="49" t="s">
        <v>197</v>
      </c>
      <c r="N852" s="49" t="s">
        <v>440</v>
      </c>
      <c r="O852" s="49" t="s">
        <v>514</v>
      </c>
      <c r="P852" s="54" t="s">
        <v>200</v>
      </c>
      <c r="Q852" s="49" t="s">
        <v>201</v>
      </c>
      <c r="R852" s="49" t="s">
        <v>217</v>
      </c>
    </row>
    <row r="853" spans="1:18">
      <c r="A853" s="49">
        <v>172</v>
      </c>
      <c r="B853" s="49" t="s">
        <v>435</v>
      </c>
      <c r="C853" s="49" t="s">
        <v>445</v>
      </c>
      <c r="D853" s="50" t="s">
        <v>446</v>
      </c>
      <c r="E853" s="51" t="s">
        <v>231</v>
      </c>
      <c r="F853" s="55" t="s">
        <v>447</v>
      </c>
      <c r="G853" s="52" t="s">
        <v>632</v>
      </c>
      <c r="H853" s="52" t="s">
        <v>838</v>
      </c>
      <c r="I853" s="53" t="s">
        <v>314</v>
      </c>
      <c r="J853" s="53" t="s">
        <v>623</v>
      </c>
      <c r="K853" s="49" t="s">
        <v>276</v>
      </c>
      <c r="L853" s="49" t="s">
        <v>197</v>
      </c>
      <c r="M853" s="49" t="s">
        <v>214</v>
      </c>
      <c r="N853" s="49"/>
      <c r="O853" s="54" t="s">
        <v>710</v>
      </c>
      <c r="P853" s="54" t="s">
        <v>200</v>
      </c>
      <c r="Q853" s="49" t="s">
        <v>201</v>
      </c>
      <c r="R853" s="49" t="s">
        <v>217</v>
      </c>
    </row>
    <row r="854" spans="1:18">
      <c r="A854" s="49">
        <v>173</v>
      </c>
      <c r="B854" s="49" t="s">
        <v>435</v>
      </c>
      <c r="C854" s="49" t="s">
        <v>479</v>
      </c>
      <c r="D854" s="50" t="s">
        <v>480</v>
      </c>
      <c r="E854" s="51" t="s">
        <v>241</v>
      </c>
      <c r="F854" s="55" t="s">
        <v>481</v>
      </c>
      <c r="G854" s="52" t="s">
        <v>522</v>
      </c>
      <c r="H854" s="52" t="s">
        <v>838</v>
      </c>
      <c r="I854" s="53" t="s">
        <v>314</v>
      </c>
      <c r="J854" s="53" t="s">
        <v>685</v>
      </c>
      <c r="K854" s="49" t="s">
        <v>260</v>
      </c>
      <c r="L854" s="49" t="s">
        <v>197</v>
      </c>
      <c r="M854" s="49" t="s">
        <v>197</v>
      </c>
      <c r="N854" s="49" t="s">
        <v>484</v>
      </c>
      <c r="O854" s="49" t="s">
        <v>485</v>
      </c>
      <c r="P854" s="54" t="s">
        <v>200</v>
      </c>
      <c r="Q854" s="49" t="s">
        <v>201</v>
      </c>
      <c r="R854" s="49" t="s">
        <v>217</v>
      </c>
    </row>
    <row r="855" spans="1:18">
      <c r="A855" s="49">
        <v>174</v>
      </c>
      <c r="B855" s="49" t="s">
        <v>435</v>
      </c>
      <c r="C855" s="49" t="s">
        <v>479</v>
      </c>
      <c r="D855" s="50" t="s">
        <v>480</v>
      </c>
      <c r="E855" s="51" t="s">
        <v>241</v>
      </c>
      <c r="F855" s="55" t="s">
        <v>481</v>
      </c>
      <c r="G855" s="52" t="s">
        <v>482</v>
      </c>
      <c r="H855" s="52" t="s">
        <v>838</v>
      </c>
      <c r="I855" s="53" t="s">
        <v>249</v>
      </c>
      <c r="J855" s="53" t="s">
        <v>543</v>
      </c>
      <c r="K855" s="49" t="s">
        <v>315</v>
      </c>
      <c r="L855" s="49" t="s">
        <v>197</v>
      </c>
      <c r="M855" s="49" t="s">
        <v>197</v>
      </c>
      <c r="N855" s="49" t="s">
        <v>484</v>
      </c>
      <c r="O855" s="49" t="s">
        <v>485</v>
      </c>
      <c r="P855" s="54" t="s">
        <v>200</v>
      </c>
      <c r="Q855" s="49" t="s">
        <v>201</v>
      </c>
      <c r="R855" s="49" t="s">
        <v>217</v>
      </c>
    </row>
    <row r="856" spans="1:18">
      <c r="A856" s="49">
        <v>175</v>
      </c>
      <c r="B856" s="49" t="s">
        <v>435</v>
      </c>
      <c r="C856" s="49" t="s">
        <v>499</v>
      </c>
      <c r="D856" s="50" t="s">
        <v>500</v>
      </c>
      <c r="E856" s="51" t="s">
        <v>231</v>
      </c>
      <c r="F856" s="55" t="s">
        <v>501</v>
      </c>
      <c r="G856" s="52" t="s">
        <v>515</v>
      </c>
      <c r="H856" s="52" t="s">
        <v>838</v>
      </c>
      <c r="I856" s="53" t="s">
        <v>362</v>
      </c>
      <c r="J856" s="53" t="s">
        <v>508</v>
      </c>
      <c r="K856" s="49" t="s">
        <v>194</v>
      </c>
      <c r="L856" s="49" t="s">
        <v>197</v>
      </c>
      <c r="M856" s="49" t="s">
        <v>197</v>
      </c>
      <c r="N856" s="49" t="s">
        <v>237</v>
      </c>
      <c r="O856" s="49" t="s">
        <v>504</v>
      </c>
      <c r="P856" s="54" t="s">
        <v>200</v>
      </c>
      <c r="Q856" s="49" t="s">
        <v>201</v>
      </c>
      <c r="R856" s="49" t="s">
        <v>217</v>
      </c>
    </row>
    <row r="857" spans="1:18">
      <c r="A857" s="49">
        <v>176</v>
      </c>
      <c r="B857" s="49" t="s">
        <v>435</v>
      </c>
      <c r="C857" s="49" t="s">
        <v>509</v>
      </c>
      <c r="D857" s="50" t="s">
        <v>510</v>
      </c>
      <c r="E857" s="51" t="s">
        <v>231</v>
      </c>
      <c r="F857" s="55" t="s">
        <v>511</v>
      </c>
      <c r="G857" s="52" t="s">
        <v>563</v>
      </c>
      <c r="H857" s="52" t="s">
        <v>838</v>
      </c>
      <c r="I857" s="53" t="s">
        <v>255</v>
      </c>
      <c r="J857" s="53" t="s">
        <v>902</v>
      </c>
      <c r="K857" s="49" t="s">
        <v>245</v>
      </c>
      <c r="L857" s="49" t="s">
        <v>197</v>
      </c>
      <c r="M857" s="49" t="s">
        <v>197</v>
      </c>
      <c r="N857" s="49" t="s">
        <v>440</v>
      </c>
      <c r="O857" s="49" t="s">
        <v>514</v>
      </c>
      <c r="P857" s="54" t="s">
        <v>200</v>
      </c>
      <c r="Q857" s="49" t="s">
        <v>201</v>
      </c>
      <c r="R857" s="49" t="s">
        <v>217</v>
      </c>
    </row>
    <row r="858" spans="1:18">
      <c r="A858" s="49">
        <v>177</v>
      </c>
      <c r="B858" s="49" t="s">
        <v>435</v>
      </c>
      <c r="C858" s="49" t="s">
        <v>509</v>
      </c>
      <c r="D858" s="50" t="s">
        <v>510</v>
      </c>
      <c r="E858" s="51" t="s">
        <v>231</v>
      </c>
      <c r="F858" s="55" t="s">
        <v>511</v>
      </c>
      <c r="G858" s="52" t="s">
        <v>542</v>
      </c>
      <c r="H858" s="52" t="s">
        <v>838</v>
      </c>
      <c r="I858" s="53" t="s">
        <v>383</v>
      </c>
      <c r="J858" s="53" t="s">
        <v>374</v>
      </c>
      <c r="K858" s="49" t="s">
        <v>295</v>
      </c>
      <c r="L858" s="49" t="s">
        <v>197</v>
      </c>
      <c r="M858" s="49" t="s">
        <v>197</v>
      </c>
      <c r="N858" s="49" t="s">
        <v>440</v>
      </c>
      <c r="O858" s="49" t="s">
        <v>514</v>
      </c>
      <c r="P858" s="54" t="s">
        <v>200</v>
      </c>
      <c r="Q858" s="49" t="s">
        <v>201</v>
      </c>
      <c r="R858" s="49" t="s">
        <v>217</v>
      </c>
    </row>
    <row r="859" spans="1:18">
      <c r="A859" s="49">
        <v>178</v>
      </c>
      <c r="B859" s="49" t="s">
        <v>435</v>
      </c>
      <c r="C859" s="49" t="s">
        <v>499</v>
      </c>
      <c r="D859" s="50" t="s">
        <v>500</v>
      </c>
      <c r="E859" s="51" t="s">
        <v>231</v>
      </c>
      <c r="F859" s="55" t="s">
        <v>501</v>
      </c>
      <c r="G859" s="52" t="s">
        <v>626</v>
      </c>
      <c r="H859" s="52" t="s">
        <v>838</v>
      </c>
      <c r="I859" s="53" t="s">
        <v>276</v>
      </c>
      <c r="J859" s="53" t="s">
        <v>683</v>
      </c>
      <c r="K859" s="49" t="s">
        <v>288</v>
      </c>
      <c r="L859" s="49" t="s">
        <v>197</v>
      </c>
      <c r="M859" s="49" t="s">
        <v>197</v>
      </c>
      <c r="N859" s="49" t="s">
        <v>237</v>
      </c>
      <c r="O859" s="49" t="s">
        <v>504</v>
      </c>
      <c r="P859" s="54" t="s">
        <v>200</v>
      </c>
      <c r="Q859" s="49" t="s">
        <v>201</v>
      </c>
      <c r="R859" s="49" t="s">
        <v>217</v>
      </c>
    </row>
    <row r="860" spans="1:18">
      <c r="A860" s="49">
        <v>179</v>
      </c>
      <c r="B860" s="49" t="s">
        <v>435</v>
      </c>
      <c r="C860" s="49" t="s">
        <v>473</v>
      </c>
      <c r="D860" s="50" t="s">
        <v>459</v>
      </c>
      <c r="E860" s="51" t="s">
        <v>303</v>
      </c>
      <c r="F860" s="55" t="s">
        <v>474</v>
      </c>
      <c r="G860" s="52" t="s">
        <v>535</v>
      </c>
      <c r="H860" s="52" t="s">
        <v>838</v>
      </c>
      <c r="I860" s="53" t="s">
        <v>276</v>
      </c>
      <c r="J860" s="53" t="s">
        <v>244</v>
      </c>
      <c r="K860" s="49" t="s">
        <v>315</v>
      </c>
      <c r="L860" s="49" t="s">
        <v>197</v>
      </c>
      <c r="M860" s="49" t="s">
        <v>197</v>
      </c>
      <c r="N860" s="49" t="s">
        <v>477</v>
      </c>
      <c r="O860" s="49" t="s">
        <v>478</v>
      </c>
      <c r="P860" s="54" t="s">
        <v>200</v>
      </c>
      <c r="Q860" s="49" t="s">
        <v>201</v>
      </c>
      <c r="R860" s="49" t="s">
        <v>217</v>
      </c>
    </row>
    <row r="861" spans="1:18">
      <c r="A861" s="49">
        <v>180</v>
      </c>
      <c r="B861" s="49" t="s">
        <v>435</v>
      </c>
      <c r="C861" s="49" t="s">
        <v>445</v>
      </c>
      <c r="D861" s="50" t="s">
        <v>446</v>
      </c>
      <c r="E861" s="51" t="s">
        <v>231</v>
      </c>
      <c r="F861" s="55" t="s">
        <v>447</v>
      </c>
      <c r="G861" s="52" t="s">
        <v>486</v>
      </c>
      <c r="H861" s="52" t="s">
        <v>838</v>
      </c>
      <c r="I861" s="53" t="s">
        <v>276</v>
      </c>
      <c r="J861" s="53" t="s">
        <v>556</v>
      </c>
      <c r="K861" s="49" t="s">
        <v>257</v>
      </c>
      <c r="L861" s="49" t="s">
        <v>197</v>
      </c>
      <c r="M861" s="49" t="s">
        <v>197</v>
      </c>
      <c r="N861" s="49"/>
      <c r="O861" s="54" t="s">
        <v>710</v>
      </c>
      <c r="P861" s="54" t="s">
        <v>200</v>
      </c>
      <c r="Q861" s="49" t="s">
        <v>201</v>
      </c>
      <c r="R861" s="49" t="s">
        <v>217</v>
      </c>
    </row>
    <row r="862" spans="1:18">
      <c r="A862" s="49">
        <v>181</v>
      </c>
      <c r="B862" s="49" t="s">
        <v>435</v>
      </c>
      <c r="C862" s="49" t="s">
        <v>436</v>
      </c>
      <c r="D862" s="50" t="s">
        <v>437</v>
      </c>
      <c r="E862" s="51" t="s">
        <v>231</v>
      </c>
      <c r="F862" s="55" t="s">
        <v>438</v>
      </c>
      <c r="G862" s="52" t="s">
        <v>442</v>
      </c>
      <c r="H862" s="52" t="s">
        <v>838</v>
      </c>
      <c r="I862" s="53" t="s">
        <v>276</v>
      </c>
      <c r="J862" s="53" t="s">
        <v>811</v>
      </c>
      <c r="K862" s="49" t="s">
        <v>295</v>
      </c>
      <c r="L862" s="49" t="s">
        <v>197</v>
      </c>
      <c r="M862" s="49" t="s">
        <v>197</v>
      </c>
      <c r="N862" s="49" t="s">
        <v>440</v>
      </c>
      <c r="O862" s="49" t="s">
        <v>441</v>
      </c>
      <c r="P862" s="54" t="s">
        <v>200</v>
      </c>
      <c r="Q862" s="49" t="s">
        <v>201</v>
      </c>
      <c r="R862" s="49" t="s">
        <v>217</v>
      </c>
    </row>
    <row r="863" spans="1:18">
      <c r="A863" s="49">
        <v>182</v>
      </c>
      <c r="B863" s="49" t="s">
        <v>435</v>
      </c>
      <c r="C863" s="49" t="s">
        <v>509</v>
      </c>
      <c r="D863" s="50" t="s">
        <v>510</v>
      </c>
      <c r="E863" s="51" t="s">
        <v>231</v>
      </c>
      <c r="F863" s="55" t="s">
        <v>511</v>
      </c>
      <c r="G863" s="52" t="s">
        <v>532</v>
      </c>
      <c r="H863" s="52" t="s">
        <v>838</v>
      </c>
      <c r="I863" s="53" t="s">
        <v>367</v>
      </c>
      <c r="J863" s="53" t="s">
        <v>726</v>
      </c>
      <c r="K863" s="54" t="s">
        <v>245</v>
      </c>
      <c r="L863" s="49" t="s">
        <v>197</v>
      </c>
      <c r="M863" s="49" t="s">
        <v>197</v>
      </c>
      <c r="N863" s="49" t="s">
        <v>440</v>
      </c>
      <c r="O863" s="49" t="s">
        <v>514</v>
      </c>
      <c r="P863" s="54" t="s">
        <v>200</v>
      </c>
      <c r="Q863" s="49" t="s">
        <v>201</v>
      </c>
      <c r="R863" s="49" t="s">
        <v>217</v>
      </c>
    </row>
    <row r="864" spans="1:18">
      <c r="A864" s="49">
        <v>183</v>
      </c>
      <c r="B864" s="49" t="s">
        <v>435</v>
      </c>
      <c r="C864" s="49" t="s">
        <v>509</v>
      </c>
      <c r="D864" s="50" t="s">
        <v>510</v>
      </c>
      <c r="E864" s="51" t="s">
        <v>231</v>
      </c>
      <c r="F864" s="55" t="s">
        <v>511</v>
      </c>
      <c r="G864" s="52" t="s">
        <v>578</v>
      </c>
      <c r="H864" s="52" t="s">
        <v>838</v>
      </c>
      <c r="I864" s="53" t="s">
        <v>367</v>
      </c>
      <c r="J864" s="53" t="s">
        <v>915</v>
      </c>
      <c r="K864" s="54" t="s">
        <v>315</v>
      </c>
      <c r="L864" s="49" t="s">
        <v>197</v>
      </c>
      <c r="M864" s="49" t="s">
        <v>197</v>
      </c>
      <c r="N864" s="49" t="s">
        <v>440</v>
      </c>
      <c r="O864" s="49" t="s">
        <v>514</v>
      </c>
      <c r="P864" s="54" t="s">
        <v>200</v>
      </c>
      <c r="Q864" s="49" t="s">
        <v>228</v>
      </c>
      <c r="R864" s="54" t="s">
        <v>200</v>
      </c>
    </row>
    <row r="865" spans="1:18">
      <c r="A865" s="49">
        <v>184</v>
      </c>
      <c r="B865" s="49" t="s">
        <v>435</v>
      </c>
      <c r="C865" s="49" t="s">
        <v>491</v>
      </c>
      <c r="D865" s="50" t="s">
        <v>459</v>
      </c>
      <c r="E865" s="51" t="s">
        <v>262</v>
      </c>
      <c r="F865" s="55" t="s">
        <v>492</v>
      </c>
      <c r="G865" s="52" t="s">
        <v>912</v>
      </c>
      <c r="H865" s="52" t="s">
        <v>838</v>
      </c>
      <c r="I865" s="53" t="s">
        <v>245</v>
      </c>
      <c r="J865" s="53" t="s">
        <v>299</v>
      </c>
      <c r="K865" s="49" t="s">
        <v>295</v>
      </c>
      <c r="L865" s="49" t="s">
        <v>197</v>
      </c>
      <c r="M865" s="49" t="s">
        <v>197</v>
      </c>
      <c r="N865" s="49" t="s">
        <v>477</v>
      </c>
      <c r="O865" s="49" t="s">
        <v>495</v>
      </c>
      <c r="P865" s="54" t="s">
        <v>200</v>
      </c>
      <c r="Q865" s="49" t="s">
        <v>201</v>
      </c>
      <c r="R865" s="49" t="s">
        <v>217</v>
      </c>
    </row>
    <row r="866" spans="1:18">
      <c r="A866" s="49">
        <v>185</v>
      </c>
      <c r="B866" s="49" t="s">
        <v>435</v>
      </c>
      <c r="C866" s="49" t="s">
        <v>445</v>
      </c>
      <c r="D866" s="50" t="s">
        <v>446</v>
      </c>
      <c r="E866" s="51" t="s">
        <v>231</v>
      </c>
      <c r="F866" s="55" t="s">
        <v>447</v>
      </c>
      <c r="G866" s="52" t="s">
        <v>517</v>
      </c>
      <c r="H866" s="52" t="s">
        <v>838</v>
      </c>
      <c r="I866" s="53" t="s">
        <v>194</v>
      </c>
      <c r="J866" s="53" t="s">
        <v>916</v>
      </c>
      <c r="K866" s="49" t="s">
        <v>213</v>
      </c>
      <c r="L866" s="49" t="s">
        <v>197</v>
      </c>
      <c r="M866" s="49" t="s">
        <v>197</v>
      </c>
      <c r="N866" s="49"/>
      <c r="O866" s="54" t="s">
        <v>710</v>
      </c>
      <c r="P866" s="54" t="s">
        <v>200</v>
      </c>
      <c r="Q866" s="49" t="s">
        <v>201</v>
      </c>
      <c r="R866" s="49" t="s">
        <v>217</v>
      </c>
    </row>
    <row r="867" spans="1:18">
      <c r="A867" s="49">
        <v>186</v>
      </c>
      <c r="B867" s="49" t="s">
        <v>435</v>
      </c>
      <c r="C867" s="49" t="s">
        <v>445</v>
      </c>
      <c r="D867" s="50" t="s">
        <v>446</v>
      </c>
      <c r="E867" s="51" t="s">
        <v>231</v>
      </c>
      <c r="F867" s="55" t="s">
        <v>447</v>
      </c>
      <c r="G867" s="52" t="s">
        <v>517</v>
      </c>
      <c r="H867" s="52" t="s">
        <v>838</v>
      </c>
      <c r="I867" s="53" t="s">
        <v>270</v>
      </c>
      <c r="J867" s="53" t="s">
        <v>638</v>
      </c>
      <c r="K867" s="49" t="s">
        <v>295</v>
      </c>
      <c r="L867" s="49" t="s">
        <v>197</v>
      </c>
      <c r="M867" s="49" t="s">
        <v>197</v>
      </c>
      <c r="N867" s="49"/>
      <c r="O867" s="54" t="s">
        <v>710</v>
      </c>
      <c r="P867" s="54" t="s">
        <v>200</v>
      </c>
      <c r="Q867" s="49" t="s">
        <v>201</v>
      </c>
      <c r="R867" s="49" t="s">
        <v>217</v>
      </c>
    </row>
    <row r="868" spans="1:18">
      <c r="A868" s="49">
        <v>187</v>
      </c>
      <c r="B868" s="49" t="s">
        <v>435</v>
      </c>
      <c r="C868" s="49" t="s">
        <v>509</v>
      </c>
      <c r="D868" s="50" t="s">
        <v>510</v>
      </c>
      <c r="E868" s="51" t="s">
        <v>231</v>
      </c>
      <c r="F868" s="55" t="s">
        <v>511</v>
      </c>
      <c r="G868" s="52" t="s">
        <v>532</v>
      </c>
      <c r="H868" s="52" t="s">
        <v>838</v>
      </c>
      <c r="I868" s="53" t="s">
        <v>544</v>
      </c>
      <c r="J868" s="53" t="s">
        <v>371</v>
      </c>
      <c r="K868" s="54" t="s">
        <v>300</v>
      </c>
      <c r="L868" s="49" t="s">
        <v>214</v>
      </c>
      <c r="M868" s="49" t="s">
        <v>197</v>
      </c>
      <c r="N868" s="49" t="s">
        <v>440</v>
      </c>
      <c r="O868" s="49" t="s">
        <v>514</v>
      </c>
      <c r="P868" s="54" t="s">
        <v>917</v>
      </c>
      <c r="Q868" s="49" t="s">
        <v>201</v>
      </c>
      <c r="R868" s="49" t="s">
        <v>217</v>
      </c>
    </row>
    <row r="869" spans="1:18">
      <c r="A869" s="49">
        <v>188</v>
      </c>
      <c r="B869" s="49" t="s">
        <v>435</v>
      </c>
      <c r="C869" s="49" t="s">
        <v>509</v>
      </c>
      <c r="D869" s="50" t="s">
        <v>510</v>
      </c>
      <c r="E869" s="51" t="s">
        <v>231</v>
      </c>
      <c r="F869" s="55" t="s">
        <v>511</v>
      </c>
      <c r="G869" s="52" t="s">
        <v>532</v>
      </c>
      <c r="H869" s="52" t="s">
        <v>838</v>
      </c>
      <c r="I869" s="53" t="s">
        <v>544</v>
      </c>
      <c r="J869" s="53" t="s">
        <v>371</v>
      </c>
      <c r="K869" s="49" t="s">
        <v>300</v>
      </c>
      <c r="L869" s="49" t="s">
        <v>197</v>
      </c>
      <c r="M869" s="49" t="s">
        <v>197</v>
      </c>
      <c r="N869" s="49" t="s">
        <v>440</v>
      </c>
      <c r="O869" s="49" t="s">
        <v>514</v>
      </c>
      <c r="P869" s="54" t="s">
        <v>200</v>
      </c>
      <c r="Q869" s="49" t="s">
        <v>201</v>
      </c>
      <c r="R869" s="49" t="s">
        <v>217</v>
      </c>
    </row>
    <row r="870" spans="1:18">
      <c r="A870" s="49">
        <v>189</v>
      </c>
      <c r="B870" s="49" t="s">
        <v>435</v>
      </c>
      <c r="C870" s="49" t="s">
        <v>445</v>
      </c>
      <c r="D870" s="50" t="s">
        <v>446</v>
      </c>
      <c r="E870" s="51" t="s">
        <v>231</v>
      </c>
      <c r="F870" s="55" t="s">
        <v>447</v>
      </c>
      <c r="G870" s="52" t="s">
        <v>489</v>
      </c>
      <c r="H870" s="52" t="s">
        <v>838</v>
      </c>
      <c r="I870" s="53" t="s">
        <v>289</v>
      </c>
      <c r="J870" s="53" t="s">
        <v>472</v>
      </c>
      <c r="K870" s="49" t="s">
        <v>367</v>
      </c>
      <c r="L870" s="49" t="s">
        <v>214</v>
      </c>
      <c r="M870" s="49" t="s">
        <v>197</v>
      </c>
      <c r="N870" s="49"/>
      <c r="O870" s="54" t="s">
        <v>710</v>
      </c>
      <c r="P870" s="54" t="s">
        <v>200</v>
      </c>
      <c r="Q870" s="49" t="s">
        <v>201</v>
      </c>
      <c r="R870" s="49" t="s">
        <v>217</v>
      </c>
    </row>
    <row r="871" spans="1:18">
      <c r="A871" s="49">
        <v>190</v>
      </c>
      <c r="B871" s="49" t="s">
        <v>435</v>
      </c>
      <c r="C871" s="49" t="s">
        <v>491</v>
      </c>
      <c r="D871" s="50" t="s">
        <v>459</v>
      </c>
      <c r="E871" s="51" t="s">
        <v>262</v>
      </c>
      <c r="F871" s="55" t="s">
        <v>492</v>
      </c>
      <c r="G871" s="52" t="s">
        <v>546</v>
      </c>
      <c r="H871" s="52" t="s">
        <v>842</v>
      </c>
      <c r="I871" s="53" t="s">
        <v>339</v>
      </c>
      <c r="J871" s="53" t="s">
        <v>543</v>
      </c>
      <c r="K871" s="49" t="s">
        <v>307</v>
      </c>
      <c r="L871" s="49" t="s">
        <v>197</v>
      </c>
      <c r="M871" s="49" t="s">
        <v>197</v>
      </c>
      <c r="N871" s="49" t="s">
        <v>477</v>
      </c>
      <c r="O871" s="49" t="s">
        <v>495</v>
      </c>
      <c r="P871" s="54" t="s">
        <v>200</v>
      </c>
      <c r="Q871" s="49" t="s">
        <v>201</v>
      </c>
      <c r="R871" s="49" t="s">
        <v>496</v>
      </c>
    </row>
    <row r="872" spans="1:18">
      <c r="A872" s="49">
        <v>191</v>
      </c>
      <c r="B872" s="49" t="s">
        <v>435</v>
      </c>
      <c r="C872" s="49" t="s">
        <v>872</v>
      </c>
      <c r="D872" s="50" t="s">
        <v>873</v>
      </c>
      <c r="E872" s="51" t="s">
        <v>231</v>
      </c>
      <c r="F872" s="55" t="s">
        <v>874</v>
      </c>
      <c r="G872" s="52" t="s">
        <v>875</v>
      </c>
      <c r="H872" s="52" t="s">
        <v>842</v>
      </c>
      <c r="I872" s="53" t="s">
        <v>249</v>
      </c>
      <c r="J872" s="53" t="s">
        <v>195</v>
      </c>
      <c r="K872" s="49" t="s">
        <v>236</v>
      </c>
      <c r="L872" s="49" t="s">
        <v>197</v>
      </c>
      <c r="M872" s="49" t="s">
        <v>197</v>
      </c>
      <c r="N872" s="49" t="s">
        <v>246</v>
      </c>
      <c r="O872" s="49" t="s">
        <v>877</v>
      </c>
      <c r="P872" s="54" t="s">
        <v>200</v>
      </c>
      <c r="Q872" s="49" t="s">
        <v>228</v>
      </c>
      <c r="R872" s="54" t="s">
        <v>200</v>
      </c>
    </row>
    <row r="873" spans="1:18">
      <c r="A873" s="49">
        <v>192</v>
      </c>
      <c r="B873" s="49" t="s">
        <v>435</v>
      </c>
      <c r="C873" s="49" t="s">
        <v>509</v>
      </c>
      <c r="D873" s="50" t="s">
        <v>510</v>
      </c>
      <c r="E873" s="51" t="s">
        <v>231</v>
      </c>
      <c r="F873" s="55" t="s">
        <v>511</v>
      </c>
      <c r="G873" s="52" t="s">
        <v>532</v>
      </c>
      <c r="H873" s="52" t="s">
        <v>842</v>
      </c>
      <c r="I873" s="53" t="s">
        <v>380</v>
      </c>
      <c r="J873" s="53" t="s">
        <v>804</v>
      </c>
      <c r="K873" s="49" t="s">
        <v>245</v>
      </c>
      <c r="L873" s="49" t="s">
        <v>197</v>
      </c>
      <c r="M873" s="49" t="s">
        <v>214</v>
      </c>
      <c r="N873" s="49" t="s">
        <v>440</v>
      </c>
      <c r="O873" s="49" t="s">
        <v>514</v>
      </c>
      <c r="P873" s="54" t="s">
        <v>200</v>
      </c>
      <c r="Q873" s="49" t="s">
        <v>201</v>
      </c>
      <c r="R873" s="49" t="s">
        <v>217</v>
      </c>
    </row>
    <row r="874" spans="1:18">
      <c r="A874" s="49">
        <v>193</v>
      </c>
      <c r="B874" s="49" t="s">
        <v>435</v>
      </c>
      <c r="C874" s="49" t="s">
        <v>491</v>
      </c>
      <c r="D874" s="50" t="s">
        <v>459</v>
      </c>
      <c r="E874" s="51" t="s">
        <v>262</v>
      </c>
      <c r="F874" s="55" t="s">
        <v>492</v>
      </c>
      <c r="G874" s="52" t="s">
        <v>681</v>
      </c>
      <c r="H874" s="52" t="s">
        <v>842</v>
      </c>
      <c r="I874" s="53" t="s">
        <v>362</v>
      </c>
      <c r="J874" s="53" t="s">
        <v>646</v>
      </c>
      <c r="K874" s="49" t="s">
        <v>196</v>
      </c>
      <c r="L874" s="49" t="s">
        <v>197</v>
      </c>
      <c r="M874" s="49" t="s">
        <v>197</v>
      </c>
      <c r="N874" s="49" t="s">
        <v>477</v>
      </c>
      <c r="O874" s="49" t="s">
        <v>495</v>
      </c>
      <c r="P874" s="54" t="s">
        <v>200</v>
      </c>
      <c r="Q874" s="49" t="s">
        <v>201</v>
      </c>
      <c r="R874" s="49" t="s">
        <v>217</v>
      </c>
    </row>
    <row r="875" spans="1:18">
      <c r="A875" s="49">
        <v>194</v>
      </c>
      <c r="B875" s="49" t="s">
        <v>435</v>
      </c>
      <c r="C875" s="49" t="s">
        <v>491</v>
      </c>
      <c r="D875" s="50" t="s">
        <v>459</v>
      </c>
      <c r="E875" s="51" t="s">
        <v>262</v>
      </c>
      <c r="F875" s="55" t="s">
        <v>492</v>
      </c>
      <c r="G875" s="52" t="s">
        <v>760</v>
      </c>
      <c r="H875" s="52" t="s">
        <v>842</v>
      </c>
      <c r="I875" s="53" t="s">
        <v>204</v>
      </c>
      <c r="J875" s="53" t="s">
        <v>575</v>
      </c>
      <c r="K875" s="49" t="s">
        <v>367</v>
      </c>
      <c r="L875" s="49" t="s">
        <v>197</v>
      </c>
      <c r="M875" s="49" t="s">
        <v>197</v>
      </c>
      <c r="N875" s="49" t="s">
        <v>477</v>
      </c>
      <c r="O875" s="49" t="s">
        <v>495</v>
      </c>
      <c r="P875" s="54" t="s">
        <v>200</v>
      </c>
      <c r="Q875" s="49" t="s">
        <v>201</v>
      </c>
      <c r="R875" s="49" t="s">
        <v>217</v>
      </c>
    </row>
    <row r="876" spans="1:18">
      <c r="A876" s="49">
        <v>195</v>
      </c>
      <c r="B876" s="49" t="s">
        <v>435</v>
      </c>
      <c r="C876" s="49" t="s">
        <v>445</v>
      </c>
      <c r="D876" s="50" t="s">
        <v>446</v>
      </c>
      <c r="E876" s="51" t="s">
        <v>231</v>
      </c>
      <c r="F876" s="55" t="s">
        <v>447</v>
      </c>
      <c r="G876" s="52" t="s">
        <v>918</v>
      </c>
      <c r="H876" s="52" t="s">
        <v>842</v>
      </c>
      <c r="I876" s="53" t="s">
        <v>204</v>
      </c>
      <c r="J876" s="53" t="s">
        <v>301</v>
      </c>
      <c r="K876" s="49" t="s">
        <v>257</v>
      </c>
      <c r="L876" s="49" t="s">
        <v>197</v>
      </c>
      <c r="M876" s="49" t="s">
        <v>197</v>
      </c>
      <c r="N876" s="49"/>
      <c r="O876" s="54" t="s">
        <v>710</v>
      </c>
      <c r="P876" s="54" t="s">
        <v>200</v>
      </c>
      <c r="Q876" s="49" t="s">
        <v>201</v>
      </c>
      <c r="R876" s="49" t="s">
        <v>217</v>
      </c>
    </row>
    <row r="877" spans="1:18">
      <c r="A877" s="49">
        <v>196</v>
      </c>
      <c r="B877" s="49" t="s">
        <v>435</v>
      </c>
      <c r="C877" s="49" t="s">
        <v>467</v>
      </c>
      <c r="D877" s="50" t="s">
        <v>459</v>
      </c>
      <c r="E877" s="51" t="s">
        <v>280</v>
      </c>
      <c r="F877" s="55" t="s">
        <v>468</v>
      </c>
      <c r="G877" s="52" t="s">
        <v>628</v>
      </c>
      <c r="H877" s="52" t="s">
        <v>842</v>
      </c>
      <c r="I877" s="53" t="s">
        <v>255</v>
      </c>
      <c r="J877" s="53" t="s">
        <v>575</v>
      </c>
      <c r="K877" s="49" t="s">
        <v>260</v>
      </c>
      <c r="L877" s="49" t="s">
        <v>197</v>
      </c>
      <c r="M877" s="49" t="s">
        <v>197</v>
      </c>
      <c r="N877" s="49" t="s">
        <v>456</v>
      </c>
      <c r="O877" s="49" t="s">
        <v>470</v>
      </c>
      <c r="P877" s="54" t="s">
        <v>200</v>
      </c>
      <c r="Q877" s="49" t="s">
        <v>201</v>
      </c>
      <c r="R877" s="49" t="s">
        <v>217</v>
      </c>
    </row>
    <row r="878" spans="1:18">
      <c r="A878" s="49">
        <v>197</v>
      </c>
      <c r="B878" s="49" t="s">
        <v>435</v>
      </c>
      <c r="C878" s="49" t="s">
        <v>458</v>
      </c>
      <c r="D878" s="50" t="s">
        <v>459</v>
      </c>
      <c r="E878" s="51" t="s">
        <v>208</v>
      </c>
      <c r="F878" s="55" t="s">
        <v>460</v>
      </c>
      <c r="G878" s="52" t="s">
        <v>717</v>
      </c>
      <c r="H878" s="52" t="s">
        <v>842</v>
      </c>
      <c r="I878" s="53" t="s">
        <v>300</v>
      </c>
      <c r="J878" s="53" t="s">
        <v>564</v>
      </c>
      <c r="K878" s="49" t="s">
        <v>315</v>
      </c>
      <c r="L878" s="49" t="s">
        <v>197</v>
      </c>
      <c r="M878" s="49" t="s">
        <v>197</v>
      </c>
      <c r="N878" s="49" t="s">
        <v>463</v>
      </c>
      <c r="O878" s="49" t="s">
        <v>464</v>
      </c>
      <c r="P878" s="54" t="s">
        <v>200</v>
      </c>
      <c r="Q878" s="49" t="s">
        <v>201</v>
      </c>
      <c r="R878" s="49" t="s">
        <v>217</v>
      </c>
    </row>
    <row r="879" spans="1:18">
      <c r="A879" s="49">
        <v>198</v>
      </c>
      <c r="B879" s="49" t="s">
        <v>435</v>
      </c>
      <c r="C879" s="49" t="s">
        <v>445</v>
      </c>
      <c r="D879" s="50" t="s">
        <v>446</v>
      </c>
      <c r="E879" s="51" t="s">
        <v>231</v>
      </c>
      <c r="F879" s="55" t="s">
        <v>447</v>
      </c>
      <c r="G879" s="52" t="s">
        <v>918</v>
      </c>
      <c r="H879" s="52" t="s">
        <v>842</v>
      </c>
      <c r="I879" s="53" t="s">
        <v>300</v>
      </c>
      <c r="J879" s="53" t="s">
        <v>623</v>
      </c>
      <c r="K879" s="54" t="s">
        <v>300</v>
      </c>
      <c r="L879" s="49" t="s">
        <v>197</v>
      </c>
      <c r="M879" s="49" t="s">
        <v>214</v>
      </c>
      <c r="N879" s="49"/>
      <c r="O879" s="54" t="s">
        <v>710</v>
      </c>
      <c r="P879" s="54" t="s">
        <v>200</v>
      </c>
      <c r="Q879" s="49" t="s">
        <v>201</v>
      </c>
      <c r="R879" s="49" t="s">
        <v>217</v>
      </c>
    </row>
    <row r="880" spans="1:18">
      <c r="A880" s="49">
        <v>199</v>
      </c>
      <c r="B880" s="49" t="s">
        <v>435</v>
      </c>
      <c r="C880" s="49" t="s">
        <v>436</v>
      </c>
      <c r="D880" s="50" t="s">
        <v>437</v>
      </c>
      <c r="E880" s="51" t="s">
        <v>231</v>
      </c>
      <c r="F880" s="55" t="s">
        <v>438</v>
      </c>
      <c r="G880" s="52" t="s">
        <v>439</v>
      </c>
      <c r="H880" s="52" t="s">
        <v>842</v>
      </c>
      <c r="I880" s="53" t="s">
        <v>300</v>
      </c>
      <c r="J880" s="53" t="s">
        <v>402</v>
      </c>
      <c r="K880" s="49" t="s">
        <v>196</v>
      </c>
      <c r="L880" s="49" t="s">
        <v>197</v>
      </c>
      <c r="M880" s="49" t="s">
        <v>214</v>
      </c>
      <c r="N880" s="49" t="s">
        <v>440</v>
      </c>
      <c r="O880" s="49" t="s">
        <v>441</v>
      </c>
      <c r="P880" s="54" t="s">
        <v>200</v>
      </c>
      <c r="Q880" s="49" t="s">
        <v>201</v>
      </c>
      <c r="R880" s="49" t="s">
        <v>217</v>
      </c>
    </row>
    <row r="881" spans="1:18">
      <c r="A881" s="49">
        <v>200</v>
      </c>
      <c r="B881" s="49" t="s">
        <v>435</v>
      </c>
      <c r="C881" s="49" t="s">
        <v>445</v>
      </c>
      <c r="D881" s="50" t="s">
        <v>446</v>
      </c>
      <c r="E881" s="51" t="s">
        <v>231</v>
      </c>
      <c r="F881" s="55" t="s">
        <v>447</v>
      </c>
      <c r="G881" s="52" t="s">
        <v>632</v>
      </c>
      <c r="H881" s="52" t="s">
        <v>842</v>
      </c>
      <c r="I881" s="53" t="s">
        <v>245</v>
      </c>
      <c r="J881" s="53" t="s">
        <v>641</v>
      </c>
      <c r="K881" s="49" t="s">
        <v>245</v>
      </c>
      <c r="L881" s="49" t="s">
        <v>197</v>
      </c>
      <c r="M881" s="49" t="s">
        <v>197</v>
      </c>
      <c r="N881" s="49"/>
      <c r="O881" s="54" t="s">
        <v>710</v>
      </c>
      <c r="P881" s="54" t="s">
        <v>200</v>
      </c>
      <c r="Q881" s="49" t="s">
        <v>201</v>
      </c>
      <c r="R881" s="49" t="s">
        <v>217</v>
      </c>
    </row>
    <row r="882" spans="1:18">
      <c r="A882" s="49">
        <v>201</v>
      </c>
      <c r="B882" s="49" t="s">
        <v>435</v>
      </c>
      <c r="C882" s="49" t="s">
        <v>445</v>
      </c>
      <c r="D882" s="50" t="s">
        <v>446</v>
      </c>
      <c r="E882" s="51" t="s">
        <v>231</v>
      </c>
      <c r="F882" s="55" t="s">
        <v>447</v>
      </c>
      <c r="G882" s="52" t="s">
        <v>720</v>
      </c>
      <c r="H882" s="52" t="s">
        <v>842</v>
      </c>
      <c r="I882" s="53" t="s">
        <v>194</v>
      </c>
      <c r="J882" s="53" t="s">
        <v>587</v>
      </c>
      <c r="K882" s="49" t="s">
        <v>227</v>
      </c>
      <c r="L882" s="49" t="s">
        <v>197</v>
      </c>
      <c r="M882" s="49" t="s">
        <v>197</v>
      </c>
      <c r="N882" s="49"/>
      <c r="O882" s="54" t="s">
        <v>710</v>
      </c>
      <c r="P882" s="54" t="s">
        <v>200</v>
      </c>
      <c r="Q882" s="49" t="s">
        <v>228</v>
      </c>
      <c r="R882" s="54" t="s">
        <v>200</v>
      </c>
    </row>
    <row r="883" spans="1:18">
      <c r="A883" s="49">
        <v>202</v>
      </c>
      <c r="B883" s="49" t="s">
        <v>435</v>
      </c>
      <c r="C883" s="49" t="s">
        <v>445</v>
      </c>
      <c r="D883" s="50" t="s">
        <v>446</v>
      </c>
      <c r="E883" s="51" t="s">
        <v>231</v>
      </c>
      <c r="F883" s="55" t="s">
        <v>447</v>
      </c>
      <c r="G883" s="52" t="s">
        <v>489</v>
      </c>
      <c r="H883" s="52" t="s">
        <v>842</v>
      </c>
      <c r="I883" s="53" t="s">
        <v>267</v>
      </c>
      <c r="J883" s="53" t="s">
        <v>586</v>
      </c>
      <c r="K883" s="49" t="s">
        <v>307</v>
      </c>
      <c r="L883" s="49" t="s">
        <v>214</v>
      </c>
      <c r="M883" s="49" t="s">
        <v>197</v>
      </c>
      <c r="N883" s="49"/>
      <c r="O883" s="54" t="s">
        <v>710</v>
      </c>
      <c r="P883" s="54" t="s">
        <v>200</v>
      </c>
      <c r="Q883" s="49" t="s">
        <v>201</v>
      </c>
      <c r="R883" s="49" t="s">
        <v>217</v>
      </c>
    </row>
    <row r="884" spans="1:18">
      <c r="A884" s="49">
        <v>203</v>
      </c>
      <c r="B884" s="49" t="s">
        <v>435</v>
      </c>
      <c r="C884" s="49" t="s">
        <v>499</v>
      </c>
      <c r="D884" s="50" t="s">
        <v>500</v>
      </c>
      <c r="E884" s="51" t="s">
        <v>231</v>
      </c>
      <c r="F884" s="55" t="s">
        <v>501</v>
      </c>
      <c r="G884" s="52" t="s">
        <v>919</v>
      </c>
      <c r="H884" s="52" t="s">
        <v>842</v>
      </c>
      <c r="I884" s="53" t="s">
        <v>267</v>
      </c>
      <c r="J884" s="53" t="s">
        <v>920</v>
      </c>
      <c r="K884" s="49" t="s">
        <v>288</v>
      </c>
      <c r="L884" s="49" t="s">
        <v>197</v>
      </c>
      <c r="M884" s="49" t="s">
        <v>197</v>
      </c>
      <c r="N884" s="49" t="s">
        <v>237</v>
      </c>
      <c r="O884" s="49" t="s">
        <v>504</v>
      </c>
      <c r="P884" s="54" t="s">
        <v>200</v>
      </c>
      <c r="Q884" s="49" t="s">
        <v>201</v>
      </c>
      <c r="R884" s="49" t="s">
        <v>217</v>
      </c>
    </row>
    <row r="885" spans="1:18">
      <c r="A885" s="49">
        <v>204</v>
      </c>
      <c r="B885" s="49" t="s">
        <v>435</v>
      </c>
      <c r="C885" s="49" t="s">
        <v>548</v>
      </c>
      <c r="D885" s="50" t="s">
        <v>459</v>
      </c>
      <c r="E885" s="51" t="s">
        <v>231</v>
      </c>
      <c r="F885" s="55" t="s">
        <v>549</v>
      </c>
      <c r="G885" s="52" t="s">
        <v>588</v>
      </c>
      <c r="H885" s="52" t="s">
        <v>842</v>
      </c>
      <c r="I885" s="53" t="s">
        <v>267</v>
      </c>
      <c r="J885" s="53" t="s">
        <v>553</v>
      </c>
      <c r="K885" s="49" t="s">
        <v>307</v>
      </c>
      <c r="L885" s="49" t="s">
        <v>197</v>
      </c>
      <c r="M885" s="49" t="s">
        <v>197</v>
      </c>
      <c r="N885" s="49" t="s">
        <v>477</v>
      </c>
      <c r="O885" s="49" t="s">
        <v>551</v>
      </c>
      <c r="P885" s="54" t="s">
        <v>200</v>
      </c>
      <c r="Q885" s="49" t="s">
        <v>201</v>
      </c>
      <c r="R885" s="49" t="s">
        <v>217</v>
      </c>
    </row>
    <row r="886" spans="1:18">
      <c r="A886" s="49">
        <v>205</v>
      </c>
      <c r="B886" s="49" t="s">
        <v>435</v>
      </c>
      <c r="C886" s="49" t="s">
        <v>445</v>
      </c>
      <c r="D886" s="50" t="s">
        <v>446</v>
      </c>
      <c r="E886" s="51" t="s">
        <v>231</v>
      </c>
      <c r="F886" s="55" t="s">
        <v>447</v>
      </c>
      <c r="G886" s="52" t="s">
        <v>489</v>
      </c>
      <c r="H886" s="52" t="s">
        <v>842</v>
      </c>
      <c r="I886" s="53" t="s">
        <v>267</v>
      </c>
      <c r="J886" s="53" t="s">
        <v>638</v>
      </c>
      <c r="K886" s="49" t="s">
        <v>196</v>
      </c>
      <c r="L886" s="49" t="s">
        <v>214</v>
      </c>
      <c r="M886" s="49" t="s">
        <v>197</v>
      </c>
      <c r="N886" s="49"/>
      <c r="O886" s="54" t="s">
        <v>710</v>
      </c>
      <c r="P886" s="54" t="s">
        <v>200</v>
      </c>
      <c r="Q886" s="49" t="s">
        <v>201</v>
      </c>
      <c r="R886" s="49" t="s">
        <v>217</v>
      </c>
    </row>
    <row r="887" spans="1:18">
      <c r="A887" s="49">
        <v>206</v>
      </c>
      <c r="B887" s="49" t="s">
        <v>435</v>
      </c>
      <c r="C887" s="49" t="s">
        <v>445</v>
      </c>
      <c r="D887" s="50" t="s">
        <v>446</v>
      </c>
      <c r="E887" s="51" t="s">
        <v>231</v>
      </c>
      <c r="F887" s="55" t="s">
        <v>447</v>
      </c>
      <c r="G887" s="52" t="s">
        <v>489</v>
      </c>
      <c r="H887" s="52" t="s">
        <v>842</v>
      </c>
      <c r="I887" s="53" t="s">
        <v>267</v>
      </c>
      <c r="J887" s="53" t="s">
        <v>586</v>
      </c>
      <c r="K887" s="49" t="s">
        <v>307</v>
      </c>
      <c r="L887" s="49" t="s">
        <v>214</v>
      </c>
      <c r="M887" s="49" t="s">
        <v>197</v>
      </c>
      <c r="N887" s="49"/>
      <c r="O887" s="54" t="s">
        <v>710</v>
      </c>
      <c r="P887" s="54" t="s">
        <v>921</v>
      </c>
      <c r="Q887" s="49" t="s">
        <v>201</v>
      </c>
      <c r="R887" s="49" t="s">
        <v>217</v>
      </c>
    </row>
    <row r="888" spans="1:18">
      <c r="A888" s="49">
        <v>207</v>
      </c>
      <c r="B888" s="49" t="s">
        <v>435</v>
      </c>
      <c r="C888" s="49" t="s">
        <v>445</v>
      </c>
      <c r="D888" s="50" t="s">
        <v>446</v>
      </c>
      <c r="E888" s="51" t="s">
        <v>231</v>
      </c>
      <c r="F888" s="55" t="s">
        <v>447</v>
      </c>
      <c r="G888" s="52" t="s">
        <v>600</v>
      </c>
      <c r="H888" s="52" t="s">
        <v>842</v>
      </c>
      <c r="I888" s="53" t="s">
        <v>267</v>
      </c>
      <c r="J888" s="53" t="s">
        <v>674</v>
      </c>
      <c r="K888" s="49" t="s">
        <v>315</v>
      </c>
      <c r="L888" s="49" t="s">
        <v>197</v>
      </c>
      <c r="M888" s="49" t="s">
        <v>197</v>
      </c>
      <c r="N888" s="49"/>
      <c r="O888" s="54" t="s">
        <v>710</v>
      </c>
      <c r="P888" s="54" t="s">
        <v>200</v>
      </c>
      <c r="Q888" s="49" t="s">
        <v>201</v>
      </c>
      <c r="R888" s="49" t="s">
        <v>217</v>
      </c>
    </row>
    <row r="889" spans="1:18">
      <c r="A889" s="49">
        <v>208</v>
      </c>
      <c r="B889" s="49" t="s">
        <v>435</v>
      </c>
      <c r="C889" s="49" t="s">
        <v>445</v>
      </c>
      <c r="D889" s="50" t="s">
        <v>446</v>
      </c>
      <c r="E889" s="51" t="s">
        <v>231</v>
      </c>
      <c r="F889" s="55" t="s">
        <v>447</v>
      </c>
      <c r="G889" s="52" t="s">
        <v>715</v>
      </c>
      <c r="H889" s="52" t="s">
        <v>842</v>
      </c>
      <c r="I889" s="53" t="s">
        <v>267</v>
      </c>
      <c r="J889" s="53" t="s">
        <v>641</v>
      </c>
      <c r="K889" s="49" t="s">
        <v>300</v>
      </c>
      <c r="L889" s="49" t="s">
        <v>197</v>
      </c>
      <c r="M889" s="49" t="s">
        <v>197</v>
      </c>
      <c r="N889" s="49"/>
      <c r="O889" s="54" t="s">
        <v>710</v>
      </c>
      <c r="P889" s="54" t="s">
        <v>200</v>
      </c>
      <c r="Q889" s="49" t="s">
        <v>201</v>
      </c>
      <c r="R889" s="49" t="s">
        <v>217</v>
      </c>
    </row>
    <row r="890" spans="1:18">
      <c r="A890" s="49">
        <v>209</v>
      </c>
      <c r="B890" s="49" t="s">
        <v>435</v>
      </c>
      <c r="C890" s="49" t="s">
        <v>445</v>
      </c>
      <c r="D890" s="50" t="s">
        <v>446</v>
      </c>
      <c r="E890" s="51" t="s">
        <v>231</v>
      </c>
      <c r="F890" s="55" t="s">
        <v>447</v>
      </c>
      <c r="G890" s="52" t="s">
        <v>922</v>
      </c>
      <c r="H890" s="52" t="s">
        <v>842</v>
      </c>
      <c r="I890" s="53" t="s">
        <v>267</v>
      </c>
      <c r="J890" s="53" t="s">
        <v>913</v>
      </c>
      <c r="K890" s="49" t="s">
        <v>276</v>
      </c>
      <c r="L890" s="49" t="s">
        <v>197</v>
      </c>
      <c r="M890" s="49" t="s">
        <v>197</v>
      </c>
      <c r="N890" s="49"/>
      <c r="O890" s="54" t="s">
        <v>710</v>
      </c>
      <c r="P890" s="54" t="s">
        <v>200</v>
      </c>
      <c r="Q890" s="49" t="s">
        <v>201</v>
      </c>
      <c r="R890" s="49" t="s">
        <v>217</v>
      </c>
    </row>
    <row r="891" spans="1:18">
      <c r="A891" s="49">
        <v>210</v>
      </c>
      <c r="B891" s="49" t="s">
        <v>435</v>
      </c>
      <c r="C891" s="49" t="s">
        <v>445</v>
      </c>
      <c r="D891" s="50" t="s">
        <v>446</v>
      </c>
      <c r="E891" s="51" t="s">
        <v>231</v>
      </c>
      <c r="F891" s="55" t="s">
        <v>447</v>
      </c>
      <c r="G891" s="52" t="s">
        <v>489</v>
      </c>
      <c r="H891" s="52" t="s">
        <v>842</v>
      </c>
      <c r="I891" s="53" t="s">
        <v>267</v>
      </c>
      <c r="J891" s="53" t="s">
        <v>596</v>
      </c>
      <c r="K891" s="49" t="s">
        <v>300</v>
      </c>
      <c r="L891" s="49" t="s">
        <v>214</v>
      </c>
      <c r="M891" s="49" t="s">
        <v>197</v>
      </c>
      <c r="N891" s="49"/>
      <c r="O891" s="54" t="s">
        <v>710</v>
      </c>
      <c r="P891" s="54" t="s">
        <v>200</v>
      </c>
      <c r="Q891" s="49" t="s">
        <v>201</v>
      </c>
      <c r="R891" s="49" t="s">
        <v>217</v>
      </c>
    </row>
    <row r="892" spans="1:18">
      <c r="A892" s="49">
        <v>211</v>
      </c>
      <c r="B892" s="49" t="s">
        <v>435</v>
      </c>
      <c r="C892" s="49" t="s">
        <v>548</v>
      </c>
      <c r="D892" s="50" t="s">
        <v>459</v>
      </c>
      <c r="E892" s="51" t="s">
        <v>231</v>
      </c>
      <c r="F892" s="55" t="s">
        <v>549</v>
      </c>
      <c r="G892" s="52" t="s">
        <v>588</v>
      </c>
      <c r="H892" s="52" t="s">
        <v>842</v>
      </c>
      <c r="I892" s="53" t="s">
        <v>354</v>
      </c>
      <c r="J892" s="53" t="s">
        <v>721</v>
      </c>
      <c r="K892" s="49" t="s">
        <v>236</v>
      </c>
      <c r="L892" s="49" t="s">
        <v>214</v>
      </c>
      <c r="M892" s="49" t="s">
        <v>197</v>
      </c>
      <c r="N892" s="49" t="s">
        <v>477</v>
      </c>
      <c r="O892" s="49" t="s">
        <v>551</v>
      </c>
      <c r="P892" s="54" t="s">
        <v>200</v>
      </c>
      <c r="Q892" s="49" t="s">
        <v>201</v>
      </c>
      <c r="R892" s="49" t="s">
        <v>217</v>
      </c>
    </row>
    <row r="893" spans="1:18">
      <c r="A893" s="49">
        <v>212</v>
      </c>
      <c r="B893" s="49" t="s">
        <v>435</v>
      </c>
      <c r="C893" s="49" t="s">
        <v>467</v>
      </c>
      <c r="D893" s="50" t="s">
        <v>459</v>
      </c>
      <c r="E893" s="51" t="s">
        <v>280</v>
      </c>
      <c r="F893" s="55" t="s">
        <v>468</v>
      </c>
      <c r="G893" s="52" t="s">
        <v>654</v>
      </c>
      <c r="H893" s="52" t="s">
        <v>845</v>
      </c>
      <c r="I893" s="53" t="s">
        <v>339</v>
      </c>
      <c r="J893" s="53" t="s">
        <v>703</v>
      </c>
      <c r="K893" s="49" t="s">
        <v>307</v>
      </c>
      <c r="L893" s="49" t="s">
        <v>214</v>
      </c>
      <c r="M893" s="49" t="s">
        <v>197</v>
      </c>
      <c r="N893" s="49" t="s">
        <v>456</v>
      </c>
      <c r="O893" s="49" t="s">
        <v>470</v>
      </c>
      <c r="P893" s="54" t="s">
        <v>200</v>
      </c>
      <c r="Q893" s="49" t="s">
        <v>201</v>
      </c>
      <c r="R893" s="49" t="s">
        <v>217</v>
      </c>
    </row>
    <row r="894" spans="1:18">
      <c r="A894" s="49">
        <v>213</v>
      </c>
      <c r="B894" s="49" t="s">
        <v>435</v>
      </c>
      <c r="C894" s="49" t="s">
        <v>509</v>
      </c>
      <c r="D894" s="50" t="s">
        <v>510</v>
      </c>
      <c r="E894" s="51" t="s">
        <v>231</v>
      </c>
      <c r="F894" s="55" t="s">
        <v>511</v>
      </c>
      <c r="G894" s="52" t="s">
        <v>542</v>
      </c>
      <c r="H894" s="52" t="s">
        <v>845</v>
      </c>
      <c r="I894" s="53" t="s">
        <v>339</v>
      </c>
      <c r="J894" s="53" t="s">
        <v>543</v>
      </c>
      <c r="K894" s="49" t="s">
        <v>288</v>
      </c>
      <c r="L894" s="49" t="s">
        <v>197</v>
      </c>
      <c r="M894" s="49" t="s">
        <v>197</v>
      </c>
      <c r="N894" s="49" t="s">
        <v>440</v>
      </c>
      <c r="O894" s="49" t="s">
        <v>514</v>
      </c>
      <c r="P894" s="54" t="s">
        <v>200</v>
      </c>
      <c r="Q894" s="49" t="s">
        <v>201</v>
      </c>
      <c r="R894" s="49" t="s">
        <v>217</v>
      </c>
    </row>
    <row r="895" spans="1:18">
      <c r="A895" s="49">
        <v>214</v>
      </c>
      <c r="B895" s="49" t="s">
        <v>435</v>
      </c>
      <c r="C895" s="49" t="s">
        <v>509</v>
      </c>
      <c r="D895" s="50" t="s">
        <v>510</v>
      </c>
      <c r="E895" s="51" t="s">
        <v>231</v>
      </c>
      <c r="F895" s="55" t="s">
        <v>511</v>
      </c>
      <c r="G895" s="52" t="s">
        <v>532</v>
      </c>
      <c r="H895" s="52" t="s">
        <v>845</v>
      </c>
      <c r="I895" s="53" t="s">
        <v>357</v>
      </c>
      <c r="J895" s="53" t="s">
        <v>643</v>
      </c>
      <c r="K895" s="49" t="s">
        <v>300</v>
      </c>
      <c r="L895" s="49" t="s">
        <v>197</v>
      </c>
      <c r="M895" s="49" t="s">
        <v>214</v>
      </c>
      <c r="N895" s="49" t="s">
        <v>440</v>
      </c>
      <c r="O895" s="49" t="s">
        <v>514</v>
      </c>
      <c r="P895" s="54" t="s">
        <v>200</v>
      </c>
      <c r="Q895" s="49" t="s">
        <v>201</v>
      </c>
      <c r="R895" s="49" t="s">
        <v>217</v>
      </c>
    </row>
    <row r="896" spans="1:18">
      <c r="A896" s="49">
        <v>215</v>
      </c>
      <c r="B896" s="49" t="s">
        <v>435</v>
      </c>
      <c r="C896" s="49" t="s">
        <v>436</v>
      </c>
      <c r="D896" s="50" t="s">
        <v>437</v>
      </c>
      <c r="E896" s="51" t="s">
        <v>231</v>
      </c>
      <c r="F896" s="55" t="s">
        <v>438</v>
      </c>
      <c r="G896" s="52" t="s">
        <v>507</v>
      </c>
      <c r="H896" s="52" t="s">
        <v>845</v>
      </c>
      <c r="I896" s="53" t="s">
        <v>357</v>
      </c>
      <c r="J896" s="53" t="s">
        <v>651</v>
      </c>
      <c r="K896" s="49" t="s">
        <v>196</v>
      </c>
      <c r="L896" s="49" t="s">
        <v>197</v>
      </c>
      <c r="M896" s="49" t="s">
        <v>197</v>
      </c>
      <c r="N896" s="49" t="s">
        <v>440</v>
      </c>
      <c r="O896" s="49" t="s">
        <v>441</v>
      </c>
      <c r="P896" s="54" t="s">
        <v>200</v>
      </c>
      <c r="Q896" s="49" t="s">
        <v>201</v>
      </c>
      <c r="R896" s="49" t="s">
        <v>217</v>
      </c>
    </row>
    <row r="897" spans="1:18">
      <c r="A897" s="49">
        <v>216</v>
      </c>
      <c r="B897" s="49" t="s">
        <v>435</v>
      </c>
      <c r="C897" s="49" t="s">
        <v>436</v>
      </c>
      <c r="D897" s="50" t="s">
        <v>437</v>
      </c>
      <c r="E897" s="51" t="s">
        <v>231</v>
      </c>
      <c r="F897" s="55" t="s">
        <v>438</v>
      </c>
      <c r="G897" s="52" t="s">
        <v>923</v>
      </c>
      <c r="H897" s="52" t="s">
        <v>845</v>
      </c>
      <c r="I897" s="53" t="s">
        <v>357</v>
      </c>
      <c r="J897" s="53" t="s">
        <v>388</v>
      </c>
      <c r="K897" s="49" t="s">
        <v>257</v>
      </c>
      <c r="L897" s="49" t="s">
        <v>197</v>
      </c>
      <c r="M897" s="49" t="s">
        <v>197</v>
      </c>
      <c r="N897" s="49" t="s">
        <v>440</v>
      </c>
      <c r="O897" s="49" t="s">
        <v>441</v>
      </c>
      <c r="P897" s="54" t="s">
        <v>200</v>
      </c>
      <c r="Q897" s="49" t="s">
        <v>201</v>
      </c>
      <c r="R897" s="49" t="s">
        <v>217</v>
      </c>
    </row>
    <row r="898" spans="1:18">
      <c r="A898" s="49">
        <v>217</v>
      </c>
      <c r="B898" s="49" t="s">
        <v>435</v>
      </c>
      <c r="C898" s="49" t="s">
        <v>473</v>
      </c>
      <c r="D898" s="50" t="s">
        <v>459</v>
      </c>
      <c r="E898" s="51" t="s">
        <v>303</v>
      </c>
      <c r="F898" s="55" t="s">
        <v>474</v>
      </c>
      <c r="G898" s="52" t="s">
        <v>475</v>
      </c>
      <c r="H898" s="52" t="s">
        <v>845</v>
      </c>
      <c r="I898" s="53" t="s">
        <v>314</v>
      </c>
      <c r="J898" s="53" t="s">
        <v>534</v>
      </c>
      <c r="K898" s="49" t="s">
        <v>213</v>
      </c>
      <c r="L898" s="49" t="s">
        <v>197</v>
      </c>
      <c r="M898" s="49" t="s">
        <v>197</v>
      </c>
      <c r="N898" s="49" t="s">
        <v>477</v>
      </c>
      <c r="O898" s="49" t="s">
        <v>478</v>
      </c>
      <c r="P898" s="54" t="s">
        <v>200</v>
      </c>
      <c r="Q898" s="49" t="s">
        <v>201</v>
      </c>
      <c r="R898" s="49" t="s">
        <v>217</v>
      </c>
    </row>
    <row r="899" spans="1:18">
      <c r="A899" s="49">
        <v>218</v>
      </c>
      <c r="B899" s="49" t="s">
        <v>435</v>
      </c>
      <c r="C899" s="49" t="s">
        <v>473</v>
      </c>
      <c r="D899" s="50" t="s">
        <v>459</v>
      </c>
      <c r="E899" s="51" t="s">
        <v>303</v>
      </c>
      <c r="F899" s="55" t="s">
        <v>474</v>
      </c>
      <c r="G899" s="52" t="s">
        <v>475</v>
      </c>
      <c r="H899" s="52" t="s">
        <v>845</v>
      </c>
      <c r="I899" s="53" t="s">
        <v>234</v>
      </c>
      <c r="J899" s="53" t="s">
        <v>768</v>
      </c>
      <c r="K899" s="49" t="s">
        <v>257</v>
      </c>
      <c r="L899" s="49" t="s">
        <v>197</v>
      </c>
      <c r="M899" s="49" t="s">
        <v>197</v>
      </c>
      <c r="N899" s="49" t="s">
        <v>477</v>
      </c>
      <c r="O899" s="49" t="s">
        <v>478</v>
      </c>
      <c r="P899" s="54" t="s">
        <v>200</v>
      </c>
      <c r="Q899" s="49" t="s">
        <v>201</v>
      </c>
      <c r="R899" s="49" t="s">
        <v>217</v>
      </c>
    </row>
    <row r="900" spans="1:18">
      <c r="A900" s="49">
        <v>219</v>
      </c>
      <c r="B900" s="49" t="s">
        <v>435</v>
      </c>
      <c r="C900" s="49" t="s">
        <v>445</v>
      </c>
      <c r="D900" s="50" t="s">
        <v>446</v>
      </c>
      <c r="E900" s="51" t="s">
        <v>231</v>
      </c>
      <c r="F900" s="55" t="s">
        <v>447</v>
      </c>
      <c r="G900" s="52" t="s">
        <v>924</v>
      </c>
      <c r="H900" s="52" t="s">
        <v>845</v>
      </c>
      <c r="I900" s="53" t="s">
        <v>234</v>
      </c>
      <c r="J900" s="53" t="s">
        <v>534</v>
      </c>
      <c r="K900" s="49" t="s">
        <v>255</v>
      </c>
      <c r="L900" s="49" t="s">
        <v>197</v>
      </c>
      <c r="M900" s="49" t="s">
        <v>197</v>
      </c>
      <c r="N900" s="49"/>
      <c r="O900" s="54" t="s">
        <v>710</v>
      </c>
      <c r="P900" s="54" t="s">
        <v>200</v>
      </c>
      <c r="Q900" s="49" t="s">
        <v>201</v>
      </c>
      <c r="R900" s="49" t="s">
        <v>217</v>
      </c>
    </row>
    <row r="901" spans="1:18">
      <c r="A901" s="49">
        <v>220</v>
      </c>
      <c r="B901" s="49" t="s">
        <v>435</v>
      </c>
      <c r="C901" s="49" t="s">
        <v>445</v>
      </c>
      <c r="D901" s="50" t="s">
        <v>446</v>
      </c>
      <c r="E901" s="51" t="s">
        <v>231</v>
      </c>
      <c r="F901" s="55" t="s">
        <v>447</v>
      </c>
      <c r="G901" s="52" t="s">
        <v>442</v>
      </c>
      <c r="H901" s="52" t="s">
        <v>845</v>
      </c>
      <c r="I901" s="53" t="s">
        <v>249</v>
      </c>
      <c r="J901" s="53" t="s">
        <v>582</v>
      </c>
      <c r="K901" s="49" t="s">
        <v>257</v>
      </c>
      <c r="L901" s="49" t="s">
        <v>197</v>
      </c>
      <c r="M901" s="49" t="s">
        <v>197</v>
      </c>
      <c r="N901" s="49"/>
      <c r="O901" s="54" t="s">
        <v>710</v>
      </c>
      <c r="P901" s="54" t="s">
        <v>200</v>
      </c>
      <c r="Q901" s="49" t="s">
        <v>201</v>
      </c>
      <c r="R901" s="49" t="s">
        <v>217</v>
      </c>
    </row>
    <row r="902" spans="1:18">
      <c r="A902" s="49">
        <v>221</v>
      </c>
      <c r="B902" s="49" t="s">
        <v>435</v>
      </c>
      <c r="C902" s="49" t="s">
        <v>445</v>
      </c>
      <c r="D902" s="50" t="s">
        <v>446</v>
      </c>
      <c r="E902" s="51" t="s">
        <v>231</v>
      </c>
      <c r="F902" s="55" t="s">
        <v>447</v>
      </c>
      <c r="G902" s="52" t="s">
        <v>925</v>
      </c>
      <c r="H902" s="52" t="s">
        <v>845</v>
      </c>
      <c r="I902" s="53" t="s">
        <v>380</v>
      </c>
      <c r="J902" s="53" t="s">
        <v>926</v>
      </c>
      <c r="K902" s="49" t="s">
        <v>276</v>
      </c>
      <c r="L902" s="49" t="s">
        <v>197</v>
      </c>
      <c r="M902" s="49" t="s">
        <v>197</v>
      </c>
      <c r="N902" s="49"/>
      <c r="O902" s="54" t="s">
        <v>710</v>
      </c>
      <c r="P902" s="54" t="s">
        <v>200</v>
      </c>
      <c r="Q902" s="49" t="s">
        <v>201</v>
      </c>
      <c r="R902" s="49" t="s">
        <v>217</v>
      </c>
    </row>
    <row r="903" spans="1:18">
      <c r="A903" s="49">
        <v>222</v>
      </c>
      <c r="B903" s="49" t="s">
        <v>435</v>
      </c>
      <c r="C903" s="49" t="s">
        <v>445</v>
      </c>
      <c r="D903" s="50" t="s">
        <v>446</v>
      </c>
      <c r="E903" s="51" t="s">
        <v>231</v>
      </c>
      <c r="F903" s="55" t="s">
        <v>447</v>
      </c>
      <c r="G903" s="52" t="s">
        <v>724</v>
      </c>
      <c r="H903" s="52" t="s">
        <v>845</v>
      </c>
      <c r="I903" s="53" t="s">
        <v>380</v>
      </c>
      <c r="J903" s="53" t="s">
        <v>388</v>
      </c>
      <c r="K903" s="49" t="s">
        <v>315</v>
      </c>
      <c r="L903" s="49" t="s">
        <v>197</v>
      </c>
      <c r="M903" s="49" t="s">
        <v>197</v>
      </c>
      <c r="N903" s="49"/>
      <c r="O903" s="54" t="s">
        <v>710</v>
      </c>
      <c r="P903" s="54" t="s">
        <v>200</v>
      </c>
      <c r="Q903" s="49" t="s">
        <v>201</v>
      </c>
      <c r="R903" s="49" t="s">
        <v>217</v>
      </c>
    </row>
    <row r="904" spans="1:18">
      <c r="A904" s="49">
        <v>223</v>
      </c>
      <c r="B904" s="49" t="s">
        <v>435</v>
      </c>
      <c r="C904" s="49" t="s">
        <v>445</v>
      </c>
      <c r="D904" s="50" t="s">
        <v>446</v>
      </c>
      <c r="E904" s="51" t="s">
        <v>231</v>
      </c>
      <c r="F904" s="55" t="s">
        <v>447</v>
      </c>
      <c r="G904" s="52" t="s">
        <v>636</v>
      </c>
      <c r="H904" s="52" t="s">
        <v>845</v>
      </c>
      <c r="I904" s="53" t="s">
        <v>252</v>
      </c>
      <c r="J904" s="53" t="s">
        <v>927</v>
      </c>
      <c r="K904" s="49" t="s">
        <v>276</v>
      </c>
      <c r="L904" s="49" t="s">
        <v>197</v>
      </c>
      <c r="M904" s="49" t="s">
        <v>197</v>
      </c>
      <c r="N904" s="49"/>
      <c r="O904" s="54" t="s">
        <v>710</v>
      </c>
      <c r="P904" s="54" t="s">
        <v>200</v>
      </c>
      <c r="Q904" s="49" t="s">
        <v>201</v>
      </c>
      <c r="R904" s="49" t="s">
        <v>217</v>
      </c>
    </row>
    <row r="905" spans="1:18">
      <c r="A905" s="49">
        <v>224</v>
      </c>
      <c r="B905" s="49" t="s">
        <v>435</v>
      </c>
      <c r="C905" s="49" t="s">
        <v>509</v>
      </c>
      <c r="D905" s="50" t="s">
        <v>510</v>
      </c>
      <c r="E905" s="51" t="s">
        <v>231</v>
      </c>
      <c r="F905" s="55" t="s">
        <v>511</v>
      </c>
      <c r="G905" s="52" t="s">
        <v>578</v>
      </c>
      <c r="H905" s="52" t="s">
        <v>845</v>
      </c>
      <c r="I905" s="53" t="s">
        <v>252</v>
      </c>
      <c r="J905" s="53" t="s">
        <v>259</v>
      </c>
      <c r="K905" s="49" t="s">
        <v>194</v>
      </c>
      <c r="L905" s="49" t="s">
        <v>197</v>
      </c>
      <c r="M905" s="49" t="s">
        <v>214</v>
      </c>
      <c r="N905" s="49" t="s">
        <v>440</v>
      </c>
      <c r="O905" s="49" t="s">
        <v>514</v>
      </c>
      <c r="P905" s="54" t="s">
        <v>200</v>
      </c>
      <c r="Q905" s="49" t="s">
        <v>201</v>
      </c>
      <c r="R905" s="49" t="s">
        <v>217</v>
      </c>
    </row>
    <row r="906" spans="1:18">
      <c r="A906" s="49">
        <v>225</v>
      </c>
      <c r="B906" s="49" t="s">
        <v>435</v>
      </c>
      <c r="C906" s="49" t="s">
        <v>436</v>
      </c>
      <c r="D906" s="50" t="s">
        <v>437</v>
      </c>
      <c r="E906" s="51" t="s">
        <v>231</v>
      </c>
      <c r="F906" s="55" t="s">
        <v>438</v>
      </c>
      <c r="G906" s="52" t="s">
        <v>442</v>
      </c>
      <c r="H906" s="52" t="s">
        <v>845</v>
      </c>
      <c r="I906" s="53" t="s">
        <v>362</v>
      </c>
      <c r="J906" s="53" t="s">
        <v>371</v>
      </c>
      <c r="K906" s="49" t="s">
        <v>257</v>
      </c>
      <c r="L906" s="49" t="s">
        <v>197</v>
      </c>
      <c r="M906" s="49" t="s">
        <v>197</v>
      </c>
      <c r="N906" s="49" t="s">
        <v>440</v>
      </c>
      <c r="O906" s="49" t="s">
        <v>441</v>
      </c>
      <c r="P906" s="54" t="s">
        <v>200</v>
      </c>
      <c r="Q906" s="49" t="s">
        <v>201</v>
      </c>
      <c r="R906" s="49" t="s">
        <v>217</v>
      </c>
    </row>
    <row r="907" spans="1:18">
      <c r="A907" s="49">
        <v>226</v>
      </c>
      <c r="B907" s="49" t="s">
        <v>435</v>
      </c>
      <c r="C907" s="49" t="s">
        <v>445</v>
      </c>
      <c r="D907" s="50" t="s">
        <v>446</v>
      </c>
      <c r="E907" s="51" t="s">
        <v>231</v>
      </c>
      <c r="F907" s="55" t="s">
        <v>447</v>
      </c>
      <c r="G907" s="52" t="s">
        <v>517</v>
      </c>
      <c r="H907" s="52" t="s">
        <v>845</v>
      </c>
      <c r="I907" s="53" t="s">
        <v>362</v>
      </c>
      <c r="J907" s="53" t="s">
        <v>650</v>
      </c>
      <c r="K907" s="49" t="s">
        <v>315</v>
      </c>
      <c r="L907" s="49" t="s">
        <v>197</v>
      </c>
      <c r="M907" s="49" t="s">
        <v>197</v>
      </c>
      <c r="N907" s="49"/>
      <c r="O907" s="54" t="s">
        <v>710</v>
      </c>
      <c r="P907" s="54" t="s">
        <v>200</v>
      </c>
      <c r="Q907" s="49" t="s">
        <v>201</v>
      </c>
      <c r="R907" s="49" t="s">
        <v>217</v>
      </c>
    </row>
    <row r="908" spans="1:18">
      <c r="A908" s="49">
        <v>227</v>
      </c>
      <c r="B908" s="49" t="s">
        <v>435</v>
      </c>
      <c r="C908" s="49" t="s">
        <v>445</v>
      </c>
      <c r="D908" s="50" t="s">
        <v>446</v>
      </c>
      <c r="E908" s="51" t="s">
        <v>231</v>
      </c>
      <c r="F908" s="55" t="s">
        <v>447</v>
      </c>
      <c r="G908" s="52" t="s">
        <v>489</v>
      </c>
      <c r="H908" s="52" t="s">
        <v>845</v>
      </c>
      <c r="I908" s="53" t="s">
        <v>362</v>
      </c>
      <c r="J908" s="53" t="s">
        <v>673</v>
      </c>
      <c r="K908" s="49" t="s">
        <v>255</v>
      </c>
      <c r="L908" s="49" t="s">
        <v>197</v>
      </c>
      <c r="M908" s="49" t="s">
        <v>197</v>
      </c>
      <c r="N908" s="49"/>
      <c r="O908" s="54" t="s">
        <v>710</v>
      </c>
      <c r="P908" s="54" t="s">
        <v>200</v>
      </c>
      <c r="Q908" s="49" t="s">
        <v>201</v>
      </c>
      <c r="R908" s="49" t="s">
        <v>744</v>
      </c>
    </row>
    <row r="909" spans="1:18">
      <c r="A909" s="49">
        <v>228</v>
      </c>
      <c r="B909" s="49" t="s">
        <v>435</v>
      </c>
      <c r="C909" s="49" t="s">
        <v>445</v>
      </c>
      <c r="D909" s="50" t="s">
        <v>446</v>
      </c>
      <c r="E909" s="51" t="s">
        <v>231</v>
      </c>
      <c r="F909" s="55" t="s">
        <v>447</v>
      </c>
      <c r="G909" s="52" t="s">
        <v>539</v>
      </c>
      <c r="H909" s="52" t="s">
        <v>845</v>
      </c>
      <c r="I909" s="53" t="s">
        <v>362</v>
      </c>
      <c r="J909" s="53" t="s">
        <v>905</v>
      </c>
      <c r="K909" s="49" t="s">
        <v>300</v>
      </c>
      <c r="L909" s="49" t="s">
        <v>197</v>
      </c>
      <c r="M909" s="49" t="s">
        <v>197</v>
      </c>
      <c r="N909" s="49"/>
      <c r="O909" s="54" t="s">
        <v>710</v>
      </c>
      <c r="P909" s="54" t="s">
        <v>200</v>
      </c>
      <c r="Q909" s="49" t="s">
        <v>201</v>
      </c>
      <c r="R909" s="49" t="s">
        <v>744</v>
      </c>
    </row>
    <row r="910" spans="1:18">
      <c r="A910" s="49">
        <v>229</v>
      </c>
      <c r="B910" s="49" t="s">
        <v>435</v>
      </c>
      <c r="C910" s="49" t="s">
        <v>589</v>
      </c>
      <c r="D910" s="50" t="s">
        <v>459</v>
      </c>
      <c r="E910" s="51" t="s">
        <v>241</v>
      </c>
      <c r="F910" s="55" t="s">
        <v>590</v>
      </c>
      <c r="G910" s="52" t="s">
        <v>591</v>
      </c>
      <c r="H910" s="52" t="s">
        <v>845</v>
      </c>
      <c r="I910" s="53" t="s">
        <v>204</v>
      </c>
      <c r="J910" s="53" t="s">
        <v>545</v>
      </c>
      <c r="K910" s="49" t="s">
        <v>213</v>
      </c>
      <c r="L910" s="49" t="s">
        <v>197</v>
      </c>
      <c r="M910" s="49" t="s">
        <v>197</v>
      </c>
      <c r="N910" s="49" t="s">
        <v>484</v>
      </c>
      <c r="O910" s="49" t="s">
        <v>593</v>
      </c>
      <c r="P910" s="54" t="s">
        <v>200</v>
      </c>
      <c r="Q910" s="49" t="s">
        <v>201</v>
      </c>
      <c r="R910" s="49" t="s">
        <v>217</v>
      </c>
    </row>
    <row r="911" spans="1:18">
      <c r="A911" s="49">
        <v>230</v>
      </c>
      <c r="B911" s="49" t="s">
        <v>435</v>
      </c>
      <c r="C911" s="49" t="s">
        <v>445</v>
      </c>
      <c r="D911" s="50" t="s">
        <v>446</v>
      </c>
      <c r="E911" s="51" t="s">
        <v>231</v>
      </c>
      <c r="F911" s="55" t="s">
        <v>447</v>
      </c>
      <c r="G911" s="52" t="s">
        <v>471</v>
      </c>
      <c r="H911" s="52" t="s">
        <v>845</v>
      </c>
      <c r="I911" s="53" t="s">
        <v>204</v>
      </c>
      <c r="J911" s="53" t="s">
        <v>657</v>
      </c>
      <c r="K911" s="49" t="s">
        <v>276</v>
      </c>
      <c r="L911" s="49" t="s">
        <v>197</v>
      </c>
      <c r="M911" s="49" t="s">
        <v>197</v>
      </c>
      <c r="N911" s="49"/>
      <c r="O911" s="54" t="s">
        <v>710</v>
      </c>
      <c r="P911" s="54" t="s">
        <v>200</v>
      </c>
      <c r="Q911" s="49" t="s">
        <v>201</v>
      </c>
      <c r="R911" s="49" t="s">
        <v>217</v>
      </c>
    </row>
    <row r="912" spans="1:18">
      <c r="A912" s="49">
        <v>231</v>
      </c>
      <c r="B912" s="49" t="s">
        <v>435</v>
      </c>
      <c r="C912" s="49" t="s">
        <v>499</v>
      </c>
      <c r="D912" s="50" t="s">
        <v>500</v>
      </c>
      <c r="E912" s="51" t="s">
        <v>231</v>
      </c>
      <c r="F912" s="55" t="s">
        <v>501</v>
      </c>
      <c r="G912" s="52" t="s">
        <v>604</v>
      </c>
      <c r="H912" s="52" t="s">
        <v>845</v>
      </c>
      <c r="I912" s="53" t="s">
        <v>255</v>
      </c>
      <c r="J912" s="53" t="s">
        <v>928</v>
      </c>
      <c r="K912" s="49" t="s">
        <v>295</v>
      </c>
      <c r="L912" s="49" t="s">
        <v>197</v>
      </c>
      <c r="M912" s="49" t="s">
        <v>197</v>
      </c>
      <c r="N912" s="49" t="s">
        <v>237</v>
      </c>
      <c r="O912" s="49" t="s">
        <v>504</v>
      </c>
      <c r="P912" s="54" t="s">
        <v>200</v>
      </c>
      <c r="Q912" s="49" t="s">
        <v>201</v>
      </c>
      <c r="R912" s="49" t="s">
        <v>217</v>
      </c>
    </row>
    <row r="913" spans="1:18">
      <c r="A913" s="49">
        <v>232</v>
      </c>
      <c r="B913" s="49" t="s">
        <v>435</v>
      </c>
      <c r="C913" s="49" t="s">
        <v>499</v>
      </c>
      <c r="D913" s="50" t="s">
        <v>500</v>
      </c>
      <c r="E913" s="51" t="s">
        <v>231</v>
      </c>
      <c r="F913" s="55" t="s">
        <v>501</v>
      </c>
      <c r="G913" s="52" t="s">
        <v>604</v>
      </c>
      <c r="H913" s="52" t="s">
        <v>845</v>
      </c>
      <c r="I913" s="53" t="s">
        <v>255</v>
      </c>
      <c r="J913" s="53" t="s">
        <v>374</v>
      </c>
      <c r="K913" s="49" t="s">
        <v>315</v>
      </c>
      <c r="L913" s="49" t="s">
        <v>197</v>
      </c>
      <c r="M913" s="49" t="s">
        <v>197</v>
      </c>
      <c r="N913" s="49" t="s">
        <v>237</v>
      </c>
      <c r="O913" s="49" t="s">
        <v>504</v>
      </c>
      <c r="P913" s="54" t="s">
        <v>200</v>
      </c>
      <c r="Q913" s="49" t="s">
        <v>201</v>
      </c>
      <c r="R913" s="49" t="s">
        <v>217</v>
      </c>
    </row>
    <row r="914" spans="1:18">
      <c r="A914" s="49">
        <v>233</v>
      </c>
      <c r="B914" s="49" t="s">
        <v>435</v>
      </c>
      <c r="C914" s="49" t="s">
        <v>445</v>
      </c>
      <c r="D914" s="50" t="s">
        <v>446</v>
      </c>
      <c r="E914" s="51" t="s">
        <v>231</v>
      </c>
      <c r="F914" s="55" t="s">
        <v>447</v>
      </c>
      <c r="G914" s="52" t="s">
        <v>906</v>
      </c>
      <c r="H914" s="52" t="s">
        <v>845</v>
      </c>
      <c r="I914" s="53" t="s">
        <v>258</v>
      </c>
      <c r="J914" s="53" t="s">
        <v>301</v>
      </c>
      <c r="K914" s="49" t="s">
        <v>307</v>
      </c>
      <c r="L914" s="49" t="s">
        <v>197</v>
      </c>
      <c r="M914" s="49" t="s">
        <v>197</v>
      </c>
      <c r="N914" s="49"/>
      <c r="O914" s="54" t="s">
        <v>710</v>
      </c>
      <c r="P914" s="54" t="s">
        <v>200</v>
      </c>
      <c r="Q914" s="49" t="s">
        <v>201</v>
      </c>
      <c r="R914" s="49" t="s">
        <v>217</v>
      </c>
    </row>
    <row r="915" spans="1:18">
      <c r="A915" s="49">
        <v>234</v>
      </c>
      <c r="B915" s="49" t="s">
        <v>435</v>
      </c>
      <c r="C915" s="49" t="s">
        <v>445</v>
      </c>
      <c r="D915" s="50" t="s">
        <v>446</v>
      </c>
      <c r="E915" s="51" t="s">
        <v>231</v>
      </c>
      <c r="F915" s="55" t="s">
        <v>447</v>
      </c>
      <c r="G915" s="52" t="s">
        <v>497</v>
      </c>
      <c r="H915" s="52" t="s">
        <v>845</v>
      </c>
      <c r="I915" s="53" t="s">
        <v>258</v>
      </c>
      <c r="J915" s="53" t="s">
        <v>766</v>
      </c>
      <c r="K915" s="49" t="s">
        <v>236</v>
      </c>
      <c r="L915" s="49" t="s">
        <v>197</v>
      </c>
      <c r="M915" s="49" t="s">
        <v>197</v>
      </c>
      <c r="N915" s="49"/>
      <c r="O915" s="54" t="s">
        <v>710</v>
      </c>
      <c r="P915" s="54" t="s">
        <v>200</v>
      </c>
      <c r="Q915" s="49" t="s">
        <v>201</v>
      </c>
      <c r="R915" s="49" t="s">
        <v>217</v>
      </c>
    </row>
    <row r="916" spans="1:18">
      <c r="A916" s="49">
        <v>235</v>
      </c>
      <c r="B916" s="49" t="s">
        <v>435</v>
      </c>
      <c r="C916" s="49" t="s">
        <v>509</v>
      </c>
      <c r="D916" s="50" t="s">
        <v>510</v>
      </c>
      <c r="E916" s="51" t="s">
        <v>231</v>
      </c>
      <c r="F916" s="55" t="s">
        <v>511</v>
      </c>
      <c r="G916" s="52" t="s">
        <v>532</v>
      </c>
      <c r="H916" s="52" t="s">
        <v>845</v>
      </c>
      <c r="I916" s="53" t="s">
        <v>276</v>
      </c>
      <c r="J916" s="53" t="s">
        <v>929</v>
      </c>
      <c r="K916" s="49" t="s">
        <v>367</v>
      </c>
      <c r="L916" s="49" t="s">
        <v>197</v>
      </c>
      <c r="M916" s="49" t="s">
        <v>197</v>
      </c>
      <c r="N916" s="49" t="s">
        <v>440</v>
      </c>
      <c r="O916" s="49" t="s">
        <v>514</v>
      </c>
      <c r="P916" s="54" t="s">
        <v>200</v>
      </c>
      <c r="Q916" s="49" t="s">
        <v>201</v>
      </c>
      <c r="R916" s="49" t="s">
        <v>217</v>
      </c>
    </row>
    <row r="917" spans="1:18">
      <c r="A917" s="49">
        <v>236</v>
      </c>
      <c r="B917" s="49" t="s">
        <v>435</v>
      </c>
      <c r="C917" s="49" t="s">
        <v>499</v>
      </c>
      <c r="D917" s="50" t="s">
        <v>500</v>
      </c>
      <c r="E917" s="51" t="s">
        <v>231</v>
      </c>
      <c r="F917" s="55" t="s">
        <v>501</v>
      </c>
      <c r="G917" s="52" t="s">
        <v>515</v>
      </c>
      <c r="H917" s="52" t="s">
        <v>845</v>
      </c>
      <c r="I917" s="53" t="s">
        <v>367</v>
      </c>
      <c r="J917" s="53" t="s">
        <v>371</v>
      </c>
      <c r="K917" s="49" t="s">
        <v>245</v>
      </c>
      <c r="L917" s="49" t="s">
        <v>197</v>
      </c>
      <c r="M917" s="49" t="s">
        <v>197</v>
      </c>
      <c r="N917" s="49" t="s">
        <v>237</v>
      </c>
      <c r="O917" s="49" t="s">
        <v>504</v>
      </c>
      <c r="P917" s="54" t="s">
        <v>200</v>
      </c>
      <c r="Q917" s="49" t="s">
        <v>201</v>
      </c>
      <c r="R917" s="49" t="s">
        <v>217</v>
      </c>
    </row>
    <row r="918" spans="1:18">
      <c r="A918" s="49">
        <v>237</v>
      </c>
      <c r="B918" s="49" t="s">
        <v>435</v>
      </c>
      <c r="C918" s="49" t="s">
        <v>445</v>
      </c>
      <c r="D918" s="50" t="s">
        <v>446</v>
      </c>
      <c r="E918" s="51" t="s">
        <v>231</v>
      </c>
      <c r="F918" s="55" t="s">
        <v>447</v>
      </c>
      <c r="G918" s="52" t="s">
        <v>554</v>
      </c>
      <c r="H918" s="52" t="s">
        <v>845</v>
      </c>
      <c r="I918" s="53" t="s">
        <v>367</v>
      </c>
      <c r="J918" s="53" t="s">
        <v>641</v>
      </c>
      <c r="K918" s="49" t="s">
        <v>260</v>
      </c>
      <c r="L918" s="49" t="s">
        <v>197</v>
      </c>
      <c r="M918" s="49" t="s">
        <v>214</v>
      </c>
      <c r="N918" s="49"/>
      <c r="O918" s="54" t="s">
        <v>710</v>
      </c>
      <c r="P918" s="54" t="s">
        <v>200</v>
      </c>
      <c r="Q918" s="49" t="s">
        <v>201</v>
      </c>
      <c r="R918" s="49" t="s">
        <v>217</v>
      </c>
    </row>
    <row r="919" spans="1:18">
      <c r="A919" s="49">
        <v>238</v>
      </c>
      <c r="B919" s="49" t="s">
        <v>435</v>
      </c>
      <c r="C919" s="49" t="s">
        <v>509</v>
      </c>
      <c r="D919" s="50" t="s">
        <v>510</v>
      </c>
      <c r="E919" s="51" t="s">
        <v>231</v>
      </c>
      <c r="F919" s="55" t="s">
        <v>511</v>
      </c>
      <c r="G919" s="52" t="s">
        <v>602</v>
      </c>
      <c r="H919" s="52" t="s">
        <v>845</v>
      </c>
      <c r="I919" s="53" t="s">
        <v>367</v>
      </c>
      <c r="J919" s="53" t="s">
        <v>878</v>
      </c>
      <c r="K919" s="49" t="s">
        <v>260</v>
      </c>
      <c r="L919" s="49" t="s">
        <v>197</v>
      </c>
      <c r="M919" s="49" t="s">
        <v>197</v>
      </c>
      <c r="N919" s="49" t="s">
        <v>440</v>
      </c>
      <c r="O919" s="49" t="s">
        <v>514</v>
      </c>
      <c r="P919" s="54" t="s">
        <v>200</v>
      </c>
      <c r="Q919" s="49" t="s">
        <v>201</v>
      </c>
      <c r="R919" s="49" t="s">
        <v>217</v>
      </c>
    </row>
    <row r="920" spans="1:18">
      <c r="A920" s="49">
        <v>239</v>
      </c>
      <c r="B920" s="49" t="s">
        <v>435</v>
      </c>
      <c r="C920" s="49" t="s">
        <v>509</v>
      </c>
      <c r="D920" s="50" t="s">
        <v>510</v>
      </c>
      <c r="E920" s="51" t="s">
        <v>231</v>
      </c>
      <c r="F920" s="55" t="s">
        <v>511</v>
      </c>
      <c r="G920" s="52" t="s">
        <v>532</v>
      </c>
      <c r="H920" s="52" t="s">
        <v>845</v>
      </c>
      <c r="I920" s="53" t="s">
        <v>260</v>
      </c>
      <c r="J920" s="53" t="s">
        <v>725</v>
      </c>
      <c r="K920" s="49" t="s">
        <v>300</v>
      </c>
      <c r="L920" s="49" t="s">
        <v>197</v>
      </c>
      <c r="M920" s="49" t="s">
        <v>197</v>
      </c>
      <c r="N920" s="49" t="s">
        <v>440</v>
      </c>
      <c r="O920" s="49" t="s">
        <v>514</v>
      </c>
      <c r="P920" s="54" t="s">
        <v>200</v>
      </c>
      <c r="Q920" s="49" t="s">
        <v>201</v>
      </c>
      <c r="R920" s="49" t="s">
        <v>217</v>
      </c>
    </row>
    <row r="921" spans="1:18">
      <c r="A921" s="49">
        <v>240</v>
      </c>
      <c r="B921" s="49" t="s">
        <v>435</v>
      </c>
      <c r="C921" s="49" t="s">
        <v>445</v>
      </c>
      <c r="D921" s="50" t="s">
        <v>446</v>
      </c>
      <c r="E921" s="51" t="s">
        <v>231</v>
      </c>
      <c r="F921" s="55" t="s">
        <v>447</v>
      </c>
      <c r="G921" s="52" t="s">
        <v>527</v>
      </c>
      <c r="H921" s="52" t="s">
        <v>845</v>
      </c>
      <c r="I921" s="53" t="s">
        <v>260</v>
      </c>
      <c r="J921" s="53" t="s">
        <v>301</v>
      </c>
      <c r="K921" s="49" t="s">
        <v>300</v>
      </c>
      <c r="L921" s="49" t="s">
        <v>197</v>
      </c>
      <c r="M921" s="49" t="s">
        <v>197</v>
      </c>
      <c r="N921" s="49"/>
      <c r="O921" s="54" t="s">
        <v>710</v>
      </c>
      <c r="P921" s="54" t="s">
        <v>200</v>
      </c>
      <c r="Q921" s="49" t="s">
        <v>228</v>
      </c>
      <c r="R921" s="54" t="s">
        <v>200</v>
      </c>
    </row>
    <row r="922" spans="1:18">
      <c r="A922" s="49">
        <v>241</v>
      </c>
      <c r="B922" s="49" t="s">
        <v>435</v>
      </c>
      <c r="C922" s="49" t="s">
        <v>445</v>
      </c>
      <c r="D922" s="50" t="s">
        <v>446</v>
      </c>
      <c r="E922" s="51" t="s">
        <v>231</v>
      </c>
      <c r="F922" s="55" t="s">
        <v>447</v>
      </c>
      <c r="G922" s="52" t="s">
        <v>489</v>
      </c>
      <c r="H922" s="52" t="s">
        <v>845</v>
      </c>
      <c r="I922" s="53" t="s">
        <v>300</v>
      </c>
      <c r="J922" s="53" t="s">
        <v>930</v>
      </c>
      <c r="K922" s="49" t="s">
        <v>276</v>
      </c>
      <c r="L922" s="49" t="s">
        <v>197</v>
      </c>
      <c r="M922" s="49" t="s">
        <v>197</v>
      </c>
      <c r="N922" s="49"/>
      <c r="O922" s="54" t="s">
        <v>710</v>
      </c>
      <c r="P922" s="54" t="s">
        <v>200</v>
      </c>
      <c r="Q922" s="49" t="s">
        <v>201</v>
      </c>
      <c r="R922" s="49" t="s">
        <v>217</v>
      </c>
    </row>
    <row r="923" spans="1:18">
      <c r="A923" s="49">
        <v>242</v>
      </c>
      <c r="B923" s="49" t="s">
        <v>435</v>
      </c>
      <c r="C923" s="49" t="s">
        <v>445</v>
      </c>
      <c r="D923" s="50" t="s">
        <v>446</v>
      </c>
      <c r="E923" s="51" t="s">
        <v>231</v>
      </c>
      <c r="F923" s="55" t="s">
        <v>447</v>
      </c>
      <c r="G923" s="52" t="s">
        <v>931</v>
      </c>
      <c r="H923" s="52" t="s">
        <v>845</v>
      </c>
      <c r="I923" s="53" t="s">
        <v>194</v>
      </c>
      <c r="J923" s="53" t="s">
        <v>299</v>
      </c>
      <c r="K923" s="49" t="s">
        <v>300</v>
      </c>
      <c r="L923" s="49" t="s">
        <v>197</v>
      </c>
      <c r="M923" s="49" t="s">
        <v>197</v>
      </c>
      <c r="N923" s="49"/>
      <c r="O923" s="54" t="s">
        <v>710</v>
      </c>
      <c r="P923" s="54" t="s">
        <v>200</v>
      </c>
      <c r="Q923" s="49" t="s">
        <v>201</v>
      </c>
      <c r="R923" s="49" t="s">
        <v>217</v>
      </c>
    </row>
    <row r="924" spans="1:18">
      <c r="A924" s="49">
        <v>243</v>
      </c>
      <c r="B924" s="49" t="s">
        <v>435</v>
      </c>
      <c r="C924" s="49" t="s">
        <v>491</v>
      </c>
      <c r="D924" s="50" t="s">
        <v>459</v>
      </c>
      <c r="E924" s="51" t="s">
        <v>262</v>
      </c>
      <c r="F924" s="55" t="s">
        <v>492</v>
      </c>
      <c r="G924" s="52" t="s">
        <v>869</v>
      </c>
      <c r="H924" s="52" t="s">
        <v>845</v>
      </c>
      <c r="I924" s="53" t="s">
        <v>194</v>
      </c>
      <c r="J924" s="53" t="s">
        <v>726</v>
      </c>
      <c r="K924" s="49" t="s">
        <v>257</v>
      </c>
      <c r="L924" s="49" t="s">
        <v>197</v>
      </c>
      <c r="M924" s="49" t="s">
        <v>197</v>
      </c>
      <c r="N924" s="49" t="s">
        <v>477</v>
      </c>
      <c r="O924" s="49" t="s">
        <v>495</v>
      </c>
      <c r="P924" s="54" t="s">
        <v>200</v>
      </c>
      <c r="Q924" s="49" t="s">
        <v>201</v>
      </c>
      <c r="R924" s="49" t="s">
        <v>217</v>
      </c>
    </row>
    <row r="925" spans="1:18">
      <c r="A925" s="49">
        <v>244</v>
      </c>
      <c r="B925" s="49" t="s">
        <v>435</v>
      </c>
      <c r="C925" s="49" t="s">
        <v>445</v>
      </c>
      <c r="D925" s="50" t="s">
        <v>446</v>
      </c>
      <c r="E925" s="51" t="s">
        <v>231</v>
      </c>
      <c r="F925" s="55" t="s">
        <v>447</v>
      </c>
      <c r="G925" s="52" t="s">
        <v>517</v>
      </c>
      <c r="H925" s="52" t="s">
        <v>845</v>
      </c>
      <c r="I925" s="53" t="s">
        <v>194</v>
      </c>
      <c r="J925" s="53" t="s">
        <v>932</v>
      </c>
      <c r="K925" s="49" t="s">
        <v>276</v>
      </c>
      <c r="L925" s="49" t="s">
        <v>197</v>
      </c>
      <c r="M925" s="49" t="s">
        <v>197</v>
      </c>
      <c r="N925" s="49"/>
      <c r="O925" s="54" t="s">
        <v>710</v>
      </c>
      <c r="P925" s="54" t="s">
        <v>200</v>
      </c>
      <c r="Q925" s="49" t="s">
        <v>201</v>
      </c>
      <c r="R925" s="49" t="s">
        <v>217</v>
      </c>
    </row>
    <row r="926" spans="1:18">
      <c r="A926" s="49">
        <v>245</v>
      </c>
      <c r="B926" s="49" t="s">
        <v>435</v>
      </c>
      <c r="C926" s="49" t="s">
        <v>445</v>
      </c>
      <c r="D926" s="50" t="s">
        <v>446</v>
      </c>
      <c r="E926" s="51" t="s">
        <v>231</v>
      </c>
      <c r="F926" s="55" t="s">
        <v>447</v>
      </c>
      <c r="G926" s="52" t="s">
        <v>517</v>
      </c>
      <c r="H926" s="52" t="s">
        <v>845</v>
      </c>
      <c r="I926" s="53" t="s">
        <v>353</v>
      </c>
      <c r="J926" s="53" t="s">
        <v>650</v>
      </c>
      <c r="K926" s="49" t="s">
        <v>276</v>
      </c>
      <c r="L926" s="49" t="s">
        <v>197</v>
      </c>
      <c r="M926" s="49" t="s">
        <v>214</v>
      </c>
      <c r="N926" s="49"/>
      <c r="O926" s="54" t="s">
        <v>710</v>
      </c>
      <c r="P926" s="54" t="s">
        <v>200</v>
      </c>
      <c r="Q926" s="49" t="s">
        <v>201</v>
      </c>
      <c r="R926" s="49" t="s">
        <v>217</v>
      </c>
    </row>
    <row r="927" spans="1:18">
      <c r="A927" s="49">
        <v>246</v>
      </c>
      <c r="B927" s="49" t="s">
        <v>435</v>
      </c>
      <c r="C927" s="49" t="s">
        <v>445</v>
      </c>
      <c r="D927" s="50" t="s">
        <v>446</v>
      </c>
      <c r="E927" s="51" t="s">
        <v>231</v>
      </c>
      <c r="F927" s="55" t="s">
        <v>447</v>
      </c>
      <c r="G927" s="52" t="s">
        <v>527</v>
      </c>
      <c r="H927" s="52" t="s">
        <v>845</v>
      </c>
      <c r="I927" s="53" t="s">
        <v>267</v>
      </c>
      <c r="J927" s="53" t="s">
        <v>641</v>
      </c>
      <c r="K927" s="49" t="s">
        <v>194</v>
      </c>
      <c r="L927" s="49" t="s">
        <v>197</v>
      </c>
      <c r="M927" s="49" t="s">
        <v>197</v>
      </c>
      <c r="N927" s="49"/>
      <c r="O927" s="54" t="s">
        <v>710</v>
      </c>
      <c r="P927" s="54" t="s">
        <v>200</v>
      </c>
      <c r="Q927" s="49" t="s">
        <v>201</v>
      </c>
      <c r="R927" s="49" t="s">
        <v>217</v>
      </c>
    </row>
    <row r="928" spans="1:18">
      <c r="A928" s="49">
        <v>247</v>
      </c>
      <c r="B928" s="49" t="s">
        <v>435</v>
      </c>
      <c r="C928" s="49" t="s">
        <v>436</v>
      </c>
      <c r="D928" s="50" t="s">
        <v>437</v>
      </c>
      <c r="E928" s="51" t="s">
        <v>231</v>
      </c>
      <c r="F928" s="55" t="s">
        <v>438</v>
      </c>
      <c r="G928" s="52" t="s">
        <v>439</v>
      </c>
      <c r="H928" s="52" t="s">
        <v>845</v>
      </c>
      <c r="I928" s="53" t="s">
        <v>267</v>
      </c>
      <c r="J928" s="53" t="s">
        <v>476</v>
      </c>
      <c r="K928" s="49" t="s">
        <v>245</v>
      </c>
      <c r="L928" s="49" t="s">
        <v>197</v>
      </c>
      <c r="M928" s="49" t="s">
        <v>197</v>
      </c>
      <c r="N928" s="49" t="s">
        <v>440</v>
      </c>
      <c r="O928" s="49" t="s">
        <v>441</v>
      </c>
      <c r="P928" s="54" t="s">
        <v>200</v>
      </c>
      <c r="Q928" s="49" t="s">
        <v>201</v>
      </c>
      <c r="R928" s="49" t="s">
        <v>217</v>
      </c>
    </row>
    <row r="929" spans="1:18">
      <c r="A929" s="49">
        <v>248</v>
      </c>
      <c r="B929" s="49" t="s">
        <v>435</v>
      </c>
      <c r="C929" s="49" t="s">
        <v>445</v>
      </c>
      <c r="D929" s="50" t="s">
        <v>446</v>
      </c>
      <c r="E929" s="51" t="s">
        <v>231</v>
      </c>
      <c r="F929" s="55" t="s">
        <v>447</v>
      </c>
      <c r="G929" s="52" t="s">
        <v>517</v>
      </c>
      <c r="H929" s="52" t="s">
        <v>845</v>
      </c>
      <c r="I929" s="53" t="s">
        <v>354</v>
      </c>
      <c r="J929" s="53" t="s">
        <v>673</v>
      </c>
      <c r="K929" s="49" t="s">
        <v>257</v>
      </c>
      <c r="L929" s="49" t="s">
        <v>197</v>
      </c>
      <c r="M929" s="49" t="s">
        <v>197</v>
      </c>
      <c r="N929" s="49"/>
      <c r="O929" s="54" t="s">
        <v>710</v>
      </c>
      <c r="P929" s="54" t="s">
        <v>200</v>
      </c>
      <c r="Q929" s="49" t="s">
        <v>201</v>
      </c>
      <c r="R929" s="49" t="s">
        <v>217</v>
      </c>
    </row>
    <row r="930" spans="1:18">
      <c r="A930" s="49">
        <v>249</v>
      </c>
      <c r="B930" s="49" t="s">
        <v>435</v>
      </c>
      <c r="C930" s="49" t="s">
        <v>509</v>
      </c>
      <c r="D930" s="50" t="s">
        <v>510</v>
      </c>
      <c r="E930" s="51" t="s">
        <v>231</v>
      </c>
      <c r="F930" s="55" t="s">
        <v>511</v>
      </c>
      <c r="G930" s="52" t="s">
        <v>578</v>
      </c>
      <c r="H930" s="52" t="s">
        <v>845</v>
      </c>
      <c r="I930" s="53" t="s">
        <v>354</v>
      </c>
      <c r="J930" s="53" t="s">
        <v>259</v>
      </c>
      <c r="K930" s="49" t="s">
        <v>300</v>
      </c>
      <c r="L930" s="49" t="s">
        <v>197</v>
      </c>
      <c r="M930" s="49" t="s">
        <v>214</v>
      </c>
      <c r="N930" s="49" t="s">
        <v>440</v>
      </c>
      <c r="O930" s="49" t="s">
        <v>514</v>
      </c>
      <c r="P930" s="54" t="s">
        <v>200</v>
      </c>
      <c r="Q930" s="49" t="s">
        <v>201</v>
      </c>
      <c r="R930" s="49" t="s">
        <v>217</v>
      </c>
    </row>
    <row r="931" spans="1:18">
      <c r="A931" s="49">
        <v>250</v>
      </c>
      <c r="B931" s="49" t="s">
        <v>435</v>
      </c>
      <c r="C931" s="49" t="s">
        <v>445</v>
      </c>
      <c r="D931" s="50" t="s">
        <v>446</v>
      </c>
      <c r="E931" s="51" t="s">
        <v>231</v>
      </c>
      <c r="F931" s="55" t="s">
        <v>447</v>
      </c>
      <c r="G931" s="52" t="s">
        <v>632</v>
      </c>
      <c r="H931" s="52" t="s">
        <v>845</v>
      </c>
      <c r="I931" s="53" t="s">
        <v>544</v>
      </c>
      <c r="J931" s="53" t="s">
        <v>301</v>
      </c>
      <c r="K931" s="49" t="s">
        <v>300</v>
      </c>
      <c r="L931" s="49" t="s">
        <v>197</v>
      </c>
      <c r="M931" s="49" t="s">
        <v>214</v>
      </c>
      <c r="N931" s="49"/>
      <c r="O931" s="54" t="s">
        <v>710</v>
      </c>
      <c r="P931" s="54" t="s">
        <v>200</v>
      </c>
      <c r="Q931" s="49" t="s">
        <v>201</v>
      </c>
      <c r="R931" s="49" t="s">
        <v>217</v>
      </c>
    </row>
    <row r="932" spans="1:18">
      <c r="A932" s="49">
        <v>251</v>
      </c>
      <c r="B932" s="49" t="s">
        <v>435</v>
      </c>
      <c r="C932" s="49" t="s">
        <v>445</v>
      </c>
      <c r="D932" s="50" t="s">
        <v>446</v>
      </c>
      <c r="E932" s="51" t="s">
        <v>231</v>
      </c>
      <c r="F932" s="55" t="s">
        <v>447</v>
      </c>
      <c r="G932" s="52" t="s">
        <v>755</v>
      </c>
      <c r="H932" s="52" t="s">
        <v>845</v>
      </c>
      <c r="I932" s="53" t="s">
        <v>544</v>
      </c>
      <c r="J932" s="53" t="s">
        <v>933</v>
      </c>
      <c r="K932" s="49" t="s">
        <v>245</v>
      </c>
      <c r="L932" s="49" t="s">
        <v>197</v>
      </c>
      <c r="M932" s="49" t="s">
        <v>197</v>
      </c>
      <c r="N932" s="49"/>
      <c r="O932" s="54" t="s">
        <v>710</v>
      </c>
      <c r="P932" s="54" t="s">
        <v>200</v>
      </c>
      <c r="Q932" s="49" t="s">
        <v>201</v>
      </c>
      <c r="R932" s="49" t="s">
        <v>217</v>
      </c>
    </row>
    <row r="933" spans="1:18">
      <c r="A933" s="49">
        <v>252</v>
      </c>
      <c r="B933" s="49" t="s">
        <v>435</v>
      </c>
      <c r="C933" s="49" t="s">
        <v>436</v>
      </c>
      <c r="D933" s="50" t="s">
        <v>437</v>
      </c>
      <c r="E933" s="51" t="s">
        <v>231</v>
      </c>
      <c r="F933" s="55" t="s">
        <v>438</v>
      </c>
      <c r="G933" s="52" t="s">
        <v>507</v>
      </c>
      <c r="H933" s="52" t="s">
        <v>845</v>
      </c>
      <c r="I933" s="53" t="s">
        <v>544</v>
      </c>
      <c r="J933" s="53" t="s">
        <v>508</v>
      </c>
      <c r="K933" s="49" t="s">
        <v>300</v>
      </c>
      <c r="L933" s="49" t="s">
        <v>197</v>
      </c>
      <c r="M933" s="49" t="s">
        <v>197</v>
      </c>
      <c r="N933" s="49" t="s">
        <v>440</v>
      </c>
      <c r="O933" s="49" t="s">
        <v>441</v>
      </c>
      <c r="P933" s="54" t="s">
        <v>200</v>
      </c>
      <c r="Q933" s="49" t="s">
        <v>201</v>
      </c>
      <c r="R933" s="49" t="s">
        <v>217</v>
      </c>
    </row>
    <row r="934" spans="1:18">
      <c r="A934" s="49">
        <v>253</v>
      </c>
      <c r="B934" s="49" t="s">
        <v>435</v>
      </c>
      <c r="C934" s="49" t="s">
        <v>445</v>
      </c>
      <c r="D934" s="50" t="s">
        <v>446</v>
      </c>
      <c r="E934" s="51" t="s">
        <v>231</v>
      </c>
      <c r="F934" s="55" t="s">
        <v>447</v>
      </c>
      <c r="G934" s="52" t="s">
        <v>754</v>
      </c>
      <c r="H934" s="52" t="s">
        <v>845</v>
      </c>
      <c r="I934" s="53" t="s">
        <v>289</v>
      </c>
      <c r="J934" s="53" t="s">
        <v>865</v>
      </c>
      <c r="K934" s="54" t="s">
        <v>260</v>
      </c>
      <c r="L934" s="49" t="s">
        <v>197</v>
      </c>
      <c r="M934" s="49" t="s">
        <v>197</v>
      </c>
      <c r="N934" s="49"/>
      <c r="O934" s="54" t="s">
        <v>710</v>
      </c>
      <c r="P934" s="54" t="s">
        <v>200</v>
      </c>
      <c r="Q934" s="49" t="s">
        <v>201</v>
      </c>
      <c r="R934" s="49" t="s">
        <v>217</v>
      </c>
    </row>
    <row r="935" spans="1:18">
      <c r="A935" s="49">
        <v>254</v>
      </c>
      <c r="B935" s="49" t="s">
        <v>435</v>
      </c>
      <c r="C935" s="49" t="s">
        <v>499</v>
      </c>
      <c r="D935" s="50" t="s">
        <v>500</v>
      </c>
      <c r="E935" s="51" t="s">
        <v>231</v>
      </c>
      <c r="F935" s="55" t="s">
        <v>501</v>
      </c>
      <c r="G935" s="52" t="s">
        <v>515</v>
      </c>
      <c r="H935" s="52" t="s">
        <v>845</v>
      </c>
      <c r="I935" s="53" t="s">
        <v>298</v>
      </c>
      <c r="J935" s="53" t="s">
        <v>299</v>
      </c>
      <c r="K935" s="49" t="s">
        <v>245</v>
      </c>
      <c r="L935" s="49" t="s">
        <v>197</v>
      </c>
      <c r="M935" s="49" t="s">
        <v>197</v>
      </c>
      <c r="N935" s="49" t="s">
        <v>237</v>
      </c>
      <c r="O935" s="49" t="s">
        <v>504</v>
      </c>
      <c r="P935" s="54" t="s">
        <v>200</v>
      </c>
      <c r="Q935" s="49" t="s">
        <v>201</v>
      </c>
      <c r="R935" s="49" t="s">
        <v>217</v>
      </c>
    </row>
    <row r="936" spans="1:18">
      <c r="A936" s="49">
        <v>255</v>
      </c>
      <c r="B936" s="49" t="s">
        <v>435</v>
      </c>
      <c r="C936" s="49" t="s">
        <v>548</v>
      </c>
      <c r="D936" s="50" t="s">
        <v>459</v>
      </c>
      <c r="E936" s="51" t="s">
        <v>231</v>
      </c>
      <c r="F936" s="55" t="s">
        <v>549</v>
      </c>
      <c r="G936" s="52" t="s">
        <v>588</v>
      </c>
      <c r="H936" s="52" t="s">
        <v>845</v>
      </c>
      <c r="I936" s="53" t="s">
        <v>298</v>
      </c>
      <c r="J936" s="53" t="s">
        <v>553</v>
      </c>
      <c r="K936" s="49" t="s">
        <v>194</v>
      </c>
      <c r="L936" s="49" t="s">
        <v>197</v>
      </c>
      <c r="M936" s="49" t="s">
        <v>197</v>
      </c>
      <c r="N936" s="49" t="s">
        <v>477</v>
      </c>
      <c r="O936" s="49" t="s">
        <v>551</v>
      </c>
      <c r="P936" s="54" t="s">
        <v>200</v>
      </c>
      <c r="Q936" s="49" t="s">
        <v>201</v>
      </c>
      <c r="R936" s="49" t="s">
        <v>217</v>
      </c>
    </row>
    <row r="937" spans="1:18">
      <c r="A937" s="49">
        <v>256</v>
      </c>
      <c r="B937" s="49" t="s">
        <v>435</v>
      </c>
      <c r="C937" s="49" t="s">
        <v>499</v>
      </c>
      <c r="D937" s="50" t="s">
        <v>500</v>
      </c>
      <c r="E937" s="51" t="s">
        <v>231</v>
      </c>
      <c r="F937" s="55" t="s">
        <v>501</v>
      </c>
      <c r="G937" s="52" t="s">
        <v>686</v>
      </c>
      <c r="H937" s="52" t="s">
        <v>845</v>
      </c>
      <c r="I937" s="53" t="s">
        <v>298</v>
      </c>
      <c r="J937" s="53" t="s">
        <v>920</v>
      </c>
      <c r="K937" s="49" t="s">
        <v>295</v>
      </c>
      <c r="L937" s="49" t="s">
        <v>197</v>
      </c>
      <c r="M937" s="49" t="s">
        <v>197</v>
      </c>
      <c r="N937" s="49" t="s">
        <v>237</v>
      </c>
      <c r="O937" s="49" t="s">
        <v>504</v>
      </c>
      <c r="P937" s="54" t="s">
        <v>200</v>
      </c>
      <c r="Q937" s="49" t="s">
        <v>201</v>
      </c>
      <c r="R937" s="49" t="s">
        <v>217</v>
      </c>
    </row>
    <row r="938" spans="1:18">
      <c r="A938" s="49">
        <v>257</v>
      </c>
      <c r="B938" s="49" t="s">
        <v>435</v>
      </c>
      <c r="C938" s="49" t="s">
        <v>589</v>
      </c>
      <c r="D938" s="50" t="s">
        <v>459</v>
      </c>
      <c r="E938" s="51" t="s">
        <v>241</v>
      </c>
      <c r="F938" s="55" t="s">
        <v>590</v>
      </c>
      <c r="G938" s="52" t="s">
        <v>591</v>
      </c>
      <c r="H938" s="52" t="s">
        <v>846</v>
      </c>
      <c r="I938" s="53" t="s">
        <v>274</v>
      </c>
      <c r="J938" s="53" t="s">
        <v>545</v>
      </c>
      <c r="K938" s="49" t="s">
        <v>295</v>
      </c>
      <c r="L938" s="49" t="s">
        <v>197</v>
      </c>
      <c r="M938" s="49" t="s">
        <v>197</v>
      </c>
      <c r="N938" s="49" t="s">
        <v>484</v>
      </c>
      <c r="O938" s="49" t="s">
        <v>593</v>
      </c>
      <c r="P938" s="54" t="s">
        <v>200</v>
      </c>
      <c r="Q938" s="49" t="s">
        <v>201</v>
      </c>
      <c r="R938" s="49" t="s">
        <v>217</v>
      </c>
    </row>
    <row r="939" spans="1:18">
      <c r="A939" s="49">
        <v>258</v>
      </c>
      <c r="B939" s="49" t="s">
        <v>435</v>
      </c>
      <c r="C939" s="49" t="s">
        <v>499</v>
      </c>
      <c r="D939" s="50" t="s">
        <v>500</v>
      </c>
      <c r="E939" s="51" t="s">
        <v>231</v>
      </c>
      <c r="F939" s="55" t="s">
        <v>501</v>
      </c>
      <c r="G939" s="52" t="s">
        <v>515</v>
      </c>
      <c r="H939" s="52" t="s">
        <v>846</v>
      </c>
      <c r="I939" s="53" t="s">
        <v>357</v>
      </c>
      <c r="J939" s="53" t="s">
        <v>934</v>
      </c>
      <c r="K939" s="54" t="s">
        <v>288</v>
      </c>
      <c r="L939" s="49" t="s">
        <v>197</v>
      </c>
      <c r="M939" s="49" t="s">
        <v>197</v>
      </c>
      <c r="N939" s="49" t="s">
        <v>237</v>
      </c>
      <c r="O939" s="49" t="s">
        <v>504</v>
      </c>
      <c r="P939" s="54" t="s">
        <v>200</v>
      </c>
      <c r="Q939" s="49" t="s">
        <v>228</v>
      </c>
      <c r="R939" s="54" t="s">
        <v>200</v>
      </c>
    </row>
    <row r="940" spans="1:18">
      <c r="A940" s="49">
        <v>259</v>
      </c>
      <c r="B940" s="49" t="s">
        <v>435</v>
      </c>
      <c r="C940" s="49" t="s">
        <v>499</v>
      </c>
      <c r="D940" s="50" t="s">
        <v>500</v>
      </c>
      <c r="E940" s="51" t="s">
        <v>231</v>
      </c>
      <c r="F940" s="55" t="s">
        <v>501</v>
      </c>
      <c r="G940" s="52" t="s">
        <v>559</v>
      </c>
      <c r="H940" s="52" t="s">
        <v>846</v>
      </c>
      <c r="I940" s="53" t="s">
        <v>357</v>
      </c>
      <c r="J940" s="53" t="s">
        <v>926</v>
      </c>
      <c r="K940" s="49" t="s">
        <v>196</v>
      </c>
      <c r="L940" s="49" t="s">
        <v>214</v>
      </c>
      <c r="M940" s="49" t="s">
        <v>197</v>
      </c>
      <c r="N940" s="49" t="s">
        <v>237</v>
      </c>
      <c r="O940" s="49" t="s">
        <v>504</v>
      </c>
      <c r="P940" s="54" t="s">
        <v>200</v>
      </c>
      <c r="Q940" s="49" t="s">
        <v>228</v>
      </c>
      <c r="R940" s="54" t="s">
        <v>200</v>
      </c>
    </row>
    <row r="941" spans="1:18">
      <c r="A941" s="49">
        <v>260</v>
      </c>
      <c r="B941" s="49" t="s">
        <v>435</v>
      </c>
      <c r="C941" s="49" t="s">
        <v>445</v>
      </c>
      <c r="D941" s="50" t="s">
        <v>446</v>
      </c>
      <c r="E941" s="51" t="s">
        <v>231</v>
      </c>
      <c r="F941" s="55" t="s">
        <v>447</v>
      </c>
      <c r="G941" s="52" t="s">
        <v>489</v>
      </c>
      <c r="H941" s="52" t="s">
        <v>846</v>
      </c>
      <c r="I941" s="53" t="s">
        <v>314</v>
      </c>
      <c r="J941" s="53" t="s">
        <v>673</v>
      </c>
      <c r="K941" s="49" t="s">
        <v>194</v>
      </c>
      <c r="L941" s="49" t="s">
        <v>197</v>
      </c>
      <c r="M941" s="49" t="s">
        <v>197</v>
      </c>
      <c r="N941" s="49"/>
      <c r="O941" s="54" t="s">
        <v>710</v>
      </c>
      <c r="P941" s="54" t="s">
        <v>200</v>
      </c>
      <c r="Q941" s="49" t="s">
        <v>201</v>
      </c>
      <c r="R941" s="49" t="s">
        <v>217</v>
      </c>
    </row>
    <row r="942" spans="1:18">
      <c r="A942" s="49">
        <v>261</v>
      </c>
      <c r="B942" s="49" t="s">
        <v>435</v>
      </c>
      <c r="C942" s="49" t="s">
        <v>451</v>
      </c>
      <c r="D942" s="50" t="s">
        <v>452</v>
      </c>
      <c r="E942" s="51" t="s">
        <v>280</v>
      </c>
      <c r="F942" s="55" t="s">
        <v>453</v>
      </c>
      <c r="G942" s="52" t="s">
        <v>454</v>
      </c>
      <c r="H942" s="52" t="s">
        <v>846</v>
      </c>
      <c r="I942" s="53" t="s">
        <v>314</v>
      </c>
      <c r="J942" s="53" t="s">
        <v>259</v>
      </c>
      <c r="K942" s="49" t="s">
        <v>315</v>
      </c>
      <c r="L942" s="49" t="s">
        <v>197</v>
      </c>
      <c r="M942" s="49" t="s">
        <v>197</v>
      </c>
      <c r="N942" s="49" t="s">
        <v>456</v>
      </c>
      <c r="O942" s="49" t="s">
        <v>457</v>
      </c>
      <c r="P942" s="54" t="s">
        <v>200</v>
      </c>
      <c r="Q942" s="49" t="s">
        <v>201</v>
      </c>
      <c r="R942" s="49" t="s">
        <v>217</v>
      </c>
    </row>
    <row r="943" spans="1:18">
      <c r="A943" s="49">
        <v>262</v>
      </c>
      <c r="B943" s="49" t="s">
        <v>435</v>
      </c>
      <c r="C943" s="49" t="s">
        <v>445</v>
      </c>
      <c r="D943" s="50" t="s">
        <v>446</v>
      </c>
      <c r="E943" s="51" t="s">
        <v>231</v>
      </c>
      <c r="F943" s="55" t="s">
        <v>447</v>
      </c>
      <c r="G943" s="52" t="s">
        <v>517</v>
      </c>
      <c r="H943" s="52" t="s">
        <v>846</v>
      </c>
      <c r="I943" s="53" t="s">
        <v>314</v>
      </c>
      <c r="J943" s="53" t="s">
        <v>596</v>
      </c>
      <c r="K943" s="49" t="s">
        <v>295</v>
      </c>
      <c r="L943" s="49" t="s">
        <v>214</v>
      </c>
      <c r="M943" s="49" t="s">
        <v>197</v>
      </c>
      <c r="N943" s="49"/>
      <c r="O943" s="54" t="s">
        <v>710</v>
      </c>
      <c r="P943" s="54" t="s">
        <v>200</v>
      </c>
      <c r="Q943" s="49" t="s">
        <v>201</v>
      </c>
      <c r="R943" s="49" t="s">
        <v>217</v>
      </c>
    </row>
    <row r="944" spans="1:18">
      <c r="A944" s="49">
        <v>263</v>
      </c>
      <c r="B944" s="49" t="s">
        <v>435</v>
      </c>
      <c r="C944" s="49" t="s">
        <v>445</v>
      </c>
      <c r="D944" s="50" t="s">
        <v>446</v>
      </c>
      <c r="E944" s="51" t="s">
        <v>231</v>
      </c>
      <c r="F944" s="55" t="s">
        <v>447</v>
      </c>
      <c r="G944" s="52" t="s">
        <v>471</v>
      </c>
      <c r="H944" s="52" t="s">
        <v>846</v>
      </c>
      <c r="I944" s="53" t="s">
        <v>314</v>
      </c>
      <c r="J944" s="53" t="s">
        <v>472</v>
      </c>
      <c r="K944" s="49" t="s">
        <v>245</v>
      </c>
      <c r="L944" s="49" t="s">
        <v>197</v>
      </c>
      <c r="M944" s="49" t="s">
        <v>197</v>
      </c>
      <c r="N944" s="49"/>
      <c r="O944" s="54" t="s">
        <v>710</v>
      </c>
      <c r="P944" s="54" t="s">
        <v>200</v>
      </c>
      <c r="Q944" s="49" t="s">
        <v>201</v>
      </c>
      <c r="R944" s="49" t="s">
        <v>217</v>
      </c>
    </row>
    <row r="945" spans="1:18">
      <c r="A945" s="49">
        <v>264</v>
      </c>
      <c r="B945" s="49" t="s">
        <v>435</v>
      </c>
      <c r="C945" s="49" t="s">
        <v>509</v>
      </c>
      <c r="D945" s="50" t="s">
        <v>510</v>
      </c>
      <c r="E945" s="51" t="s">
        <v>231</v>
      </c>
      <c r="F945" s="55" t="s">
        <v>511</v>
      </c>
      <c r="G945" s="52" t="s">
        <v>442</v>
      </c>
      <c r="H945" s="52" t="s">
        <v>846</v>
      </c>
      <c r="I945" s="53" t="s">
        <v>314</v>
      </c>
      <c r="J945" s="53" t="s">
        <v>646</v>
      </c>
      <c r="K945" s="49" t="s">
        <v>315</v>
      </c>
      <c r="L945" s="49" t="s">
        <v>197</v>
      </c>
      <c r="M945" s="49" t="s">
        <v>197</v>
      </c>
      <c r="N945" s="49" t="s">
        <v>440</v>
      </c>
      <c r="O945" s="49" t="s">
        <v>514</v>
      </c>
      <c r="P945" s="54" t="s">
        <v>200</v>
      </c>
      <c r="Q945" s="49" t="s">
        <v>201</v>
      </c>
      <c r="R945" s="49" t="s">
        <v>217</v>
      </c>
    </row>
    <row r="946" spans="1:18">
      <c r="A946" s="49">
        <v>265</v>
      </c>
      <c r="B946" s="49" t="s">
        <v>435</v>
      </c>
      <c r="C946" s="49" t="s">
        <v>445</v>
      </c>
      <c r="D946" s="50" t="s">
        <v>446</v>
      </c>
      <c r="E946" s="51" t="s">
        <v>231</v>
      </c>
      <c r="F946" s="55" t="s">
        <v>447</v>
      </c>
      <c r="G946" s="52" t="s">
        <v>527</v>
      </c>
      <c r="H946" s="52" t="s">
        <v>846</v>
      </c>
      <c r="I946" s="53" t="s">
        <v>249</v>
      </c>
      <c r="J946" s="53" t="s">
        <v>641</v>
      </c>
      <c r="K946" s="54" t="s">
        <v>194</v>
      </c>
      <c r="L946" s="49" t="s">
        <v>197</v>
      </c>
      <c r="M946" s="49" t="s">
        <v>197</v>
      </c>
      <c r="N946" s="49"/>
      <c r="O946" s="54" t="s">
        <v>710</v>
      </c>
      <c r="P946" s="54" t="s">
        <v>935</v>
      </c>
      <c r="Q946" s="49" t="s">
        <v>201</v>
      </c>
      <c r="R946" s="49" t="s">
        <v>217</v>
      </c>
    </row>
    <row r="947" spans="1:18">
      <c r="A947" s="49">
        <v>266</v>
      </c>
      <c r="B947" s="49" t="s">
        <v>435</v>
      </c>
      <c r="C947" s="49" t="s">
        <v>436</v>
      </c>
      <c r="D947" s="50" t="s">
        <v>437</v>
      </c>
      <c r="E947" s="51" t="s">
        <v>231</v>
      </c>
      <c r="F947" s="55" t="s">
        <v>438</v>
      </c>
      <c r="G947" s="52" t="s">
        <v>507</v>
      </c>
      <c r="H947" s="52" t="s">
        <v>846</v>
      </c>
      <c r="I947" s="53" t="s">
        <v>249</v>
      </c>
      <c r="J947" s="53" t="s">
        <v>508</v>
      </c>
      <c r="K947" s="49" t="s">
        <v>300</v>
      </c>
      <c r="L947" s="49" t="s">
        <v>197</v>
      </c>
      <c r="M947" s="49" t="s">
        <v>197</v>
      </c>
      <c r="N947" s="49" t="s">
        <v>440</v>
      </c>
      <c r="O947" s="49" t="s">
        <v>441</v>
      </c>
      <c r="P947" s="54" t="s">
        <v>200</v>
      </c>
      <c r="Q947" s="49" t="s">
        <v>201</v>
      </c>
      <c r="R947" s="49" t="s">
        <v>217</v>
      </c>
    </row>
    <row r="948" spans="1:18">
      <c r="A948" s="49">
        <v>267</v>
      </c>
      <c r="B948" s="49" t="s">
        <v>435</v>
      </c>
      <c r="C948" s="49" t="s">
        <v>499</v>
      </c>
      <c r="D948" s="50" t="s">
        <v>500</v>
      </c>
      <c r="E948" s="51" t="s">
        <v>231</v>
      </c>
      <c r="F948" s="55" t="s">
        <v>501</v>
      </c>
      <c r="G948" s="52" t="s">
        <v>711</v>
      </c>
      <c r="H948" s="52" t="s">
        <v>846</v>
      </c>
      <c r="I948" s="53" t="s">
        <v>252</v>
      </c>
      <c r="J948" s="53" t="s">
        <v>936</v>
      </c>
      <c r="K948" s="49" t="s">
        <v>367</v>
      </c>
      <c r="L948" s="49" t="s">
        <v>197</v>
      </c>
      <c r="M948" s="49" t="s">
        <v>197</v>
      </c>
      <c r="N948" s="49" t="s">
        <v>237</v>
      </c>
      <c r="O948" s="49" t="s">
        <v>504</v>
      </c>
      <c r="P948" s="54" t="s">
        <v>200</v>
      </c>
      <c r="Q948" s="49" t="s">
        <v>201</v>
      </c>
      <c r="R948" s="49" t="s">
        <v>217</v>
      </c>
    </row>
    <row r="949" spans="1:18">
      <c r="A949" s="49">
        <v>268</v>
      </c>
      <c r="B949" s="49" t="s">
        <v>435</v>
      </c>
      <c r="C949" s="49" t="s">
        <v>445</v>
      </c>
      <c r="D949" s="50" t="s">
        <v>446</v>
      </c>
      <c r="E949" s="51" t="s">
        <v>231</v>
      </c>
      <c r="F949" s="55" t="s">
        <v>447</v>
      </c>
      <c r="G949" s="52" t="s">
        <v>554</v>
      </c>
      <c r="H949" s="52" t="s">
        <v>846</v>
      </c>
      <c r="I949" s="53" t="s">
        <v>252</v>
      </c>
      <c r="J949" s="53" t="s">
        <v>526</v>
      </c>
      <c r="K949" s="49" t="s">
        <v>194</v>
      </c>
      <c r="L949" s="49" t="s">
        <v>197</v>
      </c>
      <c r="M949" s="49" t="s">
        <v>197</v>
      </c>
      <c r="N949" s="49"/>
      <c r="O949" s="54" t="s">
        <v>710</v>
      </c>
      <c r="P949" s="54" t="s">
        <v>200</v>
      </c>
      <c r="Q949" s="49" t="s">
        <v>228</v>
      </c>
      <c r="R949" s="54" t="s">
        <v>200</v>
      </c>
    </row>
    <row r="950" spans="1:18">
      <c r="A950" s="49">
        <v>269</v>
      </c>
      <c r="B950" s="49" t="s">
        <v>435</v>
      </c>
      <c r="C950" s="49" t="s">
        <v>473</v>
      </c>
      <c r="D950" s="50" t="s">
        <v>459</v>
      </c>
      <c r="E950" s="51" t="s">
        <v>303</v>
      </c>
      <c r="F950" s="55" t="s">
        <v>474</v>
      </c>
      <c r="G950" s="52" t="s">
        <v>475</v>
      </c>
      <c r="H950" s="52" t="s">
        <v>846</v>
      </c>
      <c r="I950" s="53" t="s">
        <v>362</v>
      </c>
      <c r="J950" s="53" t="s">
        <v>415</v>
      </c>
      <c r="K950" s="49" t="s">
        <v>194</v>
      </c>
      <c r="L950" s="49" t="s">
        <v>197</v>
      </c>
      <c r="M950" s="49" t="s">
        <v>197</v>
      </c>
      <c r="N950" s="49" t="s">
        <v>477</v>
      </c>
      <c r="O950" s="49" t="s">
        <v>478</v>
      </c>
      <c r="P950" s="54" t="s">
        <v>200</v>
      </c>
      <c r="Q950" s="49" t="s">
        <v>201</v>
      </c>
      <c r="R950" s="49" t="s">
        <v>217</v>
      </c>
    </row>
    <row r="951" spans="1:18">
      <c r="A951" s="49">
        <v>270</v>
      </c>
      <c r="B951" s="49" t="s">
        <v>435</v>
      </c>
      <c r="C951" s="49" t="s">
        <v>445</v>
      </c>
      <c r="D951" s="50" t="s">
        <v>446</v>
      </c>
      <c r="E951" s="51" t="s">
        <v>231</v>
      </c>
      <c r="F951" s="55" t="s">
        <v>447</v>
      </c>
      <c r="G951" s="52" t="s">
        <v>689</v>
      </c>
      <c r="H951" s="52" t="s">
        <v>846</v>
      </c>
      <c r="I951" s="53" t="s">
        <v>255</v>
      </c>
      <c r="J951" s="53" t="s">
        <v>937</v>
      </c>
      <c r="K951" s="49" t="s">
        <v>196</v>
      </c>
      <c r="L951" s="49" t="s">
        <v>197</v>
      </c>
      <c r="M951" s="49" t="s">
        <v>197</v>
      </c>
      <c r="N951" s="49"/>
      <c r="O951" s="54" t="s">
        <v>710</v>
      </c>
      <c r="P951" s="54" t="s">
        <v>200</v>
      </c>
      <c r="Q951" s="49" t="s">
        <v>201</v>
      </c>
      <c r="R951" s="49" t="s">
        <v>217</v>
      </c>
    </row>
    <row r="952" spans="1:18">
      <c r="A952" s="49">
        <v>271</v>
      </c>
      <c r="B952" s="49" t="s">
        <v>435</v>
      </c>
      <c r="C952" s="49" t="s">
        <v>499</v>
      </c>
      <c r="D952" s="50" t="s">
        <v>500</v>
      </c>
      <c r="E952" s="51" t="s">
        <v>231</v>
      </c>
      <c r="F952" s="55" t="s">
        <v>501</v>
      </c>
      <c r="G952" s="52" t="s">
        <v>521</v>
      </c>
      <c r="H952" s="52" t="s">
        <v>846</v>
      </c>
      <c r="I952" s="53" t="s">
        <v>255</v>
      </c>
      <c r="J952" s="53" t="s">
        <v>614</v>
      </c>
      <c r="K952" s="49" t="s">
        <v>213</v>
      </c>
      <c r="L952" s="49" t="s">
        <v>197</v>
      </c>
      <c r="M952" s="49" t="s">
        <v>197</v>
      </c>
      <c r="N952" s="49" t="s">
        <v>237</v>
      </c>
      <c r="O952" s="49" t="s">
        <v>504</v>
      </c>
      <c r="P952" s="54" t="s">
        <v>200</v>
      </c>
      <c r="Q952" s="49" t="s">
        <v>201</v>
      </c>
      <c r="R952" s="49" t="s">
        <v>217</v>
      </c>
    </row>
    <row r="953" spans="1:18">
      <c r="A953" s="49">
        <v>272</v>
      </c>
      <c r="B953" s="49" t="s">
        <v>435</v>
      </c>
      <c r="C953" s="49" t="s">
        <v>445</v>
      </c>
      <c r="D953" s="50" t="s">
        <v>446</v>
      </c>
      <c r="E953" s="51" t="s">
        <v>231</v>
      </c>
      <c r="F953" s="55" t="s">
        <v>447</v>
      </c>
      <c r="G953" s="52" t="s">
        <v>925</v>
      </c>
      <c r="H953" s="52" t="s">
        <v>846</v>
      </c>
      <c r="I953" s="53" t="s">
        <v>258</v>
      </c>
      <c r="J953" s="53" t="s">
        <v>513</v>
      </c>
      <c r="K953" s="49" t="s">
        <v>196</v>
      </c>
      <c r="L953" s="49" t="s">
        <v>197</v>
      </c>
      <c r="M953" s="49" t="s">
        <v>197</v>
      </c>
      <c r="N953" s="49"/>
      <c r="O953" s="54" t="s">
        <v>710</v>
      </c>
      <c r="P953" s="54" t="s">
        <v>200</v>
      </c>
      <c r="Q953" s="49" t="s">
        <v>201</v>
      </c>
      <c r="R953" s="49" t="s">
        <v>217</v>
      </c>
    </row>
    <row r="954" spans="1:18">
      <c r="A954" s="49">
        <v>273</v>
      </c>
      <c r="B954" s="49" t="s">
        <v>435</v>
      </c>
      <c r="C954" s="49" t="s">
        <v>445</v>
      </c>
      <c r="D954" s="50" t="s">
        <v>446</v>
      </c>
      <c r="E954" s="51" t="s">
        <v>231</v>
      </c>
      <c r="F954" s="55" t="s">
        <v>447</v>
      </c>
      <c r="G954" s="52" t="s">
        <v>489</v>
      </c>
      <c r="H954" s="52" t="s">
        <v>846</v>
      </c>
      <c r="I954" s="53" t="s">
        <v>258</v>
      </c>
      <c r="J954" s="53" t="s">
        <v>596</v>
      </c>
      <c r="K954" s="49" t="s">
        <v>260</v>
      </c>
      <c r="L954" s="49" t="s">
        <v>197</v>
      </c>
      <c r="M954" s="49" t="s">
        <v>197</v>
      </c>
      <c r="N954" s="49"/>
      <c r="O954" s="54" t="s">
        <v>710</v>
      </c>
      <c r="P954" s="54" t="s">
        <v>200</v>
      </c>
      <c r="Q954" s="49" t="s">
        <v>201</v>
      </c>
      <c r="R954" s="49" t="s">
        <v>217</v>
      </c>
    </row>
    <row r="955" spans="1:18">
      <c r="A955" s="49">
        <v>274</v>
      </c>
      <c r="B955" s="49" t="s">
        <v>435</v>
      </c>
      <c r="C955" s="49" t="s">
        <v>445</v>
      </c>
      <c r="D955" s="50" t="s">
        <v>446</v>
      </c>
      <c r="E955" s="51" t="s">
        <v>231</v>
      </c>
      <c r="F955" s="55" t="s">
        <v>447</v>
      </c>
      <c r="G955" s="52" t="s">
        <v>554</v>
      </c>
      <c r="H955" s="52" t="s">
        <v>846</v>
      </c>
      <c r="I955" s="53" t="s">
        <v>367</v>
      </c>
      <c r="J955" s="53" t="s">
        <v>575</v>
      </c>
      <c r="K955" s="49" t="s">
        <v>367</v>
      </c>
      <c r="L955" s="49" t="s">
        <v>197</v>
      </c>
      <c r="M955" s="49" t="s">
        <v>197</v>
      </c>
      <c r="N955" s="49"/>
      <c r="O955" s="54" t="s">
        <v>710</v>
      </c>
      <c r="P955" s="54" t="s">
        <v>200</v>
      </c>
      <c r="Q955" s="49" t="s">
        <v>201</v>
      </c>
      <c r="R955" s="49" t="s">
        <v>217</v>
      </c>
    </row>
    <row r="956" spans="1:18">
      <c r="A956" s="49">
        <v>275</v>
      </c>
      <c r="B956" s="49" t="s">
        <v>435</v>
      </c>
      <c r="C956" s="49" t="s">
        <v>548</v>
      </c>
      <c r="D956" s="50" t="s">
        <v>459</v>
      </c>
      <c r="E956" s="51" t="s">
        <v>231</v>
      </c>
      <c r="F956" s="55" t="s">
        <v>549</v>
      </c>
      <c r="G956" s="52" t="s">
        <v>588</v>
      </c>
      <c r="H956" s="52" t="s">
        <v>846</v>
      </c>
      <c r="I956" s="53" t="s">
        <v>367</v>
      </c>
      <c r="J956" s="53" t="s">
        <v>244</v>
      </c>
      <c r="K956" s="54" t="s">
        <v>194</v>
      </c>
      <c r="L956" s="49" t="s">
        <v>197</v>
      </c>
      <c r="M956" s="49" t="s">
        <v>197</v>
      </c>
      <c r="N956" s="49" t="s">
        <v>477</v>
      </c>
      <c r="O956" s="49" t="s">
        <v>551</v>
      </c>
      <c r="P956" s="54" t="s">
        <v>200</v>
      </c>
      <c r="Q956" s="49" t="s">
        <v>201</v>
      </c>
      <c r="R956" s="49" t="s">
        <v>217</v>
      </c>
    </row>
    <row r="957" spans="1:18">
      <c r="A957" s="49">
        <v>276</v>
      </c>
      <c r="B957" s="49" t="s">
        <v>435</v>
      </c>
      <c r="C957" s="49" t="s">
        <v>445</v>
      </c>
      <c r="D957" s="50" t="s">
        <v>446</v>
      </c>
      <c r="E957" s="51" t="s">
        <v>231</v>
      </c>
      <c r="F957" s="55" t="s">
        <v>447</v>
      </c>
      <c r="G957" s="52" t="s">
        <v>527</v>
      </c>
      <c r="H957" s="52" t="s">
        <v>846</v>
      </c>
      <c r="I957" s="53" t="s">
        <v>300</v>
      </c>
      <c r="J957" s="53" t="s">
        <v>623</v>
      </c>
      <c r="K957" s="49" t="s">
        <v>367</v>
      </c>
      <c r="L957" s="49" t="s">
        <v>197</v>
      </c>
      <c r="M957" s="49" t="s">
        <v>197</v>
      </c>
      <c r="N957" s="49"/>
      <c r="O957" s="54" t="s">
        <v>710</v>
      </c>
      <c r="P957" s="54" t="s">
        <v>200</v>
      </c>
      <c r="Q957" s="49" t="s">
        <v>201</v>
      </c>
      <c r="R957" s="49" t="s">
        <v>217</v>
      </c>
    </row>
    <row r="958" spans="1:18">
      <c r="A958" s="49">
        <v>277</v>
      </c>
      <c r="B958" s="49" t="s">
        <v>435</v>
      </c>
      <c r="C958" s="49" t="s">
        <v>445</v>
      </c>
      <c r="D958" s="50" t="s">
        <v>446</v>
      </c>
      <c r="E958" s="51" t="s">
        <v>231</v>
      </c>
      <c r="F958" s="55" t="s">
        <v>447</v>
      </c>
      <c r="G958" s="52" t="s">
        <v>489</v>
      </c>
      <c r="H958" s="52" t="s">
        <v>846</v>
      </c>
      <c r="I958" s="53" t="s">
        <v>300</v>
      </c>
      <c r="J958" s="53" t="s">
        <v>938</v>
      </c>
      <c r="K958" s="54" t="s">
        <v>258</v>
      </c>
      <c r="L958" s="49" t="s">
        <v>197</v>
      </c>
      <c r="M958" s="49" t="s">
        <v>197</v>
      </c>
      <c r="N958" s="49"/>
      <c r="O958" s="54" t="s">
        <v>710</v>
      </c>
      <c r="P958" s="54" t="s">
        <v>200</v>
      </c>
      <c r="Q958" s="49" t="s">
        <v>228</v>
      </c>
      <c r="R958" s="54" t="s">
        <v>200</v>
      </c>
    </row>
    <row r="959" spans="1:18">
      <c r="A959" s="49">
        <v>278</v>
      </c>
      <c r="B959" s="49" t="s">
        <v>435</v>
      </c>
      <c r="C959" s="49" t="s">
        <v>479</v>
      </c>
      <c r="D959" s="50" t="s">
        <v>480</v>
      </c>
      <c r="E959" s="51" t="s">
        <v>241</v>
      </c>
      <c r="F959" s="55" t="s">
        <v>481</v>
      </c>
      <c r="G959" s="52" t="s">
        <v>519</v>
      </c>
      <c r="H959" s="52" t="s">
        <v>846</v>
      </c>
      <c r="I959" s="53" t="s">
        <v>194</v>
      </c>
      <c r="J959" s="53" t="s">
        <v>939</v>
      </c>
      <c r="K959" s="49" t="s">
        <v>295</v>
      </c>
      <c r="L959" s="49" t="s">
        <v>197</v>
      </c>
      <c r="M959" s="49" t="s">
        <v>214</v>
      </c>
      <c r="N959" s="49" t="s">
        <v>484</v>
      </c>
      <c r="O959" s="49" t="s">
        <v>485</v>
      </c>
      <c r="P959" s="54" t="s">
        <v>200</v>
      </c>
      <c r="Q959" s="49" t="s">
        <v>201</v>
      </c>
      <c r="R959" s="49" t="s">
        <v>217</v>
      </c>
    </row>
    <row r="960" spans="1:18">
      <c r="A960" s="49">
        <v>279</v>
      </c>
      <c r="B960" s="49" t="s">
        <v>435</v>
      </c>
      <c r="C960" s="49" t="s">
        <v>479</v>
      </c>
      <c r="D960" s="50" t="s">
        <v>480</v>
      </c>
      <c r="E960" s="51" t="s">
        <v>241</v>
      </c>
      <c r="F960" s="55" t="s">
        <v>481</v>
      </c>
      <c r="G960" s="52" t="s">
        <v>519</v>
      </c>
      <c r="H960" s="52" t="s">
        <v>846</v>
      </c>
      <c r="I960" s="53" t="s">
        <v>194</v>
      </c>
      <c r="J960" s="53" t="s">
        <v>533</v>
      </c>
      <c r="K960" s="49" t="s">
        <v>295</v>
      </c>
      <c r="L960" s="49" t="s">
        <v>197</v>
      </c>
      <c r="M960" s="49" t="s">
        <v>214</v>
      </c>
      <c r="N960" s="49" t="s">
        <v>484</v>
      </c>
      <c r="O960" s="49" t="s">
        <v>485</v>
      </c>
      <c r="P960" s="54" t="s">
        <v>200</v>
      </c>
      <c r="Q960" s="49" t="s">
        <v>201</v>
      </c>
      <c r="R960" s="49" t="s">
        <v>217</v>
      </c>
    </row>
    <row r="961" spans="1:18">
      <c r="A961" s="49">
        <v>280</v>
      </c>
      <c r="B961" s="49" t="s">
        <v>435</v>
      </c>
      <c r="C961" s="49" t="s">
        <v>445</v>
      </c>
      <c r="D961" s="50" t="s">
        <v>446</v>
      </c>
      <c r="E961" s="51" t="s">
        <v>231</v>
      </c>
      <c r="F961" s="55" t="s">
        <v>447</v>
      </c>
      <c r="G961" s="52" t="s">
        <v>497</v>
      </c>
      <c r="H961" s="52" t="s">
        <v>846</v>
      </c>
      <c r="I961" s="53" t="s">
        <v>194</v>
      </c>
      <c r="J961" s="53" t="s">
        <v>371</v>
      </c>
      <c r="K961" s="49" t="s">
        <v>276</v>
      </c>
      <c r="L961" s="49" t="s">
        <v>197</v>
      </c>
      <c r="M961" s="49" t="s">
        <v>197</v>
      </c>
      <c r="N961" s="49"/>
      <c r="O961" s="54" t="s">
        <v>710</v>
      </c>
      <c r="P961" s="54" t="s">
        <v>200</v>
      </c>
      <c r="Q961" s="49" t="s">
        <v>201</v>
      </c>
      <c r="R961" s="49" t="s">
        <v>217</v>
      </c>
    </row>
    <row r="962" spans="1:18">
      <c r="A962" s="49">
        <v>281</v>
      </c>
      <c r="B962" s="49" t="s">
        <v>435</v>
      </c>
      <c r="C962" s="49" t="s">
        <v>467</v>
      </c>
      <c r="D962" s="50" t="s">
        <v>459</v>
      </c>
      <c r="E962" s="51" t="s">
        <v>280</v>
      </c>
      <c r="F962" s="55" t="s">
        <v>468</v>
      </c>
      <c r="G962" s="52" t="s">
        <v>654</v>
      </c>
      <c r="H962" s="52" t="s">
        <v>846</v>
      </c>
      <c r="I962" s="53" t="s">
        <v>353</v>
      </c>
      <c r="J962" s="53" t="s">
        <v>259</v>
      </c>
      <c r="K962" s="49" t="s">
        <v>315</v>
      </c>
      <c r="L962" s="49" t="s">
        <v>197</v>
      </c>
      <c r="M962" s="49" t="s">
        <v>197</v>
      </c>
      <c r="N962" s="49" t="s">
        <v>456</v>
      </c>
      <c r="O962" s="49" t="s">
        <v>470</v>
      </c>
      <c r="P962" s="54" t="s">
        <v>200</v>
      </c>
      <c r="Q962" s="49" t="s">
        <v>201</v>
      </c>
      <c r="R962" s="49" t="s">
        <v>217</v>
      </c>
    </row>
    <row r="963" spans="1:18">
      <c r="A963" s="49">
        <v>282</v>
      </c>
      <c r="B963" s="49" t="s">
        <v>435</v>
      </c>
      <c r="C963" s="49" t="s">
        <v>499</v>
      </c>
      <c r="D963" s="50" t="s">
        <v>500</v>
      </c>
      <c r="E963" s="51" t="s">
        <v>231</v>
      </c>
      <c r="F963" s="55" t="s">
        <v>501</v>
      </c>
      <c r="G963" s="52" t="s">
        <v>521</v>
      </c>
      <c r="H963" s="52" t="s">
        <v>846</v>
      </c>
      <c r="I963" s="53" t="s">
        <v>331</v>
      </c>
      <c r="J963" s="53" t="s">
        <v>940</v>
      </c>
      <c r="K963" s="49" t="s">
        <v>307</v>
      </c>
      <c r="L963" s="49" t="s">
        <v>197</v>
      </c>
      <c r="M963" s="49" t="s">
        <v>197</v>
      </c>
      <c r="N963" s="49" t="s">
        <v>237</v>
      </c>
      <c r="O963" s="49" t="s">
        <v>504</v>
      </c>
      <c r="P963" s="54" t="s">
        <v>200</v>
      </c>
      <c r="Q963" s="49" t="s">
        <v>201</v>
      </c>
      <c r="R963" s="49" t="s">
        <v>217</v>
      </c>
    </row>
    <row r="964" spans="1:18">
      <c r="A964" s="49">
        <v>283</v>
      </c>
      <c r="B964" s="49" t="s">
        <v>435</v>
      </c>
      <c r="C964" s="49" t="s">
        <v>499</v>
      </c>
      <c r="D964" s="50" t="s">
        <v>500</v>
      </c>
      <c r="E964" s="51" t="s">
        <v>231</v>
      </c>
      <c r="F964" s="55" t="s">
        <v>501</v>
      </c>
      <c r="G964" s="52" t="s">
        <v>521</v>
      </c>
      <c r="H964" s="52" t="s">
        <v>846</v>
      </c>
      <c r="I964" s="53" t="s">
        <v>270</v>
      </c>
      <c r="J964" s="53" t="s">
        <v>795</v>
      </c>
      <c r="K964" s="49" t="s">
        <v>213</v>
      </c>
      <c r="L964" s="49" t="s">
        <v>197</v>
      </c>
      <c r="M964" s="49" t="s">
        <v>197</v>
      </c>
      <c r="N964" s="49" t="s">
        <v>237</v>
      </c>
      <c r="O964" s="49" t="s">
        <v>504</v>
      </c>
      <c r="P964" s="54" t="s">
        <v>200</v>
      </c>
      <c r="Q964" s="49" t="s">
        <v>201</v>
      </c>
      <c r="R964" s="49" t="s">
        <v>217</v>
      </c>
    </row>
    <row r="965" spans="1:18">
      <c r="A965" s="49">
        <v>284</v>
      </c>
      <c r="B965" s="49" t="s">
        <v>435</v>
      </c>
      <c r="C965" s="49" t="s">
        <v>509</v>
      </c>
      <c r="D965" s="50" t="s">
        <v>510</v>
      </c>
      <c r="E965" s="51" t="s">
        <v>231</v>
      </c>
      <c r="F965" s="55" t="s">
        <v>511</v>
      </c>
      <c r="G965" s="52" t="s">
        <v>563</v>
      </c>
      <c r="H965" s="52" t="s">
        <v>846</v>
      </c>
      <c r="I965" s="53" t="s">
        <v>211</v>
      </c>
      <c r="J965" s="53" t="s">
        <v>905</v>
      </c>
      <c r="K965" s="54" t="s">
        <v>213</v>
      </c>
      <c r="L965" s="49" t="s">
        <v>197</v>
      </c>
      <c r="M965" s="49" t="s">
        <v>197</v>
      </c>
      <c r="N965" s="49" t="s">
        <v>440</v>
      </c>
      <c r="O965" s="49" t="s">
        <v>514</v>
      </c>
      <c r="P965" s="54" t="s">
        <v>200</v>
      </c>
      <c r="Q965" s="49" t="s">
        <v>201</v>
      </c>
      <c r="R965" s="49" t="s">
        <v>217</v>
      </c>
    </row>
    <row r="966" spans="1:18">
      <c r="A966" s="49">
        <v>285</v>
      </c>
      <c r="B966" s="49" t="s">
        <v>435</v>
      </c>
      <c r="C966" s="49" t="s">
        <v>445</v>
      </c>
      <c r="D966" s="50" t="s">
        <v>446</v>
      </c>
      <c r="E966" s="51" t="s">
        <v>231</v>
      </c>
      <c r="F966" s="55" t="s">
        <v>447</v>
      </c>
      <c r="G966" s="52" t="s">
        <v>517</v>
      </c>
      <c r="H966" s="52" t="s">
        <v>846</v>
      </c>
      <c r="I966" s="53" t="s">
        <v>211</v>
      </c>
      <c r="J966" s="53" t="s">
        <v>932</v>
      </c>
      <c r="K966" s="49" t="s">
        <v>258</v>
      </c>
      <c r="L966" s="49" t="s">
        <v>197</v>
      </c>
      <c r="M966" s="49" t="s">
        <v>197</v>
      </c>
      <c r="N966" s="49"/>
      <c r="O966" s="54" t="s">
        <v>710</v>
      </c>
      <c r="P966" s="54" t="s">
        <v>200</v>
      </c>
      <c r="Q966" s="49" t="s">
        <v>201</v>
      </c>
      <c r="R966" s="49" t="s">
        <v>217</v>
      </c>
    </row>
    <row r="967" spans="1:18">
      <c r="A967" s="49">
        <v>286</v>
      </c>
      <c r="B967" s="49" t="s">
        <v>435</v>
      </c>
      <c r="C967" s="49" t="s">
        <v>499</v>
      </c>
      <c r="D967" s="50" t="s">
        <v>500</v>
      </c>
      <c r="E967" s="51" t="s">
        <v>231</v>
      </c>
      <c r="F967" s="55" t="s">
        <v>501</v>
      </c>
      <c r="G967" s="52" t="s">
        <v>604</v>
      </c>
      <c r="H967" s="52" t="s">
        <v>846</v>
      </c>
      <c r="I967" s="53" t="s">
        <v>211</v>
      </c>
      <c r="J967" s="53" t="s">
        <v>941</v>
      </c>
      <c r="K967" s="49" t="s">
        <v>245</v>
      </c>
      <c r="L967" s="49" t="s">
        <v>197</v>
      </c>
      <c r="M967" s="49" t="s">
        <v>197</v>
      </c>
      <c r="N967" s="49" t="s">
        <v>237</v>
      </c>
      <c r="O967" s="49" t="s">
        <v>504</v>
      </c>
      <c r="P967" s="54" t="s">
        <v>200</v>
      </c>
      <c r="Q967" s="49" t="s">
        <v>201</v>
      </c>
      <c r="R967" s="49" t="s">
        <v>898</v>
      </c>
    </row>
    <row r="968" spans="1:18">
      <c r="A968" s="49">
        <v>287</v>
      </c>
      <c r="B968" s="49" t="s">
        <v>435</v>
      </c>
      <c r="C968" s="49" t="s">
        <v>467</v>
      </c>
      <c r="D968" s="50" t="s">
        <v>459</v>
      </c>
      <c r="E968" s="51" t="s">
        <v>280</v>
      </c>
      <c r="F968" s="55" t="s">
        <v>468</v>
      </c>
      <c r="G968" s="52" t="s">
        <v>469</v>
      </c>
      <c r="H968" s="52" t="s">
        <v>846</v>
      </c>
      <c r="I968" s="53" t="s">
        <v>544</v>
      </c>
      <c r="J968" s="53" t="s">
        <v>729</v>
      </c>
      <c r="K968" s="49" t="s">
        <v>260</v>
      </c>
      <c r="L968" s="49" t="s">
        <v>197</v>
      </c>
      <c r="M968" s="49" t="s">
        <v>197</v>
      </c>
      <c r="N968" s="49" t="s">
        <v>456</v>
      </c>
      <c r="O968" s="49" t="s">
        <v>470</v>
      </c>
      <c r="P968" s="54" t="s">
        <v>200</v>
      </c>
      <c r="Q968" s="49" t="s">
        <v>201</v>
      </c>
      <c r="R968" s="49" t="s">
        <v>217</v>
      </c>
    </row>
    <row r="969" spans="1:18">
      <c r="A969" s="49">
        <v>288</v>
      </c>
      <c r="B969" s="49" t="s">
        <v>435</v>
      </c>
      <c r="C969" s="49" t="s">
        <v>491</v>
      </c>
      <c r="D969" s="50" t="s">
        <v>459</v>
      </c>
      <c r="E969" s="51" t="s">
        <v>262</v>
      </c>
      <c r="F969" s="55" t="s">
        <v>492</v>
      </c>
      <c r="G969" s="52" t="s">
        <v>942</v>
      </c>
      <c r="H969" s="52" t="s">
        <v>846</v>
      </c>
      <c r="I969" s="53" t="s">
        <v>298</v>
      </c>
      <c r="J969" s="53" t="s">
        <v>558</v>
      </c>
      <c r="K969" s="49" t="s">
        <v>213</v>
      </c>
      <c r="L969" s="49" t="s">
        <v>197</v>
      </c>
      <c r="M969" s="49" t="s">
        <v>197</v>
      </c>
      <c r="N969" s="49" t="s">
        <v>477</v>
      </c>
      <c r="O969" s="49" t="s">
        <v>495</v>
      </c>
      <c r="P969" s="54" t="s">
        <v>200</v>
      </c>
      <c r="Q969" s="49" t="s">
        <v>201</v>
      </c>
      <c r="R969" s="49" t="s">
        <v>217</v>
      </c>
    </row>
    <row r="970" spans="1:18">
      <c r="A970" s="49">
        <v>289</v>
      </c>
      <c r="B970" s="49" t="s">
        <v>435</v>
      </c>
      <c r="C970" s="49" t="s">
        <v>445</v>
      </c>
      <c r="D970" s="50" t="s">
        <v>446</v>
      </c>
      <c r="E970" s="51" t="s">
        <v>231</v>
      </c>
      <c r="F970" s="55" t="s">
        <v>447</v>
      </c>
      <c r="G970" s="52" t="s">
        <v>931</v>
      </c>
      <c r="H970" s="52" t="s">
        <v>850</v>
      </c>
      <c r="I970" s="53" t="s">
        <v>357</v>
      </c>
      <c r="J970" s="53" t="s">
        <v>472</v>
      </c>
      <c r="K970" s="49" t="s">
        <v>245</v>
      </c>
      <c r="L970" s="49" t="s">
        <v>197</v>
      </c>
      <c r="M970" s="49" t="s">
        <v>197</v>
      </c>
      <c r="N970" s="49"/>
      <c r="O970" s="54" t="s">
        <v>710</v>
      </c>
      <c r="P970" s="54" t="s">
        <v>200</v>
      </c>
      <c r="Q970" s="49" t="s">
        <v>201</v>
      </c>
      <c r="R970" s="49" t="s">
        <v>217</v>
      </c>
    </row>
    <row r="971" spans="1:18">
      <c r="A971" s="49">
        <v>290</v>
      </c>
      <c r="B971" s="49" t="s">
        <v>435</v>
      </c>
      <c r="C971" s="49" t="s">
        <v>499</v>
      </c>
      <c r="D971" s="50" t="s">
        <v>500</v>
      </c>
      <c r="E971" s="51" t="s">
        <v>231</v>
      </c>
      <c r="F971" s="55" t="s">
        <v>501</v>
      </c>
      <c r="G971" s="52" t="s">
        <v>626</v>
      </c>
      <c r="H971" s="52" t="s">
        <v>850</v>
      </c>
      <c r="I971" s="53" t="s">
        <v>223</v>
      </c>
      <c r="J971" s="53" t="s">
        <v>789</v>
      </c>
      <c r="K971" s="49" t="s">
        <v>245</v>
      </c>
      <c r="L971" s="49" t="s">
        <v>197</v>
      </c>
      <c r="M971" s="49" t="s">
        <v>197</v>
      </c>
      <c r="N971" s="49" t="s">
        <v>237</v>
      </c>
      <c r="O971" s="49" t="s">
        <v>504</v>
      </c>
      <c r="P971" s="54" t="s">
        <v>200</v>
      </c>
      <c r="Q971" s="49" t="s">
        <v>201</v>
      </c>
      <c r="R971" s="49" t="s">
        <v>217</v>
      </c>
    </row>
    <row r="972" spans="1:18">
      <c r="A972" s="49">
        <v>291</v>
      </c>
      <c r="B972" s="49" t="s">
        <v>435</v>
      </c>
      <c r="C972" s="49" t="s">
        <v>451</v>
      </c>
      <c r="D972" s="50" t="s">
        <v>452</v>
      </c>
      <c r="E972" s="51" t="s">
        <v>280</v>
      </c>
      <c r="F972" s="55" t="s">
        <v>453</v>
      </c>
      <c r="G972" s="52" t="s">
        <v>454</v>
      </c>
      <c r="H972" s="52" t="s">
        <v>850</v>
      </c>
      <c r="I972" s="53" t="s">
        <v>223</v>
      </c>
      <c r="J972" s="53" t="s">
        <v>536</v>
      </c>
      <c r="K972" s="49" t="s">
        <v>194</v>
      </c>
      <c r="L972" s="49" t="s">
        <v>197</v>
      </c>
      <c r="M972" s="49" t="s">
        <v>214</v>
      </c>
      <c r="N972" s="49" t="s">
        <v>456</v>
      </c>
      <c r="O972" s="49" t="s">
        <v>457</v>
      </c>
      <c r="P972" s="54" t="s">
        <v>200</v>
      </c>
      <c r="Q972" s="49" t="s">
        <v>201</v>
      </c>
      <c r="R972" s="49" t="s">
        <v>217</v>
      </c>
    </row>
    <row r="973" spans="1:18">
      <c r="A973" s="49">
        <v>292</v>
      </c>
      <c r="B973" s="49" t="s">
        <v>435</v>
      </c>
      <c r="C973" s="49" t="s">
        <v>479</v>
      </c>
      <c r="D973" s="50" t="s">
        <v>480</v>
      </c>
      <c r="E973" s="51" t="s">
        <v>241</v>
      </c>
      <c r="F973" s="55" t="s">
        <v>481</v>
      </c>
      <c r="G973" s="52" t="s">
        <v>519</v>
      </c>
      <c r="H973" s="52" t="s">
        <v>850</v>
      </c>
      <c r="I973" s="53" t="s">
        <v>223</v>
      </c>
      <c r="J973" s="53" t="s">
        <v>939</v>
      </c>
      <c r="K973" s="49" t="s">
        <v>236</v>
      </c>
      <c r="L973" s="49" t="s">
        <v>197</v>
      </c>
      <c r="M973" s="49" t="s">
        <v>197</v>
      </c>
      <c r="N973" s="49" t="s">
        <v>484</v>
      </c>
      <c r="O973" s="49" t="s">
        <v>485</v>
      </c>
      <c r="P973" s="54" t="s">
        <v>200</v>
      </c>
      <c r="Q973" s="49" t="s">
        <v>201</v>
      </c>
      <c r="R973" s="49" t="s">
        <v>217</v>
      </c>
    </row>
    <row r="974" spans="1:18">
      <c r="A974" s="49">
        <v>293</v>
      </c>
      <c r="B974" s="49" t="s">
        <v>435</v>
      </c>
      <c r="C974" s="49" t="s">
        <v>445</v>
      </c>
      <c r="D974" s="50" t="s">
        <v>446</v>
      </c>
      <c r="E974" s="51" t="s">
        <v>231</v>
      </c>
      <c r="F974" s="55" t="s">
        <v>447</v>
      </c>
      <c r="G974" s="52" t="s">
        <v>489</v>
      </c>
      <c r="H974" s="52" t="s">
        <v>850</v>
      </c>
      <c r="I974" s="53" t="s">
        <v>223</v>
      </c>
      <c r="J974" s="53" t="s">
        <v>638</v>
      </c>
      <c r="K974" s="49" t="s">
        <v>276</v>
      </c>
      <c r="L974" s="49" t="s">
        <v>197</v>
      </c>
      <c r="M974" s="49" t="s">
        <v>197</v>
      </c>
      <c r="N974" s="49"/>
      <c r="O974" s="54" t="s">
        <v>710</v>
      </c>
      <c r="P974" s="54" t="s">
        <v>943</v>
      </c>
      <c r="Q974" s="49" t="s">
        <v>201</v>
      </c>
      <c r="R974" s="49" t="s">
        <v>217</v>
      </c>
    </row>
    <row r="975" spans="1:18">
      <c r="A975" s="49">
        <v>294</v>
      </c>
      <c r="B975" s="49" t="s">
        <v>435</v>
      </c>
      <c r="C975" s="49" t="s">
        <v>445</v>
      </c>
      <c r="D975" s="50" t="s">
        <v>446</v>
      </c>
      <c r="E975" s="51" t="s">
        <v>231</v>
      </c>
      <c r="F975" s="55" t="s">
        <v>447</v>
      </c>
      <c r="G975" s="52" t="s">
        <v>489</v>
      </c>
      <c r="H975" s="52" t="s">
        <v>850</v>
      </c>
      <c r="I975" s="53" t="s">
        <v>223</v>
      </c>
      <c r="J975" s="53" t="s">
        <v>638</v>
      </c>
      <c r="K975" s="49" t="s">
        <v>276</v>
      </c>
      <c r="L975" s="49" t="s">
        <v>197</v>
      </c>
      <c r="M975" s="49" t="s">
        <v>197</v>
      </c>
      <c r="N975" s="49"/>
      <c r="O975" s="54" t="s">
        <v>710</v>
      </c>
      <c r="P975" s="54" t="s">
        <v>200</v>
      </c>
      <c r="Q975" s="49" t="s">
        <v>201</v>
      </c>
      <c r="R975" s="49" t="s">
        <v>217</v>
      </c>
    </row>
    <row r="976" spans="1:18">
      <c r="A976" s="49">
        <v>295</v>
      </c>
      <c r="B976" s="49" t="s">
        <v>435</v>
      </c>
      <c r="C976" s="49" t="s">
        <v>445</v>
      </c>
      <c r="D976" s="50" t="s">
        <v>446</v>
      </c>
      <c r="E976" s="51" t="s">
        <v>231</v>
      </c>
      <c r="F976" s="55" t="s">
        <v>447</v>
      </c>
      <c r="G976" s="52" t="s">
        <v>944</v>
      </c>
      <c r="H976" s="52" t="s">
        <v>850</v>
      </c>
      <c r="I976" s="53" t="s">
        <v>314</v>
      </c>
      <c r="J976" s="53" t="s">
        <v>388</v>
      </c>
      <c r="K976" s="49" t="s">
        <v>315</v>
      </c>
      <c r="L976" s="49" t="s">
        <v>197</v>
      </c>
      <c r="M976" s="49" t="s">
        <v>197</v>
      </c>
      <c r="N976" s="49"/>
      <c r="O976" s="54" t="s">
        <v>710</v>
      </c>
      <c r="P976" s="54" t="s">
        <v>200</v>
      </c>
      <c r="Q976" s="49" t="s">
        <v>201</v>
      </c>
      <c r="R976" s="49" t="s">
        <v>217</v>
      </c>
    </row>
    <row r="977" spans="1:18">
      <c r="A977" s="49">
        <v>296</v>
      </c>
      <c r="B977" s="49" t="s">
        <v>435</v>
      </c>
      <c r="C977" s="49" t="s">
        <v>467</v>
      </c>
      <c r="D977" s="50" t="s">
        <v>459</v>
      </c>
      <c r="E977" s="51" t="s">
        <v>280</v>
      </c>
      <c r="F977" s="55" t="s">
        <v>468</v>
      </c>
      <c r="G977" s="52" t="s">
        <v>469</v>
      </c>
      <c r="H977" s="52" t="s">
        <v>850</v>
      </c>
      <c r="I977" s="53" t="s">
        <v>234</v>
      </c>
      <c r="J977" s="53" t="s">
        <v>865</v>
      </c>
      <c r="K977" s="49" t="s">
        <v>307</v>
      </c>
      <c r="L977" s="49" t="s">
        <v>197</v>
      </c>
      <c r="M977" s="49" t="s">
        <v>197</v>
      </c>
      <c r="N977" s="49" t="s">
        <v>456</v>
      </c>
      <c r="O977" s="49" t="s">
        <v>470</v>
      </c>
      <c r="P977" s="54" t="s">
        <v>200</v>
      </c>
      <c r="Q977" s="49" t="s">
        <v>201</v>
      </c>
      <c r="R977" s="49" t="s">
        <v>217</v>
      </c>
    </row>
    <row r="978" spans="1:18">
      <c r="A978" s="49">
        <v>297</v>
      </c>
      <c r="B978" s="49" t="s">
        <v>435</v>
      </c>
      <c r="C978" s="49" t="s">
        <v>479</v>
      </c>
      <c r="D978" s="50" t="s">
        <v>480</v>
      </c>
      <c r="E978" s="51" t="s">
        <v>241</v>
      </c>
      <c r="F978" s="55" t="s">
        <v>481</v>
      </c>
      <c r="G978" s="52" t="s">
        <v>522</v>
      </c>
      <c r="H978" s="52" t="s">
        <v>850</v>
      </c>
      <c r="I978" s="53" t="s">
        <v>234</v>
      </c>
      <c r="J978" s="53" t="s">
        <v>624</v>
      </c>
      <c r="K978" s="49" t="s">
        <v>307</v>
      </c>
      <c r="L978" s="49" t="s">
        <v>197</v>
      </c>
      <c r="M978" s="49" t="s">
        <v>197</v>
      </c>
      <c r="N978" s="49" t="s">
        <v>484</v>
      </c>
      <c r="O978" s="49" t="s">
        <v>485</v>
      </c>
      <c r="P978" s="54" t="s">
        <v>200</v>
      </c>
      <c r="Q978" s="49" t="s">
        <v>201</v>
      </c>
      <c r="R978" s="49" t="s">
        <v>217</v>
      </c>
    </row>
    <row r="979" spans="1:18">
      <c r="A979" s="49">
        <v>298</v>
      </c>
      <c r="B979" s="49" t="s">
        <v>435</v>
      </c>
      <c r="C979" s="49" t="s">
        <v>445</v>
      </c>
      <c r="D979" s="50" t="s">
        <v>446</v>
      </c>
      <c r="E979" s="51" t="s">
        <v>231</v>
      </c>
      <c r="F979" s="55" t="s">
        <v>447</v>
      </c>
      <c r="G979" s="52" t="s">
        <v>866</v>
      </c>
      <c r="H979" s="52" t="s">
        <v>850</v>
      </c>
      <c r="I979" s="53" t="s">
        <v>348</v>
      </c>
      <c r="J979" s="53" t="s">
        <v>650</v>
      </c>
      <c r="K979" s="49" t="s">
        <v>300</v>
      </c>
      <c r="L979" s="49" t="s">
        <v>197</v>
      </c>
      <c r="M979" s="49" t="s">
        <v>197</v>
      </c>
      <c r="N979" s="49"/>
      <c r="O979" s="54" t="s">
        <v>710</v>
      </c>
      <c r="P979" s="54" t="s">
        <v>945</v>
      </c>
      <c r="Q979" s="49" t="s">
        <v>201</v>
      </c>
      <c r="R979" s="49" t="s">
        <v>217</v>
      </c>
    </row>
    <row r="980" spans="1:18">
      <c r="A980" s="49">
        <v>299</v>
      </c>
      <c r="B980" s="49" t="s">
        <v>435</v>
      </c>
      <c r="C980" s="49" t="s">
        <v>548</v>
      </c>
      <c r="D980" s="50" t="s">
        <v>459</v>
      </c>
      <c r="E980" s="51" t="s">
        <v>231</v>
      </c>
      <c r="F980" s="55" t="s">
        <v>549</v>
      </c>
      <c r="G980" s="52" t="s">
        <v>588</v>
      </c>
      <c r="H980" s="52" t="s">
        <v>850</v>
      </c>
      <c r="I980" s="53" t="s">
        <v>348</v>
      </c>
      <c r="J980" s="53" t="s">
        <v>212</v>
      </c>
      <c r="K980" s="49" t="s">
        <v>194</v>
      </c>
      <c r="L980" s="49" t="s">
        <v>197</v>
      </c>
      <c r="M980" s="49" t="s">
        <v>197</v>
      </c>
      <c r="N980" s="49" t="s">
        <v>477</v>
      </c>
      <c r="O980" s="49" t="s">
        <v>551</v>
      </c>
      <c r="P980" s="54" t="s">
        <v>200</v>
      </c>
      <c r="Q980" s="49" t="s">
        <v>201</v>
      </c>
      <c r="R980" s="49" t="s">
        <v>217</v>
      </c>
    </row>
    <row r="981" spans="1:18">
      <c r="A981" s="49">
        <v>300</v>
      </c>
      <c r="B981" s="49" t="s">
        <v>435</v>
      </c>
      <c r="C981" s="54" t="s">
        <v>445</v>
      </c>
      <c r="D981" s="50" t="s">
        <v>446</v>
      </c>
      <c r="E981" s="51" t="s">
        <v>231</v>
      </c>
      <c r="F981" s="55" t="s">
        <v>447</v>
      </c>
      <c r="G981" s="52" t="s">
        <v>554</v>
      </c>
      <c r="H981" s="52" t="s">
        <v>850</v>
      </c>
      <c r="I981" s="53" t="s">
        <v>348</v>
      </c>
      <c r="J981" s="53" t="s">
        <v>708</v>
      </c>
      <c r="K981" s="49" t="s">
        <v>383</v>
      </c>
      <c r="L981" s="49" t="s">
        <v>197</v>
      </c>
      <c r="M981" s="49" t="s">
        <v>197</v>
      </c>
      <c r="N981" s="49"/>
      <c r="O981" s="54" t="s">
        <v>710</v>
      </c>
      <c r="P981" s="54" t="s">
        <v>200</v>
      </c>
      <c r="Q981" s="49" t="s">
        <v>201</v>
      </c>
      <c r="R981" s="49" t="s">
        <v>217</v>
      </c>
    </row>
    <row r="982" spans="1:18">
      <c r="A982" s="49">
        <v>301</v>
      </c>
      <c r="B982" s="49" t="s">
        <v>435</v>
      </c>
      <c r="C982" s="49" t="s">
        <v>445</v>
      </c>
      <c r="D982" s="50" t="s">
        <v>446</v>
      </c>
      <c r="E982" s="51" t="s">
        <v>231</v>
      </c>
      <c r="F982" s="55" t="s">
        <v>447</v>
      </c>
      <c r="G982" s="52" t="s">
        <v>866</v>
      </c>
      <c r="H982" s="52" t="s">
        <v>850</v>
      </c>
      <c r="I982" s="53" t="s">
        <v>348</v>
      </c>
      <c r="J982" s="53" t="s">
        <v>650</v>
      </c>
      <c r="K982" s="49" t="s">
        <v>300</v>
      </c>
      <c r="L982" s="49" t="s">
        <v>197</v>
      </c>
      <c r="M982" s="49" t="s">
        <v>197</v>
      </c>
      <c r="N982" s="49"/>
      <c r="O982" s="54" t="s">
        <v>710</v>
      </c>
      <c r="P982" s="54" t="s">
        <v>200</v>
      </c>
      <c r="Q982" s="49" t="s">
        <v>201</v>
      </c>
      <c r="R982" s="49" t="s">
        <v>217</v>
      </c>
    </row>
    <row r="983" spans="1:18">
      <c r="A983" s="49">
        <v>302</v>
      </c>
      <c r="B983" s="49" t="s">
        <v>435</v>
      </c>
      <c r="C983" s="49" t="s">
        <v>467</v>
      </c>
      <c r="D983" s="50" t="s">
        <v>459</v>
      </c>
      <c r="E983" s="51" t="s">
        <v>280</v>
      </c>
      <c r="F983" s="55" t="s">
        <v>468</v>
      </c>
      <c r="G983" s="52" t="s">
        <v>469</v>
      </c>
      <c r="H983" s="52" t="s">
        <v>850</v>
      </c>
      <c r="I983" s="53" t="s">
        <v>249</v>
      </c>
      <c r="J983" s="53" t="s">
        <v>804</v>
      </c>
      <c r="K983" s="54" t="s">
        <v>213</v>
      </c>
      <c r="L983" s="49" t="s">
        <v>197</v>
      </c>
      <c r="M983" s="49" t="s">
        <v>197</v>
      </c>
      <c r="N983" s="49" t="s">
        <v>456</v>
      </c>
      <c r="O983" s="49" t="s">
        <v>470</v>
      </c>
      <c r="P983" s="54" t="s">
        <v>200</v>
      </c>
      <c r="Q983" s="49" t="s">
        <v>201</v>
      </c>
      <c r="R983" s="49" t="s">
        <v>217</v>
      </c>
    </row>
    <row r="984" spans="1:18">
      <c r="A984" s="49">
        <v>303</v>
      </c>
      <c r="B984" s="49" t="s">
        <v>435</v>
      </c>
      <c r="C984" s="49" t="s">
        <v>451</v>
      </c>
      <c r="D984" s="50" t="s">
        <v>452</v>
      </c>
      <c r="E984" s="51" t="s">
        <v>280</v>
      </c>
      <c r="F984" s="55" t="s">
        <v>453</v>
      </c>
      <c r="G984" s="52" t="s">
        <v>454</v>
      </c>
      <c r="H984" s="52" t="s">
        <v>850</v>
      </c>
      <c r="I984" s="53" t="s">
        <v>252</v>
      </c>
      <c r="J984" s="53" t="s">
        <v>244</v>
      </c>
      <c r="K984" s="49" t="s">
        <v>245</v>
      </c>
      <c r="L984" s="49" t="s">
        <v>197</v>
      </c>
      <c r="M984" s="49" t="s">
        <v>197</v>
      </c>
      <c r="N984" s="49" t="s">
        <v>456</v>
      </c>
      <c r="O984" s="49" t="s">
        <v>457</v>
      </c>
      <c r="P984" s="54" t="s">
        <v>200</v>
      </c>
      <c r="Q984" s="49" t="s">
        <v>201</v>
      </c>
      <c r="R984" s="49" t="s">
        <v>217</v>
      </c>
    </row>
    <row r="985" spans="1:18">
      <c r="A985" s="49">
        <v>304</v>
      </c>
      <c r="B985" s="49" t="s">
        <v>435</v>
      </c>
      <c r="C985" s="49" t="s">
        <v>509</v>
      </c>
      <c r="D985" s="50" t="s">
        <v>510</v>
      </c>
      <c r="E985" s="51" t="s">
        <v>231</v>
      </c>
      <c r="F985" s="55" t="s">
        <v>511</v>
      </c>
      <c r="G985" s="52" t="s">
        <v>532</v>
      </c>
      <c r="H985" s="52" t="s">
        <v>850</v>
      </c>
      <c r="I985" s="53" t="s">
        <v>252</v>
      </c>
      <c r="J985" s="53" t="s">
        <v>371</v>
      </c>
      <c r="K985" s="49" t="s">
        <v>245</v>
      </c>
      <c r="L985" s="49" t="s">
        <v>197</v>
      </c>
      <c r="M985" s="49" t="s">
        <v>197</v>
      </c>
      <c r="N985" s="49" t="s">
        <v>440</v>
      </c>
      <c r="O985" s="49" t="s">
        <v>514</v>
      </c>
      <c r="P985" s="54" t="s">
        <v>200</v>
      </c>
      <c r="Q985" s="49" t="s">
        <v>201</v>
      </c>
      <c r="R985" s="49" t="s">
        <v>217</v>
      </c>
    </row>
    <row r="986" spans="1:18">
      <c r="A986" s="49">
        <v>305</v>
      </c>
      <c r="B986" s="49" t="s">
        <v>435</v>
      </c>
      <c r="C986" s="49" t="s">
        <v>445</v>
      </c>
      <c r="D986" s="50" t="s">
        <v>446</v>
      </c>
      <c r="E986" s="51" t="s">
        <v>231</v>
      </c>
      <c r="F986" s="55" t="s">
        <v>447</v>
      </c>
      <c r="G986" s="52" t="s">
        <v>636</v>
      </c>
      <c r="H986" s="52" t="s">
        <v>850</v>
      </c>
      <c r="I986" s="53" t="s">
        <v>362</v>
      </c>
      <c r="J986" s="53" t="s">
        <v>637</v>
      </c>
      <c r="K986" s="49" t="s">
        <v>276</v>
      </c>
      <c r="L986" s="49" t="s">
        <v>197</v>
      </c>
      <c r="M986" s="49" t="s">
        <v>197</v>
      </c>
      <c r="N986" s="49"/>
      <c r="O986" s="54" t="s">
        <v>710</v>
      </c>
      <c r="P986" s="54" t="s">
        <v>200</v>
      </c>
      <c r="Q986" s="49" t="s">
        <v>201</v>
      </c>
      <c r="R986" s="49" t="s">
        <v>217</v>
      </c>
    </row>
    <row r="987" spans="1:18">
      <c r="A987" s="49">
        <v>306</v>
      </c>
      <c r="B987" s="49" t="s">
        <v>435</v>
      </c>
      <c r="C987" s="49" t="s">
        <v>445</v>
      </c>
      <c r="D987" s="50" t="s">
        <v>446</v>
      </c>
      <c r="E987" s="51" t="s">
        <v>231</v>
      </c>
      <c r="F987" s="55" t="s">
        <v>447</v>
      </c>
      <c r="G987" s="52" t="s">
        <v>946</v>
      </c>
      <c r="H987" s="52" t="s">
        <v>850</v>
      </c>
      <c r="I987" s="53" t="s">
        <v>362</v>
      </c>
      <c r="J987" s="53" t="s">
        <v>947</v>
      </c>
      <c r="K987" s="49" t="s">
        <v>196</v>
      </c>
      <c r="L987" s="49" t="s">
        <v>197</v>
      </c>
      <c r="M987" s="49" t="s">
        <v>197</v>
      </c>
      <c r="N987" s="49"/>
      <c r="O987" s="54" t="s">
        <v>710</v>
      </c>
      <c r="P987" s="54" t="s">
        <v>200</v>
      </c>
      <c r="Q987" s="49" t="s">
        <v>201</v>
      </c>
      <c r="R987" s="49" t="s">
        <v>217</v>
      </c>
    </row>
    <row r="988" spans="1:18">
      <c r="A988" s="49">
        <v>307</v>
      </c>
      <c r="B988" s="49" t="s">
        <v>435</v>
      </c>
      <c r="C988" s="49" t="s">
        <v>548</v>
      </c>
      <c r="D988" s="50" t="s">
        <v>459</v>
      </c>
      <c r="E988" s="51" t="s">
        <v>231</v>
      </c>
      <c r="F988" s="55" t="s">
        <v>549</v>
      </c>
      <c r="G988" s="52" t="s">
        <v>588</v>
      </c>
      <c r="H988" s="52" t="s">
        <v>850</v>
      </c>
      <c r="I988" s="53" t="s">
        <v>204</v>
      </c>
      <c r="J988" s="53" t="s">
        <v>244</v>
      </c>
      <c r="K988" s="49" t="s">
        <v>194</v>
      </c>
      <c r="L988" s="49" t="s">
        <v>197</v>
      </c>
      <c r="M988" s="49" t="s">
        <v>197</v>
      </c>
      <c r="N988" s="49" t="s">
        <v>477</v>
      </c>
      <c r="O988" s="49" t="s">
        <v>551</v>
      </c>
      <c r="P988" s="54" t="s">
        <v>200</v>
      </c>
      <c r="Q988" s="49" t="s">
        <v>201</v>
      </c>
      <c r="R988" s="49" t="s">
        <v>217</v>
      </c>
    </row>
    <row r="989" spans="1:18">
      <c r="A989" s="49">
        <v>308</v>
      </c>
      <c r="B989" s="49" t="s">
        <v>435</v>
      </c>
      <c r="C989" s="49" t="s">
        <v>445</v>
      </c>
      <c r="D989" s="50" t="s">
        <v>446</v>
      </c>
      <c r="E989" s="51" t="s">
        <v>231</v>
      </c>
      <c r="F989" s="55" t="s">
        <v>447</v>
      </c>
      <c r="G989" s="52" t="s">
        <v>489</v>
      </c>
      <c r="H989" s="52" t="s">
        <v>850</v>
      </c>
      <c r="I989" s="53" t="s">
        <v>255</v>
      </c>
      <c r="J989" s="53" t="s">
        <v>948</v>
      </c>
      <c r="K989" s="49" t="s">
        <v>295</v>
      </c>
      <c r="L989" s="49" t="s">
        <v>197</v>
      </c>
      <c r="M989" s="49" t="s">
        <v>197</v>
      </c>
      <c r="N989" s="49"/>
      <c r="O989" s="54" t="s">
        <v>710</v>
      </c>
      <c r="P989" s="54" t="s">
        <v>200</v>
      </c>
      <c r="Q989" s="49" t="s">
        <v>201</v>
      </c>
      <c r="R989" s="49" t="s">
        <v>217</v>
      </c>
    </row>
    <row r="990" spans="1:18">
      <c r="A990" s="49">
        <v>309</v>
      </c>
      <c r="B990" s="49" t="s">
        <v>435</v>
      </c>
      <c r="C990" s="49" t="s">
        <v>509</v>
      </c>
      <c r="D990" s="50" t="s">
        <v>510</v>
      </c>
      <c r="E990" s="51" t="s">
        <v>231</v>
      </c>
      <c r="F990" s="55" t="s">
        <v>511</v>
      </c>
      <c r="G990" s="52" t="s">
        <v>949</v>
      </c>
      <c r="H990" s="52" t="s">
        <v>850</v>
      </c>
      <c r="I990" s="53" t="s">
        <v>383</v>
      </c>
      <c r="J990" s="53" t="s">
        <v>938</v>
      </c>
      <c r="K990" s="49" t="s">
        <v>307</v>
      </c>
      <c r="L990" s="49" t="s">
        <v>197</v>
      </c>
      <c r="M990" s="49" t="s">
        <v>197</v>
      </c>
      <c r="N990" s="49" t="s">
        <v>440</v>
      </c>
      <c r="O990" s="49" t="s">
        <v>514</v>
      </c>
      <c r="P990" s="54" t="s">
        <v>950</v>
      </c>
      <c r="Q990" s="49" t="s">
        <v>201</v>
      </c>
      <c r="R990" s="49" t="s">
        <v>217</v>
      </c>
    </row>
    <row r="991" spans="1:18">
      <c r="A991" s="49">
        <v>310</v>
      </c>
      <c r="B991" s="49" t="s">
        <v>435</v>
      </c>
      <c r="C991" s="49" t="s">
        <v>491</v>
      </c>
      <c r="D991" s="50" t="s">
        <v>459</v>
      </c>
      <c r="E991" s="51" t="s">
        <v>262</v>
      </c>
      <c r="F991" s="55" t="s">
        <v>492</v>
      </c>
      <c r="G991" s="52" t="s">
        <v>760</v>
      </c>
      <c r="H991" s="52" t="s">
        <v>850</v>
      </c>
      <c r="I991" s="53" t="s">
        <v>383</v>
      </c>
      <c r="J991" s="53" t="s">
        <v>299</v>
      </c>
      <c r="K991" s="49" t="s">
        <v>213</v>
      </c>
      <c r="L991" s="49" t="s">
        <v>197</v>
      </c>
      <c r="M991" s="49" t="s">
        <v>197</v>
      </c>
      <c r="N991" s="49" t="s">
        <v>477</v>
      </c>
      <c r="O991" s="49" t="s">
        <v>495</v>
      </c>
      <c r="P991" s="54" t="s">
        <v>200</v>
      </c>
      <c r="Q991" s="49" t="s">
        <v>201</v>
      </c>
      <c r="R991" s="49" t="s">
        <v>217</v>
      </c>
    </row>
    <row r="992" spans="1:18">
      <c r="A992" s="49">
        <v>311</v>
      </c>
      <c r="B992" s="49" t="s">
        <v>435</v>
      </c>
      <c r="C992" s="49" t="s">
        <v>509</v>
      </c>
      <c r="D992" s="50" t="s">
        <v>510</v>
      </c>
      <c r="E992" s="51" t="s">
        <v>231</v>
      </c>
      <c r="F992" s="55" t="s">
        <v>511</v>
      </c>
      <c r="G992" s="52" t="s">
        <v>578</v>
      </c>
      <c r="H992" s="52" t="s">
        <v>850</v>
      </c>
      <c r="I992" s="53" t="s">
        <v>383</v>
      </c>
      <c r="J992" s="53" t="s">
        <v>633</v>
      </c>
      <c r="K992" s="49" t="s">
        <v>213</v>
      </c>
      <c r="L992" s="49" t="s">
        <v>197</v>
      </c>
      <c r="M992" s="49" t="s">
        <v>214</v>
      </c>
      <c r="N992" s="49" t="s">
        <v>440</v>
      </c>
      <c r="O992" s="49" t="s">
        <v>514</v>
      </c>
      <c r="P992" s="54" t="s">
        <v>200</v>
      </c>
      <c r="Q992" s="49" t="s">
        <v>201</v>
      </c>
      <c r="R992" s="49" t="s">
        <v>217</v>
      </c>
    </row>
    <row r="993" spans="1:18">
      <c r="A993" s="49">
        <v>312</v>
      </c>
      <c r="B993" s="49" t="s">
        <v>435</v>
      </c>
      <c r="C993" s="49" t="s">
        <v>548</v>
      </c>
      <c r="D993" s="50" t="s">
        <v>459</v>
      </c>
      <c r="E993" s="51" t="s">
        <v>231</v>
      </c>
      <c r="F993" s="55" t="s">
        <v>549</v>
      </c>
      <c r="G993" s="52" t="s">
        <v>572</v>
      </c>
      <c r="H993" s="52" t="s">
        <v>850</v>
      </c>
      <c r="I993" s="53" t="s">
        <v>260</v>
      </c>
      <c r="J993" s="53" t="s">
        <v>641</v>
      </c>
      <c r="K993" s="49" t="s">
        <v>257</v>
      </c>
      <c r="L993" s="49" t="s">
        <v>197</v>
      </c>
      <c r="M993" s="49" t="s">
        <v>214</v>
      </c>
      <c r="N993" s="49" t="s">
        <v>477</v>
      </c>
      <c r="O993" s="49" t="s">
        <v>551</v>
      </c>
      <c r="P993" s="54" t="s">
        <v>200</v>
      </c>
      <c r="Q993" s="49" t="s">
        <v>201</v>
      </c>
      <c r="R993" s="49" t="s">
        <v>217</v>
      </c>
    </row>
    <row r="994" spans="1:18">
      <c r="A994" s="49">
        <v>313</v>
      </c>
      <c r="B994" s="49" t="s">
        <v>435</v>
      </c>
      <c r="C994" s="49" t="s">
        <v>445</v>
      </c>
      <c r="D994" s="50" t="s">
        <v>446</v>
      </c>
      <c r="E994" s="51" t="s">
        <v>231</v>
      </c>
      <c r="F994" s="55" t="s">
        <v>447</v>
      </c>
      <c r="G994" s="52" t="s">
        <v>622</v>
      </c>
      <c r="H994" s="52" t="s">
        <v>850</v>
      </c>
      <c r="I994" s="53" t="s">
        <v>260</v>
      </c>
      <c r="J994" s="53" t="s">
        <v>641</v>
      </c>
      <c r="K994" s="49" t="s">
        <v>194</v>
      </c>
      <c r="L994" s="49" t="s">
        <v>197</v>
      </c>
      <c r="M994" s="49" t="s">
        <v>197</v>
      </c>
      <c r="N994" s="49"/>
      <c r="O994" s="54" t="s">
        <v>710</v>
      </c>
      <c r="P994" s="54" t="s">
        <v>200</v>
      </c>
      <c r="Q994" s="49" t="s">
        <v>201</v>
      </c>
      <c r="R994" s="49" t="s">
        <v>217</v>
      </c>
    </row>
    <row r="995" spans="1:18">
      <c r="A995" s="49">
        <v>314</v>
      </c>
      <c r="B995" s="49" t="s">
        <v>435</v>
      </c>
      <c r="C995" s="49" t="s">
        <v>436</v>
      </c>
      <c r="D995" s="50" t="s">
        <v>437</v>
      </c>
      <c r="E995" s="51" t="s">
        <v>231</v>
      </c>
      <c r="F995" s="55" t="s">
        <v>438</v>
      </c>
      <c r="G995" s="52" t="s">
        <v>439</v>
      </c>
      <c r="H995" s="52" t="s">
        <v>850</v>
      </c>
      <c r="I995" s="53" t="s">
        <v>300</v>
      </c>
      <c r="J995" s="53" t="s">
        <v>301</v>
      </c>
      <c r="K995" s="49" t="s">
        <v>300</v>
      </c>
      <c r="L995" s="49" t="s">
        <v>197</v>
      </c>
      <c r="M995" s="49" t="s">
        <v>197</v>
      </c>
      <c r="N995" s="49" t="s">
        <v>440</v>
      </c>
      <c r="O995" s="49" t="s">
        <v>441</v>
      </c>
      <c r="P995" s="54" t="s">
        <v>200</v>
      </c>
      <c r="Q995" s="49" t="s">
        <v>228</v>
      </c>
      <c r="R995" s="54" t="s">
        <v>200</v>
      </c>
    </row>
    <row r="996" spans="1:18">
      <c r="A996" s="49">
        <v>315</v>
      </c>
      <c r="B996" s="49" t="s">
        <v>435</v>
      </c>
      <c r="C996" s="49" t="s">
        <v>491</v>
      </c>
      <c r="D996" s="50" t="s">
        <v>459</v>
      </c>
      <c r="E996" s="51" t="s">
        <v>262</v>
      </c>
      <c r="F996" s="55" t="s">
        <v>492</v>
      </c>
      <c r="G996" s="52" t="s">
        <v>681</v>
      </c>
      <c r="H996" s="52" t="s">
        <v>850</v>
      </c>
      <c r="I996" s="53" t="s">
        <v>300</v>
      </c>
      <c r="J996" s="53" t="s">
        <v>543</v>
      </c>
      <c r="K996" s="49" t="s">
        <v>367</v>
      </c>
      <c r="L996" s="49" t="s">
        <v>197</v>
      </c>
      <c r="M996" s="49" t="s">
        <v>197</v>
      </c>
      <c r="N996" s="49" t="s">
        <v>477</v>
      </c>
      <c r="O996" s="49" t="s">
        <v>495</v>
      </c>
      <c r="P996" s="54" t="s">
        <v>200</v>
      </c>
      <c r="Q996" s="49" t="s">
        <v>201</v>
      </c>
      <c r="R996" s="49" t="s">
        <v>217</v>
      </c>
    </row>
    <row r="997" spans="1:18">
      <c r="A997" s="49">
        <v>316</v>
      </c>
      <c r="B997" s="49" t="s">
        <v>435</v>
      </c>
      <c r="C997" s="49" t="s">
        <v>445</v>
      </c>
      <c r="D997" s="50" t="s">
        <v>446</v>
      </c>
      <c r="E997" s="51" t="s">
        <v>231</v>
      </c>
      <c r="F997" s="55" t="s">
        <v>447</v>
      </c>
      <c r="G997" s="52" t="s">
        <v>720</v>
      </c>
      <c r="H997" s="52" t="s">
        <v>850</v>
      </c>
      <c r="I997" s="53" t="s">
        <v>300</v>
      </c>
      <c r="J997" s="53" t="s">
        <v>882</v>
      </c>
      <c r="K997" s="49" t="s">
        <v>245</v>
      </c>
      <c r="L997" s="49" t="s">
        <v>197</v>
      </c>
      <c r="M997" s="49" t="s">
        <v>197</v>
      </c>
      <c r="N997" s="49"/>
      <c r="O997" s="54" t="s">
        <v>710</v>
      </c>
      <c r="P997" s="54" t="s">
        <v>200</v>
      </c>
      <c r="Q997" s="49" t="s">
        <v>201</v>
      </c>
      <c r="R997" s="49" t="s">
        <v>217</v>
      </c>
    </row>
    <row r="998" spans="1:18">
      <c r="A998" s="49">
        <v>317</v>
      </c>
      <c r="B998" s="49" t="s">
        <v>435</v>
      </c>
      <c r="C998" s="49" t="s">
        <v>445</v>
      </c>
      <c r="D998" s="50" t="s">
        <v>446</v>
      </c>
      <c r="E998" s="51" t="s">
        <v>231</v>
      </c>
      <c r="F998" s="55" t="s">
        <v>447</v>
      </c>
      <c r="G998" s="52" t="s">
        <v>554</v>
      </c>
      <c r="H998" s="52" t="s">
        <v>850</v>
      </c>
      <c r="I998" s="53" t="s">
        <v>257</v>
      </c>
      <c r="J998" s="53" t="s">
        <v>301</v>
      </c>
      <c r="K998" s="49" t="s">
        <v>194</v>
      </c>
      <c r="L998" s="49" t="s">
        <v>197</v>
      </c>
      <c r="M998" s="49" t="s">
        <v>214</v>
      </c>
      <c r="N998" s="49"/>
      <c r="O998" s="54" t="s">
        <v>710</v>
      </c>
      <c r="P998" s="54" t="s">
        <v>200</v>
      </c>
      <c r="Q998" s="49" t="s">
        <v>201</v>
      </c>
      <c r="R998" s="49" t="s">
        <v>217</v>
      </c>
    </row>
    <row r="999" spans="1:18">
      <c r="A999" s="49">
        <v>318</v>
      </c>
      <c r="B999" s="49" t="s">
        <v>435</v>
      </c>
      <c r="C999" s="49" t="s">
        <v>499</v>
      </c>
      <c r="D999" s="50" t="s">
        <v>500</v>
      </c>
      <c r="E999" s="51" t="s">
        <v>231</v>
      </c>
      <c r="F999" s="55" t="s">
        <v>501</v>
      </c>
      <c r="G999" s="52" t="s">
        <v>515</v>
      </c>
      <c r="H999" s="52" t="s">
        <v>850</v>
      </c>
      <c r="I999" s="53" t="s">
        <v>245</v>
      </c>
      <c r="J999" s="53" t="s">
        <v>895</v>
      </c>
      <c r="K999" s="49" t="s">
        <v>227</v>
      </c>
      <c r="L999" s="49" t="s">
        <v>197</v>
      </c>
      <c r="M999" s="49" t="s">
        <v>197</v>
      </c>
      <c r="N999" s="49" t="s">
        <v>237</v>
      </c>
      <c r="O999" s="49" t="s">
        <v>504</v>
      </c>
      <c r="P999" s="54" t="s">
        <v>200</v>
      </c>
      <c r="Q999" s="49" t="s">
        <v>201</v>
      </c>
      <c r="R999" s="49" t="s">
        <v>217</v>
      </c>
    </row>
    <row r="1000" spans="1:18">
      <c r="A1000" s="49">
        <v>319</v>
      </c>
      <c r="B1000" s="49" t="s">
        <v>435</v>
      </c>
      <c r="C1000" s="49" t="s">
        <v>467</v>
      </c>
      <c r="D1000" s="50" t="s">
        <v>459</v>
      </c>
      <c r="E1000" s="51" t="s">
        <v>280</v>
      </c>
      <c r="F1000" s="55" t="s">
        <v>468</v>
      </c>
      <c r="G1000" s="52" t="s">
        <v>469</v>
      </c>
      <c r="H1000" s="52" t="s">
        <v>850</v>
      </c>
      <c r="I1000" s="53" t="s">
        <v>245</v>
      </c>
      <c r="J1000" s="53" t="s">
        <v>865</v>
      </c>
      <c r="K1000" s="49" t="s">
        <v>276</v>
      </c>
      <c r="L1000" s="49" t="s">
        <v>197</v>
      </c>
      <c r="M1000" s="49" t="s">
        <v>197</v>
      </c>
      <c r="N1000" s="49" t="s">
        <v>456</v>
      </c>
      <c r="O1000" s="49" t="s">
        <v>470</v>
      </c>
      <c r="P1000" s="54" t="s">
        <v>200</v>
      </c>
      <c r="Q1000" s="49" t="s">
        <v>201</v>
      </c>
      <c r="R1000" s="49" t="s">
        <v>217</v>
      </c>
    </row>
    <row r="1001" spans="1:18">
      <c r="A1001" s="49">
        <v>320</v>
      </c>
      <c r="B1001" s="49" t="s">
        <v>435</v>
      </c>
      <c r="C1001" s="49" t="s">
        <v>445</v>
      </c>
      <c r="D1001" s="50" t="s">
        <v>446</v>
      </c>
      <c r="E1001" s="51" t="s">
        <v>231</v>
      </c>
      <c r="F1001" s="55" t="s">
        <v>447</v>
      </c>
      <c r="G1001" s="52" t="s">
        <v>489</v>
      </c>
      <c r="H1001" s="52" t="s">
        <v>850</v>
      </c>
      <c r="I1001" s="53" t="s">
        <v>194</v>
      </c>
      <c r="J1001" s="53" t="s">
        <v>596</v>
      </c>
      <c r="K1001" s="49" t="s">
        <v>383</v>
      </c>
      <c r="L1001" s="49" t="s">
        <v>197</v>
      </c>
      <c r="M1001" s="49" t="s">
        <v>197</v>
      </c>
      <c r="N1001" s="49"/>
      <c r="O1001" s="54" t="s">
        <v>710</v>
      </c>
      <c r="P1001" s="54" t="s">
        <v>200</v>
      </c>
      <c r="Q1001" s="49" t="s">
        <v>201</v>
      </c>
      <c r="R1001" s="49" t="s">
        <v>217</v>
      </c>
    </row>
    <row r="1002" spans="1:18">
      <c r="A1002" s="49">
        <v>321</v>
      </c>
      <c r="B1002" s="49" t="s">
        <v>435</v>
      </c>
      <c r="C1002" s="49" t="s">
        <v>458</v>
      </c>
      <c r="D1002" s="50" t="s">
        <v>459</v>
      </c>
      <c r="E1002" s="51" t="s">
        <v>208</v>
      </c>
      <c r="F1002" s="55" t="s">
        <v>460</v>
      </c>
      <c r="G1002" s="52" t="s">
        <v>951</v>
      </c>
      <c r="H1002" s="52" t="s">
        <v>850</v>
      </c>
      <c r="I1002" s="53" t="s">
        <v>267</v>
      </c>
      <c r="J1002" s="53" t="s">
        <v>766</v>
      </c>
      <c r="K1002" s="49" t="s">
        <v>236</v>
      </c>
      <c r="L1002" s="49" t="s">
        <v>197</v>
      </c>
      <c r="M1002" s="49" t="s">
        <v>197</v>
      </c>
      <c r="N1002" s="49" t="s">
        <v>463</v>
      </c>
      <c r="O1002" s="49" t="s">
        <v>464</v>
      </c>
      <c r="P1002" s="54" t="s">
        <v>200</v>
      </c>
      <c r="Q1002" s="49" t="s">
        <v>201</v>
      </c>
      <c r="R1002" s="49" t="s">
        <v>217</v>
      </c>
    </row>
    <row r="1003" spans="1:18">
      <c r="A1003" s="49">
        <v>322</v>
      </c>
      <c r="B1003" s="49" t="s">
        <v>435</v>
      </c>
      <c r="C1003" s="49" t="s">
        <v>491</v>
      </c>
      <c r="D1003" s="50" t="s">
        <v>459</v>
      </c>
      <c r="E1003" s="51" t="s">
        <v>262</v>
      </c>
      <c r="F1003" s="55" t="s">
        <v>492</v>
      </c>
      <c r="G1003" s="52" t="s">
        <v>773</v>
      </c>
      <c r="H1003" s="52" t="s">
        <v>850</v>
      </c>
      <c r="I1003" s="53" t="s">
        <v>267</v>
      </c>
      <c r="J1003" s="53" t="s">
        <v>587</v>
      </c>
      <c r="K1003" s="49" t="s">
        <v>315</v>
      </c>
      <c r="L1003" s="49" t="s">
        <v>197</v>
      </c>
      <c r="M1003" s="49" t="s">
        <v>197</v>
      </c>
      <c r="N1003" s="49" t="s">
        <v>477</v>
      </c>
      <c r="O1003" s="49" t="s">
        <v>495</v>
      </c>
      <c r="P1003" s="54" t="s">
        <v>200</v>
      </c>
      <c r="Q1003" s="49" t="s">
        <v>201</v>
      </c>
      <c r="R1003" s="49" t="s">
        <v>217</v>
      </c>
    </row>
    <row r="1004" spans="1:18">
      <c r="A1004" s="49">
        <v>323</v>
      </c>
      <c r="B1004" s="49" t="s">
        <v>435</v>
      </c>
      <c r="C1004" s="49" t="s">
        <v>548</v>
      </c>
      <c r="D1004" s="50" t="s">
        <v>459</v>
      </c>
      <c r="E1004" s="51" t="s">
        <v>231</v>
      </c>
      <c r="F1004" s="55" t="s">
        <v>549</v>
      </c>
      <c r="G1004" s="52" t="s">
        <v>588</v>
      </c>
      <c r="H1004" s="52" t="s">
        <v>850</v>
      </c>
      <c r="I1004" s="53" t="s">
        <v>270</v>
      </c>
      <c r="J1004" s="53" t="s">
        <v>299</v>
      </c>
      <c r="K1004" s="49" t="s">
        <v>300</v>
      </c>
      <c r="L1004" s="49" t="s">
        <v>197</v>
      </c>
      <c r="M1004" s="49" t="s">
        <v>197</v>
      </c>
      <c r="N1004" s="49" t="s">
        <v>477</v>
      </c>
      <c r="O1004" s="49" t="s">
        <v>551</v>
      </c>
      <c r="P1004" s="54" t="s">
        <v>200</v>
      </c>
      <c r="Q1004" s="49" t="s">
        <v>201</v>
      </c>
      <c r="R1004" s="49" t="s">
        <v>217</v>
      </c>
    </row>
    <row r="1005" spans="1:18">
      <c r="A1005" s="49">
        <v>324</v>
      </c>
      <c r="B1005" s="49" t="s">
        <v>435</v>
      </c>
      <c r="C1005" s="49" t="s">
        <v>499</v>
      </c>
      <c r="D1005" s="50" t="s">
        <v>500</v>
      </c>
      <c r="E1005" s="51" t="s">
        <v>231</v>
      </c>
      <c r="F1005" s="55" t="s">
        <v>501</v>
      </c>
      <c r="G1005" s="52" t="s">
        <v>686</v>
      </c>
      <c r="H1005" s="52" t="s">
        <v>850</v>
      </c>
      <c r="I1005" s="53" t="s">
        <v>354</v>
      </c>
      <c r="J1005" s="53" t="s">
        <v>601</v>
      </c>
      <c r="K1005" s="49" t="s">
        <v>300</v>
      </c>
      <c r="L1005" s="49" t="s">
        <v>197</v>
      </c>
      <c r="M1005" s="49" t="s">
        <v>197</v>
      </c>
      <c r="N1005" s="49" t="s">
        <v>237</v>
      </c>
      <c r="O1005" s="49" t="s">
        <v>504</v>
      </c>
      <c r="P1005" s="54" t="s">
        <v>200</v>
      </c>
      <c r="Q1005" s="49" t="s">
        <v>201</v>
      </c>
      <c r="R1005" s="49" t="s">
        <v>217</v>
      </c>
    </row>
    <row r="1006" spans="1:18">
      <c r="A1006" s="49">
        <v>325</v>
      </c>
      <c r="B1006" s="49" t="s">
        <v>435</v>
      </c>
      <c r="C1006" s="49" t="s">
        <v>467</v>
      </c>
      <c r="D1006" s="50" t="s">
        <v>459</v>
      </c>
      <c r="E1006" s="51" t="s">
        <v>280</v>
      </c>
      <c r="F1006" s="55" t="s">
        <v>468</v>
      </c>
      <c r="G1006" s="52" t="s">
        <v>469</v>
      </c>
      <c r="H1006" s="52" t="s">
        <v>850</v>
      </c>
      <c r="I1006" s="53" t="s">
        <v>211</v>
      </c>
      <c r="J1006" s="53" t="s">
        <v>726</v>
      </c>
      <c r="K1006" s="49" t="s">
        <v>260</v>
      </c>
      <c r="L1006" s="49" t="s">
        <v>197</v>
      </c>
      <c r="M1006" s="49" t="s">
        <v>197</v>
      </c>
      <c r="N1006" s="49" t="s">
        <v>456</v>
      </c>
      <c r="O1006" s="49" t="s">
        <v>470</v>
      </c>
      <c r="P1006" s="54" t="s">
        <v>200</v>
      </c>
      <c r="Q1006" s="49" t="s">
        <v>201</v>
      </c>
      <c r="R1006" s="49" t="s">
        <v>217</v>
      </c>
    </row>
    <row r="1007" spans="1:18">
      <c r="A1007" s="49">
        <v>326</v>
      </c>
      <c r="B1007" s="49" t="s">
        <v>435</v>
      </c>
      <c r="C1007" s="49" t="s">
        <v>473</v>
      </c>
      <c r="D1007" s="50" t="s">
        <v>459</v>
      </c>
      <c r="E1007" s="51" t="s">
        <v>303</v>
      </c>
      <c r="F1007" s="55" t="s">
        <v>474</v>
      </c>
      <c r="G1007" s="52" t="s">
        <v>535</v>
      </c>
      <c r="H1007" s="52" t="s">
        <v>850</v>
      </c>
      <c r="I1007" s="53" t="s">
        <v>211</v>
      </c>
      <c r="J1007" s="53" t="s">
        <v>318</v>
      </c>
      <c r="K1007" s="49" t="s">
        <v>300</v>
      </c>
      <c r="L1007" s="49" t="s">
        <v>197</v>
      </c>
      <c r="M1007" s="49" t="s">
        <v>197</v>
      </c>
      <c r="N1007" s="49" t="s">
        <v>477</v>
      </c>
      <c r="O1007" s="49" t="s">
        <v>478</v>
      </c>
      <c r="P1007" s="54" t="s">
        <v>200</v>
      </c>
      <c r="Q1007" s="49" t="s">
        <v>201</v>
      </c>
      <c r="R1007" s="49" t="s">
        <v>217</v>
      </c>
    </row>
    <row r="1008" spans="1:18">
      <c r="A1008" s="49">
        <v>327</v>
      </c>
      <c r="B1008" s="49" t="s">
        <v>435</v>
      </c>
      <c r="C1008" s="49" t="s">
        <v>467</v>
      </c>
      <c r="D1008" s="50" t="s">
        <v>459</v>
      </c>
      <c r="E1008" s="51" t="s">
        <v>280</v>
      </c>
      <c r="F1008" s="55" t="s">
        <v>468</v>
      </c>
      <c r="G1008" s="52" t="s">
        <v>469</v>
      </c>
      <c r="H1008" s="52" t="s">
        <v>850</v>
      </c>
      <c r="I1008" s="53" t="s">
        <v>211</v>
      </c>
      <c r="J1008" s="53" t="s">
        <v>543</v>
      </c>
      <c r="K1008" s="49" t="s">
        <v>236</v>
      </c>
      <c r="L1008" s="49" t="s">
        <v>197</v>
      </c>
      <c r="M1008" s="49" t="s">
        <v>197</v>
      </c>
      <c r="N1008" s="49" t="s">
        <v>456</v>
      </c>
      <c r="O1008" s="49" t="s">
        <v>470</v>
      </c>
      <c r="P1008" s="54" t="s">
        <v>200</v>
      </c>
      <c r="Q1008" s="49" t="s">
        <v>201</v>
      </c>
      <c r="R1008" s="49" t="s">
        <v>217</v>
      </c>
    </row>
    <row r="1009" spans="1:18">
      <c r="A1009" s="49">
        <v>328</v>
      </c>
      <c r="B1009" s="49" t="s">
        <v>435</v>
      </c>
      <c r="C1009" s="49" t="s">
        <v>499</v>
      </c>
      <c r="D1009" s="50" t="s">
        <v>500</v>
      </c>
      <c r="E1009" s="51" t="s">
        <v>231</v>
      </c>
      <c r="F1009" s="55" t="s">
        <v>501</v>
      </c>
      <c r="G1009" s="52" t="s">
        <v>919</v>
      </c>
      <c r="H1009" s="52" t="s">
        <v>850</v>
      </c>
      <c r="I1009" s="53" t="s">
        <v>544</v>
      </c>
      <c r="J1009" s="53" t="s">
        <v>952</v>
      </c>
      <c r="K1009" s="49" t="s">
        <v>288</v>
      </c>
      <c r="L1009" s="49" t="s">
        <v>214</v>
      </c>
      <c r="M1009" s="49" t="s">
        <v>197</v>
      </c>
      <c r="N1009" s="49" t="s">
        <v>237</v>
      </c>
      <c r="O1009" s="49" t="s">
        <v>504</v>
      </c>
      <c r="P1009" s="54" t="s">
        <v>200</v>
      </c>
      <c r="Q1009" s="49" t="s">
        <v>201</v>
      </c>
      <c r="R1009" s="49" t="s">
        <v>217</v>
      </c>
    </row>
    <row r="1010" spans="1:18">
      <c r="A1010" s="49">
        <v>329</v>
      </c>
      <c r="B1010" s="49" t="s">
        <v>435</v>
      </c>
      <c r="C1010" s="49" t="s">
        <v>445</v>
      </c>
      <c r="D1010" s="50" t="s">
        <v>446</v>
      </c>
      <c r="E1010" s="51" t="s">
        <v>231</v>
      </c>
      <c r="F1010" s="55" t="s">
        <v>447</v>
      </c>
      <c r="G1010" s="52" t="s">
        <v>517</v>
      </c>
      <c r="H1010" s="52" t="s">
        <v>850</v>
      </c>
      <c r="I1010" s="53" t="s">
        <v>544</v>
      </c>
      <c r="J1010" s="53" t="s">
        <v>472</v>
      </c>
      <c r="K1010" s="49" t="s">
        <v>383</v>
      </c>
      <c r="L1010" s="49" t="s">
        <v>197</v>
      </c>
      <c r="M1010" s="49" t="s">
        <v>197</v>
      </c>
      <c r="N1010" s="49"/>
      <c r="O1010" s="54" t="s">
        <v>710</v>
      </c>
      <c r="P1010" s="54" t="s">
        <v>200</v>
      </c>
      <c r="Q1010" s="49" t="s">
        <v>201</v>
      </c>
      <c r="R1010" s="49" t="s">
        <v>217</v>
      </c>
    </row>
    <row r="1011" spans="1:18">
      <c r="A1011" s="49">
        <v>330</v>
      </c>
      <c r="B1011" s="49" t="s">
        <v>435</v>
      </c>
      <c r="C1011" s="49" t="s">
        <v>509</v>
      </c>
      <c r="D1011" s="50" t="s">
        <v>510</v>
      </c>
      <c r="E1011" s="51" t="s">
        <v>231</v>
      </c>
      <c r="F1011" s="55" t="s">
        <v>511</v>
      </c>
      <c r="G1011" s="52" t="s">
        <v>532</v>
      </c>
      <c r="H1011" s="52" t="s">
        <v>850</v>
      </c>
      <c r="I1011" s="53" t="s">
        <v>544</v>
      </c>
      <c r="J1011" s="53" t="s">
        <v>543</v>
      </c>
      <c r="K1011" s="49" t="s">
        <v>194</v>
      </c>
      <c r="L1011" s="49" t="s">
        <v>197</v>
      </c>
      <c r="M1011" s="49" t="s">
        <v>197</v>
      </c>
      <c r="N1011" s="49" t="s">
        <v>440</v>
      </c>
      <c r="O1011" s="49" t="s">
        <v>514</v>
      </c>
      <c r="P1011" s="54" t="s">
        <v>200</v>
      </c>
      <c r="Q1011" s="49" t="s">
        <v>201</v>
      </c>
      <c r="R1011" s="49" t="s">
        <v>355</v>
      </c>
    </row>
    <row r="1012" spans="1:18">
      <c r="A1012" s="49">
        <v>331</v>
      </c>
      <c r="B1012" s="49" t="s">
        <v>435</v>
      </c>
      <c r="C1012" s="49" t="s">
        <v>445</v>
      </c>
      <c r="D1012" s="50" t="s">
        <v>446</v>
      </c>
      <c r="E1012" s="51" t="s">
        <v>231</v>
      </c>
      <c r="F1012" s="55" t="s">
        <v>447</v>
      </c>
      <c r="G1012" s="52" t="s">
        <v>517</v>
      </c>
      <c r="H1012" s="52" t="s">
        <v>850</v>
      </c>
      <c r="I1012" s="53" t="s">
        <v>298</v>
      </c>
      <c r="J1012" s="53" t="s">
        <v>596</v>
      </c>
      <c r="K1012" s="49" t="s">
        <v>307</v>
      </c>
      <c r="L1012" s="49" t="s">
        <v>197</v>
      </c>
      <c r="M1012" s="49" t="s">
        <v>197</v>
      </c>
      <c r="N1012" s="49"/>
      <c r="O1012" s="54" t="s">
        <v>710</v>
      </c>
      <c r="P1012" s="54" t="s">
        <v>200</v>
      </c>
      <c r="Q1012" s="49" t="s">
        <v>201</v>
      </c>
      <c r="R1012" s="49" t="s">
        <v>217</v>
      </c>
    </row>
    <row r="1013" spans="1:18">
      <c r="A1013" s="49">
        <v>332</v>
      </c>
      <c r="B1013" s="49" t="s">
        <v>435</v>
      </c>
      <c r="C1013" s="49" t="s">
        <v>548</v>
      </c>
      <c r="D1013" s="50" t="s">
        <v>459</v>
      </c>
      <c r="E1013" s="51" t="s">
        <v>231</v>
      </c>
      <c r="F1013" s="55" t="s">
        <v>549</v>
      </c>
      <c r="G1013" s="52" t="s">
        <v>588</v>
      </c>
      <c r="H1013" s="52" t="s">
        <v>850</v>
      </c>
      <c r="I1013" s="53" t="s">
        <v>298</v>
      </c>
      <c r="J1013" s="53" t="s">
        <v>553</v>
      </c>
      <c r="K1013" s="49" t="s">
        <v>213</v>
      </c>
      <c r="L1013" s="49" t="s">
        <v>197</v>
      </c>
      <c r="M1013" s="49" t="s">
        <v>197</v>
      </c>
      <c r="N1013" s="49" t="s">
        <v>477</v>
      </c>
      <c r="O1013" s="49" t="s">
        <v>551</v>
      </c>
      <c r="P1013" s="54" t="s">
        <v>200</v>
      </c>
      <c r="Q1013" s="49" t="s">
        <v>201</v>
      </c>
      <c r="R1013" s="49" t="s">
        <v>217</v>
      </c>
    </row>
    <row r="1014" spans="1:18">
      <c r="A1014" s="49">
        <v>333</v>
      </c>
      <c r="B1014" s="49" t="s">
        <v>435</v>
      </c>
      <c r="C1014" s="49" t="s">
        <v>499</v>
      </c>
      <c r="D1014" s="50" t="s">
        <v>500</v>
      </c>
      <c r="E1014" s="51" t="s">
        <v>231</v>
      </c>
      <c r="F1014" s="55" t="s">
        <v>501</v>
      </c>
      <c r="G1014" s="52" t="s">
        <v>515</v>
      </c>
      <c r="H1014" s="52" t="s">
        <v>854</v>
      </c>
      <c r="I1014" s="53" t="s">
        <v>339</v>
      </c>
      <c r="J1014" s="53" t="s">
        <v>494</v>
      </c>
      <c r="K1014" s="49" t="s">
        <v>196</v>
      </c>
      <c r="L1014" s="49" t="s">
        <v>197</v>
      </c>
      <c r="M1014" s="49" t="s">
        <v>197</v>
      </c>
      <c r="N1014" s="49" t="s">
        <v>237</v>
      </c>
      <c r="O1014" s="49" t="s">
        <v>504</v>
      </c>
      <c r="P1014" s="54" t="s">
        <v>200</v>
      </c>
      <c r="Q1014" s="49" t="s">
        <v>201</v>
      </c>
      <c r="R1014" s="49" t="s">
        <v>217</v>
      </c>
    </row>
    <row r="1015" spans="1:18">
      <c r="A1015" s="49">
        <v>334</v>
      </c>
      <c r="B1015" s="49" t="s">
        <v>435</v>
      </c>
      <c r="C1015" s="49" t="s">
        <v>467</v>
      </c>
      <c r="D1015" s="50" t="s">
        <v>459</v>
      </c>
      <c r="E1015" s="51" t="s">
        <v>280</v>
      </c>
      <c r="F1015" s="55" t="s">
        <v>468</v>
      </c>
      <c r="G1015" s="52" t="s">
        <v>469</v>
      </c>
      <c r="H1015" s="52" t="s">
        <v>854</v>
      </c>
      <c r="I1015" s="53" t="s">
        <v>339</v>
      </c>
      <c r="J1015" s="53" t="s">
        <v>388</v>
      </c>
      <c r="K1015" s="49" t="s">
        <v>236</v>
      </c>
      <c r="L1015" s="49" t="s">
        <v>197</v>
      </c>
      <c r="M1015" s="49" t="s">
        <v>197</v>
      </c>
      <c r="N1015" s="49" t="s">
        <v>456</v>
      </c>
      <c r="O1015" s="49" t="s">
        <v>470</v>
      </c>
      <c r="P1015" s="54" t="s">
        <v>200</v>
      </c>
      <c r="Q1015" s="49" t="s">
        <v>201</v>
      </c>
      <c r="R1015" s="49" t="s">
        <v>217</v>
      </c>
    </row>
    <row r="1016" spans="1:18">
      <c r="A1016" s="49">
        <v>335</v>
      </c>
      <c r="B1016" s="49" t="s">
        <v>435</v>
      </c>
      <c r="C1016" s="49" t="s">
        <v>445</v>
      </c>
      <c r="D1016" s="50" t="s">
        <v>446</v>
      </c>
      <c r="E1016" s="51" t="s">
        <v>231</v>
      </c>
      <c r="F1016" s="55" t="s">
        <v>447</v>
      </c>
      <c r="G1016" s="52" t="s">
        <v>554</v>
      </c>
      <c r="H1016" s="52" t="s">
        <v>854</v>
      </c>
      <c r="I1016" s="53" t="s">
        <v>339</v>
      </c>
      <c r="J1016" s="53" t="s">
        <v>415</v>
      </c>
      <c r="K1016" s="49" t="s">
        <v>367</v>
      </c>
      <c r="L1016" s="49" t="s">
        <v>197</v>
      </c>
      <c r="M1016" s="49" t="s">
        <v>214</v>
      </c>
      <c r="N1016" s="49"/>
      <c r="O1016" s="54" t="s">
        <v>710</v>
      </c>
      <c r="P1016" s="54" t="s">
        <v>200</v>
      </c>
      <c r="Q1016" s="49" t="s">
        <v>201</v>
      </c>
      <c r="R1016" s="49" t="s">
        <v>217</v>
      </c>
    </row>
    <row r="1017" spans="1:18">
      <c r="A1017" s="49">
        <v>336</v>
      </c>
      <c r="B1017" s="49" t="s">
        <v>435</v>
      </c>
      <c r="C1017" s="49" t="s">
        <v>509</v>
      </c>
      <c r="D1017" s="50" t="s">
        <v>510</v>
      </c>
      <c r="E1017" s="51" t="s">
        <v>231</v>
      </c>
      <c r="F1017" s="55" t="s">
        <v>511</v>
      </c>
      <c r="G1017" s="52" t="s">
        <v>442</v>
      </c>
      <c r="H1017" s="52" t="s">
        <v>854</v>
      </c>
      <c r="I1017" s="53" t="s">
        <v>357</v>
      </c>
      <c r="J1017" s="53" t="s">
        <v>543</v>
      </c>
      <c r="K1017" s="49" t="s">
        <v>257</v>
      </c>
      <c r="L1017" s="49" t="s">
        <v>197</v>
      </c>
      <c r="M1017" s="49" t="s">
        <v>214</v>
      </c>
      <c r="N1017" s="49" t="s">
        <v>440</v>
      </c>
      <c r="O1017" s="49" t="s">
        <v>514</v>
      </c>
      <c r="P1017" s="54" t="s">
        <v>200</v>
      </c>
      <c r="Q1017" s="49" t="s">
        <v>201</v>
      </c>
      <c r="R1017" s="49" t="s">
        <v>355</v>
      </c>
    </row>
    <row r="1018" spans="1:18">
      <c r="A1018" s="49">
        <v>337</v>
      </c>
      <c r="B1018" s="49" t="s">
        <v>435</v>
      </c>
      <c r="C1018" s="49" t="s">
        <v>473</v>
      </c>
      <c r="D1018" s="50" t="s">
        <v>459</v>
      </c>
      <c r="E1018" s="51" t="s">
        <v>303</v>
      </c>
      <c r="F1018" s="55" t="s">
        <v>474</v>
      </c>
      <c r="G1018" s="52" t="s">
        <v>475</v>
      </c>
      <c r="H1018" s="52" t="s">
        <v>854</v>
      </c>
      <c r="I1018" s="53" t="s">
        <v>357</v>
      </c>
      <c r="J1018" s="53" t="s">
        <v>768</v>
      </c>
      <c r="K1018" s="49" t="s">
        <v>257</v>
      </c>
      <c r="L1018" s="49" t="s">
        <v>197</v>
      </c>
      <c r="M1018" s="49" t="s">
        <v>214</v>
      </c>
      <c r="N1018" s="49" t="s">
        <v>477</v>
      </c>
      <c r="O1018" s="49" t="s">
        <v>478</v>
      </c>
      <c r="P1018" s="54" t="s">
        <v>200</v>
      </c>
      <c r="Q1018" s="49" t="s">
        <v>201</v>
      </c>
      <c r="R1018" s="49" t="s">
        <v>217</v>
      </c>
    </row>
    <row r="1019" spans="1:18">
      <c r="A1019" s="49">
        <v>338</v>
      </c>
      <c r="B1019" s="49" t="s">
        <v>435</v>
      </c>
      <c r="C1019" s="49" t="s">
        <v>445</v>
      </c>
      <c r="D1019" s="50" t="s">
        <v>446</v>
      </c>
      <c r="E1019" s="51" t="s">
        <v>231</v>
      </c>
      <c r="F1019" s="55" t="s">
        <v>447</v>
      </c>
      <c r="G1019" s="52" t="s">
        <v>489</v>
      </c>
      <c r="H1019" s="52" t="s">
        <v>854</v>
      </c>
      <c r="I1019" s="53" t="s">
        <v>357</v>
      </c>
      <c r="J1019" s="53" t="s">
        <v>581</v>
      </c>
      <c r="K1019" s="49" t="s">
        <v>196</v>
      </c>
      <c r="L1019" s="49" t="s">
        <v>197</v>
      </c>
      <c r="M1019" s="49" t="s">
        <v>197</v>
      </c>
      <c r="N1019" s="49"/>
      <c r="O1019" s="54" t="s">
        <v>710</v>
      </c>
      <c r="P1019" s="54" t="s">
        <v>200</v>
      </c>
      <c r="Q1019" s="49" t="s">
        <v>201</v>
      </c>
      <c r="R1019" s="49" t="s">
        <v>217</v>
      </c>
    </row>
    <row r="1020" spans="1:18">
      <c r="A1020" s="49">
        <v>339</v>
      </c>
      <c r="B1020" s="49" t="s">
        <v>435</v>
      </c>
      <c r="C1020" s="49" t="s">
        <v>509</v>
      </c>
      <c r="D1020" s="50" t="s">
        <v>510</v>
      </c>
      <c r="E1020" s="51" t="s">
        <v>231</v>
      </c>
      <c r="F1020" s="55" t="s">
        <v>511</v>
      </c>
      <c r="G1020" s="52" t="s">
        <v>532</v>
      </c>
      <c r="H1020" s="52" t="s">
        <v>854</v>
      </c>
      <c r="I1020" s="53" t="s">
        <v>357</v>
      </c>
      <c r="J1020" s="53" t="s">
        <v>256</v>
      </c>
      <c r="K1020" s="49" t="s">
        <v>315</v>
      </c>
      <c r="L1020" s="49" t="s">
        <v>197</v>
      </c>
      <c r="M1020" s="49" t="s">
        <v>197</v>
      </c>
      <c r="N1020" s="49" t="s">
        <v>440</v>
      </c>
      <c r="O1020" s="49" t="s">
        <v>514</v>
      </c>
      <c r="P1020" s="54" t="s">
        <v>200</v>
      </c>
      <c r="Q1020" s="49" t="s">
        <v>201</v>
      </c>
      <c r="R1020" s="49" t="s">
        <v>365</v>
      </c>
    </row>
    <row r="1021" spans="1:18">
      <c r="A1021" s="49">
        <v>340</v>
      </c>
      <c r="B1021" s="49" t="s">
        <v>435</v>
      </c>
      <c r="C1021" s="49" t="s">
        <v>499</v>
      </c>
      <c r="D1021" s="50" t="s">
        <v>500</v>
      </c>
      <c r="E1021" s="51" t="s">
        <v>231</v>
      </c>
      <c r="F1021" s="55" t="s">
        <v>501</v>
      </c>
      <c r="G1021" s="52" t="s">
        <v>515</v>
      </c>
      <c r="H1021" s="52" t="s">
        <v>854</v>
      </c>
      <c r="I1021" s="53" t="s">
        <v>223</v>
      </c>
      <c r="J1021" s="53" t="s">
        <v>494</v>
      </c>
      <c r="K1021" s="49" t="s">
        <v>260</v>
      </c>
      <c r="L1021" s="49" t="s">
        <v>197</v>
      </c>
      <c r="M1021" s="49" t="s">
        <v>214</v>
      </c>
      <c r="N1021" s="49" t="s">
        <v>237</v>
      </c>
      <c r="O1021" s="49" t="s">
        <v>504</v>
      </c>
      <c r="P1021" s="54" t="s">
        <v>200</v>
      </c>
      <c r="Q1021" s="49" t="s">
        <v>201</v>
      </c>
      <c r="R1021" s="49" t="s">
        <v>217</v>
      </c>
    </row>
    <row r="1022" spans="1:18">
      <c r="A1022" s="49">
        <v>341</v>
      </c>
      <c r="B1022" s="49" t="s">
        <v>435</v>
      </c>
      <c r="C1022" s="49" t="s">
        <v>445</v>
      </c>
      <c r="D1022" s="50" t="s">
        <v>446</v>
      </c>
      <c r="E1022" s="51" t="s">
        <v>231</v>
      </c>
      <c r="F1022" s="55" t="s">
        <v>447</v>
      </c>
      <c r="G1022" s="52" t="s">
        <v>931</v>
      </c>
      <c r="H1022" s="52" t="s">
        <v>854</v>
      </c>
      <c r="I1022" s="53" t="s">
        <v>223</v>
      </c>
      <c r="J1022" s="53" t="s">
        <v>299</v>
      </c>
      <c r="K1022" s="49" t="s">
        <v>258</v>
      </c>
      <c r="L1022" s="49" t="s">
        <v>197</v>
      </c>
      <c r="M1022" s="49" t="s">
        <v>214</v>
      </c>
      <c r="N1022" s="49"/>
      <c r="O1022" s="54" t="s">
        <v>710</v>
      </c>
      <c r="P1022" s="54" t="s">
        <v>200</v>
      </c>
      <c r="Q1022" s="49" t="s">
        <v>201</v>
      </c>
      <c r="R1022" s="49" t="s">
        <v>217</v>
      </c>
    </row>
    <row r="1023" spans="1:18">
      <c r="A1023" s="49">
        <v>342</v>
      </c>
      <c r="B1023" s="49" t="s">
        <v>435</v>
      </c>
      <c r="C1023" s="49" t="s">
        <v>499</v>
      </c>
      <c r="D1023" s="50" t="s">
        <v>500</v>
      </c>
      <c r="E1023" s="51" t="s">
        <v>231</v>
      </c>
      <c r="F1023" s="55" t="s">
        <v>501</v>
      </c>
      <c r="G1023" s="52" t="s">
        <v>953</v>
      </c>
      <c r="H1023" s="52" t="s">
        <v>854</v>
      </c>
      <c r="I1023" s="53" t="s">
        <v>223</v>
      </c>
      <c r="J1023" s="53" t="s">
        <v>952</v>
      </c>
      <c r="K1023" s="54" t="s">
        <v>367</v>
      </c>
      <c r="L1023" s="49" t="s">
        <v>197</v>
      </c>
      <c r="M1023" s="49" t="s">
        <v>197</v>
      </c>
      <c r="N1023" s="49" t="s">
        <v>237</v>
      </c>
      <c r="O1023" s="49" t="s">
        <v>504</v>
      </c>
      <c r="P1023" s="54" t="s">
        <v>200</v>
      </c>
      <c r="Q1023" s="49" t="s">
        <v>201</v>
      </c>
      <c r="R1023" s="49" t="s">
        <v>217</v>
      </c>
    </row>
    <row r="1024" spans="1:18">
      <c r="A1024" s="49">
        <v>343</v>
      </c>
      <c r="B1024" s="49" t="s">
        <v>435</v>
      </c>
      <c r="C1024" s="49" t="s">
        <v>436</v>
      </c>
      <c r="D1024" s="50" t="s">
        <v>437</v>
      </c>
      <c r="E1024" s="51" t="s">
        <v>231</v>
      </c>
      <c r="F1024" s="55" t="s">
        <v>438</v>
      </c>
      <c r="G1024" s="52" t="s">
        <v>507</v>
      </c>
      <c r="H1024" s="52" t="s">
        <v>854</v>
      </c>
      <c r="I1024" s="53" t="s">
        <v>314</v>
      </c>
      <c r="J1024" s="53" t="s">
        <v>575</v>
      </c>
      <c r="K1024" s="49" t="s">
        <v>288</v>
      </c>
      <c r="L1024" s="49" t="s">
        <v>197</v>
      </c>
      <c r="M1024" s="49" t="s">
        <v>197</v>
      </c>
      <c r="N1024" s="49" t="s">
        <v>440</v>
      </c>
      <c r="O1024" s="49" t="s">
        <v>441</v>
      </c>
      <c r="P1024" s="54" t="s">
        <v>200</v>
      </c>
      <c r="Q1024" s="49" t="s">
        <v>201</v>
      </c>
      <c r="R1024" s="49" t="s">
        <v>217</v>
      </c>
    </row>
    <row r="1025" spans="1:18">
      <c r="A1025" s="49">
        <v>344</v>
      </c>
      <c r="B1025" s="49" t="s">
        <v>435</v>
      </c>
      <c r="C1025" s="49" t="s">
        <v>445</v>
      </c>
      <c r="D1025" s="50" t="s">
        <v>446</v>
      </c>
      <c r="E1025" s="51" t="s">
        <v>231</v>
      </c>
      <c r="F1025" s="55" t="s">
        <v>447</v>
      </c>
      <c r="G1025" s="52" t="s">
        <v>489</v>
      </c>
      <c r="H1025" s="52" t="s">
        <v>854</v>
      </c>
      <c r="I1025" s="53" t="s">
        <v>314</v>
      </c>
      <c r="J1025" s="53" t="s">
        <v>596</v>
      </c>
      <c r="K1025" s="49" t="s">
        <v>276</v>
      </c>
      <c r="L1025" s="49" t="s">
        <v>197</v>
      </c>
      <c r="M1025" s="49" t="s">
        <v>214</v>
      </c>
      <c r="N1025" s="49"/>
      <c r="O1025" s="54" t="s">
        <v>710</v>
      </c>
      <c r="P1025" s="54" t="s">
        <v>200</v>
      </c>
      <c r="Q1025" s="49" t="s">
        <v>201</v>
      </c>
      <c r="R1025" s="49" t="s">
        <v>954</v>
      </c>
    </row>
    <row r="1026" spans="1:18">
      <c r="A1026" s="49">
        <v>345</v>
      </c>
      <c r="B1026" s="49" t="s">
        <v>435</v>
      </c>
      <c r="C1026" s="49" t="s">
        <v>509</v>
      </c>
      <c r="D1026" s="50" t="s">
        <v>510</v>
      </c>
      <c r="E1026" s="51" t="s">
        <v>231</v>
      </c>
      <c r="F1026" s="55" t="s">
        <v>511</v>
      </c>
      <c r="G1026" s="52" t="s">
        <v>532</v>
      </c>
      <c r="H1026" s="52" t="s">
        <v>854</v>
      </c>
      <c r="I1026" s="53" t="s">
        <v>314</v>
      </c>
      <c r="J1026" s="53" t="s">
        <v>726</v>
      </c>
      <c r="K1026" s="49" t="s">
        <v>300</v>
      </c>
      <c r="L1026" s="49" t="s">
        <v>197</v>
      </c>
      <c r="M1026" s="49" t="s">
        <v>197</v>
      </c>
      <c r="N1026" s="49" t="s">
        <v>440</v>
      </c>
      <c r="O1026" s="49" t="s">
        <v>514</v>
      </c>
      <c r="P1026" s="54" t="s">
        <v>200</v>
      </c>
      <c r="Q1026" s="49" t="s">
        <v>201</v>
      </c>
      <c r="R1026" s="49" t="s">
        <v>217</v>
      </c>
    </row>
    <row r="1027" spans="1:18">
      <c r="A1027" s="49">
        <v>346</v>
      </c>
      <c r="B1027" s="49" t="s">
        <v>435</v>
      </c>
      <c r="C1027" s="49" t="s">
        <v>499</v>
      </c>
      <c r="D1027" s="50" t="s">
        <v>500</v>
      </c>
      <c r="E1027" s="51" t="s">
        <v>231</v>
      </c>
      <c r="F1027" s="55" t="s">
        <v>501</v>
      </c>
      <c r="G1027" s="52" t="s">
        <v>559</v>
      </c>
      <c r="H1027" s="52" t="s">
        <v>854</v>
      </c>
      <c r="I1027" s="53" t="s">
        <v>348</v>
      </c>
      <c r="J1027" s="53" t="s">
        <v>674</v>
      </c>
      <c r="K1027" s="49" t="s">
        <v>260</v>
      </c>
      <c r="L1027" s="49" t="s">
        <v>197</v>
      </c>
      <c r="M1027" s="49" t="s">
        <v>197</v>
      </c>
      <c r="N1027" s="49" t="s">
        <v>237</v>
      </c>
      <c r="O1027" s="49" t="s">
        <v>504</v>
      </c>
      <c r="P1027" s="54" t="s">
        <v>200</v>
      </c>
      <c r="Q1027" s="49" t="s">
        <v>201</v>
      </c>
      <c r="R1027" s="49" t="s">
        <v>217</v>
      </c>
    </row>
    <row r="1028" spans="1:18">
      <c r="A1028" s="49">
        <v>347</v>
      </c>
      <c r="B1028" s="49" t="s">
        <v>435</v>
      </c>
      <c r="C1028" s="49" t="s">
        <v>491</v>
      </c>
      <c r="D1028" s="50" t="s">
        <v>459</v>
      </c>
      <c r="E1028" s="51" t="s">
        <v>262</v>
      </c>
      <c r="F1028" s="55" t="s">
        <v>492</v>
      </c>
      <c r="G1028" s="52" t="s">
        <v>955</v>
      </c>
      <c r="H1028" s="52" t="s">
        <v>854</v>
      </c>
      <c r="I1028" s="53" t="s">
        <v>348</v>
      </c>
      <c r="J1028" s="53" t="s">
        <v>301</v>
      </c>
      <c r="K1028" s="49" t="s">
        <v>236</v>
      </c>
      <c r="L1028" s="49" t="s">
        <v>197</v>
      </c>
      <c r="M1028" s="49" t="s">
        <v>197</v>
      </c>
      <c r="N1028" s="49" t="s">
        <v>477</v>
      </c>
      <c r="O1028" s="49" t="s">
        <v>495</v>
      </c>
      <c r="P1028" s="54" t="s">
        <v>200</v>
      </c>
      <c r="Q1028" s="49" t="s">
        <v>201</v>
      </c>
      <c r="R1028" s="49" t="s">
        <v>217</v>
      </c>
    </row>
    <row r="1029" spans="1:18">
      <c r="A1029" s="49">
        <v>348</v>
      </c>
      <c r="B1029" s="49" t="s">
        <v>435</v>
      </c>
      <c r="C1029" s="49" t="s">
        <v>445</v>
      </c>
      <c r="D1029" s="50" t="s">
        <v>446</v>
      </c>
      <c r="E1029" s="51" t="s">
        <v>231</v>
      </c>
      <c r="F1029" s="55" t="s">
        <v>447</v>
      </c>
      <c r="G1029" s="52" t="s">
        <v>489</v>
      </c>
      <c r="H1029" s="52" t="s">
        <v>854</v>
      </c>
      <c r="I1029" s="53" t="s">
        <v>348</v>
      </c>
      <c r="J1029" s="53" t="s">
        <v>564</v>
      </c>
      <c r="K1029" s="49" t="s">
        <v>367</v>
      </c>
      <c r="L1029" s="49" t="s">
        <v>197</v>
      </c>
      <c r="M1029" s="49" t="s">
        <v>197</v>
      </c>
      <c r="N1029" s="49"/>
      <c r="O1029" s="54" t="s">
        <v>710</v>
      </c>
      <c r="P1029" s="54" t="s">
        <v>200</v>
      </c>
      <c r="Q1029" s="49" t="s">
        <v>201</v>
      </c>
      <c r="R1029" s="49" t="s">
        <v>217</v>
      </c>
    </row>
    <row r="1030" spans="1:18">
      <c r="A1030" s="49">
        <v>349</v>
      </c>
      <c r="B1030" s="49" t="s">
        <v>435</v>
      </c>
      <c r="C1030" s="49" t="s">
        <v>445</v>
      </c>
      <c r="D1030" s="50" t="s">
        <v>446</v>
      </c>
      <c r="E1030" s="51" t="s">
        <v>231</v>
      </c>
      <c r="F1030" s="55" t="s">
        <v>447</v>
      </c>
      <c r="G1030" s="52" t="s">
        <v>489</v>
      </c>
      <c r="H1030" s="52" t="s">
        <v>854</v>
      </c>
      <c r="I1030" s="53" t="s">
        <v>348</v>
      </c>
      <c r="J1030" s="53" t="s">
        <v>956</v>
      </c>
      <c r="K1030" s="49" t="s">
        <v>257</v>
      </c>
      <c r="L1030" s="49" t="s">
        <v>197</v>
      </c>
      <c r="M1030" s="49" t="s">
        <v>197</v>
      </c>
      <c r="N1030" s="49"/>
      <c r="O1030" s="54" t="s">
        <v>710</v>
      </c>
      <c r="P1030" s="54" t="s">
        <v>200</v>
      </c>
      <c r="Q1030" s="49" t="s">
        <v>201</v>
      </c>
      <c r="R1030" s="49" t="s">
        <v>217</v>
      </c>
    </row>
    <row r="1031" spans="1:18">
      <c r="A1031" s="49">
        <v>350</v>
      </c>
      <c r="B1031" s="49" t="s">
        <v>435</v>
      </c>
      <c r="C1031" s="49" t="s">
        <v>436</v>
      </c>
      <c r="D1031" s="50" t="s">
        <v>437</v>
      </c>
      <c r="E1031" s="51" t="s">
        <v>231</v>
      </c>
      <c r="F1031" s="55" t="s">
        <v>438</v>
      </c>
      <c r="G1031" s="52" t="s">
        <v>439</v>
      </c>
      <c r="H1031" s="52" t="s">
        <v>854</v>
      </c>
      <c r="I1031" s="53" t="s">
        <v>348</v>
      </c>
      <c r="J1031" s="53" t="s">
        <v>301</v>
      </c>
      <c r="K1031" s="49" t="s">
        <v>295</v>
      </c>
      <c r="L1031" s="49" t="s">
        <v>197</v>
      </c>
      <c r="M1031" s="49" t="s">
        <v>197</v>
      </c>
      <c r="N1031" s="49" t="s">
        <v>440</v>
      </c>
      <c r="O1031" s="49" t="s">
        <v>441</v>
      </c>
      <c r="P1031" s="54" t="s">
        <v>200</v>
      </c>
      <c r="Q1031" s="49" t="s">
        <v>201</v>
      </c>
      <c r="R1031" s="49" t="s">
        <v>217</v>
      </c>
    </row>
    <row r="1032" spans="1:18">
      <c r="A1032" s="49">
        <v>351</v>
      </c>
      <c r="B1032" s="49" t="s">
        <v>435</v>
      </c>
      <c r="C1032" s="49" t="s">
        <v>491</v>
      </c>
      <c r="D1032" s="50" t="s">
        <v>459</v>
      </c>
      <c r="E1032" s="51" t="s">
        <v>262</v>
      </c>
      <c r="F1032" s="55" t="s">
        <v>492</v>
      </c>
      <c r="G1032" s="52" t="s">
        <v>681</v>
      </c>
      <c r="H1032" s="52" t="s">
        <v>854</v>
      </c>
      <c r="I1032" s="53" t="s">
        <v>249</v>
      </c>
      <c r="J1032" s="53" t="s">
        <v>729</v>
      </c>
      <c r="K1032" s="49" t="s">
        <v>257</v>
      </c>
      <c r="L1032" s="49" t="s">
        <v>197</v>
      </c>
      <c r="M1032" s="49" t="s">
        <v>197</v>
      </c>
      <c r="N1032" s="49" t="s">
        <v>477</v>
      </c>
      <c r="O1032" s="49" t="s">
        <v>495</v>
      </c>
      <c r="P1032" s="54" t="s">
        <v>200</v>
      </c>
      <c r="Q1032" s="49" t="s">
        <v>201</v>
      </c>
      <c r="R1032" s="49" t="s">
        <v>217</v>
      </c>
    </row>
    <row r="1033" spans="1:18">
      <c r="A1033" s="49">
        <v>352</v>
      </c>
      <c r="B1033" s="49" t="s">
        <v>435</v>
      </c>
      <c r="C1033" s="49" t="s">
        <v>499</v>
      </c>
      <c r="D1033" s="50" t="s">
        <v>500</v>
      </c>
      <c r="E1033" s="51" t="s">
        <v>231</v>
      </c>
      <c r="F1033" s="55" t="s">
        <v>501</v>
      </c>
      <c r="G1033" s="52" t="s">
        <v>521</v>
      </c>
      <c r="H1033" s="52" t="s">
        <v>854</v>
      </c>
      <c r="I1033" s="53" t="s">
        <v>249</v>
      </c>
      <c r="J1033" s="53" t="s">
        <v>758</v>
      </c>
      <c r="K1033" s="49" t="s">
        <v>295</v>
      </c>
      <c r="L1033" s="49" t="s">
        <v>197</v>
      </c>
      <c r="M1033" s="49" t="s">
        <v>214</v>
      </c>
      <c r="N1033" s="49" t="s">
        <v>237</v>
      </c>
      <c r="O1033" s="49" t="s">
        <v>504</v>
      </c>
      <c r="P1033" s="54" t="s">
        <v>200</v>
      </c>
      <c r="Q1033" s="49" t="s">
        <v>201</v>
      </c>
      <c r="R1033" s="49" t="s">
        <v>217</v>
      </c>
    </row>
    <row r="1034" spans="1:18">
      <c r="A1034" s="49">
        <v>353</v>
      </c>
      <c r="B1034" s="49" t="s">
        <v>435</v>
      </c>
      <c r="C1034" s="49" t="s">
        <v>445</v>
      </c>
      <c r="D1034" s="50" t="s">
        <v>446</v>
      </c>
      <c r="E1034" s="51" t="s">
        <v>231</v>
      </c>
      <c r="F1034" s="55" t="s">
        <v>447</v>
      </c>
      <c r="G1034" s="52" t="s">
        <v>748</v>
      </c>
      <c r="H1034" s="52" t="s">
        <v>854</v>
      </c>
      <c r="I1034" s="53" t="s">
        <v>380</v>
      </c>
      <c r="J1034" s="53" t="s">
        <v>301</v>
      </c>
      <c r="K1034" s="49" t="s">
        <v>276</v>
      </c>
      <c r="L1034" s="49" t="s">
        <v>197</v>
      </c>
      <c r="M1034" s="49" t="s">
        <v>214</v>
      </c>
      <c r="N1034" s="49"/>
      <c r="O1034" s="54" t="s">
        <v>710</v>
      </c>
      <c r="P1034" s="54" t="s">
        <v>200</v>
      </c>
      <c r="Q1034" s="49" t="s">
        <v>201</v>
      </c>
      <c r="R1034" s="49" t="s">
        <v>217</v>
      </c>
    </row>
    <row r="1035" spans="1:18">
      <c r="A1035" s="49">
        <v>354</v>
      </c>
      <c r="B1035" s="49" t="s">
        <v>435</v>
      </c>
      <c r="C1035" s="49" t="s">
        <v>445</v>
      </c>
      <c r="D1035" s="50" t="s">
        <v>446</v>
      </c>
      <c r="E1035" s="51" t="s">
        <v>231</v>
      </c>
      <c r="F1035" s="55" t="s">
        <v>447</v>
      </c>
      <c r="G1035" s="52" t="s">
        <v>748</v>
      </c>
      <c r="H1035" s="52" t="s">
        <v>854</v>
      </c>
      <c r="I1035" s="53" t="s">
        <v>380</v>
      </c>
      <c r="J1035" s="53" t="s">
        <v>256</v>
      </c>
      <c r="K1035" s="49" t="s">
        <v>276</v>
      </c>
      <c r="L1035" s="49" t="s">
        <v>197</v>
      </c>
      <c r="M1035" s="49" t="s">
        <v>214</v>
      </c>
      <c r="N1035" s="49"/>
      <c r="O1035" s="54" t="s">
        <v>710</v>
      </c>
      <c r="P1035" s="54" t="s">
        <v>957</v>
      </c>
      <c r="Q1035" s="49" t="s">
        <v>201</v>
      </c>
      <c r="R1035" s="49" t="s">
        <v>217</v>
      </c>
    </row>
    <row r="1036" spans="1:18">
      <c r="A1036" s="49">
        <v>355</v>
      </c>
      <c r="B1036" s="49" t="s">
        <v>435</v>
      </c>
      <c r="C1036" s="49" t="s">
        <v>445</v>
      </c>
      <c r="D1036" s="50" t="s">
        <v>446</v>
      </c>
      <c r="E1036" s="51" t="s">
        <v>231</v>
      </c>
      <c r="F1036" s="55" t="s">
        <v>447</v>
      </c>
      <c r="G1036" s="52" t="s">
        <v>677</v>
      </c>
      <c r="H1036" s="52" t="s">
        <v>854</v>
      </c>
      <c r="I1036" s="53" t="s">
        <v>252</v>
      </c>
      <c r="J1036" s="53" t="s">
        <v>927</v>
      </c>
      <c r="K1036" s="49" t="s">
        <v>260</v>
      </c>
      <c r="L1036" s="49" t="s">
        <v>197</v>
      </c>
      <c r="M1036" s="49" t="s">
        <v>197</v>
      </c>
      <c r="N1036" s="49"/>
      <c r="O1036" s="54" t="s">
        <v>710</v>
      </c>
      <c r="P1036" s="54" t="s">
        <v>200</v>
      </c>
      <c r="Q1036" s="49" t="s">
        <v>228</v>
      </c>
      <c r="R1036" s="54" t="s">
        <v>200</v>
      </c>
    </row>
    <row r="1037" spans="1:18">
      <c r="A1037" s="49">
        <v>356</v>
      </c>
      <c r="B1037" s="49" t="s">
        <v>435</v>
      </c>
      <c r="C1037" s="49" t="s">
        <v>491</v>
      </c>
      <c r="D1037" s="50" t="s">
        <v>459</v>
      </c>
      <c r="E1037" s="51" t="s">
        <v>262</v>
      </c>
      <c r="F1037" s="55" t="s">
        <v>492</v>
      </c>
      <c r="G1037" s="52" t="s">
        <v>958</v>
      </c>
      <c r="H1037" s="52" t="s">
        <v>854</v>
      </c>
      <c r="I1037" s="53" t="s">
        <v>252</v>
      </c>
      <c r="J1037" s="53" t="s">
        <v>811</v>
      </c>
      <c r="K1037" s="49" t="s">
        <v>236</v>
      </c>
      <c r="L1037" s="49" t="s">
        <v>197</v>
      </c>
      <c r="M1037" s="49" t="s">
        <v>197</v>
      </c>
      <c r="N1037" s="49" t="s">
        <v>477</v>
      </c>
      <c r="O1037" s="49" t="s">
        <v>495</v>
      </c>
      <c r="P1037" s="54" t="s">
        <v>200</v>
      </c>
      <c r="Q1037" s="49" t="s">
        <v>201</v>
      </c>
      <c r="R1037" s="49" t="s">
        <v>217</v>
      </c>
    </row>
    <row r="1038" spans="1:18">
      <c r="A1038" s="49">
        <v>357</v>
      </c>
      <c r="B1038" s="49" t="s">
        <v>435</v>
      </c>
      <c r="C1038" s="49" t="s">
        <v>445</v>
      </c>
      <c r="D1038" s="50" t="s">
        <v>446</v>
      </c>
      <c r="E1038" s="51" t="s">
        <v>231</v>
      </c>
      <c r="F1038" s="55" t="s">
        <v>447</v>
      </c>
      <c r="G1038" s="52" t="s">
        <v>517</v>
      </c>
      <c r="H1038" s="52" t="s">
        <v>854</v>
      </c>
      <c r="I1038" s="53" t="s">
        <v>362</v>
      </c>
      <c r="J1038" s="53" t="s">
        <v>596</v>
      </c>
      <c r="K1038" s="54" t="s">
        <v>213</v>
      </c>
      <c r="L1038" s="49" t="s">
        <v>197</v>
      </c>
      <c r="M1038" s="49" t="s">
        <v>197</v>
      </c>
      <c r="N1038" s="49"/>
      <c r="O1038" s="54" t="s">
        <v>710</v>
      </c>
      <c r="P1038" s="54" t="s">
        <v>200</v>
      </c>
      <c r="Q1038" s="49" t="s">
        <v>201</v>
      </c>
      <c r="R1038" s="49" t="s">
        <v>217</v>
      </c>
    </row>
    <row r="1039" spans="1:18">
      <c r="A1039" s="49">
        <v>358</v>
      </c>
      <c r="B1039" s="49" t="s">
        <v>435</v>
      </c>
      <c r="C1039" s="49" t="s">
        <v>499</v>
      </c>
      <c r="D1039" s="50" t="s">
        <v>500</v>
      </c>
      <c r="E1039" s="51" t="s">
        <v>231</v>
      </c>
      <c r="F1039" s="55" t="s">
        <v>501</v>
      </c>
      <c r="G1039" s="52" t="s">
        <v>604</v>
      </c>
      <c r="H1039" s="52" t="s">
        <v>854</v>
      </c>
      <c r="I1039" s="53" t="s">
        <v>383</v>
      </c>
      <c r="J1039" s="53" t="s">
        <v>576</v>
      </c>
      <c r="K1039" s="49" t="s">
        <v>194</v>
      </c>
      <c r="L1039" s="49" t="s">
        <v>197</v>
      </c>
      <c r="M1039" s="49" t="s">
        <v>197</v>
      </c>
      <c r="N1039" s="49" t="s">
        <v>237</v>
      </c>
      <c r="O1039" s="49" t="s">
        <v>504</v>
      </c>
      <c r="P1039" s="54" t="s">
        <v>200</v>
      </c>
      <c r="Q1039" s="49" t="s">
        <v>201</v>
      </c>
      <c r="R1039" s="49" t="s">
        <v>217</v>
      </c>
    </row>
    <row r="1040" spans="1:18">
      <c r="A1040" s="49">
        <v>359</v>
      </c>
      <c r="B1040" s="49" t="s">
        <v>435</v>
      </c>
      <c r="C1040" s="49" t="s">
        <v>445</v>
      </c>
      <c r="D1040" s="50" t="s">
        <v>446</v>
      </c>
      <c r="E1040" s="51" t="s">
        <v>231</v>
      </c>
      <c r="F1040" s="55" t="s">
        <v>447</v>
      </c>
      <c r="G1040" s="52" t="s">
        <v>517</v>
      </c>
      <c r="H1040" s="52" t="s">
        <v>854</v>
      </c>
      <c r="I1040" s="53" t="s">
        <v>383</v>
      </c>
      <c r="J1040" s="53" t="s">
        <v>596</v>
      </c>
      <c r="K1040" s="49" t="s">
        <v>300</v>
      </c>
      <c r="L1040" s="49" t="s">
        <v>214</v>
      </c>
      <c r="M1040" s="49" t="s">
        <v>197</v>
      </c>
      <c r="N1040" s="49"/>
      <c r="O1040" s="54" t="s">
        <v>710</v>
      </c>
      <c r="P1040" s="54" t="s">
        <v>200</v>
      </c>
      <c r="Q1040" s="49" t="s">
        <v>201</v>
      </c>
      <c r="R1040" s="49" t="s">
        <v>217</v>
      </c>
    </row>
    <row r="1041" spans="1:18">
      <c r="A1041" s="49">
        <v>360</v>
      </c>
      <c r="B1041" s="49" t="s">
        <v>435</v>
      </c>
      <c r="C1041" s="49" t="s">
        <v>451</v>
      </c>
      <c r="D1041" s="50" t="s">
        <v>452</v>
      </c>
      <c r="E1041" s="51" t="s">
        <v>280</v>
      </c>
      <c r="F1041" s="55" t="s">
        <v>453</v>
      </c>
      <c r="G1041" s="52" t="s">
        <v>454</v>
      </c>
      <c r="H1041" s="52" t="s">
        <v>854</v>
      </c>
      <c r="I1041" s="53" t="s">
        <v>276</v>
      </c>
      <c r="J1041" s="53" t="s">
        <v>721</v>
      </c>
      <c r="K1041" s="49" t="s">
        <v>258</v>
      </c>
      <c r="L1041" s="49" t="s">
        <v>197</v>
      </c>
      <c r="M1041" s="49" t="s">
        <v>214</v>
      </c>
      <c r="N1041" s="49" t="s">
        <v>456</v>
      </c>
      <c r="O1041" s="49" t="s">
        <v>457</v>
      </c>
      <c r="P1041" s="54" t="s">
        <v>200</v>
      </c>
      <c r="Q1041" s="49" t="s">
        <v>201</v>
      </c>
      <c r="R1041" s="49" t="s">
        <v>217</v>
      </c>
    </row>
    <row r="1042" spans="1:18">
      <c r="A1042" s="49">
        <v>361</v>
      </c>
      <c r="B1042" s="49" t="s">
        <v>435</v>
      </c>
      <c r="C1042" s="49" t="s">
        <v>445</v>
      </c>
      <c r="D1042" s="50" t="s">
        <v>446</v>
      </c>
      <c r="E1042" s="51" t="s">
        <v>231</v>
      </c>
      <c r="F1042" s="55" t="s">
        <v>447</v>
      </c>
      <c r="G1042" s="52" t="s">
        <v>754</v>
      </c>
      <c r="H1042" s="52" t="s">
        <v>854</v>
      </c>
      <c r="I1042" s="53" t="s">
        <v>276</v>
      </c>
      <c r="J1042" s="53" t="s">
        <v>680</v>
      </c>
      <c r="K1042" s="54" t="s">
        <v>257</v>
      </c>
      <c r="L1042" s="49" t="s">
        <v>197</v>
      </c>
      <c r="M1042" s="49" t="s">
        <v>197</v>
      </c>
      <c r="N1042" s="49"/>
      <c r="O1042" s="54" t="s">
        <v>710</v>
      </c>
      <c r="P1042" s="54" t="s">
        <v>200</v>
      </c>
      <c r="Q1042" s="49" t="s">
        <v>201</v>
      </c>
      <c r="R1042" s="49" t="s">
        <v>217</v>
      </c>
    </row>
    <row r="1043" spans="1:18">
      <c r="A1043" s="49">
        <v>362</v>
      </c>
      <c r="B1043" s="49" t="s">
        <v>435</v>
      </c>
      <c r="C1043" s="49" t="s">
        <v>445</v>
      </c>
      <c r="D1043" s="50" t="s">
        <v>446</v>
      </c>
      <c r="E1043" s="51" t="s">
        <v>231</v>
      </c>
      <c r="F1043" s="55" t="s">
        <v>447</v>
      </c>
      <c r="G1043" s="52" t="s">
        <v>632</v>
      </c>
      <c r="H1043" s="52" t="s">
        <v>854</v>
      </c>
      <c r="I1043" s="53" t="s">
        <v>276</v>
      </c>
      <c r="J1043" s="53" t="s">
        <v>516</v>
      </c>
      <c r="K1043" s="49" t="s">
        <v>258</v>
      </c>
      <c r="L1043" s="49" t="s">
        <v>197</v>
      </c>
      <c r="M1043" s="49" t="s">
        <v>197</v>
      </c>
      <c r="N1043" s="49"/>
      <c r="O1043" s="54" t="s">
        <v>710</v>
      </c>
      <c r="P1043" s="54" t="s">
        <v>200</v>
      </c>
      <c r="Q1043" s="49" t="s">
        <v>201</v>
      </c>
      <c r="R1043" s="49" t="s">
        <v>217</v>
      </c>
    </row>
    <row r="1044" spans="1:18">
      <c r="A1044" s="49">
        <v>363</v>
      </c>
      <c r="B1044" s="49" t="s">
        <v>435</v>
      </c>
      <c r="C1044" s="49" t="s">
        <v>445</v>
      </c>
      <c r="D1044" s="50" t="s">
        <v>446</v>
      </c>
      <c r="E1044" s="51" t="s">
        <v>231</v>
      </c>
      <c r="F1044" s="55" t="s">
        <v>447</v>
      </c>
      <c r="G1044" s="52" t="s">
        <v>489</v>
      </c>
      <c r="H1044" s="52" t="s">
        <v>854</v>
      </c>
      <c r="I1044" s="53" t="s">
        <v>367</v>
      </c>
      <c r="J1044" s="53" t="s">
        <v>938</v>
      </c>
      <c r="K1044" s="49" t="s">
        <v>260</v>
      </c>
      <c r="L1044" s="49" t="s">
        <v>214</v>
      </c>
      <c r="M1044" s="49" t="s">
        <v>197</v>
      </c>
      <c r="N1044" s="49"/>
      <c r="O1044" s="54" t="s">
        <v>710</v>
      </c>
      <c r="P1044" s="54" t="s">
        <v>200</v>
      </c>
      <c r="Q1044" s="49" t="s">
        <v>201</v>
      </c>
      <c r="R1044" s="49" t="s">
        <v>217</v>
      </c>
    </row>
    <row r="1045" spans="1:18">
      <c r="A1045" s="49">
        <v>364</v>
      </c>
      <c r="B1045" s="49" t="s">
        <v>435</v>
      </c>
      <c r="C1045" s="49" t="s">
        <v>445</v>
      </c>
      <c r="D1045" s="50" t="s">
        <v>446</v>
      </c>
      <c r="E1045" s="51" t="s">
        <v>231</v>
      </c>
      <c r="F1045" s="55" t="s">
        <v>447</v>
      </c>
      <c r="G1045" s="52" t="s">
        <v>517</v>
      </c>
      <c r="H1045" s="52" t="s">
        <v>854</v>
      </c>
      <c r="I1045" s="53" t="s">
        <v>260</v>
      </c>
      <c r="J1045" s="53" t="s">
        <v>959</v>
      </c>
      <c r="K1045" s="54" t="s">
        <v>295</v>
      </c>
      <c r="L1045" s="49" t="s">
        <v>197</v>
      </c>
      <c r="M1045" s="49" t="s">
        <v>197</v>
      </c>
      <c r="N1045" s="49"/>
      <c r="O1045" s="54" t="s">
        <v>710</v>
      </c>
      <c r="P1045" s="54" t="s">
        <v>200</v>
      </c>
      <c r="Q1045" s="49" t="s">
        <v>228</v>
      </c>
      <c r="R1045" s="54" t="s">
        <v>200</v>
      </c>
    </row>
    <row r="1046" spans="1:18">
      <c r="A1046" s="49">
        <v>365</v>
      </c>
      <c r="B1046" s="49" t="s">
        <v>435</v>
      </c>
      <c r="C1046" s="49" t="s">
        <v>548</v>
      </c>
      <c r="D1046" s="50" t="s">
        <v>459</v>
      </c>
      <c r="E1046" s="51" t="s">
        <v>231</v>
      </c>
      <c r="F1046" s="55" t="s">
        <v>549</v>
      </c>
      <c r="G1046" s="52" t="s">
        <v>572</v>
      </c>
      <c r="H1046" s="52" t="s">
        <v>854</v>
      </c>
      <c r="I1046" s="53" t="s">
        <v>260</v>
      </c>
      <c r="J1046" s="53" t="s">
        <v>543</v>
      </c>
      <c r="K1046" s="49" t="s">
        <v>257</v>
      </c>
      <c r="L1046" s="49" t="s">
        <v>197</v>
      </c>
      <c r="M1046" s="49" t="s">
        <v>197</v>
      </c>
      <c r="N1046" s="49" t="s">
        <v>477</v>
      </c>
      <c r="O1046" s="49" t="s">
        <v>551</v>
      </c>
      <c r="P1046" s="54" t="s">
        <v>200</v>
      </c>
      <c r="Q1046" s="49" t="s">
        <v>201</v>
      </c>
      <c r="R1046" s="49" t="s">
        <v>217</v>
      </c>
    </row>
    <row r="1047" spans="1:18">
      <c r="A1047" s="49">
        <v>366</v>
      </c>
      <c r="B1047" s="49" t="s">
        <v>435</v>
      </c>
      <c r="C1047" s="49" t="s">
        <v>436</v>
      </c>
      <c r="D1047" s="50" t="s">
        <v>437</v>
      </c>
      <c r="E1047" s="51" t="s">
        <v>231</v>
      </c>
      <c r="F1047" s="55" t="s">
        <v>438</v>
      </c>
      <c r="G1047" s="52" t="s">
        <v>960</v>
      </c>
      <c r="H1047" s="52" t="s">
        <v>854</v>
      </c>
      <c r="I1047" s="53" t="s">
        <v>300</v>
      </c>
      <c r="J1047" s="53" t="s">
        <v>650</v>
      </c>
      <c r="K1047" s="49" t="s">
        <v>245</v>
      </c>
      <c r="L1047" s="49" t="s">
        <v>197</v>
      </c>
      <c r="M1047" s="49" t="s">
        <v>197</v>
      </c>
      <c r="N1047" s="49" t="s">
        <v>440</v>
      </c>
      <c r="O1047" s="49" t="s">
        <v>441</v>
      </c>
      <c r="P1047" s="54" t="s">
        <v>200</v>
      </c>
      <c r="Q1047" s="49" t="s">
        <v>201</v>
      </c>
      <c r="R1047" s="49" t="s">
        <v>217</v>
      </c>
    </row>
    <row r="1048" spans="1:18">
      <c r="A1048" s="49">
        <v>367</v>
      </c>
      <c r="B1048" s="49" t="s">
        <v>435</v>
      </c>
      <c r="C1048" s="49" t="s">
        <v>445</v>
      </c>
      <c r="D1048" s="50" t="s">
        <v>446</v>
      </c>
      <c r="E1048" s="51" t="s">
        <v>231</v>
      </c>
      <c r="F1048" s="55" t="s">
        <v>447</v>
      </c>
      <c r="G1048" s="52" t="s">
        <v>517</v>
      </c>
      <c r="H1048" s="52" t="s">
        <v>854</v>
      </c>
      <c r="I1048" s="53" t="s">
        <v>300</v>
      </c>
      <c r="J1048" s="53" t="s">
        <v>673</v>
      </c>
      <c r="K1048" s="49" t="s">
        <v>367</v>
      </c>
      <c r="L1048" s="49" t="s">
        <v>197</v>
      </c>
      <c r="M1048" s="49" t="s">
        <v>197</v>
      </c>
      <c r="N1048" s="49"/>
      <c r="O1048" s="54" t="s">
        <v>710</v>
      </c>
      <c r="P1048" s="54" t="s">
        <v>200</v>
      </c>
      <c r="Q1048" s="49" t="s">
        <v>201</v>
      </c>
      <c r="R1048" s="49" t="s">
        <v>217</v>
      </c>
    </row>
    <row r="1049" spans="1:18">
      <c r="A1049" s="49">
        <v>368</v>
      </c>
      <c r="B1049" s="49" t="s">
        <v>435</v>
      </c>
      <c r="C1049" s="49" t="s">
        <v>491</v>
      </c>
      <c r="D1049" s="50" t="s">
        <v>459</v>
      </c>
      <c r="E1049" s="51" t="s">
        <v>262</v>
      </c>
      <c r="F1049" s="55" t="s">
        <v>492</v>
      </c>
      <c r="G1049" s="52" t="s">
        <v>698</v>
      </c>
      <c r="H1049" s="52" t="s">
        <v>854</v>
      </c>
      <c r="I1049" s="53" t="s">
        <v>267</v>
      </c>
      <c r="J1049" s="53" t="s">
        <v>388</v>
      </c>
      <c r="K1049" s="54" t="s">
        <v>213</v>
      </c>
      <c r="L1049" s="49" t="s">
        <v>197</v>
      </c>
      <c r="M1049" s="49" t="s">
        <v>214</v>
      </c>
      <c r="N1049" s="49" t="s">
        <v>477</v>
      </c>
      <c r="O1049" s="49" t="s">
        <v>495</v>
      </c>
      <c r="P1049" s="54" t="s">
        <v>200</v>
      </c>
      <c r="Q1049" s="49" t="s">
        <v>201</v>
      </c>
      <c r="R1049" s="49" t="s">
        <v>961</v>
      </c>
    </row>
    <row r="1050" spans="1:18">
      <c r="A1050" s="49">
        <v>369</v>
      </c>
      <c r="B1050" s="49" t="s">
        <v>435</v>
      </c>
      <c r="C1050" s="49" t="s">
        <v>467</v>
      </c>
      <c r="D1050" s="50" t="s">
        <v>459</v>
      </c>
      <c r="E1050" s="51" t="s">
        <v>280</v>
      </c>
      <c r="F1050" s="55" t="s">
        <v>468</v>
      </c>
      <c r="G1050" s="52" t="s">
        <v>469</v>
      </c>
      <c r="H1050" s="52" t="s">
        <v>854</v>
      </c>
      <c r="I1050" s="53" t="s">
        <v>270</v>
      </c>
      <c r="J1050" s="53" t="s">
        <v>371</v>
      </c>
      <c r="K1050" s="49" t="s">
        <v>295</v>
      </c>
      <c r="L1050" s="49" t="s">
        <v>197</v>
      </c>
      <c r="M1050" s="49" t="s">
        <v>197</v>
      </c>
      <c r="N1050" s="49" t="s">
        <v>456</v>
      </c>
      <c r="O1050" s="49" t="s">
        <v>470</v>
      </c>
      <c r="P1050" s="54" t="s">
        <v>200</v>
      </c>
      <c r="Q1050" s="49" t="s">
        <v>201</v>
      </c>
      <c r="R1050" s="49" t="s">
        <v>217</v>
      </c>
    </row>
    <row r="1051" spans="1:18">
      <c r="A1051" s="49">
        <v>370</v>
      </c>
      <c r="B1051" s="49" t="s">
        <v>435</v>
      </c>
      <c r="C1051" s="49" t="s">
        <v>509</v>
      </c>
      <c r="D1051" s="50" t="s">
        <v>510</v>
      </c>
      <c r="E1051" s="51" t="s">
        <v>231</v>
      </c>
      <c r="F1051" s="55" t="s">
        <v>511</v>
      </c>
      <c r="G1051" s="52" t="s">
        <v>542</v>
      </c>
      <c r="H1051" s="52" t="s">
        <v>854</v>
      </c>
      <c r="I1051" s="53" t="s">
        <v>270</v>
      </c>
      <c r="J1051" s="53" t="s">
        <v>543</v>
      </c>
      <c r="K1051" s="49" t="s">
        <v>295</v>
      </c>
      <c r="L1051" s="49" t="s">
        <v>197</v>
      </c>
      <c r="M1051" s="49" t="s">
        <v>197</v>
      </c>
      <c r="N1051" s="49" t="s">
        <v>440</v>
      </c>
      <c r="O1051" s="49" t="s">
        <v>514</v>
      </c>
      <c r="P1051" s="54" t="s">
        <v>200</v>
      </c>
      <c r="Q1051" s="49" t="s">
        <v>201</v>
      </c>
      <c r="R1051" s="49" t="s">
        <v>961</v>
      </c>
    </row>
    <row r="1052" spans="1:18">
      <c r="A1052" s="49">
        <v>371</v>
      </c>
      <c r="B1052" s="49" t="s">
        <v>435</v>
      </c>
      <c r="C1052" s="49" t="s">
        <v>445</v>
      </c>
      <c r="D1052" s="50" t="s">
        <v>446</v>
      </c>
      <c r="E1052" s="51" t="s">
        <v>231</v>
      </c>
      <c r="F1052" s="55" t="s">
        <v>447</v>
      </c>
      <c r="G1052" s="52" t="s">
        <v>632</v>
      </c>
      <c r="H1052" s="52" t="s">
        <v>854</v>
      </c>
      <c r="I1052" s="53" t="s">
        <v>211</v>
      </c>
      <c r="J1052" s="53" t="s">
        <v>641</v>
      </c>
      <c r="K1052" s="54" t="s">
        <v>245</v>
      </c>
      <c r="L1052" s="49" t="s">
        <v>197</v>
      </c>
      <c r="M1052" s="49" t="s">
        <v>197</v>
      </c>
      <c r="N1052" s="49"/>
      <c r="O1052" s="54" t="s">
        <v>710</v>
      </c>
      <c r="P1052" s="54" t="s">
        <v>200</v>
      </c>
      <c r="Q1052" s="49" t="s">
        <v>228</v>
      </c>
      <c r="R1052" s="54" t="s">
        <v>200</v>
      </c>
    </row>
    <row r="1053" spans="1:18">
      <c r="A1053" s="49">
        <v>372</v>
      </c>
      <c r="B1053" s="49" t="s">
        <v>435</v>
      </c>
      <c r="C1053" s="49" t="s">
        <v>499</v>
      </c>
      <c r="D1053" s="50" t="s">
        <v>500</v>
      </c>
      <c r="E1053" s="51" t="s">
        <v>231</v>
      </c>
      <c r="F1053" s="55" t="s">
        <v>501</v>
      </c>
      <c r="G1053" s="52" t="s">
        <v>604</v>
      </c>
      <c r="H1053" s="52" t="s">
        <v>854</v>
      </c>
      <c r="I1053" s="53" t="s">
        <v>211</v>
      </c>
      <c r="J1053" s="53" t="s">
        <v>374</v>
      </c>
      <c r="K1053" s="49" t="s">
        <v>194</v>
      </c>
      <c r="L1053" s="49" t="s">
        <v>197</v>
      </c>
      <c r="M1053" s="49" t="s">
        <v>197</v>
      </c>
      <c r="N1053" s="49" t="s">
        <v>237</v>
      </c>
      <c r="O1053" s="49" t="s">
        <v>504</v>
      </c>
      <c r="P1053" s="54" t="s">
        <v>200</v>
      </c>
      <c r="Q1053" s="49" t="s">
        <v>201</v>
      </c>
      <c r="R1053" s="49" t="s">
        <v>217</v>
      </c>
    </row>
    <row r="1054" spans="1:18">
      <c r="A1054" s="49">
        <v>373</v>
      </c>
      <c r="B1054" s="49" t="s">
        <v>435</v>
      </c>
      <c r="C1054" s="49" t="s">
        <v>445</v>
      </c>
      <c r="D1054" s="50" t="s">
        <v>446</v>
      </c>
      <c r="E1054" s="51" t="s">
        <v>231</v>
      </c>
      <c r="F1054" s="55" t="s">
        <v>447</v>
      </c>
      <c r="G1054" s="52" t="s">
        <v>517</v>
      </c>
      <c r="H1054" s="52" t="s">
        <v>854</v>
      </c>
      <c r="I1054" s="53" t="s">
        <v>544</v>
      </c>
      <c r="J1054" s="53" t="s">
        <v>902</v>
      </c>
      <c r="K1054" s="49" t="s">
        <v>258</v>
      </c>
      <c r="L1054" s="49" t="s">
        <v>197</v>
      </c>
      <c r="M1054" s="49" t="s">
        <v>197</v>
      </c>
      <c r="N1054" s="49"/>
      <c r="O1054" s="54" t="s">
        <v>710</v>
      </c>
      <c r="P1054" s="54" t="s">
        <v>200</v>
      </c>
      <c r="Q1054" s="49" t="s">
        <v>201</v>
      </c>
      <c r="R1054" s="49" t="s">
        <v>217</v>
      </c>
    </row>
    <row r="1055" spans="1:18">
      <c r="A1055" s="49">
        <v>374</v>
      </c>
      <c r="B1055" s="49" t="s">
        <v>435</v>
      </c>
      <c r="C1055" s="49" t="s">
        <v>509</v>
      </c>
      <c r="D1055" s="50" t="s">
        <v>510</v>
      </c>
      <c r="E1055" s="51" t="s">
        <v>231</v>
      </c>
      <c r="F1055" s="55" t="s">
        <v>511</v>
      </c>
      <c r="G1055" s="52" t="s">
        <v>532</v>
      </c>
      <c r="H1055" s="52" t="s">
        <v>854</v>
      </c>
      <c r="I1055" s="53" t="s">
        <v>289</v>
      </c>
      <c r="J1055" s="53" t="s">
        <v>962</v>
      </c>
      <c r="K1055" s="49" t="s">
        <v>300</v>
      </c>
      <c r="L1055" s="49" t="s">
        <v>197</v>
      </c>
      <c r="M1055" s="49" t="s">
        <v>197</v>
      </c>
      <c r="N1055" s="49" t="s">
        <v>440</v>
      </c>
      <c r="O1055" s="49" t="s">
        <v>514</v>
      </c>
      <c r="P1055" s="54" t="s">
        <v>200</v>
      </c>
      <c r="Q1055" s="49" t="s">
        <v>201</v>
      </c>
      <c r="R1055" s="49" t="s">
        <v>217</v>
      </c>
    </row>
    <row r="1056" spans="1:18">
      <c r="A1056" s="49">
        <v>375</v>
      </c>
      <c r="B1056" s="49" t="s">
        <v>435</v>
      </c>
      <c r="C1056" s="49" t="s">
        <v>499</v>
      </c>
      <c r="D1056" s="50" t="s">
        <v>500</v>
      </c>
      <c r="E1056" s="51" t="s">
        <v>231</v>
      </c>
      <c r="F1056" s="55" t="s">
        <v>501</v>
      </c>
      <c r="G1056" s="52" t="s">
        <v>515</v>
      </c>
      <c r="H1056" s="52" t="s">
        <v>854</v>
      </c>
      <c r="I1056" s="53" t="s">
        <v>298</v>
      </c>
      <c r="J1056" s="53" t="s">
        <v>753</v>
      </c>
      <c r="K1056" s="49" t="s">
        <v>257</v>
      </c>
      <c r="L1056" s="49" t="s">
        <v>197</v>
      </c>
      <c r="M1056" s="49" t="s">
        <v>197</v>
      </c>
      <c r="N1056" s="49" t="s">
        <v>237</v>
      </c>
      <c r="O1056" s="49" t="s">
        <v>504</v>
      </c>
      <c r="P1056" s="54" t="s">
        <v>200</v>
      </c>
      <c r="Q1056" s="49" t="s">
        <v>201</v>
      </c>
      <c r="R1056" s="49" t="s">
        <v>217</v>
      </c>
    </row>
    <row r="1057" spans="1:18">
      <c r="A1057" s="49">
        <v>376</v>
      </c>
      <c r="B1057" s="49" t="s">
        <v>435</v>
      </c>
      <c r="C1057" s="49" t="s">
        <v>445</v>
      </c>
      <c r="D1057" s="50" t="s">
        <v>446</v>
      </c>
      <c r="E1057" s="51" t="s">
        <v>231</v>
      </c>
      <c r="F1057" s="55" t="s">
        <v>447</v>
      </c>
      <c r="G1057" s="52" t="s">
        <v>515</v>
      </c>
      <c r="H1057" s="52" t="s">
        <v>854</v>
      </c>
      <c r="I1057" s="53" t="s">
        <v>298</v>
      </c>
      <c r="J1057" s="53" t="s">
        <v>212</v>
      </c>
      <c r="K1057" s="49" t="s">
        <v>245</v>
      </c>
      <c r="L1057" s="49" t="s">
        <v>197</v>
      </c>
      <c r="M1057" s="49" t="s">
        <v>197</v>
      </c>
      <c r="N1057" s="49"/>
      <c r="O1057" s="54" t="s">
        <v>710</v>
      </c>
      <c r="P1057" s="54" t="s">
        <v>200</v>
      </c>
      <c r="Q1057" s="49" t="s">
        <v>201</v>
      </c>
      <c r="R1057" s="49" t="s">
        <v>217</v>
      </c>
    </row>
    <row r="1058" spans="1:18">
      <c r="A1058" s="49">
        <v>377</v>
      </c>
      <c r="B1058" s="49" t="s">
        <v>435</v>
      </c>
      <c r="C1058" s="49" t="s">
        <v>436</v>
      </c>
      <c r="D1058" s="50" t="s">
        <v>437</v>
      </c>
      <c r="E1058" s="51" t="s">
        <v>231</v>
      </c>
      <c r="F1058" s="55" t="s">
        <v>438</v>
      </c>
      <c r="G1058" s="52" t="s">
        <v>439</v>
      </c>
      <c r="H1058" s="52" t="s">
        <v>856</v>
      </c>
      <c r="I1058" s="53" t="s">
        <v>357</v>
      </c>
      <c r="J1058" s="53" t="s">
        <v>301</v>
      </c>
      <c r="K1058" s="49" t="s">
        <v>227</v>
      </c>
      <c r="L1058" s="49" t="s">
        <v>197</v>
      </c>
      <c r="M1058" s="49" t="s">
        <v>197</v>
      </c>
      <c r="N1058" s="49" t="s">
        <v>440</v>
      </c>
      <c r="O1058" s="49" t="s">
        <v>441</v>
      </c>
      <c r="P1058" s="54" t="s">
        <v>200</v>
      </c>
      <c r="Q1058" s="49" t="s">
        <v>228</v>
      </c>
      <c r="R1058" s="54" t="s">
        <v>200</v>
      </c>
    </row>
    <row r="1059" spans="1:18">
      <c r="A1059" s="49">
        <v>378</v>
      </c>
      <c r="B1059" s="49" t="s">
        <v>435</v>
      </c>
      <c r="C1059" s="49" t="s">
        <v>499</v>
      </c>
      <c r="D1059" s="50" t="s">
        <v>500</v>
      </c>
      <c r="E1059" s="51" t="s">
        <v>231</v>
      </c>
      <c r="F1059" s="55" t="s">
        <v>501</v>
      </c>
      <c r="G1059" s="52" t="s">
        <v>521</v>
      </c>
      <c r="H1059" s="52" t="s">
        <v>856</v>
      </c>
      <c r="I1059" s="53" t="s">
        <v>314</v>
      </c>
      <c r="J1059" s="53" t="s">
        <v>558</v>
      </c>
      <c r="K1059" s="49" t="s">
        <v>315</v>
      </c>
      <c r="L1059" s="49" t="s">
        <v>197</v>
      </c>
      <c r="M1059" s="49" t="s">
        <v>197</v>
      </c>
      <c r="N1059" s="49" t="s">
        <v>237</v>
      </c>
      <c r="O1059" s="49" t="s">
        <v>504</v>
      </c>
      <c r="P1059" s="54" t="s">
        <v>200</v>
      </c>
      <c r="Q1059" s="49" t="s">
        <v>201</v>
      </c>
      <c r="R1059" s="49" t="s">
        <v>217</v>
      </c>
    </row>
    <row r="1060" spans="1:18">
      <c r="A1060" s="49">
        <v>379</v>
      </c>
      <c r="B1060" s="49" t="s">
        <v>435</v>
      </c>
      <c r="C1060" s="49" t="s">
        <v>467</v>
      </c>
      <c r="D1060" s="50" t="s">
        <v>459</v>
      </c>
      <c r="E1060" s="51" t="s">
        <v>280</v>
      </c>
      <c r="F1060" s="55" t="s">
        <v>468</v>
      </c>
      <c r="G1060" s="52" t="s">
        <v>654</v>
      </c>
      <c r="H1060" s="52" t="s">
        <v>856</v>
      </c>
      <c r="I1060" s="53" t="s">
        <v>314</v>
      </c>
      <c r="J1060" s="53" t="s">
        <v>633</v>
      </c>
      <c r="K1060" s="49" t="s">
        <v>196</v>
      </c>
      <c r="L1060" s="49" t="s">
        <v>197</v>
      </c>
      <c r="M1060" s="49" t="s">
        <v>197</v>
      </c>
      <c r="N1060" s="49" t="s">
        <v>456</v>
      </c>
      <c r="O1060" s="49" t="s">
        <v>470</v>
      </c>
      <c r="P1060" s="54" t="s">
        <v>200</v>
      </c>
      <c r="Q1060" s="49" t="s">
        <v>201</v>
      </c>
      <c r="R1060" s="49" t="s">
        <v>217</v>
      </c>
    </row>
    <row r="1061" spans="1:18">
      <c r="A1061" s="49">
        <v>380</v>
      </c>
      <c r="B1061" s="49" t="s">
        <v>435</v>
      </c>
      <c r="C1061" s="49" t="s">
        <v>436</v>
      </c>
      <c r="D1061" s="50" t="s">
        <v>437</v>
      </c>
      <c r="E1061" s="51" t="s">
        <v>231</v>
      </c>
      <c r="F1061" s="55" t="s">
        <v>438</v>
      </c>
      <c r="G1061" s="52" t="s">
        <v>507</v>
      </c>
      <c r="H1061" s="52" t="s">
        <v>856</v>
      </c>
      <c r="I1061" s="53" t="s">
        <v>348</v>
      </c>
      <c r="J1061" s="53" t="s">
        <v>494</v>
      </c>
      <c r="K1061" s="49" t="s">
        <v>315</v>
      </c>
      <c r="L1061" s="49" t="s">
        <v>197</v>
      </c>
      <c r="M1061" s="49" t="s">
        <v>214</v>
      </c>
      <c r="N1061" s="49" t="s">
        <v>440</v>
      </c>
      <c r="O1061" s="49" t="s">
        <v>441</v>
      </c>
      <c r="P1061" s="54" t="s">
        <v>200</v>
      </c>
      <c r="Q1061" s="49" t="s">
        <v>201</v>
      </c>
      <c r="R1061" s="49" t="s">
        <v>217</v>
      </c>
    </row>
    <row r="1062" spans="1:18">
      <c r="A1062" s="49">
        <v>381</v>
      </c>
      <c r="B1062" s="49" t="s">
        <v>435</v>
      </c>
      <c r="C1062" s="49" t="s">
        <v>499</v>
      </c>
      <c r="D1062" s="50" t="s">
        <v>500</v>
      </c>
      <c r="E1062" s="51" t="s">
        <v>231</v>
      </c>
      <c r="F1062" s="55" t="s">
        <v>501</v>
      </c>
      <c r="G1062" s="52" t="s">
        <v>515</v>
      </c>
      <c r="H1062" s="52" t="s">
        <v>856</v>
      </c>
      <c r="I1062" s="53" t="s">
        <v>249</v>
      </c>
      <c r="J1062" s="53" t="s">
        <v>963</v>
      </c>
      <c r="K1062" s="49" t="s">
        <v>213</v>
      </c>
      <c r="L1062" s="49" t="s">
        <v>197</v>
      </c>
      <c r="M1062" s="49" t="s">
        <v>197</v>
      </c>
      <c r="N1062" s="49" t="s">
        <v>237</v>
      </c>
      <c r="O1062" s="49" t="s">
        <v>504</v>
      </c>
      <c r="P1062" s="54" t="s">
        <v>200</v>
      </c>
      <c r="Q1062" s="49" t="s">
        <v>201</v>
      </c>
      <c r="R1062" s="49" t="s">
        <v>217</v>
      </c>
    </row>
    <row r="1063" spans="1:18">
      <c r="A1063" s="49">
        <v>382</v>
      </c>
      <c r="B1063" s="49" t="s">
        <v>435</v>
      </c>
      <c r="C1063" s="49" t="s">
        <v>445</v>
      </c>
      <c r="D1063" s="50" t="s">
        <v>446</v>
      </c>
      <c r="E1063" s="51" t="s">
        <v>231</v>
      </c>
      <c r="F1063" s="55" t="s">
        <v>447</v>
      </c>
      <c r="G1063" s="52" t="s">
        <v>517</v>
      </c>
      <c r="H1063" s="52" t="s">
        <v>856</v>
      </c>
      <c r="I1063" s="53" t="s">
        <v>249</v>
      </c>
      <c r="J1063" s="53" t="s">
        <v>964</v>
      </c>
      <c r="K1063" s="49" t="s">
        <v>288</v>
      </c>
      <c r="L1063" s="49" t="s">
        <v>197</v>
      </c>
      <c r="M1063" s="49" t="s">
        <v>197</v>
      </c>
      <c r="N1063" s="49"/>
      <c r="O1063" s="54" t="s">
        <v>710</v>
      </c>
      <c r="P1063" s="54" t="s">
        <v>200</v>
      </c>
      <c r="Q1063" s="49" t="s">
        <v>201</v>
      </c>
      <c r="R1063" s="49" t="s">
        <v>217</v>
      </c>
    </row>
    <row r="1064" spans="1:18">
      <c r="A1064" s="49">
        <v>383</v>
      </c>
      <c r="B1064" s="49" t="s">
        <v>435</v>
      </c>
      <c r="C1064" s="49" t="s">
        <v>445</v>
      </c>
      <c r="D1064" s="50" t="s">
        <v>446</v>
      </c>
      <c r="E1064" s="51" t="s">
        <v>231</v>
      </c>
      <c r="F1064" s="55" t="s">
        <v>447</v>
      </c>
      <c r="G1064" s="52" t="s">
        <v>906</v>
      </c>
      <c r="H1064" s="52" t="s">
        <v>856</v>
      </c>
      <c r="I1064" s="53" t="s">
        <v>249</v>
      </c>
      <c r="J1064" s="53" t="s">
        <v>301</v>
      </c>
      <c r="K1064" s="49" t="s">
        <v>295</v>
      </c>
      <c r="L1064" s="49" t="s">
        <v>197</v>
      </c>
      <c r="M1064" s="49" t="s">
        <v>197</v>
      </c>
      <c r="N1064" s="49"/>
      <c r="O1064" s="54" t="s">
        <v>710</v>
      </c>
      <c r="P1064" s="54" t="s">
        <v>200</v>
      </c>
      <c r="Q1064" s="49" t="s">
        <v>201</v>
      </c>
      <c r="R1064" s="49" t="s">
        <v>217</v>
      </c>
    </row>
    <row r="1065" spans="1:18">
      <c r="A1065" s="49">
        <v>384</v>
      </c>
      <c r="B1065" s="49" t="s">
        <v>435</v>
      </c>
      <c r="C1065" s="49" t="s">
        <v>499</v>
      </c>
      <c r="D1065" s="50" t="s">
        <v>500</v>
      </c>
      <c r="E1065" s="51" t="s">
        <v>231</v>
      </c>
      <c r="F1065" s="55" t="s">
        <v>501</v>
      </c>
      <c r="G1065" s="52" t="s">
        <v>515</v>
      </c>
      <c r="H1065" s="52" t="s">
        <v>856</v>
      </c>
      <c r="I1065" s="53" t="s">
        <v>249</v>
      </c>
      <c r="J1065" s="53" t="s">
        <v>299</v>
      </c>
      <c r="K1065" s="49" t="s">
        <v>295</v>
      </c>
      <c r="L1065" s="49" t="s">
        <v>197</v>
      </c>
      <c r="M1065" s="49" t="s">
        <v>197</v>
      </c>
      <c r="N1065" s="49" t="s">
        <v>237</v>
      </c>
      <c r="O1065" s="49" t="s">
        <v>504</v>
      </c>
      <c r="P1065" s="54" t="s">
        <v>200</v>
      </c>
      <c r="Q1065" s="49" t="s">
        <v>201</v>
      </c>
      <c r="R1065" s="49" t="s">
        <v>217</v>
      </c>
    </row>
    <row r="1066" spans="1:18">
      <c r="A1066" s="49">
        <v>385</v>
      </c>
      <c r="B1066" s="49" t="s">
        <v>435</v>
      </c>
      <c r="C1066" s="49" t="s">
        <v>499</v>
      </c>
      <c r="D1066" s="50" t="s">
        <v>500</v>
      </c>
      <c r="E1066" s="51" t="s">
        <v>231</v>
      </c>
      <c r="F1066" s="55" t="s">
        <v>501</v>
      </c>
      <c r="G1066" s="52" t="s">
        <v>515</v>
      </c>
      <c r="H1066" s="52" t="s">
        <v>856</v>
      </c>
      <c r="I1066" s="53" t="s">
        <v>380</v>
      </c>
      <c r="J1066" s="53" t="s">
        <v>256</v>
      </c>
      <c r="K1066" s="49" t="s">
        <v>260</v>
      </c>
      <c r="L1066" s="49" t="s">
        <v>197</v>
      </c>
      <c r="M1066" s="49" t="s">
        <v>197</v>
      </c>
      <c r="N1066" s="49" t="s">
        <v>237</v>
      </c>
      <c r="O1066" s="49" t="s">
        <v>504</v>
      </c>
      <c r="P1066" s="54" t="s">
        <v>200</v>
      </c>
      <c r="Q1066" s="49" t="s">
        <v>201</v>
      </c>
      <c r="R1066" s="49" t="s">
        <v>217</v>
      </c>
    </row>
    <row r="1067" spans="1:18">
      <c r="A1067" s="49">
        <v>386</v>
      </c>
      <c r="B1067" s="49" t="s">
        <v>435</v>
      </c>
      <c r="C1067" s="49" t="s">
        <v>509</v>
      </c>
      <c r="D1067" s="50" t="s">
        <v>510</v>
      </c>
      <c r="E1067" s="51" t="s">
        <v>231</v>
      </c>
      <c r="F1067" s="55" t="s">
        <v>511</v>
      </c>
      <c r="G1067" s="52" t="s">
        <v>512</v>
      </c>
      <c r="H1067" s="52" t="s">
        <v>856</v>
      </c>
      <c r="I1067" s="53" t="s">
        <v>380</v>
      </c>
      <c r="J1067" s="53" t="s">
        <v>673</v>
      </c>
      <c r="K1067" s="49" t="s">
        <v>288</v>
      </c>
      <c r="L1067" s="49" t="s">
        <v>197</v>
      </c>
      <c r="M1067" s="49" t="s">
        <v>197</v>
      </c>
      <c r="N1067" s="49" t="s">
        <v>440</v>
      </c>
      <c r="O1067" s="49" t="s">
        <v>514</v>
      </c>
      <c r="P1067" s="54" t="s">
        <v>200</v>
      </c>
      <c r="Q1067" s="49" t="s">
        <v>201</v>
      </c>
      <c r="R1067" s="49" t="s">
        <v>217</v>
      </c>
    </row>
    <row r="1068" spans="1:18">
      <c r="A1068" s="49">
        <v>387</v>
      </c>
      <c r="B1068" s="49" t="s">
        <v>435</v>
      </c>
      <c r="C1068" s="49" t="s">
        <v>548</v>
      </c>
      <c r="D1068" s="50" t="s">
        <v>459</v>
      </c>
      <c r="E1068" s="51" t="s">
        <v>231</v>
      </c>
      <c r="F1068" s="55" t="s">
        <v>549</v>
      </c>
      <c r="G1068" s="52" t="s">
        <v>588</v>
      </c>
      <c r="H1068" s="52" t="s">
        <v>856</v>
      </c>
      <c r="I1068" s="53" t="s">
        <v>252</v>
      </c>
      <c r="J1068" s="53" t="s">
        <v>714</v>
      </c>
      <c r="K1068" s="49" t="s">
        <v>295</v>
      </c>
      <c r="L1068" s="49" t="s">
        <v>197</v>
      </c>
      <c r="M1068" s="49" t="s">
        <v>197</v>
      </c>
      <c r="N1068" s="49" t="s">
        <v>477</v>
      </c>
      <c r="O1068" s="49" t="s">
        <v>551</v>
      </c>
      <c r="P1068" s="54" t="s">
        <v>200</v>
      </c>
      <c r="Q1068" s="49" t="s">
        <v>201</v>
      </c>
      <c r="R1068" s="49" t="s">
        <v>217</v>
      </c>
    </row>
    <row r="1069" spans="1:18">
      <c r="A1069" s="49">
        <v>388</v>
      </c>
      <c r="B1069" s="49" t="s">
        <v>435</v>
      </c>
      <c r="C1069" s="49" t="s">
        <v>445</v>
      </c>
      <c r="D1069" s="50" t="s">
        <v>446</v>
      </c>
      <c r="E1069" s="51" t="s">
        <v>231</v>
      </c>
      <c r="F1069" s="55" t="s">
        <v>447</v>
      </c>
      <c r="G1069" s="52" t="s">
        <v>965</v>
      </c>
      <c r="H1069" s="52" t="s">
        <v>856</v>
      </c>
      <c r="I1069" s="53" t="s">
        <v>204</v>
      </c>
      <c r="J1069" s="53" t="s">
        <v>966</v>
      </c>
      <c r="K1069" s="49" t="s">
        <v>196</v>
      </c>
      <c r="L1069" s="49" t="s">
        <v>197</v>
      </c>
      <c r="M1069" s="49" t="s">
        <v>197</v>
      </c>
      <c r="N1069" s="49"/>
      <c r="O1069" s="54" t="s">
        <v>710</v>
      </c>
      <c r="P1069" s="54" t="s">
        <v>200</v>
      </c>
      <c r="Q1069" s="49" t="s">
        <v>201</v>
      </c>
      <c r="R1069" s="49" t="s">
        <v>217</v>
      </c>
    </row>
    <row r="1070" spans="1:18">
      <c r="A1070" s="49">
        <v>389</v>
      </c>
      <c r="B1070" s="49" t="s">
        <v>435</v>
      </c>
      <c r="C1070" s="49" t="s">
        <v>499</v>
      </c>
      <c r="D1070" s="50" t="s">
        <v>500</v>
      </c>
      <c r="E1070" s="51" t="s">
        <v>231</v>
      </c>
      <c r="F1070" s="55" t="s">
        <v>501</v>
      </c>
      <c r="G1070" s="52" t="s">
        <v>521</v>
      </c>
      <c r="H1070" s="52" t="s">
        <v>856</v>
      </c>
      <c r="I1070" s="53" t="s">
        <v>204</v>
      </c>
      <c r="J1070" s="53" t="s">
        <v>520</v>
      </c>
      <c r="K1070" s="49" t="s">
        <v>194</v>
      </c>
      <c r="L1070" s="49" t="s">
        <v>197</v>
      </c>
      <c r="M1070" s="49" t="s">
        <v>197</v>
      </c>
      <c r="N1070" s="49" t="s">
        <v>237</v>
      </c>
      <c r="O1070" s="49" t="s">
        <v>504</v>
      </c>
      <c r="P1070" s="54" t="s">
        <v>200</v>
      </c>
      <c r="Q1070" s="49" t="s">
        <v>201</v>
      </c>
      <c r="R1070" s="49" t="s">
        <v>217</v>
      </c>
    </row>
    <row r="1071" spans="1:18">
      <c r="A1071" s="49">
        <v>390</v>
      </c>
      <c r="B1071" s="49" t="s">
        <v>435</v>
      </c>
      <c r="C1071" s="49" t="s">
        <v>509</v>
      </c>
      <c r="D1071" s="50" t="s">
        <v>510</v>
      </c>
      <c r="E1071" s="51" t="s">
        <v>231</v>
      </c>
      <c r="F1071" s="55" t="s">
        <v>511</v>
      </c>
      <c r="G1071" s="52" t="s">
        <v>532</v>
      </c>
      <c r="H1071" s="52" t="s">
        <v>856</v>
      </c>
      <c r="I1071" s="53" t="s">
        <v>255</v>
      </c>
      <c r="J1071" s="53" t="s">
        <v>967</v>
      </c>
      <c r="K1071" s="49" t="s">
        <v>196</v>
      </c>
      <c r="L1071" s="49" t="s">
        <v>197</v>
      </c>
      <c r="M1071" s="49" t="s">
        <v>197</v>
      </c>
      <c r="N1071" s="49" t="s">
        <v>440</v>
      </c>
      <c r="O1071" s="49" t="s">
        <v>514</v>
      </c>
      <c r="P1071" s="54" t="s">
        <v>200</v>
      </c>
      <c r="Q1071" s="49" t="s">
        <v>228</v>
      </c>
      <c r="R1071" s="54" t="s">
        <v>200</v>
      </c>
    </row>
    <row r="1072" spans="1:18">
      <c r="A1072" s="49">
        <v>391</v>
      </c>
      <c r="B1072" s="49" t="s">
        <v>435</v>
      </c>
      <c r="C1072" s="49" t="s">
        <v>479</v>
      </c>
      <c r="D1072" s="50" t="s">
        <v>480</v>
      </c>
      <c r="E1072" s="51" t="s">
        <v>241</v>
      </c>
      <c r="F1072" s="55" t="s">
        <v>481</v>
      </c>
      <c r="G1072" s="52" t="s">
        <v>968</v>
      </c>
      <c r="H1072" s="52" t="s">
        <v>856</v>
      </c>
      <c r="I1072" s="53" t="s">
        <v>255</v>
      </c>
      <c r="J1072" s="53" t="s">
        <v>969</v>
      </c>
      <c r="K1072" s="49" t="s">
        <v>307</v>
      </c>
      <c r="L1072" s="49" t="s">
        <v>197</v>
      </c>
      <c r="M1072" s="49" t="s">
        <v>197</v>
      </c>
      <c r="N1072" s="49" t="s">
        <v>484</v>
      </c>
      <c r="O1072" s="49" t="s">
        <v>485</v>
      </c>
      <c r="P1072" s="54" t="s">
        <v>200</v>
      </c>
      <c r="Q1072" s="49" t="s">
        <v>201</v>
      </c>
      <c r="R1072" s="49" t="s">
        <v>217</v>
      </c>
    </row>
    <row r="1073" spans="1:18">
      <c r="A1073" s="49">
        <v>392</v>
      </c>
      <c r="B1073" s="49" t="s">
        <v>435</v>
      </c>
      <c r="C1073" s="49" t="s">
        <v>445</v>
      </c>
      <c r="D1073" s="50" t="s">
        <v>446</v>
      </c>
      <c r="E1073" s="51" t="s">
        <v>231</v>
      </c>
      <c r="F1073" s="55" t="s">
        <v>447</v>
      </c>
      <c r="G1073" s="52" t="s">
        <v>517</v>
      </c>
      <c r="H1073" s="52" t="s">
        <v>856</v>
      </c>
      <c r="I1073" s="53" t="s">
        <v>255</v>
      </c>
      <c r="J1073" s="53" t="s">
        <v>586</v>
      </c>
      <c r="K1073" s="54" t="s">
        <v>196</v>
      </c>
      <c r="L1073" s="49" t="s">
        <v>197</v>
      </c>
      <c r="M1073" s="49" t="s">
        <v>197</v>
      </c>
      <c r="N1073" s="49"/>
      <c r="O1073" s="54" t="s">
        <v>710</v>
      </c>
      <c r="P1073" s="54" t="s">
        <v>200</v>
      </c>
      <c r="Q1073" s="49" t="s">
        <v>201</v>
      </c>
      <c r="R1073" s="49" t="s">
        <v>217</v>
      </c>
    </row>
    <row r="1074" spans="1:18">
      <c r="A1074" s="49">
        <v>393</v>
      </c>
      <c r="B1074" s="49" t="s">
        <v>435</v>
      </c>
      <c r="C1074" s="49" t="s">
        <v>436</v>
      </c>
      <c r="D1074" s="50" t="s">
        <v>437</v>
      </c>
      <c r="E1074" s="51" t="s">
        <v>231</v>
      </c>
      <c r="F1074" s="55" t="s">
        <v>438</v>
      </c>
      <c r="G1074" s="52" t="s">
        <v>507</v>
      </c>
      <c r="H1074" s="52" t="s">
        <v>856</v>
      </c>
      <c r="I1074" s="53" t="s">
        <v>255</v>
      </c>
      <c r="J1074" s="53" t="s">
        <v>569</v>
      </c>
      <c r="K1074" s="49" t="s">
        <v>300</v>
      </c>
      <c r="L1074" s="49" t="s">
        <v>197</v>
      </c>
      <c r="M1074" s="49" t="s">
        <v>197</v>
      </c>
      <c r="N1074" s="49" t="s">
        <v>440</v>
      </c>
      <c r="O1074" s="49" t="s">
        <v>441</v>
      </c>
      <c r="P1074" s="54" t="s">
        <v>200</v>
      </c>
      <c r="Q1074" s="49" t="s">
        <v>201</v>
      </c>
      <c r="R1074" s="49" t="s">
        <v>961</v>
      </c>
    </row>
    <row r="1075" spans="1:18">
      <c r="A1075" s="49">
        <v>394</v>
      </c>
      <c r="B1075" s="49" t="s">
        <v>435</v>
      </c>
      <c r="C1075" s="49" t="s">
        <v>436</v>
      </c>
      <c r="D1075" s="50" t="s">
        <v>437</v>
      </c>
      <c r="E1075" s="51" t="s">
        <v>231</v>
      </c>
      <c r="F1075" s="55" t="s">
        <v>438</v>
      </c>
      <c r="G1075" s="52" t="s">
        <v>507</v>
      </c>
      <c r="H1075" s="52" t="s">
        <v>856</v>
      </c>
      <c r="I1075" s="53" t="s">
        <v>258</v>
      </c>
      <c r="J1075" s="53" t="s">
        <v>534</v>
      </c>
      <c r="K1075" s="49" t="s">
        <v>194</v>
      </c>
      <c r="L1075" s="49" t="s">
        <v>197</v>
      </c>
      <c r="M1075" s="49" t="s">
        <v>197</v>
      </c>
      <c r="N1075" s="49" t="s">
        <v>440</v>
      </c>
      <c r="O1075" s="49" t="s">
        <v>441</v>
      </c>
      <c r="P1075" s="54" t="s">
        <v>200</v>
      </c>
      <c r="Q1075" s="49" t="s">
        <v>201</v>
      </c>
      <c r="R1075" s="49" t="s">
        <v>961</v>
      </c>
    </row>
    <row r="1076" spans="1:18">
      <c r="A1076" s="49">
        <v>395</v>
      </c>
      <c r="B1076" s="49" t="s">
        <v>435</v>
      </c>
      <c r="C1076" s="49" t="s">
        <v>548</v>
      </c>
      <c r="D1076" s="50" t="s">
        <v>459</v>
      </c>
      <c r="E1076" s="51" t="s">
        <v>231</v>
      </c>
      <c r="F1076" s="55" t="s">
        <v>549</v>
      </c>
      <c r="G1076" s="52" t="s">
        <v>588</v>
      </c>
      <c r="H1076" s="52" t="s">
        <v>856</v>
      </c>
      <c r="I1076" s="53" t="s">
        <v>258</v>
      </c>
      <c r="J1076" s="53" t="s">
        <v>970</v>
      </c>
      <c r="K1076" s="49" t="s">
        <v>300</v>
      </c>
      <c r="L1076" s="49" t="s">
        <v>197</v>
      </c>
      <c r="M1076" s="49" t="s">
        <v>197</v>
      </c>
      <c r="N1076" s="49" t="s">
        <v>477</v>
      </c>
      <c r="O1076" s="49" t="s">
        <v>551</v>
      </c>
      <c r="P1076" s="54" t="s">
        <v>200</v>
      </c>
      <c r="Q1076" s="49" t="s">
        <v>201</v>
      </c>
      <c r="R1076" s="49" t="s">
        <v>217</v>
      </c>
    </row>
    <row r="1077" spans="1:18">
      <c r="A1077" s="49">
        <v>396</v>
      </c>
      <c r="B1077" s="49" t="s">
        <v>435</v>
      </c>
      <c r="C1077" s="49" t="s">
        <v>445</v>
      </c>
      <c r="D1077" s="50" t="s">
        <v>446</v>
      </c>
      <c r="E1077" s="51" t="s">
        <v>231</v>
      </c>
      <c r="F1077" s="55" t="s">
        <v>447</v>
      </c>
      <c r="G1077" s="52" t="s">
        <v>715</v>
      </c>
      <c r="H1077" s="52" t="s">
        <v>856</v>
      </c>
      <c r="I1077" s="53" t="s">
        <v>258</v>
      </c>
      <c r="J1077" s="53" t="s">
        <v>768</v>
      </c>
      <c r="K1077" s="49" t="s">
        <v>315</v>
      </c>
      <c r="L1077" s="49" t="s">
        <v>197</v>
      </c>
      <c r="M1077" s="49" t="s">
        <v>214</v>
      </c>
      <c r="N1077" s="49"/>
      <c r="O1077" s="54" t="s">
        <v>710</v>
      </c>
      <c r="P1077" s="54" t="s">
        <v>200</v>
      </c>
      <c r="Q1077" s="49" t="s">
        <v>201</v>
      </c>
      <c r="R1077" s="49" t="s">
        <v>217</v>
      </c>
    </row>
    <row r="1078" spans="1:18">
      <c r="A1078" s="49">
        <v>397</v>
      </c>
      <c r="B1078" s="49" t="s">
        <v>435</v>
      </c>
      <c r="C1078" s="49" t="s">
        <v>436</v>
      </c>
      <c r="D1078" s="50" t="s">
        <v>437</v>
      </c>
      <c r="E1078" s="51" t="s">
        <v>231</v>
      </c>
      <c r="F1078" s="55" t="s">
        <v>438</v>
      </c>
      <c r="G1078" s="52" t="s">
        <v>442</v>
      </c>
      <c r="H1078" s="52" t="s">
        <v>856</v>
      </c>
      <c r="I1078" s="53" t="s">
        <v>258</v>
      </c>
      <c r="J1078" s="53" t="s">
        <v>371</v>
      </c>
      <c r="K1078" s="49" t="s">
        <v>315</v>
      </c>
      <c r="L1078" s="49" t="s">
        <v>197</v>
      </c>
      <c r="M1078" s="49" t="s">
        <v>197</v>
      </c>
      <c r="N1078" s="49" t="s">
        <v>440</v>
      </c>
      <c r="O1078" s="49" t="s">
        <v>441</v>
      </c>
      <c r="P1078" s="54" t="s">
        <v>200</v>
      </c>
      <c r="Q1078" s="49" t="s">
        <v>201</v>
      </c>
      <c r="R1078" s="49" t="s">
        <v>961</v>
      </c>
    </row>
    <row r="1079" spans="1:18">
      <c r="A1079" s="49">
        <v>398</v>
      </c>
      <c r="B1079" s="49" t="s">
        <v>435</v>
      </c>
      <c r="C1079" s="49" t="s">
        <v>445</v>
      </c>
      <c r="D1079" s="50" t="s">
        <v>446</v>
      </c>
      <c r="E1079" s="51" t="s">
        <v>231</v>
      </c>
      <c r="F1079" s="55" t="s">
        <v>447</v>
      </c>
      <c r="G1079" s="52" t="s">
        <v>486</v>
      </c>
      <c r="H1079" s="52" t="s">
        <v>856</v>
      </c>
      <c r="I1079" s="53" t="s">
        <v>276</v>
      </c>
      <c r="J1079" s="53" t="s">
        <v>971</v>
      </c>
      <c r="K1079" s="49" t="s">
        <v>196</v>
      </c>
      <c r="L1079" s="49" t="s">
        <v>197</v>
      </c>
      <c r="M1079" s="49" t="s">
        <v>197</v>
      </c>
      <c r="N1079" s="49"/>
      <c r="O1079" s="54" t="s">
        <v>710</v>
      </c>
      <c r="P1079" s="54" t="s">
        <v>200</v>
      </c>
      <c r="Q1079" s="49" t="s">
        <v>201</v>
      </c>
      <c r="R1079" s="49" t="s">
        <v>972</v>
      </c>
    </row>
    <row r="1080" spans="1:18">
      <c r="A1080" s="49">
        <v>399</v>
      </c>
      <c r="B1080" s="49" t="s">
        <v>435</v>
      </c>
      <c r="C1080" s="49" t="s">
        <v>509</v>
      </c>
      <c r="D1080" s="50" t="s">
        <v>510</v>
      </c>
      <c r="E1080" s="51" t="s">
        <v>231</v>
      </c>
      <c r="F1080" s="55" t="s">
        <v>511</v>
      </c>
      <c r="G1080" s="52" t="s">
        <v>584</v>
      </c>
      <c r="H1080" s="52" t="s">
        <v>856</v>
      </c>
      <c r="I1080" s="53" t="s">
        <v>276</v>
      </c>
      <c r="J1080" s="53" t="s">
        <v>388</v>
      </c>
      <c r="K1080" s="49" t="s">
        <v>257</v>
      </c>
      <c r="L1080" s="49" t="s">
        <v>197</v>
      </c>
      <c r="M1080" s="49" t="s">
        <v>197</v>
      </c>
      <c r="N1080" s="49" t="s">
        <v>440</v>
      </c>
      <c r="O1080" s="49" t="s">
        <v>514</v>
      </c>
      <c r="P1080" s="54" t="s">
        <v>200</v>
      </c>
      <c r="Q1080" s="49" t="s">
        <v>201</v>
      </c>
      <c r="R1080" s="49" t="s">
        <v>217</v>
      </c>
    </row>
    <row r="1081" spans="1:18">
      <c r="A1081" s="49">
        <v>400</v>
      </c>
      <c r="B1081" s="49" t="s">
        <v>435</v>
      </c>
      <c r="C1081" s="49" t="s">
        <v>436</v>
      </c>
      <c r="D1081" s="50" t="s">
        <v>437</v>
      </c>
      <c r="E1081" s="51" t="s">
        <v>231</v>
      </c>
      <c r="F1081" s="55" t="s">
        <v>438</v>
      </c>
      <c r="G1081" s="52" t="s">
        <v>507</v>
      </c>
      <c r="H1081" s="52" t="s">
        <v>856</v>
      </c>
      <c r="I1081" s="53" t="s">
        <v>367</v>
      </c>
      <c r="J1081" s="53" t="s">
        <v>804</v>
      </c>
      <c r="K1081" s="49" t="s">
        <v>236</v>
      </c>
      <c r="L1081" s="49" t="s">
        <v>197</v>
      </c>
      <c r="M1081" s="49" t="s">
        <v>197</v>
      </c>
      <c r="N1081" s="49" t="s">
        <v>440</v>
      </c>
      <c r="O1081" s="49" t="s">
        <v>441</v>
      </c>
      <c r="P1081" s="54" t="s">
        <v>200</v>
      </c>
      <c r="Q1081" s="49" t="s">
        <v>201</v>
      </c>
      <c r="R1081" s="49" t="s">
        <v>217</v>
      </c>
    </row>
    <row r="1082" spans="1:18">
      <c r="A1082" s="49">
        <v>401</v>
      </c>
      <c r="B1082" s="49" t="s">
        <v>435</v>
      </c>
      <c r="C1082" s="49" t="s">
        <v>445</v>
      </c>
      <c r="D1082" s="50" t="s">
        <v>446</v>
      </c>
      <c r="E1082" s="51" t="s">
        <v>231</v>
      </c>
      <c r="F1082" s="55" t="s">
        <v>447</v>
      </c>
      <c r="G1082" s="52" t="s">
        <v>471</v>
      </c>
      <c r="H1082" s="52" t="s">
        <v>856</v>
      </c>
      <c r="I1082" s="53" t="s">
        <v>367</v>
      </c>
      <c r="J1082" s="53" t="s">
        <v>791</v>
      </c>
      <c r="K1082" s="49" t="s">
        <v>257</v>
      </c>
      <c r="L1082" s="49" t="s">
        <v>214</v>
      </c>
      <c r="M1082" s="49" t="s">
        <v>197</v>
      </c>
      <c r="N1082" s="49"/>
      <c r="O1082" s="54" t="s">
        <v>710</v>
      </c>
      <c r="P1082" s="54" t="s">
        <v>200</v>
      </c>
      <c r="Q1082" s="49" t="s">
        <v>201</v>
      </c>
      <c r="R1082" s="49" t="s">
        <v>217</v>
      </c>
    </row>
    <row r="1083" spans="1:18">
      <c r="A1083" s="49">
        <v>402</v>
      </c>
      <c r="B1083" s="49" t="s">
        <v>435</v>
      </c>
      <c r="C1083" s="49" t="s">
        <v>479</v>
      </c>
      <c r="D1083" s="50" t="s">
        <v>480</v>
      </c>
      <c r="E1083" s="51" t="s">
        <v>241</v>
      </c>
      <c r="F1083" s="55" t="s">
        <v>481</v>
      </c>
      <c r="G1083" s="52" t="s">
        <v>973</v>
      </c>
      <c r="H1083" s="52" t="s">
        <v>856</v>
      </c>
      <c r="I1083" s="53" t="s">
        <v>260</v>
      </c>
      <c r="J1083" s="53" t="s">
        <v>974</v>
      </c>
      <c r="K1083" s="49" t="s">
        <v>196</v>
      </c>
      <c r="L1083" s="49" t="s">
        <v>214</v>
      </c>
      <c r="M1083" s="49" t="s">
        <v>197</v>
      </c>
      <c r="N1083" s="49" t="s">
        <v>484</v>
      </c>
      <c r="O1083" s="49" t="s">
        <v>485</v>
      </c>
      <c r="P1083" s="54" t="s">
        <v>200</v>
      </c>
      <c r="Q1083" s="49" t="s">
        <v>201</v>
      </c>
      <c r="R1083" s="49" t="s">
        <v>217</v>
      </c>
    </row>
    <row r="1084" spans="1:18">
      <c r="A1084" s="49">
        <v>403</v>
      </c>
      <c r="B1084" s="49" t="s">
        <v>435</v>
      </c>
      <c r="C1084" s="49" t="s">
        <v>548</v>
      </c>
      <c r="D1084" s="50" t="s">
        <v>459</v>
      </c>
      <c r="E1084" s="51" t="s">
        <v>231</v>
      </c>
      <c r="F1084" s="55" t="s">
        <v>549</v>
      </c>
      <c r="G1084" s="52" t="s">
        <v>588</v>
      </c>
      <c r="H1084" s="52" t="s">
        <v>856</v>
      </c>
      <c r="I1084" s="53" t="s">
        <v>257</v>
      </c>
      <c r="J1084" s="53" t="s">
        <v>299</v>
      </c>
      <c r="K1084" s="49" t="s">
        <v>257</v>
      </c>
      <c r="L1084" s="49" t="s">
        <v>197</v>
      </c>
      <c r="M1084" s="49" t="s">
        <v>197</v>
      </c>
      <c r="N1084" s="49" t="s">
        <v>477</v>
      </c>
      <c r="O1084" s="49" t="s">
        <v>551</v>
      </c>
      <c r="P1084" s="54" t="s">
        <v>200</v>
      </c>
      <c r="Q1084" s="49" t="s">
        <v>201</v>
      </c>
      <c r="R1084" s="49" t="s">
        <v>217</v>
      </c>
    </row>
    <row r="1085" spans="1:18">
      <c r="A1085" s="49">
        <v>404</v>
      </c>
      <c r="B1085" s="49" t="s">
        <v>435</v>
      </c>
      <c r="C1085" s="49" t="s">
        <v>436</v>
      </c>
      <c r="D1085" s="50" t="s">
        <v>437</v>
      </c>
      <c r="E1085" s="51" t="s">
        <v>231</v>
      </c>
      <c r="F1085" s="55" t="s">
        <v>438</v>
      </c>
      <c r="G1085" s="52" t="s">
        <v>442</v>
      </c>
      <c r="H1085" s="52" t="s">
        <v>856</v>
      </c>
      <c r="I1085" s="53" t="s">
        <v>257</v>
      </c>
      <c r="J1085" s="53" t="s">
        <v>575</v>
      </c>
      <c r="K1085" s="49" t="s">
        <v>227</v>
      </c>
      <c r="L1085" s="49" t="s">
        <v>197</v>
      </c>
      <c r="M1085" s="49" t="s">
        <v>197</v>
      </c>
      <c r="N1085" s="49" t="s">
        <v>440</v>
      </c>
      <c r="O1085" s="49" t="s">
        <v>441</v>
      </c>
      <c r="P1085" s="54" t="s">
        <v>200</v>
      </c>
      <c r="Q1085" s="49" t="s">
        <v>201</v>
      </c>
      <c r="R1085" s="49" t="s">
        <v>217</v>
      </c>
    </row>
    <row r="1086" spans="1:18">
      <c r="A1086" s="49">
        <v>405</v>
      </c>
      <c r="B1086" s="49" t="s">
        <v>435</v>
      </c>
      <c r="C1086" s="49" t="s">
        <v>451</v>
      </c>
      <c r="D1086" s="50" t="s">
        <v>452</v>
      </c>
      <c r="E1086" s="51" t="s">
        <v>280</v>
      </c>
      <c r="F1086" s="55" t="s">
        <v>453</v>
      </c>
      <c r="G1086" s="52" t="s">
        <v>454</v>
      </c>
      <c r="H1086" s="52" t="s">
        <v>856</v>
      </c>
      <c r="I1086" s="53" t="s">
        <v>245</v>
      </c>
      <c r="J1086" s="53" t="s">
        <v>244</v>
      </c>
      <c r="K1086" s="49" t="s">
        <v>245</v>
      </c>
      <c r="L1086" s="49" t="s">
        <v>197</v>
      </c>
      <c r="M1086" s="49" t="s">
        <v>197</v>
      </c>
      <c r="N1086" s="49" t="s">
        <v>456</v>
      </c>
      <c r="O1086" s="49" t="s">
        <v>457</v>
      </c>
      <c r="P1086" s="54" t="s">
        <v>200</v>
      </c>
      <c r="Q1086" s="49" t="s">
        <v>201</v>
      </c>
      <c r="R1086" s="49" t="s">
        <v>217</v>
      </c>
    </row>
    <row r="1087" spans="1:18">
      <c r="A1087" s="49">
        <v>406</v>
      </c>
      <c r="B1087" s="49" t="s">
        <v>435</v>
      </c>
      <c r="C1087" s="49" t="s">
        <v>445</v>
      </c>
      <c r="D1087" s="50" t="s">
        <v>446</v>
      </c>
      <c r="E1087" s="51" t="s">
        <v>231</v>
      </c>
      <c r="F1087" s="55" t="s">
        <v>447</v>
      </c>
      <c r="G1087" s="52" t="s">
        <v>489</v>
      </c>
      <c r="H1087" s="52" t="s">
        <v>856</v>
      </c>
      <c r="I1087" s="53" t="s">
        <v>245</v>
      </c>
      <c r="J1087" s="53" t="s">
        <v>611</v>
      </c>
      <c r="K1087" s="49" t="s">
        <v>300</v>
      </c>
      <c r="L1087" s="49" t="s">
        <v>197</v>
      </c>
      <c r="M1087" s="49" t="s">
        <v>197</v>
      </c>
      <c r="N1087" s="49"/>
      <c r="O1087" s="54" t="s">
        <v>710</v>
      </c>
      <c r="P1087" s="54" t="s">
        <v>200</v>
      </c>
      <c r="Q1087" s="49" t="s">
        <v>201</v>
      </c>
      <c r="R1087" s="49" t="s">
        <v>217</v>
      </c>
    </row>
    <row r="1088" spans="1:18">
      <c r="A1088" s="49">
        <v>407</v>
      </c>
      <c r="B1088" s="49" t="s">
        <v>435</v>
      </c>
      <c r="C1088" s="49" t="s">
        <v>499</v>
      </c>
      <c r="D1088" s="50" t="s">
        <v>500</v>
      </c>
      <c r="E1088" s="51" t="s">
        <v>231</v>
      </c>
      <c r="F1088" s="55" t="s">
        <v>501</v>
      </c>
      <c r="G1088" s="52" t="s">
        <v>686</v>
      </c>
      <c r="H1088" s="52" t="s">
        <v>856</v>
      </c>
      <c r="I1088" s="53" t="s">
        <v>194</v>
      </c>
      <c r="J1088" s="53" t="s">
        <v>674</v>
      </c>
      <c r="K1088" s="49" t="s">
        <v>300</v>
      </c>
      <c r="L1088" s="49" t="s">
        <v>197</v>
      </c>
      <c r="M1088" s="49" t="s">
        <v>197</v>
      </c>
      <c r="N1088" s="49" t="s">
        <v>237</v>
      </c>
      <c r="O1088" s="49" t="s">
        <v>504</v>
      </c>
      <c r="P1088" s="54" t="s">
        <v>200</v>
      </c>
      <c r="Q1088" s="49" t="s">
        <v>201</v>
      </c>
      <c r="R1088" s="49" t="s">
        <v>217</v>
      </c>
    </row>
    <row r="1089" spans="1:18">
      <c r="A1089" s="49">
        <v>408</v>
      </c>
      <c r="B1089" s="49" t="s">
        <v>435</v>
      </c>
      <c r="C1089" s="49" t="s">
        <v>451</v>
      </c>
      <c r="D1089" s="50" t="s">
        <v>452</v>
      </c>
      <c r="E1089" s="51" t="s">
        <v>280</v>
      </c>
      <c r="F1089" s="55" t="s">
        <v>453</v>
      </c>
      <c r="G1089" s="52" t="s">
        <v>454</v>
      </c>
      <c r="H1089" s="52" t="s">
        <v>856</v>
      </c>
      <c r="I1089" s="53" t="s">
        <v>194</v>
      </c>
      <c r="J1089" s="53" t="s">
        <v>714</v>
      </c>
      <c r="K1089" s="49" t="s">
        <v>257</v>
      </c>
      <c r="L1089" s="49" t="s">
        <v>197</v>
      </c>
      <c r="M1089" s="49" t="s">
        <v>197</v>
      </c>
      <c r="N1089" s="49" t="s">
        <v>456</v>
      </c>
      <c r="O1089" s="49" t="s">
        <v>457</v>
      </c>
      <c r="P1089" s="54" t="s">
        <v>200</v>
      </c>
      <c r="Q1089" s="49" t="s">
        <v>201</v>
      </c>
      <c r="R1089" s="49" t="s">
        <v>217</v>
      </c>
    </row>
    <row r="1090" spans="1:18">
      <c r="A1090" s="49">
        <v>409</v>
      </c>
      <c r="B1090" s="49" t="s">
        <v>435</v>
      </c>
      <c r="C1090" s="49" t="s">
        <v>445</v>
      </c>
      <c r="D1090" s="50" t="s">
        <v>446</v>
      </c>
      <c r="E1090" s="51" t="s">
        <v>231</v>
      </c>
      <c r="F1090" s="55" t="s">
        <v>447</v>
      </c>
      <c r="G1090" s="52" t="s">
        <v>975</v>
      </c>
      <c r="H1090" s="52" t="s">
        <v>856</v>
      </c>
      <c r="I1090" s="53" t="s">
        <v>194</v>
      </c>
      <c r="J1090" s="53" t="s">
        <v>301</v>
      </c>
      <c r="K1090" s="49" t="s">
        <v>236</v>
      </c>
      <c r="L1090" s="49" t="s">
        <v>197</v>
      </c>
      <c r="M1090" s="49" t="s">
        <v>197</v>
      </c>
      <c r="N1090" s="49"/>
      <c r="O1090" s="54" t="s">
        <v>710</v>
      </c>
      <c r="P1090" s="54" t="s">
        <v>200</v>
      </c>
      <c r="Q1090" s="49" t="s">
        <v>228</v>
      </c>
      <c r="R1090" s="54" t="s">
        <v>200</v>
      </c>
    </row>
    <row r="1091" spans="1:18">
      <c r="A1091" s="49">
        <v>410</v>
      </c>
      <c r="B1091" s="49" t="s">
        <v>435</v>
      </c>
      <c r="C1091" s="49" t="s">
        <v>445</v>
      </c>
      <c r="D1091" s="50" t="s">
        <v>446</v>
      </c>
      <c r="E1091" s="51" t="s">
        <v>231</v>
      </c>
      <c r="F1091" s="55" t="s">
        <v>447</v>
      </c>
      <c r="G1091" s="52" t="s">
        <v>489</v>
      </c>
      <c r="H1091" s="52" t="s">
        <v>856</v>
      </c>
      <c r="I1091" s="53" t="s">
        <v>353</v>
      </c>
      <c r="J1091" s="53" t="s">
        <v>611</v>
      </c>
      <c r="K1091" s="49" t="s">
        <v>257</v>
      </c>
      <c r="L1091" s="49" t="s">
        <v>197</v>
      </c>
      <c r="M1091" s="49" t="s">
        <v>197</v>
      </c>
      <c r="N1091" s="49"/>
      <c r="O1091" s="54" t="s">
        <v>710</v>
      </c>
      <c r="P1091" s="54" t="s">
        <v>200</v>
      </c>
      <c r="Q1091" s="49" t="s">
        <v>201</v>
      </c>
      <c r="R1091" s="49" t="s">
        <v>217</v>
      </c>
    </row>
    <row r="1092" spans="1:18">
      <c r="A1092" s="49">
        <v>411</v>
      </c>
      <c r="B1092" s="49" t="s">
        <v>435</v>
      </c>
      <c r="C1092" s="49" t="s">
        <v>509</v>
      </c>
      <c r="D1092" s="50" t="s">
        <v>510</v>
      </c>
      <c r="E1092" s="51" t="s">
        <v>231</v>
      </c>
      <c r="F1092" s="55" t="s">
        <v>511</v>
      </c>
      <c r="G1092" s="52" t="s">
        <v>532</v>
      </c>
      <c r="H1092" s="52" t="s">
        <v>856</v>
      </c>
      <c r="I1092" s="53" t="s">
        <v>331</v>
      </c>
      <c r="J1092" s="53" t="s">
        <v>371</v>
      </c>
      <c r="K1092" s="49" t="s">
        <v>236</v>
      </c>
      <c r="L1092" s="49" t="s">
        <v>197</v>
      </c>
      <c r="M1092" s="49" t="s">
        <v>197</v>
      </c>
      <c r="N1092" s="49" t="s">
        <v>440</v>
      </c>
      <c r="O1092" s="49" t="s">
        <v>514</v>
      </c>
      <c r="P1092" s="54" t="s">
        <v>200</v>
      </c>
      <c r="Q1092" s="49" t="s">
        <v>201</v>
      </c>
      <c r="R1092" s="49" t="s">
        <v>217</v>
      </c>
    </row>
    <row r="1093" spans="1:18">
      <c r="A1093" s="49">
        <v>412</v>
      </c>
      <c r="B1093" s="49" t="s">
        <v>435</v>
      </c>
      <c r="C1093" s="49" t="s">
        <v>548</v>
      </c>
      <c r="D1093" s="50" t="s">
        <v>459</v>
      </c>
      <c r="E1093" s="51" t="s">
        <v>231</v>
      </c>
      <c r="F1093" s="55" t="s">
        <v>549</v>
      </c>
      <c r="G1093" s="52" t="s">
        <v>588</v>
      </c>
      <c r="H1093" s="52" t="s">
        <v>856</v>
      </c>
      <c r="I1093" s="53" t="s">
        <v>331</v>
      </c>
      <c r="J1093" s="53" t="s">
        <v>771</v>
      </c>
      <c r="K1093" s="49" t="s">
        <v>194</v>
      </c>
      <c r="L1093" s="49" t="s">
        <v>197</v>
      </c>
      <c r="M1093" s="49" t="s">
        <v>214</v>
      </c>
      <c r="N1093" s="49" t="s">
        <v>477</v>
      </c>
      <c r="O1093" s="49" t="s">
        <v>551</v>
      </c>
      <c r="P1093" s="54" t="s">
        <v>200</v>
      </c>
      <c r="Q1093" s="49" t="s">
        <v>201</v>
      </c>
      <c r="R1093" s="49" t="s">
        <v>217</v>
      </c>
    </row>
    <row r="1094" spans="1:18">
      <c r="A1094" s="49">
        <v>413</v>
      </c>
      <c r="B1094" s="49" t="s">
        <v>435</v>
      </c>
      <c r="C1094" s="49" t="s">
        <v>499</v>
      </c>
      <c r="D1094" s="50" t="s">
        <v>500</v>
      </c>
      <c r="E1094" s="51" t="s">
        <v>231</v>
      </c>
      <c r="F1094" s="55" t="s">
        <v>501</v>
      </c>
      <c r="G1094" s="52" t="s">
        <v>557</v>
      </c>
      <c r="H1094" s="52" t="s">
        <v>856</v>
      </c>
      <c r="I1094" s="53" t="s">
        <v>331</v>
      </c>
      <c r="J1094" s="53" t="s">
        <v>976</v>
      </c>
      <c r="K1094" s="49" t="s">
        <v>236</v>
      </c>
      <c r="L1094" s="49" t="s">
        <v>197</v>
      </c>
      <c r="M1094" s="49" t="s">
        <v>197</v>
      </c>
      <c r="N1094" s="49" t="s">
        <v>237</v>
      </c>
      <c r="O1094" s="49" t="s">
        <v>504</v>
      </c>
      <c r="P1094" s="54" t="s">
        <v>200</v>
      </c>
      <c r="Q1094" s="49" t="s">
        <v>201</v>
      </c>
      <c r="R1094" s="49" t="s">
        <v>217</v>
      </c>
    </row>
    <row r="1095" spans="1:18">
      <c r="A1095" s="49">
        <v>414</v>
      </c>
      <c r="B1095" s="49" t="s">
        <v>435</v>
      </c>
      <c r="C1095" s="49" t="s">
        <v>436</v>
      </c>
      <c r="D1095" s="50" t="s">
        <v>437</v>
      </c>
      <c r="E1095" s="51" t="s">
        <v>231</v>
      </c>
      <c r="F1095" s="55" t="s">
        <v>438</v>
      </c>
      <c r="G1095" s="52" t="s">
        <v>439</v>
      </c>
      <c r="H1095" s="52" t="s">
        <v>856</v>
      </c>
      <c r="I1095" s="53" t="s">
        <v>331</v>
      </c>
      <c r="J1095" s="53" t="s">
        <v>301</v>
      </c>
      <c r="K1095" s="49" t="s">
        <v>315</v>
      </c>
      <c r="L1095" s="49" t="s">
        <v>197</v>
      </c>
      <c r="M1095" s="49" t="s">
        <v>197</v>
      </c>
      <c r="N1095" s="49" t="s">
        <v>440</v>
      </c>
      <c r="O1095" s="49" t="s">
        <v>441</v>
      </c>
      <c r="P1095" s="54" t="s">
        <v>200</v>
      </c>
      <c r="Q1095" s="49" t="s">
        <v>201</v>
      </c>
      <c r="R1095" s="49" t="s">
        <v>961</v>
      </c>
    </row>
    <row r="1096" spans="1:18">
      <c r="A1096" s="49">
        <v>415</v>
      </c>
      <c r="B1096" s="49" t="s">
        <v>435</v>
      </c>
      <c r="C1096" s="49" t="s">
        <v>445</v>
      </c>
      <c r="D1096" s="50" t="s">
        <v>446</v>
      </c>
      <c r="E1096" s="51" t="s">
        <v>231</v>
      </c>
      <c r="F1096" s="55" t="s">
        <v>447</v>
      </c>
      <c r="G1096" s="52" t="s">
        <v>517</v>
      </c>
      <c r="H1096" s="52" t="s">
        <v>856</v>
      </c>
      <c r="I1096" s="53" t="s">
        <v>270</v>
      </c>
      <c r="J1096" s="53" t="s">
        <v>472</v>
      </c>
      <c r="K1096" s="49" t="s">
        <v>257</v>
      </c>
      <c r="L1096" s="49" t="s">
        <v>197</v>
      </c>
      <c r="M1096" s="49" t="s">
        <v>197</v>
      </c>
      <c r="N1096" s="49"/>
      <c r="O1096" s="54" t="s">
        <v>710</v>
      </c>
      <c r="P1096" s="54" t="s">
        <v>200</v>
      </c>
      <c r="Q1096" s="49" t="s">
        <v>201</v>
      </c>
      <c r="R1096" s="49" t="s">
        <v>217</v>
      </c>
    </row>
    <row r="1097" spans="1:18">
      <c r="A1097" s="49">
        <v>416</v>
      </c>
      <c r="B1097" s="49" t="s">
        <v>435</v>
      </c>
      <c r="C1097" s="49" t="s">
        <v>499</v>
      </c>
      <c r="D1097" s="50" t="s">
        <v>500</v>
      </c>
      <c r="E1097" s="51" t="s">
        <v>231</v>
      </c>
      <c r="F1097" s="55" t="s">
        <v>501</v>
      </c>
      <c r="G1097" s="52" t="s">
        <v>609</v>
      </c>
      <c r="H1097" s="52" t="s">
        <v>856</v>
      </c>
      <c r="I1097" s="53" t="s">
        <v>270</v>
      </c>
      <c r="J1097" s="53" t="s">
        <v>977</v>
      </c>
      <c r="K1097" s="49" t="s">
        <v>245</v>
      </c>
      <c r="L1097" s="49" t="s">
        <v>197</v>
      </c>
      <c r="M1097" s="49" t="s">
        <v>197</v>
      </c>
      <c r="N1097" s="49" t="s">
        <v>237</v>
      </c>
      <c r="O1097" s="49" t="s">
        <v>504</v>
      </c>
      <c r="P1097" s="54" t="s">
        <v>200</v>
      </c>
      <c r="Q1097" s="49" t="s">
        <v>201</v>
      </c>
      <c r="R1097" s="49" t="s">
        <v>217</v>
      </c>
    </row>
    <row r="1098" spans="1:18">
      <c r="A1098" s="49">
        <v>417</v>
      </c>
      <c r="B1098" s="49" t="s">
        <v>435</v>
      </c>
      <c r="C1098" s="49" t="s">
        <v>589</v>
      </c>
      <c r="D1098" s="50" t="s">
        <v>459</v>
      </c>
      <c r="E1098" s="51" t="s">
        <v>241</v>
      </c>
      <c r="F1098" s="55" t="s">
        <v>590</v>
      </c>
      <c r="G1098" s="52" t="s">
        <v>591</v>
      </c>
      <c r="H1098" s="52" t="s">
        <v>856</v>
      </c>
      <c r="I1098" s="53" t="s">
        <v>354</v>
      </c>
      <c r="J1098" s="53" t="s">
        <v>244</v>
      </c>
      <c r="K1098" s="49" t="s">
        <v>213</v>
      </c>
      <c r="L1098" s="49" t="s">
        <v>197</v>
      </c>
      <c r="M1098" s="49" t="s">
        <v>197</v>
      </c>
      <c r="N1098" s="49" t="s">
        <v>484</v>
      </c>
      <c r="O1098" s="49" t="s">
        <v>593</v>
      </c>
      <c r="P1098" s="54" t="s">
        <v>200</v>
      </c>
      <c r="Q1098" s="49" t="s">
        <v>228</v>
      </c>
      <c r="R1098" s="54" t="s">
        <v>200</v>
      </c>
    </row>
    <row r="1099" spans="1:18">
      <c r="A1099" s="49">
        <v>418</v>
      </c>
      <c r="B1099" s="49" t="s">
        <v>435</v>
      </c>
      <c r="C1099" s="49" t="s">
        <v>445</v>
      </c>
      <c r="D1099" s="50" t="s">
        <v>446</v>
      </c>
      <c r="E1099" s="51" t="s">
        <v>231</v>
      </c>
      <c r="F1099" s="55" t="s">
        <v>447</v>
      </c>
      <c r="G1099" s="52" t="s">
        <v>517</v>
      </c>
      <c r="H1099" s="52" t="s">
        <v>856</v>
      </c>
      <c r="I1099" s="53" t="s">
        <v>354</v>
      </c>
      <c r="J1099" s="53" t="s">
        <v>956</v>
      </c>
      <c r="K1099" s="49" t="s">
        <v>196</v>
      </c>
      <c r="L1099" s="49" t="s">
        <v>197</v>
      </c>
      <c r="M1099" s="49" t="s">
        <v>197</v>
      </c>
      <c r="N1099" s="49"/>
      <c r="O1099" s="54" t="s">
        <v>710</v>
      </c>
      <c r="P1099" s="54" t="s">
        <v>200</v>
      </c>
      <c r="Q1099" s="49" t="s">
        <v>201</v>
      </c>
      <c r="R1099" s="49" t="s">
        <v>217</v>
      </c>
    </row>
    <row r="1100" spans="1:18">
      <c r="A1100" s="49">
        <v>419</v>
      </c>
      <c r="B1100" s="49" t="s">
        <v>435</v>
      </c>
      <c r="C1100" s="49" t="s">
        <v>499</v>
      </c>
      <c r="D1100" s="50" t="s">
        <v>500</v>
      </c>
      <c r="E1100" s="51" t="s">
        <v>231</v>
      </c>
      <c r="F1100" s="55" t="s">
        <v>501</v>
      </c>
      <c r="G1100" s="52" t="s">
        <v>573</v>
      </c>
      <c r="H1100" s="52" t="s">
        <v>856</v>
      </c>
      <c r="I1100" s="53" t="s">
        <v>211</v>
      </c>
      <c r="J1100" s="53" t="s">
        <v>978</v>
      </c>
      <c r="K1100" s="49" t="s">
        <v>367</v>
      </c>
      <c r="L1100" s="49" t="s">
        <v>197</v>
      </c>
      <c r="M1100" s="49" t="s">
        <v>197</v>
      </c>
      <c r="N1100" s="49" t="s">
        <v>237</v>
      </c>
      <c r="O1100" s="49" t="s">
        <v>504</v>
      </c>
      <c r="P1100" s="54" t="s">
        <v>200</v>
      </c>
      <c r="Q1100" s="49" t="s">
        <v>201</v>
      </c>
      <c r="R1100" s="49" t="s">
        <v>217</v>
      </c>
    </row>
    <row r="1101" spans="1:18">
      <c r="A1101" s="49">
        <v>420</v>
      </c>
      <c r="B1101" s="49" t="s">
        <v>435</v>
      </c>
      <c r="C1101" s="49" t="s">
        <v>479</v>
      </c>
      <c r="D1101" s="50" t="s">
        <v>480</v>
      </c>
      <c r="E1101" s="51" t="s">
        <v>241</v>
      </c>
      <c r="F1101" s="55" t="s">
        <v>481</v>
      </c>
      <c r="G1101" s="52" t="s">
        <v>530</v>
      </c>
      <c r="H1101" s="52" t="s">
        <v>856</v>
      </c>
      <c r="I1101" s="53" t="s">
        <v>211</v>
      </c>
      <c r="J1101" s="53" t="s">
        <v>979</v>
      </c>
      <c r="K1101" s="49" t="s">
        <v>300</v>
      </c>
      <c r="L1101" s="49" t="s">
        <v>197</v>
      </c>
      <c r="M1101" s="49" t="s">
        <v>214</v>
      </c>
      <c r="N1101" s="49" t="s">
        <v>484</v>
      </c>
      <c r="O1101" s="49" t="s">
        <v>485</v>
      </c>
      <c r="P1101" s="54" t="s">
        <v>200</v>
      </c>
      <c r="Q1101" s="49" t="s">
        <v>201</v>
      </c>
      <c r="R1101" s="49" t="s">
        <v>217</v>
      </c>
    </row>
    <row r="1102" spans="1:18">
      <c r="A1102" s="49">
        <v>421</v>
      </c>
      <c r="B1102" s="49" t="s">
        <v>435</v>
      </c>
      <c r="C1102" s="49" t="s">
        <v>509</v>
      </c>
      <c r="D1102" s="50" t="s">
        <v>510</v>
      </c>
      <c r="E1102" s="51" t="s">
        <v>231</v>
      </c>
      <c r="F1102" s="55" t="s">
        <v>511</v>
      </c>
      <c r="G1102" s="52" t="s">
        <v>532</v>
      </c>
      <c r="H1102" s="52" t="s">
        <v>856</v>
      </c>
      <c r="I1102" s="53" t="s">
        <v>544</v>
      </c>
      <c r="J1102" s="53" t="s">
        <v>804</v>
      </c>
      <c r="K1102" s="49" t="s">
        <v>307</v>
      </c>
      <c r="L1102" s="49" t="s">
        <v>197</v>
      </c>
      <c r="M1102" s="49" t="s">
        <v>214</v>
      </c>
      <c r="N1102" s="49" t="s">
        <v>440</v>
      </c>
      <c r="O1102" s="49" t="s">
        <v>514</v>
      </c>
      <c r="P1102" s="54" t="s">
        <v>200</v>
      </c>
      <c r="Q1102" s="49" t="s">
        <v>201</v>
      </c>
      <c r="R1102" s="49" t="s">
        <v>217</v>
      </c>
    </row>
    <row r="1103" spans="1:18">
      <c r="A1103" s="49">
        <v>422</v>
      </c>
      <c r="B1103" s="49" t="s">
        <v>435</v>
      </c>
      <c r="C1103" s="49" t="s">
        <v>445</v>
      </c>
      <c r="D1103" s="50" t="s">
        <v>446</v>
      </c>
      <c r="E1103" s="51" t="s">
        <v>231</v>
      </c>
      <c r="F1103" s="55" t="s">
        <v>447</v>
      </c>
      <c r="G1103" s="52" t="s">
        <v>471</v>
      </c>
      <c r="H1103" s="52" t="s">
        <v>856</v>
      </c>
      <c r="I1103" s="53" t="s">
        <v>298</v>
      </c>
      <c r="J1103" s="53" t="s">
        <v>594</v>
      </c>
      <c r="K1103" s="49" t="s">
        <v>295</v>
      </c>
      <c r="L1103" s="49" t="s">
        <v>197</v>
      </c>
      <c r="M1103" s="49" t="s">
        <v>197</v>
      </c>
      <c r="N1103" s="49"/>
      <c r="O1103" s="54" t="s">
        <v>710</v>
      </c>
      <c r="P1103" s="54" t="s">
        <v>980</v>
      </c>
      <c r="Q1103" s="49" t="s">
        <v>201</v>
      </c>
      <c r="R1103" s="49" t="s">
        <v>217</v>
      </c>
    </row>
    <row r="1104" spans="1:18">
      <c r="A1104" s="49">
        <v>423</v>
      </c>
      <c r="B1104" s="49" t="s">
        <v>435</v>
      </c>
      <c r="C1104" s="49" t="s">
        <v>445</v>
      </c>
      <c r="D1104" s="50" t="s">
        <v>446</v>
      </c>
      <c r="E1104" s="51" t="s">
        <v>231</v>
      </c>
      <c r="F1104" s="55" t="s">
        <v>447</v>
      </c>
      <c r="G1104" s="52" t="s">
        <v>577</v>
      </c>
      <c r="H1104" s="52" t="s">
        <v>858</v>
      </c>
      <c r="I1104" s="53" t="s">
        <v>339</v>
      </c>
      <c r="J1104" s="53" t="s">
        <v>812</v>
      </c>
      <c r="K1104" s="49" t="s">
        <v>260</v>
      </c>
      <c r="L1104" s="49" t="s">
        <v>197</v>
      </c>
      <c r="M1104" s="49" t="s">
        <v>197</v>
      </c>
      <c r="N1104" s="49"/>
      <c r="O1104" s="54" t="s">
        <v>710</v>
      </c>
      <c r="P1104" s="54" t="s">
        <v>200</v>
      </c>
      <c r="Q1104" s="49" t="s">
        <v>201</v>
      </c>
      <c r="R1104" s="49" t="s">
        <v>217</v>
      </c>
    </row>
    <row r="1105" spans="1:18">
      <c r="A1105" s="49">
        <v>424</v>
      </c>
      <c r="B1105" s="49" t="s">
        <v>435</v>
      </c>
      <c r="C1105" s="49" t="s">
        <v>445</v>
      </c>
      <c r="D1105" s="50" t="s">
        <v>446</v>
      </c>
      <c r="E1105" s="51" t="s">
        <v>231</v>
      </c>
      <c r="F1105" s="55" t="s">
        <v>447</v>
      </c>
      <c r="G1105" s="52" t="s">
        <v>632</v>
      </c>
      <c r="H1105" s="52" t="s">
        <v>858</v>
      </c>
      <c r="I1105" s="53" t="s">
        <v>339</v>
      </c>
      <c r="J1105" s="53" t="s">
        <v>705</v>
      </c>
      <c r="K1105" s="49" t="s">
        <v>194</v>
      </c>
      <c r="L1105" s="49" t="s">
        <v>197</v>
      </c>
      <c r="M1105" s="49" t="s">
        <v>214</v>
      </c>
      <c r="N1105" s="49"/>
      <c r="O1105" s="54" t="s">
        <v>710</v>
      </c>
      <c r="P1105" s="54" t="s">
        <v>200</v>
      </c>
      <c r="Q1105" s="49" t="s">
        <v>201</v>
      </c>
      <c r="R1105" s="49" t="s">
        <v>217</v>
      </c>
    </row>
    <row r="1106" spans="1:18">
      <c r="A1106" s="49">
        <v>425</v>
      </c>
      <c r="B1106" s="49" t="s">
        <v>435</v>
      </c>
      <c r="C1106" s="49" t="s">
        <v>436</v>
      </c>
      <c r="D1106" s="50" t="s">
        <v>437</v>
      </c>
      <c r="E1106" s="51" t="s">
        <v>231</v>
      </c>
      <c r="F1106" s="55" t="s">
        <v>438</v>
      </c>
      <c r="G1106" s="52" t="s">
        <v>507</v>
      </c>
      <c r="H1106" s="52" t="s">
        <v>858</v>
      </c>
      <c r="I1106" s="53" t="s">
        <v>223</v>
      </c>
      <c r="J1106" s="53" t="s">
        <v>882</v>
      </c>
      <c r="K1106" s="49" t="s">
        <v>236</v>
      </c>
      <c r="L1106" s="49" t="s">
        <v>197</v>
      </c>
      <c r="M1106" s="49" t="s">
        <v>197</v>
      </c>
      <c r="N1106" s="49" t="s">
        <v>440</v>
      </c>
      <c r="O1106" s="49" t="s">
        <v>441</v>
      </c>
      <c r="P1106" s="54" t="s">
        <v>200</v>
      </c>
      <c r="Q1106" s="49" t="s">
        <v>228</v>
      </c>
      <c r="R1106" s="54" t="s">
        <v>200</v>
      </c>
    </row>
    <row r="1107" spans="1:18">
      <c r="A1107" s="49">
        <v>426</v>
      </c>
      <c r="B1107" s="49" t="s">
        <v>435</v>
      </c>
      <c r="C1107" s="49" t="s">
        <v>445</v>
      </c>
      <c r="D1107" s="50" t="s">
        <v>446</v>
      </c>
      <c r="E1107" s="51" t="s">
        <v>231</v>
      </c>
      <c r="F1107" s="55" t="s">
        <v>447</v>
      </c>
      <c r="G1107" s="52" t="s">
        <v>489</v>
      </c>
      <c r="H1107" s="52" t="s">
        <v>858</v>
      </c>
      <c r="I1107" s="53" t="s">
        <v>314</v>
      </c>
      <c r="J1107" s="53" t="s">
        <v>524</v>
      </c>
      <c r="K1107" s="54" t="s">
        <v>307</v>
      </c>
      <c r="L1107" s="49" t="s">
        <v>197</v>
      </c>
      <c r="M1107" s="49" t="s">
        <v>214</v>
      </c>
      <c r="N1107" s="49"/>
      <c r="O1107" s="54" t="s">
        <v>710</v>
      </c>
      <c r="P1107" s="54" t="s">
        <v>200</v>
      </c>
      <c r="Q1107" s="49" t="s">
        <v>201</v>
      </c>
      <c r="R1107" s="49" t="s">
        <v>217</v>
      </c>
    </row>
    <row r="1108" spans="1:18">
      <c r="A1108" s="49">
        <v>427</v>
      </c>
      <c r="B1108" s="49" t="s">
        <v>435</v>
      </c>
      <c r="C1108" s="49" t="s">
        <v>445</v>
      </c>
      <c r="D1108" s="50" t="s">
        <v>446</v>
      </c>
      <c r="E1108" s="51" t="s">
        <v>231</v>
      </c>
      <c r="F1108" s="55" t="s">
        <v>447</v>
      </c>
      <c r="G1108" s="52" t="s">
        <v>655</v>
      </c>
      <c r="H1108" s="52" t="s">
        <v>858</v>
      </c>
      <c r="I1108" s="53" t="s">
        <v>234</v>
      </c>
      <c r="J1108" s="53" t="s">
        <v>644</v>
      </c>
      <c r="K1108" s="49" t="s">
        <v>236</v>
      </c>
      <c r="L1108" s="49" t="s">
        <v>197</v>
      </c>
      <c r="M1108" s="49" t="s">
        <v>197</v>
      </c>
      <c r="N1108" s="49"/>
      <c r="O1108" s="54" t="s">
        <v>710</v>
      </c>
      <c r="P1108" s="54" t="s">
        <v>200</v>
      </c>
      <c r="Q1108" s="49" t="s">
        <v>201</v>
      </c>
      <c r="R1108" s="49" t="s">
        <v>217</v>
      </c>
    </row>
    <row r="1109" spans="1:18">
      <c r="A1109" s="49">
        <v>428</v>
      </c>
      <c r="B1109" s="49" t="s">
        <v>435</v>
      </c>
      <c r="C1109" s="49" t="s">
        <v>451</v>
      </c>
      <c r="D1109" s="50" t="s">
        <v>452</v>
      </c>
      <c r="E1109" s="51" t="s">
        <v>280</v>
      </c>
      <c r="F1109" s="55" t="s">
        <v>453</v>
      </c>
      <c r="G1109" s="52" t="s">
        <v>454</v>
      </c>
      <c r="H1109" s="52" t="s">
        <v>858</v>
      </c>
      <c r="I1109" s="53" t="s">
        <v>348</v>
      </c>
      <c r="J1109" s="53" t="s">
        <v>244</v>
      </c>
      <c r="K1109" s="49" t="s">
        <v>258</v>
      </c>
      <c r="L1109" s="49" t="s">
        <v>197</v>
      </c>
      <c r="M1109" s="49" t="s">
        <v>197</v>
      </c>
      <c r="N1109" s="49" t="s">
        <v>456</v>
      </c>
      <c r="O1109" s="49" t="s">
        <v>457</v>
      </c>
      <c r="P1109" s="54" t="s">
        <v>200</v>
      </c>
      <c r="Q1109" s="49" t="s">
        <v>201</v>
      </c>
      <c r="R1109" s="49" t="s">
        <v>217</v>
      </c>
    </row>
    <row r="1110" spans="1:18">
      <c r="A1110" s="49">
        <v>429</v>
      </c>
      <c r="B1110" s="49" t="s">
        <v>435</v>
      </c>
      <c r="C1110" s="49" t="s">
        <v>467</v>
      </c>
      <c r="D1110" s="50" t="s">
        <v>459</v>
      </c>
      <c r="E1110" s="51" t="s">
        <v>280</v>
      </c>
      <c r="F1110" s="55" t="s">
        <v>468</v>
      </c>
      <c r="G1110" s="52" t="s">
        <v>469</v>
      </c>
      <c r="H1110" s="52" t="s">
        <v>858</v>
      </c>
      <c r="I1110" s="53" t="s">
        <v>380</v>
      </c>
      <c r="J1110" s="53" t="s">
        <v>409</v>
      </c>
      <c r="K1110" s="49" t="s">
        <v>315</v>
      </c>
      <c r="L1110" s="49" t="s">
        <v>197</v>
      </c>
      <c r="M1110" s="49" t="s">
        <v>197</v>
      </c>
      <c r="N1110" s="49" t="s">
        <v>456</v>
      </c>
      <c r="O1110" s="49" t="s">
        <v>470</v>
      </c>
      <c r="P1110" s="54" t="s">
        <v>200</v>
      </c>
      <c r="Q1110" s="49" t="s">
        <v>201</v>
      </c>
      <c r="R1110" s="49" t="s">
        <v>981</v>
      </c>
    </row>
    <row r="1111" spans="1:18">
      <c r="A1111" s="49">
        <v>430</v>
      </c>
      <c r="B1111" s="49" t="s">
        <v>435</v>
      </c>
      <c r="C1111" s="49" t="s">
        <v>548</v>
      </c>
      <c r="D1111" s="50" t="s">
        <v>459</v>
      </c>
      <c r="E1111" s="51" t="s">
        <v>231</v>
      </c>
      <c r="F1111" s="55" t="s">
        <v>549</v>
      </c>
      <c r="G1111" s="52" t="s">
        <v>588</v>
      </c>
      <c r="H1111" s="52" t="s">
        <v>858</v>
      </c>
      <c r="I1111" s="53" t="s">
        <v>380</v>
      </c>
      <c r="J1111" s="53" t="s">
        <v>575</v>
      </c>
      <c r="K1111" s="49" t="s">
        <v>245</v>
      </c>
      <c r="L1111" s="49" t="s">
        <v>197</v>
      </c>
      <c r="M1111" s="49" t="s">
        <v>197</v>
      </c>
      <c r="N1111" s="49" t="s">
        <v>477</v>
      </c>
      <c r="O1111" s="49" t="s">
        <v>551</v>
      </c>
      <c r="P1111" s="54" t="s">
        <v>200</v>
      </c>
      <c r="Q1111" s="49" t="s">
        <v>201</v>
      </c>
      <c r="R1111" s="49" t="s">
        <v>217</v>
      </c>
    </row>
    <row r="1112" spans="1:18">
      <c r="A1112" s="49">
        <v>431</v>
      </c>
      <c r="B1112" s="49" t="s">
        <v>435</v>
      </c>
      <c r="C1112" s="49" t="s">
        <v>451</v>
      </c>
      <c r="D1112" s="50" t="s">
        <v>452</v>
      </c>
      <c r="E1112" s="51" t="s">
        <v>280</v>
      </c>
      <c r="F1112" s="55" t="s">
        <v>453</v>
      </c>
      <c r="G1112" s="52" t="s">
        <v>454</v>
      </c>
      <c r="H1112" s="52" t="s">
        <v>858</v>
      </c>
      <c r="I1112" s="53" t="s">
        <v>380</v>
      </c>
      <c r="J1112" s="53" t="s">
        <v>553</v>
      </c>
      <c r="K1112" s="49" t="s">
        <v>276</v>
      </c>
      <c r="L1112" s="49" t="s">
        <v>197</v>
      </c>
      <c r="M1112" s="49" t="s">
        <v>197</v>
      </c>
      <c r="N1112" s="49" t="s">
        <v>456</v>
      </c>
      <c r="O1112" s="49" t="s">
        <v>457</v>
      </c>
      <c r="P1112" s="54" t="s">
        <v>200</v>
      </c>
      <c r="Q1112" s="49" t="s">
        <v>201</v>
      </c>
      <c r="R1112" s="49" t="s">
        <v>217</v>
      </c>
    </row>
    <row r="1113" spans="1:18">
      <c r="A1113" s="49">
        <v>432</v>
      </c>
      <c r="B1113" s="49" t="s">
        <v>435</v>
      </c>
      <c r="C1113" s="49" t="s">
        <v>499</v>
      </c>
      <c r="D1113" s="50" t="s">
        <v>500</v>
      </c>
      <c r="E1113" s="51" t="s">
        <v>231</v>
      </c>
      <c r="F1113" s="55" t="s">
        <v>501</v>
      </c>
      <c r="G1113" s="52" t="s">
        <v>515</v>
      </c>
      <c r="H1113" s="52" t="s">
        <v>858</v>
      </c>
      <c r="I1113" s="53" t="s">
        <v>380</v>
      </c>
      <c r="J1113" s="53" t="s">
        <v>753</v>
      </c>
      <c r="K1113" s="49" t="s">
        <v>260</v>
      </c>
      <c r="L1113" s="49" t="s">
        <v>197</v>
      </c>
      <c r="M1113" s="49" t="s">
        <v>197</v>
      </c>
      <c r="N1113" s="49" t="s">
        <v>237</v>
      </c>
      <c r="O1113" s="49" t="s">
        <v>504</v>
      </c>
      <c r="P1113" s="54" t="s">
        <v>200</v>
      </c>
      <c r="Q1113" s="49" t="s">
        <v>201</v>
      </c>
      <c r="R1113" s="49" t="s">
        <v>217</v>
      </c>
    </row>
    <row r="1114" spans="1:18">
      <c r="A1114" s="49">
        <v>433</v>
      </c>
      <c r="B1114" s="49" t="s">
        <v>435</v>
      </c>
      <c r="C1114" s="49" t="s">
        <v>436</v>
      </c>
      <c r="D1114" s="50" t="s">
        <v>437</v>
      </c>
      <c r="E1114" s="51" t="s">
        <v>231</v>
      </c>
      <c r="F1114" s="55" t="s">
        <v>438</v>
      </c>
      <c r="G1114" s="52" t="s">
        <v>439</v>
      </c>
      <c r="H1114" s="52" t="s">
        <v>858</v>
      </c>
      <c r="I1114" s="53" t="s">
        <v>252</v>
      </c>
      <c r="J1114" s="53" t="s">
        <v>301</v>
      </c>
      <c r="K1114" s="49" t="s">
        <v>295</v>
      </c>
      <c r="L1114" s="49" t="s">
        <v>197</v>
      </c>
      <c r="M1114" s="49" t="s">
        <v>197</v>
      </c>
      <c r="N1114" s="49" t="s">
        <v>440</v>
      </c>
      <c r="O1114" s="49" t="s">
        <v>441</v>
      </c>
      <c r="P1114" s="54" t="s">
        <v>200</v>
      </c>
      <c r="Q1114" s="49" t="s">
        <v>228</v>
      </c>
      <c r="R1114" s="54" t="s">
        <v>200</v>
      </c>
    </row>
    <row r="1115" spans="1:18">
      <c r="A1115" s="49">
        <v>434</v>
      </c>
      <c r="B1115" s="49" t="s">
        <v>435</v>
      </c>
      <c r="C1115" s="49" t="s">
        <v>491</v>
      </c>
      <c r="D1115" s="50" t="s">
        <v>459</v>
      </c>
      <c r="E1115" s="51" t="s">
        <v>262</v>
      </c>
      <c r="F1115" s="55" t="s">
        <v>492</v>
      </c>
      <c r="G1115" s="52" t="s">
        <v>751</v>
      </c>
      <c r="H1115" s="52" t="s">
        <v>858</v>
      </c>
      <c r="I1115" s="53" t="s">
        <v>252</v>
      </c>
      <c r="J1115" s="53" t="s">
        <v>605</v>
      </c>
      <c r="K1115" s="49" t="s">
        <v>315</v>
      </c>
      <c r="L1115" s="49" t="s">
        <v>197</v>
      </c>
      <c r="M1115" s="49" t="s">
        <v>197</v>
      </c>
      <c r="N1115" s="49" t="s">
        <v>477</v>
      </c>
      <c r="O1115" s="49" t="s">
        <v>495</v>
      </c>
      <c r="P1115" s="54" t="s">
        <v>200</v>
      </c>
      <c r="Q1115" s="49" t="s">
        <v>201</v>
      </c>
      <c r="R1115" s="49" t="s">
        <v>217</v>
      </c>
    </row>
    <row r="1116" spans="1:18">
      <c r="A1116" s="49">
        <v>435</v>
      </c>
      <c r="B1116" s="49" t="s">
        <v>435</v>
      </c>
      <c r="C1116" s="49" t="s">
        <v>445</v>
      </c>
      <c r="D1116" s="50" t="s">
        <v>446</v>
      </c>
      <c r="E1116" s="51" t="s">
        <v>231</v>
      </c>
      <c r="F1116" s="55" t="s">
        <v>447</v>
      </c>
      <c r="G1116" s="52" t="s">
        <v>715</v>
      </c>
      <c r="H1116" s="52" t="s">
        <v>858</v>
      </c>
      <c r="I1116" s="53" t="s">
        <v>252</v>
      </c>
      <c r="J1116" s="53" t="s">
        <v>768</v>
      </c>
      <c r="K1116" s="49" t="s">
        <v>315</v>
      </c>
      <c r="L1116" s="49" t="s">
        <v>197</v>
      </c>
      <c r="M1116" s="49" t="s">
        <v>214</v>
      </c>
      <c r="N1116" s="49"/>
      <c r="O1116" s="54" t="s">
        <v>710</v>
      </c>
      <c r="P1116" s="54" t="s">
        <v>982</v>
      </c>
      <c r="Q1116" s="49" t="s">
        <v>201</v>
      </c>
      <c r="R1116" s="49" t="s">
        <v>217</v>
      </c>
    </row>
    <row r="1117" spans="1:18">
      <c r="A1117" s="49">
        <v>436</v>
      </c>
      <c r="B1117" s="49" t="s">
        <v>435</v>
      </c>
      <c r="C1117" s="49" t="s">
        <v>445</v>
      </c>
      <c r="D1117" s="50" t="s">
        <v>446</v>
      </c>
      <c r="E1117" s="51" t="s">
        <v>231</v>
      </c>
      <c r="F1117" s="55" t="s">
        <v>447</v>
      </c>
      <c r="G1117" s="52" t="s">
        <v>517</v>
      </c>
      <c r="H1117" s="52" t="s">
        <v>858</v>
      </c>
      <c r="I1117" s="53" t="s">
        <v>362</v>
      </c>
      <c r="J1117" s="53" t="s">
        <v>650</v>
      </c>
      <c r="K1117" s="54" t="s">
        <v>194</v>
      </c>
      <c r="L1117" s="49" t="s">
        <v>197</v>
      </c>
      <c r="M1117" s="49" t="s">
        <v>197</v>
      </c>
      <c r="N1117" s="49"/>
      <c r="O1117" s="54" t="s">
        <v>710</v>
      </c>
      <c r="P1117" s="54" t="s">
        <v>200</v>
      </c>
      <c r="Q1117" s="49" t="s">
        <v>201</v>
      </c>
      <c r="R1117" s="49" t="s">
        <v>217</v>
      </c>
    </row>
    <row r="1118" spans="1:18">
      <c r="A1118" s="49">
        <v>437</v>
      </c>
      <c r="B1118" s="49" t="s">
        <v>435</v>
      </c>
      <c r="C1118" s="49" t="s">
        <v>467</v>
      </c>
      <c r="D1118" s="50" t="s">
        <v>459</v>
      </c>
      <c r="E1118" s="51" t="s">
        <v>280</v>
      </c>
      <c r="F1118" s="55" t="s">
        <v>468</v>
      </c>
      <c r="G1118" s="52" t="s">
        <v>654</v>
      </c>
      <c r="H1118" s="52" t="s">
        <v>858</v>
      </c>
      <c r="I1118" s="53" t="s">
        <v>204</v>
      </c>
      <c r="J1118" s="53" t="s">
        <v>443</v>
      </c>
      <c r="K1118" s="49" t="s">
        <v>276</v>
      </c>
      <c r="L1118" s="49" t="s">
        <v>197</v>
      </c>
      <c r="M1118" s="49" t="s">
        <v>197</v>
      </c>
      <c r="N1118" s="49" t="s">
        <v>456</v>
      </c>
      <c r="O1118" s="49" t="s">
        <v>470</v>
      </c>
      <c r="P1118" s="54" t="s">
        <v>200</v>
      </c>
      <c r="Q1118" s="49" t="s">
        <v>201</v>
      </c>
      <c r="R1118" s="49" t="s">
        <v>217</v>
      </c>
    </row>
    <row r="1119" spans="1:18">
      <c r="A1119" s="49">
        <v>438</v>
      </c>
      <c r="B1119" s="49" t="s">
        <v>435</v>
      </c>
      <c r="C1119" s="49" t="s">
        <v>445</v>
      </c>
      <c r="D1119" s="50" t="s">
        <v>446</v>
      </c>
      <c r="E1119" s="51" t="s">
        <v>231</v>
      </c>
      <c r="F1119" s="55" t="s">
        <v>447</v>
      </c>
      <c r="G1119" s="52" t="s">
        <v>497</v>
      </c>
      <c r="H1119" s="52" t="s">
        <v>858</v>
      </c>
      <c r="I1119" s="53" t="s">
        <v>255</v>
      </c>
      <c r="J1119" s="53" t="s">
        <v>498</v>
      </c>
      <c r="K1119" s="49" t="s">
        <v>194</v>
      </c>
      <c r="L1119" s="49" t="s">
        <v>197</v>
      </c>
      <c r="M1119" s="49" t="s">
        <v>214</v>
      </c>
      <c r="N1119" s="49"/>
      <c r="O1119" s="54" t="s">
        <v>710</v>
      </c>
      <c r="P1119" s="54" t="s">
        <v>200</v>
      </c>
      <c r="Q1119" s="49" t="s">
        <v>201</v>
      </c>
      <c r="R1119" s="49" t="s">
        <v>217</v>
      </c>
    </row>
    <row r="1120" spans="1:18">
      <c r="A1120" s="49">
        <v>439</v>
      </c>
      <c r="B1120" s="49" t="s">
        <v>435</v>
      </c>
      <c r="C1120" s="49" t="s">
        <v>499</v>
      </c>
      <c r="D1120" s="50" t="s">
        <v>500</v>
      </c>
      <c r="E1120" s="51" t="s">
        <v>231</v>
      </c>
      <c r="F1120" s="55" t="s">
        <v>501</v>
      </c>
      <c r="G1120" s="52" t="s">
        <v>604</v>
      </c>
      <c r="H1120" s="52" t="s">
        <v>858</v>
      </c>
      <c r="I1120" s="53" t="s">
        <v>383</v>
      </c>
      <c r="J1120" s="53" t="s">
        <v>646</v>
      </c>
      <c r="K1120" s="49" t="s">
        <v>295</v>
      </c>
      <c r="L1120" s="49" t="s">
        <v>197</v>
      </c>
      <c r="M1120" s="49" t="s">
        <v>197</v>
      </c>
      <c r="N1120" s="49" t="s">
        <v>237</v>
      </c>
      <c r="O1120" s="49" t="s">
        <v>504</v>
      </c>
      <c r="P1120" s="54" t="s">
        <v>200</v>
      </c>
      <c r="Q1120" s="49" t="s">
        <v>201</v>
      </c>
      <c r="R1120" s="49" t="s">
        <v>612</v>
      </c>
    </row>
    <row r="1121" spans="1:18">
      <c r="A1121" s="49">
        <v>440</v>
      </c>
      <c r="B1121" s="49" t="s">
        <v>435</v>
      </c>
      <c r="C1121" s="49" t="s">
        <v>467</v>
      </c>
      <c r="D1121" s="50" t="s">
        <v>459</v>
      </c>
      <c r="E1121" s="51" t="s">
        <v>280</v>
      </c>
      <c r="F1121" s="55" t="s">
        <v>468</v>
      </c>
      <c r="G1121" s="52" t="s">
        <v>469</v>
      </c>
      <c r="H1121" s="52" t="s">
        <v>858</v>
      </c>
      <c r="I1121" s="53" t="s">
        <v>383</v>
      </c>
      <c r="J1121" s="53" t="s">
        <v>406</v>
      </c>
      <c r="K1121" s="49" t="s">
        <v>194</v>
      </c>
      <c r="L1121" s="49" t="s">
        <v>197</v>
      </c>
      <c r="M1121" s="49" t="s">
        <v>197</v>
      </c>
      <c r="N1121" s="49" t="s">
        <v>456</v>
      </c>
      <c r="O1121" s="49" t="s">
        <v>470</v>
      </c>
      <c r="P1121" s="54" t="s">
        <v>200</v>
      </c>
      <c r="Q1121" s="49" t="s">
        <v>201</v>
      </c>
      <c r="R1121" s="49" t="s">
        <v>217</v>
      </c>
    </row>
    <row r="1122" spans="1:18">
      <c r="A1122" s="49">
        <v>441</v>
      </c>
      <c r="B1122" s="49" t="s">
        <v>435</v>
      </c>
      <c r="C1122" s="49" t="s">
        <v>445</v>
      </c>
      <c r="D1122" s="50" t="s">
        <v>446</v>
      </c>
      <c r="E1122" s="51" t="s">
        <v>231</v>
      </c>
      <c r="F1122" s="55" t="s">
        <v>447</v>
      </c>
      <c r="G1122" s="52" t="s">
        <v>754</v>
      </c>
      <c r="H1122" s="52" t="s">
        <v>858</v>
      </c>
      <c r="I1122" s="53" t="s">
        <v>383</v>
      </c>
      <c r="J1122" s="53" t="s">
        <v>631</v>
      </c>
      <c r="K1122" s="49" t="s">
        <v>367</v>
      </c>
      <c r="L1122" s="49" t="s">
        <v>197</v>
      </c>
      <c r="M1122" s="49" t="s">
        <v>197</v>
      </c>
      <c r="N1122" s="49"/>
      <c r="O1122" s="54" t="s">
        <v>710</v>
      </c>
      <c r="P1122" s="54" t="s">
        <v>200</v>
      </c>
      <c r="Q1122" s="49" t="s">
        <v>201</v>
      </c>
      <c r="R1122" s="49" t="s">
        <v>217</v>
      </c>
    </row>
    <row r="1123" spans="1:18">
      <c r="A1123" s="49">
        <v>442</v>
      </c>
      <c r="B1123" s="49" t="s">
        <v>435</v>
      </c>
      <c r="C1123" s="49" t="s">
        <v>509</v>
      </c>
      <c r="D1123" s="50" t="s">
        <v>510</v>
      </c>
      <c r="E1123" s="51" t="s">
        <v>231</v>
      </c>
      <c r="F1123" s="55" t="s">
        <v>511</v>
      </c>
      <c r="G1123" s="52" t="s">
        <v>442</v>
      </c>
      <c r="H1123" s="52" t="s">
        <v>858</v>
      </c>
      <c r="I1123" s="53" t="s">
        <v>258</v>
      </c>
      <c r="J1123" s="53" t="s">
        <v>983</v>
      </c>
      <c r="K1123" s="49" t="s">
        <v>307</v>
      </c>
      <c r="L1123" s="49" t="s">
        <v>197</v>
      </c>
      <c r="M1123" s="49" t="s">
        <v>197</v>
      </c>
      <c r="N1123" s="49" t="s">
        <v>440</v>
      </c>
      <c r="O1123" s="49" t="s">
        <v>514</v>
      </c>
      <c r="P1123" s="54" t="s">
        <v>200</v>
      </c>
      <c r="Q1123" s="49" t="s">
        <v>201</v>
      </c>
      <c r="R1123" s="49" t="s">
        <v>217</v>
      </c>
    </row>
    <row r="1124" spans="1:18">
      <c r="A1124" s="49"/>
      <c r="B1124" s="54"/>
      <c r="C1124" s="49"/>
      <c r="D1124" s="50"/>
      <c r="E1124" s="51"/>
      <c r="F1124" s="52"/>
      <c r="G1124" s="52"/>
      <c r="H1124" s="52"/>
      <c r="I1124" s="53"/>
      <c r="J1124" s="53"/>
      <c r="K1124" s="49"/>
      <c r="L1124" s="49"/>
      <c r="M1124" s="49"/>
      <c r="N1124" s="49"/>
      <c r="O1124" s="54"/>
      <c r="P1124" s="54"/>
      <c r="Q1124" s="54"/>
      <c r="R1124" s="54"/>
    </row>
    <row r="1125" spans="1:18">
      <c r="A1125" s="49"/>
      <c r="B1125" s="54"/>
      <c r="C1125" s="49"/>
      <c r="D1125" s="50"/>
      <c r="E1125" s="51"/>
      <c r="F1125" s="52"/>
      <c r="G1125" s="52"/>
      <c r="H1125" s="52"/>
      <c r="I1125" s="53"/>
      <c r="J1125" s="53"/>
      <c r="K1125" s="49"/>
      <c r="L1125" s="49"/>
      <c r="M1125" s="49"/>
      <c r="N1125" s="49"/>
      <c r="O1125" s="54"/>
      <c r="P1125" s="54"/>
      <c r="Q1125" s="54"/>
      <c r="R1125" s="54"/>
    </row>
    <row r="1126" spans="1:18">
      <c r="A1126" s="49" t="s">
        <v>420</v>
      </c>
      <c r="B1126" s="54"/>
      <c r="C1126" s="49"/>
      <c r="D1126" s="50"/>
      <c r="E1126" s="51"/>
      <c r="F1126" s="52"/>
      <c r="G1126" s="52"/>
      <c r="H1126" s="52"/>
      <c r="I1126" s="53"/>
      <c r="J1126" s="53"/>
      <c r="K1126" s="49"/>
      <c r="L1126" s="49"/>
      <c r="M1126" s="49"/>
      <c r="N1126" s="49"/>
      <c r="O1126" s="54"/>
      <c r="P1126" s="54"/>
      <c r="Q1126" s="54"/>
      <c r="R1126" s="54"/>
    </row>
    <row r="1127" spans="1:18">
      <c r="A1127" s="49" t="s">
        <v>421</v>
      </c>
      <c r="B1127" s="54"/>
      <c r="C1127" s="49"/>
      <c r="D1127" s="50"/>
      <c r="E1127" s="51"/>
      <c r="F1127" s="52"/>
      <c r="G1127" s="52"/>
      <c r="H1127" s="52"/>
      <c r="I1127" s="53"/>
      <c r="J1127" s="53"/>
      <c r="K1127" s="49"/>
      <c r="L1127" s="49"/>
      <c r="M1127" s="49"/>
      <c r="N1127" s="49"/>
      <c r="O1127" s="54"/>
      <c r="P1127" s="54"/>
      <c r="Q1127" s="54"/>
      <c r="R1127" s="54"/>
    </row>
    <row r="1128" spans="1:18">
      <c r="A1128" s="49" t="s">
        <v>422</v>
      </c>
      <c r="B1128" s="54"/>
      <c r="C1128" s="49"/>
      <c r="D1128" s="50"/>
      <c r="E1128" s="51"/>
      <c r="F1128" s="52"/>
      <c r="G1128" s="52"/>
      <c r="H1128" s="52"/>
      <c r="I1128" s="53"/>
      <c r="J1128" s="53"/>
      <c r="K1128" s="49"/>
      <c r="L1128" s="49"/>
      <c r="M1128" s="49"/>
      <c r="N1128" s="49"/>
      <c r="O1128" s="54"/>
      <c r="P1128" s="54"/>
      <c r="Q1128" s="54"/>
      <c r="R1128" s="54"/>
    </row>
    <row r="1129" spans="1:18">
      <c r="A1129" s="49" t="s">
        <v>423</v>
      </c>
      <c r="B1129" s="54"/>
      <c r="C1129" s="49"/>
      <c r="D1129" s="50"/>
      <c r="E1129" s="51"/>
      <c r="F1129" s="52"/>
      <c r="G1129" s="52"/>
      <c r="H1129" s="52"/>
      <c r="I1129" s="53"/>
      <c r="J1129" s="53"/>
      <c r="K1129" s="49"/>
      <c r="L1129" s="49"/>
      <c r="M1129" s="49"/>
      <c r="N1129" s="49"/>
      <c r="O1129" s="54"/>
      <c r="P1129" s="54"/>
      <c r="Q1129" s="54"/>
      <c r="R1129" s="54"/>
    </row>
    <row r="1130" spans="1:18">
      <c r="A1130" s="49"/>
      <c r="B1130" s="54"/>
      <c r="C1130" s="49"/>
      <c r="D1130" s="50"/>
      <c r="E1130" s="51"/>
      <c r="F1130" s="52"/>
      <c r="G1130" s="52"/>
      <c r="H1130" s="52"/>
      <c r="I1130" s="53"/>
      <c r="J1130" s="53"/>
      <c r="K1130" s="49"/>
      <c r="L1130" s="49"/>
      <c r="M1130" s="49"/>
      <c r="N1130" s="49"/>
      <c r="O1130" s="54"/>
      <c r="P1130" s="54"/>
      <c r="Q1130" s="54"/>
      <c r="R1130" s="54"/>
    </row>
    <row r="1131" spans="1:18">
      <c r="A1131" s="49" t="s">
        <v>424</v>
      </c>
      <c r="B1131" s="54"/>
      <c r="C1131" s="49"/>
      <c r="D1131" s="50"/>
      <c r="E1131" s="51"/>
      <c r="F1131" s="52"/>
      <c r="G1131" s="52"/>
      <c r="H1131" s="52"/>
      <c r="I1131" s="53"/>
      <c r="J1131" s="53"/>
      <c r="K1131" s="49"/>
      <c r="L1131" s="49"/>
      <c r="M1131" s="49"/>
      <c r="N1131" s="49"/>
      <c r="O1131" s="54"/>
      <c r="P1131" s="54"/>
      <c r="Q1131" s="54"/>
      <c r="R1131" s="54"/>
    </row>
    <row r="1132" spans="1:18">
      <c r="A1132" s="49"/>
      <c r="B1132" s="54"/>
      <c r="C1132" s="49"/>
      <c r="D1132" s="50"/>
      <c r="E1132" s="51"/>
      <c r="F1132" s="52"/>
      <c r="G1132" s="52"/>
      <c r="H1132" s="52"/>
      <c r="I1132" s="53"/>
      <c r="J1132" s="53"/>
      <c r="K1132" s="49"/>
      <c r="L1132" s="49"/>
      <c r="M1132" s="49"/>
      <c r="N1132" s="49"/>
      <c r="O1132" s="54"/>
      <c r="P1132" s="54"/>
      <c r="Q1132" s="54"/>
      <c r="R1132" s="54"/>
    </row>
    <row r="1133" spans="1:18">
      <c r="A1133" s="49" t="s">
        <v>425</v>
      </c>
      <c r="B1133" s="54"/>
      <c r="C1133" s="49"/>
      <c r="D1133" s="50"/>
      <c r="E1133" s="51"/>
      <c r="F1133" s="52"/>
      <c r="G1133" s="52"/>
      <c r="H1133" s="52"/>
      <c r="I1133" s="53"/>
      <c r="J1133" s="53"/>
      <c r="K1133" s="49"/>
      <c r="L1133" s="49"/>
      <c r="M1133" s="49"/>
      <c r="N1133" s="49"/>
      <c r="O1133" s="54"/>
      <c r="P1133" s="54"/>
      <c r="Q1133" s="54"/>
      <c r="R1133" s="54"/>
    </row>
    <row r="1134" spans="1:18">
      <c r="A1134" s="49" t="s">
        <v>984</v>
      </c>
      <c r="B1134" s="54"/>
      <c r="C1134" s="49"/>
      <c r="D1134" s="50"/>
      <c r="E1134" s="56" t="s">
        <v>427</v>
      </c>
      <c r="F1134" s="52"/>
      <c r="G1134" s="52"/>
      <c r="H1134" s="52"/>
      <c r="I1134" s="53"/>
      <c r="J1134" s="57" t="s">
        <v>428</v>
      </c>
      <c r="K1134" s="49"/>
      <c r="L1134" s="49"/>
      <c r="M1134" s="49"/>
      <c r="N1134" s="49"/>
      <c r="O1134" s="54"/>
      <c r="P1134" s="54"/>
      <c r="Q1134" s="54"/>
      <c r="R1134" s="54"/>
    </row>
    <row r="1135" spans="1:18">
      <c r="A1135" s="49" t="s">
        <v>429</v>
      </c>
      <c r="B1135" s="54"/>
      <c r="C1135" s="49"/>
      <c r="D1135" s="50"/>
      <c r="E1135" s="56" t="s">
        <v>430</v>
      </c>
      <c r="F1135" s="52"/>
      <c r="G1135" s="52"/>
      <c r="H1135" s="52"/>
      <c r="I1135" s="53"/>
      <c r="J1135" s="57" t="s">
        <v>431</v>
      </c>
      <c r="K1135" s="49"/>
      <c r="L1135" s="49"/>
      <c r="M1135" s="49"/>
      <c r="N1135" s="49"/>
      <c r="O1135" s="54"/>
      <c r="P1135" s="54"/>
      <c r="Q1135" s="54"/>
      <c r="R1135" s="54"/>
    </row>
    <row r="1136" spans="1:18">
      <c r="A1136" s="49" t="s">
        <v>432</v>
      </c>
      <c r="B1136" s="54"/>
      <c r="C1136" s="49"/>
      <c r="D1136" s="50"/>
      <c r="E1136" s="56" t="s">
        <v>433</v>
      </c>
      <c r="F1136" s="52"/>
      <c r="G1136" s="52"/>
      <c r="H1136" s="52"/>
      <c r="I1136" s="53"/>
      <c r="J1136" s="57" t="s">
        <v>434</v>
      </c>
      <c r="K1136" s="49"/>
      <c r="L1136" s="49"/>
      <c r="M1136" s="49"/>
      <c r="N1136" s="49"/>
      <c r="O1136" s="54"/>
      <c r="P1136" s="54"/>
      <c r="Q1136" s="54"/>
      <c r="R1136" s="54"/>
    </row>
    <row r="1137" spans="1:18">
      <c r="A1137" s="49"/>
      <c r="B1137" s="54"/>
      <c r="C1137" s="49"/>
      <c r="D1137" s="50"/>
      <c r="E1137" s="51"/>
      <c r="F1137" s="52"/>
      <c r="G1137" s="52"/>
      <c r="H1137" s="52"/>
      <c r="I1137" s="53"/>
      <c r="J1137" s="53"/>
      <c r="K1137" s="49"/>
      <c r="L1137" s="49"/>
      <c r="M1137" s="49"/>
      <c r="N1137" s="49"/>
      <c r="O1137" s="54"/>
      <c r="P1137" s="54"/>
      <c r="Q1137" s="54"/>
      <c r="R1137" s="54"/>
    </row>
    <row r="1138" spans="1:18">
      <c r="A1138" s="49" t="s">
        <v>171</v>
      </c>
      <c r="B1138" s="49" t="s">
        <v>172</v>
      </c>
      <c r="C1138" s="49" t="s">
        <v>173</v>
      </c>
      <c r="D1138" s="58" t="s">
        <v>174</v>
      </c>
      <c r="E1138" s="56" t="s">
        <v>175</v>
      </c>
      <c r="F1138" s="55" t="s">
        <v>176</v>
      </c>
      <c r="G1138" s="55" t="s">
        <v>177</v>
      </c>
      <c r="H1138" s="55" t="s">
        <v>178</v>
      </c>
      <c r="I1138" s="57" t="s">
        <v>179</v>
      </c>
      <c r="J1138" s="57" t="s">
        <v>180</v>
      </c>
      <c r="K1138" s="49" t="s">
        <v>106</v>
      </c>
      <c r="L1138" s="49" t="s">
        <v>181</v>
      </c>
      <c r="M1138" s="49" t="s">
        <v>182</v>
      </c>
      <c r="N1138" s="49" t="s">
        <v>119</v>
      </c>
      <c r="O1138" s="49" t="s">
        <v>183</v>
      </c>
      <c r="P1138" s="49" t="s">
        <v>184</v>
      </c>
      <c r="Q1138" s="49" t="s">
        <v>185</v>
      </c>
      <c r="R1138" s="49" t="s">
        <v>186</v>
      </c>
    </row>
    <row r="1139" spans="1:18">
      <c r="A1139" s="49">
        <v>1</v>
      </c>
      <c r="B1139" s="49" t="s">
        <v>435</v>
      </c>
      <c r="C1139" s="49" t="s">
        <v>445</v>
      </c>
      <c r="D1139" s="50" t="s">
        <v>446</v>
      </c>
      <c r="E1139" s="51" t="s">
        <v>231</v>
      </c>
      <c r="F1139" s="55" t="s">
        <v>447</v>
      </c>
      <c r="G1139" s="52" t="s">
        <v>632</v>
      </c>
      <c r="H1139" s="52" t="s">
        <v>858</v>
      </c>
      <c r="I1139" s="53" t="s">
        <v>276</v>
      </c>
      <c r="J1139" s="53" t="s">
        <v>516</v>
      </c>
      <c r="K1139" s="49" t="s">
        <v>260</v>
      </c>
      <c r="L1139" s="49" t="s">
        <v>197</v>
      </c>
      <c r="M1139" s="49" t="s">
        <v>214</v>
      </c>
      <c r="N1139" s="49"/>
      <c r="O1139" s="54" t="s">
        <v>710</v>
      </c>
      <c r="P1139" s="54" t="s">
        <v>200</v>
      </c>
      <c r="Q1139" s="49" t="s">
        <v>201</v>
      </c>
      <c r="R1139" s="49" t="s">
        <v>217</v>
      </c>
    </row>
    <row r="1140" spans="1:18">
      <c r="A1140" s="49">
        <v>2</v>
      </c>
      <c r="B1140" s="49" t="s">
        <v>435</v>
      </c>
      <c r="C1140" s="49" t="s">
        <v>467</v>
      </c>
      <c r="D1140" s="50" t="s">
        <v>459</v>
      </c>
      <c r="E1140" s="51" t="s">
        <v>280</v>
      </c>
      <c r="F1140" s="55" t="s">
        <v>468</v>
      </c>
      <c r="G1140" s="52" t="s">
        <v>469</v>
      </c>
      <c r="H1140" s="52" t="s">
        <v>858</v>
      </c>
      <c r="I1140" s="53" t="s">
        <v>276</v>
      </c>
      <c r="J1140" s="53" t="s">
        <v>409</v>
      </c>
      <c r="K1140" s="49" t="s">
        <v>196</v>
      </c>
      <c r="L1140" s="49" t="s">
        <v>197</v>
      </c>
      <c r="M1140" s="49" t="s">
        <v>197</v>
      </c>
      <c r="N1140" s="49" t="s">
        <v>456</v>
      </c>
      <c r="O1140" s="49" t="s">
        <v>470</v>
      </c>
      <c r="P1140" s="54" t="s">
        <v>200</v>
      </c>
      <c r="Q1140" s="49" t="s">
        <v>201</v>
      </c>
      <c r="R1140" s="49" t="s">
        <v>981</v>
      </c>
    </row>
    <row r="1141" spans="1:18">
      <c r="A1141" s="49">
        <v>3</v>
      </c>
      <c r="B1141" s="49" t="s">
        <v>435</v>
      </c>
      <c r="C1141" s="54" t="s">
        <v>467</v>
      </c>
      <c r="D1141" s="50" t="s">
        <v>459</v>
      </c>
      <c r="E1141" s="51" t="s">
        <v>280</v>
      </c>
      <c r="F1141" s="55" t="s">
        <v>468</v>
      </c>
      <c r="G1141" s="52" t="s">
        <v>469</v>
      </c>
      <c r="H1141" s="52" t="s">
        <v>858</v>
      </c>
      <c r="I1141" s="53" t="s">
        <v>276</v>
      </c>
      <c r="J1141" s="53" t="s">
        <v>914</v>
      </c>
      <c r="K1141" s="49" t="s">
        <v>257</v>
      </c>
      <c r="L1141" s="49" t="s">
        <v>197</v>
      </c>
      <c r="M1141" s="49" t="s">
        <v>197</v>
      </c>
      <c r="N1141" s="49" t="s">
        <v>456</v>
      </c>
      <c r="O1141" s="49" t="s">
        <v>470</v>
      </c>
      <c r="P1141" s="54" t="s">
        <v>200</v>
      </c>
      <c r="Q1141" s="49" t="s">
        <v>201</v>
      </c>
      <c r="R1141" s="49" t="s">
        <v>217</v>
      </c>
    </row>
    <row r="1142" spans="1:18">
      <c r="A1142" s="49">
        <v>4</v>
      </c>
      <c r="B1142" s="49" t="s">
        <v>435</v>
      </c>
      <c r="C1142" s="49" t="s">
        <v>467</v>
      </c>
      <c r="D1142" s="50" t="s">
        <v>459</v>
      </c>
      <c r="E1142" s="51" t="s">
        <v>280</v>
      </c>
      <c r="F1142" s="55" t="s">
        <v>468</v>
      </c>
      <c r="G1142" s="52" t="s">
        <v>469</v>
      </c>
      <c r="H1142" s="52" t="s">
        <v>858</v>
      </c>
      <c r="I1142" s="53" t="s">
        <v>276</v>
      </c>
      <c r="J1142" s="53" t="s">
        <v>863</v>
      </c>
      <c r="K1142" s="49" t="s">
        <v>315</v>
      </c>
      <c r="L1142" s="49" t="s">
        <v>197</v>
      </c>
      <c r="M1142" s="49" t="s">
        <v>197</v>
      </c>
      <c r="N1142" s="49" t="s">
        <v>456</v>
      </c>
      <c r="O1142" s="49" t="s">
        <v>470</v>
      </c>
      <c r="P1142" s="54" t="s">
        <v>200</v>
      </c>
      <c r="Q1142" s="49" t="s">
        <v>201</v>
      </c>
      <c r="R1142" s="49" t="s">
        <v>217</v>
      </c>
    </row>
    <row r="1143" spans="1:18">
      <c r="A1143" s="49">
        <v>5</v>
      </c>
      <c r="B1143" s="49" t="s">
        <v>435</v>
      </c>
      <c r="C1143" s="49" t="s">
        <v>445</v>
      </c>
      <c r="D1143" s="50" t="s">
        <v>446</v>
      </c>
      <c r="E1143" s="51" t="s">
        <v>231</v>
      </c>
      <c r="F1143" s="55" t="s">
        <v>447</v>
      </c>
      <c r="G1143" s="52" t="s">
        <v>489</v>
      </c>
      <c r="H1143" s="52" t="s">
        <v>858</v>
      </c>
      <c r="I1143" s="53" t="s">
        <v>276</v>
      </c>
      <c r="J1143" s="53" t="s">
        <v>985</v>
      </c>
      <c r="K1143" s="49" t="s">
        <v>194</v>
      </c>
      <c r="L1143" s="49" t="s">
        <v>197</v>
      </c>
      <c r="M1143" s="49" t="s">
        <v>197</v>
      </c>
      <c r="N1143" s="49"/>
      <c r="O1143" s="54" t="s">
        <v>710</v>
      </c>
      <c r="P1143" s="54" t="s">
        <v>200</v>
      </c>
      <c r="Q1143" s="49" t="s">
        <v>201</v>
      </c>
      <c r="R1143" s="49" t="s">
        <v>217</v>
      </c>
    </row>
    <row r="1144" spans="1:18">
      <c r="A1144" s="49">
        <v>6</v>
      </c>
      <c r="B1144" s="49" t="s">
        <v>435</v>
      </c>
      <c r="C1144" s="49" t="s">
        <v>499</v>
      </c>
      <c r="D1144" s="50" t="s">
        <v>500</v>
      </c>
      <c r="E1144" s="51" t="s">
        <v>231</v>
      </c>
      <c r="F1144" s="55" t="s">
        <v>501</v>
      </c>
      <c r="G1144" s="52" t="s">
        <v>604</v>
      </c>
      <c r="H1144" s="52" t="s">
        <v>858</v>
      </c>
      <c r="I1144" s="53" t="s">
        <v>367</v>
      </c>
      <c r="J1144" s="53" t="s">
        <v>986</v>
      </c>
      <c r="K1144" s="49" t="s">
        <v>194</v>
      </c>
      <c r="L1144" s="49" t="s">
        <v>197</v>
      </c>
      <c r="M1144" s="49" t="s">
        <v>197</v>
      </c>
      <c r="N1144" s="49" t="s">
        <v>237</v>
      </c>
      <c r="O1144" s="49" t="s">
        <v>504</v>
      </c>
      <c r="P1144" s="54" t="s">
        <v>200</v>
      </c>
      <c r="Q1144" s="49" t="s">
        <v>201</v>
      </c>
      <c r="R1144" s="49" t="s">
        <v>217</v>
      </c>
    </row>
    <row r="1145" spans="1:18">
      <c r="A1145" s="49">
        <v>7</v>
      </c>
      <c r="B1145" s="49" t="s">
        <v>435</v>
      </c>
      <c r="C1145" s="49" t="s">
        <v>445</v>
      </c>
      <c r="D1145" s="50" t="s">
        <v>446</v>
      </c>
      <c r="E1145" s="51" t="s">
        <v>231</v>
      </c>
      <c r="F1145" s="55" t="s">
        <v>447</v>
      </c>
      <c r="G1145" s="52" t="s">
        <v>448</v>
      </c>
      <c r="H1145" s="52" t="s">
        <v>858</v>
      </c>
      <c r="I1145" s="53" t="s">
        <v>367</v>
      </c>
      <c r="J1145" s="53" t="s">
        <v>782</v>
      </c>
      <c r="K1145" s="54" t="s">
        <v>196</v>
      </c>
      <c r="L1145" s="49" t="s">
        <v>214</v>
      </c>
      <c r="M1145" s="49" t="s">
        <v>214</v>
      </c>
      <c r="N1145" s="49"/>
      <c r="O1145" s="54" t="s">
        <v>710</v>
      </c>
      <c r="P1145" s="54" t="s">
        <v>200</v>
      </c>
      <c r="Q1145" s="49" t="s">
        <v>201</v>
      </c>
      <c r="R1145" s="49" t="s">
        <v>217</v>
      </c>
    </row>
    <row r="1146" spans="1:18">
      <c r="A1146" s="49">
        <v>8</v>
      </c>
      <c r="B1146" s="49" t="s">
        <v>435</v>
      </c>
      <c r="C1146" s="49" t="s">
        <v>445</v>
      </c>
      <c r="D1146" s="50" t="s">
        <v>446</v>
      </c>
      <c r="E1146" s="51" t="s">
        <v>231</v>
      </c>
      <c r="F1146" s="55" t="s">
        <v>447</v>
      </c>
      <c r="G1146" s="52" t="s">
        <v>715</v>
      </c>
      <c r="H1146" s="52" t="s">
        <v>858</v>
      </c>
      <c r="I1146" s="53" t="s">
        <v>367</v>
      </c>
      <c r="J1146" s="53" t="s">
        <v>987</v>
      </c>
      <c r="K1146" s="49" t="s">
        <v>260</v>
      </c>
      <c r="L1146" s="49" t="s">
        <v>197</v>
      </c>
      <c r="M1146" s="49" t="s">
        <v>214</v>
      </c>
      <c r="N1146" s="49"/>
      <c r="O1146" s="54" t="s">
        <v>710</v>
      </c>
      <c r="P1146" s="54" t="s">
        <v>200</v>
      </c>
      <c r="Q1146" s="49" t="s">
        <v>201</v>
      </c>
      <c r="R1146" s="49" t="s">
        <v>217</v>
      </c>
    </row>
    <row r="1147" spans="1:18">
      <c r="A1147" s="49">
        <v>9</v>
      </c>
      <c r="B1147" s="49" t="s">
        <v>435</v>
      </c>
      <c r="C1147" s="49" t="s">
        <v>445</v>
      </c>
      <c r="D1147" s="50" t="s">
        <v>446</v>
      </c>
      <c r="E1147" s="51" t="s">
        <v>231</v>
      </c>
      <c r="F1147" s="55" t="s">
        <v>447</v>
      </c>
      <c r="G1147" s="52" t="s">
        <v>539</v>
      </c>
      <c r="H1147" s="52" t="s">
        <v>858</v>
      </c>
      <c r="I1147" s="53" t="s">
        <v>367</v>
      </c>
      <c r="J1147" s="53" t="s">
        <v>988</v>
      </c>
      <c r="K1147" s="49" t="s">
        <v>276</v>
      </c>
      <c r="L1147" s="49" t="s">
        <v>197</v>
      </c>
      <c r="M1147" s="49" t="s">
        <v>197</v>
      </c>
      <c r="N1147" s="49"/>
      <c r="O1147" s="54" t="s">
        <v>710</v>
      </c>
      <c r="P1147" s="54" t="s">
        <v>200</v>
      </c>
      <c r="Q1147" s="49" t="s">
        <v>201</v>
      </c>
      <c r="R1147" s="49" t="s">
        <v>217</v>
      </c>
    </row>
    <row r="1148" spans="1:18">
      <c r="A1148" s="49">
        <v>10</v>
      </c>
      <c r="B1148" s="49" t="s">
        <v>435</v>
      </c>
      <c r="C1148" s="49" t="s">
        <v>445</v>
      </c>
      <c r="D1148" s="50" t="s">
        <v>446</v>
      </c>
      <c r="E1148" s="51" t="s">
        <v>231</v>
      </c>
      <c r="F1148" s="55" t="s">
        <v>447</v>
      </c>
      <c r="G1148" s="52" t="s">
        <v>715</v>
      </c>
      <c r="H1148" s="52" t="s">
        <v>858</v>
      </c>
      <c r="I1148" s="53" t="s">
        <v>367</v>
      </c>
      <c r="J1148" s="53" t="s">
        <v>895</v>
      </c>
      <c r="K1148" s="49" t="s">
        <v>260</v>
      </c>
      <c r="L1148" s="49" t="s">
        <v>197</v>
      </c>
      <c r="M1148" s="49" t="s">
        <v>214</v>
      </c>
      <c r="N1148" s="49"/>
      <c r="O1148" s="54" t="s">
        <v>710</v>
      </c>
      <c r="P1148" s="54" t="s">
        <v>989</v>
      </c>
      <c r="Q1148" s="49" t="s">
        <v>201</v>
      </c>
      <c r="R1148" s="49" t="s">
        <v>217</v>
      </c>
    </row>
    <row r="1149" spans="1:18">
      <c r="A1149" s="49">
        <v>11</v>
      </c>
      <c r="B1149" s="49" t="s">
        <v>435</v>
      </c>
      <c r="C1149" s="49" t="s">
        <v>499</v>
      </c>
      <c r="D1149" s="50" t="s">
        <v>500</v>
      </c>
      <c r="E1149" s="51" t="s">
        <v>231</v>
      </c>
      <c r="F1149" s="55" t="s">
        <v>501</v>
      </c>
      <c r="G1149" s="52" t="s">
        <v>557</v>
      </c>
      <c r="H1149" s="52" t="s">
        <v>858</v>
      </c>
      <c r="I1149" s="53" t="s">
        <v>260</v>
      </c>
      <c r="J1149" s="53" t="s">
        <v>766</v>
      </c>
      <c r="K1149" s="49" t="s">
        <v>245</v>
      </c>
      <c r="L1149" s="49" t="s">
        <v>197</v>
      </c>
      <c r="M1149" s="49" t="s">
        <v>197</v>
      </c>
      <c r="N1149" s="49" t="s">
        <v>237</v>
      </c>
      <c r="O1149" s="49" t="s">
        <v>504</v>
      </c>
      <c r="P1149" s="54" t="s">
        <v>200</v>
      </c>
      <c r="Q1149" s="49" t="s">
        <v>201</v>
      </c>
      <c r="R1149" s="49" t="s">
        <v>217</v>
      </c>
    </row>
    <row r="1150" spans="1:18">
      <c r="A1150" s="49">
        <v>12</v>
      </c>
      <c r="B1150" s="49" t="s">
        <v>435</v>
      </c>
      <c r="C1150" s="49" t="s">
        <v>445</v>
      </c>
      <c r="D1150" s="50" t="s">
        <v>446</v>
      </c>
      <c r="E1150" s="51" t="s">
        <v>231</v>
      </c>
      <c r="F1150" s="55" t="s">
        <v>447</v>
      </c>
      <c r="G1150" s="52" t="s">
        <v>931</v>
      </c>
      <c r="H1150" s="52" t="s">
        <v>858</v>
      </c>
      <c r="I1150" s="53" t="s">
        <v>300</v>
      </c>
      <c r="J1150" s="53" t="s">
        <v>543</v>
      </c>
      <c r="K1150" s="49" t="s">
        <v>300</v>
      </c>
      <c r="L1150" s="49" t="s">
        <v>197</v>
      </c>
      <c r="M1150" s="49" t="s">
        <v>197</v>
      </c>
      <c r="N1150" s="49"/>
      <c r="O1150" s="54" t="s">
        <v>710</v>
      </c>
      <c r="P1150" s="54" t="s">
        <v>200</v>
      </c>
      <c r="Q1150" s="49" t="s">
        <v>228</v>
      </c>
      <c r="R1150" s="54" t="s">
        <v>200</v>
      </c>
    </row>
    <row r="1151" spans="1:18">
      <c r="A1151" s="49">
        <v>13</v>
      </c>
      <c r="B1151" s="49" t="s">
        <v>435</v>
      </c>
      <c r="C1151" s="49" t="s">
        <v>548</v>
      </c>
      <c r="D1151" s="50" t="s">
        <v>459</v>
      </c>
      <c r="E1151" s="51" t="s">
        <v>231</v>
      </c>
      <c r="F1151" s="55" t="s">
        <v>549</v>
      </c>
      <c r="G1151" s="52" t="s">
        <v>588</v>
      </c>
      <c r="H1151" s="52" t="s">
        <v>858</v>
      </c>
      <c r="I1151" s="53" t="s">
        <v>300</v>
      </c>
      <c r="J1151" s="53" t="s">
        <v>771</v>
      </c>
      <c r="K1151" s="49" t="s">
        <v>196</v>
      </c>
      <c r="L1151" s="49" t="s">
        <v>197</v>
      </c>
      <c r="M1151" s="49" t="s">
        <v>197</v>
      </c>
      <c r="N1151" s="49" t="s">
        <v>477</v>
      </c>
      <c r="O1151" s="49" t="s">
        <v>551</v>
      </c>
      <c r="P1151" s="54" t="s">
        <v>200</v>
      </c>
      <c r="Q1151" s="49" t="s">
        <v>201</v>
      </c>
      <c r="R1151" s="49" t="s">
        <v>217</v>
      </c>
    </row>
    <row r="1152" spans="1:18">
      <c r="A1152" s="49">
        <v>14</v>
      </c>
      <c r="B1152" s="49" t="s">
        <v>435</v>
      </c>
      <c r="C1152" s="49" t="s">
        <v>436</v>
      </c>
      <c r="D1152" s="50" t="s">
        <v>437</v>
      </c>
      <c r="E1152" s="51" t="s">
        <v>231</v>
      </c>
      <c r="F1152" s="55" t="s">
        <v>438</v>
      </c>
      <c r="G1152" s="52" t="s">
        <v>442</v>
      </c>
      <c r="H1152" s="52" t="s">
        <v>858</v>
      </c>
      <c r="I1152" s="53" t="s">
        <v>300</v>
      </c>
      <c r="J1152" s="53" t="s">
        <v>585</v>
      </c>
      <c r="K1152" s="49" t="s">
        <v>295</v>
      </c>
      <c r="L1152" s="49" t="s">
        <v>197</v>
      </c>
      <c r="M1152" s="49" t="s">
        <v>197</v>
      </c>
      <c r="N1152" s="49" t="s">
        <v>440</v>
      </c>
      <c r="O1152" s="49" t="s">
        <v>441</v>
      </c>
      <c r="P1152" s="54" t="s">
        <v>200</v>
      </c>
      <c r="Q1152" s="49" t="s">
        <v>201</v>
      </c>
      <c r="R1152" s="49" t="s">
        <v>217</v>
      </c>
    </row>
    <row r="1153" spans="1:18">
      <c r="A1153" s="49">
        <v>15</v>
      </c>
      <c r="B1153" s="49" t="s">
        <v>435</v>
      </c>
      <c r="C1153" s="49" t="s">
        <v>548</v>
      </c>
      <c r="D1153" s="50" t="s">
        <v>459</v>
      </c>
      <c r="E1153" s="51" t="s">
        <v>231</v>
      </c>
      <c r="F1153" s="55" t="s">
        <v>549</v>
      </c>
      <c r="G1153" s="52" t="s">
        <v>588</v>
      </c>
      <c r="H1153" s="52" t="s">
        <v>858</v>
      </c>
      <c r="I1153" s="53" t="s">
        <v>245</v>
      </c>
      <c r="J1153" s="53" t="s">
        <v>301</v>
      </c>
      <c r="K1153" s="49" t="s">
        <v>295</v>
      </c>
      <c r="L1153" s="49" t="s">
        <v>197</v>
      </c>
      <c r="M1153" s="49" t="s">
        <v>197</v>
      </c>
      <c r="N1153" s="49" t="s">
        <v>477</v>
      </c>
      <c r="O1153" s="49" t="s">
        <v>551</v>
      </c>
      <c r="P1153" s="54" t="s">
        <v>200</v>
      </c>
      <c r="Q1153" s="49" t="s">
        <v>201</v>
      </c>
      <c r="R1153" s="49" t="s">
        <v>217</v>
      </c>
    </row>
    <row r="1154" spans="1:18">
      <c r="A1154" s="49">
        <v>16</v>
      </c>
      <c r="B1154" s="49" t="s">
        <v>435</v>
      </c>
      <c r="C1154" s="49" t="s">
        <v>473</v>
      </c>
      <c r="D1154" s="50" t="s">
        <v>459</v>
      </c>
      <c r="E1154" s="51" t="s">
        <v>303</v>
      </c>
      <c r="F1154" s="55" t="s">
        <v>474</v>
      </c>
      <c r="G1154" s="52" t="s">
        <v>475</v>
      </c>
      <c r="H1154" s="52" t="s">
        <v>858</v>
      </c>
      <c r="I1154" s="53" t="s">
        <v>245</v>
      </c>
      <c r="J1154" s="53" t="s">
        <v>575</v>
      </c>
      <c r="K1154" s="49" t="s">
        <v>194</v>
      </c>
      <c r="L1154" s="49" t="s">
        <v>197</v>
      </c>
      <c r="M1154" s="49" t="s">
        <v>197</v>
      </c>
      <c r="N1154" s="49" t="s">
        <v>477</v>
      </c>
      <c r="O1154" s="49" t="s">
        <v>478</v>
      </c>
      <c r="P1154" s="54" t="s">
        <v>200</v>
      </c>
      <c r="Q1154" s="49" t="s">
        <v>201</v>
      </c>
      <c r="R1154" s="49" t="s">
        <v>217</v>
      </c>
    </row>
    <row r="1155" spans="1:18">
      <c r="A1155" s="49">
        <v>17</v>
      </c>
      <c r="B1155" s="49" t="s">
        <v>435</v>
      </c>
      <c r="C1155" s="49" t="s">
        <v>445</v>
      </c>
      <c r="D1155" s="50" t="s">
        <v>446</v>
      </c>
      <c r="E1155" s="51" t="s">
        <v>231</v>
      </c>
      <c r="F1155" s="55" t="s">
        <v>447</v>
      </c>
      <c r="G1155" s="52" t="s">
        <v>866</v>
      </c>
      <c r="H1155" s="52" t="s">
        <v>858</v>
      </c>
      <c r="I1155" s="53" t="s">
        <v>353</v>
      </c>
      <c r="J1155" s="53" t="s">
        <v>564</v>
      </c>
      <c r="K1155" s="49" t="s">
        <v>196</v>
      </c>
      <c r="L1155" s="49" t="s">
        <v>197</v>
      </c>
      <c r="M1155" s="49" t="s">
        <v>197</v>
      </c>
      <c r="N1155" s="49"/>
      <c r="O1155" s="54" t="s">
        <v>710</v>
      </c>
      <c r="P1155" s="54" t="s">
        <v>200</v>
      </c>
      <c r="Q1155" s="49" t="s">
        <v>201</v>
      </c>
      <c r="R1155" s="49" t="s">
        <v>217</v>
      </c>
    </row>
    <row r="1156" spans="1:18">
      <c r="A1156" s="49">
        <v>18</v>
      </c>
      <c r="B1156" s="49" t="s">
        <v>435</v>
      </c>
      <c r="C1156" s="49" t="s">
        <v>509</v>
      </c>
      <c r="D1156" s="50" t="s">
        <v>510</v>
      </c>
      <c r="E1156" s="51" t="s">
        <v>231</v>
      </c>
      <c r="F1156" s="55" t="s">
        <v>511</v>
      </c>
      <c r="G1156" s="52" t="s">
        <v>542</v>
      </c>
      <c r="H1156" s="52" t="s">
        <v>858</v>
      </c>
      <c r="I1156" s="53" t="s">
        <v>331</v>
      </c>
      <c r="J1156" s="53" t="s">
        <v>990</v>
      </c>
      <c r="K1156" s="49" t="s">
        <v>300</v>
      </c>
      <c r="L1156" s="49" t="s">
        <v>197</v>
      </c>
      <c r="M1156" s="49" t="s">
        <v>197</v>
      </c>
      <c r="N1156" s="49" t="s">
        <v>440</v>
      </c>
      <c r="O1156" s="49" t="s">
        <v>514</v>
      </c>
      <c r="P1156" s="54" t="s">
        <v>200</v>
      </c>
      <c r="Q1156" s="49" t="s">
        <v>201</v>
      </c>
      <c r="R1156" s="49" t="s">
        <v>217</v>
      </c>
    </row>
    <row r="1157" spans="1:18">
      <c r="A1157" s="49">
        <v>19</v>
      </c>
      <c r="B1157" s="49" t="s">
        <v>435</v>
      </c>
      <c r="C1157" s="49" t="s">
        <v>467</v>
      </c>
      <c r="D1157" s="50" t="s">
        <v>459</v>
      </c>
      <c r="E1157" s="51" t="s">
        <v>280</v>
      </c>
      <c r="F1157" s="55" t="s">
        <v>468</v>
      </c>
      <c r="G1157" s="52" t="s">
        <v>469</v>
      </c>
      <c r="H1157" s="52" t="s">
        <v>858</v>
      </c>
      <c r="I1157" s="53" t="s">
        <v>331</v>
      </c>
      <c r="J1157" s="53" t="s">
        <v>543</v>
      </c>
      <c r="K1157" s="49" t="s">
        <v>245</v>
      </c>
      <c r="L1157" s="49" t="s">
        <v>197</v>
      </c>
      <c r="M1157" s="49" t="s">
        <v>197</v>
      </c>
      <c r="N1157" s="49" t="s">
        <v>456</v>
      </c>
      <c r="O1157" s="49" t="s">
        <v>470</v>
      </c>
      <c r="P1157" s="54" t="s">
        <v>200</v>
      </c>
      <c r="Q1157" s="49" t="s">
        <v>201</v>
      </c>
      <c r="R1157" s="49" t="s">
        <v>217</v>
      </c>
    </row>
    <row r="1158" spans="1:18">
      <c r="A1158" s="49">
        <v>20</v>
      </c>
      <c r="B1158" s="49" t="s">
        <v>435</v>
      </c>
      <c r="C1158" s="49" t="s">
        <v>509</v>
      </c>
      <c r="D1158" s="50" t="s">
        <v>510</v>
      </c>
      <c r="E1158" s="51" t="s">
        <v>231</v>
      </c>
      <c r="F1158" s="55" t="s">
        <v>511</v>
      </c>
      <c r="G1158" s="52" t="s">
        <v>532</v>
      </c>
      <c r="H1158" s="52" t="s">
        <v>858</v>
      </c>
      <c r="I1158" s="53" t="s">
        <v>331</v>
      </c>
      <c r="J1158" s="53" t="s">
        <v>508</v>
      </c>
      <c r="K1158" s="49" t="s">
        <v>194</v>
      </c>
      <c r="L1158" s="49" t="s">
        <v>197</v>
      </c>
      <c r="M1158" s="49" t="s">
        <v>197</v>
      </c>
      <c r="N1158" s="49" t="s">
        <v>440</v>
      </c>
      <c r="O1158" s="49" t="s">
        <v>514</v>
      </c>
      <c r="P1158" s="54" t="s">
        <v>200</v>
      </c>
      <c r="Q1158" s="49" t="s">
        <v>201</v>
      </c>
      <c r="R1158" s="49" t="s">
        <v>217</v>
      </c>
    </row>
    <row r="1159" spans="1:18">
      <c r="A1159" s="49">
        <v>21</v>
      </c>
      <c r="B1159" s="49" t="s">
        <v>435</v>
      </c>
      <c r="C1159" s="49" t="s">
        <v>467</v>
      </c>
      <c r="D1159" s="50" t="s">
        <v>459</v>
      </c>
      <c r="E1159" s="51" t="s">
        <v>280</v>
      </c>
      <c r="F1159" s="55" t="s">
        <v>468</v>
      </c>
      <c r="G1159" s="52" t="s">
        <v>654</v>
      </c>
      <c r="H1159" s="52" t="s">
        <v>858</v>
      </c>
      <c r="I1159" s="53" t="s">
        <v>267</v>
      </c>
      <c r="J1159" s="53" t="s">
        <v>623</v>
      </c>
      <c r="K1159" s="49" t="s">
        <v>213</v>
      </c>
      <c r="L1159" s="49" t="s">
        <v>197</v>
      </c>
      <c r="M1159" s="49" t="s">
        <v>197</v>
      </c>
      <c r="N1159" s="49" t="s">
        <v>456</v>
      </c>
      <c r="O1159" s="49" t="s">
        <v>470</v>
      </c>
      <c r="P1159" s="54" t="s">
        <v>200</v>
      </c>
      <c r="Q1159" s="49" t="s">
        <v>201</v>
      </c>
      <c r="R1159" s="49" t="s">
        <v>217</v>
      </c>
    </row>
    <row r="1160" spans="1:18">
      <c r="A1160" s="49">
        <v>22</v>
      </c>
      <c r="B1160" s="49" t="s">
        <v>435</v>
      </c>
      <c r="C1160" s="49" t="s">
        <v>479</v>
      </c>
      <c r="D1160" s="50" t="s">
        <v>480</v>
      </c>
      <c r="E1160" s="51" t="s">
        <v>241</v>
      </c>
      <c r="F1160" s="55" t="s">
        <v>481</v>
      </c>
      <c r="G1160" s="52" t="s">
        <v>522</v>
      </c>
      <c r="H1160" s="52" t="s">
        <v>858</v>
      </c>
      <c r="I1160" s="53" t="s">
        <v>270</v>
      </c>
      <c r="J1160" s="53" t="s">
        <v>533</v>
      </c>
      <c r="K1160" s="49" t="s">
        <v>257</v>
      </c>
      <c r="L1160" s="49" t="s">
        <v>197</v>
      </c>
      <c r="M1160" s="49" t="s">
        <v>197</v>
      </c>
      <c r="N1160" s="49" t="s">
        <v>484</v>
      </c>
      <c r="O1160" s="49" t="s">
        <v>485</v>
      </c>
      <c r="P1160" s="54" t="s">
        <v>200</v>
      </c>
      <c r="Q1160" s="49" t="s">
        <v>201</v>
      </c>
      <c r="R1160" s="49" t="s">
        <v>217</v>
      </c>
    </row>
    <row r="1161" spans="1:18">
      <c r="A1161" s="49">
        <v>23</v>
      </c>
      <c r="B1161" s="49" t="s">
        <v>435</v>
      </c>
      <c r="C1161" s="49" t="s">
        <v>479</v>
      </c>
      <c r="D1161" s="50" t="s">
        <v>480</v>
      </c>
      <c r="E1161" s="51" t="s">
        <v>241</v>
      </c>
      <c r="F1161" s="55" t="s">
        <v>481</v>
      </c>
      <c r="G1161" s="52" t="s">
        <v>522</v>
      </c>
      <c r="H1161" s="52" t="s">
        <v>858</v>
      </c>
      <c r="I1161" s="53" t="s">
        <v>270</v>
      </c>
      <c r="J1161" s="53" t="s">
        <v>533</v>
      </c>
      <c r="K1161" s="49" t="s">
        <v>257</v>
      </c>
      <c r="L1161" s="49" t="s">
        <v>197</v>
      </c>
      <c r="M1161" s="49" t="s">
        <v>197</v>
      </c>
      <c r="N1161" s="49" t="s">
        <v>484</v>
      </c>
      <c r="O1161" s="49" t="s">
        <v>485</v>
      </c>
      <c r="P1161" s="54" t="s">
        <v>991</v>
      </c>
      <c r="Q1161" s="49" t="s">
        <v>201</v>
      </c>
      <c r="R1161" s="49" t="s">
        <v>217</v>
      </c>
    </row>
    <row r="1162" spans="1:18">
      <c r="A1162" s="49">
        <v>24</v>
      </c>
      <c r="B1162" s="49" t="s">
        <v>435</v>
      </c>
      <c r="C1162" s="49" t="s">
        <v>473</v>
      </c>
      <c r="D1162" s="50" t="s">
        <v>459</v>
      </c>
      <c r="E1162" s="51" t="s">
        <v>303</v>
      </c>
      <c r="F1162" s="55" t="s">
        <v>474</v>
      </c>
      <c r="G1162" s="52" t="s">
        <v>475</v>
      </c>
      <c r="H1162" s="52" t="s">
        <v>858</v>
      </c>
      <c r="I1162" s="53" t="s">
        <v>354</v>
      </c>
      <c r="J1162" s="53" t="s">
        <v>256</v>
      </c>
      <c r="K1162" s="49" t="s">
        <v>196</v>
      </c>
      <c r="L1162" s="49" t="s">
        <v>197</v>
      </c>
      <c r="M1162" s="49" t="s">
        <v>214</v>
      </c>
      <c r="N1162" s="49" t="s">
        <v>477</v>
      </c>
      <c r="O1162" s="49" t="s">
        <v>478</v>
      </c>
      <c r="P1162" s="54" t="s">
        <v>200</v>
      </c>
      <c r="Q1162" s="49" t="s">
        <v>201</v>
      </c>
      <c r="R1162" s="49" t="s">
        <v>217</v>
      </c>
    </row>
    <row r="1163" spans="1:18">
      <c r="A1163" s="49">
        <v>25</v>
      </c>
      <c r="B1163" s="49" t="s">
        <v>435</v>
      </c>
      <c r="C1163" s="49" t="s">
        <v>445</v>
      </c>
      <c r="D1163" s="50" t="s">
        <v>446</v>
      </c>
      <c r="E1163" s="51" t="s">
        <v>231</v>
      </c>
      <c r="F1163" s="55" t="s">
        <v>447</v>
      </c>
      <c r="G1163" s="52" t="s">
        <v>517</v>
      </c>
      <c r="H1163" s="52" t="s">
        <v>858</v>
      </c>
      <c r="I1163" s="53" t="s">
        <v>354</v>
      </c>
      <c r="J1163" s="53" t="s">
        <v>524</v>
      </c>
      <c r="K1163" s="49" t="s">
        <v>276</v>
      </c>
      <c r="L1163" s="49" t="s">
        <v>214</v>
      </c>
      <c r="M1163" s="49" t="s">
        <v>197</v>
      </c>
      <c r="N1163" s="49"/>
      <c r="O1163" s="54" t="s">
        <v>710</v>
      </c>
      <c r="P1163" s="54" t="s">
        <v>200</v>
      </c>
      <c r="Q1163" s="49" t="s">
        <v>201</v>
      </c>
      <c r="R1163" s="49" t="s">
        <v>217</v>
      </c>
    </row>
    <row r="1164" spans="1:18">
      <c r="A1164" s="49">
        <v>26</v>
      </c>
      <c r="B1164" s="49" t="s">
        <v>435</v>
      </c>
      <c r="C1164" s="49" t="s">
        <v>451</v>
      </c>
      <c r="D1164" s="50" t="s">
        <v>452</v>
      </c>
      <c r="E1164" s="51" t="s">
        <v>280</v>
      </c>
      <c r="F1164" s="55" t="s">
        <v>453</v>
      </c>
      <c r="G1164" s="52" t="s">
        <v>454</v>
      </c>
      <c r="H1164" s="52" t="s">
        <v>858</v>
      </c>
      <c r="I1164" s="53" t="s">
        <v>289</v>
      </c>
      <c r="J1164" s="53" t="s">
        <v>259</v>
      </c>
      <c r="K1164" s="49" t="s">
        <v>383</v>
      </c>
      <c r="L1164" s="49" t="s">
        <v>197</v>
      </c>
      <c r="M1164" s="49" t="s">
        <v>197</v>
      </c>
      <c r="N1164" s="49" t="s">
        <v>456</v>
      </c>
      <c r="O1164" s="49" t="s">
        <v>457</v>
      </c>
      <c r="P1164" s="54" t="s">
        <v>200</v>
      </c>
      <c r="Q1164" s="49" t="s">
        <v>201</v>
      </c>
      <c r="R1164" s="49" t="s">
        <v>217</v>
      </c>
    </row>
    <row r="1165" spans="1:18">
      <c r="A1165" s="49">
        <v>27</v>
      </c>
      <c r="B1165" s="49" t="s">
        <v>435</v>
      </c>
      <c r="C1165" s="49" t="s">
        <v>473</v>
      </c>
      <c r="D1165" s="50" t="s">
        <v>459</v>
      </c>
      <c r="E1165" s="51" t="s">
        <v>303</v>
      </c>
      <c r="F1165" s="55" t="s">
        <v>474</v>
      </c>
      <c r="G1165" s="52" t="s">
        <v>475</v>
      </c>
      <c r="H1165" s="52" t="s">
        <v>858</v>
      </c>
      <c r="I1165" s="53" t="s">
        <v>289</v>
      </c>
      <c r="J1165" s="53" t="s">
        <v>569</v>
      </c>
      <c r="K1165" s="49" t="s">
        <v>307</v>
      </c>
      <c r="L1165" s="49" t="s">
        <v>197</v>
      </c>
      <c r="M1165" s="49" t="s">
        <v>197</v>
      </c>
      <c r="N1165" s="49" t="s">
        <v>477</v>
      </c>
      <c r="O1165" s="49" t="s">
        <v>478</v>
      </c>
      <c r="P1165" s="54" t="s">
        <v>200</v>
      </c>
      <c r="Q1165" s="49" t="s">
        <v>201</v>
      </c>
      <c r="R1165" s="49" t="s">
        <v>217</v>
      </c>
    </row>
    <row r="1166" spans="1:18">
      <c r="A1166" s="49">
        <v>28</v>
      </c>
      <c r="B1166" s="49" t="s">
        <v>435</v>
      </c>
      <c r="C1166" s="49" t="s">
        <v>436</v>
      </c>
      <c r="D1166" s="50" t="s">
        <v>437</v>
      </c>
      <c r="E1166" s="51" t="s">
        <v>231</v>
      </c>
      <c r="F1166" s="55" t="s">
        <v>438</v>
      </c>
      <c r="G1166" s="52" t="s">
        <v>439</v>
      </c>
      <c r="H1166" s="52" t="s">
        <v>858</v>
      </c>
      <c r="I1166" s="53" t="s">
        <v>289</v>
      </c>
      <c r="J1166" s="53" t="s">
        <v>811</v>
      </c>
      <c r="K1166" s="49" t="s">
        <v>236</v>
      </c>
      <c r="L1166" s="49" t="s">
        <v>197</v>
      </c>
      <c r="M1166" s="49" t="s">
        <v>214</v>
      </c>
      <c r="N1166" s="49" t="s">
        <v>440</v>
      </c>
      <c r="O1166" s="49" t="s">
        <v>441</v>
      </c>
      <c r="P1166" s="54" t="s">
        <v>200</v>
      </c>
      <c r="Q1166" s="49" t="s">
        <v>201</v>
      </c>
      <c r="R1166" s="49" t="s">
        <v>217</v>
      </c>
    </row>
    <row r="1167" spans="1:18">
      <c r="A1167" s="49">
        <v>29</v>
      </c>
      <c r="B1167" s="49" t="s">
        <v>435</v>
      </c>
      <c r="C1167" s="49" t="s">
        <v>445</v>
      </c>
      <c r="D1167" s="50" t="s">
        <v>446</v>
      </c>
      <c r="E1167" s="51" t="s">
        <v>231</v>
      </c>
      <c r="F1167" s="55" t="s">
        <v>447</v>
      </c>
      <c r="G1167" s="52" t="s">
        <v>715</v>
      </c>
      <c r="H1167" s="52" t="s">
        <v>858</v>
      </c>
      <c r="I1167" s="53" t="s">
        <v>298</v>
      </c>
      <c r="J1167" s="53" t="s">
        <v>555</v>
      </c>
      <c r="K1167" s="49" t="s">
        <v>276</v>
      </c>
      <c r="L1167" s="49" t="s">
        <v>197</v>
      </c>
      <c r="M1167" s="49" t="s">
        <v>197</v>
      </c>
      <c r="N1167" s="49"/>
      <c r="O1167" s="54" t="s">
        <v>710</v>
      </c>
      <c r="P1167" s="54" t="s">
        <v>200</v>
      </c>
      <c r="Q1167" s="49" t="s">
        <v>228</v>
      </c>
      <c r="R1167" s="54" t="s">
        <v>200</v>
      </c>
    </row>
    <row r="1168" spans="1:18">
      <c r="A1168" s="49">
        <v>30</v>
      </c>
      <c r="B1168" s="49" t="s">
        <v>435</v>
      </c>
      <c r="C1168" s="49" t="s">
        <v>491</v>
      </c>
      <c r="D1168" s="50" t="s">
        <v>459</v>
      </c>
      <c r="E1168" s="51" t="s">
        <v>262</v>
      </c>
      <c r="F1168" s="55" t="s">
        <v>492</v>
      </c>
      <c r="G1168" s="52" t="s">
        <v>888</v>
      </c>
      <c r="H1168" s="52" t="s">
        <v>858</v>
      </c>
      <c r="I1168" s="53" t="s">
        <v>298</v>
      </c>
      <c r="J1168" s="53" t="s">
        <v>725</v>
      </c>
      <c r="K1168" s="49" t="s">
        <v>307</v>
      </c>
      <c r="L1168" s="49" t="s">
        <v>197</v>
      </c>
      <c r="M1168" s="49" t="s">
        <v>197</v>
      </c>
      <c r="N1168" s="49" t="s">
        <v>477</v>
      </c>
      <c r="O1168" s="49" t="s">
        <v>495</v>
      </c>
      <c r="P1168" s="54" t="s">
        <v>200</v>
      </c>
      <c r="Q1168" s="49" t="s">
        <v>201</v>
      </c>
      <c r="R1168" s="49" t="s">
        <v>217</v>
      </c>
    </row>
    <row r="1169" spans="1:18">
      <c r="A1169" s="49">
        <v>31</v>
      </c>
      <c r="B1169" s="49" t="s">
        <v>435</v>
      </c>
      <c r="C1169" s="49" t="s">
        <v>445</v>
      </c>
      <c r="D1169" s="50" t="s">
        <v>446</v>
      </c>
      <c r="E1169" s="51" t="s">
        <v>231</v>
      </c>
      <c r="F1169" s="55" t="s">
        <v>447</v>
      </c>
      <c r="G1169" s="52" t="s">
        <v>517</v>
      </c>
      <c r="H1169" s="52" t="s">
        <v>858</v>
      </c>
      <c r="I1169" s="53" t="s">
        <v>298</v>
      </c>
      <c r="J1169" s="53" t="s">
        <v>506</v>
      </c>
      <c r="K1169" s="49" t="s">
        <v>295</v>
      </c>
      <c r="L1169" s="49" t="s">
        <v>197</v>
      </c>
      <c r="M1169" s="49" t="s">
        <v>197</v>
      </c>
      <c r="N1169" s="49"/>
      <c r="O1169" s="54" t="s">
        <v>710</v>
      </c>
      <c r="P1169" s="54" t="s">
        <v>200</v>
      </c>
      <c r="Q1169" s="49" t="s">
        <v>201</v>
      </c>
      <c r="R1169" s="49" t="s">
        <v>217</v>
      </c>
    </row>
    <row r="1170" spans="1:18">
      <c r="A1170" s="49">
        <v>32</v>
      </c>
      <c r="B1170" s="49" t="s">
        <v>435</v>
      </c>
      <c r="C1170" s="49" t="s">
        <v>499</v>
      </c>
      <c r="D1170" s="50" t="s">
        <v>500</v>
      </c>
      <c r="E1170" s="51" t="s">
        <v>231</v>
      </c>
      <c r="F1170" s="55" t="s">
        <v>501</v>
      </c>
      <c r="G1170" s="52" t="s">
        <v>521</v>
      </c>
      <c r="H1170" s="52" t="s">
        <v>858</v>
      </c>
      <c r="I1170" s="53" t="s">
        <v>298</v>
      </c>
      <c r="J1170" s="53" t="s">
        <v>374</v>
      </c>
      <c r="K1170" s="49" t="s">
        <v>213</v>
      </c>
      <c r="L1170" s="49" t="s">
        <v>197</v>
      </c>
      <c r="M1170" s="49" t="s">
        <v>197</v>
      </c>
      <c r="N1170" s="49" t="s">
        <v>237</v>
      </c>
      <c r="O1170" s="49" t="s">
        <v>504</v>
      </c>
      <c r="P1170" s="54" t="s">
        <v>200</v>
      </c>
      <c r="Q1170" s="49" t="s">
        <v>201</v>
      </c>
      <c r="R1170" s="49" t="s">
        <v>217</v>
      </c>
    </row>
    <row r="1171" spans="1:18">
      <c r="A1171" s="49">
        <v>33</v>
      </c>
      <c r="B1171" s="49" t="s">
        <v>435</v>
      </c>
      <c r="C1171" s="49" t="s">
        <v>509</v>
      </c>
      <c r="D1171" s="50" t="s">
        <v>510</v>
      </c>
      <c r="E1171" s="51" t="s">
        <v>231</v>
      </c>
      <c r="F1171" s="55" t="s">
        <v>511</v>
      </c>
      <c r="G1171" s="52" t="s">
        <v>542</v>
      </c>
      <c r="H1171" s="52" t="s">
        <v>992</v>
      </c>
      <c r="I1171" s="53" t="s">
        <v>223</v>
      </c>
      <c r="J1171" s="53" t="s">
        <v>865</v>
      </c>
      <c r="K1171" s="49" t="s">
        <v>245</v>
      </c>
      <c r="L1171" s="49" t="s">
        <v>197</v>
      </c>
      <c r="M1171" s="49" t="s">
        <v>197</v>
      </c>
      <c r="N1171" s="49" t="s">
        <v>440</v>
      </c>
      <c r="O1171" s="49" t="s">
        <v>514</v>
      </c>
      <c r="P1171" s="54" t="s">
        <v>200</v>
      </c>
      <c r="Q1171" s="49" t="s">
        <v>201</v>
      </c>
      <c r="R1171" s="49" t="s">
        <v>217</v>
      </c>
    </row>
    <row r="1172" spans="1:18">
      <c r="A1172" s="49">
        <v>34</v>
      </c>
      <c r="B1172" s="49" t="s">
        <v>435</v>
      </c>
      <c r="C1172" s="49" t="s">
        <v>499</v>
      </c>
      <c r="D1172" s="50" t="s">
        <v>500</v>
      </c>
      <c r="E1172" s="51" t="s">
        <v>231</v>
      </c>
      <c r="F1172" s="55" t="s">
        <v>501</v>
      </c>
      <c r="G1172" s="52" t="s">
        <v>604</v>
      </c>
      <c r="H1172" s="52" t="s">
        <v>992</v>
      </c>
      <c r="I1172" s="53" t="s">
        <v>314</v>
      </c>
      <c r="J1172" s="53" t="s">
        <v>795</v>
      </c>
      <c r="K1172" s="49" t="s">
        <v>196</v>
      </c>
      <c r="L1172" s="49" t="s">
        <v>197</v>
      </c>
      <c r="M1172" s="49" t="s">
        <v>197</v>
      </c>
      <c r="N1172" s="49" t="s">
        <v>237</v>
      </c>
      <c r="O1172" s="49" t="s">
        <v>504</v>
      </c>
      <c r="P1172" s="54" t="s">
        <v>200</v>
      </c>
      <c r="Q1172" s="49" t="s">
        <v>201</v>
      </c>
      <c r="R1172" s="49" t="s">
        <v>217</v>
      </c>
    </row>
    <row r="1173" spans="1:18">
      <c r="A1173" s="49">
        <v>35</v>
      </c>
      <c r="B1173" s="49" t="s">
        <v>435</v>
      </c>
      <c r="C1173" s="49" t="s">
        <v>473</v>
      </c>
      <c r="D1173" s="50" t="s">
        <v>459</v>
      </c>
      <c r="E1173" s="51" t="s">
        <v>303</v>
      </c>
      <c r="F1173" s="55" t="s">
        <v>474</v>
      </c>
      <c r="G1173" s="52" t="s">
        <v>475</v>
      </c>
      <c r="H1173" s="52" t="s">
        <v>992</v>
      </c>
      <c r="I1173" s="53" t="s">
        <v>234</v>
      </c>
      <c r="J1173" s="53" t="s">
        <v>575</v>
      </c>
      <c r="K1173" s="49" t="s">
        <v>315</v>
      </c>
      <c r="L1173" s="49" t="s">
        <v>214</v>
      </c>
      <c r="M1173" s="49" t="s">
        <v>197</v>
      </c>
      <c r="N1173" s="49" t="s">
        <v>477</v>
      </c>
      <c r="O1173" s="49" t="s">
        <v>478</v>
      </c>
      <c r="P1173" s="54" t="s">
        <v>200</v>
      </c>
      <c r="Q1173" s="49" t="s">
        <v>201</v>
      </c>
      <c r="R1173" s="49" t="s">
        <v>217</v>
      </c>
    </row>
    <row r="1174" spans="1:18">
      <c r="A1174" s="49">
        <v>36</v>
      </c>
      <c r="B1174" s="49" t="s">
        <v>435</v>
      </c>
      <c r="C1174" s="49" t="s">
        <v>445</v>
      </c>
      <c r="D1174" s="50" t="s">
        <v>446</v>
      </c>
      <c r="E1174" s="51" t="s">
        <v>231</v>
      </c>
      <c r="F1174" s="55" t="s">
        <v>447</v>
      </c>
      <c r="G1174" s="52" t="s">
        <v>993</v>
      </c>
      <c r="H1174" s="52" t="s">
        <v>992</v>
      </c>
      <c r="I1174" s="53" t="s">
        <v>234</v>
      </c>
      <c r="J1174" s="53" t="s">
        <v>902</v>
      </c>
      <c r="K1174" s="49" t="s">
        <v>257</v>
      </c>
      <c r="L1174" s="49" t="s">
        <v>197</v>
      </c>
      <c r="M1174" s="49" t="s">
        <v>197</v>
      </c>
      <c r="N1174" s="49"/>
      <c r="O1174" s="54" t="s">
        <v>710</v>
      </c>
      <c r="P1174" s="54" t="s">
        <v>200</v>
      </c>
      <c r="Q1174" s="49" t="s">
        <v>201</v>
      </c>
      <c r="R1174" s="49" t="s">
        <v>217</v>
      </c>
    </row>
    <row r="1175" spans="1:18">
      <c r="A1175" s="49">
        <v>37</v>
      </c>
      <c r="B1175" s="49" t="s">
        <v>435</v>
      </c>
      <c r="C1175" s="49" t="s">
        <v>436</v>
      </c>
      <c r="D1175" s="50" t="s">
        <v>437</v>
      </c>
      <c r="E1175" s="51" t="s">
        <v>231</v>
      </c>
      <c r="F1175" s="55" t="s">
        <v>438</v>
      </c>
      <c r="G1175" s="52" t="s">
        <v>439</v>
      </c>
      <c r="H1175" s="52" t="s">
        <v>992</v>
      </c>
      <c r="I1175" s="53" t="s">
        <v>252</v>
      </c>
      <c r="J1175" s="53" t="s">
        <v>277</v>
      </c>
      <c r="K1175" s="49" t="s">
        <v>213</v>
      </c>
      <c r="L1175" s="49" t="s">
        <v>197</v>
      </c>
      <c r="M1175" s="49" t="s">
        <v>214</v>
      </c>
      <c r="N1175" s="49" t="s">
        <v>440</v>
      </c>
      <c r="O1175" s="49" t="s">
        <v>441</v>
      </c>
      <c r="P1175" s="54" t="s">
        <v>200</v>
      </c>
      <c r="Q1175" s="49" t="s">
        <v>201</v>
      </c>
      <c r="R1175" s="49" t="s">
        <v>217</v>
      </c>
    </row>
    <row r="1176" spans="1:18">
      <c r="A1176" s="49">
        <v>38</v>
      </c>
      <c r="B1176" s="49" t="s">
        <v>435</v>
      </c>
      <c r="C1176" s="49" t="s">
        <v>436</v>
      </c>
      <c r="D1176" s="50" t="s">
        <v>437</v>
      </c>
      <c r="E1176" s="51" t="s">
        <v>231</v>
      </c>
      <c r="F1176" s="55" t="s">
        <v>438</v>
      </c>
      <c r="G1176" s="52" t="s">
        <v>439</v>
      </c>
      <c r="H1176" s="52" t="s">
        <v>992</v>
      </c>
      <c r="I1176" s="53" t="s">
        <v>252</v>
      </c>
      <c r="J1176" s="53" t="s">
        <v>301</v>
      </c>
      <c r="K1176" s="49" t="s">
        <v>288</v>
      </c>
      <c r="L1176" s="49" t="s">
        <v>197</v>
      </c>
      <c r="M1176" s="49" t="s">
        <v>214</v>
      </c>
      <c r="N1176" s="49" t="s">
        <v>440</v>
      </c>
      <c r="O1176" s="49" t="s">
        <v>441</v>
      </c>
      <c r="P1176" s="54" t="s">
        <v>200</v>
      </c>
      <c r="Q1176" s="49" t="s">
        <v>201</v>
      </c>
      <c r="R1176" s="49" t="s">
        <v>217</v>
      </c>
    </row>
    <row r="1177" spans="1:18">
      <c r="A1177" s="49">
        <v>39</v>
      </c>
      <c r="B1177" s="49" t="s">
        <v>435</v>
      </c>
      <c r="C1177" s="49" t="s">
        <v>509</v>
      </c>
      <c r="D1177" s="50" t="s">
        <v>510</v>
      </c>
      <c r="E1177" s="51" t="s">
        <v>231</v>
      </c>
      <c r="F1177" s="55" t="s">
        <v>511</v>
      </c>
      <c r="G1177" s="52" t="s">
        <v>542</v>
      </c>
      <c r="H1177" s="52" t="s">
        <v>992</v>
      </c>
      <c r="I1177" s="53" t="s">
        <v>362</v>
      </c>
      <c r="J1177" s="53" t="s">
        <v>939</v>
      </c>
      <c r="K1177" s="49" t="s">
        <v>257</v>
      </c>
      <c r="L1177" s="49" t="s">
        <v>197</v>
      </c>
      <c r="M1177" s="49" t="s">
        <v>197</v>
      </c>
      <c r="N1177" s="49" t="s">
        <v>440</v>
      </c>
      <c r="O1177" s="49" t="s">
        <v>514</v>
      </c>
      <c r="P1177" s="54" t="s">
        <v>200</v>
      </c>
      <c r="Q1177" s="49" t="s">
        <v>201</v>
      </c>
      <c r="R1177" s="49" t="s">
        <v>217</v>
      </c>
    </row>
    <row r="1178" spans="1:18">
      <c r="A1178" s="49">
        <v>40</v>
      </c>
      <c r="B1178" s="49" t="s">
        <v>435</v>
      </c>
      <c r="C1178" s="49" t="s">
        <v>499</v>
      </c>
      <c r="D1178" s="50" t="s">
        <v>500</v>
      </c>
      <c r="E1178" s="51" t="s">
        <v>231</v>
      </c>
      <c r="F1178" s="55" t="s">
        <v>501</v>
      </c>
      <c r="G1178" s="52" t="s">
        <v>515</v>
      </c>
      <c r="H1178" s="52" t="s">
        <v>992</v>
      </c>
      <c r="I1178" s="53" t="s">
        <v>258</v>
      </c>
      <c r="J1178" s="53" t="s">
        <v>575</v>
      </c>
      <c r="K1178" s="49" t="s">
        <v>196</v>
      </c>
      <c r="L1178" s="49" t="s">
        <v>197</v>
      </c>
      <c r="M1178" s="49" t="s">
        <v>197</v>
      </c>
      <c r="N1178" s="49" t="s">
        <v>237</v>
      </c>
      <c r="O1178" s="49" t="s">
        <v>504</v>
      </c>
      <c r="P1178" s="54" t="s">
        <v>200</v>
      </c>
      <c r="Q1178" s="49" t="s">
        <v>201</v>
      </c>
      <c r="R1178" s="49" t="s">
        <v>217</v>
      </c>
    </row>
    <row r="1179" spans="1:18">
      <c r="A1179" s="49">
        <v>41</v>
      </c>
      <c r="B1179" s="49" t="s">
        <v>435</v>
      </c>
      <c r="C1179" s="49" t="s">
        <v>491</v>
      </c>
      <c r="D1179" s="50" t="s">
        <v>459</v>
      </c>
      <c r="E1179" s="51" t="s">
        <v>262</v>
      </c>
      <c r="F1179" s="55" t="s">
        <v>492</v>
      </c>
      <c r="G1179" s="52" t="s">
        <v>681</v>
      </c>
      <c r="H1179" s="52" t="s">
        <v>992</v>
      </c>
      <c r="I1179" s="53" t="s">
        <v>258</v>
      </c>
      <c r="J1179" s="53" t="s">
        <v>643</v>
      </c>
      <c r="K1179" s="54" t="s">
        <v>367</v>
      </c>
      <c r="L1179" s="49" t="s">
        <v>197</v>
      </c>
      <c r="M1179" s="49" t="s">
        <v>197</v>
      </c>
      <c r="N1179" s="49" t="s">
        <v>477</v>
      </c>
      <c r="O1179" s="49" t="s">
        <v>495</v>
      </c>
      <c r="P1179" s="54" t="s">
        <v>200</v>
      </c>
      <c r="Q1179" s="49" t="s">
        <v>201</v>
      </c>
      <c r="R1179" s="49" t="s">
        <v>217</v>
      </c>
    </row>
    <row r="1180" spans="1:18">
      <c r="A1180" s="49">
        <v>42</v>
      </c>
      <c r="B1180" s="49" t="s">
        <v>435</v>
      </c>
      <c r="C1180" s="49" t="s">
        <v>499</v>
      </c>
      <c r="D1180" s="50" t="s">
        <v>500</v>
      </c>
      <c r="E1180" s="51" t="s">
        <v>231</v>
      </c>
      <c r="F1180" s="55" t="s">
        <v>501</v>
      </c>
      <c r="G1180" s="52" t="s">
        <v>515</v>
      </c>
      <c r="H1180" s="52" t="s">
        <v>992</v>
      </c>
      <c r="I1180" s="53" t="s">
        <v>258</v>
      </c>
      <c r="J1180" s="53" t="s">
        <v>753</v>
      </c>
      <c r="K1180" s="49" t="s">
        <v>300</v>
      </c>
      <c r="L1180" s="49" t="s">
        <v>197</v>
      </c>
      <c r="M1180" s="49" t="s">
        <v>197</v>
      </c>
      <c r="N1180" s="49" t="s">
        <v>237</v>
      </c>
      <c r="O1180" s="49" t="s">
        <v>504</v>
      </c>
      <c r="P1180" s="54" t="s">
        <v>200</v>
      </c>
      <c r="Q1180" s="49" t="s">
        <v>201</v>
      </c>
      <c r="R1180" s="49" t="s">
        <v>217</v>
      </c>
    </row>
    <row r="1181" spans="1:18">
      <c r="A1181" s="49">
        <v>43</v>
      </c>
      <c r="B1181" s="49" t="s">
        <v>435</v>
      </c>
      <c r="C1181" s="49" t="s">
        <v>499</v>
      </c>
      <c r="D1181" s="50" t="s">
        <v>500</v>
      </c>
      <c r="E1181" s="51" t="s">
        <v>231</v>
      </c>
      <c r="F1181" s="55" t="s">
        <v>501</v>
      </c>
      <c r="G1181" s="52" t="s">
        <v>515</v>
      </c>
      <c r="H1181" s="52" t="s">
        <v>992</v>
      </c>
      <c r="I1181" s="53" t="s">
        <v>258</v>
      </c>
      <c r="J1181" s="53" t="s">
        <v>631</v>
      </c>
      <c r="K1181" s="49" t="s">
        <v>260</v>
      </c>
      <c r="L1181" s="49" t="s">
        <v>197</v>
      </c>
      <c r="M1181" s="49" t="s">
        <v>197</v>
      </c>
      <c r="N1181" s="49" t="s">
        <v>237</v>
      </c>
      <c r="O1181" s="49" t="s">
        <v>504</v>
      </c>
      <c r="P1181" s="54" t="s">
        <v>200</v>
      </c>
      <c r="Q1181" s="49" t="s">
        <v>201</v>
      </c>
      <c r="R1181" s="49" t="s">
        <v>217</v>
      </c>
    </row>
    <row r="1182" spans="1:18">
      <c r="A1182" s="49">
        <v>44</v>
      </c>
      <c r="B1182" s="49" t="s">
        <v>435</v>
      </c>
      <c r="C1182" s="49" t="s">
        <v>445</v>
      </c>
      <c r="D1182" s="50" t="s">
        <v>446</v>
      </c>
      <c r="E1182" s="51" t="s">
        <v>231</v>
      </c>
      <c r="F1182" s="55" t="s">
        <v>447</v>
      </c>
      <c r="G1182" s="52" t="s">
        <v>517</v>
      </c>
      <c r="H1182" s="52" t="s">
        <v>992</v>
      </c>
      <c r="I1182" s="53" t="s">
        <v>260</v>
      </c>
      <c r="J1182" s="53" t="s">
        <v>956</v>
      </c>
      <c r="K1182" s="49" t="s">
        <v>257</v>
      </c>
      <c r="L1182" s="49" t="s">
        <v>197</v>
      </c>
      <c r="M1182" s="49" t="s">
        <v>197</v>
      </c>
      <c r="N1182" s="49"/>
      <c r="O1182" s="54" t="s">
        <v>710</v>
      </c>
      <c r="P1182" s="54" t="s">
        <v>200</v>
      </c>
      <c r="Q1182" s="49" t="s">
        <v>201</v>
      </c>
      <c r="R1182" s="49" t="s">
        <v>217</v>
      </c>
    </row>
    <row r="1183" spans="1:18">
      <c r="A1183" s="49">
        <v>45</v>
      </c>
      <c r="B1183" s="49" t="s">
        <v>435</v>
      </c>
      <c r="C1183" s="49" t="s">
        <v>479</v>
      </c>
      <c r="D1183" s="50" t="s">
        <v>480</v>
      </c>
      <c r="E1183" s="51" t="s">
        <v>241</v>
      </c>
      <c r="F1183" s="55" t="s">
        <v>481</v>
      </c>
      <c r="G1183" s="52" t="s">
        <v>522</v>
      </c>
      <c r="H1183" s="52" t="s">
        <v>992</v>
      </c>
      <c r="I1183" s="53" t="s">
        <v>260</v>
      </c>
      <c r="J1183" s="53" t="s">
        <v>543</v>
      </c>
      <c r="K1183" s="49" t="s">
        <v>300</v>
      </c>
      <c r="L1183" s="49" t="s">
        <v>214</v>
      </c>
      <c r="M1183" s="49" t="s">
        <v>197</v>
      </c>
      <c r="N1183" s="49" t="s">
        <v>484</v>
      </c>
      <c r="O1183" s="49" t="s">
        <v>485</v>
      </c>
      <c r="P1183" s="54" t="s">
        <v>200</v>
      </c>
      <c r="Q1183" s="49" t="s">
        <v>201</v>
      </c>
      <c r="R1183" s="49" t="s">
        <v>217</v>
      </c>
    </row>
    <row r="1184" spans="1:18">
      <c r="A1184" s="49">
        <v>46</v>
      </c>
      <c r="B1184" s="49" t="s">
        <v>435</v>
      </c>
      <c r="C1184" s="49" t="s">
        <v>589</v>
      </c>
      <c r="D1184" s="50" t="s">
        <v>459</v>
      </c>
      <c r="E1184" s="51" t="s">
        <v>241</v>
      </c>
      <c r="F1184" s="55" t="s">
        <v>590</v>
      </c>
      <c r="G1184" s="52" t="s">
        <v>591</v>
      </c>
      <c r="H1184" s="52" t="s">
        <v>992</v>
      </c>
      <c r="I1184" s="53" t="s">
        <v>260</v>
      </c>
      <c r="J1184" s="53" t="s">
        <v>318</v>
      </c>
      <c r="K1184" s="49" t="s">
        <v>307</v>
      </c>
      <c r="L1184" s="49" t="s">
        <v>197</v>
      </c>
      <c r="M1184" s="49" t="s">
        <v>197</v>
      </c>
      <c r="N1184" s="49" t="s">
        <v>484</v>
      </c>
      <c r="O1184" s="49" t="s">
        <v>593</v>
      </c>
      <c r="P1184" s="54" t="s">
        <v>200</v>
      </c>
      <c r="Q1184" s="49" t="s">
        <v>201</v>
      </c>
      <c r="R1184" s="49" t="s">
        <v>217</v>
      </c>
    </row>
    <row r="1185" spans="1:18">
      <c r="A1185" s="49">
        <v>47</v>
      </c>
      <c r="B1185" s="49" t="s">
        <v>435</v>
      </c>
      <c r="C1185" s="49" t="s">
        <v>479</v>
      </c>
      <c r="D1185" s="50" t="s">
        <v>480</v>
      </c>
      <c r="E1185" s="51" t="s">
        <v>241</v>
      </c>
      <c r="F1185" s="55" t="s">
        <v>481</v>
      </c>
      <c r="G1185" s="52" t="s">
        <v>522</v>
      </c>
      <c r="H1185" s="52" t="s">
        <v>992</v>
      </c>
      <c r="I1185" s="53" t="s">
        <v>331</v>
      </c>
      <c r="J1185" s="53" t="s">
        <v>543</v>
      </c>
      <c r="K1185" s="49" t="s">
        <v>213</v>
      </c>
      <c r="L1185" s="49" t="s">
        <v>197</v>
      </c>
      <c r="M1185" s="49" t="s">
        <v>197</v>
      </c>
      <c r="N1185" s="49" t="s">
        <v>484</v>
      </c>
      <c r="O1185" s="49" t="s">
        <v>485</v>
      </c>
      <c r="P1185" s="54" t="s">
        <v>200</v>
      </c>
      <c r="Q1185" s="49" t="s">
        <v>228</v>
      </c>
      <c r="R1185" s="54" t="s">
        <v>200</v>
      </c>
    </row>
    <row r="1186" spans="1:18">
      <c r="A1186" s="49">
        <v>48</v>
      </c>
      <c r="B1186" s="49" t="s">
        <v>435</v>
      </c>
      <c r="C1186" s="49" t="s">
        <v>499</v>
      </c>
      <c r="D1186" s="50" t="s">
        <v>500</v>
      </c>
      <c r="E1186" s="51" t="s">
        <v>231</v>
      </c>
      <c r="F1186" s="55" t="s">
        <v>501</v>
      </c>
      <c r="G1186" s="52" t="s">
        <v>604</v>
      </c>
      <c r="H1186" s="52" t="s">
        <v>992</v>
      </c>
      <c r="I1186" s="53" t="s">
        <v>267</v>
      </c>
      <c r="J1186" s="53" t="s">
        <v>646</v>
      </c>
      <c r="K1186" s="54" t="s">
        <v>315</v>
      </c>
      <c r="L1186" s="49" t="s">
        <v>197</v>
      </c>
      <c r="M1186" s="49" t="s">
        <v>197</v>
      </c>
      <c r="N1186" s="49" t="s">
        <v>237</v>
      </c>
      <c r="O1186" s="49" t="s">
        <v>504</v>
      </c>
      <c r="P1186" s="54" t="s">
        <v>994</v>
      </c>
      <c r="Q1186" s="49" t="s">
        <v>201</v>
      </c>
      <c r="R1186" s="49" t="s">
        <v>217</v>
      </c>
    </row>
    <row r="1187" spans="1:18">
      <c r="A1187" s="49">
        <v>49</v>
      </c>
      <c r="B1187" s="49" t="s">
        <v>435</v>
      </c>
      <c r="C1187" s="49" t="s">
        <v>436</v>
      </c>
      <c r="D1187" s="50" t="s">
        <v>437</v>
      </c>
      <c r="E1187" s="51" t="s">
        <v>231</v>
      </c>
      <c r="F1187" s="55" t="s">
        <v>438</v>
      </c>
      <c r="G1187" s="52" t="s">
        <v>442</v>
      </c>
      <c r="H1187" s="52" t="s">
        <v>992</v>
      </c>
      <c r="I1187" s="53" t="s">
        <v>270</v>
      </c>
      <c r="J1187" s="53" t="s">
        <v>882</v>
      </c>
      <c r="K1187" s="49" t="s">
        <v>257</v>
      </c>
      <c r="L1187" s="49" t="s">
        <v>197</v>
      </c>
      <c r="M1187" s="49" t="s">
        <v>197</v>
      </c>
      <c r="N1187" s="49" t="s">
        <v>440</v>
      </c>
      <c r="O1187" s="49" t="s">
        <v>441</v>
      </c>
      <c r="P1187" s="54" t="s">
        <v>200</v>
      </c>
      <c r="Q1187" s="49" t="s">
        <v>228</v>
      </c>
      <c r="R1187" s="54" t="s">
        <v>200</v>
      </c>
    </row>
    <row r="1188" spans="1:18">
      <c r="A1188" s="49">
        <v>50</v>
      </c>
      <c r="B1188" s="49" t="s">
        <v>435</v>
      </c>
      <c r="C1188" s="49" t="s">
        <v>445</v>
      </c>
      <c r="D1188" s="50" t="s">
        <v>446</v>
      </c>
      <c r="E1188" s="51" t="s">
        <v>231</v>
      </c>
      <c r="F1188" s="55" t="s">
        <v>447</v>
      </c>
      <c r="G1188" s="52" t="s">
        <v>776</v>
      </c>
      <c r="H1188" s="52" t="s">
        <v>992</v>
      </c>
      <c r="I1188" s="53" t="s">
        <v>270</v>
      </c>
      <c r="J1188" s="53" t="s">
        <v>726</v>
      </c>
      <c r="K1188" s="49" t="s">
        <v>245</v>
      </c>
      <c r="L1188" s="49" t="s">
        <v>197</v>
      </c>
      <c r="M1188" s="49" t="s">
        <v>197</v>
      </c>
      <c r="N1188" s="49"/>
      <c r="O1188" s="54" t="s">
        <v>710</v>
      </c>
      <c r="P1188" s="54" t="s">
        <v>200</v>
      </c>
      <c r="Q1188" s="49" t="s">
        <v>201</v>
      </c>
      <c r="R1188" s="49" t="s">
        <v>217</v>
      </c>
    </row>
    <row r="1189" spans="1:18">
      <c r="A1189" s="49">
        <v>51</v>
      </c>
      <c r="B1189" s="49" t="s">
        <v>435</v>
      </c>
      <c r="C1189" s="49" t="s">
        <v>509</v>
      </c>
      <c r="D1189" s="50" t="s">
        <v>510</v>
      </c>
      <c r="E1189" s="51" t="s">
        <v>231</v>
      </c>
      <c r="F1189" s="55" t="s">
        <v>511</v>
      </c>
      <c r="G1189" s="52" t="s">
        <v>532</v>
      </c>
      <c r="H1189" s="52" t="s">
        <v>992</v>
      </c>
      <c r="I1189" s="53" t="s">
        <v>354</v>
      </c>
      <c r="J1189" s="53" t="s">
        <v>726</v>
      </c>
      <c r="K1189" s="49" t="s">
        <v>257</v>
      </c>
      <c r="L1189" s="49" t="s">
        <v>197</v>
      </c>
      <c r="M1189" s="49" t="s">
        <v>197</v>
      </c>
      <c r="N1189" s="49" t="s">
        <v>440</v>
      </c>
      <c r="O1189" s="49" t="s">
        <v>514</v>
      </c>
      <c r="P1189" s="54" t="s">
        <v>200</v>
      </c>
      <c r="Q1189" s="49" t="s">
        <v>201</v>
      </c>
      <c r="R1189" s="49" t="s">
        <v>217</v>
      </c>
    </row>
    <row r="1190" spans="1:18">
      <c r="A1190" s="49">
        <v>52</v>
      </c>
      <c r="B1190" s="49" t="s">
        <v>435</v>
      </c>
      <c r="C1190" s="49" t="s">
        <v>445</v>
      </c>
      <c r="D1190" s="50" t="s">
        <v>446</v>
      </c>
      <c r="E1190" s="51" t="s">
        <v>231</v>
      </c>
      <c r="F1190" s="55" t="s">
        <v>447</v>
      </c>
      <c r="G1190" s="52" t="s">
        <v>554</v>
      </c>
      <c r="H1190" s="52" t="s">
        <v>992</v>
      </c>
      <c r="I1190" s="53" t="s">
        <v>354</v>
      </c>
      <c r="J1190" s="53" t="s">
        <v>811</v>
      </c>
      <c r="K1190" s="49" t="s">
        <v>245</v>
      </c>
      <c r="L1190" s="49" t="s">
        <v>197</v>
      </c>
      <c r="M1190" s="49" t="s">
        <v>197</v>
      </c>
      <c r="N1190" s="49"/>
      <c r="O1190" s="54" t="s">
        <v>710</v>
      </c>
      <c r="P1190" s="54" t="s">
        <v>200</v>
      </c>
      <c r="Q1190" s="49" t="s">
        <v>201</v>
      </c>
      <c r="R1190" s="49" t="s">
        <v>217</v>
      </c>
    </row>
    <row r="1191" spans="1:18">
      <c r="A1191" s="49">
        <v>53</v>
      </c>
      <c r="B1191" s="49" t="s">
        <v>435</v>
      </c>
      <c r="C1191" s="49" t="s">
        <v>436</v>
      </c>
      <c r="D1191" s="50" t="s">
        <v>437</v>
      </c>
      <c r="E1191" s="51" t="s">
        <v>231</v>
      </c>
      <c r="F1191" s="55" t="s">
        <v>438</v>
      </c>
      <c r="G1191" s="52" t="s">
        <v>442</v>
      </c>
      <c r="H1191" s="52" t="s">
        <v>992</v>
      </c>
      <c r="I1191" s="53" t="s">
        <v>354</v>
      </c>
      <c r="J1191" s="53" t="s">
        <v>914</v>
      </c>
      <c r="K1191" s="49" t="s">
        <v>300</v>
      </c>
      <c r="L1191" s="49" t="s">
        <v>197</v>
      </c>
      <c r="M1191" s="49" t="s">
        <v>197</v>
      </c>
      <c r="N1191" s="49" t="s">
        <v>440</v>
      </c>
      <c r="O1191" s="49" t="s">
        <v>441</v>
      </c>
      <c r="P1191" s="54" t="s">
        <v>200</v>
      </c>
      <c r="Q1191" s="49" t="s">
        <v>201</v>
      </c>
      <c r="R1191" s="49" t="s">
        <v>217</v>
      </c>
    </row>
    <row r="1192" spans="1:18">
      <c r="A1192" s="49">
        <v>54</v>
      </c>
      <c r="B1192" s="49" t="s">
        <v>435</v>
      </c>
      <c r="C1192" s="49" t="s">
        <v>509</v>
      </c>
      <c r="D1192" s="50" t="s">
        <v>510</v>
      </c>
      <c r="E1192" s="51" t="s">
        <v>231</v>
      </c>
      <c r="F1192" s="55" t="s">
        <v>511</v>
      </c>
      <c r="G1192" s="52" t="s">
        <v>442</v>
      </c>
      <c r="H1192" s="52" t="s">
        <v>992</v>
      </c>
      <c r="I1192" s="53" t="s">
        <v>354</v>
      </c>
      <c r="J1192" s="53" t="s">
        <v>388</v>
      </c>
      <c r="K1192" s="49" t="s">
        <v>196</v>
      </c>
      <c r="L1192" s="49" t="s">
        <v>197</v>
      </c>
      <c r="M1192" s="49" t="s">
        <v>197</v>
      </c>
      <c r="N1192" s="49" t="s">
        <v>440</v>
      </c>
      <c r="O1192" s="49" t="s">
        <v>514</v>
      </c>
      <c r="P1192" s="54" t="s">
        <v>200</v>
      </c>
      <c r="Q1192" s="49" t="s">
        <v>201</v>
      </c>
      <c r="R1192" s="49" t="s">
        <v>217</v>
      </c>
    </row>
    <row r="1193" spans="1:18">
      <c r="A1193" s="49">
        <v>55</v>
      </c>
      <c r="B1193" s="49" t="s">
        <v>435</v>
      </c>
      <c r="C1193" s="49" t="s">
        <v>445</v>
      </c>
      <c r="D1193" s="50" t="s">
        <v>446</v>
      </c>
      <c r="E1193" s="51" t="s">
        <v>231</v>
      </c>
      <c r="F1193" s="55" t="s">
        <v>447</v>
      </c>
      <c r="G1193" s="52" t="s">
        <v>931</v>
      </c>
      <c r="H1193" s="52" t="s">
        <v>992</v>
      </c>
      <c r="I1193" s="53" t="s">
        <v>544</v>
      </c>
      <c r="J1193" s="53" t="s">
        <v>641</v>
      </c>
      <c r="K1193" s="49" t="s">
        <v>245</v>
      </c>
      <c r="L1193" s="49" t="s">
        <v>197</v>
      </c>
      <c r="M1193" s="49" t="s">
        <v>197</v>
      </c>
      <c r="N1193" s="49"/>
      <c r="O1193" s="54" t="s">
        <v>710</v>
      </c>
      <c r="P1193" s="54" t="s">
        <v>200</v>
      </c>
      <c r="Q1193" s="49" t="s">
        <v>201</v>
      </c>
      <c r="R1193" s="49" t="s">
        <v>217</v>
      </c>
    </row>
    <row r="1194" spans="1:18">
      <c r="A1194" s="49">
        <v>56</v>
      </c>
      <c r="B1194" s="49" t="s">
        <v>435</v>
      </c>
      <c r="C1194" s="54" t="s">
        <v>548</v>
      </c>
      <c r="D1194" s="50" t="s">
        <v>459</v>
      </c>
      <c r="E1194" s="51" t="s">
        <v>231</v>
      </c>
      <c r="F1194" s="55" t="s">
        <v>549</v>
      </c>
      <c r="G1194" s="52" t="s">
        <v>588</v>
      </c>
      <c r="H1194" s="52" t="s">
        <v>992</v>
      </c>
      <c r="I1194" s="53" t="s">
        <v>544</v>
      </c>
      <c r="J1194" s="53" t="s">
        <v>259</v>
      </c>
      <c r="K1194" s="49" t="s">
        <v>300</v>
      </c>
      <c r="L1194" s="49" t="s">
        <v>197</v>
      </c>
      <c r="M1194" s="49" t="s">
        <v>197</v>
      </c>
      <c r="N1194" s="49" t="s">
        <v>477</v>
      </c>
      <c r="O1194" s="49" t="s">
        <v>551</v>
      </c>
      <c r="P1194" s="54" t="s">
        <v>200</v>
      </c>
      <c r="Q1194" s="49" t="s">
        <v>201</v>
      </c>
      <c r="R1194" s="49" t="s">
        <v>217</v>
      </c>
    </row>
    <row r="1195" spans="1:18">
      <c r="A1195" s="49">
        <v>57</v>
      </c>
      <c r="B1195" s="49" t="s">
        <v>435</v>
      </c>
      <c r="C1195" s="49" t="s">
        <v>445</v>
      </c>
      <c r="D1195" s="50" t="s">
        <v>446</v>
      </c>
      <c r="E1195" s="51" t="s">
        <v>231</v>
      </c>
      <c r="F1195" s="55" t="s">
        <v>447</v>
      </c>
      <c r="G1195" s="52" t="s">
        <v>517</v>
      </c>
      <c r="H1195" s="52" t="s">
        <v>992</v>
      </c>
      <c r="I1195" s="53" t="s">
        <v>544</v>
      </c>
      <c r="J1195" s="53" t="s">
        <v>648</v>
      </c>
      <c r="K1195" s="49" t="s">
        <v>196</v>
      </c>
      <c r="L1195" s="49" t="s">
        <v>197</v>
      </c>
      <c r="M1195" s="49" t="s">
        <v>197</v>
      </c>
      <c r="N1195" s="49"/>
      <c r="O1195" s="54" t="s">
        <v>710</v>
      </c>
      <c r="P1195" s="54" t="s">
        <v>200</v>
      </c>
      <c r="Q1195" s="49" t="s">
        <v>201</v>
      </c>
      <c r="R1195" s="49" t="s">
        <v>217</v>
      </c>
    </row>
    <row r="1196" spans="1:18">
      <c r="A1196" s="49">
        <v>58</v>
      </c>
      <c r="B1196" s="49" t="s">
        <v>435</v>
      </c>
      <c r="C1196" s="49" t="s">
        <v>451</v>
      </c>
      <c r="D1196" s="50" t="s">
        <v>452</v>
      </c>
      <c r="E1196" s="51" t="s">
        <v>280</v>
      </c>
      <c r="F1196" s="55" t="s">
        <v>453</v>
      </c>
      <c r="G1196" s="52" t="s">
        <v>454</v>
      </c>
      <c r="H1196" s="52" t="s">
        <v>992</v>
      </c>
      <c r="I1196" s="53" t="s">
        <v>298</v>
      </c>
      <c r="J1196" s="53" t="s">
        <v>553</v>
      </c>
      <c r="K1196" s="49" t="s">
        <v>245</v>
      </c>
      <c r="L1196" s="49" t="s">
        <v>197</v>
      </c>
      <c r="M1196" s="49" t="s">
        <v>197</v>
      </c>
      <c r="N1196" s="49" t="s">
        <v>456</v>
      </c>
      <c r="O1196" s="49" t="s">
        <v>457</v>
      </c>
      <c r="P1196" s="54" t="s">
        <v>200</v>
      </c>
      <c r="Q1196" s="49" t="s">
        <v>201</v>
      </c>
      <c r="R1196" s="49" t="s">
        <v>217</v>
      </c>
    </row>
    <row r="1197" spans="1:18">
      <c r="A1197" s="49">
        <v>59</v>
      </c>
      <c r="B1197" s="49" t="s">
        <v>435</v>
      </c>
      <c r="C1197" s="49" t="s">
        <v>473</v>
      </c>
      <c r="D1197" s="50" t="s">
        <v>459</v>
      </c>
      <c r="E1197" s="51" t="s">
        <v>303</v>
      </c>
      <c r="F1197" s="55" t="s">
        <v>474</v>
      </c>
      <c r="G1197" s="52" t="s">
        <v>475</v>
      </c>
      <c r="H1197" s="52" t="s">
        <v>992</v>
      </c>
      <c r="I1197" s="53" t="s">
        <v>298</v>
      </c>
      <c r="J1197" s="53" t="s">
        <v>299</v>
      </c>
      <c r="K1197" s="49" t="s">
        <v>245</v>
      </c>
      <c r="L1197" s="49" t="s">
        <v>197</v>
      </c>
      <c r="M1197" s="49" t="s">
        <v>197</v>
      </c>
      <c r="N1197" s="49" t="s">
        <v>477</v>
      </c>
      <c r="O1197" s="49" t="s">
        <v>478</v>
      </c>
      <c r="P1197" s="54" t="s">
        <v>200</v>
      </c>
      <c r="Q1197" s="49" t="s">
        <v>201</v>
      </c>
      <c r="R1197" s="49" t="s">
        <v>217</v>
      </c>
    </row>
    <row r="1198" spans="1:18">
      <c r="A1198" s="49">
        <v>60</v>
      </c>
      <c r="B1198" s="49" t="s">
        <v>435</v>
      </c>
      <c r="C1198" s="49" t="s">
        <v>473</v>
      </c>
      <c r="D1198" s="50" t="s">
        <v>459</v>
      </c>
      <c r="E1198" s="51" t="s">
        <v>303</v>
      </c>
      <c r="F1198" s="55" t="s">
        <v>474</v>
      </c>
      <c r="G1198" s="52" t="s">
        <v>475</v>
      </c>
      <c r="H1198" s="52" t="s">
        <v>995</v>
      </c>
      <c r="I1198" s="53" t="s">
        <v>274</v>
      </c>
      <c r="J1198" s="53" t="s">
        <v>631</v>
      </c>
      <c r="K1198" s="49" t="s">
        <v>213</v>
      </c>
      <c r="L1198" s="49" t="s">
        <v>197</v>
      </c>
      <c r="M1198" s="49" t="s">
        <v>197</v>
      </c>
      <c r="N1198" s="49" t="s">
        <v>477</v>
      </c>
      <c r="O1198" s="49" t="s">
        <v>478</v>
      </c>
      <c r="P1198" s="54" t="s">
        <v>200</v>
      </c>
      <c r="Q1198" s="49" t="s">
        <v>201</v>
      </c>
      <c r="R1198" s="49" t="s">
        <v>217</v>
      </c>
    </row>
    <row r="1199" spans="1:18">
      <c r="A1199" s="49">
        <v>61</v>
      </c>
      <c r="B1199" s="49" t="s">
        <v>435</v>
      </c>
      <c r="C1199" s="49" t="s">
        <v>458</v>
      </c>
      <c r="D1199" s="50" t="s">
        <v>459</v>
      </c>
      <c r="E1199" s="51" t="s">
        <v>208</v>
      </c>
      <c r="F1199" s="55" t="s">
        <v>460</v>
      </c>
      <c r="G1199" s="52" t="s">
        <v>461</v>
      </c>
      <c r="H1199" s="52" t="s">
        <v>995</v>
      </c>
      <c r="I1199" s="53" t="s">
        <v>339</v>
      </c>
      <c r="J1199" s="53" t="s">
        <v>996</v>
      </c>
      <c r="K1199" s="49" t="s">
        <v>213</v>
      </c>
      <c r="L1199" s="49" t="s">
        <v>197</v>
      </c>
      <c r="M1199" s="49" t="s">
        <v>197</v>
      </c>
      <c r="N1199" s="49" t="s">
        <v>463</v>
      </c>
      <c r="O1199" s="49" t="s">
        <v>464</v>
      </c>
      <c r="P1199" s="54" t="s">
        <v>200</v>
      </c>
      <c r="Q1199" s="49" t="s">
        <v>228</v>
      </c>
      <c r="R1199" s="54" t="s">
        <v>200</v>
      </c>
    </row>
    <row r="1200" spans="1:18">
      <c r="A1200" s="49">
        <v>62</v>
      </c>
      <c r="B1200" s="49" t="s">
        <v>435</v>
      </c>
      <c r="C1200" s="49" t="s">
        <v>589</v>
      </c>
      <c r="D1200" s="50" t="s">
        <v>459</v>
      </c>
      <c r="E1200" s="51" t="s">
        <v>241</v>
      </c>
      <c r="F1200" s="55" t="s">
        <v>590</v>
      </c>
      <c r="G1200" s="52" t="s">
        <v>675</v>
      </c>
      <c r="H1200" s="52" t="s">
        <v>995</v>
      </c>
      <c r="I1200" s="53" t="s">
        <v>357</v>
      </c>
      <c r="J1200" s="53" t="s">
        <v>676</v>
      </c>
      <c r="K1200" s="49" t="s">
        <v>315</v>
      </c>
      <c r="L1200" s="49" t="s">
        <v>197</v>
      </c>
      <c r="M1200" s="49" t="s">
        <v>197</v>
      </c>
      <c r="N1200" s="49" t="s">
        <v>484</v>
      </c>
      <c r="O1200" s="49" t="s">
        <v>593</v>
      </c>
      <c r="P1200" s="54" t="s">
        <v>200</v>
      </c>
      <c r="Q1200" s="49" t="s">
        <v>201</v>
      </c>
      <c r="R1200" s="49" t="s">
        <v>217</v>
      </c>
    </row>
    <row r="1201" spans="1:18">
      <c r="A1201" s="49">
        <v>63</v>
      </c>
      <c r="B1201" s="49" t="s">
        <v>435</v>
      </c>
      <c r="C1201" s="49" t="s">
        <v>509</v>
      </c>
      <c r="D1201" s="50" t="s">
        <v>510</v>
      </c>
      <c r="E1201" s="51" t="s">
        <v>231</v>
      </c>
      <c r="F1201" s="55" t="s">
        <v>511</v>
      </c>
      <c r="G1201" s="52" t="s">
        <v>512</v>
      </c>
      <c r="H1201" s="52" t="s">
        <v>995</v>
      </c>
      <c r="I1201" s="53" t="s">
        <v>314</v>
      </c>
      <c r="J1201" s="53" t="s">
        <v>938</v>
      </c>
      <c r="K1201" s="49" t="s">
        <v>245</v>
      </c>
      <c r="L1201" s="49" t="s">
        <v>197</v>
      </c>
      <c r="M1201" s="49" t="s">
        <v>197</v>
      </c>
      <c r="N1201" s="49" t="s">
        <v>440</v>
      </c>
      <c r="O1201" s="49" t="s">
        <v>514</v>
      </c>
      <c r="P1201" s="54" t="s">
        <v>200</v>
      </c>
      <c r="Q1201" s="49" t="s">
        <v>201</v>
      </c>
      <c r="R1201" s="49" t="s">
        <v>612</v>
      </c>
    </row>
    <row r="1202" spans="1:18">
      <c r="A1202" s="49">
        <v>64</v>
      </c>
      <c r="B1202" s="49" t="s">
        <v>435</v>
      </c>
      <c r="C1202" s="49" t="s">
        <v>548</v>
      </c>
      <c r="D1202" s="50" t="s">
        <v>459</v>
      </c>
      <c r="E1202" s="51" t="s">
        <v>231</v>
      </c>
      <c r="F1202" s="55" t="s">
        <v>549</v>
      </c>
      <c r="G1202" s="52" t="s">
        <v>588</v>
      </c>
      <c r="H1202" s="52" t="s">
        <v>995</v>
      </c>
      <c r="I1202" s="53" t="s">
        <v>314</v>
      </c>
      <c r="J1202" s="53" t="s">
        <v>639</v>
      </c>
      <c r="K1202" s="49" t="s">
        <v>245</v>
      </c>
      <c r="L1202" s="49" t="s">
        <v>197</v>
      </c>
      <c r="M1202" s="49" t="s">
        <v>197</v>
      </c>
      <c r="N1202" s="49" t="s">
        <v>477</v>
      </c>
      <c r="O1202" s="49" t="s">
        <v>551</v>
      </c>
      <c r="P1202" s="54" t="s">
        <v>200</v>
      </c>
      <c r="Q1202" s="49" t="s">
        <v>201</v>
      </c>
      <c r="R1202" s="49" t="s">
        <v>217</v>
      </c>
    </row>
    <row r="1203" spans="1:18">
      <c r="A1203" s="49">
        <v>65</v>
      </c>
      <c r="B1203" s="49" t="s">
        <v>435</v>
      </c>
      <c r="C1203" s="49" t="s">
        <v>445</v>
      </c>
      <c r="D1203" s="50" t="s">
        <v>446</v>
      </c>
      <c r="E1203" s="51" t="s">
        <v>231</v>
      </c>
      <c r="F1203" s="55" t="s">
        <v>447</v>
      </c>
      <c r="G1203" s="52" t="s">
        <v>489</v>
      </c>
      <c r="H1203" s="52" t="s">
        <v>995</v>
      </c>
      <c r="I1203" s="53" t="s">
        <v>314</v>
      </c>
      <c r="J1203" s="53" t="s">
        <v>564</v>
      </c>
      <c r="K1203" s="49" t="s">
        <v>367</v>
      </c>
      <c r="L1203" s="49" t="s">
        <v>197</v>
      </c>
      <c r="M1203" s="49" t="s">
        <v>197</v>
      </c>
      <c r="N1203" s="49"/>
      <c r="O1203" s="54" t="s">
        <v>710</v>
      </c>
      <c r="P1203" s="54" t="s">
        <v>200</v>
      </c>
      <c r="Q1203" s="49" t="s">
        <v>201</v>
      </c>
      <c r="R1203" s="49" t="s">
        <v>217</v>
      </c>
    </row>
    <row r="1204" spans="1:18">
      <c r="A1204" s="49">
        <v>66</v>
      </c>
      <c r="B1204" s="49" t="s">
        <v>435</v>
      </c>
      <c r="C1204" s="49" t="s">
        <v>445</v>
      </c>
      <c r="D1204" s="50" t="s">
        <v>446</v>
      </c>
      <c r="E1204" s="51" t="s">
        <v>231</v>
      </c>
      <c r="F1204" s="55" t="s">
        <v>447</v>
      </c>
      <c r="G1204" s="52" t="s">
        <v>489</v>
      </c>
      <c r="H1204" s="52" t="s">
        <v>995</v>
      </c>
      <c r="I1204" s="53" t="s">
        <v>314</v>
      </c>
      <c r="J1204" s="53" t="s">
        <v>564</v>
      </c>
      <c r="K1204" s="49" t="s">
        <v>367</v>
      </c>
      <c r="L1204" s="49" t="s">
        <v>197</v>
      </c>
      <c r="M1204" s="49" t="s">
        <v>197</v>
      </c>
      <c r="N1204" s="49"/>
      <c r="O1204" s="54" t="s">
        <v>710</v>
      </c>
      <c r="P1204" s="54" t="s">
        <v>200</v>
      </c>
      <c r="Q1204" s="49" t="s">
        <v>201</v>
      </c>
      <c r="R1204" s="49" t="s">
        <v>217</v>
      </c>
    </row>
    <row r="1205" spans="1:18">
      <c r="A1205" s="49">
        <v>67</v>
      </c>
      <c r="B1205" s="49" t="s">
        <v>435</v>
      </c>
      <c r="C1205" s="49" t="s">
        <v>499</v>
      </c>
      <c r="D1205" s="50" t="s">
        <v>500</v>
      </c>
      <c r="E1205" s="51" t="s">
        <v>231</v>
      </c>
      <c r="F1205" s="55" t="s">
        <v>501</v>
      </c>
      <c r="G1205" s="52" t="s">
        <v>604</v>
      </c>
      <c r="H1205" s="52" t="s">
        <v>995</v>
      </c>
      <c r="I1205" s="53" t="s">
        <v>314</v>
      </c>
      <c r="J1205" s="53" t="s">
        <v>879</v>
      </c>
      <c r="K1205" s="54" t="s">
        <v>245</v>
      </c>
      <c r="L1205" s="49" t="s">
        <v>197</v>
      </c>
      <c r="M1205" s="49" t="s">
        <v>197</v>
      </c>
      <c r="N1205" s="49" t="s">
        <v>237</v>
      </c>
      <c r="O1205" s="49" t="s">
        <v>504</v>
      </c>
      <c r="P1205" s="54" t="s">
        <v>200</v>
      </c>
      <c r="Q1205" s="49" t="s">
        <v>201</v>
      </c>
      <c r="R1205" s="49" t="s">
        <v>217</v>
      </c>
    </row>
    <row r="1206" spans="1:18">
      <c r="A1206" s="49">
        <v>68</v>
      </c>
      <c r="B1206" s="49" t="s">
        <v>435</v>
      </c>
      <c r="C1206" s="49" t="s">
        <v>499</v>
      </c>
      <c r="D1206" s="50" t="s">
        <v>500</v>
      </c>
      <c r="E1206" s="51" t="s">
        <v>231</v>
      </c>
      <c r="F1206" s="55" t="s">
        <v>501</v>
      </c>
      <c r="G1206" s="52" t="s">
        <v>997</v>
      </c>
      <c r="H1206" s="52" t="s">
        <v>995</v>
      </c>
      <c r="I1206" s="53" t="s">
        <v>314</v>
      </c>
      <c r="J1206" s="53" t="s">
        <v>998</v>
      </c>
      <c r="K1206" s="49" t="s">
        <v>196</v>
      </c>
      <c r="L1206" s="49" t="s">
        <v>197</v>
      </c>
      <c r="M1206" s="49" t="s">
        <v>197</v>
      </c>
      <c r="N1206" s="49" t="s">
        <v>237</v>
      </c>
      <c r="O1206" s="49" t="s">
        <v>504</v>
      </c>
      <c r="P1206" s="54" t="s">
        <v>200</v>
      </c>
      <c r="Q1206" s="49" t="s">
        <v>201</v>
      </c>
      <c r="R1206" s="49" t="s">
        <v>217</v>
      </c>
    </row>
    <row r="1207" spans="1:18">
      <c r="A1207" s="49">
        <v>69</v>
      </c>
      <c r="B1207" s="49" t="s">
        <v>435</v>
      </c>
      <c r="C1207" s="49" t="s">
        <v>499</v>
      </c>
      <c r="D1207" s="50" t="s">
        <v>500</v>
      </c>
      <c r="E1207" s="51" t="s">
        <v>231</v>
      </c>
      <c r="F1207" s="55" t="s">
        <v>501</v>
      </c>
      <c r="G1207" s="52" t="s">
        <v>521</v>
      </c>
      <c r="H1207" s="52" t="s">
        <v>995</v>
      </c>
      <c r="I1207" s="53" t="s">
        <v>314</v>
      </c>
      <c r="J1207" s="53" t="s">
        <v>621</v>
      </c>
      <c r="K1207" s="49" t="s">
        <v>236</v>
      </c>
      <c r="L1207" s="49" t="s">
        <v>197</v>
      </c>
      <c r="M1207" s="49" t="s">
        <v>197</v>
      </c>
      <c r="N1207" s="49" t="s">
        <v>237</v>
      </c>
      <c r="O1207" s="49" t="s">
        <v>504</v>
      </c>
      <c r="P1207" s="54" t="s">
        <v>200</v>
      </c>
      <c r="Q1207" s="49" t="s">
        <v>201</v>
      </c>
      <c r="R1207" s="49" t="s">
        <v>217</v>
      </c>
    </row>
    <row r="1208" spans="1:18">
      <c r="A1208" s="49">
        <v>70</v>
      </c>
      <c r="B1208" s="49" t="s">
        <v>435</v>
      </c>
      <c r="C1208" s="49" t="s">
        <v>509</v>
      </c>
      <c r="D1208" s="50" t="s">
        <v>510</v>
      </c>
      <c r="E1208" s="51" t="s">
        <v>231</v>
      </c>
      <c r="F1208" s="55" t="s">
        <v>511</v>
      </c>
      <c r="G1208" s="52" t="s">
        <v>563</v>
      </c>
      <c r="H1208" s="52" t="s">
        <v>995</v>
      </c>
      <c r="I1208" s="53" t="s">
        <v>234</v>
      </c>
      <c r="J1208" s="53" t="s">
        <v>498</v>
      </c>
      <c r="K1208" s="49" t="s">
        <v>300</v>
      </c>
      <c r="L1208" s="49" t="s">
        <v>197</v>
      </c>
      <c r="M1208" s="49" t="s">
        <v>197</v>
      </c>
      <c r="N1208" s="49" t="s">
        <v>440</v>
      </c>
      <c r="O1208" s="49" t="s">
        <v>514</v>
      </c>
      <c r="P1208" s="54" t="s">
        <v>200</v>
      </c>
      <c r="Q1208" s="49" t="s">
        <v>201</v>
      </c>
      <c r="R1208" s="49" t="s">
        <v>217</v>
      </c>
    </row>
    <row r="1209" spans="1:18">
      <c r="A1209" s="49">
        <v>71</v>
      </c>
      <c r="B1209" s="49" t="s">
        <v>435</v>
      </c>
      <c r="C1209" s="49" t="s">
        <v>436</v>
      </c>
      <c r="D1209" s="50" t="s">
        <v>437</v>
      </c>
      <c r="E1209" s="51" t="s">
        <v>231</v>
      </c>
      <c r="F1209" s="55" t="s">
        <v>438</v>
      </c>
      <c r="G1209" s="52" t="s">
        <v>439</v>
      </c>
      <c r="H1209" s="52" t="s">
        <v>995</v>
      </c>
      <c r="I1209" s="53" t="s">
        <v>348</v>
      </c>
      <c r="J1209" s="53" t="s">
        <v>301</v>
      </c>
      <c r="K1209" s="49" t="s">
        <v>315</v>
      </c>
      <c r="L1209" s="49" t="s">
        <v>197</v>
      </c>
      <c r="M1209" s="49" t="s">
        <v>197</v>
      </c>
      <c r="N1209" s="49" t="s">
        <v>440</v>
      </c>
      <c r="O1209" s="49" t="s">
        <v>441</v>
      </c>
      <c r="P1209" s="54" t="s">
        <v>200</v>
      </c>
      <c r="Q1209" s="49" t="s">
        <v>201</v>
      </c>
      <c r="R1209" s="49" t="s">
        <v>217</v>
      </c>
    </row>
    <row r="1210" spans="1:18">
      <c r="A1210" s="49">
        <v>72</v>
      </c>
      <c r="B1210" s="49" t="s">
        <v>435</v>
      </c>
      <c r="C1210" s="49" t="s">
        <v>445</v>
      </c>
      <c r="D1210" s="50" t="s">
        <v>446</v>
      </c>
      <c r="E1210" s="51" t="s">
        <v>231</v>
      </c>
      <c r="F1210" s="55" t="s">
        <v>447</v>
      </c>
      <c r="G1210" s="52" t="s">
        <v>724</v>
      </c>
      <c r="H1210" s="52" t="s">
        <v>995</v>
      </c>
      <c r="I1210" s="53" t="s">
        <v>348</v>
      </c>
      <c r="J1210" s="53" t="s">
        <v>805</v>
      </c>
      <c r="K1210" s="49" t="s">
        <v>245</v>
      </c>
      <c r="L1210" s="49" t="s">
        <v>214</v>
      </c>
      <c r="M1210" s="49" t="s">
        <v>214</v>
      </c>
      <c r="N1210" s="49"/>
      <c r="O1210" s="54" t="s">
        <v>710</v>
      </c>
      <c r="P1210" s="54" t="s">
        <v>200</v>
      </c>
      <c r="Q1210" s="49" t="s">
        <v>201</v>
      </c>
      <c r="R1210" s="49" t="s">
        <v>217</v>
      </c>
    </row>
    <row r="1211" spans="1:18">
      <c r="A1211" s="49">
        <v>73</v>
      </c>
      <c r="B1211" s="49" t="s">
        <v>435</v>
      </c>
      <c r="C1211" s="49" t="s">
        <v>436</v>
      </c>
      <c r="D1211" s="50" t="s">
        <v>437</v>
      </c>
      <c r="E1211" s="51" t="s">
        <v>231</v>
      </c>
      <c r="F1211" s="55" t="s">
        <v>438</v>
      </c>
      <c r="G1211" s="52" t="s">
        <v>442</v>
      </c>
      <c r="H1211" s="52" t="s">
        <v>995</v>
      </c>
      <c r="I1211" s="53" t="s">
        <v>348</v>
      </c>
      <c r="J1211" s="53" t="s">
        <v>889</v>
      </c>
      <c r="K1211" s="49" t="s">
        <v>257</v>
      </c>
      <c r="L1211" s="49" t="s">
        <v>197</v>
      </c>
      <c r="M1211" s="49" t="s">
        <v>197</v>
      </c>
      <c r="N1211" s="49" t="s">
        <v>440</v>
      </c>
      <c r="O1211" s="49" t="s">
        <v>441</v>
      </c>
      <c r="P1211" s="54" t="s">
        <v>200</v>
      </c>
      <c r="Q1211" s="49" t="s">
        <v>201</v>
      </c>
      <c r="R1211" s="49" t="s">
        <v>217</v>
      </c>
    </row>
    <row r="1212" spans="1:18">
      <c r="A1212" s="49">
        <v>74</v>
      </c>
      <c r="B1212" s="49" t="s">
        <v>435</v>
      </c>
      <c r="C1212" s="49" t="s">
        <v>445</v>
      </c>
      <c r="D1212" s="50" t="s">
        <v>446</v>
      </c>
      <c r="E1212" s="51" t="s">
        <v>231</v>
      </c>
      <c r="F1212" s="55" t="s">
        <v>447</v>
      </c>
      <c r="G1212" s="52" t="s">
        <v>517</v>
      </c>
      <c r="H1212" s="52" t="s">
        <v>995</v>
      </c>
      <c r="I1212" s="53" t="s">
        <v>249</v>
      </c>
      <c r="J1212" s="53" t="s">
        <v>498</v>
      </c>
      <c r="K1212" s="54" t="s">
        <v>295</v>
      </c>
      <c r="L1212" s="49" t="s">
        <v>197</v>
      </c>
      <c r="M1212" s="49" t="s">
        <v>197</v>
      </c>
      <c r="N1212" s="49"/>
      <c r="O1212" s="54" t="s">
        <v>710</v>
      </c>
      <c r="P1212" s="54" t="s">
        <v>999</v>
      </c>
      <c r="Q1212" s="49" t="s">
        <v>201</v>
      </c>
      <c r="R1212" s="49" t="s">
        <v>217</v>
      </c>
    </row>
    <row r="1213" spans="1:18">
      <c r="A1213" s="49">
        <v>75</v>
      </c>
      <c r="B1213" s="49" t="s">
        <v>435</v>
      </c>
      <c r="C1213" s="49" t="s">
        <v>509</v>
      </c>
      <c r="D1213" s="50" t="s">
        <v>510</v>
      </c>
      <c r="E1213" s="51" t="s">
        <v>231</v>
      </c>
      <c r="F1213" s="55" t="s">
        <v>511</v>
      </c>
      <c r="G1213" s="52" t="s">
        <v>563</v>
      </c>
      <c r="H1213" s="52" t="s">
        <v>995</v>
      </c>
      <c r="I1213" s="53" t="s">
        <v>380</v>
      </c>
      <c r="J1213" s="53" t="s">
        <v>581</v>
      </c>
      <c r="K1213" s="49" t="s">
        <v>245</v>
      </c>
      <c r="L1213" s="49" t="s">
        <v>197</v>
      </c>
      <c r="M1213" s="49" t="s">
        <v>197</v>
      </c>
      <c r="N1213" s="49" t="s">
        <v>440</v>
      </c>
      <c r="O1213" s="49" t="s">
        <v>514</v>
      </c>
      <c r="P1213" s="54" t="s">
        <v>200</v>
      </c>
      <c r="Q1213" s="49" t="s">
        <v>201</v>
      </c>
      <c r="R1213" s="49" t="s">
        <v>217</v>
      </c>
    </row>
    <row r="1214" spans="1:18">
      <c r="A1214" s="49">
        <v>76</v>
      </c>
      <c r="B1214" s="49" t="s">
        <v>435</v>
      </c>
      <c r="C1214" s="49" t="s">
        <v>445</v>
      </c>
      <c r="D1214" s="50" t="s">
        <v>446</v>
      </c>
      <c r="E1214" s="51" t="s">
        <v>231</v>
      </c>
      <c r="F1214" s="55" t="s">
        <v>447</v>
      </c>
      <c r="G1214" s="52" t="s">
        <v>517</v>
      </c>
      <c r="H1214" s="52" t="s">
        <v>995</v>
      </c>
      <c r="I1214" s="53" t="s">
        <v>204</v>
      </c>
      <c r="J1214" s="53" t="s">
        <v>666</v>
      </c>
      <c r="K1214" s="49" t="s">
        <v>257</v>
      </c>
      <c r="L1214" s="49" t="s">
        <v>197</v>
      </c>
      <c r="M1214" s="49" t="s">
        <v>197</v>
      </c>
      <c r="N1214" s="49"/>
      <c r="O1214" s="54" t="s">
        <v>710</v>
      </c>
      <c r="P1214" s="54" t="s">
        <v>200</v>
      </c>
      <c r="Q1214" s="49" t="s">
        <v>201</v>
      </c>
      <c r="R1214" s="49" t="s">
        <v>355</v>
      </c>
    </row>
    <row r="1215" spans="1:18">
      <c r="A1215" s="49">
        <v>77</v>
      </c>
      <c r="B1215" s="49" t="s">
        <v>435</v>
      </c>
      <c r="C1215" s="49" t="s">
        <v>509</v>
      </c>
      <c r="D1215" s="50" t="s">
        <v>510</v>
      </c>
      <c r="E1215" s="51" t="s">
        <v>231</v>
      </c>
      <c r="F1215" s="55" t="s">
        <v>511</v>
      </c>
      <c r="G1215" s="52" t="s">
        <v>578</v>
      </c>
      <c r="H1215" s="52" t="s">
        <v>995</v>
      </c>
      <c r="I1215" s="53" t="s">
        <v>383</v>
      </c>
      <c r="J1215" s="53" t="s">
        <v>415</v>
      </c>
      <c r="K1215" s="49" t="s">
        <v>260</v>
      </c>
      <c r="L1215" s="49" t="s">
        <v>197</v>
      </c>
      <c r="M1215" s="49" t="s">
        <v>197</v>
      </c>
      <c r="N1215" s="49" t="s">
        <v>440</v>
      </c>
      <c r="O1215" s="49" t="s">
        <v>514</v>
      </c>
      <c r="P1215" s="54" t="s">
        <v>200</v>
      </c>
      <c r="Q1215" s="49" t="s">
        <v>201</v>
      </c>
      <c r="R1215" s="49" t="s">
        <v>1000</v>
      </c>
    </row>
    <row r="1216" spans="1:18">
      <c r="A1216" s="49">
        <v>78</v>
      </c>
      <c r="B1216" s="49" t="s">
        <v>435</v>
      </c>
      <c r="C1216" s="49" t="s">
        <v>491</v>
      </c>
      <c r="D1216" s="50" t="s">
        <v>459</v>
      </c>
      <c r="E1216" s="51" t="s">
        <v>262</v>
      </c>
      <c r="F1216" s="55" t="s">
        <v>492</v>
      </c>
      <c r="G1216" s="52" t="s">
        <v>912</v>
      </c>
      <c r="H1216" s="52" t="s">
        <v>995</v>
      </c>
      <c r="I1216" s="53" t="s">
        <v>383</v>
      </c>
      <c r="J1216" s="53" t="s">
        <v>543</v>
      </c>
      <c r="K1216" s="49" t="s">
        <v>213</v>
      </c>
      <c r="L1216" s="49" t="s">
        <v>197</v>
      </c>
      <c r="M1216" s="49" t="s">
        <v>197</v>
      </c>
      <c r="N1216" s="49" t="s">
        <v>477</v>
      </c>
      <c r="O1216" s="49" t="s">
        <v>495</v>
      </c>
      <c r="P1216" s="54" t="s">
        <v>200</v>
      </c>
      <c r="Q1216" s="49" t="s">
        <v>201</v>
      </c>
      <c r="R1216" s="49" t="s">
        <v>217</v>
      </c>
    </row>
    <row r="1217" spans="1:18">
      <c r="A1217" s="49">
        <v>79</v>
      </c>
      <c r="B1217" s="49" t="s">
        <v>435</v>
      </c>
      <c r="C1217" s="49" t="s">
        <v>509</v>
      </c>
      <c r="D1217" s="50" t="s">
        <v>510</v>
      </c>
      <c r="E1217" s="51" t="s">
        <v>231</v>
      </c>
      <c r="F1217" s="55" t="s">
        <v>511</v>
      </c>
      <c r="G1217" s="52" t="s">
        <v>532</v>
      </c>
      <c r="H1217" s="52" t="s">
        <v>995</v>
      </c>
      <c r="I1217" s="53" t="s">
        <v>258</v>
      </c>
      <c r="J1217" s="53" t="s">
        <v>543</v>
      </c>
      <c r="K1217" s="49" t="s">
        <v>236</v>
      </c>
      <c r="L1217" s="49" t="s">
        <v>197</v>
      </c>
      <c r="M1217" s="49" t="s">
        <v>197</v>
      </c>
      <c r="N1217" s="49" t="s">
        <v>440</v>
      </c>
      <c r="O1217" s="49" t="s">
        <v>514</v>
      </c>
      <c r="P1217" s="54" t="s">
        <v>1001</v>
      </c>
      <c r="Q1217" s="49" t="s">
        <v>201</v>
      </c>
      <c r="R1217" s="49" t="s">
        <v>217</v>
      </c>
    </row>
    <row r="1218" spans="1:18">
      <c r="A1218" s="49">
        <v>80</v>
      </c>
      <c r="B1218" s="49" t="s">
        <v>435</v>
      </c>
      <c r="C1218" s="49" t="s">
        <v>467</v>
      </c>
      <c r="D1218" s="50" t="s">
        <v>459</v>
      </c>
      <c r="E1218" s="51" t="s">
        <v>280</v>
      </c>
      <c r="F1218" s="55" t="s">
        <v>468</v>
      </c>
      <c r="G1218" s="52" t="s">
        <v>469</v>
      </c>
      <c r="H1218" s="52" t="s">
        <v>995</v>
      </c>
      <c r="I1218" s="53" t="s">
        <v>276</v>
      </c>
      <c r="J1218" s="53" t="s">
        <v>543</v>
      </c>
      <c r="K1218" s="49" t="s">
        <v>367</v>
      </c>
      <c r="L1218" s="49" t="s">
        <v>197</v>
      </c>
      <c r="M1218" s="49" t="s">
        <v>197</v>
      </c>
      <c r="N1218" s="49" t="s">
        <v>456</v>
      </c>
      <c r="O1218" s="49" t="s">
        <v>470</v>
      </c>
      <c r="P1218" s="54" t="s">
        <v>200</v>
      </c>
      <c r="Q1218" s="49" t="s">
        <v>201</v>
      </c>
      <c r="R1218" s="49" t="s">
        <v>217</v>
      </c>
    </row>
    <row r="1219" spans="1:18">
      <c r="A1219" s="49">
        <v>81</v>
      </c>
      <c r="B1219" s="49" t="s">
        <v>435</v>
      </c>
      <c r="C1219" s="49" t="s">
        <v>445</v>
      </c>
      <c r="D1219" s="50" t="s">
        <v>446</v>
      </c>
      <c r="E1219" s="51" t="s">
        <v>231</v>
      </c>
      <c r="F1219" s="55" t="s">
        <v>447</v>
      </c>
      <c r="G1219" s="52" t="s">
        <v>517</v>
      </c>
      <c r="H1219" s="52" t="s">
        <v>995</v>
      </c>
      <c r="I1219" s="53" t="s">
        <v>300</v>
      </c>
      <c r="J1219" s="53" t="s">
        <v>506</v>
      </c>
      <c r="K1219" s="49" t="s">
        <v>245</v>
      </c>
      <c r="L1219" s="49" t="s">
        <v>197</v>
      </c>
      <c r="M1219" s="49" t="s">
        <v>197</v>
      </c>
      <c r="N1219" s="49"/>
      <c r="O1219" s="54" t="s">
        <v>710</v>
      </c>
      <c r="P1219" s="54" t="s">
        <v>200</v>
      </c>
      <c r="Q1219" s="49" t="s">
        <v>201</v>
      </c>
      <c r="R1219" s="49" t="s">
        <v>217</v>
      </c>
    </row>
    <row r="1220" spans="1:18">
      <c r="A1220" s="49">
        <v>82</v>
      </c>
      <c r="B1220" s="49" t="s">
        <v>435</v>
      </c>
      <c r="C1220" s="49" t="s">
        <v>445</v>
      </c>
      <c r="D1220" s="50" t="s">
        <v>446</v>
      </c>
      <c r="E1220" s="51" t="s">
        <v>231</v>
      </c>
      <c r="F1220" s="55" t="s">
        <v>447</v>
      </c>
      <c r="G1220" s="52" t="s">
        <v>720</v>
      </c>
      <c r="H1220" s="52" t="s">
        <v>995</v>
      </c>
      <c r="I1220" s="53" t="s">
        <v>300</v>
      </c>
      <c r="J1220" s="53" t="s">
        <v>582</v>
      </c>
      <c r="K1220" s="54" t="s">
        <v>258</v>
      </c>
      <c r="L1220" s="49" t="s">
        <v>197</v>
      </c>
      <c r="M1220" s="49" t="s">
        <v>197</v>
      </c>
      <c r="N1220" s="49"/>
      <c r="O1220" s="54" t="s">
        <v>710</v>
      </c>
      <c r="P1220" s="54" t="s">
        <v>200</v>
      </c>
      <c r="Q1220" s="49" t="s">
        <v>201</v>
      </c>
      <c r="R1220" s="49" t="s">
        <v>217</v>
      </c>
    </row>
    <row r="1221" spans="1:18">
      <c r="A1221" s="49">
        <v>83</v>
      </c>
      <c r="B1221" s="49" t="s">
        <v>435</v>
      </c>
      <c r="C1221" s="49" t="s">
        <v>467</v>
      </c>
      <c r="D1221" s="50" t="s">
        <v>459</v>
      </c>
      <c r="E1221" s="51" t="s">
        <v>280</v>
      </c>
      <c r="F1221" s="55" t="s">
        <v>468</v>
      </c>
      <c r="G1221" s="52" t="s">
        <v>469</v>
      </c>
      <c r="H1221" s="52" t="s">
        <v>995</v>
      </c>
      <c r="I1221" s="53" t="s">
        <v>257</v>
      </c>
      <c r="J1221" s="53" t="s">
        <v>409</v>
      </c>
      <c r="K1221" s="49" t="s">
        <v>245</v>
      </c>
      <c r="L1221" s="49" t="s">
        <v>197</v>
      </c>
      <c r="M1221" s="49" t="s">
        <v>197</v>
      </c>
      <c r="N1221" s="49" t="s">
        <v>456</v>
      </c>
      <c r="O1221" s="49" t="s">
        <v>470</v>
      </c>
      <c r="P1221" s="54" t="s">
        <v>200</v>
      </c>
      <c r="Q1221" s="49" t="s">
        <v>201</v>
      </c>
      <c r="R1221" s="49" t="s">
        <v>217</v>
      </c>
    </row>
    <row r="1222" spans="1:18">
      <c r="A1222" s="49">
        <v>84</v>
      </c>
      <c r="B1222" s="49" t="s">
        <v>435</v>
      </c>
      <c r="C1222" s="49" t="s">
        <v>499</v>
      </c>
      <c r="D1222" s="50" t="s">
        <v>500</v>
      </c>
      <c r="E1222" s="51" t="s">
        <v>231</v>
      </c>
      <c r="F1222" s="55" t="s">
        <v>501</v>
      </c>
      <c r="G1222" s="52" t="s">
        <v>686</v>
      </c>
      <c r="H1222" s="52" t="s">
        <v>995</v>
      </c>
      <c r="I1222" s="53" t="s">
        <v>257</v>
      </c>
      <c r="J1222" s="53" t="s">
        <v>952</v>
      </c>
      <c r="K1222" s="49" t="s">
        <v>245</v>
      </c>
      <c r="L1222" s="49" t="s">
        <v>197</v>
      </c>
      <c r="M1222" s="49" t="s">
        <v>197</v>
      </c>
      <c r="N1222" s="49" t="s">
        <v>237</v>
      </c>
      <c r="O1222" s="49" t="s">
        <v>504</v>
      </c>
      <c r="P1222" s="54" t="s">
        <v>200</v>
      </c>
      <c r="Q1222" s="49" t="s">
        <v>201</v>
      </c>
      <c r="R1222" s="49" t="s">
        <v>217</v>
      </c>
    </row>
    <row r="1223" spans="1:18">
      <c r="A1223" s="49">
        <v>85</v>
      </c>
      <c r="B1223" s="49" t="s">
        <v>435</v>
      </c>
      <c r="C1223" s="49" t="s">
        <v>509</v>
      </c>
      <c r="D1223" s="50" t="s">
        <v>510</v>
      </c>
      <c r="E1223" s="51" t="s">
        <v>231</v>
      </c>
      <c r="F1223" s="55" t="s">
        <v>511</v>
      </c>
      <c r="G1223" s="52" t="s">
        <v>532</v>
      </c>
      <c r="H1223" s="52" t="s">
        <v>995</v>
      </c>
      <c r="I1223" s="53" t="s">
        <v>331</v>
      </c>
      <c r="J1223" s="53" t="s">
        <v>753</v>
      </c>
      <c r="K1223" s="49" t="s">
        <v>315</v>
      </c>
      <c r="L1223" s="49" t="s">
        <v>197</v>
      </c>
      <c r="M1223" s="49" t="s">
        <v>197</v>
      </c>
      <c r="N1223" s="49" t="s">
        <v>440</v>
      </c>
      <c r="O1223" s="49" t="s">
        <v>514</v>
      </c>
      <c r="P1223" s="54" t="s">
        <v>200</v>
      </c>
      <c r="Q1223" s="49" t="s">
        <v>201</v>
      </c>
      <c r="R1223" s="49" t="s">
        <v>217</v>
      </c>
    </row>
    <row r="1224" spans="1:18">
      <c r="A1224" s="49">
        <v>86</v>
      </c>
      <c r="B1224" s="49" t="s">
        <v>435</v>
      </c>
      <c r="C1224" s="49" t="s">
        <v>589</v>
      </c>
      <c r="D1224" s="50" t="s">
        <v>459</v>
      </c>
      <c r="E1224" s="51" t="s">
        <v>241</v>
      </c>
      <c r="F1224" s="55" t="s">
        <v>590</v>
      </c>
      <c r="G1224" s="52" t="s">
        <v>675</v>
      </c>
      <c r="H1224" s="52" t="s">
        <v>995</v>
      </c>
      <c r="I1224" s="53" t="s">
        <v>270</v>
      </c>
      <c r="J1224" s="53" t="s">
        <v>1002</v>
      </c>
      <c r="K1224" s="54" t="s">
        <v>245</v>
      </c>
      <c r="L1224" s="49" t="s">
        <v>214</v>
      </c>
      <c r="M1224" s="49" t="s">
        <v>197</v>
      </c>
      <c r="N1224" s="49" t="s">
        <v>484</v>
      </c>
      <c r="O1224" s="49" t="s">
        <v>593</v>
      </c>
      <c r="P1224" s="54" t="s">
        <v>200</v>
      </c>
      <c r="Q1224" s="49" t="s">
        <v>201</v>
      </c>
      <c r="R1224" s="49" t="s">
        <v>217</v>
      </c>
    </row>
    <row r="1225" spans="1:18">
      <c r="A1225" s="49">
        <v>87</v>
      </c>
      <c r="B1225" s="49" t="s">
        <v>435</v>
      </c>
      <c r="C1225" s="49" t="s">
        <v>499</v>
      </c>
      <c r="D1225" s="50" t="s">
        <v>500</v>
      </c>
      <c r="E1225" s="51" t="s">
        <v>231</v>
      </c>
      <c r="F1225" s="55" t="s">
        <v>501</v>
      </c>
      <c r="G1225" s="52" t="s">
        <v>626</v>
      </c>
      <c r="H1225" s="52" t="s">
        <v>995</v>
      </c>
      <c r="I1225" s="53" t="s">
        <v>270</v>
      </c>
      <c r="J1225" s="53" t="s">
        <v>1003</v>
      </c>
      <c r="K1225" s="49" t="s">
        <v>213</v>
      </c>
      <c r="L1225" s="49" t="s">
        <v>197</v>
      </c>
      <c r="M1225" s="49" t="s">
        <v>214</v>
      </c>
      <c r="N1225" s="49" t="s">
        <v>237</v>
      </c>
      <c r="O1225" s="49" t="s">
        <v>504</v>
      </c>
      <c r="P1225" s="54" t="s">
        <v>200</v>
      </c>
      <c r="Q1225" s="49" t="s">
        <v>201</v>
      </c>
      <c r="R1225" s="49" t="s">
        <v>217</v>
      </c>
    </row>
    <row r="1226" spans="1:18">
      <c r="A1226" s="49">
        <v>88</v>
      </c>
      <c r="B1226" s="49" t="s">
        <v>435</v>
      </c>
      <c r="C1226" s="49" t="s">
        <v>445</v>
      </c>
      <c r="D1226" s="50" t="s">
        <v>446</v>
      </c>
      <c r="E1226" s="51" t="s">
        <v>231</v>
      </c>
      <c r="F1226" s="55" t="s">
        <v>447</v>
      </c>
      <c r="G1226" s="52" t="s">
        <v>517</v>
      </c>
      <c r="H1226" s="52" t="s">
        <v>995</v>
      </c>
      <c r="I1226" s="53" t="s">
        <v>211</v>
      </c>
      <c r="J1226" s="53" t="s">
        <v>564</v>
      </c>
      <c r="K1226" s="54" t="s">
        <v>236</v>
      </c>
      <c r="L1226" s="49" t="s">
        <v>197</v>
      </c>
      <c r="M1226" s="49" t="s">
        <v>197</v>
      </c>
      <c r="N1226" s="49"/>
      <c r="O1226" s="54" t="s">
        <v>710</v>
      </c>
      <c r="P1226" s="54" t="s">
        <v>200</v>
      </c>
      <c r="Q1226" s="49" t="s">
        <v>201</v>
      </c>
      <c r="R1226" s="49" t="s">
        <v>217</v>
      </c>
    </row>
    <row r="1227" spans="1:18">
      <c r="A1227" s="49">
        <v>89</v>
      </c>
      <c r="B1227" s="49" t="s">
        <v>435</v>
      </c>
      <c r="C1227" s="49" t="s">
        <v>589</v>
      </c>
      <c r="D1227" s="50" t="s">
        <v>459</v>
      </c>
      <c r="E1227" s="51" t="s">
        <v>241</v>
      </c>
      <c r="F1227" s="55" t="s">
        <v>590</v>
      </c>
      <c r="G1227" s="52" t="s">
        <v>793</v>
      </c>
      <c r="H1227" s="52" t="s">
        <v>1004</v>
      </c>
      <c r="I1227" s="53" t="s">
        <v>314</v>
      </c>
      <c r="J1227" s="53" t="s">
        <v>676</v>
      </c>
      <c r="K1227" s="49" t="s">
        <v>307</v>
      </c>
      <c r="L1227" s="49" t="s">
        <v>200</v>
      </c>
      <c r="M1227" s="49" t="s">
        <v>200</v>
      </c>
      <c r="N1227" s="49" t="s">
        <v>484</v>
      </c>
      <c r="O1227" s="49" t="s">
        <v>593</v>
      </c>
      <c r="P1227" s="54" t="s">
        <v>200</v>
      </c>
      <c r="Q1227" s="49" t="s">
        <v>201</v>
      </c>
      <c r="R1227" s="49" t="s">
        <v>217</v>
      </c>
    </row>
    <row r="1228" spans="1:18">
      <c r="A1228" s="49">
        <v>90</v>
      </c>
      <c r="B1228" s="49" t="s">
        <v>435</v>
      </c>
      <c r="C1228" s="49" t="s">
        <v>479</v>
      </c>
      <c r="D1228" s="50" t="s">
        <v>480</v>
      </c>
      <c r="E1228" s="51" t="s">
        <v>241</v>
      </c>
      <c r="F1228" s="55" t="s">
        <v>481</v>
      </c>
      <c r="G1228" s="52" t="s">
        <v>522</v>
      </c>
      <c r="H1228" s="52" t="s">
        <v>1004</v>
      </c>
      <c r="I1228" s="53" t="s">
        <v>380</v>
      </c>
      <c r="J1228" s="53" t="s">
        <v>371</v>
      </c>
      <c r="K1228" s="49" t="s">
        <v>236</v>
      </c>
      <c r="L1228" s="49" t="s">
        <v>200</v>
      </c>
      <c r="M1228" s="49" t="s">
        <v>200</v>
      </c>
      <c r="N1228" s="49" t="s">
        <v>484</v>
      </c>
      <c r="O1228" s="49" t="s">
        <v>485</v>
      </c>
      <c r="P1228" s="54" t="s">
        <v>200</v>
      </c>
      <c r="Q1228" s="49" t="s">
        <v>201</v>
      </c>
      <c r="R1228" s="49" t="s">
        <v>217</v>
      </c>
    </row>
    <row r="1229" spans="1:18">
      <c r="A1229" s="49">
        <v>91</v>
      </c>
      <c r="B1229" s="49" t="s">
        <v>435</v>
      </c>
      <c r="C1229" s="49" t="s">
        <v>467</v>
      </c>
      <c r="D1229" s="50" t="s">
        <v>459</v>
      </c>
      <c r="E1229" s="51" t="s">
        <v>280</v>
      </c>
      <c r="F1229" s="55" t="s">
        <v>468</v>
      </c>
      <c r="G1229" s="52" t="s">
        <v>469</v>
      </c>
      <c r="H1229" s="52" t="s">
        <v>1004</v>
      </c>
      <c r="I1229" s="53" t="s">
        <v>380</v>
      </c>
      <c r="J1229" s="53" t="s">
        <v>371</v>
      </c>
      <c r="K1229" s="49" t="s">
        <v>315</v>
      </c>
      <c r="L1229" s="49" t="s">
        <v>200</v>
      </c>
      <c r="M1229" s="49" t="s">
        <v>200</v>
      </c>
      <c r="N1229" s="49" t="s">
        <v>456</v>
      </c>
      <c r="O1229" s="49" t="s">
        <v>470</v>
      </c>
      <c r="P1229" s="54" t="s">
        <v>200</v>
      </c>
      <c r="Q1229" s="49" t="s">
        <v>201</v>
      </c>
      <c r="R1229" s="49" t="s">
        <v>217</v>
      </c>
    </row>
    <row r="1230" spans="1:18">
      <c r="A1230" s="49">
        <v>92</v>
      </c>
      <c r="B1230" s="49" t="s">
        <v>435</v>
      </c>
      <c r="C1230" s="49" t="s">
        <v>509</v>
      </c>
      <c r="D1230" s="50" t="s">
        <v>510</v>
      </c>
      <c r="E1230" s="51" t="s">
        <v>231</v>
      </c>
      <c r="F1230" s="55" t="s">
        <v>511</v>
      </c>
      <c r="G1230" s="52" t="s">
        <v>532</v>
      </c>
      <c r="H1230" s="52" t="s">
        <v>1004</v>
      </c>
      <c r="I1230" s="53" t="s">
        <v>380</v>
      </c>
      <c r="J1230" s="53" t="s">
        <v>726</v>
      </c>
      <c r="K1230" s="49" t="s">
        <v>245</v>
      </c>
      <c r="L1230" s="49" t="s">
        <v>200</v>
      </c>
      <c r="M1230" s="49" t="s">
        <v>200</v>
      </c>
      <c r="N1230" s="49" t="s">
        <v>440</v>
      </c>
      <c r="O1230" s="49" t="s">
        <v>514</v>
      </c>
      <c r="P1230" s="54" t="s">
        <v>200</v>
      </c>
      <c r="Q1230" s="49" t="s">
        <v>201</v>
      </c>
      <c r="R1230" s="49" t="s">
        <v>217</v>
      </c>
    </row>
    <row r="1231" spans="1:18">
      <c r="A1231" s="49">
        <v>93</v>
      </c>
      <c r="B1231" s="49" t="s">
        <v>435</v>
      </c>
      <c r="C1231" s="49" t="s">
        <v>445</v>
      </c>
      <c r="D1231" s="50" t="s">
        <v>446</v>
      </c>
      <c r="E1231" s="51" t="s">
        <v>231</v>
      </c>
      <c r="F1231" s="55" t="s">
        <v>447</v>
      </c>
      <c r="G1231" s="52" t="s">
        <v>670</v>
      </c>
      <c r="H1231" s="52" t="s">
        <v>1004</v>
      </c>
      <c r="I1231" s="53" t="s">
        <v>204</v>
      </c>
      <c r="J1231" s="53" t="s">
        <v>603</v>
      </c>
      <c r="K1231" s="49" t="s">
        <v>213</v>
      </c>
      <c r="L1231" s="49" t="s">
        <v>200</v>
      </c>
      <c r="M1231" s="49" t="s">
        <v>200</v>
      </c>
      <c r="N1231" s="49"/>
      <c r="O1231" s="54" t="s">
        <v>710</v>
      </c>
      <c r="P1231" s="54" t="s">
        <v>200</v>
      </c>
      <c r="Q1231" s="49" t="s">
        <v>201</v>
      </c>
      <c r="R1231" s="49" t="s">
        <v>1005</v>
      </c>
    </row>
    <row r="1232" spans="1:18">
      <c r="A1232" s="49">
        <v>94</v>
      </c>
      <c r="B1232" s="49" t="s">
        <v>435</v>
      </c>
      <c r="C1232" s="49" t="s">
        <v>445</v>
      </c>
      <c r="D1232" s="50" t="s">
        <v>446</v>
      </c>
      <c r="E1232" s="51" t="s">
        <v>231</v>
      </c>
      <c r="F1232" s="55" t="s">
        <v>447</v>
      </c>
      <c r="G1232" s="52" t="s">
        <v>527</v>
      </c>
      <c r="H1232" s="52" t="s">
        <v>1004</v>
      </c>
      <c r="I1232" s="53" t="s">
        <v>204</v>
      </c>
      <c r="J1232" s="53" t="s">
        <v>575</v>
      </c>
      <c r="K1232" s="49" t="s">
        <v>236</v>
      </c>
      <c r="L1232" s="49" t="s">
        <v>200</v>
      </c>
      <c r="M1232" s="49" t="s">
        <v>200</v>
      </c>
      <c r="N1232" s="49"/>
      <c r="O1232" s="54" t="s">
        <v>710</v>
      </c>
      <c r="P1232" s="54" t="s">
        <v>200</v>
      </c>
      <c r="Q1232" s="49" t="s">
        <v>201</v>
      </c>
      <c r="R1232" s="49" t="s">
        <v>217</v>
      </c>
    </row>
    <row r="1233" spans="1:18">
      <c r="A1233" s="49">
        <v>95</v>
      </c>
      <c r="B1233" s="49" t="s">
        <v>435</v>
      </c>
      <c r="C1233" s="49" t="s">
        <v>445</v>
      </c>
      <c r="D1233" s="50" t="s">
        <v>446</v>
      </c>
      <c r="E1233" s="51" t="s">
        <v>231</v>
      </c>
      <c r="F1233" s="55" t="s">
        <v>447</v>
      </c>
      <c r="G1233" s="52" t="s">
        <v>880</v>
      </c>
      <c r="H1233" s="52" t="s">
        <v>1004</v>
      </c>
      <c r="I1233" s="53" t="s">
        <v>204</v>
      </c>
      <c r="J1233" s="53" t="s">
        <v>476</v>
      </c>
      <c r="K1233" s="49" t="s">
        <v>276</v>
      </c>
      <c r="L1233" s="49" t="s">
        <v>200</v>
      </c>
      <c r="M1233" s="49" t="s">
        <v>200</v>
      </c>
      <c r="N1233" s="49"/>
      <c r="O1233" s="54" t="s">
        <v>710</v>
      </c>
      <c r="P1233" s="54" t="s">
        <v>200</v>
      </c>
      <c r="Q1233" s="49" t="s">
        <v>201</v>
      </c>
      <c r="R1233" s="49" t="s">
        <v>217</v>
      </c>
    </row>
    <row r="1234" spans="1:18">
      <c r="A1234" s="49">
        <v>96</v>
      </c>
      <c r="B1234" s="49" t="s">
        <v>435</v>
      </c>
      <c r="C1234" s="49" t="s">
        <v>473</v>
      </c>
      <c r="D1234" s="50" t="s">
        <v>459</v>
      </c>
      <c r="E1234" s="51" t="s">
        <v>303</v>
      </c>
      <c r="F1234" s="55" t="s">
        <v>474</v>
      </c>
      <c r="G1234" s="52" t="s">
        <v>475</v>
      </c>
      <c r="H1234" s="52" t="s">
        <v>1004</v>
      </c>
      <c r="I1234" s="53" t="s">
        <v>255</v>
      </c>
      <c r="J1234" s="53" t="s">
        <v>708</v>
      </c>
      <c r="K1234" s="54" t="s">
        <v>213</v>
      </c>
      <c r="L1234" s="49" t="s">
        <v>200</v>
      </c>
      <c r="M1234" s="49" t="s">
        <v>200</v>
      </c>
      <c r="N1234" s="49" t="s">
        <v>477</v>
      </c>
      <c r="O1234" s="49" t="s">
        <v>478</v>
      </c>
      <c r="P1234" s="54" t="s">
        <v>200</v>
      </c>
      <c r="Q1234" s="49" t="s">
        <v>201</v>
      </c>
      <c r="R1234" s="49" t="s">
        <v>217</v>
      </c>
    </row>
    <row r="1235" spans="1:18">
      <c r="A1235" s="49">
        <v>97</v>
      </c>
      <c r="B1235" s="49" t="s">
        <v>435</v>
      </c>
      <c r="C1235" s="49" t="s">
        <v>436</v>
      </c>
      <c r="D1235" s="50" t="s">
        <v>437</v>
      </c>
      <c r="E1235" s="51" t="s">
        <v>231</v>
      </c>
      <c r="F1235" s="55" t="s">
        <v>438</v>
      </c>
      <c r="G1235" s="52" t="s">
        <v>442</v>
      </c>
      <c r="H1235" s="52" t="s">
        <v>1004</v>
      </c>
      <c r="I1235" s="53" t="s">
        <v>276</v>
      </c>
      <c r="J1235" s="53" t="s">
        <v>726</v>
      </c>
      <c r="K1235" s="49" t="s">
        <v>245</v>
      </c>
      <c r="L1235" s="49" t="s">
        <v>200</v>
      </c>
      <c r="M1235" s="49" t="s">
        <v>200</v>
      </c>
      <c r="N1235" s="49" t="s">
        <v>440</v>
      </c>
      <c r="O1235" s="49" t="s">
        <v>441</v>
      </c>
      <c r="P1235" s="54" t="s">
        <v>200</v>
      </c>
      <c r="Q1235" s="49" t="s">
        <v>201</v>
      </c>
      <c r="R1235" s="49" t="s">
        <v>217</v>
      </c>
    </row>
    <row r="1236" spans="1:18">
      <c r="A1236" s="49">
        <v>98</v>
      </c>
      <c r="B1236" s="49" t="s">
        <v>435</v>
      </c>
      <c r="C1236" s="49" t="s">
        <v>445</v>
      </c>
      <c r="D1236" s="50" t="s">
        <v>446</v>
      </c>
      <c r="E1236" s="51" t="s">
        <v>231</v>
      </c>
      <c r="F1236" s="55" t="s">
        <v>447</v>
      </c>
      <c r="G1236" s="52" t="s">
        <v>554</v>
      </c>
      <c r="H1236" s="52" t="s">
        <v>1004</v>
      </c>
      <c r="I1236" s="53" t="s">
        <v>260</v>
      </c>
      <c r="J1236" s="53" t="s">
        <v>623</v>
      </c>
      <c r="K1236" s="49" t="s">
        <v>315</v>
      </c>
      <c r="L1236" s="49" t="s">
        <v>200</v>
      </c>
      <c r="M1236" s="49" t="s">
        <v>200</v>
      </c>
      <c r="N1236" s="49"/>
      <c r="O1236" s="54" t="s">
        <v>710</v>
      </c>
      <c r="P1236" s="54" t="s">
        <v>200</v>
      </c>
      <c r="Q1236" s="49" t="s">
        <v>201</v>
      </c>
      <c r="R1236" s="49" t="s">
        <v>217</v>
      </c>
    </row>
    <row r="1237" spans="1:18">
      <c r="A1237" s="49">
        <v>99</v>
      </c>
      <c r="B1237" s="49" t="s">
        <v>435</v>
      </c>
      <c r="C1237" s="49" t="s">
        <v>445</v>
      </c>
      <c r="D1237" s="50" t="s">
        <v>446</v>
      </c>
      <c r="E1237" s="51" t="s">
        <v>231</v>
      </c>
      <c r="F1237" s="55" t="s">
        <v>447</v>
      </c>
      <c r="G1237" s="52" t="s">
        <v>1006</v>
      </c>
      <c r="H1237" s="52" t="s">
        <v>1004</v>
      </c>
      <c r="I1237" s="53" t="s">
        <v>260</v>
      </c>
      <c r="J1237" s="53" t="s">
        <v>344</v>
      </c>
      <c r="K1237" s="49" t="s">
        <v>276</v>
      </c>
      <c r="L1237" s="49" t="s">
        <v>200</v>
      </c>
      <c r="M1237" s="49" t="s">
        <v>200</v>
      </c>
      <c r="N1237" s="49"/>
      <c r="O1237" s="54" t="s">
        <v>710</v>
      </c>
      <c r="P1237" s="54" t="s">
        <v>200</v>
      </c>
      <c r="Q1237" s="49" t="s">
        <v>201</v>
      </c>
      <c r="R1237" s="49" t="s">
        <v>217</v>
      </c>
    </row>
    <row r="1238" spans="1:18">
      <c r="A1238" s="49">
        <v>100</v>
      </c>
      <c r="B1238" s="49" t="s">
        <v>435</v>
      </c>
      <c r="C1238" s="49" t="s">
        <v>445</v>
      </c>
      <c r="D1238" s="50" t="s">
        <v>446</v>
      </c>
      <c r="E1238" s="51" t="s">
        <v>231</v>
      </c>
      <c r="F1238" s="55" t="s">
        <v>447</v>
      </c>
      <c r="G1238" s="52" t="s">
        <v>689</v>
      </c>
      <c r="H1238" s="52" t="s">
        <v>1004</v>
      </c>
      <c r="I1238" s="53" t="s">
        <v>245</v>
      </c>
      <c r="J1238" s="53" t="s">
        <v>1007</v>
      </c>
      <c r="K1238" s="49" t="s">
        <v>300</v>
      </c>
      <c r="L1238" s="49" t="s">
        <v>200</v>
      </c>
      <c r="M1238" s="49" t="s">
        <v>200</v>
      </c>
      <c r="N1238" s="49"/>
      <c r="O1238" s="54" t="s">
        <v>710</v>
      </c>
      <c r="P1238" s="54" t="s">
        <v>200</v>
      </c>
      <c r="Q1238" s="49" t="s">
        <v>201</v>
      </c>
      <c r="R1238" s="49" t="s">
        <v>217</v>
      </c>
    </row>
    <row r="1239" spans="1:18">
      <c r="A1239" s="49">
        <v>101</v>
      </c>
      <c r="B1239" s="49" t="s">
        <v>435</v>
      </c>
      <c r="C1239" s="49" t="s">
        <v>548</v>
      </c>
      <c r="D1239" s="50" t="s">
        <v>459</v>
      </c>
      <c r="E1239" s="51" t="s">
        <v>231</v>
      </c>
      <c r="F1239" s="55" t="s">
        <v>549</v>
      </c>
      <c r="G1239" s="52" t="s">
        <v>572</v>
      </c>
      <c r="H1239" s="52" t="s">
        <v>1004</v>
      </c>
      <c r="I1239" s="53" t="s">
        <v>245</v>
      </c>
      <c r="J1239" s="53" t="s">
        <v>575</v>
      </c>
      <c r="K1239" s="49" t="s">
        <v>257</v>
      </c>
      <c r="L1239" s="49" t="s">
        <v>200</v>
      </c>
      <c r="M1239" s="49" t="s">
        <v>200</v>
      </c>
      <c r="N1239" s="49" t="s">
        <v>477</v>
      </c>
      <c r="O1239" s="49" t="s">
        <v>551</v>
      </c>
      <c r="P1239" s="54" t="s">
        <v>200</v>
      </c>
      <c r="Q1239" s="49" t="s">
        <v>201</v>
      </c>
      <c r="R1239" s="49" t="s">
        <v>217</v>
      </c>
    </row>
    <row r="1240" spans="1:18">
      <c r="A1240" s="49">
        <v>102</v>
      </c>
      <c r="B1240" s="49" t="s">
        <v>435</v>
      </c>
      <c r="C1240" s="54" t="s">
        <v>509</v>
      </c>
      <c r="D1240" s="50" t="s">
        <v>510</v>
      </c>
      <c r="E1240" s="51" t="s">
        <v>231</v>
      </c>
      <c r="F1240" s="55" t="s">
        <v>511</v>
      </c>
      <c r="G1240" s="52" t="s">
        <v>532</v>
      </c>
      <c r="H1240" s="52" t="s">
        <v>1004</v>
      </c>
      <c r="I1240" s="53" t="s">
        <v>245</v>
      </c>
      <c r="J1240" s="53" t="s">
        <v>914</v>
      </c>
      <c r="K1240" s="49" t="s">
        <v>260</v>
      </c>
      <c r="L1240" s="49" t="s">
        <v>200</v>
      </c>
      <c r="M1240" s="49" t="s">
        <v>200</v>
      </c>
      <c r="N1240" s="49" t="s">
        <v>440</v>
      </c>
      <c r="O1240" s="49" t="s">
        <v>514</v>
      </c>
      <c r="P1240" s="54" t="s">
        <v>200</v>
      </c>
      <c r="Q1240" s="49" t="s">
        <v>228</v>
      </c>
      <c r="R1240" s="54" t="s">
        <v>200</v>
      </c>
    </row>
    <row r="1241" spans="1:18">
      <c r="A1241" s="49">
        <v>103</v>
      </c>
      <c r="B1241" s="49" t="s">
        <v>435</v>
      </c>
      <c r="C1241" s="49" t="s">
        <v>479</v>
      </c>
      <c r="D1241" s="50" t="s">
        <v>480</v>
      </c>
      <c r="E1241" s="51" t="s">
        <v>241</v>
      </c>
      <c r="F1241" s="55" t="s">
        <v>481</v>
      </c>
      <c r="G1241" s="52" t="s">
        <v>1008</v>
      </c>
      <c r="H1241" s="52" t="s">
        <v>1004</v>
      </c>
      <c r="I1241" s="53" t="s">
        <v>331</v>
      </c>
      <c r="J1241" s="53" t="s">
        <v>1009</v>
      </c>
      <c r="K1241" s="49" t="s">
        <v>257</v>
      </c>
      <c r="L1241" s="49" t="s">
        <v>200</v>
      </c>
      <c r="M1241" s="49" t="s">
        <v>200</v>
      </c>
      <c r="N1241" s="49" t="s">
        <v>484</v>
      </c>
      <c r="O1241" s="49" t="s">
        <v>485</v>
      </c>
      <c r="P1241" s="54" t="s">
        <v>200</v>
      </c>
      <c r="Q1241" s="49" t="s">
        <v>201</v>
      </c>
      <c r="R1241" s="49" t="s">
        <v>217</v>
      </c>
    </row>
    <row r="1242" spans="1:18">
      <c r="A1242" s="49">
        <v>104</v>
      </c>
      <c r="B1242" s="49" t="s">
        <v>435</v>
      </c>
      <c r="C1242" s="49" t="s">
        <v>445</v>
      </c>
      <c r="D1242" s="50" t="s">
        <v>446</v>
      </c>
      <c r="E1242" s="51" t="s">
        <v>231</v>
      </c>
      <c r="F1242" s="55" t="s">
        <v>447</v>
      </c>
      <c r="G1242" s="52" t="s">
        <v>554</v>
      </c>
      <c r="H1242" s="52" t="s">
        <v>1004</v>
      </c>
      <c r="I1242" s="53" t="s">
        <v>267</v>
      </c>
      <c r="J1242" s="53" t="s">
        <v>301</v>
      </c>
      <c r="K1242" s="49" t="s">
        <v>258</v>
      </c>
      <c r="L1242" s="49" t="s">
        <v>200</v>
      </c>
      <c r="M1242" s="49" t="s">
        <v>200</v>
      </c>
      <c r="N1242" s="49"/>
      <c r="O1242" s="54" t="s">
        <v>710</v>
      </c>
      <c r="P1242" s="54" t="s">
        <v>200</v>
      </c>
      <c r="Q1242" s="49" t="s">
        <v>201</v>
      </c>
      <c r="R1242" s="49" t="s">
        <v>217</v>
      </c>
    </row>
    <row r="1243" spans="1:18">
      <c r="A1243" s="49">
        <v>105</v>
      </c>
      <c r="B1243" s="49" t="s">
        <v>435</v>
      </c>
      <c r="C1243" s="49" t="s">
        <v>467</v>
      </c>
      <c r="D1243" s="50" t="s">
        <v>459</v>
      </c>
      <c r="E1243" s="51" t="s">
        <v>280</v>
      </c>
      <c r="F1243" s="55" t="s">
        <v>468</v>
      </c>
      <c r="G1243" s="52" t="s">
        <v>469</v>
      </c>
      <c r="H1243" s="52" t="s">
        <v>1004</v>
      </c>
      <c r="I1243" s="53" t="s">
        <v>270</v>
      </c>
      <c r="J1243" s="53" t="s">
        <v>1010</v>
      </c>
      <c r="K1243" s="49" t="s">
        <v>257</v>
      </c>
      <c r="L1243" s="49" t="s">
        <v>200</v>
      </c>
      <c r="M1243" s="49" t="s">
        <v>200</v>
      </c>
      <c r="N1243" s="49" t="s">
        <v>456</v>
      </c>
      <c r="O1243" s="49" t="s">
        <v>470</v>
      </c>
      <c r="P1243" s="54" t="s">
        <v>200</v>
      </c>
      <c r="Q1243" s="49" t="s">
        <v>201</v>
      </c>
      <c r="R1243" s="49" t="s">
        <v>217</v>
      </c>
    </row>
    <row r="1244" spans="1:18">
      <c r="A1244" s="49">
        <v>106</v>
      </c>
      <c r="B1244" s="49" t="s">
        <v>435</v>
      </c>
      <c r="C1244" s="49" t="s">
        <v>499</v>
      </c>
      <c r="D1244" s="50" t="s">
        <v>500</v>
      </c>
      <c r="E1244" s="51" t="s">
        <v>231</v>
      </c>
      <c r="F1244" s="55" t="s">
        <v>501</v>
      </c>
      <c r="G1244" s="52" t="s">
        <v>604</v>
      </c>
      <c r="H1244" s="52" t="s">
        <v>1004</v>
      </c>
      <c r="I1244" s="53" t="s">
        <v>270</v>
      </c>
      <c r="J1244" s="53" t="s">
        <v>1011</v>
      </c>
      <c r="K1244" s="49" t="s">
        <v>307</v>
      </c>
      <c r="L1244" s="49" t="s">
        <v>200</v>
      </c>
      <c r="M1244" s="49" t="s">
        <v>200</v>
      </c>
      <c r="N1244" s="49" t="s">
        <v>237</v>
      </c>
      <c r="O1244" s="49" t="s">
        <v>504</v>
      </c>
      <c r="P1244" s="54" t="s">
        <v>200</v>
      </c>
      <c r="Q1244" s="49" t="s">
        <v>201</v>
      </c>
      <c r="R1244" s="49" t="s">
        <v>217</v>
      </c>
    </row>
    <row r="1245" spans="1:18">
      <c r="A1245" s="49">
        <v>107</v>
      </c>
      <c r="B1245" s="49" t="s">
        <v>435</v>
      </c>
      <c r="C1245" s="49" t="s">
        <v>445</v>
      </c>
      <c r="D1245" s="50" t="s">
        <v>446</v>
      </c>
      <c r="E1245" s="51" t="s">
        <v>231</v>
      </c>
      <c r="F1245" s="55" t="s">
        <v>447</v>
      </c>
      <c r="G1245" s="52" t="s">
        <v>632</v>
      </c>
      <c r="H1245" s="52" t="s">
        <v>1004</v>
      </c>
      <c r="I1245" s="53" t="s">
        <v>354</v>
      </c>
      <c r="J1245" s="53" t="s">
        <v>516</v>
      </c>
      <c r="K1245" s="49" t="s">
        <v>194</v>
      </c>
      <c r="L1245" s="49" t="s">
        <v>200</v>
      </c>
      <c r="M1245" s="49" t="s">
        <v>200</v>
      </c>
      <c r="N1245" s="49"/>
      <c r="O1245" s="54" t="s">
        <v>710</v>
      </c>
      <c r="P1245" s="54" t="s">
        <v>200</v>
      </c>
      <c r="Q1245" s="49" t="s">
        <v>201</v>
      </c>
      <c r="R1245" s="49" t="s">
        <v>217</v>
      </c>
    </row>
    <row r="1246" spans="1:18">
      <c r="A1246" s="49">
        <v>108</v>
      </c>
      <c r="B1246" s="49" t="s">
        <v>435</v>
      </c>
      <c r="C1246" s="49" t="s">
        <v>479</v>
      </c>
      <c r="D1246" s="50" t="s">
        <v>480</v>
      </c>
      <c r="E1246" s="51" t="s">
        <v>241</v>
      </c>
      <c r="F1246" s="55" t="s">
        <v>481</v>
      </c>
      <c r="G1246" s="52" t="s">
        <v>482</v>
      </c>
      <c r="H1246" s="52" t="s">
        <v>1004</v>
      </c>
      <c r="I1246" s="53" t="s">
        <v>354</v>
      </c>
      <c r="J1246" s="53" t="s">
        <v>983</v>
      </c>
      <c r="K1246" s="49" t="s">
        <v>295</v>
      </c>
      <c r="L1246" s="49" t="s">
        <v>200</v>
      </c>
      <c r="M1246" s="49" t="s">
        <v>200</v>
      </c>
      <c r="N1246" s="49" t="s">
        <v>484</v>
      </c>
      <c r="O1246" s="49" t="s">
        <v>485</v>
      </c>
      <c r="P1246" s="54" t="s">
        <v>200</v>
      </c>
      <c r="Q1246" s="49" t="s">
        <v>201</v>
      </c>
      <c r="R1246" s="49" t="s">
        <v>217</v>
      </c>
    </row>
    <row r="1247" spans="1:18">
      <c r="A1247" s="49">
        <v>109</v>
      </c>
      <c r="B1247" s="49" t="s">
        <v>435</v>
      </c>
      <c r="C1247" s="49" t="s">
        <v>445</v>
      </c>
      <c r="D1247" s="50" t="s">
        <v>446</v>
      </c>
      <c r="E1247" s="51" t="s">
        <v>231</v>
      </c>
      <c r="F1247" s="55" t="s">
        <v>447</v>
      </c>
      <c r="G1247" s="52" t="s">
        <v>525</v>
      </c>
      <c r="H1247" s="52" t="s">
        <v>1004</v>
      </c>
      <c r="I1247" s="53" t="s">
        <v>354</v>
      </c>
      <c r="J1247" s="53" t="s">
        <v>344</v>
      </c>
      <c r="K1247" s="49" t="s">
        <v>213</v>
      </c>
      <c r="L1247" s="49" t="s">
        <v>200</v>
      </c>
      <c r="M1247" s="49" t="s">
        <v>200</v>
      </c>
      <c r="N1247" s="49"/>
      <c r="O1247" s="54" t="s">
        <v>710</v>
      </c>
      <c r="P1247" s="54" t="s">
        <v>200</v>
      </c>
      <c r="Q1247" s="49" t="s">
        <v>201</v>
      </c>
      <c r="R1247" s="49" t="s">
        <v>217</v>
      </c>
    </row>
    <row r="1248" spans="1:18">
      <c r="A1248" s="49">
        <v>110</v>
      </c>
      <c r="B1248" s="49" t="s">
        <v>435</v>
      </c>
      <c r="C1248" s="49" t="s">
        <v>467</v>
      </c>
      <c r="D1248" s="50" t="s">
        <v>459</v>
      </c>
      <c r="E1248" s="51" t="s">
        <v>280</v>
      </c>
      <c r="F1248" s="55" t="s">
        <v>468</v>
      </c>
      <c r="G1248" s="52" t="s">
        <v>654</v>
      </c>
      <c r="H1248" s="52" t="s">
        <v>1004</v>
      </c>
      <c r="I1248" s="53" t="s">
        <v>289</v>
      </c>
      <c r="J1248" s="53" t="s">
        <v>708</v>
      </c>
      <c r="K1248" s="49" t="s">
        <v>194</v>
      </c>
      <c r="L1248" s="49" t="s">
        <v>200</v>
      </c>
      <c r="M1248" s="49" t="s">
        <v>200</v>
      </c>
      <c r="N1248" s="49" t="s">
        <v>456</v>
      </c>
      <c r="O1248" s="49" t="s">
        <v>470</v>
      </c>
      <c r="P1248" s="54" t="s">
        <v>200</v>
      </c>
      <c r="Q1248" s="49" t="s">
        <v>201</v>
      </c>
      <c r="R1248" s="49" t="s">
        <v>217</v>
      </c>
    </row>
    <row r="1249" spans="1:18">
      <c r="A1249" s="49">
        <v>111</v>
      </c>
      <c r="B1249" s="49" t="s">
        <v>435</v>
      </c>
      <c r="C1249" s="49" t="s">
        <v>445</v>
      </c>
      <c r="D1249" s="50" t="s">
        <v>446</v>
      </c>
      <c r="E1249" s="51" t="s">
        <v>231</v>
      </c>
      <c r="F1249" s="55" t="s">
        <v>447</v>
      </c>
      <c r="G1249" s="52" t="s">
        <v>517</v>
      </c>
      <c r="H1249" s="52" t="s">
        <v>1004</v>
      </c>
      <c r="I1249" s="53" t="s">
        <v>289</v>
      </c>
      <c r="J1249" s="53" t="s">
        <v>506</v>
      </c>
      <c r="K1249" s="49" t="s">
        <v>315</v>
      </c>
      <c r="L1249" s="49" t="s">
        <v>200</v>
      </c>
      <c r="M1249" s="49" t="s">
        <v>200</v>
      </c>
      <c r="N1249" s="49"/>
      <c r="O1249" s="54" t="s">
        <v>710</v>
      </c>
      <c r="P1249" s="54" t="s">
        <v>200</v>
      </c>
      <c r="Q1249" s="49" t="s">
        <v>201</v>
      </c>
      <c r="R1249" s="49" t="s">
        <v>217</v>
      </c>
    </row>
    <row r="1250" spans="1:18">
      <c r="A1250" s="49">
        <v>112</v>
      </c>
      <c r="B1250" s="49" t="s">
        <v>435</v>
      </c>
      <c r="C1250" s="49" t="s">
        <v>509</v>
      </c>
      <c r="D1250" s="50" t="s">
        <v>510</v>
      </c>
      <c r="E1250" s="51" t="s">
        <v>231</v>
      </c>
      <c r="F1250" s="55" t="s">
        <v>511</v>
      </c>
      <c r="G1250" s="52" t="s">
        <v>532</v>
      </c>
      <c r="H1250" s="52" t="s">
        <v>1012</v>
      </c>
      <c r="I1250" s="53" t="s">
        <v>339</v>
      </c>
      <c r="J1250" s="53" t="s">
        <v>967</v>
      </c>
      <c r="K1250" s="49" t="s">
        <v>295</v>
      </c>
      <c r="L1250" s="49" t="s">
        <v>200</v>
      </c>
      <c r="M1250" s="49" t="s">
        <v>200</v>
      </c>
      <c r="N1250" s="49" t="s">
        <v>440</v>
      </c>
      <c r="O1250" s="49" t="s">
        <v>514</v>
      </c>
      <c r="P1250" s="54" t="s">
        <v>200</v>
      </c>
      <c r="Q1250" s="49" t="s">
        <v>228</v>
      </c>
      <c r="R1250" s="54" t="s">
        <v>200</v>
      </c>
    </row>
    <row r="1251" spans="1:18">
      <c r="A1251" s="49">
        <v>113</v>
      </c>
      <c r="B1251" s="49" t="s">
        <v>435</v>
      </c>
      <c r="C1251" s="49" t="s">
        <v>445</v>
      </c>
      <c r="D1251" s="50" t="s">
        <v>446</v>
      </c>
      <c r="E1251" s="51" t="s">
        <v>231</v>
      </c>
      <c r="F1251" s="55" t="s">
        <v>447</v>
      </c>
      <c r="G1251" s="52" t="s">
        <v>554</v>
      </c>
      <c r="H1251" s="52" t="s">
        <v>1012</v>
      </c>
      <c r="I1251" s="53" t="s">
        <v>339</v>
      </c>
      <c r="J1251" s="53" t="s">
        <v>287</v>
      </c>
      <c r="K1251" s="49" t="s">
        <v>367</v>
      </c>
      <c r="L1251" s="49" t="s">
        <v>200</v>
      </c>
      <c r="M1251" s="49" t="s">
        <v>200</v>
      </c>
      <c r="N1251" s="49"/>
      <c r="O1251" s="54" t="s">
        <v>710</v>
      </c>
      <c r="P1251" s="54" t="s">
        <v>200</v>
      </c>
      <c r="Q1251" s="49" t="s">
        <v>201</v>
      </c>
      <c r="R1251" s="49" t="s">
        <v>1013</v>
      </c>
    </row>
    <row r="1252" spans="1:18">
      <c r="A1252" s="49">
        <v>114</v>
      </c>
      <c r="B1252" s="49" t="s">
        <v>435</v>
      </c>
      <c r="C1252" s="49" t="s">
        <v>436</v>
      </c>
      <c r="D1252" s="50" t="s">
        <v>437</v>
      </c>
      <c r="E1252" s="51" t="s">
        <v>231</v>
      </c>
      <c r="F1252" s="55" t="s">
        <v>438</v>
      </c>
      <c r="G1252" s="52" t="s">
        <v>442</v>
      </c>
      <c r="H1252" s="52" t="s">
        <v>1012</v>
      </c>
      <c r="I1252" s="53" t="s">
        <v>357</v>
      </c>
      <c r="J1252" s="53" t="s">
        <v>371</v>
      </c>
      <c r="K1252" s="49" t="s">
        <v>300</v>
      </c>
      <c r="L1252" s="49" t="s">
        <v>200</v>
      </c>
      <c r="M1252" s="49" t="s">
        <v>200</v>
      </c>
      <c r="N1252" s="49" t="s">
        <v>440</v>
      </c>
      <c r="O1252" s="49" t="s">
        <v>441</v>
      </c>
      <c r="P1252" s="54" t="s">
        <v>200</v>
      </c>
      <c r="Q1252" s="49" t="s">
        <v>201</v>
      </c>
      <c r="R1252" s="49" t="s">
        <v>217</v>
      </c>
    </row>
    <row r="1253" spans="1:18">
      <c r="A1253" s="49">
        <v>115</v>
      </c>
      <c r="B1253" s="49" t="s">
        <v>435</v>
      </c>
      <c r="C1253" s="49" t="s">
        <v>473</v>
      </c>
      <c r="D1253" s="50" t="s">
        <v>459</v>
      </c>
      <c r="E1253" s="51" t="s">
        <v>303</v>
      </c>
      <c r="F1253" s="55" t="s">
        <v>474</v>
      </c>
      <c r="G1253" s="52" t="s">
        <v>475</v>
      </c>
      <c r="H1253" s="52" t="s">
        <v>1012</v>
      </c>
      <c r="I1253" s="53" t="s">
        <v>223</v>
      </c>
      <c r="J1253" s="53" t="s">
        <v>256</v>
      </c>
      <c r="K1253" s="49" t="s">
        <v>213</v>
      </c>
      <c r="L1253" s="49" t="s">
        <v>200</v>
      </c>
      <c r="M1253" s="49" t="s">
        <v>200</v>
      </c>
      <c r="N1253" s="49" t="s">
        <v>477</v>
      </c>
      <c r="O1253" s="49" t="s">
        <v>478</v>
      </c>
      <c r="P1253" s="54" t="s">
        <v>200</v>
      </c>
      <c r="Q1253" s="49" t="s">
        <v>201</v>
      </c>
      <c r="R1253" s="49" t="s">
        <v>217</v>
      </c>
    </row>
    <row r="1254" spans="1:18">
      <c r="A1254" s="49">
        <v>116</v>
      </c>
      <c r="B1254" s="49" t="s">
        <v>435</v>
      </c>
      <c r="C1254" s="49" t="s">
        <v>445</v>
      </c>
      <c r="D1254" s="50" t="s">
        <v>446</v>
      </c>
      <c r="E1254" s="51" t="s">
        <v>231</v>
      </c>
      <c r="F1254" s="55" t="s">
        <v>447</v>
      </c>
      <c r="G1254" s="52" t="s">
        <v>554</v>
      </c>
      <c r="H1254" s="52" t="s">
        <v>1012</v>
      </c>
      <c r="I1254" s="53" t="s">
        <v>223</v>
      </c>
      <c r="J1254" s="53" t="s">
        <v>526</v>
      </c>
      <c r="K1254" s="49" t="s">
        <v>196</v>
      </c>
      <c r="L1254" s="49" t="s">
        <v>200</v>
      </c>
      <c r="M1254" s="49" t="s">
        <v>200</v>
      </c>
      <c r="N1254" s="49"/>
      <c r="O1254" s="54" t="s">
        <v>710</v>
      </c>
      <c r="P1254" s="54" t="s">
        <v>200</v>
      </c>
      <c r="Q1254" s="49" t="s">
        <v>228</v>
      </c>
      <c r="R1254" s="54" t="s">
        <v>200</v>
      </c>
    </row>
    <row r="1255" spans="1:18">
      <c r="A1255" s="49">
        <v>117</v>
      </c>
      <c r="B1255" s="49" t="s">
        <v>435</v>
      </c>
      <c r="C1255" s="49" t="s">
        <v>445</v>
      </c>
      <c r="D1255" s="50" t="s">
        <v>446</v>
      </c>
      <c r="E1255" s="51" t="s">
        <v>231</v>
      </c>
      <c r="F1255" s="55" t="s">
        <v>447</v>
      </c>
      <c r="G1255" s="52" t="s">
        <v>776</v>
      </c>
      <c r="H1255" s="52" t="s">
        <v>1012</v>
      </c>
      <c r="I1255" s="53" t="s">
        <v>249</v>
      </c>
      <c r="J1255" s="53" t="s">
        <v>494</v>
      </c>
      <c r="K1255" s="49" t="s">
        <v>300</v>
      </c>
      <c r="L1255" s="49" t="s">
        <v>200</v>
      </c>
      <c r="M1255" s="49" t="s">
        <v>200</v>
      </c>
      <c r="N1255" s="49"/>
      <c r="O1255" s="54" t="s">
        <v>710</v>
      </c>
      <c r="P1255" s="54" t="s">
        <v>200</v>
      </c>
      <c r="Q1255" s="49" t="s">
        <v>201</v>
      </c>
      <c r="R1255" s="49" t="s">
        <v>217</v>
      </c>
    </row>
    <row r="1256" spans="1:18">
      <c r="A1256" s="49">
        <v>118</v>
      </c>
      <c r="B1256" s="49" t="s">
        <v>435</v>
      </c>
      <c r="C1256" s="49" t="s">
        <v>436</v>
      </c>
      <c r="D1256" s="50" t="s">
        <v>437</v>
      </c>
      <c r="E1256" s="51" t="s">
        <v>231</v>
      </c>
      <c r="F1256" s="55" t="s">
        <v>438</v>
      </c>
      <c r="G1256" s="52" t="s">
        <v>442</v>
      </c>
      <c r="H1256" s="52" t="s">
        <v>1012</v>
      </c>
      <c r="I1256" s="53" t="s">
        <v>380</v>
      </c>
      <c r="J1256" s="53" t="s">
        <v>256</v>
      </c>
      <c r="K1256" s="49" t="s">
        <v>245</v>
      </c>
      <c r="L1256" s="49" t="s">
        <v>200</v>
      </c>
      <c r="M1256" s="49" t="s">
        <v>200</v>
      </c>
      <c r="N1256" s="49" t="s">
        <v>440</v>
      </c>
      <c r="O1256" s="49" t="s">
        <v>441</v>
      </c>
      <c r="P1256" s="54" t="s">
        <v>200</v>
      </c>
      <c r="Q1256" s="49" t="s">
        <v>201</v>
      </c>
      <c r="R1256" s="49" t="s">
        <v>217</v>
      </c>
    </row>
    <row r="1257" spans="1:18">
      <c r="A1257" s="49">
        <v>119</v>
      </c>
      <c r="B1257" s="49" t="s">
        <v>435</v>
      </c>
      <c r="C1257" s="49" t="s">
        <v>509</v>
      </c>
      <c r="D1257" s="50" t="s">
        <v>510</v>
      </c>
      <c r="E1257" s="51" t="s">
        <v>231</v>
      </c>
      <c r="F1257" s="55" t="s">
        <v>511</v>
      </c>
      <c r="G1257" s="52" t="s">
        <v>532</v>
      </c>
      <c r="H1257" s="52" t="s">
        <v>1012</v>
      </c>
      <c r="I1257" s="53" t="s">
        <v>362</v>
      </c>
      <c r="J1257" s="53" t="s">
        <v>406</v>
      </c>
      <c r="K1257" s="49" t="s">
        <v>295</v>
      </c>
      <c r="L1257" s="49" t="s">
        <v>200</v>
      </c>
      <c r="M1257" s="49" t="s">
        <v>200</v>
      </c>
      <c r="N1257" s="49" t="s">
        <v>440</v>
      </c>
      <c r="O1257" s="49" t="s">
        <v>514</v>
      </c>
      <c r="P1257" s="54" t="s">
        <v>200</v>
      </c>
      <c r="Q1257" s="49" t="s">
        <v>201</v>
      </c>
      <c r="R1257" s="49" t="s">
        <v>217</v>
      </c>
    </row>
    <row r="1258" spans="1:18">
      <c r="A1258" s="49">
        <v>120</v>
      </c>
      <c r="B1258" s="49" t="s">
        <v>435</v>
      </c>
      <c r="C1258" s="49" t="s">
        <v>451</v>
      </c>
      <c r="D1258" s="50" t="s">
        <v>452</v>
      </c>
      <c r="E1258" s="51" t="s">
        <v>280</v>
      </c>
      <c r="F1258" s="55" t="s">
        <v>453</v>
      </c>
      <c r="G1258" s="52" t="s">
        <v>454</v>
      </c>
      <c r="H1258" s="52" t="s">
        <v>1012</v>
      </c>
      <c r="I1258" s="53" t="s">
        <v>204</v>
      </c>
      <c r="J1258" s="53" t="s">
        <v>318</v>
      </c>
      <c r="K1258" s="49" t="s">
        <v>307</v>
      </c>
      <c r="L1258" s="49" t="s">
        <v>200</v>
      </c>
      <c r="M1258" s="49" t="s">
        <v>200</v>
      </c>
      <c r="N1258" s="49" t="s">
        <v>456</v>
      </c>
      <c r="O1258" s="49" t="s">
        <v>457</v>
      </c>
      <c r="P1258" s="54" t="s">
        <v>200</v>
      </c>
      <c r="Q1258" s="49" t="s">
        <v>201</v>
      </c>
      <c r="R1258" s="49" t="s">
        <v>217</v>
      </c>
    </row>
    <row r="1259" spans="1:18">
      <c r="A1259" s="49">
        <v>121</v>
      </c>
      <c r="B1259" s="49" t="s">
        <v>435</v>
      </c>
      <c r="C1259" s="49" t="s">
        <v>451</v>
      </c>
      <c r="D1259" s="50" t="s">
        <v>452</v>
      </c>
      <c r="E1259" s="51" t="s">
        <v>280</v>
      </c>
      <c r="F1259" s="55" t="s">
        <v>453</v>
      </c>
      <c r="G1259" s="52" t="s">
        <v>454</v>
      </c>
      <c r="H1259" s="52" t="s">
        <v>1012</v>
      </c>
      <c r="I1259" s="53" t="s">
        <v>383</v>
      </c>
      <c r="J1259" s="53" t="s">
        <v>466</v>
      </c>
      <c r="K1259" s="49" t="s">
        <v>245</v>
      </c>
      <c r="L1259" s="49" t="s">
        <v>200</v>
      </c>
      <c r="M1259" s="49" t="s">
        <v>200</v>
      </c>
      <c r="N1259" s="49" t="s">
        <v>456</v>
      </c>
      <c r="O1259" s="49" t="s">
        <v>457</v>
      </c>
      <c r="P1259" s="54" t="s">
        <v>200</v>
      </c>
      <c r="Q1259" s="49" t="s">
        <v>201</v>
      </c>
      <c r="R1259" s="49" t="s">
        <v>217</v>
      </c>
    </row>
    <row r="1260" spans="1:18">
      <c r="A1260" s="49">
        <v>122</v>
      </c>
      <c r="B1260" s="49" t="s">
        <v>435</v>
      </c>
      <c r="C1260" s="49" t="s">
        <v>479</v>
      </c>
      <c r="D1260" s="50" t="s">
        <v>480</v>
      </c>
      <c r="E1260" s="51" t="s">
        <v>241</v>
      </c>
      <c r="F1260" s="55" t="s">
        <v>481</v>
      </c>
      <c r="G1260" s="52" t="s">
        <v>522</v>
      </c>
      <c r="H1260" s="52" t="s">
        <v>1012</v>
      </c>
      <c r="I1260" s="53" t="s">
        <v>258</v>
      </c>
      <c r="J1260" s="53" t="s">
        <v>409</v>
      </c>
      <c r="K1260" s="49" t="s">
        <v>315</v>
      </c>
      <c r="L1260" s="49" t="s">
        <v>200</v>
      </c>
      <c r="M1260" s="49" t="s">
        <v>200</v>
      </c>
      <c r="N1260" s="49" t="s">
        <v>484</v>
      </c>
      <c r="O1260" s="49" t="s">
        <v>485</v>
      </c>
      <c r="P1260" s="54" t="s">
        <v>200</v>
      </c>
      <c r="Q1260" s="49" t="s">
        <v>201</v>
      </c>
      <c r="R1260" s="49" t="s">
        <v>217</v>
      </c>
    </row>
    <row r="1261" spans="1:18">
      <c r="A1261" s="49">
        <v>123</v>
      </c>
      <c r="B1261" s="49" t="s">
        <v>435</v>
      </c>
      <c r="C1261" s="49" t="s">
        <v>499</v>
      </c>
      <c r="D1261" s="50" t="s">
        <v>500</v>
      </c>
      <c r="E1261" s="51" t="s">
        <v>231</v>
      </c>
      <c r="F1261" s="55" t="s">
        <v>501</v>
      </c>
      <c r="G1261" s="52" t="s">
        <v>521</v>
      </c>
      <c r="H1261" s="52" t="s">
        <v>1012</v>
      </c>
      <c r="I1261" s="53" t="s">
        <v>276</v>
      </c>
      <c r="J1261" s="53" t="s">
        <v>406</v>
      </c>
      <c r="K1261" s="49" t="s">
        <v>236</v>
      </c>
      <c r="L1261" s="49" t="s">
        <v>200</v>
      </c>
      <c r="M1261" s="49" t="s">
        <v>200</v>
      </c>
      <c r="N1261" s="49" t="s">
        <v>237</v>
      </c>
      <c r="O1261" s="49" t="s">
        <v>504</v>
      </c>
      <c r="P1261" s="54" t="s">
        <v>200</v>
      </c>
      <c r="Q1261" s="49" t="s">
        <v>201</v>
      </c>
      <c r="R1261" s="49" t="s">
        <v>217</v>
      </c>
    </row>
    <row r="1262" spans="1:18">
      <c r="A1262" s="49">
        <v>124</v>
      </c>
      <c r="B1262" s="49" t="s">
        <v>435</v>
      </c>
      <c r="C1262" s="49" t="s">
        <v>445</v>
      </c>
      <c r="D1262" s="50" t="s">
        <v>446</v>
      </c>
      <c r="E1262" s="51" t="s">
        <v>231</v>
      </c>
      <c r="F1262" s="55" t="s">
        <v>447</v>
      </c>
      <c r="G1262" s="52" t="s">
        <v>776</v>
      </c>
      <c r="H1262" s="52" t="s">
        <v>1012</v>
      </c>
      <c r="I1262" s="53" t="s">
        <v>276</v>
      </c>
      <c r="J1262" s="53" t="s">
        <v>804</v>
      </c>
      <c r="K1262" s="49" t="s">
        <v>213</v>
      </c>
      <c r="L1262" s="49" t="s">
        <v>200</v>
      </c>
      <c r="M1262" s="49" t="s">
        <v>200</v>
      </c>
      <c r="N1262" s="49"/>
      <c r="O1262" s="54" t="s">
        <v>710</v>
      </c>
      <c r="P1262" s="54" t="s">
        <v>200</v>
      </c>
      <c r="Q1262" s="49" t="s">
        <v>201</v>
      </c>
      <c r="R1262" s="49" t="s">
        <v>217</v>
      </c>
    </row>
    <row r="1263" spans="1:18">
      <c r="A1263" s="49">
        <v>125</v>
      </c>
      <c r="B1263" s="49" t="s">
        <v>435</v>
      </c>
      <c r="C1263" s="49" t="s">
        <v>499</v>
      </c>
      <c r="D1263" s="50" t="s">
        <v>500</v>
      </c>
      <c r="E1263" s="51" t="s">
        <v>231</v>
      </c>
      <c r="F1263" s="55" t="s">
        <v>501</v>
      </c>
      <c r="G1263" s="52" t="s">
        <v>604</v>
      </c>
      <c r="H1263" s="52" t="s">
        <v>1012</v>
      </c>
      <c r="I1263" s="53" t="s">
        <v>276</v>
      </c>
      <c r="J1263" s="53" t="s">
        <v>406</v>
      </c>
      <c r="K1263" s="49" t="s">
        <v>194</v>
      </c>
      <c r="L1263" s="49" t="s">
        <v>200</v>
      </c>
      <c r="M1263" s="49" t="s">
        <v>200</v>
      </c>
      <c r="N1263" s="49" t="s">
        <v>237</v>
      </c>
      <c r="O1263" s="49" t="s">
        <v>504</v>
      </c>
      <c r="P1263" s="54" t="s">
        <v>200</v>
      </c>
      <c r="Q1263" s="49" t="s">
        <v>201</v>
      </c>
      <c r="R1263" s="49" t="s">
        <v>217</v>
      </c>
    </row>
    <row r="1264" spans="1:18">
      <c r="A1264" s="49">
        <v>126</v>
      </c>
      <c r="B1264" s="49" t="s">
        <v>435</v>
      </c>
      <c r="C1264" s="49" t="s">
        <v>499</v>
      </c>
      <c r="D1264" s="50" t="s">
        <v>500</v>
      </c>
      <c r="E1264" s="51" t="s">
        <v>231</v>
      </c>
      <c r="F1264" s="55" t="s">
        <v>501</v>
      </c>
      <c r="G1264" s="52" t="s">
        <v>515</v>
      </c>
      <c r="H1264" s="52" t="s">
        <v>1012</v>
      </c>
      <c r="I1264" s="53" t="s">
        <v>276</v>
      </c>
      <c r="J1264" s="53" t="s">
        <v>651</v>
      </c>
      <c r="K1264" s="54" t="s">
        <v>236</v>
      </c>
      <c r="L1264" s="49" t="s">
        <v>200</v>
      </c>
      <c r="M1264" s="49" t="s">
        <v>200</v>
      </c>
      <c r="N1264" s="49" t="s">
        <v>237</v>
      </c>
      <c r="O1264" s="49" t="s">
        <v>504</v>
      </c>
      <c r="P1264" s="54" t="s">
        <v>200</v>
      </c>
      <c r="Q1264" s="49" t="s">
        <v>201</v>
      </c>
      <c r="R1264" s="49" t="s">
        <v>217</v>
      </c>
    </row>
    <row r="1265" spans="1:18">
      <c r="A1265" s="49">
        <v>127</v>
      </c>
      <c r="B1265" s="49" t="s">
        <v>435</v>
      </c>
      <c r="C1265" s="49" t="s">
        <v>509</v>
      </c>
      <c r="D1265" s="50" t="s">
        <v>510</v>
      </c>
      <c r="E1265" s="51" t="s">
        <v>231</v>
      </c>
      <c r="F1265" s="55" t="s">
        <v>511</v>
      </c>
      <c r="G1265" s="52" t="s">
        <v>542</v>
      </c>
      <c r="H1265" s="52" t="s">
        <v>1012</v>
      </c>
      <c r="I1265" s="53" t="s">
        <v>276</v>
      </c>
      <c r="J1265" s="53" t="s">
        <v>533</v>
      </c>
      <c r="K1265" s="49" t="s">
        <v>236</v>
      </c>
      <c r="L1265" s="49" t="s">
        <v>200</v>
      </c>
      <c r="M1265" s="49" t="s">
        <v>200</v>
      </c>
      <c r="N1265" s="49" t="s">
        <v>440</v>
      </c>
      <c r="O1265" s="49" t="s">
        <v>514</v>
      </c>
      <c r="P1265" s="54" t="s">
        <v>200</v>
      </c>
      <c r="Q1265" s="49" t="s">
        <v>201</v>
      </c>
      <c r="R1265" s="49" t="s">
        <v>217</v>
      </c>
    </row>
    <row r="1266" spans="1:18">
      <c r="A1266" s="49">
        <v>128</v>
      </c>
      <c r="B1266" s="49" t="s">
        <v>435</v>
      </c>
      <c r="C1266" s="49" t="s">
        <v>436</v>
      </c>
      <c r="D1266" s="50" t="s">
        <v>437</v>
      </c>
      <c r="E1266" s="51" t="s">
        <v>231</v>
      </c>
      <c r="F1266" s="55" t="s">
        <v>438</v>
      </c>
      <c r="G1266" s="52" t="s">
        <v>507</v>
      </c>
      <c r="H1266" s="52" t="s">
        <v>1012</v>
      </c>
      <c r="I1266" s="53" t="s">
        <v>367</v>
      </c>
      <c r="J1266" s="53" t="s">
        <v>882</v>
      </c>
      <c r="K1266" s="49" t="s">
        <v>245</v>
      </c>
      <c r="L1266" s="49" t="s">
        <v>200</v>
      </c>
      <c r="M1266" s="49" t="s">
        <v>200</v>
      </c>
      <c r="N1266" s="49" t="s">
        <v>440</v>
      </c>
      <c r="O1266" s="49" t="s">
        <v>441</v>
      </c>
      <c r="P1266" s="54" t="s">
        <v>200</v>
      </c>
      <c r="Q1266" s="49" t="s">
        <v>228</v>
      </c>
      <c r="R1266" s="54" t="s">
        <v>200</v>
      </c>
    </row>
    <row r="1267" spans="1:18">
      <c r="A1267" s="49">
        <v>129</v>
      </c>
      <c r="B1267" s="49" t="s">
        <v>435</v>
      </c>
      <c r="C1267" s="49" t="s">
        <v>499</v>
      </c>
      <c r="D1267" s="50" t="s">
        <v>500</v>
      </c>
      <c r="E1267" s="51" t="s">
        <v>231</v>
      </c>
      <c r="F1267" s="55" t="s">
        <v>501</v>
      </c>
      <c r="G1267" s="52" t="s">
        <v>604</v>
      </c>
      <c r="H1267" s="52" t="s">
        <v>1012</v>
      </c>
      <c r="I1267" s="53" t="s">
        <v>367</v>
      </c>
      <c r="J1267" s="53" t="s">
        <v>1014</v>
      </c>
      <c r="K1267" s="49" t="s">
        <v>236</v>
      </c>
      <c r="L1267" s="49" t="s">
        <v>200</v>
      </c>
      <c r="M1267" s="49" t="s">
        <v>200</v>
      </c>
      <c r="N1267" s="49" t="s">
        <v>237</v>
      </c>
      <c r="O1267" s="49" t="s">
        <v>504</v>
      </c>
      <c r="P1267" s="54" t="s">
        <v>200</v>
      </c>
      <c r="Q1267" s="49" t="s">
        <v>201</v>
      </c>
      <c r="R1267" s="49" t="s">
        <v>217</v>
      </c>
    </row>
    <row r="1268" spans="1:18">
      <c r="A1268" s="49">
        <v>130</v>
      </c>
      <c r="B1268" s="49" t="s">
        <v>435</v>
      </c>
      <c r="C1268" s="49" t="s">
        <v>445</v>
      </c>
      <c r="D1268" s="50" t="s">
        <v>446</v>
      </c>
      <c r="E1268" s="51" t="s">
        <v>231</v>
      </c>
      <c r="F1268" s="55" t="s">
        <v>447</v>
      </c>
      <c r="G1268" s="52" t="s">
        <v>527</v>
      </c>
      <c r="H1268" s="52" t="s">
        <v>1012</v>
      </c>
      <c r="I1268" s="53" t="s">
        <v>300</v>
      </c>
      <c r="J1268" s="53" t="s">
        <v>575</v>
      </c>
      <c r="K1268" s="49" t="s">
        <v>196</v>
      </c>
      <c r="L1268" s="49" t="s">
        <v>200</v>
      </c>
      <c r="M1268" s="49" t="s">
        <v>200</v>
      </c>
      <c r="N1268" s="49"/>
      <c r="O1268" s="54" t="s">
        <v>710</v>
      </c>
      <c r="P1268" s="54" t="s">
        <v>200</v>
      </c>
      <c r="Q1268" s="49" t="s">
        <v>228</v>
      </c>
      <c r="R1268" s="54" t="s">
        <v>200</v>
      </c>
    </row>
    <row r="1269" spans="1:18">
      <c r="A1269" s="49">
        <v>131</v>
      </c>
      <c r="B1269" s="49" t="s">
        <v>435</v>
      </c>
      <c r="C1269" s="49" t="s">
        <v>436</v>
      </c>
      <c r="D1269" s="50" t="s">
        <v>437</v>
      </c>
      <c r="E1269" s="51" t="s">
        <v>231</v>
      </c>
      <c r="F1269" s="55" t="s">
        <v>438</v>
      </c>
      <c r="G1269" s="52" t="s">
        <v>507</v>
      </c>
      <c r="H1269" s="52" t="s">
        <v>1012</v>
      </c>
      <c r="I1269" s="53" t="s">
        <v>300</v>
      </c>
      <c r="J1269" s="53" t="s">
        <v>585</v>
      </c>
      <c r="K1269" s="49" t="s">
        <v>295</v>
      </c>
      <c r="L1269" s="49" t="s">
        <v>200</v>
      </c>
      <c r="M1269" s="49" t="s">
        <v>200</v>
      </c>
      <c r="N1269" s="49" t="s">
        <v>440</v>
      </c>
      <c r="O1269" s="49" t="s">
        <v>441</v>
      </c>
      <c r="P1269" s="54" t="s">
        <v>200</v>
      </c>
      <c r="Q1269" s="49" t="s">
        <v>228</v>
      </c>
      <c r="R1269" s="54" t="s">
        <v>200</v>
      </c>
    </row>
    <row r="1270" spans="1:18">
      <c r="A1270" s="49">
        <v>132</v>
      </c>
      <c r="B1270" s="49" t="s">
        <v>435</v>
      </c>
      <c r="C1270" s="49" t="s">
        <v>436</v>
      </c>
      <c r="D1270" s="50" t="s">
        <v>437</v>
      </c>
      <c r="E1270" s="51" t="s">
        <v>231</v>
      </c>
      <c r="F1270" s="55" t="s">
        <v>438</v>
      </c>
      <c r="G1270" s="52" t="s">
        <v>439</v>
      </c>
      <c r="H1270" s="52" t="s">
        <v>1012</v>
      </c>
      <c r="I1270" s="53" t="s">
        <v>245</v>
      </c>
      <c r="J1270" s="53" t="s">
        <v>516</v>
      </c>
      <c r="K1270" s="49" t="s">
        <v>315</v>
      </c>
      <c r="L1270" s="49" t="s">
        <v>200</v>
      </c>
      <c r="M1270" s="49" t="s">
        <v>200</v>
      </c>
      <c r="N1270" s="49" t="s">
        <v>440</v>
      </c>
      <c r="O1270" s="49" t="s">
        <v>441</v>
      </c>
      <c r="P1270" s="54" t="s">
        <v>200</v>
      </c>
      <c r="Q1270" s="49" t="s">
        <v>201</v>
      </c>
      <c r="R1270" s="49" t="s">
        <v>217</v>
      </c>
    </row>
    <row r="1271" spans="1:18">
      <c r="A1271" s="49">
        <v>133</v>
      </c>
      <c r="B1271" s="49" t="s">
        <v>435</v>
      </c>
      <c r="C1271" s="49" t="s">
        <v>467</v>
      </c>
      <c r="D1271" s="50" t="s">
        <v>459</v>
      </c>
      <c r="E1271" s="51" t="s">
        <v>280</v>
      </c>
      <c r="F1271" s="55" t="s">
        <v>468</v>
      </c>
      <c r="G1271" s="52" t="s">
        <v>654</v>
      </c>
      <c r="H1271" s="52" t="s">
        <v>1012</v>
      </c>
      <c r="I1271" s="53" t="s">
        <v>245</v>
      </c>
      <c r="J1271" s="53" t="s">
        <v>516</v>
      </c>
      <c r="K1271" s="54" t="s">
        <v>295</v>
      </c>
      <c r="L1271" s="49" t="s">
        <v>200</v>
      </c>
      <c r="M1271" s="49" t="s">
        <v>200</v>
      </c>
      <c r="N1271" s="49" t="s">
        <v>456</v>
      </c>
      <c r="O1271" s="49" t="s">
        <v>470</v>
      </c>
      <c r="P1271" s="54" t="s">
        <v>200</v>
      </c>
      <c r="Q1271" s="49" t="s">
        <v>201</v>
      </c>
      <c r="R1271" s="49" t="s">
        <v>217</v>
      </c>
    </row>
    <row r="1272" spans="1:18">
      <c r="A1272" s="49">
        <v>134</v>
      </c>
      <c r="B1272" s="49" t="s">
        <v>435</v>
      </c>
      <c r="C1272" s="49" t="s">
        <v>509</v>
      </c>
      <c r="D1272" s="50" t="s">
        <v>510</v>
      </c>
      <c r="E1272" s="51" t="s">
        <v>231</v>
      </c>
      <c r="F1272" s="55" t="s">
        <v>511</v>
      </c>
      <c r="G1272" s="52" t="s">
        <v>578</v>
      </c>
      <c r="H1272" s="52" t="s">
        <v>1012</v>
      </c>
      <c r="I1272" s="53" t="s">
        <v>245</v>
      </c>
      <c r="J1272" s="53" t="s">
        <v>301</v>
      </c>
      <c r="K1272" s="49" t="s">
        <v>245</v>
      </c>
      <c r="L1272" s="49" t="s">
        <v>200</v>
      </c>
      <c r="M1272" s="49" t="s">
        <v>200</v>
      </c>
      <c r="N1272" s="49" t="s">
        <v>440</v>
      </c>
      <c r="O1272" s="49" t="s">
        <v>514</v>
      </c>
      <c r="P1272" s="54" t="s">
        <v>200</v>
      </c>
      <c r="Q1272" s="49" t="s">
        <v>201</v>
      </c>
      <c r="R1272" s="49" t="s">
        <v>217</v>
      </c>
    </row>
    <row r="1273" spans="1:18">
      <c r="A1273" s="49">
        <v>135</v>
      </c>
      <c r="B1273" s="49" t="s">
        <v>435</v>
      </c>
      <c r="C1273" s="49" t="s">
        <v>445</v>
      </c>
      <c r="D1273" s="50" t="s">
        <v>446</v>
      </c>
      <c r="E1273" s="51" t="s">
        <v>231</v>
      </c>
      <c r="F1273" s="55" t="s">
        <v>447</v>
      </c>
      <c r="G1273" s="52" t="s">
        <v>1015</v>
      </c>
      <c r="H1273" s="52" t="s">
        <v>1012</v>
      </c>
      <c r="I1273" s="53" t="s">
        <v>194</v>
      </c>
      <c r="J1273" s="53" t="s">
        <v>638</v>
      </c>
      <c r="K1273" s="54" t="s">
        <v>236</v>
      </c>
      <c r="L1273" s="49" t="s">
        <v>200</v>
      </c>
      <c r="M1273" s="49" t="s">
        <v>200</v>
      </c>
      <c r="N1273" s="49"/>
      <c r="O1273" s="54" t="s">
        <v>710</v>
      </c>
      <c r="P1273" s="54" t="s">
        <v>200</v>
      </c>
      <c r="Q1273" s="49" t="s">
        <v>201</v>
      </c>
      <c r="R1273" s="49" t="s">
        <v>217</v>
      </c>
    </row>
    <row r="1274" spans="1:18">
      <c r="A1274" s="49">
        <v>136</v>
      </c>
      <c r="B1274" s="49" t="s">
        <v>435</v>
      </c>
      <c r="C1274" s="49" t="s">
        <v>445</v>
      </c>
      <c r="D1274" s="50" t="s">
        <v>446</v>
      </c>
      <c r="E1274" s="51" t="s">
        <v>231</v>
      </c>
      <c r="F1274" s="55" t="s">
        <v>447</v>
      </c>
      <c r="G1274" s="52" t="s">
        <v>527</v>
      </c>
      <c r="H1274" s="52" t="s">
        <v>1012</v>
      </c>
      <c r="I1274" s="53" t="s">
        <v>194</v>
      </c>
      <c r="J1274" s="53" t="s">
        <v>301</v>
      </c>
      <c r="K1274" s="49" t="s">
        <v>196</v>
      </c>
      <c r="L1274" s="49" t="s">
        <v>200</v>
      </c>
      <c r="M1274" s="49" t="s">
        <v>200</v>
      </c>
      <c r="N1274" s="49"/>
      <c r="O1274" s="54" t="s">
        <v>710</v>
      </c>
      <c r="P1274" s="54" t="s">
        <v>200</v>
      </c>
      <c r="Q1274" s="49" t="s">
        <v>228</v>
      </c>
      <c r="R1274" s="54" t="s">
        <v>200</v>
      </c>
    </row>
    <row r="1275" spans="1:18">
      <c r="A1275" s="49">
        <v>137</v>
      </c>
      <c r="B1275" s="49" t="s">
        <v>435</v>
      </c>
      <c r="C1275" s="49" t="s">
        <v>509</v>
      </c>
      <c r="D1275" s="50" t="s">
        <v>510</v>
      </c>
      <c r="E1275" s="51" t="s">
        <v>231</v>
      </c>
      <c r="F1275" s="55" t="s">
        <v>511</v>
      </c>
      <c r="G1275" s="52" t="s">
        <v>532</v>
      </c>
      <c r="H1275" s="52" t="s">
        <v>1012</v>
      </c>
      <c r="I1275" s="53" t="s">
        <v>353</v>
      </c>
      <c r="J1275" s="53" t="s">
        <v>371</v>
      </c>
      <c r="K1275" s="49" t="s">
        <v>213</v>
      </c>
      <c r="L1275" s="49" t="s">
        <v>200</v>
      </c>
      <c r="M1275" s="49" t="s">
        <v>200</v>
      </c>
      <c r="N1275" s="49" t="s">
        <v>440</v>
      </c>
      <c r="O1275" s="49" t="s">
        <v>514</v>
      </c>
      <c r="P1275" s="54" t="s">
        <v>200</v>
      </c>
      <c r="Q1275" s="49" t="s">
        <v>201</v>
      </c>
      <c r="R1275" s="49" t="s">
        <v>217</v>
      </c>
    </row>
    <row r="1276" spans="1:18">
      <c r="A1276" s="49">
        <v>138</v>
      </c>
      <c r="B1276" s="49" t="s">
        <v>435</v>
      </c>
      <c r="C1276" s="49" t="s">
        <v>436</v>
      </c>
      <c r="D1276" s="50" t="s">
        <v>437</v>
      </c>
      <c r="E1276" s="51" t="s">
        <v>231</v>
      </c>
      <c r="F1276" s="55" t="s">
        <v>438</v>
      </c>
      <c r="G1276" s="52" t="s">
        <v>442</v>
      </c>
      <c r="H1276" s="52" t="s">
        <v>1012</v>
      </c>
      <c r="I1276" s="53" t="s">
        <v>331</v>
      </c>
      <c r="J1276" s="53" t="s">
        <v>388</v>
      </c>
      <c r="K1276" s="49" t="s">
        <v>315</v>
      </c>
      <c r="L1276" s="49" t="s">
        <v>200</v>
      </c>
      <c r="M1276" s="49" t="s">
        <v>200</v>
      </c>
      <c r="N1276" s="49" t="s">
        <v>440</v>
      </c>
      <c r="O1276" s="49" t="s">
        <v>441</v>
      </c>
      <c r="P1276" s="54" t="s">
        <v>200</v>
      </c>
      <c r="Q1276" s="49" t="s">
        <v>201</v>
      </c>
      <c r="R1276" s="49" t="s">
        <v>217</v>
      </c>
    </row>
    <row r="1277" spans="1:18">
      <c r="A1277" s="49">
        <v>139</v>
      </c>
      <c r="B1277" s="49" t="s">
        <v>435</v>
      </c>
      <c r="C1277" s="49" t="s">
        <v>445</v>
      </c>
      <c r="D1277" s="50" t="s">
        <v>446</v>
      </c>
      <c r="E1277" s="51" t="s">
        <v>231</v>
      </c>
      <c r="F1277" s="55" t="s">
        <v>447</v>
      </c>
      <c r="G1277" s="52" t="s">
        <v>715</v>
      </c>
      <c r="H1277" s="52" t="s">
        <v>1012</v>
      </c>
      <c r="I1277" s="53" t="s">
        <v>331</v>
      </c>
      <c r="J1277" s="53" t="s">
        <v>623</v>
      </c>
      <c r="K1277" s="49" t="s">
        <v>367</v>
      </c>
      <c r="L1277" s="49" t="s">
        <v>200</v>
      </c>
      <c r="M1277" s="49" t="s">
        <v>200</v>
      </c>
      <c r="N1277" s="49"/>
      <c r="O1277" s="54" t="s">
        <v>710</v>
      </c>
      <c r="P1277" s="54" t="s">
        <v>200</v>
      </c>
      <c r="Q1277" s="49" t="s">
        <v>201</v>
      </c>
      <c r="R1277" s="49" t="s">
        <v>217</v>
      </c>
    </row>
    <row r="1278" spans="1:18">
      <c r="A1278" s="49">
        <v>140</v>
      </c>
      <c r="B1278" s="49" t="s">
        <v>435</v>
      </c>
      <c r="C1278" s="49" t="s">
        <v>499</v>
      </c>
      <c r="D1278" s="50" t="s">
        <v>500</v>
      </c>
      <c r="E1278" s="51" t="s">
        <v>231</v>
      </c>
      <c r="F1278" s="55" t="s">
        <v>501</v>
      </c>
      <c r="G1278" s="52" t="s">
        <v>515</v>
      </c>
      <c r="H1278" s="52" t="s">
        <v>1012</v>
      </c>
      <c r="I1278" s="53" t="s">
        <v>267</v>
      </c>
      <c r="J1278" s="53" t="s">
        <v>753</v>
      </c>
      <c r="K1278" s="49" t="s">
        <v>257</v>
      </c>
      <c r="L1278" s="49" t="s">
        <v>200</v>
      </c>
      <c r="M1278" s="49" t="s">
        <v>200</v>
      </c>
      <c r="N1278" s="49" t="s">
        <v>237</v>
      </c>
      <c r="O1278" s="49" t="s">
        <v>504</v>
      </c>
      <c r="P1278" s="54" t="s">
        <v>200</v>
      </c>
      <c r="Q1278" s="49" t="s">
        <v>201</v>
      </c>
      <c r="R1278" s="49" t="s">
        <v>217</v>
      </c>
    </row>
    <row r="1279" spans="1:18">
      <c r="A1279" s="49">
        <v>141</v>
      </c>
      <c r="B1279" s="49" t="s">
        <v>435</v>
      </c>
      <c r="C1279" s="49" t="s">
        <v>445</v>
      </c>
      <c r="D1279" s="50" t="s">
        <v>446</v>
      </c>
      <c r="E1279" s="51" t="s">
        <v>231</v>
      </c>
      <c r="F1279" s="55" t="s">
        <v>447</v>
      </c>
      <c r="G1279" s="52" t="s">
        <v>527</v>
      </c>
      <c r="H1279" s="52" t="s">
        <v>1012</v>
      </c>
      <c r="I1279" s="53" t="s">
        <v>270</v>
      </c>
      <c r="J1279" s="53" t="s">
        <v>212</v>
      </c>
      <c r="K1279" s="49" t="s">
        <v>367</v>
      </c>
      <c r="L1279" s="49" t="s">
        <v>200</v>
      </c>
      <c r="M1279" s="49" t="s">
        <v>200</v>
      </c>
      <c r="N1279" s="49"/>
      <c r="O1279" s="54" t="s">
        <v>710</v>
      </c>
      <c r="P1279" s="54" t="s">
        <v>200</v>
      </c>
      <c r="Q1279" s="49" t="s">
        <v>201</v>
      </c>
      <c r="R1279" s="49" t="s">
        <v>217</v>
      </c>
    </row>
    <row r="1280" spans="1:18">
      <c r="A1280" s="49">
        <v>142</v>
      </c>
      <c r="B1280" s="49" t="s">
        <v>435</v>
      </c>
      <c r="C1280" s="49" t="s">
        <v>467</v>
      </c>
      <c r="D1280" s="50" t="s">
        <v>459</v>
      </c>
      <c r="E1280" s="51" t="s">
        <v>280</v>
      </c>
      <c r="F1280" s="55" t="s">
        <v>468</v>
      </c>
      <c r="G1280" s="52" t="s">
        <v>654</v>
      </c>
      <c r="H1280" s="52" t="s">
        <v>1012</v>
      </c>
      <c r="I1280" s="53" t="s">
        <v>544</v>
      </c>
      <c r="J1280" s="53" t="s">
        <v>301</v>
      </c>
      <c r="K1280" s="49" t="s">
        <v>367</v>
      </c>
      <c r="L1280" s="49" t="s">
        <v>200</v>
      </c>
      <c r="M1280" s="49" t="s">
        <v>200</v>
      </c>
      <c r="N1280" s="49" t="s">
        <v>456</v>
      </c>
      <c r="O1280" s="49" t="s">
        <v>470</v>
      </c>
      <c r="P1280" s="54" t="s">
        <v>200</v>
      </c>
      <c r="Q1280" s="49" t="s">
        <v>201</v>
      </c>
      <c r="R1280" s="49" t="s">
        <v>217</v>
      </c>
    </row>
    <row r="1281" spans="1:18">
      <c r="A1281" s="49">
        <v>143</v>
      </c>
      <c r="B1281" s="49" t="s">
        <v>435</v>
      </c>
      <c r="C1281" s="49" t="s">
        <v>451</v>
      </c>
      <c r="D1281" s="50" t="s">
        <v>452</v>
      </c>
      <c r="E1281" s="51" t="s">
        <v>280</v>
      </c>
      <c r="F1281" s="55" t="s">
        <v>453</v>
      </c>
      <c r="G1281" s="52" t="s">
        <v>454</v>
      </c>
      <c r="H1281" s="52" t="s">
        <v>1012</v>
      </c>
      <c r="I1281" s="53" t="s">
        <v>289</v>
      </c>
      <c r="J1281" s="53" t="s">
        <v>466</v>
      </c>
      <c r="K1281" s="49" t="s">
        <v>367</v>
      </c>
      <c r="L1281" s="49" t="s">
        <v>200</v>
      </c>
      <c r="M1281" s="49" t="s">
        <v>200</v>
      </c>
      <c r="N1281" s="49" t="s">
        <v>456</v>
      </c>
      <c r="O1281" s="49" t="s">
        <v>457</v>
      </c>
      <c r="P1281" s="54" t="s">
        <v>200</v>
      </c>
      <c r="Q1281" s="49" t="s">
        <v>201</v>
      </c>
      <c r="R1281" s="49" t="s">
        <v>217</v>
      </c>
    </row>
    <row r="1282" spans="1:18">
      <c r="A1282" s="49">
        <v>144</v>
      </c>
      <c r="B1282" s="49" t="s">
        <v>435</v>
      </c>
      <c r="C1282" s="49" t="s">
        <v>445</v>
      </c>
      <c r="D1282" s="50" t="s">
        <v>446</v>
      </c>
      <c r="E1282" s="51" t="s">
        <v>231</v>
      </c>
      <c r="F1282" s="55" t="s">
        <v>447</v>
      </c>
      <c r="G1282" s="52" t="s">
        <v>622</v>
      </c>
      <c r="H1282" s="52" t="s">
        <v>1012</v>
      </c>
      <c r="I1282" s="53" t="s">
        <v>289</v>
      </c>
      <c r="J1282" s="53" t="s">
        <v>641</v>
      </c>
      <c r="K1282" s="49" t="s">
        <v>295</v>
      </c>
      <c r="L1282" s="49" t="s">
        <v>200</v>
      </c>
      <c r="M1282" s="49" t="s">
        <v>200</v>
      </c>
      <c r="N1282" s="49"/>
      <c r="O1282" s="54" t="s">
        <v>710</v>
      </c>
      <c r="P1282" s="54" t="s">
        <v>200</v>
      </c>
      <c r="Q1282" s="49" t="s">
        <v>201</v>
      </c>
      <c r="R1282" s="49" t="s">
        <v>1016</v>
      </c>
    </row>
    <row r="1283" spans="1:18">
      <c r="A1283" s="49">
        <v>145</v>
      </c>
      <c r="B1283" s="49" t="s">
        <v>435</v>
      </c>
      <c r="C1283" s="49" t="s">
        <v>445</v>
      </c>
      <c r="D1283" s="50" t="s">
        <v>446</v>
      </c>
      <c r="E1283" s="51" t="s">
        <v>231</v>
      </c>
      <c r="F1283" s="55" t="s">
        <v>447</v>
      </c>
      <c r="G1283" s="52" t="s">
        <v>539</v>
      </c>
      <c r="H1283" s="52" t="s">
        <v>1017</v>
      </c>
      <c r="I1283" s="53" t="s">
        <v>274</v>
      </c>
      <c r="J1283" s="53" t="s">
        <v>616</v>
      </c>
      <c r="K1283" s="49" t="s">
        <v>245</v>
      </c>
      <c r="L1283" s="49" t="s">
        <v>200</v>
      </c>
      <c r="M1283" s="49" t="s">
        <v>200</v>
      </c>
      <c r="N1283" s="49"/>
      <c r="O1283" s="54" t="s">
        <v>710</v>
      </c>
      <c r="P1283" s="54" t="s">
        <v>200</v>
      </c>
      <c r="Q1283" s="49" t="s">
        <v>201</v>
      </c>
      <c r="R1283" s="49" t="s">
        <v>217</v>
      </c>
    </row>
    <row r="1284" spans="1:18">
      <c r="A1284" s="49">
        <v>146</v>
      </c>
      <c r="B1284" s="49" t="s">
        <v>435</v>
      </c>
      <c r="C1284" s="49" t="s">
        <v>509</v>
      </c>
      <c r="D1284" s="50" t="s">
        <v>510</v>
      </c>
      <c r="E1284" s="51" t="s">
        <v>231</v>
      </c>
      <c r="F1284" s="55" t="s">
        <v>511</v>
      </c>
      <c r="G1284" s="52" t="s">
        <v>532</v>
      </c>
      <c r="H1284" s="52" t="s">
        <v>1017</v>
      </c>
      <c r="I1284" s="53" t="s">
        <v>274</v>
      </c>
      <c r="J1284" s="53" t="s">
        <v>939</v>
      </c>
      <c r="K1284" s="49" t="s">
        <v>367</v>
      </c>
      <c r="L1284" s="49" t="s">
        <v>200</v>
      </c>
      <c r="M1284" s="49" t="s">
        <v>200</v>
      </c>
      <c r="N1284" s="49" t="s">
        <v>440</v>
      </c>
      <c r="O1284" s="49" t="s">
        <v>514</v>
      </c>
      <c r="P1284" s="54" t="s">
        <v>200</v>
      </c>
      <c r="Q1284" s="49" t="s">
        <v>201</v>
      </c>
      <c r="R1284" s="49" t="s">
        <v>217</v>
      </c>
    </row>
    <row r="1285" spans="1:18">
      <c r="A1285" s="49">
        <v>147</v>
      </c>
      <c r="B1285" s="49" t="s">
        <v>435</v>
      </c>
      <c r="C1285" s="49" t="s">
        <v>445</v>
      </c>
      <c r="D1285" s="50" t="s">
        <v>446</v>
      </c>
      <c r="E1285" s="51" t="s">
        <v>231</v>
      </c>
      <c r="F1285" s="55" t="s">
        <v>447</v>
      </c>
      <c r="G1285" s="52" t="s">
        <v>632</v>
      </c>
      <c r="H1285" s="52" t="s">
        <v>1017</v>
      </c>
      <c r="I1285" s="53" t="s">
        <v>339</v>
      </c>
      <c r="J1285" s="53" t="s">
        <v>623</v>
      </c>
      <c r="K1285" s="49" t="s">
        <v>315</v>
      </c>
      <c r="L1285" s="49" t="s">
        <v>200</v>
      </c>
      <c r="M1285" s="49" t="s">
        <v>200</v>
      </c>
      <c r="N1285" s="49"/>
      <c r="O1285" s="54" t="s">
        <v>710</v>
      </c>
      <c r="P1285" s="54" t="s">
        <v>200</v>
      </c>
      <c r="Q1285" s="49" t="s">
        <v>201</v>
      </c>
      <c r="R1285" s="49" t="s">
        <v>217</v>
      </c>
    </row>
    <row r="1286" spans="1:18">
      <c r="A1286" s="49">
        <v>148</v>
      </c>
      <c r="B1286" s="49" t="s">
        <v>435</v>
      </c>
      <c r="C1286" s="49" t="s">
        <v>509</v>
      </c>
      <c r="D1286" s="50" t="s">
        <v>510</v>
      </c>
      <c r="E1286" s="51" t="s">
        <v>231</v>
      </c>
      <c r="F1286" s="55" t="s">
        <v>511</v>
      </c>
      <c r="G1286" s="52" t="s">
        <v>532</v>
      </c>
      <c r="H1286" s="52" t="s">
        <v>1017</v>
      </c>
      <c r="I1286" s="53" t="s">
        <v>357</v>
      </c>
      <c r="J1286" s="53" t="s">
        <v>1018</v>
      </c>
      <c r="K1286" s="49" t="s">
        <v>300</v>
      </c>
      <c r="L1286" s="49" t="s">
        <v>200</v>
      </c>
      <c r="M1286" s="49" t="s">
        <v>200</v>
      </c>
      <c r="N1286" s="49" t="s">
        <v>440</v>
      </c>
      <c r="O1286" s="49" t="s">
        <v>514</v>
      </c>
      <c r="P1286" s="54" t="s">
        <v>200</v>
      </c>
      <c r="Q1286" s="49" t="s">
        <v>201</v>
      </c>
      <c r="R1286" s="49" t="s">
        <v>217</v>
      </c>
    </row>
    <row r="1287" spans="1:18">
      <c r="A1287" s="49">
        <v>149</v>
      </c>
      <c r="B1287" s="49" t="s">
        <v>435</v>
      </c>
      <c r="C1287" s="49" t="s">
        <v>509</v>
      </c>
      <c r="D1287" s="50" t="s">
        <v>510</v>
      </c>
      <c r="E1287" s="51" t="s">
        <v>231</v>
      </c>
      <c r="F1287" s="55" t="s">
        <v>511</v>
      </c>
      <c r="G1287" s="52" t="s">
        <v>532</v>
      </c>
      <c r="H1287" s="52" t="s">
        <v>1017</v>
      </c>
      <c r="I1287" s="53" t="s">
        <v>314</v>
      </c>
      <c r="J1287" s="53" t="s">
        <v>543</v>
      </c>
      <c r="K1287" s="49" t="s">
        <v>315</v>
      </c>
      <c r="L1287" s="49" t="s">
        <v>200</v>
      </c>
      <c r="M1287" s="49" t="s">
        <v>200</v>
      </c>
      <c r="N1287" s="49" t="s">
        <v>440</v>
      </c>
      <c r="O1287" s="49" t="s">
        <v>514</v>
      </c>
      <c r="P1287" s="54" t="s">
        <v>200</v>
      </c>
      <c r="Q1287" s="49" t="s">
        <v>201</v>
      </c>
      <c r="R1287" s="49" t="s">
        <v>217</v>
      </c>
    </row>
    <row r="1288" spans="1:18">
      <c r="A1288" s="49">
        <v>150</v>
      </c>
      <c r="B1288" s="49" t="s">
        <v>435</v>
      </c>
      <c r="C1288" s="49" t="s">
        <v>467</v>
      </c>
      <c r="D1288" s="50" t="s">
        <v>459</v>
      </c>
      <c r="E1288" s="51" t="s">
        <v>280</v>
      </c>
      <c r="F1288" s="55" t="s">
        <v>468</v>
      </c>
      <c r="G1288" s="52" t="s">
        <v>469</v>
      </c>
      <c r="H1288" s="52" t="s">
        <v>1017</v>
      </c>
      <c r="I1288" s="53" t="s">
        <v>234</v>
      </c>
      <c r="J1288" s="53" t="s">
        <v>834</v>
      </c>
      <c r="K1288" s="49" t="s">
        <v>295</v>
      </c>
      <c r="L1288" s="49" t="s">
        <v>200</v>
      </c>
      <c r="M1288" s="49" t="s">
        <v>200</v>
      </c>
      <c r="N1288" s="49" t="s">
        <v>456</v>
      </c>
      <c r="O1288" s="49" t="s">
        <v>470</v>
      </c>
      <c r="P1288" s="54" t="s">
        <v>200</v>
      </c>
      <c r="Q1288" s="49" t="s">
        <v>201</v>
      </c>
      <c r="R1288" s="49" t="s">
        <v>217</v>
      </c>
    </row>
    <row r="1289" spans="1:18">
      <c r="A1289" s="49">
        <v>151</v>
      </c>
      <c r="B1289" s="49" t="s">
        <v>435</v>
      </c>
      <c r="C1289" s="49" t="s">
        <v>499</v>
      </c>
      <c r="D1289" s="50" t="s">
        <v>500</v>
      </c>
      <c r="E1289" s="51" t="s">
        <v>231</v>
      </c>
      <c r="F1289" s="55" t="s">
        <v>501</v>
      </c>
      <c r="G1289" s="52" t="s">
        <v>1019</v>
      </c>
      <c r="H1289" s="52" t="s">
        <v>1017</v>
      </c>
      <c r="I1289" s="53" t="s">
        <v>348</v>
      </c>
      <c r="J1289" s="53" t="s">
        <v>581</v>
      </c>
      <c r="K1289" s="49" t="s">
        <v>367</v>
      </c>
      <c r="L1289" s="49" t="s">
        <v>200</v>
      </c>
      <c r="M1289" s="49" t="s">
        <v>200</v>
      </c>
      <c r="N1289" s="49" t="s">
        <v>237</v>
      </c>
      <c r="O1289" s="49" t="s">
        <v>504</v>
      </c>
      <c r="P1289" s="54" t="s">
        <v>1020</v>
      </c>
      <c r="Q1289" s="49" t="s">
        <v>201</v>
      </c>
      <c r="R1289" s="49" t="s">
        <v>217</v>
      </c>
    </row>
    <row r="1290" spans="1:18">
      <c r="A1290" s="49">
        <v>152</v>
      </c>
      <c r="B1290" s="49" t="s">
        <v>435</v>
      </c>
      <c r="C1290" s="49" t="s">
        <v>509</v>
      </c>
      <c r="D1290" s="50" t="s">
        <v>510</v>
      </c>
      <c r="E1290" s="51" t="s">
        <v>231</v>
      </c>
      <c r="F1290" s="55" t="s">
        <v>511</v>
      </c>
      <c r="G1290" s="52" t="s">
        <v>532</v>
      </c>
      <c r="H1290" s="52" t="s">
        <v>1017</v>
      </c>
      <c r="I1290" s="53" t="s">
        <v>348</v>
      </c>
      <c r="J1290" s="53" t="s">
        <v>685</v>
      </c>
      <c r="K1290" s="54" t="s">
        <v>300</v>
      </c>
      <c r="L1290" s="49" t="s">
        <v>200</v>
      </c>
      <c r="M1290" s="49" t="s">
        <v>200</v>
      </c>
      <c r="N1290" s="49" t="s">
        <v>440</v>
      </c>
      <c r="O1290" s="49" t="s">
        <v>514</v>
      </c>
      <c r="P1290" s="54" t="s">
        <v>200</v>
      </c>
      <c r="Q1290" s="49" t="s">
        <v>201</v>
      </c>
      <c r="R1290" s="49" t="s">
        <v>217</v>
      </c>
    </row>
    <row r="1291" spans="1:18">
      <c r="A1291" s="49">
        <v>153</v>
      </c>
      <c r="B1291" s="49" t="s">
        <v>435</v>
      </c>
      <c r="C1291" s="49" t="s">
        <v>499</v>
      </c>
      <c r="D1291" s="50" t="s">
        <v>500</v>
      </c>
      <c r="E1291" s="51" t="s">
        <v>231</v>
      </c>
      <c r="F1291" s="55" t="s">
        <v>501</v>
      </c>
      <c r="G1291" s="52" t="s">
        <v>515</v>
      </c>
      <c r="H1291" s="52" t="s">
        <v>1017</v>
      </c>
      <c r="I1291" s="53" t="s">
        <v>249</v>
      </c>
      <c r="J1291" s="53" t="s">
        <v>651</v>
      </c>
      <c r="K1291" s="49" t="s">
        <v>307</v>
      </c>
      <c r="L1291" s="49" t="s">
        <v>200</v>
      </c>
      <c r="M1291" s="49" t="s">
        <v>200</v>
      </c>
      <c r="N1291" s="49" t="s">
        <v>237</v>
      </c>
      <c r="O1291" s="49" t="s">
        <v>504</v>
      </c>
      <c r="P1291" s="54" t="s">
        <v>200</v>
      </c>
      <c r="Q1291" s="49" t="s">
        <v>201</v>
      </c>
      <c r="R1291" s="49" t="s">
        <v>217</v>
      </c>
    </row>
    <row r="1292" spans="1:18">
      <c r="A1292" s="49">
        <v>154</v>
      </c>
      <c r="B1292" s="49" t="s">
        <v>435</v>
      </c>
      <c r="C1292" s="49" t="s">
        <v>445</v>
      </c>
      <c r="D1292" s="50" t="s">
        <v>446</v>
      </c>
      <c r="E1292" s="51" t="s">
        <v>231</v>
      </c>
      <c r="F1292" s="55" t="s">
        <v>447</v>
      </c>
      <c r="G1292" s="52" t="s">
        <v>489</v>
      </c>
      <c r="H1292" s="52" t="s">
        <v>1017</v>
      </c>
      <c r="I1292" s="53" t="s">
        <v>249</v>
      </c>
      <c r="J1292" s="53" t="s">
        <v>638</v>
      </c>
      <c r="K1292" s="54" t="s">
        <v>257</v>
      </c>
      <c r="L1292" s="49" t="s">
        <v>200</v>
      </c>
      <c r="M1292" s="49" t="s">
        <v>200</v>
      </c>
      <c r="N1292" s="49"/>
      <c r="O1292" s="54" t="s">
        <v>710</v>
      </c>
      <c r="P1292" s="54" t="s">
        <v>200</v>
      </c>
      <c r="Q1292" s="49" t="s">
        <v>201</v>
      </c>
      <c r="R1292" s="49" t="s">
        <v>217</v>
      </c>
    </row>
    <row r="1293" spans="1:18">
      <c r="A1293" s="49">
        <v>155</v>
      </c>
      <c r="B1293" s="49" t="s">
        <v>435</v>
      </c>
      <c r="C1293" s="49" t="s">
        <v>445</v>
      </c>
      <c r="D1293" s="50" t="s">
        <v>446</v>
      </c>
      <c r="E1293" s="51" t="s">
        <v>231</v>
      </c>
      <c r="F1293" s="55" t="s">
        <v>447</v>
      </c>
      <c r="G1293" s="52" t="s">
        <v>517</v>
      </c>
      <c r="H1293" s="52" t="s">
        <v>1017</v>
      </c>
      <c r="I1293" s="53" t="s">
        <v>249</v>
      </c>
      <c r="J1293" s="53" t="s">
        <v>503</v>
      </c>
      <c r="K1293" s="49" t="s">
        <v>260</v>
      </c>
      <c r="L1293" s="49" t="s">
        <v>200</v>
      </c>
      <c r="M1293" s="49" t="s">
        <v>200</v>
      </c>
      <c r="N1293" s="49"/>
      <c r="O1293" s="54" t="s">
        <v>710</v>
      </c>
      <c r="P1293" s="54" t="s">
        <v>200</v>
      </c>
      <c r="Q1293" s="49" t="s">
        <v>201</v>
      </c>
      <c r="R1293" s="49" t="s">
        <v>217</v>
      </c>
    </row>
    <row r="1294" spans="1:18">
      <c r="A1294" s="49">
        <v>156</v>
      </c>
      <c r="B1294" s="49" t="s">
        <v>435</v>
      </c>
      <c r="C1294" s="49" t="s">
        <v>445</v>
      </c>
      <c r="D1294" s="50" t="s">
        <v>446</v>
      </c>
      <c r="E1294" s="51" t="s">
        <v>231</v>
      </c>
      <c r="F1294" s="55" t="s">
        <v>447</v>
      </c>
      <c r="G1294" s="52" t="s">
        <v>724</v>
      </c>
      <c r="H1294" s="52" t="s">
        <v>1017</v>
      </c>
      <c r="I1294" s="53" t="s">
        <v>204</v>
      </c>
      <c r="J1294" s="53" t="s">
        <v>543</v>
      </c>
      <c r="K1294" s="49" t="s">
        <v>245</v>
      </c>
      <c r="L1294" s="49" t="s">
        <v>200</v>
      </c>
      <c r="M1294" s="49" t="s">
        <v>200</v>
      </c>
      <c r="N1294" s="49"/>
      <c r="O1294" s="54" t="s">
        <v>710</v>
      </c>
      <c r="P1294" s="54" t="s">
        <v>200</v>
      </c>
      <c r="Q1294" s="49" t="s">
        <v>201</v>
      </c>
      <c r="R1294" s="49" t="s">
        <v>217</v>
      </c>
    </row>
    <row r="1295" spans="1:18">
      <c r="A1295" s="49">
        <v>157</v>
      </c>
      <c r="B1295" s="49" t="s">
        <v>435</v>
      </c>
      <c r="C1295" s="49" t="s">
        <v>445</v>
      </c>
      <c r="D1295" s="50" t="s">
        <v>446</v>
      </c>
      <c r="E1295" s="51" t="s">
        <v>231</v>
      </c>
      <c r="F1295" s="55" t="s">
        <v>447</v>
      </c>
      <c r="G1295" s="52" t="s">
        <v>931</v>
      </c>
      <c r="H1295" s="52" t="s">
        <v>1017</v>
      </c>
      <c r="I1295" s="53" t="s">
        <v>276</v>
      </c>
      <c r="J1295" s="53" t="s">
        <v>388</v>
      </c>
      <c r="K1295" s="49" t="s">
        <v>300</v>
      </c>
      <c r="L1295" s="49" t="s">
        <v>200</v>
      </c>
      <c r="M1295" s="49" t="s">
        <v>200</v>
      </c>
      <c r="N1295" s="49"/>
      <c r="O1295" s="54" t="s">
        <v>710</v>
      </c>
      <c r="P1295" s="54" t="s">
        <v>200</v>
      </c>
      <c r="Q1295" s="49" t="s">
        <v>228</v>
      </c>
      <c r="R1295" s="54" t="s">
        <v>200</v>
      </c>
    </row>
    <row r="1296" spans="1:18">
      <c r="A1296" s="49">
        <v>158</v>
      </c>
      <c r="B1296" s="49" t="s">
        <v>435</v>
      </c>
      <c r="C1296" s="49" t="s">
        <v>445</v>
      </c>
      <c r="D1296" s="50" t="s">
        <v>446</v>
      </c>
      <c r="E1296" s="51" t="s">
        <v>231</v>
      </c>
      <c r="F1296" s="55" t="s">
        <v>447</v>
      </c>
      <c r="G1296" s="52" t="s">
        <v>527</v>
      </c>
      <c r="H1296" s="52" t="s">
        <v>1017</v>
      </c>
      <c r="I1296" s="53" t="s">
        <v>276</v>
      </c>
      <c r="J1296" s="53" t="s">
        <v>301</v>
      </c>
      <c r="K1296" s="49" t="s">
        <v>213</v>
      </c>
      <c r="L1296" s="49" t="s">
        <v>200</v>
      </c>
      <c r="M1296" s="49" t="s">
        <v>200</v>
      </c>
      <c r="N1296" s="49"/>
      <c r="O1296" s="54" t="s">
        <v>710</v>
      </c>
      <c r="P1296" s="54" t="s">
        <v>200</v>
      </c>
      <c r="Q1296" s="49" t="s">
        <v>201</v>
      </c>
      <c r="R1296" s="49" t="s">
        <v>217</v>
      </c>
    </row>
    <row r="1297" spans="1:18">
      <c r="A1297" s="49">
        <v>159</v>
      </c>
      <c r="B1297" s="49" t="s">
        <v>435</v>
      </c>
      <c r="C1297" s="49" t="s">
        <v>445</v>
      </c>
      <c r="D1297" s="50" t="s">
        <v>446</v>
      </c>
      <c r="E1297" s="51" t="s">
        <v>231</v>
      </c>
      <c r="F1297" s="55" t="s">
        <v>447</v>
      </c>
      <c r="G1297" s="52" t="s">
        <v>632</v>
      </c>
      <c r="H1297" s="52" t="s">
        <v>1017</v>
      </c>
      <c r="I1297" s="53" t="s">
        <v>260</v>
      </c>
      <c r="J1297" s="53" t="s">
        <v>301</v>
      </c>
      <c r="K1297" s="49" t="s">
        <v>315</v>
      </c>
      <c r="L1297" s="49" t="s">
        <v>200</v>
      </c>
      <c r="M1297" s="49" t="s">
        <v>200</v>
      </c>
      <c r="N1297" s="49"/>
      <c r="O1297" s="54" t="s">
        <v>710</v>
      </c>
      <c r="P1297" s="54" t="s">
        <v>200</v>
      </c>
      <c r="Q1297" s="49" t="s">
        <v>201</v>
      </c>
      <c r="R1297" s="49" t="s">
        <v>217</v>
      </c>
    </row>
    <row r="1298" spans="1:18">
      <c r="A1298" s="49">
        <v>160</v>
      </c>
      <c r="B1298" s="49" t="s">
        <v>435</v>
      </c>
      <c r="C1298" s="49" t="s">
        <v>491</v>
      </c>
      <c r="D1298" s="50" t="s">
        <v>459</v>
      </c>
      <c r="E1298" s="51" t="s">
        <v>262</v>
      </c>
      <c r="F1298" s="55" t="s">
        <v>492</v>
      </c>
      <c r="G1298" s="52" t="s">
        <v>942</v>
      </c>
      <c r="H1298" s="52" t="s">
        <v>1017</v>
      </c>
      <c r="I1298" s="53" t="s">
        <v>260</v>
      </c>
      <c r="J1298" s="53" t="s">
        <v>695</v>
      </c>
      <c r="K1298" s="49" t="s">
        <v>295</v>
      </c>
      <c r="L1298" s="49" t="s">
        <v>200</v>
      </c>
      <c r="M1298" s="49" t="s">
        <v>200</v>
      </c>
      <c r="N1298" s="49" t="s">
        <v>477</v>
      </c>
      <c r="O1298" s="49" t="s">
        <v>495</v>
      </c>
      <c r="P1298" s="54" t="s">
        <v>200</v>
      </c>
      <c r="Q1298" s="49" t="s">
        <v>201</v>
      </c>
      <c r="R1298" s="49" t="s">
        <v>217</v>
      </c>
    </row>
    <row r="1299" spans="1:18">
      <c r="A1299" s="49">
        <v>161</v>
      </c>
      <c r="B1299" s="49" t="s">
        <v>435</v>
      </c>
      <c r="C1299" s="49" t="s">
        <v>467</v>
      </c>
      <c r="D1299" s="50" t="s">
        <v>459</v>
      </c>
      <c r="E1299" s="51" t="s">
        <v>280</v>
      </c>
      <c r="F1299" s="55" t="s">
        <v>468</v>
      </c>
      <c r="G1299" s="52" t="s">
        <v>469</v>
      </c>
      <c r="H1299" s="52" t="s">
        <v>1017</v>
      </c>
      <c r="I1299" s="53" t="s">
        <v>260</v>
      </c>
      <c r="J1299" s="53" t="s">
        <v>646</v>
      </c>
      <c r="K1299" s="49" t="s">
        <v>260</v>
      </c>
      <c r="L1299" s="49" t="s">
        <v>200</v>
      </c>
      <c r="M1299" s="49" t="s">
        <v>200</v>
      </c>
      <c r="N1299" s="49" t="s">
        <v>456</v>
      </c>
      <c r="O1299" s="49" t="s">
        <v>470</v>
      </c>
      <c r="P1299" s="54" t="s">
        <v>200</v>
      </c>
      <c r="Q1299" s="49" t="s">
        <v>201</v>
      </c>
      <c r="R1299" s="49" t="s">
        <v>217</v>
      </c>
    </row>
    <row r="1300" spans="1:18">
      <c r="A1300" s="49">
        <v>162</v>
      </c>
      <c r="B1300" s="49" t="s">
        <v>435</v>
      </c>
      <c r="C1300" s="49" t="s">
        <v>509</v>
      </c>
      <c r="D1300" s="50" t="s">
        <v>510</v>
      </c>
      <c r="E1300" s="51" t="s">
        <v>231</v>
      </c>
      <c r="F1300" s="55" t="s">
        <v>511</v>
      </c>
      <c r="G1300" s="52" t="s">
        <v>578</v>
      </c>
      <c r="H1300" s="52" t="s">
        <v>1017</v>
      </c>
      <c r="I1300" s="53" t="s">
        <v>194</v>
      </c>
      <c r="J1300" s="53" t="s">
        <v>555</v>
      </c>
      <c r="K1300" s="49" t="s">
        <v>307</v>
      </c>
      <c r="L1300" s="49" t="s">
        <v>200</v>
      </c>
      <c r="M1300" s="49" t="s">
        <v>200</v>
      </c>
      <c r="N1300" s="49" t="s">
        <v>440</v>
      </c>
      <c r="O1300" s="49" t="s">
        <v>514</v>
      </c>
      <c r="P1300" s="54" t="s">
        <v>200</v>
      </c>
      <c r="Q1300" s="49" t="s">
        <v>201</v>
      </c>
      <c r="R1300" s="49" t="s">
        <v>217</v>
      </c>
    </row>
    <row r="1301" spans="1:18">
      <c r="A1301" s="49">
        <v>163</v>
      </c>
      <c r="B1301" s="49" t="s">
        <v>435</v>
      </c>
      <c r="C1301" s="49" t="s">
        <v>436</v>
      </c>
      <c r="D1301" s="50" t="s">
        <v>437</v>
      </c>
      <c r="E1301" s="51" t="s">
        <v>231</v>
      </c>
      <c r="F1301" s="55" t="s">
        <v>438</v>
      </c>
      <c r="G1301" s="52" t="s">
        <v>748</v>
      </c>
      <c r="H1301" s="52" t="s">
        <v>1017</v>
      </c>
      <c r="I1301" s="53" t="s">
        <v>353</v>
      </c>
      <c r="J1301" s="53" t="s">
        <v>259</v>
      </c>
      <c r="K1301" s="49" t="s">
        <v>260</v>
      </c>
      <c r="L1301" s="49" t="s">
        <v>200</v>
      </c>
      <c r="M1301" s="49" t="s">
        <v>200</v>
      </c>
      <c r="N1301" s="49" t="s">
        <v>440</v>
      </c>
      <c r="O1301" s="49" t="s">
        <v>441</v>
      </c>
      <c r="P1301" s="54" t="s">
        <v>200</v>
      </c>
      <c r="Q1301" s="49" t="s">
        <v>228</v>
      </c>
      <c r="R1301" s="54" t="s">
        <v>200</v>
      </c>
    </row>
    <row r="1302" spans="1:18">
      <c r="A1302" s="49">
        <v>164</v>
      </c>
      <c r="B1302" s="49" t="s">
        <v>435</v>
      </c>
      <c r="C1302" s="49" t="s">
        <v>445</v>
      </c>
      <c r="D1302" s="50" t="s">
        <v>446</v>
      </c>
      <c r="E1302" s="51" t="s">
        <v>231</v>
      </c>
      <c r="F1302" s="55" t="s">
        <v>447</v>
      </c>
      <c r="G1302" s="52" t="s">
        <v>486</v>
      </c>
      <c r="H1302" s="52" t="s">
        <v>1017</v>
      </c>
      <c r="I1302" s="53" t="s">
        <v>267</v>
      </c>
      <c r="J1302" s="53" t="s">
        <v>597</v>
      </c>
      <c r="K1302" s="54" t="s">
        <v>196</v>
      </c>
      <c r="L1302" s="49" t="s">
        <v>200</v>
      </c>
      <c r="M1302" s="49" t="s">
        <v>200</v>
      </c>
      <c r="N1302" s="49"/>
      <c r="O1302" s="54" t="s">
        <v>710</v>
      </c>
      <c r="P1302" s="54" t="s">
        <v>200</v>
      </c>
      <c r="Q1302" s="49" t="s">
        <v>201</v>
      </c>
      <c r="R1302" s="49" t="s">
        <v>217</v>
      </c>
    </row>
    <row r="1303" spans="1:18">
      <c r="A1303" s="49">
        <v>165</v>
      </c>
      <c r="B1303" s="49" t="s">
        <v>435</v>
      </c>
      <c r="C1303" s="49" t="s">
        <v>458</v>
      </c>
      <c r="D1303" s="50" t="s">
        <v>459</v>
      </c>
      <c r="E1303" s="51" t="s">
        <v>208</v>
      </c>
      <c r="F1303" s="55" t="s">
        <v>460</v>
      </c>
      <c r="G1303" s="52" t="s">
        <v>684</v>
      </c>
      <c r="H1303" s="52" t="s">
        <v>1017</v>
      </c>
      <c r="I1303" s="53" t="s">
        <v>270</v>
      </c>
      <c r="J1303" s="53" t="s">
        <v>1021</v>
      </c>
      <c r="K1303" s="49" t="s">
        <v>295</v>
      </c>
      <c r="L1303" s="49" t="s">
        <v>200</v>
      </c>
      <c r="M1303" s="49" t="s">
        <v>200</v>
      </c>
      <c r="N1303" s="49" t="s">
        <v>463</v>
      </c>
      <c r="O1303" s="49" t="s">
        <v>464</v>
      </c>
      <c r="P1303" s="54" t="s">
        <v>200</v>
      </c>
      <c r="Q1303" s="49" t="s">
        <v>228</v>
      </c>
      <c r="R1303" s="54" t="s">
        <v>200</v>
      </c>
    </row>
    <row r="1304" spans="1:18">
      <c r="A1304" s="49">
        <v>166</v>
      </c>
      <c r="B1304" s="49" t="s">
        <v>435</v>
      </c>
      <c r="C1304" s="49" t="s">
        <v>445</v>
      </c>
      <c r="D1304" s="50" t="s">
        <v>446</v>
      </c>
      <c r="E1304" s="51" t="s">
        <v>231</v>
      </c>
      <c r="F1304" s="55" t="s">
        <v>447</v>
      </c>
      <c r="G1304" s="52" t="s">
        <v>632</v>
      </c>
      <c r="H1304" s="52" t="s">
        <v>1017</v>
      </c>
      <c r="I1304" s="53" t="s">
        <v>211</v>
      </c>
      <c r="J1304" s="53" t="s">
        <v>259</v>
      </c>
      <c r="K1304" s="49" t="s">
        <v>213</v>
      </c>
      <c r="L1304" s="49" t="s">
        <v>200</v>
      </c>
      <c r="M1304" s="49" t="s">
        <v>200</v>
      </c>
      <c r="N1304" s="49"/>
      <c r="O1304" s="54" t="s">
        <v>710</v>
      </c>
      <c r="P1304" s="54" t="s">
        <v>200</v>
      </c>
      <c r="Q1304" s="49" t="s">
        <v>201</v>
      </c>
      <c r="R1304" s="49" t="s">
        <v>217</v>
      </c>
    </row>
    <row r="1305" spans="1:18">
      <c r="A1305" s="49">
        <v>167</v>
      </c>
      <c r="B1305" s="49" t="s">
        <v>435</v>
      </c>
      <c r="C1305" s="49" t="s">
        <v>451</v>
      </c>
      <c r="D1305" s="50" t="s">
        <v>452</v>
      </c>
      <c r="E1305" s="51" t="s">
        <v>280</v>
      </c>
      <c r="F1305" s="55" t="s">
        <v>453</v>
      </c>
      <c r="G1305" s="52" t="s">
        <v>454</v>
      </c>
      <c r="H1305" s="52" t="s">
        <v>1022</v>
      </c>
      <c r="I1305" s="53" t="s">
        <v>314</v>
      </c>
      <c r="J1305" s="53" t="s">
        <v>639</v>
      </c>
      <c r="K1305" s="49" t="s">
        <v>383</v>
      </c>
      <c r="L1305" s="49" t="s">
        <v>200</v>
      </c>
      <c r="M1305" s="49" t="s">
        <v>200</v>
      </c>
      <c r="N1305" s="49" t="s">
        <v>456</v>
      </c>
      <c r="O1305" s="49" t="s">
        <v>457</v>
      </c>
      <c r="P1305" s="54" t="s">
        <v>200</v>
      </c>
      <c r="Q1305" s="49" t="s">
        <v>201</v>
      </c>
      <c r="R1305" s="49" t="s">
        <v>217</v>
      </c>
    </row>
    <row r="1306" spans="1:18">
      <c r="A1306" s="49">
        <v>168</v>
      </c>
      <c r="B1306" s="49" t="s">
        <v>435</v>
      </c>
      <c r="C1306" s="49" t="s">
        <v>509</v>
      </c>
      <c r="D1306" s="50" t="s">
        <v>510</v>
      </c>
      <c r="E1306" s="51" t="s">
        <v>231</v>
      </c>
      <c r="F1306" s="55" t="s">
        <v>511</v>
      </c>
      <c r="G1306" s="52" t="s">
        <v>532</v>
      </c>
      <c r="H1306" s="52" t="s">
        <v>1022</v>
      </c>
      <c r="I1306" s="53" t="s">
        <v>234</v>
      </c>
      <c r="J1306" s="53" t="s">
        <v>543</v>
      </c>
      <c r="K1306" s="49" t="s">
        <v>196</v>
      </c>
      <c r="L1306" s="49" t="s">
        <v>200</v>
      </c>
      <c r="M1306" s="49" t="s">
        <v>200</v>
      </c>
      <c r="N1306" s="49" t="s">
        <v>440</v>
      </c>
      <c r="O1306" s="49" t="s">
        <v>514</v>
      </c>
      <c r="P1306" s="54" t="s">
        <v>200</v>
      </c>
      <c r="Q1306" s="49" t="s">
        <v>201</v>
      </c>
      <c r="R1306" s="49" t="s">
        <v>217</v>
      </c>
    </row>
    <row r="1307" spans="1:18">
      <c r="A1307" s="49">
        <v>169</v>
      </c>
      <c r="B1307" s="49" t="s">
        <v>435</v>
      </c>
      <c r="C1307" s="49" t="s">
        <v>499</v>
      </c>
      <c r="D1307" s="50" t="s">
        <v>500</v>
      </c>
      <c r="E1307" s="51" t="s">
        <v>231</v>
      </c>
      <c r="F1307" s="55" t="s">
        <v>501</v>
      </c>
      <c r="G1307" s="52" t="s">
        <v>515</v>
      </c>
      <c r="H1307" s="52" t="s">
        <v>1022</v>
      </c>
      <c r="I1307" s="53" t="s">
        <v>234</v>
      </c>
      <c r="J1307" s="53" t="s">
        <v>494</v>
      </c>
      <c r="K1307" s="49" t="s">
        <v>315</v>
      </c>
      <c r="L1307" s="49" t="s">
        <v>200</v>
      </c>
      <c r="M1307" s="49" t="s">
        <v>200</v>
      </c>
      <c r="N1307" s="49" t="s">
        <v>237</v>
      </c>
      <c r="O1307" s="49" t="s">
        <v>504</v>
      </c>
      <c r="P1307" s="54" t="s">
        <v>200</v>
      </c>
      <c r="Q1307" s="49" t="s">
        <v>201</v>
      </c>
      <c r="R1307" s="49" t="s">
        <v>217</v>
      </c>
    </row>
    <row r="1308" spans="1:18">
      <c r="A1308" s="49">
        <v>170</v>
      </c>
      <c r="B1308" s="49" t="s">
        <v>435</v>
      </c>
      <c r="C1308" s="49" t="s">
        <v>445</v>
      </c>
      <c r="D1308" s="50" t="s">
        <v>446</v>
      </c>
      <c r="E1308" s="51" t="s">
        <v>231</v>
      </c>
      <c r="F1308" s="55" t="s">
        <v>447</v>
      </c>
      <c r="G1308" s="52" t="s">
        <v>724</v>
      </c>
      <c r="H1308" s="52" t="s">
        <v>1022</v>
      </c>
      <c r="I1308" s="53" t="s">
        <v>348</v>
      </c>
      <c r="J1308" s="53" t="s">
        <v>543</v>
      </c>
      <c r="K1308" s="49" t="s">
        <v>367</v>
      </c>
      <c r="L1308" s="49" t="s">
        <v>200</v>
      </c>
      <c r="M1308" s="49" t="s">
        <v>200</v>
      </c>
      <c r="N1308" s="49"/>
      <c r="O1308" s="54" t="s">
        <v>710</v>
      </c>
      <c r="P1308" s="54" t="s">
        <v>200</v>
      </c>
      <c r="Q1308" s="49" t="s">
        <v>201</v>
      </c>
      <c r="R1308" s="49" t="s">
        <v>217</v>
      </c>
    </row>
    <row r="1309" spans="1:18">
      <c r="A1309" s="49">
        <v>171</v>
      </c>
      <c r="B1309" s="49" t="s">
        <v>435</v>
      </c>
      <c r="C1309" s="49" t="s">
        <v>499</v>
      </c>
      <c r="D1309" s="50" t="s">
        <v>500</v>
      </c>
      <c r="E1309" s="51" t="s">
        <v>231</v>
      </c>
      <c r="F1309" s="55" t="s">
        <v>501</v>
      </c>
      <c r="G1309" s="52" t="s">
        <v>861</v>
      </c>
      <c r="H1309" s="52" t="s">
        <v>1022</v>
      </c>
      <c r="I1309" s="53" t="s">
        <v>380</v>
      </c>
      <c r="J1309" s="53" t="s">
        <v>1023</v>
      </c>
      <c r="K1309" s="49" t="s">
        <v>367</v>
      </c>
      <c r="L1309" s="49" t="s">
        <v>200</v>
      </c>
      <c r="M1309" s="49" t="s">
        <v>200</v>
      </c>
      <c r="N1309" s="49" t="s">
        <v>237</v>
      </c>
      <c r="O1309" s="49" t="s">
        <v>504</v>
      </c>
      <c r="P1309" s="54" t="s">
        <v>200</v>
      </c>
      <c r="Q1309" s="49" t="s">
        <v>201</v>
      </c>
      <c r="R1309" s="49" t="s">
        <v>217</v>
      </c>
    </row>
    <row r="1310" spans="1:18">
      <c r="A1310" s="49">
        <v>172</v>
      </c>
      <c r="B1310" s="49" t="s">
        <v>435</v>
      </c>
      <c r="C1310" s="49" t="s">
        <v>445</v>
      </c>
      <c r="D1310" s="50" t="s">
        <v>446</v>
      </c>
      <c r="E1310" s="51" t="s">
        <v>231</v>
      </c>
      <c r="F1310" s="55" t="s">
        <v>447</v>
      </c>
      <c r="G1310" s="52" t="s">
        <v>489</v>
      </c>
      <c r="H1310" s="52" t="s">
        <v>1022</v>
      </c>
      <c r="I1310" s="53" t="s">
        <v>252</v>
      </c>
      <c r="J1310" s="53" t="s">
        <v>716</v>
      </c>
      <c r="K1310" s="49" t="s">
        <v>196</v>
      </c>
      <c r="L1310" s="49" t="s">
        <v>200</v>
      </c>
      <c r="M1310" s="49" t="s">
        <v>200</v>
      </c>
      <c r="N1310" s="49"/>
      <c r="O1310" s="54" t="s">
        <v>710</v>
      </c>
      <c r="P1310" s="54" t="s">
        <v>200</v>
      </c>
      <c r="Q1310" s="49" t="s">
        <v>201</v>
      </c>
      <c r="R1310" s="49" t="s">
        <v>1024</v>
      </c>
    </row>
    <row r="1311" spans="1:18">
      <c r="A1311" s="49">
        <v>173</v>
      </c>
      <c r="B1311" s="49" t="s">
        <v>435</v>
      </c>
      <c r="C1311" s="49" t="s">
        <v>509</v>
      </c>
      <c r="D1311" s="50" t="s">
        <v>510</v>
      </c>
      <c r="E1311" s="51" t="s">
        <v>231</v>
      </c>
      <c r="F1311" s="55" t="s">
        <v>511</v>
      </c>
      <c r="G1311" s="52" t="s">
        <v>532</v>
      </c>
      <c r="H1311" s="52" t="s">
        <v>1022</v>
      </c>
      <c r="I1311" s="53" t="s">
        <v>362</v>
      </c>
      <c r="J1311" s="53" t="s">
        <v>543</v>
      </c>
      <c r="K1311" s="49" t="s">
        <v>194</v>
      </c>
      <c r="L1311" s="49" t="s">
        <v>200</v>
      </c>
      <c r="M1311" s="49" t="s">
        <v>200</v>
      </c>
      <c r="N1311" s="49" t="s">
        <v>440</v>
      </c>
      <c r="O1311" s="49" t="s">
        <v>514</v>
      </c>
      <c r="P1311" s="54" t="s">
        <v>200</v>
      </c>
      <c r="Q1311" s="49" t="s">
        <v>201</v>
      </c>
      <c r="R1311" s="49" t="s">
        <v>217</v>
      </c>
    </row>
    <row r="1312" spans="1:18">
      <c r="A1312" s="49">
        <v>174</v>
      </c>
      <c r="B1312" s="49" t="s">
        <v>435</v>
      </c>
      <c r="C1312" s="49" t="s">
        <v>436</v>
      </c>
      <c r="D1312" s="50" t="s">
        <v>437</v>
      </c>
      <c r="E1312" s="51" t="s">
        <v>231</v>
      </c>
      <c r="F1312" s="55" t="s">
        <v>438</v>
      </c>
      <c r="G1312" s="52" t="s">
        <v>465</v>
      </c>
      <c r="H1312" s="52" t="s">
        <v>1022</v>
      </c>
      <c r="I1312" s="53" t="s">
        <v>204</v>
      </c>
      <c r="J1312" s="53" t="s">
        <v>633</v>
      </c>
      <c r="K1312" s="49" t="s">
        <v>245</v>
      </c>
      <c r="L1312" s="49" t="s">
        <v>200</v>
      </c>
      <c r="M1312" s="49" t="s">
        <v>200</v>
      </c>
      <c r="N1312" s="49" t="s">
        <v>440</v>
      </c>
      <c r="O1312" s="49" t="s">
        <v>441</v>
      </c>
      <c r="P1312" s="54" t="s">
        <v>200</v>
      </c>
      <c r="Q1312" s="49" t="s">
        <v>201</v>
      </c>
      <c r="R1312" s="49" t="s">
        <v>217</v>
      </c>
    </row>
    <row r="1313" spans="1:18">
      <c r="A1313" s="49">
        <v>175</v>
      </c>
      <c r="B1313" s="49" t="s">
        <v>435</v>
      </c>
      <c r="C1313" s="49" t="s">
        <v>445</v>
      </c>
      <c r="D1313" s="50" t="s">
        <v>446</v>
      </c>
      <c r="E1313" s="51" t="s">
        <v>231</v>
      </c>
      <c r="F1313" s="55" t="s">
        <v>447</v>
      </c>
      <c r="G1313" s="52" t="s">
        <v>659</v>
      </c>
      <c r="H1313" s="52" t="s">
        <v>1022</v>
      </c>
      <c r="I1313" s="53" t="s">
        <v>204</v>
      </c>
      <c r="J1313" s="53" t="s">
        <v>862</v>
      </c>
      <c r="K1313" s="49" t="s">
        <v>227</v>
      </c>
      <c r="L1313" s="49" t="s">
        <v>200</v>
      </c>
      <c r="M1313" s="49" t="s">
        <v>200</v>
      </c>
      <c r="N1313" s="49"/>
      <c r="O1313" s="54" t="s">
        <v>710</v>
      </c>
      <c r="P1313" s="54" t="s">
        <v>200</v>
      </c>
      <c r="Q1313" s="49" t="s">
        <v>201</v>
      </c>
      <c r="R1313" s="49" t="s">
        <v>217</v>
      </c>
    </row>
    <row r="1314" spans="1:18">
      <c r="A1314" s="49">
        <v>176</v>
      </c>
      <c r="B1314" s="49" t="s">
        <v>435</v>
      </c>
      <c r="C1314" s="49" t="s">
        <v>548</v>
      </c>
      <c r="D1314" s="50" t="s">
        <v>459</v>
      </c>
      <c r="E1314" s="51" t="s">
        <v>231</v>
      </c>
      <c r="F1314" s="55" t="s">
        <v>549</v>
      </c>
      <c r="G1314" s="52" t="s">
        <v>572</v>
      </c>
      <c r="H1314" s="52" t="s">
        <v>1022</v>
      </c>
      <c r="I1314" s="53" t="s">
        <v>255</v>
      </c>
      <c r="J1314" s="53" t="s">
        <v>631</v>
      </c>
      <c r="K1314" s="49" t="s">
        <v>295</v>
      </c>
      <c r="L1314" s="49" t="s">
        <v>200</v>
      </c>
      <c r="M1314" s="49" t="s">
        <v>200</v>
      </c>
      <c r="N1314" s="49" t="s">
        <v>477</v>
      </c>
      <c r="O1314" s="49" t="s">
        <v>551</v>
      </c>
      <c r="P1314" s="54" t="s">
        <v>200</v>
      </c>
      <c r="Q1314" s="49" t="s">
        <v>201</v>
      </c>
      <c r="R1314" s="49" t="s">
        <v>217</v>
      </c>
    </row>
    <row r="1315" spans="1:18">
      <c r="A1315" s="49">
        <v>177</v>
      </c>
      <c r="B1315" s="49" t="s">
        <v>435</v>
      </c>
      <c r="C1315" s="49" t="s">
        <v>479</v>
      </c>
      <c r="D1315" s="50" t="s">
        <v>480</v>
      </c>
      <c r="E1315" s="51" t="s">
        <v>241</v>
      </c>
      <c r="F1315" s="55" t="s">
        <v>481</v>
      </c>
      <c r="G1315" s="52" t="s">
        <v>519</v>
      </c>
      <c r="H1315" s="52" t="s">
        <v>1022</v>
      </c>
      <c r="I1315" s="53" t="s">
        <v>255</v>
      </c>
      <c r="J1315" s="53" t="s">
        <v>614</v>
      </c>
      <c r="K1315" s="54" t="s">
        <v>258</v>
      </c>
      <c r="L1315" s="49" t="s">
        <v>200</v>
      </c>
      <c r="M1315" s="49" t="s">
        <v>200</v>
      </c>
      <c r="N1315" s="49" t="s">
        <v>484</v>
      </c>
      <c r="O1315" s="49" t="s">
        <v>485</v>
      </c>
      <c r="P1315" s="54" t="s">
        <v>200</v>
      </c>
      <c r="Q1315" s="49" t="s">
        <v>201</v>
      </c>
      <c r="R1315" s="49" t="s">
        <v>217</v>
      </c>
    </row>
    <row r="1316" spans="1:18">
      <c r="A1316" s="49">
        <v>178</v>
      </c>
      <c r="B1316" s="49" t="s">
        <v>435</v>
      </c>
      <c r="C1316" s="49" t="s">
        <v>445</v>
      </c>
      <c r="D1316" s="50" t="s">
        <v>446</v>
      </c>
      <c r="E1316" s="51" t="s">
        <v>231</v>
      </c>
      <c r="F1316" s="55" t="s">
        <v>447</v>
      </c>
      <c r="G1316" s="52" t="s">
        <v>659</v>
      </c>
      <c r="H1316" s="52" t="s">
        <v>1022</v>
      </c>
      <c r="I1316" s="53" t="s">
        <v>383</v>
      </c>
      <c r="J1316" s="53" t="s">
        <v>630</v>
      </c>
      <c r="K1316" s="49" t="s">
        <v>255</v>
      </c>
      <c r="L1316" s="49" t="s">
        <v>200</v>
      </c>
      <c r="M1316" s="49" t="s">
        <v>200</v>
      </c>
      <c r="N1316" s="49"/>
      <c r="O1316" s="54" t="s">
        <v>710</v>
      </c>
      <c r="P1316" s="54" t="s">
        <v>200</v>
      </c>
      <c r="Q1316" s="49" t="s">
        <v>201</v>
      </c>
      <c r="R1316" s="49" t="s">
        <v>217</v>
      </c>
    </row>
    <row r="1317" spans="1:18">
      <c r="A1317" s="49">
        <v>179</v>
      </c>
      <c r="B1317" s="49" t="s">
        <v>435</v>
      </c>
      <c r="C1317" s="49" t="s">
        <v>445</v>
      </c>
      <c r="D1317" s="50" t="s">
        <v>446</v>
      </c>
      <c r="E1317" s="51" t="s">
        <v>231</v>
      </c>
      <c r="F1317" s="55" t="s">
        <v>447</v>
      </c>
      <c r="G1317" s="52" t="s">
        <v>527</v>
      </c>
      <c r="H1317" s="52" t="s">
        <v>1022</v>
      </c>
      <c r="I1317" s="53" t="s">
        <v>276</v>
      </c>
      <c r="J1317" s="53" t="s">
        <v>641</v>
      </c>
      <c r="K1317" s="49" t="s">
        <v>213</v>
      </c>
      <c r="L1317" s="49" t="s">
        <v>200</v>
      </c>
      <c r="M1317" s="49" t="s">
        <v>200</v>
      </c>
      <c r="N1317" s="49"/>
      <c r="O1317" s="54" t="s">
        <v>710</v>
      </c>
      <c r="P1317" s="54" t="s">
        <v>200</v>
      </c>
      <c r="Q1317" s="49" t="s">
        <v>201</v>
      </c>
      <c r="R1317" s="49" t="s">
        <v>217</v>
      </c>
    </row>
    <row r="1318" spans="1:18">
      <c r="A1318" s="49">
        <v>180</v>
      </c>
      <c r="B1318" s="49" t="s">
        <v>435</v>
      </c>
      <c r="C1318" s="49" t="s">
        <v>436</v>
      </c>
      <c r="D1318" s="50" t="s">
        <v>437</v>
      </c>
      <c r="E1318" s="51" t="s">
        <v>231</v>
      </c>
      <c r="F1318" s="55" t="s">
        <v>438</v>
      </c>
      <c r="G1318" s="52" t="s">
        <v>439</v>
      </c>
      <c r="H1318" s="52" t="s">
        <v>1022</v>
      </c>
      <c r="I1318" s="53" t="s">
        <v>367</v>
      </c>
      <c r="J1318" s="53" t="s">
        <v>301</v>
      </c>
      <c r="K1318" s="49" t="s">
        <v>245</v>
      </c>
      <c r="L1318" s="49" t="s">
        <v>200</v>
      </c>
      <c r="M1318" s="49" t="s">
        <v>200</v>
      </c>
      <c r="N1318" s="49" t="s">
        <v>440</v>
      </c>
      <c r="O1318" s="49" t="s">
        <v>441</v>
      </c>
      <c r="P1318" s="54" t="s">
        <v>200</v>
      </c>
      <c r="Q1318" s="49" t="s">
        <v>228</v>
      </c>
      <c r="R1318" s="54" t="s">
        <v>200</v>
      </c>
    </row>
    <row r="1319" spans="1:18">
      <c r="A1319" s="49">
        <v>181</v>
      </c>
      <c r="B1319" s="49" t="s">
        <v>435</v>
      </c>
      <c r="C1319" s="49" t="s">
        <v>445</v>
      </c>
      <c r="D1319" s="50" t="s">
        <v>446</v>
      </c>
      <c r="E1319" s="51" t="s">
        <v>231</v>
      </c>
      <c r="F1319" s="55" t="s">
        <v>447</v>
      </c>
      <c r="G1319" s="52" t="s">
        <v>659</v>
      </c>
      <c r="H1319" s="52" t="s">
        <v>1022</v>
      </c>
      <c r="I1319" s="53" t="s">
        <v>367</v>
      </c>
      <c r="J1319" s="53" t="s">
        <v>657</v>
      </c>
      <c r="K1319" s="49" t="s">
        <v>260</v>
      </c>
      <c r="L1319" s="49" t="s">
        <v>200</v>
      </c>
      <c r="M1319" s="49" t="s">
        <v>200</v>
      </c>
      <c r="N1319" s="49"/>
      <c r="O1319" s="54" t="s">
        <v>710</v>
      </c>
      <c r="P1319" s="54" t="s">
        <v>1025</v>
      </c>
      <c r="Q1319" s="49" t="s">
        <v>201</v>
      </c>
      <c r="R1319" s="49" t="s">
        <v>217</v>
      </c>
    </row>
    <row r="1320" spans="1:18">
      <c r="A1320" s="49">
        <v>182</v>
      </c>
      <c r="B1320" s="49" t="s">
        <v>435</v>
      </c>
      <c r="C1320" s="49" t="s">
        <v>445</v>
      </c>
      <c r="D1320" s="50" t="s">
        <v>446</v>
      </c>
      <c r="E1320" s="51" t="s">
        <v>231</v>
      </c>
      <c r="F1320" s="55" t="s">
        <v>447</v>
      </c>
      <c r="G1320" s="52" t="s">
        <v>659</v>
      </c>
      <c r="H1320" s="52" t="s">
        <v>1022</v>
      </c>
      <c r="I1320" s="53" t="s">
        <v>367</v>
      </c>
      <c r="J1320" s="53" t="s">
        <v>657</v>
      </c>
      <c r="K1320" s="49" t="s">
        <v>300</v>
      </c>
      <c r="L1320" s="49" t="s">
        <v>200</v>
      </c>
      <c r="M1320" s="49" t="s">
        <v>200</v>
      </c>
      <c r="N1320" s="49"/>
      <c r="O1320" s="54" t="s">
        <v>710</v>
      </c>
      <c r="P1320" s="54" t="s">
        <v>200</v>
      </c>
      <c r="Q1320" s="49" t="s">
        <v>201</v>
      </c>
      <c r="R1320" s="49" t="s">
        <v>217</v>
      </c>
    </row>
    <row r="1321" spans="1:18">
      <c r="A1321" s="49">
        <v>183</v>
      </c>
      <c r="B1321" s="49" t="s">
        <v>435</v>
      </c>
      <c r="C1321" s="49" t="s">
        <v>445</v>
      </c>
      <c r="D1321" s="50" t="s">
        <v>446</v>
      </c>
      <c r="E1321" s="51" t="s">
        <v>231</v>
      </c>
      <c r="F1321" s="55" t="s">
        <v>447</v>
      </c>
      <c r="G1321" s="52" t="s">
        <v>554</v>
      </c>
      <c r="H1321" s="52" t="s">
        <v>1022</v>
      </c>
      <c r="I1321" s="53" t="s">
        <v>367</v>
      </c>
      <c r="J1321" s="53" t="s">
        <v>301</v>
      </c>
      <c r="K1321" s="49" t="s">
        <v>367</v>
      </c>
      <c r="L1321" s="49" t="s">
        <v>200</v>
      </c>
      <c r="M1321" s="49" t="s">
        <v>200</v>
      </c>
      <c r="N1321" s="49"/>
      <c r="O1321" s="54" t="s">
        <v>710</v>
      </c>
      <c r="P1321" s="54" t="s">
        <v>200</v>
      </c>
      <c r="Q1321" s="49" t="s">
        <v>201</v>
      </c>
      <c r="R1321" s="49" t="s">
        <v>217</v>
      </c>
    </row>
    <row r="1322" spans="1:18">
      <c r="A1322" s="49">
        <v>184</v>
      </c>
      <c r="B1322" s="49" t="s">
        <v>435</v>
      </c>
      <c r="C1322" s="49" t="s">
        <v>499</v>
      </c>
      <c r="D1322" s="50" t="s">
        <v>500</v>
      </c>
      <c r="E1322" s="51" t="s">
        <v>231</v>
      </c>
      <c r="F1322" s="55" t="s">
        <v>501</v>
      </c>
      <c r="G1322" s="52" t="s">
        <v>521</v>
      </c>
      <c r="H1322" s="52" t="s">
        <v>1022</v>
      </c>
      <c r="I1322" s="53" t="s">
        <v>260</v>
      </c>
      <c r="J1322" s="53" t="s">
        <v>520</v>
      </c>
      <c r="K1322" s="49" t="s">
        <v>300</v>
      </c>
      <c r="L1322" s="49" t="s">
        <v>200</v>
      </c>
      <c r="M1322" s="49" t="s">
        <v>200</v>
      </c>
      <c r="N1322" s="49" t="s">
        <v>237</v>
      </c>
      <c r="O1322" s="49" t="s">
        <v>504</v>
      </c>
      <c r="P1322" s="54" t="s">
        <v>200</v>
      </c>
      <c r="Q1322" s="49" t="s">
        <v>201</v>
      </c>
      <c r="R1322" s="49" t="s">
        <v>217</v>
      </c>
    </row>
    <row r="1323" spans="1:18">
      <c r="A1323" s="49">
        <v>185</v>
      </c>
      <c r="B1323" s="49" t="s">
        <v>435</v>
      </c>
      <c r="C1323" s="49" t="s">
        <v>445</v>
      </c>
      <c r="D1323" s="50" t="s">
        <v>446</v>
      </c>
      <c r="E1323" s="51" t="s">
        <v>231</v>
      </c>
      <c r="F1323" s="55" t="s">
        <v>447</v>
      </c>
      <c r="G1323" s="52" t="s">
        <v>554</v>
      </c>
      <c r="H1323" s="52" t="s">
        <v>1022</v>
      </c>
      <c r="I1323" s="53" t="s">
        <v>300</v>
      </c>
      <c r="J1323" s="53" t="s">
        <v>301</v>
      </c>
      <c r="K1323" s="49" t="s">
        <v>367</v>
      </c>
      <c r="L1323" s="49" t="s">
        <v>200</v>
      </c>
      <c r="M1323" s="49" t="s">
        <v>200</v>
      </c>
      <c r="N1323" s="49"/>
      <c r="O1323" s="54" t="s">
        <v>710</v>
      </c>
      <c r="P1323" s="54" t="s">
        <v>1026</v>
      </c>
      <c r="Q1323" s="49" t="s">
        <v>201</v>
      </c>
      <c r="R1323" s="49" t="s">
        <v>217</v>
      </c>
    </row>
    <row r="1324" spans="1:18">
      <c r="A1324" s="49">
        <v>186</v>
      </c>
      <c r="B1324" s="49" t="s">
        <v>435</v>
      </c>
      <c r="C1324" s="49" t="s">
        <v>445</v>
      </c>
      <c r="D1324" s="50" t="s">
        <v>446</v>
      </c>
      <c r="E1324" s="51" t="s">
        <v>231</v>
      </c>
      <c r="F1324" s="55" t="s">
        <v>447</v>
      </c>
      <c r="G1324" s="52" t="s">
        <v>517</v>
      </c>
      <c r="H1324" s="52" t="s">
        <v>1022</v>
      </c>
      <c r="I1324" s="53" t="s">
        <v>300</v>
      </c>
      <c r="J1324" s="53" t="s">
        <v>596</v>
      </c>
      <c r="K1324" s="49" t="s">
        <v>260</v>
      </c>
      <c r="L1324" s="49" t="s">
        <v>200</v>
      </c>
      <c r="M1324" s="49" t="s">
        <v>200</v>
      </c>
      <c r="N1324" s="49"/>
      <c r="O1324" s="54" t="s">
        <v>710</v>
      </c>
      <c r="P1324" s="54" t="s">
        <v>200</v>
      </c>
      <c r="Q1324" s="49" t="s">
        <v>201</v>
      </c>
      <c r="R1324" s="49" t="s">
        <v>217</v>
      </c>
    </row>
    <row r="1325" spans="1:18">
      <c r="A1325" s="49">
        <v>187</v>
      </c>
      <c r="B1325" s="49" t="s">
        <v>435</v>
      </c>
      <c r="C1325" s="49" t="s">
        <v>436</v>
      </c>
      <c r="D1325" s="50" t="s">
        <v>437</v>
      </c>
      <c r="E1325" s="51" t="s">
        <v>231</v>
      </c>
      <c r="F1325" s="55" t="s">
        <v>438</v>
      </c>
      <c r="G1325" s="52" t="s">
        <v>439</v>
      </c>
      <c r="H1325" s="52" t="s">
        <v>1022</v>
      </c>
      <c r="I1325" s="53" t="s">
        <v>257</v>
      </c>
      <c r="J1325" s="53" t="s">
        <v>299</v>
      </c>
      <c r="K1325" s="49" t="s">
        <v>196</v>
      </c>
      <c r="L1325" s="49" t="s">
        <v>200</v>
      </c>
      <c r="M1325" s="49" t="s">
        <v>200</v>
      </c>
      <c r="N1325" s="49" t="s">
        <v>440</v>
      </c>
      <c r="O1325" s="49" t="s">
        <v>441</v>
      </c>
      <c r="P1325" s="54" t="s">
        <v>200</v>
      </c>
      <c r="Q1325" s="49" t="s">
        <v>228</v>
      </c>
      <c r="R1325" s="54" t="s">
        <v>200</v>
      </c>
    </row>
    <row r="1326" spans="1:18">
      <c r="A1326" s="49">
        <v>188</v>
      </c>
      <c r="B1326" s="49" t="s">
        <v>435</v>
      </c>
      <c r="C1326" s="49" t="s">
        <v>445</v>
      </c>
      <c r="D1326" s="50" t="s">
        <v>446</v>
      </c>
      <c r="E1326" s="51" t="s">
        <v>231</v>
      </c>
      <c r="F1326" s="55" t="s">
        <v>447</v>
      </c>
      <c r="G1326" s="52" t="s">
        <v>1027</v>
      </c>
      <c r="H1326" s="52" t="s">
        <v>1022</v>
      </c>
      <c r="I1326" s="53" t="s">
        <v>353</v>
      </c>
      <c r="J1326" s="53" t="s">
        <v>673</v>
      </c>
      <c r="K1326" s="49" t="s">
        <v>315</v>
      </c>
      <c r="L1326" s="49" t="s">
        <v>200</v>
      </c>
      <c r="M1326" s="49" t="s">
        <v>200</v>
      </c>
      <c r="N1326" s="49"/>
      <c r="O1326" s="54" t="s">
        <v>710</v>
      </c>
      <c r="P1326" s="54" t="s">
        <v>200</v>
      </c>
      <c r="Q1326" s="49" t="s">
        <v>201</v>
      </c>
      <c r="R1326" s="49" t="s">
        <v>217</v>
      </c>
    </row>
    <row r="1327" spans="1:18">
      <c r="A1327" s="49">
        <v>189</v>
      </c>
      <c r="B1327" s="49" t="s">
        <v>435</v>
      </c>
      <c r="C1327" s="49" t="s">
        <v>473</v>
      </c>
      <c r="D1327" s="50" t="s">
        <v>459</v>
      </c>
      <c r="E1327" s="51" t="s">
        <v>303</v>
      </c>
      <c r="F1327" s="55" t="s">
        <v>474</v>
      </c>
      <c r="G1327" s="52" t="s">
        <v>475</v>
      </c>
      <c r="H1327" s="52" t="s">
        <v>1022</v>
      </c>
      <c r="I1327" s="53" t="s">
        <v>353</v>
      </c>
      <c r="J1327" s="53" t="s">
        <v>508</v>
      </c>
      <c r="K1327" s="49" t="s">
        <v>307</v>
      </c>
      <c r="L1327" s="49" t="s">
        <v>200</v>
      </c>
      <c r="M1327" s="49" t="s">
        <v>200</v>
      </c>
      <c r="N1327" s="49" t="s">
        <v>477</v>
      </c>
      <c r="O1327" s="49" t="s">
        <v>478</v>
      </c>
      <c r="P1327" s="54" t="s">
        <v>200</v>
      </c>
      <c r="Q1327" s="49" t="s">
        <v>201</v>
      </c>
      <c r="R1327" s="49" t="s">
        <v>217</v>
      </c>
    </row>
    <row r="1328" spans="1:18">
      <c r="A1328" s="49">
        <v>190</v>
      </c>
      <c r="B1328" s="49" t="s">
        <v>435</v>
      </c>
      <c r="C1328" s="49" t="s">
        <v>491</v>
      </c>
      <c r="D1328" s="50" t="s">
        <v>459</v>
      </c>
      <c r="E1328" s="51" t="s">
        <v>262</v>
      </c>
      <c r="F1328" s="55" t="s">
        <v>492</v>
      </c>
      <c r="G1328" s="52" t="s">
        <v>681</v>
      </c>
      <c r="H1328" s="52" t="s">
        <v>1022</v>
      </c>
      <c r="I1328" s="53" t="s">
        <v>331</v>
      </c>
      <c r="J1328" s="53" t="s">
        <v>863</v>
      </c>
      <c r="K1328" s="49" t="s">
        <v>196</v>
      </c>
      <c r="L1328" s="49" t="s">
        <v>200</v>
      </c>
      <c r="M1328" s="49" t="s">
        <v>200</v>
      </c>
      <c r="N1328" s="49" t="s">
        <v>477</v>
      </c>
      <c r="O1328" s="49" t="s">
        <v>495</v>
      </c>
      <c r="P1328" s="54" t="s">
        <v>200</v>
      </c>
      <c r="Q1328" s="49" t="s">
        <v>201</v>
      </c>
      <c r="R1328" s="49" t="s">
        <v>217</v>
      </c>
    </row>
    <row r="1329" spans="1:18">
      <c r="A1329" s="49">
        <v>191</v>
      </c>
      <c r="B1329" s="49" t="s">
        <v>435</v>
      </c>
      <c r="C1329" s="49" t="s">
        <v>467</v>
      </c>
      <c r="D1329" s="50" t="s">
        <v>459</v>
      </c>
      <c r="E1329" s="51" t="s">
        <v>280</v>
      </c>
      <c r="F1329" s="55" t="s">
        <v>468</v>
      </c>
      <c r="G1329" s="52" t="s">
        <v>469</v>
      </c>
      <c r="H1329" s="52" t="s">
        <v>1022</v>
      </c>
      <c r="I1329" s="53" t="s">
        <v>267</v>
      </c>
      <c r="J1329" s="53" t="s">
        <v>1028</v>
      </c>
      <c r="K1329" s="49" t="s">
        <v>213</v>
      </c>
      <c r="L1329" s="49" t="s">
        <v>200</v>
      </c>
      <c r="M1329" s="49" t="s">
        <v>200</v>
      </c>
      <c r="N1329" s="49" t="s">
        <v>456</v>
      </c>
      <c r="O1329" s="49" t="s">
        <v>470</v>
      </c>
      <c r="P1329" s="54" t="s">
        <v>200</v>
      </c>
      <c r="Q1329" s="49" t="s">
        <v>201</v>
      </c>
      <c r="R1329" s="49" t="s">
        <v>217</v>
      </c>
    </row>
    <row r="1330" spans="1:18">
      <c r="A1330" s="49">
        <v>192</v>
      </c>
      <c r="B1330" s="49" t="s">
        <v>435</v>
      </c>
      <c r="C1330" s="49" t="s">
        <v>467</v>
      </c>
      <c r="D1330" s="50" t="s">
        <v>459</v>
      </c>
      <c r="E1330" s="51" t="s">
        <v>280</v>
      </c>
      <c r="F1330" s="55" t="s">
        <v>468</v>
      </c>
      <c r="G1330" s="52" t="s">
        <v>469</v>
      </c>
      <c r="H1330" s="52" t="s">
        <v>1022</v>
      </c>
      <c r="I1330" s="53" t="s">
        <v>267</v>
      </c>
      <c r="J1330" s="53" t="s">
        <v>1028</v>
      </c>
      <c r="K1330" s="49" t="s">
        <v>295</v>
      </c>
      <c r="L1330" s="49" t="s">
        <v>200</v>
      </c>
      <c r="M1330" s="49" t="s">
        <v>200</v>
      </c>
      <c r="N1330" s="49" t="s">
        <v>456</v>
      </c>
      <c r="O1330" s="49" t="s">
        <v>470</v>
      </c>
      <c r="P1330" s="54" t="s">
        <v>200</v>
      </c>
      <c r="Q1330" s="49" t="s">
        <v>201</v>
      </c>
      <c r="R1330" s="49" t="s">
        <v>217</v>
      </c>
    </row>
    <row r="1331" spans="1:18">
      <c r="A1331" s="49">
        <v>193</v>
      </c>
      <c r="B1331" s="49" t="s">
        <v>435</v>
      </c>
      <c r="C1331" s="49" t="s">
        <v>548</v>
      </c>
      <c r="D1331" s="50" t="s">
        <v>459</v>
      </c>
      <c r="E1331" s="51" t="s">
        <v>231</v>
      </c>
      <c r="F1331" s="55" t="s">
        <v>549</v>
      </c>
      <c r="G1331" s="52" t="s">
        <v>1029</v>
      </c>
      <c r="H1331" s="52" t="s">
        <v>1022</v>
      </c>
      <c r="I1331" s="53" t="s">
        <v>354</v>
      </c>
      <c r="J1331" s="53" t="s">
        <v>1030</v>
      </c>
      <c r="K1331" s="49" t="s">
        <v>245</v>
      </c>
      <c r="L1331" s="49" t="s">
        <v>200</v>
      </c>
      <c r="M1331" s="49" t="s">
        <v>200</v>
      </c>
      <c r="N1331" s="49" t="s">
        <v>477</v>
      </c>
      <c r="O1331" s="49" t="s">
        <v>551</v>
      </c>
      <c r="P1331" s="54" t="s">
        <v>200</v>
      </c>
      <c r="Q1331" s="49" t="s">
        <v>201</v>
      </c>
      <c r="R1331" s="49" t="s">
        <v>217</v>
      </c>
    </row>
    <row r="1332" spans="1:18">
      <c r="A1332" s="49">
        <v>194</v>
      </c>
      <c r="B1332" s="49" t="s">
        <v>435</v>
      </c>
      <c r="C1332" s="49" t="s">
        <v>479</v>
      </c>
      <c r="D1332" s="50" t="s">
        <v>480</v>
      </c>
      <c r="E1332" s="51" t="s">
        <v>241</v>
      </c>
      <c r="F1332" s="55" t="s">
        <v>481</v>
      </c>
      <c r="G1332" s="52" t="s">
        <v>530</v>
      </c>
      <c r="H1332" s="52" t="s">
        <v>1022</v>
      </c>
      <c r="I1332" s="53" t="s">
        <v>354</v>
      </c>
      <c r="J1332" s="53" t="s">
        <v>597</v>
      </c>
      <c r="K1332" s="49" t="s">
        <v>260</v>
      </c>
      <c r="L1332" s="49" t="s">
        <v>200</v>
      </c>
      <c r="M1332" s="49" t="s">
        <v>200</v>
      </c>
      <c r="N1332" s="49" t="s">
        <v>484</v>
      </c>
      <c r="O1332" s="49" t="s">
        <v>485</v>
      </c>
      <c r="P1332" s="54" t="s">
        <v>200</v>
      </c>
      <c r="Q1332" s="49" t="s">
        <v>201</v>
      </c>
      <c r="R1332" s="49" t="s">
        <v>217</v>
      </c>
    </row>
    <row r="1333" spans="1:18">
      <c r="A1333" s="49">
        <v>195</v>
      </c>
      <c r="B1333" s="49" t="s">
        <v>435</v>
      </c>
      <c r="C1333" s="49" t="s">
        <v>499</v>
      </c>
      <c r="D1333" s="50" t="s">
        <v>500</v>
      </c>
      <c r="E1333" s="51" t="s">
        <v>231</v>
      </c>
      <c r="F1333" s="55" t="s">
        <v>501</v>
      </c>
      <c r="G1333" s="52" t="s">
        <v>515</v>
      </c>
      <c r="H1333" s="52" t="s">
        <v>1022</v>
      </c>
      <c r="I1333" s="53" t="s">
        <v>211</v>
      </c>
      <c r="J1333" s="53" t="s">
        <v>494</v>
      </c>
      <c r="K1333" s="49" t="s">
        <v>236</v>
      </c>
      <c r="L1333" s="49" t="s">
        <v>200</v>
      </c>
      <c r="M1333" s="49" t="s">
        <v>200</v>
      </c>
      <c r="N1333" s="49" t="s">
        <v>237</v>
      </c>
      <c r="O1333" s="49" t="s">
        <v>504</v>
      </c>
      <c r="P1333" s="54" t="s">
        <v>200</v>
      </c>
      <c r="Q1333" s="49" t="s">
        <v>201</v>
      </c>
      <c r="R1333" s="49" t="s">
        <v>217</v>
      </c>
    </row>
    <row r="1334" spans="1:18">
      <c r="A1334" s="49">
        <v>196</v>
      </c>
      <c r="B1334" s="49" t="s">
        <v>435</v>
      </c>
      <c r="C1334" s="49" t="s">
        <v>499</v>
      </c>
      <c r="D1334" s="50" t="s">
        <v>500</v>
      </c>
      <c r="E1334" s="51" t="s">
        <v>231</v>
      </c>
      <c r="F1334" s="55" t="s">
        <v>501</v>
      </c>
      <c r="G1334" s="52" t="s">
        <v>1031</v>
      </c>
      <c r="H1334" s="52" t="s">
        <v>1022</v>
      </c>
      <c r="I1334" s="53" t="s">
        <v>289</v>
      </c>
      <c r="J1334" s="53" t="s">
        <v>513</v>
      </c>
      <c r="K1334" s="49" t="s">
        <v>276</v>
      </c>
      <c r="L1334" s="49" t="s">
        <v>200</v>
      </c>
      <c r="M1334" s="49" t="s">
        <v>200</v>
      </c>
      <c r="N1334" s="49" t="s">
        <v>237</v>
      </c>
      <c r="O1334" s="49" t="s">
        <v>504</v>
      </c>
      <c r="P1334" s="54" t="s">
        <v>200</v>
      </c>
      <c r="Q1334" s="49" t="s">
        <v>201</v>
      </c>
      <c r="R1334" s="49" t="s">
        <v>217</v>
      </c>
    </row>
    <row r="1335" spans="1:18">
      <c r="A1335" s="49">
        <v>197</v>
      </c>
      <c r="B1335" s="49" t="s">
        <v>435</v>
      </c>
      <c r="C1335" s="49" t="s">
        <v>445</v>
      </c>
      <c r="D1335" s="50" t="s">
        <v>446</v>
      </c>
      <c r="E1335" s="51" t="s">
        <v>231</v>
      </c>
      <c r="F1335" s="55" t="s">
        <v>447</v>
      </c>
      <c r="G1335" s="52" t="s">
        <v>759</v>
      </c>
      <c r="H1335" s="52" t="s">
        <v>1032</v>
      </c>
      <c r="I1335" s="53" t="s">
        <v>274</v>
      </c>
      <c r="J1335" s="53" t="s">
        <v>673</v>
      </c>
      <c r="K1335" s="54" t="s">
        <v>245</v>
      </c>
      <c r="L1335" s="49" t="s">
        <v>200</v>
      </c>
      <c r="M1335" s="49" t="s">
        <v>200</v>
      </c>
      <c r="N1335" s="49"/>
      <c r="O1335" s="54" t="s">
        <v>710</v>
      </c>
      <c r="P1335" s="54" t="s">
        <v>200</v>
      </c>
      <c r="Q1335" s="49" t="s">
        <v>201</v>
      </c>
      <c r="R1335" s="49" t="s">
        <v>217</v>
      </c>
    </row>
    <row r="1336" spans="1:18">
      <c r="A1336" s="49">
        <v>198</v>
      </c>
      <c r="B1336" s="49" t="s">
        <v>435</v>
      </c>
      <c r="C1336" s="49" t="s">
        <v>445</v>
      </c>
      <c r="D1336" s="50" t="s">
        <v>446</v>
      </c>
      <c r="E1336" s="51" t="s">
        <v>231</v>
      </c>
      <c r="F1336" s="55" t="s">
        <v>447</v>
      </c>
      <c r="G1336" s="52" t="s">
        <v>554</v>
      </c>
      <c r="H1336" s="52" t="s">
        <v>1032</v>
      </c>
      <c r="I1336" s="53" t="s">
        <v>274</v>
      </c>
      <c r="J1336" s="53" t="s">
        <v>301</v>
      </c>
      <c r="K1336" s="49" t="s">
        <v>258</v>
      </c>
      <c r="L1336" s="49" t="s">
        <v>200</v>
      </c>
      <c r="M1336" s="49" t="s">
        <v>200</v>
      </c>
      <c r="N1336" s="49"/>
      <c r="O1336" s="54" t="s">
        <v>710</v>
      </c>
      <c r="P1336" s="54" t="s">
        <v>200</v>
      </c>
      <c r="Q1336" s="49" t="s">
        <v>201</v>
      </c>
      <c r="R1336" s="49" t="s">
        <v>217</v>
      </c>
    </row>
    <row r="1337" spans="1:18">
      <c r="A1337" s="49">
        <v>199</v>
      </c>
      <c r="B1337" s="49" t="s">
        <v>435</v>
      </c>
      <c r="C1337" s="49" t="s">
        <v>445</v>
      </c>
      <c r="D1337" s="50" t="s">
        <v>446</v>
      </c>
      <c r="E1337" s="51" t="s">
        <v>231</v>
      </c>
      <c r="F1337" s="55" t="s">
        <v>447</v>
      </c>
      <c r="G1337" s="52" t="s">
        <v>622</v>
      </c>
      <c r="H1337" s="52" t="s">
        <v>1032</v>
      </c>
      <c r="I1337" s="53" t="s">
        <v>274</v>
      </c>
      <c r="J1337" s="53" t="s">
        <v>719</v>
      </c>
      <c r="K1337" s="49" t="s">
        <v>383</v>
      </c>
      <c r="L1337" s="49" t="s">
        <v>200</v>
      </c>
      <c r="M1337" s="49" t="s">
        <v>200</v>
      </c>
      <c r="N1337" s="49"/>
      <c r="O1337" s="54" t="s">
        <v>710</v>
      </c>
      <c r="P1337" s="54" t="s">
        <v>200</v>
      </c>
      <c r="Q1337" s="49" t="s">
        <v>201</v>
      </c>
      <c r="R1337" s="49" t="s">
        <v>217</v>
      </c>
    </row>
    <row r="1338" spans="1:18">
      <c r="A1338" s="49">
        <v>200</v>
      </c>
      <c r="B1338" s="49" t="s">
        <v>435</v>
      </c>
      <c r="C1338" s="49" t="s">
        <v>509</v>
      </c>
      <c r="D1338" s="50" t="s">
        <v>510</v>
      </c>
      <c r="E1338" s="51" t="s">
        <v>231</v>
      </c>
      <c r="F1338" s="55" t="s">
        <v>511</v>
      </c>
      <c r="G1338" s="52" t="s">
        <v>1033</v>
      </c>
      <c r="H1338" s="52" t="s">
        <v>1032</v>
      </c>
      <c r="I1338" s="53" t="s">
        <v>339</v>
      </c>
      <c r="J1338" s="53" t="s">
        <v>576</v>
      </c>
      <c r="K1338" s="49" t="s">
        <v>288</v>
      </c>
      <c r="L1338" s="49" t="s">
        <v>200</v>
      </c>
      <c r="M1338" s="49" t="s">
        <v>200</v>
      </c>
      <c r="N1338" s="49" t="s">
        <v>440</v>
      </c>
      <c r="O1338" s="49" t="s">
        <v>514</v>
      </c>
      <c r="P1338" s="54" t="s">
        <v>200</v>
      </c>
      <c r="Q1338" s="49" t="s">
        <v>201</v>
      </c>
      <c r="R1338" s="49" t="s">
        <v>217</v>
      </c>
    </row>
    <row r="1339" spans="1:18">
      <c r="A1339" s="49">
        <v>201</v>
      </c>
      <c r="B1339" s="49" t="s">
        <v>435</v>
      </c>
      <c r="C1339" s="49" t="s">
        <v>467</v>
      </c>
      <c r="D1339" s="50" t="s">
        <v>459</v>
      </c>
      <c r="E1339" s="51" t="s">
        <v>280</v>
      </c>
      <c r="F1339" s="55" t="s">
        <v>468</v>
      </c>
      <c r="G1339" s="52" t="s">
        <v>654</v>
      </c>
      <c r="H1339" s="52" t="s">
        <v>1032</v>
      </c>
      <c r="I1339" s="53" t="s">
        <v>223</v>
      </c>
      <c r="J1339" s="53" t="s">
        <v>555</v>
      </c>
      <c r="K1339" s="49" t="s">
        <v>307</v>
      </c>
      <c r="L1339" s="49" t="s">
        <v>200</v>
      </c>
      <c r="M1339" s="49" t="s">
        <v>200</v>
      </c>
      <c r="N1339" s="49" t="s">
        <v>456</v>
      </c>
      <c r="O1339" s="49" t="s">
        <v>470</v>
      </c>
      <c r="P1339" s="54" t="s">
        <v>200</v>
      </c>
      <c r="Q1339" s="49" t="s">
        <v>201</v>
      </c>
      <c r="R1339" s="49" t="s">
        <v>217</v>
      </c>
    </row>
    <row r="1340" spans="1:18">
      <c r="A1340" s="49">
        <v>202</v>
      </c>
      <c r="B1340" s="49" t="s">
        <v>435</v>
      </c>
      <c r="C1340" s="49" t="s">
        <v>467</v>
      </c>
      <c r="D1340" s="50" t="s">
        <v>459</v>
      </c>
      <c r="E1340" s="51" t="s">
        <v>280</v>
      </c>
      <c r="F1340" s="55" t="s">
        <v>468</v>
      </c>
      <c r="G1340" s="52" t="s">
        <v>654</v>
      </c>
      <c r="H1340" s="52" t="s">
        <v>1032</v>
      </c>
      <c r="I1340" s="53" t="s">
        <v>348</v>
      </c>
      <c r="J1340" s="53" t="s">
        <v>555</v>
      </c>
      <c r="K1340" s="49" t="s">
        <v>307</v>
      </c>
      <c r="L1340" s="49" t="s">
        <v>200</v>
      </c>
      <c r="M1340" s="49" t="s">
        <v>200</v>
      </c>
      <c r="N1340" s="49" t="s">
        <v>456</v>
      </c>
      <c r="O1340" s="49" t="s">
        <v>470</v>
      </c>
      <c r="P1340" s="54" t="s">
        <v>1034</v>
      </c>
      <c r="Q1340" s="49" t="s">
        <v>201</v>
      </c>
      <c r="R1340" s="49" t="s">
        <v>217</v>
      </c>
    </row>
    <row r="1341" spans="1:18">
      <c r="A1341" s="49">
        <v>203</v>
      </c>
      <c r="B1341" s="49" t="s">
        <v>435</v>
      </c>
      <c r="C1341" s="49" t="s">
        <v>436</v>
      </c>
      <c r="D1341" s="50" t="s">
        <v>437</v>
      </c>
      <c r="E1341" s="51" t="s">
        <v>231</v>
      </c>
      <c r="F1341" s="55" t="s">
        <v>438</v>
      </c>
      <c r="G1341" s="52" t="s">
        <v>442</v>
      </c>
      <c r="H1341" s="52" t="s">
        <v>1032</v>
      </c>
      <c r="I1341" s="53" t="s">
        <v>252</v>
      </c>
      <c r="J1341" s="53" t="s">
        <v>388</v>
      </c>
      <c r="K1341" s="49" t="s">
        <v>213</v>
      </c>
      <c r="L1341" s="49" t="s">
        <v>200</v>
      </c>
      <c r="M1341" s="49" t="s">
        <v>200</v>
      </c>
      <c r="N1341" s="49" t="s">
        <v>440</v>
      </c>
      <c r="O1341" s="49" t="s">
        <v>441</v>
      </c>
      <c r="P1341" s="54" t="s">
        <v>200</v>
      </c>
      <c r="Q1341" s="49" t="s">
        <v>201</v>
      </c>
      <c r="R1341" s="49" t="s">
        <v>217</v>
      </c>
    </row>
    <row r="1342" spans="1:18">
      <c r="A1342" s="49">
        <v>204</v>
      </c>
      <c r="B1342" s="49" t="s">
        <v>435</v>
      </c>
      <c r="C1342" s="49" t="s">
        <v>445</v>
      </c>
      <c r="D1342" s="50" t="s">
        <v>446</v>
      </c>
      <c r="E1342" s="51" t="s">
        <v>231</v>
      </c>
      <c r="F1342" s="55" t="s">
        <v>447</v>
      </c>
      <c r="G1342" s="52" t="s">
        <v>554</v>
      </c>
      <c r="H1342" s="52" t="s">
        <v>1032</v>
      </c>
      <c r="I1342" s="53" t="s">
        <v>252</v>
      </c>
      <c r="J1342" s="53" t="s">
        <v>575</v>
      </c>
      <c r="K1342" s="49" t="s">
        <v>257</v>
      </c>
      <c r="L1342" s="49" t="s">
        <v>200</v>
      </c>
      <c r="M1342" s="49" t="s">
        <v>200</v>
      </c>
      <c r="N1342" s="49"/>
      <c r="O1342" s="54" t="s">
        <v>710</v>
      </c>
      <c r="P1342" s="54" t="s">
        <v>200</v>
      </c>
      <c r="Q1342" s="49" t="s">
        <v>201</v>
      </c>
      <c r="R1342" s="49" t="s">
        <v>217</v>
      </c>
    </row>
    <row r="1343" spans="1:18">
      <c r="A1343" s="49">
        <v>205</v>
      </c>
      <c r="B1343" s="49" t="s">
        <v>435</v>
      </c>
      <c r="C1343" s="49" t="s">
        <v>479</v>
      </c>
      <c r="D1343" s="50" t="s">
        <v>480</v>
      </c>
      <c r="E1343" s="51" t="s">
        <v>241</v>
      </c>
      <c r="F1343" s="55" t="s">
        <v>481</v>
      </c>
      <c r="G1343" s="52" t="s">
        <v>968</v>
      </c>
      <c r="H1343" s="52" t="s">
        <v>1032</v>
      </c>
      <c r="I1343" s="53" t="s">
        <v>362</v>
      </c>
      <c r="J1343" s="53" t="s">
        <v>1035</v>
      </c>
      <c r="K1343" s="49" t="s">
        <v>295</v>
      </c>
      <c r="L1343" s="49" t="s">
        <v>200</v>
      </c>
      <c r="M1343" s="49" t="s">
        <v>200</v>
      </c>
      <c r="N1343" s="49" t="s">
        <v>484</v>
      </c>
      <c r="O1343" s="49" t="s">
        <v>485</v>
      </c>
      <c r="P1343" s="54" t="s">
        <v>200</v>
      </c>
      <c r="Q1343" s="49" t="s">
        <v>201</v>
      </c>
      <c r="R1343" s="49" t="s">
        <v>1036</v>
      </c>
    </row>
    <row r="1344" spans="1:18">
      <c r="A1344" s="49">
        <v>206</v>
      </c>
      <c r="B1344" s="49" t="s">
        <v>435</v>
      </c>
      <c r="C1344" s="49" t="s">
        <v>445</v>
      </c>
      <c r="D1344" s="50" t="s">
        <v>446</v>
      </c>
      <c r="E1344" s="51" t="s">
        <v>231</v>
      </c>
      <c r="F1344" s="55" t="s">
        <v>447</v>
      </c>
      <c r="G1344" s="52" t="s">
        <v>489</v>
      </c>
      <c r="H1344" s="52" t="s">
        <v>1032</v>
      </c>
      <c r="I1344" s="53" t="s">
        <v>383</v>
      </c>
      <c r="J1344" s="53" t="s">
        <v>564</v>
      </c>
      <c r="K1344" s="49" t="s">
        <v>258</v>
      </c>
      <c r="L1344" s="49" t="s">
        <v>200</v>
      </c>
      <c r="M1344" s="49" t="s">
        <v>200</v>
      </c>
      <c r="N1344" s="49"/>
      <c r="O1344" s="54" t="s">
        <v>710</v>
      </c>
      <c r="P1344" s="54" t="s">
        <v>200</v>
      </c>
      <c r="Q1344" s="49" t="s">
        <v>201</v>
      </c>
      <c r="R1344" s="49" t="s">
        <v>217</v>
      </c>
    </row>
    <row r="1345" spans="1:18">
      <c r="A1345" s="49">
        <v>207</v>
      </c>
      <c r="B1345" s="49" t="s">
        <v>435</v>
      </c>
      <c r="C1345" s="49" t="s">
        <v>548</v>
      </c>
      <c r="D1345" s="50" t="s">
        <v>459</v>
      </c>
      <c r="E1345" s="51" t="s">
        <v>231</v>
      </c>
      <c r="F1345" s="55" t="s">
        <v>549</v>
      </c>
      <c r="G1345" s="52" t="s">
        <v>588</v>
      </c>
      <c r="H1345" s="52" t="s">
        <v>1032</v>
      </c>
      <c r="I1345" s="53" t="s">
        <v>383</v>
      </c>
      <c r="J1345" s="53" t="s">
        <v>553</v>
      </c>
      <c r="K1345" s="49" t="s">
        <v>194</v>
      </c>
      <c r="L1345" s="49" t="s">
        <v>200</v>
      </c>
      <c r="M1345" s="49" t="s">
        <v>200</v>
      </c>
      <c r="N1345" s="49" t="s">
        <v>477</v>
      </c>
      <c r="O1345" s="49" t="s">
        <v>551</v>
      </c>
      <c r="P1345" s="54" t="s">
        <v>200</v>
      </c>
      <c r="Q1345" s="49" t="s">
        <v>201</v>
      </c>
      <c r="R1345" s="49" t="s">
        <v>217</v>
      </c>
    </row>
    <row r="1346" spans="1:18">
      <c r="A1346" s="49">
        <v>208</v>
      </c>
      <c r="B1346" s="49" t="s">
        <v>435</v>
      </c>
      <c r="C1346" s="49" t="s">
        <v>479</v>
      </c>
      <c r="D1346" s="50" t="s">
        <v>480</v>
      </c>
      <c r="E1346" s="51" t="s">
        <v>241</v>
      </c>
      <c r="F1346" s="55" t="s">
        <v>481</v>
      </c>
      <c r="G1346" s="52" t="s">
        <v>1008</v>
      </c>
      <c r="H1346" s="52" t="s">
        <v>1032</v>
      </c>
      <c r="I1346" s="53" t="s">
        <v>383</v>
      </c>
      <c r="J1346" s="53" t="s">
        <v>235</v>
      </c>
      <c r="K1346" s="49" t="s">
        <v>276</v>
      </c>
      <c r="L1346" s="49" t="s">
        <v>200</v>
      </c>
      <c r="M1346" s="49" t="s">
        <v>200</v>
      </c>
      <c r="N1346" s="49" t="s">
        <v>484</v>
      </c>
      <c r="O1346" s="49" t="s">
        <v>485</v>
      </c>
      <c r="P1346" s="54" t="s">
        <v>200</v>
      </c>
      <c r="Q1346" s="49" t="s">
        <v>201</v>
      </c>
      <c r="R1346" s="49" t="s">
        <v>1037</v>
      </c>
    </row>
    <row r="1347" spans="1:18">
      <c r="A1347" s="49">
        <v>209</v>
      </c>
      <c r="B1347" s="49" t="s">
        <v>435</v>
      </c>
      <c r="C1347" s="49" t="s">
        <v>491</v>
      </c>
      <c r="D1347" s="50" t="s">
        <v>459</v>
      </c>
      <c r="E1347" s="51" t="s">
        <v>262</v>
      </c>
      <c r="F1347" s="55" t="s">
        <v>492</v>
      </c>
      <c r="G1347" s="52" t="s">
        <v>1038</v>
      </c>
      <c r="H1347" s="52" t="s">
        <v>1032</v>
      </c>
      <c r="I1347" s="53" t="s">
        <v>257</v>
      </c>
      <c r="J1347" s="53" t="s">
        <v>1039</v>
      </c>
      <c r="K1347" s="49" t="s">
        <v>300</v>
      </c>
      <c r="L1347" s="49" t="s">
        <v>200</v>
      </c>
      <c r="M1347" s="49" t="s">
        <v>200</v>
      </c>
      <c r="N1347" s="49" t="s">
        <v>477</v>
      </c>
      <c r="O1347" s="49" t="s">
        <v>495</v>
      </c>
      <c r="P1347" s="54" t="s">
        <v>200</v>
      </c>
      <c r="Q1347" s="49" t="s">
        <v>201</v>
      </c>
      <c r="R1347" s="49" t="s">
        <v>217</v>
      </c>
    </row>
    <row r="1348" spans="1:18">
      <c r="A1348" s="49">
        <v>210</v>
      </c>
      <c r="B1348" s="49" t="s">
        <v>435</v>
      </c>
      <c r="C1348" s="49" t="s">
        <v>473</v>
      </c>
      <c r="D1348" s="50" t="s">
        <v>459</v>
      </c>
      <c r="E1348" s="51" t="s">
        <v>303</v>
      </c>
      <c r="F1348" s="55" t="s">
        <v>474</v>
      </c>
      <c r="G1348" s="52" t="s">
        <v>475</v>
      </c>
      <c r="H1348" s="52" t="s">
        <v>1032</v>
      </c>
      <c r="I1348" s="53" t="s">
        <v>245</v>
      </c>
      <c r="J1348" s="53" t="s">
        <v>631</v>
      </c>
      <c r="K1348" s="49" t="s">
        <v>307</v>
      </c>
      <c r="L1348" s="49" t="s">
        <v>200</v>
      </c>
      <c r="M1348" s="49" t="s">
        <v>200</v>
      </c>
      <c r="N1348" s="49" t="s">
        <v>477</v>
      </c>
      <c r="O1348" s="49" t="s">
        <v>478</v>
      </c>
      <c r="P1348" s="54" t="s">
        <v>200</v>
      </c>
      <c r="Q1348" s="49" t="s">
        <v>201</v>
      </c>
      <c r="R1348" s="49" t="s">
        <v>217</v>
      </c>
    </row>
    <row r="1349" spans="1:18">
      <c r="A1349" s="49">
        <v>211</v>
      </c>
      <c r="B1349" s="49" t="s">
        <v>435</v>
      </c>
      <c r="C1349" s="49" t="s">
        <v>509</v>
      </c>
      <c r="D1349" s="50" t="s">
        <v>510</v>
      </c>
      <c r="E1349" s="51" t="s">
        <v>231</v>
      </c>
      <c r="F1349" s="55" t="s">
        <v>511</v>
      </c>
      <c r="G1349" s="52" t="s">
        <v>532</v>
      </c>
      <c r="H1349" s="52" t="s">
        <v>1032</v>
      </c>
      <c r="I1349" s="53" t="s">
        <v>245</v>
      </c>
      <c r="J1349" s="53" t="s">
        <v>406</v>
      </c>
      <c r="K1349" s="49" t="s">
        <v>257</v>
      </c>
      <c r="L1349" s="49" t="s">
        <v>200</v>
      </c>
      <c r="M1349" s="49" t="s">
        <v>200</v>
      </c>
      <c r="N1349" s="49" t="s">
        <v>440</v>
      </c>
      <c r="O1349" s="49" t="s">
        <v>514</v>
      </c>
      <c r="P1349" s="54" t="s">
        <v>200</v>
      </c>
      <c r="Q1349" s="49" t="s">
        <v>201</v>
      </c>
      <c r="R1349" s="49" t="s">
        <v>217</v>
      </c>
    </row>
    <row r="1350" spans="1:18">
      <c r="A1350" s="49">
        <v>212</v>
      </c>
      <c r="B1350" s="49" t="s">
        <v>435</v>
      </c>
      <c r="C1350" s="49" t="s">
        <v>436</v>
      </c>
      <c r="D1350" s="50" t="s">
        <v>437</v>
      </c>
      <c r="E1350" s="51" t="s">
        <v>231</v>
      </c>
      <c r="F1350" s="55" t="s">
        <v>438</v>
      </c>
      <c r="G1350" s="52" t="s">
        <v>442</v>
      </c>
      <c r="H1350" s="52" t="s">
        <v>1032</v>
      </c>
      <c r="I1350" s="53" t="s">
        <v>194</v>
      </c>
      <c r="J1350" s="53" t="s">
        <v>406</v>
      </c>
      <c r="K1350" s="49" t="s">
        <v>307</v>
      </c>
      <c r="L1350" s="49" t="s">
        <v>200</v>
      </c>
      <c r="M1350" s="49" t="s">
        <v>200</v>
      </c>
      <c r="N1350" s="49" t="s">
        <v>440</v>
      </c>
      <c r="O1350" s="49" t="s">
        <v>441</v>
      </c>
      <c r="P1350" s="54" t="s">
        <v>200</v>
      </c>
      <c r="Q1350" s="49" t="s">
        <v>201</v>
      </c>
      <c r="R1350" s="49" t="s">
        <v>217</v>
      </c>
    </row>
    <row r="1351" spans="1:18">
      <c r="A1351" s="49">
        <v>213</v>
      </c>
      <c r="B1351" s="49" t="s">
        <v>435</v>
      </c>
      <c r="C1351" s="49" t="s">
        <v>479</v>
      </c>
      <c r="D1351" s="50" t="s">
        <v>480</v>
      </c>
      <c r="E1351" s="51" t="s">
        <v>241</v>
      </c>
      <c r="F1351" s="55" t="s">
        <v>481</v>
      </c>
      <c r="G1351" s="52" t="s">
        <v>519</v>
      </c>
      <c r="H1351" s="52" t="s">
        <v>1032</v>
      </c>
      <c r="I1351" s="53" t="s">
        <v>267</v>
      </c>
      <c r="J1351" s="53" t="s">
        <v>1040</v>
      </c>
      <c r="K1351" s="49" t="s">
        <v>295</v>
      </c>
      <c r="L1351" s="49" t="s">
        <v>200</v>
      </c>
      <c r="M1351" s="49" t="s">
        <v>200</v>
      </c>
      <c r="N1351" s="49" t="s">
        <v>484</v>
      </c>
      <c r="O1351" s="49" t="s">
        <v>485</v>
      </c>
      <c r="P1351" s="54" t="s">
        <v>200</v>
      </c>
      <c r="Q1351" s="49" t="s">
        <v>201</v>
      </c>
      <c r="R1351" s="49" t="s">
        <v>217</v>
      </c>
    </row>
    <row r="1352" spans="1:18">
      <c r="A1352" s="49">
        <v>214</v>
      </c>
      <c r="B1352" s="49" t="s">
        <v>435</v>
      </c>
      <c r="C1352" s="49" t="s">
        <v>473</v>
      </c>
      <c r="D1352" s="50" t="s">
        <v>459</v>
      </c>
      <c r="E1352" s="51" t="s">
        <v>303</v>
      </c>
      <c r="F1352" s="55" t="s">
        <v>474</v>
      </c>
      <c r="G1352" s="52" t="s">
        <v>475</v>
      </c>
      <c r="H1352" s="52" t="s">
        <v>1032</v>
      </c>
      <c r="I1352" s="53" t="s">
        <v>354</v>
      </c>
      <c r="J1352" s="53" t="s">
        <v>641</v>
      </c>
      <c r="K1352" s="49" t="s">
        <v>196</v>
      </c>
      <c r="L1352" s="49" t="s">
        <v>200</v>
      </c>
      <c r="M1352" s="49" t="s">
        <v>200</v>
      </c>
      <c r="N1352" s="49" t="s">
        <v>477</v>
      </c>
      <c r="O1352" s="49" t="s">
        <v>478</v>
      </c>
      <c r="P1352" s="54" t="s">
        <v>200</v>
      </c>
      <c r="Q1352" s="49" t="s">
        <v>201</v>
      </c>
      <c r="R1352" s="49" t="s">
        <v>217</v>
      </c>
    </row>
    <row r="1353" spans="1:18">
      <c r="A1353" s="49">
        <v>215</v>
      </c>
      <c r="B1353" s="49" t="s">
        <v>435</v>
      </c>
      <c r="C1353" s="49" t="s">
        <v>467</v>
      </c>
      <c r="D1353" s="50" t="s">
        <v>459</v>
      </c>
      <c r="E1353" s="51" t="s">
        <v>280</v>
      </c>
      <c r="F1353" s="55" t="s">
        <v>468</v>
      </c>
      <c r="G1353" s="52" t="s">
        <v>628</v>
      </c>
      <c r="H1353" s="52" t="s">
        <v>1032</v>
      </c>
      <c r="I1353" s="53" t="s">
        <v>354</v>
      </c>
      <c r="J1353" s="53" t="s">
        <v>651</v>
      </c>
      <c r="K1353" s="49" t="s">
        <v>367</v>
      </c>
      <c r="L1353" s="49" t="s">
        <v>200</v>
      </c>
      <c r="M1353" s="49" t="s">
        <v>200</v>
      </c>
      <c r="N1353" s="49" t="s">
        <v>456</v>
      </c>
      <c r="O1353" s="49" t="s">
        <v>470</v>
      </c>
      <c r="P1353" s="54" t="s">
        <v>200</v>
      </c>
      <c r="Q1353" s="49" t="s">
        <v>201</v>
      </c>
      <c r="R1353" s="49" t="s">
        <v>217</v>
      </c>
    </row>
    <row r="1354" spans="1:18">
      <c r="A1354" s="49">
        <v>216</v>
      </c>
      <c r="B1354" s="49" t="s">
        <v>435</v>
      </c>
      <c r="C1354" s="49" t="s">
        <v>436</v>
      </c>
      <c r="D1354" s="50" t="s">
        <v>437</v>
      </c>
      <c r="E1354" s="51" t="s">
        <v>231</v>
      </c>
      <c r="F1354" s="55" t="s">
        <v>438</v>
      </c>
      <c r="G1354" s="52" t="s">
        <v>870</v>
      </c>
      <c r="H1354" s="52" t="s">
        <v>1032</v>
      </c>
      <c r="I1354" s="53" t="s">
        <v>544</v>
      </c>
      <c r="J1354" s="53" t="s">
        <v>1041</v>
      </c>
      <c r="K1354" s="49" t="s">
        <v>300</v>
      </c>
      <c r="L1354" s="49" t="s">
        <v>200</v>
      </c>
      <c r="M1354" s="49" t="s">
        <v>200</v>
      </c>
      <c r="N1354" s="49" t="s">
        <v>440</v>
      </c>
      <c r="O1354" s="49" t="s">
        <v>441</v>
      </c>
      <c r="P1354" s="54" t="s">
        <v>200</v>
      </c>
      <c r="Q1354" s="49" t="s">
        <v>201</v>
      </c>
      <c r="R1354" s="49" t="s">
        <v>217</v>
      </c>
    </row>
    <row r="1355" spans="1:18">
      <c r="A1355" s="49">
        <v>217</v>
      </c>
      <c r="B1355" s="49" t="s">
        <v>435</v>
      </c>
      <c r="C1355" s="49" t="s">
        <v>445</v>
      </c>
      <c r="D1355" s="50" t="s">
        <v>446</v>
      </c>
      <c r="E1355" s="51" t="s">
        <v>231</v>
      </c>
      <c r="F1355" s="55" t="s">
        <v>447</v>
      </c>
      <c r="G1355" s="52" t="s">
        <v>527</v>
      </c>
      <c r="H1355" s="52" t="s">
        <v>1032</v>
      </c>
      <c r="I1355" s="53" t="s">
        <v>289</v>
      </c>
      <c r="J1355" s="53" t="s">
        <v>301</v>
      </c>
      <c r="K1355" s="49" t="s">
        <v>295</v>
      </c>
      <c r="L1355" s="49" t="s">
        <v>200</v>
      </c>
      <c r="M1355" s="49" t="s">
        <v>200</v>
      </c>
      <c r="N1355" s="49"/>
      <c r="O1355" s="54" t="s">
        <v>710</v>
      </c>
      <c r="P1355" s="54" t="s">
        <v>200</v>
      </c>
      <c r="Q1355" s="49" t="s">
        <v>201</v>
      </c>
      <c r="R1355" s="49" t="s">
        <v>217</v>
      </c>
    </row>
    <row r="1356" spans="1:18">
      <c r="A1356" s="49">
        <v>218</v>
      </c>
      <c r="B1356" s="49" t="s">
        <v>435</v>
      </c>
      <c r="C1356" s="49" t="s">
        <v>445</v>
      </c>
      <c r="D1356" s="50" t="s">
        <v>446</v>
      </c>
      <c r="E1356" s="51" t="s">
        <v>231</v>
      </c>
      <c r="F1356" s="55" t="s">
        <v>447</v>
      </c>
      <c r="G1356" s="52" t="s">
        <v>497</v>
      </c>
      <c r="H1356" s="52" t="s">
        <v>1032</v>
      </c>
      <c r="I1356" s="53" t="s">
        <v>289</v>
      </c>
      <c r="J1356" s="53" t="s">
        <v>809</v>
      </c>
      <c r="K1356" s="49" t="s">
        <v>213</v>
      </c>
      <c r="L1356" s="49" t="s">
        <v>200</v>
      </c>
      <c r="M1356" s="49" t="s">
        <v>200</v>
      </c>
      <c r="N1356" s="49"/>
      <c r="O1356" s="54" t="s">
        <v>710</v>
      </c>
      <c r="P1356" s="54" t="s">
        <v>200</v>
      </c>
      <c r="Q1356" s="49" t="s">
        <v>201</v>
      </c>
      <c r="R1356" s="49" t="s">
        <v>217</v>
      </c>
    </row>
    <row r="1357" spans="1:18">
      <c r="A1357" s="49">
        <v>219</v>
      </c>
      <c r="B1357" s="49" t="s">
        <v>435</v>
      </c>
      <c r="C1357" s="49" t="s">
        <v>548</v>
      </c>
      <c r="D1357" s="50" t="s">
        <v>459</v>
      </c>
      <c r="E1357" s="51" t="s">
        <v>231</v>
      </c>
      <c r="F1357" s="55" t="s">
        <v>549</v>
      </c>
      <c r="G1357" s="52" t="s">
        <v>588</v>
      </c>
      <c r="H1357" s="52" t="s">
        <v>1042</v>
      </c>
      <c r="I1357" s="53" t="s">
        <v>274</v>
      </c>
      <c r="J1357" s="53" t="s">
        <v>244</v>
      </c>
      <c r="K1357" s="49" t="s">
        <v>194</v>
      </c>
      <c r="L1357" s="49" t="s">
        <v>200</v>
      </c>
      <c r="M1357" s="49" t="s">
        <v>200</v>
      </c>
      <c r="N1357" s="49" t="s">
        <v>477</v>
      </c>
      <c r="O1357" s="49" t="s">
        <v>551</v>
      </c>
      <c r="P1357" s="54" t="s">
        <v>200</v>
      </c>
      <c r="Q1357" s="49" t="s">
        <v>228</v>
      </c>
      <c r="R1357" s="54" t="s">
        <v>200</v>
      </c>
    </row>
    <row r="1358" spans="1:18">
      <c r="A1358" s="49">
        <v>220</v>
      </c>
      <c r="B1358" s="49" t="s">
        <v>435</v>
      </c>
      <c r="C1358" s="49" t="s">
        <v>499</v>
      </c>
      <c r="D1358" s="50" t="s">
        <v>500</v>
      </c>
      <c r="E1358" s="51" t="s">
        <v>231</v>
      </c>
      <c r="F1358" s="55" t="s">
        <v>501</v>
      </c>
      <c r="G1358" s="52" t="s">
        <v>690</v>
      </c>
      <c r="H1358" s="52" t="s">
        <v>1042</v>
      </c>
      <c r="I1358" s="53" t="s">
        <v>357</v>
      </c>
      <c r="J1358" s="53" t="s">
        <v>674</v>
      </c>
      <c r="K1358" s="49" t="s">
        <v>213</v>
      </c>
      <c r="L1358" s="49" t="s">
        <v>200</v>
      </c>
      <c r="M1358" s="49" t="s">
        <v>200</v>
      </c>
      <c r="N1358" s="49" t="s">
        <v>237</v>
      </c>
      <c r="O1358" s="49" t="s">
        <v>504</v>
      </c>
      <c r="P1358" s="54" t="s">
        <v>200</v>
      </c>
      <c r="Q1358" s="49" t="s">
        <v>201</v>
      </c>
      <c r="R1358" s="49" t="s">
        <v>217</v>
      </c>
    </row>
    <row r="1359" spans="1:18">
      <c r="A1359" s="49">
        <v>221</v>
      </c>
      <c r="B1359" s="49" t="s">
        <v>435</v>
      </c>
      <c r="C1359" s="49" t="s">
        <v>445</v>
      </c>
      <c r="D1359" s="50" t="s">
        <v>446</v>
      </c>
      <c r="E1359" s="51" t="s">
        <v>231</v>
      </c>
      <c r="F1359" s="55" t="s">
        <v>447</v>
      </c>
      <c r="G1359" s="52" t="s">
        <v>347</v>
      </c>
      <c r="H1359" s="52" t="s">
        <v>1042</v>
      </c>
      <c r="I1359" s="53" t="s">
        <v>357</v>
      </c>
      <c r="J1359" s="53" t="s">
        <v>673</v>
      </c>
      <c r="K1359" s="49" t="s">
        <v>260</v>
      </c>
      <c r="L1359" s="49" t="s">
        <v>200</v>
      </c>
      <c r="M1359" s="49" t="s">
        <v>200</v>
      </c>
      <c r="N1359" s="49"/>
      <c r="O1359" s="54" t="s">
        <v>710</v>
      </c>
      <c r="P1359" s="54" t="s">
        <v>1043</v>
      </c>
      <c r="Q1359" s="49" t="s">
        <v>201</v>
      </c>
      <c r="R1359" s="49" t="s">
        <v>217</v>
      </c>
    </row>
    <row r="1360" spans="1:18">
      <c r="A1360" s="49">
        <v>222</v>
      </c>
      <c r="B1360" s="49" t="s">
        <v>435</v>
      </c>
      <c r="C1360" s="49" t="s">
        <v>445</v>
      </c>
      <c r="D1360" s="50" t="s">
        <v>446</v>
      </c>
      <c r="E1360" s="51" t="s">
        <v>231</v>
      </c>
      <c r="F1360" s="55" t="s">
        <v>447</v>
      </c>
      <c r="G1360" s="52" t="s">
        <v>347</v>
      </c>
      <c r="H1360" s="52" t="s">
        <v>1042</v>
      </c>
      <c r="I1360" s="53" t="s">
        <v>357</v>
      </c>
      <c r="J1360" s="53" t="s">
        <v>673</v>
      </c>
      <c r="K1360" s="49" t="s">
        <v>260</v>
      </c>
      <c r="L1360" s="49" t="s">
        <v>200</v>
      </c>
      <c r="M1360" s="49" t="s">
        <v>200</v>
      </c>
      <c r="N1360" s="49"/>
      <c r="O1360" s="54" t="s">
        <v>710</v>
      </c>
      <c r="P1360" s="54" t="s">
        <v>200</v>
      </c>
      <c r="Q1360" s="49" t="s">
        <v>201</v>
      </c>
      <c r="R1360" s="49" t="s">
        <v>217</v>
      </c>
    </row>
    <row r="1361" spans="1:18">
      <c r="A1361" s="49">
        <v>223</v>
      </c>
      <c r="B1361" s="49" t="s">
        <v>435</v>
      </c>
      <c r="C1361" s="49" t="s">
        <v>499</v>
      </c>
      <c r="D1361" s="50" t="s">
        <v>500</v>
      </c>
      <c r="E1361" s="51" t="s">
        <v>231</v>
      </c>
      <c r="F1361" s="55" t="s">
        <v>501</v>
      </c>
      <c r="G1361" s="52" t="s">
        <v>604</v>
      </c>
      <c r="H1361" s="52" t="s">
        <v>1042</v>
      </c>
      <c r="I1361" s="53" t="s">
        <v>357</v>
      </c>
      <c r="J1361" s="53" t="s">
        <v>614</v>
      </c>
      <c r="K1361" s="49" t="s">
        <v>300</v>
      </c>
      <c r="L1361" s="49" t="s">
        <v>200</v>
      </c>
      <c r="M1361" s="49" t="s">
        <v>200</v>
      </c>
      <c r="N1361" s="49" t="s">
        <v>237</v>
      </c>
      <c r="O1361" s="49" t="s">
        <v>504</v>
      </c>
      <c r="P1361" s="54" t="s">
        <v>200</v>
      </c>
      <c r="Q1361" s="49" t="s">
        <v>201</v>
      </c>
      <c r="R1361" s="49" t="s">
        <v>217</v>
      </c>
    </row>
    <row r="1362" spans="1:18">
      <c r="A1362" s="49">
        <v>224</v>
      </c>
      <c r="B1362" s="49" t="s">
        <v>435</v>
      </c>
      <c r="C1362" s="49" t="s">
        <v>509</v>
      </c>
      <c r="D1362" s="50" t="s">
        <v>510</v>
      </c>
      <c r="E1362" s="51" t="s">
        <v>231</v>
      </c>
      <c r="F1362" s="55" t="s">
        <v>511</v>
      </c>
      <c r="G1362" s="52" t="s">
        <v>532</v>
      </c>
      <c r="H1362" s="52" t="s">
        <v>1042</v>
      </c>
      <c r="I1362" s="53" t="s">
        <v>314</v>
      </c>
      <c r="J1362" s="53" t="s">
        <v>543</v>
      </c>
      <c r="K1362" s="49" t="s">
        <v>245</v>
      </c>
      <c r="L1362" s="49" t="s">
        <v>200</v>
      </c>
      <c r="M1362" s="49" t="s">
        <v>200</v>
      </c>
      <c r="N1362" s="49" t="s">
        <v>440</v>
      </c>
      <c r="O1362" s="49" t="s">
        <v>514</v>
      </c>
      <c r="P1362" s="54" t="s">
        <v>200</v>
      </c>
      <c r="Q1362" s="49" t="s">
        <v>201</v>
      </c>
      <c r="R1362" s="49" t="s">
        <v>1044</v>
      </c>
    </row>
    <row r="1363" spans="1:18">
      <c r="A1363" s="49">
        <v>225</v>
      </c>
      <c r="B1363" s="49" t="s">
        <v>435</v>
      </c>
      <c r="C1363" s="49" t="s">
        <v>473</v>
      </c>
      <c r="D1363" s="50" t="s">
        <v>459</v>
      </c>
      <c r="E1363" s="51" t="s">
        <v>303</v>
      </c>
      <c r="F1363" s="55" t="s">
        <v>474</v>
      </c>
      <c r="G1363" s="52" t="s">
        <v>475</v>
      </c>
      <c r="H1363" s="52" t="s">
        <v>1042</v>
      </c>
      <c r="I1363" s="53" t="s">
        <v>348</v>
      </c>
      <c r="J1363" s="53" t="s">
        <v>1045</v>
      </c>
      <c r="K1363" s="49" t="s">
        <v>236</v>
      </c>
      <c r="L1363" s="49" t="s">
        <v>200</v>
      </c>
      <c r="M1363" s="49" t="s">
        <v>200</v>
      </c>
      <c r="N1363" s="49" t="s">
        <v>477</v>
      </c>
      <c r="O1363" s="49" t="s">
        <v>478</v>
      </c>
      <c r="P1363" s="54" t="s">
        <v>200</v>
      </c>
      <c r="Q1363" s="49" t="s">
        <v>201</v>
      </c>
      <c r="R1363" s="49" t="s">
        <v>217</v>
      </c>
    </row>
    <row r="1364" spans="1:18">
      <c r="A1364" s="49">
        <v>226</v>
      </c>
      <c r="B1364" s="49" t="s">
        <v>435</v>
      </c>
      <c r="C1364" s="49" t="s">
        <v>479</v>
      </c>
      <c r="D1364" s="50" t="s">
        <v>480</v>
      </c>
      <c r="E1364" s="51" t="s">
        <v>241</v>
      </c>
      <c r="F1364" s="55" t="s">
        <v>481</v>
      </c>
      <c r="G1364" s="52" t="s">
        <v>519</v>
      </c>
      <c r="H1364" s="52" t="s">
        <v>1042</v>
      </c>
      <c r="I1364" s="53" t="s">
        <v>249</v>
      </c>
      <c r="J1364" s="53" t="s">
        <v>928</v>
      </c>
      <c r="K1364" s="49" t="s">
        <v>196</v>
      </c>
      <c r="L1364" s="49" t="s">
        <v>200</v>
      </c>
      <c r="M1364" s="49" t="s">
        <v>200</v>
      </c>
      <c r="N1364" s="49" t="s">
        <v>484</v>
      </c>
      <c r="O1364" s="49" t="s">
        <v>485</v>
      </c>
      <c r="P1364" s="54" t="s">
        <v>200</v>
      </c>
      <c r="Q1364" s="49" t="s">
        <v>201</v>
      </c>
      <c r="R1364" s="49" t="s">
        <v>217</v>
      </c>
    </row>
    <row r="1365" spans="1:18">
      <c r="A1365" s="49">
        <v>227</v>
      </c>
      <c r="B1365" s="49" t="s">
        <v>435</v>
      </c>
      <c r="C1365" s="49" t="s">
        <v>509</v>
      </c>
      <c r="D1365" s="50" t="s">
        <v>510</v>
      </c>
      <c r="E1365" s="51" t="s">
        <v>231</v>
      </c>
      <c r="F1365" s="55" t="s">
        <v>511</v>
      </c>
      <c r="G1365" s="52" t="s">
        <v>532</v>
      </c>
      <c r="H1365" s="52" t="s">
        <v>1042</v>
      </c>
      <c r="I1365" s="53" t="s">
        <v>252</v>
      </c>
      <c r="J1365" s="53" t="s">
        <v>533</v>
      </c>
      <c r="K1365" s="49" t="s">
        <v>194</v>
      </c>
      <c r="L1365" s="49" t="s">
        <v>200</v>
      </c>
      <c r="M1365" s="49" t="s">
        <v>200</v>
      </c>
      <c r="N1365" s="49" t="s">
        <v>440</v>
      </c>
      <c r="O1365" s="49" t="s">
        <v>514</v>
      </c>
      <c r="P1365" s="54" t="s">
        <v>200</v>
      </c>
      <c r="Q1365" s="49" t="s">
        <v>201</v>
      </c>
      <c r="R1365" s="49" t="s">
        <v>217</v>
      </c>
    </row>
    <row r="1366" spans="1:18">
      <c r="A1366" s="49">
        <v>228</v>
      </c>
      <c r="B1366" s="49" t="s">
        <v>435</v>
      </c>
      <c r="C1366" s="49" t="s">
        <v>499</v>
      </c>
      <c r="D1366" s="50" t="s">
        <v>500</v>
      </c>
      <c r="E1366" s="51" t="s">
        <v>231</v>
      </c>
      <c r="F1366" s="55" t="s">
        <v>501</v>
      </c>
      <c r="G1366" s="52" t="s">
        <v>515</v>
      </c>
      <c r="H1366" s="52" t="s">
        <v>1042</v>
      </c>
      <c r="I1366" s="53" t="s">
        <v>383</v>
      </c>
      <c r="J1366" s="53" t="s">
        <v>494</v>
      </c>
      <c r="K1366" s="54" t="s">
        <v>260</v>
      </c>
      <c r="L1366" s="49" t="s">
        <v>200</v>
      </c>
      <c r="M1366" s="49" t="s">
        <v>200</v>
      </c>
      <c r="N1366" s="49" t="s">
        <v>237</v>
      </c>
      <c r="O1366" s="49" t="s">
        <v>504</v>
      </c>
      <c r="P1366" s="54" t="s">
        <v>200</v>
      </c>
      <c r="Q1366" s="49" t="s">
        <v>201</v>
      </c>
      <c r="R1366" s="49" t="s">
        <v>217</v>
      </c>
    </row>
    <row r="1367" spans="1:18">
      <c r="A1367" s="49">
        <v>229</v>
      </c>
      <c r="B1367" s="49" t="s">
        <v>435</v>
      </c>
      <c r="C1367" s="49" t="s">
        <v>491</v>
      </c>
      <c r="D1367" s="50" t="s">
        <v>459</v>
      </c>
      <c r="E1367" s="51" t="s">
        <v>262</v>
      </c>
      <c r="F1367" s="55" t="s">
        <v>492</v>
      </c>
      <c r="G1367" s="52" t="s">
        <v>681</v>
      </c>
      <c r="H1367" s="52" t="s">
        <v>1042</v>
      </c>
      <c r="I1367" s="53" t="s">
        <v>367</v>
      </c>
      <c r="J1367" s="53" t="s">
        <v>1046</v>
      </c>
      <c r="K1367" s="54" t="s">
        <v>257</v>
      </c>
      <c r="L1367" s="49" t="s">
        <v>200</v>
      </c>
      <c r="M1367" s="49" t="s">
        <v>200</v>
      </c>
      <c r="N1367" s="49" t="s">
        <v>477</v>
      </c>
      <c r="O1367" s="49" t="s">
        <v>495</v>
      </c>
      <c r="P1367" s="54" t="s">
        <v>200</v>
      </c>
      <c r="Q1367" s="49" t="s">
        <v>201</v>
      </c>
      <c r="R1367" s="49" t="s">
        <v>217</v>
      </c>
    </row>
    <row r="1368" spans="1:18">
      <c r="A1368" s="49">
        <v>230</v>
      </c>
      <c r="B1368" s="49" t="s">
        <v>435</v>
      </c>
      <c r="C1368" s="49" t="s">
        <v>467</v>
      </c>
      <c r="D1368" s="50" t="s">
        <v>459</v>
      </c>
      <c r="E1368" s="51" t="s">
        <v>280</v>
      </c>
      <c r="F1368" s="55" t="s">
        <v>468</v>
      </c>
      <c r="G1368" s="52" t="s">
        <v>1047</v>
      </c>
      <c r="H1368" s="52" t="s">
        <v>1042</v>
      </c>
      <c r="I1368" s="53" t="s">
        <v>367</v>
      </c>
      <c r="J1368" s="53" t="s">
        <v>932</v>
      </c>
      <c r="K1368" s="54" t="s">
        <v>315</v>
      </c>
      <c r="L1368" s="49" t="s">
        <v>200</v>
      </c>
      <c r="M1368" s="49" t="s">
        <v>200</v>
      </c>
      <c r="N1368" s="49" t="s">
        <v>456</v>
      </c>
      <c r="O1368" s="49" t="s">
        <v>470</v>
      </c>
      <c r="P1368" s="54" t="s">
        <v>200</v>
      </c>
      <c r="Q1368" s="49" t="s">
        <v>201</v>
      </c>
      <c r="R1368" s="49" t="s">
        <v>1048</v>
      </c>
    </row>
    <row r="1369" spans="1:18">
      <c r="A1369" s="49">
        <v>231</v>
      </c>
      <c r="B1369" s="49" t="s">
        <v>435</v>
      </c>
      <c r="C1369" s="49" t="s">
        <v>445</v>
      </c>
      <c r="D1369" s="50" t="s">
        <v>446</v>
      </c>
      <c r="E1369" s="51" t="s">
        <v>231</v>
      </c>
      <c r="F1369" s="55" t="s">
        <v>447</v>
      </c>
      <c r="G1369" s="52" t="s">
        <v>724</v>
      </c>
      <c r="H1369" s="52" t="s">
        <v>1042</v>
      </c>
      <c r="I1369" s="53" t="s">
        <v>260</v>
      </c>
      <c r="J1369" s="53" t="s">
        <v>406</v>
      </c>
      <c r="K1369" s="49" t="s">
        <v>258</v>
      </c>
      <c r="L1369" s="49" t="s">
        <v>200</v>
      </c>
      <c r="M1369" s="49" t="s">
        <v>200</v>
      </c>
      <c r="N1369" s="49"/>
      <c r="O1369" s="54" t="s">
        <v>710</v>
      </c>
      <c r="P1369" s="54" t="s">
        <v>200</v>
      </c>
      <c r="Q1369" s="49" t="s">
        <v>201</v>
      </c>
      <c r="R1369" s="49" t="s">
        <v>217</v>
      </c>
    </row>
    <row r="1370" spans="1:18">
      <c r="A1370" s="49">
        <v>232</v>
      </c>
      <c r="B1370" s="49" t="s">
        <v>435</v>
      </c>
      <c r="C1370" s="49" t="s">
        <v>499</v>
      </c>
      <c r="D1370" s="50" t="s">
        <v>500</v>
      </c>
      <c r="E1370" s="51" t="s">
        <v>231</v>
      </c>
      <c r="F1370" s="55" t="s">
        <v>501</v>
      </c>
      <c r="G1370" s="52" t="s">
        <v>604</v>
      </c>
      <c r="H1370" s="52" t="s">
        <v>1042</v>
      </c>
      <c r="I1370" s="53" t="s">
        <v>260</v>
      </c>
      <c r="J1370" s="53" t="s">
        <v>349</v>
      </c>
      <c r="K1370" s="49" t="s">
        <v>260</v>
      </c>
      <c r="L1370" s="49" t="s">
        <v>200</v>
      </c>
      <c r="M1370" s="49" t="s">
        <v>200</v>
      </c>
      <c r="N1370" s="49" t="s">
        <v>237</v>
      </c>
      <c r="O1370" s="49" t="s">
        <v>504</v>
      </c>
      <c r="P1370" s="54" t="s">
        <v>200</v>
      </c>
      <c r="Q1370" s="49" t="s">
        <v>201</v>
      </c>
      <c r="R1370" s="49" t="s">
        <v>217</v>
      </c>
    </row>
    <row r="1371" spans="1:18">
      <c r="A1371" s="49">
        <v>233</v>
      </c>
      <c r="B1371" s="49" t="s">
        <v>435</v>
      </c>
      <c r="C1371" s="49" t="s">
        <v>445</v>
      </c>
      <c r="D1371" s="50" t="s">
        <v>446</v>
      </c>
      <c r="E1371" s="51" t="s">
        <v>231</v>
      </c>
      <c r="F1371" s="55" t="s">
        <v>447</v>
      </c>
      <c r="G1371" s="52" t="s">
        <v>724</v>
      </c>
      <c r="H1371" s="52" t="s">
        <v>1042</v>
      </c>
      <c r="I1371" s="53" t="s">
        <v>257</v>
      </c>
      <c r="J1371" s="53" t="s">
        <v>804</v>
      </c>
      <c r="K1371" s="49" t="s">
        <v>315</v>
      </c>
      <c r="L1371" s="49" t="s">
        <v>200</v>
      </c>
      <c r="M1371" s="49" t="s">
        <v>200</v>
      </c>
      <c r="N1371" s="49"/>
      <c r="O1371" s="54" t="s">
        <v>710</v>
      </c>
      <c r="P1371" s="54" t="s">
        <v>200</v>
      </c>
      <c r="Q1371" s="49" t="s">
        <v>201</v>
      </c>
      <c r="R1371" s="49" t="s">
        <v>217</v>
      </c>
    </row>
    <row r="1372" spans="1:18">
      <c r="A1372" s="49">
        <v>234</v>
      </c>
      <c r="B1372" s="49" t="s">
        <v>435</v>
      </c>
      <c r="C1372" s="49" t="s">
        <v>467</v>
      </c>
      <c r="D1372" s="50" t="s">
        <v>459</v>
      </c>
      <c r="E1372" s="51" t="s">
        <v>280</v>
      </c>
      <c r="F1372" s="55" t="s">
        <v>468</v>
      </c>
      <c r="G1372" s="52" t="s">
        <v>1047</v>
      </c>
      <c r="H1372" s="52" t="s">
        <v>1042</v>
      </c>
      <c r="I1372" s="53" t="s">
        <v>194</v>
      </c>
      <c r="J1372" s="53" t="s">
        <v>928</v>
      </c>
      <c r="K1372" s="49" t="s">
        <v>257</v>
      </c>
      <c r="L1372" s="49" t="s">
        <v>200</v>
      </c>
      <c r="M1372" s="49" t="s">
        <v>200</v>
      </c>
      <c r="N1372" s="49" t="s">
        <v>456</v>
      </c>
      <c r="O1372" s="49" t="s">
        <v>470</v>
      </c>
      <c r="P1372" s="54" t="s">
        <v>200</v>
      </c>
      <c r="Q1372" s="49" t="s">
        <v>228</v>
      </c>
      <c r="R1372" s="54" t="s">
        <v>200</v>
      </c>
    </row>
    <row r="1373" spans="1:18">
      <c r="A1373" s="49">
        <v>235</v>
      </c>
      <c r="B1373" s="49" t="s">
        <v>435</v>
      </c>
      <c r="C1373" s="49" t="s">
        <v>499</v>
      </c>
      <c r="D1373" s="50" t="s">
        <v>500</v>
      </c>
      <c r="E1373" s="51" t="s">
        <v>231</v>
      </c>
      <c r="F1373" s="55" t="s">
        <v>501</v>
      </c>
      <c r="G1373" s="52" t="s">
        <v>521</v>
      </c>
      <c r="H1373" s="52" t="s">
        <v>1042</v>
      </c>
      <c r="I1373" s="53" t="s">
        <v>194</v>
      </c>
      <c r="J1373" s="53" t="s">
        <v>1049</v>
      </c>
      <c r="K1373" s="49" t="s">
        <v>194</v>
      </c>
      <c r="L1373" s="49" t="s">
        <v>200</v>
      </c>
      <c r="M1373" s="49" t="s">
        <v>200</v>
      </c>
      <c r="N1373" s="49" t="s">
        <v>237</v>
      </c>
      <c r="O1373" s="49" t="s">
        <v>504</v>
      </c>
      <c r="P1373" s="54" t="s">
        <v>200</v>
      </c>
      <c r="Q1373" s="49" t="s">
        <v>228</v>
      </c>
      <c r="R1373" s="54" t="s">
        <v>200</v>
      </c>
    </row>
    <row r="1374" spans="1:18">
      <c r="A1374" s="49">
        <v>236</v>
      </c>
      <c r="B1374" s="49" t="s">
        <v>435</v>
      </c>
      <c r="C1374" s="49" t="s">
        <v>436</v>
      </c>
      <c r="D1374" s="50" t="s">
        <v>437</v>
      </c>
      <c r="E1374" s="51" t="s">
        <v>231</v>
      </c>
      <c r="F1374" s="55" t="s">
        <v>438</v>
      </c>
      <c r="G1374" s="52" t="s">
        <v>507</v>
      </c>
      <c r="H1374" s="52" t="s">
        <v>1042</v>
      </c>
      <c r="I1374" s="53" t="s">
        <v>331</v>
      </c>
      <c r="J1374" s="53" t="s">
        <v>508</v>
      </c>
      <c r="K1374" s="49" t="s">
        <v>213</v>
      </c>
      <c r="L1374" s="49" t="s">
        <v>200</v>
      </c>
      <c r="M1374" s="49" t="s">
        <v>200</v>
      </c>
      <c r="N1374" s="49" t="s">
        <v>440</v>
      </c>
      <c r="O1374" s="49" t="s">
        <v>441</v>
      </c>
      <c r="P1374" s="54" t="s">
        <v>200</v>
      </c>
      <c r="Q1374" s="49" t="s">
        <v>201</v>
      </c>
      <c r="R1374" s="49" t="s">
        <v>217</v>
      </c>
    </row>
    <row r="1375" spans="1:18">
      <c r="A1375" s="49">
        <v>237</v>
      </c>
      <c r="B1375" s="49" t="s">
        <v>435</v>
      </c>
      <c r="C1375" s="49" t="s">
        <v>509</v>
      </c>
      <c r="D1375" s="50" t="s">
        <v>510</v>
      </c>
      <c r="E1375" s="51" t="s">
        <v>231</v>
      </c>
      <c r="F1375" s="55" t="s">
        <v>511</v>
      </c>
      <c r="G1375" s="52" t="s">
        <v>578</v>
      </c>
      <c r="H1375" s="52" t="s">
        <v>1042</v>
      </c>
      <c r="I1375" s="53" t="s">
        <v>354</v>
      </c>
      <c r="J1375" s="53" t="s">
        <v>575</v>
      </c>
      <c r="K1375" s="54" t="s">
        <v>307</v>
      </c>
      <c r="L1375" s="49" t="s">
        <v>200</v>
      </c>
      <c r="M1375" s="49" t="s">
        <v>200</v>
      </c>
      <c r="N1375" s="49" t="s">
        <v>440</v>
      </c>
      <c r="O1375" s="49" t="s">
        <v>514</v>
      </c>
      <c r="P1375" s="54" t="s">
        <v>200</v>
      </c>
      <c r="Q1375" s="49" t="s">
        <v>201</v>
      </c>
      <c r="R1375" s="49" t="s">
        <v>217</v>
      </c>
    </row>
    <row r="1376" spans="1:18">
      <c r="A1376" s="49">
        <v>238</v>
      </c>
      <c r="B1376" s="49" t="s">
        <v>435</v>
      </c>
      <c r="C1376" s="49" t="s">
        <v>445</v>
      </c>
      <c r="D1376" s="50" t="s">
        <v>446</v>
      </c>
      <c r="E1376" s="51" t="s">
        <v>231</v>
      </c>
      <c r="F1376" s="55" t="s">
        <v>447</v>
      </c>
      <c r="G1376" s="52" t="s">
        <v>866</v>
      </c>
      <c r="H1376" s="52" t="s">
        <v>1042</v>
      </c>
      <c r="I1376" s="53" t="s">
        <v>211</v>
      </c>
      <c r="J1376" s="53" t="s">
        <v>1050</v>
      </c>
      <c r="K1376" s="49" t="s">
        <v>276</v>
      </c>
      <c r="L1376" s="49" t="s">
        <v>200</v>
      </c>
      <c r="M1376" s="49" t="s">
        <v>200</v>
      </c>
      <c r="N1376" s="49"/>
      <c r="O1376" s="54" t="s">
        <v>710</v>
      </c>
      <c r="P1376" s="54" t="s">
        <v>200</v>
      </c>
      <c r="Q1376" s="49" t="s">
        <v>201</v>
      </c>
      <c r="R1376" s="49" t="s">
        <v>217</v>
      </c>
    </row>
    <row r="1377" spans="1:18">
      <c r="A1377" s="49">
        <v>239</v>
      </c>
      <c r="B1377" s="49" t="s">
        <v>435</v>
      </c>
      <c r="C1377" s="49" t="s">
        <v>509</v>
      </c>
      <c r="D1377" s="50" t="s">
        <v>510</v>
      </c>
      <c r="E1377" s="51" t="s">
        <v>231</v>
      </c>
      <c r="F1377" s="55" t="s">
        <v>511</v>
      </c>
      <c r="G1377" s="52" t="s">
        <v>578</v>
      </c>
      <c r="H1377" s="52" t="s">
        <v>1051</v>
      </c>
      <c r="I1377" s="53" t="s">
        <v>339</v>
      </c>
      <c r="J1377" s="53" t="s">
        <v>301</v>
      </c>
      <c r="K1377" s="54" t="s">
        <v>307</v>
      </c>
      <c r="L1377" s="49" t="s">
        <v>200</v>
      </c>
      <c r="M1377" s="49" t="s">
        <v>200</v>
      </c>
      <c r="N1377" s="49" t="s">
        <v>440</v>
      </c>
      <c r="O1377" s="49" t="s">
        <v>514</v>
      </c>
      <c r="P1377" s="54" t="s">
        <v>200</v>
      </c>
      <c r="Q1377" s="49" t="s">
        <v>201</v>
      </c>
      <c r="R1377" s="49" t="s">
        <v>217</v>
      </c>
    </row>
    <row r="1378" spans="1:18">
      <c r="A1378" s="49">
        <v>240</v>
      </c>
      <c r="B1378" s="49" t="s">
        <v>435</v>
      </c>
      <c r="C1378" s="49" t="s">
        <v>509</v>
      </c>
      <c r="D1378" s="50" t="s">
        <v>510</v>
      </c>
      <c r="E1378" s="51" t="s">
        <v>231</v>
      </c>
      <c r="F1378" s="55" t="s">
        <v>511</v>
      </c>
      <c r="G1378" s="52" t="s">
        <v>532</v>
      </c>
      <c r="H1378" s="52" t="s">
        <v>1051</v>
      </c>
      <c r="I1378" s="53" t="s">
        <v>357</v>
      </c>
      <c r="J1378" s="53" t="s">
        <v>643</v>
      </c>
      <c r="K1378" s="49" t="s">
        <v>260</v>
      </c>
      <c r="L1378" s="49" t="s">
        <v>200</v>
      </c>
      <c r="M1378" s="49" t="s">
        <v>200</v>
      </c>
      <c r="N1378" s="49" t="s">
        <v>440</v>
      </c>
      <c r="O1378" s="49" t="s">
        <v>514</v>
      </c>
      <c r="P1378" s="54" t="s">
        <v>200</v>
      </c>
      <c r="Q1378" s="49" t="s">
        <v>201</v>
      </c>
      <c r="R1378" s="49" t="s">
        <v>217</v>
      </c>
    </row>
    <row r="1379" spans="1:18">
      <c r="A1379" s="49">
        <v>241</v>
      </c>
      <c r="B1379" s="49" t="s">
        <v>435</v>
      </c>
      <c r="C1379" s="49" t="s">
        <v>445</v>
      </c>
      <c r="D1379" s="50" t="s">
        <v>446</v>
      </c>
      <c r="E1379" s="51" t="s">
        <v>231</v>
      </c>
      <c r="F1379" s="55" t="s">
        <v>447</v>
      </c>
      <c r="G1379" s="52" t="s">
        <v>471</v>
      </c>
      <c r="H1379" s="52" t="s">
        <v>1051</v>
      </c>
      <c r="I1379" s="53" t="s">
        <v>223</v>
      </c>
      <c r="J1379" s="53" t="s">
        <v>1052</v>
      </c>
      <c r="K1379" s="49" t="s">
        <v>213</v>
      </c>
      <c r="L1379" s="49" t="s">
        <v>200</v>
      </c>
      <c r="M1379" s="49" t="s">
        <v>200</v>
      </c>
      <c r="N1379" s="49"/>
      <c r="O1379" s="54" t="s">
        <v>710</v>
      </c>
      <c r="P1379" s="54" t="s">
        <v>200</v>
      </c>
      <c r="Q1379" s="49" t="s">
        <v>201</v>
      </c>
      <c r="R1379" s="49" t="s">
        <v>217</v>
      </c>
    </row>
    <row r="1380" spans="1:18">
      <c r="A1380" s="49">
        <v>242</v>
      </c>
      <c r="B1380" s="49" t="s">
        <v>435</v>
      </c>
      <c r="C1380" s="49" t="s">
        <v>499</v>
      </c>
      <c r="D1380" s="50" t="s">
        <v>500</v>
      </c>
      <c r="E1380" s="51" t="s">
        <v>231</v>
      </c>
      <c r="F1380" s="55" t="s">
        <v>501</v>
      </c>
      <c r="G1380" s="52" t="s">
        <v>515</v>
      </c>
      <c r="H1380" s="52" t="s">
        <v>1051</v>
      </c>
      <c r="I1380" s="53" t="s">
        <v>223</v>
      </c>
      <c r="J1380" s="53" t="s">
        <v>256</v>
      </c>
      <c r="K1380" s="49" t="s">
        <v>196</v>
      </c>
      <c r="L1380" s="49" t="s">
        <v>200</v>
      </c>
      <c r="M1380" s="49" t="s">
        <v>200</v>
      </c>
      <c r="N1380" s="49" t="s">
        <v>237</v>
      </c>
      <c r="O1380" s="49" t="s">
        <v>504</v>
      </c>
      <c r="P1380" s="54" t="s">
        <v>200</v>
      </c>
      <c r="Q1380" s="49" t="s">
        <v>201</v>
      </c>
      <c r="R1380" s="49" t="s">
        <v>1053</v>
      </c>
    </row>
    <row r="1381" spans="1:18">
      <c r="A1381" s="49">
        <v>243</v>
      </c>
      <c r="B1381" s="49" t="s">
        <v>435</v>
      </c>
      <c r="C1381" s="49" t="s">
        <v>589</v>
      </c>
      <c r="D1381" s="50" t="s">
        <v>459</v>
      </c>
      <c r="E1381" s="51" t="s">
        <v>241</v>
      </c>
      <c r="F1381" s="55" t="s">
        <v>590</v>
      </c>
      <c r="G1381" s="52" t="s">
        <v>675</v>
      </c>
      <c r="H1381" s="52" t="s">
        <v>1051</v>
      </c>
      <c r="I1381" s="53" t="s">
        <v>314</v>
      </c>
      <c r="J1381" s="53" t="s">
        <v>787</v>
      </c>
      <c r="K1381" s="49" t="s">
        <v>194</v>
      </c>
      <c r="L1381" s="49" t="s">
        <v>200</v>
      </c>
      <c r="M1381" s="49" t="s">
        <v>200</v>
      </c>
      <c r="N1381" s="49" t="s">
        <v>484</v>
      </c>
      <c r="O1381" s="49" t="s">
        <v>593</v>
      </c>
      <c r="P1381" s="54" t="s">
        <v>200</v>
      </c>
      <c r="Q1381" s="49" t="s">
        <v>201</v>
      </c>
      <c r="R1381" s="49" t="s">
        <v>217</v>
      </c>
    </row>
    <row r="1382" spans="1:18">
      <c r="A1382" s="49">
        <v>244</v>
      </c>
      <c r="B1382" s="49" t="s">
        <v>435</v>
      </c>
      <c r="C1382" s="49" t="s">
        <v>589</v>
      </c>
      <c r="D1382" s="50" t="s">
        <v>459</v>
      </c>
      <c r="E1382" s="51" t="s">
        <v>241</v>
      </c>
      <c r="F1382" s="55" t="s">
        <v>590</v>
      </c>
      <c r="G1382" s="52" t="s">
        <v>675</v>
      </c>
      <c r="H1382" s="52" t="s">
        <v>1051</v>
      </c>
      <c r="I1382" s="53" t="s">
        <v>314</v>
      </c>
      <c r="J1382" s="53" t="s">
        <v>787</v>
      </c>
      <c r="K1382" s="49" t="s">
        <v>194</v>
      </c>
      <c r="L1382" s="49" t="s">
        <v>200</v>
      </c>
      <c r="M1382" s="49" t="s">
        <v>200</v>
      </c>
      <c r="N1382" s="49" t="s">
        <v>484</v>
      </c>
      <c r="O1382" s="49" t="s">
        <v>593</v>
      </c>
      <c r="P1382" s="54" t="s">
        <v>1034</v>
      </c>
      <c r="Q1382" s="49" t="s">
        <v>201</v>
      </c>
      <c r="R1382" s="49" t="s">
        <v>217</v>
      </c>
    </row>
    <row r="1383" spans="1:18">
      <c r="A1383" s="49">
        <v>245</v>
      </c>
      <c r="B1383" s="49" t="s">
        <v>435</v>
      </c>
      <c r="C1383" s="49" t="s">
        <v>499</v>
      </c>
      <c r="D1383" s="50" t="s">
        <v>500</v>
      </c>
      <c r="E1383" s="51" t="s">
        <v>231</v>
      </c>
      <c r="F1383" s="55" t="s">
        <v>501</v>
      </c>
      <c r="G1383" s="52" t="s">
        <v>1019</v>
      </c>
      <c r="H1383" s="52" t="s">
        <v>1051</v>
      </c>
      <c r="I1383" s="53" t="s">
        <v>314</v>
      </c>
      <c r="J1383" s="53" t="s">
        <v>862</v>
      </c>
      <c r="K1383" s="49" t="s">
        <v>367</v>
      </c>
      <c r="L1383" s="49" t="s">
        <v>200</v>
      </c>
      <c r="M1383" s="49" t="s">
        <v>200</v>
      </c>
      <c r="N1383" s="49" t="s">
        <v>237</v>
      </c>
      <c r="O1383" s="49" t="s">
        <v>504</v>
      </c>
      <c r="P1383" s="54" t="s">
        <v>1054</v>
      </c>
      <c r="Q1383" s="49" t="s">
        <v>201</v>
      </c>
      <c r="R1383" s="49" t="s">
        <v>217</v>
      </c>
    </row>
    <row r="1384" spans="1:18">
      <c r="A1384" s="49">
        <v>246</v>
      </c>
      <c r="B1384" s="49" t="s">
        <v>435</v>
      </c>
      <c r="C1384" s="49" t="s">
        <v>473</v>
      </c>
      <c r="D1384" s="50" t="s">
        <v>459</v>
      </c>
      <c r="E1384" s="51" t="s">
        <v>303</v>
      </c>
      <c r="F1384" s="55" t="s">
        <v>474</v>
      </c>
      <c r="G1384" s="52" t="s">
        <v>475</v>
      </c>
      <c r="H1384" s="52" t="s">
        <v>1051</v>
      </c>
      <c r="I1384" s="53" t="s">
        <v>252</v>
      </c>
      <c r="J1384" s="53" t="s">
        <v>256</v>
      </c>
      <c r="K1384" s="49" t="s">
        <v>196</v>
      </c>
      <c r="L1384" s="49" t="s">
        <v>200</v>
      </c>
      <c r="M1384" s="49" t="s">
        <v>200</v>
      </c>
      <c r="N1384" s="49" t="s">
        <v>477</v>
      </c>
      <c r="O1384" s="49" t="s">
        <v>478</v>
      </c>
      <c r="P1384" s="54" t="s">
        <v>200</v>
      </c>
      <c r="Q1384" s="49" t="s">
        <v>201</v>
      </c>
      <c r="R1384" s="49" t="s">
        <v>217</v>
      </c>
    </row>
    <row r="1385" spans="1:18">
      <c r="A1385" s="49">
        <v>247</v>
      </c>
      <c r="B1385" s="49" t="s">
        <v>435</v>
      </c>
      <c r="C1385" s="49" t="s">
        <v>445</v>
      </c>
      <c r="D1385" s="50" t="s">
        <v>446</v>
      </c>
      <c r="E1385" s="51" t="s">
        <v>231</v>
      </c>
      <c r="F1385" s="55" t="s">
        <v>447</v>
      </c>
      <c r="G1385" s="52" t="s">
        <v>670</v>
      </c>
      <c r="H1385" s="52" t="s">
        <v>1051</v>
      </c>
      <c r="I1385" s="53" t="s">
        <v>204</v>
      </c>
      <c r="J1385" s="53" t="s">
        <v>685</v>
      </c>
      <c r="K1385" s="49" t="s">
        <v>315</v>
      </c>
      <c r="L1385" s="49" t="s">
        <v>200</v>
      </c>
      <c r="M1385" s="49" t="s">
        <v>200</v>
      </c>
      <c r="N1385" s="49"/>
      <c r="O1385" s="54" t="s">
        <v>710</v>
      </c>
      <c r="P1385" s="54" t="s">
        <v>200</v>
      </c>
      <c r="Q1385" s="49" t="s">
        <v>201</v>
      </c>
      <c r="R1385" s="49" t="s">
        <v>217</v>
      </c>
    </row>
    <row r="1386" spans="1:18">
      <c r="A1386" s="49">
        <v>248</v>
      </c>
      <c r="B1386" s="49" t="s">
        <v>435</v>
      </c>
      <c r="C1386" s="49" t="s">
        <v>445</v>
      </c>
      <c r="D1386" s="50" t="s">
        <v>446</v>
      </c>
      <c r="E1386" s="51" t="s">
        <v>231</v>
      </c>
      <c r="F1386" s="55" t="s">
        <v>447</v>
      </c>
      <c r="G1386" s="52" t="s">
        <v>517</v>
      </c>
      <c r="H1386" s="52" t="s">
        <v>1051</v>
      </c>
      <c r="I1386" s="53" t="s">
        <v>258</v>
      </c>
      <c r="J1386" s="53" t="s">
        <v>564</v>
      </c>
      <c r="K1386" s="49" t="s">
        <v>257</v>
      </c>
      <c r="L1386" s="49" t="s">
        <v>200</v>
      </c>
      <c r="M1386" s="49" t="s">
        <v>200</v>
      </c>
      <c r="N1386" s="49"/>
      <c r="O1386" s="54" t="s">
        <v>710</v>
      </c>
      <c r="P1386" s="54" t="s">
        <v>1055</v>
      </c>
      <c r="Q1386" s="49" t="s">
        <v>201</v>
      </c>
      <c r="R1386" s="49" t="s">
        <v>217</v>
      </c>
    </row>
    <row r="1387" spans="1:18">
      <c r="A1387" s="49">
        <v>249</v>
      </c>
      <c r="B1387" s="49" t="s">
        <v>435</v>
      </c>
      <c r="C1387" s="49" t="s">
        <v>445</v>
      </c>
      <c r="D1387" s="50" t="s">
        <v>446</v>
      </c>
      <c r="E1387" s="51" t="s">
        <v>231</v>
      </c>
      <c r="F1387" s="55" t="s">
        <v>447</v>
      </c>
      <c r="G1387" s="52" t="s">
        <v>517</v>
      </c>
      <c r="H1387" s="52" t="s">
        <v>1051</v>
      </c>
      <c r="I1387" s="53" t="s">
        <v>258</v>
      </c>
      <c r="J1387" s="53" t="s">
        <v>564</v>
      </c>
      <c r="K1387" s="49" t="s">
        <v>257</v>
      </c>
      <c r="L1387" s="49" t="s">
        <v>200</v>
      </c>
      <c r="M1387" s="49" t="s">
        <v>200</v>
      </c>
      <c r="N1387" s="49"/>
      <c r="O1387" s="54" t="s">
        <v>710</v>
      </c>
      <c r="P1387" s="54" t="s">
        <v>200</v>
      </c>
      <c r="Q1387" s="49" t="s">
        <v>201</v>
      </c>
      <c r="R1387" s="49" t="s">
        <v>217</v>
      </c>
    </row>
    <row r="1388" spans="1:18">
      <c r="A1388" s="49">
        <v>250</v>
      </c>
      <c r="B1388" s="49" t="s">
        <v>435</v>
      </c>
      <c r="C1388" s="49" t="s">
        <v>436</v>
      </c>
      <c r="D1388" s="50" t="s">
        <v>437</v>
      </c>
      <c r="E1388" s="51" t="s">
        <v>231</v>
      </c>
      <c r="F1388" s="55" t="s">
        <v>438</v>
      </c>
      <c r="G1388" s="52" t="s">
        <v>442</v>
      </c>
      <c r="H1388" s="52" t="s">
        <v>1051</v>
      </c>
      <c r="I1388" s="53" t="s">
        <v>276</v>
      </c>
      <c r="J1388" s="53" t="s">
        <v>407</v>
      </c>
      <c r="K1388" s="54" t="s">
        <v>257</v>
      </c>
      <c r="L1388" s="49" t="s">
        <v>200</v>
      </c>
      <c r="M1388" s="49" t="s">
        <v>200</v>
      </c>
      <c r="N1388" s="49" t="s">
        <v>440</v>
      </c>
      <c r="O1388" s="49" t="s">
        <v>441</v>
      </c>
      <c r="P1388" s="54" t="s">
        <v>200</v>
      </c>
      <c r="Q1388" s="49" t="s">
        <v>201</v>
      </c>
      <c r="R1388" s="49" t="s">
        <v>217</v>
      </c>
    </row>
    <row r="1389" spans="1:18">
      <c r="A1389" s="49">
        <v>251</v>
      </c>
      <c r="B1389" s="49" t="s">
        <v>435</v>
      </c>
      <c r="C1389" s="49" t="s">
        <v>499</v>
      </c>
      <c r="D1389" s="50" t="s">
        <v>500</v>
      </c>
      <c r="E1389" s="51" t="s">
        <v>231</v>
      </c>
      <c r="F1389" s="55" t="s">
        <v>501</v>
      </c>
      <c r="G1389" s="52" t="s">
        <v>690</v>
      </c>
      <c r="H1389" s="52" t="s">
        <v>1051</v>
      </c>
      <c r="I1389" s="53" t="s">
        <v>276</v>
      </c>
      <c r="J1389" s="53" t="s">
        <v>1056</v>
      </c>
      <c r="K1389" s="49" t="s">
        <v>213</v>
      </c>
      <c r="L1389" s="49" t="s">
        <v>200</v>
      </c>
      <c r="M1389" s="49" t="s">
        <v>200</v>
      </c>
      <c r="N1389" s="49" t="s">
        <v>237</v>
      </c>
      <c r="O1389" s="49" t="s">
        <v>504</v>
      </c>
      <c r="P1389" s="54" t="s">
        <v>1057</v>
      </c>
      <c r="Q1389" s="49" t="s">
        <v>201</v>
      </c>
      <c r="R1389" s="49" t="s">
        <v>217</v>
      </c>
    </row>
    <row r="1390" spans="1:18">
      <c r="A1390" s="49">
        <v>252</v>
      </c>
      <c r="B1390" s="49" t="s">
        <v>435</v>
      </c>
      <c r="C1390" s="49" t="s">
        <v>509</v>
      </c>
      <c r="D1390" s="50" t="s">
        <v>510</v>
      </c>
      <c r="E1390" s="51" t="s">
        <v>231</v>
      </c>
      <c r="F1390" s="55" t="s">
        <v>511</v>
      </c>
      <c r="G1390" s="52" t="s">
        <v>602</v>
      </c>
      <c r="H1390" s="52" t="s">
        <v>1051</v>
      </c>
      <c r="I1390" s="53" t="s">
        <v>367</v>
      </c>
      <c r="J1390" s="53" t="s">
        <v>301</v>
      </c>
      <c r="K1390" s="49" t="s">
        <v>367</v>
      </c>
      <c r="L1390" s="49" t="s">
        <v>200</v>
      </c>
      <c r="M1390" s="49" t="s">
        <v>200</v>
      </c>
      <c r="N1390" s="49" t="s">
        <v>440</v>
      </c>
      <c r="O1390" s="49" t="s">
        <v>514</v>
      </c>
      <c r="P1390" s="54" t="s">
        <v>200</v>
      </c>
      <c r="Q1390" s="49" t="s">
        <v>201</v>
      </c>
      <c r="R1390" s="49" t="s">
        <v>217</v>
      </c>
    </row>
    <row r="1391" spans="1:18">
      <c r="A1391" s="49">
        <v>253</v>
      </c>
      <c r="B1391" s="49" t="s">
        <v>435</v>
      </c>
      <c r="C1391" s="49" t="s">
        <v>445</v>
      </c>
      <c r="D1391" s="50" t="s">
        <v>446</v>
      </c>
      <c r="E1391" s="51" t="s">
        <v>231</v>
      </c>
      <c r="F1391" s="55" t="s">
        <v>447</v>
      </c>
      <c r="G1391" s="52" t="s">
        <v>517</v>
      </c>
      <c r="H1391" s="52" t="s">
        <v>1051</v>
      </c>
      <c r="I1391" s="53" t="s">
        <v>300</v>
      </c>
      <c r="J1391" s="53" t="s">
        <v>938</v>
      </c>
      <c r="K1391" s="49" t="s">
        <v>245</v>
      </c>
      <c r="L1391" s="49" t="s">
        <v>200</v>
      </c>
      <c r="M1391" s="49" t="s">
        <v>200</v>
      </c>
      <c r="N1391" s="49"/>
      <c r="O1391" s="54" t="s">
        <v>710</v>
      </c>
      <c r="P1391" s="54" t="s">
        <v>200</v>
      </c>
      <c r="Q1391" s="49" t="s">
        <v>201</v>
      </c>
      <c r="R1391" s="49" t="s">
        <v>217</v>
      </c>
    </row>
    <row r="1392" spans="1:18">
      <c r="A1392" s="49">
        <v>254</v>
      </c>
      <c r="B1392" s="49" t="s">
        <v>435</v>
      </c>
      <c r="C1392" s="49" t="s">
        <v>445</v>
      </c>
      <c r="D1392" s="50" t="s">
        <v>446</v>
      </c>
      <c r="E1392" s="51" t="s">
        <v>231</v>
      </c>
      <c r="F1392" s="55" t="s">
        <v>447</v>
      </c>
      <c r="G1392" s="52" t="s">
        <v>759</v>
      </c>
      <c r="H1392" s="52" t="s">
        <v>1051</v>
      </c>
      <c r="I1392" s="53" t="s">
        <v>257</v>
      </c>
      <c r="J1392" s="53" t="s">
        <v>472</v>
      </c>
      <c r="K1392" s="49" t="s">
        <v>257</v>
      </c>
      <c r="L1392" s="49" t="s">
        <v>200</v>
      </c>
      <c r="M1392" s="49" t="s">
        <v>200</v>
      </c>
      <c r="N1392" s="49"/>
      <c r="O1392" s="54" t="s">
        <v>710</v>
      </c>
      <c r="P1392" s="54" t="s">
        <v>200</v>
      </c>
      <c r="Q1392" s="49" t="s">
        <v>201</v>
      </c>
      <c r="R1392" s="49" t="s">
        <v>217</v>
      </c>
    </row>
    <row r="1393" spans="1:18">
      <c r="A1393" s="49">
        <v>255</v>
      </c>
      <c r="B1393" s="49" t="s">
        <v>435</v>
      </c>
      <c r="C1393" s="49" t="s">
        <v>445</v>
      </c>
      <c r="D1393" s="50" t="s">
        <v>446</v>
      </c>
      <c r="E1393" s="51" t="s">
        <v>231</v>
      </c>
      <c r="F1393" s="55" t="s">
        <v>447</v>
      </c>
      <c r="G1393" s="52" t="s">
        <v>489</v>
      </c>
      <c r="H1393" s="52" t="s">
        <v>1051</v>
      </c>
      <c r="I1393" s="53" t="s">
        <v>194</v>
      </c>
      <c r="J1393" s="53" t="s">
        <v>524</v>
      </c>
      <c r="K1393" s="49" t="s">
        <v>276</v>
      </c>
      <c r="L1393" s="49" t="s">
        <v>200</v>
      </c>
      <c r="M1393" s="49" t="s">
        <v>200</v>
      </c>
      <c r="N1393" s="49"/>
      <c r="O1393" s="54" t="s">
        <v>710</v>
      </c>
      <c r="P1393" s="54" t="s">
        <v>200</v>
      </c>
      <c r="Q1393" s="49" t="s">
        <v>201</v>
      </c>
      <c r="R1393" s="49" t="s">
        <v>217</v>
      </c>
    </row>
    <row r="1394" spans="1:18">
      <c r="A1394" s="49">
        <v>256</v>
      </c>
      <c r="B1394" s="49" t="s">
        <v>435</v>
      </c>
      <c r="C1394" s="49" t="s">
        <v>479</v>
      </c>
      <c r="D1394" s="50" t="s">
        <v>480</v>
      </c>
      <c r="E1394" s="51" t="s">
        <v>241</v>
      </c>
      <c r="F1394" s="55" t="s">
        <v>481</v>
      </c>
      <c r="G1394" s="52" t="s">
        <v>522</v>
      </c>
      <c r="H1394" s="52" t="s">
        <v>1051</v>
      </c>
      <c r="I1394" s="53" t="s">
        <v>353</v>
      </c>
      <c r="J1394" s="53" t="s">
        <v>962</v>
      </c>
      <c r="K1394" s="49" t="s">
        <v>258</v>
      </c>
      <c r="L1394" s="49" t="s">
        <v>200</v>
      </c>
      <c r="M1394" s="49" t="s">
        <v>200</v>
      </c>
      <c r="N1394" s="49" t="s">
        <v>484</v>
      </c>
      <c r="O1394" s="49" t="s">
        <v>485</v>
      </c>
      <c r="P1394" s="54" t="s">
        <v>200</v>
      </c>
      <c r="Q1394" s="49" t="s">
        <v>201</v>
      </c>
      <c r="R1394" s="49" t="s">
        <v>217</v>
      </c>
    </row>
    <row r="1395" spans="1:18">
      <c r="A1395" s="49">
        <v>257</v>
      </c>
      <c r="B1395" s="49" t="s">
        <v>435</v>
      </c>
      <c r="C1395" s="49" t="s">
        <v>436</v>
      </c>
      <c r="D1395" s="50" t="s">
        <v>437</v>
      </c>
      <c r="E1395" s="51" t="s">
        <v>231</v>
      </c>
      <c r="F1395" s="55" t="s">
        <v>438</v>
      </c>
      <c r="G1395" s="52" t="s">
        <v>507</v>
      </c>
      <c r="H1395" s="52" t="s">
        <v>1051</v>
      </c>
      <c r="I1395" s="53" t="s">
        <v>331</v>
      </c>
      <c r="J1395" s="53" t="s">
        <v>882</v>
      </c>
      <c r="K1395" s="49" t="s">
        <v>257</v>
      </c>
      <c r="L1395" s="49" t="s">
        <v>200</v>
      </c>
      <c r="M1395" s="49" t="s">
        <v>200</v>
      </c>
      <c r="N1395" s="49" t="s">
        <v>440</v>
      </c>
      <c r="O1395" s="49" t="s">
        <v>441</v>
      </c>
      <c r="P1395" s="54" t="s">
        <v>200</v>
      </c>
      <c r="Q1395" s="49" t="s">
        <v>201</v>
      </c>
      <c r="R1395" s="49" t="s">
        <v>217</v>
      </c>
    </row>
    <row r="1396" spans="1:18">
      <c r="A1396" s="49">
        <v>258</v>
      </c>
      <c r="B1396" s="49" t="s">
        <v>435</v>
      </c>
      <c r="C1396" s="49" t="s">
        <v>467</v>
      </c>
      <c r="D1396" s="50" t="s">
        <v>459</v>
      </c>
      <c r="E1396" s="51" t="s">
        <v>280</v>
      </c>
      <c r="F1396" s="55" t="s">
        <v>468</v>
      </c>
      <c r="G1396" s="52" t="s">
        <v>654</v>
      </c>
      <c r="H1396" s="52" t="s">
        <v>1051</v>
      </c>
      <c r="I1396" s="53" t="s">
        <v>267</v>
      </c>
      <c r="J1396" s="53" t="s">
        <v>641</v>
      </c>
      <c r="K1396" s="54" t="s">
        <v>194</v>
      </c>
      <c r="L1396" s="49" t="s">
        <v>200</v>
      </c>
      <c r="M1396" s="49" t="s">
        <v>200</v>
      </c>
      <c r="N1396" s="49" t="s">
        <v>456</v>
      </c>
      <c r="O1396" s="49" t="s">
        <v>470</v>
      </c>
      <c r="P1396" s="54" t="s">
        <v>200</v>
      </c>
      <c r="Q1396" s="49" t="s">
        <v>201</v>
      </c>
      <c r="R1396" s="49" t="s">
        <v>217</v>
      </c>
    </row>
    <row r="1397" spans="1:18">
      <c r="A1397" s="49">
        <v>259</v>
      </c>
      <c r="B1397" s="49" t="s">
        <v>435</v>
      </c>
      <c r="C1397" s="49" t="s">
        <v>509</v>
      </c>
      <c r="D1397" s="50" t="s">
        <v>510</v>
      </c>
      <c r="E1397" s="51" t="s">
        <v>231</v>
      </c>
      <c r="F1397" s="55" t="s">
        <v>511</v>
      </c>
      <c r="G1397" s="52" t="s">
        <v>442</v>
      </c>
      <c r="H1397" s="52" t="s">
        <v>1051</v>
      </c>
      <c r="I1397" s="53" t="s">
        <v>267</v>
      </c>
      <c r="J1397" s="53" t="s">
        <v>409</v>
      </c>
      <c r="K1397" s="49" t="s">
        <v>245</v>
      </c>
      <c r="L1397" s="49" t="s">
        <v>200</v>
      </c>
      <c r="M1397" s="49" t="s">
        <v>200</v>
      </c>
      <c r="N1397" s="49" t="s">
        <v>440</v>
      </c>
      <c r="O1397" s="49" t="s">
        <v>514</v>
      </c>
      <c r="P1397" s="54" t="s">
        <v>200</v>
      </c>
      <c r="Q1397" s="49" t="s">
        <v>201</v>
      </c>
      <c r="R1397" s="49" t="s">
        <v>217</v>
      </c>
    </row>
    <row r="1398" spans="1:18">
      <c r="A1398" s="49">
        <v>260</v>
      </c>
      <c r="B1398" s="49" t="s">
        <v>435</v>
      </c>
      <c r="C1398" s="49" t="s">
        <v>499</v>
      </c>
      <c r="D1398" s="50" t="s">
        <v>500</v>
      </c>
      <c r="E1398" s="51" t="s">
        <v>231</v>
      </c>
      <c r="F1398" s="55" t="s">
        <v>501</v>
      </c>
      <c r="G1398" s="52" t="s">
        <v>521</v>
      </c>
      <c r="H1398" s="52" t="s">
        <v>1051</v>
      </c>
      <c r="I1398" s="53" t="s">
        <v>270</v>
      </c>
      <c r="J1398" s="53" t="s">
        <v>643</v>
      </c>
      <c r="K1398" s="49" t="s">
        <v>300</v>
      </c>
      <c r="L1398" s="49" t="s">
        <v>200</v>
      </c>
      <c r="M1398" s="49" t="s">
        <v>200</v>
      </c>
      <c r="N1398" s="49" t="s">
        <v>237</v>
      </c>
      <c r="O1398" s="49" t="s">
        <v>504</v>
      </c>
      <c r="P1398" s="54" t="s">
        <v>200</v>
      </c>
      <c r="Q1398" s="49" t="s">
        <v>201</v>
      </c>
      <c r="R1398" s="49" t="s">
        <v>217</v>
      </c>
    </row>
    <row r="1399" spans="1:18">
      <c r="A1399" s="49">
        <v>261</v>
      </c>
      <c r="B1399" s="49" t="s">
        <v>435</v>
      </c>
      <c r="C1399" s="49" t="s">
        <v>499</v>
      </c>
      <c r="D1399" s="50" t="s">
        <v>500</v>
      </c>
      <c r="E1399" s="51" t="s">
        <v>231</v>
      </c>
      <c r="F1399" s="55" t="s">
        <v>501</v>
      </c>
      <c r="G1399" s="52" t="s">
        <v>1058</v>
      </c>
      <c r="H1399" s="52" t="s">
        <v>1051</v>
      </c>
      <c r="I1399" s="53" t="s">
        <v>354</v>
      </c>
      <c r="J1399" s="53" t="s">
        <v>574</v>
      </c>
      <c r="K1399" s="49" t="s">
        <v>367</v>
      </c>
      <c r="L1399" s="49" t="s">
        <v>200</v>
      </c>
      <c r="M1399" s="49" t="s">
        <v>200</v>
      </c>
      <c r="N1399" s="49" t="s">
        <v>237</v>
      </c>
      <c r="O1399" s="49" t="s">
        <v>504</v>
      </c>
      <c r="P1399" s="54" t="s">
        <v>200</v>
      </c>
      <c r="Q1399" s="49" t="s">
        <v>201</v>
      </c>
      <c r="R1399" s="49" t="s">
        <v>217</v>
      </c>
    </row>
    <row r="1400" spans="1:18">
      <c r="A1400" s="49">
        <v>262</v>
      </c>
      <c r="B1400" s="49" t="s">
        <v>435</v>
      </c>
      <c r="C1400" s="49" t="s">
        <v>445</v>
      </c>
      <c r="D1400" s="50" t="s">
        <v>446</v>
      </c>
      <c r="E1400" s="51" t="s">
        <v>231</v>
      </c>
      <c r="F1400" s="55" t="s">
        <v>447</v>
      </c>
      <c r="G1400" s="52" t="s">
        <v>527</v>
      </c>
      <c r="H1400" s="52" t="s">
        <v>1051</v>
      </c>
      <c r="I1400" s="53" t="s">
        <v>354</v>
      </c>
      <c r="J1400" s="53" t="s">
        <v>719</v>
      </c>
      <c r="K1400" s="49" t="s">
        <v>258</v>
      </c>
      <c r="L1400" s="49" t="s">
        <v>200</v>
      </c>
      <c r="M1400" s="49" t="s">
        <v>200</v>
      </c>
      <c r="N1400" s="49"/>
      <c r="O1400" s="54" t="s">
        <v>710</v>
      </c>
      <c r="P1400" s="54" t="s">
        <v>200</v>
      </c>
      <c r="Q1400" s="49" t="s">
        <v>201</v>
      </c>
      <c r="R1400" s="49" t="s">
        <v>217</v>
      </c>
    </row>
    <row r="1401" spans="1:18">
      <c r="A1401" s="49">
        <v>263</v>
      </c>
      <c r="B1401" s="49" t="s">
        <v>435</v>
      </c>
      <c r="C1401" s="49" t="s">
        <v>445</v>
      </c>
      <c r="D1401" s="50" t="s">
        <v>446</v>
      </c>
      <c r="E1401" s="51" t="s">
        <v>231</v>
      </c>
      <c r="F1401" s="55" t="s">
        <v>447</v>
      </c>
      <c r="G1401" s="52" t="s">
        <v>489</v>
      </c>
      <c r="H1401" s="52" t="s">
        <v>1051</v>
      </c>
      <c r="I1401" s="53" t="s">
        <v>544</v>
      </c>
      <c r="J1401" s="53" t="s">
        <v>1059</v>
      </c>
      <c r="K1401" s="49" t="s">
        <v>196</v>
      </c>
      <c r="L1401" s="49" t="s">
        <v>200</v>
      </c>
      <c r="M1401" s="49" t="s">
        <v>200</v>
      </c>
      <c r="N1401" s="49"/>
      <c r="O1401" s="54" t="s">
        <v>710</v>
      </c>
      <c r="P1401" s="54" t="s">
        <v>200</v>
      </c>
      <c r="Q1401" s="49" t="s">
        <v>201</v>
      </c>
      <c r="R1401" s="49" t="s">
        <v>217</v>
      </c>
    </row>
    <row r="1402" spans="1:18">
      <c r="A1402" s="49">
        <v>264</v>
      </c>
      <c r="B1402" s="49" t="s">
        <v>435</v>
      </c>
      <c r="C1402" s="49" t="s">
        <v>445</v>
      </c>
      <c r="D1402" s="50" t="s">
        <v>446</v>
      </c>
      <c r="E1402" s="51" t="s">
        <v>231</v>
      </c>
      <c r="F1402" s="55" t="s">
        <v>447</v>
      </c>
      <c r="G1402" s="52" t="s">
        <v>776</v>
      </c>
      <c r="H1402" s="52" t="s">
        <v>1051</v>
      </c>
      <c r="I1402" s="53" t="s">
        <v>289</v>
      </c>
      <c r="J1402" s="53" t="s">
        <v>409</v>
      </c>
      <c r="K1402" s="49" t="s">
        <v>276</v>
      </c>
      <c r="L1402" s="49" t="s">
        <v>200</v>
      </c>
      <c r="M1402" s="49" t="s">
        <v>200</v>
      </c>
      <c r="N1402" s="49"/>
      <c r="O1402" s="54" t="s">
        <v>710</v>
      </c>
      <c r="P1402" s="54" t="s">
        <v>200</v>
      </c>
      <c r="Q1402" s="49" t="s">
        <v>228</v>
      </c>
      <c r="R1402" s="54" t="s">
        <v>200</v>
      </c>
    </row>
    <row r="1403" spans="1:18">
      <c r="A1403" s="49">
        <v>265</v>
      </c>
      <c r="B1403" s="49" t="s">
        <v>435</v>
      </c>
      <c r="C1403" s="49" t="s">
        <v>548</v>
      </c>
      <c r="D1403" s="50" t="s">
        <v>459</v>
      </c>
      <c r="E1403" s="51" t="s">
        <v>231</v>
      </c>
      <c r="F1403" s="55" t="s">
        <v>549</v>
      </c>
      <c r="G1403" s="52" t="s">
        <v>588</v>
      </c>
      <c r="H1403" s="52" t="s">
        <v>1051</v>
      </c>
      <c r="I1403" s="53" t="s">
        <v>289</v>
      </c>
      <c r="J1403" s="53" t="s">
        <v>553</v>
      </c>
      <c r="K1403" s="54" t="s">
        <v>295</v>
      </c>
      <c r="L1403" s="49" t="s">
        <v>200</v>
      </c>
      <c r="M1403" s="49" t="s">
        <v>200</v>
      </c>
      <c r="N1403" s="49" t="s">
        <v>477</v>
      </c>
      <c r="O1403" s="49" t="s">
        <v>551</v>
      </c>
      <c r="P1403" s="54" t="s">
        <v>200</v>
      </c>
      <c r="Q1403" s="49" t="s">
        <v>201</v>
      </c>
      <c r="R1403" s="49" t="s">
        <v>217</v>
      </c>
    </row>
    <row r="1404" spans="1:18">
      <c r="A1404" s="49">
        <v>266</v>
      </c>
      <c r="B1404" s="49" t="s">
        <v>435</v>
      </c>
      <c r="C1404" s="49" t="s">
        <v>445</v>
      </c>
      <c r="D1404" s="50" t="s">
        <v>446</v>
      </c>
      <c r="E1404" s="51" t="s">
        <v>231</v>
      </c>
      <c r="F1404" s="55" t="s">
        <v>447</v>
      </c>
      <c r="G1404" s="52" t="s">
        <v>497</v>
      </c>
      <c r="H1404" s="52" t="s">
        <v>1060</v>
      </c>
      <c r="I1404" s="53" t="s">
        <v>274</v>
      </c>
      <c r="J1404" s="53" t="s">
        <v>490</v>
      </c>
      <c r="K1404" s="49" t="s">
        <v>245</v>
      </c>
      <c r="L1404" s="49" t="s">
        <v>200</v>
      </c>
      <c r="M1404" s="49" t="s">
        <v>200</v>
      </c>
      <c r="N1404" s="49"/>
      <c r="O1404" s="54" t="s">
        <v>710</v>
      </c>
      <c r="P1404" s="54" t="s">
        <v>200</v>
      </c>
      <c r="Q1404" s="49" t="s">
        <v>201</v>
      </c>
      <c r="R1404" s="49" t="s">
        <v>217</v>
      </c>
    </row>
    <row r="1405" spans="1:18">
      <c r="A1405" s="49">
        <v>267</v>
      </c>
      <c r="B1405" s="49" t="s">
        <v>435</v>
      </c>
      <c r="C1405" s="49" t="s">
        <v>436</v>
      </c>
      <c r="D1405" s="50" t="s">
        <v>437</v>
      </c>
      <c r="E1405" s="51" t="s">
        <v>231</v>
      </c>
      <c r="F1405" s="55" t="s">
        <v>438</v>
      </c>
      <c r="G1405" s="52" t="s">
        <v>439</v>
      </c>
      <c r="H1405" s="52" t="s">
        <v>1060</v>
      </c>
      <c r="I1405" s="53" t="s">
        <v>339</v>
      </c>
      <c r="J1405" s="53" t="s">
        <v>526</v>
      </c>
      <c r="K1405" s="49" t="s">
        <v>295</v>
      </c>
      <c r="L1405" s="49" t="s">
        <v>200</v>
      </c>
      <c r="M1405" s="49" t="s">
        <v>200</v>
      </c>
      <c r="N1405" s="49" t="s">
        <v>440</v>
      </c>
      <c r="O1405" s="49" t="s">
        <v>441</v>
      </c>
      <c r="P1405" s="54" t="s">
        <v>200</v>
      </c>
      <c r="Q1405" s="49" t="s">
        <v>201</v>
      </c>
      <c r="R1405" s="49" t="s">
        <v>217</v>
      </c>
    </row>
    <row r="1406" spans="1:18">
      <c r="A1406" s="49">
        <v>268</v>
      </c>
      <c r="B1406" s="49" t="s">
        <v>435</v>
      </c>
      <c r="C1406" s="49" t="s">
        <v>445</v>
      </c>
      <c r="D1406" s="50" t="s">
        <v>446</v>
      </c>
      <c r="E1406" s="51" t="s">
        <v>231</v>
      </c>
      <c r="F1406" s="55" t="s">
        <v>447</v>
      </c>
      <c r="G1406" s="52" t="s">
        <v>489</v>
      </c>
      <c r="H1406" s="52" t="s">
        <v>1060</v>
      </c>
      <c r="I1406" s="53" t="s">
        <v>339</v>
      </c>
      <c r="J1406" s="53" t="s">
        <v>611</v>
      </c>
      <c r="K1406" s="49" t="s">
        <v>295</v>
      </c>
      <c r="L1406" s="49" t="s">
        <v>200</v>
      </c>
      <c r="M1406" s="49" t="s">
        <v>200</v>
      </c>
      <c r="N1406" s="49"/>
      <c r="O1406" s="54" t="s">
        <v>710</v>
      </c>
      <c r="P1406" s="54" t="s">
        <v>200</v>
      </c>
      <c r="Q1406" s="49" t="s">
        <v>201</v>
      </c>
      <c r="R1406" s="49" t="s">
        <v>217</v>
      </c>
    </row>
    <row r="1407" spans="1:18">
      <c r="A1407" s="49">
        <v>269</v>
      </c>
      <c r="B1407" s="49" t="s">
        <v>435</v>
      </c>
      <c r="C1407" s="49" t="s">
        <v>499</v>
      </c>
      <c r="D1407" s="50" t="s">
        <v>500</v>
      </c>
      <c r="E1407" s="51" t="s">
        <v>231</v>
      </c>
      <c r="F1407" s="55" t="s">
        <v>501</v>
      </c>
      <c r="G1407" s="52" t="s">
        <v>515</v>
      </c>
      <c r="H1407" s="52" t="s">
        <v>1060</v>
      </c>
      <c r="I1407" s="53" t="s">
        <v>339</v>
      </c>
      <c r="J1407" s="53" t="s">
        <v>523</v>
      </c>
      <c r="K1407" s="54" t="s">
        <v>257</v>
      </c>
      <c r="L1407" s="49" t="s">
        <v>200</v>
      </c>
      <c r="M1407" s="49" t="s">
        <v>200</v>
      </c>
      <c r="N1407" s="49" t="s">
        <v>237</v>
      </c>
      <c r="O1407" s="49" t="s">
        <v>504</v>
      </c>
      <c r="P1407" s="54" t="s">
        <v>200</v>
      </c>
      <c r="Q1407" s="49" t="s">
        <v>201</v>
      </c>
      <c r="R1407" s="49" t="s">
        <v>217</v>
      </c>
    </row>
    <row r="1408" spans="1:18">
      <c r="A1408" s="49">
        <v>270</v>
      </c>
      <c r="B1408" s="49" t="s">
        <v>435</v>
      </c>
      <c r="C1408" s="49" t="s">
        <v>445</v>
      </c>
      <c r="D1408" s="50" t="s">
        <v>446</v>
      </c>
      <c r="E1408" s="51" t="s">
        <v>231</v>
      </c>
      <c r="F1408" s="55" t="s">
        <v>447</v>
      </c>
      <c r="G1408" s="52" t="s">
        <v>489</v>
      </c>
      <c r="H1408" s="52" t="s">
        <v>1060</v>
      </c>
      <c r="I1408" s="53" t="s">
        <v>314</v>
      </c>
      <c r="J1408" s="53" t="s">
        <v>524</v>
      </c>
      <c r="K1408" s="49" t="s">
        <v>260</v>
      </c>
      <c r="L1408" s="49" t="s">
        <v>200</v>
      </c>
      <c r="M1408" s="49" t="s">
        <v>200</v>
      </c>
      <c r="N1408" s="49"/>
      <c r="O1408" s="54" t="s">
        <v>710</v>
      </c>
      <c r="P1408" s="54" t="s">
        <v>200</v>
      </c>
      <c r="Q1408" s="49" t="s">
        <v>201</v>
      </c>
      <c r="R1408" s="49" t="s">
        <v>217</v>
      </c>
    </row>
    <row r="1409" spans="1:18">
      <c r="A1409" s="49">
        <v>271</v>
      </c>
      <c r="B1409" s="49" t="s">
        <v>435</v>
      </c>
      <c r="C1409" s="49" t="s">
        <v>499</v>
      </c>
      <c r="D1409" s="50" t="s">
        <v>500</v>
      </c>
      <c r="E1409" s="51" t="s">
        <v>231</v>
      </c>
      <c r="F1409" s="55" t="s">
        <v>501</v>
      </c>
      <c r="G1409" s="52" t="s">
        <v>1061</v>
      </c>
      <c r="H1409" s="52" t="s">
        <v>1060</v>
      </c>
      <c r="I1409" s="53" t="s">
        <v>234</v>
      </c>
      <c r="J1409" s="53" t="s">
        <v>978</v>
      </c>
      <c r="K1409" s="49" t="s">
        <v>367</v>
      </c>
      <c r="L1409" s="49" t="s">
        <v>200</v>
      </c>
      <c r="M1409" s="49" t="s">
        <v>200</v>
      </c>
      <c r="N1409" s="49" t="s">
        <v>237</v>
      </c>
      <c r="O1409" s="49" t="s">
        <v>504</v>
      </c>
      <c r="P1409" s="54" t="s">
        <v>200</v>
      </c>
      <c r="Q1409" s="49" t="s">
        <v>201</v>
      </c>
      <c r="R1409" s="49" t="s">
        <v>217</v>
      </c>
    </row>
    <row r="1410" spans="1:18">
      <c r="A1410" s="49">
        <v>272</v>
      </c>
      <c r="B1410" s="49" t="s">
        <v>435</v>
      </c>
      <c r="C1410" s="49" t="s">
        <v>451</v>
      </c>
      <c r="D1410" s="50" t="s">
        <v>452</v>
      </c>
      <c r="E1410" s="51" t="s">
        <v>280</v>
      </c>
      <c r="F1410" s="55" t="s">
        <v>453</v>
      </c>
      <c r="G1410" s="52" t="s">
        <v>765</v>
      </c>
      <c r="H1410" s="52" t="s">
        <v>1060</v>
      </c>
      <c r="I1410" s="53" t="s">
        <v>234</v>
      </c>
      <c r="J1410" s="53" t="s">
        <v>498</v>
      </c>
      <c r="K1410" s="49" t="s">
        <v>276</v>
      </c>
      <c r="L1410" s="49" t="s">
        <v>200</v>
      </c>
      <c r="M1410" s="49" t="s">
        <v>200</v>
      </c>
      <c r="N1410" s="49" t="s">
        <v>456</v>
      </c>
      <c r="O1410" s="49" t="s">
        <v>457</v>
      </c>
      <c r="P1410" s="54" t="s">
        <v>200</v>
      </c>
      <c r="Q1410" s="49" t="s">
        <v>201</v>
      </c>
      <c r="R1410" s="49" t="s">
        <v>217</v>
      </c>
    </row>
    <row r="1411" spans="1:18">
      <c r="A1411" s="49">
        <v>273</v>
      </c>
      <c r="B1411" s="49" t="s">
        <v>435</v>
      </c>
      <c r="C1411" s="49" t="s">
        <v>445</v>
      </c>
      <c r="D1411" s="50" t="s">
        <v>446</v>
      </c>
      <c r="E1411" s="51" t="s">
        <v>231</v>
      </c>
      <c r="F1411" s="55" t="s">
        <v>447</v>
      </c>
      <c r="G1411" s="52" t="s">
        <v>925</v>
      </c>
      <c r="H1411" s="52" t="s">
        <v>1060</v>
      </c>
      <c r="I1411" s="53" t="s">
        <v>234</v>
      </c>
      <c r="J1411" s="53" t="s">
        <v>862</v>
      </c>
      <c r="K1411" s="49" t="s">
        <v>245</v>
      </c>
      <c r="L1411" s="49" t="s">
        <v>200</v>
      </c>
      <c r="M1411" s="49" t="s">
        <v>200</v>
      </c>
      <c r="N1411" s="49"/>
      <c r="O1411" s="54" t="s">
        <v>710</v>
      </c>
      <c r="P1411" s="54" t="s">
        <v>200</v>
      </c>
      <c r="Q1411" s="49" t="s">
        <v>228</v>
      </c>
      <c r="R1411" s="54" t="s">
        <v>200</v>
      </c>
    </row>
    <row r="1412" spans="1:18">
      <c r="A1412" s="49">
        <v>274</v>
      </c>
      <c r="B1412" s="49" t="s">
        <v>435</v>
      </c>
      <c r="C1412" s="49" t="s">
        <v>445</v>
      </c>
      <c r="D1412" s="50" t="s">
        <v>446</v>
      </c>
      <c r="E1412" s="51" t="s">
        <v>231</v>
      </c>
      <c r="F1412" s="55" t="s">
        <v>447</v>
      </c>
      <c r="G1412" s="52" t="s">
        <v>489</v>
      </c>
      <c r="H1412" s="52" t="s">
        <v>1060</v>
      </c>
      <c r="I1412" s="53" t="s">
        <v>348</v>
      </c>
      <c r="J1412" s="53" t="s">
        <v>1062</v>
      </c>
      <c r="K1412" s="49" t="s">
        <v>194</v>
      </c>
      <c r="L1412" s="49" t="s">
        <v>200</v>
      </c>
      <c r="M1412" s="49" t="s">
        <v>200</v>
      </c>
      <c r="N1412" s="49"/>
      <c r="O1412" s="54" t="s">
        <v>710</v>
      </c>
      <c r="P1412" s="54" t="s">
        <v>200</v>
      </c>
      <c r="Q1412" s="49" t="s">
        <v>228</v>
      </c>
      <c r="R1412" s="54" t="s">
        <v>200</v>
      </c>
    </row>
    <row r="1413" spans="1:18">
      <c r="A1413" s="49">
        <v>275</v>
      </c>
      <c r="B1413" s="49" t="s">
        <v>435</v>
      </c>
      <c r="C1413" s="49" t="s">
        <v>445</v>
      </c>
      <c r="D1413" s="50" t="s">
        <v>446</v>
      </c>
      <c r="E1413" s="51" t="s">
        <v>231</v>
      </c>
      <c r="F1413" s="55" t="s">
        <v>447</v>
      </c>
      <c r="G1413" s="52" t="s">
        <v>497</v>
      </c>
      <c r="H1413" s="52" t="s">
        <v>1060</v>
      </c>
      <c r="I1413" s="53" t="s">
        <v>252</v>
      </c>
      <c r="J1413" s="53" t="s">
        <v>1062</v>
      </c>
      <c r="K1413" s="49" t="s">
        <v>295</v>
      </c>
      <c r="L1413" s="49" t="s">
        <v>200</v>
      </c>
      <c r="M1413" s="49" t="s">
        <v>200</v>
      </c>
      <c r="N1413" s="49"/>
      <c r="O1413" s="54" t="s">
        <v>710</v>
      </c>
      <c r="P1413" s="54" t="s">
        <v>200</v>
      </c>
      <c r="Q1413" s="49" t="s">
        <v>201</v>
      </c>
      <c r="R1413" s="49" t="s">
        <v>217</v>
      </c>
    </row>
    <row r="1414" spans="1:18">
      <c r="A1414" s="49">
        <v>276</v>
      </c>
      <c r="B1414" s="49" t="s">
        <v>435</v>
      </c>
      <c r="C1414" s="49" t="s">
        <v>436</v>
      </c>
      <c r="D1414" s="50" t="s">
        <v>437</v>
      </c>
      <c r="E1414" s="51" t="s">
        <v>231</v>
      </c>
      <c r="F1414" s="55" t="s">
        <v>438</v>
      </c>
      <c r="G1414" s="52" t="s">
        <v>439</v>
      </c>
      <c r="H1414" s="52" t="s">
        <v>1060</v>
      </c>
      <c r="I1414" s="53" t="s">
        <v>204</v>
      </c>
      <c r="J1414" s="53" t="s">
        <v>516</v>
      </c>
      <c r="K1414" s="49" t="s">
        <v>288</v>
      </c>
      <c r="L1414" s="49" t="s">
        <v>200</v>
      </c>
      <c r="M1414" s="49" t="s">
        <v>200</v>
      </c>
      <c r="N1414" s="49" t="s">
        <v>440</v>
      </c>
      <c r="O1414" s="49" t="s">
        <v>441</v>
      </c>
      <c r="P1414" s="54" t="s">
        <v>200</v>
      </c>
      <c r="Q1414" s="49" t="s">
        <v>201</v>
      </c>
      <c r="R1414" s="49" t="s">
        <v>217</v>
      </c>
    </row>
    <row r="1415" spans="1:18">
      <c r="A1415" s="49">
        <v>277</v>
      </c>
      <c r="B1415" s="49" t="s">
        <v>435</v>
      </c>
      <c r="C1415" s="49" t="s">
        <v>479</v>
      </c>
      <c r="D1415" s="50" t="s">
        <v>480</v>
      </c>
      <c r="E1415" s="51" t="s">
        <v>241</v>
      </c>
      <c r="F1415" s="55" t="s">
        <v>481</v>
      </c>
      <c r="G1415" s="52" t="s">
        <v>1008</v>
      </c>
      <c r="H1415" s="52" t="s">
        <v>1060</v>
      </c>
      <c r="I1415" s="53" t="s">
        <v>255</v>
      </c>
      <c r="J1415" s="53" t="s">
        <v>388</v>
      </c>
      <c r="K1415" s="49" t="s">
        <v>236</v>
      </c>
      <c r="L1415" s="49" t="s">
        <v>200</v>
      </c>
      <c r="M1415" s="49" t="s">
        <v>200</v>
      </c>
      <c r="N1415" s="49" t="s">
        <v>484</v>
      </c>
      <c r="O1415" s="49" t="s">
        <v>485</v>
      </c>
      <c r="P1415" s="54" t="s">
        <v>200</v>
      </c>
      <c r="Q1415" s="49" t="s">
        <v>228</v>
      </c>
      <c r="R1415" s="54" t="s">
        <v>200</v>
      </c>
    </row>
    <row r="1416" spans="1:18">
      <c r="A1416" s="49">
        <v>278</v>
      </c>
      <c r="B1416" s="49" t="s">
        <v>435</v>
      </c>
      <c r="C1416" s="49" t="s">
        <v>499</v>
      </c>
      <c r="D1416" s="50" t="s">
        <v>500</v>
      </c>
      <c r="E1416" s="51" t="s">
        <v>231</v>
      </c>
      <c r="F1416" s="55" t="s">
        <v>501</v>
      </c>
      <c r="G1416" s="52" t="s">
        <v>919</v>
      </c>
      <c r="H1416" s="52" t="s">
        <v>1060</v>
      </c>
      <c r="I1416" s="53" t="s">
        <v>258</v>
      </c>
      <c r="J1416" s="53" t="s">
        <v>978</v>
      </c>
      <c r="K1416" s="49" t="s">
        <v>257</v>
      </c>
      <c r="L1416" s="49" t="s">
        <v>200</v>
      </c>
      <c r="M1416" s="49" t="s">
        <v>200</v>
      </c>
      <c r="N1416" s="49" t="s">
        <v>237</v>
      </c>
      <c r="O1416" s="49" t="s">
        <v>504</v>
      </c>
      <c r="P1416" s="54" t="s">
        <v>200</v>
      </c>
      <c r="Q1416" s="49" t="s">
        <v>201</v>
      </c>
      <c r="R1416" s="49" t="s">
        <v>217</v>
      </c>
    </row>
    <row r="1417" spans="1:18">
      <c r="A1417" s="49">
        <v>279</v>
      </c>
      <c r="B1417" s="49" t="s">
        <v>435</v>
      </c>
      <c r="C1417" s="49" t="s">
        <v>445</v>
      </c>
      <c r="D1417" s="50" t="s">
        <v>446</v>
      </c>
      <c r="E1417" s="51" t="s">
        <v>231</v>
      </c>
      <c r="F1417" s="55" t="s">
        <v>447</v>
      </c>
      <c r="G1417" s="52" t="s">
        <v>689</v>
      </c>
      <c r="H1417" s="52" t="s">
        <v>1060</v>
      </c>
      <c r="I1417" s="53" t="s">
        <v>258</v>
      </c>
      <c r="J1417" s="53" t="s">
        <v>616</v>
      </c>
      <c r="K1417" s="49" t="s">
        <v>300</v>
      </c>
      <c r="L1417" s="49" t="s">
        <v>200</v>
      </c>
      <c r="M1417" s="49" t="s">
        <v>200</v>
      </c>
      <c r="N1417" s="49"/>
      <c r="O1417" s="54" t="s">
        <v>710</v>
      </c>
      <c r="P1417" s="54" t="s">
        <v>200</v>
      </c>
      <c r="Q1417" s="49" t="s">
        <v>201</v>
      </c>
      <c r="R1417" s="49" t="s">
        <v>217</v>
      </c>
    </row>
    <row r="1418" spans="1:18">
      <c r="A1418" s="49">
        <v>280</v>
      </c>
      <c r="B1418" s="49" t="s">
        <v>435</v>
      </c>
      <c r="C1418" s="49" t="s">
        <v>499</v>
      </c>
      <c r="D1418" s="50" t="s">
        <v>500</v>
      </c>
      <c r="E1418" s="51" t="s">
        <v>231</v>
      </c>
      <c r="F1418" s="55" t="s">
        <v>501</v>
      </c>
      <c r="G1418" s="52" t="s">
        <v>515</v>
      </c>
      <c r="H1418" s="52" t="s">
        <v>1060</v>
      </c>
      <c r="I1418" s="53" t="s">
        <v>245</v>
      </c>
      <c r="J1418" s="53" t="s">
        <v>753</v>
      </c>
      <c r="K1418" s="49" t="s">
        <v>194</v>
      </c>
      <c r="L1418" s="49" t="s">
        <v>200</v>
      </c>
      <c r="M1418" s="49" t="s">
        <v>200</v>
      </c>
      <c r="N1418" s="49" t="s">
        <v>237</v>
      </c>
      <c r="O1418" s="49" t="s">
        <v>504</v>
      </c>
      <c r="P1418" s="54" t="s">
        <v>200</v>
      </c>
      <c r="Q1418" s="49" t="s">
        <v>201</v>
      </c>
      <c r="R1418" s="49" t="s">
        <v>217</v>
      </c>
    </row>
    <row r="1419" spans="1:18">
      <c r="A1419" s="49">
        <v>281</v>
      </c>
      <c r="B1419" s="49" t="s">
        <v>435</v>
      </c>
      <c r="C1419" s="49" t="s">
        <v>436</v>
      </c>
      <c r="D1419" s="50" t="s">
        <v>437</v>
      </c>
      <c r="E1419" s="51" t="s">
        <v>231</v>
      </c>
      <c r="F1419" s="55" t="s">
        <v>438</v>
      </c>
      <c r="G1419" s="52" t="s">
        <v>442</v>
      </c>
      <c r="H1419" s="52" t="s">
        <v>1060</v>
      </c>
      <c r="I1419" s="53" t="s">
        <v>245</v>
      </c>
      <c r="J1419" s="53" t="s">
        <v>388</v>
      </c>
      <c r="K1419" s="49" t="s">
        <v>288</v>
      </c>
      <c r="L1419" s="49" t="s">
        <v>200</v>
      </c>
      <c r="M1419" s="49" t="s">
        <v>200</v>
      </c>
      <c r="N1419" s="49" t="s">
        <v>440</v>
      </c>
      <c r="O1419" s="49" t="s">
        <v>441</v>
      </c>
      <c r="P1419" s="54" t="s">
        <v>200</v>
      </c>
      <c r="Q1419" s="49" t="s">
        <v>201</v>
      </c>
      <c r="R1419" s="49" t="s">
        <v>217</v>
      </c>
    </row>
    <row r="1420" spans="1:18">
      <c r="A1420" s="49">
        <v>282</v>
      </c>
      <c r="B1420" s="49" t="s">
        <v>435</v>
      </c>
      <c r="C1420" s="49" t="s">
        <v>445</v>
      </c>
      <c r="D1420" s="50" t="s">
        <v>446</v>
      </c>
      <c r="E1420" s="51" t="s">
        <v>231</v>
      </c>
      <c r="F1420" s="55" t="s">
        <v>447</v>
      </c>
      <c r="G1420" s="52" t="s">
        <v>632</v>
      </c>
      <c r="H1420" s="52" t="s">
        <v>1060</v>
      </c>
      <c r="I1420" s="53" t="s">
        <v>194</v>
      </c>
      <c r="J1420" s="53" t="s">
        <v>301</v>
      </c>
      <c r="K1420" s="49" t="s">
        <v>213</v>
      </c>
      <c r="L1420" s="49" t="s">
        <v>200</v>
      </c>
      <c r="M1420" s="49" t="s">
        <v>200</v>
      </c>
      <c r="N1420" s="49"/>
      <c r="O1420" s="54" t="s">
        <v>710</v>
      </c>
      <c r="P1420" s="54" t="s">
        <v>200</v>
      </c>
      <c r="Q1420" s="49" t="s">
        <v>201</v>
      </c>
      <c r="R1420" s="49" t="s">
        <v>1063</v>
      </c>
    </row>
    <row r="1421" spans="1:18">
      <c r="A1421" s="49">
        <v>283</v>
      </c>
      <c r="B1421" s="49" t="s">
        <v>435</v>
      </c>
      <c r="C1421" s="49" t="s">
        <v>548</v>
      </c>
      <c r="D1421" s="50" t="s">
        <v>459</v>
      </c>
      <c r="E1421" s="51" t="s">
        <v>231</v>
      </c>
      <c r="F1421" s="55" t="s">
        <v>549</v>
      </c>
      <c r="G1421" s="52" t="s">
        <v>550</v>
      </c>
      <c r="H1421" s="52" t="s">
        <v>1060</v>
      </c>
      <c r="I1421" s="53" t="s">
        <v>353</v>
      </c>
      <c r="J1421" s="53" t="s">
        <v>256</v>
      </c>
      <c r="K1421" s="49" t="s">
        <v>257</v>
      </c>
      <c r="L1421" s="49" t="s">
        <v>200</v>
      </c>
      <c r="M1421" s="49" t="s">
        <v>200</v>
      </c>
      <c r="N1421" s="49" t="s">
        <v>477</v>
      </c>
      <c r="O1421" s="49" t="s">
        <v>551</v>
      </c>
      <c r="P1421" s="54" t="s">
        <v>200</v>
      </c>
      <c r="Q1421" s="49" t="s">
        <v>201</v>
      </c>
      <c r="R1421" s="49" t="s">
        <v>217</v>
      </c>
    </row>
    <row r="1422" spans="1:18">
      <c r="A1422" s="49">
        <v>284</v>
      </c>
      <c r="B1422" s="49" t="s">
        <v>435</v>
      </c>
      <c r="C1422" s="49" t="s">
        <v>445</v>
      </c>
      <c r="D1422" s="50" t="s">
        <v>446</v>
      </c>
      <c r="E1422" s="51" t="s">
        <v>231</v>
      </c>
      <c r="F1422" s="55" t="s">
        <v>447</v>
      </c>
      <c r="G1422" s="52" t="s">
        <v>517</v>
      </c>
      <c r="H1422" s="52" t="s">
        <v>1060</v>
      </c>
      <c r="I1422" s="53" t="s">
        <v>331</v>
      </c>
      <c r="J1422" s="53" t="s">
        <v>506</v>
      </c>
      <c r="K1422" s="49" t="s">
        <v>257</v>
      </c>
      <c r="L1422" s="49" t="s">
        <v>200</v>
      </c>
      <c r="M1422" s="49" t="s">
        <v>200</v>
      </c>
      <c r="N1422" s="49"/>
      <c r="O1422" s="54" t="s">
        <v>710</v>
      </c>
      <c r="P1422" s="54" t="s">
        <v>200</v>
      </c>
      <c r="Q1422" s="49" t="s">
        <v>201</v>
      </c>
      <c r="R1422" s="49" t="s">
        <v>217</v>
      </c>
    </row>
    <row r="1423" spans="1:18">
      <c r="A1423" s="49">
        <v>285</v>
      </c>
      <c r="B1423" s="49" t="s">
        <v>435</v>
      </c>
      <c r="C1423" s="49" t="s">
        <v>491</v>
      </c>
      <c r="D1423" s="50" t="s">
        <v>459</v>
      </c>
      <c r="E1423" s="51" t="s">
        <v>262</v>
      </c>
      <c r="F1423" s="55" t="s">
        <v>492</v>
      </c>
      <c r="G1423" s="52" t="s">
        <v>1064</v>
      </c>
      <c r="H1423" s="52" t="s">
        <v>1060</v>
      </c>
      <c r="I1423" s="53" t="s">
        <v>331</v>
      </c>
      <c r="J1423" s="53" t="s">
        <v>753</v>
      </c>
      <c r="K1423" s="49" t="s">
        <v>367</v>
      </c>
      <c r="L1423" s="49" t="s">
        <v>200</v>
      </c>
      <c r="M1423" s="49" t="s">
        <v>200</v>
      </c>
      <c r="N1423" s="49" t="s">
        <v>477</v>
      </c>
      <c r="O1423" s="49" t="s">
        <v>495</v>
      </c>
      <c r="P1423" s="54" t="s">
        <v>200</v>
      </c>
      <c r="Q1423" s="49" t="s">
        <v>201</v>
      </c>
      <c r="R1423" s="49" t="s">
        <v>217</v>
      </c>
    </row>
    <row r="1424" spans="1:18">
      <c r="A1424" s="49">
        <v>286</v>
      </c>
      <c r="B1424" s="49" t="s">
        <v>435</v>
      </c>
      <c r="C1424" s="49" t="s">
        <v>445</v>
      </c>
      <c r="D1424" s="50" t="s">
        <v>446</v>
      </c>
      <c r="E1424" s="51" t="s">
        <v>231</v>
      </c>
      <c r="F1424" s="55" t="s">
        <v>447</v>
      </c>
      <c r="G1424" s="52" t="s">
        <v>517</v>
      </c>
      <c r="H1424" s="52" t="s">
        <v>1060</v>
      </c>
      <c r="I1424" s="53" t="s">
        <v>331</v>
      </c>
      <c r="J1424" s="53" t="s">
        <v>596</v>
      </c>
      <c r="K1424" s="49" t="s">
        <v>367</v>
      </c>
      <c r="L1424" s="49" t="s">
        <v>200</v>
      </c>
      <c r="M1424" s="49" t="s">
        <v>200</v>
      </c>
      <c r="N1424" s="49"/>
      <c r="O1424" s="54" t="s">
        <v>710</v>
      </c>
      <c r="P1424" s="54" t="s">
        <v>200</v>
      </c>
      <c r="Q1424" s="49" t="s">
        <v>201</v>
      </c>
      <c r="R1424" s="49" t="s">
        <v>217</v>
      </c>
    </row>
    <row r="1425" spans="1:18">
      <c r="A1425" s="49">
        <v>287</v>
      </c>
      <c r="B1425" s="49" t="s">
        <v>435</v>
      </c>
      <c r="C1425" s="49" t="s">
        <v>445</v>
      </c>
      <c r="D1425" s="50" t="s">
        <v>446</v>
      </c>
      <c r="E1425" s="51" t="s">
        <v>231</v>
      </c>
      <c r="F1425" s="55" t="s">
        <v>447</v>
      </c>
      <c r="G1425" s="52" t="s">
        <v>471</v>
      </c>
      <c r="H1425" s="52" t="s">
        <v>1060</v>
      </c>
      <c r="I1425" s="53" t="s">
        <v>270</v>
      </c>
      <c r="J1425" s="53" t="s">
        <v>524</v>
      </c>
      <c r="K1425" s="49" t="s">
        <v>194</v>
      </c>
      <c r="L1425" s="49" t="s">
        <v>200</v>
      </c>
      <c r="M1425" s="49" t="s">
        <v>200</v>
      </c>
      <c r="N1425" s="49"/>
      <c r="O1425" s="54" t="s">
        <v>710</v>
      </c>
      <c r="P1425" s="54" t="s">
        <v>200</v>
      </c>
      <c r="Q1425" s="49" t="s">
        <v>201</v>
      </c>
      <c r="R1425" s="49" t="s">
        <v>217</v>
      </c>
    </row>
    <row r="1426" spans="1:18">
      <c r="A1426" s="49">
        <v>288</v>
      </c>
      <c r="B1426" s="49" t="s">
        <v>435</v>
      </c>
      <c r="C1426" s="49" t="s">
        <v>436</v>
      </c>
      <c r="D1426" s="50" t="s">
        <v>437</v>
      </c>
      <c r="E1426" s="51" t="s">
        <v>231</v>
      </c>
      <c r="F1426" s="55" t="s">
        <v>438</v>
      </c>
      <c r="G1426" s="52" t="s">
        <v>442</v>
      </c>
      <c r="H1426" s="52" t="s">
        <v>1060</v>
      </c>
      <c r="I1426" s="53" t="s">
        <v>270</v>
      </c>
      <c r="J1426" s="53" t="s">
        <v>351</v>
      </c>
      <c r="K1426" s="49" t="s">
        <v>367</v>
      </c>
      <c r="L1426" s="49" t="s">
        <v>200</v>
      </c>
      <c r="M1426" s="49" t="s">
        <v>200</v>
      </c>
      <c r="N1426" s="49" t="s">
        <v>440</v>
      </c>
      <c r="O1426" s="49" t="s">
        <v>441</v>
      </c>
      <c r="P1426" s="54" t="s">
        <v>200</v>
      </c>
      <c r="Q1426" s="49" t="s">
        <v>201</v>
      </c>
      <c r="R1426" s="49" t="s">
        <v>217</v>
      </c>
    </row>
    <row r="1427" spans="1:18">
      <c r="A1427" s="49">
        <v>289</v>
      </c>
      <c r="B1427" s="49" t="s">
        <v>435</v>
      </c>
      <c r="C1427" s="49" t="s">
        <v>451</v>
      </c>
      <c r="D1427" s="50" t="s">
        <v>452</v>
      </c>
      <c r="E1427" s="51" t="s">
        <v>280</v>
      </c>
      <c r="F1427" s="55" t="s">
        <v>453</v>
      </c>
      <c r="G1427" s="52" t="s">
        <v>454</v>
      </c>
      <c r="H1427" s="52" t="s">
        <v>1060</v>
      </c>
      <c r="I1427" s="53" t="s">
        <v>211</v>
      </c>
      <c r="J1427" s="53" t="s">
        <v>623</v>
      </c>
      <c r="K1427" s="54" t="s">
        <v>367</v>
      </c>
      <c r="L1427" s="49" t="s">
        <v>200</v>
      </c>
      <c r="M1427" s="49" t="s">
        <v>200</v>
      </c>
      <c r="N1427" s="49" t="s">
        <v>456</v>
      </c>
      <c r="O1427" s="49" t="s">
        <v>457</v>
      </c>
      <c r="P1427" s="54" t="s">
        <v>200</v>
      </c>
      <c r="Q1427" s="49" t="s">
        <v>201</v>
      </c>
      <c r="R1427" s="49" t="s">
        <v>217</v>
      </c>
    </row>
    <row r="1428" spans="1:18">
      <c r="A1428" s="49">
        <v>290</v>
      </c>
      <c r="B1428" s="49" t="s">
        <v>435</v>
      </c>
      <c r="C1428" s="49" t="s">
        <v>467</v>
      </c>
      <c r="D1428" s="50" t="s">
        <v>459</v>
      </c>
      <c r="E1428" s="51" t="s">
        <v>280</v>
      </c>
      <c r="F1428" s="55" t="s">
        <v>468</v>
      </c>
      <c r="G1428" s="52" t="s">
        <v>654</v>
      </c>
      <c r="H1428" s="52" t="s">
        <v>1060</v>
      </c>
      <c r="I1428" s="53" t="s">
        <v>211</v>
      </c>
      <c r="J1428" s="53" t="s">
        <v>412</v>
      </c>
      <c r="K1428" s="49" t="s">
        <v>276</v>
      </c>
      <c r="L1428" s="49" t="s">
        <v>200</v>
      </c>
      <c r="M1428" s="49" t="s">
        <v>200</v>
      </c>
      <c r="N1428" s="49" t="s">
        <v>456</v>
      </c>
      <c r="O1428" s="49" t="s">
        <v>470</v>
      </c>
      <c r="P1428" s="54" t="s">
        <v>200</v>
      </c>
      <c r="Q1428" s="49" t="s">
        <v>201</v>
      </c>
      <c r="R1428" s="49" t="s">
        <v>217</v>
      </c>
    </row>
    <row r="1429" spans="1:18">
      <c r="A1429" s="49">
        <v>291</v>
      </c>
      <c r="B1429" s="49" t="s">
        <v>435</v>
      </c>
      <c r="C1429" s="49" t="s">
        <v>445</v>
      </c>
      <c r="D1429" s="50" t="s">
        <v>446</v>
      </c>
      <c r="E1429" s="51" t="s">
        <v>231</v>
      </c>
      <c r="F1429" s="55" t="s">
        <v>447</v>
      </c>
      <c r="G1429" s="52" t="s">
        <v>776</v>
      </c>
      <c r="H1429" s="52" t="s">
        <v>1060</v>
      </c>
      <c r="I1429" s="53" t="s">
        <v>544</v>
      </c>
      <c r="J1429" s="53" t="s">
        <v>1010</v>
      </c>
      <c r="K1429" s="49" t="s">
        <v>258</v>
      </c>
      <c r="L1429" s="49" t="s">
        <v>200</v>
      </c>
      <c r="M1429" s="49" t="s">
        <v>200</v>
      </c>
      <c r="N1429" s="49"/>
      <c r="O1429" s="54" t="s">
        <v>710</v>
      </c>
      <c r="P1429" s="54" t="s">
        <v>200</v>
      </c>
      <c r="Q1429" s="49" t="s">
        <v>201</v>
      </c>
      <c r="R1429" s="49" t="s">
        <v>217</v>
      </c>
    </row>
    <row r="1430" spans="1:18">
      <c r="A1430" s="49">
        <v>292</v>
      </c>
      <c r="B1430" s="49" t="s">
        <v>435</v>
      </c>
      <c r="C1430" s="49" t="s">
        <v>445</v>
      </c>
      <c r="D1430" s="50" t="s">
        <v>446</v>
      </c>
      <c r="E1430" s="51" t="s">
        <v>231</v>
      </c>
      <c r="F1430" s="55" t="s">
        <v>447</v>
      </c>
      <c r="G1430" s="52" t="s">
        <v>715</v>
      </c>
      <c r="H1430" s="52" t="s">
        <v>1060</v>
      </c>
      <c r="I1430" s="53" t="s">
        <v>289</v>
      </c>
      <c r="J1430" s="53" t="s">
        <v>575</v>
      </c>
      <c r="K1430" s="49" t="s">
        <v>367</v>
      </c>
      <c r="L1430" s="49" t="s">
        <v>200</v>
      </c>
      <c r="M1430" s="49" t="s">
        <v>200</v>
      </c>
      <c r="N1430" s="49"/>
      <c r="O1430" s="54" t="s">
        <v>710</v>
      </c>
      <c r="P1430" s="54" t="s">
        <v>200</v>
      </c>
      <c r="Q1430" s="49" t="s">
        <v>201</v>
      </c>
      <c r="R1430" s="49" t="s">
        <v>217</v>
      </c>
    </row>
    <row r="1431" spans="1:18">
      <c r="A1431" s="49">
        <v>293</v>
      </c>
      <c r="B1431" s="49" t="s">
        <v>435</v>
      </c>
      <c r="C1431" s="49" t="s">
        <v>445</v>
      </c>
      <c r="D1431" s="50" t="s">
        <v>446</v>
      </c>
      <c r="E1431" s="51" t="s">
        <v>231</v>
      </c>
      <c r="F1431" s="55" t="s">
        <v>447</v>
      </c>
      <c r="G1431" s="52" t="s">
        <v>577</v>
      </c>
      <c r="H1431" s="52" t="s">
        <v>1060</v>
      </c>
      <c r="I1431" s="53" t="s">
        <v>298</v>
      </c>
      <c r="J1431" s="53" t="s">
        <v>804</v>
      </c>
      <c r="K1431" s="49" t="s">
        <v>315</v>
      </c>
      <c r="L1431" s="49" t="s">
        <v>200</v>
      </c>
      <c r="M1431" s="49" t="s">
        <v>200</v>
      </c>
      <c r="N1431" s="49"/>
      <c r="O1431" s="54" t="s">
        <v>710</v>
      </c>
      <c r="P1431" s="54" t="s">
        <v>200</v>
      </c>
      <c r="Q1431" s="49" t="s">
        <v>201</v>
      </c>
      <c r="R1431" s="49" t="s">
        <v>217</v>
      </c>
    </row>
    <row r="1432" spans="1:18">
      <c r="A1432" s="49">
        <v>294</v>
      </c>
      <c r="B1432" s="49" t="s">
        <v>435</v>
      </c>
      <c r="C1432" s="49" t="s">
        <v>445</v>
      </c>
      <c r="D1432" s="50" t="s">
        <v>446</v>
      </c>
      <c r="E1432" s="51" t="s">
        <v>231</v>
      </c>
      <c r="F1432" s="55" t="s">
        <v>447</v>
      </c>
      <c r="G1432" s="52" t="s">
        <v>632</v>
      </c>
      <c r="H1432" s="52" t="s">
        <v>1060</v>
      </c>
      <c r="I1432" s="53" t="s">
        <v>298</v>
      </c>
      <c r="J1432" s="53" t="s">
        <v>301</v>
      </c>
      <c r="K1432" s="49" t="s">
        <v>315</v>
      </c>
      <c r="L1432" s="49" t="s">
        <v>200</v>
      </c>
      <c r="M1432" s="49" t="s">
        <v>200</v>
      </c>
      <c r="N1432" s="49"/>
      <c r="O1432" s="54" t="s">
        <v>710</v>
      </c>
      <c r="P1432" s="54" t="s">
        <v>200</v>
      </c>
      <c r="Q1432" s="49" t="s">
        <v>201</v>
      </c>
      <c r="R1432" s="49" t="s">
        <v>217</v>
      </c>
    </row>
    <row r="1433" spans="1:18">
      <c r="A1433" s="49">
        <v>295</v>
      </c>
      <c r="B1433" s="49" t="s">
        <v>435</v>
      </c>
      <c r="C1433" s="49" t="s">
        <v>499</v>
      </c>
      <c r="D1433" s="50" t="s">
        <v>500</v>
      </c>
      <c r="E1433" s="51" t="s">
        <v>231</v>
      </c>
      <c r="F1433" s="55" t="s">
        <v>501</v>
      </c>
      <c r="G1433" s="52" t="s">
        <v>559</v>
      </c>
      <c r="H1433" s="52" t="s">
        <v>1065</v>
      </c>
      <c r="I1433" s="53" t="s">
        <v>357</v>
      </c>
      <c r="J1433" s="53" t="s">
        <v>1066</v>
      </c>
      <c r="K1433" s="49" t="s">
        <v>236</v>
      </c>
      <c r="L1433" s="49" t="s">
        <v>200</v>
      </c>
      <c r="M1433" s="49" t="s">
        <v>200</v>
      </c>
      <c r="N1433" s="49" t="s">
        <v>237</v>
      </c>
      <c r="O1433" s="49" t="s">
        <v>504</v>
      </c>
      <c r="P1433" s="54" t="s">
        <v>200</v>
      </c>
      <c r="Q1433" s="49" t="s">
        <v>201</v>
      </c>
      <c r="R1433" s="49" t="s">
        <v>217</v>
      </c>
    </row>
    <row r="1434" spans="1:18">
      <c r="A1434" s="49">
        <v>296</v>
      </c>
      <c r="B1434" s="49" t="s">
        <v>435</v>
      </c>
      <c r="C1434" s="49" t="s">
        <v>499</v>
      </c>
      <c r="D1434" s="50" t="s">
        <v>500</v>
      </c>
      <c r="E1434" s="51" t="s">
        <v>231</v>
      </c>
      <c r="F1434" s="55" t="s">
        <v>501</v>
      </c>
      <c r="G1434" s="52" t="s">
        <v>515</v>
      </c>
      <c r="H1434" s="52" t="s">
        <v>1065</v>
      </c>
      <c r="I1434" s="53" t="s">
        <v>357</v>
      </c>
      <c r="J1434" s="53" t="s">
        <v>508</v>
      </c>
      <c r="K1434" s="49" t="s">
        <v>300</v>
      </c>
      <c r="L1434" s="49" t="s">
        <v>200</v>
      </c>
      <c r="M1434" s="49" t="s">
        <v>200</v>
      </c>
      <c r="N1434" s="49" t="s">
        <v>237</v>
      </c>
      <c r="O1434" s="49" t="s">
        <v>504</v>
      </c>
      <c r="P1434" s="54" t="s">
        <v>200</v>
      </c>
      <c r="Q1434" s="49" t="s">
        <v>201</v>
      </c>
      <c r="R1434" s="49" t="s">
        <v>217</v>
      </c>
    </row>
    <row r="1435" spans="1:18">
      <c r="A1435" s="49">
        <v>297</v>
      </c>
      <c r="B1435" s="49" t="s">
        <v>435</v>
      </c>
      <c r="C1435" s="49" t="s">
        <v>499</v>
      </c>
      <c r="D1435" s="50" t="s">
        <v>500</v>
      </c>
      <c r="E1435" s="51" t="s">
        <v>231</v>
      </c>
      <c r="F1435" s="55" t="s">
        <v>501</v>
      </c>
      <c r="G1435" s="52" t="s">
        <v>515</v>
      </c>
      <c r="H1435" s="52" t="s">
        <v>1065</v>
      </c>
      <c r="I1435" s="53" t="s">
        <v>357</v>
      </c>
      <c r="J1435" s="53" t="s">
        <v>1067</v>
      </c>
      <c r="K1435" s="49" t="s">
        <v>295</v>
      </c>
      <c r="L1435" s="49" t="s">
        <v>200</v>
      </c>
      <c r="M1435" s="49" t="s">
        <v>200</v>
      </c>
      <c r="N1435" s="49" t="s">
        <v>237</v>
      </c>
      <c r="O1435" s="49" t="s">
        <v>504</v>
      </c>
      <c r="P1435" s="54" t="s">
        <v>200</v>
      </c>
      <c r="Q1435" s="49" t="s">
        <v>201</v>
      </c>
      <c r="R1435" s="49" t="s">
        <v>217</v>
      </c>
    </row>
    <row r="1436" spans="1:18">
      <c r="A1436" s="49">
        <v>298</v>
      </c>
      <c r="B1436" s="49" t="s">
        <v>435</v>
      </c>
      <c r="C1436" s="49" t="s">
        <v>509</v>
      </c>
      <c r="D1436" s="50" t="s">
        <v>510</v>
      </c>
      <c r="E1436" s="51" t="s">
        <v>231</v>
      </c>
      <c r="F1436" s="55" t="s">
        <v>511</v>
      </c>
      <c r="G1436" s="52" t="s">
        <v>542</v>
      </c>
      <c r="H1436" s="52" t="s">
        <v>1065</v>
      </c>
      <c r="I1436" s="53" t="s">
        <v>357</v>
      </c>
      <c r="J1436" s="53" t="s">
        <v>939</v>
      </c>
      <c r="K1436" s="49" t="s">
        <v>315</v>
      </c>
      <c r="L1436" s="49" t="s">
        <v>200</v>
      </c>
      <c r="M1436" s="49" t="s">
        <v>200</v>
      </c>
      <c r="N1436" s="49" t="s">
        <v>440</v>
      </c>
      <c r="O1436" s="49" t="s">
        <v>514</v>
      </c>
      <c r="P1436" s="54" t="s">
        <v>200</v>
      </c>
      <c r="Q1436" s="49" t="s">
        <v>201</v>
      </c>
      <c r="R1436" s="49" t="s">
        <v>217</v>
      </c>
    </row>
    <row r="1437" spans="1:18">
      <c r="A1437" s="49">
        <v>299</v>
      </c>
      <c r="B1437" s="49" t="s">
        <v>435</v>
      </c>
      <c r="C1437" s="49" t="s">
        <v>445</v>
      </c>
      <c r="D1437" s="50" t="s">
        <v>446</v>
      </c>
      <c r="E1437" s="51" t="s">
        <v>231</v>
      </c>
      <c r="F1437" s="55" t="s">
        <v>447</v>
      </c>
      <c r="G1437" s="52" t="s">
        <v>632</v>
      </c>
      <c r="H1437" s="52" t="s">
        <v>1065</v>
      </c>
      <c r="I1437" s="53" t="s">
        <v>223</v>
      </c>
      <c r="J1437" s="53" t="s">
        <v>623</v>
      </c>
      <c r="K1437" s="49" t="s">
        <v>213</v>
      </c>
      <c r="L1437" s="49" t="s">
        <v>200</v>
      </c>
      <c r="M1437" s="49" t="s">
        <v>200</v>
      </c>
      <c r="N1437" s="49"/>
      <c r="O1437" s="54" t="s">
        <v>710</v>
      </c>
      <c r="P1437" s="54" t="s">
        <v>200</v>
      </c>
      <c r="Q1437" s="49" t="s">
        <v>201</v>
      </c>
      <c r="R1437" s="49" t="s">
        <v>217</v>
      </c>
    </row>
    <row r="1438" spans="1:18">
      <c r="A1438" s="49">
        <v>300</v>
      </c>
      <c r="B1438" s="49" t="s">
        <v>435</v>
      </c>
      <c r="C1438" s="49" t="s">
        <v>491</v>
      </c>
      <c r="D1438" s="50" t="s">
        <v>459</v>
      </c>
      <c r="E1438" s="51" t="s">
        <v>262</v>
      </c>
      <c r="F1438" s="55" t="s">
        <v>492</v>
      </c>
      <c r="G1438" s="52" t="s">
        <v>546</v>
      </c>
      <c r="H1438" s="52" t="s">
        <v>1065</v>
      </c>
      <c r="I1438" s="53" t="s">
        <v>223</v>
      </c>
      <c r="J1438" s="53" t="s">
        <v>812</v>
      </c>
      <c r="K1438" s="49" t="s">
        <v>315</v>
      </c>
      <c r="L1438" s="49" t="s">
        <v>200</v>
      </c>
      <c r="M1438" s="49" t="s">
        <v>200</v>
      </c>
      <c r="N1438" s="49" t="s">
        <v>477</v>
      </c>
      <c r="O1438" s="49" t="s">
        <v>495</v>
      </c>
      <c r="P1438" s="54" t="s">
        <v>200</v>
      </c>
      <c r="Q1438" s="49" t="s">
        <v>201</v>
      </c>
      <c r="R1438" s="49" t="s">
        <v>217</v>
      </c>
    </row>
    <row r="1439" spans="1:18">
      <c r="A1439" s="49">
        <v>301</v>
      </c>
      <c r="B1439" s="49" t="s">
        <v>435</v>
      </c>
      <c r="C1439" s="49" t="s">
        <v>451</v>
      </c>
      <c r="D1439" s="50" t="s">
        <v>452</v>
      </c>
      <c r="E1439" s="51" t="s">
        <v>280</v>
      </c>
      <c r="F1439" s="55" t="s">
        <v>453</v>
      </c>
      <c r="G1439" s="52" t="s">
        <v>454</v>
      </c>
      <c r="H1439" s="52" t="s">
        <v>1065</v>
      </c>
      <c r="I1439" s="53" t="s">
        <v>314</v>
      </c>
      <c r="J1439" s="53" t="s">
        <v>415</v>
      </c>
      <c r="K1439" s="49" t="s">
        <v>236</v>
      </c>
      <c r="L1439" s="49" t="s">
        <v>200</v>
      </c>
      <c r="M1439" s="49" t="s">
        <v>200</v>
      </c>
      <c r="N1439" s="49" t="s">
        <v>456</v>
      </c>
      <c r="O1439" s="49" t="s">
        <v>457</v>
      </c>
      <c r="P1439" s="54" t="s">
        <v>200</v>
      </c>
      <c r="Q1439" s="49" t="s">
        <v>201</v>
      </c>
      <c r="R1439" s="49" t="s">
        <v>217</v>
      </c>
    </row>
    <row r="1440" spans="1:18">
      <c r="A1440" s="49">
        <v>302</v>
      </c>
      <c r="B1440" s="49" t="s">
        <v>435</v>
      </c>
      <c r="C1440" s="49" t="s">
        <v>548</v>
      </c>
      <c r="D1440" s="50" t="s">
        <v>459</v>
      </c>
      <c r="E1440" s="51" t="s">
        <v>231</v>
      </c>
      <c r="F1440" s="55" t="s">
        <v>549</v>
      </c>
      <c r="G1440" s="52" t="s">
        <v>588</v>
      </c>
      <c r="H1440" s="52" t="s">
        <v>1065</v>
      </c>
      <c r="I1440" s="53" t="s">
        <v>252</v>
      </c>
      <c r="J1440" s="53" t="s">
        <v>212</v>
      </c>
      <c r="K1440" s="49" t="s">
        <v>245</v>
      </c>
      <c r="L1440" s="49" t="s">
        <v>200</v>
      </c>
      <c r="M1440" s="49" t="s">
        <v>200</v>
      </c>
      <c r="N1440" s="49" t="s">
        <v>477</v>
      </c>
      <c r="O1440" s="49" t="s">
        <v>551</v>
      </c>
      <c r="P1440" s="54" t="s">
        <v>200</v>
      </c>
      <c r="Q1440" s="49" t="s">
        <v>201</v>
      </c>
      <c r="R1440" s="49" t="s">
        <v>217</v>
      </c>
    </row>
    <row r="1441" spans="1:18">
      <c r="A1441" s="49">
        <v>303</v>
      </c>
      <c r="B1441" s="49" t="s">
        <v>435</v>
      </c>
      <c r="C1441" s="49" t="s">
        <v>445</v>
      </c>
      <c r="D1441" s="50" t="s">
        <v>446</v>
      </c>
      <c r="E1441" s="51" t="s">
        <v>231</v>
      </c>
      <c r="F1441" s="55" t="s">
        <v>447</v>
      </c>
      <c r="G1441" s="52" t="s">
        <v>632</v>
      </c>
      <c r="H1441" s="52" t="s">
        <v>1065</v>
      </c>
      <c r="I1441" s="53" t="s">
        <v>252</v>
      </c>
      <c r="J1441" s="53" t="s">
        <v>623</v>
      </c>
      <c r="K1441" s="49" t="s">
        <v>257</v>
      </c>
      <c r="L1441" s="49" t="s">
        <v>200</v>
      </c>
      <c r="M1441" s="49" t="s">
        <v>200</v>
      </c>
      <c r="N1441" s="49"/>
      <c r="O1441" s="54" t="s">
        <v>710</v>
      </c>
      <c r="P1441" s="54" t="s">
        <v>200</v>
      </c>
      <c r="Q1441" s="49" t="s">
        <v>201</v>
      </c>
      <c r="R1441" s="49" t="s">
        <v>217</v>
      </c>
    </row>
    <row r="1442" spans="1:18">
      <c r="A1442" s="49">
        <v>304</v>
      </c>
      <c r="B1442" s="49" t="s">
        <v>435</v>
      </c>
      <c r="C1442" s="49" t="s">
        <v>445</v>
      </c>
      <c r="D1442" s="50" t="s">
        <v>446</v>
      </c>
      <c r="E1442" s="51" t="s">
        <v>231</v>
      </c>
      <c r="F1442" s="55" t="s">
        <v>447</v>
      </c>
      <c r="G1442" s="52" t="s">
        <v>471</v>
      </c>
      <c r="H1442" s="52" t="s">
        <v>1065</v>
      </c>
      <c r="I1442" s="53" t="s">
        <v>252</v>
      </c>
      <c r="J1442" s="53" t="s">
        <v>524</v>
      </c>
      <c r="K1442" s="49" t="s">
        <v>194</v>
      </c>
      <c r="L1442" s="49" t="s">
        <v>200</v>
      </c>
      <c r="M1442" s="49" t="s">
        <v>200</v>
      </c>
      <c r="N1442" s="49"/>
      <c r="O1442" s="54" t="s">
        <v>710</v>
      </c>
      <c r="P1442" s="54" t="s">
        <v>1068</v>
      </c>
      <c r="Q1442" s="49" t="s">
        <v>201</v>
      </c>
      <c r="R1442" s="49" t="s">
        <v>217</v>
      </c>
    </row>
    <row r="1443" spans="1:18">
      <c r="A1443" s="49">
        <v>305</v>
      </c>
      <c r="B1443" s="49" t="s">
        <v>435</v>
      </c>
      <c r="C1443" s="49" t="s">
        <v>548</v>
      </c>
      <c r="D1443" s="50" t="s">
        <v>459</v>
      </c>
      <c r="E1443" s="51" t="s">
        <v>231</v>
      </c>
      <c r="F1443" s="55" t="s">
        <v>549</v>
      </c>
      <c r="G1443" s="52" t="s">
        <v>588</v>
      </c>
      <c r="H1443" s="52" t="s">
        <v>1065</v>
      </c>
      <c r="I1443" s="53" t="s">
        <v>362</v>
      </c>
      <c r="J1443" s="53" t="s">
        <v>553</v>
      </c>
      <c r="K1443" s="49" t="s">
        <v>213</v>
      </c>
      <c r="L1443" s="49" t="s">
        <v>200</v>
      </c>
      <c r="M1443" s="49" t="s">
        <v>200</v>
      </c>
      <c r="N1443" s="49" t="s">
        <v>477</v>
      </c>
      <c r="O1443" s="49" t="s">
        <v>551</v>
      </c>
      <c r="P1443" s="54" t="s">
        <v>200</v>
      </c>
      <c r="Q1443" s="49" t="s">
        <v>201</v>
      </c>
      <c r="R1443" s="49" t="s">
        <v>217</v>
      </c>
    </row>
    <row r="1444" spans="1:18">
      <c r="A1444" s="49">
        <v>306</v>
      </c>
      <c r="B1444" s="49" t="s">
        <v>435</v>
      </c>
      <c r="C1444" s="49" t="s">
        <v>467</v>
      </c>
      <c r="D1444" s="54" t="s">
        <v>459</v>
      </c>
      <c r="E1444" s="51" t="s">
        <v>280</v>
      </c>
      <c r="F1444" s="55" t="s">
        <v>468</v>
      </c>
      <c r="G1444" s="52" t="s">
        <v>469</v>
      </c>
      <c r="H1444" s="52" t="s">
        <v>1065</v>
      </c>
      <c r="I1444" s="54" t="s">
        <v>255</v>
      </c>
      <c r="J1444" s="54" t="s">
        <v>836</v>
      </c>
      <c r="K1444" s="49" t="s">
        <v>300</v>
      </c>
      <c r="L1444" s="49" t="s">
        <v>200</v>
      </c>
      <c r="M1444" s="49" t="s">
        <v>200</v>
      </c>
      <c r="N1444" s="49" t="s">
        <v>456</v>
      </c>
      <c r="O1444" s="49" t="s">
        <v>470</v>
      </c>
      <c r="P1444" s="54" t="s">
        <v>200</v>
      </c>
      <c r="Q1444" s="49" t="s">
        <v>201</v>
      </c>
      <c r="R1444" s="49" t="s">
        <v>217</v>
      </c>
    </row>
    <row r="1445" spans="1:18">
      <c r="A1445" s="49">
        <v>307</v>
      </c>
      <c r="B1445" s="49" t="s">
        <v>435</v>
      </c>
      <c r="C1445" s="54" t="s">
        <v>473</v>
      </c>
      <c r="D1445" s="54" t="s">
        <v>459</v>
      </c>
      <c r="E1445" s="51" t="s">
        <v>303</v>
      </c>
      <c r="F1445" s="55" t="s">
        <v>474</v>
      </c>
      <c r="G1445" s="52" t="s">
        <v>475</v>
      </c>
      <c r="H1445" s="52" t="s">
        <v>1065</v>
      </c>
      <c r="I1445" s="54" t="s">
        <v>255</v>
      </c>
      <c r="J1445" s="54" t="s">
        <v>719</v>
      </c>
      <c r="K1445" s="49" t="s">
        <v>307</v>
      </c>
      <c r="L1445" s="49" t="s">
        <v>200</v>
      </c>
      <c r="M1445" s="49" t="s">
        <v>200</v>
      </c>
      <c r="N1445" s="49" t="s">
        <v>477</v>
      </c>
      <c r="O1445" s="49" t="s">
        <v>478</v>
      </c>
      <c r="P1445" s="54" t="s">
        <v>200</v>
      </c>
      <c r="Q1445" s="49" t="s">
        <v>201</v>
      </c>
      <c r="R1445" s="49" t="s">
        <v>217</v>
      </c>
    </row>
    <row r="1446" spans="1:18">
      <c r="A1446" s="49">
        <v>308</v>
      </c>
      <c r="B1446" s="49" t="s">
        <v>435</v>
      </c>
      <c r="C1446" s="49" t="s">
        <v>445</v>
      </c>
      <c r="D1446" s="54" t="s">
        <v>446</v>
      </c>
      <c r="E1446" s="51" t="s">
        <v>231</v>
      </c>
      <c r="F1446" s="55" t="s">
        <v>447</v>
      </c>
      <c r="G1446" s="52" t="s">
        <v>776</v>
      </c>
      <c r="H1446" s="52" t="s">
        <v>1065</v>
      </c>
      <c r="I1446" s="54" t="s">
        <v>255</v>
      </c>
      <c r="J1446" s="54" t="s">
        <v>543</v>
      </c>
      <c r="K1446" s="49" t="s">
        <v>300</v>
      </c>
      <c r="L1446" s="49" t="s">
        <v>200</v>
      </c>
      <c r="M1446" s="49" t="s">
        <v>200</v>
      </c>
      <c r="N1446" s="49"/>
      <c r="O1446" s="54" t="s">
        <v>710</v>
      </c>
      <c r="P1446" s="54" t="s">
        <v>200</v>
      </c>
      <c r="Q1446" s="49" t="s">
        <v>201</v>
      </c>
      <c r="R1446" s="49" t="s">
        <v>217</v>
      </c>
    </row>
    <row r="1447" spans="1:18">
      <c r="A1447" s="49">
        <v>309</v>
      </c>
      <c r="B1447" s="49" t="s">
        <v>435</v>
      </c>
      <c r="C1447" s="49" t="s">
        <v>445</v>
      </c>
      <c r="D1447" s="54" t="s">
        <v>446</v>
      </c>
      <c r="E1447" s="51" t="s">
        <v>231</v>
      </c>
      <c r="F1447" s="55" t="s">
        <v>447</v>
      </c>
      <c r="G1447" s="52" t="s">
        <v>517</v>
      </c>
      <c r="H1447" s="52" t="s">
        <v>1065</v>
      </c>
      <c r="I1447" s="54" t="s">
        <v>258</v>
      </c>
      <c r="J1447" s="54" t="s">
        <v>1069</v>
      </c>
      <c r="K1447" s="49" t="s">
        <v>213</v>
      </c>
      <c r="L1447" s="49" t="s">
        <v>200</v>
      </c>
      <c r="M1447" s="49" t="s">
        <v>200</v>
      </c>
      <c r="N1447" s="49"/>
      <c r="O1447" s="54" t="s">
        <v>710</v>
      </c>
      <c r="P1447" s="54" t="s">
        <v>200</v>
      </c>
      <c r="Q1447" s="49" t="s">
        <v>201</v>
      </c>
      <c r="R1447" s="49" t="s">
        <v>217</v>
      </c>
    </row>
    <row r="1448" spans="1:18">
      <c r="A1448" s="49">
        <v>310</v>
      </c>
      <c r="B1448" s="49" t="s">
        <v>435</v>
      </c>
      <c r="C1448" s="49" t="s">
        <v>445</v>
      </c>
      <c r="D1448" s="54" t="s">
        <v>446</v>
      </c>
      <c r="E1448" s="51" t="s">
        <v>231</v>
      </c>
      <c r="F1448" s="55" t="s">
        <v>447</v>
      </c>
      <c r="G1448" s="52" t="s">
        <v>554</v>
      </c>
      <c r="H1448" s="52" t="s">
        <v>1065</v>
      </c>
      <c r="I1448" s="54" t="s">
        <v>276</v>
      </c>
      <c r="J1448" s="54" t="s">
        <v>878</v>
      </c>
      <c r="K1448" s="49" t="s">
        <v>300</v>
      </c>
      <c r="L1448" s="49" t="s">
        <v>200</v>
      </c>
      <c r="M1448" s="49" t="s">
        <v>200</v>
      </c>
      <c r="N1448" s="49"/>
      <c r="O1448" s="54" t="s">
        <v>710</v>
      </c>
      <c r="P1448" s="54" t="s">
        <v>200</v>
      </c>
      <c r="Q1448" s="49" t="s">
        <v>201</v>
      </c>
      <c r="R1448" s="49" t="s">
        <v>217</v>
      </c>
    </row>
    <row r="1449" spans="1:18">
      <c r="A1449" s="49">
        <v>311</v>
      </c>
      <c r="B1449" s="49" t="s">
        <v>435</v>
      </c>
      <c r="C1449" s="49" t="s">
        <v>445</v>
      </c>
      <c r="D1449" s="54" t="s">
        <v>446</v>
      </c>
      <c r="E1449" s="51" t="s">
        <v>231</v>
      </c>
      <c r="F1449" s="55" t="s">
        <v>447</v>
      </c>
      <c r="G1449" s="52" t="s">
        <v>517</v>
      </c>
      <c r="H1449" s="52" t="s">
        <v>1065</v>
      </c>
      <c r="I1449" s="54" t="s">
        <v>367</v>
      </c>
      <c r="J1449" s="54" t="s">
        <v>1070</v>
      </c>
      <c r="K1449" s="49" t="s">
        <v>315</v>
      </c>
      <c r="L1449" s="49" t="s">
        <v>200</v>
      </c>
      <c r="M1449" s="49" t="s">
        <v>200</v>
      </c>
      <c r="N1449" s="49"/>
      <c r="O1449" s="54" t="s">
        <v>710</v>
      </c>
      <c r="P1449" s="54" t="s">
        <v>200</v>
      </c>
      <c r="Q1449" s="49" t="s">
        <v>201</v>
      </c>
      <c r="R1449" s="49" t="s">
        <v>217</v>
      </c>
    </row>
    <row r="1450" spans="1:18">
      <c r="A1450" s="49">
        <v>312</v>
      </c>
      <c r="B1450" s="49" t="s">
        <v>435</v>
      </c>
      <c r="C1450" s="54" t="s">
        <v>467</v>
      </c>
      <c r="D1450" s="54" t="s">
        <v>459</v>
      </c>
      <c r="E1450" s="51" t="s">
        <v>280</v>
      </c>
      <c r="F1450" s="55" t="s">
        <v>468</v>
      </c>
      <c r="G1450" s="52" t="s">
        <v>640</v>
      </c>
      <c r="H1450" s="52" t="s">
        <v>1065</v>
      </c>
      <c r="I1450" s="54" t="s">
        <v>367</v>
      </c>
      <c r="J1450" s="54" t="s">
        <v>688</v>
      </c>
      <c r="K1450" s="49" t="s">
        <v>257</v>
      </c>
      <c r="L1450" s="49" t="s">
        <v>200</v>
      </c>
      <c r="M1450" s="49" t="s">
        <v>200</v>
      </c>
      <c r="N1450" s="49" t="s">
        <v>456</v>
      </c>
      <c r="O1450" s="49" t="s">
        <v>470</v>
      </c>
      <c r="P1450" s="54" t="s">
        <v>200</v>
      </c>
      <c r="Q1450" s="49" t="s">
        <v>201</v>
      </c>
      <c r="R1450" s="49" t="s">
        <v>217</v>
      </c>
    </row>
    <row r="1451" spans="1:18">
      <c r="A1451" s="49">
        <v>313</v>
      </c>
      <c r="B1451" s="49" t="s">
        <v>435</v>
      </c>
      <c r="C1451" s="49" t="s">
        <v>436</v>
      </c>
      <c r="D1451" s="54" t="s">
        <v>437</v>
      </c>
      <c r="E1451" s="51" t="s">
        <v>231</v>
      </c>
      <c r="F1451" s="55" t="s">
        <v>438</v>
      </c>
      <c r="G1451" s="52" t="s">
        <v>439</v>
      </c>
      <c r="H1451" s="52" t="s">
        <v>1065</v>
      </c>
      <c r="I1451" s="54" t="s">
        <v>367</v>
      </c>
      <c r="J1451" s="54" t="s">
        <v>301</v>
      </c>
      <c r="K1451" s="49" t="s">
        <v>245</v>
      </c>
      <c r="L1451" s="49" t="s">
        <v>200</v>
      </c>
      <c r="M1451" s="49" t="s">
        <v>200</v>
      </c>
      <c r="N1451" s="49" t="s">
        <v>440</v>
      </c>
      <c r="O1451" s="49" t="s">
        <v>441</v>
      </c>
      <c r="P1451" s="54" t="s">
        <v>200</v>
      </c>
      <c r="Q1451" s="49" t="s">
        <v>201</v>
      </c>
      <c r="R1451" s="49" t="s">
        <v>217</v>
      </c>
    </row>
    <row r="1452" spans="1:18">
      <c r="A1452" s="49">
        <v>314</v>
      </c>
      <c r="B1452" s="49" t="s">
        <v>435</v>
      </c>
      <c r="C1452" s="49" t="s">
        <v>548</v>
      </c>
      <c r="D1452" s="54" t="s">
        <v>459</v>
      </c>
      <c r="E1452" s="51" t="s">
        <v>231</v>
      </c>
      <c r="F1452" s="55" t="s">
        <v>549</v>
      </c>
      <c r="G1452" s="52" t="s">
        <v>550</v>
      </c>
      <c r="H1452" s="52" t="s">
        <v>1065</v>
      </c>
      <c r="I1452" s="54" t="s">
        <v>260</v>
      </c>
      <c r="J1452" s="54" t="s">
        <v>256</v>
      </c>
      <c r="K1452" s="49" t="s">
        <v>300</v>
      </c>
      <c r="L1452" s="49" t="s">
        <v>200</v>
      </c>
      <c r="M1452" s="49" t="s">
        <v>200</v>
      </c>
      <c r="N1452" s="49" t="s">
        <v>477</v>
      </c>
      <c r="O1452" s="49" t="s">
        <v>551</v>
      </c>
      <c r="P1452" s="54" t="s">
        <v>200</v>
      </c>
      <c r="Q1452" s="49" t="s">
        <v>201</v>
      </c>
      <c r="R1452" s="49" t="s">
        <v>217</v>
      </c>
    </row>
    <row r="1453" spans="1:18">
      <c r="A1453" s="49">
        <v>315</v>
      </c>
      <c r="B1453" s="49" t="s">
        <v>435</v>
      </c>
      <c r="C1453" s="49" t="s">
        <v>445</v>
      </c>
      <c r="D1453" s="54" t="s">
        <v>446</v>
      </c>
      <c r="E1453" s="51" t="s">
        <v>231</v>
      </c>
      <c r="F1453" s="55" t="s">
        <v>447</v>
      </c>
      <c r="G1453" s="52" t="s">
        <v>567</v>
      </c>
      <c r="H1453" s="52" t="s">
        <v>1065</v>
      </c>
      <c r="I1453" s="54" t="s">
        <v>260</v>
      </c>
      <c r="J1453" s="54" t="s">
        <v>568</v>
      </c>
      <c r="K1453" s="49" t="s">
        <v>236</v>
      </c>
      <c r="L1453" s="49" t="s">
        <v>200</v>
      </c>
      <c r="M1453" s="49" t="s">
        <v>200</v>
      </c>
      <c r="N1453" s="49"/>
      <c r="O1453" s="54" t="s">
        <v>710</v>
      </c>
      <c r="P1453" s="54" t="s">
        <v>200</v>
      </c>
      <c r="Q1453" s="49" t="s">
        <v>201</v>
      </c>
      <c r="R1453" s="49" t="s">
        <v>217</v>
      </c>
    </row>
    <row r="1454" spans="1:18">
      <c r="A1454" s="49">
        <v>316</v>
      </c>
      <c r="B1454" s="49" t="s">
        <v>435</v>
      </c>
      <c r="C1454" s="49" t="s">
        <v>445</v>
      </c>
      <c r="D1454" s="54" t="s">
        <v>446</v>
      </c>
      <c r="E1454" s="51" t="s">
        <v>231</v>
      </c>
      <c r="F1454" s="55" t="s">
        <v>447</v>
      </c>
      <c r="G1454" s="52" t="s">
        <v>632</v>
      </c>
      <c r="H1454" s="52" t="s">
        <v>1065</v>
      </c>
      <c r="I1454" s="54" t="s">
        <v>300</v>
      </c>
      <c r="J1454" s="54" t="s">
        <v>301</v>
      </c>
      <c r="K1454" s="49" t="s">
        <v>300</v>
      </c>
      <c r="L1454" s="49" t="s">
        <v>200</v>
      </c>
      <c r="M1454" s="49" t="s">
        <v>200</v>
      </c>
      <c r="N1454" s="49"/>
      <c r="O1454" s="54" t="s">
        <v>710</v>
      </c>
      <c r="P1454" s="54" t="s">
        <v>200</v>
      </c>
      <c r="Q1454" s="49" t="s">
        <v>201</v>
      </c>
      <c r="R1454" s="49" t="s">
        <v>217</v>
      </c>
    </row>
    <row r="1455" spans="1:18">
      <c r="A1455" s="49">
        <v>317</v>
      </c>
      <c r="B1455" s="49" t="s">
        <v>435</v>
      </c>
      <c r="C1455" s="49" t="s">
        <v>445</v>
      </c>
      <c r="D1455" s="54" t="s">
        <v>446</v>
      </c>
      <c r="E1455" s="51" t="s">
        <v>231</v>
      </c>
      <c r="F1455" s="55" t="s">
        <v>447</v>
      </c>
      <c r="G1455" s="52" t="s">
        <v>489</v>
      </c>
      <c r="H1455" s="52" t="s">
        <v>1065</v>
      </c>
      <c r="I1455" s="54" t="s">
        <v>300</v>
      </c>
      <c r="J1455" s="54" t="s">
        <v>1071</v>
      </c>
      <c r="K1455" s="49" t="s">
        <v>196</v>
      </c>
      <c r="L1455" s="49" t="s">
        <v>200</v>
      </c>
      <c r="M1455" s="49" t="s">
        <v>200</v>
      </c>
      <c r="N1455" s="49"/>
      <c r="O1455" s="54" t="s">
        <v>710</v>
      </c>
      <c r="P1455" s="54" t="s">
        <v>200</v>
      </c>
      <c r="Q1455" s="49" t="s">
        <v>201</v>
      </c>
      <c r="R1455" s="49" t="s">
        <v>217</v>
      </c>
    </row>
    <row r="1456" spans="1:18">
      <c r="A1456" s="49">
        <v>318</v>
      </c>
      <c r="B1456" s="49" t="s">
        <v>435</v>
      </c>
      <c r="C1456" s="49" t="s">
        <v>445</v>
      </c>
      <c r="D1456" s="54" t="s">
        <v>446</v>
      </c>
      <c r="E1456" s="51" t="s">
        <v>231</v>
      </c>
      <c r="F1456" s="55" t="s">
        <v>447</v>
      </c>
      <c r="G1456" s="52" t="s">
        <v>471</v>
      </c>
      <c r="H1456" s="52" t="s">
        <v>1065</v>
      </c>
      <c r="I1456" s="54" t="s">
        <v>257</v>
      </c>
      <c r="J1456" s="54" t="s">
        <v>581</v>
      </c>
      <c r="K1456" s="49" t="s">
        <v>288</v>
      </c>
      <c r="L1456" s="49" t="s">
        <v>200</v>
      </c>
      <c r="M1456" s="49" t="s">
        <v>200</v>
      </c>
      <c r="N1456" s="49"/>
      <c r="O1456" s="54" t="s">
        <v>710</v>
      </c>
      <c r="P1456" s="54" t="s">
        <v>200</v>
      </c>
      <c r="Q1456" s="49" t="s">
        <v>201</v>
      </c>
      <c r="R1456" s="49" t="s">
        <v>217</v>
      </c>
    </row>
    <row r="1457" spans="1:18">
      <c r="A1457" s="49">
        <v>319</v>
      </c>
      <c r="B1457" s="49" t="s">
        <v>435</v>
      </c>
      <c r="C1457" s="49" t="s">
        <v>445</v>
      </c>
      <c r="D1457" s="54" t="s">
        <v>446</v>
      </c>
      <c r="E1457" s="51" t="s">
        <v>231</v>
      </c>
      <c r="F1457" s="55" t="s">
        <v>447</v>
      </c>
      <c r="G1457" s="52" t="s">
        <v>517</v>
      </c>
      <c r="H1457" s="52" t="s">
        <v>1065</v>
      </c>
      <c r="I1457" s="54" t="s">
        <v>257</v>
      </c>
      <c r="J1457" s="54" t="s">
        <v>938</v>
      </c>
      <c r="K1457" s="49" t="s">
        <v>194</v>
      </c>
      <c r="L1457" s="49" t="s">
        <v>200</v>
      </c>
      <c r="M1457" s="49" t="s">
        <v>200</v>
      </c>
      <c r="N1457" s="49"/>
      <c r="O1457" s="54" t="s">
        <v>710</v>
      </c>
      <c r="P1457" s="54" t="s">
        <v>200</v>
      </c>
      <c r="Q1457" s="49" t="s">
        <v>201</v>
      </c>
      <c r="R1457" s="49" t="s">
        <v>1072</v>
      </c>
    </row>
    <row r="1458" spans="1:18">
      <c r="A1458" s="49">
        <v>320</v>
      </c>
      <c r="B1458" s="49" t="s">
        <v>435</v>
      </c>
      <c r="C1458" s="49" t="s">
        <v>436</v>
      </c>
      <c r="D1458" s="54" t="s">
        <v>437</v>
      </c>
      <c r="E1458" s="51" t="s">
        <v>231</v>
      </c>
      <c r="F1458" s="55" t="s">
        <v>438</v>
      </c>
      <c r="G1458" s="52" t="s">
        <v>538</v>
      </c>
      <c r="H1458" s="52" t="s">
        <v>1065</v>
      </c>
      <c r="I1458" s="54" t="s">
        <v>245</v>
      </c>
      <c r="J1458" s="54" t="s">
        <v>526</v>
      </c>
      <c r="K1458" s="49" t="s">
        <v>367</v>
      </c>
      <c r="L1458" s="49" t="s">
        <v>200</v>
      </c>
      <c r="M1458" s="49" t="s">
        <v>200</v>
      </c>
      <c r="N1458" s="49" t="s">
        <v>440</v>
      </c>
      <c r="O1458" s="49" t="s">
        <v>441</v>
      </c>
      <c r="P1458" s="54" t="s">
        <v>200</v>
      </c>
      <c r="Q1458" s="49" t="s">
        <v>201</v>
      </c>
      <c r="R1458" s="49" t="s">
        <v>217</v>
      </c>
    </row>
    <row r="1459" spans="1:18">
      <c r="A1459" s="49">
        <v>321</v>
      </c>
      <c r="B1459" s="49" t="s">
        <v>435</v>
      </c>
      <c r="C1459" s="49" t="s">
        <v>436</v>
      </c>
      <c r="D1459" s="54" t="s">
        <v>437</v>
      </c>
      <c r="E1459" s="51" t="s">
        <v>231</v>
      </c>
      <c r="F1459" s="55" t="s">
        <v>438</v>
      </c>
      <c r="G1459" s="52" t="s">
        <v>439</v>
      </c>
      <c r="H1459" s="52" t="s">
        <v>1065</v>
      </c>
      <c r="I1459" s="54" t="s">
        <v>245</v>
      </c>
      <c r="J1459" s="54" t="s">
        <v>629</v>
      </c>
      <c r="K1459" s="54" t="s">
        <v>245</v>
      </c>
      <c r="L1459" s="49" t="s">
        <v>200</v>
      </c>
      <c r="M1459" s="49" t="s">
        <v>200</v>
      </c>
      <c r="N1459" s="49" t="s">
        <v>440</v>
      </c>
      <c r="O1459" s="49" t="s">
        <v>441</v>
      </c>
      <c r="P1459" s="54" t="s">
        <v>200</v>
      </c>
      <c r="Q1459" s="49" t="s">
        <v>201</v>
      </c>
      <c r="R1459" s="49" t="s">
        <v>217</v>
      </c>
    </row>
    <row r="1460" spans="1:18">
      <c r="A1460" s="49">
        <v>322</v>
      </c>
      <c r="B1460" s="49" t="s">
        <v>435</v>
      </c>
      <c r="C1460" s="49" t="s">
        <v>445</v>
      </c>
      <c r="D1460" s="54" t="s">
        <v>446</v>
      </c>
      <c r="E1460" s="51" t="s">
        <v>231</v>
      </c>
      <c r="F1460" s="55" t="s">
        <v>447</v>
      </c>
      <c r="G1460" s="52" t="s">
        <v>724</v>
      </c>
      <c r="H1460" s="52" t="s">
        <v>1065</v>
      </c>
      <c r="I1460" s="54" t="s">
        <v>194</v>
      </c>
      <c r="J1460" s="54" t="s">
        <v>543</v>
      </c>
      <c r="K1460" s="49" t="s">
        <v>276</v>
      </c>
      <c r="L1460" s="49" t="s">
        <v>200</v>
      </c>
      <c r="M1460" s="49" t="s">
        <v>200</v>
      </c>
      <c r="N1460" s="49"/>
      <c r="O1460" s="54" t="s">
        <v>710</v>
      </c>
      <c r="P1460" s="54" t="s">
        <v>200</v>
      </c>
      <c r="Q1460" s="49" t="s">
        <v>201</v>
      </c>
      <c r="R1460" s="49" t="s">
        <v>217</v>
      </c>
    </row>
    <row r="1461" spans="1:18">
      <c r="A1461" s="49">
        <v>323</v>
      </c>
      <c r="B1461" s="49" t="s">
        <v>435</v>
      </c>
      <c r="C1461" s="49" t="s">
        <v>445</v>
      </c>
      <c r="D1461" s="54" t="s">
        <v>446</v>
      </c>
      <c r="E1461" s="51" t="s">
        <v>231</v>
      </c>
      <c r="F1461" s="55" t="s">
        <v>447</v>
      </c>
      <c r="G1461" s="52" t="s">
        <v>539</v>
      </c>
      <c r="H1461" s="52" t="s">
        <v>1065</v>
      </c>
      <c r="I1461" s="54" t="s">
        <v>331</v>
      </c>
      <c r="J1461" s="54" t="s">
        <v>581</v>
      </c>
      <c r="K1461" s="49" t="s">
        <v>213</v>
      </c>
      <c r="L1461" s="49" t="s">
        <v>200</v>
      </c>
      <c r="M1461" s="49" t="s">
        <v>200</v>
      </c>
      <c r="N1461" s="49"/>
      <c r="O1461" s="54" t="s">
        <v>710</v>
      </c>
      <c r="P1461" s="54" t="s">
        <v>200</v>
      </c>
      <c r="Q1461" s="49" t="s">
        <v>201</v>
      </c>
      <c r="R1461" s="49" t="s">
        <v>217</v>
      </c>
    </row>
    <row r="1462" spans="1:18">
      <c r="A1462" s="49">
        <v>324</v>
      </c>
      <c r="B1462" s="49" t="s">
        <v>435</v>
      </c>
      <c r="C1462" s="49" t="s">
        <v>451</v>
      </c>
      <c r="D1462" s="54" t="s">
        <v>452</v>
      </c>
      <c r="E1462" s="51" t="s">
        <v>280</v>
      </c>
      <c r="F1462" s="55" t="s">
        <v>453</v>
      </c>
      <c r="G1462" s="52" t="s">
        <v>454</v>
      </c>
      <c r="H1462" s="52" t="s">
        <v>1065</v>
      </c>
      <c r="I1462" s="54" t="s">
        <v>267</v>
      </c>
      <c r="J1462" s="54" t="s">
        <v>244</v>
      </c>
      <c r="K1462" s="49" t="s">
        <v>367</v>
      </c>
      <c r="L1462" s="49" t="s">
        <v>200</v>
      </c>
      <c r="M1462" s="54" t="s">
        <v>200</v>
      </c>
      <c r="N1462" s="49" t="s">
        <v>456</v>
      </c>
      <c r="O1462" s="49" t="s">
        <v>457</v>
      </c>
      <c r="P1462" s="54" t="s">
        <v>200</v>
      </c>
      <c r="Q1462" s="49" t="s">
        <v>201</v>
      </c>
      <c r="R1462" s="49" t="s">
        <v>217</v>
      </c>
    </row>
    <row r="1463" spans="1:18">
      <c r="A1463" s="49">
        <v>325</v>
      </c>
      <c r="B1463" s="49" t="s">
        <v>435</v>
      </c>
      <c r="C1463" s="54" t="s">
        <v>499</v>
      </c>
      <c r="D1463" s="54" t="s">
        <v>500</v>
      </c>
      <c r="E1463" s="51" t="s">
        <v>231</v>
      </c>
      <c r="F1463" s="55" t="s">
        <v>501</v>
      </c>
      <c r="G1463" s="52" t="s">
        <v>515</v>
      </c>
      <c r="H1463" s="52" t="s">
        <v>1065</v>
      </c>
      <c r="I1463" s="54" t="s">
        <v>354</v>
      </c>
      <c r="J1463" s="54" t="s">
        <v>256</v>
      </c>
      <c r="K1463" s="49" t="s">
        <v>300</v>
      </c>
      <c r="L1463" s="49" t="s">
        <v>200</v>
      </c>
      <c r="M1463" s="49" t="s">
        <v>200</v>
      </c>
      <c r="N1463" s="49" t="s">
        <v>237</v>
      </c>
      <c r="O1463" s="49" t="s">
        <v>504</v>
      </c>
      <c r="P1463" s="54" t="s">
        <v>200</v>
      </c>
      <c r="Q1463" s="49" t="s">
        <v>201</v>
      </c>
      <c r="R1463" s="49" t="s">
        <v>217</v>
      </c>
    </row>
    <row r="1464" spans="1:18">
      <c r="A1464" s="49">
        <v>326</v>
      </c>
      <c r="B1464" s="49" t="s">
        <v>435</v>
      </c>
      <c r="C1464" s="49" t="s">
        <v>445</v>
      </c>
      <c r="D1464" s="54" t="s">
        <v>446</v>
      </c>
      <c r="E1464" s="51" t="s">
        <v>231</v>
      </c>
      <c r="F1464" s="55" t="s">
        <v>447</v>
      </c>
      <c r="G1464" s="52" t="s">
        <v>1073</v>
      </c>
      <c r="H1464" s="52" t="s">
        <v>1065</v>
      </c>
      <c r="I1464" s="54" t="s">
        <v>211</v>
      </c>
      <c r="J1464" s="54" t="s">
        <v>1074</v>
      </c>
      <c r="K1464" s="49" t="s">
        <v>295</v>
      </c>
      <c r="L1464" s="49" t="s">
        <v>200</v>
      </c>
      <c r="M1464" s="49" t="s">
        <v>200</v>
      </c>
      <c r="N1464" s="49"/>
      <c r="O1464" s="54" t="s">
        <v>710</v>
      </c>
      <c r="P1464" s="54" t="s">
        <v>200</v>
      </c>
      <c r="Q1464" s="49" t="s">
        <v>201</v>
      </c>
      <c r="R1464" s="49" t="s">
        <v>217</v>
      </c>
    </row>
    <row r="1465" spans="1:18">
      <c r="A1465" s="49">
        <v>327</v>
      </c>
      <c r="B1465" s="49" t="s">
        <v>435</v>
      </c>
      <c r="C1465" s="49" t="s">
        <v>445</v>
      </c>
      <c r="D1465" s="54" t="s">
        <v>446</v>
      </c>
      <c r="E1465" s="51" t="s">
        <v>231</v>
      </c>
      <c r="F1465" s="55" t="s">
        <v>447</v>
      </c>
      <c r="G1465" s="52" t="s">
        <v>632</v>
      </c>
      <c r="H1465" s="52" t="s">
        <v>1065</v>
      </c>
      <c r="I1465" s="54" t="s">
        <v>211</v>
      </c>
      <c r="J1465" s="54" t="s">
        <v>641</v>
      </c>
      <c r="K1465" s="54" t="s">
        <v>367</v>
      </c>
      <c r="L1465" s="49" t="s">
        <v>200</v>
      </c>
      <c r="M1465" s="49" t="s">
        <v>200</v>
      </c>
      <c r="N1465" s="49"/>
      <c r="O1465" s="54" t="s">
        <v>710</v>
      </c>
      <c r="P1465" s="54" t="s">
        <v>1075</v>
      </c>
      <c r="Q1465" s="49" t="s">
        <v>201</v>
      </c>
      <c r="R1465" s="49" t="s">
        <v>217</v>
      </c>
    </row>
    <row r="1466" spans="1:18">
      <c r="A1466" s="49">
        <v>328</v>
      </c>
      <c r="B1466" s="49" t="s">
        <v>435</v>
      </c>
      <c r="C1466" s="49" t="s">
        <v>436</v>
      </c>
      <c r="D1466" s="54" t="s">
        <v>437</v>
      </c>
      <c r="E1466" s="51" t="s">
        <v>231</v>
      </c>
      <c r="F1466" s="55" t="s">
        <v>438</v>
      </c>
      <c r="G1466" s="52" t="s">
        <v>507</v>
      </c>
      <c r="H1466" s="52" t="s">
        <v>1065</v>
      </c>
      <c r="I1466" s="54" t="s">
        <v>211</v>
      </c>
      <c r="J1466" s="54" t="s">
        <v>371</v>
      </c>
      <c r="K1466" s="49" t="s">
        <v>260</v>
      </c>
      <c r="L1466" s="49" t="s">
        <v>200</v>
      </c>
      <c r="M1466" s="54" t="s">
        <v>200</v>
      </c>
      <c r="N1466" s="49" t="s">
        <v>440</v>
      </c>
      <c r="O1466" s="49" t="s">
        <v>441</v>
      </c>
      <c r="P1466" s="54" t="s">
        <v>200</v>
      </c>
      <c r="Q1466" s="49" t="s">
        <v>201</v>
      </c>
      <c r="R1466" s="49" t="s">
        <v>217</v>
      </c>
    </row>
    <row r="1467" spans="1:18">
      <c r="A1467" s="49">
        <v>329</v>
      </c>
      <c r="B1467" s="49" t="s">
        <v>435</v>
      </c>
      <c r="C1467" s="49" t="s">
        <v>436</v>
      </c>
      <c r="D1467" s="54" t="s">
        <v>437</v>
      </c>
      <c r="E1467" s="51" t="s">
        <v>231</v>
      </c>
      <c r="F1467" s="55" t="s">
        <v>438</v>
      </c>
      <c r="G1467" s="52" t="s">
        <v>439</v>
      </c>
      <c r="H1467" s="52" t="s">
        <v>1076</v>
      </c>
      <c r="I1467" s="54" t="s">
        <v>339</v>
      </c>
      <c r="J1467" s="54" t="s">
        <v>301</v>
      </c>
      <c r="K1467" s="54" t="s">
        <v>194</v>
      </c>
      <c r="L1467" s="49" t="s">
        <v>200</v>
      </c>
      <c r="M1467" s="54" t="s">
        <v>200</v>
      </c>
      <c r="N1467" s="49" t="s">
        <v>440</v>
      </c>
      <c r="O1467" s="49" t="s">
        <v>441</v>
      </c>
      <c r="P1467" s="54" t="s">
        <v>200</v>
      </c>
      <c r="Q1467" s="49" t="s">
        <v>201</v>
      </c>
      <c r="R1467" s="49" t="s">
        <v>217</v>
      </c>
    </row>
    <row r="1468" spans="1:18">
      <c r="A1468" s="49">
        <v>330</v>
      </c>
      <c r="B1468" s="49" t="s">
        <v>435</v>
      </c>
      <c r="C1468" s="49" t="s">
        <v>509</v>
      </c>
      <c r="D1468" s="54" t="s">
        <v>510</v>
      </c>
      <c r="E1468" s="51" t="s">
        <v>231</v>
      </c>
      <c r="F1468" s="55" t="s">
        <v>511</v>
      </c>
      <c r="G1468" s="52" t="s">
        <v>542</v>
      </c>
      <c r="H1468" s="52" t="s">
        <v>1076</v>
      </c>
      <c r="I1468" s="54" t="s">
        <v>339</v>
      </c>
      <c r="J1468" s="54" t="s">
        <v>646</v>
      </c>
      <c r="K1468" s="54" t="s">
        <v>236</v>
      </c>
      <c r="L1468" s="49" t="s">
        <v>200</v>
      </c>
      <c r="M1468" s="49" t="s">
        <v>200</v>
      </c>
      <c r="N1468" s="49" t="s">
        <v>440</v>
      </c>
      <c r="O1468" s="49" t="s">
        <v>514</v>
      </c>
      <c r="P1468" s="54" t="s">
        <v>200</v>
      </c>
      <c r="Q1468" s="49" t="s">
        <v>201</v>
      </c>
      <c r="R1468" s="49" t="s">
        <v>217</v>
      </c>
    </row>
    <row r="1469" spans="1:18">
      <c r="A1469" s="49">
        <v>331</v>
      </c>
      <c r="B1469" s="49" t="s">
        <v>435</v>
      </c>
      <c r="C1469" s="49" t="s">
        <v>467</v>
      </c>
      <c r="D1469" s="54" t="s">
        <v>459</v>
      </c>
      <c r="E1469" s="51" t="s">
        <v>280</v>
      </c>
      <c r="F1469" s="55" t="s">
        <v>468</v>
      </c>
      <c r="G1469" s="52" t="s">
        <v>640</v>
      </c>
      <c r="H1469" s="52" t="s">
        <v>1076</v>
      </c>
      <c r="I1469" s="54" t="s">
        <v>357</v>
      </c>
      <c r="J1469" s="54" t="s">
        <v>259</v>
      </c>
      <c r="K1469" s="49" t="s">
        <v>295</v>
      </c>
      <c r="L1469" s="49" t="s">
        <v>200</v>
      </c>
      <c r="M1469" s="49" t="s">
        <v>200</v>
      </c>
      <c r="N1469" s="49" t="s">
        <v>456</v>
      </c>
      <c r="O1469" s="49" t="s">
        <v>470</v>
      </c>
      <c r="P1469" s="54" t="s">
        <v>200</v>
      </c>
      <c r="Q1469" s="49" t="s">
        <v>201</v>
      </c>
      <c r="R1469" s="49" t="s">
        <v>217</v>
      </c>
    </row>
    <row r="1470" spans="1:18">
      <c r="A1470" s="49">
        <v>332</v>
      </c>
      <c r="B1470" s="49" t="s">
        <v>435</v>
      </c>
      <c r="C1470" s="49" t="s">
        <v>445</v>
      </c>
      <c r="D1470" s="54" t="s">
        <v>446</v>
      </c>
      <c r="E1470" s="51" t="s">
        <v>231</v>
      </c>
      <c r="F1470" s="55" t="s">
        <v>447</v>
      </c>
      <c r="G1470" s="52" t="s">
        <v>517</v>
      </c>
      <c r="H1470" s="52" t="s">
        <v>1076</v>
      </c>
      <c r="I1470" s="54" t="s">
        <v>314</v>
      </c>
      <c r="J1470" s="54" t="s">
        <v>862</v>
      </c>
      <c r="K1470" s="49" t="s">
        <v>260</v>
      </c>
      <c r="L1470" s="49" t="s">
        <v>200</v>
      </c>
      <c r="M1470" s="49" t="s">
        <v>200</v>
      </c>
      <c r="N1470" s="49"/>
      <c r="O1470" s="54" t="s">
        <v>710</v>
      </c>
      <c r="P1470" s="54" t="s">
        <v>200</v>
      </c>
      <c r="Q1470" s="49" t="s">
        <v>201</v>
      </c>
      <c r="R1470" s="49" t="s">
        <v>217</v>
      </c>
    </row>
    <row r="1471" spans="1:18">
      <c r="A1471" s="49">
        <v>333</v>
      </c>
      <c r="B1471" s="49" t="s">
        <v>435</v>
      </c>
      <c r="C1471" s="49" t="s">
        <v>445</v>
      </c>
      <c r="D1471" s="54" t="s">
        <v>446</v>
      </c>
      <c r="E1471" s="51" t="s">
        <v>231</v>
      </c>
      <c r="F1471" s="55" t="s">
        <v>447</v>
      </c>
      <c r="G1471" s="52" t="s">
        <v>517</v>
      </c>
      <c r="H1471" s="52" t="s">
        <v>1076</v>
      </c>
      <c r="I1471" s="54" t="s">
        <v>348</v>
      </c>
      <c r="J1471" s="54" t="s">
        <v>862</v>
      </c>
      <c r="K1471" s="49" t="s">
        <v>196</v>
      </c>
      <c r="L1471" s="49" t="s">
        <v>200</v>
      </c>
      <c r="M1471" s="49" t="s">
        <v>200</v>
      </c>
      <c r="N1471" s="49"/>
      <c r="O1471" s="54" t="s">
        <v>710</v>
      </c>
      <c r="P1471" s="54" t="s">
        <v>200</v>
      </c>
      <c r="Q1471" s="49" t="s">
        <v>201</v>
      </c>
      <c r="R1471" s="49" t="s">
        <v>217</v>
      </c>
    </row>
    <row r="1472" spans="1:18">
      <c r="A1472" s="49">
        <v>334</v>
      </c>
      <c r="B1472" s="49" t="s">
        <v>435</v>
      </c>
      <c r="C1472" s="49" t="s">
        <v>509</v>
      </c>
      <c r="D1472" s="54" t="s">
        <v>510</v>
      </c>
      <c r="E1472" s="51" t="s">
        <v>231</v>
      </c>
      <c r="F1472" s="55" t="s">
        <v>511</v>
      </c>
      <c r="G1472" s="52" t="s">
        <v>532</v>
      </c>
      <c r="H1472" s="52" t="s">
        <v>1076</v>
      </c>
      <c r="I1472" s="54" t="s">
        <v>249</v>
      </c>
      <c r="J1472" s="54" t="s">
        <v>990</v>
      </c>
      <c r="K1472" s="49" t="s">
        <v>260</v>
      </c>
      <c r="L1472" s="49" t="s">
        <v>200</v>
      </c>
      <c r="M1472" s="49" t="s">
        <v>200</v>
      </c>
      <c r="N1472" s="49" t="s">
        <v>440</v>
      </c>
      <c r="O1472" s="49" t="s">
        <v>514</v>
      </c>
      <c r="P1472" s="54" t="s">
        <v>200</v>
      </c>
      <c r="Q1472" s="49" t="s">
        <v>201</v>
      </c>
      <c r="R1472" s="49" t="s">
        <v>217</v>
      </c>
    </row>
    <row r="1473" spans="1:18">
      <c r="A1473" s="49">
        <v>335</v>
      </c>
      <c r="B1473" s="49" t="s">
        <v>435</v>
      </c>
      <c r="C1473" s="49" t="s">
        <v>491</v>
      </c>
      <c r="D1473" s="54" t="s">
        <v>459</v>
      </c>
      <c r="E1473" s="51" t="s">
        <v>262</v>
      </c>
      <c r="F1473" s="55" t="s">
        <v>492</v>
      </c>
      <c r="G1473" s="52" t="s">
        <v>751</v>
      </c>
      <c r="H1473" s="52" t="s">
        <v>1076</v>
      </c>
      <c r="I1473" s="54" t="s">
        <v>204</v>
      </c>
      <c r="J1473" s="54" t="s">
        <v>520</v>
      </c>
      <c r="K1473" s="54" t="s">
        <v>245</v>
      </c>
      <c r="L1473" s="49" t="s">
        <v>200</v>
      </c>
      <c r="M1473" s="49" t="s">
        <v>200</v>
      </c>
      <c r="N1473" s="49" t="s">
        <v>477</v>
      </c>
      <c r="O1473" s="49" t="s">
        <v>495</v>
      </c>
      <c r="P1473" s="54" t="s">
        <v>200</v>
      </c>
      <c r="Q1473" s="49" t="s">
        <v>201</v>
      </c>
      <c r="R1473" s="49" t="s">
        <v>217</v>
      </c>
    </row>
    <row r="1474" spans="1:18">
      <c r="A1474" s="49">
        <v>336</v>
      </c>
      <c r="B1474" s="49" t="s">
        <v>435</v>
      </c>
      <c r="C1474" s="49" t="s">
        <v>509</v>
      </c>
      <c r="D1474" s="54" t="s">
        <v>510</v>
      </c>
      <c r="E1474" s="51" t="s">
        <v>231</v>
      </c>
      <c r="F1474" s="55" t="s">
        <v>511</v>
      </c>
      <c r="G1474" s="52" t="s">
        <v>578</v>
      </c>
      <c r="H1474" s="52" t="s">
        <v>1076</v>
      </c>
      <c r="I1474" s="54" t="s">
        <v>204</v>
      </c>
      <c r="J1474" s="54" t="s">
        <v>575</v>
      </c>
      <c r="K1474" s="54" t="s">
        <v>300</v>
      </c>
      <c r="L1474" s="49" t="s">
        <v>200</v>
      </c>
      <c r="M1474" s="49" t="s">
        <v>200</v>
      </c>
      <c r="N1474" s="49" t="s">
        <v>440</v>
      </c>
      <c r="O1474" s="49" t="s">
        <v>514</v>
      </c>
      <c r="P1474" s="54" t="s">
        <v>200</v>
      </c>
      <c r="Q1474" s="49" t="s">
        <v>201</v>
      </c>
      <c r="R1474" s="49" t="s">
        <v>1077</v>
      </c>
    </row>
    <row r="1475" spans="1:18">
      <c r="A1475" s="49">
        <v>337</v>
      </c>
      <c r="B1475" s="49" t="s">
        <v>435</v>
      </c>
      <c r="C1475" s="54" t="s">
        <v>479</v>
      </c>
      <c r="D1475" s="54" t="s">
        <v>480</v>
      </c>
      <c r="E1475" s="51" t="s">
        <v>241</v>
      </c>
      <c r="F1475" s="55" t="s">
        <v>481</v>
      </c>
      <c r="G1475" s="52" t="s">
        <v>482</v>
      </c>
      <c r="H1475" s="52" t="s">
        <v>1076</v>
      </c>
      <c r="I1475" s="54" t="s">
        <v>258</v>
      </c>
      <c r="J1475" s="54" t="s">
        <v>543</v>
      </c>
      <c r="K1475" s="49" t="s">
        <v>307</v>
      </c>
      <c r="L1475" s="49" t="s">
        <v>200</v>
      </c>
      <c r="M1475" s="54" t="s">
        <v>200</v>
      </c>
      <c r="N1475" s="49" t="s">
        <v>484</v>
      </c>
      <c r="O1475" s="49" t="s">
        <v>485</v>
      </c>
      <c r="P1475" s="54" t="s">
        <v>200</v>
      </c>
      <c r="Q1475" s="49" t="s">
        <v>201</v>
      </c>
      <c r="R1475" s="49" t="s">
        <v>217</v>
      </c>
    </row>
    <row r="1476" spans="1:18">
      <c r="A1476" s="49"/>
      <c r="B1476" s="54"/>
      <c r="C1476" s="49"/>
      <c r="D1476" s="54"/>
      <c r="E1476" s="51"/>
      <c r="F1476" s="52"/>
      <c r="G1476" s="52"/>
      <c r="H1476" s="52"/>
      <c r="I1476" s="54"/>
      <c r="J1476" s="54"/>
      <c r="K1476" s="49"/>
      <c r="L1476" s="49"/>
      <c r="M1476" s="49"/>
      <c r="N1476" s="49"/>
      <c r="O1476" s="54"/>
      <c r="P1476" s="54"/>
      <c r="Q1476" s="54"/>
      <c r="R1476" s="54"/>
    </row>
    <row r="1477" spans="1:18">
      <c r="A1477" s="49"/>
      <c r="B1477" s="54"/>
      <c r="C1477" s="49"/>
      <c r="D1477" s="54"/>
      <c r="E1477" s="51"/>
      <c r="F1477" s="52"/>
      <c r="G1477" s="52"/>
      <c r="H1477" s="52"/>
      <c r="I1477" s="54"/>
      <c r="J1477" s="54"/>
      <c r="K1477" s="49"/>
      <c r="L1477" s="49"/>
      <c r="M1477" s="54"/>
      <c r="N1477" s="49"/>
      <c r="O1477" s="54"/>
      <c r="P1477" s="54"/>
      <c r="Q1477" s="54"/>
      <c r="R1477" s="54"/>
    </row>
    <row r="1478" spans="1:18">
      <c r="A1478" s="49" t="s">
        <v>420</v>
      </c>
      <c r="B1478" s="54"/>
      <c r="C1478" s="49"/>
      <c r="D1478" s="54"/>
      <c r="E1478" s="51"/>
      <c r="F1478" s="52"/>
      <c r="G1478" s="52"/>
      <c r="H1478" s="52"/>
      <c r="I1478" s="54"/>
      <c r="J1478" s="54"/>
      <c r="K1478" s="49"/>
      <c r="L1478" s="49"/>
      <c r="M1478" s="49"/>
      <c r="N1478" s="49"/>
      <c r="O1478" s="54"/>
      <c r="P1478" s="54"/>
      <c r="Q1478" s="54"/>
      <c r="R1478" s="54"/>
    </row>
    <row r="1479" spans="1:18">
      <c r="A1479" s="49" t="s">
        <v>421</v>
      </c>
      <c r="B1479" s="54"/>
      <c r="C1479" s="49"/>
      <c r="D1479" s="54"/>
      <c r="E1479" s="51"/>
      <c r="F1479" s="52"/>
      <c r="G1479" s="52"/>
      <c r="H1479" s="52"/>
      <c r="I1479" s="54"/>
      <c r="J1479" s="54"/>
      <c r="K1479" s="49"/>
      <c r="L1479" s="49"/>
      <c r="M1479" s="49"/>
      <c r="N1479" s="49"/>
      <c r="O1479" s="54"/>
      <c r="P1479" s="54"/>
      <c r="Q1479" s="54"/>
      <c r="R1479" s="54"/>
    </row>
    <row r="1480" spans="1:18">
      <c r="A1480" s="49" t="s">
        <v>422</v>
      </c>
      <c r="B1480" s="54"/>
      <c r="C1480" s="49"/>
      <c r="D1480" s="54"/>
      <c r="E1480" s="51"/>
      <c r="F1480" s="52"/>
      <c r="G1480" s="52"/>
      <c r="H1480" s="52"/>
      <c r="I1480" s="54"/>
      <c r="J1480" s="54"/>
      <c r="K1480" s="49"/>
      <c r="L1480" s="49"/>
      <c r="M1480" s="49"/>
      <c r="N1480" s="49"/>
      <c r="O1480" s="54"/>
      <c r="P1480" s="54"/>
      <c r="Q1480" s="54"/>
      <c r="R1480" s="54"/>
    </row>
    <row r="1481" spans="1:18">
      <c r="A1481" s="49" t="s">
        <v>423</v>
      </c>
      <c r="B1481" s="54"/>
      <c r="C1481" s="49"/>
      <c r="D1481" s="54"/>
      <c r="E1481" s="51"/>
      <c r="F1481" s="52"/>
      <c r="G1481" s="52"/>
      <c r="H1481" s="52"/>
      <c r="I1481" s="54"/>
      <c r="J1481" s="54"/>
      <c r="K1481" s="49"/>
      <c r="L1481" s="49"/>
      <c r="M1481" s="54"/>
      <c r="N1481" s="49"/>
      <c r="O1481" s="54"/>
      <c r="P1481" s="54"/>
      <c r="Q1481" s="54"/>
      <c r="R1481" s="54"/>
    </row>
    <row r="1482" spans="1:18">
      <c r="A1482" s="49"/>
      <c r="B1482" s="54"/>
      <c r="C1482" s="49"/>
      <c r="D1482" s="54"/>
      <c r="E1482" s="51"/>
      <c r="F1482" s="52"/>
      <c r="G1482" s="52"/>
      <c r="H1482" s="52"/>
      <c r="I1482" s="54"/>
      <c r="J1482" s="54"/>
      <c r="K1482" s="49"/>
      <c r="L1482" s="49"/>
      <c r="M1482" s="49"/>
      <c r="N1482" s="49"/>
      <c r="O1482" s="54"/>
      <c r="P1482" s="54"/>
      <c r="Q1482" s="54"/>
      <c r="R1482" s="54"/>
    </row>
    <row r="1483" spans="1:18">
      <c r="A1483" s="49" t="s">
        <v>424</v>
      </c>
      <c r="B1483" s="54"/>
      <c r="C1483" s="49"/>
      <c r="D1483" s="54"/>
      <c r="E1483" s="51"/>
      <c r="F1483" s="52"/>
      <c r="G1483" s="52"/>
      <c r="H1483" s="52"/>
      <c r="I1483" s="54"/>
      <c r="J1483" s="54"/>
      <c r="K1483" s="49"/>
      <c r="L1483" s="49"/>
      <c r="M1483" s="49"/>
      <c r="N1483" s="49"/>
      <c r="O1483" s="54"/>
      <c r="P1483" s="54"/>
      <c r="Q1483" s="54"/>
      <c r="R1483" s="54"/>
    </row>
    <row r="1484" spans="1:18">
      <c r="A1484" s="49"/>
      <c r="B1484" s="54"/>
      <c r="C1484" s="54"/>
      <c r="D1484" s="54"/>
      <c r="E1484" s="51"/>
      <c r="F1484" s="52"/>
      <c r="G1484" s="52"/>
      <c r="H1484" s="52"/>
      <c r="I1484" s="54"/>
      <c r="J1484" s="54"/>
      <c r="K1484" s="49"/>
      <c r="L1484" s="49"/>
      <c r="M1484" s="49"/>
      <c r="N1484" s="49"/>
      <c r="O1484" s="54"/>
      <c r="P1484" s="54"/>
      <c r="Q1484" s="54"/>
      <c r="R1484" s="54"/>
    </row>
    <row r="1485" spans="1:18">
      <c r="A1485" s="49" t="s">
        <v>425</v>
      </c>
      <c r="B1485" s="54"/>
      <c r="C1485" s="49"/>
      <c r="D1485" s="54"/>
      <c r="E1485" s="51"/>
      <c r="F1485" s="52"/>
      <c r="G1485" s="52"/>
      <c r="H1485" s="52"/>
      <c r="I1485" s="54"/>
      <c r="J1485" s="54"/>
      <c r="K1485" s="49"/>
      <c r="L1485" s="49"/>
      <c r="M1485" s="49"/>
      <c r="N1485" s="49"/>
      <c r="O1485" s="54"/>
      <c r="P1485" s="54"/>
      <c r="Q1485" s="54"/>
      <c r="R1485" s="54"/>
    </row>
    <row r="1486" spans="1:18">
      <c r="A1486" s="49" t="s">
        <v>984</v>
      </c>
      <c r="B1486" s="54"/>
      <c r="C1486" s="49"/>
      <c r="D1486" s="54"/>
      <c r="E1486" s="56" t="s">
        <v>427</v>
      </c>
      <c r="F1486" s="52"/>
      <c r="G1486" s="52"/>
      <c r="H1486" s="52"/>
      <c r="I1486" s="54"/>
      <c r="J1486" s="49" t="s">
        <v>428</v>
      </c>
      <c r="K1486" s="49"/>
      <c r="L1486" s="49"/>
      <c r="M1486" s="49"/>
      <c r="N1486" s="49"/>
      <c r="O1486" s="54"/>
      <c r="P1486" s="54"/>
      <c r="Q1486" s="54"/>
      <c r="R1486" s="54"/>
    </row>
    <row r="1487" spans="1:18">
      <c r="A1487" s="49" t="s">
        <v>429</v>
      </c>
      <c r="B1487" s="54"/>
      <c r="C1487" s="49"/>
      <c r="D1487" s="54"/>
      <c r="E1487" s="56" t="s">
        <v>430</v>
      </c>
      <c r="F1487" s="52"/>
      <c r="G1487" s="52"/>
      <c r="H1487" s="52"/>
      <c r="I1487" s="54"/>
      <c r="J1487" s="49" t="s">
        <v>814</v>
      </c>
      <c r="K1487" s="49"/>
      <c r="L1487" s="49"/>
      <c r="M1487" s="49"/>
      <c r="N1487" s="49"/>
      <c r="O1487" s="54"/>
      <c r="P1487" s="54"/>
      <c r="Q1487" s="54"/>
      <c r="R1487" s="54"/>
    </row>
    <row r="1488" spans="1:18">
      <c r="A1488" s="49" t="s">
        <v>432</v>
      </c>
      <c r="B1488" s="54"/>
      <c r="C1488" s="49"/>
      <c r="D1488" s="54"/>
      <c r="E1488" s="56" t="s">
        <v>433</v>
      </c>
      <c r="F1488" s="52"/>
      <c r="G1488" s="52"/>
      <c r="H1488" s="52"/>
      <c r="I1488" s="54"/>
      <c r="J1488" s="49" t="s">
        <v>434</v>
      </c>
      <c r="K1488" s="54"/>
      <c r="L1488" s="49"/>
      <c r="M1488" s="49"/>
      <c r="N1488" s="49"/>
      <c r="O1488" s="54"/>
      <c r="P1488" s="54"/>
      <c r="Q1488" s="54"/>
      <c r="R1488" s="54"/>
    </row>
    <row r="1489" spans="1:18">
      <c r="A1489" s="49"/>
      <c r="B1489" s="54"/>
      <c r="C1489" s="49"/>
      <c r="D1489" s="54"/>
      <c r="E1489" s="51"/>
      <c r="F1489" s="52"/>
      <c r="G1489" s="52"/>
      <c r="H1489" s="52"/>
      <c r="I1489" s="54"/>
      <c r="J1489" s="54"/>
      <c r="K1489" s="49"/>
      <c r="L1489" s="49"/>
      <c r="M1489" s="49"/>
      <c r="N1489" s="49"/>
      <c r="O1489" s="54"/>
      <c r="P1489" s="54"/>
      <c r="Q1489" s="54"/>
      <c r="R1489" s="54"/>
    </row>
    <row r="1490" spans="1:18">
      <c r="A1490" s="49" t="s">
        <v>171</v>
      </c>
      <c r="B1490" s="49" t="s">
        <v>172</v>
      </c>
      <c r="C1490" s="49" t="s">
        <v>173</v>
      </c>
      <c r="D1490" s="49" t="s">
        <v>174</v>
      </c>
      <c r="E1490" s="56" t="s">
        <v>175</v>
      </c>
      <c r="F1490" s="55" t="s">
        <v>176</v>
      </c>
      <c r="G1490" s="55" t="s">
        <v>177</v>
      </c>
      <c r="H1490" s="55" t="s">
        <v>178</v>
      </c>
      <c r="I1490" s="49" t="s">
        <v>179</v>
      </c>
      <c r="J1490" s="49" t="s">
        <v>180</v>
      </c>
      <c r="K1490" s="49" t="s">
        <v>106</v>
      </c>
      <c r="L1490" s="49" t="s">
        <v>181</v>
      </c>
      <c r="M1490" s="49" t="s">
        <v>182</v>
      </c>
      <c r="N1490" s="49" t="s">
        <v>119</v>
      </c>
      <c r="O1490" s="49" t="s">
        <v>183</v>
      </c>
      <c r="P1490" s="49" t="s">
        <v>184</v>
      </c>
      <c r="Q1490" s="49" t="s">
        <v>185</v>
      </c>
      <c r="R1490" s="49" t="s">
        <v>186</v>
      </c>
    </row>
    <row r="1491" spans="1:18">
      <c r="A1491" s="49">
        <v>1</v>
      </c>
      <c r="B1491" s="49" t="s">
        <v>187</v>
      </c>
      <c r="C1491" s="49" t="s">
        <v>206</v>
      </c>
      <c r="D1491" s="54" t="s">
        <v>207</v>
      </c>
      <c r="E1491" s="51" t="s">
        <v>208</v>
      </c>
      <c r="F1491" s="55" t="s">
        <v>209</v>
      </c>
      <c r="G1491" s="52" t="s">
        <v>385</v>
      </c>
      <c r="H1491" s="52" t="s">
        <v>858</v>
      </c>
      <c r="I1491" s="54" t="s">
        <v>300</v>
      </c>
      <c r="J1491" s="54" t="s">
        <v>543</v>
      </c>
      <c r="K1491" s="49" t="s">
        <v>383</v>
      </c>
      <c r="L1491" s="49" t="s">
        <v>197</v>
      </c>
      <c r="M1491" s="49" t="s">
        <v>197</v>
      </c>
      <c r="N1491" s="49" t="s">
        <v>215</v>
      </c>
      <c r="O1491" s="49" t="s">
        <v>216</v>
      </c>
      <c r="P1491" s="54" t="s">
        <v>200</v>
      </c>
      <c r="Q1491" s="49" t="s">
        <v>201</v>
      </c>
      <c r="R1491" s="49" t="s">
        <v>217</v>
      </c>
    </row>
    <row r="1492" spans="1:18">
      <c r="A1492" s="49">
        <v>2</v>
      </c>
      <c r="B1492" s="49" t="s">
        <v>187</v>
      </c>
      <c r="C1492" s="54" t="s">
        <v>319</v>
      </c>
      <c r="D1492" s="54" t="s">
        <v>320</v>
      </c>
      <c r="E1492" s="51" t="s">
        <v>303</v>
      </c>
      <c r="F1492" s="55" t="s">
        <v>321</v>
      </c>
      <c r="G1492" s="52" t="s">
        <v>373</v>
      </c>
      <c r="H1492" s="52" t="s">
        <v>858</v>
      </c>
      <c r="I1492" s="54" t="s">
        <v>267</v>
      </c>
      <c r="J1492" s="54" t="s">
        <v>374</v>
      </c>
      <c r="K1492" s="49" t="s">
        <v>257</v>
      </c>
      <c r="L1492" s="49" t="s">
        <v>197</v>
      </c>
      <c r="M1492" s="49" t="s">
        <v>197</v>
      </c>
      <c r="N1492" s="49" t="s">
        <v>324</v>
      </c>
      <c r="O1492" s="49" t="s">
        <v>325</v>
      </c>
      <c r="P1492" s="54" t="s">
        <v>200</v>
      </c>
      <c r="Q1492" s="49" t="s">
        <v>201</v>
      </c>
      <c r="R1492" s="49" t="s">
        <v>217</v>
      </c>
    </row>
    <row r="1493" spans="1:18">
      <c r="A1493" s="49">
        <v>3</v>
      </c>
      <c r="B1493" s="49" t="s">
        <v>187</v>
      </c>
      <c r="C1493" s="49" t="s">
        <v>328</v>
      </c>
      <c r="D1493" s="54" t="s">
        <v>219</v>
      </c>
      <c r="E1493" s="51" t="s">
        <v>280</v>
      </c>
      <c r="F1493" s="52" t="s">
        <v>329</v>
      </c>
      <c r="G1493" s="52" t="s">
        <v>335</v>
      </c>
      <c r="H1493" s="52" t="s">
        <v>858</v>
      </c>
      <c r="I1493" s="54" t="s">
        <v>270</v>
      </c>
      <c r="J1493" s="54" t="s">
        <v>1078</v>
      </c>
      <c r="K1493" s="54" t="s">
        <v>300</v>
      </c>
      <c r="L1493" s="49" t="s">
        <v>197</v>
      </c>
      <c r="M1493" s="49" t="s">
        <v>197</v>
      </c>
      <c r="N1493" s="49" t="s">
        <v>333</v>
      </c>
      <c r="O1493" s="49" t="s">
        <v>334</v>
      </c>
      <c r="P1493" s="54" t="s">
        <v>200</v>
      </c>
      <c r="Q1493" s="49" t="s">
        <v>201</v>
      </c>
      <c r="R1493" s="49" t="s">
        <v>217</v>
      </c>
    </row>
    <row r="1494" spans="1:18">
      <c r="A1494" s="49">
        <v>4</v>
      </c>
      <c r="B1494" s="49" t="s">
        <v>187</v>
      </c>
      <c r="C1494" s="49" t="s">
        <v>375</v>
      </c>
      <c r="D1494" s="54" t="s">
        <v>189</v>
      </c>
      <c r="E1494" s="51" t="s">
        <v>231</v>
      </c>
      <c r="F1494" s="55" t="s">
        <v>376</v>
      </c>
      <c r="G1494" s="52" t="s">
        <v>377</v>
      </c>
      <c r="H1494" s="52" t="s">
        <v>858</v>
      </c>
      <c r="I1494" s="54" t="s">
        <v>211</v>
      </c>
      <c r="J1494" s="54" t="s">
        <v>1079</v>
      </c>
      <c r="K1494" s="49" t="s">
        <v>236</v>
      </c>
      <c r="L1494" s="49" t="s">
        <v>197</v>
      </c>
      <c r="M1494" s="49" t="s">
        <v>197</v>
      </c>
      <c r="N1494" s="49" t="s">
        <v>246</v>
      </c>
      <c r="O1494" s="49" t="s">
        <v>379</v>
      </c>
      <c r="P1494" s="54" t="s">
        <v>200</v>
      </c>
      <c r="Q1494" s="49" t="s">
        <v>201</v>
      </c>
      <c r="R1494" s="49" t="s">
        <v>217</v>
      </c>
    </row>
    <row r="1495" spans="1:18">
      <c r="A1495" s="49">
        <v>5</v>
      </c>
      <c r="B1495" s="49" t="s">
        <v>187</v>
      </c>
      <c r="C1495" s="49" t="s">
        <v>229</v>
      </c>
      <c r="D1495" s="54" t="s">
        <v>230</v>
      </c>
      <c r="E1495" s="51" t="s">
        <v>231</v>
      </c>
      <c r="F1495" s="55" t="s">
        <v>232</v>
      </c>
      <c r="G1495" s="52" t="s">
        <v>248</v>
      </c>
      <c r="H1495" s="52" t="s">
        <v>858</v>
      </c>
      <c r="I1495" s="54" t="s">
        <v>544</v>
      </c>
      <c r="J1495" s="54" t="s">
        <v>520</v>
      </c>
      <c r="K1495" s="49" t="s">
        <v>288</v>
      </c>
      <c r="L1495" s="49" t="s">
        <v>197</v>
      </c>
      <c r="M1495" s="49" t="s">
        <v>197</v>
      </c>
      <c r="N1495" s="49" t="s">
        <v>237</v>
      </c>
      <c r="O1495" s="49" t="s">
        <v>238</v>
      </c>
      <c r="P1495" s="54" t="s">
        <v>991</v>
      </c>
      <c r="Q1495" s="49" t="s">
        <v>201</v>
      </c>
      <c r="R1495" s="49" t="s">
        <v>217</v>
      </c>
    </row>
    <row r="1496" spans="1:18">
      <c r="A1496" s="49">
        <v>6</v>
      </c>
      <c r="B1496" s="49" t="s">
        <v>187</v>
      </c>
      <c r="C1496" s="49" t="s">
        <v>375</v>
      </c>
      <c r="D1496" s="54" t="s">
        <v>189</v>
      </c>
      <c r="E1496" s="51" t="s">
        <v>231</v>
      </c>
      <c r="F1496" s="55" t="s">
        <v>376</v>
      </c>
      <c r="G1496" s="52" t="s">
        <v>377</v>
      </c>
      <c r="H1496" s="52" t="s">
        <v>992</v>
      </c>
      <c r="I1496" s="54" t="s">
        <v>314</v>
      </c>
      <c r="J1496" s="54" t="s">
        <v>1080</v>
      </c>
      <c r="K1496" s="54" t="s">
        <v>295</v>
      </c>
      <c r="L1496" s="49" t="s">
        <v>197</v>
      </c>
      <c r="M1496" s="49" t="s">
        <v>197</v>
      </c>
      <c r="N1496" s="49" t="s">
        <v>246</v>
      </c>
      <c r="O1496" s="49" t="s">
        <v>379</v>
      </c>
      <c r="P1496" s="54" t="s">
        <v>200</v>
      </c>
      <c r="Q1496" s="49" t="s">
        <v>201</v>
      </c>
      <c r="R1496" s="49" t="s">
        <v>217</v>
      </c>
    </row>
    <row r="1497" spans="1:18">
      <c r="A1497" s="49">
        <v>7</v>
      </c>
      <c r="B1497" s="49" t="s">
        <v>187</v>
      </c>
      <c r="C1497" s="49" t="s">
        <v>206</v>
      </c>
      <c r="D1497" s="54" t="s">
        <v>207</v>
      </c>
      <c r="E1497" s="51" t="s">
        <v>208</v>
      </c>
      <c r="F1497" s="55" t="s">
        <v>209</v>
      </c>
      <c r="G1497" s="52" t="s">
        <v>272</v>
      </c>
      <c r="H1497" s="52" t="s">
        <v>992</v>
      </c>
      <c r="I1497" s="54" t="s">
        <v>314</v>
      </c>
      <c r="J1497" s="54" t="s">
        <v>287</v>
      </c>
      <c r="K1497" s="49" t="s">
        <v>258</v>
      </c>
      <c r="L1497" s="49" t="s">
        <v>197</v>
      </c>
      <c r="M1497" s="49" t="s">
        <v>197</v>
      </c>
      <c r="N1497" s="49" t="s">
        <v>215</v>
      </c>
      <c r="O1497" s="49" t="s">
        <v>216</v>
      </c>
      <c r="P1497" s="54" t="s">
        <v>200</v>
      </c>
      <c r="Q1497" s="49" t="s">
        <v>201</v>
      </c>
      <c r="R1497" s="49" t="s">
        <v>217</v>
      </c>
    </row>
    <row r="1498" spans="1:18">
      <c r="A1498" s="49">
        <v>8</v>
      </c>
      <c r="B1498" s="49" t="s">
        <v>187</v>
      </c>
      <c r="C1498" s="49" t="s">
        <v>291</v>
      </c>
      <c r="D1498" s="54" t="s">
        <v>207</v>
      </c>
      <c r="E1498" s="51" t="s">
        <v>241</v>
      </c>
      <c r="F1498" s="52" t="s">
        <v>292</v>
      </c>
      <c r="G1498" s="52" t="s">
        <v>326</v>
      </c>
      <c r="H1498" s="52" t="s">
        <v>992</v>
      </c>
      <c r="I1498" s="54" t="s">
        <v>249</v>
      </c>
      <c r="J1498" s="54" t="s">
        <v>413</v>
      </c>
      <c r="K1498" s="49" t="s">
        <v>295</v>
      </c>
      <c r="L1498" s="49" t="s">
        <v>197</v>
      </c>
      <c r="M1498" s="49" t="s">
        <v>197</v>
      </c>
      <c r="N1498" s="49" t="s">
        <v>198</v>
      </c>
      <c r="O1498" s="49" t="s">
        <v>296</v>
      </c>
      <c r="P1498" s="54" t="s">
        <v>200</v>
      </c>
      <c r="Q1498" s="49" t="s">
        <v>201</v>
      </c>
      <c r="R1498" s="49" t="s">
        <v>1081</v>
      </c>
    </row>
    <row r="1499" spans="1:18">
      <c r="A1499" s="49">
        <v>9</v>
      </c>
      <c r="B1499" s="49" t="s">
        <v>187</v>
      </c>
      <c r="C1499" s="49" t="s">
        <v>188</v>
      </c>
      <c r="D1499" s="54" t="s">
        <v>189</v>
      </c>
      <c r="E1499" s="51" t="s">
        <v>190</v>
      </c>
      <c r="F1499" s="52" t="s">
        <v>191</v>
      </c>
      <c r="G1499" s="52" t="s">
        <v>251</v>
      </c>
      <c r="H1499" s="52" t="s">
        <v>992</v>
      </c>
      <c r="I1499" s="54" t="s">
        <v>362</v>
      </c>
      <c r="J1499" s="54" t="s">
        <v>366</v>
      </c>
      <c r="K1499" s="54" t="s">
        <v>295</v>
      </c>
      <c r="L1499" s="49" t="s">
        <v>197</v>
      </c>
      <c r="M1499" s="49" t="s">
        <v>197</v>
      </c>
      <c r="N1499" s="49" t="s">
        <v>198</v>
      </c>
      <c r="O1499" s="49" t="s">
        <v>199</v>
      </c>
      <c r="P1499" s="54" t="s">
        <v>200</v>
      </c>
      <c r="Q1499" s="49" t="s">
        <v>201</v>
      </c>
      <c r="R1499" s="49" t="s">
        <v>217</v>
      </c>
    </row>
    <row r="1500" spans="1:18">
      <c r="A1500" s="49">
        <v>10</v>
      </c>
      <c r="B1500" s="49" t="s">
        <v>187</v>
      </c>
      <c r="C1500" s="54" t="s">
        <v>206</v>
      </c>
      <c r="D1500" s="54" t="s">
        <v>207</v>
      </c>
      <c r="E1500" s="51" t="s">
        <v>208</v>
      </c>
      <c r="F1500" s="55" t="s">
        <v>209</v>
      </c>
      <c r="G1500" s="52" t="s">
        <v>297</v>
      </c>
      <c r="H1500" s="52" t="s">
        <v>992</v>
      </c>
      <c r="I1500" s="54" t="s">
        <v>255</v>
      </c>
      <c r="J1500" s="54" t="s">
        <v>1010</v>
      </c>
      <c r="K1500" s="49" t="s">
        <v>300</v>
      </c>
      <c r="L1500" s="49" t="s">
        <v>214</v>
      </c>
      <c r="M1500" s="49" t="s">
        <v>197</v>
      </c>
      <c r="N1500" s="49" t="s">
        <v>215</v>
      </c>
      <c r="O1500" s="49" t="s">
        <v>216</v>
      </c>
      <c r="P1500" s="54" t="s">
        <v>200</v>
      </c>
      <c r="Q1500" s="49" t="s">
        <v>201</v>
      </c>
      <c r="R1500" s="49" t="s">
        <v>217</v>
      </c>
    </row>
    <row r="1501" spans="1:18">
      <c r="A1501" s="49">
        <v>11</v>
      </c>
      <c r="B1501" s="49" t="s">
        <v>187</v>
      </c>
      <c r="C1501" s="49" t="s">
        <v>206</v>
      </c>
      <c r="D1501" s="54" t="s">
        <v>207</v>
      </c>
      <c r="E1501" s="51" t="s">
        <v>208</v>
      </c>
      <c r="F1501" s="55" t="s">
        <v>209</v>
      </c>
      <c r="G1501" s="52" t="s">
        <v>297</v>
      </c>
      <c r="H1501" s="52" t="s">
        <v>992</v>
      </c>
      <c r="I1501" s="54" t="s">
        <v>255</v>
      </c>
      <c r="J1501" s="54" t="s">
        <v>244</v>
      </c>
      <c r="K1501" s="49" t="s">
        <v>315</v>
      </c>
      <c r="L1501" s="49" t="s">
        <v>197</v>
      </c>
      <c r="M1501" s="49" t="s">
        <v>197</v>
      </c>
      <c r="N1501" s="49" t="s">
        <v>215</v>
      </c>
      <c r="O1501" s="49" t="s">
        <v>216</v>
      </c>
      <c r="P1501" s="54" t="s">
        <v>200</v>
      </c>
      <c r="Q1501" s="49" t="s">
        <v>201</v>
      </c>
      <c r="R1501" s="49" t="s">
        <v>217</v>
      </c>
    </row>
    <row r="1502" spans="1:18">
      <c r="A1502" s="49">
        <v>12</v>
      </c>
      <c r="B1502" s="49" t="s">
        <v>187</v>
      </c>
      <c r="C1502" s="49" t="s">
        <v>206</v>
      </c>
      <c r="D1502" s="54" t="s">
        <v>207</v>
      </c>
      <c r="E1502" s="51" t="s">
        <v>208</v>
      </c>
      <c r="F1502" s="55" t="s">
        <v>209</v>
      </c>
      <c r="G1502" s="52" t="s">
        <v>297</v>
      </c>
      <c r="H1502" s="52" t="s">
        <v>992</v>
      </c>
      <c r="I1502" s="54" t="s">
        <v>255</v>
      </c>
      <c r="J1502" s="54" t="s">
        <v>244</v>
      </c>
      <c r="K1502" s="49" t="s">
        <v>315</v>
      </c>
      <c r="L1502" s="49" t="s">
        <v>197</v>
      </c>
      <c r="M1502" s="49" t="s">
        <v>197</v>
      </c>
      <c r="N1502" s="49" t="s">
        <v>215</v>
      </c>
      <c r="O1502" s="49" t="s">
        <v>216</v>
      </c>
      <c r="P1502" s="54" t="s">
        <v>200</v>
      </c>
      <c r="Q1502" s="49" t="s">
        <v>201</v>
      </c>
      <c r="R1502" s="49" t="s">
        <v>217</v>
      </c>
    </row>
    <row r="1503" spans="1:18">
      <c r="A1503" s="49">
        <v>13</v>
      </c>
      <c r="B1503" s="49" t="s">
        <v>187</v>
      </c>
      <c r="C1503" s="49" t="s">
        <v>206</v>
      </c>
      <c r="D1503" s="54" t="s">
        <v>207</v>
      </c>
      <c r="E1503" s="51" t="s">
        <v>208</v>
      </c>
      <c r="F1503" s="55" t="s">
        <v>209</v>
      </c>
      <c r="G1503" s="52" t="s">
        <v>1082</v>
      </c>
      <c r="H1503" s="52" t="s">
        <v>992</v>
      </c>
      <c r="I1503" s="54" t="s">
        <v>255</v>
      </c>
      <c r="J1503" s="54" t="s">
        <v>1010</v>
      </c>
      <c r="K1503" s="49" t="s">
        <v>300</v>
      </c>
      <c r="L1503" s="49" t="s">
        <v>214</v>
      </c>
      <c r="M1503" s="49" t="s">
        <v>197</v>
      </c>
      <c r="N1503" s="49" t="s">
        <v>215</v>
      </c>
      <c r="O1503" s="49" t="s">
        <v>216</v>
      </c>
      <c r="P1503" s="54" t="s">
        <v>200</v>
      </c>
      <c r="Q1503" s="49" t="s">
        <v>201</v>
      </c>
      <c r="R1503" s="49" t="s">
        <v>217</v>
      </c>
    </row>
    <row r="1504" spans="1:18">
      <c r="A1504" s="49">
        <v>14</v>
      </c>
      <c r="B1504" s="49" t="s">
        <v>187</v>
      </c>
      <c r="C1504" s="49" t="s">
        <v>206</v>
      </c>
      <c r="D1504" s="54" t="s">
        <v>207</v>
      </c>
      <c r="E1504" s="51" t="s">
        <v>208</v>
      </c>
      <c r="F1504" s="55" t="s">
        <v>209</v>
      </c>
      <c r="G1504" s="52" t="s">
        <v>297</v>
      </c>
      <c r="H1504" s="52" t="s">
        <v>992</v>
      </c>
      <c r="I1504" s="54" t="s">
        <v>255</v>
      </c>
      <c r="J1504" s="54" t="s">
        <v>1010</v>
      </c>
      <c r="K1504" s="49" t="s">
        <v>300</v>
      </c>
      <c r="L1504" s="49" t="s">
        <v>214</v>
      </c>
      <c r="M1504" s="49" t="s">
        <v>197</v>
      </c>
      <c r="N1504" s="49" t="s">
        <v>215</v>
      </c>
      <c r="O1504" s="49" t="s">
        <v>216</v>
      </c>
      <c r="P1504" s="54" t="s">
        <v>200</v>
      </c>
      <c r="Q1504" s="49" t="s">
        <v>201</v>
      </c>
      <c r="R1504" s="49" t="s">
        <v>217</v>
      </c>
    </row>
    <row r="1505" spans="1:18">
      <c r="A1505" s="49">
        <v>15</v>
      </c>
      <c r="B1505" s="49" t="s">
        <v>187</v>
      </c>
      <c r="C1505" s="49" t="s">
        <v>206</v>
      </c>
      <c r="D1505" s="54" t="s">
        <v>207</v>
      </c>
      <c r="E1505" s="51" t="s">
        <v>208</v>
      </c>
      <c r="F1505" s="55" t="s">
        <v>209</v>
      </c>
      <c r="G1505" s="52" t="s">
        <v>297</v>
      </c>
      <c r="H1505" s="52" t="s">
        <v>992</v>
      </c>
      <c r="I1505" s="54" t="s">
        <v>255</v>
      </c>
      <c r="J1505" s="54" t="s">
        <v>1010</v>
      </c>
      <c r="K1505" s="49" t="s">
        <v>300</v>
      </c>
      <c r="L1505" s="49" t="s">
        <v>214</v>
      </c>
      <c r="M1505" s="49" t="s">
        <v>197</v>
      </c>
      <c r="N1505" s="49" t="s">
        <v>215</v>
      </c>
      <c r="O1505" s="49" t="s">
        <v>216</v>
      </c>
      <c r="P1505" s="54" t="s">
        <v>200</v>
      </c>
      <c r="Q1505" s="49" t="s">
        <v>201</v>
      </c>
      <c r="R1505" s="49" t="s">
        <v>217</v>
      </c>
    </row>
    <row r="1506" spans="1:18">
      <c r="A1506" s="49">
        <v>16</v>
      </c>
      <c r="B1506" s="49" t="s">
        <v>187</v>
      </c>
      <c r="C1506" s="49" t="s">
        <v>206</v>
      </c>
      <c r="D1506" s="54" t="s">
        <v>207</v>
      </c>
      <c r="E1506" s="51" t="s">
        <v>208</v>
      </c>
      <c r="F1506" s="55" t="s">
        <v>209</v>
      </c>
      <c r="G1506" s="52" t="s">
        <v>297</v>
      </c>
      <c r="H1506" s="52" t="s">
        <v>992</v>
      </c>
      <c r="I1506" s="54" t="s">
        <v>255</v>
      </c>
      <c r="J1506" s="54" t="s">
        <v>1010</v>
      </c>
      <c r="K1506" s="49" t="s">
        <v>300</v>
      </c>
      <c r="L1506" s="49" t="s">
        <v>214</v>
      </c>
      <c r="M1506" s="49" t="s">
        <v>197</v>
      </c>
      <c r="N1506" s="49" t="s">
        <v>215</v>
      </c>
      <c r="O1506" s="49" t="s">
        <v>216</v>
      </c>
      <c r="P1506" s="54" t="s">
        <v>200</v>
      </c>
      <c r="Q1506" s="49" t="s">
        <v>201</v>
      </c>
      <c r="R1506" s="49" t="s">
        <v>217</v>
      </c>
    </row>
    <row r="1507" spans="1:18">
      <c r="A1507" s="49">
        <v>17</v>
      </c>
      <c r="B1507" s="49" t="s">
        <v>187</v>
      </c>
      <c r="C1507" s="49" t="s">
        <v>261</v>
      </c>
      <c r="D1507" s="54" t="s">
        <v>189</v>
      </c>
      <c r="E1507" s="51" t="s">
        <v>262</v>
      </c>
      <c r="F1507" s="52" t="s">
        <v>263</v>
      </c>
      <c r="G1507" s="52" t="s">
        <v>1083</v>
      </c>
      <c r="H1507" s="52" t="s">
        <v>992</v>
      </c>
      <c r="I1507" s="54" t="s">
        <v>331</v>
      </c>
      <c r="J1507" s="54" t="s">
        <v>1084</v>
      </c>
      <c r="K1507" s="54" t="s">
        <v>194</v>
      </c>
      <c r="L1507" s="49" t="s">
        <v>214</v>
      </c>
      <c r="M1507" s="49" t="s">
        <v>197</v>
      </c>
      <c r="N1507" s="49" t="s">
        <v>198</v>
      </c>
      <c r="O1507" s="49" t="s">
        <v>266</v>
      </c>
      <c r="P1507" s="54" t="s">
        <v>200</v>
      </c>
      <c r="Q1507" s="49" t="s">
        <v>201</v>
      </c>
      <c r="R1507" s="49" t="s">
        <v>217</v>
      </c>
    </row>
    <row r="1508" spans="1:18">
      <c r="A1508" s="49">
        <v>18</v>
      </c>
      <c r="B1508" s="49" t="s">
        <v>187</v>
      </c>
      <c r="C1508" s="49" t="s">
        <v>261</v>
      </c>
      <c r="D1508" s="54" t="s">
        <v>189</v>
      </c>
      <c r="E1508" s="51" t="s">
        <v>262</v>
      </c>
      <c r="F1508" s="52" t="s">
        <v>263</v>
      </c>
      <c r="G1508" s="52" t="s">
        <v>264</v>
      </c>
      <c r="H1508" s="52" t="s">
        <v>995</v>
      </c>
      <c r="I1508" s="54" t="s">
        <v>234</v>
      </c>
      <c r="J1508" s="54" t="s">
        <v>332</v>
      </c>
      <c r="K1508" s="49" t="s">
        <v>196</v>
      </c>
      <c r="L1508" s="49" t="s">
        <v>197</v>
      </c>
      <c r="M1508" s="49" t="s">
        <v>197</v>
      </c>
      <c r="N1508" s="49" t="s">
        <v>198</v>
      </c>
      <c r="O1508" s="49" t="s">
        <v>266</v>
      </c>
      <c r="P1508" s="54" t="s">
        <v>200</v>
      </c>
      <c r="Q1508" s="49" t="s">
        <v>201</v>
      </c>
      <c r="R1508" s="49" t="s">
        <v>1081</v>
      </c>
    </row>
    <row r="1509" spans="1:18">
      <c r="A1509" s="49">
        <v>19</v>
      </c>
      <c r="B1509" s="49" t="s">
        <v>187</v>
      </c>
      <c r="C1509" s="49" t="s">
        <v>319</v>
      </c>
      <c r="D1509" s="54" t="s">
        <v>320</v>
      </c>
      <c r="E1509" s="51" t="s">
        <v>303</v>
      </c>
      <c r="F1509" s="55" t="s">
        <v>321</v>
      </c>
      <c r="G1509" s="52" t="s">
        <v>372</v>
      </c>
      <c r="H1509" s="52" t="s">
        <v>995</v>
      </c>
      <c r="I1509" s="54" t="s">
        <v>252</v>
      </c>
      <c r="J1509" s="54" t="s">
        <v>863</v>
      </c>
      <c r="K1509" s="54" t="s">
        <v>196</v>
      </c>
      <c r="L1509" s="49" t="s">
        <v>197</v>
      </c>
      <c r="M1509" s="49" t="s">
        <v>197</v>
      </c>
      <c r="N1509" s="49" t="s">
        <v>324</v>
      </c>
      <c r="O1509" s="49" t="s">
        <v>325</v>
      </c>
      <c r="P1509" s="54" t="s">
        <v>200</v>
      </c>
      <c r="Q1509" s="49" t="s">
        <v>201</v>
      </c>
      <c r="R1509" s="49" t="s">
        <v>217</v>
      </c>
    </row>
    <row r="1510" spans="1:18">
      <c r="A1510" s="49">
        <v>20</v>
      </c>
      <c r="B1510" s="49" t="s">
        <v>187</v>
      </c>
      <c r="C1510" s="49" t="s">
        <v>358</v>
      </c>
      <c r="D1510" s="54" t="s">
        <v>279</v>
      </c>
      <c r="E1510" s="51" t="s">
        <v>359</v>
      </c>
      <c r="F1510" s="52" t="s">
        <v>360</v>
      </c>
      <c r="G1510" s="52" t="s">
        <v>1085</v>
      </c>
      <c r="H1510" s="52" t="s">
        <v>995</v>
      </c>
      <c r="I1510" s="54" t="s">
        <v>255</v>
      </c>
      <c r="J1510" s="54" t="s">
        <v>587</v>
      </c>
      <c r="K1510" s="54" t="s">
        <v>236</v>
      </c>
      <c r="L1510" s="49" t="s">
        <v>197</v>
      </c>
      <c r="M1510" s="49" t="s">
        <v>197</v>
      </c>
      <c r="N1510" s="49" t="s">
        <v>363</v>
      </c>
      <c r="O1510" s="49" t="s">
        <v>364</v>
      </c>
      <c r="P1510" s="54" t="s">
        <v>200</v>
      </c>
      <c r="Q1510" s="49" t="s">
        <v>228</v>
      </c>
      <c r="R1510" s="54" t="s">
        <v>200</v>
      </c>
    </row>
    <row r="1511" spans="1:18">
      <c r="A1511" s="49">
        <v>21</v>
      </c>
      <c r="B1511" s="49" t="s">
        <v>187</v>
      </c>
      <c r="C1511" s="49" t="s">
        <v>1086</v>
      </c>
      <c r="D1511" s="54" t="s">
        <v>1087</v>
      </c>
      <c r="E1511" s="51" t="s">
        <v>1088</v>
      </c>
      <c r="F1511" s="55" t="s">
        <v>1089</v>
      </c>
      <c r="G1511" s="52" t="s">
        <v>1090</v>
      </c>
      <c r="H1511" s="52" t="s">
        <v>995</v>
      </c>
      <c r="I1511" s="54" t="s">
        <v>383</v>
      </c>
      <c r="J1511" s="54" t="s">
        <v>576</v>
      </c>
      <c r="K1511" s="49" t="s">
        <v>288</v>
      </c>
      <c r="L1511" s="49" t="s">
        <v>197</v>
      </c>
      <c r="M1511" s="49" t="s">
        <v>197</v>
      </c>
      <c r="N1511" s="49" t="s">
        <v>1091</v>
      </c>
      <c r="O1511" s="49" t="s">
        <v>1092</v>
      </c>
      <c r="P1511" s="54" t="s">
        <v>200</v>
      </c>
      <c r="Q1511" s="49" t="s">
        <v>228</v>
      </c>
      <c r="R1511" s="54" t="s">
        <v>200</v>
      </c>
    </row>
    <row r="1512" spans="1:18">
      <c r="A1512" s="49">
        <v>22</v>
      </c>
      <c r="B1512" s="49" t="s">
        <v>187</v>
      </c>
      <c r="C1512" s="49" t="s">
        <v>188</v>
      </c>
      <c r="D1512" s="54" t="s">
        <v>189</v>
      </c>
      <c r="E1512" s="51" t="s">
        <v>190</v>
      </c>
      <c r="F1512" s="52" t="s">
        <v>191</v>
      </c>
      <c r="G1512" s="52" t="s">
        <v>404</v>
      </c>
      <c r="H1512" s="52" t="s">
        <v>995</v>
      </c>
      <c r="I1512" s="54" t="s">
        <v>257</v>
      </c>
      <c r="J1512" s="54" t="s">
        <v>271</v>
      </c>
      <c r="K1512" s="49" t="s">
        <v>307</v>
      </c>
      <c r="L1512" s="49" t="s">
        <v>197</v>
      </c>
      <c r="M1512" s="49" t="s">
        <v>197</v>
      </c>
      <c r="N1512" s="49" t="s">
        <v>198</v>
      </c>
      <c r="O1512" s="49" t="s">
        <v>199</v>
      </c>
      <c r="P1512" s="54" t="s">
        <v>200</v>
      </c>
      <c r="Q1512" s="49" t="s">
        <v>201</v>
      </c>
      <c r="R1512" s="49" t="s">
        <v>217</v>
      </c>
    </row>
    <row r="1513" spans="1:18">
      <c r="A1513" s="49">
        <v>23</v>
      </c>
      <c r="B1513" s="49" t="s">
        <v>187</v>
      </c>
      <c r="C1513" s="54" t="s">
        <v>302</v>
      </c>
      <c r="D1513" s="54" t="s">
        <v>219</v>
      </c>
      <c r="E1513" s="51" t="s">
        <v>303</v>
      </c>
      <c r="F1513" s="52" t="s">
        <v>304</v>
      </c>
      <c r="G1513" s="52" t="s">
        <v>386</v>
      </c>
      <c r="H1513" s="52" t="s">
        <v>995</v>
      </c>
      <c r="I1513" s="54" t="s">
        <v>194</v>
      </c>
      <c r="J1513" s="54" t="s">
        <v>265</v>
      </c>
      <c r="K1513" s="49" t="s">
        <v>295</v>
      </c>
      <c r="L1513" s="49" t="s">
        <v>197</v>
      </c>
      <c r="M1513" s="49" t="s">
        <v>197</v>
      </c>
      <c r="N1513" s="49" t="s">
        <v>308</v>
      </c>
      <c r="O1513" s="49" t="s">
        <v>309</v>
      </c>
      <c r="P1513" s="54" t="s">
        <v>200</v>
      </c>
      <c r="Q1513" s="49" t="s">
        <v>201</v>
      </c>
      <c r="R1513" s="49" t="s">
        <v>1081</v>
      </c>
    </row>
    <row r="1514" spans="1:18">
      <c r="A1514" s="49">
        <v>24</v>
      </c>
      <c r="B1514" s="49" t="s">
        <v>187</v>
      </c>
      <c r="C1514" s="49" t="s">
        <v>291</v>
      </c>
      <c r="D1514" s="54" t="s">
        <v>207</v>
      </c>
      <c r="E1514" s="51" t="s">
        <v>241</v>
      </c>
      <c r="F1514" s="52" t="s">
        <v>292</v>
      </c>
      <c r="G1514" s="52" t="s">
        <v>326</v>
      </c>
      <c r="H1514" s="52" t="s">
        <v>995</v>
      </c>
      <c r="I1514" s="54" t="s">
        <v>194</v>
      </c>
      <c r="J1514" s="54" t="s">
        <v>337</v>
      </c>
      <c r="K1514" s="54" t="s">
        <v>288</v>
      </c>
      <c r="L1514" s="49" t="s">
        <v>197</v>
      </c>
      <c r="M1514" s="49" t="s">
        <v>197</v>
      </c>
      <c r="N1514" s="49" t="s">
        <v>198</v>
      </c>
      <c r="O1514" s="49" t="s">
        <v>296</v>
      </c>
      <c r="P1514" s="54" t="s">
        <v>200</v>
      </c>
      <c r="Q1514" s="49" t="s">
        <v>201</v>
      </c>
      <c r="R1514" s="49" t="s">
        <v>1081</v>
      </c>
    </row>
    <row r="1515" spans="1:18">
      <c r="A1515" s="49">
        <v>25</v>
      </c>
      <c r="B1515" s="49" t="s">
        <v>187</v>
      </c>
      <c r="C1515" s="54" t="s">
        <v>319</v>
      </c>
      <c r="D1515" s="54" t="s">
        <v>320</v>
      </c>
      <c r="E1515" s="51" t="s">
        <v>303</v>
      </c>
      <c r="F1515" s="55" t="s">
        <v>321</v>
      </c>
      <c r="G1515" s="52" t="s">
        <v>403</v>
      </c>
      <c r="H1515" s="52" t="s">
        <v>995</v>
      </c>
      <c r="I1515" s="54" t="s">
        <v>544</v>
      </c>
      <c r="J1515" s="54" t="s">
        <v>1093</v>
      </c>
      <c r="K1515" s="49" t="s">
        <v>257</v>
      </c>
      <c r="L1515" s="49" t="s">
        <v>197</v>
      </c>
      <c r="M1515" s="49" t="s">
        <v>197</v>
      </c>
      <c r="N1515" s="49" t="s">
        <v>324</v>
      </c>
      <c r="O1515" s="49" t="s">
        <v>325</v>
      </c>
      <c r="P1515" s="54" t="s">
        <v>200</v>
      </c>
      <c r="Q1515" s="49" t="s">
        <v>201</v>
      </c>
      <c r="R1515" s="49" t="s">
        <v>217</v>
      </c>
    </row>
    <row r="1516" spans="1:18">
      <c r="A1516" s="49">
        <v>26</v>
      </c>
      <c r="B1516" s="49" t="s">
        <v>187</v>
      </c>
      <c r="C1516" s="54" t="s">
        <v>218</v>
      </c>
      <c r="D1516" s="54" t="s">
        <v>219</v>
      </c>
      <c r="E1516" s="51" t="s">
        <v>190</v>
      </c>
      <c r="F1516" s="52" t="s">
        <v>220</v>
      </c>
      <c r="G1516" s="52" t="s">
        <v>221</v>
      </c>
      <c r="H1516" s="52" t="s">
        <v>995</v>
      </c>
      <c r="I1516" s="54" t="s">
        <v>289</v>
      </c>
      <c r="J1516" s="54" t="s">
        <v>366</v>
      </c>
      <c r="K1516" s="49" t="s">
        <v>194</v>
      </c>
      <c r="L1516" s="49" t="s">
        <v>197</v>
      </c>
      <c r="M1516" s="49" t="s">
        <v>197</v>
      </c>
      <c r="N1516" s="49" t="s">
        <v>198</v>
      </c>
      <c r="O1516" s="49" t="s">
        <v>225</v>
      </c>
      <c r="P1516" s="54" t="s">
        <v>200</v>
      </c>
      <c r="Q1516" s="49" t="s">
        <v>201</v>
      </c>
      <c r="R1516" s="49" t="s">
        <v>217</v>
      </c>
    </row>
    <row r="1517" spans="1:18">
      <c r="A1517" s="49">
        <v>27</v>
      </c>
      <c r="B1517" s="49" t="s">
        <v>187</v>
      </c>
      <c r="C1517" s="49" t="s">
        <v>206</v>
      </c>
      <c r="D1517" s="54" t="s">
        <v>207</v>
      </c>
      <c r="E1517" s="51" t="s">
        <v>208</v>
      </c>
      <c r="F1517" s="55" t="s">
        <v>209</v>
      </c>
      <c r="G1517" s="52" t="s">
        <v>297</v>
      </c>
      <c r="H1517" s="52" t="s">
        <v>1004</v>
      </c>
      <c r="I1517" s="54" t="s">
        <v>357</v>
      </c>
      <c r="J1517" s="54" t="s">
        <v>466</v>
      </c>
      <c r="K1517" s="49" t="s">
        <v>213</v>
      </c>
      <c r="L1517" s="49" t="s">
        <v>200</v>
      </c>
      <c r="M1517" s="49" t="s">
        <v>200</v>
      </c>
      <c r="N1517" s="49" t="s">
        <v>215</v>
      </c>
      <c r="O1517" s="49" t="s">
        <v>216</v>
      </c>
      <c r="P1517" s="54" t="s">
        <v>200</v>
      </c>
      <c r="Q1517" s="49" t="s">
        <v>201</v>
      </c>
      <c r="R1517" s="49" t="s">
        <v>217</v>
      </c>
    </row>
    <row r="1518" spans="1:18">
      <c r="A1518" s="49">
        <v>28</v>
      </c>
      <c r="B1518" s="49" t="s">
        <v>187</v>
      </c>
      <c r="C1518" s="49" t="s">
        <v>188</v>
      </c>
      <c r="D1518" s="54" t="s">
        <v>189</v>
      </c>
      <c r="E1518" s="51" t="s">
        <v>190</v>
      </c>
      <c r="F1518" s="52" t="s">
        <v>191</v>
      </c>
      <c r="G1518" s="52" t="s">
        <v>251</v>
      </c>
      <c r="H1518" s="52" t="s">
        <v>1004</v>
      </c>
      <c r="I1518" s="54" t="s">
        <v>357</v>
      </c>
      <c r="J1518" s="54" t="s">
        <v>1094</v>
      </c>
      <c r="K1518" s="49" t="s">
        <v>236</v>
      </c>
      <c r="L1518" s="49" t="s">
        <v>200</v>
      </c>
      <c r="M1518" s="49" t="s">
        <v>200</v>
      </c>
      <c r="N1518" s="49" t="s">
        <v>198</v>
      </c>
      <c r="O1518" s="49" t="s">
        <v>199</v>
      </c>
      <c r="P1518" s="54" t="s">
        <v>200</v>
      </c>
      <c r="Q1518" s="49" t="s">
        <v>201</v>
      </c>
      <c r="R1518" s="49" t="s">
        <v>1081</v>
      </c>
    </row>
    <row r="1519" spans="1:18">
      <c r="A1519" s="49">
        <v>29</v>
      </c>
      <c r="B1519" s="49" t="s">
        <v>187</v>
      </c>
      <c r="C1519" s="49" t="s">
        <v>206</v>
      </c>
      <c r="D1519" s="54" t="s">
        <v>207</v>
      </c>
      <c r="E1519" s="51" t="s">
        <v>208</v>
      </c>
      <c r="F1519" s="55" t="s">
        <v>209</v>
      </c>
      <c r="G1519" s="52" t="s">
        <v>297</v>
      </c>
      <c r="H1519" s="52" t="s">
        <v>1004</v>
      </c>
      <c r="I1519" s="54" t="s">
        <v>223</v>
      </c>
      <c r="J1519" s="54" t="s">
        <v>466</v>
      </c>
      <c r="K1519" s="49" t="s">
        <v>383</v>
      </c>
      <c r="L1519" s="49" t="s">
        <v>200</v>
      </c>
      <c r="M1519" s="49" t="s">
        <v>200</v>
      </c>
      <c r="N1519" s="49" t="s">
        <v>215</v>
      </c>
      <c r="O1519" s="49" t="s">
        <v>216</v>
      </c>
      <c r="P1519" s="54" t="s">
        <v>200</v>
      </c>
      <c r="Q1519" s="49" t="s">
        <v>201</v>
      </c>
      <c r="R1519" s="49" t="s">
        <v>1095</v>
      </c>
    </row>
    <row r="1520" spans="1:18">
      <c r="A1520" s="49">
        <v>30</v>
      </c>
      <c r="B1520" s="49" t="s">
        <v>187</v>
      </c>
      <c r="C1520" s="49" t="s">
        <v>206</v>
      </c>
      <c r="D1520" s="54" t="s">
        <v>207</v>
      </c>
      <c r="E1520" s="51" t="s">
        <v>208</v>
      </c>
      <c r="F1520" s="55" t="s">
        <v>209</v>
      </c>
      <c r="G1520" s="52" t="s">
        <v>1082</v>
      </c>
      <c r="H1520" s="52" t="s">
        <v>1004</v>
      </c>
      <c r="I1520" s="54" t="s">
        <v>223</v>
      </c>
      <c r="J1520" s="54" t="s">
        <v>466</v>
      </c>
      <c r="K1520" s="49" t="s">
        <v>383</v>
      </c>
      <c r="L1520" s="49" t="s">
        <v>200</v>
      </c>
      <c r="M1520" s="49" t="s">
        <v>200</v>
      </c>
      <c r="N1520" s="49" t="s">
        <v>215</v>
      </c>
      <c r="O1520" s="49" t="s">
        <v>216</v>
      </c>
      <c r="P1520" s="54" t="s">
        <v>200</v>
      </c>
      <c r="Q1520" s="49" t="s">
        <v>201</v>
      </c>
      <c r="R1520" s="49" t="s">
        <v>1095</v>
      </c>
    </row>
    <row r="1521" spans="1:18">
      <c r="A1521" s="49">
        <v>31</v>
      </c>
      <c r="B1521" s="49" t="s">
        <v>187</v>
      </c>
      <c r="C1521" s="49" t="s">
        <v>188</v>
      </c>
      <c r="D1521" s="54" t="s">
        <v>189</v>
      </c>
      <c r="E1521" s="51" t="s">
        <v>190</v>
      </c>
      <c r="F1521" s="52" t="s">
        <v>191</v>
      </c>
      <c r="G1521" s="52" t="s">
        <v>251</v>
      </c>
      <c r="H1521" s="52" t="s">
        <v>1004</v>
      </c>
      <c r="I1521" s="54" t="s">
        <v>367</v>
      </c>
      <c r="J1521" s="54" t="s">
        <v>366</v>
      </c>
      <c r="K1521" s="54" t="s">
        <v>213</v>
      </c>
      <c r="L1521" s="49" t="s">
        <v>200</v>
      </c>
      <c r="M1521" s="49" t="s">
        <v>200</v>
      </c>
      <c r="N1521" s="49" t="s">
        <v>198</v>
      </c>
      <c r="O1521" s="49" t="s">
        <v>199</v>
      </c>
      <c r="P1521" s="54" t="s">
        <v>200</v>
      </c>
      <c r="Q1521" s="49" t="s">
        <v>201</v>
      </c>
      <c r="R1521" s="49" t="s">
        <v>1096</v>
      </c>
    </row>
    <row r="1522" spans="1:18">
      <c r="A1522" s="49">
        <v>32</v>
      </c>
      <c r="B1522" s="49" t="s">
        <v>187</v>
      </c>
      <c r="C1522" s="49" t="s">
        <v>188</v>
      </c>
      <c r="D1522" s="54" t="s">
        <v>189</v>
      </c>
      <c r="E1522" s="51" t="s">
        <v>190</v>
      </c>
      <c r="F1522" s="52" t="s">
        <v>191</v>
      </c>
      <c r="G1522" s="52" t="s">
        <v>192</v>
      </c>
      <c r="H1522" s="52" t="s">
        <v>1004</v>
      </c>
      <c r="I1522" s="54" t="s">
        <v>260</v>
      </c>
      <c r="J1522" s="54" t="s">
        <v>1097</v>
      </c>
      <c r="K1522" s="49" t="s">
        <v>194</v>
      </c>
      <c r="L1522" s="49" t="s">
        <v>200</v>
      </c>
      <c r="M1522" s="49" t="s">
        <v>200</v>
      </c>
      <c r="N1522" s="49" t="s">
        <v>198</v>
      </c>
      <c r="O1522" s="49" t="s">
        <v>199</v>
      </c>
      <c r="P1522" s="54" t="s">
        <v>200</v>
      </c>
      <c r="Q1522" s="49" t="s">
        <v>201</v>
      </c>
      <c r="R1522" s="49" t="s">
        <v>217</v>
      </c>
    </row>
    <row r="1523" spans="1:18">
      <c r="A1523" s="49">
        <v>33</v>
      </c>
      <c r="B1523" s="49" t="s">
        <v>187</v>
      </c>
      <c r="C1523" s="49" t="s">
        <v>302</v>
      </c>
      <c r="D1523" s="54" t="s">
        <v>219</v>
      </c>
      <c r="E1523" s="51" t="s">
        <v>303</v>
      </c>
      <c r="F1523" s="52" t="s">
        <v>304</v>
      </c>
      <c r="G1523" s="52" t="s">
        <v>305</v>
      </c>
      <c r="H1523" s="52" t="s">
        <v>1004</v>
      </c>
      <c r="I1523" s="54" t="s">
        <v>257</v>
      </c>
      <c r="J1523" s="54" t="s">
        <v>455</v>
      </c>
      <c r="K1523" s="49" t="s">
        <v>194</v>
      </c>
      <c r="L1523" s="49" t="s">
        <v>200</v>
      </c>
      <c r="M1523" s="54" t="s">
        <v>200</v>
      </c>
      <c r="N1523" s="49" t="s">
        <v>308</v>
      </c>
      <c r="O1523" s="49" t="s">
        <v>309</v>
      </c>
      <c r="P1523" s="54" t="s">
        <v>200</v>
      </c>
      <c r="Q1523" s="49" t="s">
        <v>201</v>
      </c>
      <c r="R1523" s="49" t="s">
        <v>1096</v>
      </c>
    </row>
    <row r="1524" spans="1:18">
      <c r="A1524" s="49">
        <v>34</v>
      </c>
      <c r="B1524" s="49" t="s">
        <v>187</v>
      </c>
      <c r="C1524" s="54" t="s">
        <v>188</v>
      </c>
      <c r="D1524" s="54" t="s">
        <v>189</v>
      </c>
      <c r="E1524" s="51" t="s">
        <v>190</v>
      </c>
      <c r="F1524" s="52" t="s">
        <v>191</v>
      </c>
      <c r="G1524" s="52" t="s">
        <v>192</v>
      </c>
      <c r="H1524" s="52" t="s">
        <v>1004</v>
      </c>
      <c r="I1524" s="54" t="s">
        <v>353</v>
      </c>
      <c r="J1524" s="54" t="s">
        <v>1098</v>
      </c>
      <c r="K1524" s="49" t="s">
        <v>236</v>
      </c>
      <c r="L1524" s="49" t="s">
        <v>200</v>
      </c>
      <c r="M1524" s="49" t="s">
        <v>200</v>
      </c>
      <c r="N1524" s="49" t="s">
        <v>198</v>
      </c>
      <c r="O1524" s="49" t="s">
        <v>199</v>
      </c>
      <c r="P1524" s="54" t="s">
        <v>200</v>
      </c>
      <c r="Q1524" s="49" t="s">
        <v>201</v>
      </c>
      <c r="R1524" s="49" t="s">
        <v>1096</v>
      </c>
    </row>
    <row r="1525" spans="1:18">
      <c r="A1525" s="49">
        <v>35</v>
      </c>
      <c r="B1525" s="49" t="s">
        <v>187</v>
      </c>
      <c r="C1525" s="49" t="s">
        <v>302</v>
      </c>
      <c r="D1525" s="54" t="s">
        <v>219</v>
      </c>
      <c r="E1525" s="51" t="s">
        <v>303</v>
      </c>
      <c r="F1525" s="52" t="s">
        <v>304</v>
      </c>
      <c r="G1525" s="52" t="s">
        <v>386</v>
      </c>
      <c r="H1525" s="52" t="s">
        <v>1004</v>
      </c>
      <c r="I1525" s="54" t="s">
        <v>267</v>
      </c>
      <c r="J1525" s="54" t="s">
        <v>1099</v>
      </c>
      <c r="K1525" s="49" t="s">
        <v>236</v>
      </c>
      <c r="L1525" s="49" t="s">
        <v>200</v>
      </c>
      <c r="M1525" s="49" t="s">
        <v>200</v>
      </c>
      <c r="N1525" s="49" t="s">
        <v>308</v>
      </c>
      <c r="O1525" s="49" t="s">
        <v>309</v>
      </c>
      <c r="P1525" s="54" t="s">
        <v>200</v>
      </c>
      <c r="Q1525" s="49" t="s">
        <v>228</v>
      </c>
      <c r="R1525" s="54" t="s">
        <v>200</v>
      </c>
    </row>
    <row r="1526" spans="1:18">
      <c r="A1526" s="49">
        <v>36</v>
      </c>
      <c r="B1526" s="49" t="s">
        <v>187</v>
      </c>
      <c r="C1526" s="54" t="s">
        <v>188</v>
      </c>
      <c r="D1526" s="54" t="s">
        <v>189</v>
      </c>
      <c r="E1526" s="51" t="s">
        <v>190</v>
      </c>
      <c r="F1526" s="52" t="s">
        <v>191</v>
      </c>
      <c r="G1526" s="52" t="s">
        <v>251</v>
      </c>
      <c r="H1526" s="52" t="s">
        <v>1012</v>
      </c>
      <c r="I1526" s="54" t="s">
        <v>314</v>
      </c>
      <c r="J1526" s="54" t="s">
        <v>1100</v>
      </c>
      <c r="K1526" s="49" t="s">
        <v>194</v>
      </c>
      <c r="L1526" s="49" t="s">
        <v>200</v>
      </c>
      <c r="M1526" s="49" t="s">
        <v>200</v>
      </c>
      <c r="N1526" s="49" t="s">
        <v>198</v>
      </c>
      <c r="O1526" s="49" t="s">
        <v>199</v>
      </c>
      <c r="P1526" s="54" t="s">
        <v>200</v>
      </c>
      <c r="Q1526" s="49" t="s">
        <v>201</v>
      </c>
      <c r="R1526" s="49" t="s">
        <v>1096</v>
      </c>
    </row>
    <row r="1527" spans="1:18">
      <c r="A1527" s="49">
        <v>37</v>
      </c>
      <c r="B1527" s="49" t="s">
        <v>187</v>
      </c>
      <c r="C1527" s="49" t="s">
        <v>319</v>
      </c>
      <c r="D1527" s="54" t="s">
        <v>320</v>
      </c>
      <c r="E1527" s="51" t="s">
        <v>303</v>
      </c>
      <c r="F1527" s="55" t="s">
        <v>321</v>
      </c>
      <c r="G1527" s="52" t="s">
        <v>372</v>
      </c>
      <c r="H1527" s="52" t="s">
        <v>1012</v>
      </c>
      <c r="I1527" s="54" t="s">
        <v>249</v>
      </c>
      <c r="J1527" s="54" t="s">
        <v>863</v>
      </c>
      <c r="K1527" s="49" t="s">
        <v>196</v>
      </c>
      <c r="L1527" s="49" t="s">
        <v>200</v>
      </c>
      <c r="M1527" s="49" t="s">
        <v>200</v>
      </c>
      <c r="N1527" s="49" t="s">
        <v>324</v>
      </c>
      <c r="O1527" s="49" t="s">
        <v>325</v>
      </c>
      <c r="P1527" s="54" t="s">
        <v>200</v>
      </c>
      <c r="Q1527" s="49" t="s">
        <v>201</v>
      </c>
      <c r="R1527" s="49" t="s">
        <v>217</v>
      </c>
    </row>
    <row r="1528" spans="1:18">
      <c r="A1528" s="49">
        <v>38</v>
      </c>
      <c r="B1528" s="49" t="s">
        <v>187</v>
      </c>
      <c r="C1528" s="49" t="s">
        <v>302</v>
      </c>
      <c r="D1528" s="54" t="s">
        <v>219</v>
      </c>
      <c r="E1528" s="51" t="s">
        <v>303</v>
      </c>
      <c r="F1528" s="52" t="s">
        <v>304</v>
      </c>
      <c r="G1528" s="52" t="s">
        <v>386</v>
      </c>
      <c r="H1528" s="52" t="s">
        <v>1012</v>
      </c>
      <c r="I1528" s="54" t="s">
        <v>252</v>
      </c>
      <c r="J1528" s="54" t="s">
        <v>317</v>
      </c>
      <c r="K1528" s="49" t="s">
        <v>236</v>
      </c>
      <c r="L1528" s="49" t="s">
        <v>200</v>
      </c>
      <c r="M1528" s="49" t="s">
        <v>200</v>
      </c>
      <c r="N1528" s="49" t="s">
        <v>308</v>
      </c>
      <c r="O1528" s="49" t="s">
        <v>309</v>
      </c>
      <c r="P1528" s="54" t="s">
        <v>200</v>
      </c>
      <c r="Q1528" s="49" t="s">
        <v>201</v>
      </c>
      <c r="R1528" s="49" t="s">
        <v>1081</v>
      </c>
    </row>
    <row r="1529" spans="1:18">
      <c r="A1529" s="49">
        <v>39</v>
      </c>
      <c r="B1529" s="49" t="s">
        <v>187</v>
      </c>
      <c r="C1529" s="49" t="s">
        <v>218</v>
      </c>
      <c r="D1529" s="54" t="s">
        <v>219</v>
      </c>
      <c r="E1529" s="51" t="s">
        <v>190</v>
      </c>
      <c r="F1529" s="52" t="s">
        <v>220</v>
      </c>
      <c r="G1529" s="52" t="s">
        <v>221</v>
      </c>
      <c r="H1529" s="52" t="s">
        <v>1012</v>
      </c>
      <c r="I1529" s="54" t="s">
        <v>258</v>
      </c>
      <c r="J1529" s="54" t="s">
        <v>226</v>
      </c>
      <c r="K1529" s="49" t="s">
        <v>196</v>
      </c>
      <c r="L1529" s="49" t="s">
        <v>200</v>
      </c>
      <c r="M1529" s="49" t="s">
        <v>200</v>
      </c>
      <c r="N1529" s="49" t="s">
        <v>198</v>
      </c>
      <c r="O1529" s="49" t="s">
        <v>225</v>
      </c>
      <c r="P1529" s="54" t="s">
        <v>200</v>
      </c>
      <c r="Q1529" s="49" t="s">
        <v>201</v>
      </c>
      <c r="R1529" s="49" t="s">
        <v>217</v>
      </c>
    </row>
    <row r="1530" spans="1:18">
      <c r="A1530" s="49">
        <v>40</v>
      </c>
      <c r="B1530" s="49" t="s">
        <v>187</v>
      </c>
      <c r="C1530" s="49" t="s">
        <v>310</v>
      </c>
      <c r="D1530" s="54" t="s">
        <v>207</v>
      </c>
      <c r="E1530" s="51" t="s">
        <v>262</v>
      </c>
      <c r="F1530" s="55" t="s">
        <v>311</v>
      </c>
      <c r="G1530" s="52" t="s">
        <v>859</v>
      </c>
      <c r="H1530" s="52" t="s">
        <v>1012</v>
      </c>
      <c r="I1530" s="54" t="s">
        <v>258</v>
      </c>
      <c r="J1530" s="54" t="s">
        <v>455</v>
      </c>
      <c r="K1530" s="49" t="s">
        <v>295</v>
      </c>
      <c r="L1530" s="49" t="s">
        <v>200</v>
      </c>
      <c r="M1530" s="49" t="s">
        <v>200</v>
      </c>
      <c r="N1530" s="49" t="s">
        <v>198</v>
      </c>
      <c r="O1530" s="49" t="s">
        <v>316</v>
      </c>
      <c r="P1530" s="54" t="s">
        <v>200</v>
      </c>
      <c r="Q1530" s="49" t="s">
        <v>201</v>
      </c>
      <c r="R1530" s="49" t="s">
        <v>217</v>
      </c>
    </row>
    <row r="1531" spans="1:18">
      <c r="A1531" s="49">
        <v>41</v>
      </c>
      <c r="B1531" s="49" t="s">
        <v>187</v>
      </c>
      <c r="C1531" s="49" t="s">
        <v>218</v>
      </c>
      <c r="D1531" s="54" t="s">
        <v>219</v>
      </c>
      <c r="E1531" s="51" t="s">
        <v>190</v>
      </c>
      <c r="F1531" s="52" t="s">
        <v>220</v>
      </c>
      <c r="G1531" s="52" t="s">
        <v>221</v>
      </c>
      <c r="H1531" s="52" t="s">
        <v>1012</v>
      </c>
      <c r="I1531" s="54" t="s">
        <v>258</v>
      </c>
      <c r="J1531" s="54" t="s">
        <v>283</v>
      </c>
      <c r="K1531" s="49" t="s">
        <v>196</v>
      </c>
      <c r="L1531" s="49" t="s">
        <v>200</v>
      </c>
      <c r="M1531" s="49" t="s">
        <v>200</v>
      </c>
      <c r="N1531" s="49" t="s">
        <v>198</v>
      </c>
      <c r="O1531" s="49" t="s">
        <v>225</v>
      </c>
      <c r="P1531" s="54" t="s">
        <v>200</v>
      </c>
      <c r="Q1531" s="49" t="s">
        <v>201</v>
      </c>
      <c r="R1531" s="49" t="s">
        <v>217</v>
      </c>
    </row>
    <row r="1532" spans="1:18">
      <c r="A1532" s="49">
        <v>42</v>
      </c>
      <c r="B1532" s="49" t="s">
        <v>187</v>
      </c>
      <c r="C1532" s="49" t="s">
        <v>310</v>
      </c>
      <c r="D1532" s="54" t="s">
        <v>207</v>
      </c>
      <c r="E1532" s="51" t="s">
        <v>262</v>
      </c>
      <c r="F1532" s="55" t="s">
        <v>311</v>
      </c>
      <c r="G1532" s="52" t="s">
        <v>312</v>
      </c>
      <c r="H1532" s="52" t="s">
        <v>1012</v>
      </c>
      <c r="I1532" s="54" t="s">
        <v>367</v>
      </c>
      <c r="J1532" s="54" t="s">
        <v>224</v>
      </c>
      <c r="K1532" s="49" t="s">
        <v>236</v>
      </c>
      <c r="L1532" s="49" t="s">
        <v>200</v>
      </c>
      <c r="M1532" s="49" t="s">
        <v>200</v>
      </c>
      <c r="N1532" s="49" t="s">
        <v>198</v>
      </c>
      <c r="O1532" s="49" t="s">
        <v>316</v>
      </c>
      <c r="P1532" s="54" t="s">
        <v>200</v>
      </c>
      <c r="Q1532" s="49" t="s">
        <v>201</v>
      </c>
      <c r="R1532" s="49" t="s">
        <v>217</v>
      </c>
    </row>
    <row r="1533" spans="1:18">
      <c r="A1533" s="49">
        <v>43</v>
      </c>
      <c r="B1533" s="49" t="s">
        <v>187</v>
      </c>
      <c r="C1533" s="49" t="s">
        <v>302</v>
      </c>
      <c r="D1533" s="54" t="s">
        <v>219</v>
      </c>
      <c r="E1533" s="51" t="s">
        <v>303</v>
      </c>
      <c r="F1533" s="52" t="s">
        <v>304</v>
      </c>
      <c r="G1533" s="52" t="s">
        <v>305</v>
      </c>
      <c r="H1533" s="52" t="s">
        <v>1012</v>
      </c>
      <c r="I1533" s="54" t="s">
        <v>300</v>
      </c>
      <c r="J1533" s="54" t="s">
        <v>1101</v>
      </c>
      <c r="K1533" s="54" t="s">
        <v>236</v>
      </c>
      <c r="L1533" s="49" t="s">
        <v>200</v>
      </c>
      <c r="M1533" s="49" t="s">
        <v>200</v>
      </c>
      <c r="N1533" s="49" t="s">
        <v>308</v>
      </c>
      <c r="O1533" s="49" t="s">
        <v>309</v>
      </c>
      <c r="P1533" s="54" t="s">
        <v>200</v>
      </c>
      <c r="Q1533" s="49" t="s">
        <v>201</v>
      </c>
      <c r="R1533" s="49" t="s">
        <v>1096</v>
      </c>
    </row>
    <row r="1534" spans="1:18">
      <c r="A1534" s="49">
        <v>44</v>
      </c>
      <c r="B1534" s="49" t="s">
        <v>187</v>
      </c>
      <c r="C1534" s="49" t="s">
        <v>310</v>
      </c>
      <c r="D1534" s="54" t="s">
        <v>207</v>
      </c>
      <c r="E1534" s="51" t="s">
        <v>262</v>
      </c>
      <c r="F1534" s="55" t="s">
        <v>311</v>
      </c>
      <c r="G1534" s="52" t="s">
        <v>817</v>
      </c>
      <c r="H1534" s="52" t="s">
        <v>1012</v>
      </c>
      <c r="I1534" s="54" t="s">
        <v>353</v>
      </c>
      <c r="J1534" s="54" t="s">
        <v>283</v>
      </c>
      <c r="K1534" s="54" t="s">
        <v>196</v>
      </c>
      <c r="L1534" s="49" t="s">
        <v>200</v>
      </c>
      <c r="M1534" s="49" t="s">
        <v>200</v>
      </c>
      <c r="N1534" s="49" t="s">
        <v>198</v>
      </c>
      <c r="O1534" s="49" t="s">
        <v>316</v>
      </c>
      <c r="P1534" s="54" t="s">
        <v>200</v>
      </c>
      <c r="Q1534" s="49" t="s">
        <v>201</v>
      </c>
      <c r="R1534" s="49" t="s">
        <v>217</v>
      </c>
    </row>
    <row r="1535" spans="1:18">
      <c r="A1535" s="49">
        <v>45</v>
      </c>
      <c r="B1535" s="49" t="s">
        <v>187</v>
      </c>
      <c r="C1535" s="49" t="s">
        <v>206</v>
      </c>
      <c r="D1535" s="54" t="s">
        <v>207</v>
      </c>
      <c r="E1535" s="51" t="s">
        <v>208</v>
      </c>
      <c r="F1535" s="55" t="s">
        <v>209</v>
      </c>
      <c r="G1535" s="52" t="s">
        <v>297</v>
      </c>
      <c r="H1535" s="52" t="s">
        <v>1012</v>
      </c>
      <c r="I1535" s="54" t="s">
        <v>331</v>
      </c>
      <c r="J1535" s="54" t="s">
        <v>914</v>
      </c>
      <c r="K1535" s="54" t="s">
        <v>194</v>
      </c>
      <c r="L1535" s="49" t="s">
        <v>200</v>
      </c>
      <c r="M1535" s="49" t="s">
        <v>200</v>
      </c>
      <c r="N1535" s="49" t="s">
        <v>215</v>
      </c>
      <c r="O1535" s="49" t="s">
        <v>216</v>
      </c>
      <c r="P1535" s="54" t="s">
        <v>200</v>
      </c>
      <c r="Q1535" s="49" t="s">
        <v>201</v>
      </c>
      <c r="R1535" s="49" t="s">
        <v>217</v>
      </c>
    </row>
    <row r="1536" spans="1:18">
      <c r="A1536" s="49">
        <v>46</v>
      </c>
      <c r="B1536" s="49" t="s">
        <v>187</v>
      </c>
      <c r="C1536" s="49" t="s">
        <v>206</v>
      </c>
      <c r="D1536" s="54" t="s">
        <v>207</v>
      </c>
      <c r="E1536" s="51" t="s">
        <v>208</v>
      </c>
      <c r="F1536" s="55" t="s">
        <v>209</v>
      </c>
      <c r="G1536" s="52" t="s">
        <v>297</v>
      </c>
      <c r="H1536" s="52" t="s">
        <v>1012</v>
      </c>
      <c r="I1536" s="54" t="s">
        <v>267</v>
      </c>
      <c r="J1536" s="54" t="s">
        <v>749</v>
      </c>
      <c r="K1536" s="49" t="s">
        <v>194</v>
      </c>
      <c r="L1536" s="49" t="s">
        <v>200</v>
      </c>
      <c r="M1536" s="49" t="s">
        <v>200</v>
      </c>
      <c r="N1536" s="49" t="s">
        <v>215</v>
      </c>
      <c r="O1536" s="49" t="s">
        <v>216</v>
      </c>
      <c r="P1536" s="54" t="s">
        <v>200</v>
      </c>
      <c r="Q1536" s="49" t="s">
        <v>201</v>
      </c>
      <c r="R1536" s="49" t="s">
        <v>217</v>
      </c>
    </row>
    <row r="1537" spans="1:18">
      <c r="A1537" s="49">
        <v>47</v>
      </c>
      <c r="B1537" s="49" t="s">
        <v>187</v>
      </c>
      <c r="C1537" s="49" t="s">
        <v>206</v>
      </c>
      <c r="D1537" s="54" t="s">
        <v>207</v>
      </c>
      <c r="E1537" s="51" t="s">
        <v>208</v>
      </c>
      <c r="F1537" s="55" t="s">
        <v>209</v>
      </c>
      <c r="G1537" s="52" t="s">
        <v>297</v>
      </c>
      <c r="H1537" s="52" t="s">
        <v>1012</v>
      </c>
      <c r="I1537" s="54" t="s">
        <v>267</v>
      </c>
      <c r="J1537" s="54" t="s">
        <v>749</v>
      </c>
      <c r="K1537" s="49" t="s">
        <v>194</v>
      </c>
      <c r="L1537" s="49" t="s">
        <v>200</v>
      </c>
      <c r="M1537" s="54" t="s">
        <v>200</v>
      </c>
      <c r="N1537" s="49" t="s">
        <v>215</v>
      </c>
      <c r="O1537" s="49" t="s">
        <v>216</v>
      </c>
      <c r="P1537" s="54" t="s">
        <v>200</v>
      </c>
      <c r="Q1537" s="49" t="s">
        <v>201</v>
      </c>
      <c r="R1537" s="49" t="s">
        <v>217</v>
      </c>
    </row>
    <row r="1538" spans="1:18">
      <c r="A1538" s="49">
        <v>48</v>
      </c>
      <c r="B1538" s="49" t="s">
        <v>187</v>
      </c>
      <c r="C1538" s="49" t="s">
        <v>239</v>
      </c>
      <c r="D1538" s="54" t="s">
        <v>240</v>
      </c>
      <c r="E1538" s="51" t="s">
        <v>241</v>
      </c>
      <c r="F1538" s="55" t="s">
        <v>242</v>
      </c>
      <c r="G1538" s="52" t="s">
        <v>243</v>
      </c>
      <c r="H1538" s="52" t="s">
        <v>1017</v>
      </c>
      <c r="I1538" s="54" t="s">
        <v>223</v>
      </c>
      <c r="J1538" s="54" t="s">
        <v>318</v>
      </c>
      <c r="K1538" s="49" t="s">
        <v>196</v>
      </c>
      <c r="L1538" s="49" t="s">
        <v>200</v>
      </c>
      <c r="M1538" s="54" t="s">
        <v>200</v>
      </c>
      <c r="N1538" s="49" t="s">
        <v>246</v>
      </c>
      <c r="O1538" s="49" t="s">
        <v>247</v>
      </c>
      <c r="P1538" s="54" t="s">
        <v>200</v>
      </c>
      <c r="Q1538" s="49" t="s">
        <v>201</v>
      </c>
      <c r="R1538" s="49" t="s">
        <v>217</v>
      </c>
    </row>
    <row r="1539" spans="1:18">
      <c r="A1539" s="49">
        <v>49</v>
      </c>
      <c r="B1539" s="49" t="s">
        <v>187</v>
      </c>
      <c r="C1539" s="49" t="s">
        <v>206</v>
      </c>
      <c r="D1539" s="54" t="s">
        <v>207</v>
      </c>
      <c r="E1539" s="51" t="s">
        <v>208</v>
      </c>
      <c r="F1539" s="55" t="s">
        <v>209</v>
      </c>
      <c r="G1539" s="52" t="s">
        <v>297</v>
      </c>
      <c r="H1539" s="52" t="s">
        <v>1017</v>
      </c>
      <c r="I1539" s="54" t="s">
        <v>249</v>
      </c>
      <c r="J1539" s="54" t="s">
        <v>749</v>
      </c>
      <c r="K1539" s="49" t="s">
        <v>194</v>
      </c>
      <c r="L1539" s="49" t="s">
        <v>200</v>
      </c>
      <c r="M1539" s="49" t="s">
        <v>200</v>
      </c>
      <c r="N1539" s="49" t="s">
        <v>215</v>
      </c>
      <c r="O1539" s="49" t="s">
        <v>216</v>
      </c>
      <c r="P1539" s="54" t="s">
        <v>1102</v>
      </c>
      <c r="Q1539" s="49" t="s">
        <v>201</v>
      </c>
      <c r="R1539" s="49" t="s">
        <v>217</v>
      </c>
    </row>
    <row r="1540" spans="1:18">
      <c r="A1540" s="49">
        <v>50</v>
      </c>
      <c r="B1540" s="49" t="s">
        <v>187</v>
      </c>
      <c r="C1540" s="54" t="s">
        <v>206</v>
      </c>
      <c r="D1540" s="54" t="s">
        <v>207</v>
      </c>
      <c r="E1540" s="51" t="s">
        <v>208</v>
      </c>
      <c r="F1540" s="55" t="s">
        <v>209</v>
      </c>
      <c r="G1540" s="52" t="s">
        <v>297</v>
      </c>
      <c r="H1540" s="52" t="s">
        <v>1017</v>
      </c>
      <c r="I1540" s="54" t="s">
        <v>249</v>
      </c>
      <c r="J1540" s="54" t="s">
        <v>644</v>
      </c>
      <c r="K1540" s="49" t="s">
        <v>236</v>
      </c>
      <c r="L1540" s="49" t="s">
        <v>200</v>
      </c>
      <c r="M1540" s="49" t="s">
        <v>200</v>
      </c>
      <c r="N1540" s="49" t="s">
        <v>215</v>
      </c>
      <c r="O1540" s="49" t="s">
        <v>216</v>
      </c>
      <c r="P1540" s="54" t="s">
        <v>200</v>
      </c>
      <c r="Q1540" s="49" t="s">
        <v>201</v>
      </c>
      <c r="R1540" s="49" t="s">
        <v>217</v>
      </c>
    </row>
    <row r="1541" spans="1:18">
      <c r="A1541" s="49">
        <v>51</v>
      </c>
      <c r="B1541" s="49" t="s">
        <v>187</v>
      </c>
      <c r="C1541" s="49" t="s">
        <v>206</v>
      </c>
      <c r="D1541" s="54" t="s">
        <v>207</v>
      </c>
      <c r="E1541" s="51" t="s">
        <v>208</v>
      </c>
      <c r="F1541" s="55" t="s">
        <v>209</v>
      </c>
      <c r="G1541" s="52" t="s">
        <v>297</v>
      </c>
      <c r="H1541" s="52" t="s">
        <v>1017</v>
      </c>
      <c r="I1541" s="54" t="s">
        <v>249</v>
      </c>
      <c r="J1541" s="54" t="s">
        <v>749</v>
      </c>
      <c r="K1541" s="54" t="s">
        <v>194</v>
      </c>
      <c r="L1541" s="49" t="s">
        <v>200</v>
      </c>
      <c r="M1541" s="49" t="s">
        <v>200</v>
      </c>
      <c r="N1541" s="49" t="s">
        <v>215</v>
      </c>
      <c r="O1541" s="49" t="s">
        <v>216</v>
      </c>
      <c r="P1541" s="54" t="s">
        <v>1102</v>
      </c>
      <c r="Q1541" s="49" t="s">
        <v>201</v>
      </c>
      <c r="R1541" s="49" t="s">
        <v>217</v>
      </c>
    </row>
    <row r="1542" spans="1:18">
      <c r="A1542" s="49">
        <v>52</v>
      </c>
      <c r="B1542" s="49" t="s">
        <v>187</v>
      </c>
      <c r="C1542" s="49" t="s">
        <v>206</v>
      </c>
      <c r="D1542" s="54" t="s">
        <v>207</v>
      </c>
      <c r="E1542" s="51" t="s">
        <v>208</v>
      </c>
      <c r="F1542" s="55" t="s">
        <v>209</v>
      </c>
      <c r="G1542" s="52" t="s">
        <v>297</v>
      </c>
      <c r="H1542" s="52" t="s">
        <v>1017</v>
      </c>
      <c r="I1542" s="54" t="s">
        <v>380</v>
      </c>
      <c r="J1542" s="54" t="s">
        <v>914</v>
      </c>
      <c r="K1542" s="54" t="s">
        <v>194</v>
      </c>
      <c r="L1542" s="49" t="s">
        <v>200</v>
      </c>
      <c r="M1542" s="49" t="s">
        <v>200</v>
      </c>
      <c r="N1542" s="49" t="s">
        <v>215</v>
      </c>
      <c r="O1542" s="49" t="s">
        <v>216</v>
      </c>
      <c r="P1542" s="54" t="s">
        <v>1103</v>
      </c>
      <c r="Q1542" s="49" t="s">
        <v>201</v>
      </c>
      <c r="R1542" s="49" t="s">
        <v>217</v>
      </c>
    </row>
    <row r="1543" spans="1:18">
      <c r="A1543" s="49">
        <v>53</v>
      </c>
      <c r="B1543" s="49" t="s">
        <v>187</v>
      </c>
      <c r="C1543" s="54" t="s">
        <v>188</v>
      </c>
      <c r="D1543" s="54" t="s">
        <v>189</v>
      </c>
      <c r="E1543" s="51" t="s">
        <v>190</v>
      </c>
      <c r="F1543" s="52" t="s">
        <v>191</v>
      </c>
      <c r="G1543" s="52" t="s">
        <v>251</v>
      </c>
      <c r="H1543" s="52" t="s">
        <v>1017</v>
      </c>
      <c r="I1543" s="54" t="s">
        <v>204</v>
      </c>
      <c r="J1543" s="54" t="s">
        <v>830</v>
      </c>
      <c r="K1543" s="49" t="s">
        <v>196</v>
      </c>
      <c r="L1543" s="49" t="s">
        <v>200</v>
      </c>
      <c r="M1543" s="49" t="s">
        <v>200</v>
      </c>
      <c r="N1543" s="49" t="s">
        <v>198</v>
      </c>
      <c r="O1543" s="49" t="s">
        <v>199</v>
      </c>
      <c r="P1543" s="54" t="s">
        <v>200</v>
      </c>
      <c r="Q1543" s="49" t="s">
        <v>228</v>
      </c>
      <c r="R1543" s="54" t="s">
        <v>200</v>
      </c>
    </row>
    <row r="1544" spans="1:18">
      <c r="A1544" s="49">
        <v>54</v>
      </c>
      <c r="B1544" s="49" t="s">
        <v>187</v>
      </c>
      <c r="C1544" s="54" t="s">
        <v>188</v>
      </c>
      <c r="D1544" s="54" t="s">
        <v>189</v>
      </c>
      <c r="E1544" s="51" t="s">
        <v>190</v>
      </c>
      <c r="F1544" s="52" t="s">
        <v>191</v>
      </c>
      <c r="G1544" s="52" t="s">
        <v>251</v>
      </c>
      <c r="H1544" s="52" t="s">
        <v>1017</v>
      </c>
      <c r="I1544" s="54" t="s">
        <v>204</v>
      </c>
      <c r="J1544" s="54" t="s">
        <v>830</v>
      </c>
      <c r="K1544" s="49" t="s">
        <v>295</v>
      </c>
      <c r="L1544" s="49" t="s">
        <v>200</v>
      </c>
      <c r="M1544" s="49" t="s">
        <v>200</v>
      </c>
      <c r="N1544" s="49" t="s">
        <v>198</v>
      </c>
      <c r="O1544" s="49" t="s">
        <v>199</v>
      </c>
      <c r="P1544" s="54" t="s">
        <v>200</v>
      </c>
      <c r="Q1544" s="49" t="s">
        <v>201</v>
      </c>
      <c r="R1544" s="49" t="s">
        <v>217</v>
      </c>
    </row>
    <row r="1545" spans="1:18">
      <c r="A1545" s="49">
        <v>55</v>
      </c>
      <c r="B1545" s="49" t="s">
        <v>187</v>
      </c>
      <c r="C1545" s="49" t="s">
        <v>328</v>
      </c>
      <c r="D1545" s="54" t="s">
        <v>219</v>
      </c>
      <c r="E1545" s="51" t="s">
        <v>280</v>
      </c>
      <c r="F1545" s="52" t="s">
        <v>329</v>
      </c>
      <c r="G1545" s="52" t="s">
        <v>853</v>
      </c>
      <c r="H1545" s="52" t="s">
        <v>1017</v>
      </c>
      <c r="I1545" s="54" t="s">
        <v>255</v>
      </c>
      <c r="J1545" s="54" t="s">
        <v>526</v>
      </c>
      <c r="K1545" s="49" t="s">
        <v>295</v>
      </c>
      <c r="L1545" s="49" t="s">
        <v>200</v>
      </c>
      <c r="M1545" s="49" t="s">
        <v>200</v>
      </c>
      <c r="N1545" s="49" t="s">
        <v>333</v>
      </c>
      <c r="O1545" s="49" t="s">
        <v>334</v>
      </c>
      <c r="P1545" s="54" t="s">
        <v>200</v>
      </c>
      <c r="Q1545" s="49" t="s">
        <v>201</v>
      </c>
      <c r="R1545" s="49" t="s">
        <v>217</v>
      </c>
    </row>
    <row r="1546" spans="1:18">
      <c r="A1546" s="49">
        <v>56</v>
      </c>
      <c r="B1546" s="49" t="s">
        <v>187</v>
      </c>
      <c r="C1546" s="49" t="s">
        <v>375</v>
      </c>
      <c r="D1546" s="54" t="s">
        <v>189</v>
      </c>
      <c r="E1546" s="51" t="s">
        <v>231</v>
      </c>
      <c r="F1546" s="55" t="s">
        <v>376</v>
      </c>
      <c r="G1546" s="52" t="s">
        <v>411</v>
      </c>
      <c r="H1546" s="52" t="s">
        <v>1017</v>
      </c>
      <c r="I1546" s="54" t="s">
        <v>383</v>
      </c>
      <c r="J1546" s="54" t="s">
        <v>518</v>
      </c>
      <c r="K1546" s="54" t="s">
        <v>236</v>
      </c>
      <c r="L1546" s="49" t="s">
        <v>200</v>
      </c>
      <c r="M1546" s="49" t="s">
        <v>200</v>
      </c>
      <c r="N1546" s="49" t="s">
        <v>246</v>
      </c>
      <c r="O1546" s="49" t="s">
        <v>379</v>
      </c>
      <c r="P1546" s="54" t="s">
        <v>200</v>
      </c>
      <c r="Q1546" s="49" t="s">
        <v>228</v>
      </c>
      <c r="R1546" s="54" t="s">
        <v>200</v>
      </c>
    </row>
    <row r="1547" spans="1:18">
      <c r="A1547" s="49">
        <v>57</v>
      </c>
      <c r="B1547" s="49" t="s">
        <v>187</v>
      </c>
      <c r="C1547" s="49" t="s">
        <v>206</v>
      </c>
      <c r="D1547" s="54" t="s">
        <v>207</v>
      </c>
      <c r="E1547" s="51" t="s">
        <v>208</v>
      </c>
      <c r="F1547" s="55" t="s">
        <v>209</v>
      </c>
      <c r="G1547" s="52" t="s">
        <v>823</v>
      </c>
      <c r="H1547" s="52" t="s">
        <v>1017</v>
      </c>
      <c r="I1547" s="54" t="s">
        <v>300</v>
      </c>
      <c r="J1547" s="54" t="s">
        <v>287</v>
      </c>
      <c r="K1547" s="49" t="s">
        <v>300</v>
      </c>
      <c r="L1547" s="49" t="s">
        <v>200</v>
      </c>
      <c r="M1547" s="54" t="s">
        <v>200</v>
      </c>
      <c r="N1547" s="49" t="s">
        <v>215</v>
      </c>
      <c r="O1547" s="49" t="s">
        <v>216</v>
      </c>
      <c r="P1547" s="54" t="s">
        <v>200</v>
      </c>
      <c r="Q1547" s="49" t="s">
        <v>201</v>
      </c>
      <c r="R1547" s="49" t="s">
        <v>217</v>
      </c>
    </row>
    <row r="1548" spans="1:18">
      <c r="A1548" s="49">
        <v>58</v>
      </c>
      <c r="B1548" s="49" t="s">
        <v>187</v>
      </c>
      <c r="C1548" s="49" t="s">
        <v>206</v>
      </c>
      <c r="D1548" s="54" t="s">
        <v>207</v>
      </c>
      <c r="E1548" s="51" t="s">
        <v>208</v>
      </c>
      <c r="F1548" s="55" t="s">
        <v>209</v>
      </c>
      <c r="G1548" s="52" t="s">
        <v>401</v>
      </c>
      <c r="H1548" s="52" t="s">
        <v>1017</v>
      </c>
      <c r="I1548" s="54" t="s">
        <v>300</v>
      </c>
      <c r="J1548" s="54" t="s">
        <v>301</v>
      </c>
      <c r="K1548" s="49" t="s">
        <v>300</v>
      </c>
      <c r="L1548" s="49" t="s">
        <v>200</v>
      </c>
      <c r="M1548" s="49" t="s">
        <v>200</v>
      </c>
      <c r="N1548" s="49" t="s">
        <v>215</v>
      </c>
      <c r="O1548" s="49" t="s">
        <v>216</v>
      </c>
      <c r="P1548" s="54" t="s">
        <v>200</v>
      </c>
      <c r="Q1548" s="49" t="s">
        <v>201</v>
      </c>
      <c r="R1548" s="49" t="s">
        <v>217</v>
      </c>
    </row>
    <row r="1549" spans="1:18">
      <c r="A1549" s="49">
        <v>59</v>
      </c>
      <c r="B1549" s="49" t="s">
        <v>187</v>
      </c>
      <c r="C1549" s="54" t="s">
        <v>319</v>
      </c>
      <c r="D1549" s="54" t="s">
        <v>320</v>
      </c>
      <c r="E1549" s="51" t="s">
        <v>303</v>
      </c>
      <c r="F1549" s="55" t="s">
        <v>321</v>
      </c>
      <c r="G1549" s="52" t="s">
        <v>1104</v>
      </c>
      <c r="H1549" s="52" t="s">
        <v>1017</v>
      </c>
      <c r="I1549" s="54" t="s">
        <v>544</v>
      </c>
      <c r="J1549" s="54" t="s">
        <v>1105</v>
      </c>
      <c r="K1549" s="49" t="s">
        <v>367</v>
      </c>
      <c r="L1549" s="49" t="s">
        <v>200</v>
      </c>
      <c r="M1549" s="49" t="s">
        <v>200</v>
      </c>
      <c r="N1549" s="49" t="s">
        <v>324</v>
      </c>
      <c r="O1549" s="49" t="s">
        <v>325</v>
      </c>
      <c r="P1549" s="54" t="s">
        <v>200</v>
      </c>
      <c r="Q1549" s="49" t="s">
        <v>228</v>
      </c>
      <c r="R1549" s="54" t="s">
        <v>200</v>
      </c>
    </row>
    <row r="1550" spans="1:18">
      <c r="A1550" s="49">
        <v>60</v>
      </c>
      <c r="B1550" s="49" t="s">
        <v>187</v>
      </c>
      <c r="C1550" s="49" t="s">
        <v>239</v>
      </c>
      <c r="D1550" s="54" t="s">
        <v>240</v>
      </c>
      <c r="E1550" s="51" t="s">
        <v>241</v>
      </c>
      <c r="F1550" s="55" t="s">
        <v>242</v>
      </c>
      <c r="G1550" s="52" t="s">
        <v>243</v>
      </c>
      <c r="H1550" s="52" t="s">
        <v>1022</v>
      </c>
      <c r="I1550" s="54" t="s">
        <v>204</v>
      </c>
      <c r="J1550" s="54" t="s">
        <v>275</v>
      </c>
      <c r="K1550" s="49" t="s">
        <v>227</v>
      </c>
      <c r="L1550" s="49" t="s">
        <v>200</v>
      </c>
      <c r="M1550" s="49" t="s">
        <v>200</v>
      </c>
      <c r="N1550" s="49" t="s">
        <v>246</v>
      </c>
      <c r="O1550" s="49" t="s">
        <v>247</v>
      </c>
      <c r="P1550" s="54" t="s">
        <v>200</v>
      </c>
      <c r="Q1550" s="49" t="s">
        <v>201</v>
      </c>
      <c r="R1550" s="49" t="s">
        <v>217</v>
      </c>
    </row>
    <row r="1551" spans="1:18">
      <c r="A1551" s="49">
        <v>61</v>
      </c>
      <c r="B1551" s="49" t="s">
        <v>187</v>
      </c>
      <c r="C1551" s="54" t="s">
        <v>261</v>
      </c>
      <c r="D1551" s="54" t="s">
        <v>189</v>
      </c>
      <c r="E1551" s="51" t="s">
        <v>262</v>
      </c>
      <c r="F1551" s="52" t="s">
        <v>263</v>
      </c>
      <c r="G1551" s="52" t="s">
        <v>264</v>
      </c>
      <c r="H1551" s="52" t="s">
        <v>1022</v>
      </c>
      <c r="I1551" s="54" t="s">
        <v>353</v>
      </c>
      <c r="J1551" s="54" t="s">
        <v>1106</v>
      </c>
      <c r="K1551" s="49" t="s">
        <v>196</v>
      </c>
      <c r="L1551" s="49" t="s">
        <v>200</v>
      </c>
      <c r="M1551" s="49" t="s">
        <v>200</v>
      </c>
      <c r="N1551" s="49" t="s">
        <v>198</v>
      </c>
      <c r="O1551" s="49" t="s">
        <v>266</v>
      </c>
      <c r="P1551" s="54" t="s">
        <v>200</v>
      </c>
      <c r="Q1551" s="49" t="s">
        <v>201</v>
      </c>
      <c r="R1551" s="49" t="s">
        <v>217</v>
      </c>
    </row>
    <row r="1552" spans="1:18">
      <c r="A1552" s="49">
        <v>62</v>
      </c>
      <c r="B1552" s="49" t="s">
        <v>187</v>
      </c>
      <c r="C1552" s="49" t="s">
        <v>319</v>
      </c>
      <c r="D1552" s="54" t="s">
        <v>320</v>
      </c>
      <c r="E1552" s="51" t="s">
        <v>303</v>
      </c>
      <c r="F1552" s="55" t="s">
        <v>321</v>
      </c>
      <c r="G1552" s="52" t="s">
        <v>403</v>
      </c>
      <c r="H1552" s="52" t="s">
        <v>1022</v>
      </c>
      <c r="I1552" s="54" t="s">
        <v>354</v>
      </c>
      <c r="J1552" s="54" t="s">
        <v>834</v>
      </c>
      <c r="K1552" s="54" t="s">
        <v>213</v>
      </c>
      <c r="L1552" s="49" t="s">
        <v>200</v>
      </c>
      <c r="M1552" s="49" t="s">
        <v>200</v>
      </c>
      <c r="N1552" s="49" t="s">
        <v>324</v>
      </c>
      <c r="O1552" s="49" t="s">
        <v>325</v>
      </c>
      <c r="P1552" s="54" t="s">
        <v>200</v>
      </c>
      <c r="Q1552" s="49" t="s">
        <v>201</v>
      </c>
      <c r="R1552" s="49" t="s">
        <v>217</v>
      </c>
    </row>
    <row r="1553" spans="1:18">
      <c r="A1553" s="49">
        <v>63</v>
      </c>
      <c r="B1553" s="49" t="s">
        <v>187</v>
      </c>
      <c r="C1553" s="49" t="s">
        <v>229</v>
      </c>
      <c r="D1553" s="54" t="s">
        <v>230</v>
      </c>
      <c r="E1553" s="51" t="s">
        <v>231</v>
      </c>
      <c r="F1553" s="55" t="s">
        <v>232</v>
      </c>
      <c r="G1553" s="52" t="s">
        <v>847</v>
      </c>
      <c r="H1553" s="52" t="s">
        <v>1032</v>
      </c>
      <c r="I1553" s="54" t="s">
        <v>357</v>
      </c>
      <c r="J1553" s="54" t="s">
        <v>1107</v>
      </c>
      <c r="K1553" s="49" t="s">
        <v>288</v>
      </c>
      <c r="L1553" s="49" t="s">
        <v>200</v>
      </c>
      <c r="M1553" s="49" t="s">
        <v>200</v>
      </c>
      <c r="N1553" s="49" t="s">
        <v>237</v>
      </c>
      <c r="O1553" s="49" t="s">
        <v>238</v>
      </c>
      <c r="P1553" s="54" t="s">
        <v>200</v>
      </c>
      <c r="Q1553" s="49" t="s">
        <v>201</v>
      </c>
      <c r="R1553" s="49" t="s">
        <v>217</v>
      </c>
    </row>
    <row r="1554" spans="1:18">
      <c r="A1554" s="49">
        <v>64</v>
      </c>
      <c r="B1554" s="49" t="s">
        <v>187</v>
      </c>
      <c r="C1554" s="54" t="s">
        <v>239</v>
      </c>
      <c r="D1554" s="54" t="s">
        <v>240</v>
      </c>
      <c r="E1554" s="51" t="s">
        <v>241</v>
      </c>
      <c r="F1554" s="55" t="s">
        <v>242</v>
      </c>
      <c r="G1554" s="52" t="s">
        <v>243</v>
      </c>
      <c r="H1554" s="52" t="s">
        <v>1042</v>
      </c>
      <c r="I1554" s="54" t="s">
        <v>204</v>
      </c>
      <c r="J1554" s="54" t="s">
        <v>412</v>
      </c>
      <c r="K1554" s="49" t="s">
        <v>315</v>
      </c>
      <c r="L1554" s="49" t="s">
        <v>200</v>
      </c>
      <c r="M1554" s="54" t="s">
        <v>200</v>
      </c>
      <c r="N1554" s="49" t="s">
        <v>246</v>
      </c>
      <c r="O1554" s="49" t="s">
        <v>247</v>
      </c>
      <c r="P1554" s="54" t="s">
        <v>200</v>
      </c>
      <c r="Q1554" s="49" t="s">
        <v>201</v>
      </c>
      <c r="R1554" s="49" t="s">
        <v>217</v>
      </c>
    </row>
    <row r="1555" spans="1:18">
      <c r="A1555" s="49">
        <v>65</v>
      </c>
      <c r="B1555" s="49" t="s">
        <v>187</v>
      </c>
      <c r="C1555" s="49" t="s">
        <v>328</v>
      </c>
      <c r="D1555" s="54" t="s">
        <v>219</v>
      </c>
      <c r="E1555" s="51" t="s">
        <v>280</v>
      </c>
      <c r="F1555" s="52" t="s">
        <v>329</v>
      </c>
      <c r="G1555" s="52" t="s">
        <v>330</v>
      </c>
      <c r="H1555" s="52" t="s">
        <v>1042</v>
      </c>
      <c r="I1555" s="54" t="s">
        <v>258</v>
      </c>
      <c r="J1555" s="54" t="s">
        <v>829</v>
      </c>
      <c r="K1555" s="49" t="s">
        <v>213</v>
      </c>
      <c r="L1555" s="49" t="s">
        <v>200</v>
      </c>
      <c r="M1555" s="49" t="s">
        <v>200</v>
      </c>
      <c r="N1555" s="49" t="s">
        <v>333</v>
      </c>
      <c r="O1555" s="49" t="s">
        <v>334</v>
      </c>
      <c r="P1555" s="54" t="s">
        <v>200</v>
      </c>
      <c r="Q1555" s="49" t="s">
        <v>201</v>
      </c>
      <c r="R1555" s="49" t="s">
        <v>217</v>
      </c>
    </row>
    <row r="1556" spans="1:18">
      <c r="A1556" s="49">
        <v>66</v>
      </c>
      <c r="B1556" s="49" t="s">
        <v>187</v>
      </c>
      <c r="C1556" s="49" t="s">
        <v>291</v>
      </c>
      <c r="D1556" s="54" t="s">
        <v>207</v>
      </c>
      <c r="E1556" s="51" t="s">
        <v>241</v>
      </c>
      <c r="F1556" s="52" t="s">
        <v>292</v>
      </c>
      <c r="G1556" s="52" t="s">
        <v>326</v>
      </c>
      <c r="H1556" s="52" t="s">
        <v>1042</v>
      </c>
      <c r="I1556" s="54" t="s">
        <v>257</v>
      </c>
      <c r="J1556" s="54" t="s">
        <v>205</v>
      </c>
      <c r="K1556" s="49" t="s">
        <v>236</v>
      </c>
      <c r="L1556" s="49" t="s">
        <v>200</v>
      </c>
      <c r="M1556" s="49" t="s">
        <v>200</v>
      </c>
      <c r="N1556" s="49" t="s">
        <v>198</v>
      </c>
      <c r="O1556" s="49" t="s">
        <v>296</v>
      </c>
      <c r="P1556" s="54" t="s">
        <v>200</v>
      </c>
      <c r="Q1556" s="49" t="s">
        <v>201</v>
      </c>
      <c r="R1556" s="49" t="s">
        <v>217</v>
      </c>
    </row>
    <row r="1557" spans="1:18">
      <c r="A1557" s="49">
        <v>67</v>
      </c>
      <c r="B1557" s="49" t="s">
        <v>187</v>
      </c>
      <c r="C1557" s="49" t="s">
        <v>375</v>
      </c>
      <c r="D1557" s="54" t="s">
        <v>189</v>
      </c>
      <c r="E1557" s="51" t="s">
        <v>231</v>
      </c>
      <c r="F1557" s="55" t="s">
        <v>376</v>
      </c>
      <c r="G1557" s="52" t="s">
        <v>377</v>
      </c>
      <c r="H1557" s="52" t="s">
        <v>1042</v>
      </c>
      <c r="I1557" s="54" t="s">
        <v>270</v>
      </c>
      <c r="J1557" s="54" t="s">
        <v>1080</v>
      </c>
      <c r="K1557" s="49" t="s">
        <v>236</v>
      </c>
      <c r="L1557" s="49" t="s">
        <v>200</v>
      </c>
      <c r="M1557" s="49" t="s">
        <v>200</v>
      </c>
      <c r="N1557" s="49" t="s">
        <v>246</v>
      </c>
      <c r="O1557" s="49" t="s">
        <v>379</v>
      </c>
      <c r="P1557" s="54" t="s">
        <v>200</v>
      </c>
      <c r="Q1557" s="49" t="s">
        <v>201</v>
      </c>
      <c r="R1557" s="49" t="s">
        <v>217</v>
      </c>
    </row>
    <row r="1558" spans="1:18">
      <c r="A1558" s="49">
        <v>68</v>
      </c>
      <c r="B1558" s="49" t="s">
        <v>187</v>
      </c>
      <c r="C1558" s="49" t="s">
        <v>261</v>
      </c>
      <c r="D1558" s="54" t="s">
        <v>189</v>
      </c>
      <c r="E1558" s="51" t="s">
        <v>262</v>
      </c>
      <c r="F1558" s="52" t="s">
        <v>263</v>
      </c>
      <c r="G1558" s="52" t="s">
        <v>1108</v>
      </c>
      <c r="H1558" s="52" t="s">
        <v>1042</v>
      </c>
      <c r="I1558" s="54" t="s">
        <v>289</v>
      </c>
      <c r="J1558" s="54" t="s">
        <v>306</v>
      </c>
      <c r="K1558" s="54" t="s">
        <v>236</v>
      </c>
      <c r="L1558" s="49" t="s">
        <v>200</v>
      </c>
      <c r="M1558" s="49" t="s">
        <v>200</v>
      </c>
      <c r="N1558" s="49" t="s">
        <v>198</v>
      </c>
      <c r="O1558" s="49" t="s">
        <v>266</v>
      </c>
      <c r="P1558" s="54" t="s">
        <v>200</v>
      </c>
      <c r="Q1558" s="49" t="s">
        <v>201</v>
      </c>
      <c r="R1558" s="49" t="s">
        <v>217</v>
      </c>
    </row>
    <row r="1559" spans="1:18">
      <c r="A1559" s="49">
        <v>69</v>
      </c>
      <c r="B1559" s="49" t="s">
        <v>187</v>
      </c>
      <c r="C1559" s="49" t="s">
        <v>188</v>
      </c>
      <c r="D1559" s="54" t="s">
        <v>189</v>
      </c>
      <c r="E1559" s="51" t="s">
        <v>190</v>
      </c>
      <c r="F1559" s="52" t="s">
        <v>191</v>
      </c>
      <c r="G1559" s="52" t="s">
        <v>251</v>
      </c>
      <c r="H1559" s="52" t="s">
        <v>1051</v>
      </c>
      <c r="I1559" s="54" t="s">
        <v>339</v>
      </c>
      <c r="J1559" s="54" t="s">
        <v>1109</v>
      </c>
      <c r="K1559" s="54" t="s">
        <v>196</v>
      </c>
      <c r="L1559" s="49" t="s">
        <v>200</v>
      </c>
      <c r="M1559" s="49" t="s">
        <v>200</v>
      </c>
      <c r="N1559" s="49" t="s">
        <v>198</v>
      </c>
      <c r="O1559" s="49" t="s">
        <v>199</v>
      </c>
      <c r="P1559" s="54" t="s">
        <v>200</v>
      </c>
      <c r="Q1559" s="49" t="s">
        <v>228</v>
      </c>
      <c r="R1559" s="54" t="s">
        <v>200</v>
      </c>
    </row>
    <row r="1560" spans="1:18">
      <c r="A1560" s="49">
        <v>70</v>
      </c>
      <c r="B1560" s="49" t="s">
        <v>187</v>
      </c>
      <c r="C1560" s="49" t="s">
        <v>188</v>
      </c>
      <c r="D1560" s="54" t="s">
        <v>189</v>
      </c>
      <c r="E1560" s="51" t="s">
        <v>190</v>
      </c>
      <c r="F1560" s="52" t="s">
        <v>191</v>
      </c>
      <c r="G1560" s="52" t="s">
        <v>251</v>
      </c>
      <c r="H1560" s="52" t="s">
        <v>1051</v>
      </c>
      <c r="I1560" s="54" t="s">
        <v>339</v>
      </c>
      <c r="J1560" s="54" t="s">
        <v>1109</v>
      </c>
      <c r="K1560" s="49" t="s">
        <v>196</v>
      </c>
      <c r="L1560" s="49" t="s">
        <v>200</v>
      </c>
      <c r="M1560" s="49" t="s">
        <v>200</v>
      </c>
      <c r="N1560" s="49" t="s">
        <v>198</v>
      </c>
      <c r="O1560" s="49" t="s">
        <v>199</v>
      </c>
      <c r="P1560" s="54" t="s">
        <v>200</v>
      </c>
      <c r="Q1560" s="49" t="s">
        <v>228</v>
      </c>
      <c r="R1560" s="54" t="s">
        <v>200</v>
      </c>
    </row>
    <row r="1561" spans="1:18">
      <c r="A1561" s="49">
        <v>71</v>
      </c>
      <c r="B1561" s="49" t="s">
        <v>187</v>
      </c>
      <c r="C1561" s="49" t="s">
        <v>229</v>
      </c>
      <c r="D1561" s="54" t="s">
        <v>230</v>
      </c>
      <c r="E1561" s="51" t="s">
        <v>231</v>
      </c>
      <c r="F1561" s="55" t="s">
        <v>232</v>
      </c>
      <c r="G1561" s="52" t="s">
        <v>1110</v>
      </c>
      <c r="H1561" s="52" t="s">
        <v>1051</v>
      </c>
      <c r="I1561" s="54" t="s">
        <v>357</v>
      </c>
      <c r="J1561" s="54" t="s">
        <v>520</v>
      </c>
      <c r="K1561" s="49" t="s">
        <v>227</v>
      </c>
      <c r="L1561" s="49" t="s">
        <v>200</v>
      </c>
      <c r="M1561" s="49" t="s">
        <v>200</v>
      </c>
      <c r="N1561" s="49" t="s">
        <v>237</v>
      </c>
      <c r="O1561" s="49" t="s">
        <v>238</v>
      </c>
      <c r="P1561" s="54" t="s">
        <v>200</v>
      </c>
      <c r="Q1561" s="49" t="s">
        <v>201</v>
      </c>
      <c r="R1561" s="49" t="s">
        <v>217</v>
      </c>
    </row>
    <row r="1562" spans="1:18">
      <c r="A1562" s="49">
        <v>72</v>
      </c>
      <c r="B1562" s="49" t="s">
        <v>187</v>
      </c>
      <c r="C1562" s="49" t="s">
        <v>218</v>
      </c>
      <c r="D1562" s="54" t="s">
        <v>219</v>
      </c>
      <c r="E1562" s="51" t="s">
        <v>190</v>
      </c>
      <c r="F1562" s="52" t="s">
        <v>220</v>
      </c>
      <c r="G1562" s="52" t="s">
        <v>221</v>
      </c>
      <c r="H1562" s="52" t="s">
        <v>1051</v>
      </c>
      <c r="I1562" s="54" t="s">
        <v>255</v>
      </c>
      <c r="J1562" s="54" t="s">
        <v>851</v>
      </c>
      <c r="K1562" s="54" t="s">
        <v>288</v>
      </c>
      <c r="L1562" s="49" t="s">
        <v>200</v>
      </c>
      <c r="M1562" s="49" t="s">
        <v>200</v>
      </c>
      <c r="N1562" s="49" t="s">
        <v>198</v>
      </c>
      <c r="O1562" s="49" t="s">
        <v>225</v>
      </c>
      <c r="P1562" s="54" t="s">
        <v>200</v>
      </c>
      <c r="Q1562" s="49" t="s">
        <v>201</v>
      </c>
      <c r="R1562" s="49" t="s">
        <v>1096</v>
      </c>
    </row>
    <row r="1563" spans="1:18">
      <c r="A1563" s="49">
        <v>73</v>
      </c>
      <c r="B1563" s="49" t="s">
        <v>187</v>
      </c>
      <c r="C1563" s="49" t="s">
        <v>319</v>
      </c>
      <c r="D1563" s="54" t="s">
        <v>320</v>
      </c>
      <c r="E1563" s="51" t="s">
        <v>303</v>
      </c>
      <c r="F1563" s="55" t="s">
        <v>321</v>
      </c>
      <c r="G1563" s="52" t="s">
        <v>403</v>
      </c>
      <c r="H1563" s="52" t="s">
        <v>1051</v>
      </c>
      <c r="I1563" s="54" t="s">
        <v>276</v>
      </c>
      <c r="J1563" s="54" t="s">
        <v>394</v>
      </c>
      <c r="K1563" s="49" t="s">
        <v>307</v>
      </c>
      <c r="L1563" s="49" t="s">
        <v>200</v>
      </c>
      <c r="M1563" s="54" t="s">
        <v>200</v>
      </c>
      <c r="N1563" s="49" t="s">
        <v>324</v>
      </c>
      <c r="O1563" s="49" t="s">
        <v>325</v>
      </c>
      <c r="P1563" s="54" t="s">
        <v>200</v>
      </c>
      <c r="Q1563" s="49" t="s">
        <v>201</v>
      </c>
      <c r="R1563" s="49" t="s">
        <v>217</v>
      </c>
    </row>
    <row r="1564" spans="1:18">
      <c r="A1564" s="49">
        <v>74</v>
      </c>
      <c r="B1564" s="49" t="s">
        <v>187</v>
      </c>
      <c r="C1564" s="49" t="s">
        <v>239</v>
      </c>
      <c r="D1564" s="54" t="s">
        <v>240</v>
      </c>
      <c r="E1564" s="51" t="s">
        <v>241</v>
      </c>
      <c r="F1564" s="55" t="s">
        <v>242</v>
      </c>
      <c r="G1564" s="52" t="s">
        <v>243</v>
      </c>
      <c r="H1564" s="52" t="s">
        <v>1051</v>
      </c>
      <c r="I1564" s="54" t="s">
        <v>544</v>
      </c>
      <c r="J1564" s="54" t="s">
        <v>676</v>
      </c>
      <c r="K1564" s="49" t="s">
        <v>288</v>
      </c>
      <c r="L1564" s="49" t="s">
        <v>200</v>
      </c>
      <c r="M1564" s="54" t="s">
        <v>200</v>
      </c>
      <c r="N1564" s="49" t="s">
        <v>246</v>
      </c>
      <c r="O1564" s="49" t="s">
        <v>247</v>
      </c>
      <c r="P1564" s="54" t="s">
        <v>200</v>
      </c>
      <c r="Q1564" s="49" t="s">
        <v>201</v>
      </c>
      <c r="R1564" s="49" t="s">
        <v>217</v>
      </c>
    </row>
    <row r="1565" spans="1:18">
      <c r="A1565" s="49">
        <v>75</v>
      </c>
      <c r="B1565" s="49" t="s">
        <v>187</v>
      </c>
      <c r="C1565" s="49" t="s">
        <v>261</v>
      </c>
      <c r="D1565" s="54" t="s">
        <v>189</v>
      </c>
      <c r="E1565" s="51" t="s">
        <v>262</v>
      </c>
      <c r="F1565" s="52" t="s">
        <v>263</v>
      </c>
      <c r="G1565" s="52" t="s">
        <v>264</v>
      </c>
      <c r="H1565" s="52" t="s">
        <v>1060</v>
      </c>
      <c r="I1565" s="54" t="s">
        <v>339</v>
      </c>
      <c r="J1565" s="54" t="s">
        <v>366</v>
      </c>
      <c r="K1565" s="54" t="s">
        <v>236</v>
      </c>
      <c r="L1565" s="49" t="s">
        <v>200</v>
      </c>
      <c r="M1565" s="49" t="s">
        <v>200</v>
      </c>
      <c r="N1565" s="49" t="s">
        <v>198</v>
      </c>
      <c r="O1565" s="49" t="s">
        <v>266</v>
      </c>
      <c r="P1565" s="54" t="s">
        <v>200</v>
      </c>
      <c r="Q1565" s="49" t="s">
        <v>201</v>
      </c>
      <c r="R1565" s="49" t="s">
        <v>217</v>
      </c>
    </row>
    <row r="1566" spans="1:18">
      <c r="A1566" s="49">
        <v>76</v>
      </c>
      <c r="B1566" s="49" t="s">
        <v>187</v>
      </c>
      <c r="C1566" s="49" t="s">
        <v>239</v>
      </c>
      <c r="D1566" s="54" t="s">
        <v>240</v>
      </c>
      <c r="E1566" s="51" t="s">
        <v>241</v>
      </c>
      <c r="F1566" s="55" t="s">
        <v>242</v>
      </c>
      <c r="G1566" s="52" t="s">
        <v>243</v>
      </c>
      <c r="H1566" s="52" t="s">
        <v>1060</v>
      </c>
      <c r="I1566" s="54" t="s">
        <v>544</v>
      </c>
      <c r="J1566" s="54" t="s">
        <v>244</v>
      </c>
      <c r="K1566" s="49" t="s">
        <v>260</v>
      </c>
      <c r="L1566" s="49" t="s">
        <v>200</v>
      </c>
      <c r="M1566" s="49" t="s">
        <v>200</v>
      </c>
      <c r="N1566" s="49" t="s">
        <v>246</v>
      </c>
      <c r="O1566" s="49" t="s">
        <v>247</v>
      </c>
      <c r="P1566" s="54" t="s">
        <v>200</v>
      </c>
      <c r="Q1566" s="49" t="s">
        <v>201</v>
      </c>
      <c r="R1566" s="49" t="s">
        <v>217</v>
      </c>
    </row>
    <row r="1567" spans="1:18">
      <c r="A1567" s="49">
        <v>77</v>
      </c>
      <c r="B1567" s="49" t="s">
        <v>187</v>
      </c>
      <c r="C1567" s="49" t="s">
        <v>291</v>
      </c>
      <c r="D1567" s="54" t="s">
        <v>207</v>
      </c>
      <c r="E1567" s="51" t="s">
        <v>241</v>
      </c>
      <c r="F1567" s="52" t="s">
        <v>292</v>
      </c>
      <c r="G1567" s="52" t="s">
        <v>326</v>
      </c>
      <c r="H1567" s="52" t="s">
        <v>1065</v>
      </c>
      <c r="I1567" s="54" t="s">
        <v>223</v>
      </c>
      <c r="J1567" s="54" t="s">
        <v>271</v>
      </c>
      <c r="K1567" s="49" t="s">
        <v>194</v>
      </c>
      <c r="L1567" s="49" t="s">
        <v>200</v>
      </c>
      <c r="M1567" s="49" t="s">
        <v>200</v>
      </c>
      <c r="N1567" s="49" t="s">
        <v>198</v>
      </c>
      <c r="O1567" s="49" t="s">
        <v>296</v>
      </c>
      <c r="P1567" s="54" t="s">
        <v>200</v>
      </c>
      <c r="Q1567" s="49" t="s">
        <v>201</v>
      </c>
      <c r="R1567" s="49" t="s">
        <v>217</v>
      </c>
    </row>
    <row r="1568" spans="1:18">
      <c r="A1568" s="49">
        <v>78</v>
      </c>
      <c r="B1568" s="49" t="s">
        <v>187</v>
      </c>
      <c r="C1568" s="49" t="s">
        <v>375</v>
      </c>
      <c r="D1568" s="54" t="s">
        <v>189</v>
      </c>
      <c r="E1568" s="51" t="s">
        <v>231</v>
      </c>
      <c r="F1568" s="55" t="s">
        <v>376</v>
      </c>
      <c r="G1568" s="52" t="s">
        <v>377</v>
      </c>
      <c r="H1568" s="52" t="s">
        <v>1076</v>
      </c>
      <c r="I1568" s="54" t="s">
        <v>223</v>
      </c>
      <c r="J1568" s="54" t="s">
        <v>1111</v>
      </c>
      <c r="K1568" s="54" t="s">
        <v>295</v>
      </c>
      <c r="L1568" s="49" t="s">
        <v>200</v>
      </c>
      <c r="M1568" s="54" t="s">
        <v>200</v>
      </c>
      <c r="N1568" s="49" t="s">
        <v>246</v>
      </c>
      <c r="O1568" s="49" t="s">
        <v>379</v>
      </c>
      <c r="P1568" s="54" t="s">
        <v>200</v>
      </c>
      <c r="Q1568" s="49" t="s">
        <v>201</v>
      </c>
      <c r="R1568" s="49" t="s">
        <v>217</v>
      </c>
    </row>
    <row r="1569" spans="1:18">
      <c r="A1569" s="49">
        <v>79</v>
      </c>
      <c r="B1569" s="49" t="s">
        <v>187</v>
      </c>
      <c r="C1569" s="54" t="s">
        <v>239</v>
      </c>
      <c r="D1569" s="54" t="s">
        <v>240</v>
      </c>
      <c r="E1569" s="51" t="s">
        <v>241</v>
      </c>
      <c r="F1569" s="55" t="s">
        <v>242</v>
      </c>
      <c r="G1569" s="52" t="s">
        <v>419</v>
      </c>
      <c r="H1569" s="52" t="s">
        <v>1076</v>
      </c>
      <c r="I1569" s="54" t="s">
        <v>383</v>
      </c>
      <c r="J1569" s="54" t="s">
        <v>1112</v>
      </c>
      <c r="K1569" s="49" t="s">
        <v>227</v>
      </c>
      <c r="L1569" s="49" t="s">
        <v>200</v>
      </c>
      <c r="M1569" s="49" t="s">
        <v>200</v>
      </c>
      <c r="N1569" s="49" t="s">
        <v>246</v>
      </c>
      <c r="O1569" s="49" t="s">
        <v>247</v>
      </c>
      <c r="P1569" s="54" t="s">
        <v>200</v>
      </c>
      <c r="Q1569" s="49" t="s">
        <v>201</v>
      </c>
      <c r="R1569" s="49" t="s">
        <v>217</v>
      </c>
    </row>
    <row r="1570" spans="1:18">
      <c r="A1570" s="49"/>
      <c r="B1570" s="54"/>
      <c r="C1570" s="54"/>
      <c r="D1570" s="54"/>
      <c r="E1570" s="51"/>
      <c r="F1570" s="52"/>
      <c r="G1570" s="52"/>
      <c r="H1570" s="52"/>
      <c r="I1570" s="54"/>
      <c r="J1570" s="54"/>
      <c r="K1570" s="49"/>
      <c r="L1570" s="49"/>
      <c r="M1570" s="49"/>
      <c r="N1570" s="49"/>
      <c r="O1570" s="54"/>
      <c r="P1570" s="54"/>
      <c r="Q1570" s="54"/>
      <c r="R1570" s="54"/>
    </row>
    <row r="1571" spans="1:18">
      <c r="A1571" s="49"/>
      <c r="B1571" s="54"/>
      <c r="C1571" s="49"/>
      <c r="D1571" s="54"/>
      <c r="E1571" s="51"/>
      <c r="F1571" s="52"/>
      <c r="G1571" s="52"/>
      <c r="H1571" s="52"/>
      <c r="I1571" s="54"/>
      <c r="J1571" s="54"/>
      <c r="K1571" s="54"/>
      <c r="L1571" s="49"/>
      <c r="M1571" s="49"/>
      <c r="N1571" s="49"/>
      <c r="O1571" s="54"/>
      <c r="P1571" s="54"/>
      <c r="Q1571" s="54"/>
      <c r="R1571" s="54"/>
    </row>
    <row r="1572" spans="1:18">
      <c r="A1572" s="49" t="s">
        <v>420</v>
      </c>
      <c r="B1572" s="54"/>
      <c r="C1572" s="49"/>
      <c r="D1572" s="54"/>
      <c r="E1572" s="51"/>
      <c r="F1572" s="52"/>
      <c r="G1572" s="52"/>
      <c r="H1572" s="52"/>
      <c r="I1572" s="54"/>
      <c r="J1572" s="54"/>
      <c r="K1572" s="49"/>
      <c r="L1572" s="49"/>
      <c r="M1572" s="49"/>
      <c r="N1572" s="49"/>
      <c r="O1572" s="54"/>
      <c r="P1572" s="54"/>
      <c r="Q1572" s="54"/>
      <c r="R1572" s="54"/>
    </row>
    <row r="1573" spans="1:18">
      <c r="A1573" s="49" t="s">
        <v>421</v>
      </c>
      <c r="B1573" s="54"/>
      <c r="C1573" s="54"/>
      <c r="D1573" s="54"/>
      <c r="E1573" s="51"/>
      <c r="F1573" s="52"/>
      <c r="G1573" s="52"/>
      <c r="H1573" s="52"/>
      <c r="I1573" s="54"/>
      <c r="J1573" s="54"/>
      <c r="K1573" s="49"/>
      <c r="L1573" s="49"/>
      <c r="M1573" s="49"/>
      <c r="N1573" s="49"/>
      <c r="O1573" s="54"/>
      <c r="P1573" s="54"/>
      <c r="Q1573" s="54"/>
      <c r="R1573" s="54"/>
    </row>
    <row r="1574" spans="1:18">
      <c r="A1574" s="49" t="s">
        <v>422</v>
      </c>
      <c r="B1574" s="54"/>
      <c r="C1574" s="49"/>
      <c r="D1574" s="54"/>
      <c r="E1574" s="51"/>
      <c r="F1574" s="52"/>
      <c r="G1574" s="52"/>
      <c r="H1574" s="52"/>
      <c r="I1574" s="54"/>
      <c r="J1574" s="54"/>
      <c r="K1574" s="49"/>
      <c r="L1574" s="49"/>
      <c r="M1574" s="49"/>
      <c r="N1574" s="49"/>
      <c r="O1574" s="54"/>
      <c r="P1574" s="54"/>
      <c r="Q1574" s="54"/>
      <c r="R1574" s="54"/>
    </row>
    <row r="1575" spans="1:18">
      <c r="A1575" s="49" t="s">
        <v>423</v>
      </c>
      <c r="B1575" s="54"/>
      <c r="C1575" s="54"/>
      <c r="D1575" s="54"/>
      <c r="E1575" s="51"/>
      <c r="F1575" s="52"/>
      <c r="G1575" s="52"/>
      <c r="H1575" s="52"/>
      <c r="I1575" s="54"/>
      <c r="J1575" s="54"/>
      <c r="K1575" s="49"/>
      <c r="L1575" s="49"/>
      <c r="M1575" s="49"/>
      <c r="N1575" s="49"/>
      <c r="O1575" s="54"/>
      <c r="P1575" s="54"/>
      <c r="Q1575" s="54"/>
      <c r="R1575" s="54"/>
    </row>
    <row r="1576" spans="1:18">
      <c r="A1576" s="49"/>
      <c r="B1576" s="54"/>
      <c r="C1576" s="49"/>
      <c r="D1576" s="54"/>
      <c r="E1576" s="51"/>
      <c r="F1576" s="52"/>
      <c r="G1576" s="52"/>
      <c r="H1576" s="52"/>
      <c r="I1576" s="54"/>
      <c r="J1576" s="54"/>
      <c r="K1576" s="49"/>
      <c r="L1576" s="49"/>
      <c r="M1576" s="49"/>
      <c r="N1576" s="49"/>
      <c r="O1576" s="54"/>
      <c r="P1576" s="54"/>
      <c r="Q1576" s="54"/>
      <c r="R1576" s="54"/>
    </row>
    <row r="1577" spans="1:18">
      <c r="A1577" s="49" t="s">
        <v>424</v>
      </c>
      <c r="B1577" s="54"/>
      <c r="C1577" s="49"/>
      <c r="D1577" s="54"/>
      <c r="E1577" s="51"/>
      <c r="F1577" s="52"/>
      <c r="G1577" s="52"/>
      <c r="H1577" s="52"/>
      <c r="I1577" s="54"/>
      <c r="J1577" s="54"/>
      <c r="K1577" s="49"/>
      <c r="L1577" s="49"/>
      <c r="M1577" s="49"/>
      <c r="N1577" s="49"/>
      <c r="O1577" s="54"/>
      <c r="P1577" s="54"/>
      <c r="Q1577" s="54"/>
      <c r="R1577" s="54"/>
    </row>
    <row r="1578" spans="1:18">
      <c r="A1578" s="49"/>
      <c r="B1578" s="54"/>
      <c r="C1578" s="49"/>
      <c r="D1578" s="54"/>
      <c r="E1578" s="51"/>
      <c r="F1578" s="52"/>
      <c r="G1578" s="52"/>
      <c r="H1578" s="52"/>
      <c r="I1578" s="54"/>
      <c r="J1578" s="54"/>
      <c r="K1578" s="49"/>
      <c r="L1578" s="49"/>
      <c r="M1578" s="49"/>
      <c r="N1578" s="49"/>
      <c r="O1578" s="54"/>
      <c r="P1578" s="54"/>
      <c r="Q1578" s="54"/>
      <c r="R1578" s="54"/>
    </row>
    <row r="1579" spans="1:18">
      <c r="A1579" s="49" t="s">
        <v>425</v>
      </c>
      <c r="B1579" s="54"/>
      <c r="C1579" s="49"/>
      <c r="D1579" s="54"/>
      <c r="E1579" s="51"/>
      <c r="F1579" s="52"/>
      <c r="G1579" s="52"/>
      <c r="H1579" s="52"/>
      <c r="I1579" s="54"/>
      <c r="J1579" s="54"/>
      <c r="K1579" s="49"/>
      <c r="L1579" s="49"/>
      <c r="M1579" s="49"/>
      <c r="N1579" s="49"/>
      <c r="O1579" s="54"/>
      <c r="P1579" s="54"/>
      <c r="Q1579" s="54"/>
      <c r="R1579" s="54"/>
    </row>
    <row r="1580" spans="1:18">
      <c r="A1580" s="49" t="s">
        <v>984</v>
      </c>
      <c r="B1580" s="54"/>
      <c r="C1580" s="54"/>
      <c r="D1580" s="54"/>
      <c r="E1580" s="56" t="s">
        <v>427</v>
      </c>
      <c r="F1580" s="52"/>
      <c r="G1580" s="52"/>
      <c r="H1580" s="52"/>
      <c r="I1580" s="54"/>
      <c r="J1580" s="49" t="s">
        <v>428</v>
      </c>
      <c r="K1580" s="49"/>
      <c r="L1580" s="49"/>
      <c r="M1580" s="49"/>
      <c r="N1580" s="49"/>
      <c r="O1580" s="54"/>
      <c r="P1580" s="54"/>
      <c r="Q1580" s="54"/>
      <c r="R1580" s="54"/>
    </row>
    <row r="1581" spans="1:18">
      <c r="A1581" s="49" t="s">
        <v>429</v>
      </c>
      <c r="B1581" s="54"/>
      <c r="C1581" s="54"/>
      <c r="D1581" s="54"/>
      <c r="E1581" s="56" t="s">
        <v>430</v>
      </c>
      <c r="F1581" s="52"/>
      <c r="G1581" s="52"/>
      <c r="H1581" s="52"/>
      <c r="I1581" s="54"/>
      <c r="J1581" s="49" t="s">
        <v>1113</v>
      </c>
      <c r="K1581" s="49"/>
      <c r="L1581" s="49"/>
      <c r="M1581" s="49"/>
      <c r="N1581" s="49"/>
      <c r="O1581" s="54"/>
      <c r="P1581" s="54"/>
      <c r="Q1581" s="54"/>
      <c r="R1581" s="54"/>
    </row>
    <row r="1582" spans="1:18">
      <c r="A1582" s="49" t="s">
        <v>432</v>
      </c>
      <c r="B1582" s="54"/>
      <c r="C1582" s="49"/>
      <c r="D1582" s="54"/>
      <c r="E1582" s="56" t="s">
        <v>433</v>
      </c>
      <c r="F1582" s="52"/>
      <c r="G1582" s="52"/>
      <c r="H1582" s="52"/>
      <c r="I1582" s="54"/>
      <c r="J1582" s="49" t="s">
        <v>434</v>
      </c>
      <c r="K1582" s="49"/>
      <c r="L1582" s="49"/>
      <c r="M1582" s="49"/>
      <c r="N1582" s="49"/>
      <c r="O1582" s="54"/>
      <c r="P1582" s="54"/>
      <c r="Q1582" s="54"/>
      <c r="R1582" s="54"/>
    </row>
    <row r="1583" spans="1:18">
      <c r="A1583" s="49"/>
      <c r="B1583" s="54"/>
      <c r="C1583" s="49"/>
      <c r="D1583" s="54"/>
      <c r="E1583" s="51"/>
      <c r="F1583" s="52"/>
      <c r="G1583" s="52"/>
      <c r="H1583" s="52"/>
      <c r="I1583" s="54"/>
      <c r="J1583" s="54"/>
      <c r="K1583" s="49"/>
      <c r="L1583" s="49"/>
      <c r="M1583" s="49"/>
      <c r="N1583" s="49"/>
      <c r="O1583" s="54"/>
      <c r="P1583" s="54"/>
      <c r="Q1583" s="54"/>
      <c r="R1583" s="54"/>
    </row>
    <row r="1584" spans="1:18">
      <c r="A1584" s="49" t="s">
        <v>171</v>
      </c>
      <c r="B1584" s="49" t="s">
        <v>172</v>
      </c>
      <c r="C1584" s="49" t="s">
        <v>173</v>
      </c>
      <c r="D1584" s="49" t="s">
        <v>174</v>
      </c>
      <c r="E1584" s="56" t="s">
        <v>175</v>
      </c>
      <c r="F1584" s="55" t="s">
        <v>176</v>
      </c>
      <c r="G1584" s="55" t="s">
        <v>177</v>
      </c>
      <c r="H1584" s="55" t="s">
        <v>178</v>
      </c>
      <c r="I1584" s="49" t="s">
        <v>179</v>
      </c>
      <c r="J1584" s="49" t="s">
        <v>180</v>
      </c>
      <c r="K1584" s="49" t="s">
        <v>106</v>
      </c>
      <c r="L1584" s="49" t="s">
        <v>181</v>
      </c>
      <c r="M1584" s="49" t="s">
        <v>182</v>
      </c>
      <c r="N1584" s="49" t="s">
        <v>119</v>
      </c>
      <c r="O1584" s="49" t="s">
        <v>183</v>
      </c>
      <c r="P1584" s="49" t="s">
        <v>184</v>
      </c>
      <c r="Q1584" s="49" t="s">
        <v>185</v>
      </c>
      <c r="R1584" s="49" t="s">
        <v>186</v>
      </c>
    </row>
    <row r="1585" spans="1:18">
      <c r="A1585" s="49">
        <v>1</v>
      </c>
      <c r="B1585" s="49" t="s">
        <v>1114</v>
      </c>
      <c r="C1585" s="49" t="s">
        <v>1115</v>
      </c>
      <c r="D1585" s="54" t="s">
        <v>1116</v>
      </c>
      <c r="E1585" s="51" t="s">
        <v>241</v>
      </c>
      <c r="F1585" s="55" t="s">
        <v>1117</v>
      </c>
      <c r="G1585" s="52" t="s">
        <v>1118</v>
      </c>
      <c r="H1585" s="52" t="s">
        <v>858</v>
      </c>
      <c r="I1585" s="54" t="s">
        <v>300</v>
      </c>
      <c r="J1585" s="54" t="s">
        <v>753</v>
      </c>
      <c r="K1585" s="49" t="s">
        <v>276</v>
      </c>
      <c r="L1585" s="49" t="s">
        <v>197</v>
      </c>
      <c r="M1585" s="49" t="s">
        <v>197</v>
      </c>
      <c r="N1585" s="49" t="s">
        <v>1119</v>
      </c>
      <c r="O1585" s="49" t="s">
        <v>1120</v>
      </c>
      <c r="P1585" s="54" t="s">
        <v>200</v>
      </c>
      <c r="Q1585" s="49" t="s">
        <v>201</v>
      </c>
      <c r="R1585" s="49" t="s">
        <v>217</v>
      </c>
    </row>
    <row r="1586" spans="1:18">
      <c r="A1586" s="49">
        <v>2</v>
      </c>
      <c r="B1586" s="49" t="s">
        <v>1114</v>
      </c>
      <c r="C1586" s="49" t="s">
        <v>1121</v>
      </c>
      <c r="D1586" s="54" t="s">
        <v>1122</v>
      </c>
      <c r="E1586" s="51" t="s">
        <v>262</v>
      </c>
      <c r="F1586" s="55" t="s">
        <v>1123</v>
      </c>
      <c r="G1586" s="52" t="s">
        <v>1124</v>
      </c>
      <c r="H1586" s="52" t="s">
        <v>858</v>
      </c>
      <c r="I1586" s="54" t="s">
        <v>331</v>
      </c>
      <c r="J1586" s="54" t="s">
        <v>910</v>
      </c>
      <c r="K1586" s="49" t="s">
        <v>194</v>
      </c>
      <c r="L1586" s="49" t="s">
        <v>214</v>
      </c>
      <c r="M1586" s="49" t="s">
        <v>197</v>
      </c>
      <c r="N1586" s="49" t="s">
        <v>1091</v>
      </c>
      <c r="O1586" s="49" t="s">
        <v>1125</v>
      </c>
      <c r="P1586" s="54" t="s">
        <v>200</v>
      </c>
      <c r="Q1586" s="49" t="s">
        <v>228</v>
      </c>
      <c r="R1586" s="54" t="s">
        <v>200</v>
      </c>
    </row>
    <row r="1587" spans="1:18">
      <c r="A1587" s="49">
        <v>3</v>
      </c>
      <c r="B1587" s="49" t="s">
        <v>1114</v>
      </c>
      <c r="C1587" s="49" t="s">
        <v>1115</v>
      </c>
      <c r="D1587" s="54" t="s">
        <v>1116</v>
      </c>
      <c r="E1587" s="51" t="s">
        <v>241</v>
      </c>
      <c r="F1587" s="55" t="s">
        <v>1117</v>
      </c>
      <c r="G1587" s="52" t="s">
        <v>1118</v>
      </c>
      <c r="H1587" s="52" t="s">
        <v>858</v>
      </c>
      <c r="I1587" s="54" t="s">
        <v>270</v>
      </c>
      <c r="J1587" s="54" t="s">
        <v>277</v>
      </c>
      <c r="K1587" s="54" t="s">
        <v>295</v>
      </c>
      <c r="L1587" s="49" t="s">
        <v>197</v>
      </c>
      <c r="M1587" s="49" t="s">
        <v>197</v>
      </c>
      <c r="N1587" s="49" t="s">
        <v>1119</v>
      </c>
      <c r="O1587" s="49" t="s">
        <v>1120</v>
      </c>
      <c r="P1587" s="54" t="s">
        <v>200</v>
      </c>
      <c r="Q1587" s="49" t="s">
        <v>201</v>
      </c>
      <c r="R1587" s="49" t="s">
        <v>217</v>
      </c>
    </row>
    <row r="1588" spans="1:18">
      <c r="A1588" s="49">
        <v>4</v>
      </c>
      <c r="B1588" s="49" t="s">
        <v>1114</v>
      </c>
      <c r="C1588" s="49" t="s">
        <v>1126</v>
      </c>
      <c r="D1588" s="54" t="s">
        <v>1127</v>
      </c>
      <c r="E1588" s="51" t="s">
        <v>303</v>
      </c>
      <c r="F1588" s="52" t="s">
        <v>1128</v>
      </c>
      <c r="G1588" s="52" t="s">
        <v>1129</v>
      </c>
      <c r="H1588" s="52" t="s">
        <v>992</v>
      </c>
      <c r="I1588" s="54" t="s">
        <v>223</v>
      </c>
      <c r="J1588" s="54" t="s">
        <v>587</v>
      </c>
      <c r="K1588" s="49" t="s">
        <v>315</v>
      </c>
      <c r="L1588" s="49" t="s">
        <v>197</v>
      </c>
      <c r="M1588" s="49" t="s">
        <v>197</v>
      </c>
      <c r="N1588" s="49" t="s">
        <v>1130</v>
      </c>
      <c r="O1588" s="49" t="s">
        <v>1131</v>
      </c>
      <c r="P1588" s="54" t="s">
        <v>200</v>
      </c>
      <c r="Q1588" s="49" t="s">
        <v>201</v>
      </c>
      <c r="R1588" s="49" t="s">
        <v>217</v>
      </c>
    </row>
    <row r="1589" spans="1:18">
      <c r="A1589" s="49">
        <v>5</v>
      </c>
      <c r="B1589" s="49" t="s">
        <v>1114</v>
      </c>
      <c r="C1589" s="49" t="s">
        <v>1132</v>
      </c>
      <c r="D1589" s="54" t="s">
        <v>1133</v>
      </c>
      <c r="E1589" s="51" t="s">
        <v>231</v>
      </c>
      <c r="F1589" s="55" t="s">
        <v>1134</v>
      </c>
      <c r="G1589" s="52" t="s">
        <v>1135</v>
      </c>
      <c r="H1589" s="52" t="s">
        <v>992</v>
      </c>
      <c r="I1589" s="54" t="s">
        <v>249</v>
      </c>
      <c r="J1589" s="54" t="s">
        <v>641</v>
      </c>
      <c r="K1589" s="49" t="s">
        <v>194</v>
      </c>
      <c r="L1589" s="49" t="s">
        <v>197</v>
      </c>
      <c r="M1589" s="49" t="s">
        <v>197</v>
      </c>
      <c r="N1589" s="49" t="s">
        <v>1119</v>
      </c>
      <c r="O1589" s="49" t="s">
        <v>1136</v>
      </c>
      <c r="P1589" s="54" t="s">
        <v>200</v>
      </c>
      <c r="Q1589" s="49" t="s">
        <v>201</v>
      </c>
      <c r="R1589" s="49" t="s">
        <v>1137</v>
      </c>
    </row>
    <row r="1590" spans="1:18">
      <c r="A1590" s="49">
        <v>6</v>
      </c>
      <c r="B1590" s="49" t="s">
        <v>1114</v>
      </c>
      <c r="C1590" s="49" t="s">
        <v>252</v>
      </c>
      <c r="D1590" s="54" t="s">
        <v>1138</v>
      </c>
      <c r="E1590" s="51" t="s">
        <v>231</v>
      </c>
      <c r="F1590" s="55" t="s">
        <v>1139</v>
      </c>
      <c r="G1590" s="52" t="s">
        <v>1140</v>
      </c>
      <c r="H1590" s="52" t="s">
        <v>992</v>
      </c>
      <c r="I1590" s="54" t="s">
        <v>380</v>
      </c>
      <c r="J1590" s="54" t="s">
        <v>287</v>
      </c>
      <c r="K1590" s="49" t="s">
        <v>255</v>
      </c>
      <c r="L1590" s="49" t="s">
        <v>197</v>
      </c>
      <c r="M1590" s="49" t="s">
        <v>197</v>
      </c>
      <c r="N1590" s="49" t="s">
        <v>1141</v>
      </c>
      <c r="O1590" s="49" t="s">
        <v>1142</v>
      </c>
      <c r="P1590" s="54" t="s">
        <v>200</v>
      </c>
      <c r="Q1590" s="49" t="s">
        <v>201</v>
      </c>
      <c r="R1590" s="49" t="s">
        <v>217</v>
      </c>
    </row>
    <row r="1591" spans="1:18">
      <c r="A1591" s="49">
        <v>7</v>
      </c>
      <c r="B1591" s="49" t="s">
        <v>1114</v>
      </c>
      <c r="C1591" s="49" t="s">
        <v>1143</v>
      </c>
      <c r="D1591" s="54" t="s">
        <v>1144</v>
      </c>
      <c r="E1591" s="51" t="s">
        <v>231</v>
      </c>
      <c r="F1591" s="55" t="s">
        <v>1145</v>
      </c>
      <c r="G1591" s="52" t="s">
        <v>1146</v>
      </c>
      <c r="H1591" s="52" t="s">
        <v>992</v>
      </c>
      <c r="I1591" s="54" t="s">
        <v>260</v>
      </c>
      <c r="J1591" s="54" t="s">
        <v>349</v>
      </c>
      <c r="K1591" s="49" t="s">
        <v>255</v>
      </c>
      <c r="L1591" s="49" t="s">
        <v>214</v>
      </c>
      <c r="M1591" s="49" t="s">
        <v>197</v>
      </c>
      <c r="N1591" s="49" t="s">
        <v>1147</v>
      </c>
      <c r="O1591" s="49" t="s">
        <v>1148</v>
      </c>
      <c r="P1591" s="54" t="s">
        <v>200</v>
      </c>
      <c r="Q1591" s="49" t="s">
        <v>201</v>
      </c>
      <c r="R1591" s="49" t="s">
        <v>217</v>
      </c>
    </row>
    <row r="1592" spans="1:18">
      <c r="A1592" s="49">
        <v>8</v>
      </c>
      <c r="B1592" s="49" t="s">
        <v>1114</v>
      </c>
      <c r="C1592" s="49" t="s">
        <v>1149</v>
      </c>
      <c r="D1592" s="54" t="s">
        <v>1150</v>
      </c>
      <c r="E1592" s="51" t="s">
        <v>231</v>
      </c>
      <c r="F1592" s="55" t="s">
        <v>1151</v>
      </c>
      <c r="G1592" s="52" t="s">
        <v>1152</v>
      </c>
      <c r="H1592" s="52" t="s">
        <v>992</v>
      </c>
      <c r="I1592" s="54" t="s">
        <v>354</v>
      </c>
      <c r="J1592" s="54" t="s">
        <v>641</v>
      </c>
      <c r="K1592" s="54" t="s">
        <v>245</v>
      </c>
      <c r="L1592" s="49" t="s">
        <v>214</v>
      </c>
      <c r="M1592" s="49" t="s">
        <v>197</v>
      </c>
      <c r="N1592" s="49" t="s">
        <v>456</v>
      </c>
      <c r="O1592" s="54" t="s">
        <v>710</v>
      </c>
      <c r="P1592" s="54" t="s">
        <v>200</v>
      </c>
      <c r="Q1592" s="49" t="s">
        <v>228</v>
      </c>
      <c r="R1592" s="54" t="s">
        <v>200</v>
      </c>
    </row>
    <row r="1593" spans="1:18">
      <c r="A1593" s="49">
        <v>9</v>
      </c>
      <c r="B1593" s="49" t="s">
        <v>1114</v>
      </c>
      <c r="C1593" s="49" t="s">
        <v>1153</v>
      </c>
      <c r="D1593" s="54" t="s">
        <v>1154</v>
      </c>
      <c r="E1593" s="51" t="s">
        <v>262</v>
      </c>
      <c r="F1593" s="52" t="s">
        <v>1155</v>
      </c>
      <c r="G1593" s="52" t="s">
        <v>1156</v>
      </c>
      <c r="H1593" s="52" t="s">
        <v>992</v>
      </c>
      <c r="I1593" s="54" t="s">
        <v>544</v>
      </c>
      <c r="J1593" s="54" t="s">
        <v>587</v>
      </c>
      <c r="K1593" s="49" t="s">
        <v>257</v>
      </c>
      <c r="L1593" s="49" t="s">
        <v>214</v>
      </c>
      <c r="M1593" s="49" t="s">
        <v>197</v>
      </c>
      <c r="N1593" s="49" t="s">
        <v>308</v>
      </c>
      <c r="O1593" s="49" t="s">
        <v>1157</v>
      </c>
      <c r="P1593" s="54" t="s">
        <v>200</v>
      </c>
      <c r="Q1593" s="49" t="s">
        <v>228</v>
      </c>
      <c r="R1593" s="54" t="s">
        <v>200</v>
      </c>
    </row>
    <row r="1594" spans="1:18">
      <c r="A1594" s="49">
        <v>10</v>
      </c>
      <c r="B1594" s="49" t="s">
        <v>1114</v>
      </c>
      <c r="C1594" s="54" t="s">
        <v>1158</v>
      </c>
      <c r="D1594" s="54" t="s">
        <v>1138</v>
      </c>
      <c r="E1594" s="51" t="s">
        <v>280</v>
      </c>
      <c r="F1594" s="55" t="s">
        <v>1159</v>
      </c>
      <c r="G1594" s="52" t="s">
        <v>1160</v>
      </c>
      <c r="H1594" s="52" t="s">
        <v>992</v>
      </c>
      <c r="I1594" s="54" t="s">
        <v>289</v>
      </c>
      <c r="J1594" s="54" t="s">
        <v>763</v>
      </c>
      <c r="K1594" s="49" t="s">
        <v>276</v>
      </c>
      <c r="L1594" s="49" t="s">
        <v>197</v>
      </c>
      <c r="M1594" s="49" t="s">
        <v>214</v>
      </c>
      <c r="N1594" s="49" t="s">
        <v>246</v>
      </c>
      <c r="O1594" s="49" t="s">
        <v>1161</v>
      </c>
      <c r="P1594" s="54" t="s">
        <v>200</v>
      </c>
      <c r="Q1594" s="49" t="s">
        <v>201</v>
      </c>
      <c r="R1594" s="49" t="s">
        <v>217</v>
      </c>
    </row>
    <row r="1595" spans="1:18">
      <c r="A1595" s="49">
        <v>11</v>
      </c>
      <c r="B1595" s="49" t="s">
        <v>1114</v>
      </c>
      <c r="C1595" s="49" t="s">
        <v>1162</v>
      </c>
      <c r="D1595" s="54" t="s">
        <v>1133</v>
      </c>
      <c r="E1595" s="51" t="s">
        <v>208</v>
      </c>
      <c r="F1595" s="55" t="s">
        <v>1163</v>
      </c>
      <c r="G1595" s="52" t="s">
        <v>1164</v>
      </c>
      <c r="H1595" s="52" t="s">
        <v>992</v>
      </c>
      <c r="I1595" s="54" t="s">
        <v>298</v>
      </c>
      <c r="J1595" s="54" t="s">
        <v>1165</v>
      </c>
      <c r="K1595" s="49" t="s">
        <v>260</v>
      </c>
      <c r="L1595" s="49" t="s">
        <v>197</v>
      </c>
      <c r="M1595" s="49" t="s">
        <v>214</v>
      </c>
      <c r="N1595" s="49" t="s">
        <v>1147</v>
      </c>
      <c r="O1595" s="49" t="s">
        <v>1166</v>
      </c>
      <c r="P1595" s="54" t="s">
        <v>200</v>
      </c>
      <c r="Q1595" s="49" t="s">
        <v>228</v>
      </c>
      <c r="R1595" s="54" t="s">
        <v>200</v>
      </c>
    </row>
    <row r="1596" spans="1:18">
      <c r="A1596" s="49">
        <v>12</v>
      </c>
      <c r="B1596" s="49" t="s">
        <v>1114</v>
      </c>
      <c r="C1596" s="49" t="s">
        <v>1158</v>
      </c>
      <c r="D1596" s="54" t="s">
        <v>1138</v>
      </c>
      <c r="E1596" s="51" t="s">
        <v>280</v>
      </c>
      <c r="F1596" s="55" t="s">
        <v>1159</v>
      </c>
      <c r="G1596" s="52" t="s">
        <v>1160</v>
      </c>
      <c r="H1596" s="52" t="s">
        <v>995</v>
      </c>
      <c r="I1596" s="54" t="s">
        <v>357</v>
      </c>
      <c r="J1596" s="54" t="s">
        <v>766</v>
      </c>
      <c r="K1596" s="49" t="s">
        <v>194</v>
      </c>
      <c r="L1596" s="49" t="s">
        <v>197</v>
      </c>
      <c r="M1596" s="49" t="s">
        <v>197</v>
      </c>
      <c r="N1596" s="49" t="s">
        <v>246</v>
      </c>
      <c r="O1596" s="49" t="s">
        <v>1161</v>
      </c>
      <c r="P1596" s="54" t="s">
        <v>200</v>
      </c>
      <c r="Q1596" s="49" t="s">
        <v>201</v>
      </c>
      <c r="R1596" s="49" t="s">
        <v>217</v>
      </c>
    </row>
    <row r="1597" spans="1:18">
      <c r="A1597" s="49">
        <v>13</v>
      </c>
      <c r="B1597" s="49" t="s">
        <v>1114</v>
      </c>
      <c r="C1597" s="49" t="s">
        <v>1126</v>
      </c>
      <c r="D1597" s="54" t="s">
        <v>1127</v>
      </c>
      <c r="E1597" s="51" t="s">
        <v>303</v>
      </c>
      <c r="F1597" s="52" t="s">
        <v>1128</v>
      </c>
      <c r="G1597" s="52" t="s">
        <v>1129</v>
      </c>
      <c r="H1597" s="52" t="s">
        <v>995</v>
      </c>
      <c r="I1597" s="54" t="s">
        <v>223</v>
      </c>
      <c r="J1597" s="54" t="s">
        <v>895</v>
      </c>
      <c r="K1597" s="49" t="s">
        <v>300</v>
      </c>
      <c r="L1597" s="49" t="s">
        <v>197</v>
      </c>
      <c r="M1597" s="49" t="s">
        <v>197</v>
      </c>
      <c r="N1597" s="49" t="s">
        <v>1130</v>
      </c>
      <c r="O1597" s="49" t="s">
        <v>1131</v>
      </c>
      <c r="P1597" s="54" t="s">
        <v>200</v>
      </c>
      <c r="Q1597" s="49" t="s">
        <v>201</v>
      </c>
      <c r="R1597" s="49" t="s">
        <v>217</v>
      </c>
    </row>
    <row r="1598" spans="1:18">
      <c r="A1598" s="49">
        <v>14</v>
      </c>
      <c r="B1598" s="49" t="s">
        <v>1114</v>
      </c>
      <c r="C1598" s="49" t="s">
        <v>1143</v>
      </c>
      <c r="D1598" s="54" t="s">
        <v>1144</v>
      </c>
      <c r="E1598" s="51" t="s">
        <v>231</v>
      </c>
      <c r="F1598" s="55" t="s">
        <v>1145</v>
      </c>
      <c r="G1598" s="52" t="s">
        <v>1167</v>
      </c>
      <c r="H1598" s="52" t="s">
        <v>995</v>
      </c>
      <c r="I1598" s="54" t="s">
        <v>383</v>
      </c>
      <c r="J1598" s="54" t="s">
        <v>472</v>
      </c>
      <c r="K1598" s="54" t="s">
        <v>260</v>
      </c>
      <c r="L1598" s="49" t="s">
        <v>197</v>
      </c>
      <c r="M1598" s="49" t="s">
        <v>197</v>
      </c>
      <c r="N1598" s="49" t="s">
        <v>1147</v>
      </c>
      <c r="O1598" s="49" t="s">
        <v>1148</v>
      </c>
      <c r="P1598" s="54" t="s">
        <v>200</v>
      </c>
      <c r="Q1598" s="49" t="s">
        <v>201</v>
      </c>
      <c r="R1598" s="49" t="s">
        <v>217</v>
      </c>
    </row>
    <row r="1599" spans="1:18">
      <c r="A1599" s="49">
        <v>15</v>
      </c>
      <c r="B1599" s="49" t="s">
        <v>1114</v>
      </c>
      <c r="C1599" s="49" t="s">
        <v>1168</v>
      </c>
      <c r="D1599" s="54" t="s">
        <v>1150</v>
      </c>
      <c r="E1599" s="51" t="s">
        <v>190</v>
      </c>
      <c r="F1599" s="55" t="s">
        <v>1169</v>
      </c>
      <c r="G1599" s="52" t="s">
        <v>1170</v>
      </c>
      <c r="H1599" s="52" t="s">
        <v>995</v>
      </c>
      <c r="I1599" s="54" t="s">
        <v>258</v>
      </c>
      <c r="J1599" s="54" t="s">
        <v>927</v>
      </c>
      <c r="K1599" s="54" t="s">
        <v>260</v>
      </c>
      <c r="L1599" s="49" t="s">
        <v>214</v>
      </c>
      <c r="M1599" s="49" t="s">
        <v>214</v>
      </c>
      <c r="N1599" s="49" t="s">
        <v>463</v>
      </c>
      <c r="O1599" s="49" t="s">
        <v>1171</v>
      </c>
      <c r="P1599" s="54" t="s">
        <v>200</v>
      </c>
      <c r="Q1599" s="49" t="s">
        <v>228</v>
      </c>
      <c r="R1599" s="54" t="s">
        <v>200</v>
      </c>
    </row>
    <row r="1600" spans="1:18">
      <c r="A1600" s="49">
        <v>16</v>
      </c>
      <c r="B1600" s="49" t="s">
        <v>1114</v>
      </c>
      <c r="C1600" s="49" t="s">
        <v>1149</v>
      </c>
      <c r="D1600" s="54" t="s">
        <v>1150</v>
      </c>
      <c r="E1600" s="51" t="s">
        <v>231</v>
      </c>
      <c r="F1600" s="55" t="s">
        <v>1151</v>
      </c>
      <c r="G1600" s="52" t="s">
        <v>1152</v>
      </c>
      <c r="H1600" s="52" t="s">
        <v>995</v>
      </c>
      <c r="I1600" s="54" t="s">
        <v>276</v>
      </c>
      <c r="J1600" s="54" t="s">
        <v>587</v>
      </c>
      <c r="K1600" s="49" t="s">
        <v>260</v>
      </c>
      <c r="L1600" s="49" t="s">
        <v>197</v>
      </c>
      <c r="M1600" s="49" t="s">
        <v>197</v>
      </c>
      <c r="N1600" s="49" t="s">
        <v>456</v>
      </c>
      <c r="O1600" s="54" t="s">
        <v>710</v>
      </c>
      <c r="P1600" s="54" t="s">
        <v>200</v>
      </c>
      <c r="Q1600" s="49" t="s">
        <v>201</v>
      </c>
      <c r="R1600" s="49" t="s">
        <v>217</v>
      </c>
    </row>
    <row r="1601" spans="1:18">
      <c r="A1601" s="49">
        <v>17</v>
      </c>
      <c r="B1601" s="49" t="s">
        <v>1114</v>
      </c>
      <c r="C1601" s="49" t="s">
        <v>1172</v>
      </c>
      <c r="D1601" s="54" t="s">
        <v>1173</v>
      </c>
      <c r="E1601" s="51" t="s">
        <v>262</v>
      </c>
      <c r="F1601" s="55" t="s">
        <v>1174</v>
      </c>
      <c r="G1601" s="52" t="s">
        <v>1175</v>
      </c>
      <c r="H1601" s="52" t="s">
        <v>995</v>
      </c>
      <c r="I1601" s="54" t="s">
        <v>194</v>
      </c>
      <c r="J1601" s="54" t="s">
        <v>1176</v>
      </c>
      <c r="K1601" s="49" t="s">
        <v>276</v>
      </c>
      <c r="L1601" s="49" t="s">
        <v>197</v>
      </c>
      <c r="M1601" s="49" t="s">
        <v>197</v>
      </c>
      <c r="N1601" s="49" t="s">
        <v>1119</v>
      </c>
      <c r="O1601" s="54" t="s">
        <v>710</v>
      </c>
      <c r="P1601" s="54" t="s">
        <v>200</v>
      </c>
      <c r="Q1601" s="49" t="s">
        <v>201</v>
      </c>
      <c r="R1601" s="49" t="s">
        <v>217</v>
      </c>
    </row>
    <row r="1602" spans="1:18">
      <c r="A1602" s="49">
        <v>18</v>
      </c>
      <c r="B1602" s="49" t="s">
        <v>1114</v>
      </c>
      <c r="C1602" s="49" t="s">
        <v>1177</v>
      </c>
      <c r="D1602" s="54" t="s">
        <v>1178</v>
      </c>
      <c r="E1602" s="51" t="s">
        <v>208</v>
      </c>
      <c r="F1602" s="55" t="s">
        <v>1179</v>
      </c>
      <c r="G1602" s="52" t="s">
        <v>1180</v>
      </c>
      <c r="H1602" s="52" t="s">
        <v>995</v>
      </c>
      <c r="I1602" s="54" t="s">
        <v>353</v>
      </c>
      <c r="J1602" s="54" t="s">
        <v>895</v>
      </c>
      <c r="K1602" s="49" t="s">
        <v>227</v>
      </c>
      <c r="L1602" s="49" t="s">
        <v>197</v>
      </c>
      <c r="M1602" s="49" t="s">
        <v>197</v>
      </c>
      <c r="N1602" s="49" t="s">
        <v>246</v>
      </c>
      <c r="O1602" s="49" t="s">
        <v>1181</v>
      </c>
      <c r="P1602" s="54" t="s">
        <v>200</v>
      </c>
      <c r="Q1602" s="49" t="s">
        <v>201</v>
      </c>
      <c r="R1602" s="49" t="s">
        <v>217</v>
      </c>
    </row>
    <row r="1603" spans="1:18">
      <c r="A1603" s="49">
        <v>19</v>
      </c>
      <c r="B1603" s="49" t="s">
        <v>1114</v>
      </c>
      <c r="C1603" s="49" t="s">
        <v>1162</v>
      </c>
      <c r="D1603" s="54" t="s">
        <v>1133</v>
      </c>
      <c r="E1603" s="51" t="s">
        <v>208</v>
      </c>
      <c r="F1603" s="55" t="s">
        <v>1163</v>
      </c>
      <c r="G1603" s="52" t="s">
        <v>1164</v>
      </c>
      <c r="H1603" s="52" t="s">
        <v>995</v>
      </c>
      <c r="I1603" s="54" t="s">
        <v>289</v>
      </c>
      <c r="J1603" s="54" t="s">
        <v>1182</v>
      </c>
      <c r="K1603" s="49" t="s">
        <v>213</v>
      </c>
      <c r="L1603" s="49" t="s">
        <v>214</v>
      </c>
      <c r="M1603" s="49" t="s">
        <v>197</v>
      </c>
      <c r="N1603" s="49" t="s">
        <v>1147</v>
      </c>
      <c r="O1603" s="49" t="s">
        <v>1166</v>
      </c>
      <c r="P1603" s="54" t="s">
        <v>200</v>
      </c>
      <c r="Q1603" s="49" t="s">
        <v>228</v>
      </c>
      <c r="R1603" s="54" t="s">
        <v>200</v>
      </c>
    </row>
    <row r="1604" spans="1:18">
      <c r="A1604" s="49">
        <v>20</v>
      </c>
      <c r="B1604" s="49" t="s">
        <v>1114</v>
      </c>
      <c r="C1604" s="49" t="s">
        <v>1183</v>
      </c>
      <c r="D1604" s="54" t="s">
        <v>1184</v>
      </c>
      <c r="E1604" s="51" t="s">
        <v>208</v>
      </c>
      <c r="F1604" s="55" t="s">
        <v>1185</v>
      </c>
      <c r="G1604" s="52" t="s">
        <v>1186</v>
      </c>
      <c r="H1604" s="52" t="s">
        <v>1004</v>
      </c>
      <c r="I1604" s="54" t="s">
        <v>255</v>
      </c>
      <c r="J1604" s="54" t="s">
        <v>533</v>
      </c>
      <c r="K1604" s="49" t="s">
        <v>300</v>
      </c>
      <c r="L1604" s="49" t="s">
        <v>200</v>
      </c>
      <c r="M1604" s="49" t="s">
        <v>200</v>
      </c>
      <c r="N1604" s="49" t="s">
        <v>363</v>
      </c>
      <c r="O1604" s="49" t="s">
        <v>1187</v>
      </c>
      <c r="P1604" s="54" t="s">
        <v>200</v>
      </c>
      <c r="Q1604" s="49" t="s">
        <v>228</v>
      </c>
      <c r="R1604" s="54" t="s">
        <v>200</v>
      </c>
    </row>
    <row r="1605" spans="1:18">
      <c r="A1605" s="49">
        <v>21</v>
      </c>
      <c r="B1605" s="49" t="s">
        <v>1114</v>
      </c>
      <c r="C1605" s="49" t="s">
        <v>1188</v>
      </c>
      <c r="D1605" s="54" t="s">
        <v>1189</v>
      </c>
      <c r="E1605" s="51" t="s">
        <v>262</v>
      </c>
      <c r="F1605" s="55" t="s">
        <v>1190</v>
      </c>
      <c r="G1605" s="52" t="s">
        <v>1191</v>
      </c>
      <c r="H1605" s="52" t="s">
        <v>1004</v>
      </c>
      <c r="I1605" s="54" t="s">
        <v>276</v>
      </c>
      <c r="J1605" s="54" t="s">
        <v>349</v>
      </c>
      <c r="K1605" s="54" t="s">
        <v>236</v>
      </c>
      <c r="L1605" s="49" t="s">
        <v>200</v>
      </c>
      <c r="M1605" s="49" t="s">
        <v>200</v>
      </c>
      <c r="N1605" s="49" t="s">
        <v>1119</v>
      </c>
      <c r="O1605" s="49" t="s">
        <v>1192</v>
      </c>
      <c r="P1605" s="54" t="s">
        <v>200</v>
      </c>
      <c r="Q1605" s="49" t="s">
        <v>228</v>
      </c>
      <c r="R1605" s="54" t="s">
        <v>200</v>
      </c>
    </row>
    <row r="1606" spans="1:18">
      <c r="A1606" s="49">
        <v>22</v>
      </c>
      <c r="B1606" s="49" t="s">
        <v>1114</v>
      </c>
      <c r="C1606" s="49" t="s">
        <v>1158</v>
      </c>
      <c r="D1606" s="54" t="s">
        <v>1138</v>
      </c>
      <c r="E1606" s="51" t="s">
        <v>280</v>
      </c>
      <c r="F1606" s="55" t="s">
        <v>1159</v>
      </c>
      <c r="G1606" s="52" t="s">
        <v>1160</v>
      </c>
      <c r="H1606" s="52" t="s">
        <v>1004</v>
      </c>
      <c r="I1606" s="54" t="s">
        <v>353</v>
      </c>
      <c r="J1606" s="54" t="s">
        <v>969</v>
      </c>
      <c r="K1606" s="49" t="s">
        <v>362</v>
      </c>
      <c r="L1606" s="49" t="s">
        <v>200</v>
      </c>
      <c r="M1606" s="49" t="s">
        <v>200</v>
      </c>
      <c r="N1606" s="49" t="s">
        <v>246</v>
      </c>
      <c r="O1606" s="49" t="s">
        <v>1161</v>
      </c>
      <c r="P1606" s="54" t="s">
        <v>200</v>
      </c>
      <c r="Q1606" s="49" t="s">
        <v>201</v>
      </c>
      <c r="R1606" s="49" t="s">
        <v>217</v>
      </c>
    </row>
    <row r="1607" spans="1:18">
      <c r="A1607" s="49">
        <v>23</v>
      </c>
      <c r="B1607" s="49" t="s">
        <v>1114</v>
      </c>
      <c r="C1607" s="49" t="s">
        <v>1126</v>
      </c>
      <c r="D1607" s="54" t="s">
        <v>1127</v>
      </c>
      <c r="E1607" s="51" t="s">
        <v>303</v>
      </c>
      <c r="F1607" s="52" t="s">
        <v>1128</v>
      </c>
      <c r="G1607" s="52" t="s">
        <v>1129</v>
      </c>
      <c r="H1607" s="52" t="s">
        <v>1004</v>
      </c>
      <c r="I1607" s="54" t="s">
        <v>331</v>
      </c>
      <c r="J1607" s="54" t="s">
        <v>753</v>
      </c>
      <c r="K1607" s="54" t="s">
        <v>300</v>
      </c>
      <c r="L1607" s="49" t="s">
        <v>200</v>
      </c>
      <c r="M1607" s="54" t="s">
        <v>200</v>
      </c>
      <c r="N1607" s="49" t="s">
        <v>1130</v>
      </c>
      <c r="O1607" s="49" t="s">
        <v>1131</v>
      </c>
      <c r="P1607" s="54" t="s">
        <v>200</v>
      </c>
      <c r="Q1607" s="49" t="s">
        <v>201</v>
      </c>
      <c r="R1607" s="49" t="s">
        <v>217</v>
      </c>
    </row>
    <row r="1608" spans="1:18">
      <c r="A1608" s="49">
        <v>24</v>
      </c>
      <c r="B1608" s="49" t="s">
        <v>1114</v>
      </c>
      <c r="C1608" s="49" t="s">
        <v>1177</v>
      </c>
      <c r="D1608" s="54" t="s">
        <v>1178</v>
      </c>
      <c r="E1608" s="51" t="s">
        <v>208</v>
      </c>
      <c r="F1608" s="55" t="s">
        <v>1179</v>
      </c>
      <c r="G1608" s="52" t="s">
        <v>1180</v>
      </c>
      <c r="H1608" s="52" t="s">
        <v>1004</v>
      </c>
      <c r="I1608" s="54" t="s">
        <v>267</v>
      </c>
      <c r="J1608" s="54" t="s">
        <v>680</v>
      </c>
      <c r="K1608" s="49" t="s">
        <v>315</v>
      </c>
      <c r="L1608" s="49" t="s">
        <v>200</v>
      </c>
      <c r="M1608" s="49" t="s">
        <v>200</v>
      </c>
      <c r="N1608" s="49" t="s">
        <v>246</v>
      </c>
      <c r="O1608" s="49" t="s">
        <v>1181</v>
      </c>
      <c r="P1608" s="54" t="s">
        <v>200</v>
      </c>
      <c r="Q1608" s="49" t="s">
        <v>201</v>
      </c>
      <c r="R1608" s="49" t="s">
        <v>217</v>
      </c>
    </row>
    <row r="1609" spans="1:18">
      <c r="A1609" s="49">
        <v>25</v>
      </c>
      <c r="B1609" s="49" t="s">
        <v>1114</v>
      </c>
      <c r="C1609" s="49" t="s">
        <v>1132</v>
      </c>
      <c r="D1609" s="54" t="s">
        <v>1133</v>
      </c>
      <c r="E1609" s="51" t="s">
        <v>231</v>
      </c>
      <c r="F1609" s="55" t="s">
        <v>1134</v>
      </c>
      <c r="G1609" s="52" t="s">
        <v>1135</v>
      </c>
      <c r="H1609" s="52" t="s">
        <v>1004</v>
      </c>
      <c r="I1609" s="54" t="s">
        <v>544</v>
      </c>
      <c r="J1609" s="54" t="s">
        <v>641</v>
      </c>
      <c r="K1609" s="49" t="s">
        <v>315</v>
      </c>
      <c r="L1609" s="49" t="s">
        <v>200</v>
      </c>
      <c r="M1609" s="49" t="s">
        <v>200</v>
      </c>
      <c r="N1609" s="49" t="s">
        <v>1119</v>
      </c>
      <c r="O1609" s="49" t="s">
        <v>1136</v>
      </c>
      <c r="P1609" s="54" t="s">
        <v>200</v>
      </c>
      <c r="Q1609" s="49" t="s">
        <v>201</v>
      </c>
      <c r="R1609" s="49" t="s">
        <v>217</v>
      </c>
    </row>
    <row r="1610" spans="1:18">
      <c r="A1610" s="49">
        <v>26</v>
      </c>
      <c r="B1610" s="49" t="s">
        <v>1114</v>
      </c>
      <c r="C1610" s="49" t="s">
        <v>1193</v>
      </c>
      <c r="D1610" s="54" t="s">
        <v>1194</v>
      </c>
      <c r="E1610" s="51" t="s">
        <v>262</v>
      </c>
      <c r="F1610" s="55" t="s">
        <v>1195</v>
      </c>
      <c r="G1610" s="52" t="s">
        <v>1196</v>
      </c>
      <c r="H1610" s="52" t="s">
        <v>1012</v>
      </c>
      <c r="I1610" s="54" t="s">
        <v>339</v>
      </c>
      <c r="J1610" s="54" t="s">
        <v>409</v>
      </c>
      <c r="K1610" s="54" t="s">
        <v>383</v>
      </c>
      <c r="L1610" s="49" t="s">
        <v>200</v>
      </c>
      <c r="M1610" s="49" t="s">
        <v>200</v>
      </c>
      <c r="N1610" s="49" t="s">
        <v>1091</v>
      </c>
      <c r="O1610" s="49" t="s">
        <v>1197</v>
      </c>
      <c r="P1610" s="54" t="s">
        <v>200</v>
      </c>
      <c r="Q1610" s="49" t="s">
        <v>228</v>
      </c>
      <c r="R1610" s="54" t="s">
        <v>200</v>
      </c>
    </row>
    <row r="1611" spans="1:18">
      <c r="A1611" s="49">
        <v>27</v>
      </c>
      <c r="B1611" s="49" t="s">
        <v>1114</v>
      </c>
      <c r="C1611" s="49" t="s">
        <v>1126</v>
      </c>
      <c r="D1611" s="54" t="s">
        <v>1127</v>
      </c>
      <c r="E1611" s="51" t="s">
        <v>303</v>
      </c>
      <c r="F1611" s="52" t="s">
        <v>1128</v>
      </c>
      <c r="G1611" s="52" t="s">
        <v>1129</v>
      </c>
      <c r="H1611" s="52" t="s">
        <v>1012</v>
      </c>
      <c r="I1611" s="54" t="s">
        <v>348</v>
      </c>
      <c r="J1611" s="54" t="s">
        <v>256</v>
      </c>
      <c r="K1611" s="49" t="s">
        <v>315</v>
      </c>
      <c r="L1611" s="49" t="s">
        <v>200</v>
      </c>
      <c r="M1611" s="49" t="s">
        <v>200</v>
      </c>
      <c r="N1611" s="49" t="s">
        <v>1130</v>
      </c>
      <c r="O1611" s="49" t="s">
        <v>1131</v>
      </c>
      <c r="P1611" s="54" t="s">
        <v>200</v>
      </c>
      <c r="Q1611" s="49" t="s">
        <v>201</v>
      </c>
      <c r="R1611" s="49" t="s">
        <v>217</v>
      </c>
    </row>
    <row r="1612" spans="1:18">
      <c r="A1612" s="49">
        <v>28</v>
      </c>
      <c r="B1612" s="49" t="s">
        <v>1114</v>
      </c>
      <c r="C1612" s="49" t="s">
        <v>1198</v>
      </c>
      <c r="D1612" s="54" t="s">
        <v>1199</v>
      </c>
      <c r="E1612" s="51" t="s">
        <v>262</v>
      </c>
      <c r="F1612" s="52" t="s">
        <v>1200</v>
      </c>
      <c r="G1612" s="52" t="s">
        <v>1201</v>
      </c>
      <c r="H1612" s="52" t="s">
        <v>1012</v>
      </c>
      <c r="I1612" s="54" t="s">
        <v>249</v>
      </c>
      <c r="J1612" s="54" t="s">
        <v>533</v>
      </c>
      <c r="K1612" s="49" t="s">
        <v>245</v>
      </c>
      <c r="L1612" s="49" t="s">
        <v>200</v>
      </c>
      <c r="M1612" s="49" t="s">
        <v>200</v>
      </c>
      <c r="N1612" s="49" t="s">
        <v>308</v>
      </c>
      <c r="O1612" s="49" t="s">
        <v>1202</v>
      </c>
      <c r="P1612" s="54" t="s">
        <v>200</v>
      </c>
      <c r="Q1612" s="49" t="s">
        <v>201</v>
      </c>
      <c r="R1612" s="49" t="s">
        <v>217</v>
      </c>
    </row>
    <row r="1613" spans="1:18">
      <c r="A1613" s="49">
        <v>29</v>
      </c>
      <c r="B1613" s="49" t="s">
        <v>1114</v>
      </c>
      <c r="C1613" s="49" t="s">
        <v>1158</v>
      </c>
      <c r="D1613" s="54" t="s">
        <v>1138</v>
      </c>
      <c r="E1613" s="51" t="s">
        <v>280</v>
      </c>
      <c r="F1613" s="55" t="s">
        <v>1159</v>
      </c>
      <c r="G1613" s="52" t="s">
        <v>1160</v>
      </c>
      <c r="H1613" s="52" t="s">
        <v>1012</v>
      </c>
      <c r="I1613" s="54" t="s">
        <v>367</v>
      </c>
      <c r="J1613" s="54" t="s">
        <v>1203</v>
      </c>
      <c r="K1613" s="54" t="s">
        <v>213</v>
      </c>
      <c r="L1613" s="49" t="s">
        <v>200</v>
      </c>
      <c r="M1613" s="49" t="s">
        <v>200</v>
      </c>
      <c r="N1613" s="49" t="s">
        <v>246</v>
      </c>
      <c r="O1613" s="49" t="s">
        <v>1161</v>
      </c>
      <c r="P1613" s="54" t="s">
        <v>200</v>
      </c>
      <c r="Q1613" s="49" t="s">
        <v>201</v>
      </c>
      <c r="R1613" s="49" t="s">
        <v>217</v>
      </c>
    </row>
    <row r="1614" spans="1:18">
      <c r="A1614" s="49">
        <v>30</v>
      </c>
      <c r="B1614" s="49" t="s">
        <v>1114</v>
      </c>
      <c r="C1614" s="49" t="s">
        <v>1177</v>
      </c>
      <c r="D1614" s="54" t="s">
        <v>1178</v>
      </c>
      <c r="E1614" s="51" t="s">
        <v>208</v>
      </c>
      <c r="F1614" s="55" t="s">
        <v>1179</v>
      </c>
      <c r="G1614" s="52" t="s">
        <v>1180</v>
      </c>
      <c r="H1614" s="52" t="s">
        <v>1012</v>
      </c>
      <c r="I1614" s="54" t="s">
        <v>194</v>
      </c>
      <c r="J1614" s="54" t="s">
        <v>259</v>
      </c>
      <c r="K1614" s="49" t="s">
        <v>227</v>
      </c>
      <c r="L1614" s="49" t="s">
        <v>200</v>
      </c>
      <c r="M1614" s="49" t="s">
        <v>200</v>
      </c>
      <c r="N1614" s="49" t="s">
        <v>246</v>
      </c>
      <c r="O1614" s="49" t="s">
        <v>1181</v>
      </c>
      <c r="P1614" s="54" t="s">
        <v>200</v>
      </c>
      <c r="Q1614" s="49" t="s">
        <v>201</v>
      </c>
      <c r="R1614" s="49" t="s">
        <v>217</v>
      </c>
    </row>
    <row r="1615" spans="1:18">
      <c r="A1615" s="49">
        <v>31</v>
      </c>
      <c r="B1615" s="49" t="s">
        <v>1114</v>
      </c>
      <c r="C1615" s="49" t="s">
        <v>1183</v>
      </c>
      <c r="D1615" s="54" t="s">
        <v>1184</v>
      </c>
      <c r="E1615" s="51" t="s">
        <v>208</v>
      </c>
      <c r="F1615" s="55" t="s">
        <v>1185</v>
      </c>
      <c r="G1615" s="52" t="s">
        <v>1204</v>
      </c>
      <c r="H1615" s="52" t="s">
        <v>1012</v>
      </c>
      <c r="I1615" s="54" t="s">
        <v>194</v>
      </c>
      <c r="J1615" s="54" t="s">
        <v>614</v>
      </c>
      <c r="K1615" s="49" t="s">
        <v>307</v>
      </c>
      <c r="L1615" s="49" t="s">
        <v>200</v>
      </c>
      <c r="M1615" s="49" t="s">
        <v>200</v>
      </c>
      <c r="N1615" s="49" t="s">
        <v>363</v>
      </c>
      <c r="O1615" s="49" t="s">
        <v>1187</v>
      </c>
      <c r="P1615" s="54" t="s">
        <v>200</v>
      </c>
      <c r="Q1615" s="49" t="s">
        <v>228</v>
      </c>
      <c r="R1615" s="54" t="s">
        <v>200</v>
      </c>
    </row>
    <row r="1616" spans="1:18">
      <c r="A1616" s="49">
        <v>32</v>
      </c>
      <c r="B1616" s="49" t="s">
        <v>1114</v>
      </c>
      <c r="C1616" s="49" t="s">
        <v>1149</v>
      </c>
      <c r="D1616" s="54" t="s">
        <v>1150</v>
      </c>
      <c r="E1616" s="51" t="s">
        <v>231</v>
      </c>
      <c r="F1616" s="55" t="s">
        <v>1151</v>
      </c>
      <c r="G1616" s="52" t="s">
        <v>1152</v>
      </c>
      <c r="H1616" s="52" t="s">
        <v>1012</v>
      </c>
      <c r="I1616" s="54" t="s">
        <v>267</v>
      </c>
      <c r="J1616" s="54" t="s">
        <v>1205</v>
      </c>
      <c r="K1616" s="54" t="s">
        <v>194</v>
      </c>
      <c r="L1616" s="49" t="s">
        <v>200</v>
      </c>
      <c r="M1616" s="49" t="s">
        <v>200</v>
      </c>
      <c r="N1616" s="49" t="s">
        <v>456</v>
      </c>
      <c r="O1616" s="54" t="s">
        <v>710</v>
      </c>
      <c r="P1616" s="54" t="s">
        <v>200</v>
      </c>
      <c r="Q1616" s="49" t="s">
        <v>228</v>
      </c>
      <c r="R1616" s="54" t="s">
        <v>200</v>
      </c>
    </row>
    <row r="1617" spans="1:18">
      <c r="A1617" s="49">
        <v>33</v>
      </c>
      <c r="B1617" s="49" t="s">
        <v>1114</v>
      </c>
      <c r="C1617" s="49" t="s">
        <v>1206</v>
      </c>
      <c r="D1617" s="54" t="s">
        <v>1207</v>
      </c>
      <c r="E1617" s="51" t="s">
        <v>231</v>
      </c>
      <c r="F1617" s="55" t="s">
        <v>1208</v>
      </c>
      <c r="G1617" s="52" t="s">
        <v>1209</v>
      </c>
      <c r="H1617" s="52" t="s">
        <v>1012</v>
      </c>
      <c r="I1617" s="54" t="s">
        <v>298</v>
      </c>
      <c r="J1617" s="54" t="s">
        <v>520</v>
      </c>
      <c r="K1617" s="49" t="s">
        <v>367</v>
      </c>
      <c r="L1617" s="49" t="s">
        <v>200</v>
      </c>
      <c r="M1617" s="49" t="s">
        <v>200</v>
      </c>
      <c r="N1617" s="49" t="s">
        <v>1210</v>
      </c>
      <c r="O1617" s="49" t="s">
        <v>1211</v>
      </c>
      <c r="P1617" s="54" t="s">
        <v>200</v>
      </c>
      <c r="Q1617" s="49" t="s">
        <v>201</v>
      </c>
      <c r="R1617" s="49" t="s">
        <v>217</v>
      </c>
    </row>
    <row r="1618" spans="1:18">
      <c r="A1618" s="49">
        <v>34</v>
      </c>
      <c r="B1618" s="49" t="s">
        <v>1114</v>
      </c>
      <c r="C1618" s="49" t="s">
        <v>1177</v>
      </c>
      <c r="D1618" s="54" t="s">
        <v>1178</v>
      </c>
      <c r="E1618" s="51" t="s">
        <v>208</v>
      </c>
      <c r="F1618" s="55" t="s">
        <v>1179</v>
      </c>
      <c r="G1618" s="52" t="s">
        <v>1212</v>
      </c>
      <c r="H1618" s="52" t="s">
        <v>1012</v>
      </c>
      <c r="I1618" s="54" t="s">
        <v>298</v>
      </c>
      <c r="J1618" s="54" t="s">
        <v>388</v>
      </c>
      <c r="K1618" s="54" t="s">
        <v>257</v>
      </c>
      <c r="L1618" s="49" t="s">
        <v>200</v>
      </c>
      <c r="M1618" s="49" t="s">
        <v>200</v>
      </c>
      <c r="N1618" s="49" t="s">
        <v>246</v>
      </c>
      <c r="O1618" s="49" t="s">
        <v>1181</v>
      </c>
      <c r="P1618" s="54" t="s">
        <v>200</v>
      </c>
      <c r="Q1618" s="49" t="s">
        <v>201</v>
      </c>
      <c r="R1618" s="49" t="s">
        <v>217</v>
      </c>
    </row>
    <row r="1619" spans="1:18">
      <c r="A1619" s="49">
        <v>35</v>
      </c>
      <c r="B1619" s="49" t="s">
        <v>1114</v>
      </c>
      <c r="C1619" s="49" t="s">
        <v>1193</v>
      </c>
      <c r="D1619" s="54" t="s">
        <v>1194</v>
      </c>
      <c r="E1619" s="51" t="s">
        <v>262</v>
      </c>
      <c r="F1619" s="55" t="s">
        <v>1195</v>
      </c>
      <c r="G1619" s="52" t="s">
        <v>1213</v>
      </c>
      <c r="H1619" s="52" t="s">
        <v>1017</v>
      </c>
      <c r="I1619" s="54" t="s">
        <v>223</v>
      </c>
      <c r="J1619" s="54" t="s">
        <v>392</v>
      </c>
      <c r="K1619" s="49" t="s">
        <v>257</v>
      </c>
      <c r="L1619" s="49" t="s">
        <v>200</v>
      </c>
      <c r="M1619" s="49" t="s">
        <v>200</v>
      </c>
      <c r="N1619" s="49" t="s">
        <v>1091</v>
      </c>
      <c r="O1619" s="49" t="s">
        <v>1197</v>
      </c>
      <c r="P1619" s="54" t="s">
        <v>200</v>
      </c>
      <c r="Q1619" s="49" t="s">
        <v>201</v>
      </c>
      <c r="R1619" s="49" t="s">
        <v>217</v>
      </c>
    </row>
    <row r="1620" spans="1:18">
      <c r="A1620" s="49">
        <v>36</v>
      </c>
      <c r="B1620" s="49" t="s">
        <v>1114</v>
      </c>
      <c r="C1620" s="49" t="s">
        <v>1214</v>
      </c>
      <c r="D1620" s="54" t="s">
        <v>1199</v>
      </c>
      <c r="E1620" s="51" t="s">
        <v>231</v>
      </c>
      <c r="F1620" s="55" t="s">
        <v>1215</v>
      </c>
      <c r="G1620" s="52" t="s">
        <v>1216</v>
      </c>
      <c r="H1620" s="52" t="s">
        <v>1017</v>
      </c>
      <c r="I1620" s="54" t="s">
        <v>223</v>
      </c>
      <c r="J1620" s="54" t="s">
        <v>299</v>
      </c>
      <c r="K1620" s="49" t="s">
        <v>300</v>
      </c>
      <c r="L1620" s="49" t="s">
        <v>200</v>
      </c>
      <c r="M1620" s="49" t="s">
        <v>200</v>
      </c>
      <c r="N1620" s="49" t="s">
        <v>484</v>
      </c>
      <c r="O1620" s="49" t="s">
        <v>1217</v>
      </c>
      <c r="P1620" s="54" t="s">
        <v>200</v>
      </c>
      <c r="Q1620" s="49" t="s">
        <v>201</v>
      </c>
      <c r="R1620" s="49" t="s">
        <v>217</v>
      </c>
    </row>
    <row r="1621" spans="1:18">
      <c r="A1621" s="49">
        <v>37</v>
      </c>
      <c r="B1621" s="49" t="s">
        <v>1114</v>
      </c>
      <c r="C1621" s="49" t="s">
        <v>1183</v>
      </c>
      <c r="D1621" s="54" t="s">
        <v>1184</v>
      </c>
      <c r="E1621" s="51" t="s">
        <v>208</v>
      </c>
      <c r="F1621" s="55" t="s">
        <v>1185</v>
      </c>
      <c r="G1621" s="52" t="s">
        <v>1186</v>
      </c>
      <c r="H1621" s="52" t="s">
        <v>1017</v>
      </c>
      <c r="I1621" s="54" t="s">
        <v>314</v>
      </c>
      <c r="J1621" s="54" t="s">
        <v>259</v>
      </c>
      <c r="K1621" s="49" t="s">
        <v>213</v>
      </c>
      <c r="L1621" s="49" t="s">
        <v>200</v>
      </c>
      <c r="M1621" s="49" t="s">
        <v>200</v>
      </c>
      <c r="N1621" s="49" t="s">
        <v>363</v>
      </c>
      <c r="O1621" s="49" t="s">
        <v>1187</v>
      </c>
      <c r="P1621" s="54" t="s">
        <v>200</v>
      </c>
      <c r="Q1621" s="49" t="s">
        <v>201</v>
      </c>
      <c r="R1621" s="49" t="s">
        <v>217</v>
      </c>
    </row>
    <row r="1622" spans="1:18">
      <c r="A1622" s="49">
        <v>38</v>
      </c>
      <c r="B1622" s="49" t="s">
        <v>1114</v>
      </c>
      <c r="C1622" s="49" t="s">
        <v>1218</v>
      </c>
      <c r="D1622" s="54" t="s">
        <v>1189</v>
      </c>
      <c r="E1622" s="51" t="s">
        <v>231</v>
      </c>
      <c r="F1622" s="55" t="s">
        <v>1219</v>
      </c>
      <c r="G1622" s="52" t="s">
        <v>1220</v>
      </c>
      <c r="H1622" s="52" t="s">
        <v>1017</v>
      </c>
      <c r="I1622" s="54" t="s">
        <v>380</v>
      </c>
      <c r="J1622" s="54" t="s">
        <v>518</v>
      </c>
      <c r="K1622" s="49" t="s">
        <v>194</v>
      </c>
      <c r="L1622" s="49" t="s">
        <v>200</v>
      </c>
      <c r="M1622" s="49" t="s">
        <v>200</v>
      </c>
      <c r="N1622" s="49" t="s">
        <v>456</v>
      </c>
      <c r="O1622" s="54" t="s">
        <v>710</v>
      </c>
      <c r="P1622" s="54" t="s">
        <v>200</v>
      </c>
      <c r="Q1622" s="49" t="s">
        <v>201</v>
      </c>
      <c r="R1622" s="49" t="s">
        <v>217</v>
      </c>
    </row>
    <row r="1623" spans="1:18">
      <c r="A1623" s="49">
        <v>39</v>
      </c>
      <c r="B1623" s="49" t="s">
        <v>1114</v>
      </c>
      <c r="C1623" s="49" t="s">
        <v>1206</v>
      </c>
      <c r="D1623" s="54" t="s">
        <v>1207</v>
      </c>
      <c r="E1623" s="51" t="s">
        <v>231</v>
      </c>
      <c r="F1623" s="55" t="s">
        <v>1208</v>
      </c>
      <c r="G1623" s="52" t="s">
        <v>1221</v>
      </c>
      <c r="H1623" s="52" t="s">
        <v>1017</v>
      </c>
      <c r="I1623" s="54" t="s">
        <v>204</v>
      </c>
      <c r="J1623" s="54" t="s">
        <v>939</v>
      </c>
      <c r="K1623" s="49" t="s">
        <v>196</v>
      </c>
      <c r="L1623" s="49" t="s">
        <v>200</v>
      </c>
      <c r="M1623" s="49" t="s">
        <v>200</v>
      </c>
      <c r="N1623" s="49" t="s">
        <v>1210</v>
      </c>
      <c r="O1623" s="49" t="s">
        <v>1211</v>
      </c>
      <c r="P1623" s="54" t="s">
        <v>200</v>
      </c>
      <c r="Q1623" s="49" t="s">
        <v>201</v>
      </c>
      <c r="R1623" s="49" t="s">
        <v>217</v>
      </c>
    </row>
    <row r="1624" spans="1:18">
      <c r="A1624" s="49">
        <v>40</v>
      </c>
      <c r="B1624" s="49" t="s">
        <v>1114</v>
      </c>
      <c r="C1624" s="49" t="s">
        <v>252</v>
      </c>
      <c r="D1624" s="54" t="s">
        <v>1138</v>
      </c>
      <c r="E1624" s="51" t="s">
        <v>231</v>
      </c>
      <c r="F1624" s="55" t="s">
        <v>1139</v>
      </c>
      <c r="G1624" s="52" t="s">
        <v>1222</v>
      </c>
      <c r="H1624" s="52" t="s">
        <v>1017</v>
      </c>
      <c r="I1624" s="54" t="s">
        <v>204</v>
      </c>
      <c r="J1624" s="54" t="s">
        <v>676</v>
      </c>
      <c r="K1624" s="49" t="s">
        <v>204</v>
      </c>
      <c r="L1624" s="49" t="s">
        <v>200</v>
      </c>
      <c r="M1624" s="49" t="s">
        <v>200</v>
      </c>
      <c r="N1624" s="49" t="s">
        <v>1141</v>
      </c>
      <c r="O1624" s="49" t="s">
        <v>1142</v>
      </c>
      <c r="P1624" s="54" t="s">
        <v>200</v>
      </c>
      <c r="Q1624" s="49" t="s">
        <v>201</v>
      </c>
      <c r="R1624" s="49" t="s">
        <v>217</v>
      </c>
    </row>
    <row r="1625" spans="1:18">
      <c r="A1625" s="49">
        <v>41</v>
      </c>
      <c r="B1625" s="49" t="s">
        <v>1114</v>
      </c>
      <c r="C1625" s="49" t="s">
        <v>1223</v>
      </c>
      <c r="D1625" s="54" t="s">
        <v>1127</v>
      </c>
      <c r="E1625" s="51" t="s">
        <v>262</v>
      </c>
      <c r="F1625" s="55" t="s">
        <v>1224</v>
      </c>
      <c r="G1625" s="52" t="s">
        <v>1225</v>
      </c>
      <c r="H1625" s="52" t="s">
        <v>1017</v>
      </c>
      <c r="I1625" s="54" t="s">
        <v>255</v>
      </c>
      <c r="J1625" s="54" t="s">
        <v>939</v>
      </c>
      <c r="K1625" s="49" t="s">
        <v>213</v>
      </c>
      <c r="L1625" s="49" t="s">
        <v>200</v>
      </c>
      <c r="M1625" s="49" t="s">
        <v>200</v>
      </c>
      <c r="N1625" s="49" t="s">
        <v>1130</v>
      </c>
      <c r="O1625" s="49" t="s">
        <v>1226</v>
      </c>
      <c r="P1625" s="54" t="s">
        <v>200</v>
      </c>
      <c r="Q1625" s="49" t="s">
        <v>201</v>
      </c>
      <c r="R1625" s="49" t="s">
        <v>1227</v>
      </c>
    </row>
    <row r="1626" spans="1:18">
      <c r="A1626" s="49">
        <v>42</v>
      </c>
      <c r="B1626" s="49" t="s">
        <v>1114</v>
      </c>
      <c r="C1626" s="49" t="s">
        <v>1228</v>
      </c>
      <c r="D1626" s="54" t="s">
        <v>1229</v>
      </c>
      <c r="E1626" s="51" t="s">
        <v>303</v>
      </c>
      <c r="F1626" s="55" t="s">
        <v>1230</v>
      </c>
      <c r="G1626" s="52" t="s">
        <v>1231</v>
      </c>
      <c r="H1626" s="52" t="s">
        <v>1017</v>
      </c>
      <c r="I1626" s="54" t="s">
        <v>255</v>
      </c>
      <c r="J1626" s="54" t="s">
        <v>1232</v>
      </c>
      <c r="K1626" s="49" t="s">
        <v>295</v>
      </c>
      <c r="L1626" s="49" t="s">
        <v>200</v>
      </c>
      <c r="M1626" s="49" t="s">
        <v>200</v>
      </c>
      <c r="N1626" s="49" t="s">
        <v>440</v>
      </c>
      <c r="O1626" s="49" t="s">
        <v>1233</v>
      </c>
      <c r="P1626" s="54" t="s">
        <v>200</v>
      </c>
      <c r="Q1626" s="49" t="s">
        <v>201</v>
      </c>
      <c r="R1626" s="49" t="s">
        <v>217</v>
      </c>
    </row>
    <row r="1627" spans="1:18">
      <c r="A1627" s="49">
        <v>43</v>
      </c>
      <c r="B1627" s="49" t="s">
        <v>1114</v>
      </c>
      <c r="C1627" s="49" t="s">
        <v>1234</v>
      </c>
      <c r="D1627" s="54" t="s">
        <v>1116</v>
      </c>
      <c r="E1627" s="51" t="s">
        <v>1088</v>
      </c>
      <c r="F1627" s="55" t="s">
        <v>1235</v>
      </c>
      <c r="G1627" s="52" t="s">
        <v>1236</v>
      </c>
      <c r="H1627" s="52" t="s">
        <v>1017</v>
      </c>
      <c r="I1627" s="54" t="s">
        <v>276</v>
      </c>
      <c r="J1627" s="54" t="s">
        <v>1237</v>
      </c>
      <c r="K1627" s="49" t="s">
        <v>383</v>
      </c>
      <c r="L1627" s="49" t="s">
        <v>200</v>
      </c>
      <c r="M1627" s="49" t="s">
        <v>200</v>
      </c>
      <c r="N1627" s="49" t="s">
        <v>1210</v>
      </c>
      <c r="O1627" s="49" t="s">
        <v>1238</v>
      </c>
      <c r="P1627" s="54" t="s">
        <v>806</v>
      </c>
      <c r="Q1627" s="49" t="s">
        <v>228</v>
      </c>
      <c r="R1627" s="54" t="s">
        <v>200</v>
      </c>
    </row>
    <row r="1628" spans="1:18">
      <c r="A1628" s="49">
        <v>44</v>
      </c>
      <c r="B1628" s="49" t="s">
        <v>1114</v>
      </c>
      <c r="C1628" s="49" t="s">
        <v>1149</v>
      </c>
      <c r="D1628" s="54" t="s">
        <v>1150</v>
      </c>
      <c r="E1628" s="51" t="s">
        <v>231</v>
      </c>
      <c r="F1628" s="55" t="s">
        <v>1151</v>
      </c>
      <c r="G1628" s="52" t="s">
        <v>1239</v>
      </c>
      <c r="H1628" s="52" t="s">
        <v>1017</v>
      </c>
      <c r="I1628" s="54" t="s">
        <v>245</v>
      </c>
      <c r="J1628" s="54" t="s">
        <v>1240</v>
      </c>
      <c r="K1628" s="54" t="s">
        <v>276</v>
      </c>
      <c r="L1628" s="49" t="s">
        <v>200</v>
      </c>
      <c r="M1628" s="49" t="s">
        <v>200</v>
      </c>
      <c r="N1628" s="49" t="s">
        <v>456</v>
      </c>
      <c r="O1628" s="54" t="s">
        <v>710</v>
      </c>
      <c r="P1628" s="54" t="s">
        <v>200</v>
      </c>
      <c r="Q1628" s="49" t="s">
        <v>201</v>
      </c>
      <c r="R1628" s="49" t="s">
        <v>217</v>
      </c>
    </row>
    <row r="1629" spans="1:18">
      <c r="A1629" s="49">
        <v>45</v>
      </c>
      <c r="B1629" s="49" t="s">
        <v>1114</v>
      </c>
      <c r="C1629" s="49" t="s">
        <v>1218</v>
      </c>
      <c r="D1629" s="54" t="s">
        <v>1189</v>
      </c>
      <c r="E1629" s="51" t="s">
        <v>231</v>
      </c>
      <c r="F1629" s="55" t="s">
        <v>1219</v>
      </c>
      <c r="G1629" s="52" t="s">
        <v>1241</v>
      </c>
      <c r="H1629" s="52" t="s">
        <v>1017</v>
      </c>
      <c r="I1629" s="54" t="s">
        <v>270</v>
      </c>
      <c r="J1629" s="54" t="s">
        <v>244</v>
      </c>
      <c r="K1629" s="54" t="s">
        <v>194</v>
      </c>
      <c r="L1629" s="49" t="s">
        <v>200</v>
      </c>
      <c r="M1629" s="49" t="s">
        <v>200</v>
      </c>
      <c r="N1629" s="49" t="s">
        <v>456</v>
      </c>
      <c r="O1629" s="54" t="s">
        <v>710</v>
      </c>
      <c r="P1629" s="54" t="s">
        <v>200</v>
      </c>
      <c r="Q1629" s="49" t="s">
        <v>201</v>
      </c>
      <c r="R1629" s="49" t="s">
        <v>217</v>
      </c>
    </row>
    <row r="1630" spans="1:18">
      <c r="A1630" s="49">
        <v>46</v>
      </c>
      <c r="B1630" s="49" t="s">
        <v>1114</v>
      </c>
      <c r="C1630" s="49" t="s">
        <v>1242</v>
      </c>
      <c r="D1630" s="54" t="s">
        <v>1150</v>
      </c>
      <c r="E1630" s="51" t="s">
        <v>280</v>
      </c>
      <c r="F1630" s="55" t="s">
        <v>1243</v>
      </c>
      <c r="G1630" s="52" t="s">
        <v>1244</v>
      </c>
      <c r="H1630" s="52" t="s">
        <v>1022</v>
      </c>
      <c r="I1630" s="54" t="s">
        <v>380</v>
      </c>
      <c r="J1630" s="54" t="s">
        <v>1237</v>
      </c>
      <c r="K1630" s="49" t="s">
        <v>194</v>
      </c>
      <c r="L1630" s="49" t="s">
        <v>200</v>
      </c>
      <c r="M1630" s="49" t="s">
        <v>200</v>
      </c>
      <c r="N1630" s="49" t="s">
        <v>1091</v>
      </c>
      <c r="O1630" s="54" t="s">
        <v>710</v>
      </c>
      <c r="P1630" s="54" t="s">
        <v>200</v>
      </c>
      <c r="Q1630" s="49" t="s">
        <v>201</v>
      </c>
      <c r="R1630" s="49" t="s">
        <v>217</v>
      </c>
    </row>
    <row r="1631" spans="1:18">
      <c r="A1631" s="49">
        <v>47</v>
      </c>
      <c r="B1631" s="49" t="s">
        <v>1114</v>
      </c>
      <c r="C1631" s="49" t="s">
        <v>1228</v>
      </c>
      <c r="D1631" s="54" t="s">
        <v>1229</v>
      </c>
      <c r="E1631" s="51" t="s">
        <v>303</v>
      </c>
      <c r="F1631" s="55" t="s">
        <v>1230</v>
      </c>
      <c r="G1631" s="52" t="s">
        <v>1245</v>
      </c>
      <c r="H1631" s="52" t="s">
        <v>1022</v>
      </c>
      <c r="I1631" s="54" t="s">
        <v>362</v>
      </c>
      <c r="J1631" s="54" t="s">
        <v>1084</v>
      </c>
      <c r="K1631" s="49" t="s">
        <v>295</v>
      </c>
      <c r="L1631" s="49" t="s">
        <v>200</v>
      </c>
      <c r="M1631" s="49" t="s">
        <v>200</v>
      </c>
      <c r="N1631" s="49" t="s">
        <v>440</v>
      </c>
      <c r="O1631" s="49" t="s">
        <v>1233</v>
      </c>
      <c r="P1631" s="54" t="s">
        <v>200</v>
      </c>
      <c r="Q1631" s="49" t="s">
        <v>201</v>
      </c>
      <c r="R1631" s="49" t="s">
        <v>217</v>
      </c>
    </row>
    <row r="1632" spans="1:18">
      <c r="A1632" s="49">
        <v>48</v>
      </c>
      <c r="B1632" s="49" t="s">
        <v>1114</v>
      </c>
      <c r="C1632" s="49" t="s">
        <v>1177</v>
      </c>
      <c r="D1632" s="54" t="s">
        <v>1178</v>
      </c>
      <c r="E1632" s="51" t="s">
        <v>208</v>
      </c>
      <c r="F1632" s="55" t="s">
        <v>1179</v>
      </c>
      <c r="G1632" s="52" t="s">
        <v>1180</v>
      </c>
      <c r="H1632" s="52" t="s">
        <v>1022</v>
      </c>
      <c r="I1632" s="54" t="s">
        <v>276</v>
      </c>
      <c r="J1632" s="54" t="s">
        <v>299</v>
      </c>
      <c r="K1632" s="49" t="s">
        <v>260</v>
      </c>
      <c r="L1632" s="49" t="s">
        <v>200</v>
      </c>
      <c r="M1632" s="49" t="s">
        <v>200</v>
      </c>
      <c r="N1632" s="49" t="s">
        <v>246</v>
      </c>
      <c r="O1632" s="49" t="s">
        <v>1181</v>
      </c>
      <c r="P1632" s="54" t="s">
        <v>200</v>
      </c>
      <c r="Q1632" s="49" t="s">
        <v>201</v>
      </c>
      <c r="R1632" s="49" t="s">
        <v>217</v>
      </c>
    </row>
    <row r="1633" spans="1:18">
      <c r="A1633" s="49">
        <v>49</v>
      </c>
      <c r="B1633" s="49" t="s">
        <v>1114</v>
      </c>
      <c r="C1633" s="49" t="s">
        <v>1126</v>
      </c>
      <c r="D1633" s="54" t="s">
        <v>1127</v>
      </c>
      <c r="E1633" s="51" t="s">
        <v>303</v>
      </c>
      <c r="F1633" s="52" t="s">
        <v>1128</v>
      </c>
      <c r="G1633" s="52" t="s">
        <v>1129</v>
      </c>
      <c r="H1633" s="52" t="s">
        <v>1022</v>
      </c>
      <c r="I1633" s="54" t="s">
        <v>367</v>
      </c>
      <c r="J1633" s="54" t="s">
        <v>895</v>
      </c>
      <c r="K1633" s="54" t="s">
        <v>245</v>
      </c>
      <c r="L1633" s="49" t="s">
        <v>200</v>
      </c>
      <c r="M1633" s="49" t="s">
        <v>200</v>
      </c>
      <c r="N1633" s="49" t="s">
        <v>1130</v>
      </c>
      <c r="O1633" s="49" t="s">
        <v>1131</v>
      </c>
      <c r="P1633" s="54" t="s">
        <v>200</v>
      </c>
      <c r="Q1633" s="49" t="s">
        <v>201</v>
      </c>
      <c r="R1633" s="49" t="s">
        <v>217</v>
      </c>
    </row>
    <row r="1634" spans="1:18">
      <c r="A1634" s="49">
        <v>50</v>
      </c>
      <c r="B1634" s="49" t="s">
        <v>1114</v>
      </c>
      <c r="C1634" s="49" t="s">
        <v>1149</v>
      </c>
      <c r="D1634" s="54" t="s">
        <v>1150</v>
      </c>
      <c r="E1634" s="51" t="s">
        <v>231</v>
      </c>
      <c r="F1634" s="55" t="s">
        <v>1151</v>
      </c>
      <c r="G1634" s="52" t="s">
        <v>1239</v>
      </c>
      <c r="H1634" s="52" t="s">
        <v>1022</v>
      </c>
      <c r="I1634" s="54" t="s">
        <v>267</v>
      </c>
      <c r="J1634" s="54" t="s">
        <v>318</v>
      </c>
      <c r="K1634" s="49" t="s">
        <v>367</v>
      </c>
      <c r="L1634" s="49" t="s">
        <v>200</v>
      </c>
      <c r="M1634" s="49" t="s">
        <v>200</v>
      </c>
      <c r="N1634" s="49" t="s">
        <v>456</v>
      </c>
      <c r="O1634" s="54" t="s">
        <v>710</v>
      </c>
      <c r="P1634" s="54" t="s">
        <v>200</v>
      </c>
      <c r="Q1634" s="49" t="s">
        <v>201</v>
      </c>
      <c r="R1634" s="49" t="s">
        <v>217</v>
      </c>
    </row>
    <row r="1635" spans="1:18">
      <c r="A1635" s="49">
        <v>51</v>
      </c>
      <c r="B1635" s="49" t="s">
        <v>1114</v>
      </c>
      <c r="C1635" s="49" t="s">
        <v>1149</v>
      </c>
      <c r="D1635" s="54" t="s">
        <v>1150</v>
      </c>
      <c r="E1635" s="51" t="s">
        <v>231</v>
      </c>
      <c r="F1635" s="55" t="s">
        <v>1151</v>
      </c>
      <c r="G1635" s="52" t="s">
        <v>1239</v>
      </c>
      <c r="H1635" s="52" t="s">
        <v>1022</v>
      </c>
      <c r="I1635" s="54" t="s">
        <v>289</v>
      </c>
      <c r="J1635" s="54" t="s">
        <v>1246</v>
      </c>
      <c r="K1635" s="49" t="s">
        <v>315</v>
      </c>
      <c r="L1635" s="49" t="s">
        <v>200</v>
      </c>
      <c r="M1635" s="49" t="s">
        <v>200</v>
      </c>
      <c r="N1635" s="49" t="s">
        <v>456</v>
      </c>
      <c r="O1635" s="54" t="s">
        <v>710</v>
      </c>
      <c r="P1635" s="54" t="s">
        <v>200</v>
      </c>
      <c r="Q1635" s="49" t="s">
        <v>201</v>
      </c>
      <c r="R1635" s="49" t="s">
        <v>217</v>
      </c>
    </row>
    <row r="1636" spans="1:18">
      <c r="A1636" s="49">
        <v>52</v>
      </c>
      <c r="B1636" s="49" t="s">
        <v>1114</v>
      </c>
      <c r="C1636" s="49" t="s">
        <v>1218</v>
      </c>
      <c r="D1636" s="54" t="s">
        <v>1189</v>
      </c>
      <c r="E1636" s="51" t="s">
        <v>231</v>
      </c>
      <c r="F1636" s="55" t="s">
        <v>1219</v>
      </c>
      <c r="G1636" s="52" t="s">
        <v>1247</v>
      </c>
      <c r="H1636" s="52" t="s">
        <v>1022</v>
      </c>
      <c r="I1636" s="54" t="s">
        <v>298</v>
      </c>
      <c r="J1636" s="54" t="s">
        <v>787</v>
      </c>
      <c r="K1636" s="54" t="s">
        <v>276</v>
      </c>
      <c r="L1636" s="49" t="s">
        <v>200</v>
      </c>
      <c r="M1636" s="49" t="s">
        <v>200</v>
      </c>
      <c r="N1636" s="49" t="s">
        <v>456</v>
      </c>
      <c r="O1636" s="54" t="s">
        <v>710</v>
      </c>
      <c r="P1636" s="54" t="s">
        <v>200</v>
      </c>
      <c r="Q1636" s="49" t="s">
        <v>201</v>
      </c>
      <c r="R1636" s="49" t="s">
        <v>217</v>
      </c>
    </row>
    <row r="1637" spans="1:18">
      <c r="A1637" s="49">
        <v>53</v>
      </c>
      <c r="B1637" s="49" t="s">
        <v>1114</v>
      </c>
      <c r="C1637" s="49" t="s">
        <v>1177</v>
      </c>
      <c r="D1637" s="54" t="s">
        <v>1178</v>
      </c>
      <c r="E1637" s="51" t="s">
        <v>208</v>
      </c>
      <c r="F1637" s="55" t="s">
        <v>1179</v>
      </c>
      <c r="G1637" s="52" t="s">
        <v>1180</v>
      </c>
      <c r="H1637" s="52" t="s">
        <v>1022</v>
      </c>
      <c r="I1637" s="54" t="s">
        <v>298</v>
      </c>
      <c r="J1637" s="54" t="s">
        <v>641</v>
      </c>
      <c r="K1637" s="49" t="s">
        <v>295</v>
      </c>
      <c r="L1637" s="49" t="s">
        <v>200</v>
      </c>
      <c r="M1637" s="49" t="s">
        <v>200</v>
      </c>
      <c r="N1637" s="49" t="s">
        <v>246</v>
      </c>
      <c r="O1637" s="49" t="s">
        <v>1181</v>
      </c>
      <c r="P1637" s="54" t="s">
        <v>200</v>
      </c>
      <c r="Q1637" s="49" t="s">
        <v>201</v>
      </c>
      <c r="R1637" s="49" t="s">
        <v>217</v>
      </c>
    </row>
    <row r="1638" spans="1:18">
      <c r="A1638" s="49">
        <v>54</v>
      </c>
      <c r="B1638" s="49" t="s">
        <v>1114</v>
      </c>
      <c r="C1638" s="54" t="s">
        <v>1188</v>
      </c>
      <c r="D1638" s="54" t="s">
        <v>1189</v>
      </c>
      <c r="E1638" s="51" t="s">
        <v>262</v>
      </c>
      <c r="F1638" s="55" t="s">
        <v>1190</v>
      </c>
      <c r="G1638" s="52" t="s">
        <v>1248</v>
      </c>
      <c r="H1638" s="52" t="s">
        <v>1032</v>
      </c>
      <c r="I1638" s="54" t="s">
        <v>274</v>
      </c>
      <c r="J1638" s="54" t="s">
        <v>244</v>
      </c>
      <c r="K1638" s="49" t="s">
        <v>307</v>
      </c>
      <c r="L1638" s="49" t="s">
        <v>200</v>
      </c>
      <c r="M1638" s="54" t="s">
        <v>200</v>
      </c>
      <c r="N1638" s="49" t="s">
        <v>1119</v>
      </c>
      <c r="O1638" s="49" t="s">
        <v>1192</v>
      </c>
      <c r="P1638" s="54" t="s">
        <v>200</v>
      </c>
      <c r="Q1638" s="49" t="s">
        <v>201</v>
      </c>
      <c r="R1638" s="49" t="s">
        <v>217</v>
      </c>
    </row>
    <row r="1639" spans="1:18">
      <c r="A1639" s="49">
        <v>55</v>
      </c>
      <c r="B1639" s="49" t="s">
        <v>1114</v>
      </c>
      <c r="C1639" s="54" t="s">
        <v>1158</v>
      </c>
      <c r="D1639" s="54" t="s">
        <v>1138</v>
      </c>
      <c r="E1639" s="51" t="s">
        <v>280</v>
      </c>
      <c r="F1639" s="55" t="s">
        <v>1159</v>
      </c>
      <c r="G1639" s="52" t="s">
        <v>1160</v>
      </c>
      <c r="H1639" s="52" t="s">
        <v>1032</v>
      </c>
      <c r="I1639" s="54" t="s">
        <v>357</v>
      </c>
      <c r="J1639" s="54" t="s">
        <v>1249</v>
      </c>
      <c r="K1639" s="49" t="s">
        <v>367</v>
      </c>
      <c r="L1639" s="49" t="s">
        <v>200</v>
      </c>
      <c r="M1639" s="49" t="s">
        <v>200</v>
      </c>
      <c r="N1639" s="49" t="s">
        <v>246</v>
      </c>
      <c r="O1639" s="49" t="s">
        <v>1161</v>
      </c>
      <c r="P1639" s="54" t="s">
        <v>200</v>
      </c>
      <c r="Q1639" s="49" t="s">
        <v>201</v>
      </c>
      <c r="R1639" s="49" t="s">
        <v>217</v>
      </c>
    </row>
    <row r="1640" spans="1:18">
      <c r="A1640" s="49">
        <v>56</v>
      </c>
      <c r="B1640" s="49" t="s">
        <v>1114</v>
      </c>
      <c r="C1640" s="49" t="s">
        <v>1218</v>
      </c>
      <c r="D1640" s="54" t="s">
        <v>1189</v>
      </c>
      <c r="E1640" s="51" t="s">
        <v>231</v>
      </c>
      <c r="F1640" s="55" t="s">
        <v>1219</v>
      </c>
      <c r="G1640" s="52" t="s">
        <v>1247</v>
      </c>
      <c r="H1640" s="52" t="s">
        <v>1032</v>
      </c>
      <c r="I1640" s="54" t="s">
        <v>223</v>
      </c>
      <c r="J1640" s="54" t="s">
        <v>1250</v>
      </c>
      <c r="K1640" s="49" t="s">
        <v>213</v>
      </c>
      <c r="L1640" s="49" t="s">
        <v>200</v>
      </c>
      <c r="M1640" s="49" t="s">
        <v>200</v>
      </c>
      <c r="N1640" s="49" t="s">
        <v>456</v>
      </c>
      <c r="O1640" s="54" t="s">
        <v>710</v>
      </c>
      <c r="P1640" s="54" t="s">
        <v>200</v>
      </c>
      <c r="Q1640" s="49" t="s">
        <v>201</v>
      </c>
      <c r="R1640" s="49" t="s">
        <v>217</v>
      </c>
    </row>
    <row r="1641" spans="1:18">
      <c r="A1641" s="49">
        <v>57</v>
      </c>
      <c r="B1641" s="49" t="s">
        <v>1114</v>
      </c>
      <c r="C1641" s="49" t="s">
        <v>1158</v>
      </c>
      <c r="D1641" s="54" t="s">
        <v>1138</v>
      </c>
      <c r="E1641" s="51" t="s">
        <v>280</v>
      </c>
      <c r="F1641" s="55" t="s">
        <v>1159</v>
      </c>
      <c r="G1641" s="52" t="s">
        <v>1251</v>
      </c>
      <c r="H1641" s="52" t="s">
        <v>1032</v>
      </c>
      <c r="I1641" s="54" t="s">
        <v>234</v>
      </c>
      <c r="J1641" s="54" t="s">
        <v>610</v>
      </c>
      <c r="K1641" s="49" t="s">
        <v>245</v>
      </c>
      <c r="L1641" s="49" t="s">
        <v>200</v>
      </c>
      <c r="M1641" s="49" t="s">
        <v>200</v>
      </c>
      <c r="N1641" s="49" t="s">
        <v>246</v>
      </c>
      <c r="O1641" s="49" t="s">
        <v>1161</v>
      </c>
      <c r="P1641" s="54" t="s">
        <v>200</v>
      </c>
      <c r="Q1641" s="49" t="s">
        <v>201</v>
      </c>
      <c r="R1641" s="49" t="s">
        <v>217</v>
      </c>
    </row>
    <row r="1642" spans="1:18">
      <c r="A1642" s="49">
        <v>58</v>
      </c>
      <c r="B1642" s="49" t="s">
        <v>1114</v>
      </c>
      <c r="C1642" s="54" t="s">
        <v>1172</v>
      </c>
      <c r="D1642" s="54" t="s">
        <v>1173</v>
      </c>
      <c r="E1642" s="51" t="s">
        <v>262</v>
      </c>
      <c r="F1642" s="55" t="s">
        <v>1174</v>
      </c>
      <c r="G1642" s="52" t="s">
        <v>1175</v>
      </c>
      <c r="H1642" s="52" t="s">
        <v>1032</v>
      </c>
      <c r="I1642" s="54" t="s">
        <v>249</v>
      </c>
      <c r="J1642" s="54" t="s">
        <v>553</v>
      </c>
      <c r="K1642" s="49" t="s">
        <v>260</v>
      </c>
      <c r="L1642" s="49" t="s">
        <v>200</v>
      </c>
      <c r="M1642" s="49" t="s">
        <v>200</v>
      </c>
      <c r="N1642" s="49" t="s">
        <v>1119</v>
      </c>
      <c r="O1642" s="54" t="s">
        <v>710</v>
      </c>
      <c r="P1642" s="54" t="s">
        <v>200</v>
      </c>
      <c r="Q1642" s="49" t="s">
        <v>201</v>
      </c>
      <c r="R1642" s="49" t="s">
        <v>217</v>
      </c>
    </row>
    <row r="1643" spans="1:18">
      <c r="A1643" s="49">
        <v>59</v>
      </c>
      <c r="B1643" s="49" t="s">
        <v>1114</v>
      </c>
      <c r="C1643" s="49" t="s">
        <v>1188</v>
      </c>
      <c r="D1643" s="54" t="s">
        <v>1189</v>
      </c>
      <c r="E1643" s="51" t="s">
        <v>262</v>
      </c>
      <c r="F1643" s="55" t="s">
        <v>1190</v>
      </c>
      <c r="G1643" s="52" t="s">
        <v>1191</v>
      </c>
      <c r="H1643" s="52" t="s">
        <v>1032</v>
      </c>
      <c r="I1643" s="54" t="s">
        <v>249</v>
      </c>
      <c r="J1643" s="54" t="s">
        <v>1252</v>
      </c>
      <c r="K1643" s="49" t="s">
        <v>307</v>
      </c>
      <c r="L1643" s="49" t="s">
        <v>200</v>
      </c>
      <c r="M1643" s="54" t="s">
        <v>200</v>
      </c>
      <c r="N1643" s="49" t="s">
        <v>1119</v>
      </c>
      <c r="O1643" s="49" t="s">
        <v>1192</v>
      </c>
      <c r="P1643" s="54" t="s">
        <v>200</v>
      </c>
      <c r="Q1643" s="49" t="s">
        <v>201</v>
      </c>
      <c r="R1643" s="49" t="s">
        <v>217</v>
      </c>
    </row>
    <row r="1644" spans="1:18">
      <c r="A1644" s="49">
        <v>60</v>
      </c>
      <c r="B1644" s="49" t="s">
        <v>1114</v>
      </c>
      <c r="C1644" s="49" t="s">
        <v>1253</v>
      </c>
      <c r="D1644" s="54" t="s">
        <v>1116</v>
      </c>
      <c r="E1644" s="51" t="s">
        <v>208</v>
      </c>
      <c r="F1644" s="55" t="s">
        <v>1254</v>
      </c>
      <c r="G1644" s="52" t="s">
        <v>1255</v>
      </c>
      <c r="H1644" s="52" t="s">
        <v>1032</v>
      </c>
      <c r="I1644" s="54" t="s">
        <v>380</v>
      </c>
      <c r="J1644" s="54" t="s">
        <v>971</v>
      </c>
      <c r="K1644" s="49" t="s">
        <v>288</v>
      </c>
      <c r="L1644" s="49" t="s">
        <v>200</v>
      </c>
      <c r="M1644" s="54" t="s">
        <v>200</v>
      </c>
      <c r="N1644" s="49" t="s">
        <v>1147</v>
      </c>
      <c r="O1644" s="49" t="s">
        <v>1256</v>
      </c>
      <c r="P1644" s="54" t="s">
        <v>200</v>
      </c>
      <c r="Q1644" s="49" t="s">
        <v>228</v>
      </c>
      <c r="R1644" s="54" t="s">
        <v>200</v>
      </c>
    </row>
    <row r="1645" spans="1:18">
      <c r="A1645" s="49">
        <v>61</v>
      </c>
      <c r="B1645" s="49" t="s">
        <v>1114</v>
      </c>
      <c r="C1645" s="49" t="s">
        <v>1126</v>
      </c>
      <c r="D1645" s="54" t="s">
        <v>1127</v>
      </c>
      <c r="E1645" s="51" t="s">
        <v>303</v>
      </c>
      <c r="F1645" s="52" t="s">
        <v>1128</v>
      </c>
      <c r="G1645" s="52" t="s">
        <v>1129</v>
      </c>
      <c r="H1645" s="52" t="s">
        <v>1032</v>
      </c>
      <c r="I1645" s="54" t="s">
        <v>255</v>
      </c>
      <c r="J1645" s="54" t="s">
        <v>256</v>
      </c>
      <c r="K1645" s="54" t="s">
        <v>307</v>
      </c>
      <c r="L1645" s="49" t="s">
        <v>200</v>
      </c>
      <c r="M1645" s="54" t="s">
        <v>200</v>
      </c>
      <c r="N1645" s="49" t="s">
        <v>1130</v>
      </c>
      <c r="O1645" s="49" t="s">
        <v>1131</v>
      </c>
      <c r="P1645" s="54" t="s">
        <v>200</v>
      </c>
      <c r="Q1645" s="49" t="s">
        <v>201</v>
      </c>
      <c r="R1645" s="49" t="s">
        <v>217</v>
      </c>
    </row>
    <row r="1646" spans="1:18">
      <c r="A1646" s="49">
        <v>62</v>
      </c>
      <c r="B1646" s="49" t="s">
        <v>1114</v>
      </c>
      <c r="C1646" s="49" t="s">
        <v>1218</v>
      </c>
      <c r="D1646" s="54" t="s">
        <v>1189</v>
      </c>
      <c r="E1646" s="51" t="s">
        <v>231</v>
      </c>
      <c r="F1646" s="55" t="s">
        <v>1219</v>
      </c>
      <c r="G1646" s="52" t="s">
        <v>1220</v>
      </c>
      <c r="H1646" s="52" t="s">
        <v>1032</v>
      </c>
      <c r="I1646" s="54" t="s">
        <v>298</v>
      </c>
      <c r="J1646" s="54" t="s">
        <v>244</v>
      </c>
      <c r="K1646" s="54" t="s">
        <v>196</v>
      </c>
      <c r="L1646" s="49" t="s">
        <v>200</v>
      </c>
      <c r="M1646" s="49" t="s">
        <v>200</v>
      </c>
      <c r="N1646" s="49" t="s">
        <v>456</v>
      </c>
      <c r="O1646" s="54" t="s">
        <v>710</v>
      </c>
      <c r="P1646" s="54" t="s">
        <v>200</v>
      </c>
      <c r="Q1646" s="49" t="s">
        <v>201</v>
      </c>
      <c r="R1646" s="49" t="s">
        <v>217</v>
      </c>
    </row>
    <row r="1647" spans="1:18">
      <c r="A1647" s="49">
        <v>63</v>
      </c>
      <c r="B1647" s="49" t="s">
        <v>1114</v>
      </c>
      <c r="C1647" s="49" t="s">
        <v>1172</v>
      </c>
      <c r="D1647" s="54" t="s">
        <v>1173</v>
      </c>
      <c r="E1647" s="51" t="s">
        <v>262</v>
      </c>
      <c r="F1647" s="55" t="s">
        <v>1174</v>
      </c>
      <c r="G1647" s="52" t="s">
        <v>1257</v>
      </c>
      <c r="H1647" s="52" t="s">
        <v>1042</v>
      </c>
      <c r="I1647" s="54" t="s">
        <v>339</v>
      </c>
      <c r="J1647" s="54" t="s">
        <v>895</v>
      </c>
      <c r="K1647" s="49" t="s">
        <v>288</v>
      </c>
      <c r="L1647" s="49" t="s">
        <v>200</v>
      </c>
      <c r="M1647" s="49" t="s">
        <v>200</v>
      </c>
      <c r="N1647" s="49" t="s">
        <v>1119</v>
      </c>
      <c r="O1647" s="54" t="s">
        <v>710</v>
      </c>
      <c r="P1647" s="54" t="s">
        <v>200</v>
      </c>
      <c r="Q1647" s="49" t="s">
        <v>228</v>
      </c>
      <c r="R1647" s="54" t="s">
        <v>200</v>
      </c>
    </row>
    <row r="1648" spans="1:18">
      <c r="A1648" s="49">
        <v>64</v>
      </c>
      <c r="B1648" s="49" t="s">
        <v>1114</v>
      </c>
      <c r="C1648" s="49" t="s">
        <v>1258</v>
      </c>
      <c r="D1648" s="54" t="s">
        <v>1259</v>
      </c>
      <c r="E1648" s="51" t="s">
        <v>280</v>
      </c>
      <c r="F1648" s="55" t="s">
        <v>1260</v>
      </c>
      <c r="G1648" s="52" t="s">
        <v>1261</v>
      </c>
      <c r="H1648" s="52" t="s">
        <v>1042</v>
      </c>
      <c r="I1648" s="54" t="s">
        <v>223</v>
      </c>
      <c r="J1648" s="54" t="s">
        <v>253</v>
      </c>
      <c r="K1648" s="49" t="s">
        <v>307</v>
      </c>
      <c r="L1648" s="49" t="s">
        <v>200</v>
      </c>
      <c r="M1648" s="49" t="s">
        <v>200</v>
      </c>
      <c r="N1648" s="49" t="s">
        <v>284</v>
      </c>
      <c r="O1648" s="49" t="s">
        <v>1262</v>
      </c>
      <c r="P1648" s="54" t="s">
        <v>200</v>
      </c>
      <c r="Q1648" s="49" t="s">
        <v>228</v>
      </c>
      <c r="R1648" s="54" t="s">
        <v>200</v>
      </c>
    </row>
    <row r="1649" spans="1:18">
      <c r="A1649" s="49">
        <v>65</v>
      </c>
      <c r="B1649" s="49" t="s">
        <v>1114</v>
      </c>
      <c r="C1649" s="49" t="s">
        <v>1143</v>
      </c>
      <c r="D1649" s="54" t="s">
        <v>1144</v>
      </c>
      <c r="E1649" s="51" t="s">
        <v>231</v>
      </c>
      <c r="F1649" s="55" t="s">
        <v>1145</v>
      </c>
      <c r="G1649" s="52" t="s">
        <v>1263</v>
      </c>
      <c r="H1649" s="52" t="s">
        <v>1042</v>
      </c>
      <c r="I1649" s="54" t="s">
        <v>255</v>
      </c>
      <c r="J1649" s="54" t="s">
        <v>409</v>
      </c>
      <c r="K1649" s="54" t="s">
        <v>196</v>
      </c>
      <c r="L1649" s="49" t="s">
        <v>200</v>
      </c>
      <c r="M1649" s="49" t="s">
        <v>200</v>
      </c>
      <c r="N1649" s="49" t="s">
        <v>1147</v>
      </c>
      <c r="O1649" s="49" t="s">
        <v>1148</v>
      </c>
      <c r="P1649" s="54" t="s">
        <v>200</v>
      </c>
      <c r="Q1649" s="49" t="s">
        <v>201</v>
      </c>
      <c r="R1649" s="49" t="s">
        <v>217</v>
      </c>
    </row>
    <row r="1650" spans="1:18">
      <c r="A1650" s="49">
        <v>66</v>
      </c>
      <c r="B1650" s="49" t="s">
        <v>1114</v>
      </c>
      <c r="C1650" s="49" t="s">
        <v>1193</v>
      </c>
      <c r="D1650" s="54" t="s">
        <v>1194</v>
      </c>
      <c r="E1650" s="51" t="s">
        <v>262</v>
      </c>
      <c r="F1650" s="55" t="s">
        <v>1195</v>
      </c>
      <c r="G1650" s="52" t="s">
        <v>1213</v>
      </c>
      <c r="H1650" s="52" t="s">
        <v>1042</v>
      </c>
      <c r="I1650" s="54" t="s">
        <v>383</v>
      </c>
      <c r="J1650" s="54" t="s">
        <v>936</v>
      </c>
      <c r="K1650" s="49" t="s">
        <v>204</v>
      </c>
      <c r="L1650" s="49" t="s">
        <v>200</v>
      </c>
      <c r="M1650" s="49" t="s">
        <v>200</v>
      </c>
      <c r="N1650" s="49" t="s">
        <v>1091</v>
      </c>
      <c r="O1650" s="49" t="s">
        <v>1197</v>
      </c>
      <c r="P1650" s="54" t="s">
        <v>200</v>
      </c>
      <c r="Q1650" s="49" t="s">
        <v>201</v>
      </c>
      <c r="R1650" s="49" t="s">
        <v>217</v>
      </c>
    </row>
    <row r="1651" spans="1:18">
      <c r="A1651" s="49">
        <v>67</v>
      </c>
      <c r="B1651" s="49" t="s">
        <v>1114</v>
      </c>
      <c r="C1651" s="49" t="s">
        <v>1158</v>
      </c>
      <c r="D1651" s="54" t="s">
        <v>1138</v>
      </c>
      <c r="E1651" s="51" t="s">
        <v>280</v>
      </c>
      <c r="F1651" s="55" t="s">
        <v>1159</v>
      </c>
      <c r="G1651" s="52" t="s">
        <v>1160</v>
      </c>
      <c r="H1651" s="52" t="s">
        <v>1042</v>
      </c>
      <c r="I1651" s="54" t="s">
        <v>260</v>
      </c>
      <c r="J1651" s="54" t="s">
        <v>966</v>
      </c>
      <c r="K1651" s="49" t="s">
        <v>252</v>
      </c>
      <c r="L1651" s="49" t="s">
        <v>200</v>
      </c>
      <c r="M1651" s="49" t="s">
        <v>200</v>
      </c>
      <c r="N1651" s="49" t="s">
        <v>246</v>
      </c>
      <c r="O1651" s="49" t="s">
        <v>1161</v>
      </c>
      <c r="P1651" s="54" t="s">
        <v>200</v>
      </c>
      <c r="Q1651" s="49" t="s">
        <v>201</v>
      </c>
      <c r="R1651" s="49" t="s">
        <v>217</v>
      </c>
    </row>
    <row r="1652" spans="1:18">
      <c r="A1652" s="49">
        <v>68</v>
      </c>
      <c r="B1652" s="49" t="s">
        <v>1114</v>
      </c>
      <c r="C1652" s="49" t="s">
        <v>1264</v>
      </c>
      <c r="D1652" s="54" t="s">
        <v>1259</v>
      </c>
      <c r="E1652" s="51" t="s">
        <v>303</v>
      </c>
      <c r="F1652" s="55" t="s">
        <v>1265</v>
      </c>
      <c r="G1652" s="52" t="s">
        <v>1266</v>
      </c>
      <c r="H1652" s="52" t="s">
        <v>1042</v>
      </c>
      <c r="I1652" s="54" t="s">
        <v>331</v>
      </c>
      <c r="J1652" s="54" t="s">
        <v>928</v>
      </c>
      <c r="K1652" s="54" t="s">
        <v>288</v>
      </c>
      <c r="L1652" s="49" t="s">
        <v>200</v>
      </c>
      <c r="M1652" s="49" t="s">
        <v>200</v>
      </c>
      <c r="N1652" s="49" t="s">
        <v>477</v>
      </c>
      <c r="O1652" s="49" t="s">
        <v>1267</v>
      </c>
      <c r="P1652" s="54" t="s">
        <v>200</v>
      </c>
      <c r="Q1652" s="49" t="s">
        <v>201</v>
      </c>
      <c r="R1652" s="49" t="s">
        <v>1268</v>
      </c>
    </row>
    <row r="1653" spans="1:18">
      <c r="A1653" s="49">
        <v>69</v>
      </c>
      <c r="B1653" s="49" t="s">
        <v>1114</v>
      </c>
      <c r="C1653" s="49" t="s">
        <v>1253</v>
      </c>
      <c r="D1653" s="54" t="s">
        <v>1116</v>
      </c>
      <c r="E1653" s="51" t="s">
        <v>208</v>
      </c>
      <c r="F1653" s="55" t="s">
        <v>1254</v>
      </c>
      <c r="G1653" s="52" t="s">
        <v>1269</v>
      </c>
      <c r="H1653" s="52" t="s">
        <v>1051</v>
      </c>
      <c r="I1653" s="54" t="s">
        <v>380</v>
      </c>
      <c r="J1653" s="54" t="s">
        <v>1270</v>
      </c>
      <c r="K1653" s="49" t="s">
        <v>196</v>
      </c>
      <c r="L1653" s="49" t="s">
        <v>200</v>
      </c>
      <c r="M1653" s="49" t="s">
        <v>200</v>
      </c>
      <c r="N1653" s="49" t="s">
        <v>1147</v>
      </c>
      <c r="O1653" s="49" t="s">
        <v>1256</v>
      </c>
      <c r="P1653" s="54" t="s">
        <v>200</v>
      </c>
      <c r="Q1653" s="49" t="s">
        <v>201</v>
      </c>
      <c r="R1653" s="49" t="s">
        <v>1271</v>
      </c>
    </row>
    <row r="1654" spans="1:18">
      <c r="A1654" s="49">
        <v>70</v>
      </c>
      <c r="B1654" s="49" t="s">
        <v>1114</v>
      </c>
      <c r="C1654" s="49" t="s">
        <v>1149</v>
      </c>
      <c r="D1654" s="54" t="s">
        <v>1150</v>
      </c>
      <c r="E1654" s="51" t="s">
        <v>231</v>
      </c>
      <c r="F1654" s="55" t="s">
        <v>1151</v>
      </c>
      <c r="G1654" s="52" t="s">
        <v>1152</v>
      </c>
      <c r="H1654" s="52" t="s">
        <v>1051</v>
      </c>
      <c r="I1654" s="54" t="s">
        <v>380</v>
      </c>
      <c r="J1654" s="54" t="s">
        <v>526</v>
      </c>
      <c r="K1654" s="49" t="s">
        <v>315</v>
      </c>
      <c r="L1654" s="49" t="s">
        <v>200</v>
      </c>
      <c r="M1654" s="54" t="s">
        <v>200</v>
      </c>
      <c r="N1654" s="49" t="s">
        <v>456</v>
      </c>
      <c r="O1654" s="54" t="s">
        <v>710</v>
      </c>
      <c r="P1654" s="54" t="s">
        <v>200</v>
      </c>
      <c r="Q1654" s="49" t="s">
        <v>201</v>
      </c>
      <c r="R1654" s="49" t="s">
        <v>217</v>
      </c>
    </row>
    <row r="1655" spans="1:18">
      <c r="A1655" s="49">
        <v>71</v>
      </c>
      <c r="B1655" s="49" t="s">
        <v>1114</v>
      </c>
      <c r="C1655" s="49" t="s">
        <v>1264</v>
      </c>
      <c r="D1655" s="54" t="s">
        <v>1259</v>
      </c>
      <c r="E1655" s="51" t="s">
        <v>303</v>
      </c>
      <c r="F1655" s="55" t="s">
        <v>1265</v>
      </c>
      <c r="G1655" s="52" t="s">
        <v>1266</v>
      </c>
      <c r="H1655" s="52" t="s">
        <v>1051</v>
      </c>
      <c r="I1655" s="54" t="s">
        <v>204</v>
      </c>
      <c r="J1655" s="54" t="s">
        <v>349</v>
      </c>
      <c r="K1655" s="54" t="s">
        <v>257</v>
      </c>
      <c r="L1655" s="49" t="s">
        <v>200</v>
      </c>
      <c r="M1655" s="49" t="s">
        <v>200</v>
      </c>
      <c r="N1655" s="49" t="s">
        <v>477</v>
      </c>
      <c r="O1655" s="49" t="s">
        <v>1267</v>
      </c>
      <c r="P1655" s="54" t="s">
        <v>200</v>
      </c>
      <c r="Q1655" s="49" t="s">
        <v>201</v>
      </c>
      <c r="R1655" s="49" t="s">
        <v>217</v>
      </c>
    </row>
    <row r="1656" spans="1:18">
      <c r="A1656" s="49">
        <v>72</v>
      </c>
      <c r="B1656" s="49" t="s">
        <v>1114</v>
      </c>
      <c r="C1656" s="49" t="s">
        <v>1149</v>
      </c>
      <c r="D1656" s="54" t="s">
        <v>1150</v>
      </c>
      <c r="E1656" s="51" t="s">
        <v>231</v>
      </c>
      <c r="F1656" s="55" t="s">
        <v>1151</v>
      </c>
      <c r="G1656" s="52" t="s">
        <v>1239</v>
      </c>
      <c r="H1656" s="52" t="s">
        <v>1051</v>
      </c>
      <c r="I1656" s="54" t="s">
        <v>255</v>
      </c>
      <c r="J1656" s="54" t="s">
        <v>1272</v>
      </c>
      <c r="K1656" s="49" t="s">
        <v>196</v>
      </c>
      <c r="L1656" s="49" t="s">
        <v>200</v>
      </c>
      <c r="M1656" s="54" t="s">
        <v>200</v>
      </c>
      <c r="N1656" s="49" t="s">
        <v>456</v>
      </c>
      <c r="O1656" s="54" t="s">
        <v>710</v>
      </c>
      <c r="P1656" s="54" t="s">
        <v>200</v>
      </c>
      <c r="Q1656" s="49" t="s">
        <v>201</v>
      </c>
      <c r="R1656" s="49" t="s">
        <v>217</v>
      </c>
    </row>
    <row r="1657" spans="1:18">
      <c r="A1657" s="49">
        <v>73</v>
      </c>
      <c r="B1657" s="49" t="s">
        <v>1114</v>
      </c>
      <c r="C1657" s="49" t="s">
        <v>1132</v>
      </c>
      <c r="D1657" s="54" t="s">
        <v>1133</v>
      </c>
      <c r="E1657" s="51" t="s">
        <v>231</v>
      </c>
      <c r="F1657" s="55" t="s">
        <v>1134</v>
      </c>
      <c r="G1657" s="52" t="s">
        <v>1135</v>
      </c>
      <c r="H1657" s="52" t="s">
        <v>1051</v>
      </c>
      <c r="I1657" s="54" t="s">
        <v>260</v>
      </c>
      <c r="J1657" s="54" t="s">
        <v>388</v>
      </c>
      <c r="K1657" s="54" t="s">
        <v>194</v>
      </c>
      <c r="L1657" s="49" t="s">
        <v>200</v>
      </c>
      <c r="M1657" s="49" t="s">
        <v>200</v>
      </c>
      <c r="N1657" s="49" t="s">
        <v>1119</v>
      </c>
      <c r="O1657" s="49" t="s">
        <v>1136</v>
      </c>
      <c r="P1657" s="54" t="s">
        <v>200</v>
      </c>
      <c r="Q1657" s="49" t="s">
        <v>201</v>
      </c>
      <c r="R1657" s="49" t="s">
        <v>217</v>
      </c>
    </row>
    <row r="1658" spans="1:18">
      <c r="A1658" s="49">
        <v>74</v>
      </c>
      <c r="B1658" s="49" t="s">
        <v>1114</v>
      </c>
      <c r="C1658" s="49" t="s">
        <v>1158</v>
      </c>
      <c r="D1658" s="54" t="s">
        <v>1138</v>
      </c>
      <c r="E1658" s="51" t="s">
        <v>280</v>
      </c>
      <c r="F1658" s="55" t="s">
        <v>1159</v>
      </c>
      <c r="G1658" s="52" t="s">
        <v>1160</v>
      </c>
      <c r="H1658" s="52" t="s">
        <v>1051</v>
      </c>
      <c r="I1658" s="54" t="s">
        <v>331</v>
      </c>
      <c r="J1658" s="54" t="s">
        <v>637</v>
      </c>
      <c r="K1658" s="54" t="s">
        <v>260</v>
      </c>
      <c r="L1658" s="49" t="s">
        <v>200</v>
      </c>
      <c r="M1658" s="49" t="s">
        <v>200</v>
      </c>
      <c r="N1658" s="49" t="s">
        <v>246</v>
      </c>
      <c r="O1658" s="49" t="s">
        <v>1161</v>
      </c>
      <c r="P1658" s="54" t="s">
        <v>200</v>
      </c>
      <c r="Q1658" s="49" t="s">
        <v>201</v>
      </c>
      <c r="R1658" s="49" t="s">
        <v>217</v>
      </c>
    </row>
    <row r="1659" spans="1:18">
      <c r="A1659" s="49">
        <v>75</v>
      </c>
      <c r="B1659" s="49" t="s">
        <v>1114</v>
      </c>
      <c r="C1659" s="49" t="s">
        <v>1193</v>
      </c>
      <c r="D1659" s="54" t="s">
        <v>1194</v>
      </c>
      <c r="E1659" s="51" t="s">
        <v>262</v>
      </c>
      <c r="F1659" s="55" t="s">
        <v>1195</v>
      </c>
      <c r="G1659" s="52" t="s">
        <v>1273</v>
      </c>
      <c r="H1659" s="52" t="s">
        <v>1060</v>
      </c>
      <c r="I1659" s="54" t="s">
        <v>204</v>
      </c>
      <c r="J1659" s="54" t="s">
        <v>763</v>
      </c>
      <c r="K1659" s="49" t="s">
        <v>276</v>
      </c>
      <c r="L1659" s="49" t="s">
        <v>200</v>
      </c>
      <c r="M1659" s="54" t="s">
        <v>200</v>
      </c>
      <c r="N1659" s="49" t="s">
        <v>1091</v>
      </c>
      <c r="O1659" s="49" t="s">
        <v>1197</v>
      </c>
      <c r="P1659" s="54" t="s">
        <v>200</v>
      </c>
      <c r="Q1659" s="49" t="s">
        <v>201</v>
      </c>
      <c r="R1659" s="49" t="s">
        <v>217</v>
      </c>
    </row>
    <row r="1660" spans="1:18">
      <c r="A1660" s="49">
        <v>76</v>
      </c>
      <c r="B1660" s="49" t="s">
        <v>1114</v>
      </c>
      <c r="C1660" s="49" t="s">
        <v>1158</v>
      </c>
      <c r="D1660" s="54" t="s">
        <v>1138</v>
      </c>
      <c r="E1660" s="51" t="s">
        <v>280</v>
      </c>
      <c r="F1660" s="55" t="s">
        <v>1159</v>
      </c>
      <c r="G1660" s="52" t="s">
        <v>1251</v>
      </c>
      <c r="H1660" s="52" t="s">
        <v>1060</v>
      </c>
      <c r="I1660" s="54" t="s">
        <v>367</v>
      </c>
      <c r="J1660" s="54" t="s">
        <v>1274</v>
      </c>
      <c r="K1660" s="49" t="s">
        <v>236</v>
      </c>
      <c r="L1660" s="49" t="s">
        <v>200</v>
      </c>
      <c r="M1660" s="49" t="s">
        <v>200</v>
      </c>
      <c r="N1660" s="49" t="s">
        <v>246</v>
      </c>
      <c r="O1660" s="49" t="s">
        <v>1161</v>
      </c>
      <c r="P1660" s="54" t="s">
        <v>200</v>
      </c>
      <c r="Q1660" s="49" t="s">
        <v>228</v>
      </c>
      <c r="R1660" s="54" t="s">
        <v>200</v>
      </c>
    </row>
    <row r="1661" spans="1:18">
      <c r="A1661" s="49">
        <v>77</v>
      </c>
      <c r="B1661" s="49" t="s">
        <v>1114</v>
      </c>
      <c r="C1661" s="49" t="s">
        <v>1158</v>
      </c>
      <c r="D1661" s="54" t="s">
        <v>1138</v>
      </c>
      <c r="E1661" s="51" t="s">
        <v>280</v>
      </c>
      <c r="F1661" s="55" t="s">
        <v>1159</v>
      </c>
      <c r="G1661" s="52" t="s">
        <v>1160</v>
      </c>
      <c r="H1661" s="52" t="s">
        <v>1060</v>
      </c>
      <c r="I1661" s="54" t="s">
        <v>367</v>
      </c>
      <c r="J1661" s="54" t="s">
        <v>1249</v>
      </c>
      <c r="K1661" s="49" t="s">
        <v>236</v>
      </c>
      <c r="L1661" s="49" t="s">
        <v>200</v>
      </c>
      <c r="M1661" s="49" t="s">
        <v>200</v>
      </c>
      <c r="N1661" s="49" t="s">
        <v>246</v>
      </c>
      <c r="O1661" s="49" t="s">
        <v>1161</v>
      </c>
      <c r="P1661" s="54" t="s">
        <v>200</v>
      </c>
      <c r="Q1661" s="49" t="s">
        <v>228</v>
      </c>
      <c r="R1661" s="54" t="s">
        <v>200</v>
      </c>
    </row>
    <row r="1662" spans="1:18">
      <c r="A1662" s="49">
        <v>78</v>
      </c>
      <c r="B1662" s="49" t="s">
        <v>1114</v>
      </c>
      <c r="C1662" s="49" t="s">
        <v>1149</v>
      </c>
      <c r="D1662" s="54" t="s">
        <v>1150</v>
      </c>
      <c r="E1662" s="51" t="s">
        <v>231</v>
      </c>
      <c r="F1662" s="55" t="s">
        <v>1151</v>
      </c>
      <c r="G1662" s="52" t="s">
        <v>1239</v>
      </c>
      <c r="H1662" s="52" t="s">
        <v>1060</v>
      </c>
      <c r="I1662" s="54" t="s">
        <v>300</v>
      </c>
      <c r="J1662" s="54" t="s">
        <v>676</v>
      </c>
      <c r="K1662" s="49" t="s">
        <v>276</v>
      </c>
      <c r="L1662" s="49" t="s">
        <v>200</v>
      </c>
      <c r="M1662" s="49" t="s">
        <v>200</v>
      </c>
      <c r="N1662" s="49" t="s">
        <v>456</v>
      </c>
      <c r="O1662" s="54" t="s">
        <v>710</v>
      </c>
      <c r="P1662" s="54" t="s">
        <v>200</v>
      </c>
      <c r="Q1662" s="49" t="s">
        <v>201</v>
      </c>
      <c r="R1662" s="49" t="s">
        <v>217</v>
      </c>
    </row>
    <row r="1663" spans="1:18">
      <c r="A1663" s="49">
        <v>79</v>
      </c>
      <c r="B1663" s="49" t="s">
        <v>1114</v>
      </c>
      <c r="C1663" s="49" t="s">
        <v>1149</v>
      </c>
      <c r="D1663" s="54" t="s">
        <v>1150</v>
      </c>
      <c r="E1663" s="51" t="s">
        <v>231</v>
      </c>
      <c r="F1663" s="55" t="s">
        <v>1151</v>
      </c>
      <c r="G1663" s="52" t="s">
        <v>1239</v>
      </c>
      <c r="H1663" s="52" t="s">
        <v>1060</v>
      </c>
      <c r="I1663" s="54" t="s">
        <v>353</v>
      </c>
      <c r="J1663" s="54" t="s">
        <v>318</v>
      </c>
      <c r="K1663" s="54" t="s">
        <v>245</v>
      </c>
      <c r="L1663" s="49" t="s">
        <v>200</v>
      </c>
      <c r="M1663" s="49" t="s">
        <v>200</v>
      </c>
      <c r="N1663" s="49" t="s">
        <v>456</v>
      </c>
      <c r="O1663" s="54" t="s">
        <v>710</v>
      </c>
      <c r="P1663" s="54" t="s">
        <v>200</v>
      </c>
      <c r="Q1663" s="49" t="s">
        <v>201</v>
      </c>
      <c r="R1663" s="49" t="s">
        <v>671</v>
      </c>
    </row>
    <row r="1664" spans="1:18">
      <c r="A1664" s="49">
        <v>80</v>
      </c>
      <c r="B1664" s="49" t="s">
        <v>1114</v>
      </c>
      <c r="C1664" s="49" t="s">
        <v>1234</v>
      </c>
      <c r="D1664" s="54" t="s">
        <v>1116</v>
      </c>
      <c r="E1664" s="51" t="s">
        <v>1088</v>
      </c>
      <c r="F1664" s="55" t="s">
        <v>1235</v>
      </c>
      <c r="G1664" s="52" t="s">
        <v>1275</v>
      </c>
      <c r="H1664" s="52" t="s">
        <v>1065</v>
      </c>
      <c r="I1664" s="54" t="s">
        <v>357</v>
      </c>
      <c r="J1664" s="54" t="s">
        <v>910</v>
      </c>
      <c r="K1664" s="49" t="s">
        <v>383</v>
      </c>
      <c r="L1664" s="49" t="s">
        <v>200</v>
      </c>
      <c r="M1664" s="49" t="s">
        <v>200</v>
      </c>
      <c r="N1664" s="49" t="s">
        <v>1210</v>
      </c>
      <c r="O1664" s="49" t="s">
        <v>1238</v>
      </c>
      <c r="P1664" s="54" t="s">
        <v>200</v>
      </c>
      <c r="Q1664" s="49" t="s">
        <v>201</v>
      </c>
      <c r="R1664" s="49" t="s">
        <v>217</v>
      </c>
    </row>
    <row r="1665" spans="1:18">
      <c r="A1665" s="49">
        <v>81</v>
      </c>
      <c r="B1665" s="49" t="s">
        <v>1114</v>
      </c>
      <c r="C1665" s="49" t="s">
        <v>1193</v>
      </c>
      <c r="D1665" s="54" t="s">
        <v>1194</v>
      </c>
      <c r="E1665" s="51" t="s">
        <v>262</v>
      </c>
      <c r="F1665" s="55" t="s">
        <v>1195</v>
      </c>
      <c r="G1665" s="52" t="s">
        <v>1196</v>
      </c>
      <c r="H1665" s="52" t="s">
        <v>1065</v>
      </c>
      <c r="I1665" s="54" t="s">
        <v>380</v>
      </c>
      <c r="J1665" s="54" t="s">
        <v>533</v>
      </c>
      <c r="K1665" s="54" t="s">
        <v>213</v>
      </c>
      <c r="L1665" s="49" t="s">
        <v>200</v>
      </c>
      <c r="M1665" s="49" t="s">
        <v>200</v>
      </c>
      <c r="N1665" s="49" t="s">
        <v>1091</v>
      </c>
      <c r="O1665" s="49" t="s">
        <v>1197</v>
      </c>
      <c r="P1665" s="54" t="s">
        <v>200</v>
      </c>
      <c r="Q1665" s="49" t="s">
        <v>201</v>
      </c>
      <c r="R1665" s="49" t="s">
        <v>217</v>
      </c>
    </row>
    <row r="1666" spans="1:18">
      <c r="A1666" s="49">
        <v>82</v>
      </c>
      <c r="B1666" s="49" t="s">
        <v>1114</v>
      </c>
      <c r="C1666" s="49" t="s">
        <v>1234</v>
      </c>
      <c r="D1666" s="54" t="s">
        <v>1116</v>
      </c>
      <c r="E1666" s="51" t="s">
        <v>1088</v>
      </c>
      <c r="F1666" s="55" t="s">
        <v>1235</v>
      </c>
      <c r="G1666" s="52" t="s">
        <v>1275</v>
      </c>
      <c r="H1666" s="52" t="s">
        <v>1065</v>
      </c>
      <c r="I1666" s="54" t="s">
        <v>258</v>
      </c>
      <c r="J1666" s="54" t="s">
        <v>1276</v>
      </c>
      <c r="K1666" s="54" t="s">
        <v>367</v>
      </c>
      <c r="L1666" s="49" t="s">
        <v>200</v>
      </c>
      <c r="M1666" s="49" t="s">
        <v>200</v>
      </c>
      <c r="N1666" s="49" t="s">
        <v>1210</v>
      </c>
      <c r="O1666" s="49" t="s">
        <v>1238</v>
      </c>
      <c r="P1666" s="54" t="s">
        <v>200</v>
      </c>
      <c r="Q1666" s="49" t="s">
        <v>201</v>
      </c>
      <c r="R1666" s="49" t="s">
        <v>217</v>
      </c>
    </row>
    <row r="1667" spans="1:18">
      <c r="A1667" s="49">
        <v>83</v>
      </c>
      <c r="B1667" s="49" t="s">
        <v>1114</v>
      </c>
      <c r="C1667" s="49" t="s">
        <v>1132</v>
      </c>
      <c r="D1667" s="54" t="s">
        <v>1133</v>
      </c>
      <c r="E1667" s="51" t="s">
        <v>231</v>
      </c>
      <c r="F1667" s="55" t="s">
        <v>1134</v>
      </c>
      <c r="G1667" s="52" t="s">
        <v>1135</v>
      </c>
      <c r="H1667" s="52" t="s">
        <v>1065</v>
      </c>
      <c r="I1667" s="54" t="s">
        <v>258</v>
      </c>
      <c r="J1667" s="54" t="s">
        <v>534</v>
      </c>
      <c r="K1667" s="49" t="s">
        <v>367</v>
      </c>
      <c r="L1667" s="49" t="s">
        <v>200</v>
      </c>
      <c r="M1667" s="49" t="s">
        <v>200</v>
      </c>
      <c r="N1667" s="49" t="s">
        <v>1119</v>
      </c>
      <c r="O1667" s="49" t="s">
        <v>1136</v>
      </c>
      <c r="P1667" s="54" t="s">
        <v>200</v>
      </c>
      <c r="Q1667" s="49" t="s">
        <v>201</v>
      </c>
      <c r="R1667" s="49" t="s">
        <v>217</v>
      </c>
    </row>
    <row r="1668" spans="1:18">
      <c r="A1668" s="49">
        <v>84</v>
      </c>
      <c r="B1668" s="49" t="s">
        <v>1114</v>
      </c>
      <c r="C1668" s="49" t="s">
        <v>1193</v>
      </c>
      <c r="D1668" s="54" t="s">
        <v>1194</v>
      </c>
      <c r="E1668" s="51" t="s">
        <v>262</v>
      </c>
      <c r="F1668" s="55" t="s">
        <v>1195</v>
      </c>
      <c r="G1668" s="52" t="s">
        <v>1277</v>
      </c>
      <c r="H1668" s="52" t="s">
        <v>1065</v>
      </c>
      <c r="I1668" s="54" t="s">
        <v>257</v>
      </c>
      <c r="J1668" s="54" t="s">
        <v>392</v>
      </c>
      <c r="K1668" s="49" t="s">
        <v>300</v>
      </c>
      <c r="L1668" s="49" t="s">
        <v>200</v>
      </c>
      <c r="M1668" s="49" t="s">
        <v>200</v>
      </c>
      <c r="N1668" s="49" t="s">
        <v>1091</v>
      </c>
      <c r="O1668" s="49" t="s">
        <v>1197</v>
      </c>
      <c r="P1668" s="54" t="s">
        <v>200</v>
      </c>
      <c r="Q1668" s="49" t="s">
        <v>201</v>
      </c>
      <c r="R1668" s="49" t="s">
        <v>217</v>
      </c>
    </row>
    <row r="1669" spans="1:18">
      <c r="A1669" s="49">
        <v>85</v>
      </c>
      <c r="B1669" s="49" t="s">
        <v>1114</v>
      </c>
      <c r="C1669" s="49" t="s">
        <v>1206</v>
      </c>
      <c r="D1669" s="54" t="s">
        <v>1207</v>
      </c>
      <c r="E1669" s="51" t="s">
        <v>231</v>
      </c>
      <c r="F1669" s="55" t="s">
        <v>1208</v>
      </c>
      <c r="G1669" s="52" t="s">
        <v>1278</v>
      </c>
      <c r="H1669" s="52" t="s">
        <v>1065</v>
      </c>
      <c r="I1669" s="54" t="s">
        <v>257</v>
      </c>
      <c r="J1669" s="54" t="s">
        <v>795</v>
      </c>
      <c r="K1669" s="54" t="s">
        <v>295</v>
      </c>
      <c r="L1669" s="49" t="s">
        <v>200</v>
      </c>
      <c r="M1669" s="49" t="s">
        <v>200</v>
      </c>
      <c r="N1669" s="49" t="s">
        <v>1210</v>
      </c>
      <c r="O1669" s="49" t="s">
        <v>1211</v>
      </c>
      <c r="P1669" s="54" t="s">
        <v>200</v>
      </c>
      <c r="Q1669" s="49" t="s">
        <v>201</v>
      </c>
      <c r="R1669" s="49" t="s">
        <v>217</v>
      </c>
    </row>
    <row r="1670" spans="1:18">
      <c r="A1670" s="49">
        <v>86</v>
      </c>
      <c r="B1670" s="49" t="s">
        <v>1114</v>
      </c>
      <c r="C1670" s="49" t="s">
        <v>1132</v>
      </c>
      <c r="D1670" s="54" t="s">
        <v>1133</v>
      </c>
      <c r="E1670" s="51" t="s">
        <v>231</v>
      </c>
      <c r="F1670" s="55" t="s">
        <v>1134</v>
      </c>
      <c r="G1670" s="52" t="s">
        <v>1135</v>
      </c>
      <c r="H1670" s="52" t="s">
        <v>1065</v>
      </c>
      <c r="I1670" s="54" t="s">
        <v>544</v>
      </c>
      <c r="J1670" s="54" t="s">
        <v>402</v>
      </c>
      <c r="K1670" s="49" t="s">
        <v>236</v>
      </c>
      <c r="L1670" s="49" t="s">
        <v>200</v>
      </c>
      <c r="M1670" s="49" t="s">
        <v>200</v>
      </c>
      <c r="N1670" s="49" t="s">
        <v>1119</v>
      </c>
      <c r="O1670" s="49" t="s">
        <v>1136</v>
      </c>
      <c r="P1670" s="54" t="s">
        <v>200</v>
      </c>
      <c r="Q1670" s="49" t="s">
        <v>201</v>
      </c>
      <c r="R1670" s="49" t="s">
        <v>217</v>
      </c>
    </row>
    <row r="1671" spans="1:18">
      <c r="A1671" s="49">
        <v>87</v>
      </c>
      <c r="B1671" s="49" t="s">
        <v>1114</v>
      </c>
      <c r="C1671" s="49" t="s">
        <v>1218</v>
      </c>
      <c r="D1671" s="54" t="s">
        <v>1189</v>
      </c>
      <c r="E1671" s="51" t="s">
        <v>231</v>
      </c>
      <c r="F1671" s="55" t="s">
        <v>1219</v>
      </c>
      <c r="G1671" s="52" t="s">
        <v>1247</v>
      </c>
      <c r="H1671" s="52" t="s">
        <v>1076</v>
      </c>
      <c r="I1671" s="54" t="s">
        <v>274</v>
      </c>
      <c r="J1671" s="54" t="s">
        <v>412</v>
      </c>
      <c r="K1671" s="49" t="s">
        <v>194</v>
      </c>
      <c r="L1671" s="49" t="s">
        <v>200</v>
      </c>
      <c r="M1671" s="49" t="s">
        <v>200</v>
      </c>
      <c r="N1671" s="49" t="s">
        <v>456</v>
      </c>
      <c r="O1671" s="54" t="s">
        <v>710</v>
      </c>
      <c r="P1671" s="54" t="s">
        <v>200</v>
      </c>
      <c r="Q1671" s="49" t="s">
        <v>201</v>
      </c>
      <c r="R1671" s="49" t="s">
        <v>217</v>
      </c>
    </row>
    <row r="1672" spans="1:18">
      <c r="A1672" s="49">
        <v>88</v>
      </c>
      <c r="B1672" s="49" t="s">
        <v>1114</v>
      </c>
      <c r="C1672" s="49" t="s">
        <v>1258</v>
      </c>
      <c r="D1672" s="54" t="s">
        <v>1259</v>
      </c>
      <c r="E1672" s="51" t="s">
        <v>280</v>
      </c>
      <c r="F1672" s="55" t="s">
        <v>1260</v>
      </c>
      <c r="G1672" s="52" t="s">
        <v>1261</v>
      </c>
      <c r="H1672" s="52" t="s">
        <v>1076</v>
      </c>
      <c r="I1672" s="54" t="s">
        <v>314</v>
      </c>
      <c r="J1672" s="54" t="s">
        <v>455</v>
      </c>
      <c r="K1672" s="49" t="s">
        <v>196</v>
      </c>
      <c r="L1672" s="49" t="s">
        <v>200</v>
      </c>
      <c r="M1672" s="49" t="s">
        <v>200</v>
      </c>
      <c r="N1672" s="49" t="s">
        <v>284</v>
      </c>
      <c r="O1672" s="49" t="s">
        <v>1262</v>
      </c>
      <c r="P1672" s="54" t="s">
        <v>200</v>
      </c>
      <c r="Q1672" s="49" t="s">
        <v>201</v>
      </c>
      <c r="R1672" s="49" t="s">
        <v>217</v>
      </c>
    </row>
    <row r="1673" spans="1:18">
      <c r="A1673" s="49">
        <v>89</v>
      </c>
      <c r="B1673" s="49" t="s">
        <v>1114</v>
      </c>
      <c r="C1673" s="49" t="s">
        <v>1172</v>
      </c>
      <c r="D1673" s="54" t="s">
        <v>1173</v>
      </c>
      <c r="E1673" s="51" t="s">
        <v>262</v>
      </c>
      <c r="F1673" s="55" t="s">
        <v>1174</v>
      </c>
      <c r="G1673" s="52" t="s">
        <v>1175</v>
      </c>
      <c r="H1673" s="52" t="s">
        <v>1076</v>
      </c>
      <c r="I1673" s="54" t="s">
        <v>314</v>
      </c>
      <c r="J1673" s="54" t="s">
        <v>259</v>
      </c>
      <c r="K1673" s="49" t="s">
        <v>194</v>
      </c>
      <c r="L1673" s="49" t="s">
        <v>200</v>
      </c>
      <c r="M1673" s="49" t="s">
        <v>200</v>
      </c>
      <c r="N1673" s="49" t="s">
        <v>1119</v>
      </c>
      <c r="O1673" s="54" t="s">
        <v>710</v>
      </c>
      <c r="P1673" s="54" t="s">
        <v>200</v>
      </c>
      <c r="Q1673" s="49" t="s">
        <v>201</v>
      </c>
      <c r="R1673" s="49" t="s">
        <v>217</v>
      </c>
    </row>
    <row r="1674" spans="1:18">
      <c r="A1674" s="49">
        <v>90</v>
      </c>
      <c r="B1674" s="49" t="s">
        <v>1114</v>
      </c>
      <c r="C1674" s="49" t="s">
        <v>1153</v>
      </c>
      <c r="D1674" s="54" t="s">
        <v>1154</v>
      </c>
      <c r="E1674" s="51" t="s">
        <v>262</v>
      </c>
      <c r="F1674" s="52" t="s">
        <v>1155</v>
      </c>
      <c r="G1674" s="52" t="s">
        <v>1279</v>
      </c>
      <c r="H1674" s="52" t="s">
        <v>1076</v>
      </c>
      <c r="I1674" s="54" t="s">
        <v>314</v>
      </c>
      <c r="J1674" s="54" t="s">
        <v>516</v>
      </c>
      <c r="K1674" s="54" t="s">
        <v>295</v>
      </c>
      <c r="L1674" s="49" t="s">
        <v>200</v>
      </c>
      <c r="M1674" s="49" t="s">
        <v>200</v>
      </c>
      <c r="N1674" s="49" t="s">
        <v>308</v>
      </c>
      <c r="O1674" s="49" t="s">
        <v>1157</v>
      </c>
      <c r="P1674" s="54" t="s">
        <v>200</v>
      </c>
      <c r="Q1674" s="49" t="s">
        <v>228</v>
      </c>
      <c r="R1674" s="54" t="s">
        <v>200</v>
      </c>
    </row>
    <row r="1675" spans="1:18">
      <c r="A1675" s="49">
        <v>91</v>
      </c>
      <c r="B1675" s="49" t="s">
        <v>1114</v>
      </c>
      <c r="C1675" s="49" t="s">
        <v>1177</v>
      </c>
      <c r="D1675" s="54" t="s">
        <v>1178</v>
      </c>
      <c r="E1675" s="51" t="s">
        <v>208</v>
      </c>
      <c r="F1675" s="55" t="s">
        <v>1179</v>
      </c>
      <c r="G1675" s="52" t="s">
        <v>681</v>
      </c>
      <c r="H1675" s="52" t="s">
        <v>1076</v>
      </c>
      <c r="I1675" s="54" t="s">
        <v>348</v>
      </c>
      <c r="J1675" s="54" t="s">
        <v>631</v>
      </c>
      <c r="K1675" s="54" t="s">
        <v>236</v>
      </c>
      <c r="L1675" s="49" t="s">
        <v>200</v>
      </c>
      <c r="M1675" s="49" t="s">
        <v>200</v>
      </c>
      <c r="N1675" s="49" t="s">
        <v>246</v>
      </c>
      <c r="O1675" s="49" t="s">
        <v>1181</v>
      </c>
      <c r="P1675" s="54" t="s">
        <v>200</v>
      </c>
      <c r="Q1675" s="49" t="s">
        <v>201</v>
      </c>
      <c r="R1675" s="49" t="s">
        <v>217</v>
      </c>
    </row>
    <row r="1676" spans="1:18">
      <c r="A1676" s="49">
        <v>92</v>
      </c>
      <c r="B1676" s="49" t="s">
        <v>1114</v>
      </c>
      <c r="C1676" s="49" t="s">
        <v>1149</v>
      </c>
      <c r="D1676" s="54" t="s">
        <v>1150</v>
      </c>
      <c r="E1676" s="51" t="s">
        <v>231</v>
      </c>
      <c r="F1676" s="55" t="s">
        <v>1151</v>
      </c>
      <c r="G1676" s="52" t="s">
        <v>1280</v>
      </c>
      <c r="H1676" s="52" t="s">
        <v>1076</v>
      </c>
      <c r="I1676" s="54" t="s">
        <v>348</v>
      </c>
      <c r="J1676" s="54" t="s">
        <v>518</v>
      </c>
      <c r="K1676" s="49" t="s">
        <v>315</v>
      </c>
      <c r="L1676" s="49" t="s">
        <v>200</v>
      </c>
      <c r="M1676" s="49" t="s">
        <v>200</v>
      </c>
      <c r="N1676" s="49" t="s">
        <v>456</v>
      </c>
      <c r="O1676" s="54" t="s">
        <v>710</v>
      </c>
      <c r="P1676" s="54" t="s">
        <v>200</v>
      </c>
      <c r="Q1676" s="49" t="s">
        <v>201</v>
      </c>
      <c r="R1676" s="49" t="s">
        <v>217</v>
      </c>
    </row>
    <row r="1677" spans="1:18">
      <c r="A1677" s="49">
        <v>93</v>
      </c>
      <c r="B1677" s="49" t="s">
        <v>1114</v>
      </c>
      <c r="C1677" s="49" t="s">
        <v>1193</v>
      </c>
      <c r="D1677" s="54" t="s">
        <v>1194</v>
      </c>
      <c r="E1677" s="51" t="s">
        <v>262</v>
      </c>
      <c r="F1677" s="55" t="s">
        <v>1195</v>
      </c>
      <c r="G1677" s="52" t="s">
        <v>1277</v>
      </c>
      <c r="H1677" s="52" t="s">
        <v>1076</v>
      </c>
      <c r="I1677" s="54" t="s">
        <v>362</v>
      </c>
      <c r="J1677" s="54" t="s">
        <v>392</v>
      </c>
      <c r="K1677" s="54" t="s">
        <v>383</v>
      </c>
      <c r="L1677" s="49" t="s">
        <v>200</v>
      </c>
      <c r="M1677" s="49" t="s">
        <v>200</v>
      </c>
      <c r="N1677" s="49" t="s">
        <v>1091</v>
      </c>
      <c r="O1677" s="49" t="s">
        <v>1197</v>
      </c>
      <c r="P1677" s="54" t="s">
        <v>200</v>
      </c>
      <c r="Q1677" s="49" t="s">
        <v>201</v>
      </c>
      <c r="R1677" s="49" t="s">
        <v>217</v>
      </c>
    </row>
    <row r="1678" spans="1:18">
      <c r="A1678" s="49">
        <v>94</v>
      </c>
      <c r="B1678" s="49" t="s">
        <v>1114</v>
      </c>
      <c r="C1678" s="49" t="s">
        <v>1198</v>
      </c>
      <c r="D1678" s="54" t="s">
        <v>1199</v>
      </c>
      <c r="E1678" s="51" t="s">
        <v>262</v>
      </c>
      <c r="F1678" s="52" t="s">
        <v>1200</v>
      </c>
      <c r="G1678" s="52" t="s">
        <v>1281</v>
      </c>
      <c r="H1678" s="52" t="s">
        <v>1076</v>
      </c>
      <c r="I1678" s="54" t="s">
        <v>204</v>
      </c>
      <c r="J1678" s="54" t="s">
        <v>553</v>
      </c>
      <c r="K1678" s="54" t="s">
        <v>307</v>
      </c>
      <c r="L1678" s="49" t="s">
        <v>200</v>
      </c>
      <c r="M1678" s="49" t="s">
        <v>200</v>
      </c>
      <c r="N1678" s="49" t="s">
        <v>308</v>
      </c>
      <c r="O1678" s="49" t="s">
        <v>1202</v>
      </c>
      <c r="P1678" s="54" t="s">
        <v>200</v>
      </c>
      <c r="Q1678" s="49" t="s">
        <v>201</v>
      </c>
      <c r="R1678" s="49" t="s">
        <v>217</v>
      </c>
    </row>
    <row r="1679" spans="1:18">
      <c r="A1679" s="49">
        <v>95</v>
      </c>
      <c r="B1679" s="49" t="s">
        <v>1114</v>
      </c>
      <c r="C1679" s="49" t="s">
        <v>1188</v>
      </c>
      <c r="D1679" s="54" t="s">
        <v>1189</v>
      </c>
      <c r="E1679" s="51" t="s">
        <v>262</v>
      </c>
      <c r="F1679" s="55" t="s">
        <v>1190</v>
      </c>
      <c r="G1679" s="52" t="s">
        <v>1282</v>
      </c>
      <c r="H1679" s="52" t="s">
        <v>1076</v>
      </c>
      <c r="I1679" s="54" t="s">
        <v>383</v>
      </c>
      <c r="J1679" s="54" t="s">
        <v>1283</v>
      </c>
      <c r="K1679" s="54" t="s">
        <v>307</v>
      </c>
      <c r="L1679" s="49" t="s">
        <v>200</v>
      </c>
      <c r="M1679" s="49" t="s">
        <v>200</v>
      </c>
      <c r="N1679" s="49" t="s">
        <v>1119</v>
      </c>
      <c r="O1679" s="49" t="s">
        <v>1192</v>
      </c>
      <c r="P1679" s="54" t="s">
        <v>200</v>
      </c>
      <c r="Q1679" s="49" t="s">
        <v>201</v>
      </c>
      <c r="R1679" s="49" t="s">
        <v>1284</v>
      </c>
    </row>
    <row r="1680" spans="1:18">
      <c r="A1680" s="49"/>
      <c r="B1680" s="54"/>
      <c r="C1680" s="49"/>
      <c r="D1680" s="54"/>
      <c r="E1680" s="51"/>
      <c r="F1680" s="52"/>
      <c r="G1680" s="52"/>
      <c r="H1680" s="52"/>
      <c r="I1680" s="54"/>
      <c r="J1680" s="54"/>
      <c r="K1680" s="49"/>
      <c r="L1680" s="49"/>
      <c r="M1680" s="54"/>
      <c r="N1680" s="49"/>
      <c r="O1680" s="54"/>
      <c r="P1680" s="54"/>
      <c r="Q1680" s="54"/>
      <c r="R1680" s="54"/>
    </row>
    <row r="1681" spans="1:18">
      <c r="A1681" s="49"/>
      <c r="B1681" s="54"/>
      <c r="C1681" s="54"/>
      <c r="D1681" s="54"/>
      <c r="E1681" s="51"/>
      <c r="F1681" s="52"/>
      <c r="G1681" s="52"/>
      <c r="H1681" s="52"/>
      <c r="I1681" s="54"/>
      <c r="J1681" s="54"/>
      <c r="K1681" s="49"/>
      <c r="L1681" s="49"/>
      <c r="M1681" s="49"/>
      <c r="N1681" s="49"/>
      <c r="O1681" s="54"/>
      <c r="P1681" s="54"/>
      <c r="Q1681" s="54"/>
      <c r="R1681" s="54"/>
    </row>
    <row r="1682" spans="1:18">
      <c r="A1682" s="49" t="s">
        <v>420</v>
      </c>
      <c r="B1682" s="54"/>
      <c r="C1682" s="49"/>
      <c r="D1682" s="54"/>
      <c r="E1682" s="51"/>
      <c r="F1682" s="52"/>
      <c r="G1682" s="52"/>
      <c r="H1682" s="52"/>
      <c r="I1682" s="54"/>
      <c r="J1682" s="54"/>
      <c r="K1682" s="49"/>
      <c r="L1682" s="49"/>
      <c r="M1682" s="49"/>
      <c r="N1682" s="49"/>
      <c r="O1682" s="54"/>
      <c r="P1682" s="54"/>
      <c r="Q1682" s="54"/>
      <c r="R1682" s="54"/>
    </row>
    <row r="1683" spans="1:18">
      <c r="A1683" s="49" t="s">
        <v>421</v>
      </c>
      <c r="B1683" s="54"/>
      <c r="C1683" s="49"/>
      <c r="D1683" s="54"/>
      <c r="E1683" s="51"/>
      <c r="F1683" s="52"/>
      <c r="G1683" s="52"/>
      <c r="H1683" s="52"/>
      <c r="I1683" s="54"/>
      <c r="J1683" s="54"/>
      <c r="K1683" s="54"/>
      <c r="L1683" s="49"/>
      <c r="M1683" s="49"/>
      <c r="N1683" s="49"/>
      <c r="O1683" s="54"/>
      <c r="P1683" s="54"/>
      <c r="Q1683" s="54"/>
      <c r="R1683" s="54"/>
    </row>
    <row r="1684" spans="1:18">
      <c r="A1684" s="49" t="s">
        <v>422</v>
      </c>
      <c r="B1684" s="54"/>
      <c r="C1684" s="49"/>
      <c r="D1684" s="54"/>
      <c r="E1684" s="51"/>
      <c r="F1684" s="52"/>
      <c r="G1684" s="52"/>
      <c r="H1684" s="52"/>
      <c r="I1684" s="54"/>
      <c r="J1684" s="54"/>
      <c r="K1684" s="54"/>
      <c r="L1684" s="49"/>
      <c r="M1684" s="49"/>
      <c r="N1684" s="49"/>
      <c r="O1684" s="54"/>
      <c r="P1684" s="54"/>
      <c r="Q1684" s="54"/>
      <c r="R1684" s="54"/>
    </row>
    <row r="1685" spans="1:18">
      <c r="A1685" s="49" t="s">
        <v>423</v>
      </c>
      <c r="B1685" s="54"/>
      <c r="C1685" s="49"/>
      <c r="D1685" s="54"/>
      <c r="E1685" s="51"/>
      <c r="F1685" s="52"/>
      <c r="G1685" s="52"/>
      <c r="H1685" s="52"/>
      <c r="I1685" s="54"/>
      <c r="J1685" s="54"/>
      <c r="K1685" s="49"/>
      <c r="L1685" s="49"/>
      <c r="M1685" s="54"/>
      <c r="N1685" s="49"/>
      <c r="O1685" s="54"/>
      <c r="P1685" s="54"/>
      <c r="Q1685" s="54"/>
      <c r="R1685" s="54"/>
    </row>
    <row r="1686" spans="1:18">
      <c r="A1686" s="49"/>
      <c r="B1686" s="54"/>
      <c r="C1686" s="49"/>
      <c r="D1686" s="54"/>
      <c r="E1686" s="51"/>
      <c r="F1686" s="52"/>
      <c r="G1686" s="52"/>
      <c r="H1686" s="52"/>
      <c r="I1686" s="54"/>
      <c r="J1686" s="54"/>
      <c r="K1686" s="49"/>
      <c r="L1686" s="49"/>
      <c r="M1686" s="49"/>
      <c r="N1686" s="49"/>
      <c r="O1686" s="54"/>
      <c r="P1686" s="54"/>
      <c r="Q1686" s="54"/>
      <c r="R1686" s="54"/>
    </row>
    <row r="1687" spans="1:18">
      <c r="A1687" s="49" t="s">
        <v>424</v>
      </c>
      <c r="B1687" s="54"/>
      <c r="C1687" s="49"/>
      <c r="D1687" s="54"/>
      <c r="E1687" s="51"/>
      <c r="F1687" s="52"/>
      <c r="G1687" s="52"/>
      <c r="H1687" s="52"/>
      <c r="I1687" s="54"/>
      <c r="J1687" s="54"/>
      <c r="K1687" s="54"/>
      <c r="L1687" s="49"/>
      <c r="M1687" s="49"/>
      <c r="N1687" s="49"/>
      <c r="O1687" s="54"/>
      <c r="P1687" s="54"/>
      <c r="Q1687" s="54"/>
      <c r="R1687" s="54"/>
    </row>
    <row r="1688" spans="1:18">
      <c r="A1688" s="49"/>
      <c r="B1688" s="54"/>
      <c r="C1688" s="54"/>
      <c r="D1688" s="54"/>
      <c r="E1688" s="51"/>
      <c r="F1688" s="52"/>
      <c r="G1688" s="52"/>
      <c r="H1688" s="52"/>
      <c r="I1688" s="54"/>
      <c r="J1688" s="54"/>
      <c r="K1688" s="49"/>
      <c r="L1688" s="49"/>
      <c r="M1688" s="49"/>
      <c r="N1688" s="49"/>
      <c r="O1688" s="54"/>
      <c r="P1688" s="54"/>
      <c r="Q1688" s="54"/>
      <c r="R1688" s="54"/>
    </row>
    <row r="1689" spans="1:18">
      <c r="A1689" s="49" t="s">
        <v>425</v>
      </c>
      <c r="B1689" s="54"/>
      <c r="C1689" s="49"/>
      <c r="D1689" s="54"/>
      <c r="E1689" s="51"/>
      <c r="F1689" s="52"/>
      <c r="G1689" s="52"/>
      <c r="H1689" s="52"/>
      <c r="I1689" s="54"/>
      <c r="J1689" s="54"/>
      <c r="K1689" s="49"/>
      <c r="L1689" s="49"/>
      <c r="M1689" s="49"/>
      <c r="N1689" s="49"/>
      <c r="O1689" s="54"/>
      <c r="P1689" s="54"/>
      <c r="Q1689" s="54"/>
      <c r="R1689" s="54"/>
    </row>
    <row r="1690" spans="1:18">
      <c r="A1690" s="49" t="s">
        <v>813</v>
      </c>
      <c r="B1690" s="54"/>
      <c r="C1690" s="49"/>
      <c r="D1690" s="54"/>
      <c r="E1690" s="56" t="s">
        <v>427</v>
      </c>
      <c r="F1690" s="52"/>
      <c r="G1690" s="52"/>
      <c r="H1690" s="52"/>
      <c r="I1690" s="54"/>
      <c r="J1690" s="49" t="s">
        <v>428</v>
      </c>
      <c r="K1690" s="54"/>
      <c r="L1690" s="49"/>
      <c r="M1690" s="49"/>
      <c r="N1690" s="49"/>
      <c r="O1690" s="54"/>
      <c r="P1690" s="54"/>
      <c r="Q1690" s="54"/>
      <c r="R1690" s="54"/>
    </row>
    <row r="1691" spans="1:18">
      <c r="A1691" s="49" t="s">
        <v>429</v>
      </c>
      <c r="B1691" s="54"/>
      <c r="C1691" s="49"/>
      <c r="D1691" s="54"/>
      <c r="E1691" s="56" t="s">
        <v>430</v>
      </c>
      <c r="F1691" s="52"/>
      <c r="G1691" s="52"/>
      <c r="H1691" s="52"/>
      <c r="I1691" s="54"/>
      <c r="J1691" s="49" t="s">
        <v>1113</v>
      </c>
      <c r="K1691" s="49"/>
      <c r="L1691" s="49"/>
      <c r="M1691" s="49"/>
      <c r="N1691" s="49"/>
      <c r="O1691" s="54"/>
      <c r="P1691" s="54"/>
      <c r="Q1691" s="54"/>
      <c r="R1691" s="54"/>
    </row>
    <row r="1692" spans="1:18">
      <c r="A1692" s="49" t="s">
        <v>432</v>
      </c>
      <c r="B1692" s="54"/>
      <c r="C1692" s="49"/>
      <c r="D1692" s="54"/>
      <c r="E1692" s="56" t="s">
        <v>433</v>
      </c>
      <c r="F1692" s="52"/>
      <c r="G1692" s="52"/>
      <c r="H1692" s="52"/>
      <c r="I1692" s="54"/>
      <c r="J1692" s="49" t="s">
        <v>434</v>
      </c>
      <c r="K1692" s="49"/>
      <c r="L1692" s="49"/>
      <c r="M1692" s="49"/>
      <c r="N1692" s="49"/>
      <c r="O1692" s="54"/>
      <c r="P1692" s="54"/>
      <c r="Q1692" s="54"/>
      <c r="R1692" s="54"/>
    </row>
    <row r="1693" spans="1:18">
      <c r="A1693" s="49"/>
      <c r="B1693" s="54"/>
      <c r="C1693" s="49"/>
      <c r="D1693" s="54"/>
      <c r="E1693" s="51"/>
      <c r="F1693" s="52"/>
      <c r="G1693" s="52"/>
      <c r="H1693" s="52"/>
      <c r="I1693" s="54"/>
      <c r="J1693" s="54"/>
      <c r="K1693" s="49"/>
      <c r="L1693" s="49"/>
      <c r="M1693" s="49"/>
      <c r="N1693" s="49"/>
      <c r="O1693" s="54"/>
      <c r="P1693" s="54"/>
      <c r="Q1693" s="54"/>
      <c r="R1693" s="54"/>
    </row>
    <row r="1694" spans="1:18">
      <c r="A1694" s="49" t="s">
        <v>171</v>
      </c>
      <c r="B1694" s="49" t="s">
        <v>172</v>
      </c>
      <c r="C1694" s="49" t="s">
        <v>173</v>
      </c>
      <c r="D1694" s="49" t="s">
        <v>174</v>
      </c>
      <c r="E1694" s="56" t="s">
        <v>175</v>
      </c>
      <c r="F1694" s="55" t="s">
        <v>176</v>
      </c>
      <c r="G1694" s="55" t="s">
        <v>177</v>
      </c>
      <c r="H1694" s="55" t="s">
        <v>178</v>
      </c>
      <c r="I1694" s="49" t="s">
        <v>179</v>
      </c>
      <c r="J1694" s="49" t="s">
        <v>180</v>
      </c>
      <c r="K1694" s="49" t="s">
        <v>106</v>
      </c>
      <c r="L1694" s="49" t="s">
        <v>181</v>
      </c>
      <c r="M1694" s="49" t="s">
        <v>182</v>
      </c>
      <c r="N1694" s="49" t="s">
        <v>119</v>
      </c>
      <c r="O1694" s="49" t="s">
        <v>183</v>
      </c>
      <c r="P1694" s="49" t="s">
        <v>184</v>
      </c>
      <c r="Q1694" s="49" t="s">
        <v>185</v>
      </c>
      <c r="R1694" s="49" t="s">
        <v>186</v>
      </c>
    </row>
    <row r="1695" spans="1:18">
      <c r="A1695" s="49">
        <v>1</v>
      </c>
      <c r="B1695" s="49" t="s">
        <v>1114</v>
      </c>
      <c r="C1695" s="49" t="s">
        <v>1149</v>
      </c>
      <c r="D1695" s="54" t="s">
        <v>1150</v>
      </c>
      <c r="E1695" s="51" t="s">
        <v>231</v>
      </c>
      <c r="F1695" s="55" t="s">
        <v>1151</v>
      </c>
      <c r="G1695" s="52" t="s">
        <v>1239</v>
      </c>
      <c r="H1695" s="52" t="s">
        <v>417</v>
      </c>
      <c r="I1695" s="54" t="s">
        <v>300</v>
      </c>
      <c r="J1695" s="54" t="s">
        <v>287</v>
      </c>
      <c r="K1695" s="49" t="s">
        <v>213</v>
      </c>
      <c r="L1695" s="49" t="s">
        <v>197</v>
      </c>
      <c r="M1695" s="49" t="s">
        <v>197</v>
      </c>
      <c r="N1695" s="49" t="s">
        <v>456</v>
      </c>
      <c r="O1695" s="54" t="s">
        <v>710</v>
      </c>
      <c r="P1695" s="54" t="s">
        <v>200</v>
      </c>
      <c r="Q1695" s="49" t="s">
        <v>201</v>
      </c>
      <c r="R1695" s="49" t="s">
        <v>217</v>
      </c>
    </row>
    <row r="1696" spans="1:18">
      <c r="A1696" s="49">
        <v>2</v>
      </c>
      <c r="B1696" s="49" t="s">
        <v>1114</v>
      </c>
      <c r="C1696" s="49" t="s">
        <v>1218</v>
      </c>
      <c r="D1696" s="54" t="s">
        <v>1189</v>
      </c>
      <c r="E1696" s="51" t="s">
        <v>231</v>
      </c>
      <c r="F1696" s="55" t="s">
        <v>1219</v>
      </c>
      <c r="G1696" s="52" t="s">
        <v>1220</v>
      </c>
      <c r="H1696" s="52" t="s">
        <v>417</v>
      </c>
      <c r="I1696" s="54" t="s">
        <v>194</v>
      </c>
      <c r="J1696" s="54" t="s">
        <v>1240</v>
      </c>
      <c r="K1696" s="49" t="s">
        <v>258</v>
      </c>
      <c r="L1696" s="49" t="s">
        <v>197</v>
      </c>
      <c r="M1696" s="49" t="s">
        <v>197</v>
      </c>
      <c r="N1696" s="49" t="s">
        <v>456</v>
      </c>
      <c r="O1696" s="54" t="s">
        <v>710</v>
      </c>
      <c r="P1696" s="54" t="s">
        <v>200</v>
      </c>
      <c r="Q1696" s="49" t="s">
        <v>201</v>
      </c>
      <c r="R1696" s="49" t="s">
        <v>217</v>
      </c>
    </row>
    <row r="1697" spans="1:18">
      <c r="A1697" s="49">
        <v>3</v>
      </c>
      <c r="B1697" s="49" t="s">
        <v>1114</v>
      </c>
      <c r="C1697" s="49" t="s">
        <v>1193</v>
      </c>
      <c r="D1697" s="54" t="s">
        <v>1194</v>
      </c>
      <c r="E1697" s="51" t="s">
        <v>262</v>
      </c>
      <c r="F1697" s="55" t="s">
        <v>1195</v>
      </c>
      <c r="G1697" s="52" t="s">
        <v>1196</v>
      </c>
      <c r="H1697" s="52" t="s">
        <v>417</v>
      </c>
      <c r="I1697" s="54" t="s">
        <v>354</v>
      </c>
      <c r="J1697" s="54" t="s">
        <v>914</v>
      </c>
      <c r="K1697" s="49" t="s">
        <v>367</v>
      </c>
      <c r="L1697" s="49" t="s">
        <v>197</v>
      </c>
      <c r="M1697" s="49" t="s">
        <v>197</v>
      </c>
      <c r="N1697" s="49" t="s">
        <v>1091</v>
      </c>
      <c r="O1697" s="49" t="s">
        <v>1197</v>
      </c>
      <c r="P1697" s="54" t="s">
        <v>200</v>
      </c>
      <c r="Q1697" s="49" t="s">
        <v>201</v>
      </c>
      <c r="R1697" s="49" t="s">
        <v>217</v>
      </c>
    </row>
    <row r="1698" spans="1:18">
      <c r="A1698" s="49">
        <v>4</v>
      </c>
      <c r="B1698" s="49" t="s">
        <v>1114</v>
      </c>
      <c r="C1698" s="49" t="s">
        <v>1285</v>
      </c>
      <c r="D1698" s="54" t="s">
        <v>1286</v>
      </c>
      <c r="E1698" s="51" t="s">
        <v>241</v>
      </c>
      <c r="F1698" s="55" t="s">
        <v>1287</v>
      </c>
      <c r="G1698" s="52" t="s">
        <v>1288</v>
      </c>
      <c r="H1698" s="52" t="s">
        <v>417</v>
      </c>
      <c r="I1698" s="54" t="s">
        <v>354</v>
      </c>
      <c r="J1698" s="54" t="s">
        <v>287</v>
      </c>
      <c r="K1698" s="54" t="s">
        <v>196</v>
      </c>
      <c r="L1698" s="49" t="s">
        <v>197</v>
      </c>
      <c r="M1698" s="49" t="s">
        <v>197</v>
      </c>
      <c r="N1698" s="49" t="s">
        <v>284</v>
      </c>
      <c r="O1698" s="49" t="s">
        <v>1289</v>
      </c>
      <c r="P1698" s="54" t="s">
        <v>200</v>
      </c>
      <c r="Q1698" s="49" t="s">
        <v>201</v>
      </c>
      <c r="R1698" s="49" t="s">
        <v>1290</v>
      </c>
    </row>
    <row r="1699" spans="1:18">
      <c r="A1699" s="49">
        <v>5</v>
      </c>
      <c r="B1699" s="49" t="s">
        <v>1114</v>
      </c>
      <c r="C1699" s="49" t="s">
        <v>1214</v>
      </c>
      <c r="D1699" s="54" t="s">
        <v>1199</v>
      </c>
      <c r="E1699" s="51" t="s">
        <v>231</v>
      </c>
      <c r="F1699" s="55" t="s">
        <v>1215</v>
      </c>
      <c r="G1699" s="52" t="s">
        <v>1216</v>
      </c>
      <c r="H1699" s="52" t="s">
        <v>417</v>
      </c>
      <c r="I1699" s="54" t="s">
        <v>211</v>
      </c>
      <c r="J1699" s="54" t="s">
        <v>775</v>
      </c>
      <c r="K1699" s="54" t="s">
        <v>194</v>
      </c>
      <c r="L1699" s="49" t="s">
        <v>197</v>
      </c>
      <c r="M1699" s="49" t="s">
        <v>214</v>
      </c>
      <c r="N1699" s="49" t="s">
        <v>484</v>
      </c>
      <c r="O1699" s="49" t="s">
        <v>1217</v>
      </c>
      <c r="P1699" s="54" t="s">
        <v>200</v>
      </c>
      <c r="Q1699" s="49" t="s">
        <v>228</v>
      </c>
      <c r="R1699" s="54" t="s">
        <v>200</v>
      </c>
    </row>
    <row r="1700" spans="1:18">
      <c r="A1700" s="49">
        <v>6</v>
      </c>
      <c r="B1700" s="49" t="s">
        <v>1114</v>
      </c>
      <c r="C1700" s="49" t="s">
        <v>1291</v>
      </c>
      <c r="D1700" s="54" t="s">
        <v>1259</v>
      </c>
      <c r="E1700" s="51" t="s">
        <v>1292</v>
      </c>
      <c r="F1700" s="55" t="s">
        <v>1293</v>
      </c>
      <c r="G1700" s="52" t="s">
        <v>1294</v>
      </c>
      <c r="H1700" s="52" t="s">
        <v>417</v>
      </c>
      <c r="I1700" s="54" t="s">
        <v>211</v>
      </c>
      <c r="J1700" s="54" t="s">
        <v>1295</v>
      </c>
      <c r="K1700" s="49" t="s">
        <v>367</v>
      </c>
      <c r="L1700" s="49" t="s">
        <v>197</v>
      </c>
      <c r="M1700" s="49" t="s">
        <v>197</v>
      </c>
      <c r="N1700" s="49" t="s">
        <v>1210</v>
      </c>
      <c r="O1700" s="49" t="s">
        <v>1296</v>
      </c>
      <c r="P1700" s="54" t="s">
        <v>200</v>
      </c>
      <c r="Q1700" s="49" t="s">
        <v>201</v>
      </c>
      <c r="R1700" s="49" t="s">
        <v>217</v>
      </c>
    </row>
    <row r="1701" spans="1:18">
      <c r="A1701" s="49">
        <v>7</v>
      </c>
      <c r="B1701" s="49" t="s">
        <v>1114</v>
      </c>
      <c r="C1701" s="49" t="s">
        <v>1258</v>
      </c>
      <c r="D1701" s="54" t="s">
        <v>1259</v>
      </c>
      <c r="E1701" s="51" t="s">
        <v>280</v>
      </c>
      <c r="F1701" s="55" t="s">
        <v>1260</v>
      </c>
      <c r="G1701" s="52" t="s">
        <v>1261</v>
      </c>
      <c r="H1701" s="52" t="s">
        <v>818</v>
      </c>
      <c r="I1701" s="54" t="s">
        <v>223</v>
      </c>
      <c r="J1701" s="54" t="s">
        <v>455</v>
      </c>
      <c r="K1701" s="49" t="s">
        <v>236</v>
      </c>
      <c r="L1701" s="49" t="s">
        <v>197</v>
      </c>
      <c r="M1701" s="49" t="s">
        <v>197</v>
      </c>
      <c r="N1701" s="49" t="s">
        <v>284</v>
      </c>
      <c r="O1701" s="49" t="s">
        <v>1262</v>
      </c>
      <c r="P1701" s="54" t="s">
        <v>200</v>
      </c>
      <c r="Q1701" s="49" t="s">
        <v>201</v>
      </c>
      <c r="R1701" s="49" t="s">
        <v>217</v>
      </c>
    </row>
    <row r="1702" spans="1:18">
      <c r="A1702" s="49">
        <v>8</v>
      </c>
      <c r="B1702" s="49" t="s">
        <v>1114</v>
      </c>
      <c r="C1702" s="49" t="s">
        <v>1158</v>
      </c>
      <c r="D1702" s="54" t="s">
        <v>1138</v>
      </c>
      <c r="E1702" s="51" t="s">
        <v>280</v>
      </c>
      <c r="F1702" s="55" t="s">
        <v>1159</v>
      </c>
      <c r="G1702" s="52" t="s">
        <v>1297</v>
      </c>
      <c r="H1702" s="52" t="s">
        <v>818</v>
      </c>
      <c r="I1702" s="54" t="s">
        <v>249</v>
      </c>
      <c r="J1702" s="54" t="s">
        <v>349</v>
      </c>
      <c r="K1702" s="54" t="s">
        <v>380</v>
      </c>
      <c r="L1702" s="49" t="s">
        <v>197</v>
      </c>
      <c r="M1702" s="49" t="s">
        <v>197</v>
      </c>
      <c r="N1702" s="49" t="s">
        <v>246</v>
      </c>
      <c r="O1702" s="49" t="s">
        <v>1161</v>
      </c>
      <c r="P1702" s="54" t="s">
        <v>200</v>
      </c>
      <c r="Q1702" s="49" t="s">
        <v>201</v>
      </c>
      <c r="R1702" s="49" t="s">
        <v>217</v>
      </c>
    </row>
    <row r="1703" spans="1:18">
      <c r="A1703" s="49">
        <v>9</v>
      </c>
      <c r="B1703" s="49" t="s">
        <v>1114</v>
      </c>
      <c r="C1703" s="49" t="s">
        <v>1132</v>
      </c>
      <c r="D1703" s="54" t="s">
        <v>1133</v>
      </c>
      <c r="E1703" s="51" t="s">
        <v>231</v>
      </c>
      <c r="F1703" s="55" t="s">
        <v>1134</v>
      </c>
      <c r="G1703" s="52" t="s">
        <v>1298</v>
      </c>
      <c r="H1703" s="52" t="s">
        <v>818</v>
      </c>
      <c r="I1703" s="54" t="s">
        <v>362</v>
      </c>
      <c r="J1703" s="54" t="s">
        <v>1299</v>
      </c>
      <c r="K1703" s="54" t="s">
        <v>300</v>
      </c>
      <c r="L1703" s="49" t="s">
        <v>197</v>
      </c>
      <c r="M1703" s="49" t="s">
        <v>197</v>
      </c>
      <c r="N1703" s="49" t="s">
        <v>1119</v>
      </c>
      <c r="O1703" s="49" t="s">
        <v>1136</v>
      </c>
      <c r="P1703" s="54" t="s">
        <v>200</v>
      </c>
      <c r="Q1703" s="49" t="s">
        <v>228</v>
      </c>
      <c r="R1703" s="54" t="s">
        <v>200</v>
      </c>
    </row>
    <row r="1704" spans="1:18">
      <c r="A1704" s="49">
        <v>10</v>
      </c>
      <c r="B1704" s="49" t="s">
        <v>1114</v>
      </c>
      <c r="C1704" s="49" t="s">
        <v>1214</v>
      </c>
      <c r="D1704" s="54" t="s">
        <v>1199</v>
      </c>
      <c r="E1704" s="51" t="s">
        <v>231</v>
      </c>
      <c r="F1704" s="55" t="s">
        <v>1215</v>
      </c>
      <c r="G1704" s="52" t="s">
        <v>1216</v>
      </c>
      <c r="H1704" s="52" t="s">
        <v>818</v>
      </c>
      <c r="I1704" s="54" t="s">
        <v>204</v>
      </c>
      <c r="J1704" s="54" t="s">
        <v>775</v>
      </c>
      <c r="K1704" s="54" t="s">
        <v>315</v>
      </c>
      <c r="L1704" s="49" t="s">
        <v>197</v>
      </c>
      <c r="M1704" s="49" t="s">
        <v>214</v>
      </c>
      <c r="N1704" s="49" t="s">
        <v>484</v>
      </c>
      <c r="O1704" s="49" t="s">
        <v>1217</v>
      </c>
      <c r="P1704" s="54" t="s">
        <v>200</v>
      </c>
      <c r="Q1704" s="49" t="s">
        <v>228</v>
      </c>
      <c r="R1704" s="54" t="s">
        <v>200</v>
      </c>
    </row>
    <row r="1705" spans="1:18">
      <c r="A1705" s="49">
        <v>11</v>
      </c>
      <c r="B1705" s="49" t="s">
        <v>1114</v>
      </c>
      <c r="C1705" s="49" t="s">
        <v>1188</v>
      </c>
      <c r="D1705" s="54" t="s">
        <v>1189</v>
      </c>
      <c r="E1705" s="51" t="s">
        <v>262</v>
      </c>
      <c r="F1705" s="55" t="s">
        <v>1190</v>
      </c>
      <c r="G1705" s="52" t="s">
        <v>1191</v>
      </c>
      <c r="H1705" s="52" t="s">
        <v>818</v>
      </c>
      <c r="I1705" s="54" t="s">
        <v>204</v>
      </c>
      <c r="J1705" s="54" t="s">
        <v>1300</v>
      </c>
      <c r="K1705" s="49" t="s">
        <v>276</v>
      </c>
      <c r="L1705" s="49" t="s">
        <v>197</v>
      </c>
      <c r="M1705" s="49" t="s">
        <v>197</v>
      </c>
      <c r="N1705" s="49" t="s">
        <v>1119</v>
      </c>
      <c r="O1705" s="49" t="s">
        <v>1192</v>
      </c>
      <c r="P1705" s="54" t="s">
        <v>200</v>
      </c>
      <c r="Q1705" s="49" t="s">
        <v>201</v>
      </c>
      <c r="R1705" s="49" t="s">
        <v>217</v>
      </c>
    </row>
    <row r="1706" spans="1:18">
      <c r="A1706" s="49">
        <v>12</v>
      </c>
      <c r="B1706" s="49" t="s">
        <v>1114</v>
      </c>
      <c r="C1706" s="49" t="s">
        <v>1214</v>
      </c>
      <c r="D1706" s="54" t="s">
        <v>1199</v>
      </c>
      <c r="E1706" s="51" t="s">
        <v>231</v>
      </c>
      <c r="F1706" s="55" t="s">
        <v>1215</v>
      </c>
      <c r="G1706" s="52" t="s">
        <v>1301</v>
      </c>
      <c r="H1706" s="52" t="s">
        <v>818</v>
      </c>
      <c r="I1706" s="54" t="s">
        <v>204</v>
      </c>
      <c r="J1706" s="54" t="s">
        <v>516</v>
      </c>
      <c r="K1706" s="49" t="s">
        <v>315</v>
      </c>
      <c r="L1706" s="49" t="s">
        <v>197</v>
      </c>
      <c r="M1706" s="49" t="s">
        <v>214</v>
      </c>
      <c r="N1706" s="49" t="s">
        <v>484</v>
      </c>
      <c r="O1706" s="49" t="s">
        <v>1217</v>
      </c>
      <c r="P1706" s="54" t="s">
        <v>200</v>
      </c>
      <c r="Q1706" s="49" t="s">
        <v>228</v>
      </c>
      <c r="R1706" s="54" t="s">
        <v>200</v>
      </c>
    </row>
    <row r="1707" spans="1:18">
      <c r="A1707" s="49">
        <v>13</v>
      </c>
      <c r="B1707" s="49" t="s">
        <v>1114</v>
      </c>
      <c r="C1707" s="49" t="s">
        <v>1214</v>
      </c>
      <c r="D1707" s="54" t="s">
        <v>1199</v>
      </c>
      <c r="E1707" s="51" t="s">
        <v>231</v>
      </c>
      <c r="F1707" s="55" t="s">
        <v>1215</v>
      </c>
      <c r="G1707" s="52" t="s">
        <v>1301</v>
      </c>
      <c r="H1707" s="52" t="s">
        <v>818</v>
      </c>
      <c r="I1707" s="54" t="s">
        <v>204</v>
      </c>
      <c r="J1707" s="54" t="s">
        <v>623</v>
      </c>
      <c r="K1707" s="49" t="s">
        <v>213</v>
      </c>
      <c r="L1707" s="49" t="s">
        <v>197</v>
      </c>
      <c r="M1707" s="49" t="s">
        <v>214</v>
      </c>
      <c r="N1707" s="49" t="s">
        <v>484</v>
      </c>
      <c r="O1707" s="49" t="s">
        <v>1217</v>
      </c>
      <c r="P1707" s="54" t="s">
        <v>200</v>
      </c>
      <c r="Q1707" s="49" t="s">
        <v>228</v>
      </c>
      <c r="R1707" s="54" t="s">
        <v>200</v>
      </c>
    </row>
    <row r="1708" spans="1:18">
      <c r="A1708" s="49">
        <v>14</v>
      </c>
      <c r="B1708" s="49" t="s">
        <v>1114</v>
      </c>
      <c r="C1708" s="49" t="s">
        <v>1126</v>
      </c>
      <c r="D1708" s="54" t="s">
        <v>1127</v>
      </c>
      <c r="E1708" s="51" t="s">
        <v>303</v>
      </c>
      <c r="F1708" s="52" t="s">
        <v>1128</v>
      </c>
      <c r="G1708" s="52" t="s">
        <v>1129</v>
      </c>
      <c r="H1708" s="52" t="s">
        <v>818</v>
      </c>
      <c r="I1708" s="54" t="s">
        <v>258</v>
      </c>
      <c r="J1708" s="54" t="s">
        <v>878</v>
      </c>
      <c r="K1708" s="54" t="s">
        <v>300</v>
      </c>
      <c r="L1708" s="49" t="s">
        <v>197</v>
      </c>
      <c r="M1708" s="49" t="s">
        <v>197</v>
      </c>
      <c r="N1708" s="49" t="s">
        <v>1130</v>
      </c>
      <c r="O1708" s="49" t="s">
        <v>1131</v>
      </c>
      <c r="P1708" s="54" t="s">
        <v>200</v>
      </c>
      <c r="Q1708" s="49" t="s">
        <v>201</v>
      </c>
      <c r="R1708" s="49" t="s">
        <v>217</v>
      </c>
    </row>
    <row r="1709" spans="1:18">
      <c r="A1709" s="49">
        <v>15</v>
      </c>
      <c r="B1709" s="49" t="s">
        <v>1114</v>
      </c>
      <c r="C1709" s="49" t="s">
        <v>1193</v>
      </c>
      <c r="D1709" s="54" t="s">
        <v>1194</v>
      </c>
      <c r="E1709" s="51" t="s">
        <v>262</v>
      </c>
      <c r="F1709" s="55" t="s">
        <v>1195</v>
      </c>
      <c r="G1709" s="52" t="s">
        <v>1277</v>
      </c>
      <c r="H1709" s="52" t="s">
        <v>818</v>
      </c>
      <c r="I1709" s="54" t="s">
        <v>258</v>
      </c>
      <c r="J1709" s="54" t="s">
        <v>928</v>
      </c>
      <c r="K1709" s="49" t="s">
        <v>257</v>
      </c>
      <c r="L1709" s="49" t="s">
        <v>197</v>
      </c>
      <c r="M1709" s="49" t="s">
        <v>197</v>
      </c>
      <c r="N1709" s="49" t="s">
        <v>1091</v>
      </c>
      <c r="O1709" s="49" t="s">
        <v>1197</v>
      </c>
      <c r="P1709" s="54" t="s">
        <v>200</v>
      </c>
      <c r="Q1709" s="49" t="s">
        <v>201</v>
      </c>
      <c r="R1709" s="49" t="s">
        <v>217</v>
      </c>
    </row>
    <row r="1710" spans="1:18">
      <c r="A1710" s="49">
        <v>16</v>
      </c>
      <c r="B1710" s="49" t="s">
        <v>1114</v>
      </c>
      <c r="C1710" s="49" t="s">
        <v>1158</v>
      </c>
      <c r="D1710" s="54" t="s">
        <v>1138</v>
      </c>
      <c r="E1710" s="51" t="s">
        <v>280</v>
      </c>
      <c r="F1710" s="55" t="s">
        <v>1159</v>
      </c>
      <c r="G1710" s="52" t="s">
        <v>1160</v>
      </c>
      <c r="H1710" s="52" t="s">
        <v>818</v>
      </c>
      <c r="I1710" s="54" t="s">
        <v>258</v>
      </c>
      <c r="J1710" s="54" t="s">
        <v>966</v>
      </c>
      <c r="K1710" s="49" t="s">
        <v>258</v>
      </c>
      <c r="L1710" s="49" t="s">
        <v>197</v>
      </c>
      <c r="M1710" s="49" t="s">
        <v>197</v>
      </c>
      <c r="N1710" s="49" t="s">
        <v>246</v>
      </c>
      <c r="O1710" s="49" t="s">
        <v>1161</v>
      </c>
      <c r="P1710" s="54" t="s">
        <v>200</v>
      </c>
      <c r="Q1710" s="49" t="s">
        <v>201</v>
      </c>
      <c r="R1710" s="49" t="s">
        <v>217</v>
      </c>
    </row>
    <row r="1711" spans="1:18">
      <c r="A1711" s="49">
        <v>17</v>
      </c>
      <c r="B1711" s="49" t="s">
        <v>1114</v>
      </c>
      <c r="C1711" s="49" t="s">
        <v>1126</v>
      </c>
      <c r="D1711" s="54" t="s">
        <v>1127</v>
      </c>
      <c r="E1711" s="51" t="s">
        <v>303</v>
      </c>
      <c r="F1711" s="52" t="s">
        <v>1128</v>
      </c>
      <c r="G1711" s="52" t="s">
        <v>1129</v>
      </c>
      <c r="H1711" s="52" t="s">
        <v>818</v>
      </c>
      <c r="I1711" s="54" t="s">
        <v>367</v>
      </c>
      <c r="J1711" s="54" t="s">
        <v>575</v>
      </c>
      <c r="K1711" s="49" t="s">
        <v>194</v>
      </c>
      <c r="L1711" s="49" t="s">
        <v>197</v>
      </c>
      <c r="M1711" s="49" t="s">
        <v>197</v>
      </c>
      <c r="N1711" s="49" t="s">
        <v>1130</v>
      </c>
      <c r="O1711" s="49" t="s">
        <v>1131</v>
      </c>
      <c r="P1711" s="54" t="s">
        <v>200</v>
      </c>
      <c r="Q1711" s="49" t="s">
        <v>201</v>
      </c>
      <c r="R1711" s="49" t="s">
        <v>217</v>
      </c>
    </row>
    <row r="1712" spans="1:18">
      <c r="A1712" s="49">
        <v>18</v>
      </c>
      <c r="B1712" s="49" t="s">
        <v>1114</v>
      </c>
      <c r="C1712" s="49" t="s">
        <v>1302</v>
      </c>
      <c r="D1712" s="54" t="s">
        <v>1189</v>
      </c>
      <c r="E1712" s="51" t="s">
        <v>359</v>
      </c>
      <c r="F1712" s="55" t="s">
        <v>1303</v>
      </c>
      <c r="G1712" s="52" t="s">
        <v>1304</v>
      </c>
      <c r="H1712" s="52" t="s">
        <v>818</v>
      </c>
      <c r="I1712" s="54" t="s">
        <v>300</v>
      </c>
      <c r="J1712" s="54" t="s">
        <v>1305</v>
      </c>
      <c r="K1712" s="49" t="s">
        <v>276</v>
      </c>
      <c r="L1712" s="49" t="s">
        <v>197</v>
      </c>
      <c r="M1712" s="49" t="s">
        <v>214</v>
      </c>
      <c r="N1712" s="49" t="s">
        <v>1091</v>
      </c>
      <c r="O1712" s="49" t="s">
        <v>1306</v>
      </c>
      <c r="P1712" s="54" t="s">
        <v>200</v>
      </c>
      <c r="Q1712" s="49" t="s">
        <v>228</v>
      </c>
      <c r="R1712" s="54" t="s">
        <v>200</v>
      </c>
    </row>
    <row r="1713" spans="1:18">
      <c r="A1713" s="49">
        <v>19</v>
      </c>
      <c r="B1713" s="49" t="s">
        <v>1114</v>
      </c>
      <c r="C1713" s="49" t="s">
        <v>1307</v>
      </c>
      <c r="D1713" s="54" t="s">
        <v>1199</v>
      </c>
      <c r="E1713" s="51" t="s">
        <v>1308</v>
      </c>
      <c r="F1713" s="55" t="s">
        <v>1309</v>
      </c>
      <c r="G1713" s="52" t="s">
        <v>1310</v>
      </c>
      <c r="H1713" s="52" t="s">
        <v>818</v>
      </c>
      <c r="I1713" s="54" t="s">
        <v>245</v>
      </c>
      <c r="J1713" s="54" t="s">
        <v>256</v>
      </c>
      <c r="K1713" s="54" t="s">
        <v>258</v>
      </c>
      <c r="L1713" s="49" t="s">
        <v>197</v>
      </c>
      <c r="M1713" s="49" t="s">
        <v>197</v>
      </c>
      <c r="N1713" s="49" t="s">
        <v>1210</v>
      </c>
      <c r="O1713" s="49" t="s">
        <v>1311</v>
      </c>
      <c r="P1713" s="54" t="s">
        <v>200</v>
      </c>
      <c r="Q1713" s="49" t="s">
        <v>201</v>
      </c>
      <c r="R1713" s="49" t="s">
        <v>217</v>
      </c>
    </row>
    <row r="1714" spans="1:18">
      <c r="A1714" s="49">
        <v>20</v>
      </c>
      <c r="B1714" s="49" t="s">
        <v>1114</v>
      </c>
      <c r="C1714" s="49" t="s">
        <v>1168</v>
      </c>
      <c r="D1714" s="54" t="s">
        <v>1150</v>
      </c>
      <c r="E1714" s="51" t="s">
        <v>190</v>
      </c>
      <c r="F1714" s="55" t="s">
        <v>1169</v>
      </c>
      <c r="G1714" s="52" t="s">
        <v>1312</v>
      </c>
      <c r="H1714" s="52" t="s">
        <v>818</v>
      </c>
      <c r="I1714" s="54" t="s">
        <v>194</v>
      </c>
      <c r="J1714" s="54" t="s">
        <v>1313</v>
      </c>
      <c r="K1714" s="49" t="s">
        <v>260</v>
      </c>
      <c r="L1714" s="49" t="s">
        <v>197</v>
      </c>
      <c r="M1714" s="49" t="s">
        <v>197</v>
      </c>
      <c r="N1714" s="49" t="s">
        <v>463</v>
      </c>
      <c r="O1714" s="49" t="s">
        <v>1171</v>
      </c>
      <c r="P1714" s="54" t="s">
        <v>200</v>
      </c>
      <c r="Q1714" s="49" t="s">
        <v>228</v>
      </c>
      <c r="R1714" s="54" t="s">
        <v>200</v>
      </c>
    </row>
    <row r="1715" spans="1:18">
      <c r="A1715" s="49">
        <v>21</v>
      </c>
      <c r="B1715" s="49" t="s">
        <v>1114</v>
      </c>
      <c r="C1715" s="49" t="s">
        <v>1214</v>
      </c>
      <c r="D1715" s="54" t="s">
        <v>1199</v>
      </c>
      <c r="E1715" s="51" t="s">
        <v>231</v>
      </c>
      <c r="F1715" s="55" t="s">
        <v>1215</v>
      </c>
      <c r="G1715" s="52" t="s">
        <v>1314</v>
      </c>
      <c r="H1715" s="52" t="s">
        <v>821</v>
      </c>
      <c r="I1715" s="54" t="s">
        <v>380</v>
      </c>
      <c r="J1715" s="54" t="s">
        <v>244</v>
      </c>
      <c r="K1715" s="54" t="s">
        <v>300</v>
      </c>
      <c r="L1715" s="49" t="s">
        <v>197</v>
      </c>
      <c r="M1715" s="49" t="s">
        <v>197</v>
      </c>
      <c r="N1715" s="49" t="s">
        <v>484</v>
      </c>
      <c r="O1715" s="49" t="s">
        <v>1217</v>
      </c>
      <c r="P1715" s="54" t="s">
        <v>200</v>
      </c>
      <c r="Q1715" s="49" t="s">
        <v>201</v>
      </c>
      <c r="R1715" s="49" t="s">
        <v>217</v>
      </c>
    </row>
    <row r="1716" spans="1:18">
      <c r="A1716" s="49">
        <v>22</v>
      </c>
      <c r="B1716" s="49" t="s">
        <v>1114</v>
      </c>
      <c r="C1716" s="49" t="s">
        <v>1228</v>
      </c>
      <c r="D1716" s="54" t="s">
        <v>1229</v>
      </c>
      <c r="E1716" s="51" t="s">
        <v>303</v>
      </c>
      <c r="F1716" s="55" t="s">
        <v>1230</v>
      </c>
      <c r="G1716" s="52" t="s">
        <v>1315</v>
      </c>
      <c r="H1716" s="52" t="s">
        <v>821</v>
      </c>
      <c r="I1716" s="54" t="s">
        <v>380</v>
      </c>
      <c r="J1716" s="54" t="s">
        <v>226</v>
      </c>
      <c r="K1716" s="49" t="s">
        <v>315</v>
      </c>
      <c r="L1716" s="49" t="s">
        <v>197</v>
      </c>
      <c r="M1716" s="49" t="s">
        <v>197</v>
      </c>
      <c r="N1716" s="49" t="s">
        <v>440</v>
      </c>
      <c r="O1716" s="49" t="s">
        <v>1233</v>
      </c>
      <c r="P1716" s="54" t="s">
        <v>200</v>
      </c>
      <c r="Q1716" s="49" t="s">
        <v>201</v>
      </c>
      <c r="R1716" s="49" t="s">
        <v>217</v>
      </c>
    </row>
    <row r="1717" spans="1:18">
      <c r="A1717" s="49">
        <v>23</v>
      </c>
      <c r="B1717" s="49" t="s">
        <v>1114</v>
      </c>
      <c r="C1717" s="49" t="s">
        <v>1242</v>
      </c>
      <c r="D1717" s="54" t="s">
        <v>1150</v>
      </c>
      <c r="E1717" s="51" t="s">
        <v>280</v>
      </c>
      <c r="F1717" s="55" t="s">
        <v>1243</v>
      </c>
      <c r="G1717" s="52" t="s">
        <v>1244</v>
      </c>
      <c r="H1717" s="52" t="s">
        <v>821</v>
      </c>
      <c r="I1717" s="54" t="s">
        <v>362</v>
      </c>
      <c r="J1717" s="54" t="s">
        <v>235</v>
      </c>
      <c r="K1717" s="49" t="s">
        <v>245</v>
      </c>
      <c r="L1717" s="49" t="s">
        <v>197</v>
      </c>
      <c r="M1717" s="49" t="s">
        <v>197</v>
      </c>
      <c r="N1717" s="49" t="s">
        <v>1091</v>
      </c>
      <c r="O1717" s="54" t="s">
        <v>710</v>
      </c>
      <c r="P1717" s="54" t="s">
        <v>200</v>
      </c>
      <c r="Q1717" s="49" t="s">
        <v>201</v>
      </c>
      <c r="R1717" s="49" t="s">
        <v>217</v>
      </c>
    </row>
    <row r="1718" spans="1:18">
      <c r="A1718" s="49">
        <v>24</v>
      </c>
      <c r="B1718" s="49" t="s">
        <v>1114</v>
      </c>
      <c r="C1718" s="54" t="s">
        <v>1242</v>
      </c>
      <c r="D1718" s="54" t="s">
        <v>1150</v>
      </c>
      <c r="E1718" s="51" t="s">
        <v>280</v>
      </c>
      <c r="F1718" s="55" t="s">
        <v>1243</v>
      </c>
      <c r="G1718" s="52" t="s">
        <v>1316</v>
      </c>
      <c r="H1718" s="52" t="s">
        <v>821</v>
      </c>
      <c r="I1718" s="54" t="s">
        <v>204</v>
      </c>
      <c r="J1718" s="54" t="s">
        <v>301</v>
      </c>
      <c r="K1718" s="49" t="s">
        <v>258</v>
      </c>
      <c r="L1718" s="49" t="s">
        <v>197</v>
      </c>
      <c r="M1718" s="49" t="s">
        <v>197</v>
      </c>
      <c r="N1718" s="49" t="s">
        <v>1091</v>
      </c>
      <c r="O1718" s="54" t="s">
        <v>710</v>
      </c>
      <c r="P1718" s="54" t="s">
        <v>200</v>
      </c>
      <c r="Q1718" s="49" t="s">
        <v>228</v>
      </c>
      <c r="R1718" s="54" t="s">
        <v>200</v>
      </c>
    </row>
    <row r="1719" spans="1:18">
      <c r="A1719" s="49">
        <v>25</v>
      </c>
      <c r="B1719" s="49" t="s">
        <v>1114</v>
      </c>
      <c r="C1719" s="49" t="s">
        <v>1132</v>
      </c>
      <c r="D1719" s="54" t="s">
        <v>1133</v>
      </c>
      <c r="E1719" s="51" t="s">
        <v>231</v>
      </c>
      <c r="F1719" s="55" t="s">
        <v>1134</v>
      </c>
      <c r="G1719" s="52" t="s">
        <v>1135</v>
      </c>
      <c r="H1719" s="52" t="s">
        <v>821</v>
      </c>
      <c r="I1719" s="54" t="s">
        <v>257</v>
      </c>
      <c r="J1719" s="54" t="s">
        <v>344</v>
      </c>
      <c r="K1719" s="49" t="s">
        <v>260</v>
      </c>
      <c r="L1719" s="49" t="s">
        <v>197</v>
      </c>
      <c r="M1719" s="49" t="s">
        <v>197</v>
      </c>
      <c r="N1719" s="49" t="s">
        <v>1119</v>
      </c>
      <c r="O1719" s="49" t="s">
        <v>1136</v>
      </c>
      <c r="P1719" s="54" t="s">
        <v>200</v>
      </c>
      <c r="Q1719" s="49" t="s">
        <v>201</v>
      </c>
      <c r="R1719" s="49" t="s">
        <v>217</v>
      </c>
    </row>
    <row r="1720" spans="1:18">
      <c r="A1720" s="49">
        <v>26</v>
      </c>
      <c r="B1720" s="49" t="s">
        <v>1114</v>
      </c>
      <c r="C1720" s="49" t="s">
        <v>1149</v>
      </c>
      <c r="D1720" s="54" t="s">
        <v>1150</v>
      </c>
      <c r="E1720" s="51" t="s">
        <v>231</v>
      </c>
      <c r="F1720" s="55" t="s">
        <v>1151</v>
      </c>
      <c r="G1720" s="52" t="s">
        <v>1239</v>
      </c>
      <c r="H1720" s="52" t="s">
        <v>821</v>
      </c>
      <c r="I1720" s="54" t="s">
        <v>544</v>
      </c>
      <c r="J1720" s="54" t="s">
        <v>676</v>
      </c>
      <c r="K1720" s="49" t="s">
        <v>257</v>
      </c>
      <c r="L1720" s="49" t="s">
        <v>197</v>
      </c>
      <c r="M1720" s="49" t="s">
        <v>197</v>
      </c>
      <c r="N1720" s="49" t="s">
        <v>456</v>
      </c>
      <c r="O1720" s="54" t="s">
        <v>710</v>
      </c>
      <c r="P1720" s="54" t="s">
        <v>200</v>
      </c>
      <c r="Q1720" s="49" t="s">
        <v>201</v>
      </c>
      <c r="R1720" s="49" t="s">
        <v>217</v>
      </c>
    </row>
    <row r="1721" spans="1:18">
      <c r="A1721" s="49">
        <v>27</v>
      </c>
      <c r="B1721" s="49" t="s">
        <v>1114</v>
      </c>
      <c r="C1721" s="49" t="s">
        <v>1193</v>
      </c>
      <c r="D1721" s="54" t="s">
        <v>1194</v>
      </c>
      <c r="E1721" s="51" t="s">
        <v>262</v>
      </c>
      <c r="F1721" s="55" t="s">
        <v>1195</v>
      </c>
      <c r="G1721" s="52" t="s">
        <v>1213</v>
      </c>
      <c r="H1721" s="52" t="s">
        <v>821</v>
      </c>
      <c r="I1721" s="54" t="s">
        <v>289</v>
      </c>
      <c r="J1721" s="54" t="s">
        <v>928</v>
      </c>
      <c r="K1721" s="54" t="s">
        <v>260</v>
      </c>
      <c r="L1721" s="49" t="s">
        <v>197</v>
      </c>
      <c r="M1721" s="49" t="s">
        <v>197</v>
      </c>
      <c r="N1721" s="49" t="s">
        <v>1091</v>
      </c>
      <c r="O1721" s="49" t="s">
        <v>1197</v>
      </c>
      <c r="P1721" s="54" t="s">
        <v>200</v>
      </c>
      <c r="Q1721" s="49" t="s">
        <v>201</v>
      </c>
      <c r="R1721" s="49" t="s">
        <v>217</v>
      </c>
    </row>
    <row r="1722" spans="1:18">
      <c r="A1722" s="49">
        <v>28</v>
      </c>
      <c r="B1722" s="49" t="s">
        <v>1114</v>
      </c>
      <c r="C1722" s="49" t="s">
        <v>1115</v>
      </c>
      <c r="D1722" s="54" t="s">
        <v>1116</v>
      </c>
      <c r="E1722" s="51" t="s">
        <v>241</v>
      </c>
      <c r="F1722" s="55" t="s">
        <v>1117</v>
      </c>
      <c r="G1722" s="52" t="s">
        <v>1118</v>
      </c>
      <c r="H1722" s="52" t="s">
        <v>826</v>
      </c>
      <c r="I1722" s="54" t="s">
        <v>339</v>
      </c>
      <c r="J1722" s="54" t="s">
        <v>259</v>
      </c>
      <c r="K1722" s="49" t="s">
        <v>300</v>
      </c>
      <c r="L1722" s="49" t="s">
        <v>214</v>
      </c>
      <c r="M1722" s="49" t="s">
        <v>197</v>
      </c>
      <c r="N1722" s="49" t="s">
        <v>1119</v>
      </c>
      <c r="O1722" s="49" t="s">
        <v>1120</v>
      </c>
      <c r="P1722" s="54" t="s">
        <v>200</v>
      </c>
      <c r="Q1722" s="49" t="s">
        <v>228</v>
      </c>
      <c r="R1722" s="54" t="s">
        <v>200</v>
      </c>
    </row>
    <row r="1723" spans="1:18">
      <c r="A1723" s="49">
        <v>29</v>
      </c>
      <c r="B1723" s="49" t="s">
        <v>1114</v>
      </c>
      <c r="C1723" s="49" t="s">
        <v>1132</v>
      </c>
      <c r="D1723" s="54" t="s">
        <v>1133</v>
      </c>
      <c r="E1723" s="51" t="s">
        <v>231</v>
      </c>
      <c r="F1723" s="55" t="s">
        <v>1134</v>
      </c>
      <c r="G1723" s="52" t="s">
        <v>1135</v>
      </c>
      <c r="H1723" s="52" t="s">
        <v>826</v>
      </c>
      <c r="I1723" s="54" t="s">
        <v>249</v>
      </c>
      <c r="J1723" s="54" t="s">
        <v>633</v>
      </c>
      <c r="K1723" s="49" t="s">
        <v>257</v>
      </c>
      <c r="L1723" s="49" t="s">
        <v>197</v>
      </c>
      <c r="M1723" s="49" t="s">
        <v>214</v>
      </c>
      <c r="N1723" s="49" t="s">
        <v>1119</v>
      </c>
      <c r="O1723" s="49" t="s">
        <v>1136</v>
      </c>
      <c r="P1723" s="54" t="s">
        <v>200</v>
      </c>
      <c r="Q1723" s="49" t="s">
        <v>201</v>
      </c>
      <c r="R1723" s="49" t="s">
        <v>217</v>
      </c>
    </row>
    <row r="1724" spans="1:18">
      <c r="A1724" s="49">
        <v>30</v>
      </c>
      <c r="B1724" s="49" t="s">
        <v>1114</v>
      </c>
      <c r="C1724" s="49" t="s">
        <v>1317</v>
      </c>
      <c r="D1724" s="54" t="s">
        <v>1259</v>
      </c>
      <c r="E1724" s="51" t="s">
        <v>1318</v>
      </c>
      <c r="F1724" s="52" t="s">
        <v>1319</v>
      </c>
      <c r="G1724" s="52" t="s">
        <v>1320</v>
      </c>
      <c r="H1724" s="52" t="s">
        <v>826</v>
      </c>
      <c r="I1724" s="54" t="s">
        <v>380</v>
      </c>
      <c r="J1724" s="54" t="s">
        <v>1321</v>
      </c>
      <c r="K1724" s="49" t="s">
        <v>300</v>
      </c>
      <c r="L1724" s="49" t="s">
        <v>197</v>
      </c>
      <c r="M1724" s="49" t="s">
        <v>214</v>
      </c>
      <c r="N1724" s="49" t="s">
        <v>1091</v>
      </c>
      <c r="O1724" s="54" t="s">
        <v>710</v>
      </c>
      <c r="P1724" s="54" t="s">
        <v>200</v>
      </c>
      <c r="Q1724" s="49" t="s">
        <v>228</v>
      </c>
      <c r="R1724" s="54" t="s">
        <v>200</v>
      </c>
    </row>
    <row r="1725" spans="1:18">
      <c r="A1725" s="49">
        <v>31</v>
      </c>
      <c r="B1725" s="49" t="s">
        <v>1114</v>
      </c>
      <c r="C1725" s="49" t="s">
        <v>1214</v>
      </c>
      <c r="D1725" s="54" t="s">
        <v>1199</v>
      </c>
      <c r="E1725" s="51" t="s">
        <v>231</v>
      </c>
      <c r="F1725" s="55" t="s">
        <v>1215</v>
      </c>
      <c r="G1725" s="52" t="s">
        <v>1216</v>
      </c>
      <c r="H1725" s="52" t="s">
        <v>826</v>
      </c>
      <c r="I1725" s="54" t="s">
        <v>258</v>
      </c>
      <c r="J1725" s="54" t="s">
        <v>775</v>
      </c>
      <c r="K1725" s="49" t="s">
        <v>315</v>
      </c>
      <c r="L1725" s="49" t="s">
        <v>197</v>
      </c>
      <c r="M1725" s="49" t="s">
        <v>214</v>
      </c>
      <c r="N1725" s="49" t="s">
        <v>484</v>
      </c>
      <c r="O1725" s="49" t="s">
        <v>1217</v>
      </c>
      <c r="P1725" s="54" t="s">
        <v>200</v>
      </c>
      <c r="Q1725" s="49" t="s">
        <v>228</v>
      </c>
      <c r="R1725" s="54" t="s">
        <v>200</v>
      </c>
    </row>
    <row r="1726" spans="1:18">
      <c r="A1726" s="49">
        <v>32</v>
      </c>
      <c r="B1726" s="49" t="s">
        <v>1114</v>
      </c>
      <c r="C1726" s="49" t="s">
        <v>1214</v>
      </c>
      <c r="D1726" s="54" t="s">
        <v>1199</v>
      </c>
      <c r="E1726" s="51" t="s">
        <v>231</v>
      </c>
      <c r="F1726" s="55" t="s">
        <v>1215</v>
      </c>
      <c r="G1726" s="52" t="s">
        <v>1216</v>
      </c>
      <c r="H1726" s="52" t="s">
        <v>826</v>
      </c>
      <c r="I1726" s="54" t="s">
        <v>258</v>
      </c>
      <c r="J1726" s="54" t="s">
        <v>301</v>
      </c>
      <c r="K1726" s="49" t="s">
        <v>307</v>
      </c>
      <c r="L1726" s="49" t="s">
        <v>197</v>
      </c>
      <c r="M1726" s="49" t="s">
        <v>214</v>
      </c>
      <c r="N1726" s="49" t="s">
        <v>484</v>
      </c>
      <c r="O1726" s="49" t="s">
        <v>1217</v>
      </c>
      <c r="P1726" s="54" t="s">
        <v>200</v>
      </c>
      <c r="Q1726" s="49" t="s">
        <v>228</v>
      </c>
      <c r="R1726" s="54" t="s">
        <v>200</v>
      </c>
    </row>
    <row r="1727" spans="1:18">
      <c r="A1727" s="49">
        <v>33</v>
      </c>
      <c r="B1727" s="49" t="s">
        <v>1114</v>
      </c>
      <c r="C1727" s="49" t="s">
        <v>1214</v>
      </c>
      <c r="D1727" s="54" t="s">
        <v>1199</v>
      </c>
      <c r="E1727" s="51" t="s">
        <v>231</v>
      </c>
      <c r="F1727" s="55" t="s">
        <v>1215</v>
      </c>
      <c r="G1727" s="52" t="s">
        <v>1216</v>
      </c>
      <c r="H1727" s="52" t="s">
        <v>826</v>
      </c>
      <c r="I1727" s="54" t="s">
        <v>258</v>
      </c>
      <c r="J1727" s="54" t="s">
        <v>301</v>
      </c>
      <c r="K1727" s="49" t="s">
        <v>307</v>
      </c>
      <c r="L1727" s="49" t="s">
        <v>197</v>
      </c>
      <c r="M1727" s="49" t="s">
        <v>214</v>
      </c>
      <c r="N1727" s="49" t="s">
        <v>484</v>
      </c>
      <c r="O1727" s="49" t="s">
        <v>1217</v>
      </c>
      <c r="P1727" s="54" t="s">
        <v>200</v>
      </c>
      <c r="Q1727" s="49" t="s">
        <v>228</v>
      </c>
      <c r="R1727" s="54" t="s">
        <v>200</v>
      </c>
    </row>
    <row r="1728" spans="1:18">
      <c r="A1728" s="49">
        <v>34</v>
      </c>
      <c r="B1728" s="49" t="s">
        <v>1114</v>
      </c>
      <c r="C1728" s="49" t="s">
        <v>1214</v>
      </c>
      <c r="D1728" s="54" t="s">
        <v>1199</v>
      </c>
      <c r="E1728" s="51" t="s">
        <v>231</v>
      </c>
      <c r="F1728" s="55" t="s">
        <v>1215</v>
      </c>
      <c r="G1728" s="52" t="s">
        <v>1322</v>
      </c>
      <c r="H1728" s="52" t="s">
        <v>826</v>
      </c>
      <c r="I1728" s="54" t="s">
        <v>258</v>
      </c>
      <c r="J1728" s="54" t="s">
        <v>714</v>
      </c>
      <c r="K1728" s="49" t="s">
        <v>213</v>
      </c>
      <c r="L1728" s="49" t="s">
        <v>197</v>
      </c>
      <c r="M1728" s="49" t="s">
        <v>214</v>
      </c>
      <c r="N1728" s="49" t="s">
        <v>484</v>
      </c>
      <c r="O1728" s="49" t="s">
        <v>1217</v>
      </c>
      <c r="P1728" s="54" t="s">
        <v>200</v>
      </c>
      <c r="Q1728" s="49" t="s">
        <v>228</v>
      </c>
      <c r="R1728" s="54" t="s">
        <v>200</v>
      </c>
    </row>
    <row r="1729" spans="1:18">
      <c r="A1729" s="49">
        <v>35</v>
      </c>
      <c r="B1729" s="49" t="s">
        <v>1114</v>
      </c>
      <c r="C1729" s="49" t="s">
        <v>1214</v>
      </c>
      <c r="D1729" s="54" t="s">
        <v>1199</v>
      </c>
      <c r="E1729" s="51" t="s">
        <v>231</v>
      </c>
      <c r="F1729" s="55" t="s">
        <v>1215</v>
      </c>
      <c r="G1729" s="52" t="s">
        <v>1314</v>
      </c>
      <c r="H1729" s="52" t="s">
        <v>826</v>
      </c>
      <c r="I1729" s="54" t="s">
        <v>258</v>
      </c>
      <c r="J1729" s="54" t="s">
        <v>518</v>
      </c>
      <c r="K1729" s="49" t="s">
        <v>307</v>
      </c>
      <c r="L1729" s="49" t="s">
        <v>197</v>
      </c>
      <c r="M1729" s="49" t="s">
        <v>214</v>
      </c>
      <c r="N1729" s="49" t="s">
        <v>484</v>
      </c>
      <c r="O1729" s="49" t="s">
        <v>1217</v>
      </c>
      <c r="P1729" s="54" t="s">
        <v>200</v>
      </c>
      <c r="Q1729" s="49" t="s">
        <v>228</v>
      </c>
      <c r="R1729" s="54" t="s">
        <v>200</v>
      </c>
    </row>
    <row r="1730" spans="1:18">
      <c r="A1730" s="49">
        <v>36</v>
      </c>
      <c r="B1730" s="49" t="s">
        <v>1114</v>
      </c>
      <c r="C1730" s="49" t="s">
        <v>1214</v>
      </c>
      <c r="D1730" s="54" t="s">
        <v>1199</v>
      </c>
      <c r="E1730" s="51" t="s">
        <v>231</v>
      </c>
      <c r="F1730" s="55" t="s">
        <v>1215</v>
      </c>
      <c r="G1730" s="52" t="s">
        <v>1301</v>
      </c>
      <c r="H1730" s="52" t="s">
        <v>826</v>
      </c>
      <c r="I1730" s="54" t="s">
        <v>258</v>
      </c>
      <c r="J1730" s="54" t="s">
        <v>623</v>
      </c>
      <c r="K1730" s="54" t="s">
        <v>307</v>
      </c>
      <c r="L1730" s="49" t="s">
        <v>197</v>
      </c>
      <c r="M1730" s="49" t="s">
        <v>214</v>
      </c>
      <c r="N1730" s="49" t="s">
        <v>484</v>
      </c>
      <c r="O1730" s="49" t="s">
        <v>1217</v>
      </c>
      <c r="P1730" s="54" t="s">
        <v>200</v>
      </c>
      <c r="Q1730" s="49" t="s">
        <v>228</v>
      </c>
      <c r="R1730" s="54" t="s">
        <v>200</v>
      </c>
    </row>
    <row r="1731" spans="1:18">
      <c r="A1731" s="49">
        <v>37</v>
      </c>
      <c r="B1731" s="49" t="s">
        <v>1114</v>
      </c>
      <c r="C1731" s="49" t="s">
        <v>1214</v>
      </c>
      <c r="D1731" s="54" t="s">
        <v>1199</v>
      </c>
      <c r="E1731" s="51" t="s">
        <v>231</v>
      </c>
      <c r="F1731" s="55" t="s">
        <v>1215</v>
      </c>
      <c r="G1731" s="52" t="s">
        <v>1216</v>
      </c>
      <c r="H1731" s="52" t="s">
        <v>826</v>
      </c>
      <c r="I1731" s="54" t="s">
        <v>258</v>
      </c>
      <c r="J1731" s="54" t="s">
        <v>301</v>
      </c>
      <c r="K1731" s="54" t="s">
        <v>213</v>
      </c>
      <c r="L1731" s="49" t="s">
        <v>197</v>
      </c>
      <c r="M1731" s="49" t="s">
        <v>214</v>
      </c>
      <c r="N1731" s="49" t="s">
        <v>484</v>
      </c>
      <c r="O1731" s="49" t="s">
        <v>1217</v>
      </c>
      <c r="P1731" s="54" t="s">
        <v>200</v>
      </c>
      <c r="Q1731" s="49" t="s">
        <v>228</v>
      </c>
      <c r="R1731" s="54" t="s">
        <v>200</v>
      </c>
    </row>
    <row r="1732" spans="1:18">
      <c r="A1732" s="49">
        <v>38</v>
      </c>
      <c r="B1732" s="49" t="s">
        <v>1114</v>
      </c>
      <c r="C1732" s="49" t="s">
        <v>1126</v>
      </c>
      <c r="D1732" s="54" t="s">
        <v>1127</v>
      </c>
      <c r="E1732" s="51" t="s">
        <v>303</v>
      </c>
      <c r="F1732" s="52" t="s">
        <v>1128</v>
      </c>
      <c r="G1732" s="52" t="s">
        <v>1129</v>
      </c>
      <c r="H1732" s="52" t="s">
        <v>826</v>
      </c>
      <c r="I1732" s="54" t="s">
        <v>276</v>
      </c>
      <c r="J1732" s="54" t="s">
        <v>575</v>
      </c>
      <c r="K1732" s="54" t="s">
        <v>260</v>
      </c>
      <c r="L1732" s="49" t="s">
        <v>197</v>
      </c>
      <c r="M1732" s="49" t="s">
        <v>197</v>
      </c>
      <c r="N1732" s="49" t="s">
        <v>1130</v>
      </c>
      <c r="O1732" s="49" t="s">
        <v>1131</v>
      </c>
      <c r="P1732" s="54" t="s">
        <v>200</v>
      </c>
      <c r="Q1732" s="49" t="s">
        <v>201</v>
      </c>
      <c r="R1732" s="49" t="s">
        <v>217</v>
      </c>
    </row>
    <row r="1733" spans="1:18">
      <c r="A1733" s="49">
        <v>39</v>
      </c>
      <c r="B1733" s="49" t="s">
        <v>1114</v>
      </c>
      <c r="C1733" s="49" t="s">
        <v>1158</v>
      </c>
      <c r="D1733" s="54" t="s">
        <v>1138</v>
      </c>
      <c r="E1733" s="51" t="s">
        <v>280</v>
      </c>
      <c r="F1733" s="55" t="s">
        <v>1159</v>
      </c>
      <c r="G1733" s="52" t="s">
        <v>1251</v>
      </c>
      <c r="H1733" s="52" t="s">
        <v>826</v>
      </c>
      <c r="I1733" s="54" t="s">
        <v>300</v>
      </c>
      <c r="J1733" s="54" t="s">
        <v>524</v>
      </c>
      <c r="K1733" s="49" t="s">
        <v>258</v>
      </c>
      <c r="L1733" s="49" t="s">
        <v>197</v>
      </c>
      <c r="M1733" s="49" t="s">
        <v>197</v>
      </c>
      <c r="N1733" s="49" t="s">
        <v>246</v>
      </c>
      <c r="O1733" s="49" t="s">
        <v>1161</v>
      </c>
      <c r="P1733" s="54" t="s">
        <v>200</v>
      </c>
      <c r="Q1733" s="49" t="s">
        <v>201</v>
      </c>
      <c r="R1733" s="49" t="s">
        <v>217</v>
      </c>
    </row>
    <row r="1734" spans="1:18">
      <c r="A1734" s="49">
        <v>40</v>
      </c>
      <c r="B1734" s="49" t="s">
        <v>1114</v>
      </c>
      <c r="C1734" s="49" t="s">
        <v>1317</v>
      </c>
      <c r="D1734" s="54" t="s">
        <v>1259</v>
      </c>
      <c r="E1734" s="51" t="s">
        <v>1318</v>
      </c>
      <c r="F1734" s="52" t="s">
        <v>1319</v>
      </c>
      <c r="G1734" s="52" t="s">
        <v>1323</v>
      </c>
      <c r="H1734" s="52" t="s">
        <v>826</v>
      </c>
      <c r="I1734" s="54" t="s">
        <v>353</v>
      </c>
      <c r="J1734" s="54" t="s">
        <v>1324</v>
      </c>
      <c r="K1734" s="54" t="s">
        <v>213</v>
      </c>
      <c r="L1734" s="49" t="s">
        <v>197</v>
      </c>
      <c r="M1734" s="49" t="s">
        <v>214</v>
      </c>
      <c r="N1734" s="49" t="s">
        <v>1091</v>
      </c>
      <c r="O1734" s="54" t="s">
        <v>710</v>
      </c>
      <c r="P1734" s="54" t="s">
        <v>200</v>
      </c>
      <c r="Q1734" s="49" t="s">
        <v>228</v>
      </c>
      <c r="R1734" s="54" t="s">
        <v>200</v>
      </c>
    </row>
    <row r="1735" spans="1:18">
      <c r="A1735" s="49">
        <v>41</v>
      </c>
      <c r="B1735" s="49" t="s">
        <v>1114</v>
      </c>
      <c r="C1735" s="49" t="s">
        <v>1121</v>
      </c>
      <c r="D1735" s="54" t="s">
        <v>1122</v>
      </c>
      <c r="E1735" s="51" t="s">
        <v>262</v>
      </c>
      <c r="F1735" s="55" t="s">
        <v>1123</v>
      </c>
      <c r="G1735" s="52" t="s">
        <v>1325</v>
      </c>
      <c r="H1735" s="52" t="s">
        <v>826</v>
      </c>
      <c r="I1735" s="54" t="s">
        <v>270</v>
      </c>
      <c r="J1735" s="54" t="s">
        <v>301</v>
      </c>
      <c r="K1735" s="49" t="s">
        <v>213</v>
      </c>
      <c r="L1735" s="49" t="s">
        <v>197</v>
      </c>
      <c r="M1735" s="49" t="s">
        <v>197</v>
      </c>
      <c r="N1735" s="49" t="s">
        <v>1091</v>
      </c>
      <c r="O1735" s="49" t="s">
        <v>1125</v>
      </c>
      <c r="P1735" s="54" t="s">
        <v>200</v>
      </c>
      <c r="Q1735" s="49" t="s">
        <v>228</v>
      </c>
      <c r="R1735" s="54" t="s">
        <v>200</v>
      </c>
    </row>
    <row r="1736" spans="1:18">
      <c r="A1736" s="49">
        <v>42</v>
      </c>
      <c r="B1736" s="49" t="s">
        <v>1114</v>
      </c>
      <c r="C1736" s="49" t="s">
        <v>1121</v>
      </c>
      <c r="D1736" s="54" t="s">
        <v>1122</v>
      </c>
      <c r="E1736" s="51" t="s">
        <v>262</v>
      </c>
      <c r="F1736" s="55" t="s">
        <v>1123</v>
      </c>
      <c r="G1736" s="52" t="s">
        <v>1325</v>
      </c>
      <c r="H1736" s="52" t="s">
        <v>826</v>
      </c>
      <c r="I1736" s="54" t="s">
        <v>270</v>
      </c>
      <c r="J1736" s="54" t="s">
        <v>301</v>
      </c>
      <c r="K1736" s="54" t="s">
        <v>307</v>
      </c>
      <c r="L1736" s="49" t="s">
        <v>197</v>
      </c>
      <c r="M1736" s="49" t="s">
        <v>197</v>
      </c>
      <c r="N1736" s="49" t="s">
        <v>1091</v>
      </c>
      <c r="O1736" s="49" t="s">
        <v>1125</v>
      </c>
      <c r="P1736" s="54" t="s">
        <v>200</v>
      </c>
      <c r="Q1736" s="49" t="s">
        <v>228</v>
      </c>
      <c r="R1736" s="54" t="s">
        <v>200</v>
      </c>
    </row>
    <row r="1737" spans="1:18">
      <c r="A1737" s="49">
        <v>43</v>
      </c>
      <c r="B1737" s="49" t="s">
        <v>1114</v>
      </c>
      <c r="C1737" s="49" t="s">
        <v>1228</v>
      </c>
      <c r="D1737" s="54" t="s">
        <v>1229</v>
      </c>
      <c r="E1737" s="51" t="s">
        <v>303</v>
      </c>
      <c r="F1737" s="55" t="s">
        <v>1230</v>
      </c>
      <c r="G1737" s="52" t="s">
        <v>1231</v>
      </c>
      <c r="H1737" s="52" t="s">
        <v>826</v>
      </c>
      <c r="I1737" s="54" t="s">
        <v>270</v>
      </c>
      <c r="J1737" s="54" t="s">
        <v>275</v>
      </c>
      <c r="K1737" s="49" t="s">
        <v>288</v>
      </c>
      <c r="L1737" s="49" t="s">
        <v>197</v>
      </c>
      <c r="M1737" s="49" t="s">
        <v>197</v>
      </c>
      <c r="N1737" s="49" t="s">
        <v>440</v>
      </c>
      <c r="O1737" s="49" t="s">
        <v>1233</v>
      </c>
      <c r="P1737" s="54" t="s">
        <v>200</v>
      </c>
      <c r="Q1737" s="49" t="s">
        <v>201</v>
      </c>
      <c r="R1737" s="49" t="s">
        <v>217</v>
      </c>
    </row>
    <row r="1738" spans="1:18">
      <c r="A1738" s="49">
        <v>44</v>
      </c>
      <c r="B1738" s="49" t="s">
        <v>1114</v>
      </c>
      <c r="C1738" s="49" t="s">
        <v>1158</v>
      </c>
      <c r="D1738" s="54" t="s">
        <v>1138</v>
      </c>
      <c r="E1738" s="51" t="s">
        <v>280</v>
      </c>
      <c r="F1738" s="55" t="s">
        <v>1159</v>
      </c>
      <c r="G1738" s="52" t="s">
        <v>1251</v>
      </c>
      <c r="H1738" s="52" t="s">
        <v>826</v>
      </c>
      <c r="I1738" s="54" t="s">
        <v>270</v>
      </c>
      <c r="J1738" s="54" t="s">
        <v>524</v>
      </c>
      <c r="K1738" s="49" t="s">
        <v>258</v>
      </c>
      <c r="L1738" s="49" t="s">
        <v>197</v>
      </c>
      <c r="M1738" s="49" t="s">
        <v>197</v>
      </c>
      <c r="N1738" s="49" t="s">
        <v>246</v>
      </c>
      <c r="O1738" s="49" t="s">
        <v>1161</v>
      </c>
      <c r="P1738" s="54" t="s">
        <v>1326</v>
      </c>
      <c r="Q1738" s="49" t="s">
        <v>201</v>
      </c>
      <c r="R1738" s="49" t="s">
        <v>217</v>
      </c>
    </row>
    <row r="1739" spans="1:18">
      <c r="A1739" s="49">
        <v>45</v>
      </c>
      <c r="B1739" s="49" t="s">
        <v>1114</v>
      </c>
      <c r="C1739" s="49" t="s">
        <v>1253</v>
      </c>
      <c r="D1739" s="54" t="s">
        <v>1116</v>
      </c>
      <c r="E1739" s="51" t="s">
        <v>208</v>
      </c>
      <c r="F1739" s="55" t="s">
        <v>1254</v>
      </c>
      <c r="G1739" s="52" t="s">
        <v>1255</v>
      </c>
      <c r="H1739" s="52" t="s">
        <v>826</v>
      </c>
      <c r="I1739" s="54" t="s">
        <v>354</v>
      </c>
      <c r="J1739" s="54" t="s">
        <v>1327</v>
      </c>
      <c r="K1739" s="49" t="s">
        <v>260</v>
      </c>
      <c r="L1739" s="49" t="s">
        <v>197</v>
      </c>
      <c r="M1739" s="49" t="s">
        <v>214</v>
      </c>
      <c r="N1739" s="49" t="s">
        <v>1147</v>
      </c>
      <c r="O1739" s="49" t="s">
        <v>1256</v>
      </c>
      <c r="P1739" s="54" t="s">
        <v>200</v>
      </c>
      <c r="Q1739" s="49" t="s">
        <v>201</v>
      </c>
      <c r="R1739" s="49" t="s">
        <v>217</v>
      </c>
    </row>
    <row r="1740" spans="1:18">
      <c r="A1740" s="49">
        <v>46</v>
      </c>
      <c r="B1740" s="49" t="s">
        <v>1114</v>
      </c>
      <c r="C1740" s="49" t="s">
        <v>1328</v>
      </c>
      <c r="D1740" s="54" t="s">
        <v>1150</v>
      </c>
      <c r="E1740" s="51" t="s">
        <v>1329</v>
      </c>
      <c r="F1740" s="55" t="s">
        <v>1330</v>
      </c>
      <c r="G1740" s="52" t="s">
        <v>1331</v>
      </c>
      <c r="H1740" s="52" t="s">
        <v>826</v>
      </c>
      <c r="I1740" s="54" t="s">
        <v>211</v>
      </c>
      <c r="J1740" s="54" t="s">
        <v>553</v>
      </c>
      <c r="K1740" s="49" t="s">
        <v>227</v>
      </c>
      <c r="L1740" s="49" t="s">
        <v>197</v>
      </c>
      <c r="M1740" s="49" t="s">
        <v>197</v>
      </c>
      <c r="N1740" s="49" t="s">
        <v>246</v>
      </c>
      <c r="O1740" s="49" t="s">
        <v>1332</v>
      </c>
      <c r="P1740" s="54" t="s">
        <v>200</v>
      </c>
      <c r="Q1740" s="49" t="s">
        <v>201</v>
      </c>
      <c r="R1740" s="49" t="s">
        <v>217</v>
      </c>
    </row>
    <row r="1741" spans="1:18">
      <c r="A1741" s="49">
        <v>47</v>
      </c>
      <c r="B1741" s="49" t="s">
        <v>1114</v>
      </c>
      <c r="C1741" s="49" t="s">
        <v>1317</v>
      </c>
      <c r="D1741" s="54" t="s">
        <v>1259</v>
      </c>
      <c r="E1741" s="51" t="s">
        <v>1318</v>
      </c>
      <c r="F1741" s="52" t="s">
        <v>1319</v>
      </c>
      <c r="G1741" s="52" t="s">
        <v>1333</v>
      </c>
      <c r="H1741" s="52" t="s">
        <v>826</v>
      </c>
      <c r="I1741" s="54" t="s">
        <v>298</v>
      </c>
      <c r="J1741" s="54" t="s">
        <v>1334</v>
      </c>
      <c r="K1741" s="49" t="s">
        <v>307</v>
      </c>
      <c r="L1741" s="49" t="s">
        <v>197</v>
      </c>
      <c r="M1741" s="49" t="s">
        <v>214</v>
      </c>
      <c r="N1741" s="49" t="s">
        <v>1091</v>
      </c>
      <c r="O1741" s="54" t="s">
        <v>710</v>
      </c>
      <c r="P1741" s="54" t="s">
        <v>200</v>
      </c>
      <c r="Q1741" s="49" t="s">
        <v>228</v>
      </c>
      <c r="R1741" s="54" t="s">
        <v>200</v>
      </c>
    </row>
    <row r="1742" spans="1:18">
      <c r="A1742" s="49">
        <v>48</v>
      </c>
      <c r="B1742" s="49" t="s">
        <v>1114</v>
      </c>
      <c r="C1742" s="49" t="s">
        <v>1132</v>
      </c>
      <c r="D1742" s="54" t="s">
        <v>1133</v>
      </c>
      <c r="E1742" s="51" t="s">
        <v>231</v>
      </c>
      <c r="F1742" s="55" t="s">
        <v>1134</v>
      </c>
      <c r="G1742" s="52" t="s">
        <v>1135</v>
      </c>
      <c r="H1742" s="52" t="s">
        <v>835</v>
      </c>
      <c r="I1742" s="54" t="s">
        <v>339</v>
      </c>
      <c r="J1742" s="54" t="s">
        <v>508</v>
      </c>
      <c r="K1742" s="49" t="s">
        <v>255</v>
      </c>
      <c r="L1742" s="49" t="s">
        <v>197</v>
      </c>
      <c r="M1742" s="49" t="s">
        <v>197</v>
      </c>
      <c r="N1742" s="49" t="s">
        <v>1119</v>
      </c>
      <c r="O1742" s="49" t="s">
        <v>1136</v>
      </c>
      <c r="P1742" s="54" t="s">
        <v>200</v>
      </c>
      <c r="Q1742" s="49" t="s">
        <v>201</v>
      </c>
      <c r="R1742" s="49" t="s">
        <v>217</v>
      </c>
    </row>
    <row r="1743" spans="1:18">
      <c r="A1743" s="49">
        <v>49</v>
      </c>
      <c r="B1743" s="49" t="s">
        <v>1114</v>
      </c>
      <c r="C1743" s="49" t="s">
        <v>1158</v>
      </c>
      <c r="D1743" s="54" t="s">
        <v>1138</v>
      </c>
      <c r="E1743" s="51" t="s">
        <v>280</v>
      </c>
      <c r="F1743" s="55" t="s">
        <v>1159</v>
      </c>
      <c r="G1743" s="52" t="s">
        <v>1160</v>
      </c>
      <c r="H1743" s="52" t="s">
        <v>835</v>
      </c>
      <c r="I1743" s="54" t="s">
        <v>314</v>
      </c>
      <c r="J1743" s="54" t="s">
        <v>969</v>
      </c>
      <c r="K1743" s="49" t="s">
        <v>367</v>
      </c>
      <c r="L1743" s="49" t="s">
        <v>197</v>
      </c>
      <c r="M1743" s="49" t="s">
        <v>197</v>
      </c>
      <c r="N1743" s="49" t="s">
        <v>246</v>
      </c>
      <c r="O1743" s="49" t="s">
        <v>1161</v>
      </c>
      <c r="P1743" s="54" t="s">
        <v>200</v>
      </c>
      <c r="Q1743" s="49" t="s">
        <v>201</v>
      </c>
      <c r="R1743" s="49" t="s">
        <v>217</v>
      </c>
    </row>
    <row r="1744" spans="1:18">
      <c r="A1744" s="49">
        <v>50</v>
      </c>
      <c r="B1744" s="49" t="s">
        <v>1114</v>
      </c>
      <c r="C1744" s="49" t="s">
        <v>1193</v>
      </c>
      <c r="D1744" s="54" t="s">
        <v>1194</v>
      </c>
      <c r="E1744" s="51" t="s">
        <v>262</v>
      </c>
      <c r="F1744" s="55" t="s">
        <v>1195</v>
      </c>
      <c r="G1744" s="52" t="s">
        <v>1273</v>
      </c>
      <c r="H1744" s="52" t="s">
        <v>835</v>
      </c>
      <c r="I1744" s="54" t="s">
        <v>348</v>
      </c>
      <c r="J1744" s="54" t="s">
        <v>1335</v>
      </c>
      <c r="K1744" s="49" t="s">
        <v>257</v>
      </c>
      <c r="L1744" s="49" t="s">
        <v>214</v>
      </c>
      <c r="M1744" s="49" t="s">
        <v>197</v>
      </c>
      <c r="N1744" s="49" t="s">
        <v>1091</v>
      </c>
      <c r="O1744" s="49" t="s">
        <v>1197</v>
      </c>
      <c r="P1744" s="54" t="s">
        <v>200</v>
      </c>
      <c r="Q1744" s="49" t="s">
        <v>228</v>
      </c>
      <c r="R1744" s="54" t="s">
        <v>200</v>
      </c>
    </row>
    <row r="1745" spans="1:18">
      <c r="A1745" s="49">
        <v>51</v>
      </c>
      <c r="B1745" s="49" t="s">
        <v>1114</v>
      </c>
      <c r="C1745" s="49" t="s">
        <v>1153</v>
      </c>
      <c r="D1745" s="54" t="s">
        <v>1154</v>
      </c>
      <c r="E1745" s="51" t="s">
        <v>262</v>
      </c>
      <c r="F1745" s="52" t="s">
        <v>1155</v>
      </c>
      <c r="G1745" s="52" t="s">
        <v>1336</v>
      </c>
      <c r="H1745" s="52" t="s">
        <v>835</v>
      </c>
      <c r="I1745" s="54" t="s">
        <v>252</v>
      </c>
      <c r="J1745" s="54" t="s">
        <v>244</v>
      </c>
      <c r="K1745" s="49" t="s">
        <v>295</v>
      </c>
      <c r="L1745" s="49" t="s">
        <v>197</v>
      </c>
      <c r="M1745" s="49" t="s">
        <v>197</v>
      </c>
      <c r="N1745" s="49" t="s">
        <v>308</v>
      </c>
      <c r="O1745" s="49" t="s">
        <v>1157</v>
      </c>
      <c r="P1745" s="54" t="s">
        <v>200</v>
      </c>
      <c r="Q1745" s="49" t="s">
        <v>228</v>
      </c>
      <c r="R1745" s="54" t="s">
        <v>200</v>
      </c>
    </row>
    <row r="1746" spans="1:18">
      <c r="A1746" s="49">
        <v>52</v>
      </c>
      <c r="B1746" s="49" t="s">
        <v>1114</v>
      </c>
      <c r="C1746" s="49" t="s">
        <v>1158</v>
      </c>
      <c r="D1746" s="54" t="s">
        <v>1138</v>
      </c>
      <c r="E1746" s="51" t="s">
        <v>280</v>
      </c>
      <c r="F1746" s="55" t="s">
        <v>1159</v>
      </c>
      <c r="G1746" s="52" t="s">
        <v>1160</v>
      </c>
      <c r="H1746" s="52" t="s">
        <v>835</v>
      </c>
      <c r="I1746" s="54" t="s">
        <v>252</v>
      </c>
      <c r="J1746" s="54" t="s">
        <v>897</v>
      </c>
      <c r="K1746" s="49" t="s">
        <v>252</v>
      </c>
      <c r="L1746" s="49" t="s">
        <v>197</v>
      </c>
      <c r="M1746" s="49" t="s">
        <v>197</v>
      </c>
      <c r="N1746" s="49" t="s">
        <v>246</v>
      </c>
      <c r="O1746" s="49" t="s">
        <v>1161</v>
      </c>
      <c r="P1746" s="54" t="s">
        <v>200</v>
      </c>
      <c r="Q1746" s="49" t="s">
        <v>201</v>
      </c>
      <c r="R1746" s="49" t="s">
        <v>671</v>
      </c>
    </row>
    <row r="1747" spans="1:18">
      <c r="A1747" s="49">
        <v>53</v>
      </c>
      <c r="B1747" s="49" t="s">
        <v>1114</v>
      </c>
      <c r="C1747" s="54" t="s">
        <v>1337</v>
      </c>
      <c r="D1747" s="54" t="s">
        <v>1194</v>
      </c>
      <c r="E1747" s="51" t="s">
        <v>241</v>
      </c>
      <c r="F1747" s="55" t="s">
        <v>1338</v>
      </c>
      <c r="G1747" s="52" t="s">
        <v>1339</v>
      </c>
      <c r="H1747" s="52" t="s">
        <v>835</v>
      </c>
      <c r="I1747" s="54" t="s">
        <v>255</v>
      </c>
      <c r="J1747" s="54" t="s">
        <v>731</v>
      </c>
      <c r="K1747" s="49" t="s">
        <v>260</v>
      </c>
      <c r="L1747" s="49" t="s">
        <v>197</v>
      </c>
      <c r="M1747" s="49" t="s">
        <v>197</v>
      </c>
      <c r="N1747" s="49" t="s">
        <v>1210</v>
      </c>
      <c r="O1747" s="49" t="s">
        <v>1340</v>
      </c>
      <c r="P1747" s="54" t="s">
        <v>200</v>
      </c>
      <c r="Q1747" s="49" t="s">
        <v>201</v>
      </c>
      <c r="R1747" s="49" t="s">
        <v>217</v>
      </c>
    </row>
    <row r="1748" spans="1:18">
      <c r="A1748" s="49">
        <v>54</v>
      </c>
      <c r="B1748" s="49" t="s">
        <v>1114</v>
      </c>
      <c r="C1748" s="49" t="s">
        <v>1162</v>
      </c>
      <c r="D1748" s="54" t="s">
        <v>1133</v>
      </c>
      <c r="E1748" s="51" t="s">
        <v>208</v>
      </c>
      <c r="F1748" s="55" t="s">
        <v>1163</v>
      </c>
      <c r="G1748" s="52" t="s">
        <v>1341</v>
      </c>
      <c r="H1748" s="52" t="s">
        <v>835</v>
      </c>
      <c r="I1748" s="54" t="s">
        <v>367</v>
      </c>
      <c r="J1748" s="54" t="s">
        <v>1342</v>
      </c>
      <c r="K1748" s="49" t="s">
        <v>213</v>
      </c>
      <c r="L1748" s="49" t="s">
        <v>197</v>
      </c>
      <c r="M1748" s="49" t="s">
        <v>214</v>
      </c>
      <c r="N1748" s="49" t="s">
        <v>1147</v>
      </c>
      <c r="O1748" s="49" t="s">
        <v>1166</v>
      </c>
      <c r="P1748" s="54" t="s">
        <v>200</v>
      </c>
      <c r="Q1748" s="49" t="s">
        <v>201</v>
      </c>
      <c r="R1748" s="49" t="s">
        <v>217</v>
      </c>
    </row>
    <row r="1749" spans="1:18">
      <c r="A1749" s="49">
        <v>55</v>
      </c>
      <c r="B1749" s="49" t="s">
        <v>1114</v>
      </c>
      <c r="C1749" s="49" t="s">
        <v>1337</v>
      </c>
      <c r="D1749" s="54" t="s">
        <v>1194</v>
      </c>
      <c r="E1749" s="51" t="s">
        <v>241</v>
      </c>
      <c r="F1749" s="55" t="s">
        <v>1338</v>
      </c>
      <c r="G1749" s="52" t="s">
        <v>1339</v>
      </c>
      <c r="H1749" s="52" t="s">
        <v>835</v>
      </c>
      <c r="I1749" s="54" t="s">
        <v>354</v>
      </c>
      <c r="J1749" s="54" t="s">
        <v>731</v>
      </c>
      <c r="K1749" s="49" t="s">
        <v>260</v>
      </c>
      <c r="L1749" s="49" t="s">
        <v>197</v>
      </c>
      <c r="M1749" s="49" t="s">
        <v>197</v>
      </c>
      <c r="N1749" s="49" t="s">
        <v>1210</v>
      </c>
      <c r="O1749" s="49" t="s">
        <v>1340</v>
      </c>
      <c r="P1749" s="54" t="s">
        <v>200</v>
      </c>
      <c r="Q1749" s="49" t="s">
        <v>201</v>
      </c>
      <c r="R1749" s="49" t="s">
        <v>217</v>
      </c>
    </row>
    <row r="1750" spans="1:18">
      <c r="A1750" s="49">
        <v>56</v>
      </c>
      <c r="B1750" s="49" t="s">
        <v>1114</v>
      </c>
      <c r="C1750" s="49" t="s">
        <v>1218</v>
      </c>
      <c r="D1750" s="54" t="s">
        <v>1189</v>
      </c>
      <c r="E1750" s="51" t="s">
        <v>231</v>
      </c>
      <c r="F1750" s="55" t="s">
        <v>1219</v>
      </c>
      <c r="G1750" s="52" t="s">
        <v>1343</v>
      </c>
      <c r="H1750" s="52" t="s">
        <v>835</v>
      </c>
      <c r="I1750" s="54" t="s">
        <v>354</v>
      </c>
      <c r="J1750" s="54" t="s">
        <v>235</v>
      </c>
      <c r="K1750" s="49" t="s">
        <v>260</v>
      </c>
      <c r="L1750" s="49" t="s">
        <v>197</v>
      </c>
      <c r="M1750" s="49" t="s">
        <v>214</v>
      </c>
      <c r="N1750" s="49" t="s">
        <v>456</v>
      </c>
      <c r="O1750" s="54" t="s">
        <v>710</v>
      </c>
      <c r="P1750" s="54" t="s">
        <v>200</v>
      </c>
      <c r="Q1750" s="49" t="s">
        <v>201</v>
      </c>
      <c r="R1750" s="49" t="s">
        <v>217</v>
      </c>
    </row>
    <row r="1751" spans="1:18">
      <c r="A1751" s="49">
        <v>57</v>
      </c>
      <c r="B1751" s="49" t="s">
        <v>1114</v>
      </c>
      <c r="C1751" s="49" t="s">
        <v>1218</v>
      </c>
      <c r="D1751" s="54" t="s">
        <v>1189</v>
      </c>
      <c r="E1751" s="51" t="s">
        <v>231</v>
      </c>
      <c r="F1751" s="55" t="s">
        <v>1219</v>
      </c>
      <c r="G1751" s="52" t="s">
        <v>1220</v>
      </c>
      <c r="H1751" s="52" t="s">
        <v>835</v>
      </c>
      <c r="I1751" s="54" t="s">
        <v>211</v>
      </c>
      <c r="J1751" s="54" t="s">
        <v>787</v>
      </c>
      <c r="K1751" s="54" t="s">
        <v>258</v>
      </c>
      <c r="L1751" s="49" t="s">
        <v>197</v>
      </c>
      <c r="M1751" s="49" t="s">
        <v>197</v>
      </c>
      <c r="N1751" s="49" t="s">
        <v>456</v>
      </c>
      <c r="O1751" s="54" t="s">
        <v>710</v>
      </c>
      <c r="P1751" s="54" t="s">
        <v>200</v>
      </c>
      <c r="Q1751" s="49" t="s">
        <v>201</v>
      </c>
      <c r="R1751" s="49" t="s">
        <v>217</v>
      </c>
    </row>
    <row r="1752" spans="1:18">
      <c r="A1752" s="49">
        <v>58</v>
      </c>
      <c r="B1752" s="49" t="s">
        <v>1114</v>
      </c>
      <c r="C1752" s="49" t="s">
        <v>1218</v>
      </c>
      <c r="D1752" s="54" t="s">
        <v>1189</v>
      </c>
      <c r="E1752" s="51" t="s">
        <v>231</v>
      </c>
      <c r="F1752" s="55" t="s">
        <v>1219</v>
      </c>
      <c r="G1752" s="52" t="s">
        <v>1247</v>
      </c>
      <c r="H1752" s="52" t="s">
        <v>835</v>
      </c>
      <c r="I1752" s="54" t="s">
        <v>211</v>
      </c>
      <c r="J1752" s="54" t="s">
        <v>553</v>
      </c>
      <c r="K1752" s="49" t="s">
        <v>300</v>
      </c>
      <c r="L1752" s="49" t="s">
        <v>197</v>
      </c>
      <c r="M1752" s="49" t="s">
        <v>197</v>
      </c>
      <c r="N1752" s="49" t="s">
        <v>456</v>
      </c>
      <c r="O1752" s="54" t="s">
        <v>710</v>
      </c>
      <c r="P1752" s="54" t="s">
        <v>200</v>
      </c>
      <c r="Q1752" s="49" t="s">
        <v>201</v>
      </c>
      <c r="R1752" s="49" t="s">
        <v>217</v>
      </c>
    </row>
    <row r="1753" spans="1:18">
      <c r="A1753" s="49">
        <v>59</v>
      </c>
      <c r="B1753" s="49" t="s">
        <v>1114</v>
      </c>
      <c r="C1753" s="49" t="s">
        <v>1143</v>
      </c>
      <c r="D1753" s="54" t="s">
        <v>1144</v>
      </c>
      <c r="E1753" s="51" t="s">
        <v>231</v>
      </c>
      <c r="F1753" s="55" t="s">
        <v>1145</v>
      </c>
      <c r="G1753" s="52" t="s">
        <v>1344</v>
      </c>
      <c r="H1753" s="52" t="s">
        <v>838</v>
      </c>
      <c r="I1753" s="54" t="s">
        <v>234</v>
      </c>
      <c r="J1753" s="54" t="s">
        <v>1345</v>
      </c>
      <c r="K1753" s="54" t="s">
        <v>300</v>
      </c>
      <c r="L1753" s="49" t="s">
        <v>197</v>
      </c>
      <c r="M1753" s="49" t="s">
        <v>214</v>
      </c>
      <c r="N1753" s="49" t="s">
        <v>1147</v>
      </c>
      <c r="O1753" s="49" t="s">
        <v>1148</v>
      </c>
      <c r="P1753" s="54" t="s">
        <v>200</v>
      </c>
      <c r="Q1753" s="49" t="s">
        <v>228</v>
      </c>
      <c r="R1753" s="54" t="s">
        <v>200</v>
      </c>
    </row>
    <row r="1754" spans="1:18">
      <c r="A1754" s="49">
        <v>60</v>
      </c>
      <c r="B1754" s="49" t="s">
        <v>1114</v>
      </c>
      <c r="C1754" s="54" t="s">
        <v>1193</v>
      </c>
      <c r="D1754" s="54" t="s">
        <v>1194</v>
      </c>
      <c r="E1754" s="51" t="s">
        <v>262</v>
      </c>
      <c r="F1754" s="55" t="s">
        <v>1195</v>
      </c>
      <c r="G1754" s="52" t="s">
        <v>1196</v>
      </c>
      <c r="H1754" s="52" t="s">
        <v>838</v>
      </c>
      <c r="I1754" s="54" t="s">
        <v>249</v>
      </c>
      <c r="J1754" s="54" t="s">
        <v>371</v>
      </c>
      <c r="K1754" s="49" t="s">
        <v>257</v>
      </c>
      <c r="L1754" s="49" t="s">
        <v>197</v>
      </c>
      <c r="M1754" s="49" t="s">
        <v>197</v>
      </c>
      <c r="N1754" s="49" t="s">
        <v>1091</v>
      </c>
      <c r="O1754" s="49" t="s">
        <v>1197</v>
      </c>
      <c r="P1754" s="54" t="s">
        <v>200</v>
      </c>
      <c r="Q1754" s="49" t="s">
        <v>228</v>
      </c>
      <c r="R1754" s="54" t="s">
        <v>200</v>
      </c>
    </row>
    <row r="1755" spans="1:18">
      <c r="A1755" s="49">
        <v>61</v>
      </c>
      <c r="B1755" s="49" t="s">
        <v>1114</v>
      </c>
      <c r="C1755" s="49" t="s">
        <v>1307</v>
      </c>
      <c r="D1755" s="54" t="s">
        <v>1199</v>
      </c>
      <c r="E1755" s="51" t="s">
        <v>1308</v>
      </c>
      <c r="F1755" s="55" t="s">
        <v>1309</v>
      </c>
      <c r="G1755" s="52" t="s">
        <v>1346</v>
      </c>
      <c r="H1755" s="52" t="s">
        <v>838</v>
      </c>
      <c r="I1755" s="54" t="s">
        <v>362</v>
      </c>
      <c r="J1755" s="54" t="s">
        <v>409</v>
      </c>
      <c r="K1755" s="49" t="s">
        <v>213</v>
      </c>
      <c r="L1755" s="49" t="s">
        <v>197</v>
      </c>
      <c r="M1755" s="49" t="s">
        <v>197</v>
      </c>
      <c r="N1755" s="49" t="s">
        <v>1210</v>
      </c>
      <c r="O1755" s="49" t="s">
        <v>1311</v>
      </c>
      <c r="P1755" s="54" t="s">
        <v>200</v>
      </c>
      <c r="Q1755" s="49" t="s">
        <v>201</v>
      </c>
      <c r="R1755" s="49" t="s">
        <v>217</v>
      </c>
    </row>
    <row r="1756" spans="1:18">
      <c r="A1756" s="49">
        <v>62</v>
      </c>
      <c r="B1756" s="49" t="s">
        <v>1114</v>
      </c>
      <c r="C1756" s="49" t="s">
        <v>1143</v>
      </c>
      <c r="D1756" s="54" t="s">
        <v>1144</v>
      </c>
      <c r="E1756" s="51" t="s">
        <v>231</v>
      </c>
      <c r="F1756" s="55" t="s">
        <v>1145</v>
      </c>
      <c r="G1756" s="52" t="s">
        <v>1263</v>
      </c>
      <c r="H1756" s="52" t="s">
        <v>838</v>
      </c>
      <c r="I1756" s="54" t="s">
        <v>276</v>
      </c>
      <c r="J1756" s="54" t="s">
        <v>1347</v>
      </c>
      <c r="K1756" s="49" t="s">
        <v>245</v>
      </c>
      <c r="L1756" s="49" t="s">
        <v>197</v>
      </c>
      <c r="M1756" s="49" t="s">
        <v>214</v>
      </c>
      <c r="N1756" s="49" t="s">
        <v>1147</v>
      </c>
      <c r="O1756" s="49" t="s">
        <v>1148</v>
      </c>
      <c r="P1756" s="54" t="s">
        <v>200</v>
      </c>
      <c r="Q1756" s="49" t="s">
        <v>228</v>
      </c>
      <c r="R1756" s="54" t="s">
        <v>200</v>
      </c>
    </row>
    <row r="1757" spans="1:18">
      <c r="A1757" s="49">
        <v>63</v>
      </c>
      <c r="B1757" s="49" t="s">
        <v>1114</v>
      </c>
      <c r="C1757" s="49" t="s">
        <v>1158</v>
      </c>
      <c r="D1757" s="54" t="s">
        <v>1138</v>
      </c>
      <c r="E1757" s="51" t="s">
        <v>280</v>
      </c>
      <c r="F1757" s="55" t="s">
        <v>1159</v>
      </c>
      <c r="G1757" s="52" t="s">
        <v>1160</v>
      </c>
      <c r="H1757" s="52" t="s">
        <v>838</v>
      </c>
      <c r="I1757" s="54" t="s">
        <v>245</v>
      </c>
      <c r="J1757" s="54" t="s">
        <v>933</v>
      </c>
      <c r="K1757" s="49" t="s">
        <v>252</v>
      </c>
      <c r="L1757" s="49" t="s">
        <v>197</v>
      </c>
      <c r="M1757" s="49" t="s">
        <v>197</v>
      </c>
      <c r="N1757" s="49" t="s">
        <v>246</v>
      </c>
      <c r="O1757" s="49" t="s">
        <v>1161</v>
      </c>
      <c r="P1757" s="54" t="s">
        <v>200</v>
      </c>
      <c r="Q1757" s="49" t="s">
        <v>201</v>
      </c>
      <c r="R1757" s="49" t="s">
        <v>217</v>
      </c>
    </row>
    <row r="1758" spans="1:18">
      <c r="A1758" s="49">
        <v>64</v>
      </c>
      <c r="B1758" s="49" t="s">
        <v>1114</v>
      </c>
      <c r="C1758" s="49" t="s">
        <v>1149</v>
      </c>
      <c r="D1758" s="54" t="s">
        <v>1150</v>
      </c>
      <c r="E1758" s="51" t="s">
        <v>231</v>
      </c>
      <c r="F1758" s="55" t="s">
        <v>1151</v>
      </c>
      <c r="G1758" s="52" t="s">
        <v>1239</v>
      </c>
      <c r="H1758" s="52" t="s">
        <v>838</v>
      </c>
      <c r="I1758" s="54" t="s">
        <v>331</v>
      </c>
      <c r="J1758" s="54" t="s">
        <v>318</v>
      </c>
      <c r="K1758" s="49" t="s">
        <v>194</v>
      </c>
      <c r="L1758" s="49" t="s">
        <v>197</v>
      </c>
      <c r="M1758" s="49" t="s">
        <v>197</v>
      </c>
      <c r="N1758" s="49" t="s">
        <v>456</v>
      </c>
      <c r="O1758" s="54" t="s">
        <v>710</v>
      </c>
      <c r="P1758" s="54" t="s">
        <v>200</v>
      </c>
      <c r="Q1758" s="49" t="s">
        <v>201</v>
      </c>
      <c r="R1758" s="49" t="s">
        <v>217</v>
      </c>
    </row>
    <row r="1759" spans="1:18">
      <c r="A1759" s="49">
        <v>65</v>
      </c>
      <c r="B1759" s="49" t="s">
        <v>1114</v>
      </c>
      <c r="C1759" s="49" t="s">
        <v>1348</v>
      </c>
      <c r="D1759" s="54" t="s">
        <v>1259</v>
      </c>
      <c r="E1759" s="51" t="s">
        <v>231</v>
      </c>
      <c r="F1759" s="55" t="s">
        <v>1349</v>
      </c>
      <c r="G1759" s="52" t="s">
        <v>1350</v>
      </c>
      <c r="H1759" s="52" t="s">
        <v>838</v>
      </c>
      <c r="I1759" s="54" t="s">
        <v>267</v>
      </c>
      <c r="J1759" s="54" t="s">
        <v>388</v>
      </c>
      <c r="K1759" s="49" t="s">
        <v>300</v>
      </c>
      <c r="L1759" s="49" t="s">
        <v>197</v>
      </c>
      <c r="M1759" s="49" t="s">
        <v>197</v>
      </c>
      <c r="N1759" s="49" t="s">
        <v>477</v>
      </c>
      <c r="O1759" s="49" t="s">
        <v>1351</v>
      </c>
      <c r="P1759" s="54" t="s">
        <v>200</v>
      </c>
      <c r="Q1759" s="49" t="s">
        <v>201</v>
      </c>
      <c r="R1759" s="49" t="s">
        <v>1352</v>
      </c>
    </row>
    <row r="1760" spans="1:18">
      <c r="A1760" s="49">
        <v>66</v>
      </c>
      <c r="B1760" s="49" t="s">
        <v>1114</v>
      </c>
      <c r="C1760" s="49" t="s">
        <v>1193</v>
      </c>
      <c r="D1760" s="54" t="s">
        <v>1194</v>
      </c>
      <c r="E1760" s="51" t="s">
        <v>262</v>
      </c>
      <c r="F1760" s="55" t="s">
        <v>1195</v>
      </c>
      <c r="G1760" s="52" t="s">
        <v>1277</v>
      </c>
      <c r="H1760" s="52" t="s">
        <v>842</v>
      </c>
      <c r="I1760" s="54" t="s">
        <v>380</v>
      </c>
      <c r="J1760" s="54" t="s">
        <v>1353</v>
      </c>
      <c r="K1760" s="49" t="s">
        <v>315</v>
      </c>
      <c r="L1760" s="49" t="s">
        <v>197</v>
      </c>
      <c r="M1760" s="49" t="s">
        <v>197</v>
      </c>
      <c r="N1760" s="49" t="s">
        <v>1091</v>
      </c>
      <c r="O1760" s="49" t="s">
        <v>1197</v>
      </c>
      <c r="P1760" s="54" t="s">
        <v>200</v>
      </c>
      <c r="Q1760" s="49" t="s">
        <v>201</v>
      </c>
      <c r="R1760" s="49" t="s">
        <v>217</v>
      </c>
    </row>
    <row r="1761" spans="1:18">
      <c r="A1761" s="49">
        <v>67</v>
      </c>
      <c r="B1761" s="49" t="s">
        <v>1114</v>
      </c>
      <c r="C1761" s="49" t="s">
        <v>1193</v>
      </c>
      <c r="D1761" s="54" t="s">
        <v>1194</v>
      </c>
      <c r="E1761" s="51" t="s">
        <v>262</v>
      </c>
      <c r="F1761" s="55" t="s">
        <v>1195</v>
      </c>
      <c r="G1761" s="52" t="s">
        <v>1354</v>
      </c>
      <c r="H1761" s="52" t="s">
        <v>842</v>
      </c>
      <c r="I1761" s="54" t="s">
        <v>380</v>
      </c>
      <c r="J1761" s="54" t="s">
        <v>1249</v>
      </c>
      <c r="K1761" s="54" t="s">
        <v>213</v>
      </c>
      <c r="L1761" s="49" t="s">
        <v>197</v>
      </c>
      <c r="M1761" s="49" t="s">
        <v>197</v>
      </c>
      <c r="N1761" s="49" t="s">
        <v>1091</v>
      </c>
      <c r="O1761" s="49" t="s">
        <v>1197</v>
      </c>
      <c r="P1761" s="54" t="s">
        <v>1355</v>
      </c>
      <c r="Q1761" s="49" t="s">
        <v>201</v>
      </c>
      <c r="R1761" s="49" t="s">
        <v>217</v>
      </c>
    </row>
    <row r="1762" spans="1:18">
      <c r="A1762" s="49">
        <v>68</v>
      </c>
      <c r="B1762" s="49" t="s">
        <v>1114</v>
      </c>
      <c r="C1762" s="54" t="s">
        <v>1228</v>
      </c>
      <c r="D1762" s="54" t="s">
        <v>1229</v>
      </c>
      <c r="E1762" s="51" t="s">
        <v>303</v>
      </c>
      <c r="F1762" s="55" t="s">
        <v>1230</v>
      </c>
      <c r="G1762" s="52" t="s">
        <v>1315</v>
      </c>
      <c r="H1762" s="52" t="s">
        <v>842</v>
      </c>
      <c r="I1762" s="54" t="s">
        <v>362</v>
      </c>
      <c r="J1762" s="54" t="s">
        <v>1356</v>
      </c>
      <c r="K1762" s="49" t="s">
        <v>295</v>
      </c>
      <c r="L1762" s="49" t="s">
        <v>197</v>
      </c>
      <c r="M1762" s="49" t="s">
        <v>197</v>
      </c>
      <c r="N1762" s="49" t="s">
        <v>440</v>
      </c>
      <c r="O1762" s="49" t="s">
        <v>1233</v>
      </c>
      <c r="P1762" s="54" t="s">
        <v>200</v>
      </c>
      <c r="Q1762" s="49" t="s">
        <v>201</v>
      </c>
      <c r="R1762" s="49" t="s">
        <v>217</v>
      </c>
    </row>
    <row r="1763" spans="1:18">
      <c r="A1763" s="49">
        <v>69</v>
      </c>
      <c r="B1763" s="49" t="s">
        <v>1114</v>
      </c>
      <c r="C1763" s="49" t="s">
        <v>1218</v>
      </c>
      <c r="D1763" s="54" t="s">
        <v>1189</v>
      </c>
      <c r="E1763" s="51" t="s">
        <v>231</v>
      </c>
      <c r="F1763" s="55" t="s">
        <v>1219</v>
      </c>
      <c r="G1763" s="52" t="s">
        <v>1220</v>
      </c>
      <c r="H1763" s="52" t="s">
        <v>842</v>
      </c>
      <c r="I1763" s="54" t="s">
        <v>204</v>
      </c>
      <c r="J1763" s="54" t="s">
        <v>259</v>
      </c>
      <c r="K1763" s="49" t="s">
        <v>315</v>
      </c>
      <c r="L1763" s="49" t="s">
        <v>197</v>
      </c>
      <c r="M1763" s="49" t="s">
        <v>214</v>
      </c>
      <c r="N1763" s="49" t="s">
        <v>456</v>
      </c>
      <c r="O1763" s="54" t="s">
        <v>710</v>
      </c>
      <c r="P1763" s="54" t="s">
        <v>200</v>
      </c>
      <c r="Q1763" s="49" t="s">
        <v>201</v>
      </c>
      <c r="R1763" s="49" t="s">
        <v>217</v>
      </c>
    </row>
    <row r="1764" spans="1:18">
      <c r="A1764" s="49">
        <v>70</v>
      </c>
      <c r="B1764" s="49" t="s">
        <v>1114</v>
      </c>
      <c r="C1764" s="54" t="s">
        <v>1218</v>
      </c>
      <c r="D1764" s="54" t="s">
        <v>1189</v>
      </c>
      <c r="E1764" s="51" t="s">
        <v>231</v>
      </c>
      <c r="F1764" s="55" t="s">
        <v>1219</v>
      </c>
      <c r="G1764" s="52" t="s">
        <v>1220</v>
      </c>
      <c r="H1764" s="52" t="s">
        <v>842</v>
      </c>
      <c r="I1764" s="54" t="s">
        <v>270</v>
      </c>
      <c r="J1764" s="54" t="s">
        <v>528</v>
      </c>
      <c r="K1764" s="49" t="s">
        <v>245</v>
      </c>
      <c r="L1764" s="49" t="s">
        <v>197</v>
      </c>
      <c r="M1764" s="49" t="s">
        <v>214</v>
      </c>
      <c r="N1764" s="49" t="s">
        <v>456</v>
      </c>
      <c r="O1764" s="54" t="s">
        <v>710</v>
      </c>
      <c r="P1764" s="54" t="s">
        <v>200</v>
      </c>
      <c r="Q1764" s="49" t="s">
        <v>201</v>
      </c>
      <c r="R1764" s="49" t="s">
        <v>217</v>
      </c>
    </row>
    <row r="1765" spans="1:18">
      <c r="A1765" s="49">
        <v>71</v>
      </c>
      <c r="B1765" s="49" t="s">
        <v>1114</v>
      </c>
      <c r="C1765" s="49" t="s">
        <v>1158</v>
      </c>
      <c r="D1765" s="54" t="s">
        <v>1138</v>
      </c>
      <c r="E1765" s="51" t="s">
        <v>280</v>
      </c>
      <c r="F1765" s="55" t="s">
        <v>1159</v>
      </c>
      <c r="G1765" s="52" t="s">
        <v>1160</v>
      </c>
      <c r="H1765" s="52" t="s">
        <v>842</v>
      </c>
      <c r="I1765" s="54" t="s">
        <v>270</v>
      </c>
      <c r="J1765" s="54" t="s">
        <v>1276</v>
      </c>
      <c r="K1765" s="49" t="s">
        <v>300</v>
      </c>
      <c r="L1765" s="49" t="s">
        <v>197</v>
      </c>
      <c r="M1765" s="49" t="s">
        <v>197</v>
      </c>
      <c r="N1765" s="49" t="s">
        <v>246</v>
      </c>
      <c r="O1765" s="49" t="s">
        <v>1161</v>
      </c>
      <c r="P1765" s="54" t="s">
        <v>200</v>
      </c>
      <c r="Q1765" s="49" t="s">
        <v>201</v>
      </c>
      <c r="R1765" s="49" t="s">
        <v>217</v>
      </c>
    </row>
    <row r="1766" spans="1:18">
      <c r="A1766" s="49">
        <v>72</v>
      </c>
      <c r="B1766" s="49" t="s">
        <v>1114</v>
      </c>
      <c r="C1766" s="49" t="s">
        <v>1115</v>
      </c>
      <c r="D1766" s="54" t="s">
        <v>1116</v>
      </c>
      <c r="E1766" s="51" t="s">
        <v>241</v>
      </c>
      <c r="F1766" s="55" t="s">
        <v>1117</v>
      </c>
      <c r="G1766" s="52" t="s">
        <v>1118</v>
      </c>
      <c r="H1766" s="52" t="s">
        <v>842</v>
      </c>
      <c r="I1766" s="54" t="s">
        <v>354</v>
      </c>
      <c r="J1766" s="54" t="s">
        <v>476</v>
      </c>
      <c r="K1766" s="49" t="s">
        <v>307</v>
      </c>
      <c r="L1766" s="49" t="s">
        <v>197</v>
      </c>
      <c r="M1766" s="49" t="s">
        <v>197</v>
      </c>
      <c r="N1766" s="49" t="s">
        <v>1119</v>
      </c>
      <c r="O1766" s="49" t="s">
        <v>1120</v>
      </c>
      <c r="P1766" s="54" t="s">
        <v>200</v>
      </c>
      <c r="Q1766" s="49" t="s">
        <v>201</v>
      </c>
      <c r="R1766" s="49" t="s">
        <v>217</v>
      </c>
    </row>
    <row r="1767" spans="1:18">
      <c r="A1767" s="49">
        <v>73</v>
      </c>
      <c r="B1767" s="49" t="s">
        <v>1114</v>
      </c>
      <c r="C1767" s="49" t="s">
        <v>1218</v>
      </c>
      <c r="D1767" s="54" t="s">
        <v>1189</v>
      </c>
      <c r="E1767" s="51" t="s">
        <v>231</v>
      </c>
      <c r="F1767" s="55" t="s">
        <v>1219</v>
      </c>
      <c r="G1767" s="52" t="s">
        <v>1220</v>
      </c>
      <c r="H1767" s="52" t="s">
        <v>845</v>
      </c>
      <c r="I1767" s="54" t="s">
        <v>339</v>
      </c>
      <c r="J1767" s="54" t="s">
        <v>259</v>
      </c>
      <c r="K1767" s="54" t="s">
        <v>257</v>
      </c>
      <c r="L1767" s="49" t="s">
        <v>197</v>
      </c>
      <c r="M1767" s="49" t="s">
        <v>214</v>
      </c>
      <c r="N1767" s="49" t="s">
        <v>456</v>
      </c>
      <c r="O1767" s="54" t="s">
        <v>710</v>
      </c>
      <c r="P1767" s="54" t="s">
        <v>200</v>
      </c>
      <c r="Q1767" s="49" t="s">
        <v>201</v>
      </c>
      <c r="R1767" s="49" t="s">
        <v>217</v>
      </c>
    </row>
    <row r="1768" spans="1:18">
      <c r="A1768" s="49">
        <v>74</v>
      </c>
      <c r="B1768" s="49" t="s">
        <v>1114</v>
      </c>
      <c r="C1768" s="49" t="s">
        <v>1214</v>
      </c>
      <c r="D1768" s="54" t="s">
        <v>1199</v>
      </c>
      <c r="E1768" s="51" t="s">
        <v>231</v>
      </c>
      <c r="F1768" s="55" t="s">
        <v>1215</v>
      </c>
      <c r="G1768" s="52" t="s">
        <v>1357</v>
      </c>
      <c r="H1768" s="52" t="s">
        <v>845</v>
      </c>
      <c r="I1768" s="54" t="s">
        <v>357</v>
      </c>
      <c r="J1768" s="54" t="s">
        <v>1358</v>
      </c>
      <c r="K1768" s="49" t="s">
        <v>213</v>
      </c>
      <c r="L1768" s="49" t="s">
        <v>197</v>
      </c>
      <c r="M1768" s="49" t="s">
        <v>214</v>
      </c>
      <c r="N1768" s="49" t="s">
        <v>484</v>
      </c>
      <c r="O1768" s="49" t="s">
        <v>1217</v>
      </c>
      <c r="P1768" s="54" t="s">
        <v>200</v>
      </c>
      <c r="Q1768" s="49" t="s">
        <v>228</v>
      </c>
      <c r="R1768" s="54" t="s">
        <v>200</v>
      </c>
    </row>
    <row r="1769" spans="1:18">
      <c r="A1769" s="49">
        <v>75</v>
      </c>
      <c r="B1769" s="49" t="s">
        <v>1114</v>
      </c>
      <c r="C1769" s="49" t="s">
        <v>1218</v>
      </c>
      <c r="D1769" s="54" t="s">
        <v>1189</v>
      </c>
      <c r="E1769" s="51" t="s">
        <v>231</v>
      </c>
      <c r="F1769" s="55" t="s">
        <v>1219</v>
      </c>
      <c r="G1769" s="52" t="s">
        <v>1247</v>
      </c>
      <c r="H1769" s="52" t="s">
        <v>845</v>
      </c>
      <c r="I1769" s="54" t="s">
        <v>223</v>
      </c>
      <c r="J1769" s="54" t="s">
        <v>676</v>
      </c>
      <c r="K1769" s="49" t="s">
        <v>295</v>
      </c>
      <c r="L1769" s="49" t="s">
        <v>197</v>
      </c>
      <c r="M1769" s="49" t="s">
        <v>197</v>
      </c>
      <c r="N1769" s="49" t="s">
        <v>456</v>
      </c>
      <c r="O1769" s="54" t="s">
        <v>710</v>
      </c>
      <c r="P1769" s="54" t="s">
        <v>200</v>
      </c>
      <c r="Q1769" s="49" t="s">
        <v>201</v>
      </c>
      <c r="R1769" s="49" t="s">
        <v>217</v>
      </c>
    </row>
    <row r="1770" spans="1:18">
      <c r="A1770" s="49">
        <v>76</v>
      </c>
      <c r="B1770" s="49" t="s">
        <v>1114</v>
      </c>
      <c r="C1770" s="49" t="s">
        <v>1359</v>
      </c>
      <c r="D1770" s="54" t="s">
        <v>1122</v>
      </c>
      <c r="E1770" s="51" t="s">
        <v>208</v>
      </c>
      <c r="F1770" s="55" t="s">
        <v>1360</v>
      </c>
      <c r="G1770" s="52" t="s">
        <v>1361</v>
      </c>
      <c r="H1770" s="52" t="s">
        <v>845</v>
      </c>
      <c r="I1770" s="54" t="s">
        <v>314</v>
      </c>
      <c r="J1770" s="54" t="s">
        <v>1362</v>
      </c>
      <c r="K1770" s="49" t="s">
        <v>213</v>
      </c>
      <c r="L1770" s="49" t="s">
        <v>197</v>
      </c>
      <c r="M1770" s="49" t="s">
        <v>197</v>
      </c>
      <c r="N1770" s="49" t="s">
        <v>1210</v>
      </c>
      <c r="O1770" s="49" t="s">
        <v>1363</v>
      </c>
      <c r="P1770" s="54" t="s">
        <v>200</v>
      </c>
      <c r="Q1770" s="49" t="s">
        <v>228</v>
      </c>
      <c r="R1770" s="54" t="s">
        <v>200</v>
      </c>
    </row>
    <row r="1771" spans="1:18">
      <c r="A1771" s="49">
        <v>77</v>
      </c>
      <c r="B1771" s="49" t="s">
        <v>1114</v>
      </c>
      <c r="C1771" s="49" t="s">
        <v>1218</v>
      </c>
      <c r="D1771" s="54" t="s">
        <v>1189</v>
      </c>
      <c r="E1771" s="51" t="s">
        <v>231</v>
      </c>
      <c r="F1771" s="55" t="s">
        <v>1219</v>
      </c>
      <c r="G1771" s="52" t="s">
        <v>1247</v>
      </c>
      <c r="H1771" s="52" t="s">
        <v>845</v>
      </c>
      <c r="I1771" s="54" t="s">
        <v>314</v>
      </c>
      <c r="J1771" s="54" t="s">
        <v>518</v>
      </c>
      <c r="K1771" s="49" t="s">
        <v>276</v>
      </c>
      <c r="L1771" s="49" t="s">
        <v>214</v>
      </c>
      <c r="M1771" s="49" t="s">
        <v>197</v>
      </c>
      <c r="N1771" s="49" t="s">
        <v>456</v>
      </c>
      <c r="O1771" s="54" t="s">
        <v>710</v>
      </c>
      <c r="P1771" s="54" t="s">
        <v>200</v>
      </c>
      <c r="Q1771" s="49" t="s">
        <v>201</v>
      </c>
      <c r="R1771" s="49" t="s">
        <v>217</v>
      </c>
    </row>
    <row r="1772" spans="1:18">
      <c r="A1772" s="49">
        <v>78</v>
      </c>
      <c r="B1772" s="49" t="s">
        <v>1114</v>
      </c>
      <c r="C1772" s="49" t="s">
        <v>1177</v>
      </c>
      <c r="D1772" s="54" t="s">
        <v>1178</v>
      </c>
      <c r="E1772" s="51" t="s">
        <v>208</v>
      </c>
      <c r="F1772" s="55" t="s">
        <v>1179</v>
      </c>
      <c r="G1772" s="52" t="s">
        <v>1212</v>
      </c>
      <c r="H1772" s="52" t="s">
        <v>845</v>
      </c>
      <c r="I1772" s="54" t="s">
        <v>234</v>
      </c>
      <c r="J1772" s="54" t="s">
        <v>641</v>
      </c>
      <c r="K1772" s="54" t="s">
        <v>227</v>
      </c>
      <c r="L1772" s="49" t="s">
        <v>197</v>
      </c>
      <c r="M1772" s="49" t="s">
        <v>197</v>
      </c>
      <c r="N1772" s="49" t="s">
        <v>246</v>
      </c>
      <c r="O1772" s="49" t="s">
        <v>1181</v>
      </c>
      <c r="P1772" s="54" t="s">
        <v>200</v>
      </c>
      <c r="Q1772" s="49" t="s">
        <v>201</v>
      </c>
      <c r="R1772" s="49" t="s">
        <v>217</v>
      </c>
    </row>
    <row r="1773" spans="1:18">
      <c r="A1773" s="49">
        <v>79</v>
      </c>
      <c r="B1773" s="49" t="s">
        <v>1114</v>
      </c>
      <c r="C1773" s="49" t="s">
        <v>1258</v>
      </c>
      <c r="D1773" s="54" t="s">
        <v>1259</v>
      </c>
      <c r="E1773" s="51" t="s">
        <v>280</v>
      </c>
      <c r="F1773" s="55" t="s">
        <v>1260</v>
      </c>
      <c r="G1773" s="52" t="s">
        <v>1261</v>
      </c>
      <c r="H1773" s="52" t="s">
        <v>845</v>
      </c>
      <c r="I1773" s="54" t="s">
        <v>234</v>
      </c>
      <c r="J1773" s="54" t="s">
        <v>366</v>
      </c>
      <c r="K1773" s="49" t="s">
        <v>295</v>
      </c>
      <c r="L1773" s="49" t="s">
        <v>197</v>
      </c>
      <c r="M1773" s="49" t="s">
        <v>197</v>
      </c>
      <c r="N1773" s="49" t="s">
        <v>284</v>
      </c>
      <c r="O1773" s="49" t="s">
        <v>1262</v>
      </c>
      <c r="P1773" s="54" t="s">
        <v>200</v>
      </c>
      <c r="Q1773" s="49" t="s">
        <v>228</v>
      </c>
      <c r="R1773" s="54" t="s">
        <v>200</v>
      </c>
    </row>
    <row r="1774" spans="1:18">
      <c r="A1774" s="49">
        <v>80</v>
      </c>
      <c r="B1774" s="49" t="s">
        <v>1114</v>
      </c>
      <c r="C1774" s="49" t="s">
        <v>1177</v>
      </c>
      <c r="D1774" s="54" t="s">
        <v>1178</v>
      </c>
      <c r="E1774" s="51" t="s">
        <v>208</v>
      </c>
      <c r="F1774" s="55" t="s">
        <v>1179</v>
      </c>
      <c r="G1774" s="52" t="s">
        <v>1212</v>
      </c>
      <c r="H1774" s="52" t="s">
        <v>845</v>
      </c>
      <c r="I1774" s="54" t="s">
        <v>234</v>
      </c>
      <c r="J1774" s="54" t="s">
        <v>641</v>
      </c>
      <c r="K1774" s="49" t="s">
        <v>227</v>
      </c>
      <c r="L1774" s="49" t="s">
        <v>197</v>
      </c>
      <c r="M1774" s="49" t="s">
        <v>197</v>
      </c>
      <c r="N1774" s="49" t="s">
        <v>246</v>
      </c>
      <c r="O1774" s="49" t="s">
        <v>1181</v>
      </c>
      <c r="P1774" s="54" t="s">
        <v>950</v>
      </c>
      <c r="Q1774" s="49" t="s">
        <v>201</v>
      </c>
      <c r="R1774" s="49" t="s">
        <v>217</v>
      </c>
    </row>
    <row r="1775" spans="1:18">
      <c r="A1775" s="49">
        <v>81</v>
      </c>
      <c r="B1775" s="49" t="s">
        <v>1114</v>
      </c>
      <c r="C1775" s="49" t="s">
        <v>1218</v>
      </c>
      <c r="D1775" s="54" t="s">
        <v>1189</v>
      </c>
      <c r="E1775" s="51" t="s">
        <v>231</v>
      </c>
      <c r="F1775" s="55" t="s">
        <v>1219</v>
      </c>
      <c r="G1775" s="52" t="s">
        <v>1220</v>
      </c>
      <c r="H1775" s="52" t="s">
        <v>845</v>
      </c>
      <c r="I1775" s="54" t="s">
        <v>249</v>
      </c>
      <c r="J1775" s="54" t="s">
        <v>244</v>
      </c>
      <c r="K1775" s="54" t="s">
        <v>257</v>
      </c>
      <c r="L1775" s="49" t="s">
        <v>214</v>
      </c>
      <c r="M1775" s="49" t="s">
        <v>197</v>
      </c>
      <c r="N1775" s="49" t="s">
        <v>456</v>
      </c>
      <c r="O1775" s="54" t="s">
        <v>710</v>
      </c>
      <c r="P1775" s="54" t="s">
        <v>200</v>
      </c>
      <c r="Q1775" s="49" t="s">
        <v>201</v>
      </c>
      <c r="R1775" s="49" t="s">
        <v>217</v>
      </c>
    </row>
    <row r="1776" spans="1:18">
      <c r="A1776" s="49">
        <v>82</v>
      </c>
      <c r="B1776" s="49" t="s">
        <v>1114</v>
      </c>
      <c r="C1776" s="49" t="s">
        <v>1206</v>
      </c>
      <c r="D1776" s="54" t="s">
        <v>1207</v>
      </c>
      <c r="E1776" s="51" t="s">
        <v>231</v>
      </c>
      <c r="F1776" s="55" t="s">
        <v>1208</v>
      </c>
      <c r="G1776" s="52" t="s">
        <v>1209</v>
      </c>
      <c r="H1776" s="52" t="s">
        <v>845</v>
      </c>
      <c r="I1776" s="54" t="s">
        <v>258</v>
      </c>
      <c r="J1776" s="54" t="s">
        <v>614</v>
      </c>
      <c r="K1776" s="54" t="s">
        <v>213</v>
      </c>
      <c r="L1776" s="49" t="s">
        <v>197</v>
      </c>
      <c r="M1776" s="49" t="s">
        <v>197</v>
      </c>
      <c r="N1776" s="49" t="s">
        <v>1210</v>
      </c>
      <c r="O1776" s="49" t="s">
        <v>1211</v>
      </c>
      <c r="P1776" s="54" t="s">
        <v>200</v>
      </c>
      <c r="Q1776" s="49" t="s">
        <v>201</v>
      </c>
      <c r="R1776" s="49" t="s">
        <v>217</v>
      </c>
    </row>
    <row r="1777" spans="1:18">
      <c r="A1777" s="49">
        <v>83</v>
      </c>
      <c r="B1777" s="49" t="s">
        <v>1114</v>
      </c>
      <c r="C1777" s="54" t="s">
        <v>1193</v>
      </c>
      <c r="D1777" s="54" t="s">
        <v>1194</v>
      </c>
      <c r="E1777" s="51" t="s">
        <v>262</v>
      </c>
      <c r="F1777" s="55" t="s">
        <v>1195</v>
      </c>
      <c r="G1777" s="52" t="s">
        <v>1277</v>
      </c>
      <c r="H1777" s="52" t="s">
        <v>845</v>
      </c>
      <c r="I1777" s="54" t="s">
        <v>300</v>
      </c>
      <c r="J1777" s="54" t="s">
        <v>928</v>
      </c>
      <c r="K1777" s="49" t="s">
        <v>245</v>
      </c>
      <c r="L1777" s="49" t="s">
        <v>197</v>
      </c>
      <c r="M1777" s="49" t="s">
        <v>197</v>
      </c>
      <c r="N1777" s="49" t="s">
        <v>1091</v>
      </c>
      <c r="O1777" s="49" t="s">
        <v>1197</v>
      </c>
      <c r="P1777" s="54" t="s">
        <v>200</v>
      </c>
      <c r="Q1777" s="49" t="s">
        <v>201</v>
      </c>
      <c r="R1777" s="49" t="s">
        <v>217</v>
      </c>
    </row>
    <row r="1778" spans="1:18">
      <c r="A1778" s="49">
        <v>84</v>
      </c>
      <c r="B1778" s="49" t="s">
        <v>1114</v>
      </c>
      <c r="C1778" s="49" t="s">
        <v>1193</v>
      </c>
      <c r="D1778" s="54" t="s">
        <v>1194</v>
      </c>
      <c r="E1778" s="51" t="s">
        <v>262</v>
      </c>
      <c r="F1778" s="55" t="s">
        <v>1195</v>
      </c>
      <c r="G1778" s="52" t="s">
        <v>1277</v>
      </c>
      <c r="H1778" s="52" t="s">
        <v>845</v>
      </c>
      <c r="I1778" s="54" t="s">
        <v>194</v>
      </c>
      <c r="J1778" s="54" t="s">
        <v>1353</v>
      </c>
      <c r="K1778" s="54" t="s">
        <v>315</v>
      </c>
      <c r="L1778" s="49" t="s">
        <v>197</v>
      </c>
      <c r="M1778" s="49" t="s">
        <v>197</v>
      </c>
      <c r="N1778" s="49" t="s">
        <v>1091</v>
      </c>
      <c r="O1778" s="49" t="s">
        <v>1197</v>
      </c>
      <c r="P1778" s="54" t="s">
        <v>1364</v>
      </c>
      <c r="Q1778" s="49" t="s">
        <v>201</v>
      </c>
      <c r="R1778" s="49" t="s">
        <v>217</v>
      </c>
    </row>
    <row r="1779" spans="1:18">
      <c r="A1779" s="49">
        <v>85</v>
      </c>
      <c r="B1779" s="49" t="s">
        <v>1114</v>
      </c>
      <c r="C1779" s="49" t="s">
        <v>1149</v>
      </c>
      <c r="D1779" s="54" t="s">
        <v>1150</v>
      </c>
      <c r="E1779" s="51" t="s">
        <v>231</v>
      </c>
      <c r="F1779" s="55" t="s">
        <v>1151</v>
      </c>
      <c r="G1779" s="52" t="s">
        <v>1152</v>
      </c>
      <c r="H1779" s="52" t="s">
        <v>845</v>
      </c>
      <c r="I1779" s="54" t="s">
        <v>194</v>
      </c>
      <c r="J1779" s="54" t="s">
        <v>641</v>
      </c>
      <c r="K1779" s="49" t="s">
        <v>236</v>
      </c>
      <c r="L1779" s="49" t="s">
        <v>197</v>
      </c>
      <c r="M1779" s="49" t="s">
        <v>197</v>
      </c>
      <c r="N1779" s="49" t="s">
        <v>456</v>
      </c>
      <c r="O1779" s="54" t="s">
        <v>710</v>
      </c>
      <c r="P1779" s="54" t="s">
        <v>200</v>
      </c>
      <c r="Q1779" s="49" t="s">
        <v>201</v>
      </c>
      <c r="R1779" s="49" t="s">
        <v>217</v>
      </c>
    </row>
    <row r="1780" spans="1:18">
      <c r="A1780" s="49">
        <v>86</v>
      </c>
      <c r="B1780" s="49" t="s">
        <v>1114</v>
      </c>
      <c r="C1780" s="49" t="s">
        <v>1143</v>
      </c>
      <c r="D1780" s="54" t="s">
        <v>1144</v>
      </c>
      <c r="E1780" s="51" t="s">
        <v>231</v>
      </c>
      <c r="F1780" s="55" t="s">
        <v>1145</v>
      </c>
      <c r="G1780" s="52" t="s">
        <v>1263</v>
      </c>
      <c r="H1780" s="52" t="s">
        <v>845</v>
      </c>
      <c r="I1780" s="54" t="s">
        <v>353</v>
      </c>
      <c r="J1780" s="54" t="s">
        <v>576</v>
      </c>
      <c r="K1780" s="49" t="s">
        <v>367</v>
      </c>
      <c r="L1780" s="49" t="s">
        <v>197</v>
      </c>
      <c r="M1780" s="49" t="s">
        <v>197</v>
      </c>
      <c r="N1780" s="49" t="s">
        <v>1147</v>
      </c>
      <c r="O1780" s="49" t="s">
        <v>1148</v>
      </c>
      <c r="P1780" s="54" t="s">
        <v>200</v>
      </c>
      <c r="Q1780" s="49" t="s">
        <v>228</v>
      </c>
      <c r="R1780" s="54" t="s">
        <v>200</v>
      </c>
    </row>
    <row r="1781" spans="1:18">
      <c r="A1781" s="49">
        <v>87</v>
      </c>
      <c r="B1781" s="49" t="s">
        <v>1114</v>
      </c>
      <c r="C1781" s="49" t="s">
        <v>1307</v>
      </c>
      <c r="D1781" s="54" t="s">
        <v>1199</v>
      </c>
      <c r="E1781" s="51" t="s">
        <v>1308</v>
      </c>
      <c r="F1781" s="55" t="s">
        <v>1309</v>
      </c>
      <c r="G1781" s="52" t="s">
        <v>1310</v>
      </c>
      <c r="H1781" s="52" t="s">
        <v>845</v>
      </c>
      <c r="I1781" s="54" t="s">
        <v>331</v>
      </c>
      <c r="J1781" s="54" t="s">
        <v>543</v>
      </c>
      <c r="K1781" s="49" t="s">
        <v>258</v>
      </c>
      <c r="L1781" s="49" t="s">
        <v>197</v>
      </c>
      <c r="M1781" s="49" t="s">
        <v>197</v>
      </c>
      <c r="N1781" s="49" t="s">
        <v>1210</v>
      </c>
      <c r="O1781" s="49" t="s">
        <v>1311</v>
      </c>
      <c r="P1781" s="54" t="s">
        <v>200</v>
      </c>
      <c r="Q1781" s="49" t="s">
        <v>201</v>
      </c>
      <c r="R1781" s="49" t="s">
        <v>855</v>
      </c>
    </row>
    <row r="1782" spans="1:18">
      <c r="A1782" s="49">
        <v>88</v>
      </c>
      <c r="B1782" s="49" t="s">
        <v>1114</v>
      </c>
      <c r="C1782" s="49" t="s">
        <v>1177</v>
      </c>
      <c r="D1782" s="54" t="s">
        <v>1178</v>
      </c>
      <c r="E1782" s="51" t="s">
        <v>208</v>
      </c>
      <c r="F1782" s="55" t="s">
        <v>1179</v>
      </c>
      <c r="G1782" s="52" t="s">
        <v>1180</v>
      </c>
      <c r="H1782" s="52" t="s">
        <v>845</v>
      </c>
      <c r="I1782" s="54" t="s">
        <v>354</v>
      </c>
      <c r="J1782" s="54" t="s">
        <v>708</v>
      </c>
      <c r="K1782" s="49" t="s">
        <v>288</v>
      </c>
      <c r="L1782" s="49" t="s">
        <v>197</v>
      </c>
      <c r="M1782" s="49" t="s">
        <v>197</v>
      </c>
      <c r="N1782" s="49" t="s">
        <v>246</v>
      </c>
      <c r="O1782" s="49" t="s">
        <v>1181</v>
      </c>
      <c r="P1782" s="54" t="s">
        <v>200</v>
      </c>
      <c r="Q1782" s="49" t="s">
        <v>201</v>
      </c>
      <c r="R1782" s="49" t="s">
        <v>217</v>
      </c>
    </row>
    <row r="1783" spans="1:18">
      <c r="A1783" s="49">
        <v>89</v>
      </c>
      <c r="B1783" s="49" t="s">
        <v>1114</v>
      </c>
      <c r="C1783" s="49" t="s">
        <v>1193</v>
      </c>
      <c r="D1783" s="54" t="s">
        <v>1194</v>
      </c>
      <c r="E1783" s="51" t="s">
        <v>262</v>
      </c>
      <c r="F1783" s="55" t="s">
        <v>1195</v>
      </c>
      <c r="G1783" s="52" t="s">
        <v>1213</v>
      </c>
      <c r="H1783" s="52" t="s">
        <v>846</v>
      </c>
      <c r="I1783" s="54" t="s">
        <v>357</v>
      </c>
      <c r="J1783" s="54" t="s">
        <v>1009</v>
      </c>
      <c r="K1783" s="49" t="s">
        <v>245</v>
      </c>
      <c r="L1783" s="49" t="s">
        <v>197</v>
      </c>
      <c r="M1783" s="49" t="s">
        <v>197</v>
      </c>
      <c r="N1783" s="49" t="s">
        <v>1091</v>
      </c>
      <c r="O1783" s="49" t="s">
        <v>1197</v>
      </c>
      <c r="P1783" s="54" t="s">
        <v>200</v>
      </c>
      <c r="Q1783" s="49" t="s">
        <v>201</v>
      </c>
      <c r="R1783" s="49" t="s">
        <v>217</v>
      </c>
    </row>
    <row r="1784" spans="1:18">
      <c r="A1784" s="49">
        <v>90</v>
      </c>
      <c r="B1784" s="49" t="s">
        <v>1114</v>
      </c>
      <c r="C1784" s="49" t="s">
        <v>1158</v>
      </c>
      <c r="D1784" s="54" t="s">
        <v>1138</v>
      </c>
      <c r="E1784" s="51" t="s">
        <v>280</v>
      </c>
      <c r="F1784" s="55" t="s">
        <v>1159</v>
      </c>
      <c r="G1784" s="52" t="s">
        <v>1160</v>
      </c>
      <c r="H1784" s="52" t="s">
        <v>846</v>
      </c>
      <c r="I1784" s="54" t="s">
        <v>314</v>
      </c>
      <c r="J1784" s="54" t="s">
        <v>1276</v>
      </c>
      <c r="K1784" s="54" t="s">
        <v>252</v>
      </c>
      <c r="L1784" s="49" t="s">
        <v>197</v>
      </c>
      <c r="M1784" s="49" t="s">
        <v>197</v>
      </c>
      <c r="N1784" s="49" t="s">
        <v>246</v>
      </c>
      <c r="O1784" s="49" t="s">
        <v>1161</v>
      </c>
      <c r="P1784" s="54" t="s">
        <v>200</v>
      </c>
      <c r="Q1784" s="49" t="s">
        <v>201</v>
      </c>
      <c r="R1784" s="49" t="s">
        <v>217</v>
      </c>
    </row>
    <row r="1785" spans="1:18">
      <c r="A1785" s="49">
        <v>91</v>
      </c>
      <c r="B1785" s="49" t="s">
        <v>1114</v>
      </c>
      <c r="C1785" s="49" t="s">
        <v>1183</v>
      </c>
      <c r="D1785" s="54" t="s">
        <v>1184</v>
      </c>
      <c r="E1785" s="51" t="s">
        <v>208</v>
      </c>
      <c r="F1785" s="55" t="s">
        <v>1185</v>
      </c>
      <c r="G1785" s="52" t="s">
        <v>1186</v>
      </c>
      <c r="H1785" s="52" t="s">
        <v>846</v>
      </c>
      <c r="I1785" s="54" t="s">
        <v>348</v>
      </c>
      <c r="J1785" s="54" t="s">
        <v>1365</v>
      </c>
      <c r="K1785" s="54" t="s">
        <v>295</v>
      </c>
      <c r="L1785" s="49" t="s">
        <v>214</v>
      </c>
      <c r="M1785" s="49" t="s">
        <v>214</v>
      </c>
      <c r="N1785" s="49" t="s">
        <v>363</v>
      </c>
      <c r="O1785" s="49" t="s">
        <v>1187</v>
      </c>
      <c r="P1785" s="54" t="s">
        <v>200</v>
      </c>
      <c r="Q1785" s="49" t="s">
        <v>201</v>
      </c>
      <c r="R1785" s="49" t="s">
        <v>217</v>
      </c>
    </row>
    <row r="1786" spans="1:18">
      <c r="A1786" s="49">
        <v>92</v>
      </c>
      <c r="B1786" s="49" t="s">
        <v>1114</v>
      </c>
      <c r="C1786" s="49" t="s">
        <v>1183</v>
      </c>
      <c r="D1786" s="54" t="s">
        <v>1184</v>
      </c>
      <c r="E1786" s="51" t="s">
        <v>208</v>
      </c>
      <c r="F1786" s="55" t="s">
        <v>1185</v>
      </c>
      <c r="G1786" s="52" t="s">
        <v>1186</v>
      </c>
      <c r="H1786" s="52" t="s">
        <v>846</v>
      </c>
      <c r="I1786" s="54" t="s">
        <v>348</v>
      </c>
      <c r="J1786" s="54" t="s">
        <v>1365</v>
      </c>
      <c r="K1786" s="54" t="s">
        <v>295</v>
      </c>
      <c r="L1786" s="49" t="s">
        <v>214</v>
      </c>
      <c r="M1786" s="49" t="s">
        <v>214</v>
      </c>
      <c r="N1786" s="49" t="s">
        <v>363</v>
      </c>
      <c r="O1786" s="49" t="s">
        <v>1187</v>
      </c>
      <c r="P1786" s="54" t="s">
        <v>200</v>
      </c>
      <c r="Q1786" s="49" t="s">
        <v>201</v>
      </c>
      <c r="R1786" s="49" t="s">
        <v>217</v>
      </c>
    </row>
    <row r="1787" spans="1:18">
      <c r="A1787" s="49">
        <v>93</v>
      </c>
      <c r="B1787" s="49" t="s">
        <v>1114</v>
      </c>
      <c r="C1787" s="49" t="s">
        <v>1183</v>
      </c>
      <c r="D1787" s="54" t="s">
        <v>1184</v>
      </c>
      <c r="E1787" s="51" t="s">
        <v>208</v>
      </c>
      <c r="F1787" s="55" t="s">
        <v>1185</v>
      </c>
      <c r="G1787" s="52" t="s">
        <v>1186</v>
      </c>
      <c r="H1787" s="52" t="s">
        <v>846</v>
      </c>
      <c r="I1787" s="54" t="s">
        <v>348</v>
      </c>
      <c r="J1787" s="54" t="s">
        <v>1365</v>
      </c>
      <c r="K1787" s="49" t="s">
        <v>295</v>
      </c>
      <c r="L1787" s="49" t="s">
        <v>214</v>
      </c>
      <c r="M1787" s="49" t="s">
        <v>214</v>
      </c>
      <c r="N1787" s="49" t="s">
        <v>363</v>
      </c>
      <c r="O1787" s="49" t="s">
        <v>1187</v>
      </c>
      <c r="P1787" s="54" t="s">
        <v>200</v>
      </c>
      <c r="Q1787" s="49" t="s">
        <v>201</v>
      </c>
      <c r="R1787" s="49" t="s">
        <v>217</v>
      </c>
    </row>
    <row r="1788" spans="1:18">
      <c r="A1788" s="49">
        <v>94</v>
      </c>
      <c r="B1788" s="49" t="s">
        <v>1114</v>
      </c>
      <c r="C1788" s="49" t="s">
        <v>1183</v>
      </c>
      <c r="D1788" s="54" t="s">
        <v>1184</v>
      </c>
      <c r="E1788" s="51" t="s">
        <v>208</v>
      </c>
      <c r="F1788" s="55" t="s">
        <v>1185</v>
      </c>
      <c r="G1788" s="52" t="s">
        <v>1204</v>
      </c>
      <c r="H1788" s="52" t="s">
        <v>846</v>
      </c>
      <c r="I1788" s="54" t="s">
        <v>348</v>
      </c>
      <c r="J1788" s="54" t="s">
        <v>1366</v>
      </c>
      <c r="K1788" s="49" t="s">
        <v>295</v>
      </c>
      <c r="L1788" s="49" t="s">
        <v>214</v>
      </c>
      <c r="M1788" s="49" t="s">
        <v>214</v>
      </c>
      <c r="N1788" s="49" t="s">
        <v>363</v>
      </c>
      <c r="O1788" s="49" t="s">
        <v>1187</v>
      </c>
      <c r="P1788" s="54" t="s">
        <v>200</v>
      </c>
      <c r="Q1788" s="49" t="s">
        <v>201</v>
      </c>
      <c r="R1788" s="49" t="s">
        <v>217</v>
      </c>
    </row>
    <row r="1789" spans="1:18">
      <c r="A1789" s="49">
        <v>95</v>
      </c>
      <c r="B1789" s="49" t="s">
        <v>1114</v>
      </c>
      <c r="C1789" s="49" t="s">
        <v>1183</v>
      </c>
      <c r="D1789" s="54" t="s">
        <v>1184</v>
      </c>
      <c r="E1789" s="51" t="s">
        <v>208</v>
      </c>
      <c r="F1789" s="55" t="s">
        <v>1185</v>
      </c>
      <c r="G1789" s="52" t="s">
        <v>1204</v>
      </c>
      <c r="H1789" s="52" t="s">
        <v>846</v>
      </c>
      <c r="I1789" s="54" t="s">
        <v>348</v>
      </c>
      <c r="J1789" s="54" t="s">
        <v>1366</v>
      </c>
      <c r="K1789" s="49" t="s">
        <v>295</v>
      </c>
      <c r="L1789" s="49" t="s">
        <v>214</v>
      </c>
      <c r="M1789" s="49" t="s">
        <v>214</v>
      </c>
      <c r="N1789" s="49" t="s">
        <v>363</v>
      </c>
      <c r="O1789" s="49" t="s">
        <v>1187</v>
      </c>
      <c r="P1789" s="54" t="s">
        <v>200</v>
      </c>
      <c r="Q1789" s="49" t="s">
        <v>201</v>
      </c>
      <c r="R1789" s="49" t="s">
        <v>217</v>
      </c>
    </row>
    <row r="1790" spans="1:18">
      <c r="A1790" s="49">
        <v>96</v>
      </c>
      <c r="B1790" s="49" t="s">
        <v>1114</v>
      </c>
      <c r="C1790" s="49" t="s">
        <v>1183</v>
      </c>
      <c r="D1790" s="54" t="s">
        <v>1184</v>
      </c>
      <c r="E1790" s="51" t="s">
        <v>208</v>
      </c>
      <c r="F1790" s="55" t="s">
        <v>1185</v>
      </c>
      <c r="G1790" s="52" t="s">
        <v>1186</v>
      </c>
      <c r="H1790" s="52" t="s">
        <v>846</v>
      </c>
      <c r="I1790" s="54" t="s">
        <v>348</v>
      </c>
      <c r="J1790" s="54" t="s">
        <v>1365</v>
      </c>
      <c r="K1790" s="49" t="s">
        <v>295</v>
      </c>
      <c r="L1790" s="49" t="s">
        <v>214</v>
      </c>
      <c r="M1790" s="49" t="s">
        <v>214</v>
      </c>
      <c r="N1790" s="49" t="s">
        <v>363</v>
      </c>
      <c r="O1790" s="49" t="s">
        <v>1187</v>
      </c>
      <c r="P1790" s="54" t="s">
        <v>200</v>
      </c>
      <c r="Q1790" s="49" t="s">
        <v>201</v>
      </c>
      <c r="R1790" s="49" t="s">
        <v>217</v>
      </c>
    </row>
    <row r="1791" spans="1:18">
      <c r="A1791" s="49">
        <v>97</v>
      </c>
      <c r="B1791" s="49" t="s">
        <v>1114</v>
      </c>
      <c r="C1791" s="49" t="s">
        <v>1115</v>
      </c>
      <c r="D1791" s="54" t="s">
        <v>1116</v>
      </c>
      <c r="E1791" s="51" t="s">
        <v>241</v>
      </c>
      <c r="F1791" s="55" t="s">
        <v>1117</v>
      </c>
      <c r="G1791" s="52" t="s">
        <v>1118</v>
      </c>
      <c r="H1791" s="52" t="s">
        <v>846</v>
      </c>
      <c r="I1791" s="54" t="s">
        <v>380</v>
      </c>
      <c r="J1791" s="54" t="s">
        <v>299</v>
      </c>
      <c r="K1791" s="49" t="s">
        <v>194</v>
      </c>
      <c r="L1791" s="49" t="s">
        <v>197</v>
      </c>
      <c r="M1791" s="49" t="s">
        <v>197</v>
      </c>
      <c r="N1791" s="49" t="s">
        <v>1119</v>
      </c>
      <c r="O1791" s="49" t="s">
        <v>1120</v>
      </c>
      <c r="P1791" s="54" t="s">
        <v>200</v>
      </c>
      <c r="Q1791" s="49" t="s">
        <v>201</v>
      </c>
      <c r="R1791" s="49" t="s">
        <v>217</v>
      </c>
    </row>
    <row r="1792" spans="1:18">
      <c r="A1792" s="49">
        <v>98</v>
      </c>
      <c r="B1792" s="49" t="s">
        <v>1114</v>
      </c>
      <c r="C1792" s="49" t="s">
        <v>1218</v>
      </c>
      <c r="D1792" s="54" t="s">
        <v>1189</v>
      </c>
      <c r="E1792" s="51" t="s">
        <v>231</v>
      </c>
      <c r="F1792" s="55" t="s">
        <v>1219</v>
      </c>
      <c r="G1792" s="52" t="s">
        <v>1247</v>
      </c>
      <c r="H1792" s="52" t="s">
        <v>846</v>
      </c>
      <c r="I1792" s="54" t="s">
        <v>252</v>
      </c>
      <c r="J1792" s="54" t="s">
        <v>676</v>
      </c>
      <c r="K1792" s="49" t="s">
        <v>295</v>
      </c>
      <c r="L1792" s="49" t="s">
        <v>197</v>
      </c>
      <c r="M1792" s="49" t="s">
        <v>214</v>
      </c>
      <c r="N1792" s="49" t="s">
        <v>456</v>
      </c>
      <c r="O1792" s="54" t="s">
        <v>710</v>
      </c>
      <c r="P1792" s="54" t="s">
        <v>200</v>
      </c>
      <c r="Q1792" s="49" t="s">
        <v>201</v>
      </c>
      <c r="R1792" s="49" t="s">
        <v>217</v>
      </c>
    </row>
    <row r="1793" spans="1:18">
      <c r="A1793" s="49">
        <v>99</v>
      </c>
      <c r="B1793" s="49" t="s">
        <v>1114</v>
      </c>
      <c r="C1793" s="49" t="s">
        <v>1234</v>
      </c>
      <c r="D1793" s="54" t="s">
        <v>1116</v>
      </c>
      <c r="E1793" s="51" t="s">
        <v>1088</v>
      </c>
      <c r="F1793" s="55" t="s">
        <v>1235</v>
      </c>
      <c r="G1793" s="52" t="s">
        <v>1275</v>
      </c>
      <c r="H1793" s="52" t="s">
        <v>846</v>
      </c>
      <c r="I1793" s="54" t="s">
        <v>204</v>
      </c>
      <c r="J1793" s="54" t="s">
        <v>1203</v>
      </c>
      <c r="K1793" s="49" t="s">
        <v>295</v>
      </c>
      <c r="L1793" s="49" t="s">
        <v>197</v>
      </c>
      <c r="M1793" s="49" t="s">
        <v>197</v>
      </c>
      <c r="N1793" s="49" t="s">
        <v>1210</v>
      </c>
      <c r="O1793" s="49" t="s">
        <v>1238</v>
      </c>
      <c r="P1793" s="54" t="s">
        <v>200</v>
      </c>
      <c r="Q1793" s="49" t="s">
        <v>201</v>
      </c>
      <c r="R1793" s="49" t="s">
        <v>217</v>
      </c>
    </row>
    <row r="1794" spans="1:18">
      <c r="A1794" s="49">
        <v>100</v>
      </c>
      <c r="B1794" s="49" t="s">
        <v>1114</v>
      </c>
      <c r="C1794" s="49" t="s">
        <v>1218</v>
      </c>
      <c r="D1794" s="54" t="s">
        <v>1189</v>
      </c>
      <c r="E1794" s="51" t="s">
        <v>231</v>
      </c>
      <c r="F1794" s="55" t="s">
        <v>1219</v>
      </c>
      <c r="G1794" s="52" t="s">
        <v>1220</v>
      </c>
      <c r="H1794" s="52" t="s">
        <v>846</v>
      </c>
      <c r="I1794" s="54" t="s">
        <v>383</v>
      </c>
      <c r="J1794" s="54" t="s">
        <v>466</v>
      </c>
      <c r="K1794" s="54" t="s">
        <v>245</v>
      </c>
      <c r="L1794" s="49" t="s">
        <v>197</v>
      </c>
      <c r="M1794" s="49" t="s">
        <v>197</v>
      </c>
      <c r="N1794" s="49" t="s">
        <v>456</v>
      </c>
      <c r="O1794" s="54" t="s">
        <v>710</v>
      </c>
      <c r="P1794" s="54" t="s">
        <v>200</v>
      </c>
      <c r="Q1794" s="49" t="s">
        <v>201</v>
      </c>
      <c r="R1794" s="49" t="s">
        <v>217</v>
      </c>
    </row>
    <row r="1795" spans="1:18">
      <c r="A1795" s="49">
        <v>101</v>
      </c>
      <c r="B1795" s="49" t="s">
        <v>1114</v>
      </c>
      <c r="C1795" s="49" t="s">
        <v>1367</v>
      </c>
      <c r="D1795" s="54" t="s">
        <v>1173</v>
      </c>
      <c r="E1795" s="51" t="s">
        <v>303</v>
      </c>
      <c r="F1795" s="55" t="s">
        <v>1368</v>
      </c>
      <c r="G1795" s="52" t="s">
        <v>1369</v>
      </c>
      <c r="H1795" s="52" t="s">
        <v>846</v>
      </c>
      <c r="I1795" s="54" t="s">
        <v>367</v>
      </c>
      <c r="J1795" s="54" t="s">
        <v>1370</v>
      </c>
      <c r="K1795" s="54" t="s">
        <v>295</v>
      </c>
      <c r="L1795" s="49" t="s">
        <v>214</v>
      </c>
      <c r="M1795" s="49" t="s">
        <v>214</v>
      </c>
      <c r="N1795" s="49" t="s">
        <v>1371</v>
      </c>
      <c r="O1795" s="49" t="s">
        <v>1372</v>
      </c>
      <c r="P1795" s="54" t="s">
        <v>200</v>
      </c>
      <c r="Q1795" s="49" t="s">
        <v>228</v>
      </c>
      <c r="R1795" s="54" t="s">
        <v>200</v>
      </c>
    </row>
    <row r="1796" spans="1:18">
      <c r="A1796" s="49">
        <v>102</v>
      </c>
      <c r="B1796" s="49" t="s">
        <v>1114</v>
      </c>
      <c r="C1796" s="49" t="s">
        <v>1367</v>
      </c>
      <c r="D1796" s="54" t="s">
        <v>1173</v>
      </c>
      <c r="E1796" s="51" t="s">
        <v>303</v>
      </c>
      <c r="F1796" s="55" t="s">
        <v>1368</v>
      </c>
      <c r="G1796" s="52" t="s">
        <v>1373</v>
      </c>
      <c r="H1796" s="52" t="s">
        <v>846</v>
      </c>
      <c r="I1796" s="54" t="s">
        <v>367</v>
      </c>
      <c r="J1796" s="54" t="s">
        <v>1374</v>
      </c>
      <c r="K1796" s="49" t="s">
        <v>236</v>
      </c>
      <c r="L1796" s="49" t="s">
        <v>214</v>
      </c>
      <c r="M1796" s="49" t="s">
        <v>214</v>
      </c>
      <c r="N1796" s="49" t="s">
        <v>1371</v>
      </c>
      <c r="O1796" s="49" t="s">
        <v>1372</v>
      </c>
      <c r="P1796" s="54" t="s">
        <v>200</v>
      </c>
      <c r="Q1796" s="49" t="s">
        <v>228</v>
      </c>
      <c r="R1796" s="54" t="s">
        <v>200</v>
      </c>
    </row>
    <row r="1797" spans="1:18">
      <c r="A1797" s="49">
        <v>103</v>
      </c>
      <c r="B1797" s="49" t="s">
        <v>1114</v>
      </c>
      <c r="C1797" s="49" t="s">
        <v>1367</v>
      </c>
      <c r="D1797" s="54" t="s">
        <v>1173</v>
      </c>
      <c r="E1797" s="51" t="s">
        <v>303</v>
      </c>
      <c r="F1797" s="55" t="s">
        <v>1368</v>
      </c>
      <c r="G1797" s="52" t="s">
        <v>1369</v>
      </c>
      <c r="H1797" s="52" t="s">
        <v>846</v>
      </c>
      <c r="I1797" s="54" t="s">
        <v>367</v>
      </c>
      <c r="J1797" s="54" t="s">
        <v>1375</v>
      </c>
      <c r="K1797" s="49" t="s">
        <v>196</v>
      </c>
      <c r="L1797" s="49" t="s">
        <v>214</v>
      </c>
      <c r="M1797" s="49" t="s">
        <v>214</v>
      </c>
      <c r="N1797" s="49" t="s">
        <v>1371</v>
      </c>
      <c r="O1797" s="49" t="s">
        <v>1372</v>
      </c>
      <c r="P1797" s="54" t="s">
        <v>200</v>
      </c>
      <c r="Q1797" s="49" t="s">
        <v>228</v>
      </c>
      <c r="R1797" s="54" t="s">
        <v>200</v>
      </c>
    </row>
    <row r="1798" spans="1:18">
      <c r="A1798" s="49">
        <v>104</v>
      </c>
      <c r="B1798" s="49" t="s">
        <v>1114</v>
      </c>
      <c r="C1798" s="49" t="s">
        <v>1367</v>
      </c>
      <c r="D1798" s="54" t="s">
        <v>1173</v>
      </c>
      <c r="E1798" s="51" t="s">
        <v>303</v>
      </c>
      <c r="F1798" s="55" t="s">
        <v>1368</v>
      </c>
      <c r="G1798" s="52" t="s">
        <v>1373</v>
      </c>
      <c r="H1798" s="52" t="s">
        <v>846</v>
      </c>
      <c r="I1798" s="54" t="s">
        <v>367</v>
      </c>
      <c r="J1798" s="54" t="s">
        <v>1376</v>
      </c>
      <c r="K1798" s="54" t="s">
        <v>196</v>
      </c>
      <c r="L1798" s="49" t="s">
        <v>214</v>
      </c>
      <c r="M1798" s="49" t="s">
        <v>214</v>
      </c>
      <c r="N1798" s="49" t="s">
        <v>1371</v>
      </c>
      <c r="O1798" s="49" t="s">
        <v>1372</v>
      </c>
      <c r="P1798" s="54" t="s">
        <v>200</v>
      </c>
      <c r="Q1798" s="49" t="s">
        <v>228</v>
      </c>
      <c r="R1798" s="54" t="s">
        <v>200</v>
      </c>
    </row>
    <row r="1799" spans="1:18">
      <c r="A1799" s="49">
        <v>105</v>
      </c>
      <c r="B1799" s="49" t="s">
        <v>1114</v>
      </c>
      <c r="C1799" s="49" t="s">
        <v>1377</v>
      </c>
      <c r="D1799" s="54" t="s">
        <v>1173</v>
      </c>
      <c r="E1799" s="51" t="s">
        <v>208</v>
      </c>
      <c r="F1799" s="55" t="s">
        <v>1368</v>
      </c>
      <c r="G1799" s="52" t="s">
        <v>1378</v>
      </c>
      <c r="H1799" s="52" t="s">
        <v>846</v>
      </c>
      <c r="I1799" s="54" t="s">
        <v>367</v>
      </c>
      <c r="J1799" s="54" t="s">
        <v>1379</v>
      </c>
      <c r="K1799" s="54" t="s">
        <v>258</v>
      </c>
      <c r="L1799" s="49" t="s">
        <v>214</v>
      </c>
      <c r="M1799" s="49" t="s">
        <v>214</v>
      </c>
      <c r="N1799" s="49" t="s">
        <v>1371</v>
      </c>
      <c r="O1799" s="49" t="s">
        <v>1380</v>
      </c>
      <c r="P1799" s="54" t="s">
        <v>200</v>
      </c>
      <c r="Q1799" s="49" t="s">
        <v>228</v>
      </c>
      <c r="R1799" s="54" t="s">
        <v>200</v>
      </c>
    </row>
    <row r="1800" spans="1:18">
      <c r="A1800" s="49">
        <v>106</v>
      </c>
      <c r="B1800" s="49" t="s">
        <v>1114</v>
      </c>
      <c r="C1800" s="49" t="s">
        <v>1377</v>
      </c>
      <c r="D1800" s="54" t="s">
        <v>1173</v>
      </c>
      <c r="E1800" s="51" t="s">
        <v>208</v>
      </c>
      <c r="F1800" s="55" t="s">
        <v>1368</v>
      </c>
      <c r="G1800" s="52" t="s">
        <v>1381</v>
      </c>
      <c r="H1800" s="52" t="s">
        <v>846</v>
      </c>
      <c r="I1800" s="54" t="s">
        <v>367</v>
      </c>
      <c r="J1800" s="54" t="s">
        <v>1382</v>
      </c>
      <c r="K1800" s="54" t="s">
        <v>258</v>
      </c>
      <c r="L1800" s="49" t="s">
        <v>214</v>
      </c>
      <c r="M1800" s="49" t="s">
        <v>214</v>
      </c>
      <c r="N1800" s="49" t="s">
        <v>1371</v>
      </c>
      <c r="O1800" s="49" t="s">
        <v>1380</v>
      </c>
      <c r="P1800" s="54" t="s">
        <v>200</v>
      </c>
      <c r="Q1800" s="49" t="s">
        <v>228</v>
      </c>
      <c r="R1800" s="54" t="s">
        <v>200</v>
      </c>
    </row>
    <row r="1801" spans="1:18">
      <c r="A1801" s="49">
        <v>107</v>
      </c>
      <c r="B1801" s="49" t="s">
        <v>1114</v>
      </c>
      <c r="C1801" s="49" t="s">
        <v>1377</v>
      </c>
      <c r="D1801" s="54" t="s">
        <v>1173</v>
      </c>
      <c r="E1801" s="51" t="s">
        <v>208</v>
      </c>
      <c r="F1801" s="55" t="s">
        <v>1368</v>
      </c>
      <c r="G1801" s="52" t="s">
        <v>1381</v>
      </c>
      <c r="H1801" s="52" t="s">
        <v>846</v>
      </c>
      <c r="I1801" s="54" t="s">
        <v>367</v>
      </c>
      <c r="J1801" s="54" t="s">
        <v>1383</v>
      </c>
      <c r="K1801" s="49" t="s">
        <v>315</v>
      </c>
      <c r="L1801" s="49" t="s">
        <v>214</v>
      </c>
      <c r="M1801" s="49" t="s">
        <v>214</v>
      </c>
      <c r="N1801" s="49" t="s">
        <v>1371</v>
      </c>
      <c r="O1801" s="49" t="s">
        <v>1380</v>
      </c>
      <c r="P1801" s="54" t="s">
        <v>200</v>
      </c>
      <c r="Q1801" s="49" t="s">
        <v>228</v>
      </c>
      <c r="R1801" s="54" t="s">
        <v>200</v>
      </c>
    </row>
    <row r="1802" spans="1:18">
      <c r="A1802" s="49">
        <v>108</v>
      </c>
      <c r="B1802" s="49" t="s">
        <v>1114</v>
      </c>
      <c r="C1802" s="49" t="s">
        <v>1377</v>
      </c>
      <c r="D1802" s="54" t="s">
        <v>1173</v>
      </c>
      <c r="E1802" s="51" t="s">
        <v>208</v>
      </c>
      <c r="F1802" s="55" t="s">
        <v>1368</v>
      </c>
      <c r="G1802" s="52" t="s">
        <v>1381</v>
      </c>
      <c r="H1802" s="52" t="s">
        <v>846</v>
      </c>
      <c r="I1802" s="54" t="s">
        <v>367</v>
      </c>
      <c r="J1802" s="54" t="s">
        <v>1384</v>
      </c>
      <c r="K1802" s="49" t="s">
        <v>295</v>
      </c>
      <c r="L1802" s="49" t="s">
        <v>214</v>
      </c>
      <c r="M1802" s="49" t="s">
        <v>214</v>
      </c>
      <c r="N1802" s="49" t="s">
        <v>1371</v>
      </c>
      <c r="O1802" s="49" t="s">
        <v>1380</v>
      </c>
      <c r="P1802" s="54" t="s">
        <v>200</v>
      </c>
      <c r="Q1802" s="49" t="s">
        <v>228</v>
      </c>
      <c r="R1802" s="54" t="s">
        <v>200</v>
      </c>
    </row>
    <row r="1803" spans="1:18">
      <c r="A1803" s="49">
        <v>109</v>
      </c>
      <c r="B1803" s="49" t="s">
        <v>1114</v>
      </c>
      <c r="C1803" s="54" t="s">
        <v>1377</v>
      </c>
      <c r="D1803" s="54" t="s">
        <v>1173</v>
      </c>
      <c r="E1803" s="51" t="s">
        <v>208</v>
      </c>
      <c r="F1803" s="55" t="s">
        <v>1368</v>
      </c>
      <c r="G1803" s="52" t="s">
        <v>1381</v>
      </c>
      <c r="H1803" s="52" t="s">
        <v>846</v>
      </c>
      <c r="I1803" s="54" t="s">
        <v>367</v>
      </c>
      <c r="J1803" s="54" t="s">
        <v>1385</v>
      </c>
      <c r="K1803" s="49" t="s">
        <v>236</v>
      </c>
      <c r="L1803" s="49" t="s">
        <v>214</v>
      </c>
      <c r="M1803" s="49" t="s">
        <v>214</v>
      </c>
      <c r="N1803" s="49" t="s">
        <v>1371</v>
      </c>
      <c r="O1803" s="49" t="s">
        <v>1380</v>
      </c>
      <c r="P1803" s="54" t="s">
        <v>200</v>
      </c>
      <c r="Q1803" s="49" t="s">
        <v>228</v>
      </c>
      <c r="R1803" s="54" t="s">
        <v>200</v>
      </c>
    </row>
    <row r="1804" spans="1:18">
      <c r="A1804" s="49">
        <v>110</v>
      </c>
      <c r="B1804" s="49" t="s">
        <v>1114</v>
      </c>
      <c r="C1804" s="49" t="s">
        <v>1377</v>
      </c>
      <c r="D1804" s="54" t="s">
        <v>1173</v>
      </c>
      <c r="E1804" s="51" t="s">
        <v>208</v>
      </c>
      <c r="F1804" s="55" t="s">
        <v>1368</v>
      </c>
      <c r="G1804" s="52" t="s">
        <v>1381</v>
      </c>
      <c r="H1804" s="52" t="s">
        <v>846</v>
      </c>
      <c r="I1804" s="54" t="s">
        <v>367</v>
      </c>
      <c r="J1804" s="54" t="s">
        <v>1386</v>
      </c>
      <c r="K1804" s="54" t="s">
        <v>196</v>
      </c>
      <c r="L1804" s="49" t="s">
        <v>214</v>
      </c>
      <c r="M1804" s="49" t="s">
        <v>214</v>
      </c>
      <c r="N1804" s="49" t="s">
        <v>1371</v>
      </c>
      <c r="O1804" s="49" t="s">
        <v>1380</v>
      </c>
      <c r="P1804" s="54" t="s">
        <v>200</v>
      </c>
      <c r="Q1804" s="49" t="s">
        <v>228</v>
      </c>
      <c r="R1804" s="54" t="s">
        <v>200</v>
      </c>
    </row>
    <row r="1805" spans="1:18">
      <c r="A1805" s="49">
        <v>111</v>
      </c>
      <c r="B1805" s="49" t="s">
        <v>1114</v>
      </c>
      <c r="C1805" s="49" t="s">
        <v>1367</v>
      </c>
      <c r="D1805" s="54" t="s">
        <v>1173</v>
      </c>
      <c r="E1805" s="51" t="s">
        <v>303</v>
      </c>
      <c r="F1805" s="55" t="s">
        <v>1368</v>
      </c>
      <c r="G1805" s="52" t="s">
        <v>1369</v>
      </c>
      <c r="H1805" s="52" t="s">
        <v>846</v>
      </c>
      <c r="I1805" s="54" t="s">
        <v>367</v>
      </c>
      <c r="J1805" s="54" t="s">
        <v>1387</v>
      </c>
      <c r="K1805" s="49" t="s">
        <v>260</v>
      </c>
      <c r="L1805" s="49" t="s">
        <v>214</v>
      </c>
      <c r="M1805" s="49" t="s">
        <v>214</v>
      </c>
      <c r="N1805" s="49" t="s">
        <v>1371</v>
      </c>
      <c r="O1805" s="49" t="s">
        <v>1372</v>
      </c>
      <c r="P1805" s="54" t="s">
        <v>200</v>
      </c>
      <c r="Q1805" s="49" t="s">
        <v>228</v>
      </c>
      <c r="R1805" s="54" t="s">
        <v>200</v>
      </c>
    </row>
    <row r="1806" spans="1:18">
      <c r="A1806" s="49">
        <v>112</v>
      </c>
      <c r="B1806" s="49" t="s">
        <v>1114</v>
      </c>
      <c r="C1806" s="49" t="s">
        <v>1367</v>
      </c>
      <c r="D1806" s="54" t="s">
        <v>1173</v>
      </c>
      <c r="E1806" s="51" t="s">
        <v>303</v>
      </c>
      <c r="F1806" s="55" t="s">
        <v>1368</v>
      </c>
      <c r="G1806" s="52" t="s">
        <v>1373</v>
      </c>
      <c r="H1806" s="52" t="s">
        <v>846</v>
      </c>
      <c r="I1806" s="54" t="s">
        <v>367</v>
      </c>
      <c r="J1806" s="54" t="s">
        <v>1388</v>
      </c>
      <c r="K1806" s="49" t="s">
        <v>257</v>
      </c>
      <c r="L1806" s="49" t="s">
        <v>214</v>
      </c>
      <c r="M1806" s="49" t="s">
        <v>214</v>
      </c>
      <c r="N1806" s="49" t="s">
        <v>1371</v>
      </c>
      <c r="O1806" s="49" t="s">
        <v>1372</v>
      </c>
      <c r="P1806" s="54" t="s">
        <v>200</v>
      </c>
      <c r="Q1806" s="49" t="s">
        <v>228</v>
      </c>
      <c r="R1806" s="54" t="s">
        <v>200</v>
      </c>
    </row>
    <row r="1807" spans="1:18">
      <c r="A1807" s="49">
        <v>113</v>
      </c>
      <c r="B1807" s="49" t="s">
        <v>1114</v>
      </c>
      <c r="C1807" s="49" t="s">
        <v>1367</v>
      </c>
      <c r="D1807" s="54" t="s">
        <v>1173</v>
      </c>
      <c r="E1807" s="51" t="s">
        <v>303</v>
      </c>
      <c r="F1807" s="55" t="s">
        <v>1368</v>
      </c>
      <c r="G1807" s="52" t="s">
        <v>1369</v>
      </c>
      <c r="H1807" s="52" t="s">
        <v>846</v>
      </c>
      <c r="I1807" s="54" t="s">
        <v>367</v>
      </c>
      <c r="J1807" s="54" t="s">
        <v>1388</v>
      </c>
      <c r="K1807" s="54" t="s">
        <v>194</v>
      </c>
      <c r="L1807" s="49" t="s">
        <v>214</v>
      </c>
      <c r="M1807" s="49" t="s">
        <v>214</v>
      </c>
      <c r="N1807" s="49" t="s">
        <v>1371</v>
      </c>
      <c r="O1807" s="49" t="s">
        <v>1372</v>
      </c>
      <c r="P1807" s="54" t="s">
        <v>200</v>
      </c>
      <c r="Q1807" s="49" t="s">
        <v>228</v>
      </c>
      <c r="R1807" s="54" t="s">
        <v>200</v>
      </c>
    </row>
    <row r="1808" spans="1:18">
      <c r="A1808" s="49">
        <v>114</v>
      </c>
      <c r="B1808" s="49" t="s">
        <v>1114</v>
      </c>
      <c r="C1808" s="49" t="s">
        <v>1367</v>
      </c>
      <c r="D1808" s="54" t="s">
        <v>1173</v>
      </c>
      <c r="E1808" s="51" t="s">
        <v>303</v>
      </c>
      <c r="F1808" s="55" t="s">
        <v>1368</v>
      </c>
      <c r="G1808" s="52" t="s">
        <v>1389</v>
      </c>
      <c r="H1808" s="52" t="s">
        <v>846</v>
      </c>
      <c r="I1808" s="54" t="s">
        <v>367</v>
      </c>
      <c r="J1808" s="54" t="s">
        <v>524</v>
      </c>
      <c r="K1808" s="54" t="s">
        <v>315</v>
      </c>
      <c r="L1808" s="49" t="s">
        <v>214</v>
      </c>
      <c r="M1808" s="49" t="s">
        <v>214</v>
      </c>
      <c r="N1808" s="49" t="s">
        <v>1371</v>
      </c>
      <c r="O1808" s="49" t="s">
        <v>1372</v>
      </c>
      <c r="P1808" s="54" t="s">
        <v>200</v>
      </c>
      <c r="Q1808" s="49" t="s">
        <v>228</v>
      </c>
      <c r="R1808" s="54" t="s">
        <v>200</v>
      </c>
    </row>
    <row r="1809" spans="1:18">
      <c r="A1809" s="49">
        <v>115</v>
      </c>
      <c r="B1809" s="49" t="s">
        <v>1114</v>
      </c>
      <c r="C1809" s="49" t="s">
        <v>1367</v>
      </c>
      <c r="D1809" s="54" t="s">
        <v>1173</v>
      </c>
      <c r="E1809" s="51" t="s">
        <v>303</v>
      </c>
      <c r="F1809" s="55" t="s">
        <v>1368</v>
      </c>
      <c r="G1809" s="52" t="s">
        <v>1373</v>
      </c>
      <c r="H1809" s="52" t="s">
        <v>846</v>
      </c>
      <c r="I1809" s="54" t="s">
        <v>367</v>
      </c>
      <c r="J1809" s="54" t="s">
        <v>1390</v>
      </c>
      <c r="K1809" s="54" t="s">
        <v>213</v>
      </c>
      <c r="L1809" s="49" t="s">
        <v>214</v>
      </c>
      <c r="M1809" s="49" t="s">
        <v>214</v>
      </c>
      <c r="N1809" s="49" t="s">
        <v>1371</v>
      </c>
      <c r="O1809" s="49" t="s">
        <v>1372</v>
      </c>
      <c r="P1809" s="54" t="s">
        <v>200</v>
      </c>
      <c r="Q1809" s="49" t="s">
        <v>228</v>
      </c>
      <c r="R1809" s="54" t="s">
        <v>200</v>
      </c>
    </row>
    <row r="1810" spans="1:18">
      <c r="A1810" s="49">
        <v>116</v>
      </c>
      <c r="B1810" s="49" t="s">
        <v>1114</v>
      </c>
      <c r="C1810" s="49" t="s">
        <v>1367</v>
      </c>
      <c r="D1810" s="54" t="s">
        <v>1173</v>
      </c>
      <c r="E1810" s="51" t="s">
        <v>303</v>
      </c>
      <c r="F1810" s="55" t="s">
        <v>1368</v>
      </c>
      <c r="G1810" s="52" t="s">
        <v>1369</v>
      </c>
      <c r="H1810" s="52" t="s">
        <v>846</v>
      </c>
      <c r="I1810" s="54" t="s">
        <v>367</v>
      </c>
      <c r="J1810" s="54" t="s">
        <v>1391</v>
      </c>
      <c r="K1810" s="49" t="s">
        <v>213</v>
      </c>
      <c r="L1810" s="49" t="s">
        <v>214</v>
      </c>
      <c r="M1810" s="49" t="s">
        <v>214</v>
      </c>
      <c r="N1810" s="49" t="s">
        <v>1371</v>
      </c>
      <c r="O1810" s="49" t="s">
        <v>1372</v>
      </c>
      <c r="P1810" s="54" t="s">
        <v>200</v>
      </c>
      <c r="Q1810" s="49" t="s">
        <v>228</v>
      </c>
      <c r="R1810" s="54" t="s">
        <v>200</v>
      </c>
    </row>
    <row r="1811" spans="1:18">
      <c r="A1811" s="49">
        <v>117</v>
      </c>
      <c r="B1811" s="49" t="s">
        <v>1114</v>
      </c>
      <c r="C1811" s="49" t="s">
        <v>1367</v>
      </c>
      <c r="D1811" s="54" t="s">
        <v>1173</v>
      </c>
      <c r="E1811" s="51" t="s">
        <v>303</v>
      </c>
      <c r="F1811" s="55" t="s">
        <v>1368</v>
      </c>
      <c r="G1811" s="52" t="s">
        <v>1373</v>
      </c>
      <c r="H1811" s="52" t="s">
        <v>846</v>
      </c>
      <c r="I1811" s="54" t="s">
        <v>367</v>
      </c>
      <c r="J1811" s="54" t="s">
        <v>1390</v>
      </c>
      <c r="K1811" s="49" t="s">
        <v>307</v>
      </c>
      <c r="L1811" s="49" t="s">
        <v>214</v>
      </c>
      <c r="M1811" s="49" t="s">
        <v>214</v>
      </c>
      <c r="N1811" s="49" t="s">
        <v>1371</v>
      </c>
      <c r="O1811" s="49" t="s">
        <v>1372</v>
      </c>
      <c r="P1811" s="54" t="s">
        <v>200</v>
      </c>
      <c r="Q1811" s="49" t="s">
        <v>228</v>
      </c>
      <c r="R1811" s="54" t="s">
        <v>200</v>
      </c>
    </row>
    <row r="1812" spans="1:18">
      <c r="A1812" s="49">
        <v>118</v>
      </c>
      <c r="B1812" s="49" t="s">
        <v>1114</v>
      </c>
      <c r="C1812" s="49" t="s">
        <v>1367</v>
      </c>
      <c r="D1812" s="54" t="s">
        <v>1173</v>
      </c>
      <c r="E1812" s="51" t="s">
        <v>303</v>
      </c>
      <c r="F1812" s="55" t="s">
        <v>1368</v>
      </c>
      <c r="G1812" s="52" t="s">
        <v>1373</v>
      </c>
      <c r="H1812" s="52" t="s">
        <v>846</v>
      </c>
      <c r="I1812" s="54" t="s">
        <v>367</v>
      </c>
      <c r="J1812" s="54" t="s">
        <v>1375</v>
      </c>
      <c r="K1812" s="49" t="s">
        <v>295</v>
      </c>
      <c r="L1812" s="49" t="s">
        <v>214</v>
      </c>
      <c r="M1812" s="49" t="s">
        <v>214</v>
      </c>
      <c r="N1812" s="49" t="s">
        <v>1371</v>
      </c>
      <c r="O1812" s="49" t="s">
        <v>1372</v>
      </c>
      <c r="P1812" s="54" t="s">
        <v>200</v>
      </c>
      <c r="Q1812" s="49" t="s">
        <v>228</v>
      </c>
      <c r="R1812" s="54" t="s">
        <v>200</v>
      </c>
    </row>
    <row r="1813" spans="1:18">
      <c r="A1813" s="49">
        <v>119</v>
      </c>
      <c r="B1813" s="49" t="s">
        <v>1114</v>
      </c>
      <c r="C1813" s="49" t="s">
        <v>1158</v>
      </c>
      <c r="D1813" s="54" t="s">
        <v>1138</v>
      </c>
      <c r="E1813" s="51" t="s">
        <v>280</v>
      </c>
      <c r="F1813" s="55" t="s">
        <v>1159</v>
      </c>
      <c r="G1813" s="52" t="s">
        <v>1392</v>
      </c>
      <c r="H1813" s="52" t="s">
        <v>846</v>
      </c>
      <c r="I1813" s="54" t="s">
        <v>257</v>
      </c>
      <c r="J1813" s="54" t="s">
        <v>301</v>
      </c>
      <c r="K1813" s="49" t="s">
        <v>236</v>
      </c>
      <c r="L1813" s="49" t="s">
        <v>197</v>
      </c>
      <c r="M1813" s="49" t="s">
        <v>197</v>
      </c>
      <c r="N1813" s="49" t="s">
        <v>246</v>
      </c>
      <c r="O1813" s="49" t="s">
        <v>1161</v>
      </c>
      <c r="P1813" s="54" t="s">
        <v>200</v>
      </c>
      <c r="Q1813" s="49" t="s">
        <v>201</v>
      </c>
      <c r="R1813" s="49" t="s">
        <v>217</v>
      </c>
    </row>
    <row r="1814" spans="1:18">
      <c r="A1814" s="49">
        <v>120</v>
      </c>
      <c r="B1814" s="49" t="s">
        <v>1114</v>
      </c>
      <c r="C1814" s="49" t="s">
        <v>1158</v>
      </c>
      <c r="D1814" s="54" t="s">
        <v>1138</v>
      </c>
      <c r="E1814" s="51" t="s">
        <v>280</v>
      </c>
      <c r="F1814" s="55" t="s">
        <v>1159</v>
      </c>
      <c r="G1814" s="52" t="s">
        <v>1392</v>
      </c>
      <c r="H1814" s="52" t="s">
        <v>846</v>
      </c>
      <c r="I1814" s="54" t="s">
        <v>194</v>
      </c>
      <c r="J1814" s="54" t="s">
        <v>301</v>
      </c>
      <c r="K1814" s="54" t="s">
        <v>236</v>
      </c>
      <c r="L1814" s="49" t="s">
        <v>197</v>
      </c>
      <c r="M1814" s="49" t="s">
        <v>197</v>
      </c>
      <c r="N1814" s="49" t="s">
        <v>246</v>
      </c>
      <c r="O1814" s="49" t="s">
        <v>1161</v>
      </c>
      <c r="P1814" s="54" t="s">
        <v>200</v>
      </c>
      <c r="Q1814" s="49" t="s">
        <v>201</v>
      </c>
      <c r="R1814" s="49" t="s">
        <v>217</v>
      </c>
    </row>
    <row r="1815" spans="1:18">
      <c r="A1815" s="49">
        <v>121</v>
      </c>
      <c r="B1815" s="49" t="s">
        <v>1114</v>
      </c>
      <c r="C1815" s="49" t="s">
        <v>1285</v>
      </c>
      <c r="D1815" s="54" t="s">
        <v>1286</v>
      </c>
      <c r="E1815" s="51" t="s">
        <v>241</v>
      </c>
      <c r="F1815" s="55" t="s">
        <v>1287</v>
      </c>
      <c r="G1815" s="52" t="s">
        <v>1393</v>
      </c>
      <c r="H1815" s="52" t="s">
        <v>846</v>
      </c>
      <c r="I1815" s="54" t="s">
        <v>354</v>
      </c>
      <c r="J1815" s="54" t="s">
        <v>1394</v>
      </c>
      <c r="K1815" s="49" t="s">
        <v>227</v>
      </c>
      <c r="L1815" s="49" t="s">
        <v>197</v>
      </c>
      <c r="M1815" s="49" t="s">
        <v>197</v>
      </c>
      <c r="N1815" s="49" t="s">
        <v>284</v>
      </c>
      <c r="O1815" s="49" t="s">
        <v>1289</v>
      </c>
      <c r="P1815" s="54" t="s">
        <v>200</v>
      </c>
      <c r="Q1815" s="49" t="s">
        <v>201</v>
      </c>
      <c r="R1815" s="49" t="s">
        <v>217</v>
      </c>
    </row>
    <row r="1816" spans="1:18">
      <c r="A1816" s="49">
        <v>122</v>
      </c>
      <c r="B1816" s="49" t="s">
        <v>1114</v>
      </c>
      <c r="C1816" s="49" t="s">
        <v>1172</v>
      </c>
      <c r="D1816" s="54" t="s">
        <v>1173</v>
      </c>
      <c r="E1816" s="51" t="s">
        <v>262</v>
      </c>
      <c r="F1816" s="55" t="s">
        <v>1174</v>
      </c>
      <c r="G1816" s="52" t="s">
        <v>1395</v>
      </c>
      <c r="H1816" s="52" t="s">
        <v>846</v>
      </c>
      <c r="I1816" s="54" t="s">
        <v>354</v>
      </c>
      <c r="J1816" s="54" t="s">
        <v>388</v>
      </c>
      <c r="K1816" s="49" t="s">
        <v>288</v>
      </c>
      <c r="L1816" s="49" t="s">
        <v>197</v>
      </c>
      <c r="M1816" s="49" t="s">
        <v>197</v>
      </c>
      <c r="N1816" s="49" t="s">
        <v>1119</v>
      </c>
      <c r="O1816" s="54" t="s">
        <v>710</v>
      </c>
      <c r="P1816" s="54" t="s">
        <v>200</v>
      </c>
      <c r="Q1816" s="49" t="s">
        <v>201</v>
      </c>
      <c r="R1816" s="49" t="s">
        <v>217</v>
      </c>
    </row>
    <row r="1817" spans="1:18">
      <c r="A1817" s="49">
        <v>123</v>
      </c>
      <c r="B1817" s="49" t="s">
        <v>1114</v>
      </c>
      <c r="C1817" s="49" t="s">
        <v>1188</v>
      </c>
      <c r="D1817" s="54" t="s">
        <v>1189</v>
      </c>
      <c r="E1817" s="51" t="s">
        <v>262</v>
      </c>
      <c r="F1817" s="55" t="s">
        <v>1190</v>
      </c>
      <c r="G1817" s="52" t="s">
        <v>1248</v>
      </c>
      <c r="H1817" s="52" t="s">
        <v>846</v>
      </c>
      <c r="I1817" s="54" t="s">
        <v>211</v>
      </c>
      <c r="J1817" s="54" t="s">
        <v>840</v>
      </c>
      <c r="K1817" s="54" t="s">
        <v>196</v>
      </c>
      <c r="L1817" s="49" t="s">
        <v>197</v>
      </c>
      <c r="M1817" s="49" t="s">
        <v>197</v>
      </c>
      <c r="N1817" s="49" t="s">
        <v>1119</v>
      </c>
      <c r="O1817" s="49" t="s">
        <v>1192</v>
      </c>
      <c r="P1817" s="54" t="s">
        <v>200</v>
      </c>
      <c r="Q1817" s="49" t="s">
        <v>201</v>
      </c>
      <c r="R1817" s="49" t="s">
        <v>217</v>
      </c>
    </row>
    <row r="1818" spans="1:18">
      <c r="A1818" s="49">
        <v>124</v>
      </c>
      <c r="B1818" s="49" t="s">
        <v>1114</v>
      </c>
      <c r="C1818" s="49" t="s">
        <v>1158</v>
      </c>
      <c r="D1818" s="54" t="s">
        <v>1138</v>
      </c>
      <c r="E1818" s="51" t="s">
        <v>280</v>
      </c>
      <c r="F1818" s="55" t="s">
        <v>1159</v>
      </c>
      <c r="G1818" s="52" t="s">
        <v>1160</v>
      </c>
      <c r="H1818" s="52" t="s">
        <v>846</v>
      </c>
      <c r="I1818" s="54" t="s">
        <v>544</v>
      </c>
      <c r="J1818" s="54" t="s">
        <v>1396</v>
      </c>
      <c r="K1818" s="49" t="s">
        <v>245</v>
      </c>
      <c r="L1818" s="49" t="s">
        <v>197</v>
      </c>
      <c r="M1818" s="49" t="s">
        <v>197</v>
      </c>
      <c r="N1818" s="49" t="s">
        <v>246</v>
      </c>
      <c r="O1818" s="49" t="s">
        <v>1161</v>
      </c>
      <c r="P1818" s="54" t="s">
        <v>200</v>
      </c>
      <c r="Q1818" s="49" t="s">
        <v>201</v>
      </c>
      <c r="R1818" s="49" t="s">
        <v>217</v>
      </c>
    </row>
    <row r="1819" spans="1:18">
      <c r="A1819" s="49">
        <v>125</v>
      </c>
      <c r="B1819" s="49" t="s">
        <v>1114</v>
      </c>
      <c r="C1819" s="49" t="s">
        <v>1307</v>
      </c>
      <c r="D1819" s="54" t="s">
        <v>1199</v>
      </c>
      <c r="E1819" s="51" t="s">
        <v>1308</v>
      </c>
      <c r="F1819" s="55" t="s">
        <v>1309</v>
      </c>
      <c r="G1819" s="52" t="s">
        <v>1397</v>
      </c>
      <c r="H1819" s="52" t="s">
        <v>846</v>
      </c>
      <c r="I1819" s="54" t="s">
        <v>289</v>
      </c>
      <c r="J1819" s="54" t="s">
        <v>1398</v>
      </c>
      <c r="K1819" s="49" t="s">
        <v>307</v>
      </c>
      <c r="L1819" s="49" t="s">
        <v>197</v>
      </c>
      <c r="M1819" s="49" t="s">
        <v>197</v>
      </c>
      <c r="N1819" s="49" t="s">
        <v>1210</v>
      </c>
      <c r="O1819" s="49" t="s">
        <v>1311</v>
      </c>
      <c r="P1819" s="54" t="s">
        <v>200</v>
      </c>
      <c r="Q1819" s="49" t="s">
        <v>201</v>
      </c>
      <c r="R1819" s="49" t="s">
        <v>355</v>
      </c>
    </row>
    <row r="1820" spans="1:18">
      <c r="A1820" s="49">
        <v>126</v>
      </c>
      <c r="B1820" s="49" t="s">
        <v>1114</v>
      </c>
      <c r="C1820" s="49" t="s">
        <v>1126</v>
      </c>
      <c r="D1820" s="54" t="s">
        <v>1127</v>
      </c>
      <c r="E1820" s="51" t="s">
        <v>303</v>
      </c>
      <c r="F1820" s="52" t="s">
        <v>1128</v>
      </c>
      <c r="G1820" s="52" t="s">
        <v>1129</v>
      </c>
      <c r="H1820" s="52" t="s">
        <v>850</v>
      </c>
      <c r="I1820" s="54" t="s">
        <v>357</v>
      </c>
      <c r="J1820" s="54" t="s">
        <v>575</v>
      </c>
      <c r="K1820" s="54" t="s">
        <v>260</v>
      </c>
      <c r="L1820" s="49" t="s">
        <v>197</v>
      </c>
      <c r="M1820" s="49" t="s">
        <v>197</v>
      </c>
      <c r="N1820" s="49" t="s">
        <v>1130</v>
      </c>
      <c r="O1820" s="49" t="s">
        <v>1131</v>
      </c>
      <c r="P1820" s="54" t="s">
        <v>200</v>
      </c>
      <c r="Q1820" s="49" t="s">
        <v>201</v>
      </c>
      <c r="R1820" s="49" t="s">
        <v>217</v>
      </c>
    </row>
    <row r="1821" spans="1:18">
      <c r="A1821" s="49">
        <v>127</v>
      </c>
      <c r="B1821" s="49" t="s">
        <v>1114</v>
      </c>
      <c r="C1821" s="49" t="s">
        <v>1193</v>
      </c>
      <c r="D1821" s="54" t="s">
        <v>1194</v>
      </c>
      <c r="E1821" s="51" t="s">
        <v>262</v>
      </c>
      <c r="F1821" s="55" t="s">
        <v>1195</v>
      </c>
      <c r="G1821" s="52" t="s">
        <v>1273</v>
      </c>
      <c r="H1821" s="52" t="s">
        <v>850</v>
      </c>
      <c r="I1821" s="54" t="s">
        <v>234</v>
      </c>
      <c r="J1821" s="54" t="s">
        <v>933</v>
      </c>
      <c r="K1821" s="49" t="s">
        <v>196</v>
      </c>
      <c r="L1821" s="49" t="s">
        <v>197</v>
      </c>
      <c r="M1821" s="49" t="s">
        <v>197</v>
      </c>
      <c r="N1821" s="49" t="s">
        <v>1091</v>
      </c>
      <c r="O1821" s="49" t="s">
        <v>1197</v>
      </c>
      <c r="P1821" s="54" t="s">
        <v>200</v>
      </c>
      <c r="Q1821" s="49" t="s">
        <v>201</v>
      </c>
      <c r="R1821" s="49" t="s">
        <v>217</v>
      </c>
    </row>
    <row r="1822" spans="1:18">
      <c r="A1822" s="49">
        <v>128</v>
      </c>
      <c r="B1822" s="49" t="s">
        <v>1114</v>
      </c>
      <c r="C1822" s="49" t="s">
        <v>1242</v>
      </c>
      <c r="D1822" s="54" t="s">
        <v>1150</v>
      </c>
      <c r="E1822" s="51" t="s">
        <v>280</v>
      </c>
      <c r="F1822" s="55" t="s">
        <v>1243</v>
      </c>
      <c r="G1822" s="52" t="s">
        <v>1244</v>
      </c>
      <c r="H1822" s="52" t="s">
        <v>850</v>
      </c>
      <c r="I1822" s="54" t="s">
        <v>258</v>
      </c>
      <c r="J1822" s="54" t="s">
        <v>235</v>
      </c>
      <c r="K1822" s="54" t="s">
        <v>196</v>
      </c>
      <c r="L1822" s="49" t="s">
        <v>197</v>
      </c>
      <c r="M1822" s="49" t="s">
        <v>197</v>
      </c>
      <c r="N1822" s="49" t="s">
        <v>1091</v>
      </c>
      <c r="O1822" s="54" t="s">
        <v>710</v>
      </c>
      <c r="P1822" s="54" t="s">
        <v>200</v>
      </c>
      <c r="Q1822" s="49" t="s">
        <v>201</v>
      </c>
      <c r="R1822" s="49" t="s">
        <v>217</v>
      </c>
    </row>
    <row r="1823" spans="1:18">
      <c r="A1823" s="49">
        <v>129</v>
      </c>
      <c r="B1823" s="49" t="s">
        <v>1114</v>
      </c>
      <c r="C1823" s="49" t="s">
        <v>1218</v>
      </c>
      <c r="D1823" s="54" t="s">
        <v>1189</v>
      </c>
      <c r="E1823" s="51" t="s">
        <v>231</v>
      </c>
      <c r="F1823" s="55" t="s">
        <v>1219</v>
      </c>
      <c r="G1823" s="52" t="s">
        <v>1247</v>
      </c>
      <c r="H1823" s="52" t="s">
        <v>850</v>
      </c>
      <c r="I1823" s="54" t="s">
        <v>260</v>
      </c>
      <c r="J1823" s="54" t="s">
        <v>798</v>
      </c>
      <c r="K1823" s="49" t="s">
        <v>245</v>
      </c>
      <c r="L1823" s="49" t="s">
        <v>197</v>
      </c>
      <c r="M1823" s="49" t="s">
        <v>197</v>
      </c>
      <c r="N1823" s="49" t="s">
        <v>456</v>
      </c>
      <c r="O1823" s="54" t="s">
        <v>710</v>
      </c>
      <c r="P1823" s="54" t="s">
        <v>200</v>
      </c>
      <c r="Q1823" s="49" t="s">
        <v>201</v>
      </c>
      <c r="R1823" s="49" t="s">
        <v>217</v>
      </c>
    </row>
    <row r="1824" spans="1:18">
      <c r="A1824" s="49">
        <v>130</v>
      </c>
      <c r="B1824" s="49" t="s">
        <v>1114</v>
      </c>
      <c r="C1824" s="49" t="s">
        <v>1149</v>
      </c>
      <c r="D1824" s="54" t="s">
        <v>1150</v>
      </c>
      <c r="E1824" s="51" t="s">
        <v>231</v>
      </c>
      <c r="F1824" s="55" t="s">
        <v>1151</v>
      </c>
      <c r="G1824" s="52" t="s">
        <v>1152</v>
      </c>
      <c r="H1824" s="52" t="s">
        <v>850</v>
      </c>
      <c r="I1824" s="54" t="s">
        <v>260</v>
      </c>
      <c r="J1824" s="54" t="s">
        <v>508</v>
      </c>
      <c r="K1824" s="54" t="s">
        <v>367</v>
      </c>
      <c r="L1824" s="49" t="s">
        <v>197</v>
      </c>
      <c r="M1824" s="49" t="s">
        <v>197</v>
      </c>
      <c r="N1824" s="49" t="s">
        <v>456</v>
      </c>
      <c r="O1824" s="54" t="s">
        <v>710</v>
      </c>
      <c r="P1824" s="54" t="s">
        <v>200</v>
      </c>
      <c r="Q1824" s="49" t="s">
        <v>201</v>
      </c>
      <c r="R1824" s="49" t="s">
        <v>217</v>
      </c>
    </row>
    <row r="1825" spans="1:18">
      <c r="A1825" s="49">
        <v>131</v>
      </c>
      <c r="B1825" s="49" t="s">
        <v>1114</v>
      </c>
      <c r="C1825" s="49" t="s">
        <v>1172</v>
      </c>
      <c r="D1825" s="54" t="s">
        <v>1173</v>
      </c>
      <c r="E1825" s="51" t="s">
        <v>262</v>
      </c>
      <c r="F1825" s="55" t="s">
        <v>1174</v>
      </c>
      <c r="G1825" s="52" t="s">
        <v>1175</v>
      </c>
      <c r="H1825" s="52" t="s">
        <v>850</v>
      </c>
      <c r="I1825" s="54" t="s">
        <v>194</v>
      </c>
      <c r="J1825" s="54" t="s">
        <v>412</v>
      </c>
      <c r="K1825" s="54" t="s">
        <v>236</v>
      </c>
      <c r="L1825" s="49" t="s">
        <v>197</v>
      </c>
      <c r="M1825" s="49" t="s">
        <v>197</v>
      </c>
      <c r="N1825" s="49" t="s">
        <v>1119</v>
      </c>
      <c r="O1825" s="54" t="s">
        <v>710</v>
      </c>
      <c r="P1825" s="54" t="s">
        <v>200</v>
      </c>
      <c r="Q1825" s="49" t="s">
        <v>201</v>
      </c>
      <c r="R1825" s="49" t="s">
        <v>217</v>
      </c>
    </row>
    <row r="1826" spans="1:18">
      <c r="A1826" s="49">
        <v>132</v>
      </c>
      <c r="B1826" s="49" t="s">
        <v>1114</v>
      </c>
      <c r="C1826" s="49" t="s">
        <v>1218</v>
      </c>
      <c r="D1826" s="54" t="s">
        <v>1189</v>
      </c>
      <c r="E1826" s="51" t="s">
        <v>231</v>
      </c>
      <c r="F1826" s="55" t="s">
        <v>1219</v>
      </c>
      <c r="G1826" s="52" t="s">
        <v>1247</v>
      </c>
      <c r="H1826" s="52" t="s">
        <v>850</v>
      </c>
      <c r="I1826" s="54" t="s">
        <v>267</v>
      </c>
      <c r="J1826" s="54" t="s">
        <v>1399</v>
      </c>
      <c r="K1826" s="54" t="s">
        <v>236</v>
      </c>
      <c r="L1826" s="49" t="s">
        <v>197</v>
      </c>
      <c r="M1826" s="49" t="s">
        <v>214</v>
      </c>
      <c r="N1826" s="49" t="s">
        <v>456</v>
      </c>
      <c r="O1826" s="54" t="s">
        <v>710</v>
      </c>
      <c r="P1826" s="54" t="s">
        <v>200</v>
      </c>
      <c r="Q1826" s="49" t="s">
        <v>228</v>
      </c>
      <c r="R1826" s="54" t="s">
        <v>200</v>
      </c>
    </row>
    <row r="1827" spans="1:18">
      <c r="A1827" s="49">
        <v>133</v>
      </c>
      <c r="B1827" s="49" t="s">
        <v>1114</v>
      </c>
      <c r="C1827" s="49" t="s">
        <v>1218</v>
      </c>
      <c r="D1827" s="54" t="s">
        <v>1189</v>
      </c>
      <c r="E1827" s="51" t="s">
        <v>231</v>
      </c>
      <c r="F1827" s="55" t="s">
        <v>1219</v>
      </c>
      <c r="G1827" s="52" t="s">
        <v>1247</v>
      </c>
      <c r="H1827" s="52" t="s">
        <v>850</v>
      </c>
      <c r="I1827" s="54" t="s">
        <v>267</v>
      </c>
      <c r="J1827" s="54" t="s">
        <v>283</v>
      </c>
      <c r="K1827" s="49" t="s">
        <v>196</v>
      </c>
      <c r="L1827" s="49" t="s">
        <v>214</v>
      </c>
      <c r="M1827" s="49" t="s">
        <v>214</v>
      </c>
      <c r="N1827" s="49" t="s">
        <v>456</v>
      </c>
      <c r="O1827" s="54" t="s">
        <v>710</v>
      </c>
      <c r="P1827" s="54" t="s">
        <v>200</v>
      </c>
      <c r="Q1827" s="49" t="s">
        <v>228</v>
      </c>
      <c r="R1827" s="54" t="s">
        <v>200</v>
      </c>
    </row>
    <row r="1828" spans="1:18">
      <c r="A1828" s="49">
        <v>134</v>
      </c>
      <c r="B1828" s="49" t="s">
        <v>1114</v>
      </c>
      <c r="C1828" s="49" t="s">
        <v>1218</v>
      </c>
      <c r="D1828" s="54" t="s">
        <v>1189</v>
      </c>
      <c r="E1828" s="51" t="s">
        <v>231</v>
      </c>
      <c r="F1828" s="55" t="s">
        <v>1219</v>
      </c>
      <c r="G1828" s="52" t="s">
        <v>1220</v>
      </c>
      <c r="H1828" s="52" t="s">
        <v>850</v>
      </c>
      <c r="I1828" s="54" t="s">
        <v>267</v>
      </c>
      <c r="J1828" s="54" t="s">
        <v>1400</v>
      </c>
      <c r="K1828" s="49" t="s">
        <v>276</v>
      </c>
      <c r="L1828" s="49" t="s">
        <v>214</v>
      </c>
      <c r="M1828" s="49" t="s">
        <v>214</v>
      </c>
      <c r="N1828" s="49" t="s">
        <v>456</v>
      </c>
      <c r="O1828" s="54" t="s">
        <v>710</v>
      </c>
      <c r="P1828" s="54" t="s">
        <v>200</v>
      </c>
      <c r="Q1828" s="49" t="s">
        <v>228</v>
      </c>
      <c r="R1828" s="54" t="s">
        <v>200</v>
      </c>
    </row>
    <row r="1829" spans="1:18">
      <c r="A1829" s="49">
        <v>135</v>
      </c>
      <c r="B1829" s="49" t="s">
        <v>1114</v>
      </c>
      <c r="C1829" s="49" t="s">
        <v>1218</v>
      </c>
      <c r="D1829" s="54" t="s">
        <v>1189</v>
      </c>
      <c r="E1829" s="51" t="s">
        <v>231</v>
      </c>
      <c r="F1829" s="55" t="s">
        <v>1219</v>
      </c>
      <c r="G1829" s="52" t="s">
        <v>1247</v>
      </c>
      <c r="H1829" s="52" t="s">
        <v>850</v>
      </c>
      <c r="I1829" s="54" t="s">
        <v>267</v>
      </c>
      <c r="J1829" s="54" t="s">
        <v>1401</v>
      </c>
      <c r="K1829" s="49" t="s">
        <v>196</v>
      </c>
      <c r="L1829" s="49" t="s">
        <v>214</v>
      </c>
      <c r="M1829" s="49" t="s">
        <v>214</v>
      </c>
      <c r="N1829" s="49" t="s">
        <v>456</v>
      </c>
      <c r="O1829" s="54" t="s">
        <v>710</v>
      </c>
      <c r="P1829" s="54" t="s">
        <v>200</v>
      </c>
      <c r="Q1829" s="49" t="s">
        <v>228</v>
      </c>
      <c r="R1829" s="54" t="s">
        <v>200</v>
      </c>
    </row>
    <row r="1830" spans="1:18">
      <c r="A1830" s="49">
        <v>136</v>
      </c>
      <c r="B1830" s="49" t="s">
        <v>1114</v>
      </c>
      <c r="C1830" s="49" t="s">
        <v>1218</v>
      </c>
      <c r="D1830" s="54" t="s">
        <v>1189</v>
      </c>
      <c r="E1830" s="51" t="s">
        <v>231</v>
      </c>
      <c r="F1830" s="55" t="s">
        <v>1219</v>
      </c>
      <c r="G1830" s="52" t="s">
        <v>1220</v>
      </c>
      <c r="H1830" s="52" t="s">
        <v>850</v>
      </c>
      <c r="I1830" s="54" t="s">
        <v>267</v>
      </c>
      <c r="J1830" s="54" t="s">
        <v>1402</v>
      </c>
      <c r="K1830" s="54" t="s">
        <v>307</v>
      </c>
      <c r="L1830" s="49" t="s">
        <v>214</v>
      </c>
      <c r="M1830" s="49" t="s">
        <v>214</v>
      </c>
      <c r="N1830" s="49" t="s">
        <v>456</v>
      </c>
      <c r="O1830" s="54" t="s">
        <v>710</v>
      </c>
      <c r="P1830" s="54" t="s">
        <v>200</v>
      </c>
      <c r="Q1830" s="49" t="s">
        <v>228</v>
      </c>
      <c r="R1830" s="54" t="s">
        <v>200</v>
      </c>
    </row>
    <row r="1831" spans="1:18">
      <c r="A1831" s="49">
        <v>137</v>
      </c>
      <c r="B1831" s="49" t="s">
        <v>1114</v>
      </c>
      <c r="C1831" s="49" t="s">
        <v>1218</v>
      </c>
      <c r="D1831" s="54" t="s">
        <v>1189</v>
      </c>
      <c r="E1831" s="51" t="s">
        <v>231</v>
      </c>
      <c r="F1831" s="55" t="s">
        <v>1219</v>
      </c>
      <c r="G1831" s="52" t="s">
        <v>1247</v>
      </c>
      <c r="H1831" s="52" t="s">
        <v>850</v>
      </c>
      <c r="I1831" s="54" t="s">
        <v>267</v>
      </c>
      <c r="J1831" s="54" t="s">
        <v>1403</v>
      </c>
      <c r="K1831" s="49" t="s">
        <v>295</v>
      </c>
      <c r="L1831" s="49" t="s">
        <v>214</v>
      </c>
      <c r="M1831" s="49" t="s">
        <v>214</v>
      </c>
      <c r="N1831" s="49" t="s">
        <v>456</v>
      </c>
      <c r="O1831" s="54" t="s">
        <v>710</v>
      </c>
      <c r="P1831" s="54" t="s">
        <v>200</v>
      </c>
      <c r="Q1831" s="49" t="s">
        <v>228</v>
      </c>
      <c r="R1831" s="54" t="s">
        <v>200</v>
      </c>
    </row>
    <row r="1832" spans="1:18">
      <c r="A1832" s="49">
        <v>138</v>
      </c>
      <c r="B1832" s="49" t="s">
        <v>1114</v>
      </c>
      <c r="C1832" s="49" t="s">
        <v>1218</v>
      </c>
      <c r="D1832" s="54" t="s">
        <v>1189</v>
      </c>
      <c r="E1832" s="51" t="s">
        <v>231</v>
      </c>
      <c r="F1832" s="55" t="s">
        <v>1219</v>
      </c>
      <c r="G1832" s="52" t="s">
        <v>1241</v>
      </c>
      <c r="H1832" s="52" t="s">
        <v>854</v>
      </c>
      <c r="I1832" s="54" t="s">
        <v>274</v>
      </c>
      <c r="J1832" s="54" t="s">
        <v>1404</v>
      </c>
      <c r="K1832" s="54" t="s">
        <v>276</v>
      </c>
      <c r="L1832" s="49" t="s">
        <v>197</v>
      </c>
      <c r="M1832" s="49" t="s">
        <v>214</v>
      </c>
      <c r="N1832" s="49" t="s">
        <v>456</v>
      </c>
      <c r="O1832" s="54" t="s">
        <v>710</v>
      </c>
      <c r="P1832" s="54" t="s">
        <v>200</v>
      </c>
      <c r="Q1832" s="49" t="s">
        <v>228</v>
      </c>
      <c r="R1832" s="54" t="s">
        <v>200</v>
      </c>
    </row>
    <row r="1833" spans="1:18">
      <c r="A1833" s="49">
        <v>139</v>
      </c>
      <c r="B1833" s="49" t="s">
        <v>1114</v>
      </c>
      <c r="C1833" s="49" t="s">
        <v>1228</v>
      </c>
      <c r="D1833" s="54" t="s">
        <v>1229</v>
      </c>
      <c r="E1833" s="51" t="s">
        <v>303</v>
      </c>
      <c r="F1833" s="55" t="s">
        <v>1230</v>
      </c>
      <c r="G1833" s="52" t="s">
        <v>1315</v>
      </c>
      <c r="H1833" s="52" t="s">
        <v>854</v>
      </c>
      <c r="I1833" s="54" t="s">
        <v>357</v>
      </c>
      <c r="J1833" s="54" t="s">
        <v>1405</v>
      </c>
      <c r="K1833" s="54" t="s">
        <v>295</v>
      </c>
      <c r="L1833" s="49" t="s">
        <v>197</v>
      </c>
      <c r="M1833" s="49" t="s">
        <v>197</v>
      </c>
      <c r="N1833" s="49" t="s">
        <v>440</v>
      </c>
      <c r="O1833" s="49" t="s">
        <v>1233</v>
      </c>
      <c r="P1833" s="54" t="s">
        <v>200</v>
      </c>
      <c r="Q1833" s="49" t="s">
        <v>201</v>
      </c>
      <c r="R1833" s="49" t="s">
        <v>217</v>
      </c>
    </row>
    <row r="1834" spans="1:18">
      <c r="A1834" s="49">
        <v>140</v>
      </c>
      <c r="B1834" s="49" t="s">
        <v>1114</v>
      </c>
      <c r="C1834" s="49" t="s">
        <v>1228</v>
      </c>
      <c r="D1834" s="54" t="s">
        <v>1229</v>
      </c>
      <c r="E1834" s="51" t="s">
        <v>303</v>
      </c>
      <c r="F1834" s="55" t="s">
        <v>1230</v>
      </c>
      <c r="G1834" s="52" t="s">
        <v>1231</v>
      </c>
      <c r="H1834" s="52" t="s">
        <v>854</v>
      </c>
      <c r="I1834" s="54" t="s">
        <v>314</v>
      </c>
      <c r="J1834" s="54" t="s">
        <v>1080</v>
      </c>
      <c r="K1834" s="54" t="s">
        <v>196</v>
      </c>
      <c r="L1834" s="49" t="s">
        <v>197</v>
      </c>
      <c r="M1834" s="49" t="s">
        <v>197</v>
      </c>
      <c r="N1834" s="49" t="s">
        <v>440</v>
      </c>
      <c r="O1834" s="49" t="s">
        <v>1233</v>
      </c>
      <c r="P1834" s="54" t="s">
        <v>200</v>
      </c>
      <c r="Q1834" s="49" t="s">
        <v>201</v>
      </c>
      <c r="R1834" s="49" t="s">
        <v>217</v>
      </c>
    </row>
    <row r="1835" spans="1:18">
      <c r="A1835" s="49">
        <v>141</v>
      </c>
      <c r="B1835" s="49" t="s">
        <v>1114</v>
      </c>
      <c r="C1835" s="49" t="s">
        <v>1132</v>
      </c>
      <c r="D1835" s="54" t="s">
        <v>1133</v>
      </c>
      <c r="E1835" s="51" t="s">
        <v>231</v>
      </c>
      <c r="F1835" s="55" t="s">
        <v>1134</v>
      </c>
      <c r="G1835" s="52" t="s">
        <v>1406</v>
      </c>
      <c r="H1835" s="52" t="s">
        <v>854</v>
      </c>
      <c r="I1835" s="54" t="s">
        <v>348</v>
      </c>
      <c r="J1835" s="54" t="s">
        <v>533</v>
      </c>
      <c r="K1835" s="49" t="s">
        <v>204</v>
      </c>
      <c r="L1835" s="49" t="s">
        <v>197</v>
      </c>
      <c r="M1835" s="49" t="s">
        <v>197</v>
      </c>
      <c r="N1835" s="49" t="s">
        <v>1119</v>
      </c>
      <c r="O1835" s="49" t="s">
        <v>1136</v>
      </c>
      <c r="P1835" s="54" t="s">
        <v>200</v>
      </c>
      <c r="Q1835" s="49" t="s">
        <v>201</v>
      </c>
      <c r="R1835" s="49" t="s">
        <v>217</v>
      </c>
    </row>
    <row r="1836" spans="1:18">
      <c r="A1836" s="49">
        <v>142</v>
      </c>
      <c r="B1836" s="49" t="s">
        <v>1114</v>
      </c>
      <c r="C1836" s="49" t="s">
        <v>1242</v>
      </c>
      <c r="D1836" s="54" t="s">
        <v>1150</v>
      </c>
      <c r="E1836" s="51" t="s">
        <v>280</v>
      </c>
      <c r="F1836" s="55" t="s">
        <v>1243</v>
      </c>
      <c r="G1836" s="52" t="s">
        <v>1244</v>
      </c>
      <c r="H1836" s="52" t="s">
        <v>854</v>
      </c>
      <c r="I1836" s="54" t="s">
        <v>255</v>
      </c>
      <c r="J1836" s="54" t="s">
        <v>490</v>
      </c>
      <c r="K1836" s="49" t="s">
        <v>260</v>
      </c>
      <c r="L1836" s="49" t="s">
        <v>197</v>
      </c>
      <c r="M1836" s="49" t="s">
        <v>197</v>
      </c>
      <c r="N1836" s="49" t="s">
        <v>1091</v>
      </c>
      <c r="O1836" s="54" t="s">
        <v>710</v>
      </c>
      <c r="P1836" s="54" t="s">
        <v>200</v>
      </c>
      <c r="Q1836" s="49" t="s">
        <v>201</v>
      </c>
      <c r="R1836" s="49" t="s">
        <v>217</v>
      </c>
    </row>
    <row r="1837" spans="1:18">
      <c r="A1837" s="49">
        <v>143</v>
      </c>
      <c r="B1837" s="49" t="s">
        <v>1114</v>
      </c>
      <c r="C1837" s="49" t="s">
        <v>1121</v>
      </c>
      <c r="D1837" s="54" t="s">
        <v>1122</v>
      </c>
      <c r="E1837" s="51" t="s">
        <v>262</v>
      </c>
      <c r="F1837" s="55" t="s">
        <v>1123</v>
      </c>
      <c r="G1837" s="52" t="s">
        <v>1124</v>
      </c>
      <c r="H1837" s="52" t="s">
        <v>854</v>
      </c>
      <c r="I1837" s="54" t="s">
        <v>276</v>
      </c>
      <c r="J1837" s="54" t="s">
        <v>910</v>
      </c>
      <c r="K1837" s="49" t="s">
        <v>245</v>
      </c>
      <c r="L1837" s="49" t="s">
        <v>197</v>
      </c>
      <c r="M1837" s="49" t="s">
        <v>197</v>
      </c>
      <c r="N1837" s="49" t="s">
        <v>1091</v>
      </c>
      <c r="O1837" s="49" t="s">
        <v>1125</v>
      </c>
      <c r="P1837" s="54" t="s">
        <v>200</v>
      </c>
      <c r="Q1837" s="49" t="s">
        <v>228</v>
      </c>
      <c r="R1837" s="54" t="s">
        <v>200</v>
      </c>
    </row>
    <row r="1838" spans="1:18">
      <c r="A1838" s="49">
        <v>144</v>
      </c>
      <c r="B1838" s="49" t="s">
        <v>1114</v>
      </c>
      <c r="C1838" s="49" t="s">
        <v>1218</v>
      </c>
      <c r="D1838" s="54" t="s">
        <v>1189</v>
      </c>
      <c r="E1838" s="51" t="s">
        <v>231</v>
      </c>
      <c r="F1838" s="55" t="s">
        <v>1219</v>
      </c>
      <c r="G1838" s="52" t="s">
        <v>1247</v>
      </c>
      <c r="H1838" s="52" t="s">
        <v>854</v>
      </c>
      <c r="I1838" s="54" t="s">
        <v>194</v>
      </c>
      <c r="J1838" s="54" t="s">
        <v>1407</v>
      </c>
      <c r="K1838" s="49" t="s">
        <v>196</v>
      </c>
      <c r="L1838" s="49" t="s">
        <v>197</v>
      </c>
      <c r="M1838" s="49" t="s">
        <v>214</v>
      </c>
      <c r="N1838" s="49" t="s">
        <v>456</v>
      </c>
      <c r="O1838" s="54" t="s">
        <v>710</v>
      </c>
      <c r="P1838" s="54" t="s">
        <v>200</v>
      </c>
      <c r="Q1838" s="49" t="s">
        <v>228</v>
      </c>
      <c r="R1838" s="54" t="s">
        <v>200</v>
      </c>
    </row>
    <row r="1839" spans="1:18">
      <c r="A1839" s="49">
        <v>145</v>
      </c>
      <c r="B1839" s="49" t="s">
        <v>1114</v>
      </c>
      <c r="C1839" s="49" t="s">
        <v>1218</v>
      </c>
      <c r="D1839" s="54" t="s">
        <v>1189</v>
      </c>
      <c r="E1839" s="51" t="s">
        <v>231</v>
      </c>
      <c r="F1839" s="55" t="s">
        <v>1219</v>
      </c>
      <c r="G1839" s="52" t="s">
        <v>1343</v>
      </c>
      <c r="H1839" s="52" t="s">
        <v>854</v>
      </c>
      <c r="I1839" s="54" t="s">
        <v>353</v>
      </c>
      <c r="J1839" s="54" t="s">
        <v>1408</v>
      </c>
      <c r="K1839" s="49" t="s">
        <v>213</v>
      </c>
      <c r="L1839" s="49" t="s">
        <v>197</v>
      </c>
      <c r="M1839" s="49" t="s">
        <v>214</v>
      </c>
      <c r="N1839" s="49" t="s">
        <v>456</v>
      </c>
      <c r="O1839" s="54" t="s">
        <v>710</v>
      </c>
      <c r="P1839" s="54" t="s">
        <v>200</v>
      </c>
      <c r="Q1839" s="49" t="s">
        <v>228</v>
      </c>
      <c r="R1839" s="54" t="s">
        <v>200</v>
      </c>
    </row>
    <row r="1840" spans="1:18">
      <c r="A1840" s="49">
        <v>146</v>
      </c>
      <c r="B1840" s="49" t="s">
        <v>1114</v>
      </c>
      <c r="C1840" s="49" t="s">
        <v>1218</v>
      </c>
      <c r="D1840" s="54" t="s">
        <v>1189</v>
      </c>
      <c r="E1840" s="51" t="s">
        <v>231</v>
      </c>
      <c r="F1840" s="55" t="s">
        <v>1219</v>
      </c>
      <c r="G1840" s="52" t="s">
        <v>1220</v>
      </c>
      <c r="H1840" s="52" t="s">
        <v>854</v>
      </c>
      <c r="I1840" s="54" t="s">
        <v>544</v>
      </c>
      <c r="J1840" s="54" t="s">
        <v>259</v>
      </c>
      <c r="K1840" s="49" t="s">
        <v>307</v>
      </c>
      <c r="L1840" s="49" t="s">
        <v>197</v>
      </c>
      <c r="M1840" s="49" t="s">
        <v>197</v>
      </c>
      <c r="N1840" s="49" t="s">
        <v>456</v>
      </c>
      <c r="O1840" s="54" t="s">
        <v>710</v>
      </c>
      <c r="P1840" s="54" t="s">
        <v>200</v>
      </c>
      <c r="Q1840" s="49" t="s">
        <v>201</v>
      </c>
      <c r="R1840" s="49" t="s">
        <v>217</v>
      </c>
    </row>
    <row r="1841" spans="1:18">
      <c r="A1841" s="49">
        <v>147</v>
      </c>
      <c r="B1841" s="49" t="s">
        <v>1114</v>
      </c>
      <c r="C1841" s="49" t="s">
        <v>1218</v>
      </c>
      <c r="D1841" s="54" t="s">
        <v>1189</v>
      </c>
      <c r="E1841" s="51" t="s">
        <v>231</v>
      </c>
      <c r="F1841" s="55" t="s">
        <v>1219</v>
      </c>
      <c r="G1841" s="52" t="s">
        <v>1247</v>
      </c>
      <c r="H1841" s="52" t="s">
        <v>854</v>
      </c>
      <c r="I1841" s="54" t="s">
        <v>544</v>
      </c>
      <c r="J1841" s="54" t="s">
        <v>561</v>
      </c>
      <c r="K1841" s="54" t="s">
        <v>295</v>
      </c>
      <c r="L1841" s="49" t="s">
        <v>197</v>
      </c>
      <c r="M1841" s="49" t="s">
        <v>197</v>
      </c>
      <c r="N1841" s="49" t="s">
        <v>456</v>
      </c>
      <c r="O1841" s="54" t="s">
        <v>710</v>
      </c>
      <c r="P1841" s="54" t="s">
        <v>200</v>
      </c>
      <c r="Q1841" s="49" t="s">
        <v>201</v>
      </c>
      <c r="R1841" s="49" t="s">
        <v>217</v>
      </c>
    </row>
    <row r="1842" spans="1:18">
      <c r="A1842" s="49">
        <v>148</v>
      </c>
      <c r="B1842" s="49" t="s">
        <v>1114</v>
      </c>
      <c r="C1842" s="54" t="s">
        <v>1218</v>
      </c>
      <c r="D1842" s="54" t="s">
        <v>1189</v>
      </c>
      <c r="E1842" s="51" t="s">
        <v>231</v>
      </c>
      <c r="F1842" s="55" t="s">
        <v>1219</v>
      </c>
      <c r="G1842" s="52" t="s">
        <v>1220</v>
      </c>
      <c r="H1842" s="52" t="s">
        <v>856</v>
      </c>
      <c r="I1842" s="54" t="s">
        <v>357</v>
      </c>
      <c r="J1842" s="54" t="s">
        <v>301</v>
      </c>
      <c r="K1842" s="49" t="s">
        <v>258</v>
      </c>
      <c r="L1842" s="49" t="s">
        <v>197</v>
      </c>
      <c r="M1842" s="49" t="s">
        <v>197</v>
      </c>
      <c r="N1842" s="49" t="s">
        <v>456</v>
      </c>
      <c r="O1842" s="54" t="s">
        <v>710</v>
      </c>
      <c r="P1842" s="54" t="s">
        <v>200</v>
      </c>
      <c r="Q1842" s="49" t="s">
        <v>201</v>
      </c>
      <c r="R1842" s="49" t="s">
        <v>217</v>
      </c>
    </row>
    <row r="1843" spans="1:18">
      <c r="A1843" s="49">
        <v>149</v>
      </c>
      <c r="B1843" s="49" t="s">
        <v>1114</v>
      </c>
      <c r="C1843" s="49" t="s">
        <v>1193</v>
      </c>
      <c r="D1843" s="54" t="s">
        <v>1194</v>
      </c>
      <c r="E1843" s="51" t="s">
        <v>262</v>
      </c>
      <c r="F1843" s="55" t="s">
        <v>1195</v>
      </c>
      <c r="G1843" s="52" t="s">
        <v>1277</v>
      </c>
      <c r="H1843" s="52" t="s">
        <v>856</v>
      </c>
      <c r="I1843" s="54" t="s">
        <v>348</v>
      </c>
      <c r="J1843" s="54" t="s">
        <v>1409</v>
      </c>
      <c r="K1843" s="49" t="s">
        <v>295</v>
      </c>
      <c r="L1843" s="49" t="s">
        <v>197</v>
      </c>
      <c r="M1843" s="49" t="s">
        <v>197</v>
      </c>
      <c r="N1843" s="49" t="s">
        <v>1091</v>
      </c>
      <c r="O1843" s="49" t="s">
        <v>1197</v>
      </c>
      <c r="P1843" s="54" t="s">
        <v>200</v>
      </c>
      <c r="Q1843" s="49" t="s">
        <v>201</v>
      </c>
      <c r="R1843" s="49" t="s">
        <v>217</v>
      </c>
    </row>
    <row r="1844" spans="1:18">
      <c r="A1844" s="49">
        <v>150</v>
      </c>
      <c r="B1844" s="49" t="s">
        <v>1114</v>
      </c>
      <c r="C1844" s="49" t="s">
        <v>1258</v>
      </c>
      <c r="D1844" s="54" t="s">
        <v>1259</v>
      </c>
      <c r="E1844" s="51" t="s">
        <v>280</v>
      </c>
      <c r="F1844" s="55" t="s">
        <v>1260</v>
      </c>
      <c r="G1844" s="52" t="s">
        <v>1410</v>
      </c>
      <c r="H1844" s="52" t="s">
        <v>856</v>
      </c>
      <c r="I1844" s="54" t="s">
        <v>383</v>
      </c>
      <c r="J1844" s="54" t="s">
        <v>1101</v>
      </c>
      <c r="K1844" s="49" t="s">
        <v>213</v>
      </c>
      <c r="L1844" s="49" t="s">
        <v>197</v>
      </c>
      <c r="M1844" s="49" t="s">
        <v>197</v>
      </c>
      <c r="N1844" s="49" t="s">
        <v>284</v>
      </c>
      <c r="O1844" s="49" t="s">
        <v>1262</v>
      </c>
      <c r="P1844" s="54" t="s">
        <v>200</v>
      </c>
      <c r="Q1844" s="49" t="s">
        <v>201</v>
      </c>
      <c r="R1844" s="49" t="s">
        <v>217</v>
      </c>
    </row>
    <row r="1845" spans="1:18">
      <c r="A1845" s="49">
        <v>151</v>
      </c>
      <c r="B1845" s="49" t="s">
        <v>1114</v>
      </c>
      <c r="C1845" s="49" t="s">
        <v>1158</v>
      </c>
      <c r="D1845" s="54" t="s">
        <v>1138</v>
      </c>
      <c r="E1845" s="51" t="s">
        <v>280</v>
      </c>
      <c r="F1845" s="55" t="s">
        <v>1159</v>
      </c>
      <c r="G1845" s="52" t="s">
        <v>1392</v>
      </c>
      <c r="H1845" s="52" t="s">
        <v>856</v>
      </c>
      <c r="I1845" s="54" t="s">
        <v>258</v>
      </c>
      <c r="J1845" s="54" t="s">
        <v>301</v>
      </c>
      <c r="K1845" s="49" t="s">
        <v>236</v>
      </c>
      <c r="L1845" s="49" t="s">
        <v>197</v>
      </c>
      <c r="M1845" s="49" t="s">
        <v>197</v>
      </c>
      <c r="N1845" s="49" t="s">
        <v>246</v>
      </c>
      <c r="O1845" s="49" t="s">
        <v>1161</v>
      </c>
      <c r="P1845" s="54" t="s">
        <v>200</v>
      </c>
      <c r="Q1845" s="49" t="s">
        <v>201</v>
      </c>
      <c r="R1845" s="49" t="s">
        <v>217</v>
      </c>
    </row>
    <row r="1846" spans="1:18">
      <c r="A1846" s="49">
        <v>152</v>
      </c>
      <c r="B1846" s="49" t="s">
        <v>1114</v>
      </c>
      <c r="C1846" s="49" t="s">
        <v>1188</v>
      </c>
      <c r="D1846" s="54" t="s">
        <v>1189</v>
      </c>
      <c r="E1846" s="51" t="s">
        <v>262</v>
      </c>
      <c r="F1846" s="55" t="s">
        <v>1190</v>
      </c>
      <c r="G1846" s="52" t="s">
        <v>1411</v>
      </c>
      <c r="H1846" s="52" t="s">
        <v>856</v>
      </c>
      <c r="I1846" s="54" t="s">
        <v>276</v>
      </c>
      <c r="J1846" s="54" t="s">
        <v>897</v>
      </c>
      <c r="K1846" s="54" t="s">
        <v>245</v>
      </c>
      <c r="L1846" s="49" t="s">
        <v>197</v>
      </c>
      <c r="M1846" s="49" t="s">
        <v>197</v>
      </c>
      <c r="N1846" s="49" t="s">
        <v>1119</v>
      </c>
      <c r="O1846" s="49" t="s">
        <v>1192</v>
      </c>
      <c r="P1846" s="54" t="s">
        <v>200</v>
      </c>
      <c r="Q1846" s="49" t="s">
        <v>201</v>
      </c>
      <c r="R1846" s="49" t="s">
        <v>217</v>
      </c>
    </row>
    <row r="1847" spans="1:18">
      <c r="A1847" s="49">
        <v>153</v>
      </c>
      <c r="B1847" s="49" t="s">
        <v>1114</v>
      </c>
      <c r="C1847" s="49" t="s">
        <v>1132</v>
      </c>
      <c r="D1847" s="54" t="s">
        <v>1133</v>
      </c>
      <c r="E1847" s="51" t="s">
        <v>231</v>
      </c>
      <c r="F1847" s="55" t="s">
        <v>1134</v>
      </c>
      <c r="G1847" s="52" t="s">
        <v>1298</v>
      </c>
      <c r="H1847" s="52" t="s">
        <v>856</v>
      </c>
      <c r="I1847" s="54" t="s">
        <v>257</v>
      </c>
      <c r="J1847" s="54" t="s">
        <v>1412</v>
      </c>
      <c r="K1847" s="54" t="s">
        <v>367</v>
      </c>
      <c r="L1847" s="49" t="s">
        <v>197</v>
      </c>
      <c r="M1847" s="49" t="s">
        <v>197</v>
      </c>
      <c r="N1847" s="49" t="s">
        <v>1119</v>
      </c>
      <c r="O1847" s="49" t="s">
        <v>1136</v>
      </c>
      <c r="P1847" s="54" t="s">
        <v>200</v>
      </c>
      <c r="Q1847" s="49" t="s">
        <v>201</v>
      </c>
      <c r="R1847" s="49" t="s">
        <v>217</v>
      </c>
    </row>
    <row r="1848" spans="1:18">
      <c r="A1848" s="49">
        <v>154</v>
      </c>
      <c r="B1848" s="49" t="s">
        <v>1114</v>
      </c>
      <c r="C1848" s="49" t="s">
        <v>1168</v>
      </c>
      <c r="D1848" s="54" t="s">
        <v>1150</v>
      </c>
      <c r="E1848" s="51" t="s">
        <v>190</v>
      </c>
      <c r="F1848" s="55" t="s">
        <v>1169</v>
      </c>
      <c r="G1848" s="52" t="s">
        <v>1170</v>
      </c>
      <c r="H1848" s="52" t="s">
        <v>856</v>
      </c>
      <c r="I1848" s="54" t="s">
        <v>257</v>
      </c>
      <c r="J1848" s="54" t="s">
        <v>1413</v>
      </c>
      <c r="K1848" s="49" t="s">
        <v>300</v>
      </c>
      <c r="L1848" s="49" t="s">
        <v>214</v>
      </c>
      <c r="M1848" s="49" t="s">
        <v>214</v>
      </c>
      <c r="N1848" s="49" t="s">
        <v>463</v>
      </c>
      <c r="O1848" s="49" t="s">
        <v>1171</v>
      </c>
      <c r="P1848" s="54" t="s">
        <v>200</v>
      </c>
      <c r="Q1848" s="49" t="s">
        <v>228</v>
      </c>
      <c r="R1848" s="54" t="s">
        <v>200</v>
      </c>
    </row>
    <row r="1849" spans="1:18">
      <c r="A1849" s="49">
        <v>155</v>
      </c>
      <c r="B1849" s="49" t="s">
        <v>1114</v>
      </c>
      <c r="C1849" s="49" t="s">
        <v>1168</v>
      </c>
      <c r="D1849" s="54" t="s">
        <v>1150</v>
      </c>
      <c r="E1849" s="51" t="s">
        <v>190</v>
      </c>
      <c r="F1849" s="55" t="s">
        <v>1169</v>
      </c>
      <c r="G1849" s="52" t="s">
        <v>1312</v>
      </c>
      <c r="H1849" s="52" t="s">
        <v>856</v>
      </c>
      <c r="I1849" s="54" t="s">
        <v>257</v>
      </c>
      <c r="J1849" s="54" t="s">
        <v>1414</v>
      </c>
      <c r="K1849" s="49" t="s">
        <v>196</v>
      </c>
      <c r="L1849" s="49" t="s">
        <v>214</v>
      </c>
      <c r="M1849" s="49" t="s">
        <v>214</v>
      </c>
      <c r="N1849" s="49" t="s">
        <v>463</v>
      </c>
      <c r="O1849" s="49" t="s">
        <v>1171</v>
      </c>
      <c r="P1849" s="54" t="s">
        <v>200</v>
      </c>
      <c r="Q1849" s="49" t="s">
        <v>228</v>
      </c>
      <c r="R1849" s="54" t="s">
        <v>200</v>
      </c>
    </row>
    <row r="1850" spans="1:18">
      <c r="A1850" s="49">
        <v>156</v>
      </c>
      <c r="B1850" s="49" t="s">
        <v>1114</v>
      </c>
      <c r="C1850" s="49" t="s">
        <v>1132</v>
      </c>
      <c r="D1850" s="54" t="s">
        <v>1133</v>
      </c>
      <c r="E1850" s="51" t="s">
        <v>231</v>
      </c>
      <c r="F1850" s="55" t="s">
        <v>1134</v>
      </c>
      <c r="G1850" s="52" t="s">
        <v>1406</v>
      </c>
      <c r="H1850" s="52" t="s">
        <v>856</v>
      </c>
      <c r="I1850" s="54" t="s">
        <v>544</v>
      </c>
      <c r="J1850" s="54" t="s">
        <v>633</v>
      </c>
      <c r="K1850" s="49" t="s">
        <v>300</v>
      </c>
      <c r="L1850" s="49" t="s">
        <v>197</v>
      </c>
      <c r="M1850" s="49" t="s">
        <v>197</v>
      </c>
      <c r="N1850" s="49" t="s">
        <v>1119</v>
      </c>
      <c r="O1850" s="49" t="s">
        <v>1136</v>
      </c>
      <c r="P1850" s="54" t="s">
        <v>200</v>
      </c>
      <c r="Q1850" s="49" t="s">
        <v>201</v>
      </c>
      <c r="R1850" s="49" t="s">
        <v>1415</v>
      </c>
    </row>
    <row r="1851" spans="1:18">
      <c r="A1851" s="49">
        <v>157</v>
      </c>
      <c r="B1851" s="49" t="s">
        <v>1114</v>
      </c>
      <c r="C1851" s="49" t="s">
        <v>1317</v>
      </c>
      <c r="D1851" s="54" t="s">
        <v>1259</v>
      </c>
      <c r="E1851" s="51" t="s">
        <v>1318</v>
      </c>
      <c r="F1851" s="52" t="s">
        <v>1319</v>
      </c>
      <c r="G1851" s="52" t="s">
        <v>1333</v>
      </c>
      <c r="H1851" s="52" t="s">
        <v>856</v>
      </c>
      <c r="I1851" s="54" t="s">
        <v>289</v>
      </c>
      <c r="J1851" s="54" t="s">
        <v>1416</v>
      </c>
      <c r="K1851" s="54" t="s">
        <v>236</v>
      </c>
      <c r="L1851" s="49" t="s">
        <v>197</v>
      </c>
      <c r="M1851" s="49" t="s">
        <v>214</v>
      </c>
      <c r="N1851" s="49" t="s">
        <v>1091</v>
      </c>
      <c r="O1851" s="54" t="s">
        <v>710</v>
      </c>
      <c r="P1851" s="54" t="s">
        <v>200</v>
      </c>
      <c r="Q1851" s="49" t="s">
        <v>228</v>
      </c>
      <c r="R1851" s="54" t="s">
        <v>200</v>
      </c>
    </row>
    <row r="1852" spans="1:18">
      <c r="A1852" s="49">
        <v>158</v>
      </c>
      <c r="B1852" s="49" t="s">
        <v>1114</v>
      </c>
      <c r="C1852" s="49" t="s">
        <v>1193</v>
      </c>
      <c r="D1852" s="54" t="s">
        <v>1194</v>
      </c>
      <c r="E1852" s="51" t="s">
        <v>262</v>
      </c>
      <c r="F1852" s="55" t="s">
        <v>1195</v>
      </c>
      <c r="G1852" s="52" t="s">
        <v>1196</v>
      </c>
      <c r="H1852" s="52" t="s">
        <v>856</v>
      </c>
      <c r="I1852" s="54" t="s">
        <v>289</v>
      </c>
      <c r="J1852" s="54" t="s">
        <v>882</v>
      </c>
      <c r="K1852" s="49" t="s">
        <v>213</v>
      </c>
      <c r="L1852" s="49" t="s">
        <v>214</v>
      </c>
      <c r="M1852" s="49" t="s">
        <v>197</v>
      </c>
      <c r="N1852" s="49" t="s">
        <v>1091</v>
      </c>
      <c r="O1852" s="49" t="s">
        <v>1197</v>
      </c>
      <c r="P1852" s="54" t="s">
        <v>200</v>
      </c>
      <c r="Q1852" s="49" t="s">
        <v>201</v>
      </c>
      <c r="R1852" s="49" t="s">
        <v>217</v>
      </c>
    </row>
    <row r="1853" spans="1:18">
      <c r="A1853" s="49">
        <v>159</v>
      </c>
      <c r="B1853" s="49" t="s">
        <v>1114</v>
      </c>
      <c r="C1853" s="49" t="s">
        <v>1218</v>
      </c>
      <c r="D1853" s="54" t="s">
        <v>1189</v>
      </c>
      <c r="E1853" s="51" t="s">
        <v>231</v>
      </c>
      <c r="F1853" s="55" t="s">
        <v>1219</v>
      </c>
      <c r="G1853" s="52" t="s">
        <v>1220</v>
      </c>
      <c r="H1853" s="52" t="s">
        <v>858</v>
      </c>
      <c r="I1853" s="54" t="s">
        <v>339</v>
      </c>
      <c r="J1853" s="54" t="s">
        <v>259</v>
      </c>
      <c r="K1853" s="49" t="s">
        <v>260</v>
      </c>
      <c r="L1853" s="49" t="s">
        <v>197</v>
      </c>
      <c r="M1853" s="49" t="s">
        <v>197</v>
      </c>
      <c r="N1853" s="49" t="s">
        <v>456</v>
      </c>
      <c r="O1853" s="54" t="s">
        <v>710</v>
      </c>
      <c r="P1853" s="54" t="s">
        <v>200</v>
      </c>
      <c r="Q1853" s="49" t="s">
        <v>201</v>
      </c>
      <c r="R1853" s="49" t="s">
        <v>217</v>
      </c>
    </row>
    <row r="1854" spans="1:18">
      <c r="A1854" s="49">
        <v>160</v>
      </c>
      <c r="B1854" s="49" t="s">
        <v>1114</v>
      </c>
      <c r="C1854" s="49" t="s">
        <v>1149</v>
      </c>
      <c r="D1854" s="54" t="s">
        <v>1150</v>
      </c>
      <c r="E1854" s="51" t="s">
        <v>231</v>
      </c>
      <c r="F1854" s="55" t="s">
        <v>1151</v>
      </c>
      <c r="G1854" s="52" t="s">
        <v>1152</v>
      </c>
      <c r="H1854" s="52" t="s">
        <v>858</v>
      </c>
      <c r="I1854" s="54" t="s">
        <v>357</v>
      </c>
      <c r="J1854" s="54" t="s">
        <v>811</v>
      </c>
      <c r="K1854" s="54" t="s">
        <v>236</v>
      </c>
      <c r="L1854" s="49" t="s">
        <v>197</v>
      </c>
      <c r="M1854" s="49" t="s">
        <v>197</v>
      </c>
      <c r="N1854" s="49" t="s">
        <v>456</v>
      </c>
      <c r="O1854" s="54" t="s">
        <v>710</v>
      </c>
      <c r="P1854" s="54" t="s">
        <v>200</v>
      </c>
      <c r="Q1854" s="49" t="s">
        <v>201</v>
      </c>
      <c r="R1854" s="49" t="s">
        <v>217</v>
      </c>
    </row>
    <row r="1855" spans="1:18">
      <c r="A1855" s="49">
        <v>161</v>
      </c>
      <c r="B1855" s="49" t="s">
        <v>1114</v>
      </c>
      <c r="C1855" s="49" t="s">
        <v>1158</v>
      </c>
      <c r="D1855" s="54" t="s">
        <v>1138</v>
      </c>
      <c r="E1855" s="51" t="s">
        <v>280</v>
      </c>
      <c r="F1855" s="55" t="s">
        <v>1159</v>
      </c>
      <c r="G1855" s="52" t="s">
        <v>1251</v>
      </c>
      <c r="H1855" s="52" t="s">
        <v>858</v>
      </c>
      <c r="I1855" s="54" t="s">
        <v>223</v>
      </c>
      <c r="J1855" s="54" t="s">
        <v>978</v>
      </c>
      <c r="K1855" s="54" t="s">
        <v>367</v>
      </c>
      <c r="L1855" s="49" t="s">
        <v>197</v>
      </c>
      <c r="M1855" s="49" t="s">
        <v>197</v>
      </c>
      <c r="N1855" s="49" t="s">
        <v>246</v>
      </c>
      <c r="O1855" s="49" t="s">
        <v>1161</v>
      </c>
      <c r="P1855" s="54" t="s">
        <v>200</v>
      </c>
      <c r="Q1855" s="49" t="s">
        <v>201</v>
      </c>
      <c r="R1855" s="49" t="s">
        <v>217</v>
      </c>
    </row>
    <row r="1856" spans="1:18">
      <c r="A1856" s="49">
        <v>162</v>
      </c>
      <c r="B1856" s="49" t="s">
        <v>1114</v>
      </c>
      <c r="C1856" s="49" t="s">
        <v>1149</v>
      </c>
      <c r="D1856" s="54" t="s">
        <v>1150</v>
      </c>
      <c r="E1856" s="51" t="s">
        <v>231</v>
      </c>
      <c r="F1856" s="55" t="s">
        <v>1151</v>
      </c>
      <c r="G1856" s="52" t="s">
        <v>1152</v>
      </c>
      <c r="H1856" s="52" t="s">
        <v>858</v>
      </c>
      <c r="I1856" s="54" t="s">
        <v>223</v>
      </c>
      <c r="J1856" s="54" t="s">
        <v>301</v>
      </c>
      <c r="K1856" s="54" t="s">
        <v>194</v>
      </c>
      <c r="L1856" s="49" t="s">
        <v>197</v>
      </c>
      <c r="M1856" s="49" t="s">
        <v>197</v>
      </c>
      <c r="N1856" s="49" t="s">
        <v>456</v>
      </c>
      <c r="O1856" s="54" t="s">
        <v>710</v>
      </c>
      <c r="P1856" s="54" t="s">
        <v>200</v>
      </c>
      <c r="Q1856" s="49" t="s">
        <v>201</v>
      </c>
      <c r="R1856" s="49" t="s">
        <v>217</v>
      </c>
    </row>
    <row r="1857" spans="1:18">
      <c r="A1857" s="49">
        <v>163</v>
      </c>
      <c r="B1857" s="49" t="s">
        <v>1114</v>
      </c>
      <c r="C1857" s="49" t="s">
        <v>1126</v>
      </c>
      <c r="D1857" s="54" t="s">
        <v>1127</v>
      </c>
      <c r="E1857" s="51" t="s">
        <v>303</v>
      </c>
      <c r="F1857" s="52" t="s">
        <v>1128</v>
      </c>
      <c r="G1857" s="52" t="s">
        <v>1129</v>
      </c>
      <c r="H1857" s="52" t="s">
        <v>858</v>
      </c>
      <c r="I1857" s="54" t="s">
        <v>314</v>
      </c>
      <c r="J1857" s="54" t="s">
        <v>508</v>
      </c>
      <c r="K1857" s="49" t="s">
        <v>300</v>
      </c>
      <c r="L1857" s="49" t="s">
        <v>197</v>
      </c>
      <c r="M1857" s="49" t="s">
        <v>197</v>
      </c>
      <c r="N1857" s="49" t="s">
        <v>1130</v>
      </c>
      <c r="O1857" s="49" t="s">
        <v>1131</v>
      </c>
      <c r="P1857" s="54" t="s">
        <v>200</v>
      </c>
      <c r="Q1857" s="49" t="s">
        <v>201</v>
      </c>
      <c r="R1857" s="49" t="s">
        <v>217</v>
      </c>
    </row>
    <row r="1858" spans="1:18">
      <c r="A1858" s="49">
        <v>164</v>
      </c>
      <c r="B1858" s="49" t="s">
        <v>1114</v>
      </c>
      <c r="C1858" s="49" t="s">
        <v>1193</v>
      </c>
      <c r="D1858" s="54" t="s">
        <v>1194</v>
      </c>
      <c r="E1858" s="51" t="s">
        <v>262</v>
      </c>
      <c r="F1858" s="55" t="s">
        <v>1195</v>
      </c>
      <c r="G1858" s="52" t="s">
        <v>1213</v>
      </c>
      <c r="H1858" s="52" t="s">
        <v>858</v>
      </c>
      <c r="I1858" s="54" t="s">
        <v>380</v>
      </c>
      <c r="J1858" s="54" t="s">
        <v>392</v>
      </c>
      <c r="K1858" s="49" t="s">
        <v>315</v>
      </c>
      <c r="L1858" s="49" t="s">
        <v>197</v>
      </c>
      <c r="M1858" s="49" t="s">
        <v>197</v>
      </c>
      <c r="N1858" s="49" t="s">
        <v>1091</v>
      </c>
      <c r="O1858" s="49" t="s">
        <v>1197</v>
      </c>
      <c r="P1858" s="54" t="s">
        <v>200</v>
      </c>
      <c r="Q1858" s="49" t="s">
        <v>201</v>
      </c>
      <c r="R1858" s="49" t="s">
        <v>217</v>
      </c>
    </row>
    <row r="1859" spans="1:18">
      <c r="A1859" s="49">
        <v>165</v>
      </c>
      <c r="B1859" s="49" t="s">
        <v>1114</v>
      </c>
      <c r="C1859" s="49" t="s">
        <v>1132</v>
      </c>
      <c r="D1859" s="54" t="s">
        <v>1133</v>
      </c>
      <c r="E1859" s="51" t="s">
        <v>231</v>
      </c>
      <c r="F1859" s="55" t="s">
        <v>1134</v>
      </c>
      <c r="G1859" s="52" t="s">
        <v>1135</v>
      </c>
      <c r="H1859" s="52" t="s">
        <v>858</v>
      </c>
      <c r="I1859" s="54" t="s">
        <v>380</v>
      </c>
      <c r="J1859" s="54" t="s">
        <v>1417</v>
      </c>
      <c r="K1859" s="49" t="s">
        <v>258</v>
      </c>
      <c r="L1859" s="49" t="s">
        <v>197</v>
      </c>
      <c r="M1859" s="49" t="s">
        <v>197</v>
      </c>
      <c r="N1859" s="49" t="s">
        <v>1119</v>
      </c>
      <c r="O1859" s="49" t="s">
        <v>1136</v>
      </c>
      <c r="P1859" s="54" t="s">
        <v>200</v>
      </c>
      <c r="Q1859" s="49" t="s">
        <v>201</v>
      </c>
      <c r="R1859" s="49" t="s">
        <v>217</v>
      </c>
    </row>
    <row r="1860" spans="1:18">
      <c r="A1860" s="49">
        <v>166</v>
      </c>
      <c r="B1860" s="49" t="s">
        <v>1114</v>
      </c>
      <c r="C1860" s="49" t="s">
        <v>1307</v>
      </c>
      <c r="D1860" s="54" t="s">
        <v>1199</v>
      </c>
      <c r="E1860" s="51" t="s">
        <v>1308</v>
      </c>
      <c r="F1860" s="55" t="s">
        <v>1309</v>
      </c>
      <c r="G1860" s="52" t="s">
        <v>1397</v>
      </c>
      <c r="H1860" s="52" t="s">
        <v>858</v>
      </c>
      <c r="I1860" s="54" t="s">
        <v>252</v>
      </c>
      <c r="J1860" s="54" t="s">
        <v>524</v>
      </c>
      <c r="K1860" s="54" t="s">
        <v>213</v>
      </c>
      <c r="L1860" s="49" t="s">
        <v>197</v>
      </c>
      <c r="M1860" s="49" t="s">
        <v>197</v>
      </c>
      <c r="N1860" s="49" t="s">
        <v>1210</v>
      </c>
      <c r="O1860" s="49" t="s">
        <v>1311</v>
      </c>
      <c r="P1860" s="54" t="s">
        <v>200</v>
      </c>
      <c r="Q1860" s="49" t="s">
        <v>228</v>
      </c>
      <c r="R1860" s="54" t="s">
        <v>200</v>
      </c>
    </row>
    <row r="1861" spans="1:18">
      <c r="A1861" s="49">
        <v>167</v>
      </c>
      <c r="B1861" s="49" t="s">
        <v>1114</v>
      </c>
      <c r="C1861" s="49" t="s">
        <v>1183</v>
      </c>
      <c r="D1861" s="54" t="s">
        <v>1184</v>
      </c>
      <c r="E1861" s="51" t="s">
        <v>208</v>
      </c>
      <c r="F1861" s="55" t="s">
        <v>1185</v>
      </c>
      <c r="G1861" s="52" t="s">
        <v>1204</v>
      </c>
      <c r="H1861" s="52" t="s">
        <v>858</v>
      </c>
      <c r="I1861" s="54" t="s">
        <v>255</v>
      </c>
      <c r="J1861" s="54" t="s">
        <v>879</v>
      </c>
      <c r="K1861" s="54" t="s">
        <v>194</v>
      </c>
      <c r="L1861" s="49" t="s">
        <v>197</v>
      </c>
      <c r="M1861" s="49" t="s">
        <v>197</v>
      </c>
      <c r="N1861" s="49" t="s">
        <v>363</v>
      </c>
      <c r="O1861" s="49" t="s">
        <v>1187</v>
      </c>
      <c r="P1861" s="54" t="s">
        <v>200</v>
      </c>
      <c r="Q1861" s="49" t="s">
        <v>201</v>
      </c>
      <c r="R1861" s="49" t="s">
        <v>217</v>
      </c>
    </row>
    <row r="1862" spans="1:18">
      <c r="A1862" s="49"/>
      <c r="B1862" s="54"/>
      <c r="C1862" s="49"/>
      <c r="D1862" s="54"/>
      <c r="E1862" s="51"/>
      <c r="F1862" s="52"/>
      <c r="G1862" s="52"/>
      <c r="H1862" s="52"/>
      <c r="I1862" s="54"/>
      <c r="J1862" s="54"/>
      <c r="K1862" s="54"/>
      <c r="L1862" s="49"/>
      <c r="M1862" s="49"/>
      <c r="N1862" s="49"/>
      <c r="O1862" s="54"/>
      <c r="P1862" s="54"/>
      <c r="Q1862" s="54"/>
      <c r="R1862" s="54"/>
    </row>
    <row r="1863" spans="1:18">
      <c r="A1863" s="49"/>
      <c r="B1863" s="54"/>
      <c r="C1863" s="49"/>
      <c r="D1863" s="54"/>
      <c r="E1863" s="51"/>
      <c r="F1863" s="52"/>
      <c r="G1863" s="52"/>
      <c r="H1863" s="52"/>
      <c r="I1863" s="54"/>
      <c r="J1863" s="54"/>
      <c r="K1863" s="49"/>
      <c r="L1863" s="49"/>
      <c r="M1863" s="49"/>
      <c r="N1863" s="49"/>
      <c r="O1863" s="54"/>
      <c r="P1863" s="54"/>
      <c r="Q1863" s="54"/>
      <c r="R1863" s="54"/>
    </row>
    <row r="1864" spans="1:18">
      <c r="A1864" s="49" t="s">
        <v>420</v>
      </c>
      <c r="B1864" s="54"/>
      <c r="C1864" s="49"/>
      <c r="D1864" s="54"/>
      <c r="E1864" s="51"/>
      <c r="F1864" s="52"/>
      <c r="G1864" s="52"/>
      <c r="H1864" s="52"/>
      <c r="I1864" s="54"/>
      <c r="J1864" s="54"/>
      <c r="K1864" s="49"/>
      <c r="L1864" s="49"/>
      <c r="M1864" s="49"/>
      <c r="N1864" s="49"/>
      <c r="O1864" s="54"/>
      <c r="P1864" s="54"/>
      <c r="Q1864" s="54"/>
      <c r="R1864" s="54"/>
    </row>
    <row r="1865" spans="1:18">
      <c r="A1865" s="49" t="s">
        <v>421</v>
      </c>
      <c r="B1865" s="54"/>
      <c r="C1865" s="49"/>
      <c r="D1865" s="54"/>
      <c r="E1865" s="51"/>
      <c r="F1865" s="52"/>
      <c r="G1865" s="52"/>
      <c r="H1865" s="52"/>
      <c r="I1865" s="54"/>
      <c r="J1865" s="54"/>
      <c r="K1865" s="54"/>
      <c r="L1865" s="49"/>
      <c r="M1865" s="49"/>
      <c r="N1865" s="49"/>
      <c r="O1865" s="54"/>
      <c r="P1865" s="54"/>
      <c r="Q1865" s="54"/>
      <c r="R1865" s="54"/>
    </row>
    <row r="1866" spans="1:18">
      <c r="A1866" s="49" t="s">
        <v>422</v>
      </c>
      <c r="B1866" s="54"/>
      <c r="C1866" s="49"/>
      <c r="D1866" s="54"/>
      <c r="E1866" s="51"/>
      <c r="F1866" s="52"/>
      <c r="G1866" s="52"/>
      <c r="H1866" s="52"/>
      <c r="I1866" s="54"/>
      <c r="J1866" s="54"/>
      <c r="K1866" s="54"/>
      <c r="L1866" s="49"/>
      <c r="M1866" s="49"/>
      <c r="N1866" s="49"/>
      <c r="O1866" s="54"/>
      <c r="P1866" s="54"/>
      <c r="Q1866" s="54"/>
      <c r="R1866" s="54"/>
    </row>
    <row r="1867" spans="1:18">
      <c r="A1867" s="49" t="s">
        <v>423</v>
      </c>
      <c r="B1867" s="54"/>
      <c r="C1867" s="49"/>
      <c r="D1867" s="54"/>
      <c r="E1867" s="51"/>
      <c r="F1867" s="52"/>
      <c r="G1867" s="52"/>
      <c r="H1867" s="52"/>
      <c r="I1867" s="54"/>
      <c r="J1867" s="54"/>
      <c r="K1867" s="49"/>
      <c r="L1867" s="49"/>
      <c r="M1867" s="49"/>
      <c r="N1867" s="49"/>
      <c r="O1867" s="54"/>
      <c r="P1867" s="54"/>
      <c r="Q1867" s="54"/>
      <c r="R1867" s="54"/>
    </row>
    <row r="1868" spans="1:18">
      <c r="A1868" s="49"/>
      <c r="B1868" s="54"/>
      <c r="C1868" s="49"/>
      <c r="D1868" s="54"/>
      <c r="E1868" s="51"/>
      <c r="F1868" s="52"/>
      <c r="G1868" s="52"/>
      <c r="H1868" s="52"/>
      <c r="I1868" s="54"/>
      <c r="J1868" s="54"/>
      <c r="K1868" s="49"/>
      <c r="L1868" s="49"/>
      <c r="M1868" s="49"/>
      <c r="N1868" s="49"/>
      <c r="O1868" s="54"/>
      <c r="P1868" s="54"/>
      <c r="Q1868" s="54"/>
      <c r="R1868" s="54"/>
    </row>
    <row r="1869" spans="1:18">
      <c r="A1869" s="49" t="s">
        <v>424</v>
      </c>
      <c r="B1869" s="54"/>
      <c r="C1869" s="49"/>
      <c r="D1869" s="54"/>
      <c r="E1869" s="51"/>
      <c r="F1869" s="52"/>
      <c r="G1869" s="52"/>
      <c r="H1869" s="52"/>
      <c r="I1869" s="54"/>
      <c r="J1869" s="54"/>
      <c r="K1869" s="54"/>
      <c r="L1869" s="49"/>
      <c r="M1869" s="49"/>
      <c r="N1869" s="49"/>
      <c r="O1869" s="54"/>
      <c r="P1869" s="54"/>
      <c r="Q1869" s="54"/>
      <c r="R1869" s="54"/>
    </row>
    <row r="1870" spans="1:18">
      <c r="A1870" s="49"/>
      <c r="B1870" s="54"/>
      <c r="C1870" s="49"/>
      <c r="D1870" s="54"/>
      <c r="E1870" s="51"/>
      <c r="F1870" s="52"/>
      <c r="G1870" s="52"/>
      <c r="H1870" s="52"/>
      <c r="I1870" s="54"/>
      <c r="J1870" s="54"/>
      <c r="K1870" s="54"/>
      <c r="L1870" s="49"/>
      <c r="M1870" s="49"/>
      <c r="N1870" s="49"/>
      <c r="O1870" s="54"/>
      <c r="P1870" s="54"/>
      <c r="Q1870" s="54"/>
      <c r="R1870" s="54"/>
    </row>
    <row r="1871" spans="1:18">
      <c r="A1871" s="49" t="s">
        <v>425</v>
      </c>
      <c r="B1871" s="54"/>
      <c r="C1871" s="49"/>
      <c r="D1871" s="54"/>
      <c r="E1871" s="51"/>
      <c r="F1871" s="52"/>
      <c r="G1871" s="52"/>
      <c r="H1871" s="52"/>
      <c r="I1871" s="54"/>
      <c r="J1871" s="54"/>
      <c r="K1871" s="49"/>
      <c r="L1871" s="49"/>
      <c r="M1871" s="49"/>
      <c r="N1871" s="49"/>
      <c r="O1871" s="54"/>
      <c r="P1871" s="54"/>
      <c r="Q1871" s="54"/>
      <c r="R1871" s="54"/>
    </row>
    <row r="1872" spans="1:18">
      <c r="A1872" s="49" t="s">
        <v>426</v>
      </c>
      <c r="B1872" s="54"/>
      <c r="C1872" s="49"/>
      <c r="D1872" s="54"/>
      <c r="E1872" s="56" t="s">
        <v>427</v>
      </c>
      <c r="F1872" s="52"/>
      <c r="G1872" s="52"/>
      <c r="H1872" s="52"/>
      <c r="I1872" s="54"/>
      <c r="J1872" s="49" t="s">
        <v>428</v>
      </c>
      <c r="K1872" s="49"/>
      <c r="L1872" s="49"/>
      <c r="M1872" s="49"/>
      <c r="N1872" s="49"/>
      <c r="O1872" s="54"/>
      <c r="P1872" s="54"/>
      <c r="Q1872" s="54"/>
      <c r="R1872" s="54"/>
    </row>
    <row r="1873" spans="1:18">
      <c r="A1873" s="49" t="s">
        <v>429</v>
      </c>
      <c r="B1873" s="54"/>
      <c r="C1873" s="49"/>
      <c r="D1873" s="54"/>
      <c r="E1873" s="56" t="s">
        <v>430</v>
      </c>
      <c r="F1873" s="52"/>
      <c r="G1873" s="52"/>
      <c r="H1873" s="52"/>
      <c r="I1873" s="54"/>
      <c r="J1873" s="49" t="s">
        <v>1113</v>
      </c>
      <c r="K1873" s="54"/>
      <c r="L1873" s="49"/>
      <c r="M1873" s="49"/>
      <c r="N1873" s="49"/>
      <c r="O1873" s="54"/>
      <c r="P1873" s="54"/>
      <c r="Q1873" s="54"/>
      <c r="R1873" s="54"/>
    </row>
    <row r="1874" spans="1:18">
      <c r="A1874" s="49" t="s">
        <v>432</v>
      </c>
      <c r="B1874" s="54"/>
      <c r="C1874" s="49"/>
      <c r="D1874" s="54"/>
      <c r="E1874" s="56" t="s">
        <v>433</v>
      </c>
      <c r="F1874" s="52"/>
      <c r="G1874" s="52"/>
      <c r="H1874" s="52"/>
      <c r="I1874" s="54"/>
      <c r="J1874" s="49" t="s">
        <v>434</v>
      </c>
      <c r="K1874" s="54"/>
      <c r="L1874" s="49"/>
      <c r="M1874" s="49"/>
      <c r="N1874" s="49"/>
      <c r="O1874" s="54"/>
      <c r="P1874" s="54"/>
      <c r="Q1874" s="54"/>
      <c r="R1874" s="54"/>
    </row>
    <row r="1875" spans="1:18">
      <c r="A1875" s="49"/>
      <c r="B1875" s="54"/>
      <c r="C1875" s="49"/>
      <c r="D1875" s="54"/>
      <c r="E1875" s="51"/>
      <c r="F1875" s="52"/>
      <c r="G1875" s="52"/>
      <c r="H1875" s="52"/>
      <c r="I1875" s="54"/>
      <c r="J1875" s="54"/>
      <c r="K1875" s="49"/>
      <c r="L1875" s="49"/>
      <c r="M1875" s="49"/>
      <c r="N1875" s="49"/>
      <c r="O1875" s="54"/>
      <c r="P1875" s="54"/>
      <c r="Q1875" s="54"/>
      <c r="R1875" s="54"/>
    </row>
    <row r="1876" spans="1:18">
      <c r="A1876" s="49" t="s">
        <v>171</v>
      </c>
      <c r="B1876" s="49" t="s">
        <v>172</v>
      </c>
      <c r="C1876" s="49" t="s">
        <v>173</v>
      </c>
      <c r="D1876" s="49" t="s">
        <v>174</v>
      </c>
      <c r="E1876" s="56" t="s">
        <v>175</v>
      </c>
      <c r="F1876" s="55" t="s">
        <v>176</v>
      </c>
      <c r="G1876" s="55" t="s">
        <v>177</v>
      </c>
      <c r="H1876" s="55" t="s">
        <v>178</v>
      </c>
      <c r="I1876" s="49" t="s">
        <v>179</v>
      </c>
      <c r="J1876" s="49" t="s">
        <v>180</v>
      </c>
      <c r="K1876" s="49" t="s">
        <v>106</v>
      </c>
      <c r="L1876" s="49" t="s">
        <v>181</v>
      </c>
      <c r="M1876" s="49" t="s">
        <v>182</v>
      </c>
      <c r="N1876" s="49" t="s">
        <v>119</v>
      </c>
      <c r="O1876" s="49" t="s">
        <v>183</v>
      </c>
      <c r="P1876" s="49" t="s">
        <v>184</v>
      </c>
      <c r="Q1876" s="49" t="s">
        <v>185</v>
      </c>
      <c r="R1876" s="49" t="s">
        <v>186</v>
      </c>
    </row>
    <row r="1877" spans="1:18">
      <c r="A1877" s="49">
        <v>1</v>
      </c>
      <c r="B1877" s="49" t="s">
        <v>1114</v>
      </c>
      <c r="C1877" s="49" t="s">
        <v>1302</v>
      </c>
      <c r="D1877" s="54" t="s">
        <v>1189</v>
      </c>
      <c r="E1877" s="51" t="s">
        <v>359</v>
      </c>
      <c r="F1877" s="55" t="s">
        <v>1303</v>
      </c>
      <c r="G1877" s="52" t="s">
        <v>1304</v>
      </c>
      <c r="H1877" s="52" t="s">
        <v>193</v>
      </c>
      <c r="I1877" s="54" t="s">
        <v>257</v>
      </c>
      <c r="J1877" s="54" t="s">
        <v>927</v>
      </c>
      <c r="K1877" s="54" t="s">
        <v>260</v>
      </c>
      <c r="L1877" s="49" t="s">
        <v>197</v>
      </c>
      <c r="M1877" s="49" t="s">
        <v>197</v>
      </c>
      <c r="N1877" s="49" t="s">
        <v>1091</v>
      </c>
      <c r="O1877" s="49" t="s">
        <v>1306</v>
      </c>
      <c r="P1877" s="54" t="s">
        <v>200</v>
      </c>
      <c r="Q1877" s="49" t="s">
        <v>228</v>
      </c>
      <c r="R1877" s="54" t="s">
        <v>200</v>
      </c>
    </row>
    <row r="1878" spans="1:18">
      <c r="A1878" s="49">
        <v>2</v>
      </c>
      <c r="B1878" s="49" t="s">
        <v>1114</v>
      </c>
      <c r="C1878" s="49" t="s">
        <v>1193</v>
      </c>
      <c r="D1878" s="54" t="s">
        <v>1194</v>
      </c>
      <c r="E1878" s="51" t="s">
        <v>262</v>
      </c>
      <c r="F1878" s="55" t="s">
        <v>1195</v>
      </c>
      <c r="G1878" s="52" t="s">
        <v>1196</v>
      </c>
      <c r="H1878" s="52" t="s">
        <v>193</v>
      </c>
      <c r="I1878" s="54" t="s">
        <v>245</v>
      </c>
      <c r="J1878" s="54" t="s">
        <v>301</v>
      </c>
      <c r="K1878" s="49" t="s">
        <v>295</v>
      </c>
      <c r="L1878" s="49" t="s">
        <v>197</v>
      </c>
      <c r="M1878" s="49" t="s">
        <v>197</v>
      </c>
      <c r="N1878" s="49" t="s">
        <v>1091</v>
      </c>
      <c r="O1878" s="49" t="s">
        <v>1197</v>
      </c>
      <c r="P1878" s="54" t="s">
        <v>200</v>
      </c>
      <c r="Q1878" s="49" t="s">
        <v>201</v>
      </c>
      <c r="R1878" s="49" t="s">
        <v>855</v>
      </c>
    </row>
    <row r="1879" spans="1:18">
      <c r="A1879" s="49">
        <v>3</v>
      </c>
      <c r="B1879" s="49" t="s">
        <v>1114</v>
      </c>
      <c r="C1879" s="49" t="s">
        <v>1115</v>
      </c>
      <c r="D1879" s="54" t="s">
        <v>1116</v>
      </c>
      <c r="E1879" s="51" t="s">
        <v>241</v>
      </c>
      <c r="F1879" s="55" t="s">
        <v>1117</v>
      </c>
      <c r="G1879" s="52" t="s">
        <v>1118</v>
      </c>
      <c r="H1879" s="52" t="s">
        <v>193</v>
      </c>
      <c r="I1879" s="54" t="s">
        <v>194</v>
      </c>
      <c r="J1879" s="54" t="s">
        <v>244</v>
      </c>
      <c r="K1879" s="49" t="s">
        <v>307</v>
      </c>
      <c r="L1879" s="49" t="s">
        <v>214</v>
      </c>
      <c r="M1879" s="49" t="s">
        <v>197</v>
      </c>
      <c r="N1879" s="49" t="s">
        <v>1119</v>
      </c>
      <c r="O1879" s="49" t="s">
        <v>1120</v>
      </c>
      <c r="P1879" s="54" t="s">
        <v>200</v>
      </c>
      <c r="Q1879" s="49" t="s">
        <v>201</v>
      </c>
      <c r="R1879" s="49" t="s">
        <v>217</v>
      </c>
    </row>
    <row r="1880" spans="1:18">
      <c r="A1880" s="49">
        <v>4</v>
      </c>
      <c r="B1880" s="49" t="s">
        <v>1114</v>
      </c>
      <c r="C1880" s="49" t="s">
        <v>1307</v>
      </c>
      <c r="D1880" s="54" t="s">
        <v>1199</v>
      </c>
      <c r="E1880" s="51" t="s">
        <v>1308</v>
      </c>
      <c r="F1880" s="55" t="s">
        <v>1309</v>
      </c>
      <c r="G1880" s="52" t="s">
        <v>1397</v>
      </c>
      <c r="H1880" s="52" t="s">
        <v>203</v>
      </c>
      <c r="I1880" s="54" t="s">
        <v>223</v>
      </c>
      <c r="J1880" s="54" t="s">
        <v>1418</v>
      </c>
      <c r="K1880" s="49" t="s">
        <v>367</v>
      </c>
      <c r="L1880" s="49" t="s">
        <v>197</v>
      </c>
      <c r="M1880" s="49" t="s">
        <v>197</v>
      </c>
      <c r="N1880" s="49" t="s">
        <v>1210</v>
      </c>
      <c r="O1880" s="49" t="s">
        <v>1311</v>
      </c>
      <c r="P1880" s="54" t="s">
        <v>1419</v>
      </c>
      <c r="Q1880" s="49" t="s">
        <v>201</v>
      </c>
      <c r="R1880" s="49" t="s">
        <v>217</v>
      </c>
    </row>
    <row r="1881" spans="1:18">
      <c r="A1881" s="49">
        <v>5</v>
      </c>
      <c r="B1881" s="49" t="s">
        <v>1114</v>
      </c>
      <c r="C1881" s="49" t="s">
        <v>1193</v>
      </c>
      <c r="D1881" s="54" t="s">
        <v>1194</v>
      </c>
      <c r="E1881" s="51" t="s">
        <v>262</v>
      </c>
      <c r="F1881" s="55" t="s">
        <v>1195</v>
      </c>
      <c r="G1881" s="52" t="s">
        <v>1273</v>
      </c>
      <c r="H1881" s="52" t="s">
        <v>203</v>
      </c>
      <c r="I1881" s="54" t="s">
        <v>223</v>
      </c>
      <c r="J1881" s="54" t="s">
        <v>1420</v>
      </c>
      <c r="K1881" s="49" t="s">
        <v>213</v>
      </c>
      <c r="L1881" s="49" t="s">
        <v>197</v>
      </c>
      <c r="M1881" s="49" t="s">
        <v>197</v>
      </c>
      <c r="N1881" s="49" t="s">
        <v>1091</v>
      </c>
      <c r="O1881" s="49" t="s">
        <v>1197</v>
      </c>
      <c r="P1881" s="54" t="s">
        <v>200</v>
      </c>
      <c r="Q1881" s="49" t="s">
        <v>201</v>
      </c>
      <c r="R1881" s="49" t="s">
        <v>217</v>
      </c>
    </row>
    <row r="1882" spans="1:18">
      <c r="A1882" s="49">
        <v>6</v>
      </c>
      <c r="B1882" s="49" t="s">
        <v>1114</v>
      </c>
      <c r="C1882" s="49" t="s">
        <v>1307</v>
      </c>
      <c r="D1882" s="54" t="s">
        <v>1199</v>
      </c>
      <c r="E1882" s="51" t="s">
        <v>1308</v>
      </c>
      <c r="F1882" s="55" t="s">
        <v>1309</v>
      </c>
      <c r="G1882" s="52" t="s">
        <v>1397</v>
      </c>
      <c r="H1882" s="52" t="s">
        <v>203</v>
      </c>
      <c r="I1882" s="54" t="s">
        <v>223</v>
      </c>
      <c r="J1882" s="54" t="s">
        <v>1418</v>
      </c>
      <c r="K1882" s="54" t="s">
        <v>367</v>
      </c>
      <c r="L1882" s="49" t="s">
        <v>197</v>
      </c>
      <c r="M1882" s="49" t="s">
        <v>197</v>
      </c>
      <c r="N1882" s="49" t="s">
        <v>1210</v>
      </c>
      <c r="O1882" s="49" t="s">
        <v>1311</v>
      </c>
      <c r="P1882" s="54" t="s">
        <v>200</v>
      </c>
      <c r="Q1882" s="49" t="s">
        <v>201</v>
      </c>
      <c r="R1882" s="49" t="s">
        <v>217</v>
      </c>
    </row>
    <row r="1883" spans="1:18">
      <c r="A1883" s="49">
        <v>7</v>
      </c>
      <c r="B1883" s="49" t="s">
        <v>1114</v>
      </c>
      <c r="C1883" s="49" t="s">
        <v>1158</v>
      </c>
      <c r="D1883" s="54" t="s">
        <v>1138</v>
      </c>
      <c r="E1883" s="51" t="s">
        <v>280</v>
      </c>
      <c r="F1883" s="55" t="s">
        <v>1159</v>
      </c>
      <c r="G1883" s="52" t="s">
        <v>1160</v>
      </c>
      <c r="H1883" s="52" t="s">
        <v>203</v>
      </c>
      <c r="I1883" s="54" t="s">
        <v>314</v>
      </c>
      <c r="J1883" s="54" t="s">
        <v>1421</v>
      </c>
      <c r="K1883" s="54" t="s">
        <v>196</v>
      </c>
      <c r="L1883" s="49" t="s">
        <v>197</v>
      </c>
      <c r="M1883" s="49" t="s">
        <v>197</v>
      </c>
      <c r="N1883" s="49" t="s">
        <v>246</v>
      </c>
      <c r="O1883" s="49" t="s">
        <v>1161</v>
      </c>
      <c r="P1883" s="54" t="s">
        <v>200</v>
      </c>
      <c r="Q1883" s="49" t="s">
        <v>201</v>
      </c>
      <c r="R1883" s="49" t="s">
        <v>217</v>
      </c>
    </row>
    <row r="1884" spans="1:18">
      <c r="A1884" s="49">
        <v>8</v>
      </c>
      <c r="B1884" s="49" t="s">
        <v>1114</v>
      </c>
      <c r="C1884" s="49" t="s">
        <v>1126</v>
      </c>
      <c r="D1884" s="54" t="s">
        <v>1127</v>
      </c>
      <c r="E1884" s="51" t="s">
        <v>303</v>
      </c>
      <c r="F1884" s="52" t="s">
        <v>1128</v>
      </c>
      <c r="G1884" s="52" t="s">
        <v>1129</v>
      </c>
      <c r="H1884" s="52" t="s">
        <v>203</v>
      </c>
      <c r="I1884" s="54" t="s">
        <v>249</v>
      </c>
      <c r="J1884" s="54" t="s">
        <v>526</v>
      </c>
      <c r="K1884" s="49" t="s">
        <v>295</v>
      </c>
      <c r="L1884" s="49" t="s">
        <v>197</v>
      </c>
      <c r="M1884" s="49" t="s">
        <v>197</v>
      </c>
      <c r="N1884" s="49" t="s">
        <v>1130</v>
      </c>
      <c r="O1884" s="49" t="s">
        <v>1131</v>
      </c>
      <c r="P1884" s="54" t="s">
        <v>200</v>
      </c>
      <c r="Q1884" s="49" t="s">
        <v>201</v>
      </c>
      <c r="R1884" s="49" t="s">
        <v>217</v>
      </c>
    </row>
    <row r="1885" spans="1:18">
      <c r="A1885" s="49">
        <v>9</v>
      </c>
      <c r="B1885" s="49" t="s">
        <v>1114</v>
      </c>
      <c r="C1885" s="54" t="s">
        <v>1132</v>
      </c>
      <c r="D1885" s="54" t="s">
        <v>1133</v>
      </c>
      <c r="E1885" s="51" t="s">
        <v>231</v>
      </c>
      <c r="F1885" s="55" t="s">
        <v>1134</v>
      </c>
      <c r="G1885" s="52" t="s">
        <v>1135</v>
      </c>
      <c r="H1885" s="52" t="s">
        <v>203</v>
      </c>
      <c r="I1885" s="54" t="s">
        <v>204</v>
      </c>
      <c r="J1885" s="54" t="s">
        <v>301</v>
      </c>
      <c r="K1885" s="49" t="s">
        <v>255</v>
      </c>
      <c r="L1885" s="49" t="s">
        <v>197</v>
      </c>
      <c r="M1885" s="49" t="s">
        <v>197</v>
      </c>
      <c r="N1885" s="49" t="s">
        <v>1119</v>
      </c>
      <c r="O1885" s="49" t="s">
        <v>1136</v>
      </c>
      <c r="P1885" s="54" t="s">
        <v>200</v>
      </c>
      <c r="Q1885" s="49" t="s">
        <v>201</v>
      </c>
      <c r="R1885" s="49" t="s">
        <v>217</v>
      </c>
    </row>
    <row r="1886" spans="1:18">
      <c r="A1886" s="49">
        <v>10</v>
      </c>
      <c r="B1886" s="49" t="s">
        <v>1114</v>
      </c>
      <c r="C1886" s="49" t="s">
        <v>1193</v>
      </c>
      <c r="D1886" s="54" t="s">
        <v>1194</v>
      </c>
      <c r="E1886" s="51" t="s">
        <v>262</v>
      </c>
      <c r="F1886" s="55" t="s">
        <v>1195</v>
      </c>
      <c r="G1886" s="52" t="s">
        <v>1213</v>
      </c>
      <c r="H1886" s="52" t="s">
        <v>203</v>
      </c>
      <c r="I1886" s="54" t="s">
        <v>204</v>
      </c>
      <c r="J1886" s="54" t="s">
        <v>785</v>
      </c>
      <c r="K1886" s="54" t="s">
        <v>300</v>
      </c>
      <c r="L1886" s="49" t="s">
        <v>197</v>
      </c>
      <c r="M1886" s="49" t="s">
        <v>197</v>
      </c>
      <c r="N1886" s="49" t="s">
        <v>1091</v>
      </c>
      <c r="O1886" s="49" t="s">
        <v>1197</v>
      </c>
      <c r="P1886" s="54" t="s">
        <v>200</v>
      </c>
      <c r="Q1886" s="49" t="s">
        <v>201</v>
      </c>
      <c r="R1886" s="49" t="s">
        <v>365</v>
      </c>
    </row>
    <row r="1887" spans="1:18">
      <c r="A1887" s="49">
        <v>11</v>
      </c>
      <c r="B1887" s="49" t="s">
        <v>1114</v>
      </c>
      <c r="C1887" s="49" t="s">
        <v>1177</v>
      </c>
      <c r="D1887" s="54" t="s">
        <v>1178</v>
      </c>
      <c r="E1887" s="51" t="s">
        <v>208</v>
      </c>
      <c r="F1887" s="55" t="s">
        <v>1179</v>
      </c>
      <c r="G1887" s="52" t="s">
        <v>1422</v>
      </c>
      <c r="H1887" s="52" t="s">
        <v>203</v>
      </c>
      <c r="I1887" s="54" t="s">
        <v>245</v>
      </c>
      <c r="J1887" s="54" t="s">
        <v>351</v>
      </c>
      <c r="K1887" s="54" t="s">
        <v>367</v>
      </c>
      <c r="L1887" s="49" t="s">
        <v>197</v>
      </c>
      <c r="M1887" s="49" t="s">
        <v>197</v>
      </c>
      <c r="N1887" s="49" t="s">
        <v>246</v>
      </c>
      <c r="O1887" s="49" t="s">
        <v>1181</v>
      </c>
      <c r="P1887" s="54" t="s">
        <v>200</v>
      </c>
      <c r="Q1887" s="49" t="s">
        <v>201</v>
      </c>
      <c r="R1887" s="49" t="s">
        <v>217</v>
      </c>
    </row>
    <row r="1888" spans="1:18">
      <c r="A1888" s="49">
        <v>12</v>
      </c>
      <c r="B1888" s="49" t="s">
        <v>1114</v>
      </c>
      <c r="C1888" s="49" t="s">
        <v>1158</v>
      </c>
      <c r="D1888" s="54" t="s">
        <v>1138</v>
      </c>
      <c r="E1888" s="51" t="s">
        <v>280</v>
      </c>
      <c r="F1888" s="55" t="s">
        <v>1159</v>
      </c>
      <c r="G1888" s="52" t="s">
        <v>1423</v>
      </c>
      <c r="H1888" s="52" t="s">
        <v>203</v>
      </c>
      <c r="I1888" s="54" t="s">
        <v>194</v>
      </c>
      <c r="J1888" s="54" t="s">
        <v>1424</v>
      </c>
      <c r="K1888" s="49" t="s">
        <v>380</v>
      </c>
      <c r="L1888" s="49" t="s">
        <v>214</v>
      </c>
      <c r="M1888" s="49" t="s">
        <v>197</v>
      </c>
      <c r="N1888" s="49" t="s">
        <v>246</v>
      </c>
      <c r="O1888" s="49" t="s">
        <v>1161</v>
      </c>
      <c r="P1888" s="54" t="s">
        <v>200</v>
      </c>
      <c r="Q1888" s="49" t="s">
        <v>201</v>
      </c>
      <c r="R1888" s="49" t="s">
        <v>217</v>
      </c>
    </row>
    <row r="1889" spans="1:18">
      <c r="A1889" s="49">
        <v>13</v>
      </c>
      <c r="B1889" s="49" t="s">
        <v>1114</v>
      </c>
      <c r="C1889" s="49" t="s">
        <v>1218</v>
      </c>
      <c r="D1889" s="54" t="s">
        <v>1189</v>
      </c>
      <c r="E1889" s="51" t="s">
        <v>231</v>
      </c>
      <c r="F1889" s="55" t="s">
        <v>1219</v>
      </c>
      <c r="G1889" s="52" t="s">
        <v>1241</v>
      </c>
      <c r="H1889" s="52" t="s">
        <v>203</v>
      </c>
      <c r="I1889" s="54" t="s">
        <v>194</v>
      </c>
      <c r="J1889" s="54" t="s">
        <v>676</v>
      </c>
      <c r="K1889" s="49" t="s">
        <v>367</v>
      </c>
      <c r="L1889" s="49" t="s">
        <v>197</v>
      </c>
      <c r="M1889" s="49" t="s">
        <v>197</v>
      </c>
      <c r="N1889" s="49" t="s">
        <v>456</v>
      </c>
      <c r="O1889" s="49" t="s">
        <v>1425</v>
      </c>
      <c r="P1889" s="54" t="s">
        <v>200</v>
      </c>
      <c r="Q1889" s="49" t="s">
        <v>201</v>
      </c>
      <c r="R1889" s="49" t="s">
        <v>217</v>
      </c>
    </row>
    <row r="1890" spans="1:18">
      <c r="A1890" s="49">
        <v>14</v>
      </c>
      <c r="B1890" s="49" t="s">
        <v>1114</v>
      </c>
      <c r="C1890" s="49" t="s">
        <v>1126</v>
      </c>
      <c r="D1890" s="54" t="s">
        <v>1127</v>
      </c>
      <c r="E1890" s="51" t="s">
        <v>303</v>
      </c>
      <c r="F1890" s="52" t="s">
        <v>1128</v>
      </c>
      <c r="G1890" s="52" t="s">
        <v>1129</v>
      </c>
      <c r="H1890" s="52" t="s">
        <v>203</v>
      </c>
      <c r="I1890" s="54" t="s">
        <v>353</v>
      </c>
      <c r="J1890" s="54" t="s">
        <v>299</v>
      </c>
      <c r="K1890" s="49" t="s">
        <v>213</v>
      </c>
      <c r="L1890" s="49" t="s">
        <v>197</v>
      </c>
      <c r="M1890" s="49" t="s">
        <v>197</v>
      </c>
      <c r="N1890" s="49" t="s">
        <v>1130</v>
      </c>
      <c r="O1890" s="49" t="s">
        <v>1131</v>
      </c>
      <c r="P1890" s="54" t="s">
        <v>200</v>
      </c>
      <c r="Q1890" s="49" t="s">
        <v>201</v>
      </c>
      <c r="R1890" s="49" t="s">
        <v>217</v>
      </c>
    </row>
    <row r="1891" spans="1:18">
      <c r="A1891" s="49">
        <v>15</v>
      </c>
      <c r="B1891" s="49" t="s">
        <v>1114</v>
      </c>
      <c r="C1891" s="49" t="s">
        <v>1149</v>
      </c>
      <c r="D1891" s="54" t="s">
        <v>1150</v>
      </c>
      <c r="E1891" s="51" t="s">
        <v>231</v>
      </c>
      <c r="F1891" s="55" t="s">
        <v>1151</v>
      </c>
      <c r="G1891" s="52" t="s">
        <v>1152</v>
      </c>
      <c r="H1891" s="52" t="s">
        <v>203</v>
      </c>
      <c r="I1891" s="54" t="s">
        <v>267</v>
      </c>
      <c r="J1891" s="54" t="s">
        <v>641</v>
      </c>
      <c r="K1891" s="49" t="s">
        <v>245</v>
      </c>
      <c r="L1891" s="49" t="s">
        <v>197</v>
      </c>
      <c r="M1891" s="49" t="s">
        <v>197</v>
      </c>
      <c r="N1891" s="49" t="s">
        <v>456</v>
      </c>
      <c r="O1891" s="49" t="s">
        <v>1426</v>
      </c>
      <c r="P1891" s="54" t="s">
        <v>200</v>
      </c>
      <c r="Q1891" s="49" t="s">
        <v>201</v>
      </c>
      <c r="R1891" s="49" t="s">
        <v>217</v>
      </c>
    </row>
    <row r="1892" spans="1:18">
      <c r="A1892" s="49">
        <v>16</v>
      </c>
      <c r="B1892" s="49" t="s">
        <v>1114</v>
      </c>
      <c r="C1892" s="49" t="s">
        <v>1427</v>
      </c>
      <c r="D1892" s="54" t="s">
        <v>1199</v>
      </c>
      <c r="E1892" s="51" t="s">
        <v>303</v>
      </c>
      <c r="F1892" s="55" t="s">
        <v>1428</v>
      </c>
      <c r="G1892" s="52" t="s">
        <v>1429</v>
      </c>
      <c r="H1892" s="52" t="s">
        <v>203</v>
      </c>
      <c r="I1892" s="54" t="s">
        <v>270</v>
      </c>
      <c r="J1892" s="54" t="s">
        <v>409</v>
      </c>
      <c r="K1892" s="49" t="s">
        <v>227</v>
      </c>
      <c r="L1892" s="49" t="s">
        <v>197</v>
      </c>
      <c r="M1892" s="49" t="s">
        <v>197</v>
      </c>
      <c r="N1892" s="49" t="s">
        <v>1130</v>
      </c>
      <c r="O1892" s="49" t="s">
        <v>1430</v>
      </c>
      <c r="P1892" s="54" t="s">
        <v>200</v>
      </c>
      <c r="Q1892" s="49" t="s">
        <v>201</v>
      </c>
      <c r="R1892" s="49" t="s">
        <v>217</v>
      </c>
    </row>
    <row r="1893" spans="1:18">
      <c r="A1893" s="49">
        <v>17</v>
      </c>
      <c r="B1893" s="49" t="s">
        <v>1114</v>
      </c>
      <c r="C1893" s="54" t="s">
        <v>1149</v>
      </c>
      <c r="D1893" s="54" t="s">
        <v>1150</v>
      </c>
      <c r="E1893" s="51" t="s">
        <v>231</v>
      </c>
      <c r="F1893" s="55" t="s">
        <v>1151</v>
      </c>
      <c r="G1893" s="52" t="s">
        <v>1152</v>
      </c>
      <c r="H1893" s="52" t="s">
        <v>203</v>
      </c>
      <c r="I1893" s="54" t="s">
        <v>211</v>
      </c>
      <c r="J1893" s="54" t="s">
        <v>494</v>
      </c>
      <c r="K1893" s="49" t="s">
        <v>367</v>
      </c>
      <c r="L1893" s="49" t="s">
        <v>197</v>
      </c>
      <c r="M1893" s="49" t="s">
        <v>197</v>
      </c>
      <c r="N1893" s="49" t="s">
        <v>456</v>
      </c>
      <c r="O1893" s="49" t="s">
        <v>1426</v>
      </c>
      <c r="P1893" s="54" t="s">
        <v>200</v>
      </c>
      <c r="Q1893" s="49" t="s">
        <v>201</v>
      </c>
      <c r="R1893" s="49" t="s">
        <v>744</v>
      </c>
    </row>
    <row r="1894" spans="1:18">
      <c r="A1894" s="49">
        <v>18</v>
      </c>
      <c r="B1894" s="49" t="s">
        <v>1114</v>
      </c>
      <c r="C1894" s="49" t="s">
        <v>1121</v>
      </c>
      <c r="D1894" s="54" t="s">
        <v>1122</v>
      </c>
      <c r="E1894" s="51" t="s">
        <v>262</v>
      </c>
      <c r="F1894" s="55" t="s">
        <v>1123</v>
      </c>
      <c r="G1894" s="52" t="s">
        <v>1124</v>
      </c>
      <c r="H1894" s="52" t="s">
        <v>222</v>
      </c>
      <c r="I1894" s="54" t="s">
        <v>357</v>
      </c>
      <c r="J1894" s="54" t="s">
        <v>910</v>
      </c>
      <c r="K1894" s="49" t="s">
        <v>194</v>
      </c>
      <c r="L1894" s="49" t="s">
        <v>197</v>
      </c>
      <c r="M1894" s="49" t="s">
        <v>197</v>
      </c>
      <c r="N1894" s="49" t="s">
        <v>1091</v>
      </c>
      <c r="O1894" s="49" t="s">
        <v>1125</v>
      </c>
      <c r="P1894" s="54" t="s">
        <v>200</v>
      </c>
      <c r="Q1894" s="49" t="s">
        <v>201</v>
      </c>
      <c r="R1894" s="49" t="s">
        <v>217</v>
      </c>
    </row>
    <row r="1895" spans="1:18">
      <c r="A1895" s="49">
        <v>19</v>
      </c>
      <c r="B1895" s="49" t="s">
        <v>1114</v>
      </c>
      <c r="C1895" s="49" t="s">
        <v>1149</v>
      </c>
      <c r="D1895" s="54" t="s">
        <v>1150</v>
      </c>
      <c r="E1895" s="51" t="s">
        <v>231</v>
      </c>
      <c r="F1895" s="55" t="s">
        <v>1151</v>
      </c>
      <c r="G1895" s="52" t="s">
        <v>1280</v>
      </c>
      <c r="H1895" s="52" t="s">
        <v>222</v>
      </c>
      <c r="I1895" s="54" t="s">
        <v>314</v>
      </c>
      <c r="J1895" s="54" t="s">
        <v>412</v>
      </c>
      <c r="K1895" s="49" t="s">
        <v>307</v>
      </c>
      <c r="L1895" s="49" t="s">
        <v>197</v>
      </c>
      <c r="M1895" s="49" t="s">
        <v>197</v>
      </c>
      <c r="N1895" s="49" t="s">
        <v>456</v>
      </c>
      <c r="O1895" s="49" t="s">
        <v>1426</v>
      </c>
      <c r="P1895" s="54" t="s">
        <v>200</v>
      </c>
      <c r="Q1895" s="49" t="s">
        <v>201</v>
      </c>
      <c r="R1895" s="49" t="s">
        <v>217</v>
      </c>
    </row>
    <row r="1896" spans="1:18">
      <c r="A1896" s="49">
        <v>20</v>
      </c>
      <c r="B1896" s="49" t="s">
        <v>1114</v>
      </c>
      <c r="C1896" s="49" t="s">
        <v>1258</v>
      </c>
      <c r="D1896" s="54" t="s">
        <v>1259</v>
      </c>
      <c r="E1896" s="51" t="s">
        <v>280</v>
      </c>
      <c r="F1896" s="55" t="s">
        <v>1260</v>
      </c>
      <c r="G1896" s="52" t="s">
        <v>1431</v>
      </c>
      <c r="H1896" s="52" t="s">
        <v>222</v>
      </c>
      <c r="I1896" s="54" t="s">
        <v>314</v>
      </c>
      <c r="J1896" s="54" t="s">
        <v>283</v>
      </c>
      <c r="K1896" s="49" t="s">
        <v>307</v>
      </c>
      <c r="L1896" s="49" t="s">
        <v>197</v>
      </c>
      <c r="M1896" s="49" t="s">
        <v>197</v>
      </c>
      <c r="N1896" s="49" t="s">
        <v>284</v>
      </c>
      <c r="O1896" s="49" t="s">
        <v>1262</v>
      </c>
      <c r="P1896" s="54" t="s">
        <v>200</v>
      </c>
      <c r="Q1896" s="49" t="s">
        <v>201</v>
      </c>
      <c r="R1896" s="49" t="s">
        <v>217</v>
      </c>
    </row>
    <row r="1897" spans="1:18">
      <c r="A1897" s="54">
        <v>21</v>
      </c>
      <c r="B1897" s="49" t="s">
        <v>1114</v>
      </c>
      <c r="C1897" s="54" t="s">
        <v>1348</v>
      </c>
      <c r="D1897" s="54" t="s">
        <v>1259</v>
      </c>
      <c r="E1897" s="54" t="s">
        <v>231</v>
      </c>
      <c r="F1897" s="49" t="s">
        <v>1349</v>
      </c>
      <c r="G1897" s="54" t="s">
        <v>1432</v>
      </c>
      <c r="H1897" s="54" t="s">
        <v>222</v>
      </c>
      <c r="I1897" s="54" t="s">
        <v>249</v>
      </c>
      <c r="J1897" s="54" t="s">
        <v>785</v>
      </c>
      <c r="K1897" s="54" t="s">
        <v>288</v>
      </c>
      <c r="L1897" s="49" t="s">
        <v>197</v>
      </c>
      <c r="M1897" s="49" t="s">
        <v>197</v>
      </c>
      <c r="N1897" s="54" t="s">
        <v>477</v>
      </c>
      <c r="O1897" s="49" t="s">
        <v>1351</v>
      </c>
      <c r="P1897" s="54" t="s">
        <v>200</v>
      </c>
      <c r="Q1897" s="49" t="s">
        <v>201</v>
      </c>
      <c r="R1897" s="49" t="s">
        <v>217</v>
      </c>
    </row>
    <row r="1898" spans="1:18">
      <c r="A1898" s="54">
        <v>22</v>
      </c>
      <c r="B1898" s="49" t="s">
        <v>1114</v>
      </c>
      <c r="C1898" s="54" t="s">
        <v>1158</v>
      </c>
      <c r="D1898" s="54" t="s">
        <v>1138</v>
      </c>
      <c r="E1898" s="54" t="s">
        <v>280</v>
      </c>
      <c r="F1898" s="49" t="s">
        <v>1159</v>
      </c>
      <c r="G1898" s="54" t="s">
        <v>1160</v>
      </c>
      <c r="H1898" s="54" t="s">
        <v>222</v>
      </c>
      <c r="I1898" s="54" t="s">
        <v>249</v>
      </c>
      <c r="J1898" s="54" t="s">
        <v>637</v>
      </c>
      <c r="K1898" s="54" t="s">
        <v>260</v>
      </c>
      <c r="L1898" s="49" t="s">
        <v>197</v>
      </c>
      <c r="M1898" s="49" t="s">
        <v>197</v>
      </c>
      <c r="N1898" s="54" t="s">
        <v>246</v>
      </c>
      <c r="O1898" s="49" t="s">
        <v>1161</v>
      </c>
      <c r="P1898" s="54" t="s">
        <v>200</v>
      </c>
      <c r="Q1898" s="49" t="s">
        <v>201</v>
      </c>
      <c r="R1898" s="49" t="s">
        <v>217</v>
      </c>
    </row>
    <row r="1899" spans="1:18">
      <c r="A1899" s="54">
        <v>23</v>
      </c>
      <c r="B1899" s="49" t="s">
        <v>1114</v>
      </c>
      <c r="C1899" s="54" t="s">
        <v>1218</v>
      </c>
      <c r="D1899" s="54" t="s">
        <v>1189</v>
      </c>
      <c r="E1899" s="54" t="s">
        <v>231</v>
      </c>
      <c r="F1899" s="49" t="s">
        <v>1219</v>
      </c>
      <c r="G1899" s="54" t="s">
        <v>1220</v>
      </c>
      <c r="H1899" s="54" t="s">
        <v>222</v>
      </c>
      <c r="I1899" s="54" t="s">
        <v>252</v>
      </c>
      <c r="J1899" s="54" t="s">
        <v>244</v>
      </c>
      <c r="K1899" s="54" t="s">
        <v>213</v>
      </c>
      <c r="L1899" s="49" t="s">
        <v>197</v>
      </c>
      <c r="M1899" s="49" t="s">
        <v>197</v>
      </c>
      <c r="N1899" s="54" t="s">
        <v>456</v>
      </c>
      <c r="O1899" s="49" t="s">
        <v>1425</v>
      </c>
      <c r="P1899" s="54" t="s">
        <v>200</v>
      </c>
      <c r="Q1899" s="49" t="s">
        <v>201</v>
      </c>
      <c r="R1899" s="49" t="s">
        <v>217</v>
      </c>
    </row>
    <row r="1900" spans="1:18">
      <c r="A1900" s="54">
        <v>24</v>
      </c>
      <c r="B1900" s="49" t="s">
        <v>1114</v>
      </c>
      <c r="C1900" s="54" t="s">
        <v>252</v>
      </c>
      <c r="D1900" s="54" t="s">
        <v>1138</v>
      </c>
      <c r="E1900" s="54" t="s">
        <v>231</v>
      </c>
      <c r="F1900" s="49" t="s">
        <v>1139</v>
      </c>
      <c r="G1900" s="54" t="s">
        <v>1222</v>
      </c>
      <c r="H1900" s="54" t="s">
        <v>222</v>
      </c>
      <c r="I1900" s="54" t="s">
        <v>204</v>
      </c>
      <c r="J1900" s="54" t="s">
        <v>676</v>
      </c>
      <c r="K1900" s="54" t="s">
        <v>245</v>
      </c>
      <c r="L1900" s="49" t="s">
        <v>197</v>
      </c>
      <c r="M1900" s="49" t="s">
        <v>197</v>
      </c>
      <c r="N1900" s="54" t="s">
        <v>1141</v>
      </c>
      <c r="O1900" s="49" t="s">
        <v>1142</v>
      </c>
      <c r="P1900" s="54" t="s">
        <v>200</v>
      </c>
      <c r="Q1900" s="49" t="s">
        <v>201</v>
      </c>
      <c r="R1900" s="49" t="s">
        <v>217</v>
      </c>
    </row>
    <row r="1901" spans="1:18">
      <c r="A1901" s="54">
        <v>25</v>
      </c>
      <c r="B1901" s="49" t="s">
        <v>1114</v>
      </c>
      <c r="C1901" s="54" t="s">
        <v>1149</v>
      </c>
      <c r="D1901" s="54" t="s">
        <v>1150</v>
      </c>
      <c r="E1901" s="54" t="s">
        <v>231</v>
      </c>
      <c r="F1901" s="49" t="s">
        <v>1151</v>
      </c>
      <c r="G1901" s="54" t="s">
        <v>1152</v>
      </c>
      <c r="H1901" s="54" t="s">
        <v>222</v>
      </c>
      <c r="I1901" s="54" t="s">
        <v>255</v>
      </c>
      <c r="J1901" s="54" t="s">
        <v>508</v>
      </c>
      <c r="K1901" s="54" t="s">
        <v>367</v>
      </c>
      <c r="L1901" s="49" t="s">
        <v>197</v>
      </c>
      <c r="M1901" s="49" t="s">
        <v>197</v>
      </c>
      <c r="N1901" s="54" t="s">
        <v>456</v>
      </c>
      <c r="O1901" s="49" t="s">
        <v>1426</v>
      </c>
      <c r="P1901" s="54" t="s">
        <v>200</v>
      </c>
      <c r="Q1901" s="49" t="s">
        <v>201</v>
      </c>
      <c r="R1901" s="49" t="s">
        <v>217</v>
      </c>
    </row>
    <row r="1902" spans="1:18">
      <c r="A1902" s="54">
        <v>26</v>
      </c>
      <c r="B1902" s="49" t="s">
        <v>1114</v>
      </c>
      <c r="C1902" s="54" t="s">
        <v>1218</v>
      </c>
      <c r="D1902" s="54" t="s">
        <v>1189</v>
      </c>
      <c r="E1902" s="54" t="s">
        <v>231</v>
      </c>
      <c r="F1902" s="49" t="s">
        <v>1219</v>
      </c>
      <c r="G1902" s="54" t="s">
        <v>1241</v>
      </c>
      <c r="H1902" s="54" t="s">
        <v>222</v>
      </c>
      <c r="I1902" s="54" t="s">
        <v>258</v>
      </c>
      <c r="J1902" s="54" t="s">
        <v>1433</v>
      </c>
      <c r="K1902" s="54" t="s">
        <v>258</v>
      </c>
      <c r="L1902" s="49" t="s">
        <v>197</v>
      </c>
      <c r="M1902" s="49" t="s">
        <v>197</v>
      </c>
      <c r="N1902" s="54" t="s">
        <v>456</v>
      </c>
      <c r="O1902" s="49" t="s">
        <v>1425</v>
      </c>
      <c r="P1902" s="54" t="s">
        <v>200</v>
      </c>
      <c r="Q1902" s="49" t="s">
        <v>201</v>
      </c>
      <c r="R1902" s="49" t="s">
        <v>217</v>
      </c>
    </row>
    <row r="1903" spans="1:18">
      <c r="A1903" s="54">
        <v>27</v>
      </c>
      <c r="B1903" s="49" t="s">
        <v>1114</v>
      </c>
      <c r="C1903" s="54" t="s">
        <v>1149</v>
      </c>
      <c r="D1903" s="54" t="s">
        <v>1150</v>
      </c>
      <c r="E1903" s="54" t="s">
        <v>231</v>
      </c>
      <c r="F1903" s="49" t="s">
        <v>1151</v>
      </c>
      <c r="G1903" s="54" t="s">
        <v>1280</v>
      </c>
      <c r="H1903" s="54" t="s">
        <v>222</v>
      </c>
      <c r="I1903" s="54" t="s">
        <v>258</v>
      </c>
      <c r="J1903" s="54" t="s">
        <v>553</v>
      </c>
      <c r="K1903" s="54" t="s">
        <v>245</v>
      </c>
      <c r="L1903" s="49" t="s">
        <v>197</v>
      </c>
      <c r="M1903" s="49" t="s">
        <v>197</v>
      </c>
      <c r="N1903" s="54" t="s">
        <v>456</v>
      </c>
      <c r="O1903" s="49" t="s">
        <v>1426</v>
      </c>
      <c r="P1903" s="54" t="s">
        <v>200</v>
      </c>
      <c r="Q1903" s="49" t="s">
        <v>201</v>
      </c>
      <c r="R1903" s="49" t="s">
        <v>217</v>
      </c>
    </row>
    <row r="1904" spans="1:18">
      <c r="A1904" s="54">
        <v>28</v>
      </c>
      <c r="B1904" s="49" t="s">
        <v>1114</v>
      </c>
      <c r="C1904" s="54" t="s">
        <v>1348</v>
      </c>
      <c r="D1904" s="54" t="s">
        <v>1259</v>
      </c>
      <c r="E1904" s="54" t="s">
        <v>231</v>
      </c>
      <c r="F1904" s="49" t="s">
        <v>1349</v>
      </c>
      <c r="G1904" s="54" t="s">
        <v>1434</v>
      </c>
      <c r="H1904" s="54" t="s">
        <v>222</v>
      </c>
      <c r="I1904" s="54" t="s">
        <v>276</v>
      </c>
      <c r="J1904" s="54" t="s">
        <v>928</v>
      </c>
      <c r="K1904" s="54" t="s">
        <v>260</v>
      </c>
      <c r="L1904" s="49" t="s">
        <v>197</v>
      </c>
      <c r="M1904" s="49" t="s">
        <v>197</v>
      </c>
      <c r="N1904" s="54" t="s">
        <v>477</v>
      </c>
      <c r="O1904" s="49" t="s">
        <v>1351</v>
      </c>
      <c r="P1904" s="54" t="s">
        <v>200</v>
      </c>
      <c r="Q1904" s="49" t="s">
        <v>201</v>
      </c>
      <c r="R1904" s="49" t="s">
        <v>217</v>
      </c>
    </row>
    <row r="1905" spans="1:18">
      <c r="A1905" s="54">
        <v>29</v>
      </c>
      <c r="B1905" s="49" t="s">
        <v>1114</v>
      </c>
      <c r="C1905" s="54" t="s">
        <v>1158</v>
      </c>
      <c r="D1905" s="54" t="s">
        <v>1138</v>
      </c>
      <c r="E1905" s="54" t="s">
        <v>280</v>
      </c>
      <c r="F1905" s="49" t="s">
        <v>1159</v>
      </c>
      <c r="G1905" s="54" t="s">
        <v>1160</v>
      </c>
      <c r="H1905" s="54" t="s">
        <v>222</v>
      </c>
      <c r="I1905" s="54" t="s">
        <v>260</v>
      </c>
      <c r="J1905" s="54" t="s">
        <v>1276</v>
      </c>
      <c r="K1905" s="54" t="s">
        <v>255</v>
      </c>
      <c r="L1905" s="49" t="s">
        <v>214</v>
      </c>
      <c r="M1905" s="49" t="s">
        <v>197</v>
      </c>
      <c r="N1905" s="54" t="s">
        <v>246</v>
      </c>
      <c r="O1905" s="49" t="s">
        <v>1161</v>
      </c>
      <c r="P1905" s="54" t="s">
        <v>200</v>
      </c>
      <c r="Q1905" s="49" t="s">
        <v>201</v>
      </c>
      <c r="R1905" s="49" t="s">
        <v>1072</v>
      </c>
    </row>
    <row r="1906" spans="1:18">
      <c r="A1906" s="54">
        <v>30</v>
      </c>
      <c r="B1906" s="49" t="s">
        <v>1114</v>
      </c>
      <c r="C1906" s="54" t="s">
        <v>1158</v>
      </c>
      <c r="D1906" s="54" t="s">
        <v>1138</v>
      </c>
      <c r="E1906" s="54" t="s">
        <v>280</v>
      </c>
      <c r="F1906" s="49" t="s">
        <v>1159</v>
      </c>
      <c r="G1906" s="54" t="s">
        <v>1160</v>
      </c>
      <c r="H1906" s="54" t="s">
        <v>222</v>
      </c>
      <c r="I1906" s="54" t="s">
        <v>260</v>
      </c>
      <c r="J1906" s="54" t="s">
        <v>1276</v>
      </c>
      <c r="K1906" s="54" t="s">
        <v>255</v>
      </c>
      <c r="L1906" s="49" t="s">
        <v>214</v>
      </c>
      <c r="M1906" s="49" t="s">
        <v>197</v>
      </c>
      <c r="N1906" s="54" t="s">
        <v>246</v>
      </c>
      <c r="O1906" s="49" t="s">
        <v>1161</v>
      </c>
      <c r="P1906" s="54" t="s">
        <v>1435</v>
      </c>
      <c r="Q1906" s="49" t="s">
        <v>201</v>
      </c>
      <c r="R1906" s="49" t="s">
        <v>1072</v>
      </c>
    </row>
    <row r="1907" spans="1:18">
      <c r="A1907" s="54">
        <v>31</v>
      </c>
      <c r="B1907" s="49" t="s">
        <v>1114</v>
      </c>
      <c r="C1907" s="54" t="s">
        <v>1183</v>
      </c>
      <c r="D1907" s="54" t="s">
        <v>1184</v>
      </c>
      <c r="E1907" s="54" t="s">
        <v>208</v>
      </c>
      <c r="F1907" s="49" t="s">
        <v>1185</v>
      </c>
      <c r="G1907" s="54" t="s">
        <v>1204</v>
      </c>
      <c r="H1907" s="54" t="s">
        <v>222</v>
      </c>
      <c r="I1907" s="54" t="s">
        <v>257</v>
      </c>
      <c r="J1907" s="54" t="s">
        <v>374</v>
      </c>
      <c r="K1907" s="54" t="s">
        <v>300</v>
      </c>
      <c r="L1907" s="49" t="s">
        <v>197</v>
      </c>
      <c r="M1907" s="49" t="s">
        <v>197</v>
      </c>
      <c r="N1907" s="54" t="s">
        <v>363</v>
      </c>
      <c r="O1907" s="49" t="s">
        <v>1187</v>
      </c>
      <c r="P1907" s="54" t="s">
        <v>200</v>
      </c>
      <c r="Q1907" s="49" t="s">
        <v>201</v>
      </c>
      <c r="R1907" s="49" t="s">
        <v>217</v>
      </c>
    </row>
    <row r="1908" spans="1:18">
      <c r="A1908" s="54">
        <v>32</v>
      </c>
      <c r="B1908" s="49" t="s">
        <v>1114</v>
      </c>
      <c r="C1908" s="54" t="s">
        <v>252</v>
      </c>
      <c r="D1908" s="54" t="s">
        <v>1138</v>
      </c>
      <c r="E1908" s="54" t="s">
        <v>231</v>
      </c>
      <c r="F1908" s="49" t="s">
        <v>1139</v>
      </c>
      <c r="G1908" s="54" t="s">
        <v>1140</v>
      </c>
      <c r="H1908" s="54" t="s">
        <v>222</v>
      </c>
      <c r="I1908" s="54" t="s">
        <v>257</v>
      </c>
      <c r="J1908" s="54" t="s">
        <v>676</v>
      </c>
      <c r="K1908" s="54" t="s">
        <v>194</v>
      </c>
      <c r="L1908" s="49" t="s">
        <v>197</v>
      </c>
      <c r="M1908" s="49" t="s">
        <v>197</v>
      </c>
      <c r="N1908" s="54" t="s">
        <v>1141</v>
      </c>
      <c r="O1908" s="49" t="s">
        <v>1142</v>
      </c>
      <c r="P1908" s="54" t="s">
        <v>200</v>
      </c>
      <c r="Q1908" s="49" t="s">
        <v>201</v>
      </c>
      <c r="R1908" s="49" t="s">
        <v>217</v>
      </c>
    </row>
    <row r="1909" spans="1:18">
      <c r="A1909" s="54">
        <v>33</v>
      </c>
      <c r="B1909" s="49" t="s">
        <v>1114</v>
      </c>
      <c r="C1909" s="54" t="s">
        <v>1228</v>
      </c>
      <c r="D1909" s="54" t="s">
        <v>1229</v>
      </c>
      <c r="E1909" s="54" t="s">
        <v>303</v>
      </c>
      <c r="F1909" s="49" t="s">
        <v>1230</v>
      </c>
      <c r="G1909" s="54" t="s">
        <v>1436</v>
      </c>
      <c r="H1909" s="54" t="s">
        <v>222</v>
      </c>
      <c r="I1909" s="54" t="s">
        <v>194</v>
      </c>
      <c r="J1909" s="54" t="s">
        <v>226</v>
      </c>
      <c r="K1909" s="54" t="s">
        <v>307</v>
      </c>
      <c r="L1909" s="49" t="s">
        <v>197</v>
      </c>
      <c r="M1909" s="49" t="s">
        <v>197</v>
      </c>
      <c r="N1909" s="54" t="s">
        <v>440</v>
      </c>
      <c r="O1909" s="49" t="s">
        <v>1233</v>
      </c>
      <c r="P1909" s="54" t="s">
        <v>200</v>
      </c>
      <c r="Q1909" s="49" t="s">
        <v>228</v>
      </c>
      <c r="R1909" s="54" t="s">
        <v>200</v>
      </c>
    </row>
    <row r="1910" spans="1:18">
      <c r="A1910" s="54">
        <v>34</v>
      </c>
      <c r="B1910" s="49" t="s">
        <v>1114</v>
      </c>
      <c r="C1910" s="54" t="s">
        <v>1285</v>
      </c>
      <c r="D1910" s="54" t="s">
        <v>1286</v>
      </c>
      <c r="E1910" s="54" t="s">
        <v>241</v>
      </c>
      <c r="F1910" s="49" t="s">
        <v>1287</v>
      </c>
      <c r="G1910" s="54" t="s">
        <v>1437</v>
      </c>
      <c r="H1910" s="54" t="s">
        <v>222</v>
      </c>
      <c r="I1910" s="54" t="s">
        <v>331</v>
      </c>
      <c r="J1910" s="54" t="s">
        <v>384</v>
      </c>
      <c r="K1910" s="54" t="s">
        <v>288</v>
      </c>
      <c r="L1910" s="49" t="s">
        <v>197</v>
      </c>
      <c r="M1910" s="49" t="s">
        <v>197</v>
      </c>
      <c r="N1910" s="54" t="s">
        <v>284</v>
      </c>
      <c r="O1910" s="49" t="s">
        <v>1289</v>
      </c>
      <c r="P1910" s="54" t="s">
        <v>200</v>
      </c>
      <c r="Q1910" s="49" t="s">
        <v>201</v>
      </c>
      <c r="R1910" s="49" t="s">
        <v>217</v>
      </c>
    </row>
    <row r="1911" spans="1:18">
      <c r="A1911" s="54">
        <v>35</v>
      </c>
      <c r="B1911" s="49" t="s">
        <v>1114</v>
      </c>
      <c r="C1911" s="54" t="s">
        <v>1115</v>
      </c>
      <c r="D1911" s="54" t="s">
        <v>1116</v>
      </c>
      <c r="E1911" s="54" t="s">
        <v>241</v>
      </c>
      <c r="F1911" s="49" t="s">
        <v>1117</v>
      </c>
      <c r="G1911" s="54" t="s">
        <v>1118</v>
      </c>
      <c r="H1911" s="54" t="s">
        <v>222</v>
      </c>
      <c r="I1911" s="54" t="s">
        <v>331</v>
      </c>
      <c r="J1911" s="54" t="s">
        <v>259</v>
      </c>
      <c r="K1911" s="54" t="s">
        <v>307</v>
      </c>
      <c r="L1911" s="49" t="s">
        <v>197</v>
      </c>
      <c r="M1911" s="49" t="s">
        <v>197</v>
      </c>
      <c r="N1911" s="54" t="s">
        <v>1119</v>
      </c>
      <c r="O1911" s="49" t="s">
        <v>1120</v>
      </c>
      <c r="P1911" s="54" t="s">
        <v>200</v>
      </c>
      <c r="Q1911" s="49" t="s">
        <v>201</v>
      </c>
      <c r="R1911" s="49" t="s">
        <v>217</v>
      </c>
    </row>
    <row r="1912" spans="1:18">
      <c r="A1912" s="54">
        <v>36</v>
      </c>
      <c r="B1912" s="49" t="s">
        <v>1114</v>
      </c>
      <c r="C1912" s="54" t="s">
        <v>1162</v>
      </c>
      <c r="D1912" s="54" t="s">
        <v>1133</v>
      </c>
      <c r="E1912" s="54" t="s">
        <v>208</v>
      </c>
      <c r="F1912" s="49" t="s">
        <v>1163</v>
      </c>
      <c r="G1912" s="54" t="s">
        <v>1341</v>
      </c>
      <c r="H1912" s="54" t="s">
        <v>222</v>
      </c>
      <c r="I1912" s="54" t="s">
        <v>267</v>
      </c>
      <c r="J1912" s="54" t="s">
        <v>1438</v>
      </c>
      <c r="K1912" s="54" t="s">
        <v>196</v>
      </c>
      <c r="L1912" s="49" t="s">
        <v>197</v>
      </c>
      <c r="M1912" s="49" t="s">
        <v>214</v>
      </c>
      <c r="N1912" s="54" t="s">
        <v>1147</v>
      </c>
      <c r="O1912" s="49" t="s">
        <v>1166</v>
      </c>
      <c r="P1912" s="54" t="s">
        <v>200</v>
      </c>
      <c r="Q1912" s="49" t="s">
        <v>201</v>
      </c>
      <c r="R1912" s="49" t="s">
        <v>217</v>
      </c>
    </row>
    <row r="1913" spans="1:18">
      <c r="A1913" s="54">
        <v>37</v>
      </c>
      <c r="B1913" s="49" t="s">
        <v>1114</v>
      </c>
      <c r="C1913" s="54" t="s">
        <v>1218</v>
      </c>
      <c r="D1913" s="54" t="s">
        <v>1189</v>
      </c>
      <c r="E1913" s="54" t="s">
        <v>231</v>
      </c>
      <c r="F1913" s="49" t="s">
        <v>1219</v>
      </c>
      <c r="G1913" s="54" t="s">
        <v>1241</v>
      </c>
      <c r="H1913" s="54" t="s">
        <v>222</v>
      </c>
      <c r="I1913" s="54" t="s">
        <v>354</v>
      </c>
      <c r="J1913" s="54" t="s">
        <v>253</v>
      </c>
      <c r="K1913" s="54" t="s">
        <v>236</v>
      </c>
      <c r="L1913" s="49" t="s">
        <v>214</v>
      </c>
      <c r="M1913" s="49" t="s">
        <v>197</v>
      </c>
      <c r="N1913" s="54" t="s">
        <v>456</v>
      </c>
      <c r="O1913" s="49" t="s">
        <v>1425</v>
      </c>
      <c r="P1913" s="54" t="s">
        <v>200</v>
      </c>
      <c r="Q1913" s="49" t="s">
        <v>201</v>
      </c>
      <c r="R1913" s="49" t="s">
        <v>217</v>
      </c>
    </row>
    <row r="1914" spans="1:18">
      <c r="A1914" s="54">
        <v>38</v>
      </c>
      <c r="B1914" s="49" t="s">
        <v>1114</v>
      </c>
      <c r="C1914" s="54" t="s">
        <v>1218</v>
      </c>
      <c r="D1914" s="54" t="s">
        <v>1189</v>
      </c>
      <c r="E1914" s="54" t="s">
        <v>231</v>
      </c>
      <c r="F1914" s="49" t="s">
        <v>1219</v>
      </c>
      <c r="G1914" s="54" t="s">
        <v>1343</v>
      </c>
      <c r="H1914" s="54" t="s">
        <v>222</v>
      </c>
      <c r="I1914" s="54" t="s">
        <v>354</v>
      </c>
      <c r="J1914" s="54" t="s">
        <v>614</v>
      </c>
      <c r="K1914" s="54" t="s">
        <v>258</v>
      </c>
      <c r="L1914" s="49" t="s">
        <v>197</v>
      </c>
      <c r="M1914" s="49" t="s">
        <v>197</v>
      </c>
      <c r="N1914" s="54" t="s">
        <v>456</v>
      </c>
      <c r="O1914" s="49" t="s">
        <v>1425</v>
      </c>
      <c r="P1914" s="54" t="s">
        <v>200</v>
      </c>
      <c r="Q1914" s="49" t="s">
        <v>201</v>
      </c>
      <c r="R1914" s="49" t="s">
        <v>217</v>
      </c>
    </row>
    <row r="1915" spans="1:18">
      <c r="A1915" s="54">
        <v>39</v>
      </c>
      <c r="B1915" s="49" t="s">
        <v>1114</v>
      </c>
      <c r="C1915" s="54" t="s">
        <v>1198</v>
      </c>
      <c r="D1915" s="54" t="s">
        <v>1199</v>
      </c>
      <c r="E1915" s="54" t="s">
        <v>262</v>
      </c>
      <c r="F1915" s="54" t="s">
        <v>1200</v>
      </c>
      <c r="G1915" s="54" t="s">
        <v>1439</v>
      </c>
      <c r="H1915" s="54" t="s">
        <v>222</v>
      </c>
      <c r="I1915" s="54" t="s">
        <v>354</v>
      </c>
      <c r="J1915" s="54" t="s">
        <v>259</v>
      </c>
      <c r="K1915" s="54" t="s">
        <v>196</v>
      </c>
      <c r="L1915" s="49" t="s">
        <v>214</v>
      </c>
      <c r="M1915" s="49" t="s">
        <v>197</v>
      </c>
      <c r="N1915" s="54" t="s">
        <v>308</v>
      </c>
      <c r="O1915" s="49" t="s">
        <v>1202</v>
      </c>
      <c r="P1915" s="54" t="s">
        <v>200</v>
      </c>
      <c r="Q1915" s="49" t="s">
        <v>201</v>
      </c>
      <c r="R1915" s="49" t="s">
        <v>217</v>
      </c>
    </row>
    <row r="1916" spans="1:18">
      <c r="A1916" s="54">
        <v>40</v>
      </c>
      <c r="B1916" s="49" t="s">
        <v>1114</v>
      </c>
      <c r="C1916" s="54" t="s">
        <v>1158</v>
      </c>
      <c r="D1916" s="54" t="s">
        <v>1138</v>
      </c>
      <c r="E1916" s="54" t="s">
        <v>280</v>
      </c>
      <c r="F1916" s="49" t="s">
        <v>1159</v>
      </c>
      <c r="G1916" s="54" t="s">
        <v>1160</v>
      </c>
      <c r="H1916" s="54" t="s">
        <v>222</v>
      </c>
      <c r="I1916" s="54" t="s">
        <v>289</v>
      </c>
      <c r="J1916" s="54" t="s">
        <v>1440</v>
      </c>
      <c r="K1916" s="54" t="s">
        <v>367</v>
      </c>
      <c r="L1916" s="49" t="s">
        <v>197</v>
      </c>
      <c r="M1916" s="49" t="s">
        <v>197</v>
      </c>
      <c r="N1916" s="54" t="s">
        <v>246</v>
      </c>
      <c r="O1916" s="49" t="s">
        <v>1161</v>
      </c>
      <c r="P1916" s="54" t="s">
        <v>200</v>
      </c>
      <c r="Q1916" s="49" t="s">
        <v>201</v>
      </c>
      <c r="R1916" s="49" t="s">
        <v>217</v>
      </c>
    </row>
    <row r="1917" spans="1:18">
      <c r="A1917" s="54">
        <v>41</v>
      </c>
      <c r="B1917" s="49" t="s">
        <v>1114</v>
      </c>
      <c r="C1917" s="54" t="s">
        <v>1348</v>
      </c>
      <c r="D1917" s="54" t="s">
        <v>1259</v>
      </c>
      <c r="E1917" s="54" t="s">
        <v>231</v>
      </c>
      <c r="F1917" s="49" t="s">
        <v>1349</v>
      </c>
      <c r="G1917" s="54" t="s">
        <v>1434</v>
      </c>
      <c r="H1917" s="54" t="s">
        <v>273</v>
      </c>
      <c r="I1917" s="54" t="s">
        <v>274</v>
      </c>
      <c r="J1917" s="54" t="s">
        <v>349</v>
      </c>
      <c r="K1917" s="54" t="s">
        <v>245</v>
      </c>
      <c r="L1917" s="49" t="s">
        <v>197</v>
      </c>
      <c r="M1917" s="49" t="s">
        <v>197</v>
      </c>
      <c r="N1917" s="54" t="s">
        <v>477</v>
      </c>
      <c r="O1917" s="49" t="s">
        <v>1351</v>
      </c>
      <c r="P1917" s="54" t="s">
        <v>200</v>
      </c>
      <c r="Q1917" s="49" t="s">
        <v>201</v>
      </c>
      <c r="R1917" s="49" t="s">
        <v>217</v>
      </c>
    </row>
    <row r="1918" spans="1:18">
      <c r="A1918" s="54">
        <v>42</v>
      </c>
      <c r="B1918" s="49" t="s">
        <v>1114</v>
      </c>
      <c r="C1918" s="54" t="s">
        <v>252</v>
      </c>
      <c r="D1918" s="54" t="s">
        <v>1138</v>
      </c>
      <c r="E1918" s="54" t="s">
        <v>231</v>
      </c>
      <c r="F1918" s="49" t="s">
        <v>1139</v>
      </c>
      <c r="G1918" s="54" t="s">
        <v>1441</v>
      </c>
      <c r="H1918" s="54" t="s">
        <v>273</v>
      </c>
      <c r="I1918" s="54" t="s">
        <v>357</v>
      </c>
      <c r="J1918" s="54" t="s">
        <v>287</v>
      </c>
      <c r="K1918" s="54" t="s">
        <v>362</v>
      </c>
      <c r="L1918" s="49" t="s">
        <v>197</v>
      </c>
      <c r="M1918" s="49" t="s">
        <v>197</v>
      </c>
      <c r="N1918" s="54" t="s">
        <v>1141</v>
      </c>
      <c r="O1918" s="49" t="s">
        <v>1142</v>
      </c>
      <c r="P1918" s="54" t="s">
        <v>200</v>
      </c>
      <c r="Q1918" s="49" t="s">
        <v>201</v>
      </c>
      <c r="R1918" s="49" t="s">
        <v>217</v>
      </c>
    </row>
    <row r="1919" spans="1:18">
      <c r="A1919" s="54">
        <v>43</v>
      </c>
      <c r="B1919" s="49" t="s">
        <v>1114</v>
      </c>
      <c r="C1919" s="54" t="s">
        <v>1193</v>
      </c>
      <c r="D1919" s="54" t="s">
        <v>1194</v>
      </c>
      <c r="E1919" s="54" t="s">
        <v>262</v>
      </c>
      <c r="F1919" s="49" t="s">
        <v>1195</v>
      </c>
      <c r="G1919" s="54" t="s">
        <v>1277</v>
      </c>
      <c r="H1919" s="54" t="s">
        <v>273</v>
      </c>
      <c r="I1919" s="54" t="s">
        <v>357</v>
      </c>
      <c r="J1919" s="54" t="s">
        <v>928</v>
      </c>
      <c r="K1919" s="54" t="s">
        <v>213</v>
      </c>
      <c r="L1919" s="49" t="s">
        <v>197</v>
      </c>
      <c r="M1919" s="49" t="s">
        <v>197</v>
      </c>
      <c r="N1919" s="54" t="s">
        <v>1091</v>
      </c>
      <c r="O1919" s="49" t="s">
        <v>1197</v>
      </c>
      <c r="P1919" s="54" t="s">
        <v>200</v>
      </c>
      <c r="Q1919" s="49" t="s">
        <v>201</v>
      </c>
      <c r="R1919" s="49" t="s">
        <v>217</v>
      </c>
    </row>
    <row r="1920" spans="1:18">
      <c r="A1920" s="54">
        <v>44</v>
      </c>
      <c r="B1920" s="49" t="s">
        <v>1114</v>
      </c>
      <c r="C1920" s="54" t="s">
        <v>1126</v>
      </c>
      <c r="D1920" s="54" t="s">
        <v>1127</v>
      </c>
      <c r="E1920" s="54" t="s">
        <v>303</v>
      </c>
      <c r="F1920" s="54" t="s">
        <v>1128</v>
      </c>
      <c r="G1920" s="54" t="s">
        <v>1129</v>
      </c>
      <c r="H1920" s="54" t="s">
        <v>273</v>
      </c>
      <c r="I1920" s="54" t="s">
        <v>357</v>
      </c>
      <c r="J1920" s="54" t="s">
        <v>301</v>
      </c>
      <c r="K1920" s="54" t="s">
        <v>260</v>
      </c>
      <c r="L1920" s="49" t="s">
        <v>197</v>
      </c>
      <c r="M1920" s="49" t="s">
        <v>197</v>
      </c>
      <c r="N1920" s="54" t="s">
        <v>1130</v>
      </c>
      <c r="O1920" s="49" t="s">
        <v>1131</v>
      </c>
      <c r="P1920" s="54" t="s">
        <v>200</v>
      </c>
      <c r="Q1920" s="49" t="s">
        <v>201</v>
      </c>
      <c r="R1920" s="49" t="s">
        <v>217</v>
      </c>
    </row>
    <row r="1921" spans="1:18">
      <c r="A1921" s="54">
        <v>45</v>
      </c>
      <c r="B1921" s="49" t="s">
        <v>1114</v>
      </c>
      <c r="C1921" s="54" t="s">
        <v>1348</v>
      </c>
      <c r="D1921" s="54" t="s">
        <v>1259</v>
      </c>
      <c r="E1921" s="54" t="s">
        <v>231</v>
      </c>
      <c r="F1921" s="49" t="s">
        <v>1349</v>
      </c>
      <c r="G1921" s="54" t="s">
        <v>1432</v>
      </c>
      <c r="H1921" s="54" t="s">
        <v>273</v>
      </c>
      <c r="I1921" s="54" t="s">
        <v>249</v>
      </c>
      <c r="J1921" s="54" t="s">
        <v>1442</v>
      </c>
      <c r="K1921" s="54" t="s">
        <v>367</v>
      </c>
      <c r="L1921" s="49" t="s">
        <v>197</v>
      </c>
      <c r="M1921" s="49" t="s">
        <v>197</v>
      </c>
      <c r="N1921" s="54" t="s">
        <v>477</v>
      </c>
      <c r="O1921" s="49" t="s">
        <v>1351</v>
      </c>
      <c r="P1921" s="54" t="s">
        <v>200</v>
      </c>
      <c r="Q1921" s="49" t="s">
        <v>201</v>
      </c>
      <c r="R1921" s="49" t="s">
        <v>217</v>
      </c>
    </row>
    <row r="1922" spans="1:18">
      <c r="A1922" s="54">
        <v>46</v>
      </c>
      <c r="B1922" s="49" t="s">
        <v>1114</v>
      </c>
      <c r="C1922" s="54" t="s">
        <v>1443</v>
      </c>
      <c r="D1922" s="54" t="s">
        <v>1194</v>
      </c>
      <c r="E1922" s="54" t="s">
        <v>359</v>
      </c>
      <c r="F1922" s="49" t="s">
        <v>1444</v>
      </c>
      <c r="G1922" s="54" t="s">
        <v>1445</v>
      </c>
      <c r="H1922" s="54" t="s">
        <v>273</v>
      </c>
      <c r="I1922" s="54" t="s">
        <v>252</v>
      </c>
      <c r="J1922" s="54" t="s">
        <v>679</v>
      </c>
      <c r="K1922" s="54" t="s">
        <v>194</v>
      </c>
      <c r="L1922" s="49" t="s">
        <v>197</v>
      </c>
      <c r="M1922" s="49" t="s">
        <v>214</v>
      </c>
      <c r="N1922" s="54" t="s">
        <v>1147</v>
      </c>
      <c r="O1922" s="49" t="s">
        <v>1446</v>
      </c>
      <c r="P1922" s="54" t="s">
        <v>200</v>
      </c>
      <c r="Q1922" s="49" t="s">
        <v>201</v>
      </c>
      <c r="R1922" s="49" t="s">
        <v>217</v>
      </c>
    </row>
    <row r="1923" spans="1:18">
      <c r="A1923" s="54">
        <v>47</v>
      </c>
      <c r="B1923" s="49" t="s">
        <v>1114</v>
      </c>
      <c r="C1923" s="54" t="s">
        <v>252</v>
      </c>
      <c r="D1923" s="54" t="s">
        <v>1138</v>
      </c>
      <c r="E1923" s="54" t="s">
        <v>231</v>
      </c>
      <c r="F1923" s="49" t="s">
        <v>1139</v>
      </c>
      <c r="G1923" s="54" t="s">
        <v>1447</v>
      </c>
      <c r="H1923" s="54" t="s">
        <v>273</v>
      </c>
      <c r="I1923" s="54" t="s">
        <v>255</v>
      </c>
      <c r="J1923" s="54" t="s">
        <v>483</v>
      </c>
      <c r="K1923" s="54" t="s">
        <v>276</v>
      </c>
      <c r="L1923" s="49" t="s">
        <v>197</v>
      </c>
      <c r="M1923" s="49" t="s">
        <v>197</v>
      </c>
      <c r="N1923" s="54" t="s">
        <v>1141</v>
      </c>
      <c r="O1923" s="49" t="s">
        <v>1142</v>
      </c>
      <c r="P1923" s="54" t="s">
        <v>200</v>
      </c>
      <c r="Q1923" s="49" t="s">
        <v>201</v>
      </c>
      <c r="R1923" s="49" t="s">
        <v>217</v>
      </c>
    </row>
    <row r="1924" spans="1:18">
      <c r="A1924" s="54">
        <v>48</v>
      </c>
      <c r="B1924" s="49" t="s">
        <v>1114</v>
      </c>
      <c r="C1924" s="54" t="s">
        <v>1448</v>
      </c>
      <c r="D1924" s="54" t="s">
        <v>1150</v>
      </c>
      <c r="E1924" s="54" t="s">
        <v>262</v>
      </c>
      <c r="F1924" s="49" t="s">
        <v>1449</v>
      </c>
      <c r="G1924" s="54" t="s">
        <v>1450</v>
      </c>
      <c r="H1924" s="54" t="s">
        <v>273</v>
      </c>
      <c r="I1924" s="54" t="s">
        <v>255</v>
      </c>
      <c r="J1924" s="54" t="s">
        <v>490</v>
      </c>
      <c r="K1924" s="54" t="s">
        <v>307</v>
      </c>
      <c r="L1924" s="49" t="s">
        <v>197</v>
      </c>
      <c r="M1924" s="49" t="s">
        <v>197</v>
      </c>
      <c r="N1924" s="54" t="s">
        <v>1210</v>
      </c>
      <c r="O1924" s="49" t="s">
        <v>1451</v>
      </c>
      <c r="P1924" s="54" t="s">
        <v>200</v>
      </c>
      <c r="Q1924" s="49" t="s">
        <v>201</v>
      </c>
      <c r="R1924" s="49" t="s">
        <v>217</v>
      </c>
    </row>
    <row r="1925" spans="1:18">
      <c r="A1925" s="54">
        <v>49</v>
      </c>
      <c r="B1925" s="49" t="s">
        <v>1114</v>
      </c>
      <c r="C1925" s="54" t="s">
        <v>1158</v>
      </c>
      <c r="D1925" s="54" t="s">
        <v>1138</v>
      </c>
      <c r="E1925" s="54" t="s">
        <v>280</v>
      </c>
      <c r="F1925" s="49" t="s">
        <v>1159</v>
      </c>
      <c r="G1925" s="54" t="s">
        <v>1160</v>
      </c>
      <c r="H1925" s="54" t="s">
        <v>273</v>
      </c>
      <c r="I1925" s="54" t="s">
        <v>255</v>
      </c>
      <c r="J1925" s="54" t="s">
        <v>1452</v>
      </c>
      <c r="K1925" s="54" t="s">
        <v>367</v>
      </c>
      <c r="L1925" s="49" t="s">
        <v>197</v>
      </c>
      <c r="M1925" s="49" t="s">
        <v>197</v>
      </c>
      <c r="N1925" s="54" t="s">
        <v>246</v>
      </c>
      <c r="O1925" s="49" t="s">
        <v>1161</v>
      </c>
      <c r="P1925" s="54" t="s">
        <v>200</v>
      </c>
      <c r="Q1925" s="49" t="s">
        <v>201</v>
      </c>
      <c r="R1925" s="49" t="s">
        <v>217</v>
      </c>
    </row>
    <row r="1926" spans="1:18">
      <c r="A1926" s="54">
        <v>50</v>
      </c>
      <c r="B1926" s="49" t="s">
        <v>1114</v>
      </c>
      <c r="C1926" s="54" t="s">
        <v>1121</v>
      </c>
      <c r="D1926" s="54" t="s">
        <v>1122</v>
      </c>
      <c r="E1926" s="54" t="s">
        <v>262</v>
      </c>
      <c r="F1926" s="49" t="s">
        <v>1123</v>
      </c>
      <c r="G1926" s="54" t="s">
        <v>1325</v>
      </c>
      <c r="H1926" s="54" t="s">
        <v>273</v>
      </c>
      <c r="I1926" s="54" t="s">
        <v>383</v>
      </c>
      <c r="J1926" s="54" t="s">
        <v>575</v>
      </c>
      <c r="K1926" s="54" t="s">
        <v>288</v>
      </c>
      <c r="L1926" s="49" t="s">
        <v>197</v>
      </c>
      <c r="M1926" s="49" t="s">
        <v>197</v>
      </c>
      <c r="N1926" s="54" t="s">
        <v>1091</v>
      </c>
      <c r="O1926" s="49" t="s">
        <v>1125</v>
      </c>
      <c r="P1926" s="54" t="s">
        <v>200</v>
      </c>
      <c r="Q1926" s="49" t="s">
        <v>228</v>
      </c>
      <c r="R1926" s="54" t="s">
        <v>200</v>
      </c>
    </row>
    <row r="1927" spans="1:18">
      <c r="A1927" s="54">
        <v>51</v>
      </c>
      <c r="B1927" s="49" t="s">
        <v>1114</v>
      </c>
      <c r="C1927" s="54" t="s">
        <v>1206</v>
      </c>
      <c r="D1927" s="54" t="s">
        <v>1207</v>
      </c>
      <c r="E1927" s="54" t="s">
        <v>231</v>
      </c>
      <c r="F1927" s="49" t="s">
        <v>1208</v>
      </c>
      <c r="G1927" s="54" t="s">
        <v>1209</v>
      </c>
      <c r="H1927" s="54" t="s">
        <v>273</v>
      </c>
      <c r="I1927" s="54" t="s">
        <v>300</v>
      </c>
      <c r="J1927" s="54" t="s">
        <v>409</v>
      </c>
      <c r="K1927" s="54" t="s">
        <v>236</v>
      </c>
      <c r="L1927" s="49" t="s">
        <v>197</v>
      </c>
      <c r="M1927" s="49" t="s">
        <v>197</v>
      </c>
      <c r="N1927" s="54" t="s">
        <v>1210</v>
      </c>
      <c r="O1927" s="49" t="s">
        <v>1211</v>
      </c>
      <c r="P1927" s="54" t="s">
        <v>200</v>
      </c>
      <c r="Q1927" s="49" t="s">
        <v>201</v>
      </c>
      <c r="R1927" s="49" t="s">
        <v>890</v>
      </c>
    </row>
    <row r="1928" spans="1:18">
      <c r="A1928" s="54">
        <v>52</v>
      </c>
      <c r="B1928" s="49" t="s">
        <v>1114</v>
      </c>
      <c r="C1928" s="54" t="s">
        <v>1143</v>
      </c>
      <c r="D1928" s="54" t="s">
        <v>1144</v>
      </c>
      <c r="E1928" s="54" t="s">
        <v>231</v>
      </c>
      <c r="F1928" s="49" t="s">
        <v>1145</v>
      </c>
      <c r="G1928" s="54" t="s">
        <v>1453</v>
      </c>
      <c r="H1928" s="54" t="s">
        <v>273</v>
      </c>
      <c r="I1928" s="54" t="s">
        <v>245</v>
      </c>
      <c r="J1928" s="54" t="s">
        <v>1274</v>
      </c>
      <c r="K1928" s="54" t="s">
        <v>204</v>
      </c>
      <c r="L1928" s="49" t="s">
        <v>214</v>
      </c>
      <c r="M1928" s="49" t="s">
        <v>214</v>
      </c>
      <c r="N1928" s="54" t="s">
        <v>1147</v>
      </c>
      <c r="O1928" s="49" t="s">
        <v>1148</v>
      </c>
      <c r="P1928" s="54" t="s">
        <v>200</v>
      </c>
      <c r="Q1928" s="49" t="s">
        <v>228</v>
      </c>
      <c r="R1928" s="54" t="s">
        <v>200</v>
      </c>
    </row>
    <row r="1929" spans="1:18">
      <c r="A1929" s="54">
        <v>53</v>
      </c>
      <c r="B1929" s="49" t="s">
        <v>1114</v>
      </c>
      <c r="C1929" s="54" t="s">
        <v>1143</v>
      </c>
      <c r="D1929" s="54" t="s">
        <v>1144</v>
      </c>
      <c r="E1929" s="54" t="s">
        <v>231</v>
      </c>
      <c r="F1929" s="49" t="s">
        <v>1145</v>
      </c>
      <c r="G1929" s="54" t="s">
        <v>1146</v>
      </c>
      <c r="H1929" s="54" t="s">
        <v>273</v>
      </c>
      <c r="I1929" s="54" t="s">
        <v>245</v>
      </c>
      <c r="J1929" s="54" t="s">
        <v>1454</v>
      </c>
      <c r="K1929" s="54" t="s">
        <v>245</v>
      </c>
      <c r="L1929" s="49" t="s">
        <v>214</v>
      </c>
      <c r="M1929" s="49" t="s">
        <v>214</v>
      </c>
      <c r="N1929" s="54" t="s">
        <v>1147</v>
      </c>
      <c r="O1929" s="49" t="s">
        <v>1148</v>
      </c>
      <c r="P1929" s="54" t="s">
        <v>200</v>
      </c>
      <c r="Q1929" s="49" t="s">
        <v>228</v>
      </c>
      <c r="R1929" s="54" t="s">
        <v>200</v>
      </c>
    </row>
    <row r="1930" spans="1:18">
      <c r="A1930" s="54">
        <v>54</v>
      </c>
      <c r="B1930" s="49" t="s">
        <v>1114</v>
      </c>
      <c r="C1930" s="54" t="s">
        <v>1143</v>
      </c>
      <c r="D1930" s="54" t="s">
        <v>1144</v>
      </c>
      <c r="E1930" s="54" t="s">
        <v>231</v>
      </c>
      <c r="F1930" s="49" t="s">
        <v>1145</v>
      </c>
      <c r="G1930" s="54" t="s">
        <v>1263</v>
      </c>
      <c r="H1930" s="54" t="s">
        <v>273</v>
      </c>
      <c r="I1930" s="54" t="s">
        <v>245</v>
      </c>
      <c r="J1930" s="54" t="s">
        <v>1362</v>
      </c>
      <c r="K1930" s="54" t="s">
        <v>315</v>
      </c>
      <c r="L1930" s="49" t="s">
        <v>214</v>
      </c>
      <c r="M1930" s="49" t="s">
        <v>214</v>
      </c>
      <c r="N1930" s="54" t="s">
        <v>1147</v>
      </c>
      <c r="O1930" s="49" t="s">
        <v>1148</v>
      </c>
      <c r="P1930" s="54" t="s">
        <v>200</v>
      </c>
      <c r="Q1930" s="49" t="s">
        <v>228</v>
      </c>
      <c r="R1930" s="54" t="s">
        <v>200</v>
      </c>
    </row>
    <row r="1931" spans="1:18">
      <c r="A1931" s="54">
        <v>55</v>
      </c>
      <c r="B1931" s="49" t="s">
        <v>1114</v>
      </c>
      <c r="C1931" s="54" t="s">
        <v>1143</v>
      </c>
      <c r="D1931" s="54" t="s">
        <v>1144</v>
      </c>
      <c r="E1931" s="54" t="s">
        <v>231</v>
      </c>
      <c r="F1931" s="49" t="s">
        <v>1145</v>
      </c>
      <c r="G1931" s="54" t="s">
        <v>1455</v>
      </c>
      <c r="H1931" s="54" t="s">
        <v>273</v>
      </c>
      <c r="I1931" s="54" t="s">
        <v>245</v>
      </c>
      <c r="J1931" s="54" t="s">
        <v>1456</v>
      </c>
      <c r="K1931" s="54" t="s">
        <v>204</v>
      </c>
      <c r="L1931" s="49" t="s">
        <v>214</v>
      </c>
      <c r="M1931" s="49" t="s">
        <v>214</v>
      </c>
      <c r="N1931" s="54" t="s">
        <v>1147</v>
      </c>
      <c r="O1931" s="49" t="s">
        <v>1148</v>
      </c>
      <c r="P1931" s="54" t="s">
        <v>200</v>
      </c>
      <c r="Q1931" s="49" t="s">
        <v>228</v>
      </c>
      <c r="R1931" s="54" t="s">
        <v>200</v>
      </c>
    </row>
    <row r="1932" spans="1:18">
      <c r="A1932" s="54">
        <v>56</v>
      </c>
      <c r="B1932" s="49" t="s">
        <v>1114</v>
      </c>
      <c r="C1932" s="54" t="s">
        <v>1193</v>
      </c>
      <c r="D1932" s="54" t="s">
        <v>1194</v>
      </c>
      <c r="E1932" s="54" t="s">
        <v>262</v>
      </c>
      <c r="F1932" s="49" t="s">
        <v>1195</v>
      </c>
      <c r="G1932" s="54" t="s">
        <v>1196</v>
      </c>
      <c r="H1932" s="54" t="s">
        <v>273</v>
      </c>
      <c r="I1932" s="54" t="s">
        <v>245</v>
      </c>
      <c r="J1932" s="54" t="s">
        <v>388</v>
      </c>
      <c r="K1932" s="54" t="s">
        <v>260</v>
      </c>
      <c r="L1932" s="49" t="s">
        <v>197</v>
      </c>
      <c r="M1932" s="49" t="s">
        <v>197</v>
      </c>
      <c r="N1932" s="54" t="s">
        <v>1091</v>
      </c>
      <c r="O1932" s="49" t="s">
        <v>1197</v>
      </c>
      <c r="P1932" s="54" t="s">
        <v>200</v>
      </c>
      <c r="Q1932" s="49" t="s">
        <v>201</v>
      </c>
      <c r="R1932" s="49" t="s">
        <v>217</v>
      </c>
    </row>
    <row r="1933" spans="1:18">
      <c r="A1933" s="54">
        <v>57</v>
      </c>
      <c r="B1933" s="49" t="s">
        <v>1114</v>
      </c>
      <c r="C1933" s="54" t="s">
        <v>1149</v>
      </c>
      <c r="D1933" s="54" t="s">
        <v>1150</v>
      </c>
      <c r="E1933" s="54" t="s">
        <v>231</v>
      </c>
      <c r="F1933" s="49" t="s">
        <v>1151</v>
      </c>
      <c r="G1933" s="54" t="s">
        <v>1152</v>
      </c>
      <c r="H1933" s="54" t="s">
        <v>273</v>
      </c>
      <c r="I1933" s="54" t="s">
        <v>194</v>
      </c>
      <c r="J1933" s="54" t="s">
        <v>256</v>
      </c>
      <c r="K1933" s="54" t="s">
        <v>367</v>
      </c>
      <c r="L1933" s="49" t="s">
        <v>197</v>
      </c>
      <c r="M1933" s="49" t="s">
        <v>197</v>
      </c>
      <c r="N1933" s="54" t="s">
        <v>456</v>
      </c>
      <c r="O1933" s="49" t="s">
        <v>1426</v>
      </c>
      <c r="P1933" s="54" t="s">
        <v>200</v>
      </c>
      <c r="Q1933" s="49" t="s">
        <v>201</v>
      </c>
      <c r="R1933" s="49" t="s">
        <v>744</v>
      </c>
    </row>
    <row r="1934" spans="1:18">
      <c r="A1934" s="54">
        <v>58</v>
      </c>
      <c r="B1934" s="49" t="s">
        <v>1114</v>
      </c>
      <c r="C1934" s="54" t="s">
        <v>1172</v>
      </c>
      <c r="D1934" s="54" t="s">
        <v>1173</v>
      </c>
      <c r="E1934" s="54" t="s">
        <v>262</v>
      </c>
      <c r="F1934" s="49" t="s">
        <v>1174</v>
      </c>
      <c r="G1934" s="54" t="s">
        <v>1175</v>
      </c>
      <c r="H1934" s="54" t="s">
        <v>273</v>
      </c>
      <c r="I1934" s="54" t="s">
        <v>353</v>
      </c>
      <c r="J1934" s="54" t="s">
        <v>1250</v>
      </c>
      <c r="K1934" s="54" t="s">
        <v>194</v>
      </c>
      <c r="L1934" s="49" t="s">
        <v>197</v>
      </c>
      <c r="M1934" s="49" t="s">
        <v>197</v>
      </c>
      <c r="N1934" s="54" t="s">
        <v>1119</v>
      </c>
      <c r="O1934" s="49" t="s">
        <v>1457</v>
      </c>
      <c r="P1934" s="54" t="s">
        <v>200</v>
      </c>
      <c r="Q1934" s="49" t="s">
        <v>201</v>
      </c>
      <c r="R1934" s="49" t="s">
        <v>217</v>
      </c>
    </row>
    <row r="1935" spans="1:18">
      <c r="A1935" s="54">
        <v>59</v>
      </c>
      <c r="B1935" s="49" t="s">
        <v>1114</v>
      </c>
      <c r="C1935" s="54" t="s">
        <v>1291</v>
      </c>
      <c r="D1935" s="54" t="s">
        <v>1259</v>
      </c>
      <c r="E1935" s="54" t="s">
        <v>1292</v>
      </c>
      <c r="F1935" s="49" t="s">
        <v>1293</v>
      </c>
      <c r="G1935" s="54" t="s">
        <v>1458</v>
      </c>
      <c r="H1935" s="54" t="s">
        <v>273</v>
      </c>
      <c r="I1935" s="54" t="s">
        <v>270</v>
      </c>
      <c r="J1935" s="54" t="s">
        <v>787</v>
      </c>
      <c r="K1935" s="54" t="s">
        <v>307</v>
      </c>
      <c r="L1935" s="49" t="s">
        <v>197</v>
      </c>
      <c r="M1935" s="49" t="s">
        <v>197</v>
      </c>
      <c r="N1935" s="54" t="s">
        <v>1210</v>
      </c>
      <c r="O1935" s="49" t="s">
        <v>1296</v>
      </c>
      <c r="P1935" s="54" t="s">
        <v>200</v>
      </c>
      <c r="Q1935" s="49" t="s">
        <v>201</v>
      </c>
      <c r="R1935" s="49" t="s">
        <v>217</v>
      </c>
    </row>
    <row r="1936" spans="1:18">
      <c r="A1936" s="54">
        <v>60</v>
      </c>
      <c r="B1936" s="49" t="s">
        <v>1114</v>
      </c>
      <c r="C1936" s="54" t="s">
        <v>1183</v>
      </c>
      <c r="D1936" s="54" t="s">
        <v>1184</v>
      </c>
      <c r="E1936" s="54" t="s">
        <v>208</v>
      </c>
      <c r="F1936" s="49" t="s">
        <v>1185</v>
      </c>
      <c r="G1936" s="54" t="s">
        <v>1204</v>
      </c>
      <c r="H1936" s="54" t="s">
        <v>273</v>
      </c>
      <c r="I1936" s="54" t="s">
        <v>270</v>
      </c>
      <c r="J1936" s="54" t="s">
        <v>576</v>
      </c>
      <c r="K1936" s="54" t="s">
        <v>367</v>
      </c>
      <c r="L1936" s="49" t="s">
        <v>197</v>
      </c>
      <c r="M1936" s="49" t="s">
        <v>197</v>
      </c>
      <c r="N1936" s="54" t="s">
        <v>363</v>
      </c>
      <c r="O1936" s="49" t="s">
        <v>1187</v>
      </c>
      <c r="P1936" s="54" t="s">
        <v>200</v>
      </c>
      <c r="Q1936" s="49" t="s">
        <v>201</v>
      </c>
      <c r="R1936" s="49" t="s">
        <v>217</v>
      </c>
    </row>
    <row r="1937" spans="1:18">
      <c r="A1937" s="54">
        <v>61</v>
      </c>
      <c r="B1937" s="49" t="s">
        <v>1114</v>
      </c>
      <c r="C1937" s="54" t="s">
        <v>1218</v>
      </c>
      <c r="D1937" s="54" t="s">
        <v>1189</v>
      </c>
      <c r="E1937" s="54" t="s">
        <v>231</v>
      </c>
      <c r="F1937" s="49" t="s">
        <v>1219</v>
      </c>
      <c r="G1937" s="54" t="s">
        <v>1247</v>
      </c>
      <c r="H1937" s="54" t="s">
        <v>273</v>
      </c>
      <c r="I1937" s="54" t="s">
        <v>298</v>
      </c>
      <c r="J1937" s="54" t="s">
        <v>562</v>
      </c>
      <c r="K1937" s="54" t="s">
        <v>295</v>
      </c>
      <c r="L1937" s="49" t="s">
        <v>197</v>
      </c>
      <c r="M1937" s="49" t="s">
        <v>197</v>
      </c>
      <c r="N1937" s="54" t="s">
        <v>456</v>
      </c>
      <c r="O1937" s="49" t="s">
        <v>1425</v>
      </c>
      <c r="P1937" s="54" t="s">
        <v>200</v>
      </c>
      <c r="Q1937" s="49" t="s">
        <v>201</v>
      </c>
      <c r="R1937" s="49" t="s">
        <v>217</v>
      </c>
    </row>
    <row r="1938" spans="1:18">
      <c r="A1938" s="54">
        <v>62</v>
      </c>
      <c r="B1938" s="49" t="s">
        <v>1114</v>
      </c>
      <c r="C1938" s="54" t="s">
        <v>1253</v>
      </c>
      <c r="D1938" s="54" t="s">
        <v>1116</v>
      </c>
      <c r="E1938" s="54" t="s">
        <v>208</v>
      </c>
      <c r="F1938" s="49" t="s">
        <v>1254</v>
      </c>
      <c r="G1938" s="54" t="s">
        <v>1459</v>
      </c>
      <c r="H1938" s="54" t="s">
        <v>313</v>
      </c>
      <c r="I1938" s="54" t="s">
        <v>357</v>
      </c>
      <c r="J1938" s="54" t="s">
        <v>598</v>
      </c>
      <c r="K1938" s="54" t="s">
        <v>288</v>
      </c>
      <c r="L1938" s="49" t="s">
        <v>197</v>
      </c>
      <c r="M1938" s="49" t="s">
        <v>197</v>
      </c>
      <c r="N1938" s="54" t="s">
        <v>1147</v>
      </c>
      <c r="O1938" s="49" t="s">
        <v>1256</v>
      </c>
      <c r="P1938" s="54" t="s">
        <v>200</v>
      </c>
      <c r="Q1938" s="49" t="s">
        <v>228</v>
      </c>
      <c r="R1938" s="54" t="s">
        <v>200</v>
      </c>
    </row>
    <row r="1939" spans="1:18">
      <c r="A1939" s="54">
        <v>63</v>
      </c>
      <c r="B1939" s="49" t="s">
        <v>1114</v>
      </c>
      <c r="C1939" s="54" t="s">
        <v>1367</v>
      </c>
      <c r="D1939" s="54" t="s">
        <v>1173</v>
      </c>
      <c r="E1939" s="54" t="s">
        <v>303</v>
      </c>
      <c r="F1939" s="49" t="s">
        <v>1368</v>
      </c>
      <c r="G1939" s="54" t="s">
        <v>1373</v>
      </c>
      <c r="H1939" s="54" t="s">
        <v>313</v>
      </c>
      <c r="I1939" s="54" t="s">
        <v>249</v>
      </c>
      <c r="J1939" s="54" t="s">
        <v>1460</v>
      </c>
      <c r="K1939" s="54" t="s">
        <v>236</v>
      </c>
      <c r="L1939" s="49" t="s">
        <v>197</v>
      </c>
      <c r="M1939" s="49" t="s">
        <v>214</v>
      </c>
      <c r="N1939" s="54" t="s">
        <v>1371</v>
      </c>
      <c r="O1939" s="49" t="s">
        <v>1372</v>
      </c>
      <c r="P1939" s="54" t="s">
        <v>200</v>
      </c>
      <c r="Q1939" s="49" t="s">
        <v>228</v>
      </c>
      <c r="R1939" s="54" t="s">
        <v>200</v>
      </c>
    </row>
    <row r="1940" spans="1:18">
      <c r="A1940" s="54">
        <v>64</v>
      </c>
      <c r="B1940" s="49" t="s">
        <v>1114</v>
      </c>
      <c r="C1940" s="54" t="s">
        <v>1253</v>
      </c>
      <c r="D1940" s="54" t="s">
        <v>1116</v>
      </c>
      <c r="E1940" s="54" t="s">
        <v>208</v>
      </c>
      <c r="F1940" s="49" t="s">
        <v>1254</v>
      </c>
      <c r="G1940" s="54" t="s">
        <v>1255</v>
      </c>
      <c r="H1940" s="54" t="s">
        <v>313</v>
      </c>
      <c r="I1940" s="54" t="s">
        <v>380</v>
      </c>
      <c r="J1940" s="54" t="s">
        <v>556</v>
      </c>
      <c r="K1940" s="54" t="s">
        <v>295</v>
      </c>
      <c r="L1940" s="49" t="s">
        <v>197</v>
      </c>
      <c r="M1940" s="49" t="s">
        <v>197</v>
      </c>
      <c r="N1940" s="54" t="s">
        <v>1147</v>
      </c>
      <c r="O1940" s="49" t="s">
        <v>1256</v>
      </c>
      <c r="P1940" s="54" t="s">
        <v>200</v>
      </c>
      <c r="Q1940" s="49" t="s">
        <v>201</v>
      </c>
      <c r="R1940" s="49" t="s">
        <v>217</v>
      </c>
    </row>
    <row r="1941" spans="1:18">
      <c r="A1941" s="54">
        <v>65</v>
      </c>
      <c r="B1941" s="49" t="s">
        <v>1114</v>
      </c>
      <c r="C1941" s="54" t="s">
        <v>1218</v>
      </c>
      <c r="D1941" s="54" t="s">
        <v>1189</v>
      </c>
      <c r="E1941" s="54" t="s">
        <v>231</v>
      </c>
      <c r="F1941" s="49" t="s">
        <v>1219</v>
      </c>
      <c r="G1941" s="54" t="s">
        <v>1241</v>
      </c>
      <c r="H1941" s="54" t="s">
        <v>313</v>
      </c>
      <c r="I1941" s="54" t="s">
        <v>362</v>
      </c>
      <c r="J1941" s="54" t="s">
        <v>1240</v>
      </c>
      <c r="K1941" s="54" t="s">
        <v>315</v>
      </c>
      <c r="L1941" s="49" t="s">
        <v>197</v>
      </c>
      <c r="M1941" s="49" t="s">
        <v>197</v>
      </c>
      <c r="N1941" s="54" t="s">
        <v>456</v>
      </c>
      <c r="O1941" s="49" t="s">
        <v>1425</v>
      </c>
      <c r="P1941" s="54" t="s">
        <v>200</v>
      </c>
      <c r="Q1941" s="49" t="s">
        <v>201</v>
      </c>
      <c r="R1941" s="49" t="s">
        <v>217</v>
      </c>
    </row>
    <row r="1942" spans="1:18">
      <c r="A1942" s="54">
        <v>66</v>
      </c>
      <c r="B1942" s="49" t="s">
        <v>1114</v>
      </c>
      <c r="C1942" s="54" t="s">
        <v>1206</v>
      </c>
      <c r="D1942" s="54" t="s">
        <v>1207</v>
      </c>
      <c r="E1942" s="54" t="s">
        <v>231</v>
      </c>
      <c r="F1942" s="49" t="s">
        <v>1208</v>
      </c>
      <c r="G1942" s="54" t="s">
        <v>1221</v>
      </c>
      <c r="H1942" s="54" t="s">
        <v>313</v>
      </c>
      <c r="I1942" s="54" t="s">
        <v>260</v>
      </c>
      <c r="J1942" s="54" t="s">
        <v>643</v>
      </c>
      <c r="K1942" s="54" t="s">
        <v>315</v>
      </c>
      <c r="L1942" s="49" t="s">
        <v>197</v>
      </c>
      <c r="M1942" s="49" t="s">
        <v>197</v>
      </c>
      <c r="N1942" s="54" t="s">
        <v>1210</v>
      </c>
      <c r="O1942" s="49" t="s">
        <v>1211</v>
      </c>
      <c r="P1942" s="54" t="s">
        <v>1461</v>
      </c>
      <c r="Q1942" s="49" t="s">
        <v>201</v>
      </c>
      <c r="R1942" s="49" t="s">
        <v>217</v>
      </c>
    </row>
    <row r="1943" spans="1:18">
      <c r="A1943" s="54">
        <v>67</v>
      </c>
      <c r="B1943" s="49" t="s">
        <v>1114</v>
      </c>
      <c r="C1943" s="54" t="s">
        <v>1162</v>
      </c>
      <c r="D1943" s="54" t="s">
        <v>1133</v>
      </c>
      <c r="E1943" s="54" t="s">
        <v>208</v>
      </c>
      <c r="F1943" s="49" t="s">
        <v>1163</v>
      </c>
      <c r="G1943" s="54" t="s">
        <v>1341</v>
      </c>
      <c r="H1943" s="54" t="s">
        <v>313</v>
      </c>
      <c r="I1943" s="54" t="s">
        <v>300</v>
      </c>
      <c r="J1943" s="54" t="s">
        <v>1462</v>
      </c>
      <c r="K1943" s="54" t="s">
        <v>245</v>
      </c>
      <c r="L1943" s="49" t="s">
        <v>197</v>
      </c>
      <c r="M1943" s="49" t="s">
        <v>214</v>
      </c>
      <c r="N1943" s="54" t="s">
        <v>1147</v>
      </c>
      <c r="O1943" s="49" t="s">
        <v>1166</v>
      </c>
      <c r="P1943" s="54" t="s">
        <v>200</v>
      </c>
      <c r="Q1943" s="49" t="s">
        <v>228</v>
      </c>
      <c r="R1943" s="54" t="s">
        <v>200</v>
      </c>
    </row>
    <row r="1944" spans="1:18">
      <c r="A1944" s="54">
        <v>68</v>
      </c>
      <c r="B1944" s="49" t="s">
        <v>1114</v>
      </c>
      <c r="C1944" s="54" t="s">
        <v>1162</v>
      </c>
      <c r="D1944" s="54" t="s">
        <v>1133</v>
      </c>
      <c r="E1944" s="54" t="s">
        <v>208</v>
      </c>
      <c r="F1944" s="49" t="s">
        <v>1163</v>
      </c>
      <c r="G1944" s="54" t="s">
        <v>1341</v>
      </c>
      <c r="H1944" s="54" t="s">
        <v>313</v>
      </c>
      <c r="I1944" s="54" t="s">
        <v>300</v>
      </c>
      <c r="J1944" s="54" t="s">
        <v>581</v>
      </c>
      <c r="K1944" s="54" t="s">
        <v>300</v>
      </c>
      <c r="L1944" s="49" t="s">
        <v>197</v>
      </c>
      <c r="M1944" s="49" t="s">
        <v>214</v>
      </c>
      <c r="N1944" s="54" t="s">
        <v>1147</v>
      </c>
      <c r="O1944" s="49" t="s">
        <v>1166</v>
      </c>
      <c r="P1944" s="54" t="s">
        <v>200</v>
      </c>
      <c r="Q1944" s="49" t="s">
        <v>228</v>
      </c>
      <c r="R1944" s="54" t="s">
        <v>200</v>
      </c>
    </row>
    <row r="1945" spans="1:18">
      <c r="A1945" s="54">
        <v>69</v>
      </c>
      <c r="B1945" s="49" t="s">
        <v>1114</v>
      </c>
      <c r="C1945" s="54" t="s">
        <v>1143</v>
      </c>
      <c r="D1945" s="54" t="s">
        <v>1144</v>
      </c>
      <c r="E1945" s="54" t="s">
        <v>231</v>
      </c>
      <c r="F1945" s="49" t="s">
        <v>1145</v>
      </c>
      <c r="G1945" s="54" t="s">
        <v>1453</v>
      </c>
      <c r="H1945" s="54" t="s">
        <v>313</v>
      </c>
      <c r="I1945" s="54" t="s">
        <v>257</v>
      </c>
      <c r="J1945" s="54" t="s">
        <v>1463</v>
      </c>
      <c r="K1945" s="54" t="s">
        <v>204</v>
      </c>
      <c r="L1945" s="49" t="s">
        <v>197</v>
      </c>
      <c r="M1945" s="49" t="s">
        <v>214</v>
      </c>
      <c r="N1945" s="54" t="s">
        <v>1147</v>
      </c>
      <c r="O1945" s="49" t="s">
        <v>1148</v>
      </c>
      <c r="P1945" s="54" t="s">
        <v>200</v>
      </c>
      <c r="Q1945" s="49" t="s">
        <v>228</v>
      </c>
      <c r="R1945" s="54" t="s">
        <v>200</v>
      </c>
    </row>
    <row r="1946" spans="1:18">
      <c r="A1946" s="54">
        <v>70</v>
      </c>
      <c r="B1946" s="49" t="s">
        <v>1114</v>
      </c>
      <c r="C1946" s="54" t="s">
        <v>1177</v>
      </c>
      <c r="D1946" s="54" t="s">
        <v>1178</v>
      </c>
      <c r="E1946" s="54" t="s">
        <v>208</v>
      </c>
      <c r="F1946" s="49" t="s">
        <v>1179</v>
      </c>
      <c r="G1946" s="54" t="s">
        <v>1212</v>
      </c>
      <c r="H1946" s="54" t="s">
        <v>313</v>
      </c>
      <c r="I1946" s="54" t="s">
        <v>257</v>
      </c>
      <c r="J1946" s="54" t="s">
        <v>508</v>
      </c>
      <c r="K1946" s="54" t="s">
        <v>194</v>
      </c>
      <c r="L1946" s="49" t="s">
        <v>197</v>
      </c>
      <c r="M1946" s="49" t="s">
        <v>197</v>
      </c>
      <c r="N1946" s="54" t="s">
        <v>246</v>
      </c>
      <c r="O1946" s="49" t="s">
        <v>1181</v>
      </c>
      <c r="P1946" s="54" t="s">
        <v>200</v>
      </c>
      <c r="Q1946" s="49" t="s">
        <v>201</v>
      </c>
      <c r="R1946" s="49" t="s">
        <v>217</v>
      </c>
    </row>
    <row r="1947" spans="1:18">
      <c r="A1947" s="54">
        <v>71</v>
      </c>
      <c r="B1947" s="49" t="s">
        <v>1114</v>
      </c>
      <c r="C1947" s="54" t="s">
        <v>1307</v>
      </c>
      <c r="D1947" s="54" t="s">
        <v>1199</v>
      </c>
      <c r="E1947" s="54" t="s">
        <v>1308</v>
      </c>
      <c r="F1947" s="49" t="s">
        <v>1309</v>
      </c>
      <c r="G1947" s="54" t="s">
        <v>1397</v>
      </c>
      <c r="H1947" s="54" t="s">
        <v>313</v>
      </c>
      <c r="I1947" s="54" t="s">
        <v>331</v>
      </c>
      <c r="J1947" s="54" t="s">
        <v>910</v>
      </c>
      <c r="K1947" s="54" t="s">
        <v>258</v>
      </c>
      <c r="L1947" s="49" t="s">
        <v>197</v>
      </c>
      <c r="M1947" s="49" t="s">
        <v>197</v>
      </c>
      <c r="N1947" s="54" t="s">
        <v>1210</v>
      </c>
      <c r="O1947" s="49" t="s">
        <v>1311</v>
      </c>
      <c r="P1947" s="54" t="s">
        <v>200</v>
      </c>
      <c r="Q1947" s="49" t="s">
        <v>201</v>
      </c>
      <c r="R1947" s="49" t="s">
        <v>612</v>
      </c>
    </row>
    <row r="1948" spans="1:18">
      <c r="A1948" s="54">
        <v>72</v>
      </c>
      <c r="B1948" s="49" t="s">
        <v>1114</v>
      </c>
      <c r="C1948" s="54" t="s">
        <v>1177</v>
      </c>
      <c r="D1948" s="54" t="s">
        <v>1178</v>
      </c>
      <c r="E1948" s="54" t="s">
        <v>208</v>
      </c>
      <c r="F1948" s="49" t="s">
        <v>1179</v>
      </c>
      <c r="G1948" s="54" t="s">
        <v>1422</v>
      </c>
      <c r="H1948" s="54" t="s">
        <v>313</v>
      </c>
      <c r="I1948" s="54" t="s">
        <v>331</v>
      </c>
      <c r="J1948" s="54" t="s">
        <v>533</v>
      </c>
      <c r="K1948" s="54" t="s">
        <v>236</v>
      </c>
      <c r="L1948" s="49" t="s">
        <v>197</v>
      </c>
      <c r="M1948" s="49" t="s">
        <v>197</v>
      </c>
      <c r="N1948" s="54" t="s">
        <v>246</v>
      </c>
      <c r="O1948" s="49" t="s">
        <v>1181</v>
      </c>
      <c r="P1948" s="54" t="s">
        <v>200</v>
      </c>
      <c r="Q1948" s="49" t="s">
        <v>201</v>
      </c>
      <c r="R1948" s="49" t="s">
        <v>217</v>
      </c>
    </row>
    <row r="1949" spans="1:18">
      <c r="A1949" s="54">
        <v>73</v>
      </c>
      <c r="B1949" s="49" t="s">
        <v>1114</v>
      </c>
      <c r="C1949" s="54" t="s">
        <v>1188</v>
      </c>
      <c r="D1949" s="54" t="s">
        <v>1189</v>
      </c>
      <c r="E1949" s="54" t="s">
        <v>262</v>
      </c>
      <c r="F1949" s="49" t="s">
        <v>1190</v>
      </c>
      <c r="G1949" s="54" t="s">
        <v>1191</v>
      </c>
      <c r="H1949" s="54" t="s">
        <v>313</v>
      </c>
      <c r="I1949" s="54" t="s">
        <v>270</v>
      </c>
      <c r="J1949" s="54" t="s">
        <v>349</v>
      </c>
      <c r="K1949" s="54" t="s">
        <v>245</v>
      </c>
      <c r="L1949" s="49" t="s">
        <v>197</v>
      </c>
      <c r="M1949" s="49" t="s">
        <v>197</v>
      </c>
      <c r="N1949" s="54" t="s">
        <v>1119</v>
      </c>
      <c r="O1949" s="49" t="s">
        <v>1192</v>
      </c>
      <c r="P1949" s="54" t="s">
        <v>200</v>
      </c>
      <c r="Q1949" s="49" t="s">
        <v>201</v>
      </c>
      <c r="R1949" s="49" t="s">
        <v>217</v>
      </c>
    </row>
    <row r="1950" spans="1:18">
      <c r="A1950" s="54">
        <v>74</v>
      </c>
      <c r="B1950" s="49" t="s">
        <v>1114</v>
      </c>
      <c r="C1950" s="54" t="s">
        <v>1149</v>
      </c>
      <c r="D1950" s="54" t="s">
        <v>1150</v>
      </c>
      <c r="E1950" s="54" t="s">
        <v>231</v>
      </c>
      <c r="F1950" s="49" t="s">
        <v>1151</v>
      </c>
      <c r="G1950" s="54" t="s">
        <v>1152</v>
      </c>
      <c r="H1950" s="54" t="s">
        <v>313</v>
      </c>
      <c r="I1950" s="54" t="s">
        <v>354</v>
      </c>
      <c r="J1950" s="54" t="s">
        <v>212</v>
      </c>
      <c r="K1950" s="54" t="s">
        <v>295</v>
      </c>
      <c r="L1950" s="49" t="s">
        <v>197</v>
      </c>
      <c r="M1950" s="49" t="s">
        <v>197</v>
      </c>
      <c r="N1950" s="54" t="s">
        <v>456</v>
      </c>
      <c r="O1950" s="49" t="s">
        <v>1426</v>
      </c>
      <c r="P1950" s="54" t="s">
        <v>200</v>
      </c>
      <c r="Q1950" s="49" t="s">
        <v>228</v>
      </c>
      <c r="R1950" s="54" t="s">
        <v>200</v>
      </c>
    </row>
    <row r="1951" spans="1:18">
      <c r="A1951" s="54">
        <v>75</v>
      </c>
      <c r="B1951" s="49" t="s">
        <v>1114</v>
      </c>
      <c r="C1951" s="54" t="s">
        <v>1218</v>
      </c>
      <c r="D1951" s="54" t="s">
        <v>1189</v>
      </c>
      <c r="E1951" s="54" t="s">
        <v>231</v>
      </c>
      <c r="F1951" s="49" t="s">
        <v>1219</v>
      </c>
      <c r="G1951" s="54" t="s">
        <v>1220</v>
      </c>
      <c r="H1951" s="54" t="s">
        <v>313</v>
      </c>
      <c r="I1951" s="54" t="s">
        <v>211</v>
      </c>
      <c r="J1951" s="54" t="s">
        <v>244</v>
      </c>
      <c r="K1951" s="54" t="s">
        <v>315</v>
      </c>
      <c r="L1951" s="49" t="s">
        <v>197</v>
      </c>
      <c r="M1951" s="49" t="s">
        <v>197</v>
      </c>
      <c r="N1951" s="54" t="s">
        <v>456</v>
      </c>
      <c r="O1951" s="49" t="s">
        <v>1425</v>
      </c>
      <c r="P1951" s="54" t="s">
        <v>200</v>
      </c>
      <c r="Q1951" s="49" t="s">
        <v>201</v>
      </c>
      <c r="R1951" s="49" t="s">
        <v>217</v>
      </c>
    </row>
    <row r="1952" spans="1:18">
      <c r="A1952" s="54">
        <v>76</v>
      </c>
      <c r="B1952" s="49" t="s">
        <v>1114</v>
      </c>
      <c r="C1952" s="54" t="s">
        <v>1158</v>
      </c>
      <c r="D1952" s="54" t="s">
        <v>1138</v>
      </c>
      <c r="E1952" s="54" t="s">
        <v>280</v>
      </c>
      <c r="F1952" s="49" t="s">
        <v>1159</v>
      </c>
      <c r="G1952" s="54" t="s">
        <v>1160</v>
      </c>
      <c r="H1952" s="54" t="s">
        <v>313</v>
      </c>
      <c r="I1952" s="54" t="s">
        <v>544</v>
      </c>
      <c r="J1952" s="54" t="s">
        <v>1464</v>
      </c>
      <c r="K1952" s="54" t="s">
        <v>300</v>
      </c>
      <c r="L1952" s="49" t="s">
        <v>214</v>
      </c>
      <c r="M1952" s="49" t="s">
        <v>197</v>
      </c>
      <c r="N1952" s="54" t="s">
        <v>246</v>
      </c>
      <c r="O1952" s="49" t="s">
        <v>1161</v>
      </c>
      <c r="P1952" s="54" t="s">
        <v>200</v>
      </c>
      <c r="Q1952" s="49" t="s">
        <v>201</v>
      </c>
      <c r="R1952" s="49" t="s">
        <v>217</v>
      </c>
    </row>
    <row r="1953" spans="1:18">
      <c r="A1953" s="54">
        <v>77</v>
      </c>
      <c r="B1953" s="49" t="s">
        <v>1114</v>
      </c>
      <c r="C1953" s="54" t="s">
        <v>1126</v>
      </c>
      <c r="D1953" s="54" t="s">
        <v>1127</v>
      </c>
      <c r="E1953" s="54" t="s">
        <v>303</v>
      </c>
      <c r="F1953" s="54" t="s">
        <v>1128</v>
      </c>
      <c r="G1953" s="54" t="s">
        <v>1129</v>
      </c>
      <c r="H1953" s="54" t="s">
        <v>313</v>
      </c>
      <c r="I1953" s="54" t="s">
        <v>298</v>
      </c>
      <c r="J1953" s="54" t="s">
        <v>641</v>
      </c>
      <c r="K1953" s="54" t="s">
        <v>295</v>
      </c>
      <c r="L1953" s="49" t="s">
        <v>197</v>
      </c>
      <c r="M1953" s="49" t="s">
        <v>197</v>
      </c>
      <c r="N1953" s="54" t="s">
        <v>1130</v>
      </c>
      <c r="O1953" s="49" t="s">
        <v>1131</v>
      </c>
      <c r="P1953" s="54" t="s">
        <v>1465</v>
      </c>
      <c r="Q1953" s="49" t="s">
        <v>201</v>
      </c>
      <c r="R1953" s="49" t="s">
        <v>217</v>
      </c>
    </row>
    <row r="1954" spans="1:18">
      <c r="A1954" s="54">
        <v>78</v>
      </c>
      <c r="B1954" s="49" t="s">
        <v>1114</v>
      </c>
      <c r="C1954" s="54" t="s">
        <v>1126</v>
      </c>
      <c r="D1954" s="54" t="s">
        <v>1127</v>
      </c>
      <c r="E1954" s="54" t="s">
        <v>303</v>
      </c>
      <c r="F1954" s="54" t="s">
        <v>1128</v>
      </c>
      <c r="G1954" s="54" t="s">
        <v>1129</v>
      </c>
      <c r="H1954" s="54" t="s">
        <v>336</v>
      </c>
      <c r="I1954" s="54" t="s">
        <v>249</v>
      </c>
      <c r="J1954" s="54" t="s">
        <v>259</v>
      </c>
      <c r="K1954" s="54" t="s">
        <v>227</v>
      </c>
      <c r="L1954" s="49" t="s">
        <v>197</v>
      </c>
      <c r="M1954" s="49" t="s">
        <v>197</v>
      </c>
      <c r="N1954" s="54" t="s">
        <v>1130</v>
      </c>
      <c r="O1954" s="49" t="s">
        <v>1131</v>
      </c>
      <c r="P1954" s="54" t="s">
        <v>200</v>
      </c>
      <c r="Q1954" s="49" t="s">
        <v>201</v>
      </c>
      <c r="R1954" s="49" t="s">
        <v>217</v>
      </c>
    </row>
    <row r="1955" spans="1:18">
      <c r="A1955" s="54">
        <v>79</v>
      </c>
      <c r="B1955" s="49" t="s">
        <v>1114</v>
      </c>
      <c r="C1955" s="54" t="s">
        <v>1348</v>
      </c>
      <c r="D1955" s="54" t="s">
        <v>1259</v>
      </c>
      <c r="E1955" s="54" t="s">
        <v>231</v>
      </c>
      <c r="F1955" s="49" t="s">
        <v>1349</v>
      </c>
      <c r="G1955" s="54" t="s">
        <v>1434</v>
      </c>
      <c r="H1955" s="54" t="s">
        <v>336</v>
      </c>
      <c r="I1955" s="54" t="s">
        <v>380</v>
      </c>
      <c r="J1955" s="54" t="s">
        <v>1107</v>
      </c>
      <c r="K1955" s="54" t="s">
        <v>367</v>
      </c>
      <c r="L1955" s="49" t="s">
        <v>197</v>
      </c>
      <c r="M1955" s="49" t="s">
        <v>197</v>
      </c>
      <c r="N1955" s="54" t="s">
        <v>477</v>
      </c>
      <c r="O1955" s="49" t="s">
        <v>1351</v>
      </c>
      <c r="P1955" s="54" t="s">
        <v>200</v>
      </c>
      <c r="Q1955" s="49" t="s">
        <v>201</v>
      </c>
      <c r="R1955" s="49" t="s">
        <v>217</v>
      </c>
    </row>
    <row r="1956" spans="1:18">
      <c r="A1956" s="54">
        <v>80</v>
      </c>
      <c r="B1956" s="49" t="s">
        <v>1114</v>
      </c>
      <c r="C1956" s="54" t="s">
        <v>1223</v>
      </c>
      <c r="D1956" s="54" t="s">
        <v>1127</v>
      </c>
      <c r="E1956" s="54" t="s">
        <v>262</v>
      </c>
      <c r="F1956" s="49" t="s">
        <v>1224</v>
      </c>
      <c r="G1956" s="54" t="s">
        <v>1466</v>
      </c>
      <c r="H1956" s="54" t="s">
        <v>336</v>
      </c>
      <c r="I1956" s="54" t="s">
        <v>252</v>
      </c>
      <c r="J1956" s="54" t="s">
        <v>306</v>
      </c>
      <c r="K1956" s="54" t="s">
        <v>257</v>
      </c>
      <c r="L1956" s="49" t="s">
        <v>197</v>
      </c>
      <c r="M1956" s="49" t="s">
        <v>197</v>
      </c>
      <c r="N1956" s="54" t="s">
        <v>1130</v>
      </c>
      <c r="O1956" s="49" t="s">
        <v>1226</v>
      </c>
      <c r="P1956" s="54" t="s">
        <v>200</v>
      </c>
      <c r="Q1956" s="49" t="s">
        <v>201</v>
      </c>
      <c r="R1956" s="49" t="s">
        <v>217</v>
      </c>
    </row>
    <row r="1957" spans="1:18">
      <c r="A1957" s="54">
        <v>81</v>
      </c>
      <c r="B1957" s="49" t="s">
        <v>1114</v>
      </c>
      <c r="C1957" s="54" t="s">
        <v>1234</v>
      </c>
      <c r="D1957" s="54" t="s">
        <v>1116</v>
      </c>
      <c r="E1957" s="54" t="s">
        <v>1088</v>
      </c>
      <c r="F1957" s="49" t="s">
        <v>1235</v>
      </c>
      <c r="G1957" s="54" t="s">
        <v>1275</v>
      </c>
      <c r="H1957" s="54" t="s">
        <v>336</v>
      </c>
      <c r="I1957" s="54" t="s">
        <v>252</v>
      </c>
      <c r="J1957" s="54" t="s">
        <v>756</v>
      </c>
      <c r="K1957" s="54" t="s">
        <v>307</v>
      </c>
      <c r="L1957" s="49" t="s">
        <v>197</v>
      </c>
      <c r="M1957" s="49" t="s">
        <v>197</v>
      </c>
      <c r="N1957" s="54" t="s">
        <v>1210</v>
      </c>
      <c r="O1957" s="49" t="s">
        <v>1238</v>
      </c>
      <c r="P1957" s="54" t="s">
        <v>200</v>
      </c>
      <c r="Q1957" s="49" t="s">
        <v>201</v>
      </c>
      <c r="R1957" s="49" t="s">
        <v>217</v>
      </c>
    </row>
    <row r="1958" spans="1:18">
      <c r="A1958" s="54">
        <v>82</v>
      </c>
      <c r="B1958" s="49" t="s">
        <v>1114</v>
      </c>
      <c r="C1958" s="54" t="s">
        <v>1172</v>
      </c>
      <c r="D1958" s="54" t="s">
        <v>1173</v>
      </c>
      <c r="E1958" s="54" t="s">
        <v>262</v>
      </c>
      <c r="F1958" s="49" t="s">
        <v>1174</v>
      </c>
      <c r="G1958" s="54" t="s">
        <v>1175</v>
      </c>
      <c r="H1958" s="54" t="s">
        <v>336</v>
      </c>
      <c r="I1958" s="54" t="s">
        <v>252</v>
      </c>
      <c r="J1958" s="54" t="s">
        <v>287</v>
      </c>
      <c r="K1958" s="54" t="s">
        <v>194</v>
      </c>
      <c r="L1958" s="49" t="s">
        <v>197</v>
      </c>
      <c r="M1958" s="49" t="s">
        <v>197</v>
      </c>
      <c r="N1958" s="54" t="s">
        <v>1119</v>
      </c>
      <c r="O1958" s="49" t="s">
        <v>1457</v>
      </c>
      <c r="P1958" s="54" t="s">
        <v>200</v>
      </c>
      <c r="Q1958" s="49" t="s">
        <v>201</v>
      </c>
      <c r="R1958" s="49" t="s">
        <v>217</v>
      </c>
    </row>
    <row r="1959" spans="1:18">
      <c r="A1959" s="54">
        <v>83</v>
      </c>
      <c r="B1959" s="49" t="s">
        <v>1114</v>
      </c>
      <c r="C1959" s="54" t="s">
        <v>1172</v>
      </c>
      <c r="D1959" s="54" t="s">
        <v>1173</v>
      </c>
      <c r="E1959" s="54" t="s">
        <v>262</v>
      </c>
      <c r="F1959" s="49" t="s">
        <v>1174</v>
      </c>
      <c r="G1959" s="54" t="s">
        <v>1175</v>
      </c>
      <c r="H1959" s="54" t="s">
        <v>336</v>
      </c>
      <c r="I1959" s="54" t="s">
        <v>367</v>
      </c>
      <c r="J1959" s="54" t="s">
        <v>1246</v>
      </c>
      <c r="K1959" s="54" t="s">
        <v>295</v>
      </c>
      <c r="L1959" s="49" t="s">
        <v>197</v>
      </c>
      <c r="M1959" s="49" t="s">
        <v>197</v>
      </c>
      <c r="N1959" s="54" t="s">
        <v>1119</v>
      </c>
      <c r="O1959" s="49" t="s">
        <v>1457</v>
      </c>
      <c r="P1959" s="54" t="s">
        <v>200</v>
      </c>
      <c r="Q1959" s="49" t="s">
        <v>201</v>
      </c>
      <c r="R1959" s="49" t="s">
        <v>217</v>
      </c>
    </row>
    <row r="1960" spans="1:18">
      <c r="A1960" s="54">
        <v>84</v>
      </c>
      <c r="B1960" s="49" t="s">
        <v>1114</v>
      </c>
      <c r="C1960" s="54" t="s">
        <v>1258</v>
      </c>
      <c r="D1960" s="54" t="s">
        <v>1259</v>
      </c>
      <c r="E1960" s="54" t="s">
        <v>280</v>
      </c>
      <c r="F1960" s="49" t="s">
        <v>1260</v>
      </c>
      <c r="G1960" s="54" t="s">
        <v>1261</v>
      </c>
      <c r="H1960" s="54" t="s">
        <v>336</v>
      </c>
      <c r="I1960" s="54" t="s">
        <v>260</v>
      </c>
      <c r="J1960" s="54" t="s">
        <v>306</v>
      </c>
      <c r="K1960" s="54" t="s">
        <v>196</v>
      </c>
      <c r="L1960" s="49" t="s">
        <v>197</v>
      </c>
      <c r="M1960" s="49" t="s">
        <v>197</v>
      </c>
      <c r="N1960" s="54" t="s">
        <v>284</v>
      </c>
      <c r="O1960" s="49" t="s">
        <v>1262</v>
      </c>
      <c r="P1960" s="54" t="s">
        <v>200</v>
      </c>
      <c r="Q1960" s="49" t="s">
        <v>228</v>
      </c>
      <c r="R1960" s="54" t="s">
        <v>200</v>
      </c>
    </row>
    <row r="1961" spans="1:18">
      <c r="A1961" s="54">
        <v>85</v>
      </c>
      <c r="B1961" s="49" t="s">
        <v>1114</v>
      </c>
      <c r="C1961" s="54" t="s">
        <v>1467</v>
      </c>
      <c r="D1961" s="54" t="s">
        <v>1116</v>
      </c>
      <c r="E1961" s="54" t="s">
        <v>262</v>
      </c>
      <c r="F1961" s="49" t="s">
        <v>1468</v>
      </c>
      <c r="G1961" s="54" t="s">
        <v>1469</v>
      </c>
      <c r="H1961" s="54" t="s">
        <v>336</v>
      </c>
      <c r="I1961" s="54" t="s">
        <v>260</v>
      </c>
      <c r="J1961" s="54" t="s">
        <v>1470</v>
      </c>
      <c r="K1961" s="54" t="s">
        <v>367</v>
      </c>
      <c r="L1961" s="49" t="s">
        <v>197</v>
      </c>
      <c r="M1961" s="49" t="s">
        <v>214</v>
      </c>
      <c r="N1961" s="54" t="s">
        <v>1371</v>
      </c>
      <c r="O1961" s="49" t="s">
        <v>1471</v>
      </c>
      <c r="P1961" s="54" t="s">
        <v>200</v>
      </c>
      <c r="Q1961" s="49" t="s">
        <v>228</v>
      </c>
      <c r="R1961" s="54" t="s">
        <v>200</v>
      </c>
    </row>
    <row r="1962" spans="1:18">
      <c r="A1962" s="54">
        <v>86</v>
      </c>
      <c r="B1962" s="49" t="s">
        <v>1114</v>
      </c>
      <c r="C1962" s="54" t="s">
        <v>1158</v>
      </c>
      <c r="D1962" s="54" t="s">
        <v>1138</v>
      </c>
      <c r="E1962" s="54" t="s">
        <v>280</v>
      </c>
      <c r="F1962" s="49" t="s">
        <v>1159</v>
      </c>
      <c r="G1962" s="54" t="s">
        <v>1160</v>
      </c>
      <c r="H1962" s="54" t="s">
        <v>336</v>
      </c>
      <c r="I1962" s="54" t="s">
        <v>245</v>
      </c>
      <c r="J1962" s="54" t="s">
        <v>936</v>
      </c>
      <c r="K1962" s="54" t="s">
        <v>213</v>
      </c>
      <c r="L1962" s="49" t="s">
        <v>197</v>
      </c>
      <c r="M1962" s="49" t="s">
        <v>197</v>
      </c>
      <c r="N1962" s="54" t="s">
        <v>246</v>
      </c>
      <c r="O1962" s="49" t="s">
        <v>1161</v>
      </c>
      <c r="P1962" s="54" t="s">
        <v>200</v>
      </c>
      <c r="Q1962" s="49" t="s">
        <v>201</v>
      </c>
      <c r="R1962" s="49" t="s">
        <v>217</v>
      </c>
    </row>
    <row r="1963" spans="1:18">
      <c r="A1963" s="54">
        <v>87</v>
      </c>
      <c r="B1963" s="49" t="s">
        <v>1114</v>
      </c>
      <c r="C1963" s="54" t="s">
        <v>1467</v>
      </c>
      <c r="D1963" s="54" t="s">
        <v>1116</v>
      </c>
      <c r="E1963" s="54" t="s">
        <v>262</v>
      </c>
      <c r="F1963" s="49" t="s">
        <v>1468</v>
      </c>
      <c r="G1963" s="54" t="s">
        <v>1472</v>
      </c>
      <c r="H1963" s="54" t="s">
        <v>336</v>
      </c>
      <c r="I1963" s="54" t="s">
        <v>353</v>
      </c>
      <c r="J1963" s="54" t="s">
        <v>1473</v>
      </c>
      <c r="K1963" s="54" t="s">
        <v>258</v>
      </c>
      <c r="L1963" s="49" t="s">
        <v>197</v>
      </c>
      <c r="M1963" s="49" t="s">
        <v>214</v>
      </c>
      <c r="N1963" s="54" t="s">
        <v>1371</v>
      </c>
      <c r="O1963" s="49" t="s">
        <v>1471</v>
      </c>
      <c r="P1963" s="54" t="s">
        <v>200</v>
      </c>
      <c r="Q1963" s="49" t="s">
        <v>228</v>
      </c>
      <c r="R1963" s="54" t="s">
        <v>200</v>
      </c>
    </row>
    <row r="1964" spans="1:18">
      <c r="A1964" s="54">
        <v>88</v>
      </c>
      <c r="B1964" s="49" t="s">
        <v>1114</v>
      </c>
      <c r="C1964" s="54" t="s">
        <v>1467</v>
      </c>
      <c r="D1964" s="54" t="s">
        <v>1116</v>
      </c>
      <c r="E1964" s="54" t="s">
        <v>262</v>
      </c>
      <c r="F1964" s="49" t="s">
        <v>1468</v>
      </c>
      <c r="G1964" s="54" t="s">
        <v>1474</v>
      </c>
      <c r="H1964" s="54" t="s">
        <v>336</v>
      </c>
      <c r="I1964" s="54" t="s">
        <v>331</v>
      </c>
      <c r="J1964" s="54" t="s">
        <v>1475</v>
      </c>
      <c r="K1964" s="54" t="s">
        <v>245</v>
      </c>
      <c r="L1964" s="49" t="s">
        <v>197</v>
      </c>
      <c r="M1964" s="49" t="s">
        <v>214</v>
      </c>
      <c r="N1964" s="54" t="s">
        <v>1371</v>
      </c>
      <c r="O1964" s="49" t="s">
        <v>1471</v>
      </c>
      <c r="P1964" s="54" t="s">
        <v>200</v>
      </c>
      <c r="Q1964" s="49" t="s">
        <v>228</v>
      </c>
      <c r="R1964" s="54" t="s">
        <v>200</v>
      </c>
    </row>
    <row r="1965" spans="1:18">
      <c r="A1965" s="54">
        <v>89</v>
      </c>
      <c r="B1965" s="49" t="s">
        <v>1114</v>
      </c>
      <c r="C1965" s="54" t="s">
        <v>1258</v>
      </c>
      <c r="D1965" s="54" t="s">
        <v>1259</v>
      </c>
      <c r="E1965" s="54" t="s">
        <v>280</v>
      </c>
      <c r="F1965" s="49" t="s">
        <v>1260</v>
      </c>
      <c r="G1965" s="54" t="s">
        <v>1410</v>
      </c>
      <c r="H1965" s="54" t="s">
        <v>336</v>
      </c>
      <c r="I1965" s="54" t="s">
        <v>544</v>
      </c>
      <c r="J1965" s="54" t="s">
        <v>1101</v>
      </c>
      <c r="K1965" s="54" t="s">
        <v>213</v>
      </c>
      <c r="L1965" s="49" t="s">
        <v>197</v>
      </c>
      <c r="M1965" s="49" t="s">
        <v>197</v>
      </c>
      <c r="N1965" s="54" t="s">
        <v>284</v>
      </c>
      <c r="O1965" s="49" t="s">
        <v>1262</v>
      </c>
      <c r="P1965" s="54" t="s">
        <v>200</v>
      </c>
      <c r="Q1965" s="49" t="s">
        <v>201</v>
      </c>
      <c r="R1965" s="49" t="s">
        <v>217</v>
      </c>
    </row>
    <row r="1966" spans="1:18">
      <c r="A1966" s="54">
        <v>90</v>
      </c>
      <c r="B1966" s="49" t="s">
        <v>1114</v>
      </c>
      <c r="C1966" s="54" t="s">
        <v>1467</v>
      </c>
      <c r="D1966" s="54" t="s">
        <v>1116</v>
      </c>
      <c r="E1966" s="54" t="s">
        <v>262</v>
      </c>
      <c r="F1966" s="49" t="s">
        <v>1468</v>
      </c>
      <c r="G1966" s="54" t="s">
        <v>1476</v>
      </c>
      <c r="H1966" s="54" t="s">
        <v>336</v>
      </c>
      <c r="I1966" s="54" t="s">
        <v>544</v>
      </c>
      <c r="J1966" s="54" t="s">
        <v>1477</v>
      </c>
      <c r="K1966" s="54" t="s">
        <v>245</v>
      </c>
      <c r="L1966" s="49" t="s">
        <v>197</v>
      </c>
      <c r="M1966" s="49" t="s">
        <v>214</v>
      </c>
      <c r="N1966" s="54" t="s">
        <v>1371</v>
      </c>
      <c r="O1966" s="49" t="s">
        <v>1471</v>
      </c>
      <c r="P1966" s="54" t="s">
        <v>200</v>
      </c>
      <c r="Q1966" s="49" t="s">
        <v>228</v>
      </c>
      <c r="R1966" s="54" t="s">
        <v>200</v>
      </c>
    </row>
    <row r="1967" spans="1:18">
      <c r="A1967" s="54">
        <v>91</v>
      </c>
      <c r="B1967" s="49" t="s">
        <v>1114</v>
      </c>
      <c r="C1967" s="54" t="s">
        <v>1168</v>
      </c>
      <c r="D1967" s="54" t="s">
        <v>1150</v>
      </c>
      <c r="E1967" s="54" t="s">
        <v>190</v>
      </c>
      <c r="F1967" s="49" t="s">
        <v>1169</v>
      </c>
      <c r="G1967" s="54" t="s">
        <v>1478</v>
      </c>
      <c r="H1967" s="54" t="s">
        <v>336</v>
      </c>
      <c r="I1967" s="54" t="s">
        <v>289</v>
      </c>
      <c r="J1967" s="54" t="s">
        <v>1479</v>
      </c>
      <c r="K1967" s="54" t="s">
        <v>258</v>
      </c>
      <c r="L1967" s="49" t="s">
        <v>197</v>
      </c>
      <c r="M1967" s="49" t="s">
        <v>197</v>
      </c>
      <c r="N1967" s="54" t="s">
        <v>463</v>
      </c>
      <c r="O1967" s="49" t="s">
        <v>1171</v>
      </c>
      <c r="P1967" s="54" t="s">
        <v>200</v>
      </c>
      <c r="Q1967" s="49" t="s">
        <v>201</v>
      </c>
      <c r="R1967" s="49" t="s">
        <v>217</v>
      </c>
    </row>
    <row r="1968" spans="1:18">
      <c r="A1968" s="54">
        <v>92</v>
      </c>
      <c r="B1968" s="49" t="s">
        <v>1114</v>
      </c>
      <c r="C1968" s="54" t="s">
        <v>1467</v>
      </c>
      <c r="D1968" s="54" t="s">
        <v>1116</v>
      </c>
      <c r="E1968" s="54" t="s">
        <v>262</v>
      </c>
      <c r="F1968" s="49" t="s">
        <v>1468</v>
      </c>
      <c r="G1968" s="54" t="s">
        <v>1480</v>
      </c>
      <c r="H1968" s="54" t="s">
        <v>346</v>
      </c>
      <c r="I1968" s="54" t="s">
        <v>339</v>
      </c>
      <c r="J1968" s="54" t="s">
        <v>1481</v>
      </c>
      <c r="K1968" s="54" t="s">
        <v>300</v>
      </c>
      <c r="L1968" s="49" t="s">
        <v>197</v>
      </c>
      <c r="M1968" s="49" t="s">
        <v>214</v>
      </c>
      <c r="N1968" s="54" t="s">
        <v>1371</v>
      </c>
      <c r="O1968" s="49" t="s">
        <v>1471</v>
      </c>
      <c r="P1968" s="54" t="s">
        <v>200</v>
      </c>
      <c r="Q1968" s="49" t="s">
        <v>228</v>
      </c>
      <c r="R1968" s="54" t="s">
        <v>200</v>
      </c>
    </row>
    <row r="1969" spans="1:18">
      <c r="A1969" s="54">
        <v>93</v>
      </c>
      <c r="B1969" s="49" t="s">
        <v>1114</v>
      </c>
      <c r="C1969" s="54" t="s">
        <v>1467</v>
      </c>
      <c r="D1969" s="54" t="s">
        <v>1116</v>
      </c>
      <c r="E1969" s="54" t="s">
        <v>262</v>
      </c>
      <c r="F1969" s="49" t="s">
        <v>1468</v>
      </c>
      <c r="G1969" s="54" t="s">
        <v>1480</v>
      </c>
      <c r="H1969" s="54" t="s">
        <v>346</v>
      </c>
      <c r="I1969" s="54" t="s">
        <v>357</v>
      </c>
      <c r="J1969" s="54" t="s">
        <v>1482</v>
      </c>
      <c r="K1969" s="54" t="s">
        <v>315</v>
      </c>
      <c r="L1969" s="49" t="s">
        <v>197</v>
      </c>
      <c r="M1969" s="49" t="s">
        <v>214</v>
      </c>
      <c r="N1969" s="54" t="s">
        <v>1371</v>
      </c>
      <c r="O1969" s="49" t="s">
        <v>1471</v>
      </c>
      <c r="P1969" s="54" t="s">
        <v>200</v>
      </c>
      <c r="Q1969" s="49" t="s">
        <v>228</v>
      </c>
      <c r="R1969" s="54" t="s">
        <v>200</v>
      </c>
    </row>
    <row r="1970" spans="1:18">
      <c r="A1970" s="54">
        <v>94</v>
      </c>
      <c r="B1970" s="49" t="s">
        <v>1114</v>
      </c>
      <c r="C1970" s="54" t="s">
        <v>1467</v>
      </c>
      <c r="D1970" s="54" t="s">
        <v>1116</v>
      </c>
      <c r="E1970" s="54" t="s">
        <v>262</v>
      </c>
      <c r="F1970" s="49" t="s">
        <v>1468</v>
      </c>
      <c r="G1970" s="54" t="s">
        <v>1476</v>
      </c>
      <c r="H1970" s="54" t="s">
        <v>346</v>
      </c>
      <c r="I1970" s="54" t="s">
        <v>314</v>
      </c>
      <c r="J1970" s="54" t="s">
        <v>1483</v>
      </c>
      <c r="K1970" s="54" t="s">
        <v>260</v>
      </c>
      <c r="L1970" s="49" t="s">
        <v>197</v>
      </c>
      <c r="M1970" s="49" t="s">
        <v>214</v>
      </c>
      <c r="N1970" s="54" t="s">
        <v>1371</v>
      </c>
      <c r="O1970" s="49" t="s">
        <v>1471</v>
      </c>
      <c r="P1970" s="54" t="s">
        <v>200</v>
      </c>
      <c r="Q1970" s="49" t="s">
        <v>228</v>
      </c>
      <c r="R1970" s="54" t="s">
        <v>200</v>
      </c>
    </row>
    <row r="1971" spans="1:18">
      <c r="A1971" s="54">
        <v>95</v>
      </c>
      <c r="B1971" s="49" t="s">
        <v>1114</v>
      </c>
      <c r="C1971" s="54" t="s">
        <v>1132</v>
      </c>
      <c r="D1971" s="54" t="s">
        <v>1133</v>
      </c>
      <c r="E1971" s="54" t="s">
        <v>231</v>
      </c>
      <c r="F1971" s="49" t="s">
        <v>1134</v>
      </c>
      <c r="G1971" s="54" t="s">
        <v>1135</v>
      </c>
      <c r="H1971" s="54" t="s">
        <v>346</v>
      </c>
      <c r="I1971" s="54" t="s">
        <v>314</v>
      </c>
      <c r="J1971" s="54" t="s">
        <v>787</v>
      </c>
      <c r="K1971" s="54" t="s">
        <v>307</v>
      </c>
      <c r="L1971" s="49" t="s">
        <v>197</v>
      </c>
      <c r="M1971" s="49" t="s">
        <v>197</v>
      </c>
      <c r="N1971" s="54" t="s">
        <v>1119</v>
      </c>
      <c r="O1971" s="49" t="s">
        <v>1136</v>
      </c>
      <c r="P1971" s="54" t="s">
        <v>200</v>
      </c>
      <c r="Q1971" s="49" t="s">
        <v>201</v>
      </c>
      <c r="R1971" s="49" t="s">
        <v>217</v>
      </c>
    </row>
    <row r="1972" spans="1:18">
      <c r="A1972" s="54">
        <v>96</v>
      </c>
      <c r="B1972" s="49" t="s">
        <v>1114</v>
      </c>
      <c r="C1972" s="54" t="s">
        <v>1467</v>
      </c>
      <c r="D1972" s="54" t="s">
        <v>1116</v>
      </c>
      <c r="E1972" s="54" t="s">
        <v>262</v>
      </c>
      <c r="F1972" s="49" t="s">
        <v>1468</v>
      </c>
      <c r="G1972" s="54" t="s">
        <v>1474</v>
      </c>
      <c r="H1972" s="54" t="s">
        <v>346</v>
      </c>
      <c r="I1972" s="54" t="s">
        <v>234</v>
      </c>
      <c r="J1972" s="54" t="s">
        <v>1484</v>
      </c>
      <c r="K1972" s="54" t="s">
        <v>236</v>
      </c>
      <c r="L1972" s="49" t="s">
        <v>197</v>
      </c>
      <c r="M1972" s="49" t="s">
        <v>214</v>
      </c>
      <c r="N1972" s="54" t="s">
        <v>1371</v>
      </c>
      <c r="O1972" s="49" t="s">
        <v>1471</v>
      </c>
      <c r="P1972" s="54" t="s">
        <v>200</v>
      </c>
      <c r="Q1972" s="49" t="s">
        <v>228</v>
      </c>
      <c r="R1972" s="54" t="s">
        <v>200</v>
      </c>
    </row>
    <row r="1973" spans="1:18">
      <c r="A1973" s="54">
        <v>97</v>
      </c>
      <c r="B1973" s="49" t="s">
        <v>1114</v>
      </c>
      <c r="C1973" s="54" t="s">
        <v>1467</v>
      </c>
      <c r="D1973" s="54" t="s">
        <v>1116</v>
      </c>
      <c r="E1973" s="54" t="s">
        <v>262</v>
      </c>
      <c r="F1973" s="49" t="s">
        <v>1468</v>
      </c>
      <c r="G1973" s="54" t="s">
        <v>1469</v>
      </c>
      <c r="H1973" s="54" t="s">
        <v>346</v>
      </c>
      <c r="I1973" s="54" t="s">
        <v>362</v>
      </c>
      <c r="J1973" s="54" t="s">
        <v>1485</v>
      </c>
      <c r="K1973" s="54" t="s">
        <v>300</v>
      </c>
      <c r="L1973" s="49" t="s">
        <v>197</v>
      </c>
      <c r="M1973" s="49" t="s">
        <v>214</v>
      </c>
      <c r="N1973" s="54" t="s">
        <v>1371</v>
      </c>
      <c r="O1973" s="49" t="s">
        <v>1471</v>
      </c>
      <c r="P1973" s="54" t="s">
        <v>200</v>
      </c>
      <c r="Q1973" s="49" t="s">
        <v>228</v>
      </c>
      <c r="R1973" s="54" t="s">
        <v>200</v>
      </c>
    </row>
    <row r="1974" spans="1:18">
      <c r="A1974" s="54">
        <v>98</v>
      </c>
      <c r="B1974" s="49" t="s">
        <v>1114</v>
      </c>
      <c r="C1974" s="54" t="s">
        <v>1467</v>
      </c>
      <c r="D1974" s="54" t="s">
        <v>1116</v>
      </c>
      <c r="E1974" s="54" t="s">
        <v>262</v>
      </c>
      <c r="F1974" s="49" t="s">
        <v>1468</v>
      </c>
      <c r="G1974" s="54" t="s">
        <v>1474</v>
      </c>
      <c r="H1974" s="54" t="s">
        <v>346</v>
      </c>
      <c r="I1974" s="54" t="s">
        <v>204</v>
      </c>
      <c r="J1974" s="54" t="s">
        <v>1486</v>
      </c>
      <c r="K1974" s="54" t="s">
        <v>367</v>
      </c>
      <c r="L1974" s="49" t="s">
        <v>197</v>
      </c>
      <c r="M1974" s="49" t="s">
        <v>214</v>
      </c>
      <c r="N1974" s="54" t="s">
        <v>1371</v>
      </c>
      <c r="O1974" s="49" t="s">
        <v>1471</v>
      </c>
      <c r="P1974" s="54" t="s">
        <v>200</v>
      </c>
      <c r="Q1974" s="49" t="s">
        <v>228</v>
      </c>
      <c r="R1974" s="54" t="s">
        <v>200</v>
      </c>
    </row>
    <row r="1975" spans="1:18">
      <c r="A1975" s="54">
        <v>99</v>
      </c>
      <c r="B1975" s="49" t="s">
        <v>1114</v>
      </c>
      <c r="C1975" s="54" t="s">
        <v>1467</v>
      </c>
      <c r="D1975" s="54" t="s">
        <v>1116</v>
      </c>
      <c r="E1975" s="54" t="s">
        <v>262</v>
      </c>
      <c r="F1975" s="49" t="s">
        <v>1468</v>
      </c>
      <c r="G1975" s="54" t="s">
        <v>1472</v>
      </c>
      <c r="H1975" s="54" t="s">
        <v>346</v>
      </c>
      <c r="I1975" s="54" t="s">
        <v>204</v>
      </c>
      <c r="J1975" s="54" t="s">
        <v>1487</v>
      </c>
      <c r="K1975" s="54" t="s">
        <v>260</v>
      </c>
      <c r="L1975" s="49" t="s">
        <v>197</v>
      </c>
      <c r="M1975" s="49" t="s">
        <v>214</v>
      </c>
      <c r="N1975" s="54" t="s">
        <v>1371</v>
      </c>
      <c r="O1975" s="49" t="s">
        <v>1471</v>
      </c>
      <c r="P1975" s="54" t="s">
        <v>200</v>
      </c>
      <c r="Q1975" s="49" t="s">
        <v>228</v>
      </c>
      <c r="R1975" s="54" t="s">
        <v>200</v>
      </c>
    </row>
    <row r="1976" spans="1:18">
      <c r="A1976" s="54">
        <v>100</v>
      </c>
      <c r="B1976" s="49" t="s">
        <v>1114</v>
      </c>
      <c r="C1976" s="54" t="s">
        <v>1467</v>
      </c>
      <c r="D1976" s="54" t="s">
        <v>1116</v>
      </c>
      <c r="E1976" s="54" t="s">
        <v>262</v>
      </c>
      <c r="F1976" s="49" t="s">
        <v>1468</v>
      </c>
      <c r="G1976" s="54" t="s">
        <v>1480</v>
      </c>
      <c r="H1976" s="54" t="s">
        <v>346</v>
      </c>
      <c r="I1976" s="54" t="s">
        <v>204</v>
      </c>
      <c r="J1976" s="54" t="s">
        <v>1481</v>
      </c>
      <c r="K1976" s="54" t="s">
        <v>276</v>
      </c>
      <c r="L1976" s="49" t="s">
        <v>197</v>
      </c>
      <c r="M1976" s="49" t="s">
        <v>214</v>
      </c>
      <c r="N1976" s="54" t="s">
        <v>1371</v>
      </c>
      <c r="O1976" s="49" t="s">
        <v>1471</v>
      </c>
      <c r="P1976" s="54" t="s">
        <v>200</v>
      </c>
      <c r="Q1976" s="49" t="s">
        <v>228</v>
      </c>
      <c r="R1976" s="54" t="s">
        <v>200</v>
      </c>
    </row>
    <row r="1977" spans="1:18">
      <c r="A1977" s="54">
        <v>101</v>
      </c>
      <c r="B1977" s="49" t="s">
        <v>1114</v>
      </c>
      <c r="C1977" s="54" t="s">
        <v>1467</v>
      </c>
      <c r="D1977" s="54" t="s">
        <v>1116</v>
      </c>
      <c r="E1977" s="54" t="s">
        <v>262</v>
      </c>
      <c r="F1977" s="49" t="s">
        <v>1468</v>
      </c>
      <c r="G1977" s="54" t="s">
        <v>1469</v>
      </c>
      <c r="H1977" s="54" t="s">
        <v>346</v>
      </c>
      <c r="I1977" s="54" t="s">
        <v>204</v>
      </c>
      <c r="J1977" s="54" t="s">
        <v>1485</v>
      </c>
      <c r="K1977" s="54" t="s">
        <v>260</v>
      </c>
      <c r="L1977" s="49" t="s">
        <v>197</v>
      </c>
      <c r="M1977" s="49" t="s">
        <v>214</v>
      </c>
      <c r="N1977" s="54" t="s">
        <v>1371</v>
      </c>
      <c r="O1977" s="49" t="s">
        <v>1471</v>
      </c>
      <c r="P1977" s="54" t="s">
        <v>200</v>
      </c>
      <c r="Q1977" s="49" t="s">
        <v>228</v>
      </c>
      <c r="R1977" s="54" t="s">
        <v>200</v>
      </c>
    </row>
    <row r="1978" spans="1:18">
      <c r="A1978" s="54">
        <v>102</v>
      </c>
      <c r="B1978" s="49" t="s">
        <v>1114</v>
      </c>
      <c r="C1978" s="54" t="s">
        <v>1467</v>
      </c>
      <c r="D1978" s="54" t="s">
        <v>1116</v>
      </c>
      <c r="E1978" s="54" t="s">
        <v>262</v>
      </c>
      <c r="F1978" s="49" t="s">
        <v>1468</v>
      </c>
      <c r="G1978" s="54" t="s">
        <v>1474</v>
      </c>
      <c r="H1978" s="54" t="s">
        <v>346</v>
      </c>
      <c r="I1978" s="54" t="s">
        <v>255</v>
      </c>
      <c r="J1978" s="54" t="s">
        <v>1484</v>
      </c>
      <c r="K1978" s="54" t="s">
        <v>295</v>
      </c>
      <c r="L1978" s="49" t="s">
        <v>197</v>
      </c>
      <c r="M1978" s="49" t="s">
        <v>214</v>
      </c>
      <c r="N1978" s="54" t="s">
        <v>1371</v>
      </c>
      <c r="O1978" s="49" t="s">
        <v>1471</v>
      </c>
      <c r="P1978" s="54" t="s">
        <v>200</v>
      </c>
      <c r="Q1978" s="49" t="s">
        <v>228</v>
      </c>
      <c r="R1978" s="54" t="s">
        <v>200</v>
      </c>
    </row>
    <row r="1979" spans="1:18">
      <c r="A1979" s="54">
        <v>103</v>
      </c>
      <c r="B1979" s="49" t="s">
        <v>1114</v>
      </c>
      <c r="C1979" s="54" t="s">
        <v>1467</v>
      </c>
      <c r="D1979" s="54" t="s">
        <v>1116</v>
      </c>
      <c r="E1979" s="54" t="s">
        <v>262</v>
      </c>
      <c r="F1979" s="49" t="s">
        <v>1468</v>
      </c>
      <c r="G1979" s="54" t="s">
        <v>1480</v>
      </c>
      <c r="H1979" s="54" t="s">
        <v>346</v>
      </c>
      <c r="I1979" s="54" t="s">
        <v>255</v>
      </c>
      <c r="J1979" s="54" t="s">
        <v>1488</v>
      </c>
      <c r="K1979" s="54" t="s">
        <v>236</v>
      </c>
      <c r="L1979" s="49" t="s">
        <v>197</v>
      </c>
      <c r="M1979" s="49" t="s">
        <v>214</v>
      </c>
      <c r="N1979" s="54" t="s">
        <v>1371</v>
      </c>
      <c r="O1979" s="49" t="s">
        <v>1471</v>
      </c>
      <c r="P1979" s="54" t="s">
        <v>200</v>
      </c>
      <c r="Q1979" s="49" t="s">
        <v>228</v>
      </c>
      <c r="R1979" s="54" t="s">
        <v>200</v>
      </c>
    </row>
    <row r="1980" spans="1:18">
      <c r="A1980" s="54">
        <v>104</v>
      </c>
      <c r="B1980" s="49" t="s">
        <v>1114</v>
      </c>
      <c r="C1980" s="54" t="s">
        <v>1467</v>
      </c>
      <c r="D1980" s="54" t="s">
        <v>1116</v>
      </c>
      <c r="E1980" s="54" t="s">
        <v>262</v>
      </c>
      <c r="F1980" s="49" t="s">
        <v>1468</v>
      </c>
      <c r="G1980" s="54" t="s">
        <v>1480</v>
      </c>
      <c r="H1980" s="54" t="s">
        <v>346</v>
      </c>
      <c r="I1980" s="54" t="s">
        <v>255</v>
      </c>
      <c r="J1980" s="54" t="s">
        <v>1481</v>
      </c>
      <c r="K1980" s="54" t="s">
        <v>194</v>
      </c>
      <c r="L1980" s="49" t="s">
        <v>197</v>
      </c>
      <c r="M1980" s="49" t="s">
        <v>214</v>
      </c>
      <c r="N1980" s="54" t="s">
        <v>1371</v>
      </c>
      <c r="O1980" s="49" t="s">
        <v>1471</v>
      </c>
      <c r="P1980" s="54" t="s">
        <v>200</v>
      </c>
      <c r="Q1980" s="49" t="s">
        <v>228</v>
      </c>
      <c r="R1980" s="54" t="s">
        <v>200</v>
      </c>
    </row>
    <row r="1981" spans="1:18">
      <c r="A1981" s="54">
        <v>105</v>
      </c>
      <c r="B1981" s="49" t="s">
        <v>1114</v>
      </c>
      <c r="C1981" s="54" t="s">
        <v>1193</v>
      </c>
      <c r="D1981" s="54" t="s">
        <v>1194</v>
      </c>
      <c r="E1981" s="54" t="s">
        <v>262</v>
      </c>
      <c r="F1981" s="49" t="s">
        <v>1195</v>
      </c>
      <c r="G1981" s="54" t="s">
        <v>1277</v>
      </c>
      <c r="H1981" s="54" t="s">
        <v>346</v>
      </c>
      <c r="I1981" s="54" t="s">
        <v>255</v>
      </c>
      <c r="J1981" s="54" t="s">
        <v>1489</v>
      </c>
      <c r="K1981" s="54" t="s">
        <v>276</v>
      </c>
      <c r="L1981" s="49" t="s">
        <v>197</v>
      </c>
      <c r="M1981" s="49" t="s">
        <v>197</v>
      </c>
      <c r="N1981" s="54" t="s">
        <v>1091</v>
      </c>
      <c r="O1981" s="49" t="s">
        <v>1197</v>
      </c>
      <c r="P1981" s="54" t="s">
        <v>200</v>
      </c>
      <c r="Q1981" s="49" t="s">
        <v>201</v>
      </c>
      <c r="R1981" s="49" t="s">
        <v>217</v>
      </c>
    </row>
    <row r="1982" spans="1:18">
      <c r="A1982" s="54">
        <v>106</v>
      </c>
      <c r="B1982" s="49" t="s">
        <v>1114</v>
      </c>
      <c r="C1982" s="54" t="s">
        <v>1193</v>
      </c>
      <c r="D1982" s="54" t="s">
        <v>1194</v>
      </c>
      <c r="E1982" s="54" t="s">
        <v>262</v>
      </c>
      <c r="F1982" s="49" t="s">
        <v>1195</v>
      </c>
      <c r="G1982" s="54" t="s">
        <v>1277</v>
      </c>
      <c r="H1982" s="54" t="s">
        <v>346</v>
      </c>
      <c r="I1982" s="54" t="s">
        <v>383</v>
      </c>
      <c r="J1982" s="54" t="s">
        <v>614</v>
      </c>
      <c r="K1982" s="54" t="s">
        <v>300</v>
      </c>
      <c r="L1982" s="49" t="s">
        <v>197</v>
      </c>
      <c r="M1982" s="49" t="s">
        <v>197</v>
      </c>
      <c r="N1982" s="54" t="s">
        <v>1091</v>
      </c>
      <c r="O1982" s="49" t="s">
        <v>1197</v>
      </c>
      <c r="P1982" s="54" t="s">
        <v>200</v>
      </c>
      <c r="Q1982" s="49" t="s">
        <v>201</v>
      </c>
      <c r="R1982" s="49" t="s">
        <v>217</v>
      </c>
    </row>
    <row r="1983" spans="1:18">
      <c r="A1983" s="54">
        <v>107</v>
      </c>
      <c r="B1983" s="49" t="s">
        <v>1114</v>
      </c>
      <c r="C1983" s="54" t="s">
        <v>1348</v>
      </c>
      <c r="D1983" s="54" t="s">
        <v>1259</v>
      </c>
      <c r="E1983" s="54" t="s">
        <v>231</v>
      </c>
      <c r="F1983" s="49" t="s">
        <v>1349</v>
      </c>
      <c r="G1983" s="54" t="s">
        <v>1434</v>
      </c>
      <c r="H1983" s="54" t="s">
        <v>346</v>
      </c>
      <c r="I1983" s="54" t="s">
        <v>258</v>
      </c>
      <c r="J1983" s="54" t="s">
        <v>1299</v>
      </c>
      <c r="K1983" s="54" t="s">
        <v>260</v>
      </c>
      <c r="L1983" s="49" t="s">
        <v>197</v>
      </c>
      <c r="M1983" s="49" t="s">
        <v>197</v>
      </c>
      <c r="N1983" s="54" t="s">
        <v>477</v>
      </c>
      <c r="O1983" s="49" t="s">
        <v>1351</v>
      </c>
      <c r="P1983" s="54" t="s">
        <v>200</v>
      </c>
      <c r="Q1983" s="49" t="s">
        <v>201</v>
      </c>
      <c r="R1983" s="49" t="s">
        <v>217</v>
      </c>
    </row>
    <row r="1984" spans="1:18">
      <c r="A1984" s="54">
        <v>108</v>
      </c>
      <c r="B1984" s="49" t="s">
        <v>1114</v>
      </c>
      <c r="C1984" s="54" t="s">
        <v>1188</v>
      </c>
      <c r="D1984" s="54" t="s">
        <v>1189</v>
      </c>
      <c r="E1984" s="54" t="s">
        <v>262</v>
      </c>
      <c r="F1984" s="49" t="s">
        <v>1190</v>
      </c>
      <c r="G1984" s="54" t="s">
        <v>1411</v>
      </c>
      <c r="H1984" s="54" t="s">
        <v>346</v>
      </c>
      <c r="I1984" s="54" t="s">
        <v>367</v>
      </c>
      <c r="J1984" s="54" t="s">
        <v>936</v>
      </c>
      <c r="K1984" s="54" t="s">
        <v>307</v>
      </c>
      <c r="L1984" s="49" t="s">
        <v>197</v>
      </c>
      <c r="M1984" s="49" t="s">
        <v>197</v>
      </c>
      <c r="N1984" s="54" t="s">
        <v>1119</v>
      </c>
      <c r="O1984" s="49" t="s">
        <v>1192</v>
      </c>
      <c r="P1984" s="54" t="s">
        <v>200</v>
      </c>
      <c r="Q1984" s="49" t="s">
        <v>228</v>
      </c>
      <c r="R1984" s="54" t="s">
        <v>200</v>
      </c>
    </row>
    <row r="1985" spans="1:18">
      <c r="A1985" s="54">
        <v>109</v>
      </c>
      <c r="B1985" s="49" t="s">
        <v>1114</v>
      </c>
      <c r="C1985" s="54" t="s">
        <v>1158</v>
      </c>
      <c r="D1985" s="54" t="s">
        <v>1138</v>
      </c>
      <c r="E1985" s="54" t="s">
        <v>280</v>
      </c>
      <c r="F1985" s="49" t="s">
        <v>1159</v>
      </c>
      <c r="G1985" s="54" t="s">
        <v>1160</v>
      </c>
      <c r="H1985" s="54" t="s">
        <v>346</v>
      </c>
      <c r="I1985" s="54" t="s">
        <v>260</v>
      </c>
      <c r="J1985" s="54" t="s">
        <v>1295</v>
      </c>
      <c r="K1985" s="54" t="s">
        <v>258</v>
      </c>
      <c r="L1985" s="49" t="s">
        <v>214</v>
      </c>
      <c r="M1985" s="49" t="s">
        <v>197</v>
      </c>
      <c r="N1985" s="54" t="s">
        <v>246</v>
      </c>
      <c r="O1985" s="49" t="s">
        <v>1161</v>
      </c>
      <c r="P1985" s="54" t="s">
        <v>200</v>
      </c>
      <c r="Q1985" s="49" t="s">
        <v>201</v>
      </c>
      <c r="R1985" s="49" t="s">
        <v>217</v>
      </c>
    </row>
    <row r="1986" spans="1:18">
      <c r="A1986" s="54">
        <v>110</v>
      </c>
      <c r="B1986" s="49" t="s">
        <v>1114</v>
      </c>
      <c r="C1986" s="54" t="s">
        <v>1348</v>
      </c>
      <c r="D1986" s="54" t="s">
        <v>1259</v>
      </c>
      <c r="E1986" s="54" t="s">
        <v>231</v>
      </c>
      <c r="F1986" s="49" t="s">
        <v>1349</v>
      </c>
      <c r="G1986" s="54" t="s">
        <v>1432</v>
      </c>
      <c r="H1986" s="54" t="s">
        <v>346</v>
      </c>
      <c r="I1986" s="54" t="s">
        <v>300</v>
      </c>
      <c r="J1986" s="54" t="s">
        <v>1107</v>
      </c>
      <c r="K1986" s="54" t="s">
        <v>258</v>
      </c>
      <c r="L1986" s="49" t="s">
        <v>197</v>
      </c>
      <c r="M1986" s="49" t="s">
        <v>197</v>
      </c>
      <c r="N1986" s="54" t="s">
        <v>477</v>
      </c>
      <c r="O1986" s="49" t="s">
        <v>1351</v>
      </c>
      <c r="P1986" s="54" t="s">
        <v>200</v>
      </c>
      <c r="Q1986" s="49" t="s">
        <v>201</v>
      </c>
      <c r="R1986" s="49" t="s">
        <v>217</v>
      </c>
    </row>
    <row r="1987" spans="1:18">
      <c r="A1987" s="54">
        <v>111</v>
      </c>
      <c r="B1987" s="49" t="s">
        <v>1114</v>
      </c>
      <c r="C1987" s="54" t="s">
        <v>252</v>
      </c>
      <c r="D1987" s="54" t="s">
        <v>1138</v>
      </c>
      <c r="E1987" s="54" t="s">
        <v>231</v>
      </c>
      <c r="F1987" s="49" t="s">
        <v>1139</v>
      </c>
      <c r="G1987" s="54" t="s">
        <v>1447</v>
      </c>
      <c r="H1987" s="54" t="s">
        <v>346</v>
      </c>
      <c r="I1987" s="54" t="s">
        <v>194</v>
      </c>
      <c r="J1987" s="54" t="s">
        <v>483</v>
      </c>
      <c r="K1987" s="54" t="s">
        <v>307</v>
      </c>
      <c r="L1987" s="49" t="s">
        <v>197</v>
      </c>
      <c r="M1987" s="49" t="s">
        <v>197</v>
      </c>
      <c r="N1987" s="54" t="s">
        <v>1141</v>
      </c>
      <c r="O1987" s="49" t="s">
        <v>1142</v>
      </c>
      <c r="P1987" s="54" t="s">
        <v>200</v>
      </c>
      <c r="Q1987" s="49" t="s">
        <v>201</v>
      </c>
      <c r="R1987" s="49" t="s">
        <v>217</v>
      </c>
    </row>
    <row r="1988" spans="1:18">
      <c r="A1988" s="54">
        <v>112</v>
      </c>
      <c r="B1988" s="49" t="s">
        <v>1114</v>
      </c>
      <c r="C1988" s="54" t="s">
        <v>1188</v>
      </c>
      <c r="D1988" s="54" t="s">
        <v>1189</v>
      </c>
      <c r="E1988" s="54" t="s">
        <v>262</v>
      </c>
      <c r="F1988" s="49" t="s">
        <v>1190</v>
      </c>
      <c r="G1988" s="54" t="s">
        <v>1490</v>
      </c>
      <c r="H1988" s="54" t="s">
        <v>346</v>
      </c>
      <c r="I1988" s="54" t="s">
        <v>194</v>
      </c>
      <c r="J1988" s="54" t="s">
        <v>695</v>
      </c>
      <c r="K1988" s="54" t="s">
        <v>315</v>
      </c>
      <c r="L1988" s="49" t="s">
        <v>197</v>
      </c>
      <c r="M1988" s="49" t="s">
        <v>197</v>
      </c>
      <c r="N1988" s="54" t="s">
        <v>1119</v>
      </c>
      <c r="O1988" s="49" t="s">
        <v>1192</v>
      </c>
      <c r="P1988" s="54" t="s">
        <v>200</v>
      </c>
      <c r="Q1988" s="49" t="s">
        <v>201</v>
      </c>
      <c r="R1988" s="49" t="s">
        <v>541</v>
      </c>
    </row>
    <row r="1989" spans="1:18">
      <c r="A1989" s="54">
        <v>113</v>
      </c>
      <c r="B1989" s="49" t="s">
        <v>1114</v>
      </c>
      <c r="C1989" s="54" t="s">
        <v>1126</v>
      </c>
      <c r="D1989" s="54" t="s">
        <v>1127</v>
      </c>
      <c r="E1989" s="54" t="s">
        <v>303</v>
      </c>
      <c r="F1989" s="54" t="s">
        <v>1128</v>
      </c>
      <c r="G1989" s="54" t="s">
        <v>1129</v>
      </c>
      <c r="H1989" s="54" t="s">
        <v>346</v>
      </c>
      <c r="I1989" s="54" t="s">
        <v>331</v>
      </c>
      <c r="J1989" s="54" t="s">
        <v>301</v>
      </c>
      <c r="K1989" s="54" t="s">
        <v>245</v>
      </c>
      <c r="L1989" s="49" t="s">
        <v>197</v>
      </c>
      <c r="M1989" s="49" t="s">
        <v>197</v>
      </c>
      <c r="N1989" s="54" t="s">
        <v>1130</v>
      </c>
      <c r="O1989" s="49" t="s">
        <v>1131</v>
      </c>
      <c r="P1989" s="54" t="s">
        <v>200</v>
      </c>
      <c r="Q1989" s="49" t="s">
        <v>201</v>
      </c>
      <c r="R1989" s="49" t="s">
        <v>217</v>
      </c>
    </row>
    <row r="1990" spans="1:18">
      <c r="A1990" s="54">
        <v>114</v>
      </c>
      <c r="B1990" s="49" t="s">
        <v>1114</v>
      </c>
      <c r="C1990" s="54" t="s">
        <v>1218</v>
      </c>
      <c r="D1990" s="54" t="s">
        <v>1189</v>
      </c>
      <c r="E1990" s="54" t="s">
        <v>231</v>
      </c>
      <c r="F1990" s="49" t="s">
        <v>1219</v>
      </c>
      <c r="G1990" s="54" t="s">
        <v>1247</v>
      </c>
      <c r="H1990" s="54" t="s">
        <v>346</v>
      </c>
      <c r="I1990" s="54" t="s">
        <v>354</v>
      </c>
      <c r="J1990" s="54" t="s">
        <v>318</v>
      </c>
      <c r="K1990" s="54" t="s">
        <v>245</v>
      </c>
      <c r="L1990" s="49" t="s">
        <v>197</v>
      </c>
      <c r="M1990" s="49" t="s">
        <v>197</v>
      </c>
      <c r="N1990" s="54" t="s">
        <v>456</v>
      </c>
      <c r="O1990" s="49" t="s">
        <v>1425</v>
      </c>
      <c r="P1990" s="54" t="s">
        <v>200</v>
      </c>
      <c r="Q1990" s="49" t="s">
        <v>228</v>
      </c>
      <c r="R1990" s="54" t="s">
        <v>200</v>
      </c>
    </row>
    <row r="1991" spans="1:18">
      <c r="A1991" s="54">
        <v>115</v>
      </c>
      <c r="B1991" s="49" t="s">
        <v>1114</v>
      </c>
      <c r="C1991" s="54" t="s">
        <v>1367</v>
      </c>
      <c r="D1991" s="54" t="s">
        <v>1173</v>
      </c>
      <c r="E1991" s="54" t="s">
        <v>303</v>
      </c>
      <c r="F1991" s="49" t="s">
        <v>1368</v>
      </c>
      <c r="G1991" s="54" t="s">
        <v>1373</v>
      </c>
      <c r="H1991" s="54" t="s">
        <v>346</v>
      </c>
      <c r="I1991" s="54" t="s">
        <v>298</v>
      </c>
      <c r="J1991" s="54" t="s">
        <v>1460</v>
      </c>
      <c r="K1991" s="54" t="s">
        <v>196</v>
      </c>
      <c r="L1991" s="49" t="s">
        <v>197</v>
      </c>
      <c r="M1991" s="49" t="s">
        <v>214</v>
      </c>
      <c r="N1991" s="54" t="s">
        <v>1371</v>
      </c>
      <c r="O1991" s="49" t="s">
        <v>1372</v>
      </c>
      <c r="P1991" s="54" t="s">
        <v>200</v>
      </c>
      <c r="Q1991" s="49" t="s">
        <v>228</v>
      </c>
      <c r="R1991" s="54" t="s">
        <v>200</v>
      </c>
    </row>
    <row r="1992" spans="1:18">
      <c r="A1992" s="54">
        <v>116</v>
      </c>
      <c r="B1992" s="49" t="s">
        <v>1114</v>
      </c>
      <c r="C1992" s="54" t="s">
        <v>1258</v>
      </c>
      <c r="D1992" s="54" t="s">
        <v>1259</v>
      </c>
      <c r="E1992" s="54" t="s">
        <v>280</v>
      </c>
      <c r="F1992" s="49" t="s">
        <v>1260</v>
      </c>
      <c r="G1992" s="54" t="s">
        <v>1261</v>
      </c>
      <c r="H1992" s="54" t="s">
        <v>356</v>
      </c>
      <c r="I1992" s="54" t="s">
        <v>357</v>
      </c>
      <c r="J1992" s="54" t="s">
        <v>287</v>
      </c>
      <c r="K1992" s="54" t="s">
        <v>236</v>
      </c>
      <c r="L1992" s="49" t="s">
        <v>197</v>
      </c>
      <c r="M1992" s="49" t="s">
        <v>197</v>
      </c>
      <c r="N1992" s="54" t="s">
        <v>284</v>
      </c>
      <c r="O1992" s="49" t="s">
        <v>1262</v>
      </c>
      <c r="P1992" s="54" t="s">
        <v>200</v>
      </c>
      <c r="Q1992" s="49" t="s">
        <v>228</v>
      </c>
      <c r="R1992" s="54" t="s">
        <v>200</v>
      </c>
    </row>
    <row r="1993" spans="1:18">
      <c r="A1993" s="54">
        <v>117</v>
      </c>
      <c r="B1993" s="49" t="s">
        <v>1114</v>
      </c>
      <c r="C1993" s="54" t="s">
        <v>1448</v>
      </c>
      <c r="D1993" s="54" t="s">
        <v>1150</v>
      </c>
      <c r="E1993" s="54" t="s">
        <v>262</v>
      </c>
      <c r="F1993" s="49" t="s">
        <v>1449</v>
      </c>
      <c r="G1993" s="54" t="s">
        <v>1450</v>
      </c>
      <c r="H1993" s="54" t="s">
        <v>356</v>
      </c>
      <c r="I1993" s="54" t="s">
        <v>357</v>
      </c>
      <c r="J1993" s="54" t="s">
        <v>1276</v>
      </c>
      <c r="K1993" s="54" t="s">
        <v>288</v>
      </c>
      <c r="L1993" s="49" t="s">
        <v>197</v>
      </c>
      <c r="M1993" s="49" t="s">
        <v>197</v>
      </c>
      <c r="N1993" s="54" t="s">
        <v>1210</v>
      </c>
      <c r="O1993" s="49" t="s">
        <v>1451</v>
      </c>
      <c r="P1993" s="54" t="s">
        <v>200</v>
      </c>
      <c r="Q1993" s="49" t="s">
        <v>228</v>
      </c>
      <c r="R1993" s="54" t="s">
        <v>200</v>
      </c>
    </row>
    <row r="1994" spans="1:18">
      <c r="A1994" s="54">
        <v>118</v>
      </c>
      <c r="B1994" s="49" t="s">
        <v>1114</v>
      </c>
      <c r="C1994" s="54" t="s">
        <v>1291</v>
      </c>
      <c r="D1994" s="54" t="s">
        <v>1259</v>
      </c>
      <c r="E1994" s="54" t="s">
        <v>1292</v>
      </c>
      <c r="F1994" s="49" t="s">
        <v>1293</v>
      </c>
      <c r="G1994" s="54" t="s">
        <v>1458</v>
      </c>
      <c r="H1994" s="54" t="s">
        <v>356</v>
      </c>
      <c r="I1994" s="54" t="s">
        <v>223</v>
      </c>
      <c r="J1994" s="54" t="s">
        <v>608</v>
      </c>
      <c r="K1994" s="54" t="s">
        <v>257</v>
      </c>
      <c r="L1994" s="49" t="s">
        <v>197</v>
      </c>
      <c r="M1994" s="49" t="s">
        <v>197</v>
      </c>
      <c r="N1994" s="54" t="s">
        <v>1210</v>
      </c>
      <c r="O1994" s="49" t="s">
        <v>1296</v>
      </c>
      <c r="P1994" s="54" t="s">
        <v>200</v>
      </c>
      <c r="Q1994" s="49" t="s">
        <v>201</v>
      </c>
      <c r="R1994" s="49" t="s">
        <v>217</v>
      </c>
    </row>
    <row r="1995" spans="1:18">
      <c r="A1995" s="54">
        <v>119</v>
      </c>
      <c r="B1995" s="49" t="s">
        <v>1114</v>
      </c>
      <c r="C1995" s="54" t="s">
        <v>1126</v>
      </c>
      <c r="D1995" s="54" t="s">
        <v>1127</v>
      </c>
      <c r="E1995" s="54" t="s">
        <v>303</v>
      </c>
      <c r="F1995" s="54" t="s">
        <v>1128</v>
      </c>
      <c r="G1995" s="54" t="s">
        <v>1129</v>
      </c>
      <c r="H1995" s="54" t="s">
        <v>356</v>
      </c>
      <c r="I1995" s="54" t="s">
        <v>380</v>
      </c>
      <c r="J1995" s="54" t="s">
        <v>526</v>
      </c>
      <c r="K1995" s="54" t="s">
        <v>196</v>
      </c>
      <c r="L1995" s="49" t="s">
        <v>197</v>
      </c>
      <c r="M1995" s="49" t="s">
        <v>197</v>
      </c>
      <c r="N1995" s="54" t="s">
        <v>1130</v>
      </c>
      <c r="O1995" s="49" t="s">
        <v>1131</v>
      </c>
      <c r="P1995" s="54" t="s">
        <v>200</v>
      </c>
      <c r="Q1995" s="49" t="s">
        <v>201</v>
      </c>
      <c r="R1995" s="49" t="s">
        <v>217</v>
      </c>
    </row>
    <row r="1996" spans="1:18">
      <c r="A1996" s="54">
        <v>120</v>
      </c>
      <c r="B1996" s="49" t="s">
        <v>1114</v>
      </c>
      <c r="C1996" s="54" t="s">
        <v>1234</v>
      </c>
      <c r="D1996" s="54" t="s">
        <v>1116</v>
      </c>
      <c r="E1996" s="54" t="s">
        <v>1088</v>
      </c>
      <c r="F1996" s="49" t="s">
        <v>1235</v>
      </c>
      <c r="G1996" s="54" t="s">
        <v>1236</v>
      </c>
      <c r="H1996" s="54" t="s">
        <v>356</v>
      </c>
      <c r="I1996" s="54" t="s">
        <v>204</v>
      </c>
      <c r="J1996" s="54" t="s">
        <v>349</v>
      </c>
      <c r="K1996" s="54" t="s">
        <v>260</v>
      </c>
      <c r="L1996" s="49" t="s">
        <v>197</v>
      </c>
      <c r="M1996" s="49" t="s">
        <v>197</v>
      </c>
      <c r="N1996" s="54" t="s">
        <v>1210</v>
      </c>
      <c r="O1996" s="49" t="s">
        <v>1238</v>
      </c>
      <c r="P1996" s="54" t="s">
        <v>200</v>
      </c>
      <c r="Q1996" s="49" t="s">
        <v>201</v>
      </c>
      <c r="R1996" s="49" t="s">
        <v>217</v>
      </c>
    </row>
    <row r="1997" spans="1:18">
      <c r="A1997" s="54">
        <v>121</v>
      </c>
      <c r="B1997" s="49" t="s">
        <v>1114</v>
      </c>
      <c r="C1997" s="54" t="s">
        <v>1158</v>
      </c>
      <c r="D1997" s="54" t="s">
        <v>1138</v>
      </c>
      <c r="E1997" s="54" t="s">
        <v>280</v>
      </c>
      <c r="F1997" s="49" t="s">
        <v>1159</v>
      </c>
      <c r="G1997" s="54" t="s">
        <v>1160</v>
      </c>
      <c r="H1997" s="54" t="s">
        <v>356</v>
      </c>
      <c r="I1997" s="54" t="s">
        <v>257</v>
      </c>
      <c r="J1997" s="54" t="s">
        <v>1491</v>
      </c>
      <c r="K1997" s="54" t="s">
        <v>194</v>
      </c>
      <c r="L1997" s="49" t="s">
        <v>197</v>
      </c>
      <c r="M1997" s="49" t="s">
        <v>197</v>
      </c>
      <c r="N1997" s="54" t="s">
        <v>246</v>
      </c>
      <c r="O1997" s="49" t="s">
        <v>1161</v>
      </c>
      <c r="P1997" s="54" t="s">
        <v>200</v>
      </c>
      <c r="Q1997" s="49" t="s">
        <v>201</v>
      </c>
      <c r="R1997" s="49" t="s">
        <v>217</v>
      </c>
    </row>
    <row r="1998" spans="1:18">
      <c r="A1998" s="54">
        <v>122</v>
      </c>
      <c r="B1998" s="49" t="s">
        <v>1114</v>
      </c>
      <c r="C1998" s="54" t="s">
        <v>1218</v>
      </c>
      <c r="D1998" s="54" t="s">
        <v>1189</v>
      </c>
      <c r="E1998" s="54" t="s">
        <v>231</v>
      </c>
      <c r="F1998" s="49" t="s">
        <v>1219</v>
      </c>
      <c r="G1998" s="54" t="s">
        <v>1247</v>
      </c>
      <c r="H1998" s="54" t="s">
        <v>356</v>
      </c>
      <c r="I1998" s="54" t="s">
        <v>331</v>
      </c>
      <c r="J1998" s="54" t="s">
        <v>412</v>
      </c>
      <c r="K1998" s="54" t="s">
        <v>245</v>
      </c>
      <c r="L1998" s="49" t="s">
        <v>197</v>
      </c>
      <c r="M1998" s="49" t="s">
        <v>197</v>
      </c>
      <c r="N1998" s="54" t="s">
        <v>456</v>
      </c>
      <c r="O1998" s="54" t="s">
        <v>710</v>
      </c>
      <c r="P1998" s="54" t="s">
        <v>200</v>
      </c>
      <c r="Q1998" s="49" t="s">
        <v>201</v>
      </c>
      <c r="R1998" s="49" t="s">
        <v>217</v>
      </c>
    </row>
    <row r="1999" spans="1:18">
      <c r="A1999" s="54">
        <v>123</v>
      </c>
      <c r="B1999" s="49" t="s">
        <v>1114</v>
      </c>
      <c r="C1999" s="54" t="s">
        <v>1258</v>
      </c>
      <c r="D1999" s="54" t="s">
        <v>1259</v>
      </c>
      <c r="E1999" s="54" t="s">
        <v>280</v>
      </c>
      <c r="F1999" s="49" t="s">
        <v>1260</v>
      </c>
      <c r="G1999" s="54" t="s">
        <v>1261</v>
      </c>
      <c r="H1999" s="54" t="s">
        <v>356</v>
      </c>
      <c r="I1999" s="54" t="s">
        <v>270</v>
      </c>
      <c r="J1999" s="54" t="s">
        <v>455</v>
      </c>
      <c r="K1999" s="54" t="s">
        <v>196</v>
      </c>
      <c r="L1999" s="49" t="s">
        <v>197</v>
      </c>
      <c r="M1999" s="49" t="s">
        <v>197</v>
      </c>
      <c r="N1999" s="54" t="s">
        <v>284</v>
      </c>
      <c r="O1999" s="49" t="s">
        <v>1262</v>
      </c>
      <c r="P1999" s="54" t="s">
        <v>200</v>
      </c>
      <c r="Q1999" s="49" t="s">
        <v>201</v>
      </c>
      <c r="R1999" s="49" t="s">
        <v>217</v>
      </c>
    </row>
    <row r="2000" spans="1:18">
      <c r="A2000" s="54">
        <v>124</v>
      </c>
      <c r="B2000" s="49" t="s">
        <v>1114</v>
      </c>
      <c r="C2000" s="54" t="s">
        <v>252</v>
      </c>
      <c r="D2000" s="54" t="s">
        <v>1138</v>
      </c>
      <c r="E2000" s="54" t="s">
        <v>231</v>
      </c>
      <c r="F2000" s="49" t="s">
        <v>1139</v>
      </c>
      <c r="G2000" s="54" t="s">
        <v>1447</v>
      </c>
      <c r="H2000" s="54" t="s">
        <v>356</v>
      </c>
      <c r="I2000" s="54" t="s">
        <v>211</v>
      </c>
      <c r="J2000" s="54" t="s">
        <v>388</v>
      </c>
      <c r="K2000" s="54" t="s">
        <v>255</v>
      </c>
      <c r="L2000" s="49" t="s">
        <v>197</v>
      </c>
      <c r="M2000" s="49" t="s">
        <v>197</v>
      </c>
      <c r="N2000" s="54" t="s">
        <v>1141</v>
      </c>
      <c r="O2000" s="49" t="s">
        <v>1142</v>
      </c>
      <c r="P2000" s="54" t="s">
        <v>200</v>
      </c>
      <c r="Q2000" s="49" t="s">
        <v>201</v>
      </c>
      <c r="R2000" s="49" t="s">
        <v>217</v>
      </c>
    </row>
    <row r="2001" spans="1:18">
      <c r="A2001" s="54">
        <v>125</v>
      </c>
      <c r="B2001" s="49" t="s">
        <v>1114</v>
      </c>
      <c r="C2001" s="54" t="s">
        <v>1172</v>
      </c>
      <c r="D2001" s="54" t="s">
        <v>1173</v>
      </c>
      <c r="E2001" s="54" t="s">
        <v>262</v>
      </c>
      <c r="F2001" s="49" t="s">
        <v>1174</v>
      </c>
      <c r="G2001" s="54" t="s">
        <v>1175</v>
      </c>
      <c r="H2001" s="54" t="s">
        <v>378</v>
      </c>
      <c r="I2001" s="54" t="s">
        <v>274</v>
      </c>
      <c r="J2001" s="54" t="s">
        <v>287</v>
      </c>
      <c r="K2001" s="54" t="s">
        <v>194</v>
      </c>
      <c r="L2001" s="49" t="s">
        <v>197</v>
      </c>
      <c r="M2001" s="49" t="s">
        <v>197</v>
      </c>
      <c r="N2001" s="54" t="s">
        <v>1119</v>
      </c>
      <c r="O2001" s="54" t="s">
        <v>710</v>
      </c>
      <c r="P2001" s="54" t="s">
        <v>200</v>
      </c>
      <c r="Q2001" s="49" t="s">
        <v>201</v>
      </c>
      <c r="R2001" s="49" t="s">
        <v>217</v>
      </c>
    </row>
    <row r="2002" spans="1:18">
      <c r="A2002" s="54">
        <v>126</v>
      </c>
      <c r="B2002" s="49" t="s">
        <v>1114</v>
      </c>
      <c r="C2002" s="54" t="s">
        <v>1132</v>
      </c>
      <c r="D2002" s="54" t="s">
        <v>1133</v>
      </c>
      <c r="E2002" s="54" t="s">
        <v>231</v>
      </c>
      <c r="F2002" s="49" t="s">
        <v>1134</v>
      </c>
      <c r="G2002" s="54" t="s">
        <v>1406</v>
      </c>
      <c r="H2002" s="54" t="s">
        <v>378</v>
      </c>
      <c r="I2002" s="54" t="s">
        <v>274</v>
      </c>
      <c r="J2002" s="54" t="s">
        <v>256</v>
      </c>
      <c r="K2002" s="54" t="s">
        <v>307</v>
      </c>
      <c r="L2002" s="49" t="s">
        <v>197</v>
      </c>
      <c r="M2002" s="49" t="s">
        <v>197</v>
      </c>
      <c r="N2002" s="54" t="s">
        <v>1119</v>
      </c>
      <c r="O2002" s="49" t="s">
        <v>1136</v>
      </c>
      <c r="P2002" s="54" t="s">
        <v>200</v>
      </c>
      <c r="Q2002" s="49" t="s">
        <v>201</v>
      </c>
      <c r="R2002" s="49" t="s">
        <v>217</v>
      </c>
    </row>
    <row r="2003" spans="1:18">
      <c r="A2003" s="54">
        <v>127</v>
      </c>
      <c r="B2003" s="49" t="s">
        <v>1114</v>
      </c>
      <c r="C2003" s="54" t="s">
        <v>252</v>
      </c>
      <c r="D2003" s="54" t="s">
        <v>1138</v>
      </c>
      <c r="E2003" s="54" t="s">
        <v>231</v>
      </c>
      <c r="F2003" s="49" t="s">
        <v>1139</v>
      </c>
      <c r="G2003" s="54" t="s">
        <v>1447</v>
      </c>
      <c r="H2003" s="54" t="s">
        <v>378</v>
      </c>
      <c r="I2003" s="54" t="s">
        <v>274</v>
      </c>
      <c r="J2003" s="54" t="s">
        <v>494</v>
      </c>
      <c r="K2003" s="54" t="s">
        <v>255</v>
      </c>
      <c r="L2003" s="49" t="s">
        <v>197</v>
      </c>
      <c r="M2003" s="49" t="s">
        <v>197</v>
      </c>
      <c r="N2003" s="54" t="s">
        <v>1141</v>
      </c>
      <c r="O2003" s="49" t="s">
        <v>1142</v>
      </c>
      <c r="P2003" s="54" t="s">
        <v>200</v>
      </c>
      <c r="Q2003" s="49" t="s">
        <v>201</v>
      </c>
      <c r="R2003" s="49" t="s">
        <v>217</v>
      </c>
    </row>
    <row r="2004" spans="1:18">
      <c r="A2004" s="54">
        <v>128</v>
      </c>
      <c r="B2004" s="49" t="s">
        <v>1114</v>
      </c>
      <c r="C2004" s="54" t="s">
        <v>1193</v>
      </c>
      <c r="D2004" s="54" t="s">
        <v>1194</v>
      </c>
      <c r="E2004" s="54" t="s">
        <v>262</v>
      </c>
      <c r="F2004" s="49" t="s">
        <v>1195</v>
      </c>
      <c r="G2004" s="54" t="s">
        <v>1277</v>
      </c>
      <c r="H2004" s="54" t="s">
        <v>378</v>
      </c>
      <c r="I2004" s="54" t="s">
        <v>339</v>
      </c>
      <c r="J2004" s="54" t="s">
        <v>576</v>
      </c>
      <c r="K2004" s="54" t="s">
        <v>300</v>
      </c>
      <c r="L2004" s="49" t="s">
        <v>197</v>
      </c>
      <c r="M2004" s="49" t="s">
        <v>197</v>
      </c>
      <c r="N2004" s="54" t="s">
        <v>1091</v>
      </c>
      <c r="O2004" s="49" t="s">
        <v>1197</v>
      </c>
      <c r="P2004" s="54" t="s">
        <v>200</v>
      </c>
      <c r="Q2004" s="49" t="s">
        <v>201</v>
      </c>
      <c r="R2004" s="49" t="s">
        <v>1492</v>
      </c>
    </row>
    <row r="2005" spans="1:18">
      <c r="A2005" s="54">
        <v>129</v>
      </c>
      <c r="B2005" s="49" t="s">
        <v>1114</v>
      </c>
      <c r="C2005" s="54" t="s">
        <v>1443</v>
      </c>
      <c r="D2005" s="54" t="s">
        <v>1194</v>
      </c>
      <c r="E2005" s="54" t="s">
        <v>359</v>
      </c>
      <c r="F2005" s="49" t="s">
        <v>1444</v>
      </c>
      <c r="G2005" s="54" t="s">
        <v>1445</v>
      </c>
      <c r="H2005" s="54" t="s">
        <v>378</v>
      </c>
      <c r="I2005" s="54" t="s">
        <v>348</v>
      </c>
      <c r="J2005" s="54" t="s">
        <v>679</v>
      </c>
      <c r="K2005" s="54" t="s">
        <v>260</v>
      </c>
      <c r="L2005" s="49" t="s">
        <v>197</v>
      </c>
      <c r="M2005" s="49" t="s">
        <v>197</v>
      </c>
      <c r="N2005" s="54" t="s">
        <v>1147</v>
      </c>
      <c r="O2005" s="49" t="s">
        <v>1446</v>
      </c>
      <c r="P2005" s="54" t="s">
        <v>200</v>
      </c>
      <c r="Q2005" s="49" t="s">
        <v>201</v>
      </c>
      <c r="R2005" s="49" t="s">
        <v>217</v>
      </c>
    </row>
    <row r="2006" spans="1:18">
      <c r="A2006" s="54">
        <v>130</v>
      </c>
      <c r="B2006" s="49" t="s">
        <v>1114</v>
      </c>
      <c r="C2006" s="54" t="s">
        <v>1264</v>
      </c>
      <c r="D2006" s="54" t="s">
        <v>1259</v>
      </c>
      <c r="E2006" s="54" t="s">
        <v>303</v>
      </c>
      <c r="F2006" s="49" t="s">
        <v>1265</v>
      </c>
      <c r="G2006" s="54" t="s">
        <v>1266</v>
      </c>
      <c r="H2006" s="54" t="s">
        <v>378</v>
      </c>
      <c r="I2006" s="54" t="s">
        <v>348</v>
      </c>
      <c r="J2006" s="54" t="s">
        <v>1107</v>
      </c>
      <c r="K2006" s="54" t="s">
        <v>245</v>
      </c>
      <c r="L2006" s="49" t="s">
        <v>197</v>
      </c>
      <c r="M2006" s="49" t="s">
        <v>197</v>
      </c>
      <c r="N2006" s="54" t="s">
        <v>477</v>
      </c>
      <c r="O2006" s="49" t="s">
        <v>1267</v>
      </c>
      <c r="P2006" s="54" t="s">
        <v>200</v>
      </c>
      <c r="Q2006" s="49" t="s">
        <v>201</v>
      </c>
      <c r="R2006" s="49" t="s">
        <v>217</v>
      </c>
    </row>
    <row r="2007" spans="1:18">
      <c r="A2007" s="54">
        <v>131</v>
      </c>
      <c r="B2007" s="49" t="s">
        <v>1114</v>
      </c>
      <c r="C2007" s="54" t="s">
        <v>252</v>
      </c>
      <c r="D2007" s="54" t="s">
        <v>1138</v>
      </c>
      <c r="E2007" s="54" t="s">
        <v>231</v>
      </c>
      <c r="F2007" s="49" t="s">
        <v>1139</v>
      </c>
      <c r="G2007" s="54" t="s">
        <v>1493</v>
      </c>
      <c r="H2007" s="54" t="s">
        <v>378</v>
      </c>
      <c r="I2007" s="54" t="s">
        <v>348</v>
      </c>
      <c r="J2007" s="54" t="s">
        <v>287</v>
      </c>
      <c r="K2007" s="54" t="s">
        <v>362</v>
      </c>
      <c r="L2007" s="49" t="s">
        <v>214</v>
      </c>
      <c r="M2007" s="49" t="s">
        <v>197</v>
      </c>
      <c r="N2007" s="54" t="s">
        <v>1141</v>
      </c>
      <c r="O2007" s="49" t="s">
        <v>1142</v>
      </c>
      <c r="P2007" s="54" t="s">
        <v>200</v>
      </c>
      <c r="Q2007" s="49" t="s">
        <v>201</v>
      </c>
      <c r="R2007" s="49" t="s">
        <v>890</v>
      </c>
    </row>
    <row r="2008" spans="1:18">
      <c r="A2008" s="54">
        <v>132</v>
      </c>
      <c r="B2008" s="49" t="s">
        <v>1114</v>
      </c>
      <c r="C2008" s="54" t="s">
        <v>1223</v>
      </c>
      <c r="D2008" s="54" t="s">
        <v>1127</v>
      </c>
      <c r="E2008" s="54" t="s">
        <v>262</v>
      </c>
      <c r="F2008" s="49" t="s">
        <v>1224</v>
      </c>
      <c r="G2008" s="54" t="s">
        <v>1225</v>
      </c>
      <c r="H2008" s="54" t="s">
        <v>378</v>
      </c>
      <c r="I2008" s="54" t="s">
        <v>362</v>
      </c>
      <c r="J2008" s="54" t="s">
        <v>374</v>
      </c>
      <c r="K2008" s="54" t="s">
        <v>300</v>
      </c>
      <c r="L2008" s="49" t="s">
        <v>197</v>
      </c>
      <c r="M2008" s="49" t="s">
        <v>197</v>
      </c>
      <c r="N2008" s="54" t="s">
        <v>1130</v>
      </c>
      <c r="O2008" s="49" t="s">
        <v>1226</v>
      </c>
      <c r="P2008" s="54" t="s">
        <v>200</v>
      </c>
      <c r="Q2008" s="49" t="s">
        <v>201</v>
      </c>
      <c r="R2008" s="49" t="s">
        <v>217</v>
      </c>
    </row>
    <row r="2009" spans="1:18">
      <c r="A2009" s="54">
        <v>133</v>
      </c>
      <c r="B2009" s="49" t="s">
        <v>1114</v>
      </c>
      <c r="C2009" s="54" t="s">
        <v>1193</v>
      </c>
      <c r="D2009" s="54" t="s">
        <v>1194</v>
      </c>
      <c r="E2009" s="54" t="s">
        <v>262</v>
      </c>
      <c r="F2009" s="49" t="s">
        <v>1195</v>
      </c>
      <c r="G2009" s="54" t="s">
        <v>1213</v>
      </c>
      <c r="H2009" s="54" t="s">
        <v>378</v>
      </c>
      <c r="I2009" s="54" t="s">
        <v>362</v>
      </c>
      <c r="J2009" s="54" t="s">
        <v>643</v>
      </c>
      <c r="K2009" s="54" t="s">
        <v>213</v>
      </c>
      <c r="L2009" s="49" t="s">
        <v>197</v>
      </c>
      <c r="M2009" s="49" t="s">
        <v>197</v>
      </c>
      <c r="N2009" s="54" t="s">
        <v>1091</v>
      </c>
      <c r="O2009" s="49" t="s">
        <v>1197</v>
      </c>
      <c r="P2009" s="54" t="s">
        <v>200</v>
      </c>
      <c r="Q2009" s="49" t="s">
        <v>201</v>
      </c>
      <c r="R2009" s="49" t="s">
        <v>217</v>
      </c>
    </row>
    <row r="2010" spans="1:18">
      <c r="A2010" s="54">
        <v>134</v>
      </c>
      <c r="B2010" s="49" t="s">
        <v>1114</v>
      </c>
      <c r="C2010" s="54" t="s">
        <v>1218</v>
      </c>
      <c r="D2010" s="54" t="s">
        <v>1189</v>
      </c>
      <c r="E2010" s="54" t="s">
        <v>231</v>
      </c>
      <c r="F2010" s="49" t="s">
        <v>1219</v>
      </c>
      <c r="G2010" s="54" t="s">
        <v>1220</v>
      </c>
      <c r="H2010" s="54" t="s">
        <v>378</v>
      </c>
      <c r="I2010" s="54" t="s">
        <v>255</v>
      </c>
      <c r="J2010" s="54" t="s">
        <v>412</v>
      </c>
      <c r="K2010" s="54" t="s">
        <v>300</v>
      </c>
      <c r="L2010" s="49" t="s">
        <v>197</v>
      </c>
      <c r="M2010" s="49" t="s">
        <v>197</v>
      </c>
      <c r="N2010" s="54" t="s">
        <v>456</v>
      </c>
      <c r="O2010" s="54" t="s">
        <v>710</v>
      </c>
      <c r="P2010" s="54" t="s">
        <v>200</v>
      </c>
      <c r="Q2010" s="49" t="s">
        <v>201</v>
      </c>
      <c r="R2010" s="49" t="s">
        <v>217</v>
      </c>
    </row>
    <row r="2011" spans="1:18">
      <c r="A2011" s="54">
        <v>135</v>
      </c>
      <c r="B2011" s="49" t="s">
        <v>1114</v>
      </c>
      <c r="C2011" s="54" t="s">
        <v>1193</v>
      </c>
      <c r="D2011" s="54" t="s">
        <v>1194</v>
      </c>
      <c r="E2011" s="54" t="s">
        <v>262</v>
      </c>
      <c r="F2011" s="49" t="s">
        <v>1195</v>
      </c>
      <c r="G2011" s="54" t="s">
        <v>1354</v>
      </c>
      <c r="H2011" s="54" t="s">
        <v>378</v>
      </c>
      <c r="I2011" s="54" t="s">
        <v>367</v>
      </c>
      <c r="J2011" s="54" t="s">
        <v>763</v>
      </c>
      <c r="K2011" s="54" t="s">
        <v>213</v>
      </c>
      <c r="L2011" s="49" t="s">
        <v>197</v>
      </c>
      <c r="M2011" s="49" t="s">
        <v>197</v>
      </c>
      <c r="N2011" s="54" t="s">
        <v>1091</v>
      </c>
      <c r="O2011" s="49" t="s">
        <v>1197</v>
      </c>
      <c r="P2011" s="54" t="s">
        <v>200</v>
      </c>
      <c r="Q2011" s="49" t="s">
        <v>201</v>
      </c>
      <c r="R2011" s="49" t="s">
        <v>217</v>
      </c>
    </row>
    <row r="2012" spans="1:18">
      <c r="A2012" s="54">
        <v>136</v>
      </c>
      <c r="B2012" s="49" t="s">
        <v>1114</v>
      </c>
      <c r="C2012" s="54" t="s">
        <v>1126</v>
      </c>
      <c r="D2012" s="54" t="s">
        <v>1127</v>
      </c>
      <c r="E2012" s="54" t="s">
        <v>303</v>
      </c>
      <c r="F2012" s="54" t="s">
        <v>1128</v>
      </c>
      <c r="G2012" s="54" t="s">
        <v>1129</v>
      </c>
      <c r="H2012" s="54" t="s">
        <v>378</v>
      </c>
      <c r="I2012" s="54" t="s">
        <v>260</v>
      </c>
      <c r="J2012" s="54" t="s">
        <v>301</v>
      </c>
      <c r="K2012" s="54" t="s">
        <v>213</v>
      </c>
      <c r="L2012" s="49" t="s">
        <v>197</v>
      </c>
      <c r="M2012" s="49" t="s">
        <v>197</v>
      </c>
      <c r="N2012" s="54" t="s">
        <v>1130</v>
      </c>
      <c r="O2012" s="49" t="s">
        <v>1131</v>
      </c>
      <c r="P2012" s="54" t="s">
        <v>200</v>
      </c>
      <c r="Q2012" s="49" t="s">
        <v>201</v>
      </c>
      <c r="R2012" s="49" t="s">
        <v>217</v>
      </c>
    </row>
    <row r="2013" spans="1:18">
      <c r="A2013" s="54">
        <v>137</v>
      </c>
      <c r="B2013" s="49" t="s">
        <v>1114</v>
      </c>
      <c r="C2013" s="54" t="s">
        <v>1149</v>
      </c>
      <c r="D2013" s="54" t="s">
        <v>1150</v>
      </c>
      <c r="E2013" s="54" t="s">
        <v>231</v>
      </c>
      <c r="F2013" s="49" t="s">
        <v>1151</v>
      </c>
      <c r="G2013" s="54" t="s">
        <v>1152</v>
      </c>
      <c r="H2013" s="54" t="s">
        <v>378</v>
      </c>
      <c r="I2013" s="54" t="s">
        <v>353</v>
      </c>
      <c r="J2013" s="54" t="s">
        <v>244</v>
      </c>
      <c r="K2013" s="54" t="s">
        <v>194</v>
      </c>
      <c r="L2013" s="49" t="s">
        <v>197</v>
      </c>
      <c r="M2013" s="49" t="s">
        <v>197</v>
      </c>
      <c r="N2013" s="54" t="s">
        <v>456</v>
      </c>
      <c r="O2013" s="54" t="s">
        <v>710</v>
      </c>
      <c r="P2013" s="54" t="s">
        <v>200</v>
      </c>
      <c r="Q2013" s="49" t="s">
        <v>201</v>
      </c>
      <c r="R2013" s="49" t="s">
        <v>217</v>
      </c>
    </row>
    <row r="2014" spans="1:18">
      <c r="A2014" s="54">
        <v>138</v>
      </c>
      <c r="B2014" s="49" t="s">
        <v>1114</v>
      </c>
      <c r="C2014" s="54" t="s">
        <v>1149</v>
      </c>
      <c r="D2014" s="54" t="s">
        <v>1150</v>
      </c>
      <c r="E2014" s="54" t="s">
        <v>231</v>
      </c>
      <c r="F2014" s="49" t="s">
        <v>1151</v>
      </c>
      <c r="G2014" s="54" t="s">
        <v>1239</v>
      </c>
      <c r="H2014" s="54" t="s">
        <v>378</v>
      </c>
      <c r="I2014" s="54" t="s">
        <v>211</v>
      </c>
      <c r="J2014" s="54" t="s">
        <v>1494</v>
      </c>
      <c r="K2014" s="54" t="s">
        <v>315</v>
      </c>
      <c r="L2014" s="49" t="s">
        <v>197</v>
      </c>
      <c r="M2014" s="49" t="s">
        <v>197</v>
      </c>
      <c r="N2014" s="54" t="s">
        <v>456</v>
      </c>
      <c r="O2014" s="54" t="s">
        <v>710</v>
      </c>
      <c r="P2014" s="54" t="s">
        <v>200</v>
      </c>
      <c r="Q2014" s="49" t="s">
        <v>201</v>
      </c>
      <c r="R2014" s="49" t="s">
        <v>217</v>
      </c>
    </row>
    <row r="2015" spans="1:18">
      <c r="A2015" s="54">
        <v>139</v>
      </c>
      <c r="B2015" s="49" t="s">
        <v>1114</v>
      </c>
      <c r="C2015" s="54" t="s">
        <v>252</v>
      </c>
      <c r="D2015" s="54" t="s">
        <v>1138</v>
      </c>
      <c r="E2015" s="54" t="s">
        <v>231</v>
      </c>
      <c r="F2015" s="49" t="s">
        <v>1139</v>
      </c>
      <c r="G2015" s="54" t="s">
        <v>1222</v>
      </c>
      <c r="H2015" s="54" t="s">
        <v>378</v>
      </c>
      <c r="I2015" s="54" t="s">
        <v>211</v>
      </c>
      <c r="J2015" s="54" t="s">
        <v>787</v>
      </c>
      <c r="K2015" s="54" t="s">
        <v>258</v>
      </c>
      <c r="L2015" s="49" t="s">
        <v>214</v>
      </c>
      <c r="M2015" s="49" t="s">
        <v>197</v>
      </c>
      <c r="N2015" s="54" t="s">
        <v>1141</v>
      </c>
      <c r="O2015" s="49" t="s">
        <v>1142</v>
      </c>
      <c r="P2015" s="54" t="s">
        <v>200</v>
      </c>
      <c r="Q2015" s="49" t="s">
        <v>228</v>
      </c>
      <c r="R2015" s="54" t="s">
        <v>200</v>
      </c>
    </row>
    <row r="2016" spans="1:18">
      <c r="A2016" s="54">
        <v>140</v>
      </c>
      <c r="B2016" s="49" t="s">
        <v>1114</v>
      </c>
      <c r="C2016" s="54" t="s">
        <v>1328</v>
      </c>
      <c r="D2016" s="54" t="s">
        <v>1150</v>
      </c>
      <c r="E2016" s="54" t="s">
        <v>1329</v>
      </c>
      <c r="F2016" s="49" t="s">
        <v>1330</v>
      </c>
      <c r="G2016" s="54" t="s">
        <v>1495</v>
      </c>
      <c r="H2016" s="54" t="s">
        <v>378</v>
      </c>
      <c r="I2016" s="54" t="s">
        <v>289</v>
      </c>
      <c r="J2016" s="54" t="s">
        <v>518</v>
      </c>
      <c r="K2016" s="54" t="s">
        <v>288</v>
      </c>
      <c r="L2016" s="49" t="s">
        <v>197</v>
      </c>
      <c r="M2016" s="49" t="s">
        <v>197</v>
      </c>
      <c r="N2016" s="54" t="s">
        <v>246</v>
      </c>
      <c r="O2016" s="49" t="s">
        <v>1332</v>
      </c>
      <c r="P2016" s="54" t="s">
        <v>200</v>
      </c>
      <c r="Q2016" s="49" t="s">
        <v>201</v>
      </c>
      <c r="R2016" s="49" t="s">
        <v>217</v>
      </c>
    </row>
    <row r="2017" spans="1:18">
      <c r="A2017" s="54">
        <v>141</v>
      </c>
      <c r="B2017" s="49" t="s">
        <v>1114</v>
      </c>
      <c r="C2017" s="54" t="s">
        <v>1264</v>
      </c>
      <c r="D2017" s="54" t="s">
        <v>1259</v>
      </c>
      <c r="E2017" s="54" t="s">
        <v>303</v>
      </c>
      <c r="F2017" s="49" t="s">
        <v>1265</v>
      </c>
      <c r="G2017" s="54" t="s">
        <v>1266</v>
      </c>
      <c r="H2017" s="54" t="s">
        <v>378</v>
      </c>
      <c r="I2017" s="54" t="s">
        <v>298</v>
      </c>
      <c r="J2017" s="54" t="s">
        <v>1107</v>
      </c>
      <c r="K2017" s="54" t="s">
        <v>245</v>
      </c>
      <c r="L2017" s="49" t="s">
        <v>197</v>
      </c>
      <c r="M2017" s="49" t="s">
        <v>197</v>
      </c>
      <c r="N2017" s="54" t="s">
        <v>477</v>
      </c>
      <c r="O2017" s="49" t="s">
        <v>1267</v>
      </c>
      <c r="P2017" s="54" t="s">
        <v>200</v>
      </c>
      <c r="Q2017" s="49" t="s">
        <v>201</v>
      </c>
      <c r="R2017" s="49" t="s">
        <v>217</v>
      </c>
    </row>
    <row r="2018" spans="1:18">
      <c r="A2018" s="54">
        <v>142</v>
      </c>
      <c r="B2018" s="49" t="s">
        <v>1114</v>
      </c>
      <c r="C2018" s="54" t="s">
        <v>1183</v>
      </c>
      <c r="D2018" s="54" t="s">
        <v>1184</v>
      </c>
      <c r="E2018" s="54" t="s">
        <v>208</v>
      </c>
      <c r="F2018" s="49" t="s">
        <v>1185</v>
      </c>
      <c r="G2018" s="54" t="s">
        <v>1186</v>
      </c>
      <c r="H2018" s="54" t="s">
        <v>390</v>
      </c>
      <c r="I2018" s="54" t="s">
        <v>339</v>
      </c>
      <c r="J2018" s="54" t="s">
        <v>256</v>
      </c>
      <c r="K2018" s="54" t="s">
        <v>245</v>
      </c>
      <c r="L2018" s="49" t="s">
        <v>197</v>
      </c>
      <c r="M2018" s="49" t="s">
        <v>197</v>
      </c>
      <c r="N2018" s="54" t="s">
        <v>363</v>
      </c>
      <c r="O2018" s="49" t="s">
        <v>1187</v>
      </c>
      <c r="P2018" s="54" t="s">
        <v>200</v>
      </c>
      <c r="Q2018" s="49" t="s">
        <v>228</v>
      </c>
      <c r="R2018" s="54" t="s">
        <v>200</v>
      </c>
    </row>
    <row r="2019" spans="1:18">
      <c r="A2019" s="54">
        <v>143</v>
      </c>
      <c r="B2019" s="49" t="s">
        <v>1114</v>
      </c>
      <c r="C2019" s="54" t="s">
        <v>1264</v>
      </c>
      <c r="D2019" s="54" t="s">
        <v>1259</v>
      </c>
      <c r="E2019" s="54" t="s">
        <v>303</v>
      </c>
      <c r="F2019" s="49" t="s">
        <v>1265</v>
      </c>
      <c r="G2019" s="54" t="s">
        <v>1266</v>
      </c>
      <c r="H2019" s="54" t="s">
        <v>390</v>
      </c>
      <c r="I2019" s="54" t="s">
        <v>223</v>
      </c>
      <c r="J2019" s="54" t="s">
        <v>1362</v>
      </c>
      <c r="K2019" s="54" t="s">
        <v>307</v>
      </c>
      <c r="L2019" s="49" t="s">
        <v>197</v>
      </c>
      <c r="M2019" s="49" t="s">
        <v>197</v>
      </c>
      <c r="N2019" s="54" t="s">
        <v>477</v>
      </c>
      <c r="O2019" s="49" t="s">
        <v>1267</v>
      </c>
      <c r="P2019" s="54" t="s">
        <v>200</v>
      </c>
      <c r="Q2019" s="49" t="s">
        <v>201</v>
      </c>
      <c r="R2019" s="49" t="s">
        <v>217</v>
      </c>
    </row>
    <row r="2020" spans="1:18">
      <c r="A2020" s="54">
        <v>144</v>
      </c>
      <c r="B2020" s="49" t="s">
        <v>1114</v>
      </c>
      <c r="C2020" s="54" t="s">
        <v>1126</v>
      </c>
      <c r="D2020" s="54" t="s">
        <v>1127</v>
      </c>
      <c r="E2020" s="54" t="s">
        <v>303</v>
      </c>
      <c r="F2020" s="54" t="s">
        <v>1128</v>
      </c>
      <c r="G2020" s="54" t="s">
        <v>1129</v>
      </c>
      <c r="H2020" s="54" t="s">
        <v>390</v>
      </c>
      <c r="I2020" s="54" t="s">
        <v>380</v>
      </c>
      <c r="J2020" s="54" t="s">
        <v>641</v>
      </c>
      <c r="K2020" s="54" t="s">
        <v>288</v>
      </c>
      <c r="L2020" s="49" t="s">
        <v>214</v>
      </c>
      <c r="M2020" s="49" t="s">
        <v>197</v>
      </c>
      <c r="N2020" s="54" t="s">
        <v>1130</v>
      </c>
      <c r="O2020" s="49" t="s">
        <v>1131</v>
      </c>
      <c r="P2020" s="54" t="s">
        <v>200</v>
      </c>
      <c r="Q2020" s="49" t="s">
        <v>201</v>
      </c>
      <c r="R2020" s="49" t="s">
        <v>217</v>
      </c>
    </row>
    <row r="2021" spans="1:18">
      <c r="A2021" s="54">
        <v>145</v>
      </c>
      <c r="B2021" s="49" t="s">
        <v>1114</v>
      </c>
      <c r="C2021" s="54" t="s">
        <v>1188</v>
      </c>
      <c r="D2021" s="54" t="s">
        <v>1189</v>
      </c>
      <c r="E2021" s="54" t="s">
        <v>262</v>
      </c>
      <c r="F2021" s="49" t="s">
        <v>1190</v>
      </c>
      <c r="G2021" s="54" t="s">
        <v>1411</v>
      </c>
      <c r="H2021" s="54" t="s">
        <v>390</v>
      </c>
      <c r="I2021" s="54" t="s">
        <v>380</v>
      </c>
      <c r="J2021" s="54" t="s">
        <v>1203</v>
      </c>
      <c r="K2021" s="54" t="s">
        <v>196</v>
      </c>
      <c r="L2021" s="49" t="s">
        <v>197</v>
      </c>
      <c r="M2021" s="49" t="s">
        <v>197</v>
      </c>
      <c r="N2021" s="54" t="s">
        <v>1119</v>
      </c>
      <c r="O2021" s="49" t="s">
        <v>1192</v>
      </c>
      <c r="P2021" s="54" t="s">
        <v>200</v>
      </c>
      <c r="Q2021" s="49" t="s">
        <v>201</v>
      </c>
      <c r="R2021" s="49" t="s">
        <v>217</v>
      </c>
    </row>
    <row r="2022" spans="1:18">
      <c r="A2022" s="54">
        <v>146</v>
      </c>
      <c r="B2022" s="49" t="s">
        <v>1114</v>
      </c>
      <c r="C2022" s="54" t="s">
        <v>1126</v>
      </c>
      <c r="D2022" s="54" t="s">
        <v>1127</v>
      </c>
      <c r="E2022" s="54" t="s">
        <v>303</v>
      </c>
      <c r="F2022" s="54" t="s">
        <v>1128</v>
      </c>
      <c r="G2022" s="54" t="s">
        <v>1129</v>
      </c>
      <c r="H2022" s="54" t="s">
        <v>390</v>
      </c>
      <c r="I2022" s="54" t="s">
        <v>380</v>
      </c>
      <c r="J2022" s="54" t="s">
        <v>641</v>
      </c>
      <c r="K2022" s="54" t="s">
        <v>288</v>
      </c>
      <c r="L2022" s="49" t="s">
        <v>214</v>
      </c>
      <c r="M2022" s="49" t="s">
        <v>197</v>
      </c>
      <c r="N2022" s="54" t="s">
        <v>1130</v>
      </c>
      <c r="O2022" s="49" t="s">
        <v>1131</v>
      </c>
      <c r="P2022" s="54" t="s">
        <v>1496</v>
      </c>
      <c r="Q2022" s="49" t="s">
        <v>201</v>
      </c>
      <c r="R2022" s="49" t="s">
        <v>217</v>
      </c>
    </row>
    <row r="2023" spans="1:18">
      <c r="A2023" s="54">
        <v>147</v>
      </c>
      <c r="B2023" s="49" t="s">
        <v>1114</v>
      </c>
      <c r="C2023" s="54" t="s">
        <v>252</v>
      </c>
      <c r="D2023" s="54" t="s">
        <v>1138</v>
      </c>
      <c r="E2023" s="54" t="s">
        <v>231</v>
      </c>
      <c r="F2023" s="49" t="s">
        <v>1139</v>
      </c>
      <c r="G2023" s="54" t="s">
        <v>1222</v>
      </c>
      <c r="H2023" s="54" t="s">
        <v>390</v>
      </c>
      <c r="I2023" s="54" t="s">
        <v>204</v>
      </c>
      <c r="J2023" s="54" t="s">
        <v>226</v>
      </c>
      <c r="K2023" s="54" t="s">
        <v>194</v>
      </c>
      <c r="L2023" s="49" t="s">
        <v>197</v>
      </c>
      <c r="M2023" s="49" t="s">
        <v>197</v>
      </c>
      <c r="N2023" s="54" t="s">
        <v>1141</v>
      </c>
      <c r="O2023" s="49" t="s">
        <v>1142</v>
      </c>
      <c r="P2023" s="54" t="s">
        <v>200</v>
      </c>
      <c r="Q2023" s="49" t="s">
        <v>228</v>
      </c>
      <c r="R2023" s="54" t="s">
        <v>200</v>
      </c>
    </row>
    <row r="2024" spans="1:18">
      <c r="A2024" s="54">
        <v>148</v>
      </c>
      <c r="B2024" s="49" t="s">
        <v>1114</v>
      </c>
      <c r="C2024" s="54" t="s">
        <v>1198</v>
      </c>
      <c r="D2024" s="54" t="s">
        <v>1199</v>
      </c>
      <c r="E2024" s="54" t="s">
        <v>262</v>
      </c>
      <c r="F2024" s="54" t="s">
        <v>1200</v>
      </c>
      <c r="G2024" s="54" t="s">
        <v>1201</v>
      </c>
      <c r="H2024" s="54" t="s">
        <v>390</v>
      </c>
      <c r="I2024" s="54" t="s">
        <v>204</v>
      </c>
      <c r="J2024" s="54" t="s">
        <v>939</v>
      </c>
      <c r="K2024" s="54" t="s">
        <v>194</v>
      </c>
      <c r="L2024" s="49" t="s">
        <v>197</v>
      </c>
      <c r="M2024" s="49" t="s">
        <v>197</v>
      </c>
      <c r="N2024" s="54" t="s">
        <v>308</v>
      </c>
      <c r="O2024" s="49" t="s">
        <v>1202</v>
      </c>
      <c r="P2024" s="54" t="s">
        <v>200</v>
      </c>
      <c r="Q2024" s="49" t="s">
        <v>201</v>
      </c>
      <c r="R2024" s="49" t="s">
        <v>217</v>
      </c>
    </row>
    <row r="2025" spans="1:18">
      <c r="A2025" s="54">
        <v>149</v>
      </c>
      <c r="B2025" s="49" t="s">
        <v>1114</v>
      </c>
      <c r="C2025" s="54" t="s">
        <v>1218</v>
      </c>
      <c r="D2025" s="54" t="s">
        <v>1189</v>
      </c>
      <c r="E2025" s="54" t="s">
        <v>231</v>
      </c>
      <c r="F2025" s="49" t="s">
        <v>1219</v>
      </c>
      <c r="G2025" s="54" t="s">
        <v>1343</v>
      </c>
      <c r="H2025" s="54" t="s">
        <v>390</v>
      </c>
      <c r="I2025" s="54" t="s">
        <v>258</v>
      </c>
      <c r="J2025" s="54" t="s">
        <v>643</v>
      </c>
      <c r="K2025" s="54" t="s">
        <v>367</v>
      </c>
      <c r="L2025" s="49" t="s">
        <v>197</v>
      </c>
      <c r="M2025" s="49" t="s">
        <v>197</v>
      </c>
      <c r="N2025" s="54" t="s">
        <v>456</v>
      </c>
      <c r="O2025" s="54" t="s">
        <v>710</v>
      </c>
      <c r="P2025" s="54" t="s">
        <v>200</v>
      </c>
      <c r="Q2025" s="49" t="s">
        <v>201</v>
      </c>
      <c r="R2025" s="49" t="s">
        <v>217</v>
      </c>
    </row>
    <row r="2026" spans="1:18">
      <c r="A2026" s="54">
        <v>150</v>
      </c>
      <c r="B2026" s="49" t="s">
        <v>1114</v>
      </c>
      <c r="C2026" s="54" t="s">
        <v>1218</v>
      </c>
      <c r="D2026" s="54" t="s">
        <v>1189</v>
      </c>
      <c r="E2026" s="54" t="s">
        <v>231</v>
      </c>
      <c r="F2026" s="49" t="s">
        <v>1219</v>
      </c>
      <c r="G2026" s="54" t="s">
        <v>1220</v>
      </c>
      <c r="H2026" s="54" t="s">
        <v>390</v>
      </c>
      <c r="I2026" s="54" t="s">
        <v>260</v>
      </c>
      <c r="J2026" s="54" t="s">
        <v>553</v>
      </c>
      <c r="K2026" s="54" t="s">
        <v>194</v>
      </c>
      <c r="L2026" s="49" t="s">
        <v>197</v>
      </c>
      <c r="M2026" s="49" t="s">
        <v>197</v>
      </c>
      <c r="N2026" s="54" t="s">
        <v>456</v>
      </c>
      <c r="O2026" s="54" t="s">
        <v>710</v>
      </c>
      <c r="P2026" s="54" t="s">
        <v>200</v>
      </c>
      <c r="Q2026" s="49" t="s">
        <v>201</v>
      </c>
      <c r="R2026" s="49" t="s">
        <v>217</v>
      </c>
    </row>
    <row r="2027" spans="1:18">
      <c r="A2027" s="54">
        <v>151</v>
      </c>
      <c r="B2027" s="49" t="s">
        <v>1114</v>
      </c>
      <c r="C2027" s="54" t="s">
        <v>1337</v>
      </c>
      <c r="D2027" s="54" t="s">
        <v>1194</v>
      </c>
      <c r="E2027" s="54" t="s">
        <v>241</v>
      </c>
      <c r="F2027" s="49" t="s">
        <v>1338</v>
      </c>
      <c r="G2027" s="54" t="s">
        <v>1497</v>
      </c>
      <c r="H2027" s="54" t="s">
        <v>390</v>
      </c>
      <c r="I2027" s="54" t="s">
        <v>257</v>
      </c>
      <c r="J2027" s="54" t="s">
        <v>1498</v>
      </c>
      <c r="K2027" s="54" t="s">
        <v>276</v>
      </c>
      <c r="L2027" s="49" t="s">
        <v>197</v>
      </c>
      <c r="M2027" s="49" t="s">
        <v>197</v>
      </c>
      <c r="N2027" s="54" t="s">
        <v>1210</v>
      </c>
      <c r="O2027" s="49" t="s">
        <v>1340</v>
      </c>
      <c r="P2027" s="54" t="s">
        <v>200</v>
      </c>
      <c r="Q2027" s="49" t="s">
        <v>201</v>
      </c>
      <c r="R2027" s="49" t="s">
        <v>217</v>
      </c>
    </row>
    <row r="2028" spans="1:18">
      <c r="A2028" s="54">
        <v>152</v>
      </c>
      <c r="B2028" s="49" t="s">
        <v>1114</v>
      </c>
      <c r="C2028" s="54" t="s">
        <v>1121</v>
      </c>
      <c r="D2028" s="54" t="s">
        <v>1122</v>
      </c>
      <c r="E2028" s="54" t="s">
        <v>262</v>
      </c>
      <c r="F2028" s="49" t="s">
        <v>1123</v>
      </c>
      <c r="G2028" s="54" t="s">
        <v>1325</v>
      </c>
      <c r="H2028" s="54" t="s">
        <v>390</v>
      </c>
      <c r="I2028" s="54" t="s">
        <v>257</v>
      </c>
      <c r="J2028" s="54" t="s">
        <v>344</v>
      </c>
      <c r="K2028" s="54" t="s">
        <v>307</v>
      </c>
      <c r="L2028" s="49" t="s">
        <v>197</v>
      </c>
      <c r="M2028" s="49" t="s">
        <v>197</v>
      </c>
      <c r="N2028" s="54" t="s">
        <v>1091</v>
      </c>
      <c r="O2028" s="49" t="s">
        <v>1125</v>
      </c>
      <c r="P2028" s="54" t="s">
        <v>200</v>
      </c>
      <c r="Q2028" s="49" t="s">
        <v>201</v>
      </c>
      <c r="R2028" s="49" t="s">
        <v>217</v>
      </c>
    </row>
    <row r="2029" spans="1:18">
      <c r="A2029" s="54">
        <v>153</v>
      </c>
      <c r="B2029" s="49" t="s">
        <v>1114</v>
      </c>
      <c r="C2029" s="54" t="s">
        <v>1218</v>
      </c>
      <c r="D2029" s="54" t="s">
        <v>1189</v>
      </c>
      <c r="E2029" s="54" t="s">
        <v>231</v>
      </c>
      <c r="F2029" s="49" t="s">
        <v>1219</v>
      </c>
      <c r="G2029" s="54" t="s">
        <v>1343</v>
      </c>
      <c r="H2029" s="54" t="s">
        <v>390</v>
      </c>
      <c r="I2029" s="54" t="s">
        <v>245</v>
      </c>
      <c r="J2029" s="54" t="s">
        <v>927</v>
      </c>
      <c r="K2029" s="54" t="s">
        <v>300</v>
      </c>
      <c r="L2029" s="49" t="s">
        <v>197</v>
      </c>
      <c r="M2029" s="49" t="s">
        <v>197</v>
      </c>
      <c r="N2029" s="54" t="s">
        <v>456</v>
      </c>
      <c r="O2029" s="54" t="s">
        <v>710</v>
      </c>
      <c r="P2029" s="54" t="s">
        <v>200</v>
      </c>
      <c r="Q2029" s="49" t="s">
        <v>201</v>
      </c>
      <c r="R2029" s="49" t="s">
        <v>217</v>
      </c>
    </row>
    <row r="2030" spans="1:18">
      <c r="A2030" s="54">
        <v>154</v>
      </c>
      <c r="B2030" s="49" t="s">
        <v>1114</v>
      </c>
      <c r="C2030" s="54" t="s">
        <v>1367</v>
      </c>
      <c r="D2030" s="54" t="s">
        <v>1173</v>
      </c>
      <c r="E2030" s="54" t="s">
        <v>303</v>
      </c>
      <c r="F2030" s="49" t="s">
        <v>1368</v>
      </c>
      <c r="G2030" s="54" t="s">
        <v>1373</v>
      </c>
      <c r="H2030" s="54" t="s">
        <v>390</v>
      </c>
      <c r="I2030" s="54" t="s">
        <v>353</v>
      </c>
      <c r="J2030" s="54" t="s">
        <v>1499</v>
      </c>
      <c r="K2030" s="54" t="s">
        <v>213</v>
      </c>
      <c r="L2030" s="49" t="s">
        <v>197</v>
      </c>
      <c r="M2030" s="49" t="s">
        <v>214</v>
      </c>
      <c r="N2030" s="54" t="s">
        <v>1371</v>
      </c>
      <c r="O2030" s="49" t="s">
        <v>1372</v>
      </c>
      <c r="P2030" s="54" t="s">
        <v>200</v>
      </c>
      <c r="Q2030" s="49" t="s">
        <v>228</v>
      </c>
      <c r="R2030" s="54" t="s">
        <v>200</v>
      </c>
    </row>
    <row r="2031" spans="1:18">
      <c r="A2031" s="54">
        <v>155</v>
      </c>
      <c r="B2031" s="49" t="s">
        <v>1114</v>
      </c>
      <c r="C2031" s="54" t="s">
        <v>1218</v>
      </c>
      <c r="D2031" s="54" t="s">
        <v>1189</v>
      </c>
      <c r="E2031" s="54" t="s">
        <v>231</v>
      </c>
      <c r="F2031" s="49" t="s">
        <v>1219</v>
      </c>
      <c r="G2031" s="54" t="s">
        <v>1343</v>
      </c>
      <c r="H2031" s="54" t="s">
        <v>390</v>
      </c>
      <c r="I2031" s="54" t="s">
        <v>353</v>
      </c>
      <c r="J2031" s="54" t="s">
        <v>927</v>
      </c>
      <c r="K2031" s="54" t="s">
        <v>260</v>
      </c>
      <c r="L2031" s="49" t="s">
        <v>197</v>
      </c>
      <c r="M2031" s="49" t="s">
        <v>197</v>
      </c>
      <c r="N2031" s="54" t="s">
        <v>456</v>
      </c>
      <c r="O2031" s="54" t="s">
        <v>710</v>
      </c>
      <c r="P2031" s="54" t="s">
        <v>200</v>
      </c>
      <c r="Q2031" s="49" t="s">
        <v>201</v>
      </c>
      <c r="R2031" s="49" t="s">
        <v>217</v>
      </c>
    </row>
    <row r="2032" spans="1:18">
      <c r="A2032" s="54">
        <v>156</v>
      </c>
      <c r="B2032" s="49" t="s">
        <v>1114</v>
      </c>
      <c r="C2032" s="54" t="s">
        <v>1367</v>
      </c>
      <c r="D2032" s="54" t="s">
        <v>1173</v>
      </c>
      <c r="E2032" s="54" t="s">
        <v>303</v>
      </c>
      <c r="F2032" s="49" t="s">
        <v>1368</v>
      </c>
      <c r="G2032" s="54" t="s">
        <v>1369</v>
      </c>
      <c r="H2032" s="54" t="s">
        <v>390</v>
      </c>
      <c r="I2032" s="54" t="s">
        <v>331</v>
      </c>
      <c r="J2032" s="54" t="s">
        <v>1500</v>
      </c>
      <c r="K2032" s="54" t="s">
        <v>295</v>
      </c>
      <c r="L2032" s="49" t="s">
        <v>197</v>
      </c>
      <c r="M2032" s="49" t="s">
        <v>214</v>
      </c>
      <c r="N2032" s="54" t="s">
        <v>1371</v>
      </c>
      <c r="O2032" s="49" t="s">
        <v>1372</v>
      </c>
      <c r="P2032" s="54" t="s">
        <v>200</v>
      </c>
      <c r="Q2032" s="49" t="s">
        <v>228</v>
      </c>
      <c r="R2032" s="54" t="s">
        <v>200</v>
      </c>
    </row>
    <row r="2033" spans="1:18">
      <c r="A2033" s="54">
        <v>157</v>
      </c>
      <c r="B2033" s="49" t="s">
        <v>1114</v>
      </c>
      <c r="C2033" s="54" t="s">
        <v>1234</v>
      </c>
      <c r="D2033" s="54" t="s">
        <v>1116</v>
      </c>
      <c r="E2033" s="54" t="s">
        <v>1088</v>
      </c>
      <c r="F2033" s="49" t="s">
        <v>1235</v>
      </c>
      <c r="G2033" s="54" t="s">
        <v>1236</v>
      </c>
      <c r="H2033" s="54" t="s">
        <v>390</v>
      </c>
      <c r="I2033" s="54" t="s">
        <v>267</v>
      </c>
      <c r="J2033" s="54" t="s">
        <v>1501</v>
      </c>
      <c r="K2033" s="54" t="s">
        <v>194</v>
      </c>
      <c r="L2033" s="49" t="s">
        <v>197</v>
      </c>
      <c r="M2033" s="49" t="s">
        <v>197</v>
      </c>
      <c r="N2033" s="54" t="s">
        <v>1210</v>
      </c>
      <c r="O2033" s="49" t="s">
        <v>1238</v>
      </c>
      <c r="P2033" s="54" t="s">
        <v>200</v>
      </c>
      <c r="Q2033" s="49" t="s">
        <v>201</v>
      </c>
      <c r="R2033" s="49" t="s">
        <v>217</v>
      </c>
    </row>
    <row r="2034" spans="1:18">
      <c r="A2034" s="54">
        <v>158</v>
      </c>
      <c r="B2034" s="49" t="s">
        <v>1114</v>
      </c>
      <c r="C2034" s="54" t="s">
        <v>1193</v>
      </c>
      <c r="D2034" s="54" t="s">
        <v>1194</v>
      </c>
      <c r="E2034" s="54" t="s">
        <v>262</v>
      </c>
      <c r="F2034" s="49" t="s">
        <v>1195</v>
      </c>
      <c r="G2034" s="54" t="s">
        <v>1196</v>
      </c>
      <c r="H2034" s="54" t="s">
        <v>390</v>
      </c>
      <c r="I2034" s="54" t="s">
        <v>354</v>
      </c>
      <c r="J2034" s="54" t="s">
        <v>533</v>
      </c>
      <c r="K2034" s="54" t="s">
        <v>213</v>
      </c>
      <c r="L2034" s="49" t="s">
        <v>197</v>
      </c>
      <c r="M2034" s="49" t="s">
        <v>197</v>
      </c>
      <c r="N2034" s="54" t="s">
        <v>1091</v>
      </c>
      <c r="O2034" s="49" t="s">
        <v>1197</v>
      </c>
      <c r="P2034" s="54" t="s">
        <v>200</v>
      </c>
      <c r="Q2034" s="49" t="s">
        <v>228</v>
      </c>
      <c r="R2034" s="54" t="s">
        <v>200</v>
      </c>
    </row>
    <row r="2035" spans="1:18">
      <c r="A2035" s="54">
        <v>159</v>
      </c>
      <c r="B2035" s="49" t="s">
        <v>1114</v>
      </c>
      <c r="C2035" s="54" t="s">
        <v>1183</v>
      </c>
      <c r="D2035" s="54" t="s">
        <v>1184</v>
      </c>
      <c r="E2035" s="54" t="s">
        <v>208</v>
      </c>
      <c r="F2035" s="49" t="s">
        <v>1185</v>
      </c>
      <c r="G2035" s="54" t="s">
        <v>1186</v>
      </c>
      <c r="H2035" s="54" t="s">
        <v>390</v>
      </c>
      <c r="I2035" s="54" t="s">
        <v>354</v>
      </c>
      <c r="J2035" s="54" t="s">
        <v>533</v>
      </c>
      <c r="K2035" s="54" t="s">
        <v>258</v>
      </c>
      <c r="L2035" s="49" t="s">
        <v>214</v>
      </c>
      <c r="M2035" s="49" t="s">
        <v>214</v>
      </c>
      <c r="N2035" s="54" t="s">
        <v>363</v>
      </c>
      <c r="O2035" s="49" t="s">
        <v>1187</v>
      </c>
      <c r="P2035" s="54" t="s">
        <v>200</v>
      </c>
      <c r="Q2035" s="49" t="s">
        <v>201</v>
      </c>
      <c r="R2035" s="49" t="s">
        <v>217</v>
      </c>
    </row>
    <row r="2036" spans="1:18">
      <c r="A2036" s="54">
        <v>160</v>
      </c>
      <c r="B2036" s="49" t="s">
        <v>1114</v>
      </c>
      <c r="C2036" s="54" t="s">
        <v>1158</v>
      </c>
      <c r="D2036" s="54" t="s">
        <v>1138</v>
      </c>
      <c r="E2036" s="54" t="s">
        <v>280</v>
      </c>
      <c r="F2036" s="49" t="s">
        <v>1159</v>
      </c>
      <c r="G2036" s="54" t="s">
        <v>1392</v>
      </c>
      <c r="H2036" s="54" t="s">
        <v>390</v>
      </c>
      <c r="I2036" s="54" t="s">
        <v>211</v>
      </c>
      <c r="J2036" s="54" t="s">
        <v>374</v>
      </c>
      <c r="K2036" s="54" t="s">
        <v>245</v>
      </c>
      <c r="L2036" s="49" t="s">
        <v>197</v>
      </c>
      <c r="M2036" s="49" t="s">
        <v>197</v>
      </c>
      <c r="N2036" s="54" t="s">
        <v>246</v>
      </c>
      <c r="O2036" s="49" t="s">
        <v>1161</v>
      </c>
      <c r="P2036" s="54" t="s">
        <v>200</v>
      </c>
      <c r="Q2036" s="49" t="s">
        <v>201</v>
      </c>
      <c r="R2036" s="49" t="s">
        <v>217</v>
      </c>
    </row>
    <row r="2037" spans="1:18">
      <c r="A2037" s="54">
        <v>161</v>
      </c>
      <c r="B2037" s="49" t="s">
        <v>1114</v>
      </c>
      <c r="C2037" s="54" t="s">
        <v>1253</v>
      </c>
      <c r="D2037" s="54" t="s">
        <v>1116</v>
      </c>
      <c r="E2037" s="54" t="s">
        <v>208</v>
      </c>
      <c r="F2037" s="49" t="s">
        <v>1254</v>
      </c>
      <c r="G2037" s="54" t="s">
        <v>1255</v>
      </c>
      <c r="H2037" s="54" t="s">
        <v>390</v>
      </c>
      <c r="I2037" s="54" t="s">
        <v>211</v>
      </c>
      <c r="J2037" s="54" t="s">
        <v>625</v>
      </c>
      <c r="K2037" s="54" t="s">
        <v>245</v>
      </c>
      <c r="L2037" s="49" t="s">
        <v>197</v>
      </c>
      <c r="M2037" s="49" t="s">
        <v>214</v>
      </c>
      <c r="N2037" s="54" t="s">
        <v>1147</v>
      </c>
      <c r="O2037" s="49" t="s">
        <v>1256</v>
      </c>
      <c r="P2037" s="54" t="s">
        <v>200</v>
      </c>
      <c r="Q2037" s="49" t="s">
        <v>201</v>
      </c>
      <c r="R2037" s="49" t="s">
        <v>217</v>
      </c>
    </row>
    <row r="2038" spans="1:18">
      <c r="A2038" s="54">
        <v>162</v>
      </c>
      <c r="B2038" s="49" t="s">
        <v>1114</v>
      </c>
      <c r="C2038" s="54" t="s">
        <v>1126</v>
      </c>
      <c r="D2038" s="54" t="s">
        <v>1127</v>
      </c>
      <c r="E2038" s="54" t="s">
        <v>303</v>
      </c>
      <c r="F2038" s="54" t="s">
        <v>1128</v>
      </c>
      <c r="G2038" s="54" t="s">
        <v>1129</v>
      </c>
      <c r="H2038" s="54" t="s">
        <v>390</v>
      </c>
      <c r="I2038" s="54" t="s">
        <v>211</v>
      </c>
      <c r="J2038" s="54" t="s">
        <v>575</v>
      </c>
      <c r="K2038" s="54" t="s">
        <v>367</v>
      </c>
      <c r="L2038" s="49" t="s">
        <v>197</v>
      </c>
      <c r="M2038" s="49" t="s">
        <v>197</v>
      </c>
      <c r="N2038" s="54" t="s">
        <v>1130</v>
      </c>
      <c r="O2038" s="49" t="s">
        <v>1131</v>
      </c>
      <c r="P2038" s="54" t="s">
        <v>200</v>
      </c>
      <c r="Q2038" s="49" t="s">
        <v>201</v>
      </c>
      <c r="R2038" s="49" t="s">
        <v>217</v>
      </c>
    </row>
    <row r="2039" spans="1:18">
      <c r="A2039" s="54">
        <v>163</v>
      </c>
      <c r="B2039" s="49" t="s">
        <v>1114</v>
      </c>
      <c r="C2039" s="54" t="s">
        <v>1218</v>
      </c>
      <c r="D2039" s="54" t="s">
        <v>1189</v>
      </c>
      <c r="E2039" s="54" t="s">
        <v>231</v>
      </c>
      <c r="F2039" s="49" t="s">
        <v>1219</v>
      </c>
      <c r="G2039" s="54" t="s">
        <v>1247</v>
      </c>
      <c r="H2039" s="54" t="s">
        <v>390</v>
      </c>
      <c r="I2039" s="54" t="s">
        <v>544</v>
      </c>
      <c r="J2039" s="54" t="s">
        <v>787</v>
      </c>
      <c r="K2039" s="54" t="s">
        <v>194</v>
      </c>
      <c r="L2039" s="49" t="s">
        <v>197</v>
      </c>
      <c r="M2039" s="49" t="s">
        <v>197</v>
      </c>
      <c r="N2039" s="54" t="s">
        <v>456</v>
      </c>
      <c r="O2039" s="54" t="s">
        <v>710</v>
      </c>
      <c r="P2039" s="54" t="s">
        <v>200</v>
      </c>
      <c r="Q2039" s="49" t="s">
        <v>201</v>
      </c>
      <c r="R2039" s="49" t="s">
        <v>217</v>
      </c>
    </row>
    <row r="2040" spans="1:18">
      <c r="A2040" s="54">
        <v>164</v>
      </c>
      <c r="B2040" s="49" t="s">
        <v>1114</v>
      </c>
      <c r="C2040" s="54" t="s">
        <v>1502</v>
      </c>
      <c r="D2040" s="54" t="s">
        <v>1259</v>
      </c>
      <c r="E2040" s="54" t="s">
        <v>1503</v>
      </c>
      <c r="F2040" s="49" t="s">
        <v>1504</v>
      </c>
      <c r="G2040" s="54" t="s">
        <v>1505</v>
      </c>
      <c r="H2040" s="54" t="s">
        <v>390</v>
      </c>
      <c r="I2040" s="54" t="s">
        <v>289</v>
      </c>
      <c r="J2040" s="54" t="s">
        <v>1506</v>
      </c>
      <c r="K2040" s="54" t="s">
        <v>260</v>
      </c>
      <c r="L2040" s="49" t="s">
        <v>197</v>
      </c>
      <c r="M2040" s="49" t="s">
        <v>197</v>
      </c>
      <c r="N2040" s="54" t="s">
        <v>1147</v>
      </c>
      <c r="O2040" s="49" t="s">
        <v>1507</v>
      </c>
      <c r="P2040" s="54" t="s">
        <v>200</v>
      </c>
      <c r="Q2040" s="49" t="s">
        <v>228</v>
      </c>
      <c r="R2040" s="54" t="s">
        <v>200</v>
      </c>
    </row>
    <row r="2041" spans="1:18">
      <c r="A2041" s="54">
        <v>165</v>
      </c>
      <c r="B2041" s="49" t="s">
        <v>1114</v>
      </c>
      <c r="C2041" s="54" t="s">
        <v>1206</v>
      </c>
      <c r="D2041" s="54" t="s">
        <v>1207</v>
      </c>
      <c r="E2041" s="54" t="s">
        <v>231</v>
      </c>
      <c r="F2041" s="49" t="s">
        <v>1208</v>
      </c>
      <c r="G2041" s="54" t="s">
        <v>1209</v>
      </c>
      <c r="H2041" s="54" t="s">
        <v>399</v>
      </c>
      <c r="I2041" s="54" t="s">
        <v>223</v>
      </c>
      <c r="J2041" s="54" t="s">
        <v>409</v>
      </c>
      <c r="K2041" s="54" t="s">
        <v>194</v>
      </c>
      <c r="L2041" s="49" t="s">
        <v>197</v>
      </c>
      <c r="M2041" s="49" t="s">
        <v>197</v>
      </c>
      <c r="N2041" s="54" t="s">
        <v>1210</v>
      </c>
      <c r="O2041" s="49" t="s">
        <v>1211</v>
      </c>
      <c r="P2041" s="54" t="s">
        <v>200</v>
      </c>
      <c r="Q2041" s="49" t="s">
        <v>201</v>
      </c>
      <c r="R2041" s="49" t="s">
        <v>217</v>
      </c>
    </row>
    <row r="2042" spans="1:18">
      <c r="A2042" s="54">
        <v>166</v>
      </c>
      <c r="B2042" s="49" t="s">
        <v>1114</v>
      </c>
      <c r="C2042" s="54" t="s">
        <v>1177</v>
      </c>
      <c r="D2042" s="54" t="s">
        <v>1178</v>
      </c>
      <c r="E2042" s="54" t="s">
        <v>208</v>
      </c>
      <c r="F2042" s="49" t="s">
        <v>1179</v>
      </c>
      <c r="G2042" s="54" t="s">
        <v>1422</v>
      </c>
      <c r="H2042" s="54" t="s">
        <v>399</v>
      </c>
      <c r="I2042" s="54" t="s">
        <v>314</v>
      </c>
      <c r="J2042" s="54" t="s">
        <v>533</v>
      </c>
      <c r="K2042" s="54" t="s">
        <v>295</v>
      </c>
      <c r="L2042" s="49" t="s">
        <v>197</v>
      </c>
      <c r="M2042" s="49" t="s">
        <v>197</v>
      </c>
      <c r="N2042" s="54" t="s">
        <v>246</v>
      </c>
      <c r="O2042" s="49" t="s">
        <v>1181</v>
      </c>
      <c r="P2042" s="54" t="s">
        <v>200</v>
      </c>
      <c r="Q2042" s="49" t="s">
        <v>201</v>
      </c>
      <c r="R2042" s="49" t="s">
        <v>217</v>
      </c>
    </row>
    <row r="2043" spans="1:18">
      <c r="A2043" s="54">
        <v>167</v>
      </c>
      <c r="B2043" s="49" t="s">
        <v>1114</v>
      </c>
      <c r="C2043" s="54" t="s">
        <v>1188</v>
      </c>
      <c r="D2043" s="54" t="s">
        <v>1189</v>
      </c>
      <c r="E2043" s="54" t="s">
        <v>262</v>
      </c>
      <c r="F2043" s="49" t="s">
        <v>1190</v>
      </c>
      <c r="G2043" s="54" t="s">
        <v>1282</v>
      </c>
      <c r="H2043" s="54" t="s">
        <v>399</v>
      </c>
      <c r="I2043" s="54" t="s">
        <v>314</v>
      </c>
      <c r="J2043" s="54" t="s">
        <v>392</v>
      </c>
      <c r="K2043" s="54" t="s">
        <v>276</v>
      </c>
      <c r="L2043" s="49" t="s">
        <v>197</v>
      </c>
      <c r="M2043" s="49" t="s">
        <v>197</v>
      </c>
      <c r="N2043" s="54" t="s">
        <v>1119</v>
      </c>
      <c r="O2043" s="49" t="s">
        <v>1192</v>
      </c>
      <c r="P2043" s="54" t="s">
        <v>200</v>
      </c>
      <c r="Q2043" s="49" t="s">
        <v>201</v>
      </c>
      <c r="R2043" s="49" t="s">
        <v>217</v>
      </c>
    </row>
    <row r="2044" spans="1:18">
      <c r="A2044" s="54">
        <v>168</v>
      </c>
      <c r="B2044" s="49" t="s">
        <v>1114</v>
      </c>
      <c r="C2044" s="54" t="s">
        <v>1214</v>
      </c>
      <c r="D2044" s="54" t="s">
        <v>1199</v>
      </c>
      <c r="E2044" s="54" t="s">
        <v>231</v>
      </c>
      <c r="F2044" s="49" t="s">
        <v>1215</v>
      </c>
      <c r="G2044" s="54" t="s">
        <v>1508</v>
      </c>
      <c r="H2044" s="54" t="s">
        <v>399</v>
      </c>
      <c r="I2044" s="54" t="s">
        <v>314</v>
      </c>
      <c r="J2044" s="54" t="s">
        <v>939</v>
      </c>
      <c r="K2044" s="54" t="s">
        <v>213</v>
      </c>
      <c r="L2044" s="49" t="s">
        <v>197</v>
      </c>
      <c r="M2044" s="49" t="s">
        <v>197</v>
      </c>
      <c r="N2044" s="54" t="s">
        <v>484</v>
      </c>
      <c r="O2044" s="49" t="s">
        <v>1217</v>
      </c>
      <c r="P2044" s="54" t="s">
        <v>200</v>
      </c>
      <c r="Q2044" s="49" t="s">
        <v>201</v>
      </c>
      <c r="R2044" s="49" t="s">
        <v>217</v>
      </c>
    </row>
    <row r="2045" spans="1:18">
      <c r="A2045" s="54">
        <v>169</v>
      </c>
      <c r="B2045" s="49" t="s">
        <v>1114</v>
      </c>
      <c r="C2045" s="54" t="s">
        <v>1149</v>
      </c>
      <c r="D2045" s="54" t="s">
        <v>1150</v>
      </c>
      <c r="E2045" s="54" t="s">
        <v>231</v>
      </c>
      <c r="F2045" s="49" t="s">
        <v>1151</v>
      </c>
      <c r="G2045" s="54" t="s">
        <v>1239</v>
      </c>
      <c r="H2045" s="54" t="s">
        <v>399</v>
      </c>
      <c r="I2045" s="54" t="s">
        <v>249</v>
      </c>
      <c r="J2045" s="54" t="s">
        <v>1250</v>
      </c>
      <c r="K2045" s="54" t="s">
        <v>213</v>
      </c>
      <c r="L2045" s="49" t="s">
        <v>197</v>
      </c>
      <c r="M2045" s="49" t="s">
        <v>197</v>
      </c>
      <c r="N2045" s="54" t="s">
        <v>456</v>
      </c>
      <c r="O2045" s="54" t="s">
        <v>710</v>
      </c>
      <c r="P2045" s="54" t="s">
        <v>200</v>
      </c>
      <c r="Q2045" s="49" t="s">
        <v>201</v>
      </c>
      <c r="R2045" s="49" t="s">
        <v>217</v>
      </c>
    </row>
    <row r="2046" spans="1:18">
      <c r="A2046" s="54">
        <v>170</v>
      </c>
      <c r="B2046" s="49" t="s">
        <v>1114</v>
      </c>
      <c r="C2046" s="54" t="s">
        <v>1228</v>
      </c>
      <c r="D2046" s="54" t="s">
        <v>1229</v>
      </c>
      <c r="E2046" s="54" t="s">
        <v>303</v>
      </c>
      <c r="F2046" s="49" t="s">
        <v>1230</v>
      </c>
      <c r="G2046" s="54" t="s">
        <v>1231</v>
      </c>
      <c r="H2046" s="54" t="s">
        <v>399</v>
      </c>
      <c r="I2046" s="54" t="s">
        <v>380</v>
      </c>
      <c r="J2046" s="54" t="s">
        <v>829</v>
      </c>
      <c r="K2046" s="54" t="s">
        <v>236</v>
      </c>
      <c r="L2046" s="49" t="s">
        <v>197</v>
      </c>
      <c r="M2046" s="49" t="s">
        <v>197</v>
      </c>
      <c r="N2046" s="54" t="s">
        <v>440</v>
      </c>
      <c r="O2046" s="49" t="s">
        <v>1233</v>
      </c>
      <c r="P2046" s="54" t="s">
        <v>200</v>
      </c>
      <c r="Q2046" s="49" t="s">
        <v>201</v>
      </c>
      <c r="R2046" s="49" t="s">
        <v>1509</v>
      </c>
    </row>
    <row r="2047" spans="1:18">
      <c r="A2047" s="54">
        <v>171</v>
      </c>
      <c r="B2047" s="49" t="s">
        <v>1114</v>
      </c>
      <c r="C2047" s="54" t="s">
        <v>1132</v>
      </c>
      <c r="D2047" s="54" t="s">
        <v>1133</v>
      </c>
      <c r="E2047" s="54" t="s">
        <v>231</v>
      </c>
      <c r="F2047" s="49" t="s">
        <v>1134</v>
      </c>
      <c r="G2047" s="54" t="s">
        <v>1406</v>
      </c>
      <c r="H2047" s="54" t="s">
        <v>399</v>
      </c>
      <c r="I2047" s="54" t="s">
        <v>380</v>
      </c>
      <c r="J2047" s="54" t="s">
        <v>508</v>
      </c>
      <c r="K2047" s="54" t="s">
        <v>307</v>
      </c>
      <c r="L2047" s="49" t="s">
        <v>197</v>
      </c>
      <c r="M2047" s="49" t="s">
        <v>197</v>
      </c>
      <c r="N2047" s="54" t="s">
        <v>1119</v>
      </c>
      <c r="O2047" s="49" t="s">
        <v>1136</v>
      </c>
      <c r="P2047" s="54" t="s">
        <v>200</v>
      </c>
      <c r="Q2047" s="49" t="s">
        <v>201</v>
      </c>
      <c r="R2047" s="49" t="s">
        <v>217</v>
      </c>
    </row>
    <row r="2048" spans="1:18">
      <c r="A2048" s="54">
        <v>172</v>
      </c>
      <c r="B2048" s="49" t="s">
        <v>1114</v>
      </c>
      <c r="C2048" s="54" t="s">
        <v>1198</v>
      </c>
      <c r="D2048" s="54" t="s">
        <v>1199</v>
      </c>
      <c r="E2048" s="54" t="s">
        <v>262</v>
      </c>
      <c r="F2048" s="54" t="s">
        <v>1200</v>
      </c>
      <c r="G2048" s="54" t="s">
        <v>1281</v>
      </c>
      <c r="H2048" s="54" t="s">
        <v>399</v>
      </c>
      <c r="I2048" s="54" t="s">
        <v>380</v>
      </c>
      <c r="J2048" s="54" t="s">
        <v>676</v>
      </c>
      <c r="K2048" s="54" t="s">
        <v>300</v>
      </c>
      <c r="L2048" s="49" t="s">
        <v>197</v>
      </c>
      <c r="M2048" s="49" t="s">
        <v>197</v>
      </c>
      <c r="N2048" s="54" t="s">
        <v>308</v>
      </c>
      <c r="O2048" s="49" t="s">
        <v>1202</v>
      </c>
      <c r="P2048" s="54" t="s">
        <v>200</v>
      </c>
      <c r="Q2048" s="49" t="s">
        <v>201</v>
      </c>
      <c r="R2048" s="49" t="s">
        <v>217</v>
      </c>
    </row>
    <row r="2049" spans="1:18">
      <c r="A2049" s="54">
        <v>173</v>
      </c>
      <c r="B2049" s="49" t="s">
        <v>1114</v>
      </c>
      <c r="C2049" s="54" t="s">
        <v>1158</v>
      </c>
      <c r="D2049" s="54" t="s">
        <v>1138</v>
      </c>
      <c r="E2049" s="54" t="s">
        <v>280</v>
      </c>
      <c r="F2049" s="49" t="s">
        <v>1159</v>
      </c>
      <c r="G2049" s="54" t="s">
        <v>1160</v>
      </c>
      <c r="H2049" s="54" t="s">
        <v>399</v>
      </c>
      <c r="I2049" s="54" t="s">
        <v>252</v>
      </c>
      <c r="J2049" s="54" t="s">
        <v>756</v>
      </c>
      <c r="K2049" s="54" t="s">
        <v>236</v>
      </c>
      <c r="L2049" s="49" t="s">
        <v>197</v>
      </c>
      <c r="M2049" s="49" t="s">
        <v>197</v>
      </c>
      <c r="N2049" s="54" t="s">
        <v>246</v>
      </c>
      <c r="O2049" s="49" t="s">
        <v>1161</v>
      </c>
      <c r="P2049" s="54" t="s">
        <v>200</v>
      </c>
      <c r="Q2049" s="49" t="s">
        <v>201</v>
      </c>
      <c r="R2049" s="49" t="s">
        <v>217</v>
      </c>
    </row>
    <row r="2050" spans="1:18">
      <c r="A2050" s="54">
        <v>174</v>
      </c>
      <c r="B2050" s="49" t="s">
        <v>1114</v>
      </c>
      <c r="C2050" s="54" t="s">
        <v>1193</v>
      </c>
      <c r="D2050" s="54" t="s">
        <v>1194</v>
      </c>
      <c r="E2050" s="54" t="s">
        <v>262</v>
      </c>
      <c r="F2050" s="49" t="s">
        <v>1195</v>
      </c>
      <c r="G2050" s="54" t="s">
        <v>1277</v>
      </c>
      <c r="H2050" s="54" t="s">
        <v>399</v>
      </c>
      <c r="I2050" s="54" t="s">
        <v>255</v>
      </c>
      <c r="J2050" s="54" t="s">
        <v>1510</v>
      </c>
      <c r="K2050" s="54" t="s">
        <v>276</v>
      </c>
      <c r="L2050" s="49" t="s">
        <v>197</v>
      </c>
      <c r="M2050" s="49" t="s">
        <v>197</v>
      </c>
      <c r="N2050" s="54" t="s">
        <v>1091</v>
      </c>
      <c r="O2050" s="49" t="s">
        <v>1197</v>
      </c>
      <c r="P2050" s="54" t="s">
        <v>200</v>
      </c>
      <c r="Q2050" s="49" t="s">
        <v>201</v>
      </c>
      <c r="R2050" s="49" t="s">
        <v>217</v>
      </c>
    </row>
    <row r="2051" spans="1:18">
      <c r="A2051" s="54">
        <v>175</v>
      </c>
      <c r="B2051" s="49" t="s">
        <v>1114</v>
      </c>
      <c r="C2051" s="54" t="s">
        <v>1377</v>
      </c>
      <c r="D2051" s="54" t="s">
        <v>1173</v>
      </c>
      <c r="E2051" s="54" t="s">
        <v>208</v>
      </c>
      <c r="F2051" s="49" t="s">
        <v>1368</v>
      </c>
      <c r="G2051" s="54" t="s">
        <v>1381</v>
      </c>
      <c r="H2051" s="54" t="s">
        <v>399</v>
      </c>
      <c r="I2051" s="54" t="s">
        <v>276</v>
      </c>
      <c r="J2051" s="54" t="s">
        <v>1511</v>
      </c>
      <c r="K2051" s="54" t="s">
        <v>315</v>
      </c>
      <c r="L2051" s="49" t="s">
        <v>197</v>
      </c>
      <c r="M2051" s="49" t="s">
        <v>214</v>
      </c>
      <c r="N2051" s="54" t="s">
        <v>1371</v>
      </c>
      <c r="O2051" s="49" t="s">
        <v>1380</v>
      </c>
      <c r="P2051" s="54" t="s">
        <v>200</v>
      </c>
      <c r="Q2051" s="49" t="s">
        <v>228</v>
      </c>
      <c r="R2051" s="54" t="s">
        <v>200</v>
      </c>
    </row>
    <row r="2052" spans="1:18">
      <c r="A2052" s="54">
        <v>176</v>
      </c>
      <c r="B2052" s="49" t="s">
        <v>1114</v>
      </c>
      <c r="C2052" s="54" t="s">
        <v>1234</v>
      </c>
      <c r="D2052" s="54" t="s">
        <v>1116</v>
      </c>
      <c r="E2052" s="54" t="s">
        <v>1088</v>
      </c>
      <c r="F2052" s="49" t="s">
        <v>1235</v>
      </c>
      <c r="G2052" s="54" t="s">
        <v>1236</v>
      </c>
      <c r="H2052" s="54" t="s">
        <v>399</v>
      </c>
      <c r="I2052" s="54" t="s">
        <v>367</v>
      </c>
      <c r="J2052" s="54" t="s">
        <v>1237</v>
      </c>
      <c r="K2052" s="54" t="s">
        <v>383</v>
      </c>
      <c r="L2052" s="49" t="s">
        <v>197</v>
      </c>
      <c r="M2052" s="49" t="s">
        <v>197</v>
      </c>
      <c r="N2052" s="54" t="s">
        <v>1210</v>
      </c>
      <c r="O2052" s="49" t="s">
        <v>1238</v>
      </c>
      <c r="P2052" s="54" t="s">
        <v>200</v>
      </c>
      <c r="Q2052" s="49" t="s">
        <v>228</v>
      </c>
      <c r="R2052" s="54" t="s">
        <v>200</v>
      </c>
    </row>
    <row r="2053" spans="1:18">
      <c r="A2053" s="54">
        <v>177</v>
      </c>
      <c r="B2053" s="49" t="s">
        <v>1114</v>
      </c>
      <c r="C2053" s="54" t="s">
        <v>1214</v>
      </c>
      <c r="D2053" s="54" t="s">
        <v>1199</v>
      </c>
      <c r="E2053" s="54" t="s">
        <v>231</v>
      </c>
      <c r="F2053" s="49" t="s">
        <v>1215</v>
      </c>
      <c r="G2053" s="54" t="s">
        <v>1216</v>
      </c>
      <c r="H2053" s="54" t="s">
        <v>399</v>
      </c>
      <c r="I2053" s="54" t="s">
        <v>367</v>
      </c>
      <c r="J2053" s="54" t="s">
        <v>275</v>
      </c>
      <c r="K2053" s="54" t="s">
        <v>213</v>
      </c>
      <c r="L2053" s="49" t="s">
        <v>214</v>
      </c>
      <c r="M2053" s="49" t="s">
        <v>214</v>
      </c>
      <c r="N2053" s="54" t="s">
        <v>484</v>
      </c>
      <c r="O2053" s="49" t="s">
        <v>1217</v>
      </c>
      <c r="P2053" s="54" t="s">
        <v>200</v>
      </c>
      <c r="Q2053" s="49" t="s">
        <v>228</v>
      </c>
      <c r="R2053" s="54" t="s">
        <v>200</v>
      </c>
    </row>
    <row r="2054" spans="1:18">
      <c r="A2054" s="54">
        <v>178</v>
      </c>
      <c r="B2054" s="49" t="s">
        <v>1114</v>
      </c>
      <c r="C2054" s="54" t="s">
        <v>1348</v>
      </c>
      <c r="D2054" s="54" t="s">
        <v>1259</v>
      </c>
      <c r="E2054" s="54" t="s">
        <v>231</v>
      </c>
      <c r="F2054" s="49" t="s">
        <v>1349</v>
      </c>
      <c r="G2054" s="54" t="s">
        <v>1434</v>
      </c>
      <c r="H2054" s="54" t="s">
        <v>399</v>
      </c>
      <c r="I2054" s="54" t="s">
        <v>353</v>
      </c>
      <c r="J2054" s="54" t="s">
        <v>1299</v>
      </c>
      <c r="K2054" s="54" t="s">
        <v>260</v>
      </c>
      <c r="L2054" s="49" t="s">
        <v>197</v>
      </c>
      <c r="M2054" s="49" t="s">
        <v>197</v>
      </c>
      <c r="N2054" s="54" t="s">
        <v>477</v>
      </c>
      <c r="O2054" s="49" t="s">
        <v>1351</v>
      </c>
      <c r="P2054" s="54" t="s">
        <v>200</v>
      </c>
      <c r="Q2054" s="49" t="s">
        <v>201</v>
      </c>
      <c r="R2054" s="49" t="s">
        <v>217</v>
      </c>
    </row>
    <row r="2055" spans="1:18">
      <c r="A2055" s="54">
        <v>179</v>
      </c>
      <c r="B2055" s="49" t="s">
        <v>1114</v>
      </c>
      <c r="C2055" s="54" t="s">
        <v>1214</v>
      </c>
      <c r="D2055" s="54" t="s">
        <v>1199</v>
      </c>
      <c r="E2055" s="54" t="s">
        <v>231</v>
      </c>
      <c r="F2055" s="49" t="s">
        <v>1215</v>
      </c>
      <c r="G2055" s="54" t="s">
        <v>1322</v>
      </c>
      <c r="H2055" s="54" t="s">
        <v>399</v>
      </c>
      <c r="I2055" s="54" t="s">
        <v>353</v>
      </c>
      <c r="J2055" s="54" t="s">
        <v>1512</v>
      </c>
      <c r="K2055" s="54" t="s">
        <v>307</v>
      </c>
      <c r="L2055" s="49" t="s">
        <v>197</v>
      </c>
      <c r="M2055" s="49" t="s">
        <v>214</v>
      </c>
      <c r="N2055" s="54" t="s">
        <v>484</v>
      </c>
      <c r="O2055" s="49" t="s">
        <v>1217</v>
      </c>
      <c r="P2055" s="54" t="s">
        <v>200</v>
      </c>
      <c r="Q2055" s="49" t="s">
        <v>228</v>
      </c>
      <c r="R2055" s="54" t="s">
        <v>200</v>
      </c>
    </row>
    <row r="2056" spans="1:18">
      <c r="A2056" s="54">
        <v>180</v>
      </c>
      <c r="B2056" s="49" t="s">
        <v>1114</v>
      </c>
      <c r="C2056" s="54" t="s">
        <v>252</v>
      </c>
      <c r="D2056" s="54" t="s">
        <v>1138</v>
      </c>
      <c r="E2056" s="54" t="s">
        <v>231</v>
      </c>
      <c r="F2056" s="49" t="s">
        <v>1139</v>
      </c>
      <c r="G2056" s="54" t="s">
        <v>1447</v>
      </c>
      <c r="H2056" s="54" t="s">
        <v>399</v>
      </c>
      <c r="I2056" s="54" t="s">
        <v>353</v>
      </c>
      <c r="J2056" s="54" t="s">
        <v>643</v>
      </c>
      <c r="K2056" s="54" t="s">
        <v>194</v>
      </c>
      <c r="L2056" s="49" t="s">
        <v>214</v>
      </c>
      <c r="M2056" s="49" t="s">
        <v>197</v>
      </c>
      <c r="N2056" s="54" t="s">
        <v>1141</v>
      </c>
      <c r="O2056" s="49" t="s">
        <v>1142</v>
      </c>
      <c r="P2056" s="54" t="s">
        <v>200</v>
      </c>
      <c r="Q2056" s="49" t="s">
        <v>228</v>
      </c>
      <c r="R2056" s="54" t="s">
        <v>200</v>
      </c>
    </row>
    <row r="2057" spans="1:18">
      <c r="A2057" s="54">
        <v>181</v>
      </c>
      <c r="B2057" s="49" t="s">
        <v>1114</v>
      </c>
      <c r="C2057" s="54" t="s">
        <v>1121</v>
      </c>
      <c r="D2057" s="54" t="s">
        <v>1122</v>
      </c>
      <c r="E2057" s="54" t="s">
        <v>262</v>
      </c>
      <c r="F2057" s="49" t="s">
        <v>1123</v>
      </c>
      <c r="G2057" s="54" t="s">
        <v>1325</v>
      </c>
      <c r="H2057" s="54" t="s">
        <v>399</v>
      </c>
      <c r="I2057" s="54" t="s">
        <v>331</v>
      </c>
      <c r="J2057" s="54" t="s">
        <v>528</v>
      </c>
      <c r="K2057" s="54" t="s">
        <v>260</v>
      </c>
      <c r="L2057" s="49" t="s">
        <v>197</v>
      </c>
      <c r="M2057" s="49" t="s">
        <v>197</v>
      </c>
      <c r="N2057" s="54" t="s">
        <v>1091</v>
      </c>
      <c r="O2057" s="49" t="s">
        <v>1125</v>
      </c>
      <c r="P2057" s="54" t="s">
        <v>200</v>
      </c>
      <c r="Q2057" s="49" t="s">
        <v>201</v>
      </c>
      <c r="R2057" s="49" t="s">
        <v>217</v>
      </c>
    </row>
    <row r="2058" spans="1:18">
      <c r="A2058" s="54">
        <v>182</v>
      </c>
      <c r="B2058" s="49" t="s">
        <v>1114</v>
      </c>
      <c r="C2058" s="54" t="s">
        <v>1367</v>
      </c>
      <c r="D2058" s="54" t="s">
        <v>1173</v>
      </c>
      <c r="E2058" s="54" t="s">
        <v>303</v>
      </c>
      <c r="F2058" s="49" t="s">
        <v>1368</v>
      </c>
      <c r="G2058" s="54" t="s">
        <v>1369</v>
      </c>
      <c r="H2058" s="54" t="s">
        <v>399</v>
      </c>
      <c r="I2058" s="54" t="s">
        <v>289</v>
      </c>
      <c r="J2058" s="54" t="s">
        <v>1513</v>
      </c>
      <c r="K2058" s="54" t="s">
        <v>196</v>
      </c>
      <c r="L2058" s="49" t="s">
        <v>197</v>
      </c>
      <c r="M2058" s="49" t="s">
        <v>214</v>
      </c>
      <c r="N2058" s="54" t="s">
        <v>1371</v>
      </c>
      <c r="O2058" s="49" t="s">
        <v>1372</v>
      </c>
      <c r="P2058" s="54" t="s">
        <v>200</v>
      </c>
      <c r="Q2058" s="49" t="s">
        <v>228</v>
      </c>
      <c r="R2058" s="54" t="s">
        <v>200</v>
      </c>
    </row>
    <row r="2059" spans="1:18">
      <c r="A2059" s="54">
        <v>183</v>
      </c>
      <c r="B2059" s="49" t="s">
        <v>1114</v>
      </c>
      <c r="C2059" s="54" t="s">
        <v>1264</v>
      </c>
      <c r="D2059" s="54" t="s">
        <v>1259</v>
      </c>
      <c r="E2059" s="54" t="s">
        <v>303</v>
      </c>
      <c r="F2059" s="49" t="s">
        <v>1265</v>
      </c>
      <c r="G2059" s="54" t="s">
        <v>1514</v>
      </c>
      <c r="H2059" s="54" t="s">
        <v>399</v>
      </c>
      <c r="I2059" s="54" t="s">
        <v>289</v>
      </c>
      <c r="J2059" s="54" t="s">
        <v>287</v>
      </c>
      <c r="K2059" s="54" t="s">
        <v>194</v>
      </c>
      <c r="L2059" s="49" t="s">
        <v>197</v>
      </c>
      <c r="M2059" s="49" t="s">
        <v>197</v>
      </c>
      <c r="N2059" s="54" t="s">
        <v>477</v>
      </c>
      <c r="O2059" s="49" t="s">
        <v>1267</v>
      </c>
      <c r="P2059" s="54" t="s">
        <v>200</v>
      </c>
      <c r="Q2059" s="49" t="s">
        <v>201</v>
      </c>
      <c r="R2059" s="49" t="s">
        <v>217</v>
      </c>
    </row>
    <row r="2060" spans="1:18">
      <c r="A2060" s="54">
        <v>184</v>
      </c>
      <c r="B2060" s="49" t="s">
        <v>1114</v>
      </c>
      <c r="C2060" s="54" t="s">
        <v>1228</v>
      </c>
      <c r="D2060" s="54" t="s">
        <v>1229</v>
      </c>
      <c r="E2060" s="54" t="s">
        <v>303</v>
      </c>
      <c r="F2060" s="49" t="s">
        <v>1230</v>
      </c>
      <c r="G2060" s="54" t="s">
        <v>1231</v>
      </c>
      <c r="H2060" s="54" t="s">
        <v>399</v>
      </c>
      <c r="I2060" s="54" t="s">
        <v>298</v>
      </c>
      <c r="J2060" s="54" t="s">
        <v>829</v>
      </c>
      <c r="K2060" s="54" t="s">
        <v>236</v>
      </c>
      <c r="L2060" s="49" t="s">
        <v>197</v>
      </c>
      <c r="M2060" s="49" t="s">
        <v>197</v>
      </c>
      <c r="N2060" s="54" t="s">
        <v>440</v>
      </c>
      <c r="O2060" s="49" t="s">
        <v>1233</v>
      </c>
      <c r="P2060" s="54" t="s">
        <v>200</v>
      </c>
      <c r="Q2060" s="49" t="s">
        <v>201</v>
      </c>
      <c r="R2060" s="49" t="s">
        <v>1509</v>
      </c>
    </row>
    <row r="2061" spans="1:18">
      <c r="A2061" s="54">
        <v>185</v>
      </c>
      <c r="B2061" s="49" t="s">
        <v>1114</v>
      </c>
      <c r="C2061" s="54" t="s">
        <v>1149</v>
      </c>
      <c r="D2061" s="54" t="s">
        <v>1150</v>
      </c>
      <c r="E2061" s="54" t="s">
        <v>231</v>
      </c>
      <c r="F2061" s="49" t="s">
        <v>1151</v>
      </c>
      <c r="G2061" s="54" t="s">
        <v>1239</v>
      </c>
      <c r="H2061" s="54" t="s">
        <v>408</v>
      </c>
      <c r="I2061" s="54" t="s">
        <v>339</v>
      </c>
      <c r="J2061" s="54" t="s">
        <v>1515</v>
      </c>
      <c r="K2061" s="54" t="s">
        <v>245</v>
      </c>
      <c r="L2061" s="49" t="s">
        <v>197</v>
      </c>
      <c r="M2061" s="49" t="s">
        <v>214</v>
      </c>
      <c r="N2061" s="54" t="s">
        <v>456</v>
      </c>
      <c r="O2061" s="54" t="s">
        <v>710</v>
      </c>
      <c r="P2061" s="54" t="s">
        <v>200</v>
      </c>
      <c r="Q2061" s="49" t="s">
        <v>201</v>
      </c>
      <c r="R2061" s="49" t="s">
        <v>217</v>
      </c>
    </row>
    <row r="2062" spans="1:18">
      <c r="A2062" s="54">
        <v>186</v>
      </c>
      <c r="B2062" s="49" t="s">
        <v>1114</v>
      </c>
      <c r="C2062" s="54" t="s">
        <v>1158</v>
      </c>
      <c r="D2062" s="54" t="s">
        <v>1138</v>
      </c>
      <c r="E2062" s="54" t="s">
        <v>280</v>
      </c>
      <c r="F2062" s="49" t="s">
        <v>1159</v>
      </c>
      <c r="G2062" s="54" t="s">
        <v>1516</v>
      </c>
      <c r="H2062" s="54" t="s">
        <v>408</v>
      </c>
      <c r="I2062" s="54" t="s">
        <v>223</v>
      </c>
      <c r="J2062" s="54" t="s">
        <v>235</v>
      </c>
      <c r="K2062" s="54" t="s">
        <v>295</v>
      </c>
      <c r="L2062" s="49" t="s">
        <v>197</v>
      </c>
      <c r="M2062" s="49" t="s">
        <v>197</v>
      </c>
      <c r="N2062" s="54" t="s">
        <v>246</v>
      </c>
      <c r="O2062" s="49" t="s">
        <v>1161</v>
      </c>
      <c r="P2062" s="54" t="s">
        <v>200</v>
      </c>
      <c r="Q2062" s="49" t="s">
        <v>201</v>
      </c>
      <c r="R2062" s="49" t="s">
        <v>217</v>
      </c>
    </row>
    <row r="2063" spans="1:18">
      <c r="A2063" s="54">
        <v>187</v>
      </c>
      <c r="B2063" s="49" t="s">
        <v>1114</v>
      </c>
      <c r="C2063" s="54" t="s">
        <v>1264</v>
      </c>
      <c r="D2063" s="54" t="s">
        <v>1259</v>
      </c>
      <c r="E2063" s="54" t="s">
        <v>303</v>
      </c>
      <c r="F2063" s="49" t="s">
        <v>1265</v>
      </c>
      <c r="G2063" s="54" t="s">
        <v>1266</v>
      </c>
      <c r="H2063" s="54" t="s">
        <v>408</v>
      </c>
      <c r="I2063" s="54" t="s">
        <v>234</v>
      </c>
      <c r="J2063" s="54" t="s">
        <v>235</v>
      </c>
      <c r="K2063" s="54" t="s">
        <v>315</v>
      </c>
      <c r="L2063" s="49" t="s">
        <v>197</v>
      </c>
      <c r="M2063" s="49" t="s">
        <v>197</v>
      </c>
      <c r="N2063" s="54" t="s">
        <v>477</v>
      </c>
      <c r="O2063" s="49" t="s">
        <v>1267</v>
      </c>
      <c r="P2063" s="54" t="s">
        <v>200</v>
      </c>
      <c r="Q2063" s="49" t="s">
        <v>201</v>
      </c>
      <c r="R2063" s="49" t="s">
        <v>217</v>
      </c>
    </row>
    <row r="2064" spans="1:18">
      <c r="A2064" s="54">
        <v>188</v>
      </c>
      <c r="B2064" s="49" t="s">
        <v>1114</v>
      </c>
      <c r="C2064" s="54" t="s">
        <v>1234</v>
      </c>
      <c r="D2064" s="54" t="s">
        <v>1116</v>
      </c>
      <c r="E2064" s="54" t="s">
        <v>1088</v>
      </c>
      <c r="F2064" s="49" t="s">
        <v>1235</v>
      </c>
      <c r="G2064" s="54" t="s">
        <v>1236</v>
      </c>
      <c r="H2064" s="54" t="s">
        <v>408</v>
      </c>
      <c r="I2064" s="54" t="s">
        <v>348</v>
      </c>
      <c r="J2064" s="54" t="s">
        <v>392</v>
      </c>
      <c r="K2064" s="54" t="s">
        <v>276</v>
      </c>
      <c r="L2064" s="49" t="s">
        <v>197</v>
      </c>
      <c r="M2064" s="49" t="s">
        <v>197</v>
      </c>
      <c r="N2064" s="54" t="s">
        <v>1210</v>
      </c>
      <c r="O2064" s="49" t="s">
        <v>1238</v>
      </c>
      <c r="P2064" s="54" t="s">
        <v>200</v>
      </c>
      <c r="Q2064" s="49" t="s">
        <v>201</v>
      </c>
      <c r="R2064" s="49" t="s">
        <v>217</v>
      </c>
    </row>
    <row r="2065" spans="1:18">
      <c r="A2065" s="54">
        <v>189</v>
      </c>
      <c r="B2065" s="49" t="s">
        <v>1114</v>
      </c>
      <c r="C2065" s="54" t="s">
        <v>1193</v>
      </c>
      <c r="D2065" s="54" t="s">
        <v>1194</v>
      </c>
      <c r="E2065" s="54" t="s">
        <v>262</v>
      </c>
      <c r="F2065" s="49" t="s">
        <v>1195</v>
      </c>
      <c r="G2065" s="54" t="s">
        <v>1213</v>
      </c>
      <c r="H2065" s="54" t="s">
        <v>408</v>
      </c>
      <c r="I2065" s="54" t="s">
        <v>362</v>
      </c>
      <c r="J2065" s="54" t="s">
        <v>928</v>
      </c>
      <c r="K2065" s="54" t="s">
        <v>255</v>
      </c>
      <c r="L2065" s="49" t="s">
        <v>197</v>
      </c>
      <c r="M2065" s="49" t="s">
        <v>197</v>
      </c>
      <c r="N2065" s="54" t="s">
        <v>1091</v>
      </c>
      <c r="O2065" s="49" t="s">
        <v>1197</v>
      </c>
      <c r="P2065" s="54" t="s">
        <v>200</v>
      </c>
      <c r="Q2065" s="49" t="s">
        <v>201</v>
      </c>
      <c r="R2065" s="49" t="s">
        <v>217</v>
      </c>
    </row>
    <row r="2066" spans="1:18">
      <c r="A2066" s="54">
        <v>190</v>
      </c>
      <c r="B2066" s="49" t="s">
        <v>1114</v>
      </c>
      <c r="C2066" s="54" t="s">
        <v>1264</v>
      </c>
      <c r="D2066" s="54" t="s">
        <v>1259</v>
      </c>
      <c r="E2066" s="54" t="s">
        <v>303</v>
      </c>
      <c r="F2066" s="49" t="s">
        <v>1265</v>
      </c>
      <c r="G2066" s="54" t="s">
        <v>1266</v>
      </c>
      <c r="H2066" s="54" t="s">
        <v>408</v>
      </c>
      <c r="I2066" s="54" t="s">
        <v>267</v>
      </c>
      <c r="J2066" s="54" t="s">
        <v>927</v>
      </c>
      <c r="K2066" s="54" t="s">
        <v>300</v>
      </c>
      <c r="L2066" s="49" t="s">
        <v>197</v>
      </c>
      <c r="M2066" s="49" t="s">
        <v>197</v>
      </c>
      <c r="N2066" s="54" t="s">
        <v>477</v>
      </c>
      <c r="O2066" s="49" t="s">
        <v>1267</v>
      </c>
      <c r="P2066" s="54" t="s">
        <v>200</v>
      </c>
      <c r="Q2066" s="49" t="s">
        <v>201</v>
      </c>
      <c r="R2066" s="49" t="s">
        <v>1517</v>
      </c>
    </row>
    <row r="2067" spans="1:18">
      <c r="A2067" s="54">
        <v>191</v>
      </c>
      <c r="B2067" s="49" t="s">
        <v>1114</v>
      </c>
      <c r="C2067" s="54" t="s">
        <v>1367</v>
      </c>
      <c r="D2067" s="54" t="s">
        <v>1173</v>
      </c>
      <c r="E2067" s="54" t="s">
        <v>303</v>
      </c>
      <c r="F2067" s="49" t="s">
        <v>1368</v>
      </c>
      <c r="G2067" s="54" t="s">
        <v>1373</v>
      </c>
      <c r="H2067" s="54" t="s">
        <v>408</v>
      </c>
      <c r="I2067" s="54" t="s">
        <v>267</v>
      </c>
      <c r="J2067" s="54" t="s">
        <v>1518</v>
      </c>
      <c r="K2067" s="54" t="s">
        <v>257</v>
      </c>
      <c r="L2067" s="49" t="s">
        <v>197</v>
      </c>
      <c r="M2067" s="49" t="s">
        <v>214</v>
      </c>
      <c r="N2067" s="54" t="s">
        <v>1371</v>
      </c>
      <c r="O2067" s="49" t="s">
        <v>1372</v>
      </c>
      <c r="P2067" s="54" t="s">
        <v>200</v>
      </c>
      <c r="Q2067" s="49" t="s">
        <v>228</v>
      </c>
      <c r="R2067" s="54" t="s">
        <v>200</v>
      </c>
    </row>
    <row r="2068" spans="1:18">
      <c r="A2068" s="54">
        <v>192</v>
      </c>
      <c r="B2068" s="49" t="s">
        <v>1114</v>
      </c>
      <c r="C2068" s="54" t="s">
        <v>1183</v>
      </c>
      <c r="D2068" s="54" t="s">
        <v>1184</v>
      </c>
      <c r="E2068" s="54" t="s">
        <v>208</v>
      </c>
      <c r="F2068" s="49" t="s">
        <v>1185</v>
      </c>
      <c r="G2068" s="54" t="s">
        <v>1186</v>
      </c>
      <c r="H2068" s="54" t="s">
        <v>408</v>
      </c>
      <c r="I2068" s="54" t="s">
        <v>544</v>
      </c>
      <c r="J2068" s="54" t="s">
        <v>301</v>
      </c>
      <c r="K2068" s="54" t="s">
        <v>258</v>
      </c>
      <c r="L2068" s="49" t="s">
        <v>197</v>
      </c>
      <c r="M2068" s="49" t="s">
        <v>197</v>
      </c>
      <c r="N2068" s="54" t="s">
        <v>363</v>
      </c>
      <c r="O2068" s="49" t="s">
        <v>1187</v>
      </c>
      <c r="P2068" s="54" t="s">
        <v>200</v>
      </c>
      <c r="Q2068" s="49" t="s">
        <v>201</v>
      </c>
      <c r="R2068" s="49" t="s">
        <v>217</v>
      </c>
    </row>
    <row r="2069" spans="1:18">
      <c r="A2069" s="54">
        <v>193</v>
      </c>
      <c r="B2069" s="49" t="s">
        <v>1114</v>
      </c>
      <c r="C2069" s="54" t="s">
        <v>252</v>
      </c>
      <c r="D2069" s="54" t="s">
        <v>1138</v>
      </c>
      <c r="E2069" s="54" t="s">
        <v>231</v>
      </c>
      <c r="F2069" s="49" t="s">
        <v>1139</v>
      </c>
      <c r="G2069" s="54" t="s">
        <v>1140</v>
      </c>
      <c r="H2069" s="54" t="s">
        <v>408</v>
      </c>
      <c r="I2069" s="54" t="s">
        <v>298</v>
      </c>
      <c r="J2069" s="54" t="s">
        <v>287</v>
      </c>
      <c r="K2069" s="54" t="s">
        <v>194</v>
      </c>
      <c r="L2069" s="49" t="s">
        <v>197</v>
      </c>
      <c r="M2069" s="49" t="s">
        <v>197</v>
      </c>
      <c r="N2069" s="54" t="s">
        <v>1141</v>
      </c>
      <c r="O2069" s="49" t="s">
        <v>1142</v>
      </c>
      <c r="P2069" s="54" t="s">
        <v>1519</v>
      </c>
      <c r="Q2069" s="49" t="s">
        <v>201</v>
      </c>
      <c r="R2069" s="49" t="s">
        <v>217</v>
      </c>
    </row>
    <row r="2070" spans="1:18">
      <c r="A2070" s="54">
        <v>194</v>
      </c>
      <c r="B2070" s="49" t="s">
        <v>1114</v>
      </c>
      <c r="C2070" s="54" t="s">
        <v>1367</v>
      </c>
      <c r="D2070" s="54" t="s">
        <v>1173</v>
      </c>
      <c r="E2070" s="54" t="s">
        <v>303</v>
      </c>
      <c r="F2070" s="49" t="s">
        <v>1368</v>
      </c>
      <c r="G2070" s="54" t="s">
        <v>1369</v>
      </c>
      <c r="H2070" s="54" t="s">
        <v>408</v>
      </c>
      <c r="I2070" s="54" t="s">
        <v>298</v>
      </c>
      <c r="J2070" s="54" t="s">
        <v>1460</v>
      </c>
      <c r="K2070" s="54" t="s">
        <v>213</v>
      </c>
      <c r="L2070" s="49" t="s">
        <v>197</v>
      </c>
      <c r="M2070" s="49" t="s">
        <v>214</v>
      </c>
      <c r="N2070" s="54" t="s">
        <v>1371</v>
      </c>
      <c r="O2070" s="49" t="s">
        <v>1372</v>
      </c>
      <c r="P2070" s="54" t="s">
        <v>200</v>
      </c>
      <c r="Q2070" s="49" t="s">
        <v>228</v>
      </c>
      <c r="R2070" s="54" t="s">
        <v>200</v>
      </c>
    </row>
    <row r="2071" spans="1:18">
      <c r="A2071" s="54">
        <v>195</v>
      </c>
      <c r="B2071" s="49" t="s">
        <v>1114</v>
      </c>
      <c r="C2071" s="54" t="s">
        <v>1158</v>
      </c>
      <c r="D2071" s="54" t="s">
        <v>1138</v>
      </c>
      <c r="E2071" s="54" t="s">
        <v>280</v>
      </c>
      <c r="F2071" s="49" t="s">
        <v>1159</v>
      </c>
      <c r="G2071" s="54" t="s">
        <v>1392</v>
      </c>
      <c r="H2071" s="54" t="s">
        <v>408</v>
      </c>
      <c r="I2071" s="54" t="s">
        <v>298</v>
      </c>
      <c r="J2071" s="54" t="s">
        <v>795</v>
      </c>
      <c r="K2071" s="54" t="s">
        <v>252</v>
      </c>
      <c r="L2071" s="49" t="s">
        <v>197</v>
      </c>
      <c r="M2071" s="49" t="s">
        <v>197</v>
      </c>
      <c r="N2071" s="54" t="s">
        <v>246</v>
      </c>
      <c r="O2071" s="49" t="s">
        <v>1161</v>
      </c>
      <c r="P2071" s="54" t="s">
        <v>200</v>
      </c>
      <c r="Q2071" s="49" t="s">
        <v>201</v>
      </c>
      <c r="R2071" s="49" t="s">
        <v>217</v>
      </c>
    </row>
    <row r="2072" spans="1:18">
      <c r="A2072" s="54">
        <v>196</v>
      </c>
      <c r="B2072" s="49" t="s">
        <v>1114</v>
      </c>
      <c r="C2072" s="54" t="s">
        <v>1193</v>
      </c>
      <c r="D2072" s="54" t="s">
        <v>1194</v>
      </c>
      <c r="E2072" s="54" t="s">
        <v>262</v>
      </c>
      <c r="F2072" s="49" t="s">
        <v>1195</v>
      </c>
      <c r="G2072" s="54" t="s">
        <v>1196</v>
      </c>
      <c r="H2072" s="54" t="s">
        <v>417</v>
      </c>
      <c r="I2072" s="54" t="s">
        <v>274</v>
      </c>
      <c r="J2072" s="54" t="s">
        <v>962</v>
      </c>
      <c r="K2072" s="54" t="s">
        <v>276</v>
      </c>
      <c r="L2072" s="49" t="s">
        <v>197</v>
      </c>
      <c r="M2072" s="49" t="s">
        <v>197</v>
      </c>
      <c r="N2072" s="54" t="s">
        <v>1091</v>
      </c>
      <c r="O2072" s="49" t="s">
        <v>1197</v>
      </c>
      <c r="P2072" s="54" t="s">
        <v>200</v>
      </c>
      <c r="Q2072" s="49" t="s">
        <v>201</v>
      </c>
      <c r="R2072" s="49" t="s">
        <v>217</v>
      </c>
    </row>
    <row r="2073" spans="1:18">
      <c r="A2073" s="54">
        <v>197</v>
      </c>
      <c r="B2073" s="49" t="s">
        <v>1114</v>
      </c>
      <c r="C2073" s="54" t="s">
        <v>1218</v>
      </c>
      <c r="D2073" s="54" t="s">
        <v>1189</v>
      </c>
      <c r="E2073" s="54" t="s">
        <v>231</v>
      </c>
      <c r="F2073" s="49" t="s">
        <v>1219</v>
      </c>
      <c r="G2073" s="54" t="s">
        <v>1247</v>
      </c>
      <c r="H2073" s="54" t="s">
        <v>417</v>
      </c>
      <c r="I2073" s="54" t="s">
        <v>223</v>
      </c>
      <c r="J2073" s="54" t="s">
        <v>561</v>
      </c>
      <c r="K2073" s="54" t="s">
        <v>367</v>
      </c>
      <c r="L2073" s="49" t="s">
        <v>197</v>
      </c>
      <c r="M2073" s="49" t="s">
        <v>197</v>
      </c>
      <c r="N2073" s="54" t="s">
        <v>456</v>
      </c>
      <c r="O2073" s="54" t="s">
        <v>710</v>
      </c>
      <c r="P2073" s="54" t="s">
        <v>200</v>
      </c>
      <c r="Q2073" s="49" t="s">
        <v>201</v>
      </c>
      <c r="R2073" s="49" t="s">
        <v>217</v>
      </c>
    </row>
    <row r="2074" spans="1:18">
      <c r="A2074" s="54">
        <v>198</v>
      </c>
      <c r="B2074" s="49" t="s">
        <v>1114</v>
      </c>
      <c r="C2074" s="54" t="s">
        <v>1126</v>
      </c>
      <c r="D2074" s="54" t="s">
        <v>1127</v>
      </c>
      <c r="E2074" s="54" t="s">
        <v>303</v>
      </c>
      <c r="F2074" s="54" t="s">
        <v>1128</v>
      </c>
      <c r="G2074" s="54" t="s">
        <v>1129</v>
      </c>
      <c r="H2074" s="54" t="s">
        <v>417</v>
      </c>
      <c r="I2074" s="54" t="s">
        <v>348</v>
      </c>
      <c r="J2074" s="54" t="s">
        <v>388</v>
      </c>
      <c r="K2074" s="54" t="s">
        <v>213</v>
      </c>
      <c r="L2074" s="49" t="s">
        <v>197</v>
      </c>
      <c r="M2074" s="49" t="s">
        <v>197</v>
      </c>
      <c r="N2074" s="54" t="s">
        <v>1130</v>
      </c>
      <c r="O2074" s="49" t="s">
        <v>1131</v>
      </c>
      <c r="P2074" s="54" t="s">
        <v>200</v>
      </c>
      <c r="Q2074" s="49" t="s">
        <v>228</v>
      </c>
      <c r="R2074" s="54" t="s">
        <v>200</v>
      </c>
    </row>
    <row r="2075" spans="1:18">
      <c r="A2075" s="54">
        <v>199</v>
      </c>
      <c r="B2075" s="49" t="s">
        <v>1114</v>
      </c>
      <c r="C2075" s="54" t="s">
        <v>1177</v>
      </c>
      <c r="D2075" s="54" t="s">
        <v>1178</v>
      </c>
      <c r="E2075" s="54" t="s">
        <v>208</v>
      </c>
      <c r="F2075" s="49" t="s">
        <v>1179</v>
      </c>
      <c r="G2075" s="54" t="s">
        <v>1422</v>
      </c>
      <c r="H2075" s="54" t="s">
        <v>417</v>
      </c>
      <c r="I2075" s="54" t="s">
        <v>252</v>
      </c>
      <c r="J2075" s="54" t="s">
        <v>406</v>
      </c>
      <c r="K2075" s="54" t="s">
        <v>194</v>
      </c>
      <c r="L2075" s="49" t="s">
        <v>197</v>
      </c>
      <c r="M2075" s="49" t="s">
        <v>197</v>
      </c>
      <c r="N2075" s="54" t="s">
        <v>246</v>
      </c>
      <c r="O2075" s="49" t="s">
        <v>1181</v>
      </c>
      <c r="P2075" s="54" t="s">
        <v>200</v>
      </c>
      <c r="Q2075" s="49" t="s">
        <v>201</v>
      </c>
      <c r="R2075" s="49" t="s">
        <v>217</v>
      </c>
    </row>
    <row r="2076" spans="1:18">
      <c r="A2076" s="54">
        <v>200</v>
      </c>
      <c r="B2076" s="49" t="s">
        <v>1114</v>
      </c>
      <c r="C2076" s="54" t="s">
        <v>1158</v>
      </c>
      <c r="D2076" s="54" t="s">
        <v>1138</v>
      </c>
      <c r="E2076" s="54" t="s">
        <v>280</v>
      </c>
      <c r="F2076" s="49" t="s">
        <v>1159</v>
      </c>
      <c r="G2076" s="54" t="s">
        <v>1160</v>
      </c>
      <c r="H2076" s="54" t="s">
        <v>417</v>
      </c>
      <c r="I2076" s="54" t="s">
        <v>258</v>
      </c>
      <c r="J2076" s="54" t="s">
        <v>966</v>
      </c>
      <c r="K2076" s="54" t="s">
        <v>258</v>
      </c>
      <c r="L2076" s="49" t="s">
        <v>197</v>
      </c>
      <c r="M2076" s="49" t="s">
        <v>197</v>
      </c>
      <c r="N2076" s="54" t="s">
        <v>246</v>
      </c>
      <c r="O2076" s="49" t="s">
        <v>1161</v>
      </c>
      <c r="P2076" s="54" t="s">
        <v>200</v>
      </c>
      <c r="Q2076" s="49" t="s">
        <v>201</v>
      </c>
      <c r="R2076" s="49" t="s">
        <v>217</v>
      </c>
    </row>
    <row r="2077" spans="1:18" ht="16.5">
      <c r="A2077" s="11"/>
      <c r="B2077" s="11"/>
      <c r="C2077" s="11"/>
      <c r="D2077" s="11"/>
      <c r="E2077" s="11"/>
      <c r="F2077" s="11"/>
      <c r="G2077" s="11"/>
      <c r="H2077" s="18"/>
      <c r="I2077" s="11"/>
      <c r="J2077" s="11"/>
      <c r="K2077" s="11"/>
      <c r="L2077" s="11"/>
      <c r="M2077" s="11"/>
      <c r="N2077" s="11"/>
    </row>
    <row r="2078" spans="1:18" ht="16.5">
      <c r="A2078" s="11"/>
      <c r="B2078" s="11"/>
      <c r="C2078" s="11"/>
      <c r="D2078" s="11"/>
      <c r="E2078" s="11"/>
      <c r="F2078" s="11"/>
      <c r="G2078" s="11"/>
      <c r="H2078" s="18"/>
      <c r="I2078" s="11"/>
      <c r="J2078" s="11"/>
      <c r="K2078" s="11"/>
      <c r="L2078" s="11"/>
      <c r="M2078" s="11"/>
      <c r="N2078" s="11"/>
    </row>
    <row r="2079" spans="1:18" ht="16.5">
      <c r="A2079" s="11"/>
      <c r="B2079" s="11"/>
      <c r="C2079" s="11"/>
      <c r="D2079" s="11"/>
      <c r="E2079" s="11"/>
      <c r="F2079" s="11"/>
      <c r="G2079" s="11"/>
      <c r="H2079" s="18"/>
      <c r="I2079" s="11"/>
      <c r="J2079" s="11"/>
      <c r="K2079" s="11"/>
      <c r="L2079" s="11"/>
      <c r="M2079" s="11"/>
      <c r="N2079" s="11"/>
    </row>
    <row r="2080" spans="1:18" ht="16.5">
      <c r="A2080" s="11"/>
      <c r="B2080" s="11"/>
      <c r="C2080" s="11"/>
      <c r="D2080" s="11"/>
      <c r="E2080" s="11"/>
      <c r="F2080" s="11"/>
      <c r="G2080" s="11"/>
      <c r="H2080" s="18"/>
      <c r="I2080" s="11"/>
      <c r="J2080" s="11"/>
      <c r="K2080" s="11"/>
      <c r="L2080" s="11"/>
      <c r="M2080" s="11"/>
      <c r="N2080" s="11"/>
    </row>
    <row r="2081" spans="1:14" ht="16.5">
      <c r="A2081" s="11"/>
      <c r="B2081" s="11"/>
      <c r="C2081" s="11"/>
      <c r="D2081" s="11"/>
      <c r="E2081" s="11"/>
      <c r="F2081" s="11"/>
      <c r="G2081" s="11"/>
      <c r="H2081" s="18"/>
      <c r="I2081" s="11"/>
      <c r="J2081" s="11"/>
      <c r="K2081" s="11"/>
      <c r="L2081" s="11"/>
      <c r="M2081" s="11"/>
      <c r="N2081" s="11"/>
    </row>
    <row r="2082" spans="1:14" ht="16.5">
      <c r="A2082" s="11"/>
      <c r="B2082" s="11"/>
      <c r="C2082" s="11"/>
      <c r="D2082" s="11"/>
      <c r="E2082" s="11"/>
      <c r="F2082" s="11"/>
      <c r="G2082" s="11"/>
      <c r="H2082" s="18"/>
      <c r="I2082" s="11"/>
      <c r="J2082" s="11"/>
      <c r="K2082" s="11"/>
      <c r="L2082" s="11"/>
      <c r="M2082" s="11"/>
      <c r="N2082" s="11"/>
    </row>
    <row r="2083" spans="1:14" ht="16.5">
      <c r="A2083" s="11"/>
      <c r="B2083" s="11"/>
      <c r="C2083" s="11"/>
      <c r="D2083" s="11"/>
      <c r="E2083" s="11"/>
      <c r="F2083" s="11"/>
      <c r="G2083" s="11"/>
      <c r="H2083" s="18"/>
      <c r="I2083" s="11"/>
      <c r="J2083" s="11"/>
      <c r="K2083" s="11"/>
      <c r="L2083" s="11"/>
      <c r="M2083" s="11"/>
      <c r="N2083" s="11"/>
    </row>
    <row r="2084" spans="1:14" ht="16.5">
      <c r="A2084" s="11"/>
      <c r="B2084" s="11"/>
      <c r="C2084" s="11"/>
      <c r="D2084" s="11"/>
      <c r="E2084" s="11"/>
      <c r="F2084" s="11"/>
      <c r="G2084" s="11"/>
      <c r="H2084" s="18"/>
      <c r="I2084" s="11"/>
      <c r="J2084" s="11"/>
      <c r="K2084" s="11"/>
      <c r="L2084" s="11"/>
      <c r="M2084" s="11"/>
      <c r="N2084" s="11"/>
    </row>
    <row r="2085" spans="1:14" ht="16.5">
      <c r="A2085" s="11"/>
      <c r="B2085" s="11"/>
      <c r="C2085" s="11"/>
      <c r="D2085" s="11"/>
      <c r="E2085" s="11"/>
      <c r="F2085" s="11"/>
      <c r="G2085" s="11"/>
      <c r="H2085" s="18"/>
      <c r="I2085" s="11"/>
      <c r="J2085" s="11"/>
      <c r="K2085" s="11"/>
      <c r="L2085" s="11"/>
      <c r="M2085" s="11"/>
      <c r="N2085" s="11"/>
    </row>
    <row r="2086" spans="1:14" ht="16.5">
      <c r="A2086" s="11"/>
      <c r="B2086" s="11"/>
      <c r="C2086" s="11"/>
      <c r="D2086" s="11"/>
      <c r="E2086" s="11"/>
      <c r="F2086" s="11"/>
      <c r="G2086" s="11"/>
      <c r="H2086" s="18"/>
      <c r="I2086" s="11"/>
      <c r="J2086" s="11"/>
      <c r="K2086" s="11"/>
      <c r="L2086" s="11"/>
      <c r="M2086" s="11"/>
      <c r="N2086" s="11"/>
    </row>
    <row r="2087" spans="1:14" ht="16.5">
      <c r="A2087" s="11"/>
      <c r="B2087" s="11"/>
      <c r="C2087" s="11"/>
      <c r="D2087" s="11"/>
      <c r="E2087" s="11"/>
      <c r="F2087" s="11"/>
      <c r="G2087" s="11"/>
      <c r="H2087" s="18"/>
      <c r="I2087" s="11"/>
      <c r="J2087" s="11"/>
      <c r="K2087" s="11"/>
      <c r="L2087" s="11"/>
      <c r="M2087" s="11"/>
      <c r="N2087" s="11"/>
    </row>
    <row r="2088" spans="1:14" ht="16.5">
      <c r="A2088" s="11"/>
      <c r="B2088" s="11"/>
      <c r="C2088" s="11"/>
      <c r="D2088" s="11"/>
      <c r="E2088" s="11"/>
      <c r="F2088" s="11"/>
      <c r="G2088" s="11"/>
      <c r="H2088" s="18"/>
      <c r="I2088" s="11"/>
      <c r="J2088" s="11"/>
      <c r="K2088" s="11"/>
      <c r="L2088" s="11"/>
      <c r="M2088" s="11"/>
      <c r="N2088" s="11"/>
    </row>
    <row r="2089" spans="1:14" ht="16.5">
      <c r="A2089" s="11"/>
      <c r="B2089" s="11"/>
      <c r="C2089" s="11"/>
      <c r="D2089" s="11"/>
      <c r="E2089" s="11"/>
      <c r="F2089" s="11"/>
      <c r="G2089" s="11"/>
      <c r="H2089" s="18"/>
      <c r="I2089" s="11"/>
      <c r="J2089" s="11"/>
      <c r="K2089" s="11"/>
      <c r="L2089" s="11"/>
      <c r="M2089" s="11"/>
      <c r="N2089" s="11"/>
    </row>
    <row r="2090" spans="1:14" ht="16.5">
      <c r="A2090" s="11"/>
      <c r="B2090" s="11"/>
      <c r="C2090" s="11"/>
      <c r="D2090" s="11"/>
      <c r="E2090" s="11"/>
      <c r="F2090" s="11"/>
      <c r="G2090" s="11"/>
      <c r="H2090" s="18"/>
      <c r="I2090" s="11"/>
      <c r="J2090" s="11"/>
      <c r="K2090" s="11"/>
      <c r="L2090" s="11"/>
      <c r="M2090" s="11"/>
      <c r="N2090" s="11"/>
    </row>
    <row r="2091" spans="1:14" ht="16.5">
      <c r="A2091" s="11"/>
      <c r="B2091" s="11"/>
      <c r="C2091" s="11"/>
      <c r="D2091" s="11"/>
      <c r="E2091" s="11"/>
      <c r="F2091" s="11"/>
      <c r="G2091" s="11"/>
      <c r="H2091" s="18"/>
      <c r="I2091" s="11"/>
      <c r="J2091" s="11"/>
      <c r="K2091" s="11"/>
      <c r="L2091" s="11"/>
      <c r="M2091" s="11"/>
      <c r="N2091" s="11"/>
    </row>
    <row r="2092" spans="1:14" ht="16.5">
      <c r="A2092" s="11"/>
      <c r="B2092" s="11"/>
      <c r="C2092" s="11"/>
      <c r="D2092" s="11"/>
      <c r="E2092" s="11"/>
      <c r="F2092" s="11"/>
      <c r="G2092" s="11"/>
      <c r="H2092" s="18"/>
      <c r="I2092" s="11"/>
      <c r="J2092" s="11"/>
      <c r="K2092" s="11"/>
      <c r="L2092" s="11"/>
      <c r="M2092" s="11"/>
      <c r="N2092" s="11"/>
    </row>
    <row r="2093" spans="1:14" ht="16.5">
      <c r="A2093" s="11"/>
      <c r="B2093" s="11"/>
      <c r="C2093" s="11"/>
      <c r="D2093" s="11"/>
      <c r="E2093" s="11"/>
      <c r="F2093" s="11"/>
      <c r="G2093" s="11"/>
      <c r="H2093" s="18"/>
      <c r="I2093" s="11"/>
      <c r="J2093" s="11"/>
      <c r="K2093" s="11"/>
      <c r="L2093" s="11"/>
      <c r="M2093" s="11"/>
      <c r="N2093" s="11"/>
    </row>
    <row r="2094" spans="1:14" ht="16.5">
      <c r="A2094" s="11"/>
      <c r="B2094" s="11"/>
      <c r="C2094" s="11"/>
      <c r="D2094" s="11"/>
      <c r="E2094" s="11"/>
      <c r="F2094" s="11"/>
      <c r="G2094" s="11"/>
      <c r="H2094" s="18"/>
      <c r="I2094" s="11"/>
      <c r="J2094" s="11"/>
      <c r="K2094" s="11"/>
      <c r="L2094" s="11"/>
      <c r="M2094" s="11"/>
      <c r="N2094" s="11"/>
    </row>
    <row r="2095" spans="1:14" ht="16.5">
      <c r="A2095" s="11"/>
      <c r="B2095" s="11"/>
      <c r="C2095" s="11"/>
      <c r="D2095" s="11"/>
      <c r="E2095" s="11"/>
      <c r="F2095" s="11"/>
      <c r="G2095" s="11"/>
      <c r="H2095" s="18"/>
      <c r="I2095" s="11"/>
      <c r="J2095" s="11"/>
      <c r="K2095" s="11"/>
      <c r="L2095" s="11"/>
      <c r="M2095" s="11"/>
      <c r="N2095" s="11"/>
    </row>
    <row r="2096" spans="1:14" ht="16.5">
      <c r="A2096" s="11"/>
      <c r="B2096" s="11"/>
      <c r="C2096" s="11"/>
      <c r="D2096" s="11"/>
      <c r="E2096" s="11"/>
      <c r="F2096" s="11"/>
      <c r="G2096" s="11"/>
      <c r="H2096" s="18"/>
      <c r="I2096" s="11"/>
      <c r="J2096" s="11"/>
      <c r="K2096" s="11"/>
      <c r="L2096" s="11"/>
      <c r="M2096" s="11"/>
      <c r="N2096" s="11"/>
    </row>
    <row r="2097" spans="1:14" ht="16.5">
      <c r="A2097" s="11"/>
      <c r="B2097" s="11"/>
      <c r="C2097" s="11"/>
      <c r="D2097" s="11"/>
      <c r="E2097" s="11"/>
      <c r="F2097" s="11"/>
      <c r="G2097" s="11"/>
      <c r="H2097" s="18"/>
      <c r="I2097" s="11"/>
      <c r="J2097" s="11"/>
      <c r="K2097" s="11"/>
      <c r="L2097" s="11"/>
      <c r="M2097" s="11"/>
      <c r="N2097" s="11"/>
    </row>
    <row r="2098" spans="1:14" ht="16.5">
      <c r="A2098" s="11"/>
      <c r="B2098" s="11"/>
      <c r="C2098" s="11"/>
      <c r="D2098" s="11"/>
      <c r="E2098" s="11"/>
      <c r="F2098" s="11"/>
      <c r="G2098" s="11"/>
      <c r="H2098" s="18"/>
      <c r="I2098" s="11"/>
      <c r="J2098" s="11"/>
      <c r="K2098" s="11"/>
      <c r="L2098" s="11"/>
      <c r="M2098" s="11"/>
      <c r="N2098" s="11"/>
    </row>
    <row r="2099" spans="1:14" ht="16.5">
      <c r="A2099" s="11"/>
      <c r="B2099" s="11"/>
      <c r="C2099" s="11"/>
      <c r="D2099" s="11"/>
      <c r="E2099" s="11"/>
      <c r="F2099" s="11"/>
      <c r="G2099" s="11"/>
      <c r="H2099" s="18"/>
      <c r="I2099" s="11"/>
      <c r="J2099" s="11"/>
      <c r="K2099" s="11"/>
      <c r="L2099" s="11"/>
      <c r="M2099" s="11"/>
      <c r="N2099" s="11"/>
    </row>
    <row r="2100" spans="1:14" ht="16.5">
      <c r="A2100" s="11"/>
      <c r="B2100" s="11"/>
      <c r="C2100" s="11"/>
      <c r="D2100" s="11"/>
      <c r="E2100" s="11"/>
      <c r="F2100" s="11"/>
      <c r="G2100" s="11"/>
      <c r="H2100" s="18"/>
      <c r="I2100" s="11"/>
      <c r="J2100" s="11"/>
      <c r="K2100" s="11"/>
      <c r="L2100" s="11"/>
      <c r="M2100" s="11"/>
      <c r="N2100" s="11"/>
    </row>
    <row r="2101" spans="1:14" ht="16.5">
      <c r="A2101" s="11"/>
      <c r="B2101" s="11"/>
      <c r="C2101" s="11"/>
      <c r="D2101" s="11"/>
      <c r="E2101" s="11"/>
      <c r="F2101" s="11"/>
      <c r="G2101" s="11"/>
      <c r="H2101" s="18"/>
      <c r="I2101" s="11"/>
      <c r="J2101" s="11"/>
      <c r="K2101" s="11"/>
      <c r="L2101" s="11"/>
      <c r="M2101" s="11"/>
      <c r="N2101" s="11"/>
    </row>
    <row r="2102" spans="1:14" ht="16.5">
      <c r="A2102" s="11"/>
      <c r="B2102" s="11"/>
      <c r="C2102" s="11"/>
      <c r="D2102" s="11"/>
      <c r="E2102" s="11"/>
      <c r="F2102" s="11"/>
      <c r="G2102" s="11"/>
      <c r="H2102" s="18"/>
      <c r="I2102" s="11"/>
      <c r="J2102" s="11"/>
      <c r="K2102" s="11"/>
      <c r="L2102" s="11"/>
      <c r="M2102" s="11"/>
      <c r="N2102" s="11"/>
    </row>
    <row r="2103" spans="1:14" ht="16.5">
      <c r="A2103" s="11"/>
      <c r="B2103" s="11"/>
      <c r="C2103" s="11"/>
      <c r="D2103" s="11"/>
      <c r="E2103" s="11"/>
      <c r="F2103" s="11"/>
      <c r="G2103" s="11"/>
      <c r="H2103" s="18"/>
      <c r="I2103" s="11"/>
      <c r="J2103" s="11"/>
      <c r="K2103" s="11"/>
      <c r="L2103" s="11"/>
      <c r="M2103" s="11"/>
      <c r="N2103" s="11"/>
    </row>
    <row r="2104" spans="1:14" ht="16.5">
      <c r="A2104" s="11"/>
      <c r="B2104" s="11"/>
      <c r="C2104" s="11"/>
      <c r="D2104" s="11"/>
      <c r="E2104" s="11"/>
      <c r="F2104" s="11"/>
      <c r="G2104" s="11"/>
      <c r="H2104" s="18"/>
      <c r="I2104" s="11"/>
      <c r="J2104" s="11"/>
      <c r="K2104" s="11"/>
      <c r="L2104" s="11"/>
      <c r="M2104" s="11"/>
      <c r="N2104" s="11"/>
    </row>
    <row r="2105" spans="1:14" ht="16.5">
      <c r="A2105" s="11"/>
      <c r="B2105" s="11"/>
      <c r="C2105" s="11"/>
      <c r="D2105" s="11"/>
      <c r="E2105" s="11"/>
      <c r="F2105" s="11"/>
      <c r="G2105" s="11"/>
      <c r="H2105" s="18"/>
      <c r="I2105" s="11"/>
      <c r="J2105" s="11"/>
      <c r="K2105" s="11"/>
      <c r="L2105" s="11"/>
      <c r="M2105" s="11"/>
      <c r="N2105" s="11"/>
    </row>
    <row r="2106" spans="1:14" ht="16.5">
      <c r="A2106" s="11"/>
      <c r="B2106" s="11"/>
      <c r="C2106" s="11"/>
      <c r="D2106" s="11"/>
      <c r="E2106" s="11"/>
      <c r="F2106" s="11"/>
      <c r="G2106" s="11"/>
      <c r="H2106" s="18"/>
      <c r="I2106" s="11"/>
      <c r="J2106" s="11"/>
      <c r="K2106" s="11"/>
      <c r="L2106" s="11"/>
      <c r="M2106" s="11"/>
      <c r="N2106" s="11"/>
    </row>
    <row r="2107" spans="1:14" ht="16.5">
      <c r="A2107" s="11"/>
      <c r="B2107" s="11"/>
      <c r="C2107" s="11"/>
      <c r="D2107" s="11"/>
      <c r="E2107" s="11"/>
      <c r="F2107" s="11"/>
      <c r="G2107" s="11"/>
      <c r="H2107" s="18"/>
      <c r="I2107" s="11"/>
      <c r="J2107" s="11"/>
      <c r="K2107" s="11"/>
      <c r="L2107" s="11"/>
      <c r="M2107" s="11"/>
      <c r="N2107" s="11"/>
    </row>
    <row r="2108" spans="1:14" ht="16.5">
      <c r="A2108" s="11"/>
      <c r="B2108" s="11"/>
      <c r="C2108" s="11"/>
      <c r="D2108" s="11"/>
      <c r="E2108" s="11"/>
      <c r="F2108" s="11"/>
      <c r="G2108" s="11"/>
      <c r="H2108" s="18"/>
      <c r="I2108" s="11"/>
      <c r="J2108" s="11"/>
      <c r="K2108" s="11"/>
      <c r="L2108" s="11"/>
      <c r="M2108" s="11"/>
      <c r="N2108" s="11"/>
    </row>
    <row r="2109" spans="1:14" ht="16.5">
      <c r="A2109" s="11"/>
      <c r="B2109" s="11"/>
      <c r="C2109" s="11"/>
      <c r="D2109" s="11"/>
      <c r="E2109" s="11"/>
      <c r="F2109" s="11"/>
      <c r="G2109" s="11"/>
      <c r="H2109" s="18"/>
      <c r="I2109" s="11"/>
      <c r="J2109" s="11"/>
      <c r="K2109" s="11"/>
      <c r="L2109" s="11"/>
      <c r="M2109" s="11"/>
      <c r="N2109" s="11"/>
    </row>
    <row r="2110" spans="1:14" ht="16.5">
      <c r="A2110" s="11"/>
      <c r="B2110" s="11"/>
      <c r="C2110" s="11"/>
      <c r="D2110" s="11"/>
      <c r="E2110" s="11"/>
      <c r="F2110" s="11"/>
      <c r="G2110" s="11"/>
      <c r="H2110" s="18"/>
      <c r="I2110" s="11"/>
      <c r="J2110" s="11"/>
      <c r="K2110" s="11"/>
      <c r="L2110" s="11"/>
      <c r="M2110" s="11"/>
      <c r="N2110" s="11"/>
    </row>
    <row r="2111" spans="1:14" ht="16.5">
      <c r="A2111" s="11"/>
      <c r="B2111" s="11"/>
      <c r="C2111" s="11"/>
      <c r="D2111" s="11"/>
      <c r="E2111" s="11"/>
      <c r="F2111" s="11"/>
      <c r="G2111" s="11"/>
      <c r="H2111" s="18"/>
      <c r="I2111" s="11"/>
      <c r="J2111" s="11"/>
      <c r="K2111" s="11"/>
      <c r="L2111" s="11"/>
      <c r="M2111" s="11"/>
      <c r="N2111" s="11"/>
    </row>
    <row r="2112" spans="1:14" ht="16.5">
      <c r="A2112" s="11"/>
      <c r="B2112" s="11"/>
      <c r="C2112" s="11"/>
      <c r="D2112" s="11"/>
      <c r="E2112" s="11"/>
      <c r="F2112" s="11"/>
      <c r="G2112" s="11"/>
      <c r="H2112" s="18"/>
      <c r="I2112" s="11"/>
      <c r="J2112" s="11"/>
      <c r="K2112" s="11"/>
      <c r="L2112" s="11"/>
      <c r="M2112" s="11"/>
      <c r="N2112" s="11"/>
    </row>
    <row r="2113" spans="1:14" ht="16.5">
      <c r="A2113" s="11"/>
      <c r="B2113" s="11"/>
      <c r="C2113" s="11"/>
      <c r="D2113" s="11"/>
      <c r="E2113" s="11"/>
      <c r="F2113" s="11"/>
      <c r="G2113" s="11"/>
      <c r="H2113" s="18"/>
      <c r="I2113" s="11"/>
      <c r="J2113" s="11"/>
      <c r="K2113" s="11"/>
      <c r="L2113" s="11"/>
      <c r="M2113" s="11"/>
      <c r="N2113" s="11"/>
    </row>
    <row r="2114" spans="1:14" ht="16.5">
      <c r="A2114" s="11"/>
      <c r="B2114" s="11"/>
      <c r="C2114" s="11"/>
      <c r="D2114" s="11"/>
      <c r="E2114" s="11"/>
      <c r="F2114" s="11"/>
      <c r="G2114" s="11"/>
      <c r="H2114" s="18"/>
      <c r="I2114" s="11"/>
      <c r="J2114" s="11"/>
      <c r="K2114" s="11"/>
      <c r="L2114" s="11"/>
      <c r="M2114" s="11"/>
      <c r="N2114" s="11"/>
    </row>
    <row r="2115" spans="1:14" ht="16.5">
      <c r="A2115" s="11"/>
      <c r="B2115" s="11"/>
      <c r="C2115" s="11"/>
      <c r="D2115" s="11"/>
      <c r="E2115" s="11"/>
      <c r="F2115" s="11"/>
      <c r="G2115" s="11"/>
      <c r="H2115" s="18"/>
      <c r="I2115" s="11"/>
      <c r="J2115" s="11"/>
      <c r="K2115" s="11"/>
      <c r="L2115" s="11"/>
      <c r="M2115" s="11"/>
      <c r="N2115" s="11"/>
    </row>
    <row r="2116" spans="1:14" ht="16.5">
      <c r="A2116" s="11"/>
      <c r="B2116" s="11"/>
      <c r="C2116" s="11"/>
      <c r="D2116" s="11"/>
      <c r="E2116" s="11"/>
      <c r="F2116" s="11"/>
      <c r="G2116" s="11"/>
      <c r="H2116" s="18"/>
      <c r="I2116" s="11"/>
      <c r="J2116" s="11"/>
      <c r="K2116" s="11"/>
      <c r="L2116" s="11"/>
      <c r="M2116" s="11"/>
      <c r="N2116" s="11"/>
    </row>
    <row r="2117" spans="1:14" ht="16.5">
      <c r="A2117" s="11"/>
      <c r="B2117" s="11"/>
      <c r="C2117" s="11"/>
      <c r="D2117" s="11"/>
      <c r="E2117" s="11"/>
      <c r="F2117" s="11"/>
      <c r="G2117" s="11"/>
      <c r="H2117" s="18"/>
      <c r="I2117" s="11"/>
      <c r="J2117" s="11"/>
      <c r="K2117" s="11"/>
      <c r="L2117" s="11"/>
      <c r="M2117" s="11"/>
      <c r="N2117" s="11"/>
    </row>
    <row r="2118" spans="1:14" ht="16.5">
      <c r="A2118" s="11"/>
      <c r="B2118" s="11"/>
      <c r="C2118" s="11"/>
      <c r="D2118" s="11"/>
      <c r="E2118" s="11"/>
      <c r="F2118" s="11"/>
      <c r="G2118" s="11"/>
      <c r="H2118" s="18"/>
      <c r="I2118" s="11"/>
      <c r="J2118" s="11"/>
      <c r="K2118" s="11"/>
      <c r="L2118" s="11"/>
      <c r="M2118" s="11"/>
      <c r="N2118" s="11"/>
    </row>
    <row r="2119" spans="1:14" ht="16.5">
      <c r="A2119" s="11"/>
      <c r="B2119" s="11"/>
      <c r="C2119" s="11"/>
      <c r="D2119" s="11"/>
      <c r="E2119" s="11"/>
      <c r="F2119" s="11"/>
      <c r="G2119" s="11"/>
      <c r="H2119" s="18"/>
      <c r="I2119" s="11"/>
      <c r="J2119" s="11"/>
      <c r="K2119" s="11"/>
      <c r="L2119" s="11"/>
      <c r="M2119" s="11"/>
      <c r="N2119" s="11"/>
    </row>
    <row r="2120" spans="1:14" ht="16.5">
      <c r="A2120" s="11"/>
      <c r="B2120" s="11"/>
      <c r="C2120" s="11"/>
      <c r="D2120" s="11"/>
      <c r="E2120" s="11"/>
      <c r="F2120" s="11"/>
      <c r="G2120" s="11"/>
      <c r="H2120" s="18"/>
      <c r="I2120" s="11"/>
      <c r="J2120" s="11"/>
      <c r="K2120" s="11"/>
      <c r="L2120" s="11"/>
      <c r="M2120" s="11"/>
      <c r="N2120" s="11"/>
    </row>
    <row r="2121" spans="1:14" ht="16.5">
      <c r="A2121" s="11"/>
      <c r="B2121" s="11"/>
      <c r="C2121" s="11"/>
      <c r="D2121" s="11"/>
      <c r="E2121" s="11"/>
      <c r="F2121" s="11"/>
      <c r="G2121" s="11"/>
      <c r="H2121" s="18"/>
      <c r="I2121" s="11"/>
      <c r="J2121" s="11"/>
      <c r="K2121" s="11"/>
      <c r="L2121" s="11"/>
      <c r="M2121" s="11"/>
      <c r="N2121" s="11"/>
    </row>
    <row r="2122" spans="1:14" ht="16.5">
      <c r="A2122" s="11"/>
      <c r="B2122" s="11"/>
      <c r="C2122" s="11"/>
      <c r="D2122" s="11"/>
      <c r="E2122" s="11"/>
      <c r="F2122" s="11"/>
      <c r="G2122" s="11"/>
      <c r="H2122" s="18"/>
      <c r="I2122" s="11"/>
      <c r="J2122" s="11"/>
      <c r="K2122" s="11"/>
      <c r="L2122" s="11"/>
      <c r="M2122" s="11"/>
      <c r="N2122" s="11"/>
    </row>
    <row r="2123" spans="1:14" ht="16.5">
      <c r="A2123" s="11"/>
      <c r="B2123" s="11"/>
      <c r="C2123" s="11"/>
      <c r="D2123" s="11"/>
      <c r="E2123" s="11"/>
      <c r="F2123" s="11"/>
      <c r="G2123" s="11"/>
      <c r="H2123" s="18"/>
      <c r="I2123" s="11"/>
      <c r="J2123" s="11"/>
      <c r="K2123" s="11"/>
      <c r="L2123" s="11"/>
      <c r="M2123" s="11"/>
      <c r="N2123" s="11"/>
    </row>
    <row r="2124" spans="1:14" ht="16.5">
      <c r="A2124" s="11"/>
      <c r="B2124" s="11"/>
      <c r="C2124" s="11"/>
      <c r="D2124" s="11"/>
      <c r="E2124" s="11"/>
      <c r="F2124" s="11"/>
      <c r="G2124" s="11"/>
      <c r="H2124" s="18"/>
      <c r="I2124" s="11"/>
      <c r="J2124" s="11"/>
      <c r="K2124" s="11"/>
      <c r="L2124" s="11"/>
      <c r="M2124" s="11"/>
      <c r="N2124" s="11"/>
    </row>
    <row r="2125" spans="1:14" ht="16.5">
      <c r="A2125" s="11"/>
      <c r="B2125" s="11"/>
      <c r="C2125" s="11"/>
      <c r="D2125" s="11"/>
      <c r="E2125" s="11"/>
      <c r="F2125" s="11"/>
      <c r="G2125" s="11"/>
      <c r="H2125" s="18"/>
      <c r="I2125" s="11"/>
      <c r="J2125" s="11"/>
      <c r="K2125" s="11"/>
      <c r="L2125" s="11"/>
      <c r="M2125" s="11"/>
      <c r="N2125" s="11"/>
    </row>
    <row r="2126" spans="1:14" ht="16.5">
      <c r="A2126" s="11"/>
      <c r="B2126" s="11"/>
      <c r="C2126" s="11"/>
      <c r="D2126" s="11"/>
      <c r="E2126" s="11"/>
      <c r="F2126" s="11"/>
      <c r="G2126" s="11"/>
      <c r="H2126" s="18"/>
      <c r="I2126" s="11"/>
      <c r="J2126" s="11"/>
      <c r="K2126" s="11"/>
      <c r="L2126" s="11"/>
      <c r="M2126" s="11"/>
      <c r="N2126" s="11"/>
    </row>
    <row r="2127" spans="1:14" ht="16.5">
      <c r="A2127" s="11"/>
      <c r="B2127" s="11"/>
      <c r="C2127" s="11"/>
      <c r="D2127" s="11"/>
      <c r="E2127" s="11"/>
      <c r="F2127" s="11"/>
      <c r="G2127" s="11"/>
      <c r="H2127" s="18"/>
      <c r="I2127" s="11"/>
      <c r="J2127" s="11"/>
      <c r="K2127" s="11"/>
      <c r="L2127" s="11"/>
      <c r="M2127" s="11"/>
      <c r="N2127" s="11"/>
    </row>
    <row r="2128" spans="1:14" ht="16.5">
      <c r="A2128" s="11"/>
      <c r="B2128" s="11"/>
      <c r="C2128" s="11"/>
      <c r="D2128" s="11"/>
      <c r="E2128" s="11"/>
      <c r="F2128" s="11"/>
      <c r="G2128" s="11"/>
      <c r="H2128" s="18"/>
      <c r="I2128" s="11"/>
      <c r="J2128" s="11"/>
      <c r="K2128" s="11"/>
      <c r="L2128" s="11"/>
      <c r="M2128" s="11"/>
      <c r="N2128" s="11"/>
    </row>
    <row r="2129" spans="1:14" ht="16.5">
      <c r="A2129" s="11"/>
      <c r="B2129" s="11"/>
      <c r="C2129" s="11"/>
      <c r="D2129" s="11"/>
      <c r="E2129" s="11"/>
      <c r="F2129" s="11"/>
      <c r="G2129" s="11"/>
      <c r="H2129" s="18"/>
      <c r="I2129" s="11"/>
      <c r="J2129" s="11"/>
      <c r="K2129" s="11"/>
      <c r="L2129" s="11"/>
      <c r="M2129" s="11"/>
      <c r="N2129" s="11"/>
    </row>
    <row r="2130" spans="1:14" ht="16.5">
      <c r="A2130" s="11"/>
      <c r="B2130" s="11"/>
      <c r="C2130" s="11"/>
      <c r="D2130" s="11"/>
      <c r="E2130" s="11"/>
      <c r="F2130" s="11"/>
      <c r="G2130" s="11"/>
      <c r="H2130" s="18"/>
      <c r="I2130" s="11"/>
      <c r="J2130" s="11"/>
      <c r="K2130" s="11"/>
      <c r="L2130" s="11"/>
      <c r="M2130" s="11"/>
      <c r="N2130" s="11"/>
    </row>
    <row r="2131" spans="1:14" ht="16.5">
      <c r="A2131" s="11"/>
      <c r="B2131" s="11"/>
      <c r="C2131" s="11"/>
      <c r="D2131" s="11"/>
      <c r="E2131" s="11"/>
      <c r="F2131" s="11"/>
      <c r="G2131" s="11"/>
      <c r="H2131" s="18"/>
      <c r="I2131" s="11"/>
      <c r="J2131" s="11"/>
      <c r="K2131" s="11"/>
      <c r="L2131" s="11"/>
      <c r="M2131" s="11"/>
      <c r="N2131" s="11"/>
    </row>
    <row r="2132" spans="1:14" ht="16.5">
      <c r="A2132" s="11"/>
      <c r="B2132" s="11"/>
      <c r="C2132" s="11"/>
      <c r="D2132" s="11"/>
      <c r="E2132" s="11"/>
      <c r="F2132" s="11"/>
      <c r="G2132" s="11"/>
      <c r="H2132" s="18"/>
      <c r="I2132" s="11"/>
      <c r="J2132" s="11"/>
      <c r="K2132" s="11"/>
      <c r="L2132" s="11"/>
      <c r="M2132" s="11"/>
      <c r="N2132" s="11"/>
    </row>
    <row r="2133" spans="1:14" ht="16.5">
      <c r="A2133" s="11"/>
      <c r="B2133" s="11"/>
      <c r="C2133" s="11"/>
      <c r="D2133" s="11"/>
      <c r="E2133" s="11"/>
      <c r="F2133" s="11"/>
      <c r="G2133" s="11"/>
      <c r="H2133" s="18"/>
      <c r="I2133" s="11"/>
      <c r="J2133" s="11"/>
      <c r="K2133" s="11"/>
      <c r="L2133" s="11"/>
      <c r="M2133" s="11"/>
      <c r="N2133" s="11"/>
    </row>
    <row r="2134" spans="1:14" ht="16.5">
      <c r="A2134" s="11"/>
      <c r="B2134" s="11"/>
      <c r="C2134" s="11"/>
      <c r="D2134" s="11"/>
      <c r="E2134" s="11"/>
      <c r="F2134" s="11"/>
      <c r="G2134" s="11"/>
      <c r="H2134" s="18"/>
      <c r="I2134" s="11"/>
      <c r="J2134" s="11"/>
      <c r="K2134" s="11"/>
      <c r="L2134" s="11"/>
      <c r="M2134" s="11"/>
      <c r="N2134" s="11"/>
    </row>
    <row r="2135" spans="1:14" ht="16.5">
      <c r="A2135" s="11"/>
      <c r="B2135" s="11"/>
      <c r="C2135" s="11"/>
      <c r="D2135" s="11"/>
      <c r="E2135" s="11"/>
      <c r="F2135" s="11"/>
      <c r="G2135" s="11"/>
      <c r="H2135" s="18"/>
      <c r="I2135" s="11"/>
      <c r="J2135" s="11"/>
      <c r="K2135" s="11"/>
      <c r="L2135" s="11"/>
      <c r="M2135" s="11"/>
      <c r="N2135" s="11"/>
    </row>
    <row r="2136" spans="1:14" ht="16.5">
      <c r="A2136" s="11"/>
      <c r="B2136" s="11"/>
      <c r="C2136" s="11"/>
      <c r="D2136" s="11"/>
      <c r="E2136" s="11"/>
      <c r="F2136" s="11"/>
      <c r="G2136" s="11"/>
      <c r="H2136" s="18"/>
      <c r="I2136" s="11"/>
      <c r="J2136" s="11"/>
      <c r="K2136" s="11"/>
      <c r="L2136" s="11"/>
      <c r="M2136" s="11"/>
      <c r="N2136" s="11"/>
    </row>
    <row r="2137" spans="1:14" ht="16.5">
      <c r="A2137" s="11"/>
      <c r="B2137" s="11"/>
      <c r="C2137" s="11"/>
      <c r="D2137" s="11"/>
      <c r="E2137" s="11"/>
      <c r="F2137" s="11"/>
      <c r="G2137" s="11"/>
      <c r="H2137" s="18"/>
      <c r="I2137" s="11"/>
      <c r="J2137" s="11"/>
      <c r="K2137" s="11"/>
      <c r="L2137" s="11"/>
      <c r="M2137" s="11"/>
      <c r="N2137" s="11"/>
    </row>
    <row r="2138" spans="1:14" ht="16.5">
      <c r="A2138" s="11"/>
      <c r="B2138" s="11"/>
      <c r="C2138" s="11"/>
      <c r="D2138" s="11"/>
      <c r="E2138" s="11"/>
      <c r="F2138" s="11"/>
      <c r="G2138" s="11"/>
      <c r="H2138" s="18"/>
      <c r="I2138" s="11"/>
      <c r="J2138" s="11"/>
      <c r="K2138" s="11"/>
      <c r="L2138" s="11"/>
      <c r="M2138" s="11"/>
      <c r="N2138" s="11"/>
    </row>
    <row r="2139" spans="1:14" ht="16.5">
      <c r="A2139" s="11"/>
      <c r="B2139" s="11"/>
      <c r="C2139" s="11"/>
      <c r="D2139" s="11"/>
      <c r="E2139" s="11"/>
      <c r="F2139" s="11"/>
      <c r="G2139" s="11"/>
      <c r="H2139" s="18"/>
      <c r="I2139" s="11"/>
      <c r="J2139" s="11"/>
      <c r="K2139" s="11"/>
      <c r="L2139" s="11"/>
      <c r="M2139" s="11"/>
      <c r="N2139" s="11"/>
    </row>
    <row r="2140" spans="1:14" ht="16.5">
      <c r="A2140" s="11"/>
      <c r="B2140" s="11"/>
      <c r="C2140" s="11"/>
      <c r="D2140" s="11"/>
      <c r="E2140" s="11"/>
      <c r="F2140" s="11"/>
      <c r="G2140" s="11"/>
      <c r="H2140" s="18"/>
      <c r="I2140" s="11"/>
      <c r="J2140" s="11"/>
      <c r="K2140" s="11"/>
      <c r="L2140" s="11"/>
      <c r="M2140" s="11"/>
      <c r="N2140" s="11"/>
    </row>
    <row r="2141" spans="1:14" ht="16.5">
      <c r="A2141" s="11"/>
      <c r="B2141" s="11"/>
      <c r="C2141" s="11"/>
      <c r="D2141" s="11"/>
      <c r="E2141" s="11"/>
      <c r="F2141" s="11"/>
      <c r="G2141" s="11"/>
      <c r="H2141" s="18"/>
      <c r="I2141" s="11"/>
      <c r="J2141" s="11"/>
      <c r="K2141" s="11"/>
      <c r="L2141" s="11"/>
      <c r="M2141" s="11"/>
      <c r="N2141" s="11"/>
    </row>
    <row r="2142" spans="1:14" ht="16.5">
      <c r="A2142" s="11"/>
      <c r="B2142" s="11"/>
      <c r="C2142" s="11"/>
      <c r="D2142" s="11"/>
      <c r="E2142" s="11"/>
      <c r="F2142" s="11"/>
      <c r="G2142" s="11"/>
      <c r="H2142" s="18"/>
      <c r="I2142" s="11"/>
      <c r="J2142" s="11"/>
      <c r="K2142" s="11"/>
      <c r="L2142" s="11"/>
      <c r="M2142" s="11"/>
      <c r="N2142" s="11"/>
    </row>
    <row r="2143" spans="1:14" ht="16.5">
      <c r="A2143" s="11"/>
      <c r="B2143" s="11"/>
      <c r="C2143" s="11"/>
      <c r="D2143" s="11"/>
      <c r="E2143" s="11"/>
      <c r="F2143" s="11"/>
      <c r="G2143" s="11"/>
      <c r="H2143" s="18"/>
      <c r="I2143" s="11"/>
      <c r="J2143" s="11"/>
      <c r="K2143" s="11"/>
      <c r="L2143" s="11"/>
      <c r="M2143" s="11"/>
      <c r="N2143" s="11"/>
    </row>
    <row r="2144" spans="1:14" ht="16.5">
      <c r="A2144" s="11"/>
      <c r="B2144" s="11"/>
      <c r="C2144" s="11"/>
      <c r="D2144" s="11"/>
      <c r="E2144" s="11"/>
      <c r="F2144" s="11"/>
      <c r="G2144" s="11"/>
      <c r="H2144" s="18"/>
      <c r="I2144" s="11"/>
      <c r="J2144" s="11"/>
      <c r="K2144" s="11"/>
      <c r="L2144" s="11"/>
      <c r="M2144" s="11"/>
      <c r="N2144" s="11"/>
    </row>
    <row r="2145" spans="1:14" ht="16.5">
      <c r="A2145" s="11"/>
      <c r="B2145" s="11"/>
      <c r="C2145" s="11"/>
      <c r="D2145" s="11"/>
      <c r="E2145" s="11"/>
      <c r="F2145" s="11"/>
      <c r="G2145" s="11"/>
      <c r="H2145" s="18"/>
      <c r="I2145" s="11"/>
      <c r="J2145" s="11"/>
      <c r="K2145" s="11"/>
      <c r="L2145" s="11"/>
      <c r="M2145" s="11"/>
      <c r="N2145" s="11"/>
    </row>
    <row r="2146" spans="1:14" ht="16.5">
      <c r="A2146" s="11"/>
      <c r="B2146" s="11"/>
      <c r="C2146" s="11"/>
      <c r="D2146" s="11"/>
      <c r="E2146" s="11"/>
      <c r="F2146" s="11"/>
      <c r="G2146" s="11"/>
      <c r="H2146" s="18"/>
      <c r="I2146" s="11"/>
      <c r="J2146" s="11"/>
      <c r="K2146" s="11"/>
      <c r="L2146" s="11"/>
      <c r="M2146" s="11"/>
      <c r="N2146" s="11"/>
    </row>
    <row r="2147" spans="1:14" ht="16.5">
      <c r="A2147" s="11"/>
      <c r="B2147" s="11"/>
      <c r="C2147" s="11"/>
      <c r="D2147" s="11"/>
      <c r="E2147" s="11"/>
      <c r="F2147" s="11"/>
      <c r="G2147" s="11"/>
      <c r="H2147" s="18"/>
      <c r="I2147" s="11"/>
      <c r="J2147" s="11"/>
      <c r="K2147" s="11"/>
      <c r="L2147" s="11"/>
      <c r="M2147" s="11"/>
      <c r="N2147" s="11"/>
    </row>
    <row r="2148" spans="1:14" ht="16.5">
      <c r="A2148" s="11"/>
      <c r="B2148" s="11"/>
      <c r="C2148" s="11"/>
      <c r="D2148" s="11"/>
      <c r="E2148" s="11"/>
      <c r="F2148" s="11"/>
      <c r="G2148" s="11"/>
      <c r="H2148" s="18"/>
      <c r="I2148" s="11"/>
      <c r="J2148" s="11"/>
      <c r="K2148" s="11"/>
      <c r="L2148" s="11"/>
      <c r="M2148" s="11"/>
      <c r="N2148" s="11"/>
    </row>
    <row r="2149" spans="1:14" ht="16.5">
      <c r="A2149" s="11"/>
      <c r="B2149" s="11"/>
      <c r="C2149" s="11"/>
      <c r="D2149" s="11"/>
      <c r="E2149" s="11"/>
      <c r="F2149" s="11"/>
      <c r="G2149" s="11"/>
      <c r="H2149" s="18"/>
      <c r="I2149" s="11"/>
      <c r="J2149" s="11"/>
      <c r="K2149" s="11"/>
      <c r="L2149" s="11"/>
      <c r="M2149" s="11"/>
      <c r="N2149" s="11"/>
    </row>
    <row r="2150" spans="1:14" ht="16.5">
      <c r="A2150" s="11"/>
      <c r="B2150" s="11"/>
      <c r="C2150" s="11"/>
      <c r="D2150" s="11"/>
      <c r="E2150" s="11"/>
      <c r="F2150" s="11"/>
      <c r="G2150" s="11"/>
      <c r="H2150" s="18"/>
      <c r="I2150" s="11"/>
      <c r="J2150" s="11"/>
      <c r="K2150" s="11"/>
      <c r="L2150" s="11"/>
      <c r="M2150" s="11"/>
      <c r="N2150" s="11"/>
    </row>
    <row r="2151" spans="1:14" ht="16.5">
      <c r="A2151" s="11"/>
      <c r="B2151" s="11"/>
      <c r="C2151" s="11"/>
      <c r="D2151" s="11"/>
      <c r="E2151" s="11"/>
      <c r="F2151" s="11"/>
      <c r="G2151" s="11"/>
      <c r="H2151" s="18"/>
      <c r="I2151" s="11"/>
      <c r="J2151" s="11"/>
      <c r="K2151" s="11"/>
      <c r="L2151" s="11"/>
      <c r="M2151" s="11"/>
      <c r="N2151" s="11"/>
    </row>
    <row r="2152" spans="1:14" ht="16.5">
      <c r="A2152" s="11"/>
      <c r="B2152" s="11"/>
      <c r="C2152" s="11"/>
      <c r="D2152" s="11"/>
      <c r="E2152" s="11"/>
      <c r="F2152" s="11"/>
      <c r="G2152" s="11"/>
      <c r="H2152" s="18"/>
      <c r="I2152" s="11"/>
      <c r="J2152" s="11"/>
      <c r="K2152" s="11"/>
      <c r="L2152" s="11"/>
      <c r="M2152" s="11"/>
      <c r="N2152" s="11"/>
    </row>
    <row r="2153" spans="1:14" ht="16.5">
      <c r="A2153" s="11"/>
      <c r="B2153" s="11"/>
      <c r="C2153" s="11"/>
      <c r="D2153" s="11"/>
      <c r="E2153" s="11"/>
      <c r="F2153" s="11"/>
      <c r="G2153" s="11"/>
      <c r="H2153" s="18"/>
      <c r="I2153" s="11"/>
      <c r="J2153" s="11"/>
      <c r="K2153" s="11"/>
      <c r="L2153" s="11"/>
      <c r="M2153" s="11"/>
      <c r="N2153" s="11"/>
    </row>
    <row r="2154" spans="1:14" ht="16.5">
      <c r="A2154" s="11"/>
      <c r="B2154" s="11"/>
      <c r="C2154" s="11"/>
      <c r="D2154" s="11"/>
      <c r="E2154" s="11"/>
      <c r="F2154" s="11"/>
      <c r="G2154" s="11"/>
      <c r="H2154" s="18"/>
      <c r="I2154" s="11"/>
      <c r="J2154" s="11"/>
      <c r="K2154" s="11"/>
      <c r="L2154" s="11"/>
      <c r="M2154" s="11"/>
      <c r="N2154" s="11"/>
    </row>
    <row r="2155" spans="1:14" ht="16.5">
      <c r="A2155" s="11"/>
      <c r="B2155" s="11"/>
      <c r="C2155" s="11"/>
      <c r="D2155" s="11"/>
      <c r="E2155" s="11"/>
      <c r="F2155" s="11"/>
      <c r="G2155" s="11"/>
      <c r="H2155" s="18"/>
      <c r="I2155" s="11"/>
      <c r="J2155" s="11"/>
      <c r="K2155" s="11"/>
      <c r="L2155" s="11"/>
      <c r="M2155" s="11"/>
      <c r="N2155" s="11"/>
    </row>
    <row r="2156" spans="1:14" ht="16.5">
      <c r="A2156" s="11"/>
      <c r="B2156" s="11"/>
      <c r="C2156" s="11"/>
      <c r="D2156" s="11"/>
      <c r="E2156" s="11"/>
      <c r="F2156" s="11"/>
      <c r="G2156" s="11"/>
      <c r="H2156" s="18"/>
      <c r="I2156" s="11"/>
      <c r="J2156" s="11"/>
      <c r="K2156" s="11"/>
      <c r="L2156" s="11"/>
      <c r="M2156" s="11"/>
      <c r="N2156" s="11"/>
    </row>
    <row r="2157" spans="1:14" ht="16.5">
      <c r="A2157" s="11"/>
      <c r="B2157" s="11"/>
      <c r="C2157" s="11"/>
      <c r="D2157" s="11"/>
      <c r="E2157" s="11"/>
      <c r="F2157" s="11"/>
      <c r="G2157" s="11"/>
      <c r="H2157" s="18"/>
      <c r="I2157" s="11"/>
      <c r="J2157" s="11"/>
      <c r="K2157" s="11"/>
      <c r="L2157" s="11"/>
      <c r="M2157" s="11"/>
      <c r="N2157" s="11"/>
    </row>
    <row r="2158" spans="1:14" ht="16.5">
      <c r="A2158" s="11"/>
      <c r="B2158" s="11"/>
      <c r="C2158" s="11"/>
      <c r="D2158" s="11"/>
      <c r="E2158" s="11"/>
      <c r="F2158" s="11"/>
      <c r="G2158" s="11"/>
      <c r="H2158" s="18"/>
      <c r="I2158" s="11"/>
      <c r="J2158" s="11"/>
      <c r="K2158" s="11"/>
      <c r="L2158" s="11"/>
      <c r="M2158" s="11"/>
      <c r="N2158" s="11"/>
    </row>
    <row r="2159" spans="1:14" ht="16.5">
      <c r="A2159" s="11"/>
      <c r="B2159" s="11"/>
      <c r="C2159" s="11"/>
      <c r="D2159" s="11"/>
      <c r="E2159" s="11"/>
      <c r="F2159" s="11"/>
      <c r="G2159" s="11"/>
      <c r="H2159" s="18"/>
      <c r="I2159" s="11"/>
      <c r="J2159" s="11"/>
      <c r="K2159" s="11"/>
      <c r="L2159" s="11"/>
      <c r="M2159" s="11"/>
      <c r="N2159" s="11"/>
    </row>
    <row r="2160" spans="1:14" ht="16.5">
      <c r="A2160" s="11"/>
      <c r="B2160" s="11"/>
      <c r="C2160" s="11"/>
      <c r="D2160" s="11"/>
      <c r="E2160" s="11"/>
      <c r="F2160" s="11"/>
      <c r="G2160" s="11"/>
      <c r="H2160" s="18"/>
      <c r="I2160" s="11"/>
      <c r="J2160" s="11"/>
      <c r="K2160" s="11"/>
      <c r="L2160" s="11"/>
      <c r="M2160" s="11"/>
      <c r="N2160" s="11"/>
    </row>
    <row r="2161" spans="1:14" ht="16.5">
      <c r="A2161" s="11"/>
      <c r="B2161" s="11"/>
      <c r="C2161" s="11"/>
      <c r="D2161" s="11"/>
      <c r="E2161" s="11"/>
      <c r="F2161" s="11"/>
      <c r="G2161" s="11"/>
      <c r="H2161" s="18"/>
      <c r="I2161" s="11"/>
      <c r="J2161" s="11"/>
      <c r="K2161" s="11"/>
      <c r="L2161" s="11"/>
      <c r="M2161" s="11"/>
      <c r="N2161" s="11"/>
    </row>
    <row r="2162" spans="1:14" ht="16.5">
      <c r="A2162" s="11"/>
      <c r="B2162" s="11"/>
      <c r="C2162" s="11"/>
      <c r="D2162" s="11"/>
      <c r="E2162" s="11"/>
      <c r="F2162" s="11"/>
      <c r="G2162" s="11"/>
      <c r="H2162" s="18"/>
      <c r="I2162" s="11"/>
      <c r="J2162" s="11"/>
      <c r="K2162" s="11"/>
      <c r="L2162" s="11"/>
      <c r="M2162" s="11"/>
      <c r="N2162" s="11"/>
    </row>
    <row r="2163" spans="1:14" ht="16.5">
      <c r="A2163" s="11"/>
      <c r="B2163" s="11"/>
      <c r="C2163" s="11"/>
      <c r="D2163" s="11"/>
      <c r="E2163" s="11"/>
      <c r="F2163" s="11"/>
      <c r="G2163" s="11"/>
      <c r="H2163" s="18"/>
      <c r="I2163" s="11"/>
      <c r="J2163" s="11"/>
      <c r="K2163" s="11"/>
      <c r="L2163" s="11"/>
      <c r="M2163" s="11"/>
      <c r="N2163" s="11"/>
    </row>
    <row r="2164" spans="1:14" ht="16.5">
      <c r="A2164" s="11"/>
      <c r="B2164" s="11"/>
      <c r="C2164" s="11"/>
      <c r="D2164" s="11"/>
      <c r="E2164" s="11"/>
      <c r="F2164" s="11"/>
      <c r="G2164" s="11"/>
      <c r="H2164" s="18"/>
      <c r="I2164" s="11"/>
      <c r="J2164" s="11"/>
      <c r="K2164" s="11"/>
      <c r="L2164" s="11"/>
      <c r="M2164" s="11"/>
      <c r="N2164" s="11"/>
    </row>
    <row r="2165" spans="1:14" ht="16.5">
      <c r="A2165" s="11"/>
      <c r="B2165" s="11"/>
      <c r="C2165" s="11"/>
      <c r="D2165" s="11"/>
      <c r="E2165" s="11"/>
      <c r="F2165" s="11"/>
      <c r="G2165" s="11"/>
      <c r="H2165" s="18"/>
      <c r="I2165" s="11"/>
      <c r="J2165" s="11"/>
      <c r="K2165" s="11"/>
      <c r="L2165" s="11"/>
      <c r="M2165" s="11"/>
      <c r="N2165" s="11"/>
    </row>
    <row r="2166" spans="1:14" ht="16.5">
      <c r="A2166" s="11"/>
      <c r="B2166" s="11"/>
      <c r="C2166" s="11"/>
      <c r="D2166" s="11"/>
      <c r="E2166" s="11"/>
      <c r="F2166" s="11"/>
      <c r="G2166" s="11"/>
      <c r="H2166" s="18"/>
      <c r="I2166" s="11"/>
      <c r="J2166" s="11"/>
      <c r="K2166" s="11"/>
      <c r="L2166" s="11"/>
      <c r="M2166" s="11"/>
      <c r="N2166" s="11"/>
    </row>
    <row r="2167" spans="1:14" ht="16.5">
      <c r="A2167" s="11"/>
      <c r="B2167" s="11"/>
      <c r="C2167" s="11"/>
      <c r="D2167" s="11"/>
      <c r="E2167" s="11"/>
      <c r="F2167" s="11"/>
      <c r="G2167" s="11"/>
      <c r="H2167" s="18"/>
      <c r="I2167" s="11"/>
      <c r="J2167" s="11"/>
      <c r="K2167" s="11"/>
      <c r="L2167" s="11"/>
      <c r="M2167" s="11"/>
      <c r="N2167" s="11"/>
    </row>
    <row r="2168" spans="1:14" ht="16.5">
      <c r="A2168" s="11"/>
      <c r="B2168" s="11"/>
      <c r="C2168" s="11"/>
      <c r="D2168" s="11"/>
      <c r="E2168" s="11"/>
      <c r="F2168" s="11"/>
      <c r="G2168" s="11"/>
      <c r="H2168" s="18"/>
      <c r="I2168" s="11"/>
      <c r="J2168" s="11"/>
      <c r="K2168" s="11"/>
      <c r="L2168" s="11"/>
      <c r="M2168" s="11"/>
      <c r="N2168" s="11"/>
    </row>
    <row r="2169" spans="1:14" ht="16.5">
      <c r="A2169" s="11"/>
      <c r="B2169" s="11"/>
      <c r="C2169" s="11"/>
      <c r="D2169" s="11"/>
      <c r="E2169" s="11"/>
      <c r="F2169" s="11"/>
      <c r="G2169" s="11"/>
      <c r="H2169" s="18"/>
      <c r="I2169" s="11"/>
      <c r="J2169" s="11"/>
      <c r="K2169" s="11"/>
      <c r="L2169" s="11"/>
      <c r="M2169" s="11"/>
      <c r="N2169" s="11"/>
    </row>
    <row r="2170" spans="1:14" ht="16.5">
      <c r="A2170" s="11"/>
      <c r="B2170" s="11"/>
      <c r="C2170" s="11"/>
      <c r="D2170" s="11"/>
      <c r="E2170" s="11"/>
      <c r="F2170" s="11"/>
      <c r="G2170" s="11"/>
      <c r="H2170" s="18"/>
      <c r="I2170" s="11"/>
      <c r="J2170" s="11"/>
      <c r="K2170" s="11"/>
      <c r="L2170" s="11"/>
      <c r="M2170" s="11"/>
      <c r="N2170" s="11"/>
    </row>
    <row r="2171" spans="1:14" ht="16.5">
      <c r="A2171" s="11"/>
      <c r="B2171" s="11"/>
      <c r="C2171" s="11"/>
      <c r="D2171" s="11"/>
      <c r="E2171" s="11"/>
      <c r="F2171" s="11"/>
      <c r="G2171" s="11"/>
      <c r="H2171" s="18"/>
      <c r="I2171" s="11"/>
      <c r="J2171" s="11"/>
      <c r="K2171" s="11"/>
      <c r="L2171" s="11"/>
      <c r="M2171" s="11"/>
      <c r="N2171" s="11"/>
    </row>
    <row r="2172" spans="1:14" ht="16.5">
      <c r="A2172" s="11"/>
      <c r="B2172" s="11"/>
      <c r="C2172" s="11"/>
      <c r="D2172" s="11"/>
      <c r="E2172" s="11"/>
      <c r="F2172" s="11"/>
      <c r="G2172" s="11"/>
      <c r="H2172" s="18"/>
      <c r="I2172" s="11"/>
      <c r="J2172" s="11"/>
      <c r="K2172" s="11"/>
      <c r="L2172" s="11"/>
      <c r="M2172" s="11"/>
      <c r="N2172" s="11"/>
    </row>
    <row r="2173" spans="1:14" ht="16.5">
      <c r="A2173" s="11"/>
      <c r="B2173" s="11"/>
      <c r="C2173" s="11"/>
      <c r="D2173" s="11"/>
      <c r="E2173" s="11"/>
      <c r="F2173" s="11"/>
      <c r="G2173" s="11"/>
      <c r="H2173" s="18"/>
      <c r="I2173" s="11"/>
      <c r="J2173" s="11"/>
      <c r="K2173" s="11"/>
      <c r="L2173" s="11"/>
      <c r="M2173" s="11"/>
      <c r="N2173" s="11"/>
    </row>
    <row r="2174" spans="1:14" ht="16.5">
      <c r="A2174" s="11"/>
      <c r="B2174" s="11"/>
      <c r="C2174" s="11"/>
      <c r="D2174" s="11"/>
      <c r="E2174" s="11"/>
      <c r="F2174" s="11"/>
      <c r="G2174" s="11"/>
      <c r="H2174" s="18"/>
      <c r="I2174" s="11"/>
      <c r="J2174" s="11"/>
      <c r="K2174" s="11"/>
      <c r="L2174" s="11"/>
      <c r="M2174" s="11"/>
      <c r="N2174" s="11"/>
    </row>
    <row r="2175" spans="1:14" ht="16.5">
      <c r="A2175" s="11"/>
      <c r="B2175" s="11"/>
      <c r="C2175" s="11"/>
      <c r="D2175" s="11"/>
      <c r="E2175" s="11"/>
      <c r="F2175" s="11"/>
      <c r="G2175" s="11"/>
      <c r="H2175" s="18"/>
      <c r="I2175" s="11"/>
      <c r="J2175" s="11"/>
      <c r="K2175" s="11"/>
      <c r="L2175" s="11"/>
      <c r="M2175" s="11"/>
      <c r="N2175" s="11"/>
    </row>
    <row r="2176" spans="1:14" ht="16.5">
      <c r="A2176" s="11"/>
      <c r="B2176" s="11"/>
      <c r="C2176" s="11"/>
      <c r="D2176" s="11"/>
      <c r="E2176" s="11"/>
      <c r="F2176" s="11"/>
      <c r="G2176" s="11"/>
      <c r="H2176" s="18"/>
      <c r="I2176" s="11"/>
      <c r="J2176" s="11"/>
      <c r="K2176" s="11"/>
      <c r="L2176" s="11"/>
      <c r="M2176" s="11"/>
      <c r="N2176" s="11"/>
    </row>
    <row r="2177" spans="1:14" ht="16.5">
      <c r="A2177" s="11"/>
      <c r="B2177" s="11"/>
      <c r="C2177" s="11"/>
      <c r="D2177" s="11"/>
      <c r="E2177" s="11"/>
      <c r="F2177" s="11"/>
      <c r="G2177" s="11"/>
      <c r="H2177" s="18"/>
      <c r="I2177" s="11"/>
      <c r="J2177" s="11"/>
      <c r="K2177" s="11"/>
      <c r="L2177" s="11"/>
      <c r="M2177" s="11"/>
      <c r="N2177" s="11"/>
    </row>
    <row r="2178" spans="1:14" ht="16.5">
      <c r="A2178" s="11"/>
      <c r="B2178" s="11"/>
      <c r="C2178" s="11"/>
      <c r="D2178" s="11"/>
      <c r="E2178" s="11"/>
      <c r="F2178" s="11"/>
      <c r="G2178" s="11"/>
      <c r="H2178" s="18"/>
      <c r="I2178" s="11"/>
      <c r="J2178" s="11"/>
      <c r="K2178" s="11"/>
      <c r="L2178" s="11"/>
      <c r="M2178" s="11"/>
      <c r="N2178" s="11"/>
    </row>
    <row r="2179" spans="1:14" ht="16.5">
      <c r="A2179" s="11"/>
      <c r="B2179" s="11"/>
      <c r="C2179" s="11"/>
      <c r="D2179" s="11"/>
      <c r="E2179" s="11"/>
      <c r="F2179" s="11"/>
      <c r="G2179" s="11"/>
      <c r="H2179" s="18"/>
      <c r="I2179" s="11"/>
      <c r="J2179" s="11"/>
      <c r="K2179" s="11"/>
      <c r="L2179" s="11"/>
      <c r="M2179" s="11"/>
      <c r="N2179" s="11"/>
    </row>
    <row r="2180" spans="1:14" ht="16.5">
      <c r="A2180" s="11"/>
      <c r="B2180" s="11"/>
      <c r="C2180" s="11"/>
      <c r="D2180" s="11"/>
      <c r="E2180" s="11"/>
      <c r="F2180" s="11"/>
      <c r="G2180" s="11"/>
      <c r="H2180" s="18"/>
      <c r="I2180" s="11"/>
      <c r="J2180" s="11"/>
      <c r="K2180" s="11"/>
      <c r="L2180" s="11"/>
      <c r="M2180" s="11"/>
      <c r="N2180" s="11"/>
    </row>
    <row r="2181" spans="1:14" ht="16.5">
      <c r="A2181" s="11"/>
      <c r="B2181" s="11"/>
      <c r="C2181" s="11"/>
      <c r="D2181" s="11"/>
      <c r="E2181" s="11"/>
      <c r="F2181" s="11"/>
      <c r="G2181" s="11"/>
      <c r="H2181" s="18"/>
      <c r="I2181" s="11"/>
      <c r="J2181" s="11"/>
      <c r="K2181" s="11"/>
      <c r="L2181" s="11"/>
      <c r="M2181" s="11"/>
      <c r="N2181" s="11"/>
    </row>
    <row r="2182" spans="1:14" ht="16.5">
      <c r="A2182" s="11"/>
      <c r="B2182" s="11"/>
      <c r="C2182" s="11"/>
      <c r="D2182" s="11"/>
      <c r="E2182" s="11"/>
      <c r="F2182" s="11"/>
      <c r="G2182" s="11"/>
      <c r="H2182" s="18"/>
      <c r="I2182" s="11"/>
      <c r="J2182" s="11"/>
      <c r="K2182" s="11"/>
      <c r="L2182" s="11"/>
      <c r="M2182" s="11"/>
      <c r="N2182" s="11"/>
    </row>
    <row r="2183" spans="1:14" ht="16.5">
      <c r="A2183" s="11"/>
      <c r="B2183" s="11"/>
      <c r="C2183" s="11"/>
      <c r="D2183" s="11"/>
      <c r="E2183" s="11"/>
      <c r="F2183" s="11"/>
      <c r="G2183" s="11"/>
      <c r="H2183" s="18"/>
      <c r="I2183" s="11"/>
      <c r="J2183" s="11"/>
      <c r="K2183" s="11"/>
      <c r="L2183" s="11"/>
      <c r="M2183" s="11"/>
      <c r="N2183" s="11"/>
    </row>
    <row r="2184" spans="1:14" ht="16.5">
      <c r="A2184" s="11"/>
      <c r="B2184" s="11"/>
      <c r="C2184" s="11"/>
      <c r="D2184" s="11"/>
      <c r="E2184" s="11"/>
      <c r="F2184" s="11"/>
      <c r="G2184" s="11"/>
      <c r="H2184" s="18"/>
      <c r="I2184" s="11"/>
      <c r="J2184" s="11"/>
      <c r="K2184" s="11"/>
      <c r="L2184" s="11"/>
      <c r="M2184" s="11"/>
      <c r="N2184" s="11"/>
    </row>
    <row r="2185" spans="1:14" ht="16.5">
      <c r="A2185" s="11"/>
      <c r="B2185" s="11"/>
      <c r="C2185" s="11"/>
      <c r="D2185" s="11"/>
      <c r="E2185" s="11"/>
      <c r="F2185" s="11"/>
      <c r="G2185" s="11"/>
      <c r="H2185" s="18"/>
      <c r="I2185" s="11"/>
      <c r="J2185" s="11"/>
      <c r="K2185" s="11"/>
      <c r="L2185" s="11"/>
      <c r="M2185" s="11"/>
      <c r="N2185" s="11"/>
    </row>
    <row r="2186" spans="1:14" ht="16.5">
      <c r="A2186" s="11"/>
      <c r="B2186" s="11"/>
      <c r="C2186" s="11"/>
      <c r="D2186" s="11"/>
      <c r="E2186" s="11"/>
      <c r="F2186" s="11"/>
      <c r="G2186" s="11"/>
      <c r="H2186" s="18"/>
      <c r="I2186" s="11"/>
      <c r="J2186" s="11"/>
      <c r="K2186" s="11"/>
      <c r="L2186" s="11"/>
      <c r="M2186" s="11"/>
      <c r="N2186" s="11"/>
    </row>
    <row r="2187" spans="1:14" ht="16.5">
      <c r="A2187" s="11"/>
      <c r="B2187" s="11"/>
      <c r="C2187" s="11"/>
      <c r="D2187" s="11"/>
      <c r="E2187" s="11"/>
      <c r="F2187" s="11"/>
      <c r="G2187" s="11"/>
      <c r="H2187" s="18"/>
      <c r="I2187" s="11"/>
      <c r="J2187" s="11"/>
      <c r="K2187" s="11"/>
      <c r="L2187" s="11"/>
      <c r="M2187" s="11"/>
      <c r="N2187" s="11"/>
    </row>
    <row r="2188" spans="1:14" ht="16.5">
      <c r="A2188" s="11"/>
      <c r="B2188" s="11"/>
      <c r="C2188" s="11"/>
      <c r="D2188" s="11"/>
      <c r="E2188" s="11"/>
      <c r="F2188" s="11"/>
      <c r="G2188" s="11"/>
      <c r="H2188" s="18"/>
      <c r="I2188" s="11"/>
      <c r="J2188" s="11"/>
      <c r="K2188" s="11"/>
      <c r="L2188" s="11"/>
      <c r="M2188" s="11"/>
      <c r="N2188" s="11"/>
    </row>
    <row r="2189" spans="1:14" ht="16.5">
      <c r="A2189" s="11"/>
      <c r="B2189" s="11"/>
      <c r="C2189" s="11"/>
      <c r="D2189" s="11"/>
      <c r="E2189" s="11"/>
      <c r="F2189" s="11"/>
      <c r="G2189" s="11"/>
      <c r="H2189" s="18"/>
      <c r="I2189" s="11"/>
      <c r="J2189" s="11"/>
      <c r="K2189" s="11"/>
      <c r="L2189" s="11"/>
      <c r="M2189" s="11"/>
      <c r="N2189" s="11"/>
    </row>
    <row r="2190" spans="1:14" ht="16.5">
      <c r="A2190" s="11"/>
      <c r="B2190" s="11"/>
      <c r="C2190" s="11"/>
      <c r="D2190" s="11"/>
      <c r="E2190" s="11"/>
      <c r="F2190" s="11"/>
      <c r="G2190" s="11"/>
      <c r="H2190" s="18"/>
      <c r="I2190" s="11"/>
      <c r="J2190" s="11"/>
      <c r="K2190" s="11"/>
      <c r="L2190" s="11"/>
      <c r="M2190" s="11"/>
      <c r="N2190" s="11"/>
    </row>
    <row r="2191" spans="1:14" ht="16.5">
      <c r="A2191" s="11"/>
      <c r="B2191" s="11"/>
      <c r="C2191" s="11"/>
      <c r="D2191" s="11"/>
      <c r="E2191" s="11"/>
      <c r="F2191" s="11"/>
      <c r="G2191" s="11"/>
      <c r="H2191" s="18"/>
      <c r="I2191" s="11"/>
      <c r="J2191" s="11"/>
      <c r="K2191" s="11"/>
      <c r="L2191" s="11"/>
      <c r="M2191" s="11"/>
      <c r="N2191" s="11"/>
    </row>
    <row r="2192" spans="1:14" ht="16.5">
      <c r="A2192" s="11"/>
      <c r="B2192" s="11"/>
      <c r="C2192" s="11"/>
      <c r="D2192" s="11"/>
      <c r="E2192" s="11"/>
      <c r="F2192" s="11"/>
      <c r="G2192" s="11"/>
      <c r="H2192" s="18"/>
      <c r="I2192" s="11"/>
      <c r="J2192" s="11"/>
      <c r="K2192" s="11"/>
      <c r="L2192" s="11"/>
      <c r="M2192" s="11"/>
      <c r="N2192" s="11"/>
    </row>
    <row r="2193" spans="1:14" ht="16.5">
      <c r="A2193" s="11"/>
      <c r="B2193" s="11"/>
      <c r="C2193" s="11"/>
      <c r="D2193" s="11"/>
      <c r="E2193" s="11"/>
      <c r="F2193" s="11"/>
      <c r="G2193" s="11"/>
      <c r="H2193" s="18"/>
      <c r="I2193" s="11"/>
      <c r="J2193" s="11"/>
      <c r="K2193" s="11"/>
      <c r="L2193" s="11"/>
      <c r="M2193" s="11"/>
      <c r="N2193" s="11"/>
    </row>
    <row r="2194" spans="1:14" ht="16.5">
      <c r="A2194" s="11"/>
      <c r="B2194" s="11"/>
      <c r="C2194" s="11"/>
      <c r="D2194" s="11"/>
      <c r="E2194" s="11"/>
      <c r="F2194" s="11"/>
      <c r="G2194" s="11"/>
      <c r="H2194" s="18"/>
      <c r="I2194" s="11"/>
      <c r="J2194" s="11"/>
      <c r="K2194" s="11"/>
      <c r="L2194" s="11"/>
      <c r="M2194" s="11"/>
      <c r="N2194" s="11"/>
    </row>
    <row r="2195" spans="1:14" ht="16.5">
      <c r="A2195" s="11"/>
      <c r="B2195" s="11"/>
      <c r="C2195" s="11"/>
      <c r="D2195" s="11"/>
      <c r="E2195" s="11"/>
      <c r="F2195" s="11"/>
      <c r="G2195" s="11"/>
      <c r="H2195" s="18"/>
      <c r="I2195" s="11"/>
      <c r="J2195" s="11"/>
      <c r="K2195" s="11"/>
      <c r="L2195" s="11"/>
      <c r="M2195" s="11"/>
      <c r="N2195" s="11"/>
    </row>
    <row r="2196" spans="1:14" ht="16.5">
      <c r="A2196" s="11"/>
      <c r="B2196" s="11"/>
      <c r="C2196" s="11"/>
      <c r="D2196" s="11"/>
      <c r="E2196" s="11"/>
      <c r="F2196" s="11"/>
      <c r="G2196" s="11"/>
      <c r="H2196" s="18"/>
      <c r="I2196" s="11"/>
      <c r="J2196" s="11"/>
      <c r="K2196" s="11"/>
      <c r="L2196" s="11"/>
      <c r="M2196" s="11"/>
      <c r="N2196" s="11"/>
    </row>
    <row r="2197" spans="1:14" ht="16.5">
      <c r="A2197" s="11"/>
      <c r="B2197" s="11"/>
      <c r="C2197" s="11"/>
      <c r="D2197" s="11"/>
      <c r="E2197" s="11"/>
      <c r="F2197" s="11"/>
      <c r="G2197" s="11"/>
      <c r="H2197" s="18"/>
      <c r="I2197" s="11"/>
      <c r="J2197" s="11"/>
      <c r="K2197" s="11"/>
      <c r="L2197" s="11"/>
      <c r="M2197" s="11"/>
      <c r="N2197" s="11"/>
    </row>
    <row r="2198" spans="1:14" ht="16.5">
      <c r="A2198" s="11"/>
      <c r="B2198" s="11"/>
      <c r="C2198" s="11"/>
      <c r="D2198" s="11"/>
      <c r="E2198" s="11"/>
      <c r="F2198" s="11"/>
      <c r="G2198" s="11"/>
      <c r="H2198" s="18"/>
      <c r="I2198" s="11"/>
      <c r="J2198" s="11"/>
      <c r="K2198" s="11"/>
      <c r="L2198" s="11"/>
      <c r="M2198" s="11"/>
      <c r="N2198" s="11"/>
    </row>
    <row r="2199" spans="1:14" ht="16.5">
      <c r="A2199" s="11"/>
      <c r="B2199" s="11"/>
      <c r="C2199" s="11"/>
      <c r="D2199" s="11"/>
      <c r="E2199" s="11"/>
      <c r="F2199" s="11"/>
      <c r="G2199" s="11"/>
      <c r="H2199" s="18"/>
      <c r="I2199" s="11"/>
      <c r="J2199" s="11"/>
      <c r="K2199" s="11"/>
      <c r="L2199" s="11"/>
      <c r="M2199" s="11"/>
      <c r="N2199" s="11"/>
    </row>
    <row r="2200" spans="1:14" ht="16.5">
      <c r="A2200" s="11"/>
      <c r="B2200" s="11"/>
      <c r="C2200" s="11"/>
      <c r="D2200" s="11"/>
      <c r="E2200" s="11"/>
      <c r="F2200" s="11"/>
      <c r="G2200" s="11"/>
      <c r="H2200" s="18"/>
      <c r="I2200" s="11"/>
      <c r="J2200" s="11"/>
      <c r="K2200" s="11"/>
      <c r="L2200" s="11"/>
      <c r="M2200" s="11"/>
      <c r="N2200" s="11"/>
    </row>
    <row r="2201" spans="1:14" ht="16.5">
      <c r="A2201" s="11"/>
      <c r="B2201" s="11"/>
      <c r="C2201" s="11"/>
      <c r="D2201" s="11"/>
      <c r="E2201" s="11"/>
      <c r="F2201" s="11"/>
      <c r="G2201" s="11"/>
      <c r="H2201" s="18"/>
      <c r="I2201" s="11"/>
      <c r="J2201" s="11"/>
      <c r="K2201" s="11"/>
      <c r="L2201" s="11"/>
      <c r="M2201" s="11"/>
      <c r="N2201" s="11"/>
    </row>
    <row r="2202" spans="1:14" ht="16.5">
      <c r="A2202" s="11"/>
      <c r="B2202" s="11"/>
      <c r="C2202" s="11"/>
      <c r="D2202" s="11"/>
      <c r="E2202" s="11"/>
      <c r="F2202" s="11"/>
      <c r="G2202" s="11"/>
      <c r="H2202" s="18"/>
      <c r="I2202" s="11"/>
      <c r="J2202" s="11"/>
      <c r="K2202" s="11"/>
      <c r="L2202" s="11"/>
      <c r="M2202" s="11"/>
      <c r="N2202" s="11"/>
    </row>
    <row r="2203" spans="1:14" ht="16.5">
      <c r="A2203" s="11"/>
      <c r="B2203" s="11"/>
      <c r="C2203" s="11"/>
      <c r="D2203" s="11"/>
      <c r="E2203" s="11"/>
      <c r="F2203" s="11"/>
      <c r="G2203" s="11"/>
      <c r="H2203" s="18"/>
      <c r="I2203" s="11"/>
      <c r="J2203" s="11"/>
      <c r="K2203" s="11"/>
      <c r="L2203" s="11"/>
      <c r="M2203" s="11"/>
      <c r="N2203" s="11"/>
    </row>
    <row r="2204" spans="1:14" ht="16.5">
      <c r="A2204" s="11"/>
      <c r="B2204" s="11"/>
      <c r="C2204" s="11"/>
      <c r="D2204" s="11"/>
      <c r="E2204" s="11"/>
      <c r="F2204" s="11"/>
      <c r="G2204" s="11"/>
      <c r="H2204" s="18"/>
      <c r="I2204" s="11"/>
      <c r="J2204" s="11"/>
      <c r="K2204" s="11"/>
      <c r="L2204" s="11"/>
      <c r="M2204" s="11"/>
      <c r="N2204" s="11"/>
    </row>
    <row r="2205" spans="1:14" ht="16.5">
      <c r="A2205" s="11"/>
      <c r="B2205" s="11"/>
      <c r="C2205" s="11"/>
      <c r="D2205" s="11"/>
      <c r="E2205" s="11"/>
      <c r="F2205" s="11"/>
      <c r="G2205" s="11"/>
      <c r="H2205" s="18"/>
      <c r="I2205" s="11"/>
      <c r="J2205" s="11"/>
      <c r="K2205" s="11"/>
      <c r="L2205" s="11"/>
      <c r="M2205" s="11"/>
      <c r="N2205" s="11"/>
    </row>
    <row r="2206" spans="1:14" ht="16.5">
      <c r="A2206" s="11"/>
      <c r="B2206" s="11"/>
      <c r="C2206" s="11"/>
      <c r="D2206" s="11"/>
      <c r="E2206" s="11"/>
      <c r="F2206" s="11"/>
      <c r="G2206" s="11"/>
      <c r="H2206" s="18"/>
      <c r="I2206" s="11"/>
      <c r="J2206" s="11"/>
      <c r="K2206" s="11"/>
      <c r="L2206" s="11"/>
      <c r="M2206" s="11"/>
      <c r="N2206" s="11"/>
    </row>
    <row r="2207" spans="1:14" ht="16.5">
      <c r="A2207" s="11"/>
      <c r="B2207" s="11"/>
      <c r="C2207" s="11"/>
      <c r="D2207" s="11"/>
      <c r="E2207" s="11"/>
      <c r="F2207" s="11"/>
      <c r="G2207" s="11"/>
      <c r="H2207" s="18"/>
      <c r="I2207" s="11"/>
      <c r="J2207" s="11"/>
      <c r="K2207" s="11"/>
      <c r="L2207" s="11"/>
      <c r="M2207" s="11"/>
      <c r="N2207" s="11"/>
    </row>
    <row r="2208" spans="1:14" ht="16.5">
      <c r="A2208" s="11"/>
      <c r="B2208" s="11"/>
      <c r="C2208" s="11"/>
      <c r="D2208" s="11"/>
      <c r="E2208" s="11"/>
      <c r="F2208" s="11"/>
      <c r="G2208" s="11"/>
      <c r="H2208" s="18"/>
      <c r="I2208" s="11"/>
      <c r="J2208" s="11"/>
      <c r="K2208" s="11"/>
      <c r="L2208" s="11"/>
      <c r="M2208" s="11"/>
      <c r="N2208" s="11"/>
    </row>
    <row r="2209" spans="1:14" ht="16.5">
      <c r="A2209" s="11"/>
      <c r="B2209" s="11"/>
      <c r="C2209" s="11"/>
      <c r="D2209" s="11"/>
      <c r="E2209" s="11"/>
      <c r="F2209" s="11"/>
      <c r="G2209" s="11"/>
      <c r="H2209" s="18"/>
      <c r="I2209" s="11"/>
      <c r="J2209" s="11"/>
      <c r="K2209" s="11"/>
      <c r="L2209" s="11"/>
      <c r="M2209" s="11"/>
      <c r="N2209" s="11"/>
    </row>
    <row r="2210" spans="1:14" ht="16.5">
      <c r="A2210" s="11"/>
      <c r="B2210" s="11"/>
      <c r="C2210" s="11"/>
      <c r="D2210" s="11"/>
      <c r="E2210" s="11"/>
      <c r="F2210" s="11"/>
      <c r="G2210" s="11"/>
      <c r="H2210" s="18"/>
      <c r="I2210" s="11"/>
      <c r="J2210" s="11"/>
      <c r="K2210" s="11"/>
      <c r="L2210" s="11"/>
      <c r="M2210" s="11"/>
      <c r="N2210" s="11"/>
    </row>
    <row r="2211" spans="1:14" ht="16.5">
      <c r="A2211" s="11"/>
      <c r="B2211" s="11"/>
      <c r="C2211" s="11"/>
      <c r="D2211" s="11"/>
      <c r="E2211" s="11"/>
      <c r="F2211" s="11"/>
      <c r="G2211" s="11"/>
      <c r="H2211" s="18"/>
      <c r="I2211" s="11"/>
      <c r="J2211" s="11"/>
      <c r="K2211" s="11"/>
      <c r="L2211" s="11"/>
      <c r="M2211" s="11"/>
      <c r="N2211" s="11"/>
    </row>
    <row r="2212" spans="1:14" ht="16.5">
      <c r="A2212" s="11"/>
      <c r="B2212" s="11"/>
      <c r="C2212" s="11"/>
      <c r="D2212" s="11"/>
      <c r="E2212" s="11"/>
      <c r="F2212" s="11"/>
      <c r="G2212" s="11"/>
      <c r="H2212" s="18"/>
      <c r="I2212" s="11"/>
      <c r="J2212" s="11"/>
      <c r="K2212" s="11"/>
      <c r="L2212" s="11"/>
      <c r="M2212" s="11"/>
      <c r="N2212" s="11"/>
    </row>
    <row r="2213" spans="1:14" ht="16.5">
      <c r="A2213" s="11"/>
      <c r="B2213" s="11"/>
      <c r="C2213" s="11"/>
      <c r="D2213" s="11"/>
      <c r="E2213" s="11"/>
      <c r="F2213" s="11"/>
      <c r="G2213" s="11"/>
      <c r="H2213" s="18"/>
      <c r="I2213" s="11"/>
      <c r="J2213" s="11"/>
      <c r="K2213" s="11"/>
      <c r="L2213" s="11"/>
      <c r="M2213" s="11"/>
      <c r="N2213" s="11"/>
    </row>
    <row r="2214" spans="1:14" ht="16.5">
      <c r="A2214" s="11"/>
      <c r="B2214" s="11"/>
      <c r="C2214" s="11"/>
      <c r="D2214" s="11"/>
      <c r="E2214" s="11"/>
      <c r="F2214" s="11"/>
      <c r="G2214" s="11"/>
      <c r="H2214" s="18"/>
      <c r="I2214" s="11"/>
      <c r="J2214" s="11"/>
      <c r="K2214" s="11"/>
      <c r="L2214" s="11"/>
      <c r="M2214" s="11"/>
      <c r="N2214" s="11"/>
    </row>
    <row r="2215" spans="1:14" ht="16.5">
      <c r="A2215" s="11"/>
      <c r="B2215" s="11"/>
      <c r="C2215" s="11"/>
      <c r="D2215" s="11"/>
      <c r="E2215" s="11"/>
      <c r="F2215" s="11"/>
      <c r="G2215" s="11"/>
      <c r="H2215" s="18"/>
      <c r="I2215" s="11"/>
      <c r="J2215" s="11"/>
      <c r="K2215" s="11"/>
      <c r="L2215" s="11"/>
      <c r="M2215" s="11"/>
      <c r="N2215" s="11"/>
    </row>
    <row r="2216" spans="1:14" ht="16.5">
      <c r="A2216" s="11"/>
      <c r="B2216" s="11"/>
      <c r="C2216" s="11"/>
      <c r="D2216" s="11"/>
      <c r="E2216" s="11"/>
      <c r="F2216" s="11"/>
      <c r="G2216" s="11"/>
      <c r="H2216" s="18"/>
      <c r="I2216" s="11"/>
      <c r="J2216" s="11"/>
      <c r="K2216" s="11"/>
      <c r="L2216" s="11"/>
      <c r="M2216" s="11"/>
      <c r="N2216" s="11"/>
    </row>
    <row r="2217" spans="1:14" ht="16.5">
      <c r="A2217" s="11"/>
      <c r="B2217" s="11"/>
      <c r="C2217" s="11"/>
      <c r="D2217" s="11"/>
      <c r="E2217" s="11"/>
      <c r="F2217" s="11"/>
      <c r="G2217" s="11"/>
      <c r="H2217" s="18"/>
      <c r="I2217" s="11"/>
      <c r="J2217" s="11"/>
      <c r="K2217" s="11"/>
      <c r="L2217" s="11"/>
      <c r="M2217" s="11"/>
      <c r="N2217" s="11"/>
    </row>
    <row r="2218" spans="1:14" ht="16.5">
      <c r="A2218" s="11"/>
      <c r="B2218" s="11"/>
      <c r="C2218" s="11"/>
      <c r="D2218" s="11"/>
      <c r="E2218" s="11"/>
      <c r="F2218" s="11"/>
      <c r="G2218" s="11"/>
      <c r="H2218" s="18"/>
      <c r="I2218" s="11"/>
      <c r="J2218" s="11"/>
      <c r="K2218" s="11"/>
      <c r="L2218" s="11"/>
      <c r="M2218" s="11"/>
      <c r="N2218" s="11"/>
    </row>
    <row r="2219" spans="1:14" ht="16.5">
      <c r="A2219" s="11"/>
      <c r="B2219" s="11"/>
      <c r="C2219" s="11"/>
      <c r="D2219" s="11"/>
      <c r="E2219" s="11"/>
      <c r="F2219" s="11"/>
      <c r="G2219" s="11"/>
      <c r="H2219" s="18"/>
      <c r="I2219" s="11"/>
      <c r="J2219" s="11"/>
      <c r="K2219" s="11"/>
      <c r="L2219" s="11"/>
      <c r="M2219" s="11"/>
      <c r="N2219" s="11"/>
    </row>
    <row r="2220" spans="1:14" ht="16.5">
      <c r="A2220" s="11"/>
      <c r="B2220" s="11"/>
      <c r="C2220" s="11"/>
      <c r="D2220" s="11"/>
      <c r="E2220" s="11"/>
      <c r="F2220" s="11"/>
      <c r="G2220" s="11"/>
      <c r="H2220" s="18"/>
      <c r="I2220" s="11"/>
      <c r="J2220" s="11"/>
      <c r="K2220" s="11"/>
      <c r="L2220" s="11"/>
      <c r="M2220" s="11"/>
      <c r="N2220" s="11"/>
    </row>
    <row r="2221" spans="1:14" ht="16.5">
      <c r="A2221" s="11"/>
      <c r="B2221" s="11"/>
      <c r="C2221" s="11"/>
      <c r="D2221" s="11"/>
      <c r="E2221" s="11"/>
      <c r="F2221" s="11"/>
      <c r="G2221" s="11"/>
      <c r="H2221" s="18"/>
      <c r="I2221" s="11"/>
      <c r="J2221" s="11"/>
      <c r="K2221" s="11"/>
      <c r="L2221" s="11"/>
      <c r="M2221" s="11"/>
      <c r="N2221" s="11"/>
    </row>
    <row r="2222" spans="1:14" ht="16.5">
      <c r="A2222" s="11"/>
      <c r="B2222" s="11"/>
      <c r="C2222" s="11"/>
      <c r="D2222" s="11"/>
      <c r="E2222" s="11"/>
      <c r="F2222" s="11"/>
      <c r="G2222" s="11"/>
      <c r="H2222" s="18"/>
      <c r="I2222" s="11"/>
      <c r="J2222" s="11"/>
      <c r="K2222" s="11"/>
      <c r="L2222" s="11"/>
      <c r="M2222" s="11"/>
      <c r="N2222" s="11"/>
    </row>
    <row r="2223" spans="1:14" ht="16.5">
      <c r="A2223" s="11"/>
      <c r="B2223" s="11"/>
      <c r="C2223" s="11"/>
      <c r="D2223" s="11"/>
      <c r="E2223" s="11"/>
      <c r="F2223" s="11"/>
      <c r="G2223" s="11"/>
      <c r="H2223" s="18"/>
      <c r="I2223" s="11"/>
      <c r="J2223" s="11"/>
      <c r="K2223" s="11"/>
      <c r="L2223" s="11"/>
      <c r="M2223" s="11"/>
      <c r="N2223" s="11"/>
    </row>
    <row r="2224" spans="1:14" ht="16.5">
      <c r="A2224" s="11"/>
      <c r="B2224" s="11"/>
      <c r="C2224" s="11"/>
      <c r="D2224" s="11"/>
      <c r="E2224" s="11"/>
      <c r="F2224" s="11"/>
      <c r="G2224" s="11"/>
      <c r="H2224" s="18"/>
      <c r="I2224" s="11"/>
      <c r="J2224" s="11"/>
      <c r="K2224" s="11"/>
      <c r="L2224" s="11"/>
      <c r="M2224" s="11"/>
      <c r="N2224" s="11"/>
    </row>
    <row r="2225" spans="1:14" ht="16.5">
      <c r="A2225" s="11"/>
      <c r="B2225" s="11"/>
      <c r="C2225" s="11"/>
      <c r="D2225" s="11"/>
      <c r="E2225" s="11"/>
      <c r="F2225" s="11"/>
      <c r="G2225" s="11"/>
      <c r="H2225" s="18"/>
      <c r="I2225" s="11"/>
      <c r="J2225" s="11"/>
      <c r="K2225" s="11"/>
      <c r="L2225" s="11"/>
      <c r="M2225" s="11"/>
      <c r="N2225" s="11"/>
    </row>
    <row r="2226" spans="1:14" ht="16.5">
      <c r="A2226" s="11"/>
      <c r="B2226" s="11"/>
      <c r="C2226" s="11"/>
      <c r="D2226" s="11"/>
      <c r="E2226" s="11"/>
      <c r="F2226" s="11"/>
      <c r="G2226" s="11"/>
      <c r="H2226" s="18"/>
      <c r="I2226" s="11"/>
      <c r="J2226" s="11"/>
      <c r="K2226" s="11"/>
      <c r="L2226" s="11"/>
      <c r="M2226" s="11"/>
      <c r="N2226" s="11"/>
    </row>
    <row r="2227" spans="1:14" ht="16.5">
      <c r="A2227" s="11"/>
      <c r="B2227" s="11"/>
      <c r="C2227" s="11"/>
      <c r="D2227" s="11"/>
      <c r="E2227" s="11"/>
      <c r="F2227" s="11"/>
      <c r="G2227" s="11"/>
      <c r="H2227" s="18"/>
      <c r="I2227" s="11"/>
      <c r="J2227" s="11"/>
      <c r="K2227" s="11"/>
      <c r="L2227" s="11"/>
      <c r="M2227" s="11"/>
      <c r="N2227" s="11"/>
    </row>
    <row r="2228" spans="1:14" ht="16.5">
      <c r="A2228" s="11"/>
      <c r="B2228" s="11"/>
      <c r="C2228" s="11"/>
      <c r="D2228" s="11"/>
      <c r="E2228" s="11"/>
      <c r="F2228" s="11"/>
      <c r="G2228" s="11"/>
      <c r="H2228" s="18"/>
      <c r="I2228" s="11"/>
      <c r="J2228" s="11"/>
      <c r="K2228" s="11"/>
      <c r="L2228" s="11"/>
      <c r="M2228" s="11"/>
      <c r="N2228" s="11"/>
    </row>
    <row r="2229" spans="1:14" ht="16.5">
      <c r="A2229" s="11"/>
      <c r="B2229" s="11"/>
      <c r="C2229" s="11"/>
      <c r="D2229" s="11"/>
      <c r="E2229" s="11"/>
      <c r="F2229" s="11"/>
      <c r="G2229" s="11"/>
      <c r="H2229" s="18"/>
      <c r="I2229" s="11"/>
      <c r="J2229" s="11"/>
      <c r="K2229" s="11"/>
      <c r="L2229" s="11"/>
      <c r="M2229" s="11"/>
      <c r="N2229" s="11"/>
    </row>
    <row r="2230" spans="1:14" ht="16.5">
      <c r="A2230" s="11"/>
      <c r="B2230" s="11"/>
      <c r="C2230" s="11"/>
      <c r="D2230" s="11"/>
      <c r="E2230" s="11"/>
      <c r="F2230" s="11"/>
      <c r="G2230" s="11"/>
      <c r="H2230" s="18"/>
      <c r="I2230" s="11"/>
      <c r="J2230" s="11"/>
      <c r="K2230" s="11"/>
      <c r="L2230" s="11"/>
      <c r="M2230" s="11"/>
      <c r="N2230" s="11"/>
    </row>
    <row r="2231" spans="1:14" ht="16.5">
      <c r="A2231" s="11"/>
      <c r="B2231" s="11"/>
      <c r="C2231" s="11"/>
      <c r="D2231" s="11"/>
      <c r="E2231" s="11"/>
      <c r="F2231" s="11"/>
      <c r="G2231" s="11"/>
      <c r="H2231" s="18"/>
      <c r="I2231" s="11"/>
      <c r="J2231" s="11"/>
      <c r="K2231" s="11"/>
      <c r="L2231" s="11"/>
      <c r="M2231" s="11"/>
      <c r="N2231" s="11"/>
    </row>
    <row r="2232" spans="1:14" ht="16.5">
      <c r="A2232" s="11"/>
      <c r="B2232" s="11"/>
      <c r="C2232" s="11"/>
      <c r="D2232" s="11"/>
      <c r="E2232" s="11"/>
      <c r="F2232" s="11"/>
      <c r="G2232" s="11"/>
      <c r="H2232" s="18"/>
      <c r="I2232" s="11"/>
      <c r="J2232" s="11"/>
      <c r="K2232" s="11"/>
      <c r="L2232" s="11"/>
      <c r="M2232" s="11"/>
      <c r="N2232" s="11"/>
    </row>
    <row r="2233" spans="1:14" ht="16.5">
      <c r="A2233" s="11"/>
      <c r="B2233" s="11"/>
      <c r="C2233" s="11"/>
      <c r="D2233" s="11"/>
      <c r="E2233" s="11"/>
      <c r="F2233" s="11"/>
      <c r="G2233" s="11"/>
      <c r="H2233" s="18"/>
      <c r="I2233" s="11"/>
      <c r="J2233" s="11"/>
      <c r="K2233" s="11"/>
      <c r="L2233" s="11"/>
      <c r="M2233" s="11"/>
      <c r="N2233" s="11"/>
    </row>
    <row r="2234" spans="1:14" ht="16.5">
      <c r="A2234" s="11"/>
      <c r="B2234" s="11"/>
      <c r="C2234" s="11"/>
      <c r="D2234" s="11"/>
      <c r="E2234" s="11"/>
      <c r="F2234" s="11"/>
      <c r="G2234" s="11"/>
      <c r="H2234" s="18"/>
      <c r="I2234" s="11"/>
      <c r="J2234" s="11"/>
      <c r="K2234" s="11"/>
      <c r="L2234" s="11"/>
      <c r="M2234" s="11"/>
      <c r="N2234" s="11"/>
    </row>
    <row r="2235" spans="1:14" ht="16.5">
      <c r="A2235" s="11"/>
      <c r="B2235" s="11"/>
      <c r="C2235" s="11"/>
      <c r="D2235" s="11"/>
      <c r="E2235" s="11"/>
      <c r="F2235" s="11"/>
      <c r="G2235" s="11"/>
      <c r="H2235" s="18"/>
      <c r="I2235" s="11"/>
      <c r="J2235" s="11"/>
      <c r="K2235" s="11"/>
      <c r="L2235" s="11"/>
      <c r="M2235" s="11"/>
      <c r="N2235" s="11"/>
    </row>
    <row r="2236" spans="1:14" ht="16.5">
      <c r="A2236" s="11"/>
      <c r="B2236" s="11"/>
      <c r="C2236" s="11"/>
      <c r="D2236" s="11"/>
      <c r="E2236" s="11"/>
      <c r="F2236" s="11"/>
      <c r="G2236" s="11"/>
      <c r="H2236" s="18"/>
      <c r="I2236" s="11"/>
      <c r="J2236" s="11"/>
      <c r="K2236" s="11"/>
      <c r="L2236" s="11"/>
      <c r="M2236" s="11"/>
      <c r="N2236" s="11"/>
    </row>
    <row r="2237" spans="1:14" ht="16.5">
      <c r="A2237" s="11"/>
      <c r="B2237" s="11"/>
      <c r="C2237" s="11"/>
      <c r="D2237" s="11"/>
      <c r="E2237" s="11"/>
      <c r="F2237" s="11"/>
      <c r="G2237" s="11"/>
      <c r="H2237" s="18"/>
      <c r="I2237" s="11"/>
      <c r="J2237" s="11"/>
      <c r="K2237" s="11"/>
      <c r="L2237" s="11"/>
      <c r="M2237" s="11"/>
      <c r="N2237" s="11"/>
    </row>
    <row r="2238" spans="1:14" ht="16.5">
      <c r="A2238" s="11"/>
      <c r="B2238" s="11"/>
      <c r="C2238" s="11"/>
      <c r="D2238" s="11"/>
      <c r="E2238" s="11"/>
      <c r="F2238" s="11"/>
      <c r="G2238" s="11"/>
      <c r="H2238" s="18"/>
      <c r="I2238" s="11"/>
      <c r="J2238" s="11"/>
      <c r="K2238" s="11"/>
      <c r="L2238" s="11"/>
      <c r="M2238" s="11"/>
      <c r="N2238" s="11"/>
    </row>
    <row r="2239" spans="1:14" ht="16.5">
      <c r="A2239" s="11"/>
      <c r="B2239" s="11"/>
      <c r="C2239" s="11"/>
      <c r="D2239" s="11"/>
      <c r="E2239" s="11"/>
      <c r="F2239" s="11"/>
      <c r="G2239" s="11"/>
      <c r="H2239" s="18"/>
      <c r="I2239" s="11"/>
      <c r="J2239" s="11"/>
      <c r="K2239" s="11"/>
      <c r="L2239" s="11"/>
      <c r="M2239" s="11"/>
      <c r="N2239" s="11"/>
    </row>
    <row r="2240" spans="1:14" ht="16.5">
      <c r="A2240" s="11"/>
      <c r="B2240" s="11"/>
      <c r="C2240" s="11"/>
      <c r="D2240" s="11"/>
      <c r="E2240" s="11"/>
      <c r="F2240" s="11"/>
      <c r="G2240" s="11"/>
      <c r="H2240" s="18"/>
      <c r="I2240" s="11"/>
      <c r="J2240" s="11"/>
      <c r="K2240" s="11"/>
      <c r="L2240" s="11"/>
      <c r="M2240" s="11"/>
      <c r="N2240" s="11"/>
    </row>
    <row r="2241" spans="1:14" ht="16.5">
      <c r="A2241" s="11"/>
      <c r="B2241" s="11"/>
      <c r="C2241" s="11"/>
      <c r="D2241" s="11"/>
      <c r="E2241" s="11"/>
      <c r="F2241" s="11"/>
      <c r="G2241" s="11"/>
      <c r="H2241" s="18"/>
      <c r="I2241" s="11"/>
      <c r="J2241" s="11"/>
      <c r="K2241" s="11"/>
      <c r="L2241" s="11"/>
      <c r="M2241" s="11"/>
      <c r="N2241" s="11"/>
    </row>
    <row r="2242" spans="1:14" ht="16.5">
      <c r="A2242" s="11"/>
      <c r="B2242" s="11"/>
      <c r="C2242" s="11"/>
      <c r="D2242" s="11"/>
      <c r="E2242" s="11"/>
      <c r="F2242" s="11"/>
      <c r="G2242" s="11"/>
      <c r="H2242" s="18"/>
      <c r="I2242" s="11"/>
      <c r="J2242" s="11"/>
      <c r="K2242" s="11"/>
      <c r="L2242" s="11"/>
      <c r="M2242" s="11"/>
      <c r="N2242" s="11"/>
    </row>
    <row r="2243" spans="1:14" ht="16.5">
      <c r="A2243" s="11"/>
      <c r="B2243" s="11"/>
      <c r="C2243" s="11"/>
      <c r="D2243" s="11"/>
      <c r="E2243" s="11"/>
      <c r="F2243" s="11"/>
      <c r="G2243" s="11"/>
      <c r="H2243" s="18"/>
      <c r="I2243" s="11"/>
      <c r="J2243" s="11"/>
      <c r="K2243" s="11"/>
      <c r="L2243" s="11"/>
      <c r="M2243" s="11"/>
      <c r="N2243" s="11"/>
    </row>
    <row r="2244" spans="1:14" ht="16.5">
      <c r="A2244" s="11"/>
      <c r="B2244" s="11"/>
      <c r="C2244" s="11"/>
      <c r="D2244" s="11"/>
      <c r="E2244" s="11"/>
      <c r="F2244" s="11"/>
      <c r="G2244" s="11"/>
      <c r="H2244" s="18"/>
      <c r="I2244" s="11"/>
      <c r="J2244" s="11"/>
      <c r="K2244" s="11"/>
      <c r="L2244" s="11"/>
      <c r="M2244" s="11"/>
      <c r="N2244" s="11"/>
    </row>
    <row r="2245" spans="1:14" ht="16.5">
      <c r="A2245" s="11"/>
      <c r="B2245" s="11"/>
      <c r="C2245" s="11"/>
      <c r="D2245" s="11"/>
      <c r="E2245" s="11"/>
      <c r="F2245" s="11"/>
      <c r="G2245" s="11"/>
      <c r="H2245" s="18"/>
      <c r="I2245" s="11"/>
      <c r="J2245" s="11"/>
      <c r="K2245" s="11"/>
      <c r="L2245" s="11"/>
      <c r="M2245" s="11"/>
      <c r="N2245" s="11"/>
    </row>
    <row r="2246" spans="1:14" ht="16.5">
      <c r="A2246" s="11"/>
      <c r="B2246" s="11"/>
      <c r="C2246" s="11"/>
      <c r="D2246" s="11"/>
      <c r="E2246" s="11"/>
      <c r="F2246" s="11"/>
      <c r="G2246" s="11"/>
      <c r="H2246" s="18"/>
      <c r="I2246" s="11"/>
      <c r="J2246" s="11"/>
      <c r="K2246" s="11"/>
      <c r="L2246" s="11"/>
      <c r="M2246" s="11"/>
      <c r="N2246" s="11"/>
    </row>
    <row r="2247" spans="1:14" ht="16.5">
      <c r="A2247" s="11"/>
      <c r="B2247" s="11"/>
      <c r="C2247" s="11"/>
      <c r="D2247" s="11"/>
      <c r="E2247" s="11"/>
      <c r="F2247" s="11"/>
      <c r="G2247" s="11"/>
      <c r="H2247" s="18"/>
      <c r="I2247" s="11"/>
      <c r="J2247" s="11"/>
      <c r="K2247" s="11"/>
      <c r="L2247" s="11"/>
      <c r="M2247" s="11"/>
      <c r="N2247" s="11"/>
    </row>
    <row r="2248" spans="1:14" ht="16.5">
      <c r="A2248" s="11"/>
      <c r="B2248" s="11"/>
      <c r="C2248" s="11"/>
      <c r="D2248" s="11"/>
      <c r="E2248" s="11"/>
      <c r="F2248" s="11"/>
      <c r="G2248" s="11"/>
      <c r="H2248" s="18"/>
      <c r="I2248" s="11"/>
      <c r="J2248" s="11"/>
      <c r="K2248" s="11"/>
      <c r="L2248" s="11"/>
      <c r="M2248" s="11"/>
      <c r="N2248" s="11"/>
    </row>
    <row r="2249" spans="1:14" ht="16.5">
      <c r="A2249" s="11"/>
      <c r="B2249" s="11"/>
      <c r="C2249" s="11"/>
      <c r="D2249" s="11"/>
      <c r="E2249" s="11"/>
      <c r="F2249" s="11"/>
      <c r="G2249" s="11"/>
      <c r="H2249" s="18"/>
      <c r="I2249" s="11"/>
      <c r="J2249" s="11"/>
      <c r="K2249" s="11"/>
      <c r="L2249" s="11"/>
      <c r="M2249" s="11"/>
      <c r="N2249" s="11"/>
    </row>
    <row r="2250" spans="1:14" ht="16.5">
      <c r="A2250" s="11"/>
      <c r="B2250" s="11"/>
      <c r="C2250" s="11"/>
      <c r="D2250" s="11"/>
      <c r="E2250" s="11"/>
      <c r="F2250" s="11"/>
      <c r="G2250" s="11"/>
      <c r="H2250" s="18"/>
      <c r="I2250" s="11"/>
      <c r="J2250" s="11"/>
      <c r="K2250" s="11"/>
      <c r="L2250" s="11"/>
      <c r="M2250" s="11"/>
      <c r="N2250" s="11"/>
    </row>
    <row r="2251" spans="1:14" ht="16.5">
      <c r="A2251" s="11"/>
      <c r="B2251" s="11"/>
      <c r="C2251" s="11"/>
      <c r="D2251" s="11"/>
      <c r="E2251" s="11"/>
      <c r="F2251" s="11"/>
      <c r="G2251" s="11"/>
      <c r="H2251" s="18"/>
      <c r="I2251" s="11"/>
      <c r="J2251" s="11"/>
      <c r="K2251" s="11"/>
      <c r="L2251" s="11"/>
      <c r="M2251" s="11"/>
      <c r="N2251" s="11"/>
    </row>
    <row r="2252" spans="1:14" ht="16.5">
      <c r="A2252" s="11"/>
      <c r="B2252" s="11"/>
      <c r="C2252" s="11"/>
      <c r="D2252" s="11"/>
      <c r="E2252" s="11"/>
      <c r="F2252" s="11"/>
      <c r="G2252" s="11"/>
      <c r="H2252" s="18"/>
      <c r="I2252" s="11"/>
      <c r="J2252" s="11"/>
      <c r="K2252" s="11"/>
      <c r="L2252" s="11"/>
      <c r="M2252" s="11"/>
      <c r="N2252" s="11"/>
    </row>
    <row r="2253" spans="1:14" ht="16.5">
      <c r="A2253" s="11"/>
      <c r="B2253" s="11"/>
      <c r="C2253" s="11"/>
      <c r="D2253" s="11"/>
      <c r="E2253" s="11"/>
      <c r="F2253" s="11"/>
      <c r="G2253" s="11"/>
      <c r="H2253" s="18"/>
      <c r="I2253" s="11"/>
      <c r="J2253" s="11"/>
      <c r="K2253" s="11"/>
      <c r="L2253" s="11"/>
      <c r="M2253" s="11"/>
      <c r="N2253" s="11"/>
    </row>
    <row r="2254" spans="1:14" ht="16.5">
      <c r="A2254" s="11"/>
      <c r="B2254" s="11"/>
      <c r="C2254" s="11"/>
      <c r="D2254" s="11"/>
      <c r="E2254" s="11"/>
      <c r="F2254" s="11"/>
      <c r="G2254" s="11"/>
      <c r="H2254" s="18"/>
      <c r="I2254" s="11"/>
      <c r="J2254" s="11"/>
      <c r="K2254" s="11"/>
      <c r="L2254" s="11"/>
      <c r="M2254" s="11"/>
      <c r="N2254" s="11"/>
    </row>
    <row r="2255" spans="1:14" ht="16.5">
      <c r="A2255" s="11"/>
      <c r="B2255" s="11"/>
      <c r="C2255" s="11"/>
      <c r="D2255" s="11"/>
      <c r="E2255" s="11"/>
      <c r="F2255" s="11"/>
      <c r="G2255" s="11"/>
      <c r="H2255" s="18"/>
      <c r="I2255" s="11"/>
      <c r="J2255" s="11"/>
      <c r="K2255" s="11"/>
      <c r="L2255" s="11"/>
      <c r="M2255" s="11"/>
      <c r="N2255" s="11"/>
    </row>
    <row r="2256" spans="1:14" ht="16.5">
      <c r="A2256" s="11"/>
      <c r="B2256" s="11"/>
      <c r="C2256" s="11"/>
      <c r="D2256" s="11"/>
      <c r="E2256" s="11"/>
      <c r="F2256" s="11"/>
      <c r="G2256" s="11"/>
      <c r="H2256" s="18"/>
      <c r="I2256" s="11"/>
      <c r="J2256" s="11"/>
      <c r="K2256" s="11"/>
      <c r="L2256" s="11"/>
      <c r="M2256" s="11"/>
      <c r="N2256" s="11"/>
    </row>
    <row r="2257" spans="1:14" ht="16.5">
      <c r="A2257" s="11"/>
      <c r="B2257" s="11"/>
      <c r="C2257" s="11"/>
      <c r="D2257" s="11"/>
      <c r="E2257" s="11"/>
      <c r="F2257" s="11"/>
      <c r="G2257" s="11"/>
      <c r="H2257" s="18"/>
      <c r="I2257" s="11"/>
      <c r="J2257" s="11"/>
      <c r="K2257" s="11"/>
      <c r="L2257" s="11"/>
      <c r="M2257" s="11"/>
      <c r="N2257" s="11"/>
    </row>
    <row r="2258" spans="1:14" ht="16.5">
      <c r="A2258" s="11"/>
      <c r="B2258" s="11"/>
      <c r="C2258" s="11"/>
      <c r="D2258" s="11"/>
      <c r="E2258" s="11"/>
      <c r="F2258" s="11"/>
      <c r="G2258" s="11"/>
      <c r="H2258" s="18"/>
      <c r="I2258" s="11"/>
      <c r="J2258" s="11"/>
      <c r="K2258" s="11"/>
      <c r="L2258" s="11"/>
      <c r="M2258" s="11"/>
      <c r="N2258" s="11"/>
    </row>
    <row r="2259" spans="1:14" ht="16.5">
      <c r="A2259" s="11"/>
      <c r="B2259" s="11"/>
      <c r="C2259" s="11"/>
      <c r="D2259" s="11"/>
      <c r="E2259" s="11"/>
      <c r="F2259" s="11"/>
      <c r="G2259" s="11"/>
      <c r="H2259" s="18"/>
      <c r="I2259" s="11"/>
      <c r="J2259" s="11"/>
      <c r="K2259" s="11"/>
      <c r="L2259" s="11"/>
      <c r="M2259" s="11"/>
      <c r="N2259" s="11"/>
    </row>
    <row r="2260" spans="1:14" ht="16.5">
      <c r="A2260" s="11"/>
      <c r="B2260" s="11"/>
      <c r="C2260" s="11"/>
      <c r="D2260" s="11"/>
      <c r="E2260" s="11"/>
      <c r="F2260" s="11"/>
      <c r="G2260" s="11"/>
      <c r="H2260" s="18"/>
      <c r="I2260" s="11"/>
      <c r="J2260" s="11"/>
      <c r="K2260" s="11"/>
      <c r="L2260" s="11"/>
      <c r="M2260" s="11"/>
      <c r="N2260" s="11"/>
    </row>
    <row r="2261" spans="1:14" ht="16.5">
      <c r="A2261" s="11"/>
      <c r="B2261" s="11"/>
      <c r="C2261" s="11"/>
      <c r="D2261" s="11"/>
      <c r="E2261" s="11"/>
      <c r="F2261" s="11"/>
      <c r="G2261" s="11"/>
      <c r="H2261" s="18"/>
      <c r="I2261" s="11"/>
      <c r="J2261" s="11"/>
      <c r="K2261" s="11"/>
      <c r="L2261" s="11"/>
      <c r="M2261" s="11"/>
      <c r="N2261" s="11"/>
    </row>
    <row r="2262" spans="1:14" ht="16.5">
      <c r="A2262" s="11"/>
      <c r="B2262" s="11"/>
      <c r="C2262" s="11"/>
      <c r="D2262" s="11"/>
      <c r="E2262" s="11"/>
      <c r="F2262" s="11"/>
      <c r="G2262" s="11"/>
      <c r="H2262" s="18"/>
      <c r="I2262" s="11"/>
      <c r="J2262" s="11"/>
      <c r="K2262" s="11"/>
      <c r="L2262" s="11"/>
      <c r="M2262" s="11"/>
      <c r="N2262" s="11"/>
    </row>
    <row r="2263" spans="1:14" ht="16.5">
      <c r="A2263" s="11"/>
      <c r="B2263" s="11"/>
      <c r="C2263" s="11"/>
      <c r="D2263" s="11"/>
      <c r="E2263" s="11"/>
      <c r="F2263" s="11"/>
      <c r="G2263" s="11"/>
      <c r="H2263" s="18"/>
      <c r="I2263" s="11"/>
      <c r="J2263" s="11"/>
      <c r="K2263" s="11"/>
      <c r="L2263" s="11"/>
      <c r="M2263" s="11"/>
      <c r="N2263" s="11"/>
    </row>
    <row r="2264" spans="1:14" ht="16.5">
      <c r="A2264" s="11"/>
      <c r="B2264" s="11"/>
      <c r="C2264" s="11"/>
      <c r="D2264" s="11"/>
      <c r="E2264" s="11"/>
      <c r="F2264" s="11"/>
      <c r="G2264" s="11"/>
      <c r="H2264" s="18"/>
      <c r="I2264" s="11"/>
      <c r="J2264" s="11"/>
      <c r="K2264" s="11"/>
      <c r="L2264" s="11"/>
      <c r="M2264" s="11"/>
      <c r="N2264" s="11"/>
    </row>
    <row r="2265" spans="1:14" ht="16.5">
      <c r="A2265" s="11"/>
      <c r="B2265" s="11"/>
      <c r="C2265" s="11"/>
      <c r="D2265" s="11"/>
      <c r="E2265" s="11"/>
      <c r="F2265" s="11"/>
      <c r="G2265" s="11"/>
      <c r="H2265" s="18"/>
      <c r="I2265" s="11"/>
      <c r="J2265" s="11"/>
      <c r="K2265" s="11"/>
      <c r="L2265" s="11"/>
      <c r="M2265" s="11"/>
      <c r="N2265" s="11"/>
    </row>
    <row r="2266" spans="1:14" ht="16.5">
      <c r="A2266" s="11"/>
      <c r="B2266" s="11"/>
      <c r="C2266" s="11"/>
      <c r="D2266" s="11"/>
      <c r="E2266" s="11"/>
      <c r="F2266" s="11"/>
      <c r="G2266" s="11"/>
      <c r="H2266" s="18"/>
      <c r="I2266" s="11"/>
      <c r="J2266" s="11"/>
      <c r="K2266" s="11"/>
      <c r="L2266" s="11"/>
      <c r="M2266" s="11"/>
      <c r="N2266" s="11"/>
    </row>
    <row r="2267" spans="1:14" ht="16.5">
      <c r="A2267" s="11"/>
      <c r="B2267" s="11"/>
      <c r="C2267" s="11"/>
      <c r="D2267" s="11"/>
      <c r="E2267" s="11"/>
      <c r="F2267" s="11"/>
      <c r="G2267" s="11"/>
      <c r="H2267" s="18"/>
      <c r="I2267" s="11"/>
      <c r="J2267" s="11"/>
      <c r="K2267" s="11"/>
      <c r="L2267" s="11"/>
      <c r="M2267" s="11"/>
      <c r="N2267" s="11"/>
    </row>
    <row r="2268" spans="1:14" ht="16.5">
      <c r="A2268" s="11"/>
      <c r="B2268" s="11"/>
      <c r="C2268" s="11"/>
      <c r="D2268" s="11"/>
      <c r="E2268" s="11"/>
      <c r="F2268" s="11"/>
      <c r="G2268" s="11"/>
      <c r="H2268" s="18"/>
      <c r="I2268" s="11"/>
      <c r="J2268" s="11"/>
      <c r="K2268" s="11"/>
      <c r="L2268" s="11"/>
      <c r="M2268" s="11"/>
      <c r="N2268" s="11"/>
    </row>
    <row r="2269" spans="1:14" ht="16.5">
      <c r="A2269" s="11"/>
      <c r="B2269" s="11"/>
      <c r="C2269" s="11"/>
      <c r="D2269" s="11"/>
      <c r="E2269" s="11"/>
      <c r="F2269" s="11"/>
      <c r="G2269" s="11"/>
      <c r="H2269" s="18"/>
      <c r="I2269" s="11"/>
      <c r="J2269" s="11"/>
      <c r="K2269" s="11"/>
      <c r="L2269" s="11"/>
      <c r="M2269" s="11"/>
      <c r="N2269" s="11"/>
    </row>
    <row r="2270" spans="1:14" ht="16.5">
      <c r="A2270" s="11"/>
      <c r="B2270" s="11"/>
      <c r="C2270" s="11"/>
      <c r="D2270" s="11"/>
      <c r="E2270" s="11"/>
      <c r="F2270" s="11"/>
      <c r="G2270" s="11"/>
      <c r="H2270" s="18"/>
      <c r="I2270" s="11"/>
      <c r="J2270" s="11"/>
      <c r="K2270" s="11"/>
      <c r="L2270" s="11"/>
      <c r="M2270" s="11"/>
      <c r="N2270" s="11"/>
    </row>
    <row r="2271" spans="1:14" ht="16.5">
      <c r="A2271" s="11"/>
      <c r="B2271" s="11"/>
      <c r="C2271" s="11"/>
      <c r="D2271" s="11"/>
      <c r="E2271" s="11"/>
      <c r="F2271" s="11"/>
      <c r="G2271" s="11"/>
      <c r="H2271" s="18"/>
      <c r="I2271" s="11"/>
      <c r="J2271" s="11"/>
      <c r="K2271" s="11"/>
      <c r="L2271" s="11"/>
      <c r="M2271" s="11"/>
      <c r="N2271" s="11"/>
    </row>
    <row r="2272" spans="1:14" ht="16.5">
      <c r="A2272" s="11"/>
      <c r="B2272" s="11"/>
      <c r="C2272" s="11"/>
      <c r="D2272" s="11"/>
      <c r="E2272" s="11"/>
      <c r="F2272" s="11"/>
      <c r="G2272" s="11"/>
      <c r="H2272" s="18"/>
      <c r="I2272" s="11"/>
      <c r="J2272" s="11"/>
      <c r="K2272" s="11"/>
      <c r="L2272" s="11"/>
      <c r="M2272" s="11"/>
      <c r="N2272" s="11"/>
    </row>
    <row r="2273" spans="1:14" ht="16.5">
      <c r="A2273" s="11"/>
      <c r="B2273" s="11"/>
      <c r="C2273" s="11"/>
      <c r="D2273" s="11"/>
      <c r="E2273" s="11"/>
      <c r="F2273" s="11"/>
      <c r="G2273" s="11"/>
      <c r="H2273" s="18"/>
      <c r="I2273" s="11"/>
      <c r="J2273" s="11"/>
      <c r="K2273" s="11"/>
      <c r="L2273" s="11"/>
      <c r="M2273" s="11"/>
      <c r="N2273" s="11"/>
    </row>
    <row r="2274" spans="1:14" ht="16.5">
      <c r="A2274" s="11"/>
      <c r="B2274" s="11"/>
      <c r="C2274" s="11"/>
      <c r="D2274" s="11"/>
      <c r="E2274" s="11"/>
      <c r="F2274" s="11"/>
      <c r="G2274" s="11"/>
      <c r="H2274" s="18"/>
      <c r="I2274" s="11"/>
      <c r="J2274" s="11"/>
      <c r="K2274" s="11"/>
      <c r="L2274" s="11"/>
      <c r="M2274" s="11"/>
      <c r="N2274" s="11"/>
    </row>
    <row r="2275" spans="1:14" ht="16.5">
      <c r="A2275" s="11"/>
      <c r="B2275" s="11"/>
      <c r="C2275" s="11"/>
      <c r="D2275" s="11"/>
      <c r="E2275" s="11"/>
      <c r="F2275" s="11"/>
      <c r="G2275" s="11"/>
      <c r="H2275" s="18"/>
      <c r="I2275" s="11"/>
      <c r="J2275" s="11"/>
      <c r="K2275" s="11"/>
      <c r="L2275" s="11"/>
      <c r="M2275" s="11"/>
      <c r="N2275" s="11"/>
    </row>
    <row r="2276" spans="1:14" ht="16.5">
      <c r="A2276" s="11"/>
      <c r="B2276" s="11"/>
      <c r="C2276" s="11"/>
      <c r="D2276" s="11"/>
      <c r="E2276" s="11"/>
      <c r="F2276" s="11"/>
      <c r="G2276" s="11"/>
      <c r="H2276" s="18"/>
      <c r="I2276" s="11"/>
      <c r="J2276" s="11"/>
      <c r="K2276" s="11"/>
      <c r="L2276" s="11"/>
      <c r="M2276" s="11"/>
      <c r="N2276" s="11"/>
    </row>
    <row r="2277" spans="1:14" ht="16.5">
      <c r="A2277" s="11"/>
      <c r="B2277" s="11"/>
      <c r="C2277" s="11"/>
      <c r="D2277" s="11"/>
      <c r="E2277" s="11"/>
      <c r="F2277" s="11"/>
      <c r="G2277" s="11"/>
      <c r="H2277" s="18"/>
      <c r="I2277" s="11"/>
      <c r="J2277" s="11"/>
      <c r="K2277" s="11"/>
      <c r="L2277" s="11"/>
      <c r="M2277" s="11"/>
      <c r="N2277" s="11"/>
    </row>
    <row r="2278" spans="1:14" ht="16.5">
      <c r="A2278" s="11"/>
      <c r="B2278" s="11"/>
      <c r="C2278" s="11"/>
      <c r="D2278" s="11"/>
      <c r="E2278" s="11"/>
      <c r="F2278" s="11"/>
      <c r="G2278" s="11"/>
      <c r="H2278" s="18"/>
      <c r="I2278" s="11"/>
      <c r="J2278" s="11"/>
      <c r="K2278" s="11"/>
      <c r="L2278" s="11"/>
      <c r="M2278" s="11"/>
      <c r="N2278" s="11"/>
    </row>
    <row r="2279" spans="1:14" ht="16.5">
      <c r="A2279" s="11"/>
      <c r="B2279" s="11"/>
      <c r="C2279" s="11"/>
      <c r="D2279" s="11"/>
      <c r="E2279" s="11"/>
      <c r="F2279" s="11"/>
      <c r="G2279" s="11"/>
      <c r="H2279" s="18"/>
      <c r="I2279" s="11"/>
      <c r="J2279" s="11"/>
      <c r="K2279" s="11"/>
      <c r="L2279" s="11"/>
      <c r="M2279" s="11"/>
      <c r="N2279" s="11"/>
    </row>
    <row r="2280" spans="1:14" ht="16.5">
      <c r="A2280" s="11"/>
      <c r="B2280" s="11"/>
      <c r="C2280" s="11"/>
      <c r="D2280" s="11"/>
      <c r="E2280" s="11"/>
      <c r="F2280" s="11"/>
      <c r="G2280" s="11"/>
      <c r="H2280" s="18"/>
      <c r="I2280" s="11"/>
      <c r="J2280" s="11"/>
      <c r="K2280" s="11"/>
      <c r="L2280" s="11"/>
      <c r="M2280" s="11"/>
      <c r="N2280" s="11"/>
    </row>
    <row r="2281" spans="1:14" ht="16.5">
      <c r="A2281" s="11"/>
      <c r="B2281" s="11"/>
      <c r="C2281" s="11"/>
      <c r="D2281" s="11"/>
      <c r="E2281" s="11"/>
      <c r="F2281" s="11"/>
      <c r="G2281" s="11"/>
      <c r="H2281" s="18"/>
      <c r="I2281" s="11"/>
      <c r="J2281" s="11"/>
      <c r="K2281" s="11"/>
      <c r="L2281" s="11"/>
      <c r="M2281" s="11"/>
      <c r="N2281" s="11"/>
    </row>
    <row r="2282" spans="1:14" ht="16.5">
      <c r="A2282" s="11"/>
      <c r="B2282" s="11"/>
      <c r="C2282" s="11"/>
      <c r="D2282" s="11"/>
      <c r="E2282" s="11"/>
      <c r="F2282" s="11"/>
      <c r="G2282" s="11"/>
      <c r="H2282" s="18"/>
      <c r="I2282" s="11"/>
      <c r="J2282" s="11"/>
      <c r="K2282" s="11"/>
      <c r="L2282" s="11"/>
      <c r="M2282" s="11"/>
      <c r="N2282" s="11"/>
    </row>
    <row r="2283" spans="1:14" ht="16.5">
      <c r="A2283" s="11"/>
      <c r="B2283" s="11"/>
      <c r="C2283" s="11"/>
      <c r="D2283" s="11"/>
      <c r="E2283" s="11"/>
      <c r="F2283" s="11"/>
      <c r="G2283" s="11"/>
      <c r="H2283" s="18"/>
      <c r="I2283" s="11"/>
      <c r="J2283" s="11"/>
      <c r="K2283" s="11"/>
      <c r="L2283" s="11"/>
      <c r="M2283" s="11"/>
      <c r="N2283" s="11"/>
    </row>
    <row r="2284" spans="1:14" ht="16.5">
      <c r="A2284" s="11"/>
      <c r="B2284" s="11"/>
      <c r="C2284" s="11"/>
      <c r="D2284" s="11"/>
      <c r="E2284" s="11"/>
      <c r="F2284" s="11"/>
      <c r="G2284" s="11"/>
      <c r="H2284" s="18"/>
      <c r="I2284" s="11"/>
      <c r="J2284" s="11"/>
      <c r="K2284" s="11"/>
      <c r="L2284" s="11"/>
      <c r="M2284" s="11"/>
      <c r="N2284" s="11"/>
    </row>
    <row r="2285" spans="1:14" ht="16.5">
      <c r="A2285" s="11"/>
      <c r="B2285" s="11"/>
      <c r="C2285" s="11"/>
      <c r="D2285" s="11"/>
      <c r="E2285" s="11"/>
      <c r="F2285" s="11"/>
      <c r="G2285" s="11"/>
      <c r="H2285" s="18"/>
      <c r="I2285" s="11"/>
      <c r="J2285" s="11"/>
      <c r="K2285" s="11"/>
      <c r="L2285" s="11"/>
      <c r="M2285" s="11"/>
      <c r="N2285" s="11"/>
    </row>
    <row r="2286" spans="1:14" ht="16.5">
      <c r="A2286" s="11"/>
      <c r="B2286" s="11"/>
      <c r="C2286" s="11"/>
      <c r="D2286" s="11"/>
      <c r="E2286" s="11"/>
      <c r="F2286" s="11"/>
      <c r="G2286" s="11"/>
      <c r="H2286" s="18"/>
      <c r="I2286" s="11"/>
      <c r="J2286" s="11"/>
      <c r="K2286" s="11"/>
      <c r="L2286" s="11"/>
      <c r="M2286" s="11"/>
      <c r="N2286" s="11"/>
    </row>
    <row r="2287" spans="1:14" ht="16.5">
      <c r="A2287" s="11"/>
      <c r="B2287" s="11"/>
      <c r="C2287" s="11"/>
      <c r="D2287" s="11"/>
      <c r="E2287" s="11"/>
      <c r="F2287" s="11"/>
      <c r="G2287" s="11"/>
      <c r="H2287" s="18"/>
      <c r="I2287" s="11"/>
      <c r="J2287" s="11"/>
      <c r="K2287" s="11"/>
      <c r="L2287" s="11"/>
      <c r="M2287" s="11"/>
      <c r="N2287" s="11"/>
    </row>
    <row r="2288" spans="1:14" ht="16.5">
      <c r="A2288" s="11"/>
      <c r="B2288" s="11"/>
      <c r="C2288" s="11"/>
      <c r="D2288" s="11"/>
      <c r="E2288" s="11"/>
      <c r="F2288" s="11"/>
      <c r="G2288" s="11"/>
      <c r="H2288" s="18"/>
      <c r="I2288" s="11"/>
      <c r="J2288" s="11"/>
      <c r="K2288" s="11"/>
      <c r="L2288" s="11"/>
      <c r="M2288" s="11"/>
      <c r="N2288" s="11"/>
    </row>
    <row r="2289" spans="1:14" ht="16.5">
      <c r="A2289" s="11"/>
      <c r="B2289" s="11"/>
      <c r="C2289" s="11"/>
      <c r="D2289" s="11"/>
      <c r="E2289" s="11"/>
      <c r="F2289" s="11"/>
      <c r="G2289" s="11"/>
      <c r="H2289" s="18"/>
      <c r="I2289" s="11"/>
      <c r="J2289" s="11"/>
      <c r="K2289" s="11"/>
      <c r="L2289" s="11"/>
      <c r="M2289" s="11"/>
      <c r="N2289" s="11"/>
    </row>
    <row r="2290" spans="1:14" ht="16.5">
      <c r="A2290" s="11"/>
      <c r="B2290" s="11"/>
      <c r="C2290" s="11"/>
      <c r="D2290" s="11"/>
      <c r="E2290" s="11"/>
      <c r="F2290" s="11"/>
      <c r="G2290" s="11"/>
      <c r="H2290" s="18"/>
      <c r="I2290" s="11"/>
      <c r="J2290" s="11"/>
      <c r="K2290" s="11"/>
      <c r="L2290" s="11"/>
      <c r="M2290" s="11"/>
      <c r="N2290" s="11"/>
    </row>
    <row r="2291" spans="1:14" ht="16.5">
      <c r="A2291" s="11"/>
      <c r="B2291" s="11"/>
      <c r="C2291" s="11"/>
      <c r="D2291" s="11"/>
      <c r="E2291" s="11"/>
      <c r="F2291" s="11"/>
      <c r="G2291" s="11"/>
      <c r="H2291" s="18"/>
      <c r="I2291" s="11"/>
      <c r="J2291" s="11"/>
      <c r="K2291" s="11"/>
      <c r="L2291" s="11"/>
      <c r="M2291" s="11"/>
      <c r="N2291" s="11"/>
    </row>
    <row r="2292" spans="1:14" ht="16.5">
      <c r="A2292" s="11"/>
      <c r="B2292" s="11"/>
      <c r="C2292" s="11"/>
      <c r="D2292" s="11"/>
      <c r="E2292" s="11"/>
      <c r="F2292" s="11"/>
      <c r="G2292" s="11"/>
      <c r="H2292" s="18"/>
      <c r="I2292" s="11"/>
      <c r="J2292" s="11"/>
      <c r="K2292" s="11"/>
      <c r="L2292" s="11"/>
      <c r="M2292" s="11"/>
      <c r="N2292" s="11"/>
    </row>
    <row r="2293" spans="1:14" ht="16.5">
      <c r="A2293" s="11"/>
      <c r="B2293" s="11"/>
      <c r="C2293" s="11"/>
      <c r="D2293" s="11"/>
      <c r="E2293" s="11"/>
      <c r="F2293" s="11"/>
      <c r="G2293" s="11"/>
      <c r="H2293" s="18"/>
      <c r="I2293" s="11"/>
      <c r="J2293" s="11"/>
      <c r="K2293" s="11"/>
      <c r="L2293" s="11"/>
      <c r="M2293" s="11"/>
      <c r="N2293" s="11"/>
    </row>
    <row r="2294" spans="1:14" ht="16.5">
      <c r="A2294" s="11"/>
      <c r="B2294" s="11"/>
      <c r="C2294" s="11"/>
      <c r="D2294" s="11"/>
      <c r="E2294" s="11"/>
      <c r="F2294" s="11"/>
      <c r="G2294" s="11"/>
      <c r="H2294" s="18"/>
      <c r="I2294" s="11"/>
      <c r="J2294" s="11"/>
      <c r="K2294" s="11"/>
      <c r="L2294" s="11"/>
      <c r="M2294" s="11"/>
      <c r="N2294" s="11"/>
    </row>
    <row r="2295" spans="1:14" ht="16.5">
      <c r="A2295" s="11"/>
      <c r="B2295" s="11"/>
      <c r="C2295" s="11"/>
      <c r="D2295" s="11"/>
      <c r="E2295" s="11"/>
      <c r="F2295" s="11"/>
      <c r="G2295" s="11"/>
      <c r="H2295" s="18"/>
      <c r="I2295" s="11"/>
      <c r="J2295" s="11"/>
      <c r="K2295" s="11"/>
      <c r="L2295" s="11"/>
      <c r="M2295" s="11"/>
      <c r="N2295" s="11"/>
    </row>
    <row r="2296" spans="1:14" ht="16.5">
      <c r="A2296" s="11"/>
      <c r="B2296" s="11"/>
      <c r="C2296" s="11"/>
      <c r="D2296" s="11"/>
      <c r="E2296" s="11"/>
      <c r="F2296" s="11"/>
      <c r="G2296" s="11"/>
      <c r="H2296" s="18"/>
      <c r="I2296" s="11"/>
      <c r="J2296" s="11"/>
      <c r="K2296" s="11"/>
      <c r="L2296" s="11"/>
      <c r="M2296" s="11"/>
      <c r="N2296" s="11"/>
    </row>
    <row r="2297" spans="1:14" ht="16.5">
      <c r="A2297" s="11"/>
      <c r="B2297" s="11"/>
      <c r="C2297" s="11"/>
      <c r="D2297" s="11"/>
      <c r="E2297" s="11"/>
      <c r="F2297" s="11"/>
      <c r="G2297" s="11"/>
      <c r="H2297" s="18"/>
      <c r="I2297" s="11"/>
      <c r="J2297" s="11"/>
      <c r="K2297" s="11"/>
      <c r="L2297" s="11"/>
      <c r="M2297" s="11"/>
      <c r="N2297" s="11"/>
    </row>
    <row r="2298" spans="1:14" ht="16.5">
      <c r="A2298" s="11"/>
      <c r="B2298" s="11"/>
      <c r="C2298" s="11"/>
      <c r="D2298" s="11"/>
      <c r="E2298" s="11"/>
      <c r="F2298" s="11"/>
      <c r="G2298" s="11"/>
      <c r="H2298" s="18"/>
      <c r="I2298" s="11"/>
      <c r="J2298" s="11"/>
      <c r="K2298" s="11"/>
      <c r="L2298" s="11"/>
      <c r="M2298" s="11"/>
      <c r="N2298" s="11"/>
    </row>
    <row r="2299" spans="1:14" ht="16.5">
      <c r="A2299" s="11"/>
      <c r="B2299" s="11"/>
      <c r="C2299" s="11"/>
      <c r="D2299" s="11"/>
      <c r="E2299" s="11"/>
      <c r="F2299" s="11"/>
      <c r="G2299" s="11"/>
      <c r="H2299" s="18"/>
      <c r="I2299" s="11"/>
      <c r="J2299" s="11"/>
      <c r="K2299" s="11"/>
      <c r="L2299" s="11"/>
      <c r="M2299" s="11"/>
      <c r="N2299" s="11"/>
    </row>
    <row r="2300" spans="1:14" ht="16.5">
      <c r="A2300" s="11"/>
      <c r="B2300" s="11"/>
      <c r="C2300" s="11"/>
      <c r="D2300" s="11"/>
      <c r="E2300" s="11"/>
      <c r="F2300" s="11"/>
      <c r="G2300" s="11"/>
      <c r="H2300" s="18"/>
      <c r="I2300" s="11"/>
      <c r="J2300" s="11"/>
      <c r="K2300" s="11"/>
      <c r="L2300" s="11"/>
      <c r="M2300" s="11"/>
      <c r="N2300" s="11"/>
    </row>
    <row r="2301" spans="1:14" ht="16.5">
      <c r="A2301" s="11"/>
      <c r="B2301" s="11"/>
      <c r="C2301" s="11"/>
      <c r="D2301" s="11"/>
      <c r="E2301" s="11"/>
      <c r="F2301" s="11"/>
      <c r="G2301" s="11"/>
      <c r="H2301" s="18"/>
      <c r="I2301" s="11"/>
      <c r="J2301" s="11"/>
      <c r="K2301" s="11"/>
      <c r="L2301" s="11"/>
      <c r="M2301" s="11"/>
      <c r="N2301" s="11"/>
    </row>
    <row r="2302" spans="1:14" ht="16.5">
      <c r="A2302" s="11"/>
      <c r="B2302" s="11"/>
      <c r="C2302" s="11"/>
      <c r="D2302" s="11"/>
      <c r="E2302" s="11"/>
      <c r="F2302" s="11"/>
      <c r="G2302" s="11"/>
      <c r="H2302" s="18"/>
      <c r="I2302" s="11"/>
      <c r="J2302" s="11"/>
      <c r="K2302" s="11"/>
      <c r="L2302" s="11"/>
      <c r="M2302" s="11"/>
      <c r="N2302" s="11"/>
    </row>
    <row r="2303" spans="1:14" ht="16.5">
      <c r="A2303" s="11"/>
      <c r="B2303" s="11"/>
      <c r="C2303" s="11"/>
      <c r="D2303" s="11"/>
      <c r="E2303" s="11"/>
      <c r="F2303" s="11"/>
      <c r="G2303" s="11"/>
      <c r="H2303" s="18"/>
      <c r="I2303" s="11"/>
      <c r="J2303" s="11"/>
      <c r="K2303" s="11"/>
      <c r="L2303" s="11"/>
      <c r="M2303" s="11"/>
      <c r="N2303" s="11"/>
    </row>
    <row r="2304" spans="1:14" ht="16.5">
      <c r="A2304" s="11"/>
      <c r="B2304" s="11"/>
      <c r="C2304" s="11"/>
      <c r="D2304" s="11"/>
      <c r="E2304" s="11"/>
      <c r="F2304" s="11"/>
      <c r="G2304" s="11"/>
      <c r="H2304" s="18"/>
      <c r="I2304" s="11"/>
      <c r="J2304" s="11"/>
      <c r="K2304" s="11"/>
      <c r="L2304" s="11"/>
      <c r="M2304" s="11"/>
      <c r="N2304" s="11"/>
    </row>
    <row r="2305" spans="1:14" ht="16.5">
      <c r="A2305" s="11"/>
      <c r="B2305" s="11"/>
      <c r="C2305" s="11"/>
      <c r="D2305" s="11"/>
      <c r="E2305" s="11"/>
      <c r="F2305" s="11"/>
      <c r="G2305" s="11"/>
      <c r="H2305" s="18"/>
      <c r="I2305" s="11"/>
      <c r="J2305" s="11"/>
      <c r="K2305" s="11"/>
      <c r="L2305" s="11"/>
      <c r="M2305" s="11"/>
      <c r="N2305" s="11"/>
    </row>
    <row r="2306" spans="1:14" ht="16.5">
      <c r="A2306" s="11"/>
      <c r="B2306" s="11"/>
      <c r="C2306" s="11"/>
      <c r="D2306" s="11"/>
      <c r="E2306" s="11"/>
      <c r="F2306" s="11"/>
      <c r="G2306" s="11"/>
      <c r="H2306" s="18"/>
      <c r="I2306" s="11"/>
      <c r="J2306" s="11"/>
      <c r="K2306" s="11"/>
      <c r="L2306" s="11"/>
      <c r="M2306" s="11"/>
      <c r="N2306" s="11"/>
    </row>
    <row r="2307" spans="1:14" ht="16.5">
      <c r="A2307" s="11"/>
      <c r="B2307" s="11"/>
      <c r="C2307" s="11"/>
      <c r="D2307" s="11"/>
      <c r="E2307" s="11"/>
      <c r="F2307" s="11"/>
      <c r="G2307" s="11"/>
      <c r="H2307" s="18"/>
      <c r="I2307" s="11"/>
      <c r="J2307" s="11"/>
      <c r="K2307" s="11"/>
      <c r="L2307" s="11"/>
      <c r="M2307" s="11"/>
      <c r="N2307" s="11"/>
    </row>
    <row r="2308" spans="1:14" ht="16.5">
      <c r="A2308" s="11"/>
      <c r="B2308" s="11"/>
      <c r="C2308" s="11"/>
      <c r="D2308" s="11"/>
      <c r="E2308" s="11"/>
      <c r="F2308" s="11"/>
      <c r="G2308" s="11"/>
      <c r="H2308" s="18"/>
      <c r="I2308" s="11"/>
      <c r="J2308" s="11"/>
      <c r="K2308" s="11"/>
      <c r="L2308" s="11"/>
      <c r="M2308" s="11"/>
      <c r="N2308" s="11"/>
    </row>
    <row r="2309" spans="1:14" ht="16.5">
      <c r="A2309" s="11"/>
      <c r="B2309" s="11"/>
      <c r="C2309" s="11"/>
      <c r="D2309" s="11"/>
      <c r="E2309" s="11"/>
      <c r="F2309" s="11"/>
      <c r="G2309" s="11"/>
      <c r="H2309" s="18"/>
      <c r="I2309" s="11"/>
      <c r="J2309" s="11"/>
      <c r="K2309" s="11"/>
      <c r="L2309" s="11"/>
      <c r="M2309" s="11"/>
      <c r="N2309" s="11"/>
    </row>
    <row r="2310" spans="1:14" ht="16.5">
      <c r="A2310" s="11"/>
      <c r="B2310" s="11"/>
      <c r="C2310" s="11"/>
      <c r="D2310" s="11"/>
      <c r="E2310" s="11"/>
      <c r="F2310" s="11"/>
      <c r="G2310" s="11"/>
      <c r="H2310" s="18"/>
      <c r="I2310" s="11"/>
      <c r="J2310" s="11"/>
      <c r="K2310" s="11"/>
      <c r="L2310" s="11"/>
      <c r="M2310" s="11"/>
      <c r="N2310" s="11"/>
    </row>
    <row r="2311" spans="1:14" ht="16.5">
      <c r="A2311" s="11"/>
      <c r="B2311" s="11"/>
      <c r="C2311" s="11"/>
      <c r="D2311" s="11"/>
      <c r="E2311" s="11"/>
      <c r="F2311" s="11"/>
      <c r="G2311" s="11"/>
      <c r="H2311" s="18"/>
      <c r="I2311" s="11"/>
      <c r="J2311" s="11"/>
      <c r="K2311" s="11"/>
      <c r="L2311" s="11"/>
      <c r="M2311" s="11"/>
      <c r="N2311" s="11"/>
    </row>
    <row r="2312" spans="1:14" ht="16.5">
      <c r="A2312" s="11"/>
      <c r="B2312" s="11"/>
      <c r="C2312" s="11"/>
      <c r="D2312" s="11"/>
      <c r="E2312" s="11"/>
      <c r="F2312" s="11"/>
      <c r="G2312" s="11"/>
      <c r="H2312" s="18"/>
      <c r="I2312" s="11"/>
      <c r="J2312" s="11"/>
      <c r="K2312" s="11"/>
      <c r="L2312" s="11"/>
      <c r="M2312" s="11"/>
      <c r="N2312" s="11"/>
    </row>
    <row r="2313" spans="1:14" ht="16.5">
      <c r="A2313" s="11"/>
      <c r="B2313" s="11"/>
      <c r="C2313" s="11"/>
      <c r="D2313" s="11"/>
      <c r="E2313" s="11"/>
      <c r="F2313" s="11"/>
      <c r="G2313" s="11"/>
      <c r="H2313" s="18"/>
      <c r="I2313" s="11"/>
      <c r="J2313" s="11"/>
      <c r="K2313" s="11"/>
      <c r="L2313" s="11"/>
      <c r="M2313" s="11"/>
      <c r="N2313" s="11"/>
    </row>
    <row r="2314" spans="1:14" ht="16.5">
      <c r="A2314" s="11"/>
      <c r="B2314" s="11"/>
      <c r="C2314" s="11"/>
      <c r="D2314" s="11"/>
      <c r="E2314" s="11"/>
      <c r="F2314" s="11"/>
      <c r="G2314" s="11"/>
      <c r="H2314" s="18"/>
      <c r="I2314" s="11"/>
      <c r="J2314" s="11"/>
      <c r="K2314" s="11"/>
      <c r="L2314" s="11"/>
      <c r="M2314" s="11"/>
      <c r="N2314" s="11"/>
    </row>
    <row r="2315" spans="1:14" ht="16.5">
      <c r="A2315" s="11"/>
      <c r="B2315" s="11"/>
      <c r="C2315" s="11"/>
      <c r="D2315" s="11"/>
      <c r="E2315" s="11"/>
      <c r="F2315" s="11"/>
      <c r="G2315" s="11"/>
      <c r="H2315" s="18"/>
      <c r="I2315" s="11"/>
      <c r="J2315" s="11"/>
      <c r="K2315" s="11"/>
      <c r="L2315" s="11"/>
      <c r="M2315" s="11"/>
      <c r="N2315" s="11"/>
    </row>
    <row r="2316" spans="1:14" ht="16.5">
      <c r="A2316" s="11"/>
      <c r="B2316" s="11"/>
      <c r="C2316" s="11"/>
      <c r="D2316" s="11"/>
      <c r="E2316" s="11"/>
      <c r="F2316" s="11"/>
      <c r="G2316" s="11"/>
      <c r="H2316" s="18"/>
      <c r="I2316" s="11"/>
      <c r="J2316" s="11"/>
      <c r="K2316" s="11"/>
      <c r="L2316" s="11"/>
      <c r="M2316" s="11"/>
      <c r="N2316" s="11"/>
    </row>
    <row r="2317" spans="1:14" ht="16.5">
      <c r="A2317" s="11"/>
      <c r="B2317" s="11"/>
      <c r="C2317" s="11"/>
      <c r="D2317" s="11"/>
      <c r="E2317" s="11"/>
      <c r="F2317" s="11"/>
      <c r="G2317" s="11"/>
      <c r="H2317" s="18"/>
      <c r="I2317" s="11"/>
      <c r="J2317" s="11"/>
      <c r="K2317" s="11"/>
      <c r="L2317" s="11"/>
      <c r="M2317" s="11"/>
      <c r="N2317" s="11"/>
    </row>
    <row r="2318" spans="1:14" ht="16.5">
      <c r="A2318" s="11"/>
      <c r="B2318" s="11"/>
      <c r="C2318" s="11"/>
      <c r="D2318" s="11"/>
      <c r="E2318" s="11"/>
      <c r="F2318" s="11"/>
      <c r="G2318" s="11"/>
      <c r="H2318" s="18"/>
      <c r="I2318" s="11"/>
      <c r="J2318" s="11"/>
      <c r="K2318" s="11"/>
      <c r="L2318" s="11"/>
      <c r="M2318" s="11"/>
      <c r="N2318" s="11"/>
    </row>
    <row r="2319" spans="1:14" ht="16.5">
      <c r="A2319" s="11"/>
      <c r="B2319" s="11"/>
      <c r="C2319" s="11"/>
      <c r="D2319" s="11"/>
      <c r="E2319" s="11"/>
      <c r="F2319" s="11"/>
      <c r="G2319" s="11"/>
      <c r="H2319" s="18"/>
      <c r="I2319" s="11"/>
      <c r="J2319" s="11"/>
      <c r="K2319" s="11"/>
      <c r="L2319" s="11"/>
      <c r="M2319" s="11"/>
      <c r="N2319" s="11"/>
    </row>
    <row r="2320" spans="1:14" ht="16.5">
      <c r="A2320" s="11"/>
      <c r="B2320" s="11"/>
      <c r="C2320" s="11"/>
      <c r="D2320" s="11"/>
      <c r="E2320" s="11"/>
      <c r="F2320" s="11"/>
      <c r="G2320" s="11"/>
      <c r="H2320" s="18"/>
      <c r="I2320" s="11"/>
      <c r="J2320" s="11"/>
      <c r="K2320" s="11"/>
      <c r="L2320" s="11"/>
      <c r="M2320" s="11"/>
      <c r="N2320" s="11"/>
    </row>
    <row r="2321" spans="1:14" ht="16.5">
      <c r="A2321" s="11"/>
      <c r="B2321" s="11"/>
      <c r="C2321" s="11"/>
      <c r="D2321" s="11"/>
      <c r="E2321" s="11"/>
      <c r="F2321" s="11"/>
      <c r="G2321" s="11"/>
      <c r="H2321" s="18"/>
      <c r="I2321" s="11"/>
      <c r="J2321" s="11"/>
      <c r="K2321" s="11"/>
      <c r="L2321" s="11"/>
      <c r="M2321" s="11"/>
      <c r="N2321" s="11"/>
    </row>
    <row r="2322" spans="1:14" ht="16.5">
      <c r="A2322" s="11"/>
      <c r="B2322" s="11"/>
      <c r="C2322" s="11"/>
      <c r="D2322" s="11"/>
      <c r="E2322" s="11"/>
      <c r="F2322" s="11"/>
      <c r="G2322" s="11"/>
      <c r="H2322" s="18"/>
      <c r="I2322" s="11"/>
      <c r="J2322" s="11"/>
      <c r="K2322" s="11"/>
      <c r="L2322" s="11"/>
      <c r="M2322" s="11"/>
      <c r="N2322" s="11"/>
    </row>
    <row r="2323" spans="1:14" ht="16.5">
      <c r="A2323" s="11"/>
      <c r="B2323" s="11"/>
      <c r="C2323" s="11"/>
      <c r="D2323" s="11"/>
      <c r="E2323" s="11"/>
      <c r="F2323" s="11"/>
      <c r="G2323" s="11"/>
      <c r="H2323" s="18"/>
      <c r="I2323" s="11"/>
      <c r="J2323" s="11"/>
      <c r="K2323" s="11"/>
      <c r="L2323" s="11"/>
      <c r="M2323" s="11"/>
      <c r="N2323" s="11"/>
    </row>
    <row r="2324" spans="1:14" ht="16.5">
      <c r="A2324" s="11"/>
      <c r="B2324" s="11"/>
      <c r="C2324" s="11"/>
      <c r="D2324" s="11"/>
      <c r="E2324" s="11"/>
      <c r="F2324" s="11"/>
      <c r="G2324" s="11"/>
      <c r="H2324" s="18"/>
      <c r="I2324" s="11"/>
      <c r="J2324" s="11"/>
      <c r="K2324" s="11"/>
      <c r="L2324" s="11"/>
      <c r="M2324" s="11"/>
      <c r="N2324" s="11"/>
    </row>
    <row r="2325" spans="1:14" ht="16.5">
      <c r="A2325" s="11"/>
      <c r="B2325" s="11"/>
      <c r="C2325" s="11"/>
      <c r="D2325" s="11"/>
      <c r="E2325" s="11"/>
      <c r="F2325" s="11"/>
      <c r="G2325" s="11"/>
      <c r="H2325" s="18"/>
      <c r="I2325" s="11"/>
      <c r="J2325" s="11"/>
      <c r="K2325" s="11"/>
      <c r="L2325" s="11"/>
      <c r="M2325" s="11"/>
      <c r="N2325" s="11"/>
    </row>
    <row r="2326" spans="1:14" ht="16.5">
      <c r="A2326" s="11"/>
      <c r="B2326" s="11"/>
      <c r="C2326" s="11"/>
      <c r="D2326" s="11"/>
      <c r="E2326" s="11"/>
      <c r="F2326" s="11"/>
      <c r="G2326" s="11"/>
      <c r="H2326" s="18"/>
      <c r="I2326" s="11"/>
      <c r="J2326" s="11"/>
      <c r="K2326" s="11"/>
      <c r="L2326" s="11"/>
      <c r="M2326" s="11"/>
      <c r="N2326" s="11"/>
    </row>
    <row r="2327" spans="1:14" ht="16.5">
      <c r="A2327" s="11"/>
      <c r="B2327" s="11"/>
      <c r="C2327" s="11"/>
      <c r="D2327" s="11"/>
      <c r="E2327" s="11"/>
      <c r="F2327" s="11"/>
      <c r="G2327" s="11"/>
      <c r="H2327" s="18"/>
      <c r="I2327" s="11"/>
      <c r="J2327" s="11"/>
      <c r="K2327" s="11"/>
      <c r="L2327" s="11"/>
      <c r="M2327" s="11"/>
      <c r="N2327" s="11"/>
    </row>
    <row r="2328" spans="1:14" ht="16.5">
      <c r="A2328" s="11"/>
      <c r="B2328" s="11"/>
      <c r="C2328" s="11"/>
      <c r="D2328" s="11"/>
      <c r="E2328" s="11"/>
      <c r="F2328" s="11"/>
      <c r="G2328" s="11"/>
      <c r="H2328" s="18"/>
      <c r="I2328" s="11"/>
      <c r="J2328" s="11"/>
      <c r="K2328" s="11"/>
      <c r="L2328" s="11"/>
      <c r="M2328" s="11"/>
      <c r="N2328" s="11"/>
    </row>
    <row r="2329" spans="1:14" ht="16.5">
      <c r="A2329" s="11"/>
      <c r="B2329" s="11"/>
      <c r="C2329" s="11"/>
      <c r="D2329" s="11"/>
      <c r="E2329" s="11"/>
      <c r="F2329" s="11"/>
      <c r="G2329" s="11"/>
      <c r="H2329" s="18"/>
      <c r="I2329" s="11"/>
      <c r="J2329" s="11"/>
      <c r="K2329" s="11"/>
      <c r="L2329" s="11"/>
      <c r="M2329" s="11"/>
      <c r="N2329" s="11"/>
    </row>
    <row r="2330" spans="1:14" ht="16.5">
      <c r="A2330" s="11"/>
      <c r="B2330" s="11"/>
      <c r="C2330" s="11"/>
      <c r="D2330" s="11"/>
      <c r="E2330" s="11"/>
      <c r="F2330" s="11"/>
      <c r="G2330" s="11"/>
      <c r="H2330" s="18"/>
      <c r="I2330" s="11"/>
      <c r="J2330" s="11"/>
      <c r="K2330" s="11"/>
      <c r="L2330" s="11"/>
      <c r="M2330" s="11"/>
      <c r="N2330" s="11"/>
    </row>
    <row r="2331" spans="1:14" ht="16.5">
      <c r="A2331" s="11"/>
      <c r="B2331" s="11"/>
      <c r="C2331" s="11"/>
      <c r="D2331" s="11"/>
      <c r="E2331" s="11"/>
      <c r="F2331" s="11"/>
      <c r="G2331" s="11"/>
      <c r="H2331" s="18"/>
      <c r="I2331" s="11"/>
      <c r="J2331" s="11"/>
      <c r="K2331" s="11"/>
      <c r="L2331" s="11"/>
      <c r="M2331" s="11"/>
      <c r="N2331" s="11"/>
    </row>
    <row r="2332" spans="1:14" ht="16.5">
      <c r="A2332" s="11"/>
      <c r="B2332" s="11"/>
      <c r="C2332" s="11"/>
      <c r="D2332" s="11"/>
      <c r="E2332" s="11"/>
      <c r="F2332" s="11"/>
      <c r="G2332" s="11"/>
      <c r="H2332" s="18"/>
      <c r="I2332" s="11"/>
      <c r="J2332" s="11"/>
      <c r="K2332" s="11"/>
      <c r="L2332" s="11"/>
      <c r="M2332" s="11"/>
      <c r="N2332" s="11"/>
    </row>
    <row r="2333" spans="1:14" ht="16.5">
      <c r="A2333" s="11"/>
      <c r="B2333" s="11"/>
      <c r="C2333" s="11"/>
      <c r="D2333" s="11"/>
      <c r="E2333" s="11"/>
      <c r="F2333" s="11"/>
      <c r="G2333" s="11"/>
      <c r="H2333" s="18"/>
      <c r="I2333" s="11"/>
      <c r="J2333" s="11"/>
      <c r="K2333" s="11"/>
      <c r="L2333" s="11"/>
      <c r="M2333" s="11"/>
      <c r="N2333" s="11"/>
    </row>
    <row r="2334" spans="1:14" ht="16.5">
      <c r="A2334" s="11"/>
      <c r="B2334" s="11"/>
      <c r="C2334" s="11"/>
      <c r="D2334" s="11"/>
      <c r="E2334" s="11"/>
      <c r="F2334" s="11"/>
      <c r="G2334" s="11"/>
      <c r="H2334" s="18"/>
      <c r="I2334" s="11"/>
      <c r="J2334" s="11"/>
      <c r="K2334" s="11"/>
      <c r="L2334" s="11"/>
      <c r="M2334" s="11"/>
      <c r="N2334" s="11"/>
    </row>
    <row r="2335" spans="1:14" ht="16.5">
      <c r="A2335" s="11"/>
      <c r="B2335" s="11"/>
      <c r="C2335" s="11"/>
      <c r="D2335" s="11"/>
      <c r="E2335" s="11"/>
      <c r="F2335" s="11"/>
      <c r="G2335" s="11"/>
      <c r="H2335" s="18"/>
      <c r="I2335" s="11"/>
      <c r="J2335" s="11"/>
      <c r="K2335" s="11"/>
      <c r="L2335" s="11"/>
      <c r="M2335" s="11"/>
      <c r="N2335" s="11"/>
    </row>
    <row r="2336" spans="1:14" ht="16.5">
      <c r="A2336" s="11"/>
      <c r="B2336" s="11"/>
      <c r="C2336" s="11"/>
      <c r="D2336" s="11"/>
      <c r="E2336" s="11"/>
      <c r="F2336" s="11"/>
      <c r="G2336" s="11"/>
      <c r="H2336" s="18"/>
      <c r="I2336" s="11"/>
      <c r="J2336" s="11"/>
      <c r="K2336" s="11"/>
      <c r="L2336" s="11"/>
      <c r="M2336" s="11"/>
      <c r="N2336" s="11"/>
    </row>
    <row r="2337" spans="1:14" ht="16.5">
      <c r="A2337" s="11"/>
      <c r="B2337" s="11"/>
      <c r="C2337" s="11"/>
      <c r="D2337" s="11"/>
      <c r="E2337" s="11"/>
      <c r="F2337" s="11"/>
      <c r="G2337" s="11"/>
      <c r="H2337" s="18"/>
      <c r="I2337" s="11"/>
      <c r="J2337" s="11"/>
      <c r="K2337" s="11"/>
      <c r="L2337" s="11"/>
      <c r="M2337" s="11"/>
      <c r="N2337" s="11"/>
    </row>
    <row r="2338" spans="1:14" ht="16.5">
      <c r="A2338" s="11"/>
      <c r="B2338" s="11"/>
      <c r="C2338" s="11"/>
      <c r="D2338" s="11"/>
      <c r="E2338" s="11"/>
      <c r="F2338" s="11"/>
      <c r="G2338" s="11"/>
      <c r="H2338" s="18"/>
      <c r="I2338" s="11"/>
      <c r="J2338" s="11"/>
      <c r="K2338" s="11"/>
      <c r="L2338" s="11"/>
      <c r="M2338" s="11"/>
      <c r="N2338" s="11"/>
    </row>
    <row r="2339" spans="1:14" ht="16.5">
      <c r="A2339" s="11"/>
      <c r="B2339" s="11"/>
      <c r="C2339" s="11"/>
      <c r="D2339" s="11"/>
      <c r="E2339" s="11"/>
      <c r="F2339" s="11"/>
      <c r="G2339" s="11"/>
      <c r="H2339" s="18"/>
      <c r="I2339" s="11"/>
      <c r="J2339" s="11"/>
      <c r="K2339" s="11"/>
      <c r="L2339" s="11"/>
      <c r="M2339" s="11"/>
      <c r="N2339" s="11"/>
    </row>
    <row r="2340" spans="1:14" ht="16.5">
      <c r="A2340" s="11"/>
      <c r="B2340" s="11"/>
      <c r="C2340" s="11"/>
      <c r="D2340" s="11"/>
      <c r="E2340" s="11"/>
      <c r="F2340" s="11"/>
      <c r="G2340" s="11"/>
      <c r="H2340" s="18"/>
      <c r="I2340" s="11"/>
      <c r="J2340" s="11"/>
      <c r="K2340" s="11"/>
      <c r="L2340" s="11"/>
      <c r="M2340" s="11"/>
      <c r="N2340" s="11"/>
    </row>
    <row r="2341" spans="1:14" ht="16.5">
      <c r="A2341" s="11"/>
      <c r="B2341" s="11"/>
      <c r="C2341" s="11"/>
      <c r="D2341" s="11"/>
      <c r="E2341" s="11"/>
      <c r="F2341" s="11"/>
      <c r="G2341" s="11"/>
      <c r="H2341" s="18"/>
      <c r="I2341" s="11"/>
      <c r="J2341" s="11"/>
      <c r="K2341" s="11"/>
      <c r="L2341" s="11"/>
      <c r="M2341" s="11"/>
      <c r="N2341" s="11"/>
    </row>
    <row r="2342" spans="1:14" ht="16.5">
      <c r="A2342" s="11"/>
      <c r="B2342" s="11"/>
      <c r="C2342" s="11"/>
      <c r="D2342" s="11"/>
      <c r="E2342" s="11"/>
      <c r="F2342" s="11"/>
      <c r="G2342" s="11"/>
      <c r="H2342" s="18"/>
      <c r="I2342" s="11"/>
      <c r="J2342" s="11"/>
      <c r="K2342" s="11"/>
      <c r="L2342" s="11"/>
      <c r="M2342" s="11"/>
      <c r="N2342" s="11"/>
    </row>
    <row r="2343" spans="1:14" ht="16.5">
      <c r="A2343" s="11"/>
      <c r="B2343" s="11"/>
      <c r="C2343" s="11"/>
      <c r="D2343" s="11"/>
      <c r="E2343" s="11"/>
      <c r="F2343" s="11"/>
      <c r="G2343" s="11"/>
      <c r="H2343" s="18"/>
      <c r="I2343" s="11"/>
      <c r="J2343" s="11"/>
      <c r="K2343" s="11"/>
      <c r="L2343" s="11"/>
      <c r="M2343" s="11"/>
      <c r="N2343" s="11"/>
    </row>
    <row r="2344" spans="1:14" ht="16.5">
      <c r="A2344" s="11"/>
      <c r="B2344" s="11"/>
      <c r="C2344" s="11"/>
      <c r="D2344" s="11"/>
      <c r="E2344" s="11"/>
      <c r="F2344" s="11"/>
      <c r="G2344" s="11"/>
      <c r="H2344" s="18"/>
      <c r="I2344" s="11"/>
      <c r="J2344" s="11"/>
      <c r="K2344" s="11"/>
      <c r="L2344" s="11"/>
      <c r="M2344" s="11"/>
      <c r="N2344" s="11"/>
    </row>
    <row r="2345" spans="1:14" ht="16.5">
      <c r="A2345" s="11"/>
      <c r="B2345" s="11"/>
      <c r="C2345" s="11"/>
      <c r="D2345" s="11"/>
      <c r="E2345" s="11"/>
      <c r="F2345" s="11"/>
      <c r="G2345" s="11"/>
      <c r="H2345" s="18"/>
      <c r="I2345" s="11"/>
      <c r="J2345" s="11"/>
      <c r="K2345" s="11"/>
      <c r="L2345" s="11"/>
      <c r="M2345" s="11"/>
      <c r="N2345" s="11"/>
    </row>
    <row r="2346" spans="1:14" ht="16.5">
      <c r="A2346" s="11"/>
      <c r="B2346" s="11"/>
      <c r="C2346" s="11"/>
      <c r="D2346" s="11"/>
      <c r="E2346" s="11"/>
      <c r="F2346" s="11"/>
      <c r="G2346" s="11"/>
      <c r="H2346" s="18"/>
      <c r="I2346" s="11"/>
      <c r="J2346" s="11"/>
      <c r="K2346" s="11"/>
      <c r="L2346" s="11"/>
      <c r="M2346" s="11"/>
      <c r="N2346" s="11"/>
    </row>
    <row r="2347" spans="1:14" ht="16.5">
      <c r="A2347" s="11"/>
      <c r="B2347" s="11"/>
      <c r="C2347" s="11"/>
      <c r="D2347" s="11"/>
      <c r="E2347" s="11"/>
      <c r="F2347" s="11"/>
      <c r="G2347" s="11"/>
      <c r="H2347" s="18"/>
      <c r="I2347" s="11"/>
      <c r="J2347" s="11"/>
      <c r="K2347" s="11"/>
      <c r="L2347" s="11"/>
      <c r="M2347" s="11"/>
      <c r="N2347" s="11"/>
    </row>
    <row r="2348" spans="1:14" ht="16.5">
      <c r="A2348" s="11"/>
      <c r="B2348" s="11"/>
      <c r="C2348" s="11"/>
      <c r="D2348" s="11"/>
      <c r="E2348" s="11"/>
      <c r="F2348" s="11"/>
      <c r="G2348" s="11"/>
      <c r="H2348" s="18"/>
      <c r="I2348" s="11"/>
      <c r="J2348" s="11"/>
      <c r="K2348" s="11"/>
      <c r="L2348" s="11"/>
      <c r="M2348" s="11"/>
      <c r="N2348" s="11"/>
    </row>
    <row r="2349" spans="1:14" ht="16.5">
      <c r="A2349" s="11"/>
      <c r="B2349" s="11"/>
      <c r="C2349" s="11"/>
      <c r="D2349" s="11"/>
      <c r="E2349" s="11"/>
      <c r="F2349" s="11"/>
      <c r="G2349" s="11"/>
      <c r="H2349" s="18"/>
      <c r="I2349" s="11"/>
      <c r="J2349" s="11"/>
      <c r="K2349" s="11"/>
      <c r="L2349" s="11"/>
      <c r="M2349" s="11"/>
      <c r="N2349" s="11"/>
    </row>
    <row r="2350" spans="1:14" ht="16.5">
      <c r="A2350" s="11"/>
      <c r="B2350" s="11"/>
      <c r="C2350" s="11"/>
      <c r="D2350" s="11"/>
      <c r="E2350" s="11"/>
      <c r="F2350" s="11"/>
      <c r="G2350" s="11"/>
      <c r="H2350" s="18"/>
      <c r="I2350" s="11"/>
      <c r="J2350" s="11"/>
      <c r="K2350" s="11"/>
      <c r="L2350" s="11"/>
      <c r="M2350" s="11"/>
      <c r="N2350" s="11"/>
    </row>
    <row r="2351" spans="1:14" ht="16.5">
      <c r="A2351" s="11"/>
      <c r="B2351" s="11"/>
      <c r="C2351" s="11"/>
      <c r="D2351" s="11"/>
      <c r="E2351" s="11"/>
      <c r="F2351" s="11"/>
      <c r="G2351" s="11"/>
      <c r="H2351" s="18"/>
      <c r="I2351" s="11"/>
      <c r="J2351" s="11"/>
      <c r="K2351" s="11"/>
      <c r="L2351" s="11"/>
      <c r="M2351" s="11"/>
      <c r="N2351" s="11"/>
    </row>
    <row r="2352" spans="1:14" ht="16.5">
      <c r="A2352" s="11"/>
      <c r="B2352" s="11"/>
      <c r="C2352" s="11"/>
      <c r="D2352" s="11"/>
      <c r="E2352" s="11"/>
      <c r="F2352" s="11"/>
      <c r="G2352" s="11"/>
      <c r="H2352" s="18"/>
      <c r="I2352" s="11"/>
      <c r="J2352" s="11"/>
      <c r="K2352" s="11"/>
      <c r="L2352" s="11"/>
      <c r="M2352" s="11"/>
      <c r="N2352" s="11"/>
    </row>
    <row r="2353" spans="1:14" ht="16.5">
      <c r="A2353" s="11"/>
      <c r="B2353" s="11"/>
      <c r="C2353" s="11"/>
      <c r="D2353" s="11"/>
      <c r="E2353" s="11"/>
      <c r="F2353" s="11"/>
      <c r="G2353" s="11"/>
      <c r="H2353" s="18"/>
      <c r="I2353" s="11"/>
      <c r="J2353" s="11"/>
      <c r="K2353" s="11"/>
      <c r="L2353" s="11"/>
      <c r="M2353" s="11"/>
      <c r="N2353" s="11"/>
    </row>
    <row r="2354" spans="1:14" ht="16.5">
      <c r="A2354" s="11"/>
      <c r="B2354" s="11"/>
      <c r="C2354" s="11"/>
      <c r="D2354" s="11"/>
      <c r="E2354" s="11"/>
      <c r="F2354" s="11"/>
      <c r="G2354" s="11"/>
      <c r="H2354" s="18"/>
      <c r="I2354" s="11"/>
      <c r="J2354" s="11"/>
      <c r="K2354" s="11"/>
      <c r="L2354" s="11"/>
      <c r="M2354" s="11"/>
      <c r="N2354" s="11"/>
    </row>
    <row r="2355" spans="1:14" ht="16.5">
      <c r="A2355" s="11"/>
      <c r="B2355" s="11"/>
      <c r="C2355" s="11"/>
      <c r="D2355" s="11"/>
      <c r="E2355" s="11"/>
      <c r="F2355" s="11"/>
      <c r="G2355" s="11"/>
      <c r="H2355" s="18"/>
      <c r="I2355" s="11"/>
      <c r="J2355" s="11"/>
      <c r="K2355" s="11"/>
      <c r="L2355" s="11"/>
      <c r="M2355" s="11"/>
      <c r="N2355" s="11"/>
    </row>
    <row r="2356" spans="1:14" ht="16.5">
      <c r="A2356" s="11"/>
      <c r="B2356" s="11"/>
      <c r="C2356" s="11"/>
      <c r="D2356" s="11"/>
      <c r="E2356" s="11"/>
      <c r="F2356" s="11"/>
      <c r="G2356" s="11"/>
      <c r="H2356" s="18"/>
      <c r="I2356" s="11"/>
      <c r="J2356" s="11"/>
      <c r="K2356" s="11"/>
      <c r="L2356" s="11"/>
      <c r="M2356" s="11"/>
      <c r="N2356" s="11"/>
    </row>
    <row r="2357" spans="1:14" ht="16.5">
      <c r="A2357" s="11"/>
      <c r="B2357" s="11"/>
      <c r="C2357" s="11"/>
      <c r="D2357" s="11"/>
      <c r="E2357" s="11"/>
      <c r="F2357" s="11"/>
      <c r="G2357" s="11"/>
      <c r="H2357" s="18"/>
      <c r="I2357" s="11"/>
      <c r="J2357" s="11"/>
      <c r="K2357" s="11"/>
      <c r="L2357" s="11"/>
      <c r="M2357" s="11"/>
      <c r="N2357" s="11"/>
    </row>
    <row r="2358" spans="1:14" ht="16.5">
      <c r="A2358" s="11"/>
      <c r="B2358" s="11"/>
      <c r="C2358" s="11"/>
      <c r="D2358" s="11"/>
      <c r="E2358" s="11"/>
      <c r="F2358" s="11"/>
      <c r="G2358" s="11"/>
      <c r="H2358" s="18"/>
      <c r="I2358" s="11"/>
      <c r="J2358" s="11"/>
      <c r="K2358" s="11"/>
      <c r="L2358" s="11"/>
      <c r="M2358" s="11"/>
      <c r="N2358" s="11"/>
    </row>
    <row r="2359" spans="1:14" ht="16.5">
      <c r="A2359" s="11"/>
      <c r="B2359" s="11"/>
      <c r="C2359" s="11"/>
      <c r="D2359" s="11"/>
      <c r="E2359" s="11"/>
      <c r="F2359" s="11"/>
      <c r="G2359" s="11"/>
      <c r="H2359" s="18"/>
      <c r="I2359" s="11"/>
      <c r="J2359" s="11"/>
      <c r="K2359" s="11"/>
      <c r="L2359" s="11"/>
      <c r="M2359" s="11"/>
      <c r="N2359" s="11"/>
    </row>
    <row r="2360" spans="1:14" ht="16.5">
      <c r="A2360" s="11"/>
      <c r="B2360" s="11"/>
      <c r="C2360" s="11"/>
      <c r="D2360" s="11"/>
      <c r="E2360" s="11"/>
      <c r="F2360" s="11"/>
      <c r="G2360" s="11"/>
      <c r="H2360" s="18"/>
      <c r="I2360" s="11"/>
      <c r="J2360" s="11"/>
      <c r="K2360" s="11"/>
      <c r="L2360" s="11"/>
      <c r="M2360" s="11"/>
      <c r="N2360" s="11"/>
    </row>
    <row r="2361" spans="1:14" ht="16.5">
      <c r="A2361" s="11"/>
      <c r="B2361" s="11"/>
      <c r="C2361" s="11"/>
      <c r="D2361" s="11"/>
      <c r="E2361" s="11"/>
      <c r="F2361" s="11"/>
      <c r="G2361" s="11"/>
      <c r="H2361" s="18"/>
      <c r="I2361" s="11"/>
      <c r="J2361" s="11"/>
      <c r="K2361" s="11"/>
      <c r="L2361" s="11"/>
      <c r="M2361" s="11"/>
      <c r="N2361" s="11"/>
    </row>
    <row r="2362" spans="1:14" ht="16.5">
      <c r="A2362" s="11"/>
      <c r="B2362" s="11"/>
      <c r="C2362" s="11"/>
      <c r="D2362" s="11"/>
      <c r="E2362" s="11"/>
      <c r="F2362" s="11"/>
      <c r="G2362" s="11"/>
      <c r="H2362" s="18"/>
      <c r="I2362" s="11"/>
      <c r="J2362" s="11"/>
      <c r="K2362" s="11"/>
      <c r="L2362" s="11"/>
      <c r="M2362" s="11"/>
      <c r="N2362" s="11"/>
    </row>
    <row r="2363" spans="1:14" ht="16.5">
      <c r="A2363" s="11"/>
      <c r="B2363" s="11"/>
      <c r="C2363" s="11"/>
      <c r="D2363" s="11"/>
      <c r="E2363" s="11"/>
      <c r="F2363" s="11"/>
      <c r="G2363" s="11"/>
      <c r="H2363" s="18"/>
      <c r="I2363" s="11"/>
      <c r="J2363" s="11"/>
      <c r="K2363" s="11"/>
      <c r="L2363" s="11"/>
      <c r="M2363" s="11"/>
      <c r="N2363" s="11"/>
    </row>
    <row r="2364" spans="1:14" ht="16.5">
      <c r="A2364" s="11"/>
      <c r="B2364" s="11"/>
      <c r="C2364" s="11"/>
      <c r="D2364" s="11"/>
      <c r="E2364" s="11"/>
      <c r="F2364" s="11"/>
      <c r="G2364" s="11"/>
      <c r="H2364" s="18"/>
      <c r="I2364" s="11"/>
      <c r="J2364" s="11"/>
      <c r="K2364" s="11"/>
      <c r="L2364" s="11"/>
      <c r="M2364" s="11"/>
      <c r="N2364" s="11"/>
    </row>
    <row r="2365" spans="1:14" ht="16.5">
      <c r="A2365" s="11"/>
      <c r="B2365" s="11"/>
      <c r="C2365" s="11"/>
      <c r="D2365" s="11"/>
      <c r="E2365" s="11"/>
      <c r="F2365" s="11"/>
      <c r="G2365" s="11"/>
      <c r="H2365" s="18"/>
      <c r="I2365" s="11"/>
      <c r="J2365" s="11"/>
      <c r="K2365" s="11"/>
      <c r="L2365" s="11"/>
      <c r="M2365" s="11"/>
      <c r="N2365" s="11"/>
    </row>
    <row r="2366" spans="1:14" ht="16.5">
      <c r="A2366" s="11"/>
      <c r="B2366" s="11"/>
      <c r="C2366" s="11"/>
      <c r="D2366" s="11"/>
      <c r="E2366" s="11"/>
      <c r="F2366" s="11"/>
      <c r="G2366" s="11"/>
      <c r="H2366" s="18"/>
      <c r="I2366" s="11"/>
      <c r="J2366" s="11"/>
      <c r="K2366" s="11"/>
      <c r="L2366" s="11"/>
      <c r="M2366" s="11"/>
      <c r="N2366" s="11"/>
    </row>
    <row r="2367" spans="1:14" ht="16.5">
      <c r="A2367" s="11"/>
      <c r="B2367" s="11"/>
      <c r="C2367" s="11"/>
      <c r="D2367" s="11"/>
      <c r="E2367" s="11"/>
      <c r="F2367" s="11"/>
      <c r="G2367" s="11"/>
      <c r="H2367" s="18"/>
      <c r="I2367" s="11"/>
      <c r="J2367" s="11"/>
      <c r="K2367" s="11"/>
      <c r="L2367" s="11"/>
      <c r="M2367" s="11"/>
      <c r="N2367" s="11"/>
    </row>
    <row r="2368" spans="1:14" ht="16.5">
      <c r="A2368" s="11"/>
      <c r="B2368" s="11"/>
      <c r="C2368" s="11"/>
      <c r="D2368" s="11"/>
      <c r="E2368" s="11"/>
      <c r="F2368" s="11"/>
      <c r="G2368" s="11"/>
      <c r="H2368" s="18"/>
      <c r="I2368" s="11"/>
      <c r="J2368" s="11"/>
      <c r="K2368" s="11"/>
      <c r="L2368" s="11"/>
      <c r="M2368" s="11"/>
      <c r="N2368" s="11"/>
    </row>
    <row r="2369" spans="1:14" ht="16.5">
      <c r="A2369" s="11"/>
      <c r="B2369" s="11"/>
      <c r="C2369" s="11"/>
      <c r="D2369" s="11"/>
      <c r="E2369" s="11"/>
      <c r="F2369" s="11"/>
      <c r="G2369" s="11"/>
      <c r="H2369" s="18"/>
      <c r="I2369" s="11"/>
      <c r="J2369" s="11"/>
      <c r="K2369" s="11"/>
      <c r="L2369" s="11"/>
      <c r="M2369" s="11"/>
      <c r="N2369" s="11"/>
    </row>
    <row r="2370" spans="1:14" ht="16.5">
      <c r="A2370" s="11"/>
      <c r="B2370" s="11"/>
      <c r="C2370" s="11"/>
      <c r="D2370" s="11"/>
      <c r="E2370" s="11"/>
      <c r="F2370" s="11"/>
      <c r="G2370" s="11"/>
      <c r="H2370" s="18"/>
      <c r="I2370" s="11"/>
      <c r="J2370" s="11"/>
      <c r="K2370" s="11"/>
      <c r="L2370" s="11"/>
      <c r="M2370" s="11"/>
      <c r="N2370" s="11"/>
    </row>
    <row r="2371" spans="1:14" ht="16.5">
      <c r="A2371" s="11"/>
      <c r="B2371" s="11"/>
      <c r="C2371" s="11"/>
      <c r="D2371" s="11"/>
      <c r="E2371" s="11"/>
      <c r="F2371" s="11"/>
      <c r="G2371" s="11"/>
      <c r="H2371" s="18"/>
      <c r="I2371" s="11"/>
      <c r="J2371" s="11"/>
      <c r="K2371" s="11"/>
      <c r="L2371" s="11"/>
      <c r="M2371" s="11"/>
      <c r="N2371" s="11"/>
    </row>
    <row r="2372" spans="1:14" ht="16.5">
      <c r="A2372" s="11"/>
      <c r="B2372" s="11"/>
      <c r="C2372" s="11"/>
      <c r="D2372" s="11"/>
      <c r="E2372" s="11"/>
      <c r="F2372" s="11"/>
      <c r="G2372" s="11"/>
      <c r="H2372" s="18"/>
      <c r="I2372" s="11"/>
      <c r="J2372" s="11"/>
      <c r="K2372" s="11"/>
      <c r="L2372" s="11"/>
      <c r="M2372" s="11"/>
      <c r="N2372" s="11"/>
    </row>
    <row r="2373" spans="1:14" ht="16.5">
      <c r="A2373" s="11"/>
      <c r="B2373" s="11"/>
      <c r="C2373" s="11"/>
      <c r="D2373" s="11"/>
      <c r="E2373" s="11"/>
      <c r="F2373" s="11"/>
      <c r="G2373" s="11"/>
      <c r="H2373" s="18"/>
      <c r="I2373" s="11"/>
      <c r="J2373" s="11"/>
      <c r="K2373" s="11"/>
      <c r="L2373" s="11"/>
      <c r="M2373" s="11"/>
      <c r="N2373" s="11"/>
    </row>
    <row r="2374" spans="1:14" ht="16.5">
      <c r="A2374" s="11"/>
      <c r="B2374" s="11"/>
      <c r="C2374" s="11"/>
      <c r="D2374" s="11"/>
      <c r="E2374" s="11"/>
      <c r="F2374" s="11"/>
      <c r="G2374" s="11"/>
      <c r="H2374" s="18"/>
      <c r="I2374" s="11"/>
      <c r="J2374" s="11"/>
      <c r="K2374" s="11"/>
      <c r="L2374" s="11"/>
      <c r="M2374" s="11"/>
      <c r="N2374" s="11"/>
    </row>
    <row r="2375" spans="1:14" ht="16.5">
      <c r="A2375" s="11"/>
      <c r="B2375" s="11"/>
      <c r="C2375" s="11"/>
      <c r="D2375" s="11"/>
      <c r="E2375" s="11"/>
      <c r="F2375" s="11"/>
      <c r="G2375" s="11"/>
      <c r="H2375" s="18"/>
      <c r="I2375" s="11"/>
      <c r="J2375" s="11"/>
      <c r="K2375" s="11"/>
      <c r="L2375" s="11"/>
      <c r="M2375" s="11"/>
      <c r="N2375" s="11"/>
    </row>
    <row r="2376" spans="1:14" ht="16.5">
      <c r="A2376" s="11"/>
      <c r="B2376" s="11"/>
      <c r="C2376" s="11"/>
      <c r="D2376" s="11"/>
      <c r="E2376" s="11"/>
      <c r="F2376" s="11"/>
      <c r="G2376" s="11"/>
      <c r="H2376" s="18"/>
      <c r="I2376" s="11"/>
      <c r="J2376" s="11"/>
      <c r="K2376" s="11"/>
      <c r="L2376" s="11"/>
      <c r="M2376" s="11"/>
      <c r="N2376" s="11"/>
    </row>
    <row r="2377" spans="1:14" ht="16.5">
      <c r="A2377" s="11"/>
      <c r="B2377" s="11"/>
      <c r="C2377" s="11"/>
      <c r="D2377" s="11"/>
      <c r="E2377" s="11"/>
      <c r="F2377" s="11"/>
      <c r="G2377" s="11"/>
      <c r="H2377" s="18"/>
      <c r="I2377" s="11"/>
      <c r="J2377" s="11"/>
      <c r="K2377" s="11"/>
      <c r="L2377" s="11"/>
      <c r="M2377" s="11"/>
      <c r="N2377" s="11"/>
    </row>
    <row r="2378" spans="1:14" ht="16.5">
      <c r="A2378" s="11"/>
      <c r="B2378" s="11"/>
      <c r="C2378" s="11"/>
      <c r="D2378" s="11"/>
      <c r="E2378" s="11"/>
      <c r="F2378" s="11"/>
      <c r="G2378" s="11"/>
      <c r="H2378" s="18"/>
      <c r="I2378" s="11"/>
      <c r="J2378" s="11"/>
      <c r="K2378" s="11"/>
      <c r="L2378" s="11"/>
      <c r="M2378" s="11"/>
      <c r="N2378" s="11"/>
    </row>
    <row r="2379" spans="1:14" ht="16.5">
      <c r="A2379" s="11"/>
      <c r="B2379" s="11"/>
      <c r="C2379" s="11"/>
      <c r="D2379" s="11"/>
      <c r="E2379" s="11"/>
      <c r="F2379" s="11"/>
      <c r="G2379" s="11"/>
      <c r="H2379" s="18"/>
      <c r="I2379" s="11"/>
      <c r="J2379" s="11"/>
      <c r="K2379" s="11"/>
      <c r="L2379" s="11"/>
      <c r="M2379" s="11"/>
      <c r="N2379" s="11"/>
    </row>
    <row r="2380" spans="1:14" ht="16.5">
      <c r="A2380" s="11"/>
      <c r="B2380" s="11"/>
      <c r="C2380" s="11"/>
      <c r="D2380" s="11"/>
      <c r="E2380" s="11"/>
      <c r="F2380" s="11"/>
      <c r="G2380" s="11"/>
      <c r="H2380" s="18"/>
      <c r="I2380" s="11"/>
      <c r="J2380" s="11"/>
      <c r="K2380" s="11"/>
      <c r="L2380" s="11"/>
      <c r="M2380" s="11"/>
      <c r="N2380" s="11"/>
    </row>
    <row r="2381" spans="1:14" ht="16.5">
      <c r="A2381" s="11"/>
      <c r="B2381" s="11"/>
      <c r="C2381" s="11"/>
      <c r="D2381" s="11"/>
      <c r="E2381" s="11"/>
      <c r="F2381" s="11"/>
      <c r="G2381" s="11"/>
      <c r="H2381" s="18"/>
      <c r="I2381" s="11"/>
      <c r="J2381" s="11"/>
      <c r="K2381" s="11"/>
      <c r="L2381" s="11"/>
      <c r="M2381" s="11"/>
      <c r="N2381" s="11"/>
    </row>
    <row r="2382" spans="1:14" ht="16.5">
      <c r="A2382" s="11"/>
      <c r="B2382" s="11"/>
      <c r="C2382" s="11"/>
      <c r="D2382" s="11"/>
      <c r="E2382" s="11"/>
      <c r="F2382" s="11"/>
      <c r="G2382" s="11"/>
      <c r="H2382" s="18"/>
      <c r="I2382" s="11"/>
      <c r="J2382" s="11"/>
      <c r="K2382" s="11"/>
      <c r="L2382" s="11"/>
      <c r="M2382" s="11"/>
      <c r="N2382" s="11"/>
    </row>
    <row r="2383" spans="1:14" ht="16.5">
      <c r="A2383" s="11"/>
      <c r="B2383" s="11"/>
      <c r="C2383" s="11"/>
      <c r="D2383" s="11"/>
      <c r="E2383" s="11"/>
      <c r="F2383" s="11"/>
      <c r="G2383" s="11"/>
      <c r="H2383" s="18"/>
      <c r="I2383" s="11"/>
      <c r="J2383" s="11"/>
      <c r="K2383" s="11"/>
      <c r="L2383" s="11"/>
      <c r="M2383" s="11"/>
      <c r="N2383" s="11"/>
    </row>
    <row r="2384" spans="1:14" ht="16.5">
      <c r="A2384" s="11"/>
      <c r="B2384" s="11"/>
      <c r="C2384" s="11"/>
      <c r="D2384" s="11"/>
      <c r="E2384" s="11"/>
      <c r="F2384" s="11"/>
      <c r="G2384" s="11"/>
      <c r="H2384" s="18"/>
      <c r="I2384" s="11"/>
      <c r="J2384" s="11"/>
      <c r="K2384" s="11"/>
      <c r="L2384" s="11"/>
      <c r="M2384" s="11"/>
      <c r="N2384" s="11"/>
    </row>
    <row r="2385" spans="1:14" ht="16.5">
      <c r="A2385" s="11"/>
      <c r="B2385" s="11"/>
      <c r="C2385" s="11"/>
      <c r="D2385" s="11"/>
      <c r="E2385" s="11"/>
      <c r="F2385" s="11"/>
      <c r="G2385" s="11"/>
      <c r="H2385" s="18"/>
      <c r="I2385" s="11"/>
      <c r="J2385" s="11"/>
      <c r="K2385" s="11"/>
      <c r="L2385" s="11"/>
      <c r="M2385" s="11"/>
      <c r="N2385" s="11"/>
    </row>
    <row r="2386" spans="1:14" ht="16.5">
      <c r="A2386" s="11"/>
      <c r="B2386" s="11"/>
      <c r="C2386" s="11"/>
      <c r="D2386" s="11"/>
      <c r="E2386" s="11"/>
      <c r="F2386" s="11"/>
      <c r="G2386" s="11"/>
      <c r="H2386" s="18"/>
      <c r="I2386" s="11"/>
      <c r="J2386" s="11"/>
      <c r="K2386" s="11"/>
      <c r="L2386" s="11"/>
      <c r="M2386" s="11"/>
      <c r="N2386" s="11"/>
    </row>
    <row r="2387" spans="1:14" ht="16.5">
      <c r="A2387" s="11"/>
      <c r="B2387" s="11"/>
      <c r="C2387" s="11"/>
      <c r="D2387" s="11"/>
      <c r="E2387" s="11"/>
      <c r="F2387" s="11"/>
      <c r="G2387" s="11"/>
      <c r="H2387" s="18"/>
      <c r="I2387" s="11"/>
      <c r="J2387" s="11"/>
      <c r="K2387" s="11"/>
      <c r="L2387" s="11"/>
      <c r="M2387" s="11"/>
      <c r="N2387" s="11"/>
    </row>
    <row r="2388" spans="1:14" ht="16.5">
      <c r="A2388" s="11"/>
      <c r="B2388" s="11"/>
      <c r="C2388" s="11"/>
      <c r="D2388" s="11"/>
      <c r="E2388" s="11"/>
      <c r="F2388" s="11"/>
      <c r="G2388" s="11"/>
      <c r="H2388" s="18"/>
      <c r="I2388" s="11"/>
      <c r="J2388" s="11"/>
      <c r="K2388" s="11"/>
      <c r="L2388" s="11"/>
      <c r="M2388" s="11"/>
      <c r="N2388" s="11"/>
    </row>
    <row r="2389" spans="1:14" ht="16.5">
      <c r="A2389" s="11"/>
      <c r="B2389" s="11"/>
      <c r="C2389" s="11"/>
      <c r="D2389" s="11"/>
      <c r="E2389" s="11"/>
      <c r="F2389" s="11"/>
      <c r="G2389" s="11"/>
      <c r="H2389" s="18"/>
      <c r="I2389" s="11"/>
      <c r="J2389" s="11"/>
      <c r="K2389" s="11"/>
      <c r="L2389" s="11"/>
      <c r="M2389" s="11"/>
      <c r="N2389" s="11"/>
    </row>
    <row r="2390" spans="1:14" ht="16.5">
      <c r="A2390" s="11"/>
      <c r="B2390" s="11"/>
      <c r="C2390" s="11"/>
      <c r="D2390" s="11"/>
      <c r="E2390" s="11"/>
      <c r="F2390" s="11"/>
      <c r="G2390" s="11"/>
      <c r="H2390" s="18"/>
      <c r="I2390" s="11"/>
      <c r="J2390" s="11"/>
      <c r="K2390" s="11"/>
      <c r="L2390" s="11"/>
      <c r="M2390" s="11"/>
      <c r="N2390" s="11"/>
    </row>
    <row r="2391" spans="1:14" ht="16.5">
      <c r="A2391" s="11"/>
      <c r="B2391" s="11"/>
      <c r="C2391" s="11"/>
      <c r="D2391" s="11"/>
      <c r="E2391" s="11"/>
      <c r="F2391" s="11"/>
      <c r="G2391" s="11"/>
      <c r="H2391" s="18"/>
      <c r="I2391" s="11"/>
      <c r="J2391" s="11"/>
      <c r="K2391" s="11"/>
      <c r="L2391" s="11"/>
      <c r="M2391" s="11"/>
      <c r="N2391" s="11"/>
    </row>
    <row r="2392" spans="1:14" ht="16.5">
      <c r="A2392" s="11"/>
      <c r="B2392" s="11"/>
      <c r="C2392" s="11"/>
      <c r="D2392" s="11"/>
      <c r="E2392" s="11"/>
      <c r="F2392" s="11"/>
      <c r="G2392" s="11"/>
      <c r="H2392" s="18"/>
      <c r="I2392" s="11"/>
      <c r="J2392" s="11"/>
      <c r="K2392" s="11"/>
      <c r="L2392" s="11"/>
      <c r="M2392" s="11"/>
      <c r="N2392" s="11"/>
    </row>
    <row r="2393" spans="1:14" ht="16.5">
      <c r="A2393" s="11"/>
      <c r="B2393" s="11"/>
      <c r="C2393" s="11"/>
      <c r="D2393" s="11"/>
      <c r="E2393" s="11"/>
      <c r="F2393" s="11"/>
      <c r="G2393" s="11"/>
      <c r="H2393" s="18"/>
      <c r="I2393" s="11"/>
      <c r="J2393" s="11"/>
      <c r="K2393" s="11"/>
      <c r="L2393" s="11"/>
      <c r="M2393" s="11"/>
      <c r="N2393" s="11"/>
    </row>
    <row r="2394" spans="1:14" ht="16.5">
      <c r="A2394" s="11"/>
      <c r="B2394" s="11"/>
      <c r="C2394" s="11"/>
      <c r="D2394" s="11"/>
      <c r="E2394" s="11"/>
      <c r="F2394" s="11"/>
      <c r="G2394" s="11"/>
      <c r="H2394" s="18"/>
      <c r="I2394" s="11"/>
      <c r="J2394" s="11"/>
      <c r="K2394" s="11"/>
      <c r="L2394" s="11"/>
      <c r="M2394" s="11"/>
      <c r="N2394" s="11"/>
    </row>
    <row r="2395" spans="1:14" ht="16.5">
      <c r="A2395" s="11"/>
      <c r="B2395" s="11"/>
      <c r="C2395" s="11"/>
      <c r="D2395" s="11"/>
      <c r="E2395" s="11"/>
      <c r="F2395" s="11"/>
      <c r="G2395" s="11"/>
      <c r="H2395" s="18"/>
      <c r="I2395" s="11"/>
      <c r="J2395" s="11"/>
      <c r="K2395" s="11"/>
      <c r="L2395" s="11"/>
      <c r="M2395" s="11"/>
      <c r="N2395" s="11"/>
    </row>
    <row r="2396" spans="1:14" ht="16.5">
      <c r="A2396" s="11"/>
      <c r="B2396" s="11"/>
      <c r="C2396" s="11"/>
      <c r="D2396" s="11"/>
      <c r="E2396" s="11"/>
      <c r="F2396" s="11"/>
      <c r="G2396" s="11"/>
      <c r="H2396" s="18"/>
      <c r="I2396" s="11"/>
      <c r="J2396" s="11"/>
      <c r="K2396" s="11"/>
      <c r="L2396" s="11"/>
      <c r="M2396" s="11"/>
      <c r="N2396" s="11"/>
    </row>
    <row r="2397" spans="1:14" ht="16.5">
      <c r="A2397" s="11"/>
      <c r="B2397" s="11"/>
      <c r="C2397" s="11"/>
      <c r="D2397" s="11"/>
      <c r="E2397" s="11"/>
      <c r="F2397" s="11"/>
      <c r="G2397" s="11"/>
      <c r="H2397" s="18"/>
      <c r="I2397" s="11"/>
      <c r="J2397" s="11"/>
      <c r="K2397" s="11"/>
      <c r="L2397" s="11"/>
      <c r="M2397" s="11"/>
      <c r="N2397" s="11"/>
    </row>
    <row r="2398" spans="1:14" ht="16.5">
      <c r="A2398" s="11"/>
      <c r="B2398" s="11"/>
      <c r="C2398" s="11"/>
      <c r="D2398" s="11"/>
      <c r="E2398" s="11"/>
      <c r="F2398" s="11"/>
      <c r="G2398" s="11"/>
      <c r="H2398" s="18"/>
      <c r="I2398" s="11"/>
      <c r="J2398" s="11"/>
      <c r="K2398" s="11"/>
      <c r="L2398" s="11"/>
      <c r="M2398" s="11"/>
      <c r="N2398" s="11"/>
    </row>
    <row r="2399" spans="1:14" ht="16.5">
      <c r="A2399" s="11"/>
      <c r="B2399" s="11"/>
      <c r="C2399" s="11"/>
      <c r="D2399" s="11"/>
      <c r="E2399" s="11"/>
      <c r="F2399" s="11"/>
      <c r="G2399" s="11"/>
      <c r="H2399" s="18"/>
      <c r="I2399" s="11"/>
      <c r="J2399" s="11"/>
      <c r="K2399" s="11"/>
      <c r="L2399" s="11"/>
      <c r="M2399" s="11"/>
      <c r="N2399" s="11"/>
    </row>
    <row r="2400" spans="1:14" ht="16.5">
      <c r="A2400" s="11"/>
      <c r="B2400" s="11"/>
      <c r="C2400" s="11"/>
      <c r="D2400" s="11"/>
      <c r="E2400" s="11"/>
      <c r="F2400" s="11"/>
      <c r="G2400" s="11"/>
      <c r="H2400" s="18"/>
      <c r="I2400" s="11"/>
      <c r="J2400" s="11"/>
      <c r="K2400" s="11"/>
      <c r="L2400" s="11"/>
      <c r="M2400" s="11"/>
      <c r="N2400" s="11"/>
    </row>
    <row r="2401" spans="1:14" ht="16.5">
      <c r="A2401" s="11"/>
      <c r="B2401" s="11"/>
      <c r="C2401" s="11"/>
      <c r="D2401" s="11"/>
      <c r="E2401" s="11"/>
      <c r="F2401" s="11"/>
      <c r="G2401" s="11"/>
      <c r="H2401" s="18"/>
      <c r="I2401" s="11"/>
      <c r="J2401" s="11"/>
      <c r="K2401" s="11"/>
      <c r="L2401" s="11"/>
      <c r="M2401" s="11"/>
      <c r="N2401" s="11"/>
    </row>
    <row r="2402" spans="1:14" ht="16.5">
      <c r="A2402" s="11"/>
      <c r="B2402" s="11"/>
      <c r="C2402" s="11"/>
      <c r="D2402" s="11"/>
      <c r="E2402" s="11"/>
      <c r="F2402" s="11"/>
      <c r="G2402" s="11"/>
      <c r="H2402" s="18"/>
      <c r="I2402" s="11"/>
      <c r="J2402" s="11"/>
      <c r="K2402" s="11"/>
      <c r="L2402" s="11"/>
      <c r="M2402" s="11"/>
      <c r="N2402" s="11"/>
    </row>
    <row r="2403" spans="1:14" ht="16.5">
      <c r="A2403" s="11"/>
      <c r="B2403" s="11"/>
      <c r="C2403" s="11"/>
      <c r="D2403" s="11"/>
      <c r="E2403" s="11"/>
      <c r="F2403" s="11"/>
      <c r="G2403" s="11"/>
      <c r="H2403" s="18"/>
      <c r="I2403" s="11"/>
      <c r="J2403" s="11"/>
      <c r="K2403" s="11"/>
      <c r="L2403" s="11"/>
      <c r="M2403" s="11"/>
      <c r="N2403" s="11"/>
    </row>
    <row r="2404" spans="1:14" ht="16.5">
      <c r="A2404" s="11"/>
      <c r="B2404" s="11"/>
      <c r="C2404" s="11"/>
      <c r="D2404" s="11"/>
      <c r="E2404" s="11"/>
      <c r="F2404" s="11"/>
      <c r="G2404" s="11"/>
      <c r="H2404" s="18"/>
      <c r="I2404" s="11"/>
      <c r="J2404" s="11"/>
      <c r="K2404" s="11"/>
      <c r="L2404" s="11"/>
      <c r="M2404" s="11"/>
      <c r="N2404" s="11"/>
    </row>
    <row r="2405" spans="1:14" ht="16.5">
      <c r="A2405" s="11"/>
      <c r="B2405" s="11"/>
      <c r="C2405" s="11"/>
      <c r="D2405" s="11"/>
      <c r="E2405" s="11"/>
      <c r="F2405" s="11"/>
      <c r="G2405" s="11"/>
      <c r="H2405" s="18"/>
      <c r="I2405" s="11"/>
      <c r="J2405" s="11"/>
      <c r="K2405" s="11"/>
      <c r="L2405" s="11"/>
      <c r="M2405" s="11"/>
      <c r="N2405" s="11"/>
    </row>
    <row r="2406" spans="1:14" ht="16.5">
      <c r="A2406" s="11"/>
      <c r="B2406" s="11"/>
      <c r="C2406" s="11"/>
      <c r="D2406" s="11"/>
      <c r="E2406" s="11"/>
      <c r="F2406" s="11"/>
      <c r="G2406" s="11"/>
      <c r="H2406" s="18"/>
      <c r="I2406" s="11"/>
      <c r="J2406" s="11"/>
      <c r="K2406" s="11"/>
      <c r="L2406" s="11"/>
      <c r="M2406" s="11"/>
      <c r="N2406" s="11"/>
    </row>
    <row r="2407" spans="1:14" ht="16.5">
      <c r="A2407" s="11"/>
      <c r="B2407" s="11"/>
      <c r="C2407" s="11"/>
      <c r="D2407" s="11"/>
      <c r="E2407" s="11"/>
      <c r="F2407" s="11"/>
      <c r="G2407" s="11"/>
      <c r="H2407" s="18"/>
      <c r="I2407" s="11"/>
      <c r="J2407" s="11"/>
      <c r="K2407" s="11"/>
      <c r="L2407" s="11"/>
      <c r="M2407" s="11"/>
      <c r="N2407" s="11"/>
    </row>
    <row r="2408" spans="1:14" ht="16.5">
      <c r="A2408" s="11"/>
      <c r="B2408" s="11"/>
      <c r="C2408" s="11"/>
      <c r="D2408" s="11"/>
      <c r="E2408" s="11"/>
      <c r="F2408" s="11"/>
      <c r="G2408" s="11"/>
      <c r="H2408" s="18"/>
      <c r="I2408" s="11"/>
      <c r="J2408" s="11"/>
      <c r="K2408" s="11"/>
      <c r="L2408" s="11"/>
      <c r="M2408" s="11"/>
      <c r="N2408" s="11"/>
    </row>
    <row r="2409" spans="1:14" ht="16.5">
      <c r="A2409" s="11"/>
      <c r="B2409" s="11"/>
      <c r="C2409" s="11"/>
      <c r="D2409" s="11"/>
      <c r="E2409" s="11"/>
      <c r="F2409" s="11"/>
      <c r="G2409" s="11"/>
      <c r="H2409" s="18"/>
      <c r="I2409" s="11"/>
      <c r="J2409" s="11"/>
      <c r="K2409" s="11"/>
      <c r="L2409" s="11"/>
      <c r="M2409" s="11"/>
      <c r="N2409" s="11"/>
    </row>
    <row r="2410" spans="1:14" ht="16.5">
      <c r="A2410" s="11"/>
      <c r="B2410" s="11"/>
      <c r="C2410" s="11"/>
      <c r="D2410" s="11"/>
      <c r="E2410" s="11"/>
      <c r="F2410" s="11"/>
      <c r="G2410" s="11"/>
      <c r="H2410" s="18"/>
      <c r="I2410" s="11"/>
      <c r="J2410" s="11"/>
      <c r="K2410" s="11"/>
      <c r="L2410" s="11"/>
      <c r="M2410" s="11"/>
      <c r="N2410" s="11"/>
    </row>
    <row r="2411" spans="1:14" ht="16.5">
      <c r="A2411" s="11"/>
      <c r="B2411" s="11"/>
      <c r="C2411" s="11"/>
      <c r="D2411" s="11"/>
      <c r="E2411" s="11"/>
      <c r="F2411" s="11"/>
      <c r="G2411" s="11"/>
      <c r="H2411" s="18"/>
      <c r="I2411" s="11"/>
      <c r="J2411" s="11"/>
      <c r="K2411" s="11"/>
      <c r="L2411" s="11"/>
      <c r="M2411" s="11"/>
      <c r="N2411" s="11"/>
    </row>
    <row r="2412" spans="1:14" ht="16.5">
      <c r="A2412" s="11"/>
      <c r="B2412" s="11"/>
      <c r="C2412" s="11"/>
      <c r="D2412" s="11"/>
      <c r="E2412" s="11"/>
      <c r="F2412" s="11"/>
      <c r="G2412" s="11"/>
      <c r="H2412" s="18"/>
      <c r="I2412" s="11"/>
      <c r="J2412" s="11"/>
      <c r="K2412" s="11"/>
      <c r="L2412" s="11"/>
      <c r="M2412" s="11"/>
      <c r="N2412" s="11"/>
    </row>
    <row r="2413" spans="1:14" ht="16.5">
      <c r="A2413" s="11"/>
      <c r="B2413" s="11"/>
      <c r="C2413" s="11"/>
      <c r="D2413" s="11"/>
      <c r="E2413" s="11"/>
      <c r="F2413" s="11"/>
      <c r="G2413" s="11"/>
      <c r="H2413" s="18"/>
      <c r="I2413" s="11"/>
      <c r="J2413" s="11"/>
      <c r="K2413" s="11"/>
      <c r="L2413" s="11"/>
      <c r="M2413" s="11"/>
      <c r="N2413" s="11"/>
    </row>
    <row r="2414" spans="1:14" ht="16.5">
      <c r="A2414" s="11"/>
      <c r="B2414" s="11"/>
      <c r="C2414" s="11"/>
      <c r="D2414" s="11"/>
      <c r="E2414" s="11"/>
      <c r="F2414" s="11"/>
      <c r="G2414" s="11"/>
      <c r="H2414" s="18"/>
      <c r="I2414" s="11"/>
      <c r="J2414" s="11"/>
      <c r="K2414" s="11"/>
      <c r="L2414" s="11"/>
      <c r="M2414" s="11"/>
      <c r="N2414" s="11"/>
    </row>
    <row r="2415" spans="1:14" ht="16.5">
      <c r="A2415" s="11"/>
      <c r="B2415" s="11"/>
      <c r="C2415" s="11"/>
      <c r="D2415" s="11"/>
      <c r="E2415" s="11"/>
      <c r="F2415" s="11"/>
      <c r="G2415" s="11"/>
      <c r="H2415" s="18"/>
      <c r="I2415" s="11"/>
      <c r="J2415" s="11"/>
      <c r="K2415" s="11"/>
      <c r="L2415" s="11"/>
      <c r="M2415" s="11"/>
      <c r="N2415" s="11"/>
    </row>
    <row r="2416" spans="1:14" ht="16.5">
      <c r="A2416" s="11"/>
      <c r="B2416" s="11"/>
      <c r="C2416" s="11"/>
      <c r="D2416" s="11"/>
      <c r="E2416" s="11"/>
      <c r="F2416" s="11"/>
      <c r="G2416" s="11"/>
      <c r="H2416" s="18"/>
      <c r="I2416" s="11"/>
      <c r="J2416" s="11"/>
      <c r="K2416" s="11"/>
      <c r="L2416" s="11"/>
      <c r="M2416" s="11"/>
      <c r="N2416" s="11"/>
    </row>
    <row r="2417" spans="1:14" ht="16.5">
      <c r="A2417" s="11"/>
      <c r="B2417" s="11"/>
      <c r="C2417" s="11"/>
      <c r="D2417" s="11"/>
      <c r="E2417" s="11"/>
      <c r="F2417" s="11"/>
      <c r="G2417" s="11"/>
      <c r="H2417" s="18"/>
      <c r="I2417" s="11"/>
      <c r="J2417" s="11"/>
      <c r="K2417" s="11"/>
      <c r="L2417" s="11"/>
      <c r="M2417" s="11"/>
      <c r="N2417" s="11"/>
    </row>
    <row r="2418" spans="1:14" ht="16.5">
      <c r="A2418" s="11"/>
      <c r="B2418" s="11"/>
      <c r="C2418" s="11"/>
      <c r="D2418" s="11"/>
      <c r="E2418" s="11"/>
      <c r="F2418" s="11"/>
      <c r="G2418" s="11"/>
      <c r="H2418" s="18"/>
      <c r="I2418" s="11"/>
      <c r="J2418" s="11"/>
      <c r="K2418" s="11"/>
      <c r="L2418" s="11"/>
      <c r="M2418" s="11"/>
      <c r="N2418" s="11"/>
    </row>
    <row r="2419" spans="1:14" ht="16.5">
      <c r="A2419" s="11"/>
      <c r="B2419" s="11"/>
      <c r="C2419" s="11"/>
      <c r="D2419" s="11"/>
      <c r="E2419" s="11"/>
      <c r="F2419" s="11"/>
      <c r="G2419" s="11"/>
      <c r="H2419" s="18"/>
      <c r="I2419" s="11"/>
      <c r="J2419" s="11"/>
      <c r="K2419" s="11"/>
      <c r="L2419" s="11"/>
      <c r="M2419" s="11"/>
      <c r="N2419" s="11"/>
    </row>
    <row r="2420" spans="1:14" ht="16.5">
      <c r="A2420" s="11"/>
      <c r="B2420" s="11"/>
      <c r="C2420" s="11"/>
      <c r="D2420" s="11"/>
      <c r="E2420" s="11"/>
      <c r="F2420" s="11"/>
      <c r="G2420" s="11"/>
      <c r="H2420" s="18"/>
      <c r="I2420" s="11"/>
      <c r="J2420" s="11"/>
      <c r="K2420" s="11"/>
      <c r="L2420" s="11"/>
      <c r="M2420" s="11"/>
      <c r="N2420" s="11"/>
    </row>
    <row r="2421" spans="1:14" ht="16.5">
      <c r="A2421" s="11"/>
      <c r="B2421" s="11"/>
      <c r="C2421" s="11"/>
      <c r="D2421" s="11"/>
      <c r="E2421" s="11"/>
      <c r="F2421" s="11"/>
      <c r="G2421" s="11"/>
      <c r="H2421" s="18"/>
      <c r="I2421" s="11"/>
      <c r="J2421" s="11"/>
      <c r="K2421" s="11"/>
      <c r="L2421" s="11"/>
      <c r="M2421" s="11"/>
      <c r="N2421" s="11"/>
    </row>
    <row r="2422" spans="1:14" ht="16.5">
      <c r="A2422" s="11"/>
      <c r="B2422" s="11"/>
      <c r="C2422" s="11"/>
      <c r="D2422" s="11"/>
      <c r="E2422" s="11"/>
      <c r="F2422" s="11"/>
      <c r="G2422" s="11"/>
      <c r="H2422" s="18"/>
      <c r="I2422" s="11"/>
      <c r="J2422" s="11"/>
      <c r="K2422" s="11"/>
      <c r="L2422" s="11"/>
      <c r="M2422" s="11"/>
      <c r="N2422" s="11"/>
    </row>
    <row r="2423" spans="1:14" ht="16.5">
      <c r="A2423" s="11"/>
      <c r="B2423" s="11"/>
      <c r="C2423" s="11"/>
      <c r="D2423" s="11"/>
      <c r="E2423" s="11"/>
      <c r="F2423" s="11"/>
      <c r="G2423" s="11"/>
      <c r="H2423" s="18"/>
      <c r="I2423" s="11"/>
      <c r="J2423" s="11"/>
      <c r="K2423" s="11"/>
      <c r="L2423" s="11"/>
      <c r="M2423" s="11"/>
      <c r="N2423" s="11"/>
    </row>
    <row r="2424" spans="1:14" ht="16.5">
      <c r="A2424" s="11"/>
      <c r="B2424" s="11"/>
      <c r="C2424" s="11"/>
      <c r="D2424" s="11"/>
      <c r="E2424" s="11"/>
      <c r="F2424" s="11"/>
      <c r="G2424" s="11"/>
      <c r="H2424" s="18"/>
      <c r="I2424" s="11"/>
      <c r="J2424" s="11"/>
      <c r="K2424" s="11"/>
      <c r="L2424" s="11"/>
      <c r="M2424" s="11"/>
      <c r="N2424" s="11"/>
    </row>
    <row r="2425" spans="1:14" ht="16.5">
      <c r="A2425" s="11"/>
      <c r="B2425" s="11"/>
      <c r="C2425" s="11"/>
      <c r="D2425" s="11"/>
      <c r="E2425" s="11"/>
      <c r="F2425" s="11"/>
      <c r="G2425" s="11"/>
      <c r="H2425" s="18"/>
      <c r="I2425" s="11"/>
      <c r="J2425" s="11"/>
      <c r="K2425" s="11"/>
      <c r="L2425" s="11"/>
      <c r="M2425" s="11"/>
      <c r="N2425" s="11"/>
    </row>
    <row r="2426" spans="1:14" ht="16.5">
      <c r="A2426" s="11"/>
      <c r="B2426" s="11"/>
      <c r="C2426" s="11"/>
      <c r="D2426" s="11"/>
      <c r="E2426" s="11"/>
      <c r="F2426" s="11"/>
      <c r="G2426" s="11"/>
      <c r="H2426" s="18"/>
      <c r="I2426" s="11"/>
      <c r="J2426" s="11"/>
      <c r="K2426" s="11"/>
      <c r="L2426" s="11"/>
      <c r="M2426" s="11"/>
      <c r="N2426" s="11"/>
    </row>
    <row r="2427" spans="1:14" ht="16.5">
      <c r="A2427" s="11"/>
      <c r="B2427" s="11"/>
      <c r="C2427" s="11"/>
      <c r="D2427" s="11"/>
      <c r="E2427" s="11"/>
      <c r="F2427" s="11"/>
      <c r="G2427" s="11"/>
      <c r="H2427" s="18"/>
      <c r="I2427" s="11"/>
      <c r="J2427" s="11"/>
      <c r="K2427" s="11"/>
      <c r="L2427" s="11"/>
      <c r="M2427" s="11"/>
      <c r="N2427" s="11"/>
    </row>
    <row r="2428" spans="1:14" ht="16.5">
      <c r="A2428" s="11"/>
      <c r="B2428" s="11"/>
      <c r="C2428" s="11"/>
      <c r="D2428" s="11"/>
      <c r="E2428" s="11"/>
      <c r="F2428" s="11"/>
      <c r="G2428" s="11"/>
      <c r="H2428" s="18"/>
      <c r="I2428" s="11"/>
      <c r="J2428" s="11"/>
      <c r="K2428" s="11"/>
      <c r="L2428" s="11"/>
      <c r="M2428" s="11"/>
      <c r="N2428" s="11"/>
    </row>
    <row r="2429" spans="1:14" ht="16.5">
      <c r="A2429" s="11"/>
      <c r="B2429" s="11"/>
      <c r="C2429" s="11"/>
      <c r="D2429" s="11"/>
      <c r="E2429" s="11"/>
      <c r="F2429" s="11"/>
      <c r="G2429" s="11"/>
      <c r="H2429" s="18"/>
      <c r="I2429" s="11"/>
      <c r="J2429" s="11"/>
      <c r="K2429" s="11"/>
      <c r="L2429" s="11"/>
      <c r="M2429" s="11"/>
      <c r="N2429" s="11"/>
    </row>
    <row r="2430" spans="1:14" ht="16.5">
      <c r="A2430" s="11"/>
      <c r="B2430" s="11"/>
      <c r="C2430" s="11"/>
      <c r="D2430" s="11"/>
      <c r="E2430" s="11"/>
      <c r="F2430" s="11"/>
      <c r="G2430" s="11"/>
      <c r="H2430" s="18"/>
      <c r="I2430" s="11"/>
      <c r="J2430" s="11"/>
      <c r="K2430" s="11"/>
      <c r="L2430" s="11"/>
      <c r="M2430" s="11"/>
      <c r="N2430" s="11"/>
    </row>
    <row r="2431" spans="1:14" ht="16.5">
      <c r="A2431" s="11"/>
      <c r="B2431" s="11"/>
      <c r="C2431" s="11"/>
      <c r="D2431" s="11"/>
      <c r="E2431" s="11"/>
      <c r="F2431" s="11"/>
      <c r="G2431" s="11"/>
      <c r="H2431" s="18"/>
      <c r="I2431" s="11"/>
      <c r="J2431" s="11"/>
      <c r="K2431" s="11"/>
      <c r="L2431" s="11"/>
      <c r="M2431" s="11"/>
      <c r="N2431" s="11"/>
    </row>
    <row r="2432" spans="1:14" ht="16.5">
      <c r="A2432" s="11"/>
      <c r="B2432" s="11"/>
      <c r="C2432" s="11"/>
      <c r="D2432" s="11"/>
      <c r="E2432" s="11"/>
      <c r="F2432" s="11"/>
      <c r="G2432" s="11"/>
      <c r="H2432" s="18"/>
      <c r="I2432" s="11"/>
      <c r="J2432" s="11"/>
      <c r="K2432" s="11"/>
      <c r="L2432" s="11"/>
      <c r="M2432" s="11"/>
      <c r="N2432" s="11"/>
    </row>
    <row r="2433" spans="1:14" ht="16.5">
      <c r="A2433" s="11"/>
      <c r="B2433" s="11"/>
      <c r="C2433" s="11"/>
      <c r="D2433" s="11"/>
      <c r="E2433" s="11"/>
      <c r="F2433" s="11"/>
      <c r="G2433" s="11"/>
      <c r="H2433" s="18"/>
      <c r="I2433" s="11"/>
      <c r="J2433" s="11"/>
      <c r="K2433" s="11"/>
      <c r="L2433" s="11"/>
      <c r="M2433" s="11"/>
      <c r="N2433" s="11"/>
    </row>
    <row r="2434" spans="1:14" ht="16.5">
      <c r="A2434" s="11"/>
      <c r="B2434" s="11"/>
      <c r="C2434" s="11"/>
      <c r="D2434" s="11"/>
      <c r="E2434" s="11"/>
      <c r="F2434" s="11"/>
      <c r="G2434" s="11"/>
      <c r="H2434" s="18"/>
      <c r="I2434" s="11"/>
      <c r="J2434" s="11"/>
      <c r="K2434" s="11"/>
      <c r="L2434" s="11"/>
      <c r="M2434" s="11"/>
      <c r="N2434" s="11"/>
    </row>
    <row r="2435" spans="1:14" ht="16.5">
      <c r="A2435" s="11"/>
      <c r="B2435" s="11"/>
      <c r="C2435" s="11"/>
      <c r="D2435" s="11"/>
      <c r="E2435" s="11"/>
      <c r="F2435" s="11"/>
      <c r="G2435" s="11"/>
      <c r="H2435" s="18"/>
      <c r="I2435" s="11"/>
      <c r="J2435" s="11"/>
      <c r="K2435" s="11"/>
      <c r="L2435" s="11"/>
      <c r="M2435" s="11"/>
      <c r="N2435" s="11"/>
    </row>
    <row r="2436" spans="1:14" ht="16.5">
      <c r="A2436" s="11"/>
      <c r="B2436" s="11"/>
      <c r="C2436" s="11"/>
      <c r="D2436" s="11"/>
      <c r="E2436" s="11"/>
      <c r="F2436" s="11"/>
      <c r="G2436" s="11"/>
      <c r="H2436" s="18"/>
      <c r="I2436" s="11"/>
      <c r="J2436" s="11"/>
      <c r="K2436" s="11"/>
      <c r="L2436" s="11"/>
      <c r="M2436" s="11"/>
      <c r="N2436" s="11"/>
    </row>
    <row r="2437" spans="1:14" ht="16.5">
      <c r="A2437" s="11"/>
      <c r="B2437" s="11"/>
      <c r="C2437" s="11"/>
      <c r="D2437" s="11"/>
      <c r="E2437" s="11"/>
      <c r="F2437" s="11"/>
      <c r="G2437" s="11"/>
      <c r="H2437" s="18"/>
      <c r="I2437" s="11"/>
      <c r="J2437" s="11"/>
      <c r="K2437" s="11"/>
      <c r="L2437" s="11"/>
      <c r="M2437" s="11"/>
      <c r="N2437" s="11"/>
    </row>
    <row r="2438" spans="1:14" ht="16.5">
      <c r="A2438" s="11"/>
      <c r="B2438" s="11"/>
      <c r="C2438" s="11"/>
      <c r="D2438" s="11"/>
      <c r="E2438" s="11"/>
      <c r="F2438" s="11"/>
      <c r="G2438" s="11"/>
      <c r="H2438" s="18"/>
      <c r="I2438" s="11"/>
      <c r="J2438" s="11"/>
      <c r="K2438" s="11"/>
      <c r="L2438" s="11"/>
      <c r="M2438" s="11"/>
      <c r="N2438" s="11"/>
    </row>
    <row r="2439" spans="1:14" ht="16.5">
      <c r="A2439" s="11"/>
      <c r="B2439" s="11"/>
      <c r="C2439" s="11"/>
      <c r="D2439" s="11"/>
      <c r="E2439" s="11"/>
      <c r="F2439" s="11"/>
      <c r="G2439" s="11"/>
      <c r="H2439" s="18"/>
      <c r="I2439" s="11"/>
      <c r="J2439" s="11"/>
      <c r="K2439" s="11"/>
      <c r="L2439" s="11"/>
      <c r="M2439" s="11"/>
      <c r="N2439" s="11"/>
    </row>
    <row r="2440" spans="1:14" ht="16.5">
      <c r="A2440" s="11"/>
      <c r="B2440" s="11"/>
      <c r="C2440" s="11"/>
      <c r="D2440" s="11"/>
      <c r="E2440" s="11"/>
      <c r="F2440" s="11"/>
      <c r="G2440" s="11"/>
      <c r="H2440" s="18"/>
      <c r="I2440" s="11"/>
      <c r="J2440" s="11"/>
      <c r="K2440" s="11"/>
      <c r="L2440" s="11"/>
      <c r="M2440" s="11"/>
      <c r="N2440" s="11"/>
    </row>
    <row r="2441" spans="1:14" ht="16.5">
      <c r="A2441" s="11"/>
      <c r="B2441" s="11"/>
      <c r="C2441" s="11"/>
      <c r="D2441" s="11"/>
      <c r="E2441" s="11"/>
      <c r="F2441" s="11"/>
      <c r="G2441" s="11"/>
      <c r="H2441" s="18"/>
      <c r="I2441" s="11"/>
      <c r="J2441" s="11"/>
      <c r="K2441" s="11"/>
      <c r="L2441" s="11"/>
      <c r="M2441" s="11"/>
      <c r="N2441" s="11"/>
    </row>
    <row r="2442" spans="1:14" ht="16.5">
      <c r="A2442" s="11"/>
      <c r="B2442" s="11"/>
      <c r="C2442" s="11"/>
      <c r="D2442" s="11"/>
      <c r="E2442" s="11"/>
      <c r="F2442" s="11"/>
      <c r="G2442" s="11"/>
      <c r="H2442" s="18"/>
      <c r="I2442" s="11"/>
      <c r="J2442" s="11"/>
      <c r="K2442" s="11"/>
      <c r="L2442" s="11"/>
      <c r="M2442" s="11"/>
      <c r="N2442" s="11"/>
    </row>
    <row r="2443" spans="1:14" ht="16.5">
      <c r="A2443" s="11"/>
      <c r="B2443" s="11"/>
      <c r="C2443" s="11"/>
      <c r="D2443" s="11"/>
      <c r="E2443" s="11"/>
      <c r="F2443" s="11"/>
      <c r="G2443" s="11"/>
      <c r="H2443" s="18"/>
      <c r="I2443" s="11"/>
      <c r="J2443" s="11"/>
      <c r="K2443" s="11"/>
      <c r="L2443" s="11"/>
      <c r="M2443" s="11"/>
      <c r="N2443" s="11"/>
    </row>
    <row r="2444" spans="1:14" ht="16.5">
      <c r="A2444" s="11"/>
      <c r="B2444" s="11"/>
      <c r="C2444" s="11"/>
      <c r="D2444" s="11"/>
      <c r="E2444" s="11"/>
      <c r="F2444" s="11"/>
      <c r="G2444" s="11"/>
      <c r="H2444" s="18"/>
      <c r="I2444" s="11"/>
      <c r="J2444" s="11"/>
      <c r="K2444" s="11"/>
      <c r="L2444" s="11"/>
      <c r="M2444" s="11"/>
      <c r="N2444" s="11"/>
    </row>
    <row r="2445" spans="1:14" ht="16.5">
      <c r="A2445" s="11"/>
      <c r="B2445" s="11"/>
      <c r="C2445" s="11"/>
      <c r="D2445" s="11"/>
      <c r="E2445" s="11"/>
      <c r="F2445" s="11"/>
      <c r="G2445" s="11"/>
      <c r="H2445" s="18"/>
      <c r="I2445" s="11"/>
      <c r="J2445" s="11"/>
      <c r="K2445" s="11"/>
      <c r="L2445" s="11"/>
      <c r="M2445" s="11"/>
      <c r="N2445" s="11"/>
    </row>
    <row r="2446" spans="1:14" ht="16.5">
      <c r="A2446" s="11"/>
      <c r="B2446" s="11"/>
      <c r="C2446" s="11"/>
      <c r="D2446" s="11"/>
      <c r="E2446" s="11"/>
      <c r="F2446" s="11"/>
      <c r="G2446" s="11"/>
      <c r="H2446" s="18"/>
      <c r="I2446" s="11"/>
      <c r="J2446" s="11"/>
      <c r="K2446" s="11"/>
      <c r="L2446" s="11"/>
      <c r="M2446" s="11"/>
      <c r="N2446" s="11"/>
    </row>
    <row r="2447" spans="1:14" ht="16.5">
      <c r="A2447" s="11"/>
      <c r="B2447" s="11"/>
      <c r="C2447" s="11"/>
      <c r="D2447" s="11"/>
      <c r="E2447" s="11"/>
      <c r="F2447" s="11"/>
      <c r="G2447" s="11"/>
      <c r="H2447" s="18"/>
      <c r="I2447" s="11"/>
      <c r="J2447" s="11"/>
      <c r="K2447" s="11"/>
      <c r="L2447" s="11"/>
      <c r="M2447" s="11"/>
      <c r="N2447" s="11"/>
    </row>
    <row r="2448" spans="1:14" ht="16.5">
      <c r="A2448" s="11"/>
      <c r="B2448" s="11"/>
      <c r="C2448" s="11"/>
      <c r="D2448" s="11"/>
      <c r="E2448" s="11"/>
      <c r="F2448" s="11"/>
      <c r="G2448" s="11"/>
      <c r="H2448" s="18"/>
      <c r="I2448" s="11"/>
      <c r="J2448" s="11"/>
      <c r="K2448" s="11"/>
      <c r="L2448" s="11"/>
      <c r="M2448" s="11"/>
      <c r="N2448" s="11"/>
    </row>
    <row r="2449" spans="1:14" ht="16.5">
      <c r="A2449" s="11"/>
      <c r="B2449" s="11"/>
      <c r="C2449" s="11"/>
      <c r="D2449" s="11"/>
      <c r="E2449" s="11"/>
      <c r="F2449" s="11"/>
      <c r="G2449" s="11"/>
      <c r="H2449" s="18"/>
      <c r="I2449" s="11"/>
      <c r="J2449" s="11"/>
      <c r="K2449" s="11"/>
      <c r="L2449" s="11"/>
      <c r="M2449" s="11"/>
      <c r="N2449" s="11"/>
    </row>
    <row r="2450" spans="1:14" ht="16.5">
      <c r="A2450" s="11"/>
      <c r="B2450" s="11"/>
      <c r="C2450" s="11"/>
      <c r="D2450" s="11"/>
      <c r="E2450" s="11"/>
      <c r="F2450" s="11"/>
      <c r="G2450" s="11"/>
      <c r="H2450" s="18"/>
      <c r="I2450" s="11"/>
      <c r="J2450" s="11"/>
      <c r="K2450" s="11"/>
      <c r="L2450" s="11"/>
      <c r="M2450" s="11"/>
      <c r="N2450" s="11"/>
    </row>
    <row r="2451" spans="1:14" ht="16.5">
      <c r="A2451" s="11"/>
      <c r="B2451" s="11"/>
      <c r="C2451" s="11"/>
      <c r="D2451" s="11"/>
      <c r="E2451" s="11"/>
      <c r="F2451" s="11"/>
      <c r="G2451" s="11"/>
      <c r="H2451" s="18"/>
      <c r="I2451" s="11"/>
      <c r="J2451" s="11"/>
      <c r="K2451" s="11"/>
      <c r="L2451" s="11"/>
      <c r="M2451" s="11"/>
      <c r="N2451" s="11"/>
    </row>
    <row r="2452" spans="1:14" ht="16.5">
      <c r="A2452" s="11"/>
      <c r="B2452" s="11"/>
      <c r="C2452" s="11"/>
      <c r="D2452" s="11"/>
      <c r="E2452" s="11"/>
      <c r="F2452" s="11"/>
      <c r="G2452" s="11"/>
      <c r="H2452" s="18"/>
      <c r="I2452" s="11"/>
      <c r="J2452" s="11"/>
      <c r="K2452" s="11"/>
      <c r="L2452" s="11"/>
      <c r="M2452" s="11"/>
      <c r="N2452" s="11"/>
    </row>
    <row r="2453" spans="1:14" ht="16.5">
      <c r="A2453" s="11"/>
      <c r="B2453" s="11"/>
      <c r="C2453" s="11"/>
      <c r="D2453" s="11"/>
      <c r="E2453" s="11"/>
      <c r="F2453" s="11"/>
      <c r="G2453" s="11"/>
      <c r="H2453" s="18"/>
      <c r="I2453" s="11"/>
      <c r="J2453" s="11"/>
      <c r="K2453" s="11"/>
      <c r="L2453" s="11"/>
      <c r="M2453" s="11"/>
      <c r="N2453" s="11"/>
    </row>
    <row r="2454" spans="1:14" ht="16.5">
      <c r="A2454" s="11"/>
      <c r="B2454" s="11"/>
      <c r="C2454" s="11"/>
      <c r="D2454" s="11"/>
      <c r="E2454" s="11"/>
      <c r="F2454" s="11"/>
      <c r="G2454" s="11"/>
      <c r="H2454" s="18"/>
      <c r="I2454" s="11"/>
      <c r="J2454" s="11"/>
      <c r="K2454" s="11"/>
      <c r="L2454" s="11"/>
      <c r="M2454" s="11"/>
      <c r="N2454" s="11"/>
    </row>
    <row r="2455" spans="1:14" ht="16.5">
      <c r="A2455" s="11"/>
      <c r="B2455" s="11"/>
      <c r="C2455" s="11"/>
      <c r="D2455" s="11"/>
      <c r="E2455" s="11"/>
      <c r="F2455" s="11"/>
      <c r="G2455" s="11"/>
      <c r="H2455" s="18"/>
      <c r="I2455" s="11"/>
      <c r="J2455" s="11"/>
      <c r="K2455" s="11"/>
      <c r="L2455" s="11"/>
      <c r="M2455" s="11"/>
      <c r="N2455" s="11"/>
    </row>
    <row r="2456" spans="1:14" ht="16.5">
      <c r="A2456" s="11"/>
      <c r="B2456" s="11"/>
      <c r="C2456" s="11"/>
      <c r="D2456" s="11"/>
      <c r="E2456" s="11"/>
      <c r="F2456" s="11"/>
      <c r="G2456" s="11"/>
      <c r="H2456" s="18"/>
      <c r="I2456" s="11"/>
      <c r="J2456" s="11"/>
      <c r="K2456" s="11"/>
      <c r="L2456" s="11"/>
      <c r="M2456" s="11"/>
      <c r="N2456" s="11"/>
    </row>
    <row r="2457" spans="1:14" ht="16.5">
      <c r="A2457" s="11"/>
      <c r="B2457" s="11"/>
      <c r="C2457" s="11"/>
      <c r="D2457" s="11"/>
      <c r="E2457" s="11"/>
      <c r="F2457" s="11"/>
      <c r="G2457" s="11"/>
      <c r="H2457" s="18"/>
      <c r="I2457" s="11"/>
      <c r="J2457" s="11"/>
      <c r="K2457" s="11"/>
      <c r="L2457" s="11"/>
      <c r="M2457" s="11"/>
      <c r="N2457" s="11"/>
    </row>
    <row r="2458" spans="1:14" ht="16.5">
      <c r="A2458" s="11"/>
      <c r="B2458" s="11"/>
      <c r="C2458" s="11"/>
      <c r="D2458" s="11"/>
      <c r="E2458" s="11"/>
      <c r="F2458" s="11"/>
      <c r="G2458" s="11"/>
      <c r="H2458" s="18"/>
      <c r="I2458" s="11"/>
      <c r="J2458" s="11"/>
      <c r="K2458" s="11"/>
      <c r="L2458" s="11"/>
      <c r="M2458" s="11"/>
      <c r="N2458" s="11"/>
    </row>
    <row r="2459" spans="1:14" ht="16.5">
      <c r="A2459" s="11"/>
      <c r="B2459" s="11"/>
      <c r="C2459" s="11"/>
      <c r="D2459" s="11"/>
      <c r="E2459" s="11"/>
      <c r="F2459" s="11"/>
      <c r="G2459" s="11"/>
      <c r="H2459" s="18"/>
      <c r="I2459" s="11"/>
      <c r="J2459" s="11"/>
      <c r="K2459" s="11"/>
      <c r="L2459" s="11"/>
      <c r="M2459" s="11"/>
      <c r="N2459" s="11"/>
    </row>
    <row r="2460" spans="1:14" ht="16.5">
      <c r="A2460" s="11"/>
      <c r="B2460" s="11"/>
      <c r="C2460" s="11"/>
      <c r="D2460" s="11"/>
      <c r="E2460" s="11"/>
      <c r="F2460" s="11"/>
      <c r="G2460" s="11"/>
      <c r="H2460" s="18"/>
      <c r="I2460" s="11"/>
      <c r="J2460" s="11"/>
      <c r="K2460" s="11"/>
      <c r="L2460" s="11"/>
      <c r="M2460" s="11"/>
      <c r="N2460" s="11"/>
    </row>
    <row r="2461" spans="1:14" ht="16.5">
      <c r="A2461" s="11"/>
      <c r="B2461" s="11"/>
      <c r="C2461" s="11"/>
      <c r="D2461" s="11"/>
      <c r="E2461" s="11"/>
      <c r="F2461" s="11"/>
      <c r="G2461" s="11"/>
      <c r="H2461" s="18"/>
      <c r="I2461" s="11"/>
      <c r="J2461" s="11"/>
      <c r="K2461" s="11"/>
      <c r="L2461" s="11"/>
      <c r="M2461" s="11"/>
      <c r="N2461" s="11"/>
    </row>
    <row r="2462" spans="1:14" ht="16.5">
      <c r="A2462" s="11"/>
      <c r="B2462" s="11"/>
      <c r="C2462" s="11"/>
      <c r="D2462" s="11"/>
      <c r="E2462" s="11"/>
      <c r="F2462" s="11"/>
      <c r="G2462" s="11"/>
      <c r="H2462" s="18"/>
      <c r="I2462" s="11"/>
      <c r="J2462" s="11"/>
      <c r="K2462" s="11"/>
      <c r="L2462" s="11"/>
      <c r="M2462" s="11"/>
      <c r="N2462" s="11"/>
    </row>
    <row r="2463" spans="1:14" ht="16.5">
      <c r="A2463" s="11"/>
      <c r="B2463" s="11"/>
      <c r="C2463" s="11"/>
      <c r="D2463" s="11"/>
      <c r="E2463" s="11"/>
      <c r="F2463" s="11"/>
      <c r="G2463" s="11"/>
      <c r="H2463" s="18"/>
      <c r="I2463" s="11"/>
      <c r="J2463" s="11"/>
      <c r="K2463" s="11"/>
      <c r="L2463" s="11"/>
      <c r="M2463" s="11"/>
      <c r="N2463" s="11"/>
    </row>
    <row r="2464" spans="1:14" ht="16.5">
      <c r="A2464" s="11"/>
      <c r="B2464" s="11"/>
      <c r="C2464" s="11"/>
      <c r="D2464" s="11"/>
      <c r="E2464" s="11"/>
      <c r="F2464" s="11"/>
      <c r="G2464" s="11"/>
      <c r="H2464" s="18"/>
      <c r="I2464" s="11"/>
      <c r="J2464" s="11"/>
      <c r="K2464" s="11"/>
      <c r="L2464" s="11"/>
      <c r="M2464" s="11"/>
      <c r="N2464" s="11"/>
    </row>
    <row r="2465" spans="1:14" ht="16.5">
      <c r="A2465" s="11"/>
      <c r="B2465" s="11"/>
      <c r="C2465" s="11"/>
      <c r="D2465" s="11"/>
      <c r="E2465" s="11"/>
      <c r="F2465" s="11"/>
      <c r="G2465" s="11"/>
      <c r="H2465" s="18"/>
      <c r="I2465" s="11"/>
      <c r="J2465" s="11"/>
      <c r="K2465" s="11"/>
      <c r="L2465" s="11"/>
      <c r="M2465" s="11"/>
      <c r="N2465" s="11"/>
    </row>
    <row r="2466" spans="1:14" ht="16.5">
      <c r="A2466" s="11"/>
      <c r="B2466" s="11"/>
      <c r="C2466" s="11"/>
      <c r="D2466" s="11"/>
      <c r="E2466" s="11"/>
      <c r="F2466" s="11"/>
      <c r="G2466" s="11"/>
      <c r="H2466" s="18"/>
      <c r="I2466" s="11"/>
      <c r="J2466" s="11"/>
      <c r="K2466" s="11"/>
      <c r="L2466" s="11"/>
      <c r="M2466" s="11"/>
      <c r="N2466" s="11"/>
    </row>
    <row r="2467" spans="1:14" ht="16.5">
      <c r="A2467" s="11"/>
      <c r="B2467" s="11"/>
      <c r="C2467" s="11"/>
      <c r="D2467" s="11"/>
      <c r="E2467" s="11"/>
      <c r="F2467" s="11"/>
      <c r="G2467" s="11"/>
      <c r="H2467" s="18"/>
      <c r="I2467" s="11"/>
      <c r="J2467" s="11"/>
      <c r="K2467" s="11"/>
      <c r="L2467" s="11"/>
      <c r="M2467" s="11"/>
      <c r="N2467" s="11"/>
    </row>
    <row r="2468" spans="1:14" ht="16.5">
      <c r="A2468" s="11"/>
      <c r="B2468" s="11"/>
      <c r="C2468" s="11"/>
      <c r="D2468" s="11"/>
      <c r="E2468" s="11"/>
      <c r="F2468" s="11"/>
      <c r="G2468" s="11"/>
      <c r="H2468" s="18"/>
      <c r="I2468" s="11"/>
      <c r="J2468" s="11"/>
      <c r="K2468" s="11"/>
      <c r="L2468" s="11"/>
      <c r="M2468" s="11"/>
      <c r="N2468" s="11"/>
    </row>
    <row r="2469" spans="1:14" ht="16.5">
      <c r="A2469" s="11"/>
      <c r="B2469" s="11"/>
      <c r="C2469" s="11"/>
      <c r="D2469" s="11"/>
      <c r="E2469" s="11"/>
      <c r="F2469" s="11"/>
      <c r="G2469" s="11"/>
      <c r="H2469" s="18"/>
      <c r="I2469" s="11"/>
      <c r="J2469" s="11"/>
      <c r="K2469" s="11"/>
      <c r="L2469" s="11"/>
      <c r="M2469" s="11"/>
      <c r="N2469" s="11"/>
    </row>
    <row r="2470" spans="1:14" ht="16.5">
      <c r="A2470" s="11"/>
      <c r="B2470" s="11"/>
      <c r="C2470" s="11"/>
      <c r="D2470" s="11"/>
      <c r="E2470" s="11"/>
      <c r="F2470" s="11"/>
      <c r="G2470" s="11"/>
      <c r="H2470" s="18"/>
      <c r="I2470" s="11"/>
      <c r="J2470" s="11"/>
      <c r="K2470" s="11"/>
      <c r="L2470" s="11"/>
      <c r="M2470" s="11"/>
      <c r="N2470" s="11"/>
    </row>
    <row r="2471" spans="1:14" ht="16.5">
      <c r="A2471" s="11"/>
      <c r="B2471" s="11"/>
      <c r="C2471" s="11"/>
      <c r="D2471" s="11"/>
      <c r="E2471" s="11"/>
      <c r="F2471" s="11"/>
      <c r="G2471" s="11"/>
      <c r="H2471" s="18"/>
      <c r="I2471" s="11"/>
      <c r="J2471" s="11"/>
      <c r="K2471" s="11"/>
      <c r="L2471" s="11"/>
      <c r="M2471" s="11"/>
      <c r="N2471" s="11"/>
    </row>
    <row r="2472" spans="1:14" ht="16.5">
      <c r="A2472" s="11"/>
      <c r="B2472" s="11"/>
      <c r="C2472" s="11"/>
      <c r="D2472" s="11"/>
      <c r="E2472" s="11"/>
      <c r="F2472" s="11"/>
      <c r="G2472" s="11"/>
      <c r="H2472" s="18"/>
      <c r="I2472" s="11"/>
      <c r="J2472" s="11"/>
      <c r="K2472" s="11"/>
      <c r="L2472" s="11"/>
      <c r="M2472" s="11"/>
      <c r="N2472" s="11"/>
    </row>
    <row r="2473" spans="1:14" ht="16.5">
      <c r="A2473" s="11"/>
      <c r="B2473" s="11"/>
      <c r="C2473" s="11"/>
      <c r="D2473" s="11"/>
      <c r="E2473" s="11"/>
      <c r="F2473" s="11"/>
      <c r="G2473" s="11"/>
      <c r="H2473" s="18"/>
      <c r="I2473" s="11"/>
      <c r="J2473" s="11"/>
      <c r="K2473" s="11"/>
      <c r="L2473" s="11"/>
      <c r="M2473" s="11"/>
      <c r="N2473" s="11"/>
    </row>
    <row r="2474" spans="1:14" ht="16.5">
      <c r="A2474" s="11"/>
      <c r="B2474" s="11"/>
      <c r="C2474" s="11"/>
      <c r="D2474" s="11"/>
      <c r="E2474" s="11"/>
      <c r="F2474" s="11"/>
      <c r="G2474" s="11"/>
      <c r="H2474" s="18"/>
      <c r="I2474" s="11"/>
      <c r="J2474" s="11"/>
      <c r="K2474" s="11"/>
      <c r="L2474" s="11"/>
      <c r="M2474" s="11"/>
      <c r="N2474" s="11"/>
    </row>
    <row r="2475" spans="1:14" ht="16.5">
      <c r="A2475" s="11"/>
      <c r="B2475" s="11"/>
      <c r="C2475" s="11"/>
      <c r="D2475" s="11"/>
      <c r="E2475" s="11"/>
      <c r="F2475" s="11"/>
      <c r="G2475" s="11"/>
      <c r="H2475" s="18"/>
      <c r="I2475" s="11"/>
      <c r="J2475" s="11"/>
      <c r="K2475" s="11"/>
      <c r="L2475" s="11"/>
      <c r="M2475" s="11"/>
      <c r="N2475" s="11"/>
    </row>
    <row r="2476" spans="1:14" ht="16.5">
      <c r="A2476" s="11"/>
      <c r="B2476" s="11"/>
      <c r="C2476" s="11"/>
      <c r="D2476" s="11"/>
      <c r="E2476" s="11"/>
      <c r="F2476" s="11"/>
      <c r="G2476" s="11"/>
      <c r="H2476" s="18"/>
      <c r="I2476" s="11"/>
      <c r="J2476" s="11"/>
      <c r="K2476" s="11"/>
      <c r="L2476" s="11"/>
      <c r="M2476" s="11"/>
      <c r="N2476" s="11"/>
    </row>
    <row r="2477" spans="1:14" ht="16.5">
      <c r="A2477" s="11"/>
      <c r="B2477" s="11"/>
      <c r="C2477" s="11"/>
      <c r="D2477" s="11"/>
      <c r="E2477" s="11"/>
      <c r="F2477" s="11"/>
      <c r="G2477" s="11"/>
      <c r="H2477" s="18"/>
      <c r="I2477" s="11"/>
      <c r="J2477" s="11"/>
      <c r="K2477" s="11"/>
      <c r="L2477" s="11"/>
      <c r="M2477" s="11"/>
      <c r="N2477" s="11"/>
    </row>
    <row r="2478" spans="1:14" ht="16.5">
      <c r="A2478" s="11"/>
      <c r="B2478" s="11"/>
      <c r="C2478" s="11"/>
      <c r="D2478" s="11"/>
      <c r="E2478" s="11"/>
      <c r="F2478" s="11"/>
      <c r="G2478" s="11"/>
      <c r="H2478" s="18"/>
      <c r="I2478" s="11"/>
      <c r="J2478" s="11"/>
      <c r="K2478" s="11"/>
      <c r="L2478" s="11"/>
      <c r="M2478" s="11"/>
      <c r="N2478" s="11"/>
    </row>
    <row r="2479" spans="1:14" ht="16.5">
      <c r="A2479" s="11"/>
      <c r="B2479" s="11"/>
      <c r="C2479" s="11"/>
      <c r="D2479" s="11"/>
      <c r="E2479" s="11"/>
      <c r="F2479" s="11"/>
      <c r="G2479" s="11"/>
      <c r="H2479" s="18"/>
      <c r="I2479" s="11"/>
      <c r="J2479" s="11"/>
      <c r="K2479" s="11"/>
      <c r="L2479" s="11"/>
      <c r="M2479" s="11"/>
      <c r="N2479" s="11"/>
    </row>
    <row r="2480" spans="1:14" ht="16.5">
      <c r="A2480" s="11"/>
      <c r="B2480" s="11"/>
      <c r="C2480" s="11"/>
      <c r="D2480" s="11"/>
      <c r="E2480" s="11"/>
      <c r="F2480" s="11"/>
      <c r="G2480" s="11"/>
      <c r="H2480" s="18"/>
      <c r="I2480" s="11"/>
      <c r="J2480" s="11"/>
      <c r="K2480" s="11"/>
      <c r="L2480" s="11"/>
      <c r="M2480" s="11"/>
      <c r="N2480" s="11"/>
    </row>
    <row r="2481" spans="1:14" ht="16.5">
      <c r="A2481" s="11"/>
      <c r="B2481" s="11"/>
      <c r="C2481" s="11"/>
      <c r="D2481" s="11"/>
      <c r="E2481" s="11"/>
      <c r="F2481" s="11"/>
      <c r="G2481" s="11"/>
      <c r="H2481" s="18"/>
      <c r="I2481" s="11"/>
      <c r="J2481" s="11"/>
      <c r="K2481" s="11"/>
      <c r="L2481" s="11"/>
      <c r="M2481" s="11"/>
      <c r="N2481" s="11"/>
    </row>
    <row r="2482" spans="1:14" ht="16.5">
      <c r="A2482" s="11"/>
      <c r="B2482" s="11"/>
      <c r="C2482" s="11"/>
      <c r="D2482" s="11"/>
      <c r="E2482" s="11"/>
      <c r="F2482" s="11"/>
      <c r="G2482" s="11"/>
      <c r="H2482" s="18"/>
      <c r="I2482" s="11"/>
      <c r="J2482" s="11"/>
      <c r="K2482" s="11"/>
      <c r="L2482" s="11"/>
      <c r="M2482" s="11"/>
      <c r="N2482" s="11"/>
    </row>
    <row r="2483" spans="1:14" ht="16.5">
      <c r="A2483" s="11"/>
      <c r="B2483" s="11"/>
      <c r="C2483" s="11"/>
      <c r="D2483" s="11"/>
      <c r="E2483" s="11"/>
      <c r="F2483" s="11"/>
      <c r="G2483" s="11"/>
      <c r="H2483" s="18"/>
      <c r="I2483" s="11"/>
      <c r="J2483" s="11"/>
      <c r="K2483" s="11"/>
      <c r="L2483" s="11"/>
      <c r="M2483" s="11"/>
      <c r="N2483" s="11"/>
    </row>
    <row r="2484" spans="1:14" ht="16.5">
      <c r="A2484" s="11"/>
      <c r="B2484" s="11"/>
      <c r="C2484" s="11"/>
      <c r="D2484" s="11"/>
      <c r="E2484" s="11"/>
      <c r="F2484" s="11"/>
      <c r="G2484" s="11"/>
      <c r="H2484" s="18"/>
      <c r="I2484" s="11"/>
      <c r="J2484" s="11"/>
      <c r="K2484" s="11"/>
      <c r="L2484" s="11"/>
      <c r="M2484" s="11"/>
      <c r="N2484" s="11"/>
    </row>
    <row r="2485" spans="1:14" ht="16.5">
      <c r="A2485" s="11"/>
      <c r="B2485" s="11"/>
      <c r="C2485" s="11"/>
      <c r="D2485" s="11"/>
      <c r="E2485" s="11"/>
      <c r="F2485" s="11"/>
      <c r="G2485" s="11"/>
      <c r="H2485" s="18"/>
      <c r="I2485" s="11"/>
      <c r="J2485" s="11"/>
      <c r="K2485" s="11"/>
      <c r="L2485" s="11"/>
      <c r="M2485" s="11"/>
      <c r="N2485" s="11"/>
    </row>
    <row r="2486" spans="1:14" ht="16.5">
      <c r="A2486" s="11"/>
      <c r="B2486" s="11"/>
      <c r="C2486" s="11"/>
      <c r="D2486" s="11"/>
      <c r="E2486" s="11"/>
      <c r="F2486" s="11"/>
      <c r="G2486" s="11"/>
      <c r="H2486" s="18"/>
      <c r="I2486" s="11"/>
      <c r="J2486" s="11"/>
      <c r="K2486" s="11"/>
      <c r="L2486" s="11"/>
      <c r="M2486" s="11"/>
      <c r="N2486" s="11"/>
    </row>
    <row r="2487" spans="1:14" ht="16.5">
      <c r="A2487" s="11"/>
      <c r="B2487" s="11"/>
      <c r="C2487" s="11"/>
      <c r="D2487" s="11"/>
      <c r="E2487" s="11"/>
      <c r="F2487" s="11"/>
      <c r="G2487" s="11"/>
      <c r="H2487" s="18"/>
      <c r="I2487" s="11"/>
      <c r="J2487" s="11"/>
      <c r="K2487" s="11"/>
      <c r="L2487" s="11"/>
      <c r="M2487" s="11"/>
      <c r="N2487" s="11"/>
    </row>
    <row r="2488" spans="1:14" ht="16.5">
      <c r="A2488" s="11"/>
      <c r="B2488" s="11"/>
      <c r="C2488" s="11"/>
      <c r="D2488" s="11"/>
      <c r="E2488" s="11"/>
      <c r="F2488" s="11"/>
      <c r="G2488" s="11"/>
      <c r="H2488" s="18"/>
      <c r="I2488" s="11"/>
      <c r="J2488" s="11"/>
      <c r="K2488" s="11"/>
      <c r="L2488" s="11"/>
      <c r="M2488" s="11"/>
      <c r="N2488" s="11"/>
    </row>
    <row r="2489" spans="1:14" ht="16.5">
      <c r="A2489" s="11"/>
      <c r="B2489" s="11"/>
      <c r="C2489" s="11"/>
      <c r="D2489" s="11"/>
      <c r="E2489" s="11"/>
      <c r="F2489" s="11"/>
      <c r="G2489" s="11"/>
      <c r="H2489" s="18"/>
      <c r="I2489" s="11"/>
      <c r="J2489" s="11"/>
      <c r="K2489" s="11"/>
      <c r="L2489" s="11"/>
      <c r="M2489" s="11"/>
      <c r="N2489" s="11"/>
    </row>
    <row r="2490" spans="1:14" ht="16.5">
      <c r="A2490" s="11"/>
      <c r="B2490" s="11"/>
      <c r="C2490" s="11"/>
      <c r="D2490" s="11"/>
      <c r="E2490" s="11"/>
      <c r="F2490" s="11"/>
      <c r="G2490" s="11"/>
      <c r="H2490" s="18"/>
      <c r="I2490" s="11"/>
      <c r="J2490" s="11"/>
      <c r="K2490" s="11"/>
      <c r="L2490" s="11"/>
      <c r="M2490" s="11"/>
      <c r="N2490" s="11"/>
    </row>
    <row r="2491" spans="1:14" ht="16.5">
      <c r="A2491" s="11"/>
      <c r="B2491" s="11"/>
      <c r="C2491" s="11"/>
      <c r="D2491" s="11"/>
      <c r="E2491" s="11"/>
      <c r="F2491" s="11"/>
      <c r="G2491" s="11"/>
      <c r="H2491" s="18"/>
      <c r="I2491" s="11"/>
      <c r="J2491" s="11"/>
      <c r="K2491" s="11"/>
      <c r="L2491" s="11"/>
      <c r="M2491" s="11"/>
      <c r="N2491" s="11"/>
    </row>
    <row r="2492" spans="1:14" ht="16.5">
      <c r="A2492" s="11"/>
      <c r="B2492" s="11"/>
      <c r="C2492" s="11"/>
      <c r="D2492" s="11"/>
      <c r="E2492" s="11"/>
      <c r="F2492" s="11"/>
      <c r="G2492" s="11"/>
      <c r="H2492" s="18"/>
      <c r="I2492" s="11"/>
      <c r="J2492" s="11"/>
      <c r="K2492" s="11"/>
      <c r="L2492" s="11"/>
      <c r="M2492" s="11"/>
      <c r="N2492" s="11"/>
    </row>
    <row r="2493" spans="1:14" ht="16.5">
      <c r="A2493" s="11"/>
      <c r="B2493" s="11"/>
      <c r="C2493" s="11"/>
      <c r="D2493" s="11"/>
      <c r="E2493" s="11"/>
      <c r="F2493" s="11"/>
      <c r="G2493" s="11"/>
      <c r="H2493" s="18"/>
      <c r="I2493" s="11"/>
      <c r="J2493" s="11"/>
      <c r="K2493" s="11"/>
      <c r="L2493" s="11"/>
      <c r="M2493" s="11"/>
      <c r="N2493" s="11"/>
    </row>
    <row r="2494" spans="1:14" ht="16.5">
      <c r="A2494" s="11"/>
      <c r="B2494" s="11"/>
      <c r="C2494" s="11"/>
      <c r="D2494" s="11"/>
      <c r="E2494" s="11"/>
      <c r="F2494" s="11"/>
      <c r="G2494" s="11"/>
      <c r="H2494" s="18"/>
      <c r="I2494" s="11"/>
      <c r="J2494" s="11"/>
      <c r="K2494" s="11"/>
      <c r="L2494" s="11"/>
      <c r="M2494" s="11"/>
      <c r="N2494" s="11"/>
    </row>
    <row r="2495" spans="1:14" ht="16.5">
      <c r="A2495" s="11"/>
      <c r="B2495" s="11"/>
      <c r="C2495" s="11"/>
      <c r="D2495" s="11"/>
      <c r="E2495" s="11"/>
      <c r="F2495" s="11"/>
      <c r="G2495" s="11"/>
      <c r="H2495" s="18"/>
      <c r="I2495" s="11"/>
      <c r="J2495" s="11"/>
      <c r="K2495" s="11"/>
      <c r="L2495" s="11"/>
      <c r="M2495" s="11"/>
      <c r="N2495" s="11"/>
    </row>
    <row r="2496" spans="1:14" ht="16.5">
      <c r="A2496" s="11"/>
      <c r="B2496" s="11"/>
      <c r="C2496" s="11"/>
      <c r="D2496" s="11"/>
      <c r="E2496" s="11"/>
      <c r="F2496" s="11"/>
      <c r="G2496" s="11"/>
      <c r="H2496" s="18"/>
      <c r="I2496" s="11"/>
      <c r="J2496" s="11"/>
      <c r="K2496" s="11"/>
      <c r="L2496" s="11"/>
      <c r="M2496" s="11"/>
      <c r="N2496" s="11"/>
    </row>
    <row r="2497" spans="1:14" ht="16.5">
      <c r="A2497" s="11"/>
      <c r="B2497" s="11"/>
      <c r="C2497" s="11"/>
      <c r="D2497" s="11"/>
      <c r="E2497" s="11"/>
      <c r="F2497" s="11"/>
      <c r="G2497" s="11"/>
      <c r="H2497" s="18"/>
      <c r="I2497" s="11"/>
      <c r="J2497" s="11"/>
      <c r="K2497" s="11"/>
      <c r="L2497" s="11"/>
      <c r="M2497" s="11"/>
      <c r="N2497" s="11"/>
    </row>
    <row r="2498" spans="1:14" ht="16.5">
      <c r="A2498" s="11"/>
      <c r="B2498" s="11"/>
      <c r="C2498" s="11"/>
      <c r="D2498" s="11"/>
      <c r="E2498" s="11"/>
      <c r="F2498" s="11"/>
      <c r="G2498" s="11"/>
      <c r="H2498" s="18"/>
      <c r="I2498" s="11"/>
      <c r="J2498" s="11"/>
      <c r="K2498" s="11"/>
      <c r="L2498" s="11"/>
      <c r="M2498" s="11"/>
      <c r="N2498" s="11"/>
    </row>
    <row r="2499" spans="1:14" ht="16.5">
      <c r="A2499" s="11"/>
      <c r="B2499" s="11"/>
      <c r="C2499" s="11"/>
      <c r="D2499" s="11"/>
      <c r="E2499" s="11"/>
      <c r="F2499" s="11"/>
      <c r="G2499" s="11"/>
      <c r="H2499" s="18"/>
      <c r="I2499" s="11"/>
      <c r="J2499" s="11"/>
      <c r="K2499" s="11"/>
      <c r="L2499" s="11"/>
      <c r="M2499" s="11"/>
      <c r="N2499" s="11"/>
    </row>
    <row r="2500" spans="1:14" ht="16.5">
      <c r="A2500" s="11"/>
      <c r="B2500" s="11"/>
      <c r="C2500" s="11"/>
      <c r="D2500" s="11"/>
      <c r="E2500" s="11"/>
      <c r="F2500" s="11"/>
      <c r="G2500" s="11"/>
      <c r="H2500" s="18"/>
      <c r="I2500" s="11"/>
      <c r="J2500" s="11"/>
      <c r="K2500" s="11"/>
      <c r="L2500" s="11"/>
      <c r="M2500" s="11"/>
      <c r="N2500" s="11"/>
    </row>
    <row r="2501" spans="1:14" ht="16.5">
      <c r="A2501" s="11"/>
      <c r="B2501" s="11"/>
      <c r="C2501" s="11"/>
      <c r="D2501" s="11"/>
      <c r="E2501" s="11"/>
      <c r="F2501" s="11"/>
      <c r="G2501" s="11"/>
      <c r="H2501" s="18"/>
      <c r="I2501" s="11"/>
      <c r="J2501" s="11"/>
      <c r="K2501" s="11"/>
      <c r="L2501" s="11"/>
      <c r="M2501" s="11"/>
      <c r="N2501" s="11"/>
    </row>
    <row r="2502" spans="1:14" ht="16.5">
      <c r="A2502" s="11"/>
      <c r="B2502" s="11"/>
      <c r="C2502" s="11"/>
      <c r="D2502" s="11"/>
      <c r="E2502" s="11"/>
      <c r="F2502" s="11"/>
      <c r="G2502" s="11"/>
      <c r="H2502" s="18"/>
      <c r="I2502" s="11"/>
      <c r="J2502" s="11"/>
      <c r="K2502" s="11"/>
      <c r="L2502" s="11"/>
      <c r="M2502" s="11"/>
      <c r="N2502" s="11"/>
    </row>
    <row r="2503" spans="1:14" ht="16.5">
      <c r="A2503" s="11"/>
      <c r="B2503" s="11"/>
      <c r="C2503" s="11"/>
      <c r="D2503" s="11"/>
      <c r="E2503" s="11"/>
      <c r="F2503" s="11"/>
      <c r="G2503" s="11"/>
      <c r="H2503" s="18"/>
      <c r="I2503" s="11"/>
      <c r="J2503" s="11"/>
      <c r="K2503" s="11"/>
      <c r="L2503" s="11"/>
      <c r="M2503" s="11"/>
      <c r="N2503" s="11"/>
    </row>
    <row r="2504" spans="1:14" ht="16.5">
      <c r="A2504" s="11"/>
      <c r="B2504" s="11"/>
      <c r="C2504" s="11"/>
      <c r="D2504" s="11"/>
      <c r="E2504" s="11"/>
      <c r="F2504" s="11"/>
      <c r="G2504" s="11"/>
      <c r="H2504" s="18"/>
      <c r="I2504" s="11"/>
      <c r="J2504" s="11"/>
      <c r="K2504" s="11"/>
      <c r="L2504" s="11"/>
      <c r="M2504" s="11"/>
      <c r="N2504" s="11"/>
    </row>
    <row r="2505" spans="1:14" ht="16.5">
      <c r="A2505" s="11"/>
      <c r="B2505" s="11"/>
      <c r="C2505" s="11"/>
      <c r="D2505" s="11"/>
      <c r="E2505" s="11"/>
      <c r="F2505" s="11"/>
      <c r="G2505" s="11"/>
      <c r="H2505" s="18"/>
      <c r="I2505" s="11"/>
      <c r="J2505" s="11"/>
      <c r="K2505" s="11"/>
      <c r="L2505" s="11"/>
      <c r="M2505" s="11"/>
      <c r="N2505" s="11"/>
    </row>
    <row r="2506" spans="1:14" ht="16.5">
      <c r="A2506" s="11"/>
      <c r="B2506" s="11"/>
      <c r="C2506" s="11"/>
      <c r="D2506" s="11"/>
      <c r="E2506" s="11"/>
      <c r="F2506" s="11"/>
      <c r="G2506" s="11"/>
      <c r="H2506" s="18"/>
      <c r="I2506" s="11"/>
      <c r="J2506" s="11"/>
      <c r="K2506" s="11"/>
      <c r="L2506" s="11"/>
      <c r="M2506" s="11"/>
      <c r="N2506" s="11"/>
    </row>
    <row r="2507" spans="1:14" ht="16.5">
      <c r="A2507" s="11"/>
      <c r="B2507" s="11"/>
      <c r="C2507" s="11"/>
      <c r="D2507" s="11"/>
      <c r="E2507" s="11"/>
      <c r="F2507" s="11"/>
      <c r="G2507" s="11"/>
      <c r="H2507" s="18"/>
      <c r="I2507" s="11"/>
      <c r="J2507" s="11"/>
      <c r="K2507" s="11"/>
      <c r="L2507" s="11"/>
      <c r="M2507" s="11"/>
      <c r="N2507" s="11"/>
    </row>
    <row r="2508" spans="1:14" ht="16.5">
      <c r="A2508" s="11"/>
      <c r="B2508" s="11"/>
      <c r="C2508" s="11"/>
      <c r="D2508" s="11"/>
      <c r="E2508" s="11"/>
      <c r="F2508" s="11"/>
      <c r="G2508" s="11"/>
      <c r="H2508" s="18"/>
      <c r="I2508" s="11"/>
      <c r="J2508" s="11"/>
      <c r="K2508" s="11"/>
      <c r="L2508" s="11"/>
      <c r="M2508" s="11"/>
      <c r="N2508" s="11"/>
    </row>
    <row r="2509" spans="1:14" ht="16.5">
      <c r="A2509" s="11"/>
      <c r="B2509" s="11"/>
      <c r="C2509" s="11"/>
      <c r="D2509" s="11"/>
      <c r="E2509" s="11"/>
      <c r="F2509" s="11"/>
      <c r="G2509" s="11"/>
      <c r="H2509" s="18"/>
      <c r="I2509" s="11"/>
      <c r="J2509" s="11"/>
      <c r="K2509" s="11"/>
      <c r="L2509" s="11"/>
      <c r="M2509" s="11"/>
      <c r="N2509" s="11"/>
    </row>
    <row r="2510" spans="1:14" ht="16.5">
      <c r="A2510" s="11"/>
      <c r="B2510" s="11"/>
      <c r="C2510" s="11"/>
      <c r="D2510" s="11"/>
      <c r="E2510" s="11"/>
      <c r="F2510" s="11"/>
      <c r="G2510" s="11"/>
      <c r="H2510" s="18"/>
      <c r="I2510" s="11"/>
      <c r="J2510" s="11"/>
      <c r="K2510" s="11"/>
      <c r="L2510" s="11"/>
      <c r="M2510" s="11"/>
      <c r="N2510" s="11"/>
    </row>
    <row r="2511" spans="1:14" ht="16.5">
      <c r="A2511" s="11"/>
      <c r="B2511" s="11"/>
      <c r="C2511" s="11"/>
      <c r="D2511" s="11"/>
      <c r="E2511" s="11"/>
      <c r="F2511" s="11"/>
      <c r="G2511" s="11"/>
      <c r="H2511" s="18"/>
      <c r="I2511" s="11"/>
      <c r="J2511" s="11"/>
      <c r="K2511" s="11"/>
      <c r="L2511" s="11"/>
      <c r="M2511" s="11"/>
      <c r="N2511" s="11"/>
    </row>
    <row r="2512" spans="1:14" ht="16.5">
      <c r="A2512" s="11"/>
      <c r="B2512" s="11"/>
      <c r="C2512" s="11"/>
      <c r="D2512" s="11"/>
      <c r="E2512" s="11"/>
      <c r="F2512" s="11"/>
      <c r="G2512" s="11"/>
      <c r="H2512" s="18"/>
      <c r="I2512" s="11"/>
      <c r="J2512" s="11"/>
      <c r="K2512" s="11"/>
      <c r="L2512" s="11"/>
      <c r="M2512" s="11"/>
      <c r="N2512" s="11"/>
    </row>
    <row r="2513" spans="1:14" ht="16.5">
      <c r="A2513" s="11"/>
      <c r="B2513" s="11"/>
      <c r="C2513" s="11"/>
      <c r="D2513" s="11"/>
      <c r="E2513" s="11"/>
      <c r="F2513" s="11"/>
      <c r="G2513" s="11"/>
      <c r="H2513" s="18"/>
      <c r="I2513" s="11"/>
      <c r="J2513" s="11"/>
      <c r="K2513" s="11"/>
      <c r="L2513" s="11"/>
      <c r="M2513" s="11"/>
      <c r="N2513" s="11"/>
    </row>
    <row r="2514" spans="1:14" ht="16.5">
      <c r="A2514" s="11"/>
      <c r="B2514" s="11"/>
      <c r="C2514" s="11"/>
      <c r="D2514" s="11"/>
      <c r="E2514" s="11"/>
      <c r="F2514" s="11"/>
      <c r="G2514" s="11"/>
      <c r="H2514" s="18"/>
      <c r="I2514" s="11"/>
      <c r="J2514" s="11"/>
      <c r="K2514" s="11"/>
      <c r="L2514" s="11"/>
      <c r="M2514" s="11"/>
      <c r="N2514" s="11"/>
    </row>
    <row r="2515" spans="1:14" ht="16.5">
      <c r="A2515" s="11"/>
      <c r="B2515" s="11"/>
      <c r="C2515" s="11"/>
      <c r="D2515" s="11"/>
      <c r="E2515" s="11"/>
      <c r="F2515" s="11"/>
      <c r="G2515" s="11"/>
      <c r="H2515" s="18"/>
      <c r="I2515" s="11"/>
      <c r="J2515" s="11"/>
      <c r="K2515" s="11"/>
      <c r="L2515" s="11"/>
      <c r="M2515" s="11"/>
      <c r="N2515" s="11"/>
    </row>
    <row r="2516" spans="1:14" ht="16.5">
      <c r="A2516" s="11"/>
      <c r="B2516" s="11"/>
      <c r="C2516" s="11"/>
      <c r="D2516" s="11"/>
      <c r="E2516" s="11"/>
      <c r="F2516" s="11"/>
      <c r="G2516" s="11"/>
      <c r="H2516" s="18"/>
      <c r="I2516" s="11"/>
      <c r="J2516" s="11"/>
      <c r="K2516" s="11"/>
      <c r="L2516" s="11"/>
      <c r="M2516" s="11"/>
      <c r="N2516" s="11"/>
    </row>
    <row r="2517" spans="1:14" ht="16.5">
      <c r="A2517" s="11"/>
      <c r="B2517" s="11"/>
      <c r="C2517" s="11"/>
      <c r="D2517" s="11"/>
      <c r="E2517" s="11"/>
      <c r="F2517" s="11"/>
      <c r="G2517" s="11"/>
      <c r="H2517" s="18"/>
      <c r="I2517" s="11"/>
      <c r="J2517" s="11"/>
      <c r="K2517" s="11"/>
      <c r="L2517" s="11"/>
      <c r="M2517" s="11"/>
      <c r="N2517" s="11"/>
    </row>
    <row r="2518" spans="1:14" ht="16.5">
      <c r="A2518" s="11"/>
      <c r="B2518" s="11"/>
      <c r="C2518" s="11"/>
      <c r="D2518" s="11"/>
      <c r="E2518" s="11"/>
      <c r="F2518" s="11"/>
      <c r="G2518" s="11"/>
      <c r="H2518" s="18"/>
      <c r="I2518" s="11"/>
      <c r="J2518" s="11"/>
      <c r="K2518" s="11"/>
      <c r="L2518" s="11"/>
      <c r="M2518" s="11"/>
      <c r="N2518" s="11"/>
    </row>
    <row r="2519" spans="1:14" ht="16.5">
      <c r="A2519" s="11"/>
      <c r="B2519" s="11"/>
      <c r="C2519" s="11"/>
      <c r="D2519" s="11"/>
      <c r="E2519" s="11"/>
      <c r="F2519" s="11"/>
      <c r="G2519" s="11"/>
      <c r="H2519" s="18"/>
      <c r="I2519" s="11"/>
      <c r="J2519" s="11"/>
      <c r="K2519" s="11"/>
      <c r="L2519" s="11"/>
      <c r="M2519" s="11"/>
      <c r="N2519" s="11"/>
    </row>
    <row r="2520" spans="1:14" ht="16.5">
      <c r="A2520" s="11"/>
      <c r="B2520" s="11"/>
      <c r="C2520" s="11"/>
      <c r="D2520" s="11"/>
      <c r="E2520" s="11"/>
      <c r="F2520" s="11"/>
      <c r="G2520" s="11"/>
      <c r="H2520" s="18"/>
      <c r="I2520" s="11"/>
      <c r="J2520" s="11"/>
      <c r="K2520" s="11"/>
      <c r="L2520" s="11"/>
      <c r="M2520" s="11"/>
      <c r="N2520" s="11"/>
    </row>
    <row r="2521" spans="1:14" ht="16.5">
      <c r="A2521" s="11"/>
      <c r="B2521" s="11"/>
      <c r="C2521" s="11"/>
      <c r="D2521" s="11"/>
      <c r="E2521" s="11"/>
      <c r="F2521" s="11"/>
      <c r="G2521" s="11"/>
      <c r="H2521" s="18"/>
      <c r="I2521" s="11"/>
      <c r="J2521" s="11"/>
      <c r="K2521" s="11"/>
      <c r="L2521" s="11"/>
      <c r="M2521" s="11"/>
      <c r="N2521" s="11"/>
    </row>
    <row r="2522" spans="1:14" ht="16.5">
      <c r="A2522" s="11"/>
      <c r="B2522" s="11"/>
      <c r="C2522" s="11"/>
      <c r="D2522" s="11"/>
      <c r="E2522" s="11"/>
      <c r="F2522" s="11"/>
      <c r="G2522" s="11"/>
      <c r="H2522" s="18"/>
      <c r="I2522" s="11"/>
      <c r="J2522" s="11"/>
      <c r="K2522" s="11"/>
      <c r="L2522" s="11"/>
      <c r="M2522" s="11"/>
      <c r="N2522" s="11"/>
    </row>
    <row r="2523" spans="1:14" ht="16.5">
      <c r="A2523" s="11"/>
      <c r="B2523" s="11"/>
      <c r="C2523" s="11"/>
      <c r="D2523" s="11"/>
      <c r="E2523" s="11"/>
      <c r="F2523" s="11"/>
      <c r="G2523" s="11"/>
      <c r="H2523" s="18"/>
      <c r="I2523" s="11"/>
      <c r="J2523" s="11"/>
      <c r="K2523" s="11"/>
      <c r="L2523" s="11"/>
      <c r="M2523" s="11"/>
      <c r="N2523" s="11"/>
    </row>
    <row r="2524" spans="1:14" ht="16.5">
      <c r="A2524" s="11"/>
      <c r="B2524" s="11"/>
      <c r="C2524" s="11"/>
      <c r="D2524" s="11"/>
      <c r="E2524" s="11"/>
      <c r="F2524" s="11"/>
      <c r="G2524" s="11"/>
      <c r="H2524" s="18"/>
      <c r="I2524" s="11"/>
      <c r="J2524" s="11"/>
      <c r="K2524" s="11"/>
      <c r="L2524" s="11"/>
      <c r="M2524" s="11"/>
      <c r="N2524" s="11"/>
    </row>
    <row r="2525" spans="1:14" ht="16.5">
      <c r="A2525" s="11"/>
      <c r="B2525" s="11"/>
      <c r="C2525" s="11"/>
      <c r="D2525" s="11"/>
      <c r="E2525" s="11"/>
      <c r="F2525" s="11"/>
      <c r="G2525" s="11"/>
      <c r="H2525" s="18"/>
      <c r="I2525" s="11"/>
      <c r="J2525" s="11"/>
      <c r="K2525" s="11"/>
      <c r="L2525" s="11"/>
      <c r="M2525" s="11"/>
      <c r="N2525" s="11"/>
    </row>
    <row r="2526" spans="1:14" ht="16.5">
      <c r="A2526" s="11"/>
      <c r="B2526" s="11"/>
      <c r="C2526" s="11"/>
      <c r="D2526" s="11"/>
      <c r="E2526" s="11"/>
      <c r="F2526" s="11"/>
      <c r="G2526" s="11"/>
      <c r="H2526" s="18"/>
      <c r="I2526" s="11"/>
      <c r="J2526" s="11"/>
      <c r="K2526" s="11"/>
      <c r="L2526" s="11"/>
      <c r="M2526" s="11"/>
      <c r="N2526" s="11"/>
    </row>
    <row r="2527" spans="1:14" ht="16.5">
      <c r="A2527" s="11"/>
      <c r="B2527" s="11"/>
      <c r="C2527" s="11"/>
      <c r="D2527" s="11"/>
      <c r="E2527" s="11"/>
      <c r="F2527" s="11"/>
      <c r="G2527" s="11"/>
      <c r="H2527" s="18"/>
      <c r="I2527" s="11"/>
      <c r="J2527" s="11"/>
      <c r="K2527" s="11"/>
      <c r="L2527" s="11"/>
      <c r="M2527" s="11"/>
      <c r="N2527" s="11"/>
    </row>
    <row r="2528" spans="1:14" ht="16.5">
      <c r="A2528" s="11"/>
      <c r="B2528" s="11"/>
      <c r="C2528" s="11"/>
      <c r="D2528" s="11"/>
      <c r="E2528" s="11"/>
      <c r="F2528" s="11"/>
      <c r="G2528" s="11"/>
      <c r="H2528" s="18"/>
      <c r="I2528" s="11"/>
      <c r="J2528" s="11"/>
      <c r="K2528" s="11"/>
      <c r="L2528" s="11"/>
      <c r="M2528" s="11"/>
      <c r="N2528" s="11"/>
    </row>
    <row r="2529" spans="1:14" ht="16.5">
      <c r="A2529" s="11"/>
      <c r="B2529" s="11"/>
      <c r="C2529" s="11"/>
      <c r="D2529" s="11"/>
      <c r="E2529" s="11"/>
      <c r="F2529" s="11"/>
      <c r="G2529" s="11"/>
      <c r="H2529" s="18"/>
      <c r="I2529" s="11"/>
      <c r="J2529" s="11"/>
      <c r="K2529" s="11"/>
      <c r="L2529" s="11"/>
      <c r="M2529" s="11"/>
      <c r="N2529" s="11"/>
    </row>
    <row r="2530" spans="1:14" ht="16.5">
      <c r="A2530" s="11"/>
      <c r="B2530" s="11"/>
      <c r="C2530" s="11"/>
      <c r="D2530" s="11"/>
      <c r="E2530" s="11"/>
      <c r="F2530" s="11"/>
      <c r="G2530" s="11"/>
      <c r="H2530" s="18"/>
      <c r="I2530" s="11"/>
      <c r="J2530" s="11"/>
      <c r="K2530" s="11"/>
      <c r="L2530" s="11"/>
      <c r="M2530" s="11"/>
      <c r="N2530" s="11"/>
    </row>
    <row r="2531" spans="1:14" ht="16.5">
      <c r="A2531" s="11"/>
      <c r="B2531" s="11"/>
      <c r="C2531" s="11"/>
      <c r="D2531" s="11"/>
      <c r="E2531" s="11"/>
      <c r="F2531" s="11"/>
      <c r="G2531" s="11"/>
      <c r="H2531" s="18"/>
      <c r="I2531" s="11"/>
      <c r="J2531" s="11"/>
      <c r="K2531" s="11"/>
      <c r="L2531" s="11"/>
      <c r="M2531" s="11"/>
      <c r="N2531" s="11"/>
    </row>
    <row r="2532" spans="1:14" ht="16.5">
      <c r="A2532" s="11"/>
      <c r="B2532" s="11"/>
      <c r="C2532" s="11"/>
      <c r="D2532" s="11"/>
      <c r="E2532" s="11"/>
      <c r="F2532" s="11"/>
      <c r="G2532" s="11"/>
      <c r="H2532" s="18"/>
      <c r="I2532" s="11"/>
      <c r="J2532" s="11"/>
      <c r="K2532" s="11"/>
      <c r="L2532" s="11"/>
      <c r="M2532" s="11"/>
      <c r="N2532" s="11"/>
    </row>
    <row r="2533" spans="1:14" ht="16.5">
      <c r="A2533" s="11"/>
      <c r="B2533" s="11"/>
      <c r="C2533" s="11"/>
      <c r="D2533" s="11"/>
      <c r="E2533" s="11"/>
      <c r="F2533" s="11"/>
      <c r="G2533" s="11"/>
      <c r="H2533" s="18"/>
      <c r="I2533" s="11"/>
      <c r="J2533" s="11"/>
      <c r="K2533" s="11"/>
      <c r="L2533" s="11"/>
      <c r="M2533" s="11"/>
      <c r="N2533" s="11"/>
    </row>
    <row r="2534" spans="1:14" ht="16.5">
      <c r="A2534" s="11"/>
      <c r="B2534" s="11"/>
      <c r="C2534" s="11"/>
      <c r="D2534" s="11"/>
      <c r="E2534" s="11"/>
      <c r="F2534" s="11"/>
      <c r="G2534" s="11"/>
      <c r="H2534" s="18"/>
      <c r="I2534" s="11"/>
      <c r="J2534" s="11"/>
      <c r="K2534" s="11"/>
      <c r="L2534" s="11"/>
      <c r="M2534" s="11"/>
      <c r="N2534" s="11"/>
    </row>
    <row r="2535" spans="1:14" ht="16.5">
      <c r="A2535" s="11"/>
      <c r="B2535" s="11"/>
      <c r="C2535" s="11"/>
      <c r="D2535" s="11"/>
      <c r="E2535" s="11"/>
      <c r="F2535" s="11"/>
      <c r="G2535" s="11"/>
      <c r="H2535" s="18"/>
      <c r="I2535" s="11"/>
      <c r="J2535" s="11"/>
      <c r="K2535" s="11"/>
      <c r="L2535" s="11"/>
      <c r="M2535" s="11"/>
      <c r="N2535" s="11"/>
    </row>
    <row r="2536" spans="1:14" ht="16.5">
      <c r="A2536" s="11"/>
      <c r="B2536" s="11"/>
      <c r="C2536" s="11"/>
      <c r="D2536" s="11"/>
      <c r="E2536" s="11"/>
      <c r="F2536" s="11"/>
      <c r="G2536" s="11"/>
      <c r="H2536" s="18"/>
      <c r="I2536" s="11"/>
      <c r="J2536" s="11"/>
      <c r="K2536" s="11"/>
      <c r="L2536" s="11"/>
      <c r="M2536" s="11"/>
      <c r="N2536" s="11"/>
    </row>
    <row r="2537" spans="1:14" ht="16.5">
      <c r="A2537" s="11"/>
      <c r="B2537" s="11"/>
      <c r="C2537" s="11"/>
      <c r="D2537" s="11"/>
      <c r="E2537" s="11"/>
      <c r="F2537" s="11"/>
      <c r="G2537" s="11"/>
      <c r="H2537" s="18"/>
      <c r="I2537" s="11"/>
      <c r="J2537" s="11"/>
      <c r="K2537" s="11"/>
      <c r="L2537" s="11"/>
      <c r="M2537" s="11"/>
      <c r="N2537" s="11"/>
    </row>
    <row r="2538" spans="1:14" ht="16.5">
      <c r="A2538" s="11"/>
      <c r="B2538" s="11"/>
      <c r="C2538" s="11"/>
      <c r="D2538" s="11"/>
      <c r="E2538" s="11"/>
      <c r="F2538" s="11"/>
      <c r="G2538" s="11"/>
      <c r="H2538" s="18"/>
      <c r="I2538" s="11"/>
      <c r="J2538" s="11"/>
      <c r="K2538" s="11"/>
      <c r="L2538" s="11"/>
      <c r="M2538" s="11"/>
      <c r="N2538" s="11"/>
    </row>
    <row r="2539" spans="1:14" ht="16.5">
      <c r="A2539" s="11"/>
      <c r="B2539" s="11"/>
      <c r="C2539" s="11"/>
      <c r="D2539" s="11"/>
      <c r="E2539" s="11"/>
      <c r="F2539" s="11"/>
      <c r="G2539" s="11"/>
      <c r="H2539" s="18"/>
      <c r="I2539" s="11"/>
      <c r="J2539" s="11"/>
      <c r="K2539" s="11"/>
      <c r="L2539" s="11"/>
      <c r="M2539" s="11"/>
      <c r="N2539" s="11"/>
    </row>
    <row r="2540" spans="1:14" ht="16.5">
      <c r="A2540" s="11"/>
      <c r="B2540" s="11"/>
      <c r="C2540" s="11"/>
      <c r="D2540" s="11"/>
      <c r="E2540" s="11"/>
      <c r="F2540" s="11"/>
      <c r="G2540" s="11"/>
      <c r="H2540" s="18"/>
      <c r="I2540" s="11"/>
      <c r="J2540" s="11"/>
      <c r="K2540" s="11"/>
      <c r="L2540" s="11"/>
      <c r="M2540" s="11"/>
      <c r="N2540" s="11"/>
    </row>
    <row r="2541" spans="1:14" ht="16.5">
      <c r="A2541" s="11"/>
      <c r="B2541" s="11"/>
      <c r="C2541" s="11"/>
      <c r="D2541" s="11"/>
      <c r="E2541" s="11"/>
      <c r="F2541" s="11"/>
      <c r="G2541" s="11"/>
      <c r="H2541" s="18"/>
      <c r="I2541" s="11"/>
      <c r="J2541" s="11"/>
      <c r="K2541" s="11"/>
      <c r="L2541" s="11"/>
      <c r="M2541" s="11"/>
      <c r="N2541" s="11"/>
    </row>
    <row r="2542" spans="1:14" ht="16.5">
      <c r="A2542" s="11"/>
      <c r="B2542" s="11"/>
      <c r="C2542" s="11"/>
      <c r="D2542" s="11"/>
      <c r="E2542" s="11"/>
      <c r="F2542" s="11"/>
      <c r="G2542" s="11"/>
      <c r="H2542" s="18"/>
      <c r="I2542" s="11"/>
      <c r="J2542" s="11"/>
      <c r="K2542" s="11"/>
      <c r="L2542" s="11"/>
      <c r="M2542" s="11"/>
      <c r="N2542" s="11"/>
    </row>
    <row r="2543" spans="1:14" ht="16.5">
      <c r="A2543" s="11"/>
      <c r="B2543" s="11"/>
      <c r="C2543" s="11"/>
      <c r="D2543" s="11"/>
      <c r="E2543" s="11"/>
      <c r="F2543" s="11"/>
      <c r="G2543" s="11"/>
      <c r="H2543" s="18"/>
      <c r="I2543" s="11"/>
      <c r="J2543" s="11"/>
      <c r="K2543" s="11"/>
      <c r="L2543" s="11"/>
      <c r="M2543" s="11"/>
      <c r="N2543" s="11"/>
    </row>
    <row r="2544" spans="1:14" ht="16.5">
      <c r="A2544" s="11"/>
      <c r="B2544" s="11"/>
      <c r="C2544" s="11"/>
      <c r="D2544" s="11"/>
      <c r="E2544" s="11"/>
      <c r="F2544" s="11"/>
      <c r="G2544" s="11"/>
      <c r="H2544" s="18"/>
      <c r="I2544" s="11"/>
      <c r="J2544" s="11"/>
      <c r="K2544" s="11"/>
      <c r="L2544" s="11"/>
      <c r="M2544" s="11"/>
      <c r="N2544" s="11"/>
    </row>
    <row r="2545" spans="1:14" ht="16.5">
      <c r="A2545" s="11"/>
      <c r="B2545" s="11"/>
      <c r="C2545" s="11"/>
      <c r="D2545" s="11"/>
      <c r="E2545" s="11"/>
      <c r="F2545" s="11"/>
      <c r="G2545" s="11"/>
      <c r="H2545" s="18"/>
      <c r="I2545" s="11"/>
      <c r="J2545" s="11"/>
      <c r="K2545" s="11"/>
      <c r="L2545" s="11"/>
      <c r="M2545" s="11"/>
      <c r="N2545" s="11"/>
    </row>
    <row r="2546" spans="1:14" ht="16.5">
      <c r="A2546" s="11"/>
      <c r="B2546" s="11"/>
      <c r="C2546" s="11"/>
      <c r="D2546" s="11"/>
      <c r="E2546" s="11"/>
      <c r="F2546" s="11"/>
      <c r="G2546" s="11"/>
      <c r="H2546" s="18"/>
      <c r="I2546" s="11"/>
      <c r="J2546" s="11"/>
      <c r="K2546" s="11"/>
      <c r="L2546" s="11"/>
      <c r="M2546" s="11"/>
      <c r="N2546" s="11"/>
    </row>
    <row r="2547" spans="1:14" ht="16.5">
      <c r="A2547" s="11"/>
      <c r="B2547" s="11"/>
      <c r="C2547" s="11"/>
      <c r="D2547" s="11"/>
      <c r="E2547" s="11"/>
      <c r="F2547" s="11"/>
      <c r="G2547" s="11"/>
      <c r="H2547" s="18"/>
      <c r="I2547" s="11"/>
      <c r="J2547" s="11"/>
      <c r="K2547" s="11"/>
      <c r="L2547" s="11"/>
      <c r="M2547" s="11"/>
      <c r="N2547" s="11"/>
    </row>
    <row r="2548" spans="1:14" ht="16.5">
      <c r="A2548" s="11"/>
      <c r="B2548" s="11"/>
      <c r="C2548" s="11"/>
      <c r="D2548" s="11"/>
      <c r="E2548" s="11"/>
      <c r="F2548" s="11"/>
      <c r="G2548" s="11"/>
      <c r="H2548" s="18"/>
      <c r="I2548" s="11"/>
      <c r="J2548" s="11"/>
      <c r="K2548" s="11"/>
      <c r="L2548" s="11"/>
      <c r="M2548" s="11"/>
      <c r="N2548" s="11"/>
    </row>
    <row r="2549" spans="1:14" ht="16.5">
      <c r="A2549" s="11"/>
      <c r="B2549" s="11"/>
      <c r="C2549" s="11"/>
      <c r="D2549" s="11"/>
      <c r="E2549" s="11"/>
      <c r="F2549" s="11"/>
      <c r="G2549" s="11"/>
      <c r="H2549" s="18"/>
      <c r="I2549" s="11"/>
      <c r="J2549" s="11"/>
      <c r="K2549" s="11"/>
      <c r="L2549" s="11"/>
      <c r="M2549" s="11"/>
      <c r="N2549" s="11"/>
    </row>
    <row r="2550" spans="1:14" ht="16.5">
      <c r="A2550" s="11"/>
      <c r="B2550" s="11"/>
      <c r="C2550" s="11"/>
      <c r="D2550" s="11"/>
      <c r="E2550" s="11"/>
      <c r="F2550" s="11"/>
      <c r="G2550" s="11"/>
      <c r="H2550" s="18"/>
      <c r="I2550" s="11"/>
      <c r="J2550" s="11"/>
      <c r="K2550" s="11"/>
      <c r="L2550" s="11"/>
      <c r="M2550" s="11"/>
      <c r="N2550" s="11"/>
    </row>
    <row r="2551" spans="1:14" ht="16.5">
      <c r="A2551" s="11"/>
      <c r="B2551" s="11"/>
      <c r="C2551" s="11"/>
      <c r="D2551" s="11"/>
      <c r="E2551" s="11"/>
      <c r="F2551" s="11"/>
      <c r="G2551" s="11"/>
      <c r="H2551" s="18"/>
      <c r="I2551" s="11"/>
      <c r="J2551" s="11"/>
      <c r="K2551" s="11"/>
      <c r="L2551" s="11"/>
      <c r="M2551" s="11"/>
      <c r="N2551" s="11"/>
    </row>
    <row r="2552" spans="1:14" ht="16.5">
      <c r="A2552" s="11"/>
      <c r="B2552" s="11"/>
      <c r="C2552" s="11"/>
      <c r="D2552" s="11"/>
      <c r="E2552" s="11"/>
      <c r="F2552" s="11"/>
      <c r="G2552" s="11"/>
      <c r="H2552" s="18"/>
      <c r="I2552" s="11"/>
      <c r="J2552" s="11"/>
      <c r="K2552" s="11"/>
      <c r="L2552" s="11"/>
      <c r="M2552" s="11"/>
      <c r="N2552" s="11"/>
    </row>
    <row r="2553" spans="1:14" ht="16.5">
      <c r="A2553" s="11"/>
      <c r="B2553" s="11"/>
      <c r="C2553" s="11"/>
      <c r="D2553" s="11"/>
      <c r="E2553" s="11"/>
      <c r="F2553" s="11"/>
      <c r="G2553" s="11"/>
      <c r="H2553" s="18"/>
      <c r="I2553" s="11"/>
      <c r="J2553" s="11"/>
      <c r="K2553" s="11"/>
      <c r="L2553" s="11"/>
      <c r="M2553" s="11"/>
      <c r="N2553" s="11"/>
    </row>
    <row r="2554" spans="1:14" ht="16.5">
      <c r="A2554" s="11"/>
      <c r="B2554" s="11"/>
      <c r="C2554" s="11"/>
      <c r="D2554" s="11"/>
      <c r="E2554" s="11"/>
      <c r="F2554" s="11"/>
      <c r="G2554" s="11"/>
      <c r="H2554" s="18"/>
      <c r="I2554" s="11"/>
      <c r="J2554" s="11"/>
      <c r="K2554" s="11"/>
      <c r="L2554" s="11"/>
      <c r="M2554" s="11"/>
      <c r="N2554" s="11"/>
    </row>
    <row r="2555" spans="1:14" ht="16.5">
      <c r="A2555" s="11"/>
      <c r="B2555" s="11"/>
      <c r="C2555" s="11"/>
      <c r="D2555" s="11"/>
      <c r="E2555" s="11"/>
      <c r="F2555" s="11"/>
      <c r="G2555" s="11"/>
      <c r="H2555" s="18"/>
      <c r="I2555" s="11"/>
      <c r="J2555" s="11"/>
      <c r="K2555" s="11"/>
      <c r="L2555" s="11"/>
      <c r="M2555" s="11"/>
      <c r="N2555" s="11"/>
    </row>
    <row r="2556" spans="1:14" ht="16.5">
      <c r="A2556" s="11"/>
      <c r="B2556" s="11"/>
      <c r="C2556" s="11"/>
      <c r="D2556" s="11"/>
      <c r="E2556" s="11"/>
      <c r="F2556" s="11"/>
      <c r="G2556" s="11"/>
      <c r="H2556" s="18"/>
      <c r="I2556" s="11"/>
      <c r="J2556" s="11"/>
      <c r="K2556" s="11"/>
      <c r="L2556" s="11"/>
      <c r="M2556" s="11"/>
      <c r="N2556" s="11"/>
    </row>
    <row r="2557" spans="1:14" ht="16.5">
      <c r="A2557" s="11"/>
      <c r="B2557" s="11"/>
      <c r="C2557" s="11"/>
      <c r="D2557" s="11"/>
      <c r="E2557" s="11"/>
      <c r="F2557" s="11"/>
      <c r="G2557" s="11"/>
      <c r="H2557" s="18"/>
      <c r="I2557" s="11"/>
      <c r="J2557" s="11"/>
      <c r="K2557" s="11"/>
      <c r="L2557" s="11"/>
      <c r="M2557" s="11"/>
      <c r="N2557" s="11"/>
    </row>
    <row r="2558" spans="1:14" ht="16.5">
      <c r="A2558" s="11"/>
      <c r="B2558" s="11"/>
      <c r="C2558" s="11"/>
      <c r="D2558" s="11"/>
      <c r="E2558" s="11"/>
      <c r="F2558" s="11"/>
      <c r="G2558" s="11"/>
      <c r="H2558" s="18"/>
      <c r="I2558" s="11"/>
      <c r="J2558" s="11"/>
      <c r="K2558" s="11"/>
      <c r="L2558" s="11"/>
      <c r="M2558" s="11"/>
      <c r="N2558" s="11"/>
    </row>
    <row r="2559" spans="1:14" ht="16.5">
      <c r="A2559" s="11"/>
      <c r="B2559" s="11"/>
      <c r="C2559" s="11"/>
      <c r="D2559" s="11"/>
      <c r="E2559" s="11"/>
      <c r="F2559" s="11"/>
      <c r="G2559" s="11"/>
      <c r="H2559" s="18"/>
      <c r="I2559" s="11"/>
      <c r="J2559" s="11"/>
      <c r="K2559" s="11"/>
      <c r="L2559" s="11"/>
      <c r="M2559" s="11"/>
      <c r="N2559" s="11"/>
    </row>
    <row r="2560" spans="1:14" ht="16.5">
      <c r="A2560" s="11"/>
      <c r="B2560" s="11"/>
      <c r="C2560" s="11"/>
      <c r="D2560" s="11"/>
      <c r="E2560" s="11"/>
      <c r="F2560" s="11"/>
      <c r="G2560" s="11"/>
      <c r="H2560" s="18"/>
      <c r="I2560" s="11"/>
      <c r="J2560" s="11"/>
      <c r="K2560" s="11"/>
      <c r="L2560" s="11"/>
      <c r="M2560" s="11"/>
      <c r="N2560" s="11"/>
    </row>
    <row r="2561" spans="1:14" ht="16.5">
      <c r="A2561" s="11"/>
      <c r="B2561" s="11"/>
      <c r="C2561" s="11"/>
      <c r="D2561" s="11"/>
      <c r="E2561" s="11"/>
      <c r="F2561" s="11"/>
      <c r="G2561" s="11"/>
      <c r="H2561" s="18"/>
      <c r="I2561" s="11"/>
      <c r="J2561" s="11"/>
      <c r="K2561" s="11"/>
      <c r="L2561" s="11"/>
      <c r="M2561" s="11"/>
      <c r="N2561" s="11"/>
    </row>
    <row r="2562" spans="1:14" ht="16.5">
      <c r="A2562" s="11"/>
      <c r="B2562" s="11"/>
      <c r="C2562" s="11"/>
      <c r="D2562" s="11"/>
      <c r="E2562" s="11"/>
      <c r="F2562" s="11"/>
      <c r="G2562" s="11"/>
      <c r="H2562" s="18"/>
      <c r="I2562" s="11"/>
      <c r="J2562" s="11"/>
      <c r="K2562" s="11"/>
      <c r="L2562" s="11"/>
      <c r="M2562" s="11"/>
      <c r="N2562" s="11"/>
    </row>
    <row r="2563" spans="1:14" ht="16.5">
      <c r="A2563" s="11"/>
      <c r="B2563" s="11"/>
      <c r="C2563" s="11"/>
      <c r="D2563" s="11"/>
      <c r="E2563" s="11"/>
      <c r="F2563" s="11"/>
      <c r="G2563" s="11"/>
      <c r="H2563" s="18"/>
      <c r="I2563" s="11"/>
      <c r="J2563" s="11"/>
      <c r="K2563" s="11"/>
      <c r="L2563" s="11"/>
      <c r="M2563" s="11"/>
      <c r="N2563" s="11"/>
    </row>
    <row r="2564" spans="1:14" ht="16.5">
      <c r="A2564" s="11"/>
      <c r="B2564" s="11"/>
      <c r="C2564" s="11"/>
      <c r="D2564" s="11"/>
      <c r="E2564" s="11"/>
      <c r="F2564" s="11"/>
      <c r="G2564" s="11"/>
      <c r="H2564" s="18"/>
      <c r="I2564" s="11"/>
      <c r="J2564" s="11"/>
      <c r="K2564" s="11"/>
      <c r="L2564" s="11"/>
      <c r="M2564" s="11"/>
      <c r="N2564" s="11"/>
    </row>
    <row r="2565" spans="1:14" ht="16.5">
      <c r="A2565" s="11"/>
      <c r="B2565" s="11"/>
      <c r="C2565" s="11"/>
      <c r="D2565" s="11"/>
      <c r="E2565" s="11"/>
      <c r="F2565" s="11"/>
      <c r="G2565" s="11"/>
      <c r="H2565" s="18"/>
      <c r="I2565" s="11"/>
      <c r="J2565" s="11"/>
      <c r="K2565" s="11"/>
      <c r="L2565" s="11"/>
      <c r="M2565" s="11"/>
      <c r="N2565" s="11"/>
    </row>
    <row r="2566" spans="1:14" ht="16.5">
      <c r="A2566" s="11"/>
      <c r="B2566" s="11"/>
      <c r="C2566" s="11"/>
      <c r="D2566" s="11"/>
      <c r="E2566" s="11"/>
      <c r="F2566" s="11"/>
      <c r="G2566" s="11"/>
      <c r="H2566" s="18"/>
      <c r="I2566" s="11"/>
      <c r="J2566" s="11"/>
      <c r="K2566" s="11"/>
      <c r="L2566" s="11"/>
      <c r="M2566" s="11"/>
      <c r="N2566" s="11"/>
    </row>
    <row r="2567" spans="1:14" ht="16.5">
      <c r="A2567" s="11"/>
      <c r="B2567" s="11"/>
      <c r="C2567" s="11"/>
      <c r="D2567" s="11"/>
      <c r="E2567" s="11"/>
      <c r="F2567" s="11"/>
      <c r="G2567" s="11"/>
      <c r="H2567" s="18"/>
      <c r="I2567" s="11"/>
      <c r="J2567" s="11"/>
      <c r="K2567" s="11"/>
      <c r="L2567" s="11"/>
      <c r="M2567" s="11"/>
      <c r="N2567" s="11"/>
    </row>
    <row r="2568" spans="1:14" ht="16.5">
      <c r="A2568" s="11"/>
      <c r="B2568" s="11"/>
      <c r="C2568" s="11"/>
      <c r="D2568" s="11"/>
      <c r="E2568" s="11"/>
      <c r="F2568" s="11"/>
      <c r="G2568" s="11"/>
      <c r="H2568" s="18"/>
      <c r="I2568" s="11"/>
      <c r="J2568" s="11"/>
      <c r="K2568" s="11"/>
      <c r="L2568" s="11"/>
      <c r="M2568" s="11"/>
      <c r="N2568" s="11"/>
    </row>
    <row r="2569" spans="1:14" ht="16.5">
      <c r="A2569" s="11"/>
      <c r="B2569" s="11"/>
      <c r="C2569" s="11"/>
      <c r="D2569" s="11"/>
      <c r="E2569" s="11"/>
      <c r="F2569" s="11"/>
      <c r="G2569" s="11"/>
      <c r="H2569" s="18"/>
      <c r="I2569" s="11"/>
      <c r="J2569" s="11"/>
      <c r="K2569" s="11"/>
      <c r="L2569" s="11"/>
      <c r="M2569" s="11"/>
      <c r="N2569" s="11"/>
    </row>
    <row r="2570" spans="1:14" ht="16.5">
      <c r="A2570" s="11"/>
      <c r="B2570" s="11"/>
      <c r="C2570" s="11"/>
      <c r="D2570" s="11"/>
      <c r="E2570" s="11"/>
      <c r="F2570" s="11"/>
      <c r="G2570" s="11"/>
      <c r="H2570" s="18"/>
      <c r="I2570" s="11"/>
      <c r="J2570" s="11"/>
      <c r="K2570" s="11"/>
      <c r="L2570" s="11"/>
      <c r="M2570" s="11"/>
      <c r="N2570" s="11"/>
    </row>
    <row r="2571" spans="1:14" ht="16.5">
      <c r="A2571" s="11"/>
      <c r="B2571" s="11"/>
      <c r="C2571" s="11"/>
      <c r="D2571" s="11"/>
      <c r="E2571" s="11"/>
      <c r="F2571" s="11"/>
      <c r="G2571" s="11"/>
      <c r="H2571" s="18"/>
      <c r="I2571" s="11"/>
      <c r="J2571" s="11"/>
      <c r="K2571" s="11"/>
      <c r="L2571" s="11"/>
      <c r="M2571" s="11"/>
      <c r="N2571" s="11"/>
    </row>
    <row r="2572" spans="1:14" ht="16.5">
      <c r="A2572" s="11"/>
      <c r="B2572" s="11"/>
      <c r="C2572" s="11"/>
      <c r="D2572" s="11"/>
      <c r="E2572" s="11"/>
      <c r="F2572" s="11"/>
      <c r="G2572" s="11"/>
      <c r="H2572" s="18"/>
      <c r="I2572" s="11"/>
      <c r="J2572" s="11"/>
      <c r="K2572" s="11"/>
      <c r="L2572" s="11"/>
      <c r="M2572" s="11"/>
      <c r="N2572" s="11"/>
    </row>
    <row r="2573" spans="1:14" ht="16.5">
      <c r="A2573" s="11"/>
      <c r="B2573" s="11"/>
      <c r="C2573" s="11"/>
      <c r="D2573" s="11"/>
      <c r="E2573" s="11"/>
      <c r="F2573" s="11"/>
      <c r="G2573" s="11"/>
      <c r="H2573" s="18"/>
      <c r="I2573" s="11"/>
      <c r="J2573" s="11"/>
      <c r="K2573" s="11"/>
      <c r="L2573" s="11"/>
      <c r="M2573" s="11"/>
      <c r="N2573" s="11"/>
    </row>
    <row r="2574" spans="1:14" ht="16.5">
      <c r="A2574" s="11"/>
      <c r="B2574" s="11"/>
      <c r="C2574" s="11"/>
      <c r="D2574" s="11"/>
      <c r="E2574" s="11"/>
      <c r="F2574" s="11"/>
      <c r="G2574" s="11"/>
      <c r="H2574" s="18"/>
      <c r="I2574" s="11"/>
      <c r="J2574" s="11"/>
      <c r="K2574" s="11"/>
      <c r="L2574" s="11"/>
      <c r="M2574" s="11"/>
      <c r="N2574" s="11"/>
    </row>
    <row r="2575" spans="1:14" ht="16.5">
      <c r="A2575" s="11"/>
      <c r="B2575" s="11"/>
      <c r="C2575" s="11"/>
      <c r="D2575" s="11"/>
      <c r="E2575" s="11"/>
      <c r="F2575" s="11"/>
      <c r="G2575" s="11"/>
      <c r="H2575" s="18"/>
      <c r="I2575" s="11"/>
      <c r="J2575" s="11"/>
      <c r="K2575" s="11"/>
      <c r="L2575" s="11"/>
      <c r="M2575" s="11"/>
      <c r="N2575" s="11"/>
    </row>
    <row r="2576" spans="1:14" ht="16.5">
      <c r="A2576" s="11"/>
      <c r="B2576" s="11"/>
      <c r="C2576" s="11"/>
      <c r="D2576" s="11"/>
      <c r="E2576" s="11"/>
      <c r="F2576" s="11"/>
      <c r="G2576" s="11"/>
      <c r="H2576" s="18"/>
      <c r="I2576" s="11"/>
      <c r="J2576" s="11"/>
      <c r="K2576" s="11"/>
      <c r="L2576" s="11"/>
      <c r="M2576" s="11"/>
      <c r="N2576" s="11"/>
    </row>
    <row r="2577" spans="1:14" ht="16.5">
      <c r="A2577" s="11"/>
      <c r="B2577" s="11"/>
      <c r="C2577" s="11"/>
      <c r="D2577" s="11"/>
      <c r="E2577" s="11"/>
      <c r="F2577" s="11"/>
      <c r="G2577" s="11"/>
      <c r="H2577" s="18"/>
      <c r="I2577" s="11"/>
      <c r="J2577" s="11"/>
      <c r="K2577" s="11"/>
      <c r="L2577" s="11"/>
      <c r="M2577" s="11"/>
      <c r="N2577" s="11"/>
    </row>
    <row r="2578" spans="1:14" ht="16.5">
      <c r="A2578" s="11"/>
      <c r="B2578" s="11"/>
      <c r="C2578" s="11"/>
      <c r="D2578" s="11"/>
      <c r="E2578" s="11"/>
      <c r="F2578" s="11"/>
      <c r="G2578" s="11"/>
      <c r="H2578" s="18"/>
      <c r="I2578" s="11"/>
      <c r="J2578" s="11"/>
      <c r="K2578" s="11"/>
      <c r="L2578" s="11"/>
      <c r="M2578" s="11"/>
      <c r="N2578" s="11"/>
    </row>
    <row r="2579" spans="1:14" ht="16.5">
      <c r="A2579" s="11"/>
      <c r="B2579" s="11"/>
      <c r="C2579" s="11"/>
      <c r="D2579" s="11"/>
      <c r="E2579" s="11"/>
      <c r="F2579" s="11"/>
      <c r="G2579" s="11"/>
      <c r="H2579" s="18"/>
      <c r="I2579" s="11"/>
      <c r="J2579" s="11"/>
      <c r="K2579" s="11"/>
      <c r="L2579" s="11"/>
      <c r="M2579" s="11"/>
      <c r="N2579" s="11"/>
    </row>
    <row r="2580" spans="1:14" ht="16.5">
      <c r="A2580" s="11"/>
      <c r="B2580" s="11"/>
      <c r="C2580" s="11"/>
      <c r="D2580" s="11"/>
      <c r="E2580" s="11"/>
      <c r="F2580" s="11"/>
      <c r="G2580" s="11"/>
      <c r="H2580" s="18"/>
      <c r="I2580" s="11"/>
      <c r="J2580" s="11"/>
      <c r="K2580" s="11"/>
      <c r="L2580" s="11"/>
      <c r="M2580" s="11"/>
      <c r="N2580" s="11"/>
    </row>
    <row r="2581" spans="1:14" ht="16.5">
      <c r="A2581" s="11"/>
      <c r="B2581" s="11"/>
      <c r="C2581" s="11"/>
      <c r="D2581" s="11"/>
      <c r="E2581" s="11"/>
      <c r="F2581" s="11"/>
      <c r="G2581" s="11"/>
      <c r="H2581" s="18"/>
      <c r="I2581" s="11"/>
      <c r="J2581" s="11"/>
      <c r="K2581" s="11"/>
      <c r="L2581" s="11"/>
      <c r="M2581" s="11"/>
      <c r="N2581" s="11"/>
    </row>
    <row r="2582" spans="1:14" ht="16.5">
      <c r="A2582" s="11"/>
      <c r="B2582" s="11"/>
      <c r="C2582" s="11"/>
      <c r="D2582" s="11"/>
      <c r="E2582" s="11"/>
      <c r="F2582" s="11"/>
      <c r="G2582" s="11"/>
      <c r="H2582" s="18"/>
      <c r="I2582" s="11"/>
      <c r="J2582" s="11"/>
      <c r="K2582" s="11"/>
      <c r="L2582" s="11"/>
      <c r="M2582" s="11"/>
      <c r="N2582" s="11"/>
    </row>
    <row r="2583" spans="1:14" ht="16.5">
      <c r="A2583" s="11"/>
      <c r="B2583" s="11"/>
      <c r="C2583" s="11"/>
      <c r="D2583" s="11"/>
      <c r="E2583" s="11"/>
      <c r="F2583" s="11"/>
      <c r="G2583" s="11"/>
      <c r="H2583" s="18"/>
      <c r="I2583" s="11"/>
      <c r="J2583" s="11"/>
      <c r="K2583" s="11"/>
      <c r="L2583" s="11"/>
      <c r="M2583" s="11"/>
      <c r="N2583" s="11"/>
    </row>
    <row r="2584" spans="1:14" ht="16.5">
      <c r="A2584" s="11"/>
      <c r="B2584" s="11"/>
      <c r="C2584" s="11"/>
      <c r="D2584" s="11"/>
      <c r="E2584" s="11"/>
      <c r="F2584" s="11"/>
      <c r="G2584" s="11"/>
      <c r="H2584" s="18"/>
      <c r="I2584" s="11"/>
      <c r="J2584" s="11"/>
      <c r="K2584" s="11"/>
      <c r="L2584" s="11"/>
      <c r="M2584" s="11"/>
      <c r="N2584" s="11"/>
    </row>
    <row r="2585" spans="1:14" ht="16.5">
      <c r="A2585" s="11"/>
      <c r="B2585" s="11"/>
      <c r="C2585" s="11"/>
      <c r="D2585" s="11"/>
      <c r="E2585" s="11"/>
      <c r="F2585" s="11"/>
      <c r="G2585" s="11"/>
      <c r="H2585" s="18"/>
      <c r="I2585" s="11"/>
      <c r="J2585" s="11"/>
      <c r="K2585" s="11"/>
      <c r="L2585" s="11"/>
      <c r="M2585" s="11"/>
      <c r="N2585" s="11"/>
    </row>
    <row r="2586" spans="1:14" ht="16.5">
      <c r="A2586" s="11"/>
      <c r="B2586" s="11"/>
      <c r="C2586" s="11"/>
      <c r="D2586" s="11"/>
      <c r="E2586" s="11"/>
      <c r="F2586" s="11"/>
      <c r="G2586" s="11"/>
      <c r="H2586" s="18"/>
      <c r="I2586" s="11"/>
      <c r="J2586" s="11"/>
      <c r="K2586" s="11"/>
      <c r="L2586" s="11"/>
      <c r="M2586" s="11"/>
      <c r="N2586" s="11"/>
    </row>
    <row r="2587" spans="1:14" ht="16.5">
      <c r="A2587" s="11"/>
      <c r="B2587" s="11"/>
      <c r="C2587" s="11"/>
      <c r="D2587" s="11"/>
      <c r="E2587" s="11"/>
      <c r="F2587" s="11"/>
      <c r="G2587" s="11"/>
      <c r="H2587" s="18"/>
      <c r="I2587" s="11"/>
      <c r="J2587" s="11"/>
      <c r="K2587" s="11"/>
      <c r="L2587" s="11"/>
      <c r="M2587" s="11"/>
      <c r="N2587" s="11"/>
    </row>
    <row r="2588" spans="1:14" ht="16.5">
      <c r="A2588" s="11"/>
      <c r="B2588" s="11"/>
      <c r="C2588" s="11"/>
      <c r="D2588" s="11"/>
      <c r="E2588" s="11"/>
      <c r="F2588" s="11"/>
      <c r="G2588" s="11"/>
      <c r="H2588" s="18"/>
      <c r="I2588" s="11"/>
      <c r="J2588" s="11"/>
      <c r="K2588" s="11"/>
      <c r="L2588" s="11"/>
      <c r="M2588" s="11"/>
      <c r="N2588" s="11"/>
    </row>
    <row r="2589" spans="1:14" ht="16.5">
      <c r="A2589" s="11"/>
      <c r="B2589" s="11"/>
      <c r="C2589" s="11"/>
      <c r="D2589" s="11"/>
      <c r="E2589" s="11"/>
      <c r="F2589" s="11"/>
      <c r="G2589" s="11"/>
      <c r="H2589" s="18"/>
      <c r="I2589" s="11"/>
      <c r="J2589" s="11"/>
      <c r="K2589" s="11"/>
      <c r="L2589" s="11"/>
      <c r="M2589" s="11"/>
      <c r="N2589" s="11"/>
    </row>
    <row r="2590" spans="1:14" ht="16.5">
      <c r="A2590" s="11"/>
      <c r="B2590" s="11"/>
      <c r="C2590" s="11"/>
      <c r="D2590" s="11"/>
      <c r="E2590" s="11"/>
      <c r="F2590" s="11"/>
      <c r="G2590" s="11"/>
      <c r="H2590" s="18"/>
      <c r="I2590" s="11"/>
      <c r="J2590" s="11"/>
      <c r="K2590" s="11"/>
      <c r="L2590" s="11"/>
      <c r="M2590" s="11"/>
      <c r="N2590" s="11"/>
    </row>
    <row r="2591" spans="1:14" ht="16.5">
      <c r="A2591" s="11"/>
      <c r="B2591" s="11"/>
      <c r="C2591" s="11"/>
      <c r="D2591" s="11"/>
      <c r="E2591" s="11"/>
      <c r="F2591" s="11"/>
      <c r="G2591" s="11"/>
      <c r="H2591" s="18"/>
      <c r="I2591" s="11"/>
      <c r="J2591" s="11"/>
      <c r="K2591" s="11"/>
      <c r="L2591" s="11"/>
      <c r="M2591" s="11"/>
      <c r="N2591" s="11"/>
    </row>
    <row r="2592" spans="1:14" ht="16.5">
      <c r="A2592" s="11"/>
      <c r="B2592" s="11"/>
      <c r="C2592" s="11"/>
      <c r="D2592" s="11"/>
      <c r="E2592" s="11"/>
      <c r="F2592" s="11"/>
      <c r="G2592" s="11"/>
      <c r="H2592" s="18"/>
      <c r="I2592" s="11"/>
      <c r="J2592" s="11"/>
      <c r="K2592" s="11"/>
      <c r="L2592" s="11"/>
      <c r="M2592" s="11"/>
      <c r="N2592" s="11"/>
    </row>
    <row r="2593" spans="1:14" ht="16.5">
      <c r="A2593" s="11"/>
      <c r="B2593" s="11"/>
      <c r="C2593" s="11"/>
      <c r="D2593" s="11"/>
      <c r="E2593" s="11"/>
      <c r="F2593" s="11"/>
      <c r="G2593" s="11"/>
      <c r="H2593" s="18"/>
      <c r="I2593" s="11"/>
      <c r="J2593" s="11"/>
      <c r="K2593" s="11"/>
      <c r="L2593" s="11"/>
      <c r="M2593" s="11"/>
      <c r="N2593" s="11"/>
    </row>
    <row r="2594" spans="1:14" ht="16.5">
      <c r="A2594" s="11"/>
      <c r="B2594" s="11"/>
      <c r="C2594" s="11"/>
      <c r="D2594" s="11"/>
      <c r="E2594" s="11"/>
      <c r="F2594" s="11"/>
      <c r="G2594" s="11"/>
      <c r="H2594" s="18"/>
      <c r="I2594" s="11"/>
      <c r="J2594" s="11"/>
      <c r="K2594" s="11"/>
      <c r="L2594" s="11"/>
      <c r="M2594" s="11"/>
      <c r="N2594" s="11"/>
    </row>
    <row r="2595" spans="1:14" ht="16.5">
      <c r="A2595" s="11"/>
      <c r="B2595" s="11"/>
      <c r="C2595" s="11"/>
      <c r="D2595" s="11"/>
      <c r="E2595" s="11"/>
      <c r="F2595" s="11"/>
      <c r="G2595" s="11"/>
      <c r="H2595" s="18"/>
      <c r="I2595" s="11"/>
      <c r="J2595" s="11"/>
      <c r="K2595" s="11"/>
      <c r="L2595" s="11"/>
      <c r="M2595" s="11"/>
      <c r="N2595" s="11"/>
    </row>
    <row r="2596" spans="1:14" ht="16.5">
      <c r="A2596" s="11"/>
      <c r="B2596" s="11"/>
      <c r="C2596" s="11"/>
      <c r="D2596" s="11"/>
      <c r="E2596" s="11"/>
      <c r="F2596" s="11"/>
      <c r="G2596" s="11"/>
      <c r="H2596" s="18"/>
      <c r="I2596" s="11"/>
      <c r="J2596" s="11"/>
      <c r="K2596" s="11"/>
      <c r="L2596" s="11"/>
      <c r="M2596" s="11"/>
      <c r="N2596" s="11"/>
    </row>
    <row r="2597" spans="1:14" ht="16.5">
      <c r="A2597" s="11"/>
      <c r="B2597" s="11"/>
      <c r="C2597" s="11"/>
      <c r="D2597" s="11"/>
      <c r="E2597" s="11"/>
      <c r="F2597" s="11"/>
      <c r="G2597" s="11"/>
      <c r="H2597" s="18"/>
      <c r="I2597" s="11"/>
      <c r="J2597" s="11"/>
      <c r="K2597" s="11"/>
      <c r="L2597" s="11"/>
      <c r="M2597" s="11"/>
      <c r="N2597" s="11"/>
    </row>
    <row r="2598" spans="1:14" ht="16.5">
      <c r="A2598" s="11"/>
      <c r="B2598" s="11"/>
      <c r="C2598" s="11"/>
      <c r="D2598" s="11"/>
      <c r="E2598" s="11"/>
      <c r="F2598" s="11"/>
      <c r="G2598" s="11"/>
      <c r="H2598" s="18"/>
      <c r="I2598" s="11"/>
      <c r="J2598" s="11"/>
      <c r="K2598" s="11"/>
      <c r="L2598" s="11"/>
      <c r="M2598" s="11"/>
      <c r="N2598" s="11"/>
    </row>
    <row r="2599" spans="1:14" ht="16.5">
      <c r="A2599" s="11"/>
      <c r="B2599" s="11"/>
      <c r="C2599" s="11"/>
      <c r="D2599" s="11"/>
      <c r="E2599" s="11"/>
      <c r="F2599" s="11"/>
      <c r="G2599" s="11"/>
      <c r="H2599" s="18"/>
      <c r="I2599" s="11"/>
      <c r="J2599" s="11"/>
      <c r="K2599" s="11"/>
      <c r="L2599" s="11"/>
      <c r="M2599" s="11"/>
      <c r="N2599" s="11"/>
    </row>
    <row r="2600" spans="1:14" ht="16.5">
      <c r="A2600" s="11"/>
      <c r="B2600" s="11"/>
      <c r="C2600" s="11"/>
      <c r="D2600" s="11"/>
      <c r="E2600" s="11"/>
      <c r="F2600" s="11"/>
      <c r="G2600" s="11"/>
      <c r="H2600" s="18"/>
      <c r="I2600" s="11"/>
      <c r="J2600" s="11"/>
      <c r="K2600" s="11"/>
      <c r="L2600" s="11"/>
      <c r="M2600" s="11"/>
      <c r="N2600" s="11"/>
    </row>
    <row r="2601" spans="1:14" ht="16.5">
      <c r="A2601" s="11"/>
      <c r="B2601" s="11"/>
      <c r="C2601" s="11"/>
      <c r="D2601" s="11"/>
      <c r="E2601" s="11"/>
      <c r="F2601" s="11"/>
      <c r="G2601" s="11"/>
      <c r="H2601" s="18"/>
      <c r="I2601" s="11"/>
      <c r="J2601" s="11"/>
      <c r="K2601" s="11"/>
      <c r="L2601" s="11"/>
      <c r="M2601" s="11"/>
      <c r="N2601" s="11"/>
    </row>
    <row r="2602" spans="1:14" ht="16.5">
      <c r="A2602" s="11"/>
      <c r="B2602" s="11"/>
      <c r="C2602" s="11"/>
      <c r="D2602" s="11"/>
      <c r="E2602" s="11"/>
      <c r="F2602" s="11"/>
      <c r="G2602" s="11"/>
      <c r="H2602" s="18"/>
      <c r="I2602" s="11"/>
      <c r="J2602" s="11"/>
      <c r="K2602" s="11"/>
      <c r="L2602" s="11"/>
      <c r="M2602" s="11"/>
      <c r="N2602" s="11"/>
    </row>
    <row r="2603" spans="1:14" ht="16.5">
      <c r="A2603" s="11"/>
      <c r="B2603" s="11"/>
      <c r="C2603" s="11"/>
      <c r="D2603" s="11"/>
      <c r="E2603" s="11"/>
      <c r="F2603" s="11"/>
      <c r="G2603" s="11"/>
      <c r="H2603" s="18"/>
      <c r="I2603" s="11"/>
      <c r="J2603" s="11"/>
      <c r="K2603" s="11"/>
      <c r="L2603" s="11"/>
      <c r="M2603" s="11"/>
      <c r="N2603" s="11"/>
    </row>
    <row r="2604" spans="1:14" ht="16.5">
      <c r="A2604" s="11"/>
      <c r="B2604" s="11"/>
      <c r="C2604" s="11"/>
      <c r="D2604" s="11"/>
      <c r="E2604" s="11"/>
      <c r="F2604" s="11"/>
      <c r="G2604" s="11"/>
      <c r="H2604" s="18"/>
      <c r="I2604" s="11"/>
      <c r="J2604" s="11"/>
      <c r="K2604" s="11"/>
      <c r="L2604" s="11"/>
      <c r="M2604" s="11"/>
      <c r="N2604" s="11"/>
    </row>
    <row r="2605" spans="1:14" ht="16.5">
      <c r="A2605" s="11"/>
      <c r="B2605" s="11"/>
      <c r="C2605" s="11"/>
      <c r="D2605" s="11"/>
      <c r="E2605" s="11"/>
      <c r="F2605" s="11"/>
      <c r="G2605" s="11"/>
      <c r="H2605" s="18"/>
      <c r="I2605" s="11"/>
      <c r="J2605" s="11"/>
      <c r="K2605" s="11"/>
      <c r="L2605" s="11"/>
      <c r="M2605" s="11"/>
      <c r="N2605" s="11"/>
    </row>
    <row r="2606" spans="1:14" ht="16.5">
      <c r="A2606" s="11"/>
      <c r="B2606" s="11"/>
      <c r="C2606" s="11"/>
      <c r="D2606" s="11"/>
      <c r="E2606" s="11"/>
      <c r="F2606" s="11"/>
      <c r="G2606" s="11"/>
      <c r="H2606" s="18"/>
      <c r="I2606" s="11"/>
      <c r="J2606" s="11"/>
      <c r="K2606" s="11"/>
      <c r="L2606" s="11"/>
      <c r="M2606" s="11"/>
      <c r="N2606" s="11"/>
    </row>
    <row r="2607" spans="1:14" ht="16.5">
      <c r="A2607" s="11"/>
      <c r="B2607" s="11"/>
      <c r="C2607" s="11"/>
      <c r="D2607" s="11"/>
      <c r="E2607" s="11"/>
      <c r="F2607" s="11"/>
      <c r="G2607" s="11"/>
      <c r="H2607" s="18"/>
      <c r="I2607" s="11"/>
      <c r="J2607" s="11"/>
      <c r="K2607" s="11"/>
      <c r="L2607" s="11"/>
      <c r="M2607" s="11"/>
      <c r="N2607" s="11"/>
    </row>
    <row r="2608" spans="1:14" ht="16.5">
      <c r="A2608" s="11"/>
      <c r="B2608" s="11"/>
      <c r="C2608" s="11"/>
      <c r="D2608" s="11"/>
      <c r="E2608" s="11"/>
      <c r="F2608" s="11"/>
      <c r="G2608" s="11"/>
      <c r="H2608" s="18"/>
      <c r="I2608" s="11"/>
      <c r="J2608" s="11"/>
      <c r="K2608" s="11"/>
      <c r="L2608" s="11"/>
      <c r="M2608" s="11"/>
      <c r="N2608" s="11"/>
    </row>
    <row r="2609" spans="1:14" ht="16.5">
      <c r="A2609" s="11"/>
      <c r="B2609" s="11"/>
      <c r="C2609" s="11"/>
      <c r="D2609" s="11"/>
      <c r="E2609" s="11"/>
      <c r="F2609" s="11"/>
      <c r="G2609" s="11"/>
      <c r="H2609" s="18"/>
      <c r="I2609" s="11"/>
      <c r="J2609" s="11"/>
      <c r="K2609" s="11"/>
      <c r="L2609" s="11"/>
      <c r="M2609" s="11"/>
      <c r="N2609" s="11"/>
    </row>
    <row r="2610" spans="1:14" ht="16.5">
      <c r="A2610" s="11"/>
      <c r="B2610" s="11"/>
      <c r="C2610" s="11"/>
      <c r="D2610" s="11"/>
      <c r="E2610" s="11"/>
      <c r="F2610" s="11"/>
      <c r="G2610" s="11"/>
      <c r="H2610" s="18"/>
      <c r="I2610" s="11"/>
      <c r="J2610" s="11"/>
      <c r="K2610" s="11"/>
      <c r="L2610" s="11"/>
      <c r="M2610" s="11"/>
      <c r="N2610" s="11"/>
    </row>
    <row r="2611" spans="1:14" ht="16.5">
      <c r="A2611" s="11"/>
      <c r="B2611" s="11"/>
      <c r="C2611" s="11"/>
      <c r="D2611" s="11"/>
      <c r="E2611" s="11"/>
      <c r="F2611" s="11"/>
      <c r="G2611" s="11"/>
      <c r="H2611" s="18"/>
      <c r="I2611" s="11"/>
      <c r="J2611" s="11"/>
      <c r="K2611" s="11"/>
      <c r="L2611" s="11"/>
      <c r="M2611" s="11"/>
      <c r="N2611" s="11"/>
    </row>
    <row r="2612" spans="1:14" ht="16.5">
      <c r="A2612" s="11"/>
      <c r="B2612" s="11"/>
      <c r="C2612" s="11"/>
      <c r="D2612" s="11"/>
      <c r="E2612" s="11"/>
      <c r="F2612" s="11"/>
      <c r="G2612" s="11"/>
      <c r="H2612" s="18"/>
      <c r="I2612" s="11"/>
      <c r="J2612" s="11"/>
      <c r="K2612" s="11"/>
      <c r="L2612" s="11"/>
      <c r="M2612" s="11"/>
      <c r="N2612" s="11"/>
    </row>
    <row r="2613" spans="1:14" ht="16.5">
      <c r="A2613" s="11"/>
      <c r="B2613" s="11"/>
      <c r="C2613" s="11"/>
      <c r="D2613" s="11"/>
      <c r="E2613" s="11"/>
      <c r="F2613" s="11"/>
      <c r="G2613" s="11"/>
      <c r="H2613" s="18"/>
      <c r="I2613" s="11"/>
      <c r="J2613" s="11"/>
      <c r="K2613" s="11"/>
      <c r="L2613" s="11"/>
      <c r="M2613" s="11"/>
      <c r="N2613" s="11"/>
    </row>
    <row r="2614" spans="1:14" ht="16.5">
      <c r="A2614" s="11"/>
      <c r="B2614" s="11"/>
      <c r="C2614" s="11"/>
      <c r="D2614" s="11"/>
      <c r="E2614" s="11"/>
      <c r="F2614" s="11"/>
      <c r="G2614" s="11"/>
      <c r="H2614" s="18"/>
      <c r="I2614" s="11"/>
      <c r="J2614" s="11"/>
      <c r="K2614" s="11"/>
      <c r="L2614" s="11"/>
      <c r="M2614" s="11"/>
      <c r="N2614" s="11"/>
    </row>
    <row r="2615" spans="1:14" ht="16.5">
      <c r="A2615" s="11"/>
      <c r="B2615" s="11"/>
      <c r="C2615" s="11"/>
      <c r="D2615" s="11"/>
      <c r="E2615" s="11"/>
      <c r="F2615" s="11"/>
      <c r="G2615" s="11"/>
      <c r="H2615" s="18"/>
      <c r="I2615" s="11"/>
      <c r="J2615" s="11"/>
      <c r="K2615" s="11"/>
      <c r="L2615" s="11"/>
      <c r="M2615" s="11"/>
      <c r="N2615" s="11"/>
    </row>
    <row r="2616" spans="1:14" ht="16.5">
      <c r="A2616" s="11"/>
      <c r="B2616" s="11"/>
      <c r="C2616" s="11"/>
      <c r="D2616" s="11"/>
      <c r="E2616" s="11"/>
      <c r="F2616" s="11"/>
      <c r="G2616" s="11"/>
      <c r="H2616" s="18"/>
      <c r="I2616" s="11"/>
      <c r="J2616" s="11"/>
      <c r="K2616" s="11"/>
      <c r="L2616" s="11"/>
      <c r="M2616" s="11"/>
      <c r="N2616" s="11"/>
    </row>
    <row r="2617" spans="1:14" ht="16.5">
      <c r="A2617" s="11"/>
      <c r="B2617" s="11"/>
      <c r="C2617" s="11"/>
      <c r="D2617" s="11"/>
      <c r="E2617" s="11"/>
      <c r="F2617" s="11"/>
      <c r="G2617" s="11"/>
      <c r="H2617" s="18"/>
      <c r="I2617" s="11"/>
      <c r="J2617" s="11"/>
      <c r="K2617" s="11"/>
      <c r="L2617" s="11"/>
      <c r="M2617" s="11"/>
      <c r="N2617" s="11"/>
    </row>
    <row r="2618" spans="1:14" ht="16.5">
      <c r="A2618" s="11"/>
      <c r="B2618" s="11"/>
      <c r="C2618" s="11"/>
      <c r="D2618" s="11"/>
      <c r="E2618" s="11"/>
      <c r="F2618" s="11"/>
      <c r="G2618" s="11"/>
      <c r="H2618" s="18"/>
      <c r="I2618" s="11"/>
      <c r="J2618" s="11"/>
      <c r="K2618" s="11"/>
      <c r="L2618" s="11"/>
      <c r="M2618" s="11"/>
      <c r="N2618" s="11"/>
    </row>
    <row r="2619" spans="1:14" ht="16.5">
      <c r="A2619" s="11"/>
      <c r="B2619" s="11"/>
      <c r="C2619" s="11"/>
      <c r="D2619" s="11"/>
      <c r="E2619" s="11"/>
      <c r="F2619" s="11"/>
      <c r="G2619" s="11"/>
      <c r="H2619" s="18"/>
      <c r="I2619" s="11"/>
      <c r="J2619" s="11"/>
      <c r="K2619" s="11"/>
      <c r="L2619" s="11"/>
      <c r="M2619" s="11"/>
      <c r="N2619" s="11"/>
    </row>
    <row r="2620" spans="1:14" ht="16.5">
      <c r="A2620" s="11"/>
      <c r="B2620" s="11"/>
      <c r="C2620" s="11"/>
      <c r="D2620" s="11"/>
      <c r="E2620" s="11"/>
      <c r="F2620" s="11"/>
      <c r="G2620" s="11"/>
      <c r="H2620" s="18"/>
      <c r="I2620" s="11"/>
      <c r="J2620" s="11"/>
      <c r="K2620" s="11"/>
      <c r="L2620" s="11"/>
      <c r="M2620" s="11"/>
      <c r="N2620" s="11"/>
    </row>
    <row r="2621" spans="1:14" ht="16.5">
      <c r="A2621" s="11"/>
      <c r="B2621" s="11"/>
      <c r="C2621" s="11"/>
      <c r="D2621" s="11"/>
      <c r="E2621" s="11"/>
      <c r="F2621" s="11"/>
      <c r="G2621" s="11"/>
      <c r="H2621" s="18"/>
      <c r="I2621" s="11"/>
      <c r="J2621" s="11"/>
      <c r="K2621" s="11"/>
      <c r="L2621" s="11"/>
      <c r="M2621" s="11"/>
      <c r="N2621" s="11"/>
    </row>
    <row r="2622" spans="1:14" ht="16.5">
      <c r="A2622" s="11"/>
      <c r="B2622" s="11"/>
      <c r="C2622" s="11"/>
      <c r="D2622" s="11"/>
      <c r="E2622" s="11"/>
      <c r="F2622" s="11"/>
      <c r="G2622" s="11"/>
      <c r="H2622" s="18"/>
      <c r="I2622" s="11"/>
      <c r="J2622" s="11"/>
      <c r="K2622" s="11"/>
      <c r="L2622" s="11"/>
      <c r="M2622" s="11"/>
      <c r="N2622" s="11"/>
    </row>
    <row r="2623" spans="1:14" ht="16.5">
      <c r="A2623" s="11"/>
      <c r="B2623" s="11"/>
      <c r="C2623" s="11"/>
      <c r="D2623" s="11"/>
      <c r="E2623" s="11"/>
      <c r="F2623" s="11"/>
      <c r="G2623" s="11"/>
      <c r="H2623" s="18"/>
      <c r="I2623" s="11"/>
      <c r="J2623" s="11"/>
      <c r="K2623" s="11"/>
      <c r="L2623" s="11"/>
      <c r="M2623" s="11"/>
      <c r="N2623" s="11"/>
    </row>
    <row r="2624" spans="1:14" ht="16.5">
      <c r="A2624" s="11"/>
      <c r="B2624" s="11"/>
      <c r="C2624" s="11"/>
      <c r="D2624" s="11"/>
      <c r="E2624" s="11"/>
      <c r="F2624" s="11"/>
      <c r="G2624" s="11"/>
      <c r="H2624" s="18"/>
      <c r="I2624" s="11"/>
      <c r="J2624" s="11"/>
      <c r="K2624" s="11"/>
      <c r="L2624" s="11"/>
      <c r="M2624" s="11"/>
      <c r="N2624" s="11"/>
    </row>
    <row r="2625" spans="1:14" ht="16.5">
      <c r="A2625" s="11"/>
      <c r="B2625" s="11"/>
      <c r="C2625" s="11"/>
      <c r="D2625" s="11"/>
      <c r="E2625" s="11"/>
      <c r="F2625" s="11"/>
      <c r="G2625" s="11"/>
      <c r="H2625" s="18"/>
      <c r="I2625" s="11"/>
      <c r="J2625" s="11"/>
      <c r="K2625" s="11"/>
      <c r="L2625" s="11"/>
      <c r="M2625" s="11"/>
      <c r="N2625" s="11"/>
    </row>
    <row r="2626" spans="1:14" ht="16.5">
      <c r="A2626" s="11"/>
      <c r="B2626" s="11"/>
      <c r="C2626" s="11"/>
      <c r="D2626" s="11"/>
      <c r="E2626" s="11"/>
      <c r="F2626" s="11"/>
      <c r="G2626" s="11"/>
      <c r="H2626" s="18"/>
      <c r="I2626" s="11"/>
      <c r="J2626" s="11"/>
      <c r="K2626" s="11"/>
      <c r="L2626" s="11"/>
      <c r="M2626" s="11"/>
      <c r="N2626" s="11"/>
    </row>
    <row r="2627" spans="1:14" ht="16.5">
      <c r="A2627" s="11"/>
      <c r="B2627" s="11"/>
      <c r="C2627" s="11"/>
      <c r="D2627" s="11"/>
      <c r="E2627" s="11"/>
      <c r="F2627" s="11"/>
      <c r="G2627" s="11"/>
      <c r="H2627" s="18"/>
      <c r="I2627" s="11"/>
      <c r="J2627" s="11"/>
      <c r="K2627" s="11"/>
      <c r="L2627" s="11"/>
      <c r="M2627" s="11"/>
      <c r="N2627" s="11"/>
    </row>
    <row r="2628" spans="1:14" ht="16.5">
      <c r="A2628" s="11"/>
      <c r="B2628" s="11"/>
      <c r="C2628" s="11"/>
      <c r="D2628" s="11"/>
      <c r="E2628" s="11"/>
      <c r="F2628" s="11"/>
      <c r="G2628" s="11"/>
      <c r="H2628" s="18"/>
      <c r="I2628" s="11"/>
      <c r="J2628" s="11"/>
      <c r="K2628" s="11"/>
      <c r="L2628" s="11"/>
      <c r="M2628" s="11"/>
      <c r="N2628" s="11"/>
    </row>
    <row r="2629" spans="1:14" ht="16.5">
      <c r="A2629" s="11"/>
      <c r="B2629" s="11"/>
      <c r="C2629" s="11"/>
      <c r="D2629" s="11"/>
      <c r="E2629" s="11"/>
      <c r="F2629" s="11"/>
      <c r="G2629" s="11"/>
      <c r="H2629" s="18"/>
      <c r="I2629" s="11"/>
      <c r="J2629" s="11"/>
      <c r="K2629" s="11"/>
      <c r="L2629" s="11"/>
      <c r="M2629" s="11"/>
      <c r="N2629" s="11"/>
    </row>
    <row r="2630" spans="1:14" ht="16.5">
      <c r="A2630" s="11"/>
      <c r="B2630" s="11"/>
      <c r="C2630" s="11"/>
      <c r="D2630" s="11"/>
      <c r="E2630" s="11"/>
      <c r="F2630" s="11"/>
      <c r="G2630" s="11"/>
      <c r="H2630" s="18"/>
      <c r="I2630" s="11"/>
      <c r="J2630" s="11"/>
      <c r="K2630" s="11"/>
      <c r="L2630" s="11"/>
      <c r="M2630" s="11"/>
      <c r="N2630" s="11"/>
    </row>
    <row r="2631" spans="1:14" ht="16.5">
      <c r="A2631" s="11"/>
      <c r="B2631" s="11"/>
      <c r="C2631" s="11"/>
      <c r="D2631" s="11"/>
      <c r="E2631" s="11"/>
      <c r="F2631" s="11"/>
      <c r="G2631" s="11"/>
      <c r="H2631" s="18"/>
      <c r="I2631" s="11"/>
      <c r="J2631" s="11"/>
      <c r="K2631" s="11"/>
      <c r="L2631" s="11"/>
      <c r="M2631" s="11"/>
      <c r="N2631" s="11"/>
    </row>
    <row r="2632" spans="1:14" ht="16.5">
      <c r="A2632" s="11"/>
      <c r="B2632" s="11"/>
      <c r="C2632" s="11"/>
      <c r="D2632" s="11"/>
      <c r="E2632" s="11"/>
      <c r="F2632" s="11"/>
      <c r="G2632" s="11"/>
      <c r="H2632" s="18"/>
      <c r="I2632" s="11"/>
      <c r="J2632" s="11"/>
      <c r="K2632" s="11"/>
      <c r="L2632" s="11"/>
      <c r="M2632" s="11"/>
      <c r="N2632" s="11"/>
    </row>
    <row r="2633" spans="1:14" ht="16.5">
      <c r="A2633" s="11"/>
      <c r="B2633" s="11"/>
      <c r="C2633" s="11"/>
      <c r="D2633" s="11"/>
      <c r="E2633" s="11"/>
      <c r="F2633" s="11"/>
      <c r="G2633" s="11"/>
      <c r="H2633" s="18"/>
      <c r="I2633" s="11"/>
      <c r="J2633" s="11"/>
      <c r="K2633" s="11"/>
      <c r="L2633" s="11"/>
      <c r="M2633" s="11"/>
      <c r="N2633" s="11"/>
    </row>
    <row r="2634" spans="1:14" ht="16.5">
      <c r="A2634" s="11"/>
      <c r="B2634" s="11"/>
      <c r="C2634" s="11"/>
      <c r="D2634" s="11"/>
      <c r="E2634" s="11"/>
      <c r="F2634" s="11"/>
      <c r="G2634" s="11"/>
      <c r="H2634" s="18"/>
      <c r="I2634" s="11"/>
      <c r="J2634" s="11"/>
      <c r="K2634" s="11"/>
      <c r="L2634" s="11"/>
      <c r="M2634" s="11"/>
      <c r="N2634" s="11"/>
    </row>
    <row r="2635" spans="1:14" ht="16.5">
      <c r="A2635" s="11"/>
      <c r="B2635" s="11"/>
      <c r="C2635" s="11"/>
      <c r="D2635" s="11"/>
      <c r="E2635" s="11"/>
      <c r="F2635" s="11"/>
      <c r="G2635" s="11"/>
      <c r="H2635" s="18"/>
      <c r="I2635" s="11"/>
      <c r="J2635" s="11"/>
      <c r="K2635" s="11"/>
      <c r="L2635" s="11"/>
      <c r="M2635" s="11"/>
      <c r="N2635" s="11"/>
    </row>
    <row r="2636" spans="1:14" ht="16.5">
      <c r="A2636" s="11"/>
      <c r="B2636" s="11"/>
      <c r="C2636" s="11"/>
      <c r="D2636" s="11"/>
      <c r="E2636" s="11"/>
      <c r="F2636" s="11"/>
      <c r="G2636" s="11"/>
      <c r="H2636" s="18"/>
      <c r="I2636" s="11"/>
      <c r="J2636" s="11"/>
      <c r="K2636" s="11"/>
      <c r="L2636" s="11"/>
      <c r="M2636" s="11"/>
      <c r="N2636" s="11"/>
    </row>
    <row r="2637" spans="1:14" ht="16.5">
      <c r="A2637" s="11"/>
      <c r="B2637" s="11"/>
      <c r="C2637" s="11"/>
      <c r="D2637" s="11"/>
      <c r="E2637" s="11"/>
      <c r="F2637" s="11"/>
      <c r="G2637" s="11"/>
      <c r="H2637" s="18"/>
      <c r="I2637" s="11"/>
      <c r="J2637" s="11"/>
      <c r="K2637" s="11"/>
      <c r="L2637" s="11"/>
      <c r="M2637" s="11"/>
      <c r="N2637" s="11"/>
    </row>
    <row r="2638" spans="1:14" ht="16.5">
      <c r="A2638" s="11"/>
      <c r="B2638" s="11"/>
      <c r="C2638" s="11"/>
      <c r="D2638" s="11"/>
      <c r="E2638" s="11"/>
      <c r="F2638" s="11"/>
      <c r="G2638" s="11"/>
      <c r="H2638" s="18"/>
      <c r="I2638" s="11"/>
      <c r="J2638" s="11"/>
      <c r="K2638" s="11"/>
      <c r="L2638" s="11"/>
      <c r="M2638" s="11"/>
      <c r="N2638" s="11"/>
    </row>
    <row r="2639" spans="1:14" ht="16.5">
      <c r="A2639" s="11"/>
      <c r="B2639" s="11"/>
      <c r="C2639" s="11"/>
      <c r="D2639" s="11"/>
      <c r="E2639" s="11"/>
      <c r="F2639" s="11"/>
      <c r="G2639" s="11"/>
      <c r="H2639" s="18"/>
      <c r="I2639" s="11"/>
      <c r="J2639" s="11"/>
      <c r="K2639" s="11"/>
      <c r="L2639" s="11"/>
      <c r="M2639" s="11"/>
      <c r="N2639" s="11"/>
    </row>
    <row r="2640" spans="1:14" ht="16.5">
      <c r="A2640" s="11"/>
      <c r="B2640" s="11"/>
      <c r="C2640" s="11"/>
      <c r="D2640" s="11"/>
      <c r="E2640" s="11"/>
      <c r="F2640" s="11"/>
      <c r="G2640" s="11"/>
      <c r="H2640" s="18"/>
      <c r="I2640" s="11"/>
      <c r="J2640" s="11"/>
      <c r="K2640" s="11"/>
      <c r="L2640" s="11"/>
      <c r="M2640" s="11"/>
      <c r="N2640" s="11"/>
    </row>
    <row r="2641" spans="1:14" ht="16.5">
      <c r="A2641" s="11"/>
      <c r="B2641" s="11"/>
      <c r="C2641" s="11"/>
      <c r="D2641" s="11"/>
      <c r="E2641" s="11"/>
      <c r="F2641" s="11"/>
      <c r="G2641" s="11"/>
      <c r="H2641" s="18"/>
      <c r="I2641" s="11"/>
      <c r="J2641" s="11"/>
      <c r="K2641" s="11"/>
      <c r="L2641" s="11"/>
      <c r="M2641" s="11"/>
      <c r="N2641" s="11"/>
    </row>
    <row r="2642" spans="1:14" ht="16.5">
      <c r="A2642" s="11"/>
      <c r="B2642" s="11"/>
      <c r="C2642" s="11"/>
      <c r="D2642" s="11"/>
      <c r="E2642" s="11"/>
      <c r="F2642" s="11"/>
      <c r="G2642" s="11"/>
      <c r="H2642" s="18"/>
      <c r="I2642" s="11"/>
      <c r="J2642" s="11"/>
      <c r="K2642" s="11"/>
      <c r="L2642" s="11"/>
      <c r="M2642" s="11"/>
      <c r="N2642" s="11"/>
    </row>
    <row r="2643" spans="1:14" ht="16.5">
      <c r="A2643" s="11"/>
      <c r="B2643" s="11"/>
      <c r="C2643" s="11"/>
      <c r="D2643" s="11"/>
      <c r="E2643" s="11"/>
      <c r="F2643" s="11"/>
      <c r="G2643" s="11"/>
      <c r="H2643" s="18"/>
      <c r="I2643" s="11"/>
      <c r="J2643" s="11"/>
      <c r="K2643" s="11"/>
      <c r="L2643" s="11"/>
      <c r="M2643" s="11"/>
      <c r="N2643" s="11"/>
    </row>
    <row r="2644" spans="1:14" ht="16.5">
      <c r="A2644" s="11"/>
      <c r="B2644" s="11"/>
      <c r="C2644" s="11"/>
      <c r="D2644" s="11"/>
      <c r="E2644" s="11"/>
      <c r="F2644" s="11"/>
      <c r="G2644" s="11"/>
      <c r="H2644" s="18"/>
      <c r="I2644" s="11"/>
      <c r="J2644" s="11"/>
      <c r="K2644" s="11"/>
      <c r="L2644" s="11"/>
      <c r="M2644" s="11"/>
      <c r="N2644" s="11"/>
    </row>
    <row r="2645" spans="1:14" ht="16.5">
      <c r="A2645" s="11"/>
      <c r="B2645" s="11"/>
      <c r="C2645" s="11"/>
      <c r="D2645" s="11"/>
      <c r="E2645" s="11"/>
      <c r="F2645" s="11"/>
      <c r="G2645" s="11"/>
      <c r="H2645" s="18"/>
      <c r="I2645" s="11"/>
      <c r="J2645" s="11"/>
      <c r="K2645" s="11"/>
      <c r="L2645" s="11"/>
      <c r="M2645" s="11"/>
      <c r="N2645" s="11"/>
    </row>
    <row r="2646" spans="1:14" ht="16.5">
      <c r="A2646" s="11"/>
      <c r="B2646" s="11"/>
      <c r="C2646" s="11"/>
      <c r="D2646" s="11"/>
      <c r="E2646" s="11"/>
      <c r="F2646" s="11"/>
      <c r="G2646" s="11"/>
      <c r="H2646" s="18"/>
      <c r="I2646" s="11"/>
      <c r="J2646" s="11"/>
      <c r="K2646" s="11"/>
      <c r="L2646" s="11"/>
      <c r="M2646" s="11"/>
      <c r="N2646" s="11"/>
    </row>
    <row r="2647" spans="1:14" ht="16.5">
      <c r="A2647" s="11"/>
      <c r="B2647" s="11"/>
      <c r="C2647" s="11"/>
      <c r="D2647" s="11"/>
      <c r="E2647" s="11"/>
      <c r="F2647" s="11"/>
      <c r="G2647" s="11"/>
      <c r="H2647" s="18"/>
      <c r="I2647" s="11"/>
      <c r="J2647" s="11"/>
      <c r="K2647" s="11"/>
      <c r="L2647" s="11"/>
      <c r="M2647" s="11"/>
      <c r="N2647" s="11"/>
    </row>
    <row r="2648" spans="1:14" ht="16.5">
      <c r="A2648" s="11"/>
      <c r="B2648" s="11"/>
      <c r="C2648" s="11"/>
      <c r="D2648" s="11"/>
      <c r="E2648" s="11"/>
      <c r="F2648" s="11"/>
      <c r="G2648" s="11"/>
      <c r="H2648" s="18"/>
      <c r="I2648" s="11"/>
      <c r="J2648" s="11"/>
      <c r="K2648" s="11"/>
      <c r="L2648" s="11"/>
      <c r="M2648" s="11"/>
      <c r="N2648" s="11"/>
    </row>
    <row r="2649" spans="1:14" ht="16.5">
      <c r="A2649" s="11"/>
      <c r="B2649" s="11"/>
      <c r="C2649" s="11"/>
      <c r="D2649" s="11"/>
      <c r="E2649" s="11"/>
      <c r="F2649" s="11"/>
      <c r="G2649" s="11"/>
      <c r="H2649" s="18"/>
      <c r="I2649" s="11"/>
      <c r="J2649" s="11"/>
      <c r="K2649" s="11"/>
      <c r="L2649" s="11"/>
      <c r="M2649" s="11"/>
      <c r="N2649" s="11"/>
    </row>
    <row r="2650" spans="1:14" ht="16.5">
      <c r="A2650" s="11"/>
      <c r="B2650" s="11"/>
      <c r="C2650" s="11"/>
      <c r="D2650" s="11"/>
      <c r="E2650" s="11"/>
      <c r="F2650" s="11"/>
      <c r="G2650" s="11"/>
      <c r="H2650" s="18"/>
      <c r="I2650" s="11"/>
      <c r="J2650" s="11"/>
      <c r="K2650" s="11"/>
      <c r="L2650" s="11"/>
      <c r="M2650" s="11"/>
      <c r="N2650" s="11"/>
    </row>
    <row r="2651" spans="1:14" ht="16.5">
      <c r="A2651" s="11"/>
      <c r="B2651" s="11"/>
      <c r="C2651" s="11"/>
      <c r="D2651" s="11"/>
      <c r="E2651" s="11"/>
      <c r="F2651" s="11"/>
      <c r="G2651" s="11"/>
      <c r="H2651" s="18"/>
      <c r="I2651" s="11"/>
      <c r="J2651" s="11"/>
      <c r="K2651" s="11"/>
      <c r="L2651" s="11"/>
      <c r="M2651" s="11"/>
      <c r="N2651" s="11"/>
    </row>
    <row r="2652" spans="1:14" ht="16.5">
      <c r="A2652" s="11"/>
      <c r="B2652" s="11"/>
      <c r="C2652" s="11"/>
      <c r="D2652" s="11"/>
      <c r="E2652" s="11"/>
      <c r="F2652" s="11"/>
      <c r="G2652" s="11"/>
      <c r="H2652" s="18"/>
      <c r="I2652" s="11"/>
      <c r="J2652" s="11"/>
      <c r="K2652" s="11"/>
      <c r="L2652" s="11"/>
      <c r="M2652" s="11"/>
      <c r="N2652" s="11"/>
    </row>
    <row r="2653" spans="1:14" ht="16.5">
      <c r="A2653" s="11"/>
      <c r="B2653" s="11"/>
      <c r="C2653" s="11"/>
      <c r="D2653" s="11"/>
      <c r="E2653" s="11"/>
      <c r="F2653" s="11"/>
      <c r="G2653" s="11"/>
      <c r="H2653" s="18"/>
      <c r="I2653" s="11"/>
      <c r="J2653" s="11"/>
      <c r="K2653" s="11"/>
      <c r="L2653" s="11"/>
      <c r="M2653" s="11"/>
      <c r="N2653" s="11"/>
    </row>
    <row r="2654" spans="1:14" ht="16.5">
      <c r="A2654" s="11"/>
      <c r="B2654" s="11"/>
      <c r="C2654" s="11"/>
      <c r="D2654" s="11"/>
      <c r="E2654" s="11"/>
      <c r="F2654" s="11"/>
      <c r="G2654" s="11"/>
      <c r="H2654" s="18"/>
      <c r="I2654" s="11"/>
      <c r="J2654" s="11"/>
      <c r="K2654" s="11"/>
      <c r="L2654" s="11"/>
      <c r="M2654" s="11"/>
      <c r="N2654" s="11"/>
    </row>
    <row r="2655" spans="1:14" ht="16.5">
      <c r="A2655" s="11"/>
      <c r="B2655" s="11"/>
      <c r="C2655" s="11"/>
      <c r="D2655" s="11"/>
      <c r="E2655" s="11"/>
      <c r="F2655" s="11"/>
      <c r="G2655" s="11"/>
      <c r="H2655" s="18"/>
      <c r="I2655" s="11"/>
      <c r="J2655" s="11"/>
      <c r="K2655" s="11"/>
      <c r="L2655" s="11"/>
      <c r="M2655" s="11"/>
      <c r="N2655" s="11"/>
    </row>
    <row r="2656" spans="1:14" ht="16.5">
      <c r="A2656" s="11"/>
      <c r="B2656" s="11"/>
      <c r="C2656" s="11"/>
      <c r="D2656" s="11"/>
      <c r="E2656" s="11"/>
      <c r="F2656" s="11"/>
      <c r="G2656" s="11"/>
      <c r="H2656" s="18"/>
      <c r="I2656" s="11"/>
      <c r="J2656" s="11"/>
      <c r="K2656" s="11"/>
      <c r="L2656" s="11"/>
      <c r="M2656" s="11"/>
      <c r="N2656" s="11"/>
    </row>
    <row r="2657" spans="1:14" ht="16.5">
      <c r="A2657" s="11"/>
      <c r="B2657" s="11"/>
      <c r="C2657" s="11"/>
      <c r="D2657" s="11"/>
      <c r="E2657" s="11"/>
      <c r="F2657" s="11"/>
      <c r="G2657" s="11"/>
      <c r="H2657" s="18"/>
      <c r="I2657" s="11"/>
      <c r="J2657" s="11"/>
      <c r="K2657" s="11"/>
      <c r="L2657" s="11"/>
      <c r="M2657" s="11"/>
      <c r="N2657" s="11"/>
    </row>
    <row r="2658" spans="1:14" ht="16.5">
      <c r="A2658" s="11"/>
      <c r="B2658" s="11"/>
      <c r="C2658" s="11"/>
      <c r="D2658" s="11"/>
      <c r="E2658" s="11"/>
      <c r="F2658" s="11"/>
      <c r="G2658" s="11"/>
      <c r="H2658" s="18"/>
      <c r="I2658" s="11"/>
      <c r="J2658" s="11"/>
      <c r="K2658" s="11"/>
      <c r="L2658" s="11"/>
      <c r="M2658" s="11"/>
      <c r="N2658" s="11"/>
    </row>
    <row r="2659" spans="1:14" ht="16.5">
      <c r="A2659" s="11"/>
      <c r="B2659" s="11"/>
      <c r="C2659" s="11"/>
      <c r="D2659" s="11"/>
      <c r="E2659" s="11"/>
      <c r="F2659" s="11"/>
      <c r="G2659" s="11"/>
      <c r="H2659" s="18"/>
      <c r="I2659" s="11"/>
      <c r="J2659" s="11"/>
      <c r="K2659" s="11"/>
      <c r="L2659" s="11"/>
      <c r="M2659" s="11"/>
      <c r="N2659" s="11"/>
    </row>
    <row r="2660" spans="1:14" ht="16.5">
      <c r="A2660" s="11"/>
      <c r="B2660" s="11"/>
      <c r="C2660" s="11"/>
      <c r="D2660" s="11"/>
      <c r="E2660" s="11"/>
      <c r="F2660" s="11"/>
      <c r="G2660" s="11"/>
      <c r="H2660" s="18"/>
      <c r="I2660" s="11"/>
      <c r="J2660" s="11"/>
      <c r="K2660" s="11"/>
      <c r="L2660" s="11"/>
      <c r="M2660" s="11"/>
      <c r="N2660" s="11"/>
    </row>
    <row r="2661" spans="1:14" ht="16.5">
      <c r="A2661" s="11"/>
      <c r="B2661" s="11"/>
      <c r="C2661" s="11"/>
      <c r="D2661" s="11"/>
      <c r="E2661" s="11"/>
      <c r="F2661" s="11"/>
      <c r="G2661" s="11"/>
      <c r="H2661" s="18"/>
      <c r="I2661" s="11"/>
      <c r="J2661" s="11"/>
      <c r="K2661" s="11"/>
      <c r="L2661" s="11"/>
      <c r="M2661" s="11"/>
      <c r="N2661" s="11"/>
    </row>
    <row r="2662" spans="1:14" ht="16.5">
      <c r="A2662" s="11"/>
      <c r="B2662" s="11"/>
      <c r="C2662" s="11"/>
      <c r="D2662" s="11"/>
      <c r="E2662" s="11"/>
      <c r="F2662" s="11"/>
      <c r="G2662" s="11"/>
      <c r="H2662" s="18"/>
      <c r="I2662" s="11"/>
      <c r="J2662" s="11"/>
      <c r="K2662" s="11"/>
      <c r="L2662" s="11"/>
      <c r="M2662" s="11"/>
      <c r="N2662" s="11"/>
    </row>
    <row r="2663" spans="1:14" ht="16.5">
      <c r="A2663" s="11"/>
      <c r="B2663" s="11"/>
      <c r="C2663" s="11"/>
      <c r="D2663" s="11"/>
      <c r="E2663" s="11"/>
      <c r="F2663" s="11"/>
      <c r="G2663" s="11"/>
      <c r="H2663" s="18"/>
      <c r="I2663" s="11"/>
      <c r="J2663" s="11"/>
      <c r="K2663" s="11"/>
      <c r="L2663" s="11"/>
      <c r="M2663" s="11"/>
      <c r="N2663" s="11"/>
    </row>
    <row r="2664" spans="1:14" ht="16.5">
      <c r="A2664" s="11"/>
      <c r="B2664" s="11"/>
      <c r="C2664" s="11"/>
      <c r="D2664" s="11"/>
      <c r="E2664" s="11"/>
      <c r="F2664" s="11"/>
      <c r="G2664" s="11"/>
      <c r="H2664" s="18"/>
      <c r="I2664" s="11"/>
      <c r="J2664" s="11"/>
      <c r="K2664" s="11"/>
      <c r="L2664" s="11"/>
      <c r="M2664" s="11"/>
      <c r="N2664" s="11"/>
    </row>
    <row r="2665" spans="1:14" ht="16.5">
      <c r="A2665" s="11"/>
      <c r="B2665" s="11"/>
      <c r="C2665" s="11"/>
      <c r="D2665" s="11"/>
      <c r="E2665" s="11"/>
      <c r="F2665" s="11"/>
      <c r="G2665" s="11"/>
      <c r="H2665" s="18"/>
      <c r="I2665" s="11"/>
      <c r="J2665" s="11"/>
      <c r="K2665" s="11"/>
      <c r="L2665" s="11"/>
      <c r="M2665" s="11"/>
      <c r="N2665" s="11"/>
    </row>
    <row r="2666" spans="1:14" ht="16.5">
      <c r="A2666" s="11"/>
      <c r="B2666" s="11"/>
      <c r="C2666" s="11"/>
      <c r="D2666" s="11"/>
      <c r="E2666" s="11"/>
      <c r="F2666" s="11"/>
      <c r="G2666" s="11"/>
      <c r="H2666" s="18"/>
      <c r="I2666" s="11"/>
      <c r="J2666" s="11"/>
      <c r="K2666" s="11"/>
      <c r="L2666" s="11"/>
      <c r="M2666" s="11"/>
      <c r="N2666" s="11"/>
    </row>
    <row r="2667" spans="1:14" ht="16.5">
      <c r="A2667" s="11"/>
      <c r="B2667" s="11"/>
      <c r="C2667" s="11"/>
      <c r="D2667" s="11"/>
      <c r="E2667" s="11"/>
      <c r="F2667" s="11"/>
      <c r="G2667" s="11"/>
      <c r="H2667" s="18"/>
      <c r="I2667" s="11"/>
      <c r="J2667" s="11"/>
      <c r="K2667" s="11"/>
      <c r="L2667" s="11"/>
      <c r="M2667" s="11"/>
      <c r="N2667" s="11"/>
    </row>
    <row r="2668" spans="1:14" ht="16.5">
      <c r="A2668" s="11"/>
      <c r="B2668" s="11"/>
      <c r="C2668" s="11"/>
      <c r="D2668" s="11"/>
      <c r="E2668" s="11"/>
      <c r="F2668" s="11"/>
      <c r="G2668" s="11"/>
      <c r="H2668" s="18"/>
      <c r="I2668" s="11"/>
      <c r="J2668" s="11"/>
      <c r="K2668" s="11"/>
      <c r="L2668" s="11"/>
      <c r="M2668" s="11"/>
      <c r="N2668" s="11"/>
    </row>
    <row r="2669" spans="1:14" ht="16.5">
      <c r="A2669" s="11"/>
      <c r="B2669" s="11"/>
      <c r="C2669" s="11"/>
      <c r="D2669" s="11"/>
      <c r="E2669" s="11"/>
      <c r="F2669" s="11"/>
      <c r="G2669" s="11"/>
      <c r="H2669" s="18"/>
      <c r="I2669" s="11"/>
      <c r="J2669" s="11"/>
      <c r="K2669" s="11"/>
      <c r="L2669" s="11"/>
      <c r="M2669" s="11"/>
      <c r="N2669" s="11"/>
    </row>
    <row r="2670" spans="1:14" ht="16.5">
      <c r="A2670" s="11"/>
      <c r="B2670" s="11"/>
      <c r="C2670" s="11"/>
      <c r="D2670" s="11"/>
      <c r="E2670" s="11"/>
      <c r="F2670" s="11"/>
      <c r="G2670" s="11"/>
      <c r="H2670" s="18"/>
      <c r="I2670" s="11"/>
      <c r="J2670" s="11"/>
      <c r="K2670" s="11"/>
      <c r="L2670" s="11"/>
      <c r="M2670" s="11"/>
      <c r="N2670" s="11"/>
    </row>
    <row r="2671" spans="1:14" ht="16.5">
      <c r="A2671" s="11"/>
      <c r="B2671" s="11"/>
      <c r="C2671" s="11"/>
      <c r="D2671" s="11"/>
      <c r="E2671" s="11"/>
      <c r="F2671" s="11"/>
      <c r="G2671" s="11"/>
      <c r="H2671" s="18"/>
      <c r="I2671" s="11"/>
      <c r="J2671" s="11"/>
      <c r="K2671" s="11"/>
      <c r="L2671" s="11"/>
      <c r="M2671" s="11"/>
      <c r="N2671" s="11"/>
    </row>
    <row r="2672" spans="1:14" ht="16.5">
      <c r="A2672" s="11"/>
      <c r="B2672" s="11"/>
      <c r="C2672" s="11"/>
      <c r="D2672" s="11"/>
      <c r="E2672" s="11"/>
      <c r="F2672" s="11"/>
      <c r="G2672" s="11"/>
      <c r="H2672" s="18"/>
      <c r="I2672" s="11"/>
      <c r="J2672" s="11"/>
      <c r="K2672" s="11"/>
      <c r="L2672" s="11"/>
      <c r="M2672" s="11"/>
      <c r="N2672" s="11"/>
    </row>
    <row r="2673" spans="1:14" ht="16.5">
      <c r="A2673" s="11"/>
      <c r="B2673" s="11"/>
      <c r="C2673" s="11"/>
      <c r="D2673" s="11"/>
      <c r="E2673" s="11"/>
      <c r="F2673" s="11"/>
      <c r="G2673" s="11"/>
      <c r="H2673" s="18"/>
      <c r="I2673" s="11"/>
      <c r="J2673" s="11"/>
      <c r="K2673" s="11"/>
      <c r="L2673" s="11"/>
      <c r="M2673" s="11"/>
      <c r="N2673" s="11"/>
    </row>
    <row r="2674" spans="1:14" ht="16.5">
      <c r="A2674" s="11"/>
      <c r="B2674" s="11"/>
      <c r="C2674" s="11"/>
      <c r="D2674" s="11"/>
      <c r="E2674" s="11"/>
      <c r="F2674" s="11"/>
      <c r="G2674" s="11"/>
      <c r="H2674" s="18"/>
      <c r="I2674" s="11"/>
      <c r="J2674" s="11"/>
      <c r="K2674" s="11"/>
      <c r="L2674" s="11"/>
      <c r="M2674" s="11"/>
      <c r="N2674" s="11"/>
    </row>
    <row r="2675" spans="1:14" ht="16.5">
      <c r="A2675" s="11"/>
      <c r="B2675" s="11"/>
      <c r="C2675" s="11"/>
      <c r="D2675" s="11"/>
      <c r="E2675" s="11"/>
      <c r="F2675" s="11"/>
      <c r="G2675" s="11"/>
      <c r="H2675" s="18"/>
      <c r="I2675" s="11"/>
      <c r="J2675" s="11"/>
      <c r="K2675" s="11"/>
      <c r="L2675" s="11"/>
      <c r="M2675" s="11"/>
      <c r="N2675" s="11"/>
    </row>
    <row r="2676" spans="1:14" ht="16.5">
      <c r="A2676" s="11"/>
      <c r="B2676" s="11"/>
      <c r="C2676" s="11"/>
      <c r="D2676" s="11"/>
      <c r="E2676" s="11"/>
      <c r="F2676" s="11"/>
      <c r="G2676" s="11"/>
      <c r="H2676" s="18"/>
      <c r="I2676" s="11"/>
      <c r="J2676" s="11"/>
      <c r="K2676" s="11"/>
      <c r="L2676" s="11"/>
      <c r="M2676" s="11"/>
      <c r="N2676" s="11"/>
    </row>
    <row r="2677" spans="1:14" ht="16.5">
      <c r="A2677" s="11"/>
      <c r="B2677" s="11"/>
      <c r="C2677" s="11"/>
      <c r="D2677" s="11"/>
      <c r="E2677" s="11"/>
      <c r="F2677" s="11"/>
      <c r="G2677" s="11"/>
      <c r="H2677" s="18"/>
      <c r="I2677" s="11"/>
      <c r="J2677" s="11"/>
      <c r="K2677" s="11"/>
      <c r="L2677" s="11"/>
      <c r="M2677" s="11"/>
      <c r="N2677" s="11"/>
    </row>
    <row r="2678" spans="1:14" ht="16.5">
      <c r="A2678" s="11"/>
      <c r="B2678" s="11"/>
      <c r="C2678" s="11"/>
      <c r="D2678" s="11"/>
      <c r="E2678" s="11"/>
      <c r="F2678" s="11"/>
      <c r="G2678" s="11"/>
      <c r="H2678" s="18"/>
      <c r="I2678" s="11"/>
      <c r="J2678" s="11"/>
      <c r="K2678" s="11"/>
      <c r="L2678" s="11"/>
      <c r="M2678" s="11"/>
      <c r="N2678" s="11"/>
    </row>
    <row r="2679" spans="1:14" ht="16.5">
      <c r="A2679" s="11"/>
      <c r="B2679" s="11"/>
      <c r="C2679" s="11"/>
      <c r="D2679" s="11"/>
      <c r="E2679" s="11"/>
      <c r="F2679" s="11"/>
      <c r="G2679" s="11"/>
      <c r="H2679" s="18"/>
      <c r="I2679" s="11"/>
      <c r="J2679" s="11"/>
      <c r="K2679" s="11"/>
      <c r="L2679" s="11"/>
      <c r="M2679" s="11"/>
      <c r="N2679" s="11"/>
    </row>
    <row r="2680" spans="1:14" ht="16.5">
      <c r="A2680" s="11"/>
      <c r="B2680" s="11"/>
      <c r="C2680" s="11"/>
      <c r="D2680" s="11"/>
      <c r="E2680" s="11"/>
      <c r="F2680" s="11"/>
      <c r="G2680" s="11"/>
      <c r="H2680" s="18"/>
      <c r="I2680" s="11"/>
      <c r="J2680" s="11"/>
      <c r="K2680" s="11"/>
      <c r="L2680" s="11"/>
      <c r="M2680" s="11"/>
      <c r="N2680" s="11"/>
    </row>
    <row r="2681" spans="1:14" ht="16.5">
      <c r="A2681" s="11"/>
      <c r="B2681" s="11"/>
      <c r="C2681" s="11"/>
      <c r="D2681" s="11"/>
      <c r="E2681" s="11"/>
      <c r="F2681" s="11"/>
      <c r="G2681" s="11"/>
      <c r="H2681" s="18"/>
      <c r="I2681" s="11"/>
      <c r="J2681" s="11"/>
      <c r="K2681" s="11"/>
      <c r="L2681" s="11"/>
      <c r="M2681" s="11"/>
      <c r="N2681" s="11"/>
    </row>
    <row r="2682" spans="1:14" ht="16.5">
      <c r="A2682" s="11"/>
      <c r="B2682" s="11"/>
      <c r="C2682" s="11"/>
      <c r="D2682" s="11"/>
      <c r="E2682" s="11"/>
      <c r="F2682" s="11"/>
      <c r="G2682" s="11"/>
      <c r="H2682" s="18"/>
      <c r="I2682" s="11"/>
      <c r="J2682" s="11"/>
      <c r="K2682" s="11"/>
      <c r="L2682" s="11"/>
      <c r="M2682" s="11"/>
      <c r="N2682" s="11"/>
    </row>
    <row r="2683" spans="1:14" ht="16.5">
      <c r="A2683" s="11"/>
      <c r="B2683" s="11"/>
      <c r="C2683" s="11"/>
      <c r="D2683" s="11"/>
      <c r="E2683" s="11"/>
      <c r="F2683" s="11"/>
      <c r="G2683" s="11"/>
      <c r="H2683" s="18"/>
      <c r="I2683" s="11"/>
      <c r="J2683" s="11"/>
      <c r="K2683" s="11"/>
      <c r="L2683" s="11"/>
      <c r="M2683" s="11"/>
      <c r="N2683" s="11"/>
    </row>
    <row r="2684" spans="1:14" ht="16.5">
      <c r="A2684" s="11"/>
      <c r="B2684" s="11"/>
      <c r="C2684" s="11"/>
      <c r="D2684" s="11"/>
      <c r="E2684" s="11"/>
      <c r="F2684" s="11"/>
      <c r="G2684" s="11"/>
      <c r="H2684" s="18"/>
      <c r="I2684" s="11"/>
      <c r="J2684" s="11"/>
      <c r="K2684" s="11"/>
      <c r="L2684" s="11"/>
      <c r="M2684" s="11"/>
      <c r="N2684" s="11"/>
    </row>
    <row r="2685" spans="1:14" ht="16.5">
      <c r="A2685" s="11"/>
      <c r="B2685" s="11"/>
      <c r="C2685" s="11"/>
      <c r="D2685" s="11"/>
      <c r="E2685" s="11"/>
      <c r="F2685" s="11"/>
      <c r="G2685" s="11"/>
      <c r="H2685" s="18"/>
      <c r="I2685" s="11"/>
      <c r="J2685" s="11"/>
      <c r="K2685" s="11"/>
      <c r="L2685" s="11"/>
      <c r="M2685" s="11"/>
      <c r="N2685" s="11"/>
    </row>
    <row r="2686" spans="1:14" ht="16.5">
      <c r="A2686" s="11"/>
      <c r="B2686" s="11"/>
      <c r="C2686" s="11"/>
      <c r="D2686" s="11"/>
      <c r="E2686" s="11"/>
      <c r="F2686" s="11"/>
      <c r="G2686" s="11"/>
      <c r="H2686" s="18"/>
      <c r="I2686" s="11"/>
      <c r="J2686" s="11"/>
      <c r="K2686" s="11"/>
      <c r="L2686" s="11"/>
      <c r="M2686" s="11"/>
      <c r="N2686" s="11"/>
    </row>
    <row r="2687" spans="1:14" ht="16.5">
      <c r="A2687" s="11"/>
      <c r="B2687" s="11"/>
      <c r="C2687" s="11"/>
      <c r="D2687" s="11"/>
      <c r="E2687" s="11"/>
      <c r="F2687" s="11"/>
      <c r="G2687" s="11"/>
      <c r="H2687" s="18"/>
      <c r="I2687" s="11"/>
      <c r="J2687" s="11"/>
      <c r="K2687" s="11"/>
      <c r="L2687" s="11"/>
      <c r="M2687" s="11"/>
      <c r="N2687" s="11"/>
    </row>
    <row r="2688" spans="1:14" ht="16.5">
      <c r="A2688" s="11"/>
      <c r="B2688" s="11"/>
      <c r="C2688" s="11"/>
      <c r="D2688" s="11"/>
      <c r="E2688" s="11"/>
      <c r="F2688" s="11"/>
      <c r="G2688" s="11"/>
      <c r="H2688" s="18"/>
      <c r="I2688" s="11"/>
      <c r="J2688" s="11"/>
      <c r="K2688" s="11"/>
      <c r="L2688" s="11"/>
      <c r="M2688" s="11"/>
      <c r="N2688" s="11"/>
    </row>
    <row r="2689" spans="1:14" ht="16.5">
      <c r="A2689" s="11"/>
      <c r="B2689" s="11"/>
      <c r="C2689" s="11"/>
      <c r="D2689" s="11"/>
      <c r="E2689" s="11"/>
      <c r="F2689" s="11"/>
      <c r="G2689" s="11"/>
      <c r="H2689" s="18"/>
      <c r="I2689" s="11"/>
      <c r="J2689" s="11"/>
      <c r="K2689" s="11"/>
      <c r="L2689" s="11"/>
      <c r="M2689" s="11"/>
      <c r="N2689" s="11"/>
    </row>
    <row r="2690" spans="1:14" ht="16.5">
      <c r="A2690" s="11"/>
      <c r="B2690" s="11"/>
      <c r="C2690" s="11"/>
      <c r="D2690" s="11"/>
      <c r="E2690" s="11"/>
      <c r="F2690" s="11"/>
      <c r="G2690" s="11"/>
      <c r="H2690" s="18"/>
      <c r="I2690" s="11"/>
      <c r="J2690" s="11"/>
      <c r="K2690" s="11"/>
      <c r="L2690" s="11"/>
      <c r="M2690" s="11"/>
      <c r="N2690" s="11"/>
    </row>
    <row r="2691" spans="1:14" ht="16.5">
      <c r="A2691" s="11"/>
      <c r="B2691" s="11"/>
      <c r="C2691" s="11"/>
      <c r="D2691" s="11"/>
      <c r="E2691" s="11"/>
      <c r="F2691" s="11"/>
      <c r="G2691" s="11"/>
      <c r="H2691" s="18"/>
      <c r="I2691" s="11"/>
      <c r="J2691" s="11"/>
      <c r="K2691" s="11"/>
      <c r="L2691" s="11"/>
      <c r="M2691" s="11"/>
      <c r="N2691" s="11"/>
    </row>
    <row r="2692" spans="1:14" ht="16.5">
      <c r="A2692" s="11"/>
      <c r="B2692" s="11"/>
      <c r="C2692" s="11"/>
      <c r="D2692" s="11"/>
      <c r="E2692" s="11"/>
      <c r="F2692" s="11"/>
      <c r="G2692" s="11"/>
      <c r="H2692" s="18"/>
      <c r="I2692" s="11"/>
      <c r="J2692" s="11"/>
      <c r="K2692" s="11"/>
      <c r="L2692" s="11"/>
      <c r="M2692" s="11"/>
      <c r="N2692" s="11"/>
    </row>
    <row r="2693" spans="1:14" ht="16.5">
      <c r="A2693" s="11"/>
      <c r="B2693" s="11"/>
      <c r="C2693" s="11"/>
      <c r="D2693" s="11"/>
      <c r="E2693" s="11"/>
      <c r="F2693" s="11"/>
      <c r="G2693" s="11"/>
      <c r="H2693" s="18"/>
      <c r="I2693" s="11"/>
      <c r="J2693" s="11"/>
      <c r="K2693" s="11"/>
      <c r="L2693" s="11"/>
      <c r="M2693" s="11"/>
      <c r="N2693" s="11"/>
    </row>
    <row r="2694" spans="1:14" ht="16.5">
      <c r="A2694" s="11"/>
      <c r="B2694" s="11"/>
      <c r="C2694" s="11"/>
      <c r="D2694" s="11"/>
      <c r="E2694" s="11"/>
      <c r="F2694" s="11"/>
      <c r="G2694" s="11"/>
      <c r="H2694" s="18"/>
      <c r="I2694" s="11"/>
      <c r="J2694" s="11"/>
      <c r="K2694" s="11"/>
      <c r="L2694" s="11"/>
      <c r="M2694" s="11"/>
      <c r="N2694" s="11"/>
    </row>
    <row r="2695" spans="1:14" ht="16.5">
      <c r="A2695" s="11"/>
      <c r="B2695" s="11"/>
      <c r="C2695" s="11"/>
      <c r="D2695" s="11"/>
      <c r="E2695" s="11"/>
      <c r="F2695" s="11"/>
      <c r="G2695" s="11"/>
      <c r="H2695" s="18"/>
      <c r="I2695" s="11"/>
      <c r="J2695" s="11"/>
      <c r="K2695" s="11"/>
      <c r="L2695" s="11"/>
      <c r="M2695" s="11"/>
      <c r="N2695" s="11"/>
    </row>
    <row r="2696" spans="1:14" ht="16.5">
      <c r="A2696" s="11"/>
      <c r="B2696" s="11"/>
      <c r="C2696" s="11"/>
      <c r="D2696" s="11"/>
      <c r="E2696" s="11"/>
      <c r="F2696" s="11"/>
      <c r="G2696" s="11"/>
      <c r="H2696" s="18"/>
      <c r="I2696" s="11"/>
      <c r="J2696" s="11"/>
      <c r="K2696" s="11"/>
      <c r="L2696" s="11"/>
      <c r="M2696" s="11"/>
      <c r="N2696" s="11"/>
    </row>
    <row r="2697" spans="1:14" ht="16.5">
      <c r="A2697" s="11"/>
      <c r="B2697" s="11"/>
      <c r="C2697" s="11"/>
      <c r="D2697" s="11"/>
      <c r="E2697" s="11"/>
      <c r="F2697" s="11"/>
      <c r="G2697" s="11"/>
      <c r="H2697" s="18"/>
      <c r="I2697" s="11"/>
      <c r="J2697" s="11"/>
      <c r="K2697" s="11"/>
      <c r="L2697" s="11"/>
      <c r="M2697" s="11"/>
      <c r="N2697" s="11"/>
    </row>
    <row r="2698" spans="1:14" ht="16.5">
      <c r="A2698" s="11"/>
      <c r="B2698" s="11"/>
      <c r="C2698" s="11"/>
      <c r="D2698" s="11"/>
      <c r="E2698" s="11"/>
      <c r="F2698" s="11"/>
      <c r="G2698" s="11"/>
      <c r="H2698" s="18"/>
      <c r="I2698" s="11"/>
      <c r="J2698" s="11"/>
      <c r="K2698" s="11"/>
      <c r="L2698" s="11"/>
      <c r="M2698" s="11"/>
      <c r="N2698" s="11"/>
    </row>
    <row r="2699" spans="1:14" ht="16.5">
      <c r="A2699" s="11"/>
      <c r="B2699" s="11"/>
      <c r="C2699" s="11"/>
      <c r="D2699" s="11"/>
      <c r="E2699" s="11"/>
      <c r="F2699" s="11"/>
      <c r="G2699" s="11"/>
      <c r="H2699" s="18"/>
      <c r="I2699" s="11"/>
      <c r="J2699" s="11"/>
      <c r="K2699" s="11"/>
      <c r="L2699" s="11"/>
      <c r="M2699" s="11"/>
      <c r="N2699" s="11"/>
    </row>
    <row r="2700" spans="1:14" ht="16.5">
      <c r="A2700" s="11"/>
      <c r="B2700" s="11"/>
      <c r="C2700" s="11"/>
      <c r="D2700" s="11"/>
      <c r="E2700" s="11"/>
      <c r="F2700" s="11"/>
      <c r="G2700" s="11"/>
      <c r="H2700" s="18"/>
      <c r="I2700" s="11"/>
      <c r="J2700" s="11"/>
      <c r="K2700" s="11"/>
      <c r="L2700" s="11"/>
      <c r="M2700" s="11"/>
      <c r="N2700" s="11"/>
    </row>
    <row r="2701" spans="1:14" ht="16.5">
      <c r="A2701" s="11"/>
      <c r="B2701" s="11"/>
      <c r="C2701" s="11"/>
      <c r="D2701" s="11"/>
      <c r="E2701" s="11"/>
      <c r="F2701" s="11"/>
      <c r="G2701" s="11"/>
      <c r="H2701" s="18"/>
      <c r="I2701" s="11"/>
      <c r="J2701" s="11"/>
      <c r="K2701" s="11"/>
      <c r="L2701" s="11"/>
      <c r="M2701" s="11"/>
      <c r="N2701" s="11"/>
    </row>
    <row r="2702" spans="1:14" ht="16.5">
      <c r="A2702" s="11"/>
      <c r="B2702" s="11"/>
      <c r="C2702" s="11"/>
      <c r="D2702" s="11"/>
      <c r="E2702" s="11"/>
      <c r="F2702" s="11"/>
      <c r="G2702" s="11"/>
      <c r="H2702" s="18"/>
      <c r="I2702" s="11"/>
      <c r="J2702" s="11"/>
      <c r="K2702" s="11"/>
      <c r="L2702" s="11"/>
      <c r="M2702" s="11"/>
      <c r="N2702" s="11"/>
    </row>
    <row r="2703" spans="1:14" ht="16.5">
      <c r="A2703" s="11"/>
      <c r="B2703" s="11"/>
      <c r="C2703" s="11"/>
      <c r="D2703" s="11"/>
      <c r="E2703" s="11"/>
      <c r="F2703" s="11"/>
      <c r="G2703" s="11"/>
      <c r="H2703" s="18"/>
      <c r="I2703" s="11"/>
      <c r="J2703" s="11"/>
      <c r="K2703" s="11"/>
      <c r="L2703" s="11"/>
      <c r="M2703" s="11"/>
      <c r="N2703" s="11"/>
    </row>
    <row r="2704" spans="1:14" ht="16.5">
      <c r="A2704" s="11"/>
      <c r="B2704" s="11"/>
      <c r="C2704" s="11"/>
      <c r="D2704" s="11"/>
      <c r="E2704" s="11"/>
      <c r="F2704" s="11"/>
      <c r="G2704" s="11"/>
      <c r="H2704" s="18"/>
      <c r="I2704" s="11"/>
      <c r="J2704" s="11"/>
      <c r="K2704" s="11"/>
      <c r="L2704" s="11"/>
      <c r="M2704" s="11"/>
      <c r="N2704" s="11"/>
    </row>
    <row r="2705" spans="1:14" ht="16.5">
      <c r="A2705" s="11"/>
      <c r="B2705" s="11"/>
      <c r="C2705" s="11"/>
      <c r="D2705" s="11"/>
      <c r="E2705" s="11"/>
      <c r="F2705" s="11"/>
      <c r="G2705" s="11"/>
      <c r="H2705" s="18"/>
      <c r="I2705" s="11"/>
      <c r="J2705" s="11"/>
      <c r="K2705" s="11"/>
      <c r="L2705" s="11"/>
      <c r="M2705" s="11"/>
      <c r="N2705" s="11"/>
    </row>
    <row r="2706" spans="1:14" ht="16.5">
      <c r="A2706" s="11"/>
      <c r="B2706" s="11"/>
      <c r="C2706" s="11"/>
      <c r="D2706" s="11"/>
      <c r="E2706" s="11"/>
      <c r="F2706" s="11"/>
      <c r="G2706" s="11"/>
      <c r="H2706" s="18"/>
      <c r="I2706" s="11"/>
      <c r="J2706" s="11"/>
      <c r="K2706" s="11"/>
      <c r="L2706" s="11"/>
      <c r="M2706" s="11"/>
      <c r="N2706" s="11"/>
    </row>
    <row r="2707" spans="1:14" ht="16.5">
      <c r="A2707" s="11"/>
      <c r="B2707" s="11"/>
      <c r="C2707" s="11"/>
      <c r="D2707" s="11"/>
      <c r="E2707" s="11"/>
      <c r="F2707" s="11"/>
      <c r="G2707" s="11"/>
      <c r="H2707" s="18"/>
      <c r="I2707" s="11"/>
      <c r="J2707" s="11"/>
      <c r="K2707" s="11"/>
      <c r="L2707" s="11"/>
      <c r="M2707" s="11"/>
      <c r="N2707" s="11"/>
    </row>
    <row r="2708" spans="1:14" ht="16.5">
      <c r="A2708" s="11"/>
      <c r="B2708" s="11"/>
      <c r="C2708" s="11"/>
      <c r="D2708" s="11"/>
      <c r="E2708" s="11"/>
      <c r="F2708" s="11"/>
      <c r="G2708" s="11"/>
      <c r="H2708" s="18"/>
      <c r="I2708" s="11"/>
      <c r="J2708" s="11"/>
      <c r="K2708" s="11"/>
      <c r="L2708" s="11"/>
      <c r="M2708" s="11"/>
      <c r="N2708" s="11"/>
    </row>
    <row r="2709" spans="1:14" ht="16.5">
      <c r="A2709" s="11"/>
      <c r="B2709" s="11"/>
      <c r="C2709" s="11"/>
      <c r="D2709" s="11"/>
      <c r="E2709" s="11"/>
      <c r="F2709" s="11"/>
      <c r="G2709" s="11"/>
      <c r="H2709" s="18"/>
      <c r="I2709" s="11"/>
      <c r="J2709" s="11"/>
      <c r="K2709" s="11"/>
      <c r="L2709" s="11"/>
      <c r="M2709" s="11"/>
      <c r="N2709" s="11"/>
    </row>
    <row r="2710" spans="1:14" ht="16.5">
      <c r="A2710" s="11"/>
      <c r="B2710" s="11"/>
      <c r="C2710" s="11"/>
      <c r="D2710" s="11"/>
      <c r="E2710" s="11"/>
      <c r="F2710" s="11"/>
      <c r="G2710" s="11"/>
      <c r="H2710" s="18"/>
      <c r="I2710" s="11"/>
      <c r="J2710" s="11"/>
      <c r="K2710" s="11"/>
      <c r="L2710" s="11"/>
      <c r="M2710" s="11"/>
      <c r="N2710" s="11"/>
    </row>
    <row r="2711" spans="1:14" ht="16.5">
      <c r="A2711" s="11"/>
      <c r="B2711" s="11"/>
      <c r="C2711" s="11"/>
      <c r="D2711" s="11"/>
      <c r="E2711" s="11"/>
      <c r="F2711" s="11"/>
      <c r="G2711" s="11"/>
      <c r="H2711" s="18"/>
      <c r="I2711" s="11"/>
      <c r="J2711" s="11"/>
      <c r="K2711" s="11"/>
      <c r="L2711" s="11"/>
      <c r="M2711" s="11"/>
      <c r="N2711" s="11"/>
    </row>
    <row r="2712" spans="1:14" ht="16.5">
      <c r="A2712" s="11"/>
      <c r="B2712" s="11"/>
      <c r="C2712" s="11"/>
      <c r="D2712" s="11"/>
      <c r="E2712" s="11"/>
      <c r="F2712" s="11"/>
      <c r="G2712" s="11"/>
      <c r="H2712" s="18"/>
      <c r="I2712" s="11"/>
      <c r="J2712" s="11"/>
      <c r="K2712" s="11"/>
      <c r="L2712" s="11"/>
      <c r="M2712" s="11"/>
      <c r="N2712" s="11"/>
    </row>
    <row r="2713" spans="1:14" ht="16.5">
      <c r="A2713" s="11"/>
      <c r="B2713" s="11"/>
      <c r="C2713" s="11"/>
      <c r="D2713" s="11"/>
      <c r="E2713" s="11"/>
      <c r="F2713" s="11"/>
      <c r="G2713" s="11"/>
      <c r="H2713" s="18"/>
      <c r="I2713" s="11"/>
      <c r="J2713" s="11"/>
      <c r="K2713" s="11"/>
      <c r="L2713" s="11"/>
      <c r="M2713" s="11"/>
      <c r="N2713" s="11"/>
    </row>
    <row r="2714" spans="1:14" ht="16.5">
      <c r="A2714" s="11"/>
      <c r="B2714" s="11"/>
      <c r="C2714" s="11"/>
      <c r="D2714" s="11"/>
      <c r="E2714" s="11"/>
      <c r="F2714" s="11"/>
      <c r="G2714" s="11"/>
      <c r="H2714" s="18"/>
      <c r="I2714" s="11"/>
      <c r="J2714" s="11"/>
      <c r="K2714" s="11"/>
      <c r="L2714" s="11"/>
      <c r="M2714" s="11"/>
      <c r="N2714" s="11"/>
    </row>
    <row r="2715" spans="1:14" ht="16.5">
      <c r="A2715" s="11"/>
      <c r="B2715" s="11"/>
      <c r="C2715" s="11"/>
      <c r="D2715" s="11"/>
      <c r="E2715" s="11"/>
      <c r="F2715" s="11"/>
      <c r="G2715" s="11"/>
      <c r="H2715" s="18"/>
      <c r="I2715" s="11"/>
      <c r="J2715" s="11"/>
      <c r="K2715" s="11"/>
      <c r="L2715" s="11"/>
      <c r="M2715" s="11"/>
      <c r="N2715" s="11"/>
    </row>
    <row r="2716" spans="1:14" ht="16.5">
      <c r="A2716" s="11"/>
      <c r="B2716" s="11"/>
      <c r="C2716" s="11"/>
      <c r="D2716" s="11"/>
      <c r="E2716" s="11"/>
      <c r="F2716" s="11"/>
      <c r="G2716" s="11"/>
      <c r="H2716" s="18"/>
      <c r="I2716" s="11"/>
      <c r="J2716" s="11"/>
      <c r="K2716" s="11"/>
      <c r="L2716" s="11"/>
      <c r="M2716" s="11"/>
      <c r="N2716" s="11"/>
    </row>
    <row r="2717" spans="1:14" ht="16.5">
      <c r="A2717" s="11"/>
      <c r="B2717" s="11"/>
      <c r="C2717" s="11"/>
      <c r="D2717" s="11"/>
      <c r="E2717" s="11"/>
      <c r="F2717" s="11"/>
      <c r="G2717" s="11"/>
      <c r="H2717" s="18"/>
      <c r="I2717" s="11"/>
      <c r="J2717" s="11"/>
      <c r="K2717" s="11"/>
      <c r="L2717" s="11"/>
      <c r="M2717" s="11"/>
      <c r="N2717" s="11"/>
    </row>
    <row r="2718" spans="1:14" ht="16.5">
      <c r="A2718" s="11"/>
      <c r="B2718" s="11"/>
      <c r="C2718" s="11"/>
      <c r="D2718" s="11"/>
      <c r="E2718" s="11"/>
      <c r="F2718" s="11"/>
      <c r="G2718" s="11"/>
      <c r="H2718" s="18"/>
      <c r="I2718" s="11"/>
      <c r="J2718" s="11"/>
      <c r="K2718" s="11"/>
      <c r="L2718" s="11"/>
      <c r="M2718" s="11"/>
      <c r="N2718" s="11"/>
    </row>
    <row r="2719" spans="1:14" ht="16.5">
      <c r="A2719" s="11"/>
      <c r="B2719" s="11"/>
      <c r="C2719" s="11"/>
      <c r="D2719" s="11"/>
      <c r="E2719" s="11"/>
      <c r="F2719" s="11"/>
      <c r="G2719" s="11"/>
      <c r="H2719" s="18"/>
      <c r="I2719" s="11"/>
      <c r="J2719" s="11"/>
      <c r="K2719" s="11"/>
      <c r="L2719" s="11"/>
      <c r="M2719" s="11"/>
      <c r="N2719" s="11"/>
    </row>
    <row r="2720" spans="1:14" ht="16.5">
      <c r="A2720" s="11"/>
      <c r="B2720" s="11"/>
      <c r="C2720" s="11"/>
      <c r="D2720" s="11"/>
      <c r="E2720" s="11"/>
      <c r="F2720" s="11"/>
      <c r="G2720" s="11"/>
      <c r="H2720" s="18"/>
      <c r="I2720" s="11"/>
      <c r="J2720" s="11"/>
      <c r="K2720" s="11"/>
      <c r="L2720" s="11"/>
      <c r="M2720" s="11"/>
      <c r="N2720" s="11"/>
    </row>
    <row r="2721" spans="1:14" ht="16.5">
      <c r="A2721" s="11"/>
      <c r="B2721" s="11"/>
      <c r="C2721" s="11"/>
      <c r="D2721" s="11"/>
      <c r="E2721" s="11"/>
      <c r="F2721" s="11"/>
      <c r="G2721" s="11"/>
      <c r="H2721" s="18"/>
      <c r="I2721" s="11"/>
      <c r="J2721" s="11"/>
      <c r="K2721" s="11"/>
      <c r="L2721" s="11"/>
      <c r="M2721" s="11"/>
      <c r="N2721" s="11"/>
    </row>
    <row r="2722" spans="1:14" ht="16.5">
      <c r="A2722" s="11"/>
      <c r="B2722" s="11"/>
      <c r="C2722" s="11"/>
      <c r="D2722" s="11"/>
      <c r="E2722" s="11"/>
      <c r="F2722" s="11"/>
      <c r="G2722" s="11"/>
      <c r="H2722" s="18"/>
      <c r="I2722" s="11"/>
      <c r="J2722" s="11"/>
      <c r="K2722" s="11"/>
      <c r="L2722" s="11"/>
      <c r="M2722" s="11"/>
      <c r="N2722" s="11"/>
    </row>
    <row r="2723" spans="1:14" ht="16.5">
      <c r="A2723" s="11"/>
      <c r="B2723" s="11"/>
      <c r="C2723" s="11"/>
      <c r="D2723" s="11"/>
      <c r="E2723" s="11"/>
      <c r="F2723" s="11"/>
      <c r="G2723" s="11"/>
      <c r="H2723" s="18"/>
      <c r="I2723" s="11"/>
      <c r="J2723" s="11"/>
      <c r="K2723" s="11"/>
      <c r="L2723" s="11"/>
      <c r="M2723" s="11"/>
      <c r="N2723" s="11"/>
    </row>
    <row r="2724" spans="1:14" ht="16.5">
      <c r="A2724" s="11"/>
      <c r="B2724" s="11"/>
      <c r="C2724" s="11"/>
      <c r="D2724" s="11"/>
      <c r="E2724" s="11"/>
      <c r="F2724" s="11"/>
      <c r="G2724" s="11"/>
      <c r="H2724" s="18"/>
      <c r="I2724" s="11"/>
      <c r="J2724" s="11"/>
      <c r="K2724" s="11"/>
      <c r="L2724" s="11"/>
      <c r="M2724" s="11"/>
      <c r="N2724" s="11"/>
    </row>
    <row r="2725" spans="1:14" ht="16.5">
      <c r="A2725" s="11"/>
      <c r="B2725" s="11"/>
      <c r="C2725" s="11"/>
      <c r="D2725" s="11"/>
      <c r="E2725" s="11"/>
      <c r="F2725" s="11"/>
      <c r="G2725" s="11"/>
      <c r="H2725" s="18"/>
      <c r="I2725" s="11"/>
      <c r="J2725" s="11"/>
      <c r="K2725" s="11"/>
      <c r="L2725" s="11"/>
      <c r="M2725" s="11"/>
      <c r="N2725" s="11"/>
    </row>
    <row r="2726" spans="1:14" ht="16.5">
      <c r="A2726" s="11"/>
      <c r="B2726" s="11"/>
      <c r="C2726" s="11"/>
      <c r="D2726" s="11"/>
      <c r="E2726" s="11"/>
      <c r="F2726" s="11"/>
      <c r="G2726" s="11"/>
      <c r="H2726" s="18"/>
      <c r="I2726" s="11"/>
      <c r="J2726" s="11"/>
      <c r="K2726" s="11"/>
      <c r="L2726" s="11"/>
      <c r="M2726" s="11"/>
      <c r="N2726" s="11"/>
    </row>
    <row r="2727" spans="1:14" ht="16.5">
      <c r="A2727" s="11"/>
      <c r="B2727" s="11"/>
      <c r="C2727" s="11"/>
      <c r="D2727" s="11"/>
      <c r="E2727" s="11"/>
      <c r="F2727" s="11"/>
      <c r="G2727" s="11"/>
      <c r="H2727" s="18"/>
      <c r="I2727" s="11"/>
      <c r="J2727" s="11"/>
      <c r="K2727" s="11"/>
      <c r="L2727" s="11"/>
      <c r="M2727" s="11"/>
      <c r="N2727" s="11"/>
    </row>
    <row r="2728" spans="1:14" ht="16.5">
      <c r="A2728" s="11"/>
      <c r="B2728" s="11"/>
      <c r="C2728" s="11"/>
      <c r="D2728" s="11"/>
      <c r="E2728" s="11"/>
      <c r="F2728" s="11"/>
      <c r="G2728" s="11"/>
      <c r="H2728" s="18"/>
      <c r="I2728" s="11"/>
      <c r="J2728" s="11"/>
      <c r="K2728" s="11"/>
      <c r="L2728" s="11"/>
      <c r="M2728" s="11"/>
      <c r="N2728" s="11"/>
    </row>
    <row r="2729" spans="1:14" ht="16.5">
      <c r="A2729" s="11"/>
      <c r="B2729" s="11"/>
      <c r="C2729" s="11"/>
      <c r="D2729" s="11"/>
      <c r="E2729" s="11"/>
      <c r="F2729" s="11"/>
      <c r="G2729" s="11"/>
      <c r="H2729" s="18"/>
      <c r="I2729" s="11"/>
      <c r="J2729" s="11"/>
      <c r="K2729" s="11"/>
      <c r="L2729" s="11"/>
      <c r="M2729" s="11"/>
      <c r="N2729" s="11"/>
    </row>
    <row r="2730" spans="1:14" ht="16.5">
      <c r="A2730" s="11"/>
      <c r="B2730" s="11"/>
      <c r="C2730" s="11"/>
      <c r="D2730" s="11"/>
      <c r="E2730" s="11"/>
      <c r="F2730" s="11"/>
      <c r="G2730" s="11"/>
      <c r="H2730" s="18"/>
      <c r="I2730" s="11"/>
      <c r="J2730" s="11"/>
      <c r="K2730" s="11"/>
      <c r="L2730" s="11"/>
      <c r="M2730" s="11"/>
      <c r="N2730" s="11"/>
    </row>
    <row r="2731" spans="1:14" ht="16.5">
      <c r="A2731" s="11"/>
      <c r="B2731" s="11"/>
      <c r="C2731" s="11"/>
      <c r="D2731" s="11"/>
      <c r="E2731" s="11"/>
      <c r="F2731" s="11"/>
      <c r="G2731" s="11"/>
      <c r="H2731" s="18"/>
      <c r="I2731" s="11"/>
      <c r="J2731" s="11"/>
      <c r="K2731" s="11"/>
      <c r="L2731" s="11"/>
      <c r="M2731" s="11"/>
      <c r="N2731" s="11"/>
    </row>
    <row r="2732" spans="1:14" ht="16.5">
      <c r="A2732" s="11"/>
      <c r="B2732" s="11"/>
      <c r="C2732" s="11"/>
      <c r="D2732" s="11"/>
      <c r="E2732" s="11"/>
      <c r="F2732" s="11"/>
      <c r="G2732" s="11"/>
      <c r="H2732" s="18"/>
      <c r="I2732" s="11"/>
      <c r="J2732" s="11"/>
      <c r="K2732" s="11"/>
      <c r="L2732" s="11"/>
      <c r="M2732" s="11"/>
      <c r="N2732" s="11"/>
    </row>
    <row r="2733" spans="1:14" ht="16.5">
      <c r="A2733" s="11"/>
      <c r="B2733" s="11"/>
      <c r="C2733" s="11"/>
      <c r="D2733" s="11"/>
      <c r="E2733" s="11"/>
      <c r="F2733" s="11"/>
      <c r="G2733" s="11"/>
      <c r="H2733" s="18"/>
      <c r="I2733" s="11"/>
      <c r="J2733" s="11"/>
      <c r="K2733" s="11"/>
      <c r="L2733" s="11"/>
      <c r="M2733" s="11"/>
      <c r="N2733" s="11"/>
    </row>
    <row r="2734" spans="1:14" ht="16.5">
      <c r="A2734" s="11"/>
      <c r="B2734" s="11"/>
      <c r="C2734" s="11"/>
      <c r="D2734" s="11"/>
      <c r="E2734" s="11"/>
      <c r="F2734" s="11"/>
      <c r="G2734" s="11"/>
      <c r="H2734" s="18"/>
      <c r="I2734" s="11"/>
      <c r="J2734" s="11"/>
      <c r="K2734" s="11"/>
      <c r="L2734" s="11"/>
      <c r="M2734" s="11"/>
      <c r="N2734" s="11"/>
    </row>
    <row r="2735" spans="1:14" ht="16.5">
      <c r="A2735" s="11"/>
      <c r="B2735" s="11"/>
      <c r="C2735" s="11"/>
      <c r="D2735" s="11"/>
      <c r="E2735" s="11"/>
      <c r="F2735" s="11"/>
      <c r="G2735" s="11"/>
      <c r="H2735" s="18"/>
      <c r="I2735" s="11"/>
      <c r="J2735" s="11"/>
      <c r="K2735" s="11"/>
      <c r="L2735" s="11"/>
      <c r="M2735" s="11"/>
      <c r="N2735" s="11"/>
    </row>
    <row r="2736" spans="1:14" ht="16.5">
      <c r="A2736" s="11"/>
      <c r="B2736" s="11"/>
      <c r="C2736" s="11"/>
      <c r="D2736" s="11"/>
      <c r="E2736" s="11"/>
      <c r="F2736" s="11"/>
      <c r="G2736" s="11"/>
      <c r="H2736" s="18"/>
      <c r="I2736" s="11"/>
      <c r="J2736" s="11"/>
      <c r="K2736" s="11"/>
      <c r="L2736" s="11"/>
      <c r="M2736" s="11"/>
      <c r="N2736" s="11"/>
    </row>
    <row r="2737" spans="1:14" ht="16.5">
      <c r="A2737" s="11"/>
      <c r="B2737" s="11"/>
      <c r="C2737" s="11"/>
      <c r="D2737" s="11"/>
      <c r="E2737" s="11"/>
      <c r="F2737" s="11"/>
      <c r="G2737" s="11"/>
      <c r="H2737" s="18"/>
      <c r="I2737" s="11"/>
      <c r="J2737" s="11"/>
      <c r="K2737" s="11"/>
      <c r="L2737" s="11"/>
      <c r="M2737" s="11"/>
      <c r="N2737" s="11"/>
    </row>
    <row r="2738" spans="1:14" ht="16.5">
      <c r="A2738" s="11"/>
      <c r="B2738" s="11"/>
      <c r="C2738" s="11"/>
      <c r="D2738" s="11"/>
      <c r="E2738" s="11"/>
      <c r="F2738" s="11"/>
      <c r="G2738" s="11"/>
      <c r="H2738" s="18"/>
      <c r="I2738" s="11"/>
      <c r="J2738" s="11"/>
      <c r="K2738" s="11"/>
      <c r="L2738" s="11"/>
      <c r="M2738" s="11"/>
      <c r="N2738" s="11"/>
    </row>
    <row r="2739" spans="1:14" ht="16.5">
      <c r="A2739" s="11"/>
      <c r="B2739" s="11"/>
      <c r="C2739" s="11"/>
      <c r="D2739" s="11"/>
      <c r="E2739" s="11"/>
      <c r="F2739" s="11"/>
      <c r="G2739" s="11"/>
      <c r="H2739" s="18"/>
      <c r="I2739" s="11"/>
      <c r="J2739" s="11"/>
      <c r="K2739" s="11"/>
      <c r="L2739" s="11"/>
      <c r="M2739" s="11"/>
      <c r="N2739" s="11"/>
    </row>
    <row r="2740" spans="1:14" ht="16.5">
      <c r="A2740" s="11"/>
      <c r="B2740" s="11"/>
      <c r="C2740" s="11"/>
      <c r="D2740" s="11"/>
      <c r="E2740" s="11"/>
      <c r="F2740" s="11"/>
      <c r="G2740" s="11"/>
      <c r="H2740" s="18"/>
      <c r="I2740" s="11"/>
      <c r="J2740" s="11"/>
      <c r="K2740" s="11"/>
      <c r="L2740" s="11"/>
      <c r="M2740" s="11"/>
      <c r="N2740" s="11"/>
    </row>
    <row r="2741" spans="1:14" ht="16.5">
      <c r="A2741" s="11"/>
      <c r="B2741" s="11"/>
      <c r="C2741" s="11"/>
      <c r="D2741" s="11"/>
      <c r="E2741" s="11"/>
      <c r="F2741" s="11"/>
      <c r="G2741" s="11"/>
      <c r="H2741" s="18"/>
      <c r="I2741" s="11"/>
      <c r="J2741" s="11"/>
      <c r="K2741" s="11"/>
      <c r="L2741" s="11"/>
      <c r="M2741" s="11"/>
      <c r="N2741" s="11"/>
    </row>
    <row r="2742" spans="1:14" ht="16.5">
      <c r="A2742" s="11"/>
      <c r="B2742" s="11"/>
      <c r="C2742" s="11"/>
      <c r="D2742" s="11"/>
      <c r="E2742" s="11"/>
      <c r="F2742" s="11"/>
      <c r="G2742" s="11"/>
      <c r="H2742" s="18"/>
      <c r="I2742" s="11"/>
      <c r="J2742" s="11"/>
      <c r="K2742" s="11"/>
      <c r="L2742" s="11"/>
      <c r="M2742" s="11"/>
      <c r="N2742" s="11"/>
    </row>
    <row r="2743" spans="1:14" ht="16.5">
      <c r="A2743" s="11"/>
      <c r="B2743" s="11"/>
      <c r="C2743" s="11"/>
      <c r="D2743" s="11"/>
      <c r="E2743" s="11"/>
      <c r="F2743" s="11"/>
      <c r="G2743" s="11"/>
      <c r="H2743" s="18"/>
      <c r="I2743" s="11"/>
      <c r="J2743" s="11"/>
      <c r="K2743" s="11"/>
      <c r="L2743" s="11"/>
      <c r="M2743" s="11"/>
      <c r="N2743" s="11"/>
    </row>
    <row r="2744" spans="1:14" ht="16.5">
      <c r="A2744" s="11"/>
      <c r="B2744" s="11"/>
      <c r="C2744" s="11"/>
      <c r="D2744" s="11"/>
      <c r="E2744" s="11"/>
      <c r="F2744" s="11"/>
      <c r="G2744" s="11"/>
      <c r="H2744" s="18"/>
      <c r="I2744" s="11"/>
      <c r="J2744" s="11"/>
      <c r="K2744" s="11"/>
      <c r="L2744" s="11"/>
      <c r="M2744" s="11"/>
      <c r="N2744" s="11"/>
    </row>
    <row r="2745" spans="1:14" ht="16.5">
      <c r="A2745" s="11"/>
      <c r="B2745" s="11"/>
      <c r="C2745" s="11"/>
      <c r="D2745" s="11"/>
      <c r="E2745" s="11"/>
      <c r="F2745" s="11"/>
      <c r="G2745" s="11"/>
      <c r="H2745" s="18"/>
      <c r="I2745" s="11"/>
      <c r="J2745" s="11"/>
      <c r="K2745" s="11"/>
      <c r="L2745" s="11"/>
      <c r="M2745" s="11"/>
      <c r="N2745" s="11"/>
    </row>
    <row r="2746" spans="1:14" ht="16.5">
      <c r="A2746" s="11"/>
      <c r="B2746" s="11"/>
      <c r="C2746" s="11"/>
      <c r="D2746" s="11"/>
      <c r="E2746" s="11"/>
      <c r="F2746" s="11"/>
      <c r="G2746" s="11"/>
      <c r="H2746" s="18"/>
      <c r="I2746" s="11"/>
      <c r="J2746" s="11"/>
      <c r="K2746" s="11"/>
      <c r="L2746" s="11"/>
      <c r="M2746" s="11"/>
      <c r="N2746" s="11"/>
    </row>
    <row r="2747" spans="1:14" ht="16.5">
      <c r="A2747" s="11"/>
      <c r="B2747" s="11"/>
      <c r="C2747" s="11"/>
      <c r="D2747" s="11"/>
      <c r="E2747" s="11"/>
      <c r="F2747" s="11"/>
      <c r="G2747" s="11"/>
      <c r="H2747" s="18"/>
      <c r="I2747" s="11"/>
      <c r="J2747" s="11"/>
      <c r="K2747" s="11"/>
      <c r="L2747" s="11"/>
      <c r="M2747" s="11"/>
      <c r="N2747" s="11"/>
    </row>
    <row r="2748" spans="1:14" ht="16.5">
      <c r="A2748" s="11"/>
      <c r="B2748" s="11"/>
      <c r="C2748" s="11"/>
      <c r="D2748" s="11"/>
      <c r="E2748" s="11"/>
      <c r="F2748" s="11"/>
      <c r="G2748" s="11"/>
      <c r="H2748" s="18"/>
      <c r="I2748" s="11"/>
      <c r="J2748" s="11"/>
      <c r="K2748" s="11"/>
      <c r="L2748" s="11"/>
      <c r="M2748" s="11"/>
      <c r="N2748" s="11"/>
    </row>
    <row r="2749" spans="1:14" ht="16.5">
      <c r="A2749" s="11"/>
      <c r="B2749" s="11"/>
      <c r="C2749" s="11"/>
      <c r="D2749" s="11"/>
      <c r="E2749" s="11"/>
      <c r="F2749" s="11"/>
      <c r="G2749" s="11"/>
      <c r="H2749" s="18"/>
      <c r="I2749" s="11"/>
      <c r="J2749" s="11"/>
      <c r="K2749" s="11"/>
      <c r="L2749" s="11"/>
      <c r="M2749" s="11"/>
      <c r="N2749" s="11"/>
    </row>
    <row r="2750" spans="1:14" ht="16.5">
      <c r="A2750" s="11"/>
      <c r="B2750" s="11"/>
      <c r="C2750" s="11"/>
      <c r="D2750" s="11"/>
      <c r="E2750" s="11"/>
      <c r="F2750" s="11"/>
      <c r="G2750" s="11"/>
      <c r="H2750" s="18"/>
      <c r="I2750" s="11"/>
      <c r="J2750" s="11"/>
      <c r="K2750" s="11"/>
      <c r="L2750" s="11"/>
      <c r="M2750" s="11"/>
      <c r="N2750" s="11"/>
    </row>
    <row r="2751" spans="1:14" ht="16.5">
      <c r="A2751" s="11"/>
      <c r="B2751" s="11"/>
      <c r="C2751" s="11"/>
      <c r="D2751" s="11"/>
      <c r="E2751" s="11"/>
      <c r="F2751" s="11"/>
      <c r="G2751" s="11"/>
      <c r="H2751" s="18"/>
      <c r="I2751" s="11"/>
      <c r="J2751" s="11"/>
      <c r="K2751" s="11"/>
      <c r="L2751" s="11"/>
      <c r="M2751" s="11"/>
      <c r="N2751" s="11"/>
    </row>
    <row r="2752" spans="1:14" ht="16.5">
      <c r="A2752" s="11"/>
      <c r="B2752" s="11"/>
      <c r="C2752" s="11"/>
      <c r="D2752" s="11"/>
      <c r="E2752" s="11"/>
      <c r="F2752" s="11"/>
      <c r="G2752" s="11"/>
      <c r="H2752" s="18"/>
      <c r="I2752" s="11"/>
      <c r="J2752" s="11"/>
      <c r="K2752" s="11"/>
      <c r="L2752" s="11"/>
      <c r="M2752" s="11"/>
      <c r="N2752" s="11"/>
    </row>
    <row r="2753" spans="1:14" ht="16.5">
      <c r="A2753" s="11"/>
      <c r="B2753" s="11"/>
      <c r="C2753" s="11"/>
      <c r="D2753" s="11"/>
      <c r="E2753" s="11"/>
      <c r="F2753" s="11"/>
      <c r="G2753" s="11"/>
      <c r="H2753" s="18"/>
      <c r="I2753" s="11"/>
      <c r="J2753" s="11"/>
      <c r="K2753" s="11"/>
      <c r="L2753" s="11"/>
      <c r="M2753" s="11"/>
      <c r="N2753" s="11"/>
    </row>
    <row r="2754" spans="1:14" ht="16.5">
      <c r="A2754" s="11"/>
      <c r="B2754" s="11"/>
      <c r="C2754" s="11"/>
      <c r="D2754" s="11"/>
      <c r="E2754" s="11"/>
      <c r="F2754" s="11"/>
      <c r="G2754" s="11"/>
      <c r="H2754" s="18"/>
      <c r="I2754" s="11"/>
      <c r="J2754" s="11"/>
      <c r="K2754" s="11"/>
      <c r="L2754" s="11"/>
      <c r="M2754" s="11"/>
      <c r="N2754" s="11"/>
    </row>
    <row r="2755" spans="1:14" ht="16.5">
      <c r="A2755" s="11"/>
      <c r="B2755" s="11"/>
      <c r="C2755" s="11"/>
      <c r="D2755" s="11"/>
      <c r="E2755" s="11"/>
      <c r="F2755" s="11"/>
      <c r="G2755" s="11"/>
      <c r="H2755" s="18"/>
      <c r="I2755" s="11"/>
      <c r="J2755" s="11"/>
      <c r="K2755" s="11"/>
      <c r="L2755" s="11"/>
      <c r="M2755" s="11"/>
      <c r="N2755" s="11"/>
    </row>
    <row r="2756" spans="1:14" ht="16.5">
      <c r="A2756" s="11"/>
      <c r="B2756" s="11"/>
      <c r="C2756" s="11"/>
      <c r="D2756" s="11"/>
      <c r="E2756" s="11"/>
      <c r="F2756" s="11"/>
      <c r="G2756" s="11"/>
      <c r="H2756" s="18"/>
      <c r="I2756" s="11"/>
      <c r="J2756" s="11"/>
      <c r="K2756" s="11"/>
      <c r="L2756" s="11"/>
      <c r="M2756" s="11"/>
      <c r="N2756" s="11"/>
    </row>
    <row r="2757" spans="1:14" ht="16.5">
      <c r="A2757" s="11"/>
      <c r="B2757" s="11"/>
      <c r="C2757" s="11"/>
      <c r="D2757" s="11"/>
      <c r="E2757" s="11"/>
      <c r="F2757" s="11"/>
      <c r="G2757" s="11"/>
      <c r="H2757" s="18"/>
      <c r="I2757" s="11"/>
      <c r="J2757" s="11"/>
      <c r="K2757" s="11"/>
      <c r="L2757" s="11"/>
      <c r="M2757" s="11"/>
      <c r="N2757" s="11"/>
    </row>
    <row r="2758" spans="1:14" ht="16.5">
      <c r="A2758" s="11"/>
      <c r="B2758" s="11"/>
      <c r="C2758" s="11"/>
      <c r="D2758" s="11"/>
      <c r="E2758" s="11"/>
      <c r="F2758" s="11"/>
      <c r="G2758" s="11"/>
      <c r="H2758" s="18"/>
      <c r="I2758" s="11"/>
      <c r="J2758" s="11"/>
      <c r="K2758" s="11"/>
      <c r="L2758" s="11"/>
      <c r="M2758" s="11"/>
      <c r="N2758" s="11"/>
    </row>
    <row r="2759" spans="1:14" ht="16.5">
      <c r="A2759" s="11"/>
      <c r="B2759" s="11"/>
      <c r="C2759" s="11"/>
      <c r="D2759" s="11"/>
      <c r="E2759" s="11"/>
      <c r="F2759" s="11"/>
      <c r="G2759" s="11"/>
      <c r="H2759" s="18"/>
      <c r="I2759" s="11"/>
      <c r="J2759" s="11"/>
      <c r="K2759" s="11"/>
      <c r="L2759" s="11"/>
      <c r="M2759" s="11"/>
      <c r="N2759" s="11"/>
    </row>
    <row r="2760" spans="1:14" ht="16.5">
      <c r="A2760" s="11"/>
      <c r="B2760" s="11"/>
      <c r="C2760" s="11"/>
      <c r="D2760" s="11"/>
      <c r="E2760" s="11"/>
      <c r="F2760" s="11"/>
      <c r="G2760" s="11"/>
      <c r="H2760" s="18"/>
      <c r="I2760" s="11"/>
      <c r="J2760" s="11"/>
      <c r="K2760" s="11"/>
      <c r="L2760" s="11"/>
      <c r="M2760" s="11"/>
      <c r="N2760" s="11"/>
    </row>
    <row r="2761" spans="1:14" ht="16.5">
      <c r="A2761" s="11"/>
      <c r="B2761" s="11"/>
      <c r="C2761" s="11"/>
      <c r="D2761" s="11"/>
      <c r="E2761" s="11"/>
      <c r="F2761" s="11"/>
      <c r="G2761" s="11"/>
      <c r="H2761" s="18"/>
      <c r="I2761" s="11"/>
      <c r="J2761" s="11"/>
      <c r="K2761" s="11"/>
      <c r="L2761" s="11"/>
      <c r="M2761" s="11"/>
      <c r="N2761" s="11"/>
    </row>
    <row r="2762" spans="1:14" ht="16.5">
      <c r="A2762" s="11"/>
      <c r="B2762" s="11"/>
      <c r="C2762" s="11"/>
      <c r="D2762" s="11"/>
      <c r="E2762" s="11"/>
      <c r="F2762" s="11"/>
      <c r="G2762" s="11"/>
      <c r="H2762" s="18"/>
      <c r="I2762" s="11"/>
      <c r="J2762" s="11"/>
      <c r="K2762" s="11"/>
      <c r="L2762" s="11"/>
      <c r="M2762" s="11"/>
      <c r="N2762" s="11"/>
    </row>
    <row r="2763" spans="1:14" ht="16.5">
      <c r="A2763" s="11"/>
      <c r="B2763" s="11"/>
      <c r="C2763" s="11"/>
      <c r="D2763" s="11"/>
      <c r="E2763" s="11"/>
      <c r="F2763" s="11"/>
      <c r="G2763" s="11"/>
      <c r="H2763" s="18"/>
      <c r="I2763" s="11"/>
      <c r="J2763" s="11"/>
      <c r="K2763" s="11"/>
      <c r="L2763" s="11"/>
      <c r="M2763" s="11"/>
      <c r="N2763" s="11"/>
    </row>
    <row r="2764" spans="1:14" ht="16.5">
      <c r="A2764" s="11"/>
      <c r="B2764" s="11"/>
      <c r="C2764" s="11"/>
      <c r="D2764" s="11"/>
      <c r="E2764" s="11"/>
      <c r="F2764" s="11"/>
      <c r="G2764" s="11"/>
      <c r="H2764" s="18"/>
      <c r="I2764" s="11"/>
      <c r="J2764" s="11"/>
      <c r="K2764" s="11"/>
      <c r="L2764" s="11"/>
      <c r="M2764" s="11"/>
      <c r="N2764" s="11"/>
    </row>
    <row r="2765" spans="1:14" ht="16.5">
      <c r="A2765" s="11"/>
      <c r="B2765" s="11"/>
      <c r="C2765" s="11"/>
      <c r="D2765" s="11"/>
      <c r="E2765" s="11"/>
      <c r="F2765" s="11"/>
      <c r="G2765" s="11"/>
      <c r="H2765" s="18"/>
      <c r="I2765" s="11"/>
      <c r="J2765" s="11"/>
      <c r="K2765" s="11"/>
      <c r="L2765" s="11"/>
      <c r="M2765" s="11"/>
      <c r="N2765" s="11"/>
    </row>
    <row r="2766" spans="1:14" ht="16.5">
      <c r="A2766" s="11"/>
      <c r="B2766" s="11"/>
      <c r="C2766" s="11"/>
      <c r="D2766" s="11"/>
      <c r="E2766" s="11"/>
      <c r="F2766" s="11"/>
      <c r="G2766" s="11"/>
      <c r="H2766" s="18"/>
      <c r="I2766" s="11"/>
      <c r="J2766" s="11"/>
      <c r="K2766" s="11"/>
      <c r="L2766" s="11"/>
      <c r="M2766" s="11"/>
      <c r="N2766" s="11"/>
    </row>
    <row r="2767" spans="1:14" ht="16.5">
      <c r="A2767" s="11"/>
      <c r="B2767" s="11"/>
      <c r="C2767" s="11"/>
      <c r="D2767" s="11"/>
      <c r="E2767" s="11"/>
      <c r="F2767" s="11"/>
      <c r="G2767" s="11"/>
      <c r="H2767" s="18"/>
      <c r="I2767" s="11"/>
      <c r="J2767" s="11"/>
      <c r="K2767" s="11"/>
      <c r="L2767" s="11"/>
      <c r="M2767" s="11"/>
      <c r="N2767" s="11"/>
    </row>
    <row r="2768" spans="1:14" ht="16.5">
      <c r="A2768" s="11"/>
      <c r="B2768" s="11"/>
      <c r="C2768" s="11"/>
      <c r="D2768" s="11"/>
      <c r="E2768" s="11"/>
      <c r="F2768" s="11"/>
      <c r="G2768" s="11"/>
      <c r="H2768" s="18"/>
      <c r="I2768" s="11"/>
      <c r="J2768" s="11"/>
      <c r="K2768" s="11"/>
      <c r="L2768" s="11"/>
      <c r="M2768" s="11"/>
      <c r="N2768" s="11"/>
    </row>
    <row r="2769" spans="1:14" ht="16.5">
      <c r="A2769" s="11"/>
      <c r="B2769" s="11"/>
      <c r="C2769" s="11"/>
      <c r="D2769" s="11"/>
      <c r="E2769" s="11"/>
      <c r="F2769" s="11"/>
      <c r="G2769" s="11"/>
      <c r="H2769" s="18"/>
      <c r="I2769" s="11"/>
      <c r="J2769" s="11"/>
      <c r="K2769" s="11"/>
      <c r="L2769" s="11"/>
      <c r="M2769" s="11"/>
      <c r="N2769" s="11"/>
    </row>
    <row r="2770" spans="1:14" ht="16.5">
      <c r="A2770" s="11"/>
      <c r="B2770" s="11"/>
      <c r="C2770" s="11"/>
      <c r="D2770" s="11"/>
      <c r="E2770" s="11"/>
      <c r="F2770" s="11"/>
      <c r="G2770" s="11"/>
      <c r="H2770" s="18"/>
      <c r="I2770" s="11"/>
      <c r="J2770" s="11"/>
      <c r="K2770" s="11"/>
      <c r="L2770" s="11"/>
      <c r="M2770" s="11"/>
      <c r="N2770" s="11"/>
    </row>
    <row r="2771" spans="1:14" ht="16.5">
      <c r="A2771" s="11"/>
      <c r="B2771" s="11"/>
      <c r="C2771" s="11"/>
      <c r="D2771" s="11"/>
      <c r="E2771" s="11"/>
      <c r="F2771" s="11"/>
      <c r="G2771" s="11"/>
      <c r="H2771" s="18"/>
      <c r="I2771" s="11"/>
      <c r="J2771" s="11"/>
      <c r="K2771" s="11"/>
      <c r="L2771" s="11"/>
      <c r="M2771" s="11"/>
      <c r="N2771" s="11"/>
    </row>
    <row r="2772" spans="1:14" ht="16.5">
      <c r="A2772" s="11"/>
      <c r="B2772" s="11"/>
      <c r="C2772" s="11"/>
      <c r="D2772" s="11"/>
      <c r="E2772" s="11"/>
      <c r="F2772" s="11"/>
      <c r="G2772" s="11"/>
      <c r="H2772" s="18"/>
      <c r="I2772" s="11"/>
      <c r="J2772" s="11"/>
      <c r="K2772" s="11"/>
      <c r="L2772" s="11"/>
      <c r="M2772" s="11"/>
      <c r="N2772" s="11"/>
    </row>
    <row r="2773" spans="1:14" ht="16.5">
      <c r="A2773" s="11"/>
      <c r="B2773" s="11"/>
      <c r="C2773" s="11"/>
      <c r="D2773" s="11"/>
      <c r="E2773" s="11"/>
      <c r="F2773" s="11"/>
      <c r="G2773" s="11"/>
      <c r="H2773" s="18"/>
      <c r="I2773" s="11"/>
      <c r="J2773" s="11"/>
      <c r="K2773" s="11"/>
      <c r="L2773" s="11"/>
      <c r="M2773" s="11"/>
      <c r="N2773" s="11"/>
    </row>
    <row r="2774" spans="1:14" ht="16.5">
      <c r="A2774" s="11"/>
      <c r="B2774" s="11"/>
      <c r="C2774" s="11"/>
      <c r="D2774" s="11"/>
      <c r="E2774" s="11"/>
      <c r="F2774" s="11"/>
      <c r="G2774" s="11"/>
      <c r="H2774" s="18"/>
      <c r="I2774" s="11"/>
      <c r="J2774" s="11"/>
      <c r="K2774" s="11"/>
      <c r="L2774" s="11"/>
      <c r="M2774" s="11"/>
      <c r="N2774" s="11"/>
    </row>
    <row r="2775" spans="1:14" ht="16.5">
      <c r="A2775" s="11"/>
      <c r="B2775" s="11"/>
      <c r="C2775" s="11"/>
      <c r="D2775" s="11"/>
      <c r="E2775" s="11"/>
      <c r="F2775" s="11"/>
      <c r="G2775" s="11"/>
      <c r="H2775" s="18"/>
      <c r="I2775" s="11"/>
      <c r="J2775" s="11"/>
      <c r="K2775" s="11"/>
      <c r="L2775" s="11"/>
      <c r="M2775" s="11"/>
      <c r="N2775" s="11"/>
    </row>
    <row r="2776" spans="1:14" ht="16.5">
      <c r="A2776" s="11"/>
      <c r="B2776" s="11"/>
      <c r="C2776" s="11"/>
      <c r="D2776" s="11"/>
      <c r="E2776" s="11"/>
      <c r="F2776" s="11"/>
      <c r="G2776" s="11"/>
      <c r="H2776" s="18"/>
      <c r="I2776" s="11"/>
      <c r="J2776" s="11"/>
      <c r="K2776" s="11"/>
      <c r="L2776" s="11"/>
      <c r="M2776" s="11"/>
      <c r="N2776" s="11"/>
    </row>
    <row r="2777" spans="1:14" ht="16.5">
      <c r="A2777" s="11"/>
      <c r="B2777" s="11"/>
      <c r="C2777" s="11"/>
      <c r="D2777" s="11"/>
      <c r="E2777" s="11"/>
      <c r="F2777" s="11"/>
      <c r="G2777" s="11"/>
      <c r="H2777" s="18"/>
      <c r="I2777" s="11"/>
      <c r="J2777" s="11"/>
      <c r="K2777" s="11"/>
      <c r="L2777" s="11"/>
      <c r="M2777" s="11"/>
      <c r="N2777" s="11"/>
    </row>
    <row r="2778" spans="1:14" ht="16.5">
      <c r="A2778" s="11"/>
      <c r="B2778" s="11"/>
      <c r="C2778" s="11"/>
      <c r="D2778" s="11"/>
      <c r="E2778" s="11"/>
      <c r="F2778" s="11"/>
      <c r="G2778" s="11"/>
      <c r="H2778" s="18"/>
      <c r="I2778" s="11"/>
      <c r="J2778" s="11"/>
      <c r="K2778" s="11"/>
      <c r="L2778" s="11"/>
      <c r="M2778" s="11"/>
      <c r="N2778" s="11"/>
    </row>
    <row r="2779" spans="1:14" ht="16.5">
      <c r="A2779" s="11"/>
      <c r="B2779" s="11"/>
      <c r="C2779" s="11"/>
      <c r="D2779" s="11"/>
      <c r="E2779" s="11"/>
      <c r="F2779" s="11"/>
      <c r="G2779" s="11"/>
      <c r="H2779" s="18"/>
      <c r="I2779" s="11"/>
      <c r="J2779" s="11"/>
      <c r="K2779" s="11"/>
      <c r="L2779" s="11"/>
      <c r="M2779" s="11"/>
      <c r="N2779" s="11"/>
    </row>
    <row r="2780" spans="1:14" ht="16.5">
      <c r="A2780" s="11"/>
      <c r="B2780" s="11"/>
      <c r="C2780" s="11"/>
      <c r="D2780" s="11"/>
      <c r="E2780" s="11"/>
      <c r="F2780" s="11"/>
      <c r="G2780" s="11"/>
      <c r="H2780" s="18"/>
      <c r="I2780" s="11"/>
      <c r="J2780" s="11"/>
      <c r="K2780" s="11"/>
      <c r="L2780" s="11"/>
      <c r="M2780" s="11"/>
      <c r="N2780" s="11"/>
    </row>
    <row r="2781" spans="1:14" ht="16.5">
      <c r="A2781" s="11"/>
      <c r="B2781" s="11"/>
      <c r="C2781" s="11"/>
      <c r="D2781" s="11"/>
      <c r="E2781" s="11"/>
      <c r="F2781" s="11"/>
      <c r="G2781" s="11"/>
      <c r="H2781" s="18"/>
      <c r="I2781" s="11"/>
      <c r="J2781" s="11"/>
      <c r="K2781" s="11"/>
      <c r="L2781" s="11"/>
      <c r="M2781" s="11"/>
      <c r="N2781" s="11"/>
    </row>
    <row r="2782" spans="1:14" ht="16.5">
      <c r="A2782" s="11"/>
      <c r="B2782" s="11"/>
      <c r="C2782" s="11"/>
      <c r="D2782" s="11"/>
      <c r="E2782" s="11"/>
      <c r="F2782" s="11"/>
      <c r="G2782" s="11"/>
      <c r="H2782" s="18"/>
      <c r="I2782" s="11"/>
      <c r="J2782" s="11"/>
      <c r="K2782" s="11"/>
      <c r="L2782" s="11"/>
      <c r="M2782" s="11"/>
      <c r="N2782" s="11"/>
    </row>
    <row r="2783" spans="1:14" ht="16.5">
      <c r="A2783" s="11"/>
      <c r="B2783" s="11"/>
      <c r="C2783" s="11"/>
      <c r="D2783" s="11"/>
      <c r="E2783" s="11"/>
      <c r="F2783" s="11"/>
      <c r="G2783" s="11"/>
      <c r="H2783" s="18"/>
      <c r="I2783" s="11"/>
      <c r="J2783" s="11"/>
      <c r="K2783" s="11"/>
      <c r="L2783" s="11"/>
      <c r="M2783" s="11"/>
      <c r="N2783" s="11"/>
    </row>
    <row r="2784" spans="1:14" ht="16.5">
      <c r="A2784" s="11"/>
      <c r="B2784" s="11"/>
      <c r="C2784" s="11"/>
      <c r="D2784" s="11"/>
      <c r="E2784" s="11"/>
      <c r="F2784" s="11"/>
      <c r="G2784" s="11"/>
      <c r="H2784" s="18"/>
      <c r="I2784" s="11"/>
      <c r="J2784" s="11"/>
      <c r="K2784" s="11"/>
      <c r="L2784" s="11"/>
      <c r="M2784" s="11"/>
      <c r="N2784" s="11"/>
    </row>
    <row r="2785" spans="1:14" ht="16.5">
      <c r="A2785" s="11"/>
      <c r="B2785" s="11"/>
      <c r="C2785" s="11"/>
      <c r="D2785" s="11"/>
      <c r="E2785" s="11"/>
      <c r="F2785" s="11"/>
      <c r="G2785" s="11"/>
      <c r="H2785" s="18"/>
      <c r="I2785" s="11"/>
      <c r="J2785" s="11"/>
      <c r="K2785" s="11"/>
      <c r="L2785" s="11"/>
      <c r="M2785" s="11"/>
      <c r="N2785" s="11"/>
    </row>
    <row r="2786" spans="1:14" ht="16.5">
      <c r="A2786" s="11"/>
      <c r="B2786" s="11"/>
      <c r="C2786" s="11"/>
      <c r="D2786" s="11"/>
      <c r="E2786" s="11"/>
      <c r="F2786" s="11"/>
      <c r="G2786" s="11"/>
      <c r="H2786" s="18"/>
      <c r="I2786" s="11"/>
      <c r="J2786" s="11"/>
      <c r="K2786" s="11"/>
      <c r="L2786" s="11"/>
      <c r="M2786" s="11"/>
      <c r="N2786" s="11"/>
    </row>
    <row r="2787" spans="1:14" ht="16.5">
      <c r="A2787" s="11"/>
      <c r="B2787" s="11"/>
      <c r="C2787" s="11"/>
      <c r="D2787" s="11"/>
      <c r="E2787" s="11"/>
      <c r="F2787" s="11"/>
      <c r="G2787" s="11"/>
      <c r="H2787" s="18"/>
      <c r="I2787" s="11"/>
      <c r="J2787" s="11"/>
      <c r="K2787" s="11"/>
      <c r="L2787" s="11"/>
      <c r="M2787" s="11"/>
      <c r="N2787" s="11"/>
    </row>
    <row r="2788" spans="1:14" ht="16.5">
      <c r="A2788" s="11"/>
      <c r="B2788" s="11"/>
      <c r="C2788" s="11"/>
      <c r="D2788" s="11"/>
      <c r="E2788" s="11"/>
      <c r="F2788" s="11"/>
      <c r="G2788" s="11"/>
      <c r="H2788" s="18"/>
      <c r="I2788" s="11"/>
      <c r="J2788" s="11"/>
      <c r="K2788" s="11"/>
      <c r="L2788" s="11"/>
      <c r="M2788" s="11"/>
      <c r="N2788" s="11"/>
    </row>
    <row r="2789" spans="1:14" ht="16.5">
      <c r="A2789" s="11"/>
      <c r="B2789" s="11"/>
      <c r="C2789" s="11"/>
      <c r="D2789" s="11"/>
      <c r="E2789" s="11"/>
      <c r="F2789" s="11"/>
      <c r="G2789" s="11"/>
      <c r="H2789" s="18"/>
      <c r="I2789" s="11"/>
      <c r="J2789" s="11"/>
      <c r="K2789" s="11"/>
      <c r="L2789" s="11"/>
      <c r="M2789" s="11"/>
      <c r="N2789" s="11"/>
    </row>
    <row r="2790" spans="1:14" ht="16.5">
      <c r="A2790" s="11"/>
      <c r="B2790" s="11"/>
      <c r="C2790" s="11"/>
      <c r="D2790" s="11"/>
      <c r="E2790" s="11"/>
      <c r="F2790" s="11"/>
      <c r="G2790" s="11"/>
      <c r="H2790" s="18"/>
      <c r="I2790" s="11"/>
      <c r="J2790" s="11"/>
      <c r="K2790" s="11"/>
      <c r="L2790" s="11"/>
      <c r="M2790" s="11"/>
      <c r="N2790" s="11"/>
    </row>
    <row r="2791" spans="1:14" ht="16.5">
      <c r="A2791" s="11"/>
      <c r="B2791" s="11"/>
      <c r="C2791" s="11"/>
      <c r="D2791" s="11"/>
      <c r="E2791" s="11"/>
      <c r="F2791" s="11"/>
      <c r="G2791" s="11"/>
      <c r="H2791" s="18"/>
      <c r="I2791" s="11"/>
      <c r="J2791" s="11"/>
      <c r="K2791" s="11"/>
      <c r="L2791" s="11"/>
      <c r="M2791" s="11"/>
      <c r="N2791" s="11"/>
    </row>
    <row r="2792" spans="1:14" ht="16.5">
      <c r="A2792" s="11"/>
      <c r="B2792" s="11"/>
      <c r="C2792" s="11"/>
      <c r="D2792" s="11"/>
      <c r="E2792" s="11"/>
      <c r="F2792" s="11"/>
      <c r="G2792" s="11"/>
      <c r="H2792" s="18"/>
      <c r="I2792" s="11"/>
      <c r="J2792" s="11"/>
      <c r="K2792" s="11"/>
      <c r="L2792" s="11"/>
      <c r="M2792" s="11"/>
      <c r="N2792" s="11"/>
    </row>
    <row r="2793" spans="1:14" ht="16.5">
      <c r="A2793" s="11"/>
      <c r="B2793" s="11"/>
      <c r="C2793" s="11"/>
      <c r="D2793" s="11"/>
      <c r="E2793" s="11"/>
      <c r="F2793" s="11"/>
      <c r="G2793" s="11"/>
      <c r="H2793" s="18"/>
      <c r="I2793" s="11"/>
      <c r="J2793" s="11"/>
      <c r="K2793" s="11"/>
      <c r="L2793" s="11"/>
      <c r="M2793" s="11"/>
      <c r="N2793" s="11"/>
    </row>
    <row r="2794" spans="1:14" ht="16.5">
      <c r="A2794" s="11"/>
      <c r="B2794" s="11"/>
      <c r="C2794" s="11"/>
      <c r="D2794" s="11"/>
      <c r="E2794" s="11"/>
      <c r="F2794" s="11"/>
      <c r="G2794" s="11"/>
      <c r="H2794" s="18"/>
      <c r="I2794" s="11"/>
      <c r="J2794" s="11"/>
      <c r="K2794" s="11"/>
      <c r="L2794" s="11"/>
      <c r="M2794" s="11"/>
      <c r="N2794" s="11"/>
    </row>
    <row r="2795" spans="1:14" ht="16.5">
      <c r="A2795" s="11"/>
      <c r="B2795" s="11"/>
      <c r="C2795" s="11"/>
      <c r="D2795" s="11"/>
      <c r="E2795" s="11"/>
      <c r="F2795" s="11"/>
      <c r="G2795" s="11"/>
      <c r="H2795" s="18"/>
      <c r="I2795" s="11"/>
      <c r="J2795" s="11"/>
      <c r="K2795" s="11"/>
      <c r="L2795" s="11"/>
      <c r="M2795" s="11"/>
      <c r="N2795" s="11"/>
    </row>
    <row r="2796" spans="1:14" ht="16.5">
      <c r="A2796" s="11"/>
      <c r="B2796" s="11"/>
      <c r="C2796" s="11"/>
      <c r="D2796" s="11"/>
      <c r="E2796" s="11"/>
      <c r="F2796" s="11"/>
      <c r="G2796" s="11"/>
      <c r="H2796" s="18"/>
      <c r="I2796" s="11"/>
      <c r="J2796" s="11"/>
      <c r="K2796" s="11"/>
      <c r="L2796" s="11"/>
      <c r="M2796" s="11"/>
      <c r="N2796" s="11"/>
    </row>
    <row r="2797" spans="1:14" ht="16.5">
      <c r="A2797" s="11"/>
      <c r="B2797" s="11"/>
      <c r="C2797" s="11"/>
      <c r="D2797" s="11"/>
      <c r="E2797" s="11"/>
      <c r="F2797" s="11"/>
      <c r="G2797" s="11"/>
      <c r="H2797" s="18"/>
      <c r="I2797" s="11"/>
      <c r="J2797" s="11"/>
      <c r="K2797" s="11"/>
      <c r="L2797" s="11"/>
      <c r="M2797" s="11"/>
      <c r="N2797" s="11"/>
    </row>
    <row r="2798" spans="1:14" ht="16.5">
      <c r="A2798" s="11"/>
      <c r="B2798" s="11"/>
      <c r="C2798" s="11"/>
      <c r="D2798" s="11"/>
      <c r="E2798" s="11"/>
      <c r="F2798" s="11"/>
      <c r="G2798" s="11"/>
      <c r="H2798" s="18"/>
      <c r="I2798" s="11"/>
      <c r="J2798" s="11"/>
      <c r="K2798" s="11"/>
      <c r="L2798" s="11"/>
      <c r="M2798" s="11"/>
      <c r="N2798" s="11"/>
    </row>
    <row r="2799" spans="1:14" ht="16.5">
      <c r="A2799" s="11"/>
      <c r="B2799" s="11"/>
      <c r="C2799" s="11"/>
      <c r="D2799" s="11"/>
      <c r="E2799" s="11"/>
      <c r="F2799" s="11"/>
      <c r="G2799" s="11"/>
      <c r="H2799" s="18"/>
      <c r="I2799" s="11"/>
      <c r="J2799" s="11"/>
      <c r="K2799" s="11"/>
      <c r="L2799" s="11"/>
      <c r="M2799" s="11"/>
      <c r="N2799" s="11"/>
    </row>
    <row r="2800" spans="1:14" ht="16.5">
      <c r="A2800" s="11"/>
      <c r="B2800" s="11"/>
      <c r="C2800" s="11"/>
      <c r="D2800" s="11"/>
      <c r="E2800" s="11"/>
      <c r="F2800" s="11"/>
      <c r="G2800" s="11"/>
      <c r="H2800" s="18"/>
      <c r="I2800" s="11"/>
      <c r="J2800" s="11"/>
      <c r="K2800" s="11"/>
      <c r="L2800" s="11"/>
      <c r="M2800" s="11"/>
      <c r="N2800" s="11"/>
    </row>
    <row r="2801" spans="1:14" ht="16.5">
      <c r="A2801" s="11"/>
      <c r="B2801" s="11"/>
      <c r="C2801" s="11"/>
      <c r="D2801" s="11"/>
      <c r="E2801" s="11"/>
      <c r="F2801" s="11"/>
      <c r="G2801" s="11"/>
      <c r="H2801" s="18"/>
      <c r="I2801" s="11"/>
      <c r="J2801" s="11"/>
      <c r="K2801" s="11"/>
      <c r="L2801" s="11"/>
      <c r="M2801" s="11"/>
      <c r="N2801" s="11"/>
    </row>
    <row r="2802" spans="1:14" ht="16.5">
      <c r="A2802" s="11"/>
      <c r="B2802" s="11"/>
      <c r="C2802" s="11"/>
      <c r="D2802" s="11"/>
      <c r="E2802" s="11"/>
      <c r="F2802" s="11"/>
      <c r="G2802" s="11"/>
      <c r="H2802" s="18"/>
      <c r="I2802" s="11"/>
      <c r="J2802" s="11"/>
      <c r="K2802" s="11"/>
      <c r="L2802" s="11"/>
      <c r="M2802" s="11"/>
      <c r="N2802" s="11"/>
    </row>
    <row r="2803" spans="1:14" ht="16.5">
      <c r="A2803" s="11"/>
      <c r="B2803" s="11"/>
      <c r="C2803" s="11"/>
      <c r="D2803" s="11"/>
      <c r="E2803" s="11"/>
      <c r="F2803" s="11"/>
      <c r="G2803" s="11"/>
      <c r="H2803" s="18"/>
      <c r="I2803" s="11"/>
      <c r="J2803" s="11"/>
      <c r="K2803" s="11"/>
      <c r="L2803" s="11"/>
      <c r="M2803" s="11"/>
      <c r="N2803" s="11"/>
    </row>
    <row r="2804" spans="1:14" ht="16.5">
      <c r="A2804" s="11"/>
      <c r="B2804" s="11"/>
      <c r="C2804" s="11"/>
      <c r="D2804" s="11"/>
      <c r="E2804" s="11"/>
      <c r="F2804" s="11"/>
      <c r="G2804" s="11"/>
      <c r="H2804" s="18"/>
      <c r="I2804" s="11"/>
      <c r="J2804" s="11"/>
      <c r="K2804" s="11"/>
      <c r="L2804" s="11"/>
      <c r="M2804" s="11"/>
      <c r="N2804" s="11"/>
    </row>
    <row r="2805" spans="1:14" ht="16.5">
      <c r="A2805" s="11"/>
      <c r="B2805" s="11"/>
      <c r="C2805" s="11"/>
      <c r="D2805" s="11"/>
      <c r="E2805" s="11"/>
      <c r="F2805" s="11"/>
      <c r="G2805" s="11"/>
      <c r="H2805" s="18"/>
      <c r="I2805" s="11"/>
      <c r="J2805" s="11"/>
      <c r="K2805" s="11"/>
      <c r="L2805" s="11"/>
      <c r="M2805" s="11"/>
      <c r="N2805" s="11"/>
    </row>
    <row r="2806" spans="1:14" ht="16.5">
      <c r="A2806" s="11"/>
      <c r="B2806" s="11"/>
      <c r="C2806" s="11"/>
      <c r="D2806" s="11"/>
      <c r="E2806" s="11"/>
      <c r="F2806" s="11"/>
      <c r="G2806" s="11"/>
      <c r="H2806" s="18"/>
      <c r="I2806" s="11"/>
      <c r="J2806" s="11"/>
      <c r="K2806" s="11"/>
      <c r="L2806" s="11"/>
      <c r="M2806" s="11"/>
      <c r="N2806" s="11"/>
    </row>
    <row r="2807" spans="1:14" ht="16.5">
      <c r="A2807" s="11"/>
      <c r="B2807" s="11"/>
      <c r="C2807" s="11"/>
      <c r="D2807" s="11"/>
      <c r="E2807" s="11"/>
      <c r="F2807" s="11"/>
      <c r="G2807" s="11"/>
      <c r="H2807" s="18"/>
      <c r="I2807" s="11"/>
      <c r="J2807" s="11"/>
      <c r="K2807" s="11"/>
      <c r="L2807" s="11"/>
      <c r="M2807" s="11"/>
      <c r="N2807" s="11"/>
    </row>
    <row r="2808" spans="1:14" ht="16.5">
      <c r="A2808" s="11"/>
      <c r="B2808" s="11"/>
      <c r="C2808" s="11"/>
      <c r="D2808" s="11"/>
      <c r="E2808" s="11"/>
      <c r="F2808" s="11"/>
      <c r="G2808" s="11"/>
      <c r="H2808" s="18"/>
      <c r="I2808" s="11"/>
      <c r="J2808" s="11"/>
      <c r="K2808" s="11"/>
      <c r="L2808" s="11"/>
      <c r="M2808" s="11"/>
      <c r="N2808" s="11"/>
    </row>
    <row r="2809" spans="1:14" ht="16.5">
      <c r="A2809" s="11"/>
      <c r="B2809" s="11"/>
      <c r="C2809" s="11"/>
      <c r="D2809" s="11"/>
      <c r="E2809" s="11"/>
      <c r="F2809" s="11"/>
      <c r="G2809" s="11"/>
      <c r="H2809" s="18"/>
      <c r="I2809" s="11"/>
      <c r="J2809" s="11"/>
      <c r="K2809" s="11"/>
      <c r="L2809" s="11"/>
      <c r="M2809" s="11"/>
      <c r="N2809" s="11"/>
    </row>
    <row r="2810" spans="1:14" ht="16.5">
      <c r="A2810" s="11"/>
      <c r="B2810" s="11"/>
      <c r="C2810" s="11"/>
      <c r="D2810" s="11"/>
      <c r="E2810" s="11"/>
      <c r="F2810" s="11"/>
      <c r="G2810" s="11"/>
      <c r="H2810" s="18"/>
      <c r="I2810" s="11"/>
      <c r="J2810" s="11"/>
      <c r="K2810" s="11"/>
      <c r="L2810" s="11"/>
      <c r="M2810" s="11"/>
      <c r="N2810" s="11"/>
    </row>
    <row r="2811" spans="1:14" ht="16.5">
      <c r="A2811" s="11"/>
      <c r="B2811" s="11"/>
      <c r="C2811" s="11"/>
      <c r="D2811" s="11"/>
      <c r="E2811" s="11"/>
      <c r="F2811" s="11"/>
      <c r="G2811" s="11"/>
      <c r="H2811" s="18"/>
      <c r="I2811" s="11"/>
      <c r="J2811" s="11"/>
      <c r="K2811" s="11"/>
      <c r="L2811" s="11"/>
      <c r="M2811" s="11"/>
      <c r="N2811" s="11"/>
    </row>
    <row r="2812" spans="1:14" ht="16.5">
      <c r="A2812" s="11"/>
      <c r="B2812" s="11"/>
      <c r="C2812" s="11"/>
      <c r="D2812" s="11"/>
      <c r="E2812" s="11"/>
      <c r="F2812" s="11"/>
      <c r="G2812" s="11"/>
      <c r="H2812" s="18"/>
      <c r="I2812" s="11"/>
      <c r="J2812" s="11"/>
      <c r="K2812" s="11"/>
      <c r="L2812" s="11"/>
      <c r="M2812" s="11"/>
      <c r="N2812" s="11"/>
    </row>
    <row r="2813" spans="1:14" ht="16.5">
      <c r="A2813" s="11"/>
      <c r="B2813" s="11"/>
      <c r="C2813" s="11"/>
      <c r="D2813" s="11"/>
      <c r="E2813" s="11"/>
      <c r="F2813" s="11"/>
      <c r="G2813" s="11"/>
      <c r="H2813" s="18"/>
      <c r="I2813" s="11"/>
      <c r="J2813" s="11"/>
      <c r="K2813" s="11"/>
      <c r="L2813" s="11"/>
      <c r="M2813" s="11"/>
      <c r="N2813" s="11"/>
    </row>
    <row r="2814" spans="1:14" ht="16.5">
      <c r="A2814" s="11"/>
      <c r="B2814" s="11"/>
      <c r="C2814" s="11"/>
      <c r="D2814" s="11"/>
      <c r="E2814" s="11"/>
      <c r="F2814" s="11"/>
      <c r="G2814" s="11"/>
      <c r="H2814" s="18"/>
      <c r="I2814" s="11"/>
      <c r="J2814" s="11"/>
      <c r="K2814" s="11"/>
      <c r="L2814" s="11"/>
      <c r="M2814" s="11"/>
      <c r="N2814" s="11"/>
    </row>
    <row r="2815" spans="1:14" ht="16.5">
      <c r="A2815" s="11"/>
      <c r="B2815" s="11"/>
      <c r="C2815" s="11"/>
      <c r="D2815" s="11"/>
      <c r="E2815" s="11"/>
      <c r="F2815" s="11"/>
      <c r="G2815" s="11"/>
      <c r="H2815" s="18"/>
      <c r="I2815" s="11"/>
      <c r="J2815" s="11"/>
      <c r="K2815" s="11"/>
      <c r="L2815" s="11"/>
      <c r="M2815" s="11"/>
      <c r="N2815" s="11"/>
    </row>
    <row r="2816" spans="1:14" ht="16.5">
      <c r="A2816" s="11"/>
      <c r="B2816" s="11"/>
      <c r="C2816" s="11"/>
      <c r="D2816" s="11"/>
      <c r="E2816" s="11"/>
      <c r="F2816" s="11"/>
      <c r="G2816" s="11"/>
      <c r="H2816" s="18"/>
      <c r="I2816" s="11"/>
      <c r="J2816" s="11"/>
      <c r="K2816" s="11"/>
      <c r="L2816" s="11"/>
      <c r="M2816" s="11"/>
      <c r="N2816" s="11"/>
    </row>
    <row r="2817" spans="1:14" ht="16.5">
      <c r="A2817" s="11"/>
      <c r="B2817" s="11"/>
      <c r="C2817" s="11"/>
      <c r="D2817" s="11"/>
      <c r="E2817" s="11"/>
      <c r="F2817" s="11"/>
      <c r="G2817" s="11"/>
      <c r="H2817" s="18"/>
      <c r="I2817" s="11"/>
      <c r="J2817" s="11"/>
      <c r="K2817" s="11"/>
      <c r="L2817" s="11"/>
      <c r="M2817" s="11"/>
      <c r="N2817" s="11"/>
    </row>
    <row r="2818" spans="1:14" ht="16.5">
      <c r="A2818" s="11"/>
      <c r="B2818" s="11"/>
      <c r="C2818" s="11"/>
      <c r="D2818" s="11"/>
      <c r="E2818" s="11"/>
      <c r="F2818" s="11"/>
      <c r="G2818" s="11"/>
      <c r="H2818" s="18"/>
      <c r="I2818" s="11"/>
      <c r="J2818" s="11"/>
      <c r="K2818" s="11"/>
      <c r="L2818" s="11"/>
      <c r="M2818" s="11"/>
      <c r="N2818" s="11"/>
    </row>
    <row r="2819" spans="1:14" ht="16.5">
      <c r="A2819" s="11"/>
      <c r="B2819" s="11"/>
      <c r="C2819" s="11"/>
      <c r="D2819" s="11"/>
      <c r="E2819" s="11"/>
      <c r="F2819" s="11"/>
      <c r="G2819" s="11"/>
      <c r="H2819" s="18"/>
      <c r="I2819" s="11"/>
      <c r="J2819" s="11"/>
      <c r="K2819" s="11"/>
      <c r="L2819" s="11"/>
      <c r="M2819" s="11"/>
      <c r="N2819" s="11"/>
    </row>
    <row r="2820" spans="1:14" ht="16.5">
      <c r="A2820" s="11"/>
      <c r="B2820" s="11"/>
      <c r="C2820" s="11"/>
      <c r="D2820" s="11"/>
      <c r="E2820" s="11"/>
      <c r="F2820" s="11"/>
      <c r="G2820" s="11"/>
      <c r="H2820" s="18"/>
      <c r="I2820" s="11"/>
      <c r="J2820" s="11"/>
      <c r="K2820" s="11"/>
      <c r="L2820" s="11"/>
      <c r="M2820" s="11"/>
      <c r="N2820" s="11"/>
    </row>
    <row r="2821" spans="1:14" ht="16.5">
      <c r="A2821" s="11"/>
      <c r="B2821" s="11"/>
      <c r="C2821" s="11"/>
      <c r="D2821" s="11"/>
      <c r="E2821" s="11"/>
      <c r="F2821" s="11"/>
      <c r="G2821" s="11"/>
      <c r="H2821" s="18"/>
      <c r="I2821" s="11"/>
      <c r="J2821" s="11"/>
      <c r="K2821" s="11"/>
      <c r="L2821" s="11"/>
      <c r="M2821" s="11"/>
      <c r="N2821" s="11"/>
    </row>
    <row r="2822" spans="1:14" ht="16.5">
      <c r="A2822" s="11"/>
      <c r="B2822" s="11"/>
      <c r="C2822" s="11"/>
      <c r="D2822" s="11"/>
      <c r="E2822" s="11"/>
      <c r="F2822" s="11"/>
      <c r="G2822" s="11"/>
      <c r="H2822" s="18"/>
      <c r="I2822" s="11"/>
      <c r="J2822" s="11"/>
      <c r="K2822" s="11"/>
      <c r="L2822" s="11"/>
      <c r="M2822" s="11"/>
      <c r="N2822" s="11"/>
    </row>
    <row r="2823" spans="1:14" ht="16.5">
      <c r="A2823" s="11"/>
      <c r="B2823" s="11"/>
      <c r="C2823" s="11"/>
      <c r="D2823" s="11"/>
      <c r="E2823" s="11"/>
      <c r="F2823" s="11"/>
      <c r="G2823" s="11"/>
      <c r="H2823" s="18"/>
      <c r="I2823" s="11"/>
      <c r="J2823" s="11"/>
      <c r="K2823" s="11"/>
      <c r="L2823" s="11"/>
      <c r="M2823" s="11"/>
      <c r="N2823" s="11"/>
    </row>
    <row r="2824" spans="1:14" ht="16.5">
      <c r="A2824" s="11"/>
      <c r="B2824" s="11"/>
      <c r="C2824" s="11"/>
      <c r="D2824" s="11"/>
      <c r="E2824" s="11"/>
      <c r="F2824" s="11"/>
      <c r="G2824" s="11"/>
      <c r="H2824" s="18"/>
      <c r="I2824" s="11"/>
      <c r="J2824" s="11"/>
      <c r="K2824" s="11"/>
      <c r="L2824" s="11"/>
      <c r="M2824" s="11"/>
      <c r="N2824" s="11"/>
    </row>
    <row r="2825" spans="1:14" ht="16.5">
      <c r="A2825" s="11"/>
      <c r="B2825" s="11"/>
      <c r="C2825" s="11"/>
      <c r="D2825" s="11"/>
      <c r="E2825" s="11"/>
      <c r="F2825" s="11"/>
      <c r="G2825" s="11"/>
      <c r="H2825" s="18"/>
      <c r="I2825" s="11"/>
      <c r="J2825" s="11"/>
      <c r="K2825" s="11"/>
      <c r="L2825" s="11"/>
      <c r="M2825" s="11"/>
      <c r="N2825" s="11"/>
    </row>
    <row r="2826" spans="1:14" ht="16.5">
      <c r="A2826" s="11"/>
      <c r="B2826" s="11"/>
      <c r="C2826" s="11"/>
      <c r="D2826" s="11"/>
      <c r="E2826" s="11"/>
      <c r="F2826" s="11"/>
      <c r="G2826" s="11"/>
      <c r="H2826" s="18"/>
      <c r="I2826" s="11"/>
      <c r="J2826" s="11"/>
      <c r="K2826" s="11"/>
      <c r="L2826" s="11"/>
      <c r="M2826" s="11"/>
      <c r="N2826" s="11"/>
    </row>
    <row r="2827" spans="1:14" ht="16.5">
      <c r="A2827" s="11"/>
      <c r="B2827" s="11"/>
      <c r="C2827" s="11"/>
      <c r="D2827" s="11"/>
      <c r="E2827" s="11"/>
      <c r="F2827" s="11"/>
      <c r="G2827" s="11"/>
      <c r="H2827" s="18"/>
      <c r="I2827" s="11"/>
      <c r="J2827" s="11"/>
      <c r="K2827" s="11"/>
      <c r="L2827" s="11"/>
      <c r="M2827" s="11"/>
      <c r="N2827" s="11"/>
    </row>
    <row r="2828" spans="1:14" ht="16.5">
      <c r="A2828" s="11"/>
      <c r="B2828" s="11"/>
      <c r="C2828" s="11"/>
      <c r="D2828" s="11"/>
      <c r="E2828" s="11"/>
      <c r="F2828" s="11"/>
      <c r="G2828" s="11"/>
      <c r="H2828" s="18"/>
      <c r="I2828" s="11"/>
      <c r="J2828" s="11"/>
      <c r="K2828" s="11"/>
      <c r="L2828" s="11"/>
      <c r="M2828" s="11"/>
      <c r="N2828" s="11"/>
    </row>
    <row r="2829" spans="1:14" ht="16.5">
      <c r="A2829" s="11"/>
      <c r="B2829" s="11"/>
      <c r="C2829" s="11"/>
      <c r="D2829" s="11"/>
      <c r="E2829" s="11"/>
      <c r="F2829" s="11"/>
      <c r="G2829" s="11"/>
      <c r="H2829" s="18"/>
      <c r="I2829" s="11"/>
      <c r="J2829" s="11"/>
      <c r="K2829" s="11"/>
      <c r="L2829" s="11"/>
      <c r="M2829" s="11"/>
      <c r="N2829" s="11"/>
    </row>
    <row r="2830" spans="1:14" ht="16.5">
      <c r="A2830" s="11"/>
      <c r="B2830" s="11"/>
      <c r="C2830" s="11"/>
      <c r="D2830" s="11"/>
      <c r="E2830" s="11"/>
      <c r="F2830" s="11"/>
      <c r="G2830" s="11"/>
      <c r="H2830" s="18"/>
      <c r="I2830" s="11"/>
      <c r="J2830" s="11"/>
      <c r="K2830" s="11"/>
      <c r="L2830" s="11"/>
      <c r="M2830" s="11"/>
      <c r="N2830" s="11"/>
    </row>
    <row r="2831" spans="1:14" ht="16.5">
      <c r="A2831" s="11"/>
      <c r="B2831" s="11"/>
      <c r="C2831" s="11"/>
      <c r="D2831" s="11"/>
      <c r="E2831" s="11"/>
      <c r="F2831" s="11"/>
      <c r="G2831" s="11"/>
      <c r="H2831" s="18"/>
      <c r="I2831" s="11"/>
      <c r="J2831" s="11"/>
      <c r="K2831" s="11"/>
      <c r="L2831" s="11"/>
      <c r="M2831" s="11"/>
      <c r="N2831" s="11"/>
    </row>
    <row r="2832" spans="1:14" ht="16.5">
      <c r="A2832" s="11"/>
      <c r="B2832" s="11"/>
      <c r="C2832" s="11"/>
      <c r="D2832" s="11"/>
      <c r="E2832" s="11"/>
      <c r="F2832" s="11"/>
      <c r="G2832" s="11"/>
      <c r="H2832" s="18"/>
      <c r="I2832" s="11"/>
      <c r="J2832" s="11"/>
      <c r="K2832" s="11"/>
      <c r="L2832" s="11"/>
      <c r="M2832" s="11"/>
      <c r="N2832" s="11"/>
    </row>
    <row r="2833" spans="1:14" ht="16.5">
      <c r="A2833" s="11"/>
      <c r="B2833" s="11"/>
      <c r="C2833" s="11"/>
      <c r="D2833" s="11"/>
      <c r="E2833" s="11"/>
      <c r="F2833" s="11"/>
      <c r="G2833" s="11"/>
      <c r="H2833" s="18"/>
      <c r="I2833" s="11"/>
      <c r="J2833" s="11"/>
      <c r="K2833" s="11"/>
      <c r="L2833" s="11"/>
      <c r="M2833" s="11"/>
      <c r="N2833" s="11"/>
    </row>
    <row r="2834" spans="1:14" ht="16.5">
      <c r="A2834" s="11"/>
      <c r="B2834" s="11"/>
      <c r="C2834" s="11"/>
      <c r="D2834" s="11"/>
      <c r="E2834" s="11"/>
      <c r="F2834" s="11"/>
      <c r="G2834" s="11"/>
      <c r="H2834" s="18"/>
      <c r="I2834" s="11"/>
      <c r="J2834" s="11"/>
      <c r="K2834" s="11"/>
      <c r="L2834" s="11"/>
      <c r="M2834" s="11"/>
      <c r="N2834" s="11"/>
    </row>
    <row r="2835" spans="1:14" ht="16.5">
      <c r="A2835" s="11"/>
      <c r="B2835" s="11"/>
      <c r="C2835" s="11"/>
      <c r="D2835" s="11"/>
      <c r="E2835" s="11"/>
      <c r="F2835" s="11"/>
      <c r="G2835" s="11"/>
      <c r="H2835" s="18"/>
      <c r="I2835" s="11"/>
      <c r="J2835" s="11"/>
      <c r="K2835" s="11"/>
      <c r="L2835" s="11"/>
      <c r="M2835" s="11"/>
      <c r="N2835" s="11"/>
    </row>
    <row r="2836" spans="1:14" ht="16.5">
      <c r="A2836" s="11"/>
      <c r="B2836" s="11"/>
      <c r="C2836" s="11"/>
      <c r="D2836" s="11"/>
      <c r="E2836" s="11"/>
      <c r="F2836" s="11"/>
      <c r="G2836" s="11"/>
      <c r="H2836" s="18"/>
      <c r="I2836" s="11"/>
      <c r="J2836" s="11"/>
      <c r="K2836" s="11"/>
      <c r="L2836" s="11"/>
      <c r="M2836" s="11"/>
      <c r="N2836" s="11"/>
    </row>
    <row r="2837" spans="1:14" ht="16.5">
      <c r="A2837" s="11"/>
      <c r="B2837" s="11"/>
      <c r="C2837" s="11"/>
      <c r="D2837" s="11"/>
      <c r="E2837" s="11"/>
      <c r="F2837" s="11"/>
      <c r="G2837" s="11"/>
      <c r="H2837" s="18"/>
      <c r="I2837" s="11"/>
      <c r="J2837" s="11"/>
      <c r="K2837" s="11"/>
      <c r="L2837" s="11"/>
      <c r="M2837" s="11"/>
      <c r="N2837" s="11"/>
    </row>
    <row r="2838" spans="1:14" ht="16.5">
      <c r="A2838" s="11"/>
      <c r="B2838" s="11"/>
      <c r="C2838" s="11"/>
      <c r="D2838" s="11"/>
      <c r="E2838" s="11"/>
      <c r="F2838" s="11"/>
      <c r="G2838" s="11"/>
      <c r="H2838" s="18"/>
      <c r="I2838" s="11"/>
      <c r="J2838" s="11"/>
      <c r="K2838" s="11"/>
      <c r="L2838" s="11"/>
      <c r="M2838" s="11"/>
      <c r="N2838" s="11"/>
    </row>
    <row r="2839" spans="1:14" ht="16.5">
      <c r="A2839" s="11"/>
      <c r="B2839" s="11"/>
      <c r="C2839" s="11"/>
      <c r="D2839" s="11"/>
      <c r="E2839" s="11"/>
      <c r="F2839" s="11"/>
      <c r="G2839" s="11"/>
      <c r="H2839" s="18"/>
      <c r="I2839" s="11"/>
      <c r="J2839" s="11"/>
      <c r="K2839" s="11"/>
      <c r="L2839" s="11"/>
      <c r="M2839" s="11"/>
      <c r="N2839" s="11"/>
    </row>
    <row r="2840" spans="1:14" ht="16.5">
      <c r="A2840" s="11"/>
      <c r="B2840" s="11"/>
      <c r="C2840" s="11"/>
      <c r="D2840" s="11"/>
      <c r="E2840" s="11"/>
      <c r="F2840" s="11"/>
      <c r="G2840" s="11"/>
      <c r="H2840" s="18"/>
      <c r="I2840" s="11"/>
      <c r="J2840" s="11"/>
      <c r="K2840" s="11"/>
      <c r="L2840" s="11"/>
      <c r="M2840" s="11"/>
      <c r="N2840" s="11"/>
    </row>
    <row r="2841" spans="1:14" ht="16.5">
      <c r="A2841" s="11"/>
      <c r="B2841" s="11"/>
      <c r="C2841" s="11"/>
      <c r="D2841" s="11"/>
      <c r="E2841" s="11"/>
      <c r="F2841" s="11"/>
      <c r="G2841" s="11"/>
      <c r="H2841" s="18"/>
      <c r="I2841" s="11"/>
      <c r="J2841" s="11"/>
      <c r="K2841" s="11"/>
      <c r="L2841" s="11"/>
      <c r="M2841" s="11"/>
      <c r="N2841" s="11"/>
    </row>
    <row r="2842" spans="1:14" ht="16.5">
      <c r="A2842" s="11"/>
      <c r="B2842" s="11"/>
      <c r="C2842" s="11"/>
      <c r="D2842" s="11"/>
      <c r="E2842" s="11"/>
      <c r="F2842" s="11"/>
      <c r="G2842" s="11"/>
      <c r="H2842" s="18"/>
      <c r="I2842" s="11"/>
      <c r="J2842" s="11"/>
      <c r="K2842" s="11"/>
      <c r="L2842" s="11"/>
      <c r="M2842" s="11"/>
      <c r="N2842" s="11"/>
    </row>
    <row r="2843" spans="1:14" ht="16.5">
      <c r="A2843" s="11"/>
      <c r="B2843" s="11"/>
      <c r="C2843" s="11"/>
      <c r="D2843" s="11"/>
      <c r="E2843" s="11"/>
      <c r="F2843" s="11"/>
      <c r="G2843" s="11"/>
      <c r="H2843" s="18"/>
      <c r="I2843" s="11"/>
      <c r="J2843" s="11"/>
      <c r="K2843" s="11"/>
      <c r="L2843" s="11"/>
      <c r="M2843" s="11"/>
      <c r="N2843" s="11"/>
    </row>
    <row r="2844" spans="1:14" ht="16.5">
      <c r="A2844" s="11"/>
      <c r="B2844" s="11"/>
      <c r="C2844" s="11"/>
      <c r="D2844" s="11"/>
      <c r="E2844" s="11"/>
      <c r="F2844" s="11"/>
      <c r="G2844" s="11"/>
      <c r="H2844" s="18"/>
      <c r="I2844" s="11"/>
      <c r="J2844" s="11"/>
      <c r="K2844" s="11"/>
      <c r="L2844" s="11"/>
      <c r="M2844" s="11"/>
      <c r="N2844" s="11"/>
    </row>
    <row r="2845" spans="1:14" ht="16.5">
      <c r="A2845" s="11"/>
      <c r="B2845" s="11"/>
      <c r="C2845" s="11"/>
      <c r="D2845" s="11"/>
      <c r="E2845" s="11"/>
      <c r="F2845" s="11"/>
      <c r="G2845" s="11"/>
      <c r="H2845" s="18"/>
      <c r="I2845" s="11"/>
      <c r="J2845" s="11"/>
      <c r="K2845" s="11"/>
      <c r="L2845" s="11"/>
      <c r="M2845" s="11"/>
      <c r="N2845" s="11"/>
    </row>
    <row r="2846" spans="1:14" ht="16.5">
      <c r="A2846" s="11"/>
      <c r="B2846" s="11"/>
      <c r="C2846" s="11"/>
      <c r="D2846" s="11"/>
      <c r="E2846" s="11"/>
      <c r="F2846" s="11"/>
      <c r="G2846" s="11"/>
      <c r="H2846" s="18"/>
      <c r="I2846" s="11"/>
      <c r="J2846" s="11"/>
      <c r="K2846" s="11"/>
      <c r="L2846" s="11"/>
      <c r="M2846" s="11"/>
      <c r="N2846" s="11"/>
    </row>
    <row r="2847" spans="1:14" ht="16.5">
      <c r="A2847" s="11"/>
      <c r="B2847" s="11"/>
      <c r="C2847" s="11"/>
      <c r="D2847" s="11"/>
      <c r="E2847" s="11"/>
      <c r="F2847" s="11"/>
      <c r="G2847" s="11"/>
      <c r="H2847" s="18"/>
      <c r="I2847" s="11"/>
      <c r="J2847" s="11"/>
      <c r="K2847" s="11"/>
      <c r="L2847" s="11"/>
      <c r="M2847" s="11"/>
      <c r="N2847" s="11"/>
    </row>
    <row r="2848" spans="1:14" ht="16.5">
      <c r="A2848" s="11"/>
      <c r="B2848" s="11"/>
      <c r="C2848" s="11"/>
      <c r="D2848" s="11"/>
      <c r="E2848" s="11"/>
      <c r="F2848" s="11"/>
      <c r="G2848" s="11"/>
      <c r="H2848" s="18"/>
      <c r="I2848" s="11"/>
      <c r="J2848" s="11"/>
      <c r="K2848" s="11"/>
      <c r="L2848" s="11"/>
      <c r="M2848" s="11"/>
      <c r="N2848" s="11"/>
    </row>
    <row r="2849" spans="1:14" ht="16.5">
      <c r="A2849" s="11"/>
      <c r="B2849" s="11"/>
      <c r="C2849" s="11"/>
      <c r="D2849" s="11"/>
      <c r="E2849" s="11"/>
      <c r="F2849" s="11"/>
      <c r="G2849" s="11"/>
      <c r="H2849" s="18"/>
      <c r="I2849" s="11"/>
      <c r="J2849" s="11"/>
      <c r="K2849" s="11"/>
      <c r="L2849" s="11"/>
      <c r="M2849" s="11"/>
      <c r="N2849" s="11"/>
    </row>
    <row r="2850" spans="1:14" ht="16.5">
      <c r="A2850" s="11"/>
      <c r="B2850" s="11"/>
      <c r="C2850" s="11"/>
      <c r="D2850" s="11"/>
      <c r="E2850" s="11"/>
      <c r="F2850" s="11"/>
      <c r="G2850" s="11"/>
      <c r="H2850" s="18"/>
      <c r="I2850" s="11"/>
      <c r="J2850" s="11"/>
      <c r="K2850" s="11"/>
      <c r="L2850" s="11"/>
      <c r="M2850" s="11"/>
      <c r="N2850" s="11"/>
    </row>
    <row r="2851" spans="1:14" ht="16.5">
      <c r="A2851" s="11"/>
      <c r="B2851" s="11"/>
      <c r="C2851" s="11"/>
      <c r="D2851" s="11"/>
      <c r="E2851" s="11"/>
      <c r="F2851" s="11"/>
      <c r="G2851" s="11"/>
      <c r="H2851" s="18"/>
      <c r="I2851" s="11"/>
      <c r="J2851" s="11"/>
      <c r="K2851" s="11"/>
      <c r="L2851" s="11"/>
      <c r="M2851" s="11"/>
      <c r="N2851" s="11"/>
    </row>
    <row r="2852" spans="1:14" ht="16.5">
      <c r="A2852" s="11"/>
      <c r="B2852" s="11"/>
      <c r="C2852" s="11"/>
      <c r="D2852" s="11"/>
      <c r="E2852" s="11"/>
      <c r="F2852" s="11"/>
      <c r="G2852" s="11"/>
      <c r="H2852" s="18"/>
      <c r="I2852" s="11"/>
      <c r="J2852" s="11"/>
      <c r="K2852" s="11"/>
      <c r="L2852" s="11"/>
      <c r="M2852" s="11"/>
      <c r="N2852" s="11"/>
    </row>
    <row r="2853" spans="1:14" ht="16.5">
      <c r="A2853" s="11"/>
      <c r="B2853" s="11"/>
      <c r="C2853" s="11"/>
      <c r="D2853" s="11"/>
      <c r="E2853" s="11"/>
      <c r="F2853" s="11"/>
      <c r="G2853" s="11"/>
      <c r="H2853" s="18"/>
      <c r="I2853" s="11"/>
      <c r="J2853" s="11"/>
      <c r="K2853" s="11"/>
      <c r="L2853" s="11"/>
      <c r="M2853" s="11"/>
      <c r="N2853" s="11"/>
    </row>
    <row r="2854" spans="1:14" ht="16.5">
      <c r="A2854" s="11"/>
      <c r="B2854" s="11"/>
      <c r="C2854" s="11"/>
      <c r="D2854" s="11"/>
      <c r="E2854" s="11"/>
      <c r="F2854" s="11"/>
      <c r="G2854" s="11"/>
      <c r="H2854" s="18"/>
      <c r="I2854" s="11"/>
      <c r="J2854" s="11"/>
      <c r="K2854" s="11"/>
      <c r="L2854" s="11"/>
      <c r="M2854" s="11"/>
      <c r="N2854" s="11"/>
    </row>
    <row r="2855" spans="1:14" ht="16.5">
      <c r="A2855" s="11"/>
      <c r="B2855" s="11"/>
      <c r="C2855" s="11"/>
      <c r="D2855" s="11"/>
      <c r="E2855" s="11"/>
      <c r="F2855" s="11"/>
      <c r="G2855" s="11"/>
      <c r="H2855" s="18"/>
      <c r="I2855" s="11"/>
      <c r="J2855" s="11"/>
      <c r="K2855" s="11"/>
      <c r="L2855" s="11"/>
      <c r="M2855" s="11"/>
      <c r="N2855" s="11"/>
    </row>
    <row r="2856" spans="1:14" ht="16.5">
      <c r="A2856" s="11"/>
      <c r="B2856" s="11"/>
      <c r="C2856" s="11"/>
      <c r="D2856" s="11"/>
      <c r="E2856" s="11"/>
      <c r="F2856" s="11"/>
      <c r="G2856" s="11"/>
      <c r="H2856" s="18"/>
      <c r="I2856" s="11"/>
      <c r="J2856" s="11"/>
      <c r="K2856" s="11"/>
      <c r="L2856" s="11"/>
      <c r="M2856" s="11"/>
      <c r="N2856" s="11"/>
    </row>
    <row r="2857" spans="1:14" ht="16.5">
      <c r="A2857" s="11"/>
      <c r="B2857" s="11"/>
      <c r="C2857" s="11"/>
      <c r="D2857" s="11"/>
      <c r="E2857" s="11"/>
      <c r="F2857" s="11"/>
      <c r="G2857" s="11"/>
      <c r="H2857" s="18"/>
      <c r="I2857" s="11"/>
      <c r="J2857" s="11"/>
      <c r="K2857" s="11"/>
      <c r="L2857" s="11"/>
      <c r="M2857" s="11"/>
      <c r="N2857" s="11"/>
    </row>
    <row r="2858" spans="1:14" ht="16.5">
      <c r="A2858" s="11"/>
      <c r="B2858" s="11"/>
      <c r="C2858" s="11"/>
      <c r="D2858" s="11"/>
      <c r="E2858" s="11"/>
      <c r="F2858" s="11"/>
      <c r="G2858" s="11"/>
      <c r="H2858" s="18"/>
      <c r="I2858" s="11"/>
      <c r="J2858" s="11"/>
      <c r="K2858" s="11"/>
      <c r="L2858" s="11"/>
      <c r="M2858" s="11"/>
      <c r="N2858" s="11"/>
    </row>
    <row r="2859" spans="1:14" ht="16.5">
      <c r="A2859" s="11"/>
      <c r="B2859" s="11"/>
      <c r="C2859" s="11"/>
      <c r="D2859" s="11"/>
      <c r="E2859" s="11"/>
      <c r="F2859" s="11"/>
      <c r="G2859" s="11"/>
      <c r="H2859" s="18"/>
      <c r="I2859" s="11"/>
      <c r="J2859" s="11"/>
      <c r="K2859" s="11"/>
      <c r="L2859" s="11"/>
      <c r="M2859" s="11"/>
      <c r="N2859" s="11"/>
    </row>
    <row r="2860" spans="1:14" ht="16.5">
      <c r="A2860" s="11"/>
      <c r="B2860" s="11"/>
      <c r="C2860" s="11"/>
      <c r="D2860" s="11"/>
      <c r="E2860" s="11"/>
      <c r="F2860" s="11"/>
      <c r="G2860" s="11"/>
      <c r="H2860" s="18"/>
      <c r="I2860" s="11"/>
      <c r="J2860" s="11"/>
      <c r="K2860" s="11"/>
      <c r="L2860" s="11"/>
      <c r="M2860" s="11"/>
      <c r="N2860" s="11"/>
    </row>
    <row r="2861" spans="1:14" ht="16.5">
      <c r="A2861" s="11"/>
      <c r="B2861" s="11"/>
      <c r="C2861" s="11"/>
      <c r="D2861" s="11"/>
      <c r="E2861" s="11"/>
      <c r="F2861" s="11"/>
      <c r="G2861" s="11"/>
      <c r="H2861" s="18"/>
      <c r="I2861" s="11"/>
      <c r="J2861" s="11"/>
      <c r="K2861" s="11"/>
      <c r="L2861" s="11"/>
      <c r="M2861" s="11"/>
      <c r="N2861" s="11"/>
    </row>
    <row r="2862" spans="1:14" ht="16.5">
      <c r="A2862" s="11"/>
      <c r="B2862" s="11"/>
      <c r="C2862" s="11"/>
      <c r="D2862" s="11"/>
      <c r="E2862" s="11"/>
      <c r="F2862" s="11"/>
      <c r="G2862" s="11"/>
      <c r="H2862" s="18"/>
      <c r="I2862" s="11"/>
      <c r="J2862" s="11"/>
      <c r="K2862" s="11"/>
      <c r="L2862" s="11"/>
      <c r="M2862" s="11"/>
      <c r="N2862" s="11"/>
    </row>
    <row r="2863" spans="1:14" ht="16.5">
      <c r="A2863" s="11"/>
      <c r="B2863" s="11"/>
      <c r="C2863" s="11"/>
      <c r="D2863" s="11"/>
      <c r="E2863" s="11"/>
      <c r="F2863" s="11"/>
      <c r="G2863" s="11"/>
      <c r="H2863" s="18"/>
      <c r="I2863" s="11"/>
      <c r="J2863" s="11"/>
      <c r="K2863" s="11"/>
      <c r="L2863" s="11"/>
      <c r="M2863" s="11"/>
      <c r="N2863" s="11"/>
    </row>
    <row r="2864" spans="1:14" ht="16.5">
      <c r="A2864" s="11"/>
      <c r="B2864" s="11"/>
      <c r="C2864" s="11"/>
      <c r="D2864" s="11"/>
      <c r="E2864" s="11"/>
      <c r="F2864" s="11"/>
      <c r="G2864" s="11"/>
      <c r="H2864" s="18"/>
      <c r="I2864" s="11"/>
      <c r="J2864" s="11"/>
      <c r="K2864" s="11"/>
      <c r="L2864" s="11"/>
      <c r="M2864" s="11"/>
      <c r="N2864" s="11"/>
    </row>
    <row r="2865" spans="1:14" ht="16.5">
      <c r="A2865" s="11"/>
      <c r="B2865" s="11"/>
      <c r="C2865" s="11"/>
      <c r="D2865" s="11"/>
      <c r="E2865" s="11"/>
      <c r="F2865" s="11"/>
      <c r="G2865" s="11"/>
      <c r="H2865" s="18"/>
      <c r="I2865" s="11"/>
      <c r="J2865" s="11"/>
      <c r="K2865" s="11"/>
      <c r="L2865" s="11"/>
      <c r="M2865" s="11"/>
      <c r="N2865" s="11"/>
    </row>
    <row r="2866" spans="1:14" ht="16.5">
      <c r="A2866" s="11"/>
      <c r="B2866" s="11"/>
      <c r="C2866" s="11"/>
      <c r="D2866" s="11"/>
      <c r="E2866" s="11"/>
      <c r="F2866" s="11"/>
      <c r="G2866" s="11"/>
      <c r="H2866" s="18"/>
      <c r="I2866" s="11"/>
      <c r="J2866" s="11"/>
      <c r="K2866" s="11"/>
      <c r="L2866" s="11"/>
      <c r="M2866" s="11"/>
      <c r="N2866" s="11"/>
    </row>
    <row r="2867" spans="1:14" ht="16.5">
      <c r="A2867" s="11"/>
      <c r="B2867" s="11"/>
      <c r="C2867" s="11"/>
      <c r="D2867" s="11"/>
      <c r="E2867" s="11"/>
      <c r="F2867" s="11"/>
      <c r="G2867" s="11"/>
      <c r="H2867" s="18"/>
      <c r="I2867" s="11"/>
      <c r="J2867" s="11"/>
      <c r="K2867" s="11"/>
      <c r="L2867" s="11"/>
      <c r="M2867" s="11"/>
      <c r="N2867" s="11"/>
    </row>
    <row r="2868" spans="1:14" ht="16.5">
      <c r="A2868" s="11"/>
      <c r="B2868" s="11"/>
      <c r="C2868" s="11"/>
      <c r="D2868" s="11"/>
      <c r="E2868" s="11"/>
      <c r="F2868" s="11"/>
      <c r="G2868" s="11"/>
      <c r="H2868" s="18"/>
      <c r="I2868" s="11"/>
      <c r="J2868" s="11"/>
      <c r="K2868" s="11"/>
      <c r="L2868" s="11"/>
      <c r="M2868" s="11"/>
      <c r="N2868" s="11"/>
    </row>
    <row r="2869" spans="1:14" ht="16.5">
      <c r="A2869" s="11"/>
      <c r="B2869" s="11"/>
      <c r="C2869" s="11"/>
      <c r="D2869" s="11"/>
      <c r="E2869" s="11"/>
      <c r="F2869" s="11"/>
      <c r="G2869" s="11"/>
      <c r="H2869" s="18"/>
      <c r="I2869" s="11"/>
      <c r="J2869" s="11"/>
      <c r="K2869" s="11"/>
      <c r="L2869" s="11"/>
      <c r="M2869" s="11"/>
      <c r="N2869" s="11"/>
    </row>
    <row r="2870" spans="1:14" ht="16.5">
      <c r="A2870" s="11"/>
      <c r="B2870" s="11"/>
      <c r="C2870" s="11"/>
      <c r="D2870" s="11"/>
      <c r="E2870" s="11"/>
      <c r="F2870" s="11"/>
      <c r="G2870" s="11"/>
      <c r="H2870" s="18"/>
      <c r="I2870" s="11"/>
      <c r="J2870" s="11"/>
      <c r="K2870" s="11"/>
      <c r="L2870" s="11"/>
      <c r="M2870" s="11"/>
      <c r="N2870" s="11"/>
    </row>
    <row r="2871" spans="1:14" ht="16.5">
      <c r="A2871" s="11"/>
      <c r="B2871" s="11"/>
      <c r="C2871" s="11"/>
      <c r="D2871" s="11"/>
      <c r="E2871" s="11"/>
      <c r="F2871" s="11"/>
      <c r="G2871" s="11"/>
      <c r="H2871" s="18"/>
      <c r="I2871" s="11"/>
      <c r="J2871" s="11"/>
      <c r="K2871" s="11"/>
      <c r="L2871" s="11"/>
      <c r="M2871" s="11"/>
      <c r="N2871" s="11"/>
    </row>
    <row r="2872" spans="1:14" ht="16.5">
      <c r="A2872" s="11"/>
      <c r="B2872" s="11"/>
      <c r="C2872" s="11"/>
      <c r="D2872" s="11"/>
      <c r="E2872" s="11"/>
      <c r="F2872" s="11"/>
      <c r="G2872" s="11"/>
      <c r="H2872" s="18"/>
      <c r="I2872" s="11"/>
      <c r="J2872" s="11"/>
      <c r="K2872" s="11"/>
      <c r="L2872" s="11"/>
      <c r="M2872" s="11"/>
      <c r="N2872" s="11"/>
    </row>
    <row r="2873" spans="1:14" ht="16.5">
      <c r="A2873" s="11"/>
      <c r="B2873" s="11"/>
      <c r="C2873" s="11"/>
      <c r="D2873" s="11"/>
      <c r="E2873" s="11"/>
      <c r="F2873" s="11"/>
      <c r="G2873" s="11"/>
      <c r="H2873" s="18"/>
      <c r="I2873" s="11"/>
      <c r="J2873" s="11"/>
      <c r="K2873" s="11"/>
      <c r="L2873" s="11"/>
      <c r="M2873" s="11"/>
      <c r="N2873" s="11"/>
    </row>
    <row r="2874" spans="1:14" ht="16.5">
      <c r="A2874" s="11"/>
      <c r="B2874" s="11"/>
      <c r="C2874" s="11"/>
      <c r="D2874" s="11"/>
      <c r="E2874" s="11"/>
      <c r="F2874" s="11"/>
      <c r="G2874" s="11"/>
      <c r="H2874" s="18"/>
      <c r="I2874" s="11"/>
      <c r="J2874" s="11"/>
      <c r="K2874" s="11"/>
      <c r="L2874" s="11"/>
      <c r="M2874" s="11"/>
      <c r="N2874" s="11"/>
    </row>
    <row r="2875" spans="1:14" ht="16.5">
      <c r="A2875" s="11"/>
      <c r="B2875" s="11"/>
      <c r="C2875" s="11"/>
      <c r="D2875" s="11"/>
      <c r="E2875" s="11"/>
      <c r="F2875" s="11"/>
      <c r="G2875" s="11"/>
      <c r="H2875" s="18"/>
      <c r="I2875" s="11"/>
      <c r="J2875" s="11"/>
      <c r="K2875" s="11"/>
      <c r="L2875" s="11"/>
      <c r="M2875" s="11"/>
      <c r="N2875" s="11"/>
    </row>
    <row r="2876" spans="1:14" ht="16.5">
      <c r="A2876" s="11"/>
      <c r="B2876" s="11"/>
      <c r="C2876" s="11"/>
      <c r="D2876" s="11"/>
      <c r="E2876" s="11"/>
      <c r="F2876" s="11"/>
      <c r="G2876" s="11"/>
      <c r="H2876" s="18"/>
      <c r="I2876" s="11"/>
      <c r="J2876" s="11"/>
      <c r="K2876" s="11"/>
      <c r="L2876" s="11"/>
      <c r="M2876" s="11"/>
      <c r="N2876" s="11"/>
    </row>
    <row r="2877" spans="1:14" ht="16.5">
      <c r="A2877" s="11"/>
      <c r="B2877" s="11"/>
      <c r="C2877" s="11"/>
      <c r="D2877" s="11"/>
      <c r="E2877" s="11"/>
      <c r="F2877" s="11"/>
      <c r="G2877" s="11"/>
      <c r="H2877" s="18"/>
      <c r="I2877" s="11"/>
      <c r="J2877" s="11"/>
      <c r="K2877" s="11"/>
      <c r="L2877" s="11"/>
      <c r="M2877" s="11"/>
      <c r="N2877" s="11"/>
    </row>
    <row r="2878" spans="1:14" ht="16.5">
      <c r="A2878" s="11"/>
      <c r="B2878" s="11"/>
      <c r="C2878" s="11"/>
      <c r="D2878" s="11"/>
      <c r="E2878" s="11"/>
      <c r="F2878" s="11"/>
      <c r="G2878" s="11"/>
      <c r="H2878" s="18"/>
      <c r="I2878" s="11"/>
      <c r="J2878" s="11"/>
      <c r="K2878" s="11"/>
      <c r="L2878" s="11"/>
      <c r="M2878" s="11"/>
      <c r="N2878" s="11"/>
    </row>
    <row r="2879" spans="1:14" ht="16.5">
      <c r="A2879" s="11"/>
      <c r="B2879" s="11"/>
      <c r="C2879" s="11"/>
      <c r="D2879" s="11"/>
      <c r="E2879" s="11"/>
      <c r="F2879" s="11"/>
      <c r="G2879" s="11"/>
      <c r="H2879" s="18"/>
      <c r="I2879" s="11"/>
      <c r="J2879" s="11"/>
      <c r="K2879" s="11"/>
      <c r="L2879" s="11"/>
      <c r="M2879" s="11"/>
      <c r="N2879" s="11"/>
    </row>
    <row r="2880" spans="1:14" ht="16.5">
      <c r="A2880" s="11"/>
      <c r="B2880" s="11"/>
      <c r="C2880" s="11"/>
      <c r="D2880" s="11"/>
      <c r="E2880" s="11"/>
      <c r="F2880" s="11"/>
      <c r="G2880" s="11"/>
      <c r="H2880" s="18"/>
      <c r="I2880" s="11"/>
      <c r="J2880" s="11"/>
      <c r="K2880" s="11"/>
      <c r="L2880" s="11"/>
      <c r="M2880" s="11"/>
      <c r="N2880" s="11"/>
    </row>
    <row r="2881" spans="1:14" ht="16.5">
      <c r="A2881" s="11"/>
      <c r="B2881" s="11"/>
      <c r="C2881" s="11"/>
      <c r="D2881" s="11"/>
      <c r="E2881" s="11"/>
      <c r="F2881" s="11"/>
      <c r="G2881" s="11"/>
      <c r="H2881" s="18"/>
      <c r="I2881" s="11"/>
      <c r="J2881" s="11"/>
      <c r="K2881" s="11"/>
      <c r="L2881" s="11"/>
      <c r="M2881" s="11"/>
      <c r="N2881" s="11"/>
    </row>
    <row r="2882" spans="1:14" ht="16.5">
      <c r="A2882" s="11"/>
      <c r="B2882" s="11"/>
      <c r="C2882" s="11"/>
      <c r="D2882" s="11"/>
      <c r="E2882" s="11"/>
      <c r="F2882" s="11"/>
      <c r="G2882" s="11"/>
      <c r="H2882" s="18"/>
      <c r="I2882" s="11"/>
      <c r="J2882" s="11"/>
      <c r="K2882" s="11"/>
      <c r="L2882" s="11"/>
      <c r="M2882" s="11"/>
      <c r="N2882" s="11"/>
    </row>
    <row r="2883" spans="1:14" ht="16.5">
      <c r="A2883" s="11"/>
      <c r="B2883" s="11"/>
      <c r="C2883" s="11"/>
      <c r="D2883" s="11"/>
      <c r="E2883" s="11"/>
      <c r="F2883" s="11"/>
      <c r="G2883" s="11"/>
      <c r="H2883" s="18"/>
      <c r="I2883" s="11"/>
      <c r="J2883" s="11"/>
      <c r="K2883" s="11"/>
      <c r="L2883" s="11"/>
      <c r="M2883" s="11"/>
      <c r="N2883" s="11"/>
    </row>
    <row r="2884" spans="1:14" ht="16.5">
      <c r="A2884" s="11"/>
      <c r="B2884" s="11"/>
      <c r="C2884" s="11"/>
      <c r="D2884" s="11"/>
      <c r="E2884" s="11"/>
      <c r="F2884" s="11"/>
      <c r="G2884" s="11"/>
      <c r="H2884" s="18"/>
      <c r="I2884" s="11"/>
      <c r="J2884" s="11"/>
      <c r="K2884" s="11"/>
      <c r="L2884" s="11"/>
      <c r="M2884" s="11"/>
      <c r="N2884" s="11"/>
    </row>
    <row r="2885" spans="1:14" ht="16.5">
      <c r="A2885" s="11"/>
      <c r="B2885" s="11"/>
      <c r="C2885" s="11"/>
      <c r="D2885" s="11"/>
      <c r="E2885" s="11"/>
      <c r="F2885" s="11"/>
      <c r="G2885" s="11"/>
      <c r="H2885" s="18"/>
      <c r="I2885" s="11"/>
      <c r="J2885" s="11"/>
      <c r="K2885" s="11"/>
      <c r="L2885" s="11"/>
      <c r="M2885" s="11"/>
      <c r="N2885" s="11"/>
    </row>
    <row r="2886" spans="1:14" ht="16.5">
      <c r="A2886" s="11"/>
      <c r="B2886" s="11"/>
      <c r="C2886" s="11"/>
      <c r="D2886" s="11"/>
      <c r="E2886" s="11"/>
      <c r="F2886" s="11"/>
      <c r="G2886" s="11"/>
      <c r="H2886" s="18"/>
      <c r="I2886" s="11"/>
      <c r="J2886" s="11"/>
      <c r="K2886" s="11"/>
      <c r="L2886" s="11"/>
      <c r="M2886" s="11"/>
      <c r="N2886" s="11"/>
    </row>
    <row r="2887" spans="1:14" ht="16.5">
      <c r="A2887" s="11"/>
      <c r="B2887" s="11"/>
      <c r="C2887" s="11"/>
      <c r="D2887" s="11"/>
      <c r="E2887" s="11"/>
      <c r="F2887" s="11"/>
      <c r="G2887" s="11"/>
      <c r="H2887" s="18"/>
      <c r="I2887" s="11"/>
      <c r="J2887" s="11"/>
      <c r="K2887" s="11"/>
      <c r="L2887" s="11"/>
      <c r="M2887" s="11"/>
      <c r="N2887" s="11"/>
    </row>
    <row r="2888" spans="1:14" ht="16.5">
      <c r="A2888" s="11"/>
      <c r="B2888" s="11"/>
      <c r="C2888" s="11"/>
      <c r="D2888" s="11"/>
      <c r="E2888" s="11"/>
      <c r="F2888" s="11"/>
      <c r="G2888" s="11"/>
      <c r="H2888" s="18"/>
      <c r="I2888" s="11"/>
      <c r="J2888" s="11"/>
      <c r="K2888" s="11"/>
      <c r="L2888" s="11"/>
      <c r="M2888" s="11"/>
      <c r="N2888" s="11"/>
    </row>
    <row r="2889" spans="1:14" ht="16.5">
      <c r="A2889" s="11"/>
      <c r="B2889" s="11"/>
      <c r="C2889" s="11"/>
      <c r="D2889" s="11"/>
      <c r="E2889" s="11"/>
      <c r="F2889" s="11"/>
      <c r="G2889" s="11"/>
      <c r="H2889" s="18"/>
      <c r="I2889" s="11"/>
      <c r="J2889" s="11"/>
      <c r="K2889" s="11"/>
      <c r="L2889" s="11"/>
      <c r="M2889" s="11"/>
      <c r="N2889" s="11"/>
    </row>
    <row r="2890" spans="1:14" ht="16.5">
      <c r="A2890" s="11"/>
      <c r="B2890" s="11"/>
      <c r="C2890" s="11"/>
      <c r="D2890" s="11"/>
      <c r="E2890" s="11"/>
      <c r="F2890" s="11"/>
      <c r="G2890" s="11"/>
      <c r="H2890" s="18"/>
      <c r="I2890" s="11"/>
      <c r="J2890" s="11"/>
      <c r="K2890" s="11"/>
      <c r="L2890" s="11"/>
      <c r="M2890" s="11"/>
      <c r="N2890" s="11"/>
    </row>
    <row r="2891" spans="1:14" ht="16.5">
      <c r="A2891" s="11"/>
      <c r="B2891" s="11"/>
      <c r="C2891" s="11"/>
      <c r="D2891" s="11"/>
      <c r="E2891" s="11"/>
      <c r="F2891" s="11"/>
      <c r="G2891" s="11"/>
      <c r="H2891" s="18"/>
      <c r="I2891" s="11"/>
      <c r="J2891" s="11"/>
      <c r="K2891" s="11"/>
      <c r="L2891" s="11"/>
      <c r="M2891" s="11"/>
      <c r="N2891" s="11"/>
    </row>
    <row r="2892" spans="1:14" ht="16.5">
      <c r="A2892" s="11"/>
      <c r="B2892" s="11"/>
      <c r="C2892" s="11"/>
      <c r="D2892" s="11"/>
      <c r="E2892" s="11"/>
      <c r="F2892" s="11"/>
      <c r="G2892" s="11"/>
      <c r="H2892" s="18"/>
      <c r="I2892" s="11"/>
      <c r="J2892" s="11"/>
      <c r="K2892" s="11"/>
      <c r="L2892" s="11"/>
      <c r="M2892" s="11"/>
      <c r="N2892" s="11"/>
    </row>
    <row r="2893" spans="1:14" ht="16.5">
      <c r="A2893" s="11"/>
      <c r="B2893" s="11"/>
      <c r="C2893" s="11"/>
      <c r="D2893" s="11"/>
      <c r="E2893" s="11"/>
      <c r="F2893" s="11"/>
      <c r="G2893" s="11"/>
      <c r="H2893" s="18"/>
      <c r="I2893" s="11"/>
      <c r="J2893" s="11"/>
      <c r="K2893" s="11"/>
      <c r="L2893" s="11"/>
      <c r="M2893" s="11"/>
      <c r="N2893" s="11"/>
    </row>
    <row r="2894" spans="1:14" ht="16.5">
      <c r="A2894" s="11"/>
      <c r="B2894" s="11"/>
      <c r="C2894" s="11"/>
      <c r="D2894" s="11"/>
      <c r="E2894" s="11"/>
      <c r="F2894" s="11"/>
      <c r="G2894" s="11"/>
      <c r="H2894" s="18"/>
      <c r="I2894" s="11"/>
      <c r="J2894" s="11"/>
      <c r="K2894" s="11"/>
      <c r="L2894" s="11"/>
      <c r="M2894" s="11"/>
      <c r="N2894" s="11"/>
    </row>
    <row r="2895" spans="1:14" ht="16.5">
      <c r="A2895" s="11"/>
      <c r="B2895" s="11"/>
      <c r="C2895" s="11"/>
      <c r="D2895" s="11"/>
      <c r="E2895" s="11"/>
      <c r="F2895" s="11"/>
      <c r="G2895" s="11"/>
      <c r="H2895" s="18"/>
      <c r="I2895" s="11"/>
      <c r="J2895" s="11"/>
      <c r="K2895" s="11"/>
      <c r="L2895" s="11"/>
      <c r="M2895" s="11"/>
      <c r="N2895" s="11"/>
    </row>
    <row r="2896" spans="1:14" ht="16.5">
      <c r="A2896" s="11"/>
      <c r="B2896" s="11"/>
      <c r="C2896" s="11"/>
      <c r="D2896" s="11"/>
      <c r="E2896" s="11"/>
      <c r="F2896" s="11"/>
      <c r="G2896" s="11"/>
      <c r="H2896" s="18"/>
      <c r="I2896" s="11"/>
      <c r="J2896" s="11"/>
      <c r="K2896" s="11"/>
      <c r="L2896" s="11"/>
      <c r="M2896" s="11"/>
      <c r="N2896" s="11"/>
    </row>
    <row r="2897" spans="1:14" ht="16.5">
      <c r="A2897" s="11"/>
      <c r="B2897" s="11"/>
      <c r="C2897" s="11"/>
      <c r="D2897" s="11"/>
      <c r="E2897" s="11"/>
      <c r="F2897" s="11"/>
      <c r="G2897" s="11"/>
      <c r="H2897" s="18"/>
      <c r="I2897" s="11"/>
      <c r="J2897" s="11"/>
      <c r="K2897" s="11"/>
      <c r="L2897" s="11"/>
      <c r="M2897" s="11"/>
      <c r="N2897" s="11"/>
    </row>
    <row r="2898" spans="1:14" ht="16.5">
      <c r="A2898" s="11"/>
      <c r="B2898" s="11"/>
      <c r="C2898" s="11"/>
      <c r="D2898" s="11"/>
      <c r="E2898" s="11"/>
      <c r="F2898" s="11"/>
      <c r="G2898" s="11"/>
      <c r="H2898" s="18"/>
      <c r="I2898" s="11"/>
      <c r="J2898" s="11"/>
      <c r="K2898" s="11"/>
      <c r="L2898" s="11"/>
      <c r="M2898" s="11"/>
      <c r="N2898" s="11"/>
    </row>
    <row r="2899" spans="1:14" ht="16.5">
      <c r="A2899" s="11"/>
      <c r="B2899" s="11"/>
      <c r="C2899" s="11"/>
      <c r="D2899" s="11"/>
      <c r="E2899" s="11"/>
      <c r="F2899" s="11"/>
      <c r="G2899" s="11"/>
      <c r="H2899" s="18"/>
      <c r="I2899" s="11"/>
      <c r="J2899" s="11"/>
      <c r="K2899" s="11"/>
      <c r="L2899" s="11"/>
      <c r="M2899" s="11"/>
      <c r="N2899" s="11"/>
    </row>
    <row r="2900" spans="1:14" ht="16.5">
      <c r="A2900" s="11"/>
      <c r="B2900" s="11"/>
      <c r="C2900" s="11"/>
      <c r="D2900" s="11"/>
      <c r="E2900" s="11"/>
      <c r="F2900" s="11"/>
      <c r="G2900" s="11"/>
      <c r="H2900" s="18"/>
      <c r="I2900" s="11"/>
      <c r="J2900" s="11"/>
      <c r="K2900" s="11"/>
      <c r="L2900" s="11"/>
      <c r="M2900" s="11"/>
      <c r="N2900" s="11"/>
    </row>
    <row r="2901" spans="1:14" ht="16.5">
      <c r="A2901" s="11"/>
      <c r="B2901" s="11"/>
      <c r="C2901" s="11"/>
      <c r="D2901" s="11"/>
      <c r="E2901" s="11"/>
      <c r="F2901" s="11"/>
      <c r="G2901" s="11"/>
      <c r="H2901" s="18"/>
      <c r="I2901" s="11"/>
      <c r="J2901" s="11"/>
      <c r="K2901" s="11"/>
      <c r="L2901" s="11"/>
      <c r="M2901" s="11"/>
      <c r="N2901" s="11"/>
    </row>
    <row r="2902" spans="1:14" ht="16.5">
      <c r="A2902" s="11"/>
      <c r="B2902" s="11"/>
      <c r="C2902" s="11"/>
      <c r="D2902" s="11"/>
      <c r="E2902" s="11"/>
      <c r="F2902" s="11"/>
      <c r="G2902" s="11"/>
      <c r="H2902" s="18"/>
      <c r="I2902" s="11"/>
      <c r="J2902" s="11"/>
      <c r="K2902" s="11"/>
      <c r="L2902" s="11"/>
      <c r="M2902" s="11"/>
      <c r="N2902" s="11"/>
    </row>
    <row r="2903" spans="1:14" ht="16.5">
      <c r="A2903" s="11"/>
      <c r="B2903" s="11"/>
      <c r="C2903" s="11"/>
      <c r="D2903" s="11"/>
      <c r="E2903" s="11"/>
      <c r="F2903" s="11"/>
      <c r="G2903" s="11"/>
      <c r="H2903" s="18"/>
      <c r="I2903" s="11"/>
      <c r="J2903" s="11"/>
      <c r="K2903" s="11"/>
      <c r="L2903" s="11"/>
      <c r="M2903" s="11"/>
      <c r="N2903" s="11"/>
    </row>
    <row r="2904" spans="1:14" ht="16.5">
      <c r="A2904" s="11"/>
      <c r="B2904" s="11"/>
      <c r="C2904" s="11"/>
      <c r="D2904" s="11"/>
      <c r="E2904" s="11"/>
      <c r="F2904" s="11"/>
      <c r="G2904" s="11"/>
      <c r="H2904" s="18"/>
      <c r="I2904" s="11"/>
      <c r="J2904" s="11"/>
      <c r="K2904" s="11"/>
      <c r="L2904" s="11"/>
      <c r="M2904" s="11"/>
      <c r="N2904" s="11"/>
    </row>
    <row r="2905" spans="1:14" ht="16.5">
      <c r="A2905" s="11"/>
      <c r="B2905" s="11"/>
      <c r="C2905" s="11"/>
      <c r="D2905" s="11"/>
      <c r="E2905" s="11"/>
      <c r="F2905" s="11"/>
      <c r="G2905" s="11"/>
      <c r="H2905" s="18"/>
      <c r="I2905" s="11"/>
      <c r="J2905" s="11"/>
      <c r="K2905" s="11"/>
      <c r="L2905" s="11"/>
      <c r="M2905" s="11"/>
      <c r="N2905" s="11"/>
    </row>
    <row r="2906" spans="1:14" ht="16.5">
      <c r="A2906" s="11"/>
      <c r="B2906" s="11"/>
      <c r="C2906" s="11"/>
      <c r="D2906" s="11"/>
      <c r="E2906" s="11"/>
      <c r="F2906" s="11"/>
      <c r="G2906" s="11"/>
      <c r="H2906" s="18"/>
      <c r="I2906" s="11"/>
      <c r="J2906" s="11"/>
      <c r="K2906" s="11"/>
      <c r="L2906" s="11"/>
      <c r="M2906" s="11"/>
      <c r="N2906" s="11"/>
    </row>
    <row r="2907" spans="1:14" ht="16.5">
      <c r="A2907" s="11"/>
      <c r="B2907" s="11"/>
      <c r="C2907" s="11"/>
      <c r="D2907" s="11"/>
      <c r="E2907" s="11"/>
      <c r="F2907" s="11"/>
      <c r="G2907" s="11"/>
      <c r="H2907" s="18"/>
      <c r="I2907" s="11"/>
      <c r="J2907" s="11"/>
      <c r="K2907" s="11"/>
      <c r="L2907" s="11"/>
      <c r="M2907" s="11"/>
      <c r="N2907" s="11"/>
    </row>
    <row r="2908" spans="1:14" ht="16.5">
      <c r="A2908" s="11"/>
      <c r="B2908" s="11"/>
      <c r="C2908" s="11"/>
      <c r="D2908" s="11"/>
      <c r="E2908" s="11"/>
      <c r="F2908" s="11"/>
      <c r="G2908" s="11"/>
      <c r="H2908" s="18"/>
      <c r="I2908" s="11"/>
      <c r="J2908" s="11"/>
      <c r="K2908" s="11"/>
      <c r="L2908" s="11"/>
      <c r="M2908" s="11"/>
      <c r="N2908" s="11"/>
    </row>
    <row r="2909" spans="1:14" ht="16.5">
      <c r="A2909" s="11"/>
      <c r="B2909" s="11"/>
      <c r="C2909" s="11"/>
      <c r="D2909" s="11"/>
      <c r="E2909" s="11"/>
      <c r="F2909" s="11"/>
      <c r="G2909" s="11"/>
      <c r="H2909" s="18"/>
      <c r="I2909" s="11"/>
      <c r="J2909" s="11"/>
      <c r="K2909" s="11"/>
      <c r="L2909" s="11"/>
      <c r="M2909" s="11"/>
      <c r="N2909" s="11"/>
    </row>
    <row r="2910" spans="1:14" ht="16.5">
      <c r="A2910" s="11"/>
      <c r="B2910" s="11"/>
      <c r="C2910" s="11"/>
      <c r="D2910" s="11"/>
      <c r="E2910" s="11"/>
      <c r="F2910" s="11"/>
      <c r="G2910" s="11"/>
      <c r="H2910" s="18"/>
      <c r="I2910" s="11"/>
      <c r="J2910" s="11"/>
      <c r="K2910" s="11"/>
      <c r="L2910" s="11"/>
      <c r="M2910" s="11"/>
      <c r="N2910" s="11"/>
    </row>
    <row r="2911" spans="1:14" ht="16.5">
      <c r="A2911" s="11"/>
      <c r="B2911" s="11"/>
      <c r="C2911" s="11"/>
      <c r="D2911" s="11"/>
      <c r="E2911" s="11"/>
      <c r="F2911" s="11"/>
      <c r="G2911" s="11"/>
      <c r="H2911" s="18"/>
      <c r="I2911" s="11"/>
      <c r="J2911" s="11"/>
      <c r="K2911" s="11"/>
      <c r="L2911" s="11"/>
      <c r="M2911" s="11"/>
      <c r="N2911" s="11"/>
    </row>
    <row r="2912" spans="1:14" ht="16.5">
      <c r="A2912" s="11"/>
      <c r="B2912" s="11"/>
      <c r="C2912" s="11"/>
      <c r="D2912" s="11"/>
      <c r="E2912" s="11"/>
      <c r="F2912" s="11"/>
      <c r="G2912" s="11"/>
      <c r="H2912" s="18"/>
      <c r="I2912" s="11"/>
      <c r="J2912" s="11"/>
      <c r="K2912" s="11"/>
      <c r="L2912" s="11"/>
      <c r="M2912" s="11"/>
      <c r="N2912" s="11"/>
    </row>
    <row r="2913" spans="1:14" ht="16.5">
      <c r="A2913" s="11"/>
      <c r="B2913" s="11"/>
      <c r="C2913" s="11"/>
      <c r="D2913" s="11"/>
      <c r="E2913" s="11"/>
      <c r="F2913" s="11"/>
      <c r="G2913" s="11"/>
      <c r="H2913" s="18"/>
      <c r="I2913" s="11"/>
      <c r="J2913" s="11"/>
      <c r="K2913" s="11"/>
      <c r="L2913" s="11"/>
      <c r="M2913" s="11"/>
      <c r="N2913" s="11"/>
    </row>
    <row r="2914" spans="1:14" ht="16.5">
      <c r="A2914" s="11"/>
      <c r="B2914" s="11"/>
      <c r="C2914" s="11"/>
      <c r="D2914" s="11"/>
      <c r="E2914" s="11"/>
      <c r="F2914" s="11"/>
      <c r="G2914" s="11"/>
      <c r="H2914" s="18"/>
      <c r="I2914" s="11"/>
      <c r="J2914" s="11"/>
      <c r="K2914" s="11"/>
      <c r="L2914" s="11"/>
      <c r="M2914" s="11"/>
      <c r="N2914" s="11"/>
    </row>
    <row r="2915" spans="1:14" ht="16.5">
      <c r="A2915" s="11"/>
      <c r="B2915" s="11"/>
      <c r="C2915" s="11"/>
      <c r="D2915" s="11"/>
      <c r="E2915" s="11"/>
      <c r="F2915" s="11"/>
      <c r="G2915" s="11"/>
      <c r="H2915" s="18"/>
      <c r="I2915" s="11"/>
      <c r="J2915" s="11"/>
      <c r="K2915" s="11"/>
      <c r="L2915" s="11"/>
      <c r="M2915" s="11"/>
      <c r="N2915" s="11"/>
    </row>
    <row r="2916" spans="1:14" ht="16.5">
      <c r="A2916" s="11"/>
      <c r="B2916" s="11"/>
      <c r="C2916" s="11"/>
      <c r="D2916" s="11"/>
      <c r="E2916" s="11"/>
      <c r="F2916" s="11"/>
      <c r="G2916" s="11"/>
      <c r="H2916" s="18"/>
      <c r="I2916" s="11"/>
      <c r="J2916" s="11"/>
      <c r="K2916" s="11"/>
      <c r="L2916" s="11"/>
      <c r="M2916" s="11"/>
      <c r="N2916" s="11"/>
    </row>
    <row r="2917" spans="1:14" ht="16.5">
      <c r="A2917" s="11"/>
      <c r="B2917" s="11"/>
      <c r="C2917" s="11"/>
      <c r="D2917" s="11"/>
      <c r="E2917" s="11"/>
      <c r="F2917" s="11"/>
      <c r="G2917" s="11"/>
      <c r="H2917" s="18"/>
      <c r="I2917" s="11"/>
      <c r="J2917" s="11"/>
      <c r="K2917" s="11"/>
      <c r="L2917" s="11"/>
      <c r="M2917" s="11"/>
      <c r="N2917" s="11"/>
    </row>
    <row r="2918" spans="1:14" ht="16.5">
      <c r="A2918" s="11"/>
      <c r="B2918" s="11"/>
      <c r="C2918" s="11"/>
      <c r="D2918" s="11"/>
      <c r="E2918" s="11"/>
      <c r="F2918" s="11"/>
      <c r="G2918" s="11"/>
      <c r="H2918" s="18"/>
      <c r="I2918" s="11"/>
      <c r="J2918" s="11"/>
      <c r="K2918" s="11"/>
      <c r="L2918" s="11"/>
      <c r="M2918" s="11"/>
      <c r="N2918" s="11"/>
    </row>
    <row r="2919" spans="1:14" ht="16.5">
      <c r="A2919" s="11"/>
      <c r="B2919" s="11"/>
      <c r="C2919" s="11"/>
      <c r="D2919" s="11"/>
      <c r="E2919" s="11"/>
      <c r="F2919" s="11"/>
      <c r="G2919" s="11"/>
      <c r="H2919" s="18"/>
      <c r="I2919" s="11"/>
      <c r="J2919" s="11"/>
      <c r="K2919" s="11"/>
      <c r="L2919" s="11"/>
      <c r="M2919" s="11"/>
      <c r="N2919" s="11"/>
    </row>
    <row r="2920" spans="1:14" ht="16.5">
      <c r="A2920" s="11"/>
      <c r="B2920" s="11"/>
      <c r="C2920" s="11"/>
      <c r="D2920" s="11"/>
      <c r="E2920" s="11"/>
      <c r="F2920" s="11"/>
      <c r="G2920" s="11"/>
      <c r="H2920" s="18"/>
      <c r="I2920" s="11"/>
      <c r="J2920" s="11"/>
      <c r="K2920" s="11"/>
      <c r="L2920" s="11"/>
      <c r="M2920" s="11"/>
      <c r="N2920" s="11"/>
    </row>
    <row r="2921" spans="1:14" ht="16.5">
      <c r="A2921" s="11"/>
      <c r="B2921" s="11"/>
      <c r="C2921" s="11"/>
      <c r="D2921" s="11"/>
      <c r="E2921" s="11"/>
      <c r="F2921" s="11"/>
      <c r="G2921" s="11"/>
      <c r="H2921" s="18"/>
      <c r="I2921" s="11"/>
      <c r="J2921" s="11"/>
      <c r="K2921" s="11"/>
      <c r="L2921" s="11"/>
      <c r="M2921" s="11"/>
      <c r="N2921" s="11"/>
    </row>
    <row r="2922" spans="1:14" ht="16.5">
      <c r="A2922" s="11"/>
      <c r="B2922" s="11"/>
      <c r="C2922" s="11"/>
      <c r="D2922" s="11"/>
      <c r="E2922" s="11"/>
      <c r="F2922" s="11"/>
      <c r="G2922" s="11"/>
      <c r="H2922" s="18"/>
      <c r="I2922" s="11"/>
      <c r="J2922" s="11"/>
      <c r="K2922" s="11"/>
      <c r="L2922" s="11"/>
      <c r="M2922" s="11"/>
      <c r="N2922" s="11"/>
    </row>
    <row r="2923" spans="1:14" ht="16.5">
      <c r="A2923" s="11"/>
      <c r="B2923" s="11"/>
      <c r="C2923" s="11"/>
      <c r="D2923" s="11"/>
      <c r="E2923" s="11"/>
      <c r="F2923" s="11"/>
      <c r="G2923" s="11"/>
      <c r="H2923" s="18"/>
      <c r="I2923" s="11"/>
      <c r="J2923" s="11"/>
      <c r="K2923" s="11"/>
      <c r="L2923" s="11"/>
      <c r="M2923" s="11"/>
      <c r="N2923" s="11"/>
    </row>
    <row r="2924" spans="1:14" ht="16.5">
      <c r="A2924" s="11"/>
      <c r="B2924" s="11"/>
      <c r="C2924" s="11"/>
      <c r="D2924" s="11"/>
      <c r="E2924" s="11"/>
      <c r="F2924" s="11"/>
      <c r="G2924" s="11"/>
      <c r="H2924" s="18"/>
      <c r="I2924" s="11"/>
      <c r="J2924" s="11"/>
      <c r="K2924" s="11"/>
      <c r="L2924" s="11"/>
      <c r="M2924" s="11"/>
      <c r="N2924" s="11"/>
    </row>
    <row r="2925" spans="1:14" ht="16.5">
      <c r="A2925" s="11"/>
      <c r="B2925" s="11"/>
      <c r="C2925" s="11"/>
      <c r="D2925" s="11"/>
      <c r="E2925" s="11"/>
      <c r="F2925" s="11"/>
      <c r="G2925" s="11"/>
      <c r="H2925" s="18"/>
      <c r="I2925" s="11"/>
      <c r="J2925" s="11"/>
      <c r="K2925" s="11"/>
      <c r="L2925" s="11"/>
      <c r="M2925" s="11"/>
      <c r="N2925" s="11"/>
    </row>
    <row r="2926" spans="1:14" ht="16.5">
      <c r="A2926" s="11"/>
      <c r="B2926" s="11"/>
      <c r="C2926" s="11"/>
      <c r="D2926" s="11"/>
      <c r="E2926" s="11"/>
      <c r="F2926" s="11"/>
      <c r="G2926" s="11"/>
      <c r="H2926" s="18"/>
      <c r="I2926" s="11"/>
      <c r="J2926" s="11"/>
      <c r="K2926" s="11"/>
      <c r="L2926" s="11"/>
      <c r="M2926" s="11"/>
      <c r="N2926" s="11"/>
    </row>
    <row r="2927" spans="1:14" ht="16.5">
      <c r="A2927" s="11"/>
      <c r="B2927" s="11"/>
      <c r="C2927" s="11"/>
      <c r="D2927" s="11"/>
      <c r="E2927" s="11"/>
      <c r="F2927" s="11"/>
      <c r="G2927" s="11"/>
      <c r="H2927" s="18"/>
      <c r="I2927" s="11"/>
      <c r="J2927" s="11"/>
      <c r="K2927" s="11"/>
      <c r="L2927" s="11"/>
      <c r="M2927" s="11"/>
      <c r="N2927" s="11"/>
    </row>
    <row r="2928" spans="1:14" ht="16.5">
      <c r="A2928" s="11"/>
      <c r="B2928" s="11"/>
      <c r="C2928" s="11"/>
      <c r="D2928" s="11"/>
      <c r="E2928" s="11"/>
      <c r="F2928" s="11"/>
      <c r="G2928" s="11"/>
      <c r="H2928" s="18"/>
      <c r="I2928" s="11"/>
      <c r="J2928" s="11"/>
      <c r="K2928" s="11"/>
      <c r="L2928" s="11"/>
      <c r="M2928" s="11"/>
      <c r="N2928" s="11"/>
    </row>
    <row r="2929" spans="1:14" ht="16.5">
      <c r="A2929" s="11"/>
      <c r="B2929" s="11"/>
      <c r="C2929" s="11"/>
      <c r="D2929" s="11"/>
      <c r="E2929" s="11"/>
      <c r="F2929" s="11"/>
      <c r="G2929" s="11"/>
      <c r="H2929" s="18"/>
      <c r="I2929" s="11"/>
      <c r="J2929" s="11"/>
      <c r="K2929" s="11"/>
      <c r="L2929" s="11"/>
      <c r="M2929" s="11"/>
      <c r="N2929" s="11"/>
    </row>
    <row r="2930" spans="1:14" ht="16.5">
      <c r="A2930" s="11"/>
      <c r="B2930" s="11"/>
      <c r="C2930" s="11"/>
      <c r="D2930" s="11"/>
      <c r="E2930" s="11"/>
      <c r="F2930" s="11"/>
      <c r="G2930" s="11"/>
      <c r="H2930" s="18"/>
      <c r="I2930" s="11"/>
      <c r="J2930" s="11"/>
      <c r="K2930" s="11"/>
      <c r="L2930" s="11"/>
      <c r="M2930" s="11"/>
      <c r="N2930" s="11"/>
    </row>
    <row r="2931" spans="1:14" ht="16.5">
      <c r="A2931" s="11"/>
      <c r="B2931" s="11"/>
      <c r="C2931" s="11"/>
      <c r="D2931" s="11"/>
      <c r="E2931" s="11"/>
      <c r="F2931" s="11"/>
      <c r="G2931" s="11"/>
      <c r="H2931" s="18"/>
      <c r="I2931" s="11"/>
      <c r="J2931" s="11"/>
      <c r="K2931" s="11"/>
      <c r="L2931" s="11"/>
      <c r="M2931" s="11"/>
      <c r="N2931" s="11"/>
    </row>
    <row r="2932" spans="1:14" ht="16.5">
      <c r="A2932" s="11"/>
      <c r="B2932" s="11"/>
      <c r="C2932" s="11"/>
      <c r="D2932" s="11"/>
      <c r="E2932" s="11"/>
      <c r="F2932" s="11"/>
      <c r="G2932" s="11"/>
      <c r="H2932" s="18"/>
      <c r="I2932" s="11"/>
      <c r="J2932" s="11"/>
      <c r="K2932" s="11"/>
      <c r="L2932" s="11"/>
      <c r="M2932" s="11"/>
      <c r="N2932" s="11"/>
    </row>
    <row r="2933" spans="1:14" ht="16.5">
      <c r="A2933" s="11"/>
      <c r="B2933" s="11"/>
      <c r="C2933" s="11"/>
      <c r="D2933" s="11"/>
      <c r="E2933" s="11"/>
      <c r="F2933" s="11"/>
      <c r="G2933" s="11"/>
      <c r="H2933" s="18"/>
      <c r="I2933" s="11"/>
      <c r="J2933" s="11"/>
      <c r="K2933" s="11"/>
      <c r="L2933" s="11"/>
      <c r="M2933" s="11"/>
      <c r="N2933" s="11"/>
    </row>
    <row r="2934" spans="1:14" ht="16.5">
      <c r="A2934" s="11"/>
      <c r="B2934" s="11"/>
      <c r="C2934" s="11"/>
      <c r="D2934" s="11"/>
      <c r="E2934" s="11"/>
      <c r="F2934" s="11"/>
      <c r="G2934" s="11"/>
      <c r="H2934" s="18"/>
      <c r="I2934" s="11"/>
      <c r="J2934" s="11"/>
      <c r="K2934" s="11"/>
      <c r="L2934" s="11"/>
      <c r="M2934" s="11"/>
      <c r="N2934" s="11"/>
    </row>
    <row r="2935" spans="1:14" ht="16.5">
      <c r="A2935" s="11"/>
      <c r="B2935" s="11"/>
      <c r="C2935" s="11"/>
      <c r="D2935" s="11"/>
      <c r="E2935" s="11"/>
      <c r="F2935" s="11"/>
      <c r="G2935" s="11"/>
      <c r="H2935" s="18"/>
      <c r="I2935" s="11"/>
      <c r="J2935" s="11"/>
      <c r="K2935" s="11"/>
      <c r="L2935" s="11"/>
      <c r="M2935" s="11"/>
      <c r="N2935" s="11"/>
    </row>
    <row r="2936" spans="1:14" ht="16.5">
      <c r="A2936" s="11"/>
      <c r="B2936" s="11"/>
      <c r="C2936" s="11"/>
      <c r="D2936" s="11"/>
      <c r="E2936" s="11"/>
      <c r="F2936" s="11"/>
      <c r="G2936" s="11"/>
      <c r="H2936" s="18"/>
      <c r="I2936" s="11"/>
      <c r="J2936" s="11"/>
      <c r="K2936" s="11"/>
      <c r="L2936" s="11"/>
      <c r="M2936" s="11"/>
      <c r="N2936" s="11"/>
    </row>
    <row r="2937" spans="1:14" ht="16.5">
      <c r="A2937" s="11"/>
      <c r="B2937" s="11"/>
      <c r="C2937" s="11"/>
      <c r="D2937" s="11"/>
      <c r="E2937" s="11"/>
      <c r="F2937" s="11"/>
      <c r="G2937" s="11"/>
      <c r="H2937" s="18"/>
      <c r="I2937" s="11"/>
      <c r="J2937" s="11"/>
      <c r="K2937" s="11"/>
      <c r="L2937" s="11"/>
      <c r="M2937" s="11"/>
      <c r="N2937" s="11"/>
    </row>
    <row r="2938" spans="1:14" ht="16.5">
      <c r="A2938" s="11"/>
      <c r="B2938" s="11"/>
      <c r="C2938" s="11"/>
      <c r="D2938" s="11"/>
      <c r="E2938" s="11"/>
      <c r="F2938" s="11"/>
      <c r="G2938" s="11"/>
      <c r="H2938" s="18"/>
      <c r="I2938" s="11"/>
      <c r="J2938" s="11"/>
      <c r="K2938" s="11"/>
      <c r="L2938" s="11"/>
      <c r="M2938" s="11"/>
      <c r="N2938" s="11"/>
    </row>
    <row r="2939" spans="1:14" ht="16.5">
      <c r="A2939" s="11"/>
      <c r="B2939" s="11"/>
      <c r="C2939" s="11"/>
      <c r="D2939" s="11"/>
      <c r="E2939" s="11"/>
      <c r="F2939" s="11"/>
      <c r="G2939" s="11"/>
      <c r="H2939" s="18"/>
      <c r="I2939" s="11"/>
      <c r="J2939" s="11"/>
      <c r="K2939" s="11"/>
      <c r="L2939" s="11"/>
      <c r="M2939" s="11"/>
      <c r="N2939" s="11"/>
    </row>
    <row r="2940" spans="1:14" ht="16.5">
      <c r="A2940" s="11"/>
      <c r="B2940" s="11"/>
      <c r="C2940" s="11"/>
      <c r="D2940" s="11"/>
      <c r="E2940" s="11"/>
      <c r="F2940" s="11"/>
      <c r="G2940" s="11"/>
      <c r="H2940" s="18"/>
      <c r="I2940" s="11"/>
      <c r="J2940" s="11"/>
      <c r="K2940" s="11"/>
      <c r="L2940" s="11"/>
      <c r="M2940" s="11"/>
      <c r="N2940" s="11"/>
    </row>
    <row r="2941" spans="1:14" ht="16.5">
      <c r="A2941" s="11"/>
      <c r="B2941" s="11"/>
      <c r="C2941" s="11"/>
      <c r="D2941" s="11"/>
      <c r="E2941" s="11"/>
      <c r="F2941" s="11"/>
      <c r="G2941" s="11"/>
      <c r="H2941" s="18"/>
      <c r="I2941" s="11"/>
      <c r="J2941" s="11"/>
      <c r="K2941" s="11"/>
      <c r="L2941" s="11"/>
      <c r="M2941" s="11"/>
      <c r="N2941" s="11"/>
    </row>
    <row r="2942" spans="1:14" ht="16.5">
      <c r="A2942" s="11"/>
      <c r="B2942" s="11"/>
      <c r="C2942" s="11"/>
      <c r="D2942" s="11"/>
      <c r="E2942" s="11"/>
      <c r="F2942" s="11"/>
      <c r="G2942" s="11"/>
      <c r="H2942" s="18"/>
      <c r="I2942" s="11"/>
      <c r="J2942" s="11"/>
      <c r="K2942" s="11"/>
      <c r="L2942" s="11"/>
      <c r="M2942" s="11"/>
      <c r="N2942" s="11"/>
    </row>
    <row r="2943" spans="1:14" ht="16.5">
      <c r="A2943" s="11"/>
      <c r="B2943" s="11"/>
      <c r="C2943" s="11"/>
      <c r="D2943" s="11"/>
      <c r="E2943" s="11"/>
      <c r="F2943" s="11"/>
      <c r="G2943" s="11"/>
      <c r="H2943" s="18"/>
      <c r="I2943" s="11"/>
      <c r="J2943" s="11"/>
      <c r="K2943" s="11"/>
      <c r="L2943" s="11"/>
      <c r="M2943" s="11"/>
      <c r="N2943" s="11"/>
    </row>
    <row r="2944" spans="1:14" ht="16.5">
      <c r="A2944" s="11"/>
      <c r="B2944" s="11"/>
      <c r="C2944" s="11"/>
      <c r="D2944" s="11"/>
      <c r="E2944" s="11"/>
      <c r="F2944" s="11"/>
      <c r="G2944" s="11"/>
      <c r="H2944" s="18"/>
      <c r="I2944" s="11"/>
      <c r="J2944" s="11"/>
      <c r="K2944" s="11"/>
      <c r="L2944" s="11"/>
      <c r="M2944" s="11"/>
      <c r="N2944" s="11"/>
    </row>
    <row r="2945" spans="1:14" ht="16.5">
      <c r="A2945" s="11"/>
      <c r="B2945" s="11"/>
      <c r="C2945" s="11"/>
      <c r="D2945" s="11"/>
      <c r="E2945" s="11"/>
      <c r="F2945" s="11"/>
      <c r="G2945" s="11"/>
      <c r="H2945" s="18"/>
      <c r="I2945" s="11"/>
      <c r="J2945" s="11"/>
      <c r="K2945" s="11"/>
      <c r="L2945" s="11"/>
      <c r="M2945" s="11"/>
      <c r="N2945" s="11"/>
    </row>
    <row r="2946" spans="1:14" ht="16.5">
      <c r="A2946" s="11"/>
      <c r="B2946" s="11"/>
      <c r="C2946" s="11"/>
      <c r="D2946" s="11"/>
      <c r="E2946" s="11"/>
      <c r="F2946" s="11"/>
      <c r="G2946" s="11"/>
      <c r="H2946" s="18"/>
      <c r="I2946" s="11"/>
      <c r="J2946" s="11"/>
      <c r="K2946" s="11"/>
      <c r="L2946" s="11"/>
      <c r="M2946" s="11"/>
      <c r="N2946" s="11"/>
    </row>
    <row r="2947" spans="1:14" ht="16.5">
      <c r="A2947" s="11"/>
      <c r="B2947" s="11"/>
      <c r="C2947" s="11"/>
      <c r="D2947" s="11"/>
      <c r="E2947" s="11"/>
      <c r="F2947" s="11"/>
      <c r="G2947" s="11"/>
      <c r="H2947" s="18"/>
      <c r="I2947" s="11"/>
      <c r="J2947" s="11"/>
      <c r="K2947" s="11"/>
      <c r="L2947" s="11"/>
      <c r="M2947" s="11"/>
      <c r="N2947" s="11"/>
    </row>
    <row r="2948" spans="1:14" ht="16.5">
      <c r="A2948" s="11"/>
      <c r="B2948" s="11"/>
      <c r="C2948" s="11"/>
      <c r="D2948" s="11"/>
      <c r="E2948" s="11"/>
      <c r="F2948" s="11"/>
      <c r="G2948" s="11"/>
      <c r="H2948" s="18"/>
      <c r="I2948" s="11"/>
      <c r="J2948" s="11"/>
      <c r="K2948" s="11"/>
      <c r="L2948" s="11"/>
      <c r="M2948" s="11"/>
      <c r="N2948" s="11"/>
    </row>
    <row r="2949" spans="1:14" ht="16.5">
      <c r="A2949" s="11"/>
      <c r="B2949" s="11"/>
      <c r="C2949" s="11"/>
      <c r="D2949" s="11"/>
      <c r="E2949" s="11"/>
      <c r="F2949" s="11"/>
      <c r="G2949" s="11"/>
      <c r="H2949" s="18"/>
      <c r="I2949" s="11"/>
      <c r="J2949" s="11"/>
      <c r="K2949" s="11"/>
      <c r="L2949" s="11"/>
      <c r="M2949" s="11"/>
      <c r="N2949" s="11"/>
    </row>
    <row r="2950" spans="1:14" ht="16.5">
      <c r="A2950" s="11"/>
      <c r="B2950" s="11"/>
      <c r="C2950" s="11"/>
      <c r="D2950" s="11"/>
      <c r="E2950" s="11"/>
      <c r="F2950" s="11"/>
      <c r="G2950" s="11"/>
      <c r="H2950" s="18"/>
      <c r="I2950" s="11"/>
      <c r="J2950" s="11"/>
      <c r="K2950" s="11"/>
      <c r="L2950" s="11"/>
      <c r="M2950" s="11"/>
      <c r="N2950" s="11"/>
    </row>
    <row r="2951" spans="1:14" ht="16.5">
      <c r="A2951" s="11"/>
      <c r="B2951" s="11"/>
      <c r="C2951" s="11"/>
      <c r="D2951" s="11"/>
      <c r="E2951" s="11"/>
      <c r="F2951" s="11"/>
      <c r="G2951" s="11"/>
      <c r="H2951" s="18"/>
      <c r="I2951" s="11"/>
      <c r="J2951" s="11"/>
      <c r="K2951" s="11"/>
      <c r="L2951" s="11"/>
      <c r="M2951" s="11"/>
      <c r="N2951" s="11"/>
    </row>
    <row r="2952" spans="1:14" ht="16.5">
      <c r="A2952" s="11"/>
      <c r="B2952" s="11"/>
      <c r="C2952" s="11"/>
      <c r="D2952" s="11"/>
      <c r="E2952" s="11"/>
      <c r="F2952" s="11"/>
      <c r="G2952" s="11"/>
      <c r="H2952" s="18"/>
      <c r="I2952" s="11"/>
      <c r="J2952" s="11"/>
      <c r="K2952" s="11"/>
      <c r="L2952" s="11"/>
      <c r="M2952" s="11"/>
      <c r="N2952" s="11"/>
    </row>
    <row r="2953" spans="1:14" ht="16.5">
      <c r="A2953" s="11"/>
      <c r="B2953" s="11"/>
      <c r="C2953" s="11"/>
      <c r="D2953" s="11"/>
      <c r="E2953" s="11"/>
      <c r="F2953" s="11"/>
      <c r="G2953" s="11"/>
      <c r="H2953" s="18"/>
      <c r="I2953" s="11"/>
      <c r="J2953" s="11"/>
      <c r="K2953" s="11"/>
      <c r="L2953" s="11"/>
      <c r="M2953" s="11"/>
      <c r="N2953" s="11"/>
    </row>
    <row r="2954" spans="1:14" ht="16.5">
      <c r="A2954" s="11"/>
      <c r="B2954" s="11"/>
      <c r="C2954" s="11"/>
      <c r="D2954" s="11"/>
      <c r="E2954" s="11"/>
      <c r="F2954" s="11"/>
      <c r="G2954" s="11"/>
      <c r="H2954" s="18"/>
      <c r="I2954" s="11"/>
      <c r="J2954" s="11"/>
      <c r="K2954" s="11"/>
      <c r="L2954" s="11"/>
      <c r="M2954" s="11"/>
      <c r="N2954" s="11"/>
    </row>
    <row r="2955" spans="1:14" ht="16.5">
      <c r="A2955" s="11"/>
      <c r="B2955" s="11"/>
      <c r="C2955" s="11"/>
      <c r="D2955" s="11"/>
      <c r="E2955" s="11"/>
      <c r="F2955" s="11"/>
      <c r="G2955" s="11"/>
      <c r="H2955" s="18"/>
      <c r="I2955" s="11"/>
      <c r="J2955" s="11"/>
      <c r="K2955" s="11"/>
      <c r="L2955" s="11"/>
      <c r="M2955" s="11"/>
      <c r="N2955" s="11"/>
    </row>
    <row r="2956" spans="1:14" ht="16.5">
      <c r="A2956" s="11"/>
      <c r="B2956" s="11"/>
      <c r="C2956" s="11"/>
      <c r="D2956" s="11"/>
      <c r="E2956" s="11"/>
      <c r="F2956" s="11"/>
      <c r="G2956" s="11"/>
      <c r="H2956" s="18"/>
      <c r="I2956" s="11"/>
      <c r="J2956" s="11"/>
      <c r="K2956" s="11"/>
      <c r="L2956" s="11"/>
      <c r="M2956" s="11"/>
      <c r="N2956" s="11"/>
    </row>
    <row r="2957" spans="1:14" ht="16.5">
      <c r="A2957" s="11"/>
      <c r="B2957" s="11"/>
      <c r="C2957" s="11"/>
      <c r="D2957" s="11"/>
      <c r="E2957" s="11"/>
      <c r="F2957" s="11"/>
      <c r="G2957" s="11"/>
      <c r="H2957" s="18"/>
      <c r="I2957" s="11"/>
      <c r="J2957" s="11"/>
      <c r="K2957" s="11"/>
      <c r="L2957" s="11"/>
      <c r="M2957" s="11"/>
      <c r="N2957" s="11"/>
    </row>
    <row r="2958" spans="1:14" ht="16.5">
      <c r="A2958" s="11"/>
      <c r="B2958" s="11"/>
      <c r="C2958" s="11"/>
      <c r="D2958" s="11"/>
      <c r="E2958" s="11"/>
      <c r="F2958" s="11"/>
      <c r="G2958" s="11"/>
      <c r="H2958" s="18"/>
      <c r="I2958" s="11"/>
      <c r="J2958" s="11"/>
      <c r="K2958" s="11"/>
      <c r="L2958" s="11"/>
      <c r="M2958" s="11"/>
      <c r="N2958" s="11"/>
    </row>
    <row r="2959" spans="1:14" ht="16.5">
      <c r="A2959" s="11"/>
      <c r="B2959" s="11"/>
      <c r="C2959" s="11"/>
      <c r="D2959" s="11"/>
      <c r="E2959" s="11"/>
      <c r="F2959" s="11"/>
      <c r="G2959" s="11"/>
      <c r="H2959" s="18"/>
      <c r="I2959" s="11"/>
      <c r="J2959" s="11"/>
      <c r="K2959" s="11"/>
      <c r="L2959" s="11"/>
      <c r="M2959" s="11"/>
      <c r="N2959" s="11"/>
    </row>
    <row r="2960" spans="1:14" ht="16.5">
      <c r="A2960" s="11"/>
      <c r="B2960" s="11"/>
      <c r="C2960" s="11"/>
      <c r="D2960" s="11"/>
      <c r="E2960" s="11"/>
      <c r="F2960" s="11"/>
      <c r="G2960" s="11"/>
      <c r="H2960" s="18"/>
      <c r="I2960" s="11"/>
      <c r="J2960" s="11"/>
      <c r="K2960" s="11"/>
      <c r="L2960" s="11"/>
      <c r="M2960" s="11"/>
      <c r="N2960" s="11"/>
    </row>
    <row r="2961" spans="1:14" ht="16.5">
      <c r="A2961" s="11"/>
      <c r="B2961" s="11"/>
      <c r="C2961" s="11"/>
      <c r="D2961" s="11"/>
      <c r="E2961" s="11"/>
      <c r="F2961" s="11"/>
      <c r="G2961" s="11"/>
      <c r="H2961" s="18"/>
      <c r="I2961" s="11"/>
      <c r="J2961" s="11"/>
      <c r="K2961" s="11"/>
      <c r="L2961" s="11"/>
      <c r="M2961" s="11"/>
      <c r="N2961" s="11"/>
    </row>
    <row r="2962" spans="1:14" ht="16.5">
      <c r="A2962" s="11"/>
      <c r="B2962" s="11"/>
      <c r="C2962" s="11"/>
      <c r="D2962" s="11"/>
      <c r="E2962" s="11"/>
      <c r="F2962" s="11"/>
      <c r="G2962" s="11"/>
      <c r="H2962" s="18"/>
      <c r="I2962" s="11"/>
      <c r="J2962" s="11"/>
      <c r="K2962" s="11"/>
      <c r="L2962" s="11"/>
      <c r="M2962" s="11"/>
      <c r="N2962" s="11"/>
    </row>
    <row r="2963" spans="1:14" ht="16.5">
      <c r="A2963" s="11"/>
      <c r="B2963" s="11"/>
      <c r="C2963" s="11"/>
      <c r="D2963" s="11"/>
      <c r="E2963" s="11"/>
      <c r="F2963" s="11"/>
      <c r="G2963" s="11"/>
      <c r="H2963" s="18"/>
      <c r="I2963" s="11"/>
      <c r="J2963" s="11"/>
      <c r="K2963" s="11"/>
      <c r="L2963" s="11"/>
      <c r="M2963" s="11"/>
      <c r="N2963" s="11"/>
    </row>
    <row r="2964" spans="1:14" ht="16.5">
      <c r="A2964" s="11"/>
      <c r="B2964" s="11"/>
      <c r="C2964" s="11"/>
      <c r="D2964" s="11"/>
      <c r="E2964" s="11"/>
      <c r="F2964" s="11"/>
      <c r="G2964" s="11"/>
      <c r="H2964" s="18"/>
      <c r="I2964" s="11"/>
      <c r="J2964" s="11"/>
      <c r="K2964" s="11"/>
      <c r="L2964" s="11"/>
      <c r="M2964" s="11"/>
      <c r="N2964" s="11"/>
    </row>
    <row r="2965" spans="1:14" ht="16.5">
      <c r="A2965" s="11"/>
      <c r="B2965" s="11"/>
      <c r="C2965" s="11"/>
      <c r="D2965" s="11"/>
      <c r="E2965" s="11"/>
      <c r="F2965" s="11"/>
      <c r="G2965" s="11"/>
      <c r="H2965" s="18"/>
      <c r="I2965" s="11"/>
      <c r="J2965" s="11"/>
      <c r="K2965" s="11"/>
      <c r="L2965" s="11"/>
      <c r="M2965" s="11"/>
      <c r="N2965" s="11"/>
    </row>
    <row r="2966" spans="1:14" ht="16.5">
      <c r="A2966" s="11"/>
      <c r="B2966" s="11"/>
      <c r="C2966" s="11"/>
      <c r="D2966" s="11"/>
      <c r="E2966" s="11"/>
      <c r="F2966" s="11"/>
      <c r="G2966" s="11"/>
      <c r="H2966" s="18"/>
      <c r="I2966" s="11"/>
      <c r="J2966" s="11"/>
      <c r="K2966" s="11"/>
      <c r="L2966" s="11"/>
      <c r="M2966" s="11"/>
      <c r="N2966" s="11"/>
    </row>
    <row r="2967" spans="1:14" ht="16.5">
      <c r="A2967" s="11"/>
      <c r="B2967" s="11"/>
      <c r="C2967" s="11"/>
      <c r="D2967" s="11"/>
      <c r="E2967" s="11"/>
      <c r="F2967" s="11"/>
      <c r="G2967" s="11"/>
      <c r="H2967" s="18"/>
      <c r="I2967" s="11"/>
      <c r="J2967" s="11"/>
      <c r="K2967" s="11"/>
      <c r="L2967" s="11"/>
      <c r="M2967" s="11"/>
      <c r="N2967" s="11"/>
    </row>
    <row r="2968" spans="1:14" ht="16.5">
      <c r="A2968" s="11"/>
      <c r="B2968" s="11"/>
      <c r="C2968" s="11"/>
      <c r="D2968" s="11"/>
      <c r="E2968" s="11"/>
      <c r="F2968" s="11"/>
      <c r="G2968" s="11"/>
      <c r="H2968" s="18"/>
      <c r="I2968" s="11"/>
      <c r="J2968" s="11"/>
      <c r="K2968" s="11"/>
      <c r="L2968" s="11"/>
      <c r="M2968" s="11"/>
      <c r="N2968" s="11"/>
    </row>
    <row r="2969" spans="1:14" ht="16.5">
      <c r="A2969" s="11"/>
      <c r="B2969" s="11"/>
      <c r="C2969" s="11"/>
      <c r="D2969" s="11"/>
      <c r="E2969" s="11"/>
      <c r="F2969" s="11"/>
      <c r="G2969" s="11"/>
      <c r="H2969" s="18"/>
      <c r="I2969" s="11"/>
      <c r="J2969" s="11"/>
      <c r="K2969" s="11"/>
      <c r="L2969" s="11"/>
      <c r="M2969" s="11"/>
      <c r="N2969" s="11"/>
    </row>
    <row r="2970" spans="1:14" ht="16.5">
      <c r="A2970" s="11"/>
      <c r="B2970" s="11"/>
      <c r="C2970" s="11"/>
      <c r="D2970" s="11"/>
      <c r="E2970" s="11"/>
      <c r="F2970" s="11"/>
      <c r="G2970" s="11"/>
      <c r="H2970" s="18"/>
      <c r="I2970" s="11"/>
      <c r="J2970" s="11"/>
      <c r="K2970" s="11"/>
      <c r="L2970" s="11"/>
      <c r="M2970" s="11"/>
      <c r="N2970" s="11"/>
    </row>
    <row r="2971" spans="1:14" ht="16.5">
      <c r="A2971" s="11"/>
      <c r="B2971" s="11"/>
      <c r="C2971" s="11"/>
      <c r="D2971" s="11"/>
      <c r="E2971" s="11"/>
      <c r="F2971" s="11"/>
      <c r="G2971" s="11"/>
      <c r="H2971" s="18"/>
      <c r="I2971" s="11"/>
      <c r="J2971" s="11"/>
      <c r="K2971" s="11"/>
      <c r="L2971" s="11"/>
      <c r="M2971" s="11"/>
      <c r="N2971" s="11"/>
    </row>
    <row r="2972" spans="1:14" ht="16.5">
      <c r="A2972" s="11"/>
      <c r="B2972" s="11"/>
      <c r="C2972" s="11"/>
      <c r="D2972" s="11"/>
      <c r="E2972" s="11"/>
      <c r="F2972" s="11"/>
      <c r="G2972" s="11"/>
      <c r="H2972" s="18"/>
      <c r="I2972" s="11"/>
      <c r="J2972" s="11"/>
      <c r="K2972" s="11"/>
      <c r="L2972" s="11"/>
      <c r="M2972" s="11"/>
      <c r="N2972" s="11"/>
    </row>
    <row r="2973" spans="1:14" ht="16.5">
      <c r="A2973" s="11"/>
      <c r="B2973" s="11"/>
      <c r="C2973" s="11"/>
      <c r="D2973" s="11"/>
      <c r="E2973" s="11"/>
      <c r="F2973" s="11"/>
      <c r="G2973" s="11"/>
      <c r="H2973" s="18"/>
      <c r="I2973" s="11"/>
      <c r="J2973" s="11"/>
      <c r="K2973" s="11"/>
      <c r="L2973" s="11"/>
      <c r="M2973" s="11"/>
      <c r="N2973" s="11"/>
    </row>
    <row r="2974" spans="1:14" ht="16.5">
      <c r="A2974" s="11"/>
      <c r="B2974" s="11"/>
      <c r="C2974" s="11"/>
      <c r="D2974" s="11"/>
      <c r="E2974" s="11"/>
      <c r="F2974" s="11"/>
      <c r="G2974" s="11"/>
      <c r="H2974" s="18"/>
      <c r="I2974" s="11"/>
      <c r="J2974" s="11"/>
      <c r="K2974" s="11"/>
      <c r="L2974" s="11"/>
      <c r="M2974" s="11"/>
      <c r="N2974" s="11"/>
    </row>
    <row r="2975" spans="1:14" ht="16.5">
      <c r="A2975" s="11"/>
      <c r="B2975" s="11"/>
      <c r="C2975" s="11"/>
      <c r="D2975" s="11"/>
      <c r="E2975" s="11"/>
      <c r="F2975" s="11"/>
      <c r="G2975" s="11"/>
      <c r="H2975" s="18"/>
      <c r="I2975" s="11"/>
      <c r="J2975" s="11"/>
      <c r="K2975" s="11"/>
      <c r="L2975" s="11"/>
      <c r="M2975" s="11"/>
      <c r="N2975" s="11"/>
    </row>
    <row r="2976" spans="1:14" ht="16.5">
      <c r="A2976" s="11"/>
      <c r="B2976" s="11"/>
      <c r="C2976" s="11"/>
      <c r="D2976" s="11"/>
      <c r="E2976" s="11"/>
      <c r="F2976" s="11"/>
      <c r="G2976" s="11"/>
      <c r="H2976" s="18"/>
      <c r="I2976" s="11"/>
      <c r="J2976" s="11"/>
      <c r="K2976" s="11"/>
      <c r="L2976" s="11"/>
      <c r="M2976" s="11"/>
      <c r="N2976" s="11"/>
    </row>
    <row r="2977" spans="1:14" ht="16.5">
      <c r="A2977" s="11"/>
      <c r="B2977" s="11"/>
      <c r="C2977" s="11"/>
      <c r="D2977" s="11"/>
      <c r="E2977" s="11"/>
      <c r="F2977" s="11"/>
      <c r="G2977" s="11"/>
      <c r="H2977" s="18"/>
      <c r="I2977" s="11"/>
      <c r="J2977" s="11"/>
      <c r="K2977" s="11"/>
      <c r="L2977" s="11"/>
      <c r="M2977" s="11"/>
      <c r="N2977" s="11"/>
    </row>
    <row r="2978" spans="1:14" ht="16.5">
      <c r="A2978" s="11"/>
      <c r="B2978" s="11"/>
      <c r="C2978" s="11"/>
      <c r="D2978" s="11"/>
      <c r="E2978" s="11"/>
      <c r="F2978" s="11"/>
      <c r="G2978" s="11"/>
      <c r="H2978" s="18"/>
      <c r="I2978" s="11"/>
      <c r="J2978" s="11"/>
      <c r="K2978" s="11"/>
      <c r="L2978" s="11"/>
      <c r="M2978" s="11"/>
      <c r="N2978" s="11"/>
    </row>
    <row r="2979" spans="1:14" ht="16.5">
      <c r="A2979" s="11"/>
      <c r="B2979" s="11"/>
      <c r="C2979" s="11"/>
      <c r="D2979" s="11"/>
      <c r="E2979" s="11"/>
      <c r="F2979" s="11"/>
      <c r="G2979" s="11"/>
      <c r="H2979" s="18"/>
      <c r="I2979" s="11"/>
      <c r="J2979" s="11"/>
      <c r="K2979" s="11"/>
      <c r="L2979" s="11"/>
      <c r="M2979" s="11"/>
      <c r="N2979" s="11"/>
    </row>
    <row r="2980" spans="1:14" ht="16.5">
      <c r="A2980" s="11"/>
      <c r="B2980" s="11"/>
      <c r="C2980" s="11"/>
      <c r="D2980" s="11"/>
      <c r="E2980" s="11"/>
      <c r="F2980" s="11"/>
      <c r="G2980" s="11"/>
      <c r="H2980" s="18"/>
      <c r="I2980" s="11"/>
      <c r="J2980" s="11"/>
      <c r="K2980" s="11"/>
      <c r="L2980" s="11"/>
      <c r="M2980" s="11"/>
      <c r="N2980" s="11"/>
    </row>
    <row r="2981" spans="1:14" ht="16.5">
      <c r="A2981" s="11"/>
      <c r="B2981" s="11"/>
      <c r="C2981" s="11"/>
      <c r="D2981" s="11"/>
      <c r="E2981" s="11"/>
      <c r="F2981" s="11"/>
      <c r="G2981" s="11"/>
      <c r="H2981" s="18"/>
      <c r="I2981" s="11"/>
      <c r="J2981" s="11"/>
      <c r="K2981" s="11"/>
      <c r="L2981" s="11"/>
      <c r="M2981" s="11"/>
      <c r="N2981" s="11"/>
    </row>
    <row r="2982" spans="1:14" ht="16.5">
      <c r="A2982" s="11"/>
      <c r="B2982" s="11"/>
      <c r="C2982" s="11"/>
      <c r="D2982" s="11"/>
      <c r="E2982" s="11"/>
      <c r="F2982" s="11"/>
      <c r="G2982" s="11"/>
      <c r="H2982" s="18"/>
      <c r="I2982" s="11"/>
      <c r="J2982" s="11"/>
      <c r="K2982" s="11"/>
      <c r="L2982" s="11"/>
      <c r="M2982" s="11"/>
      <c r="N2982" s="11"/>
    </row>
    <row r="2983" spans="1:14" ht="16.5">
      <c r="A2983" s="11"/>
      <c r="B2983" s="11"/>
      <c r="C2983" s="11"/>
      <c r="D2983" s="11"/>
      <c r="E2983" s="11"/>
      <c r="F2983" s="11"/>
      <c r="G2983" s="11"/>
      <c r="H2983" s="18"/>
      <c r="I2983" s="11"/>
      <c r="J2983" s="11"/>
      <c r="K2983" s="11"/>
      <c r="L2983" s="11"/>
      <c r="M2983" s="11"/>
      <c r="N2983" s="11"/>
    </row>
    <row r="2984" spans="1:14" ht="16.5">
      <c r="A2984" s="11"/>
      <c r="B2984" s="11"/>
      <c r="C2984" s="11"/>
      <c r="D2984" s="11"/>
      <c r="E2984" s="11"/>
      <c r="F2984" s="11"/>
      <c r="G2984" s="11"/>
      <c r="H2984" s="18"/>
      <c r="I2984" s="11"/>
      <c r="J2984" s="11"/>
      <c r="K2984" s="11"/>
      <c r="L2984" s="11"/>
      <c r="M2984" s="11"/>
      <c r="N2984" s="11"/>
    </row>
    <row r="2985" spans="1:14" ht="16.5">
      <c r="A2985" s="11"/>
      <c r="B2985" s="11"/>
      <c r="C2985" s="11"/>
      <c r="D2985" s="11"/>
      <c r="E2985" s="11"/>
      <c r="F2985" s="11"/>
      <c r="G2985" s="11"/>
      <c r="H2985" s="18"/>
      <c r="I2985" s="11"/>
      <c r="J2985" s="11"/>
      <c r="K2985" s="11"/>
      <c r="L2985" s="11"/>
      <c r="M2985" s="11"/>
      <c r="N2985" s="11"/>
    </row>
    <row r="2986" spans="1:14" ht="16.5">
      <c r="A2986" s="11"/>
      <c r="B2986" s="11"/>
      <c r="C2986" s="11"/>
      <c r="D2986" s="11"/>
      <c r="E2986" s="11"/>
      <c r="F2986" s="11"/>
      <c r="G2986" s="11"/>
      <c r="H2986" s="18"/>
      <c r="I2986" s="11"/>
      <c r="J2986" s="11"/>
      <c r="K2986" s="11"/>
      <c r="L2986" s="11"/>
      <c r="M2986" s="11"/>
      <c r="N2986" s="11"/>
    </row>
    <row r="2987" spans="1:14" ht="16.5">
      <c r="A2987" s="11"/>
      <c r="B2987" s="11"/>
      <c r="C2987" s="11"/>
      <c r="D2987" s="11"/>
      <c r="E2987" s="11"/>
      <c r="F2987" s="11"/>
      <c r="G2987" s="11"/>
      <c r="H2987" s="18"/>
      <c r="I2987" s="11"/>
      <c r="J2987" s="11"/>
      <c r="K2987" s="11"/>
      <c r="L2987" s="11"/>
      <c r="M2987" s="11"/>
      <c r="N2987" s="11"/>
    </row>
    <row r="2988" spans="1:14" ht="16.5">
      <c r="A2988" s="11"/>
      <c r="B2988" s="11"/>
      <c r="C2988" s="11"/>
      <c r="D2988" s="11"/>
      <c r="E2988" s="11"/>
      <c r="F2988" s="11"/>
      <c r="G2988" s="11"/>
      <c r="H2988" s="18"/>
      <c r="I2988" s="11"/>
      <c r="J2988" s="11"/>
      <c r="K2988" s="11"/>
      <c r="L2988" s="11"/>
      <c r="M2988" s="11"/>
      <c r="N2988" s="11"/>
    </row>
    <row r="2989" spans="1:14" ht="16.5">
      <c r="A2989" s="11"/>
      <c r="B2989" s="11"/>
      <c r="C2989" s="11"/>
      <c r="D2989" s="11"/>
      <c r="E2989" s="11"/>
      <c r="F2989" s="11"/>
      <c r="G2989" s="11"/>
      <c r="H2989" s="18"/>
      <c r="I2989" s="11"/>
      <c r="J2989" s="11"/>
      <c r="K2989" s="11"/>
      <c r="L2989" s="11"/>
      <c r="M2989" s="11"/>
      <c r="N2989" s="11"/>
    </row>
    <row r="2990" spans="1:14" ht="16.5">
      <c r="A2990" s="11"/>
      <c r="B2990" s="11"/>
      <c r="C2990" s="11"/>
      <c r="D2990" s="11"/>
      <c r="E2990" s="11"/>
      <c r="F2990" s="11"/>
      <c r="G2990" s="11"/>
      <c r="H2990" s="18"/>
      <c r="I2990" s="11"/>
      <c r="J2990" s="11"/>
      <c r="K2990" s="11"/>
      <c r="L2990" s="11"/>
      <c r="M2990" s="11"/>
      <c r="N2990" s="11"/>
    </row>
    <row r="2991" spans="1:14" ht="16.5">
      <c r="A2991" s="11"/>
      <c r="B2991" s="11"/>
      <c r="C2991" s="11"/>
      <c r="D2991" s="11"/>
      <c r="E2991" s="11"/>
      <c r="F2991" s="11"/>
      <c r="G2991" s="11"/>
      <c r="H2991" s="18"/>
      <c r="I2991" s="11"/>
      <c r="J2991" s="11"/>
      <c r="K2991" s="11"/>
      <c r="L2991" s="11"/>
      <c r="M2991" s="11"/>
      <c r="N2991" s="11"/>
    </row>
    <row r="2992" spans="1:14" ht="16.5">
      <c r="A2992" s="11"/>
      <c r="B2992" s="11"/>
      <c r="C2992" s="11"/>
      <c r="D2992" s="11"/>
      <c r="E2992" s="11"/>
      <c r="F2992" s="11"/>
      <c r="G2992" s="11"/>
      <c r="H2992" s="18"/>
      <c r="I2992" s="11"/>
      <c r="J2992" s="11"/>
      <c r="K2992" s="11"/>
      <c r="L2992" s="11"/>
      <c r="M2992" s="11"/>
      <c r="N2992" s="11"/>
    </row>
    <row r="2993" spans="1:14" ht="16.5">
      <c r="A2993" s="11"/>
      <c r="B2993" s="11"/>
      <c r="C2993" s="11"/>
      <c r="D2993" s="11"/>
      <c r="E2993" s="11"/>
      <c r="F2993" s="11"/>
      <c r="G2993" s="11"/>
      <c r="H2993" s="18"/>
      <c r="I2993" s="11"/>
      <c r="J2993" s="11"/>
      <c r="K2993" s="11"/>
      <c r="L2993" s="11"/>
      <c r="M2993" s="11"/>
      <c r="N2993" s="11"/>
    </row>
    <row r="2994" spans="1:14" ht="16.5">
      <c r="A2994" s="11"/>
      <c r="B2994" s="11"/>
      <c r="C2994" s="11"/>
      <c r="D2994" s="11"/>
      <c r="E2994" s="11"/>
      <c r="F2994" s="11"/>
      <c r="G2994" s="11"/>
      <c r="H2994" s="18"/>
      <c r="I2994" s="11"/>
      <c r="J2994" s="11"/>
      <c r="K2994" s="11"/>
      <c r="L2994" s="11"/>
      <c r="M2994" s="11"/>
      <c r="N2994" s="11"/>
    </row>
    <row r="2995" spans="1:14" ht="16.5">
      <c r="A2995" s="11"/>
      <c r="B2995" s="11"/>
      <c r="C2995" s="11"/>
      <c r="D2995" s="11"/>
      <c r="E2995" s="11"/>
      <c r="F2995" s="11"/>
      <c r="G2995" s="11"/>
      <c r="H2995" s="18"/>
      <c r="I2995" s="11"/>
      <c r="J2995" s="11"/>
      <c r="K2995" s="11"/>
      <c r="L2995" s="11"/>
      <c r="M2995" s="11"/>
      <c r="N2995" s="11"/>
    </row>
    <row r="2996" spans="1:14" ht="16.5">
      <c r="A2996" s="11"/>
      <c r="B2996" s="11"/>
      <c r="C2996" s="11"/>
      <c r="D2996" s="11"/>
      <c r="E2996" s="11"/>
      <c r="F2996" s="11"/>
      <c r="G2996" s="11"/>
      <c r="H2996" s="18"/>
      <c r="I2996" s="11"/>
      <c r="J2996" s="11"/>
      <c r="K2996" s="11"/>
      <c r="L2996" s="11"/>
      <c r="M2996" s="11"/>
      <c r="N2996" s="11"/>
    </row>
    <row r="2997" spans="1:14" ht="16.5">
      <c r="A2997" s="11"/>
      <c r="B2997" s="11"/>
      <c r="C2997" s="11"/>
      <c r="D2997" s="11"/>
      <c r="E2997" s="11"/>
      <c r="F2997" s="11"/>
      <c r="G2997" s="11"/>
      <c r="H2997" s="18"/>
      <c r="I2997" s="11"/>
      <c r="J2997" s="11"/>
      <c r="K2997" s="11"/>
      <c r="L2997" s="11"/>
      <c r="M2997" s="11"/>
      <c r="N2997" s="11"/>
    </row>
    <row r="2998" spans="1:14" ht="16.5">
      <c r="A2998" s="11"/>
      <c r="B2998" s="11"/>
      <c r="C2998" s="11"/>
      <c r="D2998" s="11"/>
      <c r="E2998" s="11"/>
      <c r="F2998" s="11"/>
      <c r="G2998" s="11"/>
      <c r="H2998" s="18"/>
      <c r="I2998" s="11"/>
      <c r="J2998" s="11"/>
      <c r="K2998" s="11"/>
      <c r="L2998" s="11"/>
      <c r="M2998" s="11"/>
      <c r="N2998" s="11"/>
    </row>
    <row r="2999" spans="1:14" ht="16.5">
      <c r="A2999" s="11"/>
      <c r="B2999" s="11"/>
      <c r="C2999" s="11"/>
      <c r="D2999" s="11"/>
      <c r="E2999" s="11"/>
      <c r="F2999" s="11"/>
      <c r="G2999" s="11"/>
      <c r="H2999" s="18"/>
      <c r="I2999" s="11"/>
      <c r="J2999" s="11"/>
      <c r="K2999" s="11"/>
      <c r="L2999" s="11"/>
      <c r="M2999" s="11"/>
      <c r="N2999" s="11"/>
    </row>
    <row r="3000" spans="1:14" ht="16.5">
      <c r="A3000" s="11"/>
      <c r="B3000" s="11"/>
      <c r="C3000" s="11"/>
      <c r="D3000" s="11"/>
      <c r="E3000" s="11"/>
      <c r="F3000" s="11"/>
      <c r="G3000" s="11"/>
      <c r="H3000" s="18"/>
      <c r="I3000" s="11"/>
      <c r="J3000" s="11"/>
      <c r="K3000" s="11"/>
      <c r="L3000" s="11"/>
      <c r="M3000" s="11"/>
      <c r="N3000" s="11"/>
    </row>
    <row r="3001" spans="1:14" ht="16.5">
      <c r="A3001" s="11"/>
      <c r="B3001" s="11"/>
      <c r="C3001" s="11"/>
      <c r="D3001" s="11"/>
      <c r="E3001" s="11"/>
      <c r="F3001" s="11"/>
      <c r="G3001" s="11"/>
      <c r="H3001" s="18"/>
      <c r="I3001" s="11"/>
      <c r="J3001" s="11"/>
      <c r="K3001" s="11"/>
      <c r="L3001" s="11"/>
      <c r="M3001" s="11"/>
      <c r="N3001" s="11"/>
    </row>
    <row r="3002" spans="1:14" ht="16.5">
      <c r="A3002" s="11"/>
      <c r="B3002" s="11"/>
      <c r="C3002" s="11"/>
      <c r="D3002" s="11"/>
      <c r="E3002" s="11"/>
      <c r="F3002" s="11"/>
      <c r="G3002" s="11"/>
      <c r="H3002" s="18"/>
      <c r="I3002" s="11"/>
      <c r="J3002" s="11"/>
      <c r="K3002" s="11"/>
      <c r="L3002" s="11"/>
      <c r="M3002" s="11"/>
      <c r="N3002" s="11"/>
    </row>
    <row r="3003" spans="1:14" ht="16.5">
      <c r="A3003" s="11"/>
      <c r="B3003" s="11"/>
      <c r="C3003" s="11"/>
      <c r="D3003" s="11"/>
      <c r="E3003" s="11"/>
      <c r="F3003" s="11"/>
      <c r="G3003" s="11"/>
      <c r="H3003" s="18"/>
      <c r="I3003" s="11"/>
      <c r="J3003" s="11"/>
      <c r="K3003" s="11"/>
      <c r="L3003" s="11"/>
      <c r="M3003" s="11"/>
      <c r="N3003" s="11"/>
    </row>
  </sheetData>
  <mergeCells count="2">
    <mergeCell ref="A2:N2"/>
    <mergeCell ref="A1:N1"/>
  </mergeCells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X3003"/>
  <sheetViews>
    <sheetView showGridLines="0" topLeftCell="E1" workbookViewId="0">
      <selection activeCell="W122" sqref="W122"/>
    </sheetView>
  </sheetViews>
  <sheetFormatPr defaultRowHeight="15"/>
  <cols>
    <col min="1" max="1" width="10" style="13" customWidth="1"/>
    <col min="2" max="2" width="28.7109375" style="13" bestFit="1" customWidth="1"/>
    <col min="3" max="3" width="9.85546875" style="13" customWidth="1"/>
    <col min="4" max="4" width="30" style="13" bestFit="1" customWidth="1"/>
    <col min="5" max="5" width="10.5703125" style="13" bestFit="1" customWidth="1"/>
    <col min="6" max="6" width="12.85546875" style="13" bestFit="1" customWidth="1"/>
    <col min="7" max="7" width="10.5703125" style="13" bestFit="1" customWidth="1"/>
    <col min="8" max="8" width="15" style="13" bestFit="1" customWidth="1"/>
    <col min="9" max="9" width="13.28515625" style="13" bestFit="1" customWidth="1"/>
    <col min="10" max="10" width="4.140625" style="13" bestFit="1" customWidth="1"/>
    <col min="11" max="11" width="10" style="13" customWidth="1"/>
    <col min="12" max="12" width="21" style="13" bestFit="1" customWidth="1"/>
    <col min="13" max="13" width="10.28515625" style="13" bestFit="1" customWidth="1"/>
    <col min="14" max="14" width="12.5703125" style="13" customWidth="1"/>
    <col min="15" max="15" width="11.85546875" style="13" customWidth="1"/>
    <col min="16" max="16" width="12.7109375" style="13" customWidth="1"/>
    <col min="17" max="18" width="10" style="13" customWidth="1"/>
    <col min="19" max="19" width="8" style="13" customWidth="1"/>
    <col min="20" max="20" width="10" style="13" customWidth="1"/>
    <col min="21" max="21" width="13.85546875" style="13" customWidth="1"/>
    <col min="22" max="22" width="10" style="13" customWidth="1"/>
    <col min="23" max="23" width="12" style="13" customWidth="1"/>
    <col min="24" max="24" width="8" style="13" customWidth="1"/>
  </cols>
  <sheetData>
    <row r="1" spans="1:24" s="13" customFormat="1" ht="24" customHeight="1">
      <c r="A1" s="31" t="s">
        <v>1520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spans="1:2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13" customFormat="1" ht="33" customHeight="1">
      <c r="A3" s="37" t="s">
        <v>1521</v>
      </c>
      <c r="B3" s="37" t="s">
        <v>172</v>
      </c>
      <c r="C3" s="37" t="s">
        <v>173</v>
      </c>
      <c r="D3" s="37" t="s">
        <v>176</v>
      </c>
      <c r="E3" s="37" t="s">
        <v>177</v>
      </c>
      <c r="F3" s="37" t="s">
        <v>179</v>
      </c>
      <c r="G3" s="37" t="s">
        <v>180</v>
      </c>
      <c r="H3" s="37" t="s">
        <v>1579</v>
      </c>
      <c r="I3" s="37" t="s">
        <v>1580</v>
      </c>
      <c r="J3" s="37" t="s">
        <v>106</v>
      </c>
      <c r="K3" s="37" t="s">
        <v>119</v>
      </c>
      <c r="L3" s="37" t="s">
        <v>183</v>
      </c>
      <c r="M3" s="37" t="s">
        <v>185</v>
      </c>
      <c r="N3" s="37" t="s">
        <v>1524</v>
      </c>
      <c r="O3" s="37" t="s">
        <v>1525</v>
      </c>
      <c r="P3" s="37" t="s">
        <v>1526</v>
      </c>
      <c r="Q3" s="37" t="s">
        <v>1527</v>
      </c>
      <c r="R3" s="37" t="s">
        <v>1528</v>
      </c>
      <c r="S3" s="37" t="s">
        <v>156</v>
      </c>
      <c r="T3" s="37" t="s">
        <v>1529</v>
      </c>
      <c r="U3" s="37" t="s">
        <v>1530</v>
      </c>
      <c r="V3" s="37" t="s">
        <v>1531</v>
      </c>
      <c r="W3" s="37" t="s">
        <v>1532</v>
      </c>
      <c r="X3" s="37" t="s">
        <v>1533</v>
      </c>
    </row>
    <row r="4" spans="1:24" ht="16.5">
      <c r="A4" s="38">
        <f>IF('04A_국토부원자료'!A5="","",ROW()-3)</f>
        <v>1</v>
      </c>
      <c r="B4" s="39" t="str">
        <f>IFERROR('04A_국토부원자료'!B5,"")</f>
        <v>서울특별시 송파구 가락동</v>
      </c>
      <c r="C4" s="39" t="str">
        <f>IF(B4="","",IF('04A_국토부원자료'!C5&lt;&gt;"",'04A_국토부원자료'!C5,TRIM('04A_국토부원자료'!D5&amp;IF('04A_국토부원자료'!E5&lt;&gt;"","-"&amp;'04A_국토부원자료'!E5,""))))</f>
        <v>98-7</v>
      </c>
      <c r="D4" s="39" t="str">
        <f>IFERROR('04A_국토부원자료'!F5,"")</f>
        <v>(98-7)</v>
      </c>
      <c r="E4" s="40">
        <f>IFERROR(VALUE(SUBSTITUTE('04A_국토부원자료'!G5,",","")),"")</f>
        <v>27.84</v>
      </c>
      <c r="F4" s="41">
        <f>IFERROR(IF(AND('04A_국토부원자료'!H5&lt;&gt;"",'04A_국토부원자료'!I5&lt;&gt;""),DATE(INT(VALUE(SUBSTITUTE('04A_국토부원자료'!H5,",",""))/100),MOD(VALUE(SUBSTITUTE('04A_국토부원자료'!H5,",","")),100),VALUE(SUBSTITUTE('04A_국토부원자료'!I5,",",""))),""),"")</f>
        <v>46091</v>
      </c>
      <c r="G4" s="42">
        <f>IFERROR(VALUE(SUBSTITUTE('04A_국토부원자료'!J5,",","")),"")</f>
        <v>10500</v>
      </c>
      <c r="H4" s="43">
        <f t="shared" ref="H4:H67" si="0">IF(G4="","",G4*10000)</f>
        <v>105000000</v>
      </c>
      <c r="I4" s="43">
        <f t="shared" ref="I4:I67" si="1">IFERROR(IF(AND(H4&gt;0,E4&gt;0),H4/E4,""),"")</f>
        <v>3771551.7241379311</v>
      </c>
      <c r="J4" s="38">
        <f>IFERROR(VALUE(SUBSTITUTE('04A_국토부원자료'!K5,",","")),"")</f>
        <v>4</v>
      </c>
      <c r="K4" s="38">
        <f>IFERROR(VALUE(SUBSTITUTE('04A_국토부원자료'!N5,",","")),"")</f>
        <v>1990</v>
      </c>
      <c r="L4" s="39" t="str">
        <f>IFERROR('04A_국토부원자료'!O5,"")</f>
        <v>송파대로28길 13</v>
      </c>
      <c r="M4" s="39" t="str">
        <f>IFERROR('04A_국토부원자료'!Q5,"")</f>
        <v>중개거래</v>
      </c>
      <c r="N4" s="38">
        <f>IF(B4="","",IF('02_대상물건입력'!B5="",1,IF(ISNUMBER(SEARCH('02_대상물건입력'!B5,B4)),1,0)))</f>
        <v>1</v>
      </c>
      <c r="O4" s="38">
        <f>IF(B4="","",IF('02_대상물건입력'!B6="",1,IF(ISNUMBER(SEARCH('02_대상물건입력'!B6,B4)),1,0)))</f>
        <v>1</v>
      </c>
      <c r="P4" s="38">
        <f>IF(L4="","",IF('02_대상물건입력'!B15="",0,IF(ISNUMBER(SEARCH('02_대상물건입력'!B15,L4)),1,0)))</f>
        <v>1</v>
      </c>
      <c r="Q4" s="38">
        <f>IF(D4="","",IF('02_대상물건입력'!B8="",0,IF(ISNUMBER(SEARCH('02_대상물건입력'!B8,D4)),1,0)))</f>
        <v>0</v>
      </c>
      <c r="R4" s="44">
        <f>IFERROR(ABS(E4-'02_대상물건입력'!B11)/'02_대상물건입력'!B11,"")</f>
        <v>2.1921388403541516E-2</v>
      </c>
      <c r="S4" s="38">
        <f>IFERROR(ABS(J4-'02_대상물건입력'!B10),"")</f>
        <v>8</v>
      </c>
      <c r="T4" s="38">
        <f>IFERROR(ABS('01_설정'!B4-F4),"")</f>
        <v>21</v>
      </c>
      <c r="U4" s="38">
        <f>IFERROR(ABS(K4-YEAR('02_대상물건입력'!B14)),"")</f>
        <v>36</v>
      </c>
      <c r="V4" s="38" t="str">
        <f>IF(B4="","",IF(AND(E4&gt;0,F4&gt;0,H4&gt;0,OR('04A_국토부원자료'!P5="",'04A_국토부원자료'!P5="-"),IF('01_설정'!B10=1,N4=1,TRUE),R4&lt;='01_설정'!B5,S4&lt;='01_설정'!B6,T4&lt;='01_설정'!B7,U4&lt;='01_설정'!B8),"Y",""))</f>
        <v/>
      </c>
      <c r="W4" s="40" t="str">
        <f>IF(V4&lt;&gt;"Y","",MAX(0,(1-R4/'01_설정'!B5))*'01_설정'!B14+MAX(0,(1-S4/'01_설정'!B6))*'01_설정'!B15+MAX(0,(1-T4/'01_설정'!B7))*'01_설정'!B16+MAX(0,(1-U4/'01_설정'!B8))*'01_설정'!B17+O4*'01_설정'!B11+Q4*'01_설정'!B12+P4*'01_설정'!B13)</f>
        <v/>
      </c>
      <c r="X4" s="38" t="str">
        <f>IF(W4="","",1+COUNTIFS($W$4:$W$3003,"&gt;"&amp;W4)+COUNTIFS($W$4:W4,W4)-1)</f>
        <v/>
      </c>
    </row>
    <row r="5" spans="1:24" ht="16.5">
      <c r="A5" s="38">
        <f>IF('04A_국토부원자료'!A6="","",ROW()-3)</f>
        <v>2</v>
      </c>
      <c r="B5" s="39" t="str">
        <f>IFERROR('04A_국토부원자료'!B6,"")</f>
        <v>서울특별시 송파구 가락동</v>
      </c>
      <c r="C5" s="39" t="str">
        <f>IF(B5="","",IF('04A_국토부원자료'!C6&lt;&gt;"",'04A_국토부원자료'!C6,TRIM('04A_국토부원자료'!D6&amp;IF('04A_국토부원자료'!E6&lt;&gt;"","-"&amp;'04A_국토부원자료'!E6,""))))</f>
        <v>98-7</v>
      </c>
      <c r="D5" s="39" t="str">
        <f>IFERROR('04A_국토부원자료'!F6,"")</f>
        <v>(98-7)</v>
      </c>
      <c r="E5" s="40">
        <f>IFERROR(VALUE(SUBSTITUTE('04A_국토부원자료'!G6,",","")),"")</f>
        <v>27.84</v>
      </c>
      <c r="F5" s="41">
        <f>IFERROR(IF(AND('04A_국토부원자료'!H6&lt;&gt;"",'04A_국토부원자료'!I6&lt;&gt;""),DATE(INT(VALUE(SUBSTITUTE('04A_국토부원자료'!H6,",",""))/100),MOD(VALUE(SUBSTITUTE('04A_국토부원자료'!H6,",","")),100),VALUE(SUBSTITUTE('04A_국토부원자료'!I6,",",""))),""),"")</f>
        <v>46073</v>
      </c>
      <c r="G5" s="42">
        <f>IFERROR(VALUE(SUBSTITUTE('04A_국토부원자료'!J6,",","")),"")</f>
        <v>10300</v>
      </c>
      <c r="H5" s="43">
        <f t="shared" si="0"/>
        <v>103000000</v>
      </c>
      <c r="I5" s="43">
        <f t="shared" si="1"/>
        <v>3699712.6436781608</v>
      </c>
      <c r="J5" s="38">
        <f>IFERROR(VALUE(SUBSTITUTE('04A_국토부원자료'!K6,",","")),"")</f>
        <v>4</v>
      </c>
      <c r="K5" s="38">
        <f>IFERROR(VALUE(SUBSTITUTE('04A_국토부원자료'!N6,",","")),"")</f>
        <v>1990</v>
      </c>
      <c r="L5" s="39" t="str">
        <f>IFERROR('04A_국토부원자료'!O6,"")</f>
        <v>송파대로28길 13</v>
      </c>
      <c r="M5" s="39" t="str">
        <f>IFERROR('04A_국토부원자료'!Q6,"")</f>
        <v>중개거래</v>
      </c>
      <c r="N5" s="38">
        <f>IF(B5="","",IF('02_대상물건입력'!B5="",1,IF(ISNUMBER(SEARCH('02_대상물건입력'!B5,B5)),1,0)))</f>
        <v>1</v>
      </c>
      <c r="O5" s="38">
        <f>IF(B5="","",IF('02_대상물건입력'!B6="",1,IF(ISNUMBER(SEARCH('02_대상물건입력'!B6,B5)),1,0)))</f>
        <v>1</v>
      </c>
      <c r="P5" s="38">
        <f>IF(L5="","",IF('02_대상물건입력'!B15="",0,IF(ISNUMBER(SEARCH('02_대상물건입력'!B15,L5)),1,0)))</f>
        <v>1</v>
      </c>
      <c r="Q5" s="38">
        <f>IF(D5="","",IF('02_대상물건입력'!B8="",0,IF(ISNUMBER(SEARCH('02_대상물건입력'!B8,D5)),1,0)))</f>
        <v>0</v>
      </c>
      <c r="R5" s="44">
        <f>IFERROR(ABS(E5-'02_대상물건입력'!B11)/'02_대상물건입력'!B11,"")</f>
        <v>2.1921388403541516E-2</v>
      </c>
      <c r="S5" s="38">
        <f>IFERROR(ABS(J5-'02_대상물건입력'!B10),"")</f>
        <v>8</v>
      </c>
      <c r="T5" s="38">
        <f>IFERROR(ABS('01_설정'!B4-F5),"")</f>
        <v>39</v>
      </c>
      <c r="U5" s="38">
        <f>IFERROR(ABS(K5-YEAR('02_대상물건입력'!B14)),"")</f>
        <v>36</v>
      </c>
      <c r="V5" s="38" t="str">
        <f>IF(B5="","",IF(AND(E5&gt;0,F5&gt;0,H5&gt;0,OR('04A_국토부원자료'!P6="",'04A_국토부원자료'!P6="-"),IF('01_설정'!B10=1,N5=1,TRUE),R5&lt;='01_설정'!B5,S5&lt;='01_설정'!B6,T5&lt;='01_설정'!B7,U5&lt;='01_설정'!B8),"Y",""))</f>
        <v/>
      </c>
      <c r="W5" s="40" t="str">
        <f>IF(V5&lt;&gt;"Y","",MAX(0,(1-R5/'01_설정'!B5))*'01_설정'!B14+MAX(0,(1-S5/'01_설정'!B6))*'01_설정'!B15+MAX(0,(1-T5/'01_설정'!B7))*'01_설정'!B16+MAX(0,(1-U5/'01_설정'!B8))*'01_설정'!B17+O5*'01_설정'!B11+Q5*'01_설정'!B12+P5*'01_설정'!B13)</f>
        <v/>
      </c>
      <c r="X5" s="38" t="str">
        <f>IF(W5="","",1+COUNTIFS($W$4:$W$3003,"&gt;"&amp;W5)+COUNTIFS($W$4:W5,W5)-1)</f>
        <v/>
      </c>
    </row>
    <row r="6" spans="1:24" ht="16.5">
      <c r="A6" s="38">
        <f>IF('04A_국토부원자료'!A7="","",ROW()-3)</f>
        <v>3</v>
      </c>
      <c r="B6" s="39" t="str">
        <f>IFERROR('04A_국토부원자료'!B7,"")</f>
        <v>서울특별시 송파구 가락동</v>
      </c>
      <c r="C6" s="39" t="str">
        <f>IF(B6="","",IF('04A_국토부원자료'!C7&lt;&gt;"",'04A_국토부원자료'!C7,TRIM('04A_국토부원자료'!D7&amp;IF('04A_국토부원자료'!E7&lt;&gt;"","-"&amp;'04A_국토부원자료'!E7,""))))</f>
        <v>99-3</v>
      </c>
      <c r="D6" s="39" t="str">
        <f>IFERROR('04A_국토부원자료'!F7,"")</f>
        <v>제일오피스텔</v>
      </c>
      <c r="E6" s="40">
        <f>IFERROR(VALUE(SUBSTITUTE('04A_국토부원자료'!G7,",","")),"")</f>
        <v>31.14</v>
      </c>
      <c r="F6" s="41">
        <f>IFERROR(IF(AND('04A_국토부원자료'!H7&lt;&gt;"",'04A_국토부원자료'!I7&lt;&gt;""),DATE(INT(VALUE(SUBSTITUTE('04A_국토부원자료'!H7,",",""))/100),MOD(VALUE(SUBSTITUTE('04A_국토부원자료'!H7,",","")),100),VALUE(SUBSTITUTE('04A_국토부원자료'!I7,",",""))),""),"")</f>
        <v>46057</v>
      </c>
      <c r="G6" s="42">
        <f>IFERROR(VALUE(SUBSTITUTE('04A_국토부원자료'!J7,",","")),"")</f>
        <v>20800</v>
      </c>
      <c r="H6" s="43">
        <f t="shared" si="0"/>
        <v>208000000</v>
      </c>
      <c r="I6" s="43">
        <f t="shared" si="1"/>
        <v>6679511.8818240203</v>
      </c>
      <c r="J6" s="38">
        <f>IFERROR(VALUE(SUBSTITUTE('04A_국토부원자료'!K7,",","")),"")</f>
        <v>8</v>
      </c>
      <c r="K6" s="38">
        <f>IFERROR(VALUE(SUBSTITUTE('04A_국토부원자료'!N7,",","")),"")</f>
        <v>1992</v>
      </c>
      <c r="L6" s="39" t="str">
        <f>IFERROR('04A_국토부원자료'!O7,"")</f>
        <v>송파대로 260</v>
      </c>
      <c r="M6" s="39" t="str">
        <f>IFERROR('04A_국토부원자료'!Q7,"")</f>
        <v>중개거래</v>
      </c>
      <c r="N6" s="38">
        <f>IF(B6="","",IF('02_대상물건입력'!B5="",1,IF(ISNUMBER(SEARCH('02_대상물건입력'!B5,B6)),1,0)))</f>
        <v>1</v>
      </c>
      <c r="O6" s="38">
        <f>IF(B6="","",IF('02_대상물건입력'!B6="",1,IF(ISNUMBER(SEARCH('02_대상물건입력'!B6,B6)),1,0)))</f>
        <v>1</v>
      </c>
      <c r="P6" s="38">
        <f>IF(L6="","",IF('02_대상물건입력'!B15="",0,IF(ISNUMBER(SEARCH('02_대상물건입력'!B15,L6)),1,0)))</f>
        <v>1</v>
      </c>
      <c r="Q6" s="38">
        <f>IF(D6="","",IF('02_대상물건입력'!B8="",0,IF(ISNUMBER(SEARCH('02_대상물건입력'!B8,D6)),1,0)))</f>
        <v>0</v>
      </c>
      <c r="R6" s="44">
        <f>IFERROR(ABS(E6-'02_대상물건입력'!B11)/'02_대상물건입력'!B11,"")</f>
        <v>0.14305431159792686</v>
      </c>
      <c r="S6" s="38">
        <f>IFERROR(ABS(J6-'02_대상물건입력'!B10),"")</f>
        <v>4</v>
      </c>
      <c r="T6" s="38">
        <f>IFERROR(ABS('01_설정'!B4-F6),"")</f>
        <v>55</v>
      </c>
      <c r="U6" s="38">
        <f>IFERROR(ABS(K6-YEAR('02_대상물건입력'!B14)),"")</f>
        <v>34</v>
      </c>
      <c r="V6" s="38" t="str">
        <f>IF(B6="","",IF(AND(E6&gt;0,F6&gt;0,H6&gt;0,OR('04A_국토부원자료'!P7="",'04A_국토부원자료'!P7="-"),IF('01_설정'!B10=1,N6=1,TRUE),R6&lt;='01_설정'!B5,S6&lt;='01_설정'!B6,T6&lt;='01_설정'!B7,U6&lt;='01_설정'!B8),"Y",""))</f>
        <v/>
      </c>
      <c r="W6" s="40" t="str">
        <f>IF(V6&lt;&gt;"Y","",MAX(0,(1-R6/'01_설정'!B5))*'01_설정'!B14+MAX(0,(1-S6/'01_설정'!B6))*'01_설정'!B15+MAX(0,(1-T6/'01_설정'!B7))*'01_설정'!B16+MAX(0,(1-U6/'01_설정'!B8))*'01_설정'!B17+O6*'01_설정'!B11+Q6*'01_설정'!B12+P6*'01_설정'!B13)</f>
        <v/>
      </c>
      <c r="X6" s="38" t="str">
        <f>IF(W6="","",1+COUNTIFS($W$4:$W$3003,"&gt;"&amp;W6)+COUNTIFS($W$4:W6,W6)-1)</f>
        <v/>
      </c>
    </row>
    <row r="7" spans="1:24" ht="16.5">
      <c r="A7" s="38">
        <f>IF('04A_국토부원자료'!A8="","",ROW()-3)</f>
        <v>4</v>
      </c>
      <c r="B7" s="39" t="str">
        <f>IFERROR('04A_국토부원자료'!B8,"")</f>
        <v>서울특별시 송파구 가락동</v>
      </c>
      <c r="C7" s="39" t="str">
        <f>IF(B7="","",IF('04A_국토부원자료'!C8&lt;&gt;"",'04A_국토부원자료'!C8,TRIM('04A_국토부원자료'!D8&amp;IF('04A_국토부원자료'!E8&lt;&gt;"","-"&amp;'04A_국토부원자료'!E8,""))))</f>
        <v>79-7</v>
      </c>
      <c r="D7" s="39" t="str">
        <f>IFERROR('04A_국토부원자료'!F8,"")</f>
        <v>(79-7)</v>
      </c>
      <c r="E7" s="40">
        <f>IFERROR(VALUE(SUBSTITUTE('04A_국토부원자료'!G8,",","")),"")</f>
        <v>29.52</v>
      </c>
      <c r="F7" s="41">
        <f>IFERROR(IF(AND('04A_국토부원자료'!H8&lt;&gt;"",'04A_국토부원자료'!I8&lt;&gt;""),DATE(INT(VALUE(SUBSTITUTE('04A_국토부원자료'!H8,",",""))/100),MOD(VALUE(SUBSTITUTE('04A_국토부원자료'!H8,",","")),100),VALUE(SUBSTITUTE('04A_국토부원자료'!I8,",",""))),""),"")</f>
        <v>46050</v>
      </c>
      <c r="G7" s="42">
        <f>IFERROR(VALUE(SUBSTITUTE('04A_국토부원자료'!J8,",","")),"")</f>
        <v>12500</v>
      </c>
      <c r="H7" s="43">
        <f t="shared" si="0"/>
        <v>125000000</v>
      </c>
      <c r="I7" s="43">
        <f t="shared" si="1"/>
        <v>4234417.3441734416</v>
      </c>
      <c r="J7" s="38">
        <f>IFERROR(VALUE(SUBSTITUTE('04A_국토부원자료'!K8,",","")),"")</f>
        <v>10</v>
      </c>
      <c r="K7" s="38">
        <f>IFERROR(VALUE(SUBSTITUTE('04A_국토부원자료'!N8,",","")),"")</f>
        <v>1990</v>
      </c>
      <c r="L7" s="39" t="str">
        <f>IFERROR('04A_국토부원자료'!O8,"")</f>
        <v>송파대로28길 32</v>
      </c>
      <c r="M7" s="39" t="str">
        <f>IFERROR('04A_국토부원자료'!Q8,"")</f>
        <v>중개거래</v>
      </c>
      <c r="N7" s="38">
        <f>IF(B7="","",IF('02_대상물건입력'!B5="",1,IF(ISNUMBER(SEARCH('02_대상물건입력'!B5,B7)),1,0)))</f>
        <v>1</v>
      </c>
      <c r="O7" s="38">
        <f>IF(B7="","",IF('02_대상물건입력'!B6="",1,IF(ISNUMBER(SEARCH('02_대상물건입력'!B6,B7)),1,0)))</f>
        <v>1</v>
      </c>
      <c r="P7" s="38">
        <f>IF(L7="","",IF('02_대상물건입력'!B15="",0,IF(ISNUMBER(SEARCH('02_대상물건입력'!B15,L7)),1,0)))</f>
        <v>1</v>
      </c>
      <c r="Q7" s="38">
        <f>IF(D7="","",IF('02_대상물건입력'!B8="",0,IF(ISNUMBER(SEARCH('02_대상물건입력'!B8,D7)),1,0)))</f>
        <v>0</v>
      </c>
      <c r="R7" s="44">
        <f>IFERROR(ABS(E7-'02_대상물건입력'!B11)/'02_대상물건입력'!B11,"")</f>
        <v>8.3589058393410395E-2</v>
      </c>
      <c r="S7" s="38">
        <f>IFERROR(ABS(J7-'02_대상물건입력'!B10),"")</f>
        <v>2</v>
      </c>
      <c r="T7" s="38">
        <f>IFERROR(ABS('01_설정'!B4-F7),"")</f>
        <v>62</v>
      </c>
      <c r="U7" s="38">
        <f>IFERROR(ABS(K7-YEAR('02_대상물건입력'!B14)),"")</f>
        <v>36</v>
      </c>
      <c r="V7" s="38" t="str">
        <f>IF(B7="","",IF(AND(E7&gt;0,F7&gt;0,H7&gt;0,OR('04A_국토부원자료'!P8="",'04A_국토부원자료'!P8="-"),IF('01_설정'!B10=1,N7=1,TRUE),R7&lt;='01_설정'!B5,S7&lt;='01_설정'!B6,T7&lt;='01_설정'!B7,U7&lt;='01_설정'!B8),"Y",""))</f>
        <v/>
      </c>
      <c r="W7" s="40" t="str">
        <f>IF(V7&lt;&gt;"Y","",MAX(0,(1-R7/'01_설정'!B5))*'01_설정'!B14+MAX(0,(1-S7/'01_설정'!B6))*'01_설정'!B15+MAX(0,(1-T7/'01_설정'!B7))*'01_설정'!B16+MAX(0,(1-U7/'01_설정'!B8))*'01_설정'!B17+O7*'01_설정'!B11+Q7*'01_설정'!B12+P7*'01_설정'!B13)</f>
        <v/>
      </c>
      <c r="X7" s="38" t="str">
        <f>IF(W7="","",1+COUNTIFS($W$4:$W$3003,"&gt;"&amp;W7)+COUNTIFS($W$4:W7,W7)-1)</f>
        <v/>
      </c>
    </row>
    <row r="8" spans="1:24" ht="16.5">
      <c r="A8" s="38">
        <f>IF('04A_국토부원자료'!A9="","",ROW()-3)</f>
        <v>5</v>
      </c>
      <c r="B8" s="39" t="str">
        <f>IFERROR('04A_국토부원자료'!B9,"")</f>
        <v>서울특별시 송파구 가락동</v>
      </c>
      <c r="C8" s="39" t="str">
        <f>IF(B8="","",IF('04A_국토부원자료'!C9&lt;&gt;"",'04A_국토부원자료'!C9,TRIM('04A_국토부원자료'!D9&amp;IF('04A_국토부원자료'!E9&lt;&gt;"","-"&amp;'04A_국토부원자료'!E9,""))))</f>
        <v>79-7</v>
      </c>
      <c r="D8" s="39" t="str">
        <f>IFERROR('04A_국토부원자료'!F9,"")</f>
        <v>(79-7)</v>
      </c>
      <c r="E8" s="40">
        <f>IFERROR(VALUE(SUBSTITUTE('04A_국토부원자료'!G9,",","")),"")</f>
        <v>29.52</v>
      </c>
      <c r="F8" s="41">
        <f>IFERROR(IF(AND('04A_국토부원자료'!H9&lt;&gt;"",'04A_국토부원자료'!I9&lt;&gt;""),DATE(INT(VALUE(SUBSTITUTE('04A_국토부원자료'!H9,",",""))/100),MOD(VALUE(SUBSTITUTE('04A_국토부원자료'!H9,",","")),100),VALUE(SUBSTITUTE('04A_국토부원자료'!I9,",",""))),""),"")</f>
        <v>46050</v>
      </c>
      <c r="G8" s="42">
        <f>IFERROR(VALUE(SUBSTITUTE('04A_국토부원자료'!J9,",","")),"")</f>
        <v>13000</v>
      </c>
      <c r="H8" s="43">
        <f t="shared" si="0"/>
        <v>130000000</v>
      </c>
      <c r="I8" s="43">
        <f t="shared" si="1"/>
        <v>4403794.0379403792</v>
      </c>
      <c r="J8" s="38">
        <f>IFERROR(VALUE(SUBSTITUTE('04A_국토부원자료'!K9,",","")),"")</f>
        <v>2</v>
      </c>
      <c r="K8" s="38">
        <f>IFERROR(VALUE(SUBSTITUTE('04A_국토부원자료'!N9,",","")),"")</f>
        <v>1990</v>
      </c>
      <c r="L8" s="39" t="str">
        <f>IFERROR('04A_국토부원자료'!O9,"")</f>
        <v>송파대로28길 32</v>
      </c>
      <c r="M8" s="39" t="str">
        <f>IFERROR('04A_국토부원자료'!Q9,"")</f>
        <v>직거래</v>
      </c>
      <c r="N8" s="38">
        <f>IF(B8="","",IF('02_대상물건입력'!B5="",1,IF(ISNUMBER(SEARCH('02_대상물건입력'!B5,B8)),1,0)))</f>
        <v>1</v>
      </c>
      <c r="O8" s="38">
        <f>IF(B8="","",IF('02_대상물건입력'!B6="",1,IF(ISNUMBER(SEARCH('02_대상물건입력'!B6,B8)),1,0)))</f>
        <v>1</v>
      </c>
      <c r="P8" s="38">
        <f>IF(L8="","",IF('02_대상물건입력'!B15="",0,IF(ISNUMBER(SEARCH('02_대상물건입력'!B15,L8)),1,0)))</f>
        <v>1</v>
      </c>
      <c r="Q8" s="38">
        <f>IF(D8="","",IF('02_대상물건입력'!B8="",0,IF(ISNUMBER(SEARCH('02_대상물건입력'!B8,D8)),1,0)))</f>
        <v>0</v>
      </c>
      <c r="R8" s="44">
        <f>IFERROR(ABS(E8-'02_대상물건입력'!B11)/'02_대상물건입력'!B11,"")</f>
        <v>8.3589058393410395E-2</v>
      </c>
      <c r="S8" s="38">
        <f>IFERROR(ABS(J8-'02_대상물건입력'!B10),"")</f>
        <v>10</v>
      </c>
      <c r="T8" s="38">
        <f>IFERROR(ABS('01_설정'!B4-F8),"")</f>
        <v>62</v>
      </c>
      <c r="U8" s="38">
        <f>IFERROR(ABS(K8-YEAR('02_대상물건입력'!B14)),"")</f>
        <v>36</v>
      </c>
      <c r="V8" s="38" t="str">
        <f>IF(B8="","",IF(AND(E8&gt;0,F8&gt;0,H8&gt;0,OR('04A_국토부원자료'!P9="",'04A_국토부원자료'!P9="-"),IF('01_설정'!B10=1,N8=1,TRUE),R8&lt;='01_설정'!B5,S8&lt;='01_설정'!B6,T8&lt;='01_설정'!B7,U8&lt;='01_설정'!B8),"Y",""))</f>
        <v/>
      </c>
      <c r="W8" s="40" t="str">
        <f>IF(V8&lt;&gt;"Y","",MAX(0,(1-R8/'01_설정'!B5))*'01_설정'!B14+MAX(0,(1-S8/'01_설정'!B6))*'01_설정'!B15+MAX(0,(1-T8/'01_설정'!B7))*'01_설정'!B16+MAX(0,(1-U8/'01_설정'!B8))*'01_설정'!B17+O8*'01_설정'!B11+Q8*'01_설정'!B12+P8*'01_설정'!B13)</f>
        <v/>
      </c>
      <c r="X8" s="38" t="str">
        <f>IF(W8="","",1+COUNTIFS($W$4:$W$3003,"&gt;"&amp;W8)+COUNTIFS($W$4:W8,W8)-1)</f>
        <v/>
      </c>
    </row>
    <row r="9" spans="1:24" ht="16.5">
      <c r="A9" s="38">
        <f>IF('04A_국토부원자료'!A10="","",ROW()-3)</f>
        <v>6</v>
      </c>
      <c r="B9" s="39" t="str">
        <f>IFERROR('04A_국토부원자료'!B10,"")</f>
        <v>서울특별시 송파구 가락동</v>
      </c>
      <c r="C9" s="39" t="str">
        <f>IF(B9="","",IF('04A_국토부원자료'!C10&lt;&gt;"",'04A_국토부원자료'!C10,TRIM('04A_국토부원자료'!D10&amp;IF('04A_국토부원자료'!E10&lt;&gt;"","-"&amp;'04A_국토부원자료'!E10,""))))</f>
        <v>79-7</v>
      </c>
      <c r="D9" s="39" t="str">
        <f>IFERROR('04A_국토부원자료'!F10,"")</f>
        <v>(79-7)</v>
      </c>
      <c r="E9" s="40">
        <f>IFERROR(VALUE(SUBSTITUTE('04A_국토부원자료'!G10,",","")),"")</f>
        <v>29.52</v>
      </c>
      <c r="F9" s="41">
        <f>IFERROR(IF(AND('04A_국토부원자료'!H10&lt;&gt;"",'04A_국토부원자료'!I10&lt;&gt;""),DATE(INT(VALUE(SUBSTITUTE('04A_국토부원자료'!H10,",",""))/100),MOD(VALUE(SUBSTITUTE('04A_국토부원자료'!H10,",","")),100),VALUE(SUBSTITUTE('04A_국토부원자료'!I10,",",""))),""),"")</f>
        <v>46050</v>
      </c>
      <c r="G9" s="42">
        <f>IFERROR(VALUE(SUBSTITUTE('04A_국토부원자료'!J10,",","")),"")</f>
        <v>12500</v>
      </c>
      <c r="H9" s="43">
        <f t="shared" si="0"/>
        <v>125000000</v>
      </c>
      <c r="I9" s="43">
        <f t="shared" si="1"/>
        <v>4234417.3441734416</v>
      </c>
      <c r="J9" s="38">
        <f>IFERROR(VALUE(SUBSTITUTE('04A_국토부원자료'!K10,",","")),"")</f>
        <v>10</v>
      </c>
      <c r="K9" s="38">
        <f>IFERROR(VALUE(SUBSTITUTE('04A_국토부원자료'!N10,",","")),"")</f>
        <v>1990</v>
      </c>
      <c r="L9" s="39" t="str">
        <f>IFERROR('04A_국토부원자료'!O10,"")</f>
        <v>송파대로28길 32</v>
      </c>
      <c r="M9" s="39" t="str">
        <f>IFERROR('04A_국토부원자료'!Q10,"")</f>
        <v>중개거래</v>
      </c>
      <c r="N9" s="38">
        <f>IF(B9="","",IF('02_대상물건입력'!B5="",1,IF(ISNUMBER(SEARCH('02_대상물건입력'!B5,B9)),1,0)))</f>
        <v>1</v>
      </c>
      <c r="O9" s="38">
        <f>IF(B9="","",IF('02_대상물건입력'!B6="",1,IF(ISNUMBER(SEARCH('02_대상물건입력'!B6,B9)),1,0)))</f>
        <v>1</v>
      </c>
      <c r="P9" s="38">
        <f>IF(L9="","",IF('02_대상물건입력'!B15="",0,IF(ISNUMBER(SEARCH('02_대상물건입력'!B15,L9)),1,0)))</f>
        <v>1</v>
      </c>
      <c r="Q9" s="38">
        <f>IF(D9="","",IF('02_대상물건입력'!B8="",0,IF(ISNUMBER(SEARCH('02_대상물건입력'!B8,D9)),1,0)))</f>
        <v>0</v>
      </c>
      <c r="R9" s="44">
        <f>IFERROR(ABS(E9-'02_대상물건입력'!B11)/'02_대상물건입력'!B11,"")</f>
        <v>8.3589058393410395E-2</v>
      </c>
      <c r="S9" s="38">
        <f>IFERROR(ABS(J9-'02_대상물건입력'!B10),"")</f>
        <v>2</v>
      </c>
      <c r="T9" s="38">
        <f>IFERROR(ABS('01_설정'!B4-F9),"")</f>
        <v>62</v>
      </c>
      <c r="U9" s="38">
        <f>IFERROR(ABS(K9-YEAR('02_대상물건입력'!B14)),"")</f>
        <v>36</v>
      </c>
      <c r="V9" s="38" t="str">
        <f>IF(B9="","",IF(AND(E9&gt;0,F9&gt;0,H9&gt;0,OR('04A_국토부원자료'!P10="",'04A_국토부원자료'!P10="-"),IF('01_설정'!B10=1,N9=1,TRUE),R9&lt;='01_설정'!B5,S9&lt;='01_설정'!B6,T9&lt;='01_설정'!B7,U9&lt;='01_설정'!B8),"Y",""))</f>
        <v/>
      </c>
      <c r="W9" s="40" t="str">
        <f>IF(V9&lt;&gt;"Y","",MAX(0,(1-R9/'01_설정'!B5))*'01_설정'!B14+MAX(0,(1-S9/'01_설정'!B6))*'01_설정'!B15+MAX(0,(1-T9/'01_설정'!B7))*'01_설정'!B16+MAX(0,(1-U9/'01_설정'!B8))*'01_설정'!B17+O9*'01_설정'!B11+Q9*'01_설정'!B12+P9*'01_설정'!B13)</f>
        <v/>
      </c>
      <c r="X9" s="38" t="str">
        <f>IF(W9="","",1+COUNTIFS($W$4:$W$3003,"&gt;"&amp;W9)+COUNTIFS($W$4:W9,W9)-1)</f>
        <v/>
      </c>
    </row>
    <row r="10" spans="1:24" ht="16.5">
      <c r="A10" s="38">
        <f>IF('04A_국토부원자료'!A11="","",ROW()-3)</f>
        <v>7</v>
      </c>
      <c r="B10" s="39" t="str">
        <f>IFERROR('04A_국토부원자료'!B11,"")</f>
        <v>서울특별시 송파구 가락동</v>
      </c>
      <c r="C10" s="39" t="str">
        <f>IF(B10="","",IF('04A_국토부원자료'!C11&lt;&gt;"",'04A_국토부원자료'!C11,TRIM('04A_국토부원자료'!D11&amp;IF('04A_국토부원자료'!E11&lt;&gt;"","-"&amp;'04A_국토부원자료'!E11,""))))</f>
        <v>171</v>
      </c>
      <c r="D10" s="39" t="str">
        <f>IFERROR('04A_국토부원자료'!F11,"")</f>
        <v>현진타워</v>
      </c>
      <c r="E10" s="40">
        <f>IFERROR(VALUE(SUBSTITUTE('04A_국토부원자료'!G11,",","")),"")</f>
        <v>42.32</v>
      </c>
      <c r="F10" s="41">
        <f>IFERROR(IF(AND('04A_국토부원자료'!H11&lt;&gt;"",'04A_국토부원자료'!I11&lt;&gt;""),DATE(INT(VALUE(SUBSTITUTE('04A_국토부원자료'!H11,",",""))/100),MOD(VALUE(SUBSTITUTE('04A_국토부원자료'!H11,",","")),100),VALUE(SUBSTITUTE('04A_국토부원자료'!I11,",",""))),""),"")</f>
        <v>46048</v>
      </c>
      <c r="G10" s="42">
        <f>IFERROR(VALUE(SUBSTITUTE('04A_국토부원자료'!J11,",","")),"")</f>
        <v>32000</v>
      </c>
      <c r="H10" s="43">
        <f t="shared" si="0"/>
        <v>320000000</v>
      </c>
      <c r="I10" s="43">
        <f t="shared" si="1"/>
        <v>7561436.6729678642</v>
      </c>
      <c r="J10" s="38">
        <f>IFERROR(VALUE(SUBSTITUTE('04A_국토부원자료'!K11,",","")),"")</f>
        <v>5</v>
      </c>
      <c r="K10" s="38">
        <f>IFERROR(VALUE(SUBSTITUTE('04A_국토부원자료'!N11,",","")),"")</f>
        <v>2015</v>
      </c>
      <c r="L10" s="39" t="str">
        <f>IFERROR('04A_국토부원자료'!O11,"")</f>
        <v>오금로44가길 13</v>
      </c>
      <c r="M10" s="39" t="str">
        <f>IFERROR('04A_국토부원자료'!Q11,"")</f>
        <v>중개거래</v>
      </c>
      <c r="N10" s="38">
        <f>IF(B10="","",IF('02_대상물건입력'!B5="",1,IF(ISNUMBER(SEARCH('02_대상물건입력'!B5,B10)),1,0)))</f>
        <v>1</v>
      </c>
      <c r="O10" s="38">
        <f>IF(B10="","",IF('02_대상물건입력'!B6="",1,IF(ISNUMBER(SEARCH('02_대상물건입력'!B6,B10)),1,0)))</f>
        <v>1</v>
      </c>
      <c r="P10" s="38">
        <f>IF(L10="","",IF('02_대상물건입력'!B15="",0,IF(ISNUMBER(SEARCH('02_대상물건입력'!B15,L10)),1,0)))</f>
        <v>0</v>
      </c>
      <c r="Q10" s="38">
        <f>IF(D10="","",IF('02_대상물건입력'!B8="",0,IF(ISNUMBER(SEARCH('02_대상물건입력'!B8,D10)),1,0)))</f>
        <v>0</v>
      </c>
      <c r="R10" s="44">
        <f>IFERROR(ABS(E10-'02_대상물건입력'!B11)/'02_대상물건입력'!B11,"")</f>
        <v>0.55343797260193528</v>
      </c>
      <c r="S10" s="38">
        <f>IFERROR(ABS(J10-'02_대상물건입력'!B10),"")</f>
        <v>7</v>
      </c>
      <c r="T10" s="38">
        <f>IFERROR(ABS('01_설정'!B4-F10),"")</f>
        <v>64</v>
      </c>
      <c r="U10" s="38">
        <f>IFERROR(ABS(K10-YEAR('02_대상물건입력'!B14)),"")</f>
        <v>11</v>
      </c>
      <c r="V10" s="38" t="str">
        <f>IF(B10="","",IF(AND(E10&gt;0,F10&gt;0,H10&gt;0,OR('04A_국토부원자료'!P11="",'04A_국토부원자료'!P11="-"),IF('01_설정'!B10=1,N10=1,TRUE),R10&lt;='01_설정'!B5,S10&lt;='01_설정'!B6,T10&lt;='01_설정'!B7,U10&lt;='01_설정'!B8),"Y",""))</f>
        <v/>
      </c>
      <c r="W10" s="40" t="str">
        <f>IF(V10&lt;&gt;"Y","",MAX(0,(1-R10/'01_설정'!B5))*'01_설정'!B14+MAX(0,(1-S10/'01_설정'!B6))*'01_설정'!B15+MAX(0,(1-T10/'01_설정'!B7))*'01_설정'!B16+MAX(0,(1-U10/'01_설정'!B8))*'01_설정'!B17+O10*'01_설정'!B11+Q10*'01_설정'!B12+P10*'01_설정'!B13)</f>
        <v/>
      </c>
      <c r="X10" s="38" t="str">
        <f>IF(W10="","",1+COUNTIFS($W$4:$W$3003,"&gt;"&amp;W10)+COUNTIFS($W$4:W10,W10)-1)</f>
        <v/>
      </c>
    </row>
    <row r="11" spans="1:24" ht="16.5">
      <c r="A11" s="38">
        <f>IF('04A_국토부원자료'!A12="","",ROW()-3)</f>
        <v>8</v>
      </c>
      <c r="B11" s="39" t="str">
        <f>IFERROR('04A_국토부원자료'!B12,"")</f>
        <v>서울특별시 송파구 가락동</v>
      </c>
      <c r="C11" s="39" t="str">
        <f>IF(B11="","",IF('04A_국토부원자료'!C12&lt;&gt;"",'04A_국토부원자료'!C12,TRIM('04A_국토부원자료'!D12&amp;IF('04A_국토부원자료'!E12&lt;&gt;"","-"&amp;'04A_국토부원자료'!E12,""))))</f>
        <v>78-1</v>
      </c>
      <c r="D11" s="39" t="str">
        <f>IFERROR('04A_국토부원자료'!F12,"")</f>
        <v>한화오벨리스크</v>
      </c>
      <c r="E11" s="40">
        <f>IFERROR(VALUE(SUBSTITUTE('04A_국토부원자료'!G12,",","")),"")</f>
        <v>30.34</v>
      </c>
      <c r="F11" s="41">
        <f>IFERROR(IF(AND('04A_국토부원자료'!H12&lt;&gt;"",'04A_국토부원자료'!I12&lt;&gt;""),DATE(INT(VALUE(SUBSTITUTE('04A_국토부원자료'!H12,",",""))/100),MOD(VALUE(SUBSTITUTE('04A_국토부원자료'!H12,",","")),100),VALUE(SUBSTITUTE('04A_국토부원자료'!I12,",",""))),""),"")</f>
        <v>46048</v>
      </c>
      <c r="G11" s="42">
        <f>IFERROR(VALUE(SUBSTITUTE('04A_국토부원자료'!J12,",","")),"")</f>
        <v>18000</v>
      </c>
      <c r="H11" s="43">
        <f t="shared" si="0"/>
        <v>180000000</v>
      </c>
      <c r="I11" s="43">
        <f t="shared" si="1"/>
        <v>5932762.0303230062</v>
      </c>
      <c r="J11" s="38">
        <f>IFERROR(VALUE(SUBSTITUTE('04A_국토부원자료'!K12,",","")),"")</f>
        <v>11</v>
      </c>
      <c r="K11" s="38">
        <f>IFERROR(VALUE(SUBSTITUTE('04A_국토부원자료'!N12,",","")),"")</f>
        <v>2004</v>
      </c>
      <c r="L11" s="39" t="str">
        <f>IFERROR('04A_국토부원자료'!O12,"")</f>
        <v>중대로 127</v>
      </c>
      <c r="M11" s="39" t="str">
        <f>IFERROR('04A_국토부원자료'!Q12,"")</f>
        <v>중개거래</v>
      </c>
      <c r="N11" s="38">
        <f>IF(B11="","",IF('02_대상물건입력'!B5="",1,IF(ISNUMBER(SEARCH('02_대상물건입력'!B5,B11)),1,0)))</f>
        <v>1</v>
      </c>
      <c r="O11" s="38">
        <f>IF(B11="","",IF('02_대상물건입력'!B6="",1,IF(ISNUMBER(SEARCH('02_대상물건입력'!B6,B11)),1,0)))</f>
        <v>1</v>
      </c>
      <c r="P11" s="38">
        <f>IF(L11="","",IF('02_대상물건입력'!B15="",0,IF(ISNUMBER(SEARCH('02_대상물건입력'!B15,L11)),1,0)))</f>
        <v>0</v>
      </c>
      <c r="Q11" s="38">
        <f>IF(D11="","",IF('02_대상물건입력'!B8="",0,IF(ISNUMBER(SEARCH('02_대상물건입력'!B8,D11)),1,0)))</f>
        <v>0</v>
      </c>
      <c r="R11" s="44">
        <f>IFERROR(ABS(E11-'02_대상물건입력'!B11)/'02_대상물건입력'!B11,"")</f>
        <v>0.11368875445989403</v>
      </c>
      <c r="S11" s="38">
        <f>IFERROR(ABS(J11-'02_대상물건입력'!B10),"")</f>
        <v>1</v>
      </c>
      <c r="T11" s="38">
        <f>IFERROR(ABS('01_설정'!B4-F11),"")</f>
        <v>64</v>
      </c>
      <c r="U11" s="38">
        <f>IFERROR(ABS(K11-YEAR('02_대상물건입력'!B14)),"")</f>
        <v>22</v>
      </c>
      <c r="V11" s="38" t="str">
        <f>IF(B11="","",IF(AND(E11&gt;0,F11&gt;0,H11&gt;0,OR('04A_국토부원자료'!P12="",'04A_국토부원자료'!P12="-"),IF('01_설정'!B10=1,N11=1,TRUE),R11&lt;='01_설정'!B5,S11&lt;='01_설정'!B6,T11&lt;='01_설정'!B7,U11&lt;='01_설정'!B8),"Y",""))</f>
        <v/>
      </c>
      <c r="W11" s="40" t="str">
        <f>IF(V11&lt;&gt;"Y","",MAX(0,(1-R11/'01_설정'!B5))*'01_설정'!B14+MAX(0,(1-S11/'01_설정'!B6))*'01_설정'!B15+MAX(0,(1-T11/'01_설정'!B7))*'01_설정'!B16+MAX(0,(1-U11/'01_설정'!B8))*'01_설정'!B17+O11*'01_설정'!B11+Q11*'01_설정'!B12+P11*'01_설정'!B13)</f>
        <v/>
      </c>
      <c r="X11" s="38" t="str">
        <f>IF(W11="","",1+COUNTIFS($W$4:$W$3003,"&gt;"&amp;W11)+COUNTIFS($W$4:W11,W11)-1)</f>
        <v/>
      </c>
    </row>
    <row r="12" spans="1:24" ht="16.5">
      <c r="A12" s="38">
        <f>IF('04A_국토부원자료'!A13="","",ROW()-3)</f>
        <v>9</v>
      </c>
      <c r="B12" s="39" t="str">
        <f>IFERROR('04A_국토부원자료'!B13,"")</f>
        <v>서울특별시 송파구 가락동</v>
      </c>
      <c r="C12" s="39" t="str">
        <f>IF(B12="","",IF('04A_국토부원자료'!C13&lt;&gt;"",'04A_국토부원자료'!C13,TRIM('04A_국토부원자료'!D13&amp;IF('04A_국토부원자료'!E13&lt;&gt;"","-"&amp;'04A_국토부원자료'!E13,""))))</f>
        <v>171</v>
      </c>
      <c r="D12" s="39" t="str">
        <f>IFERROR('04A_국토부원자료'!F13,"")</f>
        <v>현진타워</v>
      </c>
      <c r="E12" s="40">
        <f>IFERROR(VALUE(SUBSTITUTE('04A_국토부원자료'!G13,",","")),"")</f>
        <v>42.18</v>
      </c>
      <c r="F12" s="41">
        <f>IFERROR(IF(AND('04A_국토부원자료'!H13&lt;&gt;"",'04A_국토부원자료'!I13&lt;&gt;""),DATE(INT(VALUE(SUBSTITUTE('04A_국토부원자료'!H13,",",""))/100),MOD(VALUE(SUBSTITUTE('04A_국토부원자료'!H13,",","")),100),VALUE(SUBSTITUTE('04A_국토부원자료'!I13,",",""))),""),"")</f>
        <v>46046</v>
      </c>
      <c r="G12" s="42">
        <f>IFERROR(VALUE(SUBSTITUTE('04A_국토부원자료'!J13,",","")),"")</f>
        <v>32800</v>
      </c>
      <c r="H12" s="43">
        <f t="shared" si="0"/>
        <v>328000000</v>
      </c>
      <c r="I12" s="43">
        <f t="shared" si="1"/>
        <v>7776197.2498814603</v>
      </c>
      <c r="J12" s="38">
        <f>IFERROR(VALUE(SUBSTITUTE('04A_국토부원자료'!K13,",","")),"")</f>
        <v>5</v>
      </c>
      <c r="K12" s="38">
        <f>IFERROR(VALUE(SUBSTITUTE('04A_국토부원자료'!N13,",","")),"")</f>
        <v>2015</v>
      </c>
      <c r="L12" s="39" t="str">
        <f>IFERROR('04A_국토부원자료'!O13,"")</f>
        <v>오금로44가길 13</v>
      </c>
      <c r="M12" s="39" t="str">
        <f>IFERROR('04A_국토부원자료'!Q13,"")</f>
        <v>중개거래</v>
      </c>
      <c r="N12" s="38">
        <f>IF(B12="","",IF('02_대상물건입력'!B5="",1,IF(ISNUMBER(SEARCH('02_대상물건입력'!B5,B12)),1,0)))</f>
        <v>1</v>
      </c>
      <c r="O12" s="38">
        <f>IF(B12="","",IF('02_대상물건입력'!B6="",1,IF(ISNUMBER(SEARCH('02_대상물건입력'!B6,B12)),1,0)))</f>
        <v>1</v>
      </c>
      <c r="P12" s="38">
        <f>IF(L12="","",IF('02_대상물건입력'!B15="",0,IF(ISNUMBER(SEARCH('02_대상물건입력'!B15,L12)),1,0)))</f>
        <v>0</v>
      </c>
      <c r="Q12" s="38">
        <f>IF(D12="","",IF('02_대상물건입력'!B8="",0,IF(ISNUMBER(SEARCH('02_대상물건입력'!B8,D12)),1,0)))</f>
        <v>0</v>
      </c>
      <c r="R12" s="44">
        <f>IFERROR(ABS(E12-'02_대상물건입력'!B11)/'02_대상물건입력'!B11,"")</f>
        <v>0.54829900010277954</v>
      </c>
      <c r="S12" s="38">
        <f>IFERROR(ABS(J12-'02_대상물건입력'!B10),"")</f>
        <v>7</v>
      </c>
      <c r="T12" s="38">
        <f>IFERROR(ABS('01_설정'!B4-F12),"")</f>
        <v>66</v>
      </c>
      <c r="U12" s="38">
        <f>IFERROR(ABS(K12-YEAR('02_대상물건입력'!B14)),"")</f>
        <v>11</v>
      </c>
      <c r="V12" s="38" t="str">
        <f>IF(B12="","",IF(AND(E12&gt;0,F12&gt;0,H12&gt;0,OR('04A_국토부원자료'!P13="",'04A_국토부원자료'!P13="-"),IF('01_설정'!B10=1,N12=1,TRUE),R12&lt;='01_설정'!B5,S12&lt;='01_설정'!B6,T12&lt;='01_설정'!B7,U12&lt;='01_설정'!B8),"Y",""))</f>
        <v/>
      </c>
      <c r="W12" s="40" t="str">
        <f>IF(V12&lt;&gt;"Y","",MAX(0,(1-R12/'01_설정'!B5))*'01_설정'!B14+MAX(0,(1-S12/'01_설정'!B6))*'01_설정'!B15+MAX(0,(1-T12/'01_설정'!B7))*'01_설정'!B16+MAX(0,(1-U12/'01_설정'!B8))*'01_설정'!B17+O12*'01_설정'!B11+Q12*'01_설정'!B12+P12*'01_설정'!B13)</f>
        <v/>
      </c>
      <c r="X12" s="38" t="str">
        <f>IF(W12="","",1+COUNTIFS($W$4:$W$3003,"&gt;"&amp;W12)+COUNTIFS($W$4:W12,W12)-1)</f>
        <v/>
      </c>
    </row>
    <row r="13" spans="1:24" ht="16.5">
      <c r="A13" s="38">
        <f>IF('04A_국토부원자료'!A14="","",ROW()-3)</f>
        <v>10</v>
      </c>
      <c r="B13" s="39" t="str">
        <f>IFERROR('04A_국토부원자료'!B14,"")</f>
        <v>서울특별시 송파구 가락동</v>
      </c>
      <c r="C13" s="39" t="str">
        <f>IF(B13="","",IF('04A_국토부원자료'!C14&lt;&gt;"",'04A_국토부원자료'!C14,TRIM('04A_국토부원자료'!D14&amp;IF('04A_국토부원자료'!E14&lt;&gt;"","-"&amp;'04A_국토부원자료'!E14,""))))</f>
        <v>98-7</v>
      </c>
      <c r="D13" s="39" t="str">
        <f>IFERROR('04A_국토부원자료'!F14,"")</f>
        <v>(98-7)</v>
      </c>
      <c r="E13" s="40">
        <f>IFERROR(VALUE(SUBSTITUTE('04A_국토부원자료'!G14,",","")),"")</f>
        <v>35.24</v>
      </c>
      <c r="F13" s="41">
        <f>IFERROR(IF(AND('04A_국토부원자료'!H14&lt;&gt;"",'04A_국토부원자료'!I14&lt;&gt;""),DATE(INT(VALUE(SUBSTITUTE('04A_국토부원자료'!H14,",",""))/100),MOD(VALUE(SUBSTITUTE('04A_국토부원자료'!H14,",","")),100),VALUE(SUBSTITUTE('04A_국토부원자료'!I14,",",""))),""),"")</f>
        <v>46044</v>
      </c>
      <c r="G13" s="42">
        <f>IFERROR(VALUE(SUBSTITUTE('04A_국토부원자료'!J14,",","")),"")</f>
        <v>15900</v>
      </c>
      <c r="H13" s="43">
        <f t="shared" si="0"/>
        <v>159000000</v>
      </c>
      <c r="I13" s="43">
        <f t="shared" si="1"/>
        <v>4511918.2746878546</v>
      </c>
      <c r="J13" s="38">
        <f>IFERROR(VALUE(SUBSTITUTE('04A_국토부원자료'!K14,",","")),"")</f>
        <v>4</v>
      </c>
      <c r="K13" s="38">
        <f>IFERROR(VALUE(SUBSTITUTE('04A_국토부원자료'!N14,",","")),"")</f>
        <v>1990</v>
      </c>
      <c r="L13" s="39" t="str">
        <f>IFERROR('04A_국토부원자료'!O14,"")</f>
        <v>송파대로28길 13</v>
      </c>
      <c r="M13" s="39" t="str">
        <f>IFERROR('04A_국토부원자료'!Q14,"")</f>
        <v>중개거래</v>
      </c>
      <c r="N13" s="38">
        <f>IF(B13="","",IF('02_대상물건입력'!B5="",1,IF(ISNUMBER(SEARCH('02_대상물건입력'!B5,B13)),1,0)))</f>
        <v>1</v>
      </c>
      <c r="O13" s="38">
        <f>IF(B13="","",IF('02_대상물건입력'!B6="",1,IF(ISNUMBER(SEARCH('02_대상물건입력'!B6,B13)),1,0)))</f>
        <v>1</v>
      </c>
      <c r="P13" s="38">
        <f>IF(L13="","",IF('02_대상물건입력'!B15="",0,IF(ISNUMBER(SEARCH('02_대상물건입력'!B15,L13)),1,0)))</f>
        <v>1</v>
      </c>
      <c r="Q13" s="38">
        <f>IF(D13="","",IF('02_대상물건입력'!B8="",0,IF(ISNUMBER(SEARCH('02_대상물건입력'!B8,D13)),1,0)))</f>
        <v>0</v>
      </c>
      <c r="R13" s="44">
        <f>IFERROR(ABS(E13-'02_대상물건입력'!B11)/'02_대상물건입력'!B11,"")</f>
        <v>0.293552791930345</v>
      </c>
      <c r="S13" s="38">
        <f>IFERROR(ABS(J13-'02_대상물건입력'!B10),"")</f>
        <v>8</v>
      </c>
      <c r="T13" s="38">
        <f>IFERROR(ABS('01_설정'!B4-F13),"")</f>
        <v>68</v>
      </c>
      <c r="U13" s="38">
        <f>IFERROR(ABS(K13-YEAR('02_대상물건입력'!B14)),"")</f>
        <v>36</v>
      </c>
      <c r="V13" s="38" t="str">
        <f>IF(B13="","",IF(AND(E13&gt;0,F13&gt;0,H13&gt;0,OR('04A_국토부원자료'!P14="",'04A_국토부원자료'!P14="-"),IF('01_설정'!B10=1,N13=1,TRUE),R13&lt;='01_설정'!B5,S13&lt;='01_설정'!B6,T13&lt;='01_설정'!B7,U13&lt;='01_설정'!B8),"Y",""))</f>
        <v/>
      </c>
      <c r="W13" s="40" t="str">
        <f>IF(V13&lt;&gt;"Y","",MAX(0,(1-R13/'01_설정'!B5))*'01_설정'!B14+MAX(0,(1-S13/'01_설정'!B6))*'01_설정'!B15+MAX(0,(1-T13/'01_설정'!B7))*'01_설정'!B16+MAX(0,(1-U13/'01_설정'!B8))*'01_설정'!B17+O13*'01_설정'!B11+Q13*'01_설정'!B12+P13*'01_설정'!B13)</f>
        <v/>
      </c>
      <c r="X13" s="38" t="str">
        <f>IF(W13="","",1+COUNTIFS($W$4:$W$3003,"&gt;"&amp;W13)+COUNTIFS($W$4:W13,W13)-1)</f>
        <v/>
      </c>
    </row>
    <row r="14" spans="1:24" ht="16.5">
      <c r="A14" s="38">
        <f>IF('04A_국토부원자료'!A15="","",ROW()-3)</f>
        <v>11</v>
      </c>
      <c r="B14" s="39" t="str">
        <f>IFERROR('04A_국토부원자료'!B15,"")</f>
        <v>서울특별시 송파구 가락동</v>
      </c>
      <c r="C14" s="39" t="str">
        <f>IF(B14="","",IF('04A_국토부원자료'!C15&lt;&gt;"",'04A_국토부원자료'!C15,TRIM('04A_국토부원자료'!D15&amp;IF('04A_국토부원자료'!E15&lt;&gt;"","-"&amp;'04A_국토부원자료'!E15,""))))</f>
        <v>78-1</v>
      </c>
      <c r="D14" s="39" t="str">
        <f>IFERROR('04A_국토부원자료'!F15,"")</f>
        <v>한화오벨리스크</v>
      </c>
      <c r="E14" s="40">
        <f>IFERROR(VALUE(SUBSTITUTE('04A_국토부원자료'!G15,",","")),"")</f>
        <v>37.93</v>
      </c>
      <c r="F14" s="41">
        <f>IFERROR(IF(AND('04A_국토부원자료'!H15&lt;&gt;"",'04A_국토부원자료'!I15&lt;&gt;""),DATE(INT(VALUE(SUBSTITUTE('04A_국토부원자료'!H15,",",""))/100),MOD(VALUE(SUBSTITUTE('04A_국토부원자료'!H15,",","")),100),VALUE(SUBSTITUTE('04A_국토부원자료'!I15,",",""))),""),"")</f>
        <v>46041</v>
      </c>
      <c r="G14" s="42">
        <f>IFERROR(VALUE(SUBSTITUTE('04A_국토부원자료'!J15,",","")),"")</f>
        <v>22000</v>
      </c>
      <c r="H14" s="43">
        <f t="shared" si="0"/>
        <v>220000000</v>
      </c>
      <c r="I14" s="43">
        <f t="shared" si="1"/>
        <v>5800158.1861323491</v>
      </c>
      <c r="J14" s="38">
        <f>IFERROR(VALUE(SUBSTITUTE('04A_국토부원자료'!K15,",","")),"")</f>
        <v>12</v>
      </c>
      <c r="K14" s="38">
        <f>IFERROR(VALUE(SUBSTITUTE('04A_국토부원자료'!N15,",","")),"")</f>
        <v>2004</v>
      </c>
      <c r="L14" s="39" t="str">
        <f>IFERROR('04A_국토부원자료'!O15,"")</f>
        <v>중대로 127</v>
      </c>
      <c r="M14" s="39" t="str">
        <f>IFERROR('04A_국토부원자료'!Q15,"")</f>
        <v>중개거래</v>
      </c>
      <c r="N14" s="38">
        <f>IF(B14="","",IF('02_대상물건입력'!B5="",1,IF(ISNUMBER(SEARCH('02_대상물건입력'!B5,B14)),1,0)))</f>
        <v>1</v>
      </c>
      <c r="O14" s="38">
        <f>IF(B14="","",IF('02_대상물건입력'!B6="",1,IF(ISNUMBER(SEARCH('02_대상물건입력'!B6,B14)),1,0)))</f>
        <v>1</v>
      </c>
      <c r="P14" s="38">
        <f>IF(L14="","",IF('02_대상물건입력'!B15="",0,IF(ISNUMBER(SEARCH('02_대상물건입력'!B15,L14)),1,0)))</f>
        <v>0</v>
      </c>
      <c r="Q14" s="38">
        <f>IF(D14="","",IF('02_대상물건입력'!B8="",0,IF(ISNUMBER(SEARCH('02_대상물건입력'!B8,D14)),1,0)))</f>
        <v>0</v>
      </c>
      <c r="R14" s="44">
        <f>IFERROR(ABS(E14-'02_대상물건입력'!B11)/'02_대상물건입력'!B11,"")</f>
        <v>0.39229447780698024</v>
      </c>
      <c r="S14" s="38">
        <f>IFERROR(ABS(J14-'02_대상물건입력'!B10),"")</f>
        <v>0</v>
      </c>
      <c r="T14" s="38">
        <f>IFERROR(ABS('01_설정'!B4-F14),"")</f>
        <v>71</v>
      </c>
      <c r="U14" s="38">
        <f>IFERROR(ABS(K14-YEAR('02_대상물건입력'!B14)),"")</f>
        <v>22</v>
      </c>
      <c r="V14" s="38" t="str">
        <f>IF(B14="","",IF(AND(E14&gt;0,F14&gt;0,H14&gt;0,OR('04A_국토부원자료'!P15="",'04A_국토부원자료'!P15="-"),IF('01_설정'!B10=1,N14=1,TRUE),R14&lt;='01_설정'!B5,S14&lt;='01_설정'!B6,T14&lt;='01_설정'!B7,U14&lt;='01_설정'!B8),"Y",""))</f>
        <v/>
      </c>
      <c r="W14" s="40" t="str">
        <f>IF(V14&lt;&gt;"Y","",MAX(0,(1-R14/'01_설정'!B5))*'01_설정'!B14+MAX(0,(1-S14/'01_설정'!B6))*'01_설정'!B15+MAX(0,(1-T14/'01_설정'!B7))*'01_설정'!B16+MAX(0,(1-U14/'01_설정'!B8))*'01_설정'!B17+O14*'01_설정'!B11+Q14*'01_설정'!B12+P14*'01_설정'!B13)</f>
        <v/>
      </c>
      <c r="X14" s="38" t="str">
        <f>IF(W14="","",1+COUNTIFS($W$4:$W$3003,"&gt;"&amp;W14)+COUNTIFS($W$4:W14,W14)-1)</f>
        <v/>
      </c>
    </row>
    <row r="15" spans="1:24" ht="16.5">
      <c r="A15" s="38">
        <f>IF('04A_국토부원자료'!A16="","",ROW()-3)</f>
        <v>12</v>
      </c>
      <c r="B15" s="39" t="str">
        <f>IFERROR('04A_국토부원자료'!B16,"")</f>
        <v>서울특별시 송파구 가락동</v>
      </c>
      <c r="C15" s="39" t="str">
        <f>IF(B15="","",IF('04A_국토부원자료'!C16&lt;&gt;"",'04A_국토부원자료'!C16,TRIM('04A_국토부원자료'!D16&amp;IF('04A_국토부원자료'!E16&lt;&gt;"","-"&amp;'04A_국토부원자료'!E16,""))))</f>
        <v>99-3</v>
      </c>
      <c r="D15" s="39" t="str">
        <f>IFERROR('04A_국토부원자료'!F16,"")</f>
        <v>제일오피스텔</v>
      </c>
      <c r="E15" s="40">
        <f>IFERROR(VALUE(SUBSTITUTE('04A_국토부원자료'!G16,",","")),"")</f>
        <v>31.14</v>
      </c>
      <c r="F15" s="41">
        <f>IFERROR(IF(AND('04A_국토부원자료'!H16&lt;&gt;"",'04A_국토부원자료'!I16&lt;&gt;""),DATE(INT(VALUE(SUBSTITUTE('04A_국토부원자료'!H16,",",""))/100),MOD(VALUE(SUBSTITUTE('04A_국토부원자료'!H16,",","")),100),VALUE(SUBSTITUTE('04A_국토부원자료'!I16,",",""))),""),"")</f>
        <v>46039</v>
      </c>
      <c r="G15" s="42">
        <f>IFERROR(VALUE(SUBSTITUTE('04A_국토부원자료'!J16,",","")),"")</f>
        <v>19000</v>
      </c>
      <c r="H15" s="43">
        <f t="shared" si="0"/>
        <v>190000000</v>
      </c>
      <c r="I15" s="43">
        <f t="shared" si="1"/>
        <v>6101477.1997430958</v>
      </c>
      <c r="J15" s="38">
        <f>IFERROR(VALUE(SUBSTITUTE('04A_국토부원자료'!K16,",","")),"")</f>
        <v>14</v>
      </c>
      <c r="K15" s="38">
        <f>IFERROR(VALUE(SUBSTITUTE('04A_국토부원자료'!N16,",","")),"")</f>
        <v>1992</v>
      </c>
      <c r="L15" s="39" t="str">
        <f>IFERROR('04A_국토부원자료'!O16,"")</f>
        <v>송파대로 260</v>
      </c>
      <c r="M15" s="39" t="str">
        <f>IFERROR('04A_국토부원자료'!Q16,"")</f>
        <v>중개거래</v>
      </c>
      <c r="N15" s="38">
        <f>IF(B15="","",IF('02_대상물건입력'!B5="",1,IF(ISNUMBER(SEARCH('02_대상물건입력'!B5,B15)),1,0)))</f>
        <v>1</v>
      </c>
      <c r="O15" s="38">
        <f>IF(B15="","",IF('02_대상물건입력'!B6="",1,IF(ISNUMBER(SEARCH('02_대상물건입력'!B6,B15)),1,0)))</f>
        <v>1</v>
      </c>
      <c r="P15" s="38">
        <f>IF(L15="","",IF('02_대상물건입력'!B15="",0,IF(ISNUMBER(SEARCH('02_대상물건입력'!B15,L15)),1,0)))</f>
        <v>1</v>
      </c>
      <c r="Q15" s="38">
        <f>IF(D15="","",IF('02_대상물건입력'!B8="",0,IF(ISNUMBER(SEARCH('02_대상물건입력'!B8,D15)),1,0)))</f>
        <v>0</v>
      </c>
      <c r="R15" s="44">
        <f>IFERROR(ABS(E15-'02_대상물건입력'!B11)/'02_대상물건입력'!B11,"")</f>
        <v>0.14305431159792686</v>
      </c>
      <c r="S15" s="38">
        <f>IFERROR(ABS(J15-'02_대상물건입력'!B10),"")</f>
        <v>2</v>
      </c>
      <c r="T15" s="38">
        <f>IFERROR(ABS('01_설정'!B4-F15),"")</f>
        <v>73</v>
      </c>
      <c r="U15" s="38">
        <f>IFERROR(ABS(K15-YEAR('02_대상물건입력'!B14)),"")</f>
        <v>34</v>
      </c>
      <c r="V15" s="38" t="str">
        <f>IF(B15="","",IF(AND(E15&gt;0,F15&gt;0,H15&gt;0,OR('04A_국토부원자료'!P16="",'04A_국토부원자료'!P16="-"),IF('01_설정'!B10=1,N15=1,TRUE),R15&lt;='01_설정'!B5,S15&lt;='01_설정'!B6,T15&lt;='01_설정'!B7,U15&lt;='01_설정'!B8),"Y",""))</f>
        <v/>
      </c>
      <c r="W15" s="40" t="str">
        <f>IF(V15&lt;&gt;"Y","",MAX(0,(1-R15/'01_설정'!B5))*'01_설정'!B14+MAX(0,(1-S15/'01_설정'!B6))*'01_설정'!B15+MAX(0,(1-T15/'01_설정'!B7))*'01_설정'!B16+MAX(0,(1-U15/'01_설정'!B8))*'01_설정'!B17+O15*'01_설정'!B11+Q15*'01_설정'!B12+P15*'01_설정'!B13)</f>
        <v/>
      </c>
      <c r="X15" s="38" t="str">
        <f>IF(W15="","",1+COUNTIFS($W$4:$W$3003,"&gt;"&amp;W15)+COUNTIFS($W$4:W15,W15)-1)</f>
        <v/>
      </c>
    </row>
    <row r="16" spans="1:24" ht="16.5">
      <c r="A16" s="38">
        <f>IF('04A_국토부원자료'!A17="","",ROW()-3)</f>
        <v>13</v>
      </c>
      <c r="B16" s="39" t="str">
        <f>IFERROR('04A_국토부원자료'!B17,"")</f>
        <v>서울특별시 송파구 가락동</v>
      </c>
      <c r="C16" s="39" t="str">
        <f>IF(B16="","",IF('04A_국토부원자료'!C17&lt;&gt;"",'04A_국토부원자료'!C17,TRIM('04A_국토부원자료'!D17&amp;IF('04A_국토부원자료'!E17&lt;&gt;"","-"&amp;'04A_국토부원자료'!E17,""))))</f>
        <v>98-2</v>
      </c>
      <c r="D16" s="39" t="str">
        <f>IFERROR('04A_국토부원자료'!F17,"")</f>
        <v>(98-2)</v>
      </c>
      <c r="E16" s="40">
        <f>IFERROR(VALUE(SUBSTITUTE('04A_국토부원자료'!G17,",","")),"")</f>
        <v>33.200000000000003</v>
      </c>
      <c r="F16" s="41">
        <f>IFERROR(IF(AND('04A_국토부원자료'!H17&lt;&gt;"",'04A_국토부원자료'!I17&lt;&gt;""),DATE(INT(VALUE(SUBSTITUTE('04A_국토부원자료'!H17,",",""))/100),MOD(VALUE(SUBSTITUTE('04A_국토부원자료'!H17,",","")),100),VALUE(SUBSTITUTE('04A_국토부원자료'!I17,",",""))),""),"")</f>
        <v>46036</v>
      </c>
      <c r="G16" s="42">
        <f>IFERROR(VALUE(SUBSTITUTE('04A_국토부원자료'!J17,",","")),"")</f>
        <v>11300</v>
      </c>
      <c r="H16" s="43">
        <f t="shared" si="0"/>
        <v>113000000</v>
      </c>
      <c r="I16" s="43">
        <f t="shared" si="1"/>
        <v>3403614.457831325</v>
      </c>
      <c r="J16" s="38">
        <f>IFERROR(VALUE(SUBSTITUTE('04A_국토부원자료'!K17,",","")),"")</f>
        <v>5</v>
      </c>
      <c r="K16" s="38">
        <f>IFERROR(VALUE(SUBSTITUTE('04A_국토부원자료'!N17,",","")),"")</f>
        <v>1990</v>
      </c>
      <c r="L16" s="39" t="str">
        <f>IFERROR('04A_국토부원자료'!O17,"")</f>
        <v>송파대로30길 8</v>
      </c>
      <c r="M16" s="39" t="str">
        <f>IFERROR('04A_국토부원자료'!Q17,"")</f>
        <v>중개거래</v>
      </c>
      <c r="N16" s="38">
        <f>IF(B16="","",IF('02_대상물건입력'!B5="",1,IF(ISNUMBER(SEARCH('02_대상물건입력'!B5,B16)),1,0)))</f>
        <v>1</v>
      </c>
      <c r="O16" s="38">
        <f>IF(B16="","",IF('02_대상물건입력'!B6="",1,IF(ISNUMBER(SEARCH('02_대상물건입력'!B6,B16)),1,0)))</f>
        <v>1</v>
      </c>
      <c r="P16" s="38">
        <f>IF(L16="","",IF('02_대상물건입력'!B15="",0,IF(ISNUMBER(SEARCH('02_대상물건입력'!B15,L16)),1,0)))</f>
        <v>1</v>
      </c>
      <c r="Q16" s="38">
        <f>IF(D16="","",IF('02_대상물건입력'!B8="",0,IF(ISNUMBER(SEARCH('02_대상물건입력'!B8,D16)),1,0)))</f>
        <v>0</v>
      </c>
      <c r="R16" s="44">
        <f>IFERROR(ABS(E16-'02_대상물건입력'!B11)/'02_대상물건입력'!B11,"")</f>
        <v>0.21867062122836139</v>
      </c>
      <c r="S16" s="38">
        <f>IFERROR(ABS(J16-'02_대상물건입력'!B10),"")</f>
        <v>7</v>
      </c>
      <c r="T16" s="38">
        <f>IFERROR(ABS('01_설정'!B4-F16),"")</f>
        <v>76</v>
      </c>
      <c r="U16" s="38">
        <f>IFERROR(ABS(K16-YEAR('02_대상물건입력'!B14)),"")</f>
        <v>36</v>
      </c>
      <c r="V16" s="38" t="str">
        <f>IF(B16="","",IF(AND(E16&gt;0,F16&gt;0,H16&gt;0,OR('04A_국토부원자료'!P17="",'04A_국토부원자료'!P17="-"),IF('01_설정'!B10=1,N16=1,TRUE),R16&lt;='01_설정'!B5,S16&lt;='01_설정'!B6,T16&lt;='01_설정'!B7,U16&lt;='01_설정'!B8),"Y",""))</f>
        <v/>
      </c>
      <c r="W16" s="40" t="str">
        <f>IF(V16&lt;&gt;"Y","",MAX(0,(1-R16/'01_설정'!B5))*'01_설정'!B14+MAX(0,(1-S16/'01_설정'!B6))*'01_설정'!B15+MAX(0,(1-T16/'01_설정'!B7))*'01_설정'!B16+MAX(0,(1-U16/'01_설정'!B8))*'01_설정'!B17+O16*'01_설정'!B11+Q16*'01_설정'!B12+P16*'01_설정'!B13)</f>
        <v/>
      </c>
      <c r="X16" s="38" t="str">
        <f>IF(W16="","",1+COUNTIFS($W$4:$W$3003,"&gt;"&amp;W16)+COUNTIFS($W$4:W16,W16)-1)</f>
        <v/>
      </c>
    </row>
    <row r="17" spans="1:24" ht="16.5">
      <c r="A17" s="38">
        <f>IF('04A_국토부원자료'!A18="","",ROW()-3)</f>
        <v>14</v>
      </c>
      <c r="B17" s="39" t="str">
        <f>IFERROR('04A_국토부원자료'!B18,"")</f>
        <v>서울특별시 송파구 가락동</v>
      </c>
      <c r="C17" s="39" t="str">
        <f>IF(B17="","",IF('04A_국토부원자료'!C18&lt;&gt;"",'04A_국토부원자료'!C18,TRIM('04A_국토부원자료'!D18&amp;IF('04A_국토부원자료'!E18&lt;&gt;"","-"&amp;'04A_국토부원자료'!E18,""))))</f>
        <v>98-7</v>
      </c>
      <c r="D17" s="39" t="str">
        <f>IFERROR('04A_국토부원자료'!F18,"")</f>
        <v>(98-7)</v>
      </c>
      <c r="E17" s="40">
        <f>IFERROR(VALUE(SUBSTITUTE('04A_국토부원자료'!G18,",","")),"")</f>
        <v>35.24</v>
      </c>
      <c r="F17" s="41">
        <f>IFERROR(IF(AND('04A_국토부원자료'!H18&lt;&gt;"",'04A_국토부원자료'!I18&lt;&gt;""),DATE(INT(VALUE(SUBSTITUTE('04A_국토부원자료'!H18,",",""))/100),MOD(VALUE(SUBSTITUTE('04A_국토부원자료'!H18,",","")),100),VALUE(SUBSTITUTE('04A_국토부원자료'!I18,",",""))),""),"")</f>
        <v>46029</v>
      </c>
      <c r="G17" s="42">
        <f>IFERROR(VALUE(SUBSTITUTE('04A_국토부원자료'!J18,",","")),"")</f>
        <v>15900</v>
      </c>
      <c r="H17" s="43">
        <f t="shared" si="0"/>
        <v>159000000</v>
      </c>
      <c r="I17" s="43">
        <f t="shared" si="1"/>
        <v>4511918.2746878546</v>
      </c>
      <c r="J17" s="38">
        <f>IFERROR(VALUE(SUBSTITUTE('04A_국토부원자료'!K18,",","")),"")</f>
        <v>4</v>
      </c>
      <c r="K17" s="38">
        <f>IFERROR(VALUE(SUBSTITUTE('04A_국토부원자료'!N18,",","")),"")</f>
        <v>1990</v>
      </c>
      <c r="L17" s="39" t="str">
        <f>IFERROR('04A_국토부원자료'!O18,"")</f>
        <v>송파대로28길 13</v>
      </c>
      <c r="M17" s="39" t="str">
        <f>IFERROR('04A_국토부원자료'!Q18,"")</f>
        <v>중개거래</v>
      </c>
      <c r="N17" s="38">
        <f>IF(B17="","",IF('02_대상물건입력'!B5="",1,IF(ISNUMBER(SEARCH('02_대상물건입력'!B5,B17)),1,0)))</f>
        <v>1</v>
      </c>
      <c r="O17" s="38">
        <f>IF(B17="","",IF('02_대상물건입력'!B6="",1,IF(ISNUMBER(SEARCH('02_대상물건입력'!B6,B17)),1,0)))</f>
        <v>1</v>
      </c>
      <c r="P17" s="38">
        <f>IF(L17="","",IF('02_대상물건입력'!B15="",0,IF(ISNUMBER(SEARCH('02_대상물건입력'!B15,L17)),1,0)))</f>
        <v>1</v>
      </c>
      <c r="Q17" s="38">
        <f>IF(D17="","",IF('02_대상물건입력'!B8="",0,IF(ISNUMBER(SEARCH('02_대상물건입력'!B8,D17)),1,0)))</f>
        <v>0</v>
      </c>
      <c r="R17" s="44">
        <f>IFERROR(ABS(E17-'02_대상물건입력'!B11)/'02_대상물건입력'!B11,"")</f>
        <v>0.293552791930345</v>
      </c>
      <c r="S17" s="38">
        <f>IFERROR(ABS(J17-'02_대상물건입력'!B10),"")</f>
        <v>8</v>
      </c>
      <c r="T17" s="38">
        <f>IFERROR(ABS('01_설정'!B4-F17),"")</f>
        <v>83</v>
      </c>
      <c r="U17" s="38">
        <f>IFERROR(ABS(K17-YEAR('02_대상물건입력'!B14)),"")</f>
        <v>36</v>
      </c>
      <c r="V17" s="38" t="str">
        <f>IF(B17="","",IF(AND(E17&gt;0,F17&gt;0,H17&gt;0,OR('04A_국토부원자료'!P18="",'04A_국토부원자료'!P18="-"),IF('01_설정'!B10=1,N17=1,TRUE),R17&lt;='01_설정'!B5,S17&lt;='01_설정'!B6,T17&lt;='01_설정'!B7,U17&lt;='01_설정'!B8),"Y",""))</f>
        <v/>
      </c>
      <c r="W17" s="40" t="str">
        <f>IF(V17&lt;&gt;"Y","",MAX(0,(1-R17/'01_설정'!B5))*'01_설정'!B14+MAX(0,(1-S17/'01_설정'!B6))*'01_설정'!B15+MAX(0,(1-T17/'01_설정'!B7))*'01_설정'!B16+MAX(0,(1-U17/'01_설정'!B8))*'01_설정'!B17+O17*'01_설정'!B11+Q17*'01_설정'!B12+P17*'01_설정'!B13)</f>
        <v/>
      </c>
      <c r="X17" s="38" t="str">
        <f>IF(W17="","",1+COUNTIFS($W$4:$W$3003,"&gt;"&amp;W17)+COUNTIFS($W$4:W17,W17)-1)</f>
        <v/>
      </c>
    </row>
    <row r="18" spans="1:24" ht="16.5">
      <c r="A18" s="38">
        <f>IF('04A_국토부원자료'!A19="","",ROW()-3)</f>
        <v>15</v>
      </c>
      <c r="B18" s="39" t="str">
        <f>IFERROR('04A_국토부원자료'!B19,"")</f>
        <v>서울특별시 송파구 가락동</v>
      </c>
      <c r="C18" s="39" t="str">
        <f>IF(B18="","",IF('04A_국토부원자료'!C19&lt;&gt;"",'04A_국토부원자료'!C19,TRIM('04A_국토부원자료'!D19&amp;IF('04A_국토부원자료'!E19&lt;&gt;"","-"&amp;'04A_국토부원자료'!E19,""))))</f>
        <v>98-7</v>
      </c>
      <c r="D18" s="39" t="str">
        <f>IFERROR('04A_국토부원자료'!F19,"")</f>
        <v>(98-7)</v>
      </c>
      <c r="E18" s="40">
        <f>IFERROR(VALUE(SUBSTITUTE('04A_국토부원자료'!G19,",","")),"")</f>
        <v>23.47</v>
      </c>
      <c r="F18" s="41">
        <f>IFERROR(IF(AND('04A_국토부원자료'!H19&lt;&gt;"",'04A_국토부원자료'!I19&lt;&gt;""),DATE(INT(VALUE(SUBSTITUTE('04A_국토부원자료'!H19,",",""))/100),MOD(VALUE(SUBSTITUTE('04A_국토부원자료'!H19,",","")),100),VALUE(SUBSTITUTE('04A_국토부원자료'!I19,",",""))),""),"")</f>
        <v>46028</v>
      </c>
      <c r="G18" s="42">
        <f>IFERROR(VALUE(SUBSTITUTE('04A_국토부원자료'!J19,",","")),"")</f>
        <v>9500</v>
      </c>
      <c r="H18" s="43">
        <f t="shared" si="0"/>
        <v>95000000</v>
      </c>
      <c r="I18" s="43">
        <f t="shared" si="1"/>
        <v>4047720.4942479762</v>
      </c>
      <c r="J18" s="38">
        <f>IFERROR(VALUE(SUBSTITUTE('04A_국토부원자료'!K19,",","")),"")</f>
        <v>10</v>
      </c>
      <c r="K18" s="38">
        <f>IFERROR(VALUE(SUBSTITUTE('04A_국토부원자료'!N19,",","")),"")</f>
        <v>1990</v>
      </c>
      <c r="L18" s="39" t="str">
        <f>IFERROR('04A_국토부원자료'!O19,"")</f>
        <v>송파대로28길 13</v>
      </c>
      <c r="M18" s="39" t="str">
        <f>IFERROR('04A_국토부원자료'!Q19,"")</f>
        <v>중개거래</v>
      </c>
      <c r="N18" s="38">
        <f>IF(B18="","",IF('02_대상물건입력'!B5="",1,IF(ISNUMBER(SEARCH('02_대상물건입력'!B5,B18)),1,0)))</f>
        <v>1</v>
      </c>
      <c r="O18" s="38">
        <f>IF(B18="","",IF('02_대상물건입력'!B6="",1,IF(ISNUMBER(SEARCH('02_대상물건입력'!B6,B18)),1,0)))</f>
        <v>1</v>
      </c>
      <c r="P18" s="38">
        <f>IF(L18="","",IF('02_대상물건입력'!B15="",0,IF(ISNUMBER(SEARCH('02_대상물건입력'!B15,L18)),1,0)))</f>
        <v>1</v>
      </c>
      <c r="Q18" s="38">
        <f>IF(D18="","",IF('02_대상물건입력'!B8="",0,IF(ISNUMBER(SEARCH('02_대상물건입력'!B8,D18)),1,0)))</f>
        <v>0</v>
      </c>
      <c r="R18" s="44">
        <f>IFERROR(ABS(E18-'02_대상물건입력'!B11)/'02_대상물건입력'!B11,"")</f>
        <v>0.13848796746296271</v>
      </c>
      <c r="S18" s="38">
        <f>IFERROR(ABS(J18-'02_대상물건입력'!B10),"")</f>
        <v>2</v>
      </c>
      <c r="T18" s="38">
        <f>IFERROR(ABS('01_설정'!B4-F18),"")</f>
        <v>84</v>
      </c>
      <c r="U18" s="38">
        <f>IFERROR(ABS(K18-YEAR('02_대상물건입력'!B14)),"")</f>
        <v>36</v>
      </c>
      <c r="V18" s="38" t="str">
        <f>IF(B18="","",IF(AND(E18&gt;0,F18&gt;0,H18&gt;0,OR('04A_국토부원자료'!P19="",'04A_국토부원자료'!P19="-"),IF('01_설정'!B10=1,N18=1,TRUE),R18&lt;='01_설정'!B5,S18&lt;='01_설정'!B6,T18&lt;='01_설정'!B7,U18&lt;='01_설정'!B8),"Y",""))</f>
        <v/>
      </c>
      <c r="W18" s="40" t="str">
        <f>IF(V18&lt;&gt;"Y","",MAX(0,(1-R18/'01_설정'!B5))*'01_설정'!B14+MAX(0,(1-S18/'01_설정'!B6))*'01_설정'!B15+MAX(0,(1-T18/'01_설정'!B7))*'01_설정'!B16+MAX(0,(1-U18/'01_설정'!B8))*'01_설정'!B17+O18*'01_설정'!B11+Q18*'01_설정'!B12+P18*'01_설정'!B13)</f>
        <v/>
      </c>
      <c r="X18" s="38" t="str">
        <f>IF(W18="","",1+COUNTIFS($W$4:$W$3003,"&gt;"&amp;W18)+COUNTIFS($W$4:W18,W18)-1)</f>
        <v/>
      </c>
    </row>
    <row r="19" spans="1:24" ht="16.5">
      <c r="A19" s="38">
        <f>IF('04A_국토부원자료'!A20="","",ROW()-3)</f>
        <v>16</v>
      </c>
      <c r="B19" s="39" t="str">
        <f>IFERROR('04A_국토부원자료'!B20,"")</f>
        <v>서울특별시 송파구 가락동</v>
      </c>
      <c r="C19" s="39" t="str">
        <f>IF(B19="","",IF('04A_국토부원자료'!C20&lt;&gt;"",'04A_국토부원자료'!C20,TRIM('04A_국토부원자료'!D20&amp;IF('04A_국토부원자료'!E20&lt;&gt;"","-"&amp;'04A_국토부원자료'!E20,""))))</f>
        <v>99-3</v>
      </c>
      <c r="D19" s="39" t="str">
        <f>IFERROR('04A_국토부원자료'!F20,"")</f>
        <v>제일오피스텔</v>
      </c>
      <c r="E19" s="40">
        <f>IFERROR(VALUE(SUBSTITUTE('04A_국토부원자료'!G20,",","")),"")</f>
        <v>25.39</v>
      </c>
      <c r="F19" s="41">
        <f>IFERROR(IF(AND('04A_국토부원자료'!H20&lt;&gt;"",'04A_국토부원자료'!I20&lt;&gt;""),DATE(INT(VALUE(SUBSTITUTE('04A_국토부원자료'!H20,",",""))/100),MOD(VALUE(SUBSTITUTE('04A_국토부원자료'!H20,",","")),100),VALUE(SUBSTITUTE('04A_국토부원자료'!I20,",",""))),""),"")</f>
        <v>46022</v>
      </c>
      <c r="G19" s="42">
        <f>IFERROR(VALUE(SUBSTITUTE('04A_국토부원자료'!J20,",","")),"")</f>
        <v>15000</v>
      </c>
      <c r="H19" s="43">
        <f t="shared" si="0"/>
        <v>150000000</v>
      </c>
      <c r="I19" s="43">
        <f t="shared" si="1"/>
        <v>5907837.7313903114</v>
      </c>
      <c r="J19" s="38">
        <f>IFERROR(VALUE(SUBSTITUTE('04A_국토부원자료'!K20,",","")),"")</f>
        <v>16</v>
      </c>
      <c r="K19" s="38">
        <f>IFERROR(VALUE(SUBSTITUTE('04A_국토부원자료'!N20,",","")),"")</f>
        <v>1992</v>
      </c>
      <c r="L19" s="39" t="str">
        <f>IFERROR('04A_국토부원자료'!O20,"")</f>
        <v>송파대로 260</v>
      </c>
      <c r="M19" s="39" t="str">
        <f>IFERROR('04A_국토부원자료'!Q20,"")</f>
        <v>중개거래</v>
      </c>
      <c r="N19" s="38">
        <f>IF(B19="","",IF('02_대상물건입력'!B5="",1,IF(ISNUMBER(SEARCH('02_대상물건입력'!B5,B19)),1,0)))</f>
        <v>1</v>
      </c>
      <c r="O19" s="38">
        <f>IF(B19="","",IF('02_대상물건입력'!B6="",1,IF(ISNUMBER(SEARCH('02_대상물건입력'!B6,B19)),1,0)))</f>
        <v>1</v>
      </c>
      <c r="P19" s="38">
        <f>IF(L19="","",IF('02_대상물건입력'!B15="",0,IF(ISNUMBER(SEARCH('02_대상물건입력'!B15,L19)),1,0)))</f>
        <v>1</v>
      </c>
      <c r="Q19" s="38">
        <f>IF(D19="","",IF('02_대상물건입력'!B8="",0,IF(ISNUMBER(SEARCH('02_대상물건입력'!B8,D19)),1,0)))</f>
        <v>0</v>
      </c>
      <c r="R19" s="44">
        <f>IFERROR(ABS(E19-'02_대상물건입력'!B11)/'02_대상물건입력'!B11,"")</f>
        <v>6.8010630331683919E-2</v>
      </c>
      <c r="S19" s="38">
        <f>IFERROR(ABS(J19-'02_대상물건입력'!B10),"")</f>
        <v>4</v>
      </c>
      <c r="T19" s="38">
        <f>IFERROR(ABS('01_설정'!B4-F19),"")</f>
        <v>90</v>
      </c>
      <c r="U19" s="38">
        <f>IFERROR(ABS(K19-YEAR('02_대상물건입력'!B14)),"")</f>
        <v>34</v>
      </c>
      <c r="V19" s="38" t="str">
        <f>IF(B19="","",IF(AND(E19&gt;0,F19&gt;0,H19&gt;0,OR('04A_국토부원자료'!P20="",'04A_국토부원자료'!P20="-"),IF('01_설정'!B10=1,N19=1,TRUE),R19&lt;='01_설정'!B5,S19&lt;='01_설정'!B6,T19&lt;='01_설정'!B7,U19&lt;='01_설정'!B8),"Y",""))</f>
        <v/>
      </c>
      <c r="W19" s="40" t="str">
        <f>IF(V19&lt;&gt;"Y","",MAX(0,(1-R19/'01_설정'!B5))*'01_설정'!B14+MAX(0,(1-S19/'01_설정'!B6))*'01_설정'!B15+MAX(0,(1-T19/'01_설정'!B7))*'01_설정'!B16+MAX(0,(1-U19/'01_설정'!B8))*'01_설정'!B17+O19*'01_설정'!B11+Q19*'01_설정'!B12+P19*'01_설정'!B13)</f>
        <v/>
      </c>
      <c r="X19" s="38" t="str">
        <f>IF(W19="","",1+COUNTIFS($W$4:$W$3003,"&gt;"&amp;W19)+COUNTIFS($W$4:W19,W19)-1)</f>
        <v/>
      </c>
    </row>
    <row r="20" spans="1:24" ht="16.5">
      <c r="A20" s="38">
        <f>IF('04A_국토부원자료'!A21="","",ROW()-3)</f>
        <v>17</v>
      </c>
      <c r="B20" s="39" t="str">
        <f>IFERROR('04A_국토부원자료'!B21,"")</f>
        <v>서울특별시 송파구 가락동</v>
      </c>
      <c r="C20" s="39" t="str">
        <f>IF(B20="","",IF('04A_국토부원자료'!C21&lt;&gt;"",'04A_국토부원자료'!C21,TRIM('04A_국토부원자료'!D21&amp;IF('04A_국토부원자료'!E21&lt;&gt;"","-"&amp;'04A_국토부원자료'!E21,""))))</f>
        <v>78-1</v>
      </c>
      <c r="D20" s="39" t="str">
        <f>IFERROR('04A_국토부원자료'!F21,"")</f>
        <v>한화오벨리스크</v>
      </c>
      <c r="E20" s="40">
        <f>IFERROR(VALUE(SUBSTITUTE('04A_국토부원자료'!G21,",","")),"")</f>
        <v>37.93</v>
      </c>
      <c r="F20" s="41">
        <f>IFERROR(IF(AND('04A_국토부원자료'!H21&lt;&gt;"",'04A_국토부원자료'!I21&lt;&gt;""),DATE(INT(VALUE(SUBSTITUTE('04A_국토부원자료'!H21,",",""))/100),MOD(VALUE(SUBSTITUTE('04A_국토부원자료'!H21,",","")),100),VALUE(SUBSTITUTE('04A_국토부원자료'!I21,",",""))),""),"")</f>
        <v>46011</v>
      </c>
      <c r="G20" s="42">
        <f>IFERROR(VALUE(SUBSTITUTE('04A_국토부원자료'!J21,",","")),"")</f>
        <v>20200</v>
      </c>
      <c r="H20" s="43">
        <f t="shared" si="0"/>
        <v>202000000</v>
      </c>
      <c r="I20" s="43">
        <f t="shared" si="1"/>
        <v>5325599.7890851572</v>
      </c>
      <c r="J20" s="38">
        <f>IFERROR(VALUE(SUBSTITUTE('04A_국토부원자료'!K21,",","")),"")</f>
        <v>4</v>
      </c>
      <c r="K20" s="38">
        <f>IFERROR(VALUE(SUBSTITUTE('04A_국토부원자료'!N21,",","")),"")</f>
        <v>2004</v>
      </c>
      <c r="L20" s="39" t="str">
        <f>IFERROR('04A_국토부원자료'!O21,"")</f>
        <v>중대로 127</v>
      </c>
      <c r="M20" s="39" t="str">
        <f>IFERROR('04A_국토부원자료'!Q21,"")</f>
        <v>중개거래</v>
      </c>
      <c r="N20" s="38">
        <f>IF(B20="","",IF('02_대상물건입력'!B5="",1,IF(ISNUMBER(SEARCH('02_대상물건입력'!B5,B20)),1,0)))</f>
        <v>1</v>
      </c>
      <c r="O20" s="38">
        <f>IF(B20="","",IF('02_대상물건입력'!B6="",1,IF(ISNUMBER(SEARCH('02_대상물건입력'!B6,B20)),1,0)))</f>
        <v>1</v>
      </c>
      <c r="P20" s="38">
        <f>IF(L20="","",IF('02_대상물건입력'!B15="",0,IF(ISNUMBER(SEARCH('02_대상물건입력'!B15,L20)),1,0)))</f>
        <v>0</v>
      </c>
      <c r="Q20" s="38">
        <f>IF(D20="","",IF('02_대상물건입력'!B8="",0,IF(ISNUMBER(SEARCH('02_대상물건입력'!B8,D20)),1,0)))</f>
        <v>0</v>
      </c>
      <c r="R20" s="44">
        <f>IFERROR(ABS(E20-'02_대상물건입력'!B11)/'02_대상물건입력'!B11,"")</f>
        <v>0.39229447780698024</v>
      </c>
      <c r="S20" s="38">
        <f>IFERROR(ABS(J20-'02_대상물건입력'!B10),"")</f>
        <v>8</v>
      </c>
      <c r="T20" s="38">
        <f>IFERROR(ABS('01_설정'!B4-F20),"")</f>
        <v>101</v>
      </c>
      <c r="U20" s="38">
        <f>IFERROR(ABS(K20-YEAR('02_대상물건입력'!B14)),"")</f>
        <v>22</v>
      </c>
      <c r="V20" s="38" t="str">
        <f>IF(B20="","",IF(AND(E20&gt;0,F20&gt;0,H20&gt;0,OR('04A_국토부원자료'!P21="",'04A_국토부원자료'!P21="-"),IF('01_설정'!B10=1,N20=1,TRUE),R20&lt;='01_설정'!B5,S20&lt;='01_설정'!B6,T20&lt;='01_설정'!B7,U20&lt;='01_설정'!B8),"Y",""))</f>
        <v/>
      </c>
      <c r="W20" s="40" t="str">
        <f>IF(V20&lt;&gt;"Y","",MAX(0,(1-R20/'01_설정'!B5))*'01_설정'!B14+MAX(0,(1-S20/'01_설정'!B6))*'01_설정'!B15+MAX(0,(1-T20/'01_설정'!B7))*'01_설정'!B16+MAX(0,(1-U20/'01_설정'!B8))*'01_설정'!B17+O20*'01_설정'!B11+Q20*'01_설정'!B12+P20*'01_설정'!B13)</f>
        <v/>
      </c>
      <c r="X20" s="38" t="str">
        <f>IF(W20="","",1+COUNTIFS($W$4:$W$3003,"&gt;"&amp;W20)+COUNTIFS($W$4:W20,W20)-1)</f>
        <v/>
      </c>
    </row>
    <row r="21" spans="1:24" ht="16.5">
      <c r="A21" s="38">
        <f>IF('04A_국토부원자료'!A22="","",ROW()-3)</f>
        <v>18</v>
      </c>
      <c r="B21" s="39" t="str">
        <f>IFERROR('04A_국토부원자료'!B22,"")</f>
        <v>서울특별시 송파구 가락동</v>
      </c>
      <c r="C21" s="39" t="str">
        <f>IF(B21="","",IF('04A_국토부원자료'!C22&lt;&gt;"",'04A_국토부원자료'!C22,TRIM('04A_국토부원자료'!D22&amp;IF('04A_국토부원자료'!E22&lt;&gt;"","-"&amp;'04A_국토부원자료'!E22,""))))</f>
        <v>180-5</v>
      </c>
      <c r="D21" s="39" t="str">
        <f>IFERROR('04A_국토부원자료'!F22,"")</f>
        <v>(180-5)</v>
      </c>
      <c r="E21" s="40">
        <f>IFERROR(VALUE(SUBSTITUTE('04A_국토부원자료'!G22,",","")),"")</f>
        <v>38.58</v>
      </c>
      <c r="F21" s="41">
        <f>IFERROR(IF(AND('04A_국토부원자료'!H22&lt;&gt;"",'04A_국토부원자료'!I22&lt;&gt;""),DATE(INT(VALUE(SUBSTITUTE('04A_국토부원자료'!H22,",",""))/100),MOD(VALUE(SUBSTITUTE('04A_국토부원자료'!H22,",","")),100),VALUE(SUBSTITUTE('04A_국토부원자료'!I22,",",""))),""),"")</f>
        <v>46008</v>
      </c>
      <c r="G21" s="42">
        <f>IFERROR(VALUE(SUBSTITUTE('04A_국토부원자료'!J22,",","")),"")</f>
        <v>13500</v>
      </c>
      <c r="H21" s="43">
        <f t="shared" si="0"/>
        <v>135000000</v>
      </c>
      <c r="I21" s="43">
        <f t="shared" si="1"/>
        <v>3499222.3950233283</v>
      </c>
      <c r="J21" s="38">
        <f>IFERROR(VALUE(SUBSTITUTE('04A_국토부원자료'!K22,",","")),"")</f>
        <v>8</v>
      </c>
      <c r="K21" s="38">
        <f>IFERROR(VALUE(SUBSTITUTE('04A_국토부원자료'!N22,",","")),"")</f>
        <v>2002</v>
      </c>
      <c r="L21" s="39" t="str">
        <f>IFERROR('04A_국토부원자료'!O22,"")</f>
        <v>문정로 151</v>
      </c>
      <c r="M21" s="39" t="str">
        <f>IFERROR('04A_국토부원자료'!Q22,"")</f>
        <v>중개거래</v>
      </c>
      <c r="N21" s="38">
        <f>IF(B21="","",IF('02_대상물건입력'!B5="",1,IF(ISNUMBER(SEARCH('02_대상물건입력'!B5,B21)),1,0)))</f>
        <v>1</v>
      </c>
      <c r="O21" s="38">
        <f>IF(B21="","",IF('02_대상물건입력'!B6="",1,IF(ISNUMBER(SEARCH('02_대상물건입력'!B6,B21)),1,0)))</f>
        <v>1</v>
      </c>
      <c r="P21" s="38">
        <f>IF(L21="","",IF('02_대상물건입력'!B15="",0,IF(ISNUMBER(SEARCH('02_대상물건입력'!B15,L21)),1,0)))</f>
        <v>0</v>
      </c>
      <c r="Q21" s="38">
        <f>IF(D21="","",IF('02_대상물건입력'!B8="",0,IF(ISNUMBER(SEARCH('02_대상물건입력'!B8,D21)),1,0)))</f>
        <v>0</v>
      </c>
      <c r="R21" s="44">
        <f>IFERROR(ABS(E21-'02_대상물건입력'!B11)/'02_대상물건입력'!B11,"")</f>
        <v>0.41615399298163186</v>
      </c>
      <c r="S21" s="38">
        <f>IFERROR(ABS(J21-'02_대상물건입력'!B10),"")</f>
        <v>4</v>
      </c>
      <c r="T21" s="38">
        <f>IFERROR(ABS('01_설정'!B4-F21),"")</f>
        <v>104</v>
      </c>
      <c r="U21" s="38">
        <f>IFERROR(ABS(K21-YEAR('02_대상물건입력'!B14)),"")</f>
        <v>24</v>
      </c>
      <c r="V21" s="38" t="str">
        <f>IF(B21="","",IF(AND(E21&gt;0,F21&gt;0,H21&gt;0,OR('04A_국토부원자료'!P22="",'04A_국토부원자료'!P22="-"),IF('01_설정'!B10=1,N21=1,TRUE),R21&lt;='01_설정'!B5,S21&lt;='01_설정'!B6,T21&lt;='01_설정'!B7,U21&lt;='01_설정'!B8),"Y",""))</f>
        <v/>
      </c>
      <c r="W21" s="40" t="str">
        <f>IF(V21&lt;&gt;"Y","",MAX(0,(1-R21/'01_설정'!B5))*'01_설정'!B14+MAX(0,(1-S21/'01_설정'!B6))*'01_설정'!B15+MAX(0,(1-T21/'01_설정'!B7))*'01_설정'!B16+MAX(0,(1-U21/'01_설정'!B8))*'01_설정'!B17+O21*'01_설정'!B11+Q21*'01_설정'!B12+P21*'01_설정'!B13)</f>
        <v/>
      </c>
      <c r="X21" s="38" t="str">
        <f>IF(W21="","",1+COUNTIFS($W$4:$W$3003,"&gt;"&amp;W21)+COUNTIFS($W$4:W21,W21)-1)</f>
        <v/>
      </c>
    </row>
    <row r="22" spans="1:24" ht="16.5">
      <c r="A22" s="38">
        <f>IF('04A_국토부원자료'!A23="","",ROW()-3)</f>
        <v>19</v>
      </c>
      <c r="B22" s="39" t="str">
        <f>IFERROR('04A_국토부원자료'!B23,"")</f>
        <v>서울특별시 송파구 가락동</v>
      </c>
      <c r="C22" s="39" t="str">
        <f>IF(B22="","",IF('04A_국토부원자료'!C23&lt;&gt;"",'04A_국토부원자료'!C23,TRIM('04A_국토부원자료'!D23&amp;IF('04A_국토부원자료'!E23&lt;&gt;"","-"&amp;'04A_국토부원자료'!E23,""))))</f>
        <v>79-7</v>
      </c>
      <c r="D22" s="39" t="str">
        <f>IFERROR('04A_국토부원자료'!F23,"")</f>
        <v>(79-7)</v>
      </c>
      <c r="E22" s="40">
        <f>IFERROR(VALUE(SUBSTITUTE('04A_국토부원자료'!G23,",","")),"")</f>
        <v>29.52</v>
      </c>
      <c r="F22" s="41">
        <f>IFERROR(IF(AND('04A_국토부원자료'!H23&lt;&gt;"",'04A_국토부원자료'!I23&lt;&gt;""),DATE(INT(VALUE(SUBSTITUTE('04A_국토부원자료'!H23,",",""))/100),MOD(VALUE(SUBSTITUTE('04A_국토부원자료'!H23,",","")),100),VALUE(SUBSTITUTE('04A_국토부원자료'!I23,",",""))),""),"")</f>
        <v>46007</v>
      </c>
      <c r="G22" s="42">
        <f>IFERROR(VALUE(SUBSTITUTE('04A_국토부원자료'!J23,",","")),"")</f>
        <v>13000</v>
      </c>
      <c r="H22" s="43">
        <f t="shared" si="0"/>
        <v>130000000</v>
      </c>
      <c r="I22" s="43">
        <f t="shared" si="1"/>
        <v>4403794.0379403792</v>
      </c>
      <c r="J22" s="38">
        <f>IFERROR(VALUE(SUBSTITUTE('04A_국토부원자료'!K23,",","")),"")</f>
        <v>4</v>
      </c>
      <c r="K22" s="38">
        <f>IFERROR(VALUE(SUBSTITUTE('04A_국토부원자료'!N23,",","")),"")</f>
        <v>1990</v>
      </c>
      <c r="L22" s="39" t="str">
        <f>IFERROR('04A_국토부원자료'!O23,"")</f>
        <v>송파대로28길 32</v>
      </c>
      <c r="M22" s="39" t="str">
        <f>IFERROR('04A_국토부원자료'!Q23,"")</f>
        <v>직거래</v>
      </c>
      <c r="N22" s="38">
        <f>IF(B22="","",IF('02_대상물건입력'!B5="",1,IF(ISNUMBER(SEARCH('02_대상물건입력'!B5,B22)),1,0)))</f>
        <v>1</v>
      </c>
      <c r="O22" s="38">
        <f>IF(B22="","",IF('02_대상물건입력'!B6="",1,IF(ISNUMBER(SEARCH('02_대상물건입력'!B6,B22)),1,0)))</f>
        <v>1</v>
      </c>
      <c r="P22" s="38">
        <f>IF(L22="","",IF('02_대상물건입력'!B15="",0,IF(ISNUMBER(SEARCH('02_대상물건입력'!B15,L22)),1,0)))</f>
        <v>1</v>
      </c>
      <c r="Q22" s="38">
        <f>IF(D22="","",IF('02_대상물건입력'!B8="",0,IF(ISNUMBER(SEARCH('02_대상물건입력'!B8,D22)),1,0)))</f>
        <v>0</v>
      </c>
      <c r="R22" s="44">
        <f>IFERROR(ABS(E22-'02_대상물건입력'!B11)/'02_대상물건입력'!B11,"")</f>
        <v>8.3589058393410395E-2</v>
      </c>
      <c r="S22" s="38">
        <f>IFERROR(ABS(J22-'02_대상물건입력'!B10),"")</f>
        <v>8</v>
      </c>
      <c r="T22" s="38">
        <f>IFERROR(ABS('01_설정'!B4-F22),"")</f>
        <v>105</v>
      </c>
      <c r="U22" s="38">
        <f>IFERROR(ABS(K22-YEAR('02_대상물건입력'!B14)),"")</f>
        <v>36</v>
      </c>
      <c r="V22" s="38" t="str">
        <f>IF(B22="","",IF(AND(E22&gt;0,F22&gt;0,H22&gt;0,OR('04A_국토부원자료'!P23="",'04A_국토부원자료'!P23="-"),IF('01_설정'!B10=1,N22=1,TRUE),R22&lt;='01_설정'!B5,S22&lt;='01_설정'!B6,T22&lt;='01_설정'!B7,U22&lt;='01_설정'!B8),"Y",""))</f>
        <v/>
      </c>
      <c r="W22" s="40" t="str">
        <f>IF(V22&lt;&gt;"Y","",MAX(0,(1-R22/'01_설정'!B5))*'01_설정'!B14+MAX(0,(1-S22/'01_설정'!B6))*'01_설정'!B15+MAX(0,(1-T22/'01_설정'!B7))*'01_설정'!B16+MAX(0,(1-U22/'01_설정'!B8))*'01_설정'!B17+O22*'01_설정'!B11+Q22*'01_설정'!B12+P22*'01_설정'!B13)</f>
        <v/>
      </c>
      <c r="X22" s="38" t="str">
        <f>IF(W22="","",1+COUNTIFS($W$4:$W$3003,"&gt;"&amp;W22)+COUNTIFS($W$4:W22,W22)-1)</f>
        <v/>
      </c>
    </row>
    <row r="23" spans="1:24" ht="16.5">
      <c r="A23" s="38">
        <f>IF('04A_국토부원자료'!A24="","",ROW()-3)</f>
        <v>20</v>
      </c>
      <c r="B23" s="39" t="str">
        <f>IFERROR('04A_국토부원자료'!B24,"")</f>
        <v>서울특별시 송파구 가락동</v>
      </c>
      <c r="C23" s="39" t="str">
        <f>IF(B23="","",IF('04A_국토부원자료'!C24&lt;&gt;"",'04A_국토부원자료'!C24,TRIM('04A_국토부원자료'!D24&amp;IF('04A_국토부원자료'!E24&lt;&gt;"","-"&amp;'04A_국토부원자료'!E24,""))))</f>
        <v>79-7</v>
      </c>
      <c r="D23" s="39" t="str">
        <f>IFERROR('04A_국토부원자료'!F24,"")</f>
        <v>(79-7)</v>
      </c>
      <c r="E23" s="40">
        <f>IFERROR(VALUE(SUBSTITUTE('04A_국토부원자료'!G24,",","")),"")</f>
        <v>34.44</v>
      </c>
      <c r="F23" s="41">
        <f>IFERROR(IF(AND('04A_국토부원자료'!H24&lt;&gt;"",'04A_국토부원자료'!I24&lt;&gt;""),DATE(INT(VALUE(SUBSTITUTE('04A_국토부원자료'!H24,",",""))/100),MOD(VALUE(SUBSTITUTE('04A_국토부원자료'!H24,",","")),100),VALUE(SUBSTITUTE('04A_국토부원자료'!I24,",",""))),""),"")</f>
        <v>46007</v>
      </c>
      <c r="G23" s="42">
        <f>IFERROR(VALUE(SUBSTITUTE('04A_국토부원자료'!J24,",","")),"")</f>
        <v>16000</v>
      </c>
      <c r="H23" s="43">
        <f t="shared" si="0"/>
        <v>160000000</v>
      </c>
      <c r="I23" s="43">
        <f t="shared" si="1"/>
        <v>4645760.7433217196</v>
      </c>
      <c r="J23" s="38">
        <f>IFERROR(VALUE(SUBSTITUTE('04A_국토부원자료'!K24,",","")),"")</f>
        <v>5</v>
      </c>
      <c r="K23" s="38">
        <f>IFERROR(VALUE(SUBSTITUTE('04A_국토부원자료'!N24,",","")),"")</f>
        <v>1990</v>
      </c>
      <c r="L23" s="39" t="str">
        <f>IFERROR('04A_국토부원자료'!O24,"")</f>
        <v>송파대로28길 32</v>
      </c>
      <c r="M23" s="39" t="str">
        <f>IFERROR('04A_국토부원자료'!Q24,"")</f>
        <v>직거래</v>
      </c>
      <c r="N23" s="38">
        <f>IF(B23="","",IF('02_대상물건입력'!B5="",1,IF(ISNUMBER(SEARCH('02_대상물건입력'!B5,B23)),1,0)))</f>
        <v>1</v>
      </c>
      <c r="O23" s="38">
        <f>IF(B23="","",IF('02_대상물건입력'!B6="",1,IF(ISNUMBER(SEARCH('02_대상물건입력'!B6,B23)),1,0)))</f>
        <v>1</v>
      </c>
      <c r="P23" s="38">
        <f>IF(L23="","",IF('02_대상물건입력'!B15="",0,IF(ISNUMBER(SEARCH('02_대상물건입력'!B15,L23)),1,0)))</f>
        <v>1</v>
      </c>
      <c r="Q23" s="38">
        <f>IF(D23="","",IF('02_대상물건입력'!B8="",0,IF(ISNUMBER(SEARCH('02_대상물건입력'!B8,D23)),1,0)))</f>
        <v>0</v>
      </c>
      <c r="R23" s="44">
        <f>IFERROR(ABS(E23-'02_대상물건입력'!B11)/'02_대상물건입력'!B11,"")</f>
        <v>0.26418723479231204</v>
      </c>
      <c r="S23" s="38">
        <f>IFERROR(ABS(J23-'02_대상물건입력'!B10),"")</f>
        <v>7</v>
      </c>
      <c r="T23" s="38">
        <f>IFERROR(ABS('01_설정'!B4-F23),"")</f>
        <v>105</v>
      </c>
      <c r="U23" s="38">
        <f>IFERROR(ABS(K23-YEAR('02_대상물건입력'!B14)),"")</f>
        <v>36</v>
      </c>
      <c r="V23" s="38" t="str">
        <f>IF(B23="","",IF(AND(E23&gt;0,F23&gt;0,H23&gt;0,OR('04A_국토부원자료'!P24="",'04A_국토부원자료'!P24="-"),IF('01_설정'!B10=1,N23=1,TRUE),R23&lt;='01_설정'!B5,S23&lt;='01_설정'!B6,T23&lt;='01_설정'!B7,U23&lt;='01_설정'!B8),"Y",""))</f>
        <v/>
      </c>
      <c r="W23" s="40" t="str">
        <f>IF(V23&lt;&gt;"Y","",MAX(0,(1-R23/'01_설정'!B5))*'01_설정'!B14+MAX(0,(1-S23/'01_설정'!B6))*'01_설정'!B15+MAX(0,(1-T23/'01_설정'!B7))*'01_설정'!B16+MAX(0,(1-U23/'01_설정'!B8))*'01_설정'!B17+O23*'01_설정'!B11+Q23*'01_설정'!B12+P23*'01_설정'!B13)</f>
        <v/>
      </c>
      <c r="X23" s="38" t="str">
        <f>IF(W23="","",1+COUNTIFS($W$4:$W$3003,"&gt;"&amp;W23)+COUNTIFS($W$4:W23,W23)-1)</f>
        <v/>
      </c>
    </row>
    <row r="24" spans="1:24" ht="16.5">
      <c r="A24" s="38">
        <f>IF('04A_국토부원자료'!A25="","",ROW()-3)</f>
        <v>21</v>
      </c>
      <c r="B24" s="39" t="str">
        <f>IFERROR('04A_국토부원자료'!B25,"")</f>
        <v>서울특별시 송파구 가락동</v>
      </c>
      <c r="C24" s="39" t="str">
        <f>IF(B24="","",IF('04A_국토부원자료'!C25&lt;&gt;"",'04A_국토부원자료'!C25,TRIM('04A_국토부원자료'!D25&amp;IF('04A_국토부원자료'!E25&lt;&gt;"","-"&amp;'04A_국토부원자료'!E25,""))))</f>
        <v>79-7</v>
      </c>
      <c r="D24" s="39" t="str">
        <f>IFERROR('04A_국토부원자료'!F25,"")</f>
        <v>(79-7)</v>
      </c>
      <c r="E24" s="40">
        <f>IFERROR(VALUE(SUBSTITUTE('04A_국토부원자료'!G25,",","")),"")</f>
        <v>29.52</v>
      </c>
      <c r="F24" s="41">
        <f>IFERROR(IF(AND('04A_국토부원자료'!H25&lt;&gt;"",'04A_국토부원자료'!I25&lt;&gt;""),DATE(INT(VALUE(SUBSTITUTE('04A_국토부원자료'!H25,",",""))/100),MOD(VALUE(SUBSTITUTE('04A_국토부원자료'!H25,",","")),100),VALUE(SUBSTITUTE('04A_국토부원자료'!I25,",",""))),""),"")</f>
        <v>46007</v>
      </c>
      <c r="G24" s="42">
        <f>IFERROR(VALUE(SUBSTITUTE('04A_국토부원자료'!J25,",","")),"")</f>
        <v>13000</v>
      </c>
      <c r="H24" s="43">
        <f t="shared" si="0"/>
        <v>130000000</v>
      </c>
      <c r="I24" s="43">
        <f t="shared" si="1"/>
        <v>4403794.0379403792</v>
      </c>
      <c r="J24" s="38">
        <f>IFERROR(VALUE(SUBSTITUTE('04A_국토부원자료'!K25,",","")),"")</f>
        <v>3</v>
      </c>
      <c r="K24" s="38">
        <f>IFERROR(VALUE(SUBSTITUTE('04A_국토부원자료'!N25,",","")),"")</f>
        <v>1990</v>
      </c>
      <c r="L24" s="39" t="str">
        <f>IFERROR('04A_국토부원자료'!O25,"")</f>
        <v>송파대로28길 32</v>
      </c>
      <c r="M24" s="39" t="str">
        <f>IFERROR('04A_국토부원자료'!Q25,"")</f>
        <v>직거래</v>
      </c>
      <c r="N24" s="38">
        <f>IF(B24="","",IF('02_대상물건입력'!B5="",1,IF(ISNUMBER(SEARCH('02_대상물건입력'!B5,B24)),1,0)))</f>
        <v>1</v>
      </c>
      <c r="O24" s="38">
        <f>IF(B24="","",IF('02_대상물건입력'!B6="",1,IF(ISNUMBER(SEARCH('02_대상물건입력'!B6,B24)),1,0)))</f>
        <v>1</v>
      </c>
      <c r="P24" s="38">
        <f>IF(L24="","",IF('02_대상물건입력'!B15="",0,IF(ISNUMBER(SEARCH('02_대상물건입력'!B15,L24)),1,0)))</f>
        <v>1</v>
      </c>
      <c r="Q24" s="38">
        <f>IF(D24="","",IF('02_대상물건입력'!B8="",0,IF(ISNUMBER(SEARCH('02_대상물건입력'!B8,D24)),1,0)))</f>
        <v>0</v>
      </c>
      <c r="R24" s="44">
        <f>IFERROR(ABS(E24-'02_대상물건입력'!B11)/'02_대상물건입력'!B11,"")</f>
        <v>8.3589058393410395E-2</v>
      </c>
      <c r="S24" s="38">
        <f>IFERROR(ABS(J24-'02_대상물건입력'!B10),"")</f>
        <v>9</v>
      </c>
      <c r="T24" s="38">
        <f>IFERROR(ABS('01_설정'!B4-F24),"")</f>
        <v>105</v>
      </c>
      <c r="U24" s="38">
        <f>IFERROR(ABS(K24-YEAR('02_대상물건입력'!B14)),"")</f>
        <v>36</v>
      </c>
      <c r="V24" s="38" t="str">
        <f>IF(B24="","",IF(AND(E24&gt;0,F24&gt;0,H24&gt;0,OR('04A_국토부원자료'!P25="",'04A_국토부원자료'!P25="-"),IF('01_설정'!B10=1,N24=1,TRUE),R24&lt;='01_설정'!B5,S24&lt;='01_설정'!B6,T24&lt;='01_설정'!B7,U24&lt;='01_설정'!B8),"Y",""))</f>
        <v/>
      </c>
      <c r="W24" s="40" t="str">
        <f>IF(V24&lt;&gt;"Y","",MAX(0,(1-R24/'01_설정'!B5))*'01_설정'!B14+MAX(0,(1-S24/'01_설정'!B6))*'01_설정'!B15+MAX(0,(1-T24/'01_설정'!B7))*'01_설정'!B16+MAX(0,(1-U24/'01_설정'!B8))*'01_설정'!B17+O24*'01_설정'!B11+Q24*'01_설정'!B12+P24*'01_설정'!B13)</f>
        <v/>
      </c>
      <c r="X24" s="38" t="str">
        <f>IF(W24="","",1+COUNTIFS($W$4:$W$3003,"&gt;"&amp;W24)+COUNTIFS($W$4:W24,W24)-1)</f>
        <v/>
      </c>
    </row>
    <row r="25" spans="1:24" ht="16.5">
      <c r="A25" s="38">
        <f>IF('04A_국토부원자료'!A26="","",ROW()-3)</f>
        <v>22</v>
      </c>
      <c r="B25" s="39" t="str">
        <f>IFERROR('04A_국토부원자료'!B26,"")</f>
        <v>서울특별시 송파구 가락동</v>
      </c>
      <c r="C25" s="39" t="str">
        <f>IF(B25="","",IF('04A_국토부원자료'!C26&lt;&gt;"",'04A_국토부원자료'!C26,TRIM('04A_국토부원자료'!D26&amp;IF('04A_국토부원자료'!E26&lt;&gt;"","-"&amp;'04A_국토부원자료'!E26,""))))</f>
        <v>79-7</v>
      </c>
      <c r="D25" s="39" t="str">
        <f>IFERROR('04A_국토부원자료'!F26,"")</f>
        <v>(79-7)</v>
      </c>
      <c r="E25" s="40">
        <f>IFERROR(VALUE(SUBSTITUTE('04A_국토부원자료'!G26,",","")),"")</f>
        <v>29.52</v>
      </c>
      <c r="F25" s="41">
        <f>IFERROR(IF(AND('04A_국토부원자료'!H26&lt;&gt;"",'04A_국토부원자료'!I26&lt;&gt;""),DATE(INT(VALUE(SUBSTITUTE('04A_국토부원자료'!H26,",",""))/100),MOD(VALUE(SUBSTITUTE('04A_국토부원자료'!H26,",","")),100),VALUE(SUBSTITUTE('04A_국토부원자료'!I26,",",""))),""),"")</f>
        <v>46007</v>
      </c>
      <c r="G25" s="42">
        <f>IFERROR(VALUE(SUBSTITUTE('04A_국토부원자료'!J26,",","")),"")</f>
        <v>13000</v>
      </c>
      <c r="H25" s="43">
        <f t="shared" si="0"/>
        <v>130000000</v>
      </c>
      <c r="I25" s="43">
        <f t="shared" si="1"/>
        <v>4403794.0379403792</v>
      </c>
      <c r="J25" s="38">
        <f>IFERROR(VALUE(SUBSTITUTE('04A_국토부원자료'!K26,",","")),"")</f>
        <v>3</v>
      </c>
      <c r="K25" s="38">
        <f>IFERROR(VALUE(SUBSTITUTE('04A_국토부원자료'!N26,",","")),"")</f>
        <v>1990</v>
      </c>
      <c r="L25" s="39" t="str">
        <f>IFERROR('04A_국토부원자료'!O26,"")</f>
        <v>송파대로28길 32</v>
      </c>
      <c r="M25" s="39" t="str">
        <f>IFERROR('04A_국토부원자료'!Q26,"")</f>
        <v>직거래</v>
      </c>
      <c r="N25" s="38">
        <f>IF(B25="","",IF('02_대상물건입력'!B5="",1,IF(ISNUMBER(SEARCH('02_대상물건입력'!B5,B25)),1,0)))</f>
        <v>1</v>
      </c>
      <c r="O25" s="38">
        <f>IF(B25="","",IF('02_대상물건입력'!B6="",1,IF(ISNUMBER(SEARCH('02_대상물건입력'!B6,B25)),1,0)))</f>
        <v>1</v>
      </c>
      <c r="P25" s="38">
        <f>IF(L25="","",IF('02_대상물건입력'!B15="",0,IF(ISNUMBER(SEARCH('02_대상물건입력'!B15,L25)),1,0)))</f>
        <v>1</v>
      </c>
      <c r="Q25" s="38">
        <f>IF(D25="","",IF('02_대상물건입력'!B8="",0,IF(ISNUMBER(SEARCH('02_대상물건입력'!B8,D25)),1,0)))</f>
        <v>0</v>
      </c>
      <c r="R25" s="44">
        <f>IFERROR(ABS(E25-'02_대상물건입력'!B11)/'02_대상물건입력'!B11,"")</f>
        <v>8.3589058393410395E-2</v>
      </c>
      <c r="S25" s="38">
        <f>IFERROR(ABS(J25-'02_대상물건입력'!B10),"")</f>
        <v>9</v>
      </c>
      <c r="T25" s="38">
        <f>IFERROR(ABS('01_설정'!B4-F25),"")</f>
        <v>105</v>
      </c>
      <c r="U25" s="38">
        <f>IFERROR(ABS(K25-YEAR('02_대상물건입력'!B14)),"")</f>
        <v>36</v>
      </c>
      <c r="V25" s="38" t="str">
        <f>IF(B25="","",IF(AND(E25&gt;0,F25&gt;0,H25&gt;0,OR('04A_국토부원자료'!P26="",'04A_국토부원자료'!P26="-"),IF('01_설정'!B10=1,N25=1,TRUE),R25&lt;='01_설정'!B5,S25&lt;='01_설정'!B6,T25&lt;='01_설정'!B7,U25&lt;='01_설정'!B8),"Y",""))</f>
        <v/>
      </c>
      <c r="W25" s="40" t="str">
        <f>IF(V25&lt;&gt;"Y","",MAX(0,(1-R25/'01_설정'!B5))*'01_설정'!B14+MAX(0,(1-S25/'01_설정'!B6))*'01_설정'!B15+MAX(0,(1-T25/'01_설정'!B7))*'01_설정'!B16+MAX(0,(1-U25/'01_설정'!B8))*'01_설정'!B17+O25*'01_설정'!B11+Q25*'01_설정'!B12+P25*'01_설정'!B13)</f>
        <v/>
      </c>
      <c r="X25" s="38" t="str">
        <f>IF(W25="","",1+COUNTIFS($W$4:$W$3003,"&gt;"&amp;W25)+COUNTIFS($W$4:W25,W25)-1)</f>
        <v/>
      </c>
    </row>
    <row r="26" spans="1:24" ht="16.5">
      <c r="A26" s="38">
        <f>IF('04A_국토부원자료'!A27="","",ROW()-3)</f>
        <v>23</v>
      </c>
      <c r="B26" s="39" t="str">
        <f>IFERROR('04A_국토부원자료'!B27,"")</f>
        <v>서울특별시 송파구 가락동</v>
      </c>
      <c r="C26" s="39" t="str">
        <f>IF(B26="","",IF('04A_국토부원자료'!C27&lt;&gt;"",'04A_국토부원자료'!C27,TRIM('04A_국토부원자료'!D27&amp;IF('04A_국토부원자료'!E27&lt;&gt;"","-"&amp;'04A_국토부원자료'!E27,""))))</f>
        <v>78-1</v>
      </c>
      <c r="D26" s="39" t="str">
        <f>IFERROR('04A_국토부원자료'!F27,"")</f>
        <v>한화오벨리스크</v>
      </c>
      <c r="E26" s="40">
        <f>IFERROR(VALUE(SUBSTITUTE('04A_국토부원자료'!G27,",","")),"")</f>
        <v>30.34</v>
      </c>
      <c r="F26" s="41">
        <f>IFERROR(IF(AND('04A_국토부원자료'!H27&lt;&gt;"",'04A_국토부원자료'!I27&lt;&gt;""),DATE(INT(VALUE(SUBSTITUTE('04A_국토부원자료'!H27,",",""))/100),MOD(VALUE(SUBSTITUTE('04A_국토부원자료'!H27,",","")),100),VALUE(SUBSTITUTE('04A_국토부원자료'!I27,",",""))),""),"")</f>
        <v>45993</v>
      </c>
      <c r="G26" s="42">
        <f>IFERROR(VALUE(SUBSTITUTE('04A_국토부원자료'!J27,",","")),"")</f>
        <v>12000</v>
      </c>
      <c r="H26" s="43">
        <f t="shared" si="0"/>
        <v>120000000</v>
      </c>
      <c r="I26" s="43">
        <f t="shared" si="1"/>
        <v>3955174.6868820041</v>
      </c>
      <c r="J26" s="38">
        <f>IFERROR(VALUE(SUBSTITUTE('04A_국토부원자료'!K27,",","")),"")</f>
        <v>14</v>
      </c>
      <c r="K26" s="38">
        <f>IFERROR(VALUE(SUBSTITUTE('04A_국토부원자료'!N27,",","")),"")</f>
        <v>2004</v>
      </c>
      <c r="L26" s="39" t="str">
        <f>IFERROR('04A_국토부원자료'!O27,"")</f>
        <v>중대로 127</v>
      </c>
      <c r="M26" s="39" t="str">
        <f>IFERROR('04A_국토부원자료'!Q27,"")</f>
        <v>직거래</v>
      </c>
      <c r="N26" s="38">
        <f>IF(B26="","",IF('02_대상물건입력'!B5="",1,IF(ISNUMBER(SEARCH('02_대상물건입력'!B5,B26)),1,0)))</f>
        <v>1</v>
      </c>
      <c r="O26" s="38">
        <f>IF(B26="","",IF('02_대상물건입력'!B6="",1,IF(ISNUMBER(SEARCH('02_대상물건입력'!B6,B26)),1,0)))</f>
        <v>1</v>
      </c>
      <c r="P26" s="38">
        <f>IF(L26="","",IF('02_대상물건입력'!B15="",0,IF(ISNUMBER(SEARCH('02_대상물건입력'!B15,L26)),1,0)))</f>
        <v>0</v>
      </c>
      <c r="Q26" s="38">
        <f>IF(D26="","",IF('02_대상물건입력'!B8="",0,IF(ISNUMBER(SEARCH('02_대상물건입력'!B8,D26)),1,0)))</f>
        <v>0</v>
      </c>
      <c r="R26" s="44">
        <f>IFERROR(ABS(E26-'02_대상물건입력'!B11)/'02_대상물건입력'!B11,"")</f>
        <v>0.11368875445989403</v>
      </c>
      <c r="S26" s="38">
        <f>IFERROR(ABS(J26-'02_대상물건입력'!B10),"")</f>
        <v>2</v>
      </c>
      <c r="T26" s="38">
        <f>IFERROR(ABS('01_설정'!B4-F26),"")</f>
        <v>119</v>
      </c>
      <c r="U26" s="38">
        <f>IFERROR(ABS(K26-YEAR('02_대상물건입력'!B14)),"")</f>
        <v>22</v>
      </c>
      <c r="V26" s="38" t="str">
        <f>IF(B26="","",IF(AND(E26&gt;0,F26&gt;0,H26&gt;0,OR('04A_국토부원자료'!P27="",'04A_국토부원자료'!P27="-"),IF('01_설정'!B10=1,N26=1,TRUE),R26&lt;='01_설정'!B5,S26&lt;='01_설정'!B6,T26&lt;='01_설정'!B7,U26&lt;='01_설정'!B8),"Y",""))</f>
        <v/>
      </c>
      <c r="W26" s="40" t="str">
        <f>IF(V26&lt;&gt;"Y","",MAX(0,(1-R26/'01_설정'!B5))*'01_설정'!B14+MAX(0,(1-S26/'01_설정'!B6))*'01_설정'!B15+MAX(0,(1-T26/'01_설정'!B7))*'01_설정'!B16+MAX(0,(1-U26/'01_설정'!B8))*'01_설정'!B17+O26*'01_설정'!B11+Q26*'01_설정'!B12+P26*'01_설정'!B13)</f>
        <v/>
      </c>
      <c r="X26" s="38" t="str">
        <f>IF(W26="","",1+COUNTIFS($W$4:$W$3003,"&gt;"&amp;W26)+COUNTIFS($W$4:W26,W26)-1)</f>
        <v/>
      </c>
    </row>
    <row r="27" spans="1:24" ht="16.5">
      <c r="A27" s="38">
        <f>IF('04A_국토부원자료'!A28="","",ROW()-3)</f>
        <v>24</v>
      </c>
      <c r="B27" s="39" t="str">
        <f>IFERROR('04A_국토부원자료'!B28,"")</f>
        <v>서울특별시 송파구 가락동</v>
      </c>
      <c r="C27" s="39" t="str">
        <f>IF(B27="","",IF('04A_국토부원자료'!C28&lt;&gt;"",'04A_국토부원자료'!C28,TRIM('04A_국토부원자료'!D28&amp;IF('04A_국토부원자료'!E28&lt;&gt;"","-"&amp;'04A_국토부원자료'!E28,""))))</f>
        <v>99-1</v>
      </c>
      <c r="D27" s="39" t="str">
        <f>IFERROR('04A_국토부원자료'!F28,"")</f>
        <v>(99-1)</v>
      </c>
      <c r="E27" s="40">
        <f>IFERROR(VALUE(SUBSTITUTE('04A_국토부원자료'!G28,",","")),"")</f>
        <v>35.83</v>
      </c>
      <c r="F27" s="41">
        <f>IFERROR(IF(AND('04A_국토부원자료'!H28&lt;&gt;"",'04A_국토부원자료'!I28&lt;&gt;""),DATE(INT(VALUE(SUBSTITUTE('04A_국토부원자료'!H28,",",""))/100),MOD(VALUE(SUBSTITUTE('04A_국토부원자료'!H28,",","")),100),VALUE(SUBSTITUTE('04A_국토부원자료'!I28,",",""))),""),"")</f>
        <v>45993</v>
      </c>
      <c r="G27" s="42">
        <f>IFERROR(VALUE(SUBSTITUTE('04A_국토부원자료'!J28,",","")),"")</f>
        <v>11750</v>
      </c>
      <c r="H27" s="43">
        <f t="shared" si="0"/>
        <v>117500000</v>
      </c>
      <c r="I27" s="43">
        <f t="shared" si="1"/>
        <v>3279374.8255651691</v>
      </c>
      <c r="J27" s="38">
        <f>IFERROR(VALUE(SUBSTITUTE('04A_국토부원자료'!K28,",","")),"")</f>
        <v>6</v>
      </c>
      <c r="K27" s="38">
        <f>IFERROR(VALUE(SUBSTITUTE('04A_국토부원자료'!N28,",","")),"")</f>
        <v>1990</v>
      </c>
      <c r="L27" s="39" t="str">
        <f>IFERROR('04A_국토부원자료'!O28,"")</f>
        <v>송파대로28길 12</v>
      </c>
      <c r="M27" s="39" t="str">
        <f>IFERROR('04A_국토부원자료'!Q28,"")</f>
        <v>중개거래</v>
      </c>
      <c r="N27" s="38">
        <f>IF(B27="","",IF('02_대상물건입력'!B5="",1,IF(ISNUMBER(SEARCH('02_대상물건입력'!B5,B27)),1,0)))</f>
        <v>1</v>
      </c>
      <c r="O27" s="38">
        <f>IF(B27="","",IF('02_대상물건입력'!B6="",1,IF(ISNUMBER(SEARCH('02_대상물건입력'!B6,B27)),1,0)))</f>
        <v>1</v>
      </c>
      <c r="P27" s="38">
        <f>IF(L27="","",IF('02_대상물건입력'!B15="",0,IF(ISNUMBER(SEARCH('02_대상물건입력'!B15,L27)),1,0)))</f>
        <v>1</v>
      </c>
      <c r="Q27" s="38">
        <f>IF(D27="","",IF('02_대상물건입력'!B8="",0,IF(ISNUMBER(SEARCH('02_대상물건입력'!B8,D27)),1,0)))</f>
        <v>0</v>
      </c>
      <c r="R27" s="44">
        <f>IFERROR(ABS(E27-'02_대상물건입력'!B11)/'02_대상물건입력'!B11,"")</f>
        <v>0.31520989031964408</v>
      </c>
      <c r="S27" s="38">
        <f>IFERROR(ABS(J27-'02_대상물건입력'!B10),"")</f>
        <v>6</v>
      </c>
      <c r="T27" s="38">
        <f>IFERROR(ABS('01_설정'!B4-F27),"")</f>
        <v>119</v>
      </c>
      <c r="U27" s="38">
        <f>IFERROR(ABS(K27-YEAR('02_대상물건입력'!B14)),"")</f>
        <v>36</v>
      </c>
      <c r="V27" s="38" t="str">
        <f>IF(B27="","",IF(AND(E27&gt;0,F27&gt;0,H27&gt;0,OR('04A_국토부원자료'!P28="",'04A_국토부원자료'!P28="-"),IF('01_설정'!B10=1,N27=1,TRUE),R27&lt;='01_설정'!B5,S27&lt;='01_설정'!B6,T27&lt;='01_설정'!B7,U27&lt;='01_설정'!B8),"Y",""))</f>
        <v/>
      </c>
      <c r="W27" s="40" t="str">
        <f>IF(V27&lt;&gt;"Y","",MAX(0,(1-R27/'01_설정'!B5))*'01_설정'!B14+MAX(0,(1-S27/'01_설정'!B6))*'01_설정'!B15+MAX(0,(1-T27/'01_설정'!B7))*'01_설정'!B16+MAX(0,(1-U27/'01_설정'!B8))*'01_설정'!B17+O27*'01_설정'!B11+Q27*'01_설정'!B12+P27*'01_설정'!B13)</f>
        <v/>
      </c>
      <c r="X27" s="38" t="str">
        <f>IF(W27="","",1+COUNTIFS($W$4:$W$3003,"&gt;"&amp;W27)+COUNTIFS($W$4:W27,W27)-1)</f>
        <v/>
      </c>
    </row>
    <row r="28" spans="1:24" ht="16.5">
      <c r="A28" s="38">
        <f>IF('04A_국토부원자료'!A29="","",ROW()-3)</f>
        <v>25</v>
      </c>
      <c r="B28" s="39" t="str">
        <f>IFERROR('04A_국토부원자료'!B29,"")</f>
        <v>서울특별시 송파구 가락동</v>
      </c>
      <c r="C28" s="39" t="str">
        <f>IF(B28="","",IF('04A_국토부원자료'!C29&lt;&gt;"",'04A_국토부원자료'!C29,TRIM('04A_국토부원자료'!D29&amp;IF('04A_국토부원자료'!E29&lt;&gt;"","-"&amp;'04A_국토부원자료'!E29,""))))</f>
        <v>99-3</v>
      </c>
      <c r="D28" s="39" t="str">
        <f>IFERROR('04A_국토부원자료'!F29,"")</f>
        <v>제일오피스텔</v>
      </c>
      <c r="E28" s="40">
        <f>IFERROR(VALUE(SUBSTITUTE('04A_국토부원자료'!G29,",","")),"")</f>
        <v>30.06</v>
      </c>
      <c r="F28" s="41">
        <f>IFERROR(IF(AND('04A_국토부원자료'!H29&lt;&gt;"",'04A_국토부원자료'!I29&lt;&gt;""),DATE(INT(VALUE(SUBSTITUTE('04A_국토부원자료'!H29,",",""))/100),MOD(VALUE(SUBSTITUTE('04A_국토부원자료'!H29,",","")),100),VALUE(SUBSTITUTE('04A_국토부원자료'!I29,",",""))),""),"")</f>
        <v>45992</v>
      </c>
      <c r="G28" s="42">
        <f>IFERROR(VALUE(SUBSTITUTE('04A_국토부원자료'!J29,",","")),"")</f>
        <v>21500</v>
      </c>
      <c r="H28" s="43">
        <f t="shared" si="0"/>
        <v>215000000</v>
      </c>
      <c r="I28" s="43">
        <f t="shared" si="1"/>
        <v>7152361.9427811047</v>
      </c>
      <c r="J28" s="38">
        <f>IFERROR(VALUE(SUBSTITUTE('04A_국토부원자료'!K29,",","")),"")</f>
        <v>13</v>
      </c>
      <c r="K28" s="38">
        <f>IFERROR(VALUE(SUBSTITUTE('04A_국토부원자료'!N29,",","")),"")</f>
        <v>1992</v>
      </c>
      <c r="L28" s="39" t="str">
        <f>IFERROR('04A_국토부원자료'!O29,"")</f>
        <v>송파대로 260</v>
      </c>
      <c r="M28" s="39" t="str">
        <f>IFERROR('04A_국토부원자료'!Q29,"")</f>
        <v>중개거래</v>
      </c>
      <c r="N28" s="38">
        <f>IF(B28="","",IF('02_대상물건입력'!B5="",1,IF(ISNUMBER(SEARCH('02_대상물건입력'!B5,B28)),1,0)))</f>
        <v>1</v>
      </c>
      <c r="O28" s="38">
        <f>IF(B28="","",IF('02_대상물건입력'!B6="",1,IF(ISNUMBER(SEARCH('02_대상물건입력'!B6,B28)),1,0)))</f>
        <v>1</v>
      </c>
      <c r="P28" s="38">
        <f>IF(L28="","",IF('02_대상물건입력'!B15="",0,IF(ISNUMBER(SEARCH('02_대상물건입력'!B15,L28)),1,0)))</f>
        <v>1</v>
      </c>
      <c r="Q28" s="38">
        <f>IF(D28="","",IF('02_대상물건입력'!B8="",0,IF(ISNUMBER(SEARCH('02_대상물건입력'!B8,D28)),1,0)))</f>
        <v>0</v>
      </c>
      <c r="R28" s="44">
        <f>IFERROR(ABS(E28-'02_대상물건입력'!B11)/'02_대상물건입력'!B11,"")</f>
        <v>0.1034108094615825</v>
      </c>
      <c r="S28" s="38">
        <f>IFERROR(ABS(J28-'02_대상물건입력'!B10),"")</f>
        <v>1</v>
      </c>
      <c r="T28" s="38">
        <f>IFERROR(ABS('01_설정'!B4-F28),"")</f>
        <v>120</v>
      </c>
      <c r="U28" s="38">
        <f>IFERROR(ABS(K28-YEAR('02_대상물건입력'!B14)),"")</f>
        <v>34</v>
      </c>
      <c r="V28" s="38" t="str">
        <f>IF(B28="","",IF(AND(E28&gt;0,F28&gt;0,H28&gt;0,OR('04A_국토부원자료'!P29="",'04A_국토부원자료'!P29="-"),IF('01_설정'!B10=1,N28=1,TRUE),R28&lt;='01_설정'!B5,S28&lt;='01_설정'!B6,T28&lt;='01_설정'!B7,U28&lt;='01_설정'!B8),"Y",""))</f>
        <v/>
      </c>
      <c r="W28" s="40" t="str">
        <f>IF(V28&lt;&gt;"Y","",MAX(0,(1-R28/'01_설정'!B5))*'01_설정'!B14+MAX(0,(1-S28/'01_설정'!B6))*'01_설정'!B15+MAX(0,(1-T28/'01_설정'!B7))*'01_설정'!B16+MAX(0,(1-U28/'01_설정'!B8))*'01_설정'!B17+O28*'01_설정'!B11+Q28*'01_설정'!B12+P28*'01_설정'!B13)</f>
        <v/>
      </c>
      <c r="X28" s="38" t="str">
        <f>IF(W28="","",1+COUNTIFS($W$4:$W$3003,"&gt;"&amp;W28)+COUNTIFS($W$4:W28,W28)-1)</f>
        <v/>
      </c>
    </row>
    <row r="29" spans="1:24" ht="16.5">
      <c r="A29" s="38">
        <f>IF('04A_국토부원자료'!A30="","",ROW()-3)</f>
        <v>26</v>
      </c>
      <c r="B29" s="39" t="str">
        <f>IFERROR('04A_국토부원자료'!B30,"")</f>
        <v>서울특별시 송파구 가락동</v>
      </c>
      <c r="C29" s="39" t="str">
        <f>IF(B29="","",IF('04A_국토부원자료'!C30&lt;&gt;"",'04A_국토부원자료'!C30,TRIM('04A_국토부원자료'!D30&amp;IF('04A_국토부원자료'!E30&lt;&gt;"","-"&amp;'04A_국토부원자료'!E30,""))))</f>
        <v>99-3</v>
      </c>
      <c r="D29" s="39" t="str">
        <f>IFERROR('04A_국토부원자료'!F30,"")</f>
        <v>제일오피스텔</v>
      </c>
      <c r="E29" s="40">
        <f>IFERROR(VALUE(SUBSTITUTE('04A_국토부원자료'!G30,",","")),"")</f>
        <v>30.06</v>
      </c>
      <c r="F29" s="41">
        <f>IFERROR(IF(AND('04A_국토부원자료'!H30&lt;&gt;"",'04A_국토부원자료'!I30&lt;&gt;""),DATE(INT(VALUE(SUBSTITUTE('04A_국토부원자료'!H30,",",""))/100),MOD(VALUE(SUBSTITUTE('04A_국토부원자료'!H30,",","")),100),VALUE(SUBSTITUTE('04A_국토부원자료'!I30,",",""))),""),"")</f>
        <v>45992</v>
      </c>
      <c r="G29" s="42">
        <f>IFERROR(VALUE(SUBSTITUTE('04A_국토부원자료'!J30,",","")),"")</f>
        <v>20000</v>
      </c>
      <c r="H29" s="43">
        <f t="shared" si="0"/>
        <v>200000000</v>
      </c>
      <c r="I29" s="43">
        <f t="shared" si="1"/>
        <v>6653359.9467731211</v>
      </c>
      <c r="J29" s="38">
        <f>IFERROR(VALUE(SUBSTITUTE('04A_국토부원자료'!K30,",","")),"")</f>
        <v>13</v>
      </c>
      <c r="K29" s="38">
        <f>IFERROR(VALUE(SUBSTITUTE('04A_국토부원자료'!N30,",","")),"")</f>
        <v>1992</v>
      </c>
      <c r="L29" s="39" t="str">
        <f>IFERROR('04A_국토부원자료'!O30,"")</f>
        <v>송파대로 260</v>
      </c>
      <c r="M29" s="39" t="str">
        <f>IFERROR('04A_국토부원자료'!Q30,"")</f>
        <v>중개거래</v>
      </c>
      <c r="N29" s="38">
        <f>IF(B29="","",IF('02_대상물건입력'!B5="",1,IF(ISNUMBER(SEARCH('02_대상물건입력'!B5,B29)),1,0)))</f>
        <v>1</v>
      </c>
      <c r="O29" s="38">
        <f>IF(B29="","",IF('02_대상물건입력'!B6="",1,IF(ISNUMBER(SEARCH('02_대상물건입력'!B6,B29)),1,0)))</f>
        <v>1</v>
      </c>
      <c r="P29" s="38">
        <f>IF(L29="","",IF('02_대상물건입력'!B15="",0,IF(ISNUMBER(SEARCH('02_대상물건입력'!B15,L29)),1,0)))</f>
        <v>1</v>
      </c>
      <c r="Q29" s="38">
        <f>IF(D29="","",IF('02_대상물건입력'!B8="",0,IF(ISNUMBER(SEARCH('02_대상물건입력'!B8,D29)),1,0)))</f>
        <v>0</v>
      </c>
      <c r="R29" s="44">
        <f>IFERROR(ABS(E29-'02_대상물건입력'!B11)/'02_대상물건입력'!B11,"")</f>
        <v>0.1034108094615825</v>
      </c>
      <c r="S29" s="38">
        <f>IFERROR(ABS(J29-'02_대상물건입력'!B10),"")</f>
        <v>1</v>
      </c>
      <c r="T29" s="38">
        <f>IFERROR(ABS('01_설정'!B4-F29),"")</f>
        <v>120</v>
      </c>
      <c r="U29" s="38">
        <f>IFERROR(ABS(K29-YEAR('02_대상물건입력'!B14)),"")</f>
        <v>34</v>
      </c>
      <c r="V29" s="38" t="str">
        <f>IF(B29="","",IF(AND(E29&gt;0,F29&gt;0,H29&gt;0,OR('04A_국토부원자료'!P30="",'04A_국토부원자료'!P30="-"),IF('01_설정'!B10=1,N29=1,TRUE),R29&lt;='01_설정'!B5,S29&lt;='01_설정'!B6,T29&lt;='01_설정'!B7,U29&lt;='01_설정'!B8),"Y",""))</f>
        <v/>
      </c>
      <c r="W29" s="40" t="str">
        <f>IF(V29&lt;&gt;"Y","",MAX(0,(1-R29/'01_설정'!B5))*'01_설정'!B14+MAX(0,(1-S29/'01_설정'!B6))*'01_설정'!B15+MAX(0,(1-T29/'01_설정'!B7))*'01_설정'!B16+MAX(0,(1-U29/'01_설정'!B8))*'01_설정'!B17+O29*'01_설정'!B11+Q29*'01_설정'!B12+P29*'01_설정'!B13)</f>
        <v/>
      </c>
      <c r="X29" s="38" t="str">
        <f>IF(W29="","",1+COUNTIFS($W$4:$W$3003,"&gt;"&amp;W29)+COUNTIFS($W$4:W29,W29)-1)</f>
        <v/>
      </c>
    </row>
    <row r="30" spans="1:24" ht="16.5">
      <c r="A30" s="38">
        <f>IF('04A_국토부원자료'!A31="","",ROW()-3)</f>
        <v>27</v>
      </c>
      <c r="B30" s="39" t="str">
        <f>IFERROR('04A_국토부원자료'!B31,"")</f>
        <v>서울특별시 송파구 가락동</v>
      </c>
      <c r="C30" s="39" t="str">
        <f>IF(B30="","",IF('04A_국토부원자료'!C31&lt;&gt;"",'04A_국토부원자료'!C31,TRIM('04A_국토부원자료'!D31&amp;IF('04A_국토부원자료'!E31&lt;&gt;"","-"&amp;'04A_국토부원자료'!E31,""))))</f>
        <v>79-4</v>
      </c>
      <c r="D30" s="39" t="str">
        <f>IFERROR('04A_국토부원자료'!F31,"")</f>
        <v>(79-4)</v>
      </c>
      <c r="E30" s="40">
        <f>IFERROR(VALUE(SUBSTITUTE('04A_국토부원자료'!G31,",","")),"")</f>
        <v>37.56</v>
      </c>
      <c r="F30" s="41">
        <f>IFERROR(IF(AND('04A_국토부원자료'!H31&lt;&gt;"",'04A_국토부원자료'!I31&lt;&gt;""),DATE(INT(VALUE(SUBSTITUTE('04A_국토부원자료'!H31,",",""))/100),MOD(VALUE(SUBSTITUTE('04A_국토부원자료'!H31,",","")),100),VALUE(SUBSTITUTE('04A_국토부원자료'!I31,",",""))),""),"")</f>
        <v>45992</v>
      </c>
      <c r="G30" s="42">
        <f>IFERROR(VALUE(SUBSTITUTE('04A_국토부원자료'!J31,",","")),"")</f>
        <v>14500</v>
      </c>
      <c r="H30" s="43">
        <f t="shared" si="0"/>
        <v>145000000</v>
      </c>
      <c r="I30" s="43">
        <f t="shared" si="1"/>
        <v>3860489.8828540999</v>
      </c>
      <c r="J30" s="38">
        <f>IFERROR(VALUE(SUBSTITUTE('04A_국토부원자료'!K31,",","")),"")</f>
        <v>7</v>
      </c>
      <c r="K30" s="38">
        <f>IFERROR(VALUE(SUBSTITUTE('04A_국토부원자료'!N31,",","")),"")</f>
        <v>1991</v>
      </c>
      <c r="L30" s="39" t="str">
        <f>IFERROR('04A_국토부원자료'!O31,"")</f>
        <v>송파대로28길 20</v>
      </c>
      <c r="M30" s="39" t="str">
        <f>IFERROR('04A_국토부원자료'!Q31,"")</f>
        <v>중개거래</v>
      </c>
      <c r="N30" s="38">
        <f>IF(B30="","",IF('02_대상물건입력'!B5="",1,IF(ISNUMBER(SEARCH('02_대상물건입력'!B5,B30)),1,0)))</f>
        <v>1</v>
      </c>
      <c r="O30" s="38">
        <f>IF(B30="","",IF('02_대상물건입력'!B6="",1,IF(ISNUMBER(SEARCH('02_대상물건입력'!B6,B30)),1,0)))</f>
        <v>1</v>
      </c>
      <c r="P30" s="38">
        <f>IF(L30="","",IF('02_대상물건입력'!B15="",0,IF(ISNUMBER(SEARCH('02_대상물건입력'!B15,L30)),1,0)))</f>
        <v>1</v>
      </c>
      <c r="Q30" s="38">
        <f>IF(D30="","",IF('02_대상물건입력'!B8="",0,IF(ISNUMBER(SEARCH('02_대상물건입력'!B8,D30)),1,0)))</f>
        <v>0</v>
      </c>
      <c r="R30" s="44">
        <f>IFERROR(ABS(E30-'02_대상물건입력'!B11)/'02_대상물건입력'!B11,"")</f>
        <v>0.37871290763064014</v>
      </c>
      <c r="S30" s="38">
        <f>IFERROR(ABS(J30-'02_대상물건입력'!B10),"")</f>
        <v>5</v>
      </c>
      <c r="T30" s="38">
        <f>IFERROR(ABS('01_설정'!B4-F30),"")</f>
        <v>120</v>
      </c>
      <c r="U30" s="38">
        <f>IFERROR(ABS(K30-YEAR('02_대상물건입력'!B14)),"")</f>
        <v>35</v>
      </c>
      <c r="V30" s="38" t="str">
        <f>IF(B30="","",IF(AND(E30&gt;0,F30&gt;0,H30&gt;0,OR('04A_국토부원자료'!P31="",'04A_국토부원자료'!P31="-"),IF('01_설정'!B10=1,N30=1,TRUE),R30&lt;='01_설정'!B5,S30&lt;='01_설정'!B6,T30&lt;='01_설정'!B7,U30&lt;='01_설정'!B8),"Y",""))</f>
        <v/>
      </c>
      <c r="W30" s="40" t="str">
        <f>IF(V30&lt;&gt;"Y","",MAX(0,(1-R30/'01_설정'!B5))*'01_설정'!B14+MAX(0,(1-S30/'01_설정'!B6))*'01_설정'!B15+MAX(0,(1-T30/'01_설정'!B7))*'01_설정'!B16+MAX(0,(1-U30/'01_설정'!B8))*'01_설정'!B17+O30*'01_설정'!B11+Q30*'01_설정'!B12+P30*'01_설정'!B13)</f>
        <v/>
      </c>
      <c r="X30" s="38" t="str">
        <f>IF(W30="","",1+COUNTIFS($W$4:$W$3003,"&gt;"&amp;W30)+COUNTIFS($W$4:W30,W30)-1)</f>
        <v/>
      </c>
    </row>
    <row r="31" spans="1:24" ht="16.5">
      <c r="A31" s="38">
        <f>IF('04A_국토부원자료'!A32="","",ROW()-3)</f>
        <v>28</v>
      </c>
      <c r="B31" s="39" t="str">
        <f>IFERROR('04A_국토부원자료'!B32,"")</f>
        <v>서울특별시 송파구 가락동</v>
      </c>
      <c r="C31" s="39" t="str">
        <f>IF(B31="","",IF('04A_국토부원자료'!C32&lt;&gt;"",'04A_국토부원자료'!C32,TRIM('04A_국토부원자료'!D32&amp;IF('04A_국토부원자료'!E32&lt;&gt;"","-"&amp;'04A_국토부원자료'!E32,""))))</f>
        <v>99-2</v>
      </c>
      <c r="D31" s="39" t="str">
        <f>IFERROR('04A_국토부원자료'!F32,"")</f>
        <v>가락동 훼미리 오피스텔2차</v>
      </c>
      <c r="E31" s="40">
        <f>IFERROR(VALUE(SUBSTITUTE('04A_국토부원자료'!G32,",","")),"")</f>
        <v>32.39</v>
      </c>
      <c r="F31" s="41">
        <f>IFERROR(IF(AND('04A_국토부원자료'!H32&lt;&gt;"",'04A_국토부원자료'!I32&lt;&gt;""),DATE(INT(VALUE(SUBSTITUTE('04A_국토부원자료'!H32,",",""))/100),MOD(VALUE(SUBSTITUTE('04A_국토부원자료'!H32,",","")),100),VALUE(SUBSTITUTE('04A_국토부원자료'!I32,",",""))),""),"")</f>
        <v>45988</v>
      </c>
      <c r="G31" s="42">
        <f>IFERROR(VALUE(SUBSTITUTE('04A_국토부원자료'!J32,",","")),"")</f>
        <v>12500</v>
      </c>
      <c r="H31" s="43">
        <f t="shared" si="0"/>
        <v>125000000</v>
      </c>
      <c r="I31" s="43">
        <f t="shared" si="1"/>
        <v>3859215.8073479468</v>
      </c>
      <c r="J31" s="38">
        <f>IFERROR(VALUE(SUBSTITUTE('04A_국토부원자료'!K32,",","")),"")</f>
        <v>9</v>
      </c>
      <c r="K31" s="38">
        <f>IFERROR(VALUE(SUBSTITUTE('04A_국토부원자료'!N32,",","")),"")</f>
        <v>1990</v>
      </c>
      <c r="L31" s="39" t="str">
        <f>IFERROR('04A_국토부원자료'!O32,"")</f>
        <v>송파대로28길 6</v>
      </c>
      <c r="M31" s="39" t="str">
        <f>IFERROR('04A_국토부원자료'!Q32,"")</f>
        <v>중개거래</v>
      </c>
      <c r="N31" s="38">
        <f>IF(B31="","",IF('02_대상물건입력'!B5="",1,IF(ISNUMBER(SEARCH('02_대상물건입력'!B5,B31)),1,0)))</f>
        <v>1</v>
      </c>
      <c r="O31" s="38">
        <f>IF(B31="","",IF('02_대상물건입력'!B6="",1,IF(ISNUMBER(SEARCH('02_대상물건입력'!B6,B31)),1,0)))</f>
        <v>1</v>
      </c>
      <c r="P31" s="38">
        <f>IF(L31="","",IF('02_대상물건입력'!B15="",0,IF(ISNUMBER(SEARCH('02_대상물건입력'!B15,L31)),1,0)))</f>
        <v>1</v>
      </c>
      <c r="Q31" s="38">
        <f>IF(D31="","",IF('02_대상물건입력'!B8="",0,IF(ISNUMBER(SEARCH('02_대상물건입력'!B8,D31)),1,0)))</f>
        <v>0</v>
      </c>
      <c r="R31" s="44">
        <f>IFERROR(ABS(E31-'02_대상물건입력'!B11)/'02_대상물건입력'!B11,"")</f>
        <v>0.18893799462610311</v>
      </c>
      <c r="S31" s="38">
        <f>IFERROR(ABS(J31-'02_대상물건입력'!B10),"")</f>
        <v>3</v>
      </c>
      <c r="T31" s="38">
        <f>IFERROR(ABS('01_설정'!B4-F31),"")</f>
        <v>124</v>
      </c>
      <c r="U31" s="38">
        <f>IFERROR(ABS(K31-YEAR('02_대상물건입력'!B14)),"")</f>
        <v>36</v>
      </c>
      <c r="V31" s="38" t="str">
        <f>IF(B31="","",IF(AND(E31&gt;0,F31&gt;0,H31&gt;0,OR('04A_국토부원자료'!P32="",'04A_국토부원자료'!P32="-"),IF('01_설정'!B10=1,N31=1,TRUE),R31&lt;='01_설정'!B5,S31&lt;='01_설정'!B6,T31&lt;='01_설정'!B7,U31&lt;='01_설정'!B8),"Y",""))</f>
        <v/>
      </c>
      <c r="W31" s="40" t="str">
        <f>IF(V31&lt;&gt;"Y","",MAX(0,(1-R31/'01_설정'!B5))*'01_설정'!B14+MAX(0,(1-S31/'01_설정'!B6))*'01_설정'!B15+MAX(0,(1-T31/'01_설정'!B7))*'01_설정'!B16+MAX(0,(1-U31/'01_설정'!B8))*'01_설정'!B17+O31*'01_설정'!B11+Q31*'01_설정'!B12+P31*'01_설정'!B13)</f>
        <v/>
      </c>
      <c r="X31" s="38" t="str">
        <f>IF(W31="","",1+COUNTIFS($W$4:$W$3003,"&gt;"&amp;W31)+COUNTIFS($W$4:W31,W31)-1)</f>
        <v/>
      </c>
    </row>
    <row r="32" spans="1:24" ht="16.5">
      <c r="A32" s="38">
        <f>IF('04A_국토부원자료'!A33="","",ROW()-3)</f>
        <v>29</v>
      </c>
      <c r="B32" s="39" t="str">
        <f>IFERROR('04A_국토부원자료'!B33,"")</f>
        <v>서울특별시 송파구 가락동</v>
      </c>
      <c r="C32" s="39" t="str">
        <f>IF(B32="","",IF('04A_국토부원자료'!C33&lt;&gt;"",'04A_국토부원자료'!C33,TRIM('04A_국토부원자료'!D33&amp;IF('04A_국토부원자료'!E33&lt;&gt;"","-"&amp;'04A_국토부원자료'!E33,""))))</f>
        <v>99-2</v>
      </c>
      <c r="D32" s="39" t="str">
        <f>IFERROR('04A_국토부원자료'!F33,"")</f>
        <v>가락동 훼미리 오피스텔2차</v>
      </c>
      <c r="E32" s="40">
        <f>IFERROR(VALUE(SUBSTITUTE('04A_국토부원자료'!G33,",","")),"")</f>
        <v>32.39</v>
      </c>
      <c r="F32" s="41">
        <f>IFERROR(IF(AND('04A_국토부원자료'!H33&lt;&gt;"",'04A_국토부원자료'!I33&lt;&gt;""),DATE(INT(VALUE(SUBSTITUTE('04A_국토부원자료'!H33,",",""))/100),MOD(VALUE(SUBSTITUTE('04A_국토부원자료'!H33,",","")),100),VALUE(SUBSTITUTE('04A_국토부원자료'!I33,",",""))),""),"")</f>
        <v>45985</v>
      </c>
      <c r="G32" s="42">
        <f>IFERROR(VALUE(SUBSTITUTE('04A_국토부원자료'!J33,",","")),"")</f>
        <v>11500</v>
      </c>
      <c r="H32" s="43">
        <f t="shared" si="0"/>
        <v>115000000</v>
      </c>
      <c r="I32" s="43">
        <f t="shared" si="1"/>
        <v>3550478.5427601109</v>
      </c>
      <c r="J32" s="38">
        <f>IFERROR(VALUE(SUBSTITUTE('04A_국토부원자료'!K33,",","")),"")</f>
        <v>7</v>
      </c>
      <c r="K32" s="38">
        <f>IFERROR(VALUE(SUBSTITUTE('04A_국토부원자료'!N33,",","")),"")</f>
        <v>1990</v>
      </c>
      <c r="L32" s="39" t="str">
        <f>IFERROR('04A_국토부원자료'!O33,"")</f>
        <v>송파대로28길 6</v>
      </c>
      <c r="M32" s="39" t="str">
        <f>IFERROR('04A_국토부원자료'!Q33,"")</f>
        <v>중개거래</v>
      </c>
      <c r="N32" s="38">
        <f>IF(B32="","",IF('02_대상물건입력'!B5="",1,IF(ISNUMBER(SEARCH('02_대상물건입력'!B5,B32)),1,0)))</f>
        <v>1</v>
      </c>
      <c r="O32" s="38">
        <f>IF(B32="","",IF('02_대상물건입력'!B6="",1,IF(ISNUMBER(SEARCH('02_대상물건입력'!B6,B32)),1,0)))</f>
        <v>1</v>
      </c>
      <c r="P32" s="38">
        <f>IF(L32="","",IF('02_대상물건입력'!B15="",0,IF(ISNUMBER(SEARCH('02_대상물건입력'!B15,L32)),1,0)))</f>
        <v>1</v>
      </c>
      <c r="Q32" s="38">
        <f>IF(D32="","",IF('02_대상물건입력'!B8="",0,IF(ISNUMBER(SEARCH('02_대상물건입력'!B8,D32)),1,0)))</f>
        <v>0</v>
      </c>
      <c r="R32" s="44">
        <f>IFERROR(ABS(E32-'02_대상물건입력'!B11)/'02_대상물건입력'!B11,"")</f>
        <v>0.18893799462610311</v>
      </c>
      <c r="S32" s="38">
        <f>IFERROR(ABS(J32-'02_대상물건입력'!B10),"")</f>
        <v>5</v>
      </c>
      <c r="T32" s="38">
        <f>IFERROR(ABS('01_설정'!B4-F32),"")</f>
        <v>127</v>
      </c>
      <c r="U32" s="38">
        <f>IFERROR(ABS(K32-YEAR('02_대상물건입력'!B14)),"")</f>
        <v>36</v>
      </c>
      <c r="V32" s="38" t="str">
        <f>IF(B32="","",IF(AND(E32&gt;0,F32&gt;0,H32&gt;0,OR('04A_국토부원자료'!P33="",'04A_국토부원자료'!P33="-"),IF('01_설정'!B10=1,N32=1,TRUE),R32&lt;='01_설정'!B5,S32&lt;='01_설정'!B6,T32&lt;='01_설정'!B7,U32&lt;='01_설정'!B8),"Y",""))</f>
        <v/>
      </c>
      <c r="W32" s="40" t="str">
        <f>IF(V32&lt;&gt;"Y","",MAX(0,(1-R32/'01_설정'!B5))*'01_설정'!B14+MAX(0,(1-S32/'01_설정'!B6))*'01_설정'!B15+MAX(0,(1-T32/'01_설정'!B7))*'01_설정'!B16+MAX(0,(1-U32/'01_설정'!B8))*'01_설정'!B17+O32*'01_설정'!B11+Q32*'01_설정'!B12+P32*'01_설정'!B13)</f>
        <v/>
      </c>
      <c r="X32" s="38" t="str">
        <f>IF(W32="","",1+COUNTIFS($W$4:$W$3003,"&gt;"&amp;W32)+COUNTIFS($W$4:W32,W32)-1)</f>
        <v/>
      </c>
    </row>
    <row r="33" spans="1:24" ht="16.5">
      <c r="A33" s="38">
        <f>IF('04A_국토부원자료'!A34="","",ROW()-3)</f>
        <v>30</v>
      </c>
      <c r="B33" s="39" t="str">
        <f>IFERROR('04A_국토부원자료'!B34,"")</f>
        <v>서울특별시 송파구 가락동</v>
      </c>
      <c r="C33" s="39" t="str">
        <f>IF(B33="","",IF('04A_국토부원자료'!C34&lt;&gt;"",'04A_국토부원자료'!C34,TRIM('04A_국토부원자료'!D34&amp;IF('04A_국토부원자료'!E34&lt;&gt;"","-"&amp;'04A_국토부원자료'!E34,""))))</f>
        <v>78-1</v>
      </c>
      <c r="D33" s="39" t="str">
        <f>IFERROR('04A_국토부원자료'!F34,"")</f>
        <v>한화오벨리스크</v>
      </c>
      <c r="E33" s="40">
        <f>IFERROR(VALUE(SUBSTITUTE('04A_국토부원자료'!G34,",","")),"")</f>
        <v>30.34</v>
      </c>
      <c r="F33" s="41">
        <f>IFERROR(IF(AND('04A_국토부원자료'!H34&lt;&gt;"",'04A_국토부원자료'!I34&lt;&gt;""),DATE(INT(VALUE(SUBSTITUTE('04A_국토부원자료'!H34,",",""))/100),MOD(VALUE(SUBSTITUTE('04A_국토부원자료'!H34,",","")),100),VALUE(SUBSTITUTE('04A_국토부원자료'!I34,",",""))),""),"")</f>
        <v>45974</v>
      </c>
      <c r="G33" s="42">
        <f>IFERROR(VALUE(SUBSTITUTE('04A_국토부원자료'!J34,",","")),"")</f>
        <v>17000</v>
      </c>
      <c r="H33" s="43">
        <f t="shared" si="0"/>
        <v>170000000</v>
      </c>
      <c r="I33" s="43">
        <f t="shared" si="1"/>
        <v>5603164.1397495056</v>
      </c>
      <c r="J33" s="38">
        <f>IFERROR(VALUE(SUBSTITUTE('04A_국토부원자료'!K34,",","")),"")</f>
        <v>11</v>
      </c>
      <c r="K33" s="38">
        <f>IFERROR(VALUE(SUBSTITUTE('04A_국토부원자료'!N34,",","")),"")</f>
        <v>2004</v>
      </c>
      <c r="L33" s="39" t="str">
        <f>IFERROR('04A_국토부원자료'!O34,"")</f>
        <v>중대로 127</v>
      </c>
      <c r="M33" s="39" t="str">
        <f>IFERROR('04A_국토부원자료'!Q34,"")</f>
        <v>중개거래</v>
      </c>
      <c r="N33" s="38">
        <f>IF(B33="","",IF('02_대상물건입력'!B5="",1,IF(ISNUMBER(SEARCH('02_대상물건입력'!B5,B33)),1,0)))</f>
        <v>1</v>
      </c>
      <c r="O33" s="38">
        <f>IF(B33="","",IF('02_대상물건입력'!B6="",1,IF(ISNUMBER(SEARCH('02_대상물건입력'!B6,B33)),1,0)))</f>
        <v>1</v>
      </c>
      <c r="P33" s="38">
        <f>IF(L33="","",IF('02_대상물건입력'!B15="",0,IF(ISNUMBER(SEARCH('02_대상물건입력'!B15,L33)),1,0)))</f>
        <v>0</v>
      </c>
      <c r="Q33" s="38">
        <f>IF(D33="","",IF('02_대상물건입력'!B8="",0,IF(ISNUMBER(SEARCH('02_대상물건입력'!B8,D33)),1,0)))</f>
        <v>0</v>
      </c>
      <c r="R33" s="44">
        <f>IFERROR(ABS(E33-'02_대상물건입력'!B11)/'02_대상물건입력'!B11,"")</f>
        <v>0.11368875445989403</v>
      </c>
      <c r="S33" s="38">
        <f>IFERROR(ABS(J33-'02_대상물건입력'!B10),"")</f>
        <v>1</v>
      </c>
      <c r="T33" s="38">
        <f>IFERROR(ABS('01_설정'!B4-F33),"")</f>
        <v>138</v>
      </c>
      <c r="U33" s="38">
        <f>IFERROR(ABS(K33-YEAR('02_대상물건입력'!B14)),"")</f>
        <v>22</v>
      </c>
      <c r="V33" s="38" t="str">
        <f>IF(B33="","",IF(AND(E33&gt;0,F33&gt;0,H33&gt;0,OR('04A_국토부원자료'!P34="",'04A_국토부원자료'!P34="-"),IF('01_설정'!B10=1,N33=1,TRUE),R33&lt;='01_설정'!B5,S33&lt;='01_설정'!B6,T33&lt;='01_설정'!B7,U33&lt;='01_설정'!B8),"Y",""))</f>
        <v/>
      </c>
      <c r="W33" s="40" t="str">
        <f>IF(V33&lt;&gt;"Y","",MAX(0,(1-R33/'01_설정'!B5))*'01_설정'!B14+MAX(0,(1-S33/'01_설정'!B6))*'01_설정'!B15+MAX(0,(1-T33/'01_설정'!B7))*'01_설정'!B16+MAX(0,(1-U33/'01_설정'!B8))*'01_설정'!B17+O33*'01_설정'!B11+Q33*'01_설정'!B12+P33*'01_설정'!B13)</f>
        <v/>
      </c>
      <c r="X33" s="38" t="str">
        <f>IF(W33="","",1+COUNTIFS($W$4:$W$3003,"&gt;"&amp;W33)+COUNTIFS($W$4:W33,W33)-1)</f>
        <v/>
      </c>
    </row>
    <row r="34" spans="1:24" ht="16.5">
      <c r="A34" s="38">
        <f>IF('04A_국토부원자료'!A35="","",ROW()-3)</f>
        <v>31</v>
      </c>
      <c r="B34" s="39" t="str">
        <f>IFERROR('04A_국토부원자료'!B35,"")</f>
        <v>서울특별시 송파구 가락동</v>
      </c>
      <c r="C34" s="39" t="str">
        <f>IF(B34="","",IF('04A_국토부원자료'!C35&lt;&gt;"",'04A_국토부원자료'!C35,TRIM('04A_국토부원자료'!D35&amp;IF('04A_국토부원자료'!E35&lt;&gt;"","-"&amp;'04A_국토부원자료'!E35,""))))</f>
        <v>77-4</v>
      </c>
      <c r="D34" s="39" t="str">
        <f>IFERROR('04A_국토부원자료'!F35,"")</f>
        <v>송파KCC웰츠타워</v>
      </c>
      <c r="E34" s="40">
        <f>IFERROR(VALUE(SUBSTITUTE('04A_국토부원자료'!G35,",","")),"")</f>
        <v>57.15</v>
      </c>
      <c r="F34" s="41">
        <f>IFERROR(IF(AND('04A_국토부원자료'!H35&lt;&gt;"",'04A_국토부원자료'!I35&lt;&gt;""),DATE(INT(VALUE(SUBSTITUTE('04A_국토부원자료'!H35,",",""))/100),MOD(VALUE(SUBSTITUTE('04A_국토부원자료'!H35,",","")),100),VALUE(SUBSTITUTE('04A_국토부원자료'!I35,",",""))),""),"")</f>
        <v>45973</v>
      </c>
      <c r="G34" s="42">
        <f>IFERROR(VALUE(SUBSTITUTE('04A_국토부원자료'!J35,",","")),"")</f>
        <v>42700</v>
      </c>
      <c r="H34" s="43">
        <f t="shared" si="0"/>
        <v>427000000</v>
      </c>
      <c r="I34" s="43">
        <f t="shared" si="1"/>
        <v>7471566.05424322</v>
      </c>
      <c r="J34" s="38">
        <f>IFERROR(VALUE(SUBSTITUTE('04A_국토부원자료'!K35,",","")),"")</f>
        <v>14</v>
      </c>
      <c r="K34" s="38">
        <f>IFERROR(VALUE(SUBSTITUTE('04A_국토부원자료'!N35,",","")),"")</f>
        <v>2011</v>
      </c>
      <c r="L34" s="39" t="str">
        <f>IFERROR('04A_국토부원자료'!O35,"")</f>
        <v>송파대로28길 43</v>
      </c>
      <c r="M34" s="39" t="str">
        <f>IFERROR('04A_국토부원자료'!Q35,"")</f>
        <v>중개거래</v>
      </c>
      <c r="N34" s="38">
        <f>IF(B34="","",IF('02_대상물건입력'!B5="",1,IF(ISNUMBER(SEARCH('02_대상물건입력'!B5,B34)),1,0)))</f>
        <v>1</v>
      </c>
      <c r="O34" s="38">
        <f>IF(B34="","",IF('02_대상물건입력'!B6="",1,IF(ISNUMBER(SEARCH('02_대상물건입력'!B6,B34)),1,0)))</f>
        <v>1</v>
      </c>
      <c r="P34" s="38">
        <f>IF(L34="","",IF('02_대상물건입력'!B15="",0,IF(ISNUMBER(SEARCH('02_대상물건입력'!B15,L34)),1,0)))</f>
        <v>1</v>
      </c>
      <c r="Q34" s="38">
        <f>IF(D34="","",IF('02_대상물건입력'!B8="",0,IF(ISNUMBER(SEARCH('02_대상물건입력'!B8,D34)),1,0)))</f>
        <v>0</v>
      </c>
      <c r="R34" s="44">
        <f>IFERROR(ABS(E34-'02_대상물건입력'!B11)/'02_대상물건입력'!B11,"")</f>
        <v>1.0978019880482182</v>
      </c>
      <c r="S34" s="38">
        <f>IFERROR(ABS(J34-'02_대상물건입력'!B10),"")</f>
        <v>2</v>
      </c>
      <c r="T34" s="38">
        <f>IFERROR(ABS('01_설정'!B4-F34),"")</f>
        <v>139</v>
      </c>
      <c r="U34" s="38">
        <f>IFERROR(ABS(K34-YEAR('02_대상물건입력'!B14)),"")</f>
        <v>15</v>
      </c>
      <c r="V34" s="38" t="str">
        <f>IF(B34="","",IF(AND(E34&gt;0,F34&gt;0,H34&gt;0,OR('04A_국토부원자료'!P35="",'04A_국토부원자료'!P35="-"),IF('01_설정'!B10=1,N34=1,TRUE),R34&lt;='01_설정'!B5,S34&lt;='01_설정'!B6,T34&lt;='01_설정'!B7,U34&lt;='01_설정'!B8),"Y",""))</f>
        <v/>
      </c>
      <c r="W34" s="40" t="str">
        <f>IF(V34&lt;&gt;"Y","",MAX(0,(1-R34/'01_설정'!B5))*'01_설정'!B14+MAX(0,(1-S34/'01_설정'!B6))*'01_설정'!B15+MAX(0,(1-T34/'01_설정'!B7))*'01_설정'!B16+MAX(0,(1-U34/'01_설정'!B8))*'01_설정'!B17+O34*'01_설정'!B11+Q34*'01_설정'!B12+P34*'01_설정'!B13)</f>
        <v/>
      </c>
      <c r="X34" s="38" t="str">
        <f>IF(W34="","",1+COUNTIFS($W$4:$W$3003,"&gt;"&amp;W34)+COUNTIFS($W$4:W34,W34)-1)</f>
        <v/>
      </c>
    </row>
    <row r="35" spans="1:24" ht="16.5">
      <c r="A35" s="38">
        <f>IF('04A_국토부원자료'!A36="","",ROW()-3)</f>
        <v>32</v>
      </c>
      <c r="B35" s="39" t="str">
        <f>IFERROR('04A_국토부원자료'!B36,"")</f>
        <v>서울특별시 송파구 가락동</v>
      </c>
      <c r="C35" s="39" t="str">
        <f>IF(B35="","",IF('04A_국토부원자료'!C36&lt;&gt;"",'04A_국토부원자료'!C36,TRIM('04A_국토부원자료'!D36&amp;IF('04A_국토부원자료'!E36&lt;&gt;"","-"&amp;'04A_국토부원자료'!E36,""))))</f>
        <v>99-1</v>
      </c>
      <c r="D35" s="39" t="str">
        <f>IFERROR('04A_국토부원자료'!F36,"")</f>
        <v>(99-1)</v>
      </c>
      <c r="E35" s="40">
        <f>IFERROR(VALUE(SUBSTITUTE('04A_국토부원자료'!G36,",","")),"")</f>
        <v>31.44</v>
      </c>
      <c r="F35" s="41">
        <f>IFERROR(IF(AND('04A_국토부원자료'!H36&lt;&gt;"",'04A_국토부원자료'!I36&lt;&gt;""),DATE(INT(VALUE(SUBSTITUTE('04A_국토부원자료'!H36,",",""))/100),MOD(VALUE(SUBSTITUTE('04A_국토부원자료'!H36,",","")),100),VALUE(SUBSTITUTE('04A_국토부원자료'!I36,",",""))),""),"")</f>
        <v>45972</v>
      </c>
      <c r="G35" s="42">
        <f>IFERROR(VALUE(SUBSTITUTE('04A_국토부원자료'!J36,",","")),"")</f>
        <v>12900</v>
      </c>
      <c r="H35" s="43">
        <f t="shared" si="0"/>
        <v>129000000</v>
      </c>
      <c r="I35" s="43">
        <f t="shared" si="1"/>
        <v>4103053.4351145038</v>
      </c>
      <c r="J35" s="38">
        <f>IFERROR(VALUE(SUBSTITUTE('04A_국토부원자료'!K36,",","")),"")</f>
        <v>10</v>
      </c>
      <c r="K35" s="38">
        <f>IFERROR(VALUE(SUBSTITUTE('04A_국토부원자료'!N36,",","")),"")</f>
        <v>1990</v>
      </c>
      <c r="L35" s="39" t="str">
        <f>IFERROR('04A_국토부원자료'!O36,"")</f>
        <v>송파대로28길 12</v>
      </c>
      <c r="M35" s="39" t="str">
        <f>IFERROR('04A_국토부원자료'!Q36,"")</f>
        <v>중개거래</v>
      </c>
      <c r="N35" s="38">
        <f>IF(B35="","",IF('02_대상물건입력'!B5="",1,IF(ISNUMBER(SEARCH('02_대상물건입력'!B5,B35)),1,0)))</f>
        <v>1</v>
      </c>
      <c r="O35" s="38">
        <f>IF(B35="","",IF('02_대상물건입력'!B6="",1,IF(ISNUMBER(SEARCH('02_대상물건입력'!B6,B35)),1,0)))</f>
        <v>1</v>
      </c>
      <c r="P35" s="38">
        <f>IF(L35="","",IF('02_대상물건입력'!B15="",0,IF(ISNUMBER(SEARCH('02_대상물건입력'!B15,L35)),1,0)))</f>
        <v>1</v>
      </c>
      <c r="Q35" s="38">
        <f>IF(D35="","",IF('02_대상물건입력'!B8="",0,IF(ISNUMBER(SEARCH('02_대상물건입력'!B8,D35)),1,0)))</f>
        <v>0</v>
      </c>
      <c r="R35" s="44">
        <f>IFERROR(ABS(E35-'02_대상물건입력'!B11)/'02_대상물건입력'!B11,"")</f>
        <v>0.15406639552468918</v>
      </c>
      <c r="S35" s="38">
        <f>IFERROR(ABS(J35-'02_대상물건입력'!B10),"")</f>
        <v>2</v>
      </c>
      <c r="T35" s="38">
        <f>IFERROR(ABS('01_설정'!B4-F35),"")</f>
        <v>140</v>
      </c>
      <c r="U35" s="38">
        <f>IFERROR(ABS(K35-YEAR('02_대상물건입력'!B14)),"")</f>
        <v>36</v>
      </c>
      <c r="V35" s="38" t="str">
        <f>IF(B35="","",IF(AND(E35&gt;0,F35&gt;0,H35&gt;0,OR('04A_국토부원자료'!P36="",'04A_국토부원자료'!P36="-"),IF('01_설정'!B10=1,N35=1,TRUE),R35&lt;='01_설정'!B5,S35&lt;='01_설정'!B6,T35&lt;='01_설정'!B7,U35&lt;='01_설정'!B8),"Y",""))</f>
        <v/>
      </c>
      <c r="W35" s="40" t="str">
        <f>IF(V35&lt;&gt;"Y","",MAX(0,(1-R35/'01_설정'!B5))*'01_설정'!B14+MAX(0,(1-S35/'01_설정'!B6))*'01_설정'!B15+MAX(0,(1-T35/'01_설정'!B7))*'01_설정'!B16+MAX(0,(1-U35/'01_설정'!B8))*'01_설정'!B17+O35*'01_설정'!B11+Q35*'01_설정'!B12+P35*'01_설정'!B13)</f>
        <v/>
      </c>
      <c r="X35" s="38" t="str">
        <f>IF(W35="","",1+COUNTIFS($W$4:$W$3003,"&gt;"&amp;W35)+COUNTIFS($W$4:W35,W35)-1)</f>
        <v/>
      </c>
    </row>
    <row r="36" spans="1:24" ht="16.5">
      <c r="A36" s="38">
        <f>IF('04A_국토부원자료'!A37="","",ROW()-3)</f>
        <v>33</v>
      </c>
      <c r="B36" s="39" t="str">
        <f>IFERROR('04A_국토부원자료'!B37,"")</f>
        <v>서울특별시 송파구 가락동</v>
      </c>
      <c r="C36" s="39" t="str">
        <f>IF(B36="","",IF('04A_국토부원자료'!C37&lt;&gt;"",'04A_국토부원자료'!C37,TRIM('04A_국토부원자료'!D37&amp;IF('04A_국토부원자료'!E37&lt;&gt;"","-"&amp;'04A_국토부원자료'!E37,""))))</f>
        <v>79-5</v>
      </c>
      <c r="D36" s="39" t="str">
        <f>IFERROR('04A_국토부원자료'!F37,"")</f>
        <v>(79-5)</v>
      </c>
      <c r="E36" s="40">
        <f>IFERROR(VALUE(SUBSTITUTE('04A_국토부원자료'!G37,",","")),"")</f>
        <v>30.96</v>
      </c>
      <c r="F36" s="41">
        <f>IFERROR(IF(AND('04A_국토부원자료'!H37&lt;&gt;"",'04A_국토부원자료'!I37&lt;&gt;""),DATE(INT(VALUE(SUBSTITUTE('04A_국토부원자료'!H37,",",""))/100),MOD(VALUE(SUBSTITUTE('04A_국토부원자료'!H37,",","")),100),VALUE(SUBSTITUTE('04A_국토부원자료'!I37,",",""))),""),"")</f>
        <v>45969</v>
      </c>
      <c r="G36" s="42">
        <f>IFERROR(VALUE(SUBSTITUTE('04A_국토부원자료'!J37,",","")),"")</f>
        <v>10400</v>
      </c>
      <c r="H36" s="43">
        <f t="shared" si="0"/>
        <v>104000000</v>
      </c>
      <c r="I36" s="43">
        <f t="shared" si="1"/>
        <v>3359173.1266149869</v>
      </c>
      <c r="J36" s="38">
        <f>IFERROR(VALUE(SUBSTITUTE('04A_국토부원자료'!K37,",","")),"")</f>
        <v>11</v>
      </c>
      <c r="K36" s="38">
        <f>IFERROR(VALUE(SUBSTITUTE('04A_국토부원자료'!N37,",","")),"")</f>
        <v>1994</v>
      </c>
      <c r="L36" s="39" t="str">
        <f>IFERROR('04A_국토부원자료'!O37,"")</f>
        <v>송파대로28길 24</v>
      </c>
      <c r="M36" s="39" t="str">
        <f>IFERROR('04A_국토부원자료'!Q37,"")</f>
        <v>중개거래</v>
      </c>
      <c r="N36" s="38">
        <f>IF(B36="","",IF('02_대상물건입력'!B5="",1,IF(ISNUMBER(SEARCH('02_대상물건입력'!B5,B36)),1,0)))</f>
        <v>1</v>
      </c>
      <c r="O36" s="38">
        <f>IF(B36="","",IF('02_대상물건입력'!B6="",1,IF(ISNUMBER(SEARCH('02_대상물건입력'!B6,B36)),1,0)))</f>
        <v>1</v>
      </c>
      <c r="P36" s="38">
        <f>IF(L36="","",IF('02_대상물건입력'!B15="",0,IF(ISNUMBER(SEARCH('02_대상물건입력'!B15,L36)),1,0)))</f>
        <v>1</v>
      </c>
      <c r="Q36" s="38">
        <f>IF(D36="","",IF('02_대상물건입력'!B8="",0,IF(ISNUMBER(SEARCH('02_대상물건입력'!B8,D36)),1,0)))</f>
        <v>0</v>
      </c>
      <c r="R36" s="44">
        <f>IFERROR(ABS(E36-'02_대상물건입력'!B11)/'02_대상물건입력'!B11,"")</f>
        <v>0.13644706124186948</v>
      </c>
      <c r="S36" s="38">
        <f>IFERROR(ABS(J36-'02_대상물건입력'!B10),"")</f>
        <v>1</v>
      </c>
      <c r="T36" s="38">
        <f>IFERROR(ABS('01_설정'!B4-F36),"")</f>
        <v>143</v>
      </c>
      <c r="U36" s="38">
        <f>IFERROR(ABS(K36-YEAR('02_대상물건입력'!B14)),"")</f>
        <v>32</v>
      </c>
      <c r="V36" s="38" t="str">
        <f>IF(B36="","",IF(AND(E36&gt;0,F36&gt;0,H36&gt;0,OR('04A_국토부원자료'!P37="",'04A_국토부원자료'!P37="-"),IF('01_설정'!B10=1,N36=1,TRUE),R36&lt;='01_설정'!B5,S36&lt;='01_설정'!B6,T36&lt;='01_설정'!B7,U36&lt;='01_설정'!B8),"Y",""))</f>
        <v/>
      </c>
      <c r="W36" s="40" t="str">
        <f>IF(V36&lt;&gt;"Y","",MAX(0,(1-R36/'01_설정'!B5))*'01_설정'!B14+MAX(0,(1-S36/'01_설정'!B6))*'01_설정'!B15+MAX(0,(1-T36/'01_설정'!B7))*'01_설정'!B16+MAX(0,(1-U36/'01_설정'!B8))*'01_설정'!B17+O36*'01_설정'!B11+Q36*'01_설정'!B12+P36*'01_설정'!B13)</f>
        <v/>
      </c>
      <c r="X36" s="38" t="str">
        <f>IF(W36="","",1+COUNTIFS($W$4:$W$3003,"&gt;"&amp;W36)+COUNTIFS($W$4:W36,W36)-1)</f>
        <v/>
      </c>
    </row>
    <row r="37" spans="1:24" ht="16.5">
      <c r="A37" s="38">
        <f>IF('04A_국토부원자료'!A38="","",ROW()-3)</f>
        <v>34</v>
      </c>
      <c r="B37" s="39" t="str">
        <f>IFERROR('04A_국토부원자료'!B38,"")</f>
        <v>서울특별시 송파구 가락동</v>
      </c>
      <c r="C37" s="39" t="str">
        <f>IF(B37="","",IF('04A_국토부원자료'!C38&lt;&gt;"",'04A_국토부원자료'!C38,TRIM('04A_국토부원자료'!D38&amp;IF('04A_국토부원자료'!E38&lt;&gt;"","-"&amp;'04A_국토부원자료'!E38,""))))</f>
        <v>79-5</v>
      </c>
      <c r="D37" s="39" t="str">
        <f>IFERROR('04A_국토부원자료'!F38,"")</f>
        <v>(79-5)</v>
      </c>
      <c r="E37" s="40">
        <f>IFERROR(VALUE(SUBSTITUTE('04A_국토부원자료'!G38,",","")),"")</f>
        <v>30.24</v>
      </c>
      <c r="F37" s="41">
        <f>IFERROR(IF(AND('04A_국토부원자료'!H38&lt;&gt;"",'04A_국토부원자료'!I38&lt;&gt;""),DATE(INT(VALUE(SUBSTITUTE('04A_국토부원자료'!H38,",",""))/100),MOD(VALUE(SUBSTITUTE('04A_국토부원자료'!H38,",","")),100),VALUE(SUBSTITUTE('04A_국토부원자료'!I38,",",""))),""),"")</f>
        <v>45961</v>
      </c>
      <c r="G37" s="42">
        <f>IFERROR(VALUE(SUBSTITUTE('04A_국토부원자료'!J38,",","")),"")</f>
        <v>10100</v>
      </c>
      <c r="H37" s="43">
        <f t="shared" si="0"/>
        <v>101000000</v>
      </c>
      <c r="I37" s="43">
        <f t="shared" si="1"/>
        <v>3339947.08994709</v>
      </c>
      <c r="J37" s="38">
        <f>IFERROR(VALUE(SUBSTITUTE('04A_국토부원자료'!K38,",","")),"")</f>
        <v>4</v>
      </c>
      <c r="K37" s="38">
        <f>IFERROR(VALUE(SUBSTITUTE('04A_국토부원자료'!N38,",","")),"")</f>
        <v>1994</v>
      </c>
      <c r="L37" s="39" t="str">
        <f>IFERROR('04A_국토부원자료'!O38,"")</f>
        <v>송파대로28길 24</v>
      </c>
      <c r="M37" s="39" t="str">
        <f>IFERROR('04A_국토부원자료'!Q38,"")</f>
        <v>중개거래</v>
      </c>
      <c r="N37" s="38">
        <f>IF(B37="","",IF('02_대상물건입력'!B5="",1,IF(ISNUMBER(SEARCH('02_대상물건입력'!B5,B37)),1,0)))</f>
        <v>1</v>
      </c>
      <c r="O37" s="38">
        <f>IF(B37="","",IF('02_대상물건입력'!B6="",1,IF(ISNUMBER(SEARCH('02_대상물건입력'!B6,B37)),1,0)))</f>
        <v>1</v>
      </c>
      <c r="P37" s="38">
        <f>IF(L37="","",IF('02_대상물건입력'!B15="",0,IF(ISNUMBER(SEARCH('02_대상물건입력'!B15,L37)),1,0)))</f>
        <v>1</v>
      </c>
      <c r="Q37" s="38">
        <f>IF(D37="","",IF('02_대상물건입력'!B8="",0,IF(ISNUMBER(SEARCH('02_대상물건입력'!B8,D37)),1,0)))</f>
        <v>0</v>
      </c>
      <c r="R37" s="44">
        <f>IFERROR(ABS(E37-'02_대상물건입력'!B11)/'02_대상물건입력'!B11,"")</f>
        <v>0.11001805981763987</v>
      </c>
      <c r="S37" s="38">
        <f>IFERROR(ABS(J37-'02_대상물건입력'!B10),"")</f>
        <v>8</v>
      </c>
      <c r="T37" s="38">
        <f>IFERROR(ABS('01_설정'!B4-F37),"")</f>
        <v>151</v>
      </c>
      <c r="U37" s="38">
        <f>IFERROR(ABS(K37-YEAR('02_대상물건입력'!B14)),"")</f>
        <v>32</v>
      </c>
      <c r="V37" s="38" t="str">
        <f>IF(B37="","",IF(AND(E37&gt;0,F37&gt;0,H37&gt;0,OR('04A_국토부원자료'!P38="",'04A_국토부원자료'!P38="-"),IF('01_설정'!B10=1,N37=1,TRUE),R37&lt;='01_설정'!B5,S37&lt;='01_설정'!B6,T37&lt;='01_설정'!B7,U37&lt;='01_설정'!B8),"Y",""))</f>
        <v/>
      </c>
      <c r="W37" s="40" t="str">
        <f>IF(V37&lt;&gt;"Y","",MAX(0,(1-R37/'01_설정'!B5))*'01_설정'!B14+MAX(0,(1-S37/'01_설정'!B6))*'01_설정'!B15+MAX(0,(1-T37/'01_설정'!B7))*'01_설정'!B16+MAX(0,(1-U37/'01_설정'!B8))*'01_설정'!B17+O37*'01_설정'!B11+Q37*'01_설정'!B12+P37*'01_설정'!B13)</f>
        <v/>
      </c>
      <c r="X37" s="38" t="str">
        <f>IF(W37="","",1+COUNTIFS($W$4:$W$3003,"&gt;"&amp;W37)+COUNTIFS($W$4:W37,W37)-1)</f>
        <v/>
      </c>
    </row>
    <row r="38" spans="1:24" ht="16.5">
      <c r="A38" s="38">
        <f>IF('04A_국토부원자료'!A39="","",ROW()-3)</f>
        <v>35</v>
      </c>
      <c r="B38" s="39" t="str">
        <f>IFERROR('04A_국토부원자료'!B39,"")</f>
        <v>서울특별시 송파구 가락동</v>
      </c>
      <c r="C38" s="39" t="str">
        <f>IF(B38="","",IF('04A_국토부원자료'!C39&lt;&gt;"",'04A_국토부원자료'!C39,TRIM('04A_국토부원자료'!D39&amp;IF('04A_국토부원자료'!E39&lt;&gt;"","-"&amp;'04A_국토부원자료'!E39,""))))</f>
        <v>79-5</v>
      </c>
      <c r="D38" s="39" t="str">
        <f>IFERROR('04A_국토부원자료'!F39,"")</f>
        <v>(79-5)</v>
      </c>
      <c r="E38" s="40">
        <f>IFERROR(VALUE(SUBSTITUTE('04A_국토부원자료'!G39,",","")),"")</f>
        <v>43.25</v>
      </c>
      <c r="F38" s="41">
        <f>IFERROR(IF(AND('04A_국토부원자료'!H39&lt;&gt;"",'04A_국토부원자료'!I39&lt;&gt;""),DATE(INT(VALUE(SUBSTITUTE('04A_국토부원자료'!H39,",",""))/100),MOD(VALUE(SUBSTITUTE('04A_국토부원자료'!H39,",","")),100),VALUE(SUBSTITUTE('04A_국토부원자료'!I39,",",""))),""),"")</f>
        <v>45960</v>
      </c>
      <c r="G38" s="42">
        <f>IFERROR(VALUE(SUBSTITUTE('04A_국토부원자료'!J39,",","")),"")</f>
        <v>14500</v>
      </c>
      <c r="H38" s="43">
        <f t="shared" si="0"/>
        <v>145000000</v>
      </c>
      <c r="I38" s="43">
        <f t="shared" si="1"/>
        <v>3352601.1560693639</v>
      </c>
      <c r="J38" s="38">
        <f>IFERROR(VALUE(SUBSTITUTE('04A_국토부원자료'!K39,",","")),"")</f>
        <v>6</v>
      </c>
      <c r="K38" s="38">
        <f>IFERROR(VALUE(SUBSTITUTE('04A_국토부원자료'!N39,",","")),"")</f>
        <v>1994</v>
      </c>
      <c r="L38" s="39" t="str">
        <f>IFERROR('04A_국토부원자료'!O39,"")</f>
        <v>송파대로28길 24</v>
      </c>
      <c r="M38" s="39" t="str">
        <f>IFERROR('04A_국토부원자료'!Q39,"")</f>
        <v>중개거래</v>
      </c>
      <c r="N38" s="38">
        <f>IF(B38="","",IF('02_대상물건입력'!B5="",1,IF(ISNUMBER(SEARCH('02_대상물건입력'!B5,B38)),1,0)))</f>
        <v>1</v>
      </c>
      <c r="O38" s="38">
        <f>IF(B38="","",IF('02_대상물건입력'!B6="",1,IF(ISNUMBER(SEARCH('02_대상물건입력'!B6,B38)),1,0)))</f>
        <v>1</v>
      </c>
      <c r="P38" s="38">
        <f>IF(L38="","",IF('02_대상물건입력'!B15="",0,IF(ISNUMBER(SEARCH('02_대상물건입력'!B15,L38)),1,0)))</f>
        <v>1</v>
      </c>
      <c r="Q38" s="38">
        <f>IF(D38="","",IF('02_대상물건입력'!B8="",0,IF(ISNUMBER(SEARCH('02_대상물건입력'!B8,D38)),1,0)))</f>
        <v>0</v>
      </c>
      <c r="R38" s="44">
        <f>IFERROR(ABS(E38-'02_대상물건입력'!B11)/'02_대상물건입력'!B11,"")</f>
        <v>0.58757543277489843</v>
      </c>
      <c r="S38" s="38">
        <f>IFERROR(ABS(J38-'02_대상물건입력'!B10),"")</f>
        <v>6</v>
      </c>
      <c r="T38" s="38">
        <f>IFERROR(ABS('01_설정'!B4-F38),"")</f>
        <v>152</v>
      </c>
      <c r="U38" s="38">
        <f>IFERROR(ABS(K38-YEAR('02_대상물건입력'!B14)),"")</f>
        <v>32</v>
      </c>
      <c r="V38" s="38" t="str">
        <f>IF(B38="","",IF(AND(E38&gt;0,F38&gt;0,H38&gt;0,OR('04A_국토부원자료'!P39="",'04A_국토부원자료'!P39="-"),IF('01_설정'!B10=1,N38=1,TRUE),R38&lt;='01_설정'!B5,S38&lt;='01_설정'!B6,T38&lt;='01_설정'!B7,U38&lt;='01_설정'!B8),"Y",""))</f>
        <v/>
      </c>
      <c r="W38" s="40" t="str">
        <f>IF(V38&lt;&gt;"Y","",MAX(0,(1-R38/'01_설정'!B5))*'01_설정'!B14+MAX(0,(1-S38/'01_설정'!B6))*'01_설정'!B15+MAX(0,(1-T38/'01_설정'!B7))*'01_설정'!B16+MAX(0,(1-U38/'01_설정'!B8))*'01_설정'!B17+O38*'01_설정'!B11+Q38*'01_설정'!B12+P38*'01_설정'!B13)</f>
        <v/>
      </c>
      <c r="X38" s="38" t="str">
        <f>IF(W38="","",1+COUNTIFS($W$4:$W$3003,"&gt;"&amp;W38)+COUNTIFS($W$4:W38,W38)-1)</f>
        <v/>
      </c>
    </row>
    <row r="39" spans="1:24" ht="16.5">
      <c r="A39" s="38">
        <f>IF('04A_국토부원자료'!A40="","",ROW()-3)</f>
        <v>36</v>
      </c>
      <c r="B39" s="39" t="str">
        <f>IFERROR('04A_국토부원자료'!B40,"")</f>
        <v>서울특별시 송파구 가락동</v>
      </c>
      <c r="C39" s="39" t="str">
        <f>IF(B39="","",IF('04A_국토부원자료'!C40&lt;&gt;"",'04A_국토부원자료'!C40,TRIM('04A_국토부원자료'!D40&amp;IF('04A_국토부원자료'!E40&lt;&gt;"","-"&amp;'04A_국토부원자료'!E40,""))))</f>
        <v>78-1</v>
      </c>
      <c r="D39" s="39" t="str">
        <f>IFERROR('04A_국토부원자료'!F40,"")</f>
        <v>한화오벨리스크</v>
      </c>
      <c r="E39" s="40">
        <f>IFERROR(VALUE(SUBSTITUTE('04A_국토부원자료'!G40,",","")),"")</f>
        <v>30.34</v>
      </c>
      <c r="F39" s="41">
        <f>IFERROR(IF(AND('04A_국토부원자료'!H40&lt;&gt;"",'04A_국토부원자료'!I40&lt;&gt;""),DATE(INT(VALUE(SUBSTITUTE('04A_국토부원자료'!H40,",",""))/100),MOD(VALUE(SUBSTITUTE('04A_국토부원자료'!H40,",","")),100),VALUE(SUBSTITUTE('04A_국토부원자료'!I40,",",""))),""),"")</f>
        <v>45960</v>
      </c>
      <c r="G39" s="42">
        <f>IFERROR(VALUE(SUBSTITUTE('04A_국토부원자료'!J40,",","")),"")</f>
        <v>17750</v>
      </c>
      <c r="H39" s="43">
        <f t="shared" si="0"/>
        <v>177500000</v>
      </c>
      <c r="I39" s="43">
        <f t="shared" si="1"/>
        <v>5850362.5576796308</v>
      </c>
      <c r="J39" s="38">
        <f>IFERROR(VALUE(SUBSTITUTE('04A_국토부원자료'!K40,",","")),"")</f>
        <v>11</v>
      </c>
      <c r="K39" s="38">
        <f>IFERROR(VALUE(SUBSTITUTE('04A_국토부원자료'!N40,",","")),"")</f>
        <v>2004</v>
      </c>
      <c r="L39" s="39" t="str">
        <f>IFERROR('04A_국토부원자료'!O40,"")</f>
        <v>중대로 127</v>
      </c>
      <c r="M39" s="39" t="str">
        <f>IFERROR('04A_국토부원자료'!Q40,"")</f>
        <v>중개거래</v>
      </c>
      <c r="N39" s="38">
        <f>IF(B39="","",IF('02_대상물건입력'!B5="",1,IF(ISNUMBER(SEARCH('02_대상물건입력'!B5,B39)),1,0)))</f>
        <v>1</v>
      </c>
      <c r="O39" s="38">
        <f>IF(B39="","",IF('02_대상물건입력'!B6="",1,IF(ISNUMBER(SEARCH('02_대상물건입력'!B6,B39)),1,0)))</f>
        <v>1</v>
      </c>
      <c r="P39" s="38">
        <f>IF(L39="","",IF('02_대상물건입력'!B15="",0,IF(ISNUMBER(SEARCH('02_대상물건입력'!B15,L39)),1,0)))</f>
        <v>0</v>
      </c>
      <c r="Q39" s="38">
        <f>IF(D39="","",IF('02_대상물건입력'!B8="",0,IF(ISNUMBER(SEARCH('02_대상물건입력'!B8,D39)),1,0)))</f>
        <v>0</v>
      </c>
      <c r="R39" s="44">
        <f>IFERROR(ABS(E39-'02_대상물건입력'!B11)/'02_대상물건입력'!B11,"")</f>
        <v>0.11368875445989403</v>
      </c>
      <c r="S39" s="38">
        <f>IFERROR(ABS(J39-'02_대상물건입력'!B10),"")</f>
        <v>1</v>
      </c>
      <c r="T39" s="38">
        <f>IFERROR(ABS('01_설정'!B4-F39),"")</f>
        <v>152</v>
      </c>
      <c r="U39" s="38">
        <f>IFERROR(ABS(K39-YEAR('02_대상물건입력'!B14)),"")</f>
        <v>22</v>
      </c>
      <c r="V39" s="38" t="str">
        <f>IF(B39="","",IF(AND(E39&gt;0,F39&gt;0,H39&gt;0,OR('04A_국토부원자료'!P40="",'04A_국토부원자료'!P40="-"),IF('01_설정'!B10=1,N39=1,TRUE),R39&lt;='01_설정'!B5,S39&lt;='01_설정'!B6,T39&lt;='01_설정'!B7,U39&lt;='01_설정'!B8),"Y",""))</f>
        <v/>
      </c>
      <c r="W39" s="40" t="str">
        <f>IF(V39&lt;&gt;"Y","",MAX(0,(1-R39/'01_설정'!B5))*'01_설정'!B14+MAX(0,(1-S39/'01_설정'!B6))*'01_설정'!B15+MAX(0,(1-T39/'01_설정'!B7))*'01_설정'!B16+MAX(0,(1-U39/'01_설정'!B8))*'01_설정'!B17+O39*'01_설정'!B11+Q39*'01_설정'!B12+P39*'01_설정'!B13)</f>
        <v/>
      </c>
      <c r="X39" s="38" t="str">
        <f>IF(W39="","",1+COUNTIFS($W$4:$W$3003,"&gt;"&amp;W39)+COUNTIFS($W$4:W39,W39)-1)</f>
        <v/>
      </c>
    </row>
    <row r="40" spans="1:24" ht="16.5">
      <c r="A40" s="38">
        <f>IF('04A_국토부원자료'!A41="","",ROW()-3)</f>
        <v>37</v>
      </c>
      <c r="B40" s="39" t="str">
        <f>IFERROR('04A_국토부원자료'!B41,"")</f>
        <v>서울특별시 송파구 가락동</v>
      </c>
      <c r="C40" s="39" t="str">
        <f>IF(B40="","",IF('04A_국토부원자료'!C41&lt;&gt;"",'04A_국토부원자료'!C41,TRIM('04A_국토부원자료'!D41&amp;IF('04A_국토부원자료'!E41&lt;&gt;"","-"&amp;'04A_국토부원자료'!E41,""))))</f>
        <v>79-5</v>
      </c>
      <c r="D40" s="39" t="str">
        <f>IFERROR('04A_국토부원자료'!F41,"")</f>
        <v>(79-5)</v>
      </c>
      <c r="E40" s="40">
        <f>IFERROR(VALUE(SUBSTITUTE('04A_국토부원자료'!G41,",","")),"")</f>
        <v>30.68</v>
      </c>
      <c r="F40" s="41">
        <f>IFERROR(IF(AND('04A_국토부원자료'!H41&lt;&gt;"",'04A_국토부원자료'!I41&lt;&gt;""),DATE(INT(VALUE(SUBSTITUTE('04A_국토부원자료'!H41,",",""))/100),MOD(VALUE(SUBSTITUTE('04A_국토부원자료'!H41,",","")),100),VALUE(SUBSTITUTE('04A_국토부원자료'!I41,",",""))),""),"")</f>
        <v>45957</v>
      </c>
      <c r="G40" s="42">
        <f>IFERROR(VALUE(SUBSTITUTE('04A_국토부원자료'!J41,",","")),"")</f>
        <v>11100</v>
      </c>
      <c r="H40" s="43">
        <f t="shared" si="0"/>
        <v>111000000</v>
      </c>
      <c r="I40" s="43">
        <f t="shared" si="1"/>
        <v>3617992.1773142111</v>
      </c>
      <c r="J40" s="38">
        <f>IFERROR(VALUE(SUBSTITUTE('04A_국토부원자료'!K41,",","")),"")</f>
        <v>5</v>
      </c>
      <c r="K40" s="38">
        <f>IFERROR(VALUE(SUBSTITUTE('04A_국토부원자료'!N41,",","")),"")</f>
        <v>1994</v>
      </c>
      <c r="L40" s="39" t="str">
        <f>IFERROR('04A_국토부원자료'!O41,"")</f>
        <v>송파대로28길 24</v>
      </c>
      <c r="M40" s="39" t="str">
        <f>IFERROR('04A_국토부원자료'!Q41,"")</f>
        <v>중개거래</v>
      </c>
      <c r="N40" s="38">
        <f>IF(B40="","",IF('02_대상물건입력'!B5="",1,IF(ISNUMBER(SEARCH('02_대상물건입력'!B5,B40)),1,0)))</f>
        <v>1</v>
      </c>
      <c r="O40" s="38">
        <f>IF(B40="","",IF('02_대상물건입력'!B6="",1,IF(ISNUMBER(SEARCH('02_대상물건입력'!B6,B40)),1,0)))</f>
        <v>1</v>
      </c>
      <c r="P40" s="38">
        <f>IF(L40="","",IF('02_대상물건입력'!B15="",0,IF(ISNUMBER(SEARCH('02_대상물건입력'!B15,L40)),1,0)))</f>
        <v>1</v>
      </c>
      <c r="Q40" s="38">
        <f>IF(D40="","",IF('02_대상물건입력'!B8="",0,IF(ISNUMBER(SEARCH('02_대상물건입력'!B8,D40)),1,0)))</f>
        <v>0</v>
      </c>
      <c r="R40" s="44">
        <f>IFERROR(ABS(E40-'02_대상물건입력'!B11)/'02_대상물건입력'!B11,"")</f>
        <v>0.12616911624355795</v>
      </c>
      <c r="S40" s="38">
        <f>IFERROR(ABS(J40-'02_대상물건입력'!B10),"")</f>
        <v>7</v>
      </c>
      <c r="T40" s="38">
        <f>IFERROR(ABS('01_설정'!B4-F40),"")</f>
        <v>155</v>
      </c>
      <c r="U40" s="38">
        <f>IFERROR(ABS(K40-YEAR('02_대상물건입력'!B14)),"")</f>
        <v>32</v>
      </c>
      <c r="V40" s="38" t="str">
        <f>IF(B40="","",IF(AND(E40&gt;0,F40&gt;0,H40&gt;0,OR('04A_국토부원자료'!P41="",'04A_국토부원자료'!P41="-"),IF('01_설정'!B10=1,N40=1,TRUE),R40&lt;='01_설정'!B5,S40&lt;='01_설정'!B6,T40&lt;='01_설정'!B7,U40&lt;='01_설정'!B8),"Y",""))</f>
        <v/>
      </c>
      <c r="W40" s="40" t="str">
        <f>IF(V40&lt;&gt;"Y","",MAX(0,(1-R40/'01_설정'!B5))*'01_설정'!B14+MAX(0,(1-S40/'01_설정'!B6))*'01_설정'!B15+MAX(0,(1-T40/'01_설정'!B7))*'01_설정'!B16+MAX(0,(1-U40/'01_설정'!B8))*'01_설정'!B17+O40*'01_설정'!B11+Q40*'01_설정'!B12+P40*'01_설정'!B13)</f>
        <v/>
      </c>
      <c r="X40" s="38" t="str">
        <f>IF(W40="","",1+COUNTIFS($W$4:$W$3003,"&gt;"&amp;W40)+COUNTIFS($W$4:W40,W40)-1)</f>
        <v/>
      </c>
    </row>
    <row r="41" spans="1:24" ht="16.5">
      <c r="A41" s="38">
        <f>IF('04A_국토부원자료'!A42="","",ROW()-3)</f>
        <v>38</v>
      </c>
      <c r="B41" s="39" t="str">
        <f>IFERROR('04A_국토부원자료'!B42,"")</f>
        <v>서울특별시 송파구 가락동</v>
      </c>
      <c r="C41" s="39" t="str">
        <f>IF(B41="","",IF('04A_국토부원자료'!C42&lt;&gt;"",'04A_국토부원자료'!C42,TRIM('04A_국토부원자료'!D42&amp;IF('04A_국토부원자료'!E42&lt;&gt;"","-"&amp;'04A_국토부원자료'!E42,""))))</f>
        <v>98-7</v>
      </c>
      <c r="D41" s="39" t="str">
        <f>IFERROR('04A_국토부원자료'!F42,"")</f>
        <v>(98-7)</v>
      </c>
      <c r="E41" s="40">
        <f>IFERROR(VALUE(SUBSTITUTE('04A_국토부원자료'!G42,",","")),"")</f>
        <v>35.24</v>
      </c>
      <c r="F41" s="41">
        <f>IFERROR(IF(AND('04A_국토부원자료'!H42&lt;&gt;"",'04A_국토부원자료'!I42&lt;&gt;""),DATE(INT(VALUE(SUBSTITUTE('04A_국토부원자료'!H42,",",""))/100),MOD(VALUE(SUBSTITUTE('04A_국토부원자료'!H42,",","")),100),VALUE(SUBSTITUTE('04A_국토부원자료'!I42,",",""))),""),"")</f>
        <v>45954</v>
      </c>
      <c r="G41" s="42">
        <f>IFERROR(VALUE(SUBSTITUTE('04A_국토부원자료'!J42,",","")),"")</f>
        <v>12300</v>
      </c>
      <c r="H41" s="43">
        <f t="shared" si="0"/>
        <v>123000000</v>
      </c>
      <c r="I41" s="43">
        <f t="shared" si="1"/>
        <v>3490351.8728717365</v>
      </c>
      <c r="J41" s="38">
        <f>IFERROR(VALUE(SUBSTITUTE('04A_국토부원자료'!K42,",","")),"")</f>
        <v>10</v>
      </c>
      <c r="K41" s="38">
        <f>IFERROR(VALUE(SUBSTITUTE('04A_국토부원자료'!N42,",","")),"")</f>
        <v>1990</v>
      </c>
      <c r="L41" s="39" t="str">
        <f>IFERROR('04A_국토부원자료'!O42,"")</f>
        <v>송파대로28길 13</v>
      </c>
      <c r="M41" s="39" t="str">
        <f>IFERROR('04A_국토부원자료'!Q42,"")</f>
        <v>중개거래</v>
      </c>
      <c r="N41" s="38">
        <f>IF(B41="","",IF('02_대상물건입력'!B5="",1,IF(ISNUMBER(SEARCH('02_대상물건입력'!B5,B41)),1,0)))</f>
        <v>1</v>
      </c>
      <c r="O41" s="38">
        <f>IF(B41="","",IF('02_대상물건입력'!B6="",1,IF(ISNUMBER(SEARCH('02_대상물건입력'!B6,B41)),1,0)))</f>
        <v>1</v>
      </c>
      <c r="P41" s="38">
        <f>IF(L41="","",IF('02_대상물건입력'!B15="",0,IF(ISNUMBER(SEARCH('02_대상물건입력'!B15,L41)),1,0)))</f>
        <v>1</v>
      </c>
      <c r="Q41" s="38">
        <f>IF(D41="","",IF('02_대상물건입력'!B8="",0,IF(ISNUMBER(SEARCH('02_대상물건입력'!B8,D41)),1,0)))</f>
        <v>0</v>
      </c>
      <c r="R41" s="44">
        <f>IFERROR(ABS(E41-'02_대상물건입력'!B11)/'02_대상물건입력'!B11,"")</f>
        <v>0.293552791930345</v>
      </c>
      <c r="S41" s="38">
        <f>IFERROR(ABS(J41-'02_대상물건입력'!B10),"")</f>
        <v>2</v>
      </c>
      <c r="T41" s="38">
        <f>IFERROR(ABS('01_설정'!B4-F41),"")</f>
        <v>158</v>
      </c>
      <c r="U41" s="38">
        <f>IFERROR(ABS(K41-YEAR('02_대상물건입력'!B14)),"")</f>
        <v>36</v>
      </c>
      <c r="V41" s="38" t="str">
        <f>IF(B41="","",IF(AND(E41&gt;0,F41&gt;0,H41&gt;0,OR('04A_국토부원자료'!P42="",'04A_국토부원자료'!P42="-"),IF('01_설정'!B10=1,N41=1,TRUE),R41&lt;='01_설정'!B5,S41&lt;='01_설정'!B6,T41&lt;='01_설정'!B7,U41&lt;='01_설정'!B8),"Y",""))</f>
        <v/>
      </c>
      <c r="W41" s="40" t="str">
        <f>IF(V41&lt;&gt;"Y","",MAX(0,(1-R41/'01_설정'!B5))*'01_설정'!B14+MAX(0,(1-S41/'01_설정'!B6))*'01_설정'!B15+MAX(0,(1-T41/'01_설정'!B7))*'01_설정'!B16+MAX(0,(1-U41/'01_설정'!B8))*'01_설정'!B17+O41*'01_설정'!B11+Q41*'01_설정'!B12+P41*'01_설정'!B13)</f>
        <v/>
      </c>
      <c r="X41" s="38" t="str">
        <f>IF(W41="","",1+COUNTIFS($W$4:$W$3003,"&gt;"&amp;W41)+COUNTIFS($W$4:W41,W41)-1)</f>
        <v/>
      </c>
    </row>
    <row r="42" spans="1:24" ht="16.5">
      <c r="A42" s="38">
        <f>IF('04A_국토부원자료'!A43="","",ROW()-3)</f>
        <v>39</v>
      </c>
      <c r="B42" s="39" t="str">
        <f>IFERROR('04A_국토부원자료'!B43,"")</f>
        <v>서울특별시 송파구 가락동</v>
      </c>
      <c r="C42" s="39" t="str">
        <f>IF(B42="","",IF('04A_국토부원자료'!C43&lt;&gt;"",'04A_국토부원자료'!C43,TRIM('04A_국토부원자료'!D43&amp;IF('04A_국토부원자료'!E43&lt;&gt;"","-"&amp;'04A_국토부원자료'!E43,""))))</f>
        <v>99-3</v>
      </c>
      <c r="D42" s="39" t="str">
        <f>IFERROR('04A_국토부원자료'!F43,"")</f>
        <v>제일오피스텔</v>
      </c>
      <c r="E42" s="40">
        <f>IFERROR(VALUE(SUBSTITUTE('04A_국토부원자료'!G43,",","")),"")</f>
        <v>30.06</v>
      </c>
      <c r="F42" s="41">
        <f>IFERROR(IF(AND('04A_국토부원자료'!H43&lt;&gt;"",'04A_국토부원자료'!I43&lt;&gt;""),DATE(INT(VALUE(SUBSTITUTE('04A_국토부원자료'!H43,",",""))/100),MOD(VALUE(SUBSTITUTE('04A_국토부원자료'!H43,",","")),100),VALUE(SUBSTITUTE('04A_국토부원자료'!I43,",",""))),""),"")</f>
        <v>45931</v>
      </c>
      <c r="G42" s="42">
        <f>IFERROR(VALUE(SUBSTITUTE('04A_국토부원자료'!J43,",","")),"")</f>
        <v>20700</v>
      </c>
      <c r="H42" s="43">
        <f t="shared" si="0"/>
        <v>207000000</v>
      </c>
      <c r="I42" s="43">
        <f t="shared" si="1"/>
        <v>6886227.5449101804</v>
      </c>
      <c r="J42" s="38">
        <f>IFERROR(VALUE(SUBSTITUTE('04A_국토부원자료'!K43,",","")),"")</f>
        <v>11</v>
      </c>
      <c r="K42" s="38">
        <f>IFERROR(VALUE(SUBSTITUTE('04A_국토부원자료'!N43,",","")),"")</f>
        <v>1992</v>
      </c>
      <c r="L42" s="39" t="str">
        <f>IFERROR('04A_국토부원자료'!O43,"")</f>
        <v>송파대로 260</v>
      </c>
      <c r="M42" s="39" t="str">
        <f>IFERROR('04A_국토부원자료'!Q43,"")</f>
        <v>중개거래</v>
      </c>
      <c r="N42" s="38">
        <f>IF(B42="","",IF('02_대상물건입력'!B5="",1,IF(ISNUMBER(SEARCH('02_대상물건입력'!B5,B42)),1,0)))</f>
        <v>1</v>
      </c>
      <c r="O42" s="38">
        <f>IF(B42="","",IF('02_대상물건입력'!B6="",1,IF(ISNUMBER(SEARCH('02_대상물건입력'!B6,B42)),1,0)))</f>
        <v>1</v>
      </c>
      <c r="P42" s="38">
        <f>IF(L42="","",IF('02_대상물건입력'!B15="",0,IF(ISNUMBER(SEARCH('02_대상물건입력'!B15,L42)),1,0)))</f>
        <v>1</v>
      </c>
      <c r="Q42" s="38">
        <f>IF(D42="","",IF('02_대상물건입력'!B8="",0,IF(ISNUMBER(SEARCH('02_대상물건입력'!B8,D42)),1,0)))</f>
        <v>0</v>
      </c>
      <c r="R42" s="44">
        <f>IFERROR(ABS(E42-'02_대상물건입력'!B11)/'02_대상물건입력'!B11,"")</f>
        <v>0.1034108094615825</v>
      </c>
      <c r="S42" s="38">
        <f>IFERROR(ABS(J42-'02_대상물건입력'!B10),"")</f>
        <v>1</v>
      </c>
      <c r="T42" s="38">
        <f>IFERROR(ABS('01_설정'!B4-F42),"")</f>
        <v>181</v>
      </c>
      <c r="U42" s="38">
        <f>IFERROR(ABS(K42-YEAR('02_대상물건입력'!B14)),"")</f>
        <v>34</v>
      </c>
      <c r="V42" s="38" t="str">
        <f>IF(B42="","",IF(AND(E42&gt;0,F42&gt;0,H42&gt;0,OR('04A_국토부원자료'!P43="",'04A_국토부원자료'!P43="-"),IF('01_설정'!B10=1,N42=1,TRUE),R42&lt;='01_설정'!B5,S42&lt;='01_설정'!B6,T42&lt;='01_설정'!B7,U42&lt;='01_설정'!B8),"Y",""))</f>
        <v/>
      </c>
      <c r="W42" s="40" t="str">
        <f>IF(V42&lt;&gt;"Y","",MAX(0,(1-R42/'01_설정'!B5))*'01_설정'!B14+MAX(0,(1-S42/'01_설정'!B6))*'01_설정'!B15+MAX(0,(1-T42/'01_설정'!B7))*'01_설정'!B16+MAX(0,(1-U42/'01_설정'!B8))*'01_설정'!B17+O42*'01_설정'!B11+Q42*'01_설정'!B12+P42*'01_설정'!B13)</f>
        <v/>
      </c>
      <c r="X42" s="38" t="str">
        <f>IF(W42="","",1+COUNTIFS($W$4:$W$3003,"&gt;"&amp;W42)+COUNTIFS($W$4:W42,W42)-1)</f>
        <v/>
      </c>
    </row>
    <row r="43" spans="1:24" ht="16.5">
      <c r="A43" s="38">
        <f>IF('04A_국토부원자료'!A44="","",ROW()-3)</f>
        <v>40</v>
      </c>
      <c r="B43" s="39" t="str">
        <f>IFERROR('04A_국토부원자료'!B44,"")</f>
        <v>서울특별시 송파구 가락동</v>
      </c>
      <c r="C43" s="39" t="str">
        <f>IF(B43="","",IF('04A_국토부원자료'!C44&lt;&gt;"",'04A_국토부원자료'!C44,TRIM('04A_국토부원자료'!D44&amp;IF('04A_국토부원자료'!E44&lt;&gt;"","-"&amp;'04A_국토부원자료'!E44,""))))</f>
        <v>79-5</v>
      </c>
      <c r="D43" s="39" t="str">
        <f>IFERROR('04A_국토부원자료'!F44,"")</f>
        <v>(79-5)</v>
      </c>
      <c r="E43" s="40">
        <f>IFERROR(VALUE(SUBSTITUTE('04A_국토부원자료'!G44,",","")),"")</f>
        <v>38.630000000000003</v>
      </c>
      <c r="F43" s="41">
        <f>IFERROR(IF(AND('04A_국토부원자료'!H44&lt;&gt;"",'04A_국토부원자료'!I44&lt;&gt;""),DATE(INT(VALUE(SUBSTITUTE('04A_국토부원자료'!H44,",",""))/100),MOD(VALUE(SUBSTITUTE('04A_국토부원자료'!H44,",","")),100),VALUE(SUBSTITUTE('04A_국토부원자료'!I44,",",""))),""),"")</f>
        <v>45927</v>
      </c>
      <c r="G43" s="42">
        <f>IFERROR(VALUE(SUBSTITUTE('04A_국토부원자료'!J44,",","")),"")</f>
        <v>13000</v>
      </c>
      <c r="H43" s="43">
        <f t="shared" si="0"/>
        <v>130000000</v>
      </c>
      <c r="I43" s="43">
        <f t="shared" si="1"/>
        <v>3365260.1604970228</v>
      </c>
      <c r="J43" s="38">
        <f>IFERROR(VALUE(SUBSTITUTE('04A_국토부원자료'!K44,",","")),"")</f>
        <v>4</v>
      </c>
      <c r="K43" s="38">
        <f>IFERROR(VALUE(SUBSTITUTE('04A_국토부원자료'!N44,",","")),"")</f>
        <v>1994</v>
      </c>
      <c r="L43" s="39" t="str">
        <f>IFERROR('04A_국토부원자료'!O44,"")</f>
        <v>송파대로28길 24</v>
      </c>
      <c r="M43" s="39" t="str">
        <f>IFERROR('04A_국토부원자료'!Q44,"")</f>
        <v>중개거래</v>
      </c>
      <c r="N43" s="38">
        <f>IF(B43="","",IF('02_대상물건입력'!B5="",1,IF(ISNUMBER(SEARCH('02_대상물건입력'!B5,B43)),1,0)))</f>
        <v>1</v>
      </c>
      <c r="O43" s="38">
        <f>IF(B43="","",IF('02_대상물건입력'!B6="",1,IF(ISNUMBER(SEARCH('02_대상물건입력'!B6,B43)),1,0)))</f>
        <v>1</v>
      </c>
      <c r="P43" s="38">
        <f>IF(L43="","",IF('02_대상물건입력'!B15="",0,IF(ISNUMBER(SEARCH('02_대상물건입력'!B15,L43)),1,0)))</f>
        <v>1</v>
      </c>
      <c r="Q43" s="38">
        <f>IF(D43="","",IF('02_대상물건입력'!B8="",0,IF(ISNUMBER(SEARCH('02_대상물건입력'!B8,D43)),1,0)))</f>
        <v>0</v>
      </c>
      <c r="R43" s="44">
        <f>IFERROR(ABS(E43-'02_대상물건입력'!B11)/'02_대상물건입력'!B11,"")</f>
        <v>0.41798934030275903</v>
      </c>
      <c r="S43" s="38">
        <f>IFERROR(ABS(J43-'02_대상물건입력'!B10),"")</f>
        <v>8</v>
      </c>
      <c r="T43" s="38">
        <f>IFERROR(ABS('01_설정'!B4-F43),"")</f>
        <v>185</v>
      </c>
      <c r="U43" s="38">
        <f>IFERROR(ABS(K43-YEAR('02_대상물건입력'!B14)),"")</f>
        <v>32</v>
      </c>
      <c r="V43" s="38" t="str">
        <f>IF(B43="","",IF(AND(E43&gt;0,F43&gt;0,H43&gt;0,OR('04A_국토부원자료'!P44="",'04A_국토부원자료'!P44="-"),IF('01_설정'!B10=1,N43=1,TRUE),R43&lt;='01_설정'!B5,S43&lt;='01_설정'!B6,T43&lt;='01_설정'!B7,U43&lt;='01_설정'!B8),"Y",""))</f>
        <v/>
      </c>
      <c r="W43" s="40" t="str">
        <f>IF(V43&lt;&gt;"Y","",MAX(0,(1-R43/'01_설정'!B5))*'01_설정'!B14+MAX(0,(1-S43/'01_설정'!B6))*'01_설정'!B15+MAX(0,(1-T43/'01_설정'!B7))*'01_설정'!B16+MAX(0,(1-U43/'01_설정'!B8))*'01_설정'!B17+O43*'01_설정'!B11+Q43*'01_설정'!B12+P43*'01_설정'!B13)</f>
        <v/>
      </c>
      <c r="X43" s="38" t="str">
        <f>IF(W43="","",1+COUNTIFS($W$4:$W$3003,"&gt;"&amp;W43)+COUNTIFS($W$4:W43,W43)-1)</f>
        <v/>
      </c>
    </row>
    <row r="44" spans="1:24" ht="16.5">
      <c r="A44" s="38">
        <f>IF('04A_국토부원자료'!A45="","",ROW()-3)</f>
        <v>41</v>
      </c>
      <c r="B44" s="39" t="str">
        <f>IFERROR('04A_국토부원자료'!B45,"")</f>
        <v>서울특별시 송파구 가락동</v>
      </c>
      <c r="C44" s="39" t="str">
        <f>IF(B44="","",IF('04A_국토부원자료'!C45&lt;&gt;"",'04A_국토부원자료'!C45,TRIM('04A_국토부원자료'!D45&amp;IF('04A_국토부원자료'!E45&lt;&gt;"","-"&amp;'04A_국토부원자료'!E45,""))))</f>
        <v>99-3</v>
      </c>
      <c r="D44" s="39" t="str">
        <f>IFERROR('04A_국토부원자료'!F45,"")</f>
        <v>제일오피스텔</v>
      </c>
      <c r="E44" s="40">
        <f>IFERROR(VALUE(SUBSTITUTE('04A_국토부원자료'!G45,",","")),"")</f>
        <v>50.02</v>
      </c>
      <c r="F44" s="41">
        <f>IFERROR(IF(AND('04A_국토부원자료'!H45&lt;&gt;"",'04A_국토부원자료'!I45&lt;&gt;""),DATE(INT(VALUE(SUBSTITUTE('04A_국토부원자료'!H45,",",""))/100),MOD(VALUE(SUBSTITUTE('04A_국토부원자료'!H45,",","")),100),VALUE(SUBSTITUTE('04A_국토부원자료'!I45,",",""))),""),"")</f>
        <v>45925</v>
      </c>
      <c r="G44" s="42">
        <f>IFERROR(VALUE(SUBSTITUTE('04A_국토부원자료'!J45,",","")),"")</f>
        <v>31000</v>
      </c>
      <c r="H44" s="43">
        <f t="shared" si="0"/>
        <v>310000000</v>
      </c>
      <c r="I44" s="43">
        <f t="shared" si="1"/>
        <v>6197520.9916033586</v>
      </c>
      <c r="J44" s="38">
        <f>IFERROR(VALUE(SUBSTITUTE('04A_국토부원자료'!K45,",","")),"")</f>
        <v>6</v>
      </c>
      <c r="K44" s="38">
        <f>IFERROR(VALUE(SUBSTITUTE('04A_국토부원자료'!N45,",","")),"")</f>
        <v>1992</v>
      </c>
      <c r="L44" s="39" t="str">
        <f>IFERROR('04A_국토부원자료'!O45,"")</f>
        <v>송파대로 260</v>
      </c>
      <c r="M44" s="39" t="str">
        <f>IFERROR('04A_국토부원자료'!Q45,"")</f>
        <v>중개거래</v>
      </c>
      <c r="N44" s="38">
        <f>IF(B44="","",IF('02_대상물건입력'!B5="",1,IF(ISNUMBER(SEARCH('02_대상물건입력'!B5,B44)),1,0)))</f>
        <v>1</v>
      </c>
      <c r="O44" s="38">
        <f>IF(B44="","",IF('02_대상물건입력'!B6="",1,IF(ISNUMBER(SEARCH('02_대상물건입력'!B6,B44)),1,0)))</f>
        <v>1</v>
      </c>
      <c r="P44" s="38">
        <f>IF(L44="","",IF('02_대상물건입력'!B15="",0,IF(ISNUMBER(SEARCH('02_대상물건입력'!B15,L44)),1,0)))</f>
        <v>1</v>
      </c>
      <c r="Q44" s="38">
        <f>IF(D44="","",IF('02_대상물건입력'!B8="",0,IF(ISNUMBER(SEARCH('02_대상물건입력'!B8,D44)),1,0)))</f>
        <v>0</v>
      </c>
      <c r="R44" s="44">
        <f>IFERROR(ABS(E44-'02_대상물건입력'!B11)/'02_대상물건입력'!B11,"")</f>
        <v>0.8360814600555011</v>
      </c>
      <c r="S44" s="38">
        <f>IFERROR(ABS(J44-'02_대상물건입력'!B10),"")</f>
        <v>6</v>
      </c>
      <c r="T44" s="38">
        <f>IFERROR(ABS('01_설정'!B4-F44),"")</f>
        <v>187</v>
      </c>
      <c r="U44" s="38">
        <f>IFERROR(ABS(K44-YEAR('02_대상물건입력'!B14)),"")</f>
        <v>34</v>
      </c>
      <c r="V44" s="38" t="str">
        <f>IF(B44="","",IF(AND(E44&gt;0,F44&gt;0,H44&gt;0,OR('04A_국토부원자료'!P45="",'04A_국토부원자료'!P45="-"),IF('01_설정'!B10=1,N44=1,TRUE),R44&lt;='01_설정'!B5,S44&lt;='01_설정'!B6,T44&lt;='01_설정'!B7,U44&lt;='01_설정'!B8),"Y",""))</f>
        <v/>
      </c>
      <c r="W44" s="40" t="str">
        <f>IF(V44&lt;&gt;"Y","",MAX(0,(1-R44/'01_설정'!B5))*'01_설정'!B14+MAX(0,(1-S44/'01_설정'!B6))*'01_설정'!B15+MAX(0,(1-T44/'01_설정'!B7))*'01_설정'!B16+MAX(0,(1-U44/'01_설정'!B8))*'01_설정'!B17+O44*'01_설정'!B11+Q44*'01_설정'!B12+P44*'01_설정'!B13)</f>
        <v/>
      </c>
      <c r="X44" s="38" t="str">
        <f>IF(W44="","",1+COUNTIFS($W$4:$W$3003,"&gt;"&amp;W44)+COUNTIFS($W$4:W44,W44)-1)</f>
        <v/>
      </c>
    </row>
    <row r="45" spans="1:24" ht="16.5">
      <c r="A45" s="38">
        <f>IF('04A_국토부원자료'!A46="","",ROW()-3)</f>
        <v>42</v>
      </c>
      <c r="B45" s="39" t="str">
        <f>IFERROR('04A_국토부원자료'!B46,"")</f>
        <v>서울특별시 송파구 가락동</v>
      </c>
      <c r="C45" s="39" t="str">
        <f>IF(B45="","",IF('04A_국토부원자료'!C46&lt;&gt;"",'04A_국토부원자료'!C46,TRIM('04A_국토부원자료'!D46&amp;IF('04A_국토부원자료'!E46&lt;&gt;"","-"&amp;'04A_국토부원자료'!E46,""))))</f>
        <v>99-3</v>
      </c>
      <c r="D45" s="39" t="str">
        <f>IFERROR('04A_국토부원자료'!F46,"")</f>
        <v>제일오피스텔</v>
      </c>
      <c r="E45" s="40">
        <f>IFERROR(VALUE(SUBSTITUTE('04A_국토부원자료'!G46,",","")),"")</f>
        <v>50.02</v>
      </c>
      <c r="F45" s="41">
        <f>IFERROR(IF(AND('04A_국토부원자료'!H46&lt;&gt;"",'04A_국토부원자료'!I46&lt;&gt;""),DATE(INT(VALUE(SUBSTITUTE('04A_국토부원자료'!H46,",",""))/100),MOD(VALUE(SUBSTITUTE('04A_국토부원자료'!H46,",","")),100),VALUE(SUBSTITUTE('04A_국토부원자료'!I46,",",""))),""),"")</f>
        <v>45925</v>
      </c>
      <c r="G45" s="42">
        <f>IFERROR(VALUE(SUBSTITUTE('04A_국토부원자료'!J46,",","")),"")</f>
        <v>31000</v>
      </c>
      <c r="H45" s="43">
        <f t="shared" si="0"/>
        <v>310000000</v>
      </c>
      <c r="I45" s="43">
        <f t="shared" si="1"/>
        <v>6197520.9916033586</v>
      </c>
      <c r="J45" s="38">
        <f>IFERROR(VALUE(SUBSTITUTE('04A_국토부원자료'!K46,",","")),"")</f>
        <v>6</v>
      </c>
      <c r="K45" s="38">
        <f>IFERROR(VALUE(SUBSTITUTE('04A_국토부원자료'!N46,",","")),"")</f>
        <v>1992</v>
      </c>
      <c r="L45" s="39" t="str">
        <f>IFERROR('04A_국토부원자료'!O46,"")</f>
        <v>송파대로 260</v>
      </c>
      <c r="M45" s="39" t="str">
        <f>IFERROR('04A_국토부원자료'!Q46,"")</f>
        <v>중개거래</v>
      </c>
      <c r="N45" s="38">
        <f>IF(B45="","",IF('02_대상물건입력'!B5="",1,IF(ISNUMBER(SEARCH('02_대상물건입력'!B5,B45)),1,0)))</f>
        <v>1</v>
      </c>
      <c r="O45" s="38">
        <f>IF(B45="","",IF('02_대상물건입력'!B6="",1,IF(ISNUMBER(SEARCH('02_대상물건입력'!B6,B45)),1,0)))</f>
        <v>1</v>
      </c>
      <c r="P45" s="38">
        <f>IF(L45="","",IF('02_대상물건입력'!B15="",0,IF(ISNUMBER(SEARCH('02_대상물건입력'!B15,L45)),1,0)))</f>
        <v>1</v>
      </c>
      <c r="Q45" s="38">
        <f>IF(D45="","",IF('02_대상물건입력'!B8="",0,IF(ISNUMBER(SEARCH('02_대상물건입력'!B8,D45)),1,0)))</f>
        <v>0</v>
      </c>
      <c r="R45" s="44">
        <f>IFERROR(ABS(E45-'02_대상물건입력'!B11)/'02_대상물건입력'!B11,"")</f>
        <v>0.8360814600555011</v>
      </c>
      <c r="S45" s="38">
        <f>IFERROR(ABS(J45-'02_대상물건입력'!B10),"")</f>
        <v>6</v>
      </c>
      <c r="T45" s="38">
        <f>IFERROR(ABS('01_설정'!B4-F45),"")</f>
        <v>187</v>
      </c>
      <c r="U45" s="38">
        <f>IFERROR(ABS(K45-YEAR('02_대상물건입력'!B14)),"")</f>
        <v>34</v>
      </c>
      <c r="V45" s="38" t="str">
        <f>IF(B45="","",IF(AND(E45&gt;0,F45&gt;0,H45&gt;0,OR('04A_국토부원자료'!P46="",'04A_국토부원자료'!P46="-"),IF('01_설정'!B10=1,N45=1,TRUE),R45&lt;='01_설정'!B5,S45&lt;='01_설정'!B6,T45&lt;='01_설정'!B7,U45&lt;='01_설정'!B8),"Y",""))</f>
        <v/>
      </c>
      <c r="W45" s="40" t="str">
        <f>IF(V45&lt;&gt;"Y","",MAX(0,(1-R45/'01_설정'!B5))*'01_설정'!B14+MAX(0,(1-S45/'01_설정'!B6))*'01_설정'!B15+MAX(0,(1-T45/'01_설정'!B7))*'01_설정'!B16+MAX(0,(1-U45/'01_설정'!B8))*'01_설정'!B17+O45*'01_설정'!B11+Q45*'01_설정'!B12+P45*'01_설정'!B13)</f>
        <v/>
      </c>
      <c r="X45" s="38" t="str">
        <f>IF(W45="","",1+COUNTIFS($W$4:$W$3003,"&gt;"&amp;W45)+COUNTIFS($W$4:W45,W45)-1)</f>
        <v/>
      </c>
    </row>
    <row r="46" spans="1:24" ht="16.5">
      <c r="A46" s="38">
        <f>IF('04A_국토부원자료'!A47="","",ROW()-3)</f>
        <v>43</v>
      </c>
      <c r="B46" s="39" t="str">
        <f>IFERROR('04A_국토부원자료'!B47,"")</f>
        <v>서울특별시 송파구 가락동</v>
      </c>
      <c r="C46" s="39" t="str">
        <f>IF(B46="","",IF('04A_국토부원자료'!C47&lt;&gt;"",'04A_국토부원자료'!C47,TRIM('04A_국토부원자료'!D47&amp;IF('04A_국토부원자료'!E47&lt;&gt;"","-"&amp;'04A_국토부원자료'!E47,""))))</f>
        <v>77-4</v>
      </c>
      <c r="D46" s="39" t="str">
        <f>IFERROR('04A_국토부원자료'!F47,"")</f>
        <v>송파KCC웰츠타워</v>
      </c>
      <c r="E46" s="40">
        <f>IFERROR(VALUE(SUBSTITUTE('04A_국토부원자료'!G47,",","")),"")</f>
        <v>40.07</v>
      </c>
      <c r="F46" s="41">
        <f>IFERROR(IF(AND('04A_국토부원자료'!H47&lt;&gt;"",'04A_국토부원자료'!I47&lt;&gt;""),DATE(INT(VALUE(SUBSTITUTE('04A_국토부원자료'!H47,",",""))/100),MOD(VALUE(SUBSTITUTE('04A_국토부원자료'!H47,",","")),100),VALUE(SUBSTITUTE('04A_국토부원자료'!I47,",",""))),""),"")</f>
        <v>45916</v>
      </c>
      <c r="G46" s="42">
        <f>IFERROR(VALUE(SUBSTITUTE('04A_국토부원자료'!J47,",","")),"")</f>
        <v>25800</v>
      </c>
      <c r="H46" s="43">
        <f t="shared" si="0"/>
        <v>258000000</v>
      </c>
      <c r="I46" s="43">
        <f t="shared" si="1"/>
        <v>6438732.2186174197</v>
      </c>
      <c r="J46" s="38">
        <f>IFERROR(VALUE(SUBSTITUTE('04A_국토부원자료'!K47,",","")),"")</f>
        <v>11</v>
      </c>
      <c r="K46" s="38">
        <f>IFERROR(VALUE(SUBSTITUTE('04A_국토부원자료'!N47,",","")),"")</f>
        <v>2011</v>
      </c>
      <c r="L46" s="39" t="str">
        <f>IFERROR('04A_국토부원자료'!O47,"")</f>
        <v>송파대로28길 43</v>
      </c>
      <c r="M46" s="39" t="str">
        <f>IFERROR('04A_국토부원자료'!Q47,"")</f>
        <v>중개거래</v>
      </c>
      <c r="N46" s="38">
        <f>IF(B46="","",IF('02_대상물건입력'!B5="",1,IF(ISNUMBER(SEARCH('02_대상물건입력'!B5,B46)),1,0)))</f>
        <v>1</v>
      </c>
      <c r="O46" s="38">
        <f>IF(B46="","",IF('02_대상물건입력'!B6="",1,IF(ISNUMBER(SEARCH('02_대상물건입력'!B6,B46)),1,0)))</f>
        <v>1</v>
      </c>
      <c r="P46" s="38">
        <f>IF(L46="","",IF('02_대상물건입력'!B15="",0,IF(ISNUMBER(SEARCH('02_대상물건입력'!B15,L46)),1,0)))</f>
        <v>1</v>
      </c>
      <c r="Q46" s="38">
        <f>IF(D46="","",IF('02_대상물건입력'!B8="",0,IF(ISNUMBER(SEARCH('02_대상물건입력'!B8,D46)),1,0)))</f>
        <v>0</v>
      </c>
      <c r="R46" s="44">
        <f>IFERROR(ABS(E46-'02_대상물건입력'!B11)/'02_대상물건입력'!B11,"")</f>
        <v>0.47084734315121801</v>
      </c>
      <c r="S46" s="38">
        <f>IFERROR(ABS(J46-'02_대상물건입력'!B10),"")</f>
        <v>1</v>
      </c>
      <c r="T46" s="38">
        <f>IFERROR(ABS('01_설정'!B4-F46),"")</f>
        <v>196</v>
      </c>
      <c r="U46" s="38">
        <f>IFERROR(ABS(K46-YEAR('02_대상물건입력'!B14)),"")</f>
        <v>15</v>
      </c>
      <c r="V46" s="38" t="str">
        <f>IF(B46="","",IF(AND(E46&gt;0,F46&gt;0,H46&gt;0,OR('04A_국토부원자료'!P47="",'04A_국토부원자료'!P47="-"),IF('01_설정'!B10=1,N46=1,TRUE),R46&lt;='01_설정'!B5,S46&lt;='01_설정'!B6,T46&lt;='01_설정'!B7,U46&lt;='01_설정'!B8),"Y",""))</f>
        <v/>
      </c>
      <c r="W46" s="40" t="str">
        <f>IF(V46&lt;&gt;"Y","",MAX(0,(1-R46/'01_설정'!B5))*'01_설정'!B14+MAX(0,(1-S46/'01_설정'!B6))*'01_설정'!B15+MAX(0,(1-T46/'01_설정'!B7))*'01_설정'!B16+MAX(0,(1-U46/'01_설정'!B8))*'01_설정'!B17+O46*'01_설정'!B11+Q46*'01_설정'!B12+P46*'01_설정'!B13)</f>
        <v/>
      </c>
      <c r="X46" s="38" t="str">
        <f>IF(W46="","",1+COUNTIFS($W$4:$W$3003,"&gt;"&amp;W46)+COUNTIFS($W$4:W46,W46)-1)</f>
        <v/>
      </c>
    </row>
    <row r="47" spans="1:24" ht="16.5">
      <c r="A47" s="38">
        <f>IF('04A_국토부원자료'!A48="","",ROW()-3)</f>
        <v>44</v>
      </c>
      <c r="B47" s="39" t="str">
        <f>IFERROR('04A_국토부원자료'!B48,"")</f>
        <v>서울특별시 송파구 가락동</v>
      </c>
      <c r="C47" s="39" t="str">
        <f>IF(B47="","",IF('04A_국토부원자료'!C48&lt;&gt;"",'04A_국토부원자료'!C48,TRIM('04A_국토부원자료'!D48&amp;IF('04A_국토부원자료'!E48&lt;&gt;"","-"&amp;'04A_국토부원자료'!E48,""))))</f>
        <v>79-7</v>
      </c>
      <c r="D47" s="39" t="str">
        <f>IFERROR('04A_국토부원자료'!F48,"")</f>
        <v>(79-7)</v>
      </c>
      <c r="E47" s="40">
        <f>IFERROR(VALUE(SUBSTITUTE('04A_국토부원자료'!G48,",","")),"")</f>
        <v>34.44</v>
      </c>
      <c r="F47" s="41">
        <f>IFERROR(IF(AND('04A_국토부원자료'!H48&lt;&gt;"",'04A_국토부원자료'!I48&lt;&gt;""),DATE(INT(VALUE(SUBSTITUTE('04A_국토부원자료'!H48,",",""))/100),MOD(VALUE(SUBSTITUTE('04A_국토부원자료'!H48,",","")),100),VALUE(SUBSTITUTE('04A_국토부원자료'!I48,",",""))),""),"")</f>
        <v>45911</v>
      </c>
      <c r="G47" s="42">
        <f>IFERROR(VALUE(SUBSTITUTE('04A_국토부원자료'!J48,",","")),"")</f>
        <v>14900</v>
      </c>
      <c r="H47" s="43">
        <f t="shared" si="0"/>
        <v>149000000</v>
      </c>
      <c r="I47" s="43">
        <f t="shared" si="1"/>
        <v>4326364.6922183512</v>
      </c>
      <c r="J47" s="38">
        <f>IFERROR(VALUE(SUBSTITUTE('04A_국토부원자료'!K48,",","")),"")</f>
        <v>9</v>
      </c>
      <c r="K47" s="38">
        <f>IFERROR(VALUE(SUBSTITUTE('04A_국토부원자료'!N48,",","")),"")</f>
        <v>1990</v>
      </c>
      <c r="L47" s="39" t="str">
        <f>IFERROR('04A_국토부원자료'!O48,"")</f>
        <v>송파대로28길 32</v>
      </c>
      <c r="M47" s="39" t="str">
        <f>IFERROR('04A_국토부원자료'!Q48,"")</f>
        <v>중개거래</v>
      </c>
      <c r="N47" s="38">
        <f>IF(B47="","",IF('02_대상물건입력'!B5="",1,IF(ISNUMBER(SEARCH('02_대상물건입력'!B5,B47)),1,0)))</f>
        <v>1</v>
      </c>
      <c r="O47" s="38">
        <f>IF(B47="","",IF('02_대상물건입력'!B6="",1,IF(ISNUMBER(SEARCH('02_대상물건입력'!B6,B47)),1,0)))</f>
        <v>1</v>
      </c>
      <c r="P47" s="38">
        <f>IF(L47="","",IF('02_대상물건입력'!B15="",0,IF(ISNUMBER(SEARCH('02_대상물건입력'!B15,L47)),1,0)))</f>
        <v>1</v>
      </c>
      <c r="Q47" s="38">
        <f>IF(D47="","",IF('02_대상물건입력'!B8="",0,IF(ISNUMBER(SEARCH('02_대상물건입력'!B8,D47)),1,0)))</f>
        <v>0</v>
      </c>
      <c r="R47" s="44">
        <f>IFERROR(ABS(E47-'02_대상물건입력'!B11)/'02_대상물건입력'!B11,"")</f>
        <v>0.26418723479231204</v>
      </c>
      <c r="S47" s="38">
        <f>IFERROR(ABS(J47-'02_대상물건입력'!B10),"")</f>
        <v>3</v>
      </c>
      <c r="T47" s="38">
        <f>IFERROR(ABS('01_설정'!B4-F47),"")</f>
        <v>201</v>
      </c>
      <c r="U47" s="38">
        <f>IFERROR(ABS(K47-YEAR('02_대상물건입력'!B14)),"")</f>
        <v>36</v>
      </c>
      <c r="V47" s="38" t="str">
        <f>IF(B47="","",IF(AND(E47&gt;0,F47&gt;0,H47&gt;0,OR('04A_국토부원자료'!P48="",'04A_국토부원자료'!P48="-"),IF('01_설정'!B10=1,N47=1,TRUE),R47&lt;='01_설정'!B5,S47&lt;='01_설정'!B6,T47&lt;='01_설정'!B7,U47&lt;='01_설정'!B8),"Y",""))</f>
        <v/>
      </c>
      <c r="W47" s="40" t="str">
        <f>IF(V47&lt;&gt;"Y","",MAX(0,(1-R47/'01_설정'!B5))*'01_설정'!B14+MAX(0,(1-S47/'01_설정'!B6))*'01_설정'!B15+MAX(0,(1-T47/'01_설정'!B7))*'01_설정'!B16+MAX(0,(1-U47/'01_설정'!B8))*'01_설정'!B17+O47*'01_설정'!B11+Q47*'01_설정'!B12+P47*'01_설정'!B13)</f>
        <v/>
      </c>
      <c r="X47" s="38" t="str">
        <f>IF(W47="","",1+COUNTIFS($W$4:$W$3003,"&gt;"&amp;W47)+COUNTIFS($W$4:W47,W47)-1)</f>
        <v/>
      </c>
    </row>
    <row r="48" spans="1:24" ht="16.5">
      <c r="A48" s="38">
        <f>IF('04A_국토부원자료'!A49="","",ROW()-3)</f>
        <v>45</v>
      </c>
      <c r="B48" s="39" t="str">
        <f>IFERROR('04A_국토부원자료'!B49,"")</f>
        <v>서울특별시 송파구 가락동</v>
      </c>
      <c r="C48" s="39" t="str">
        <f>IF(B48="","",IF('04A_국토부원자료'!C49&lt;&gt;"",'04A_국토부원자료'!C49,TRIM('04A_국토부원자료'!D49&amp;IF('04A_국토부원자료'!E49&lt;&gt;"","-"&amp;'04A_국토부원자료'!E49,""))))</f>
        <v>98-7</v>
      </c>
      <c r="D48" s="39" t="str">
        <f>IFERROR('04A_국토부원자료'!F49,"")</f>
        <v>(98-7)</v>
      </c>
      <c r="E48" s="40">
        <f>IFERROR(VALUE(SUBSTITUTE('04A_국토부원자료'!G49,",","")),"")</f>
        <v>35.24</v>
      </c>
      <c r="F48" s="41">
        <f>IFERROR(IF(AND('04A_국토부원자료'!H49&lt;&gt;"",'04A_국토부원자료'!I49&lt;&gt;""),DATE(INT(VALUE(SUBSTITUTE('04A_국토부원자료'!H49,",",""))/100),MOD(VALUE(SUBSTITUTE('04A_국토부원자료'!H49,",","")),100),VALUE(SUBSTITUTE('04A_국토부원자료'!I49,",",""))),""),"")</f>
        <v>45909</v>
      </c>
      <c r="G48" s="42">
        <f>IFERROR(VALUE(SUBSTITUTE('04A_국토부원자료'!J49,",","")),"")</f>
        <v>12000</v>
      </c>
      <c r="H48" s="43">
        <f t="shared" si="0"/>
        <v>120000000</v>
      </c>
      <c r="I48" s="43">
        <f t="shared" si="1"/>
        <v>3405221.3393870601</v>
      </c>
      <c r="J48" s="38">
        <f>IFERROR(VALUE(SUBSTITUTE('04A_국토부원자료'!K49,",","")),"")</f>
        <v>9</v>
      </c>
      <c r="K48" s="38">
        <f>IFERROR(VALUE(SUBSTITUTE('04A_국토부원자료'!N49,",","")),"")</f>
        <v>1990</v>
      </c>
      <c r="L48" s="39" t="str">
        <f>IFERROR('04A_국토부원자료'!O49,"")</f>
        <v>송파대로28길 13</v>
      </c>
      <c r="M48" s="39" t="str">
        <f>IFERROR('04A_국토부원자료'!Q49,"")</f>
        <v>중개거래</v>
      </c>
      <c r="N48" s="38">
        <f>IF(B48="","",IF('02_대상물건입력'!B5="",1,IF(ISNUMBER(SEARCH('02_대상물건입력'!B5,B48)),1,0)))</f>
        <v>1</v>
      </c>
      <c r="O48" s="38">
        <f>IF(B48="","",IF('02_대상물건입력'!B6="",1,IF(ISNUMBER(SEARCH('02_대상물건입력'!B6,B48)),1,0)))</f>
        <v>1</v>
      </c>
      <c r="P48" s="38">
        <f>IF(L48="","",IF('02_대상물건입력'!B15="",0,IF(ISNUMBER(SEARCH('02_대상물건입력'!B15,L48)),1,0)))</f>
        <v>1</v>
      </c>
      <c r="Q48" s="38">
        <f>IF(D48="","",IF('02_대상물건입력'!B8="",0,IF(ISNUMBER(SEARCH('02_대상물건입력'!B8,D48)),1,0)))</f>
        <v>0</v>
      </c>
      <c r="R48" s="44">
        <f>IFERROR(ABS(E48-'02_대상물건입력'!B11)/'02_대상물건입력'!B11,"")</f>
        <v>0.293552791930345</v>
      </c>
      <c r="S48" s="38">
        <f>IFERROR(ABS(J48-'02_대상물건입력'!B10),"")</f>
        <v>3</v>
      </c>
      <c r="T48" s="38">
        <f>IFERROR(ABS('01_설정'!B4-F48),"")</f>
        <v>203</v>
      </c>
      <c r="U48" s="38">
        <f>IFERROR(ABS(K48-YEAR('02_대상물건입력'!B14)),"")</f>
        <v>36</v>
      </c>
      <c r="V48" s="38" t="str">
        <f>IF(B48="","",IF(AND(E48&gt;0,F48&gt;0,H48&gt;0,OR('04A_국토부원자료'!P49="",'04A_국토부원자료'!P49="-"),IF('01_설정'!B10=1,N48=1,TRUE),R48&lt;='01_설정'!B5,S48&lt;='01_설정'!B6,T48&lt;='01_설정'!B7,U48&lt;='01_설정'!B8),"Y",""))</f>
        <v/>
      </c>
      <c r="W48" s="40" t="str">
        <f>IF(V48&lt;&gt;"Y","",MAX(0,(1-R48/'01_설정'!B5))*'01_설정'!B14+MAX(0,(1-S48/'01_설정'!B6))*'01_설정'!B15+MAX(0,(1-T48/'01_설정'!B7))*'01_설정'!B16+MAX(0,(1-U48/'01_설정'!B8))*'01_설정'!B17+O48*'01_설정'!B11+Q48*'01_설정'!B12+P48*'01_설정'!B13)</f>
        <v/>
      </c>
      <c r="X48" s="38" t="str">
        <f>IF(W48="","",1+COUNTIFS($W$4:$W$3003,"&gt;"&amp;W48)+COUNTIFS($W$4:W48,W48)-1)</f>
        <v/>
      </c>
    </row>
    <row r="49" spans="1:24" ht="16.5">
      <c r="A49" s="38">
        <f>IF('04A_국토부원자료'!A50="","",ROW()-3)</f>
        <v>46</v>
      </c>
      <c r="B49" s="39" t="str">
        <f>IFERROR('04A_국토부원자료'!B50,"")</f>
        <v>서울특별시 송파구 가락동</v>
      </c>
      <c r="C49" s="39" t="str">
        <f>IF(B49="","",IF('04A_국토부원자료'!C50&lt;&gt;"",'04A_국토부원자료'!C50,TRIM('04A_국토부원자료'!D50&amp;IF('04A_국토부원자료'!E50&lt;&gt;"","-"&amp;'04A_국토부원자료'!E50,""))))</f>
        <v>78-1</v>
      </c>
      <c r="D49" s="39" t="str">
        <f>IFERROR('04A_국토부원자료'!F50,"")</f>
        <v>한화오벨리스크</v>
      </c>
      <c r="E49" s="40">
        <f>IFERROR(VALUE(SUBSTITUTE('04A_국토부원자료'!G50,",","")),"")</f>
        <v>30.34</v>
      </c>
      <c r="F49" s="41">
        <f>IFERROR(IF(AND('04A_국토부원자료'!H50&lt;&gt;"",'04A_국토부원자료'!I50&lt;&gt;""),DATE(INT(VALUE(SUBSTITUTE('04A_국토부원자료'!H50,",",""))/100),MOD(VALUE(SUBSTITUTE('04A_국토부원자료'!H50,",","")),100),VALUE(SUBSTITUTE('04A_국토부원자료'!I50,",",""))),""),"")</f>
        <v>45905</v>
      </c>
      <c r="G49" s="42">
        <f>IFERROR(VALUE(SUBSTITUTE('04A_국토부원자료'!J50,",","")),"")</f>
        <v>17000</v>
      </c>
      <c r="H49" s="43">
        <f t="shared" si="0"/>
        <v>170000000</v>
      </c>
      <c r="I49" s="43">
        <f t="shared" si="1"/>
        <v>5603164.1397495056</v>
      </c>
      <c r="J49" s="38">
        <f>IFERROR(VALUE(SUBSTITUTE('04A_국토부원자료'!K50,",","")),"")</f>
        <v>9</v>
      </c>
      <c r="K49" s="38">
        <f>IFERROR(VALUE(SUBSTITUTE('04A_국토부원자료'!N50,",","")),"")</f>
        <v>2004</v>
      </c>
      <c r="L49" s="39" t="str">
        <f>IFERROR('04A_국토부원자료'!O50,"")</f>
        <v>중대로 127</v>
      </c>
      <c r="M49" s="39" t="str">
        <f>IFERROR('04A_국토부원자료'!Q50,"")</f>
        <v>중개거래</v>
      </c>
      <c r="N49" s="38">
        <f>IF(B49="","",IF('02_대상물건입력'!B5="",1,IF(ISNUMBER(SEARCH('02_대상물건입력'!B5,B49)),1,0)))</f>
        <v>1</v>
      </c>
      <c r="O49" s="38">
        <f>IF(B49="","",IF('02_대상물건입력'!B6="",1,IF(ISNUMBER(SEARCH('02_대상물건입력'!B6,B49)),1,0)))</f>
        <v>1</v>
      </c>
      <c r="P49" s="38">
        <f>IF(L49="","",IF('02_대상물건입력'!B15="",0,IF(ISNUMBER(SEARCH('02_대상물건입력'!B15,L49)),1,0)))</f>
        <v>0</v>
      </c>
      <c r="Q49" s="38">
        <f>IF(D49="","",IF('02_대상물건입력'!B8="",0,IF(ISNUMBER(SEARCH('02_대상물건입력'!B8,D49)),1,0)))</f>
        <v>0</v>
      </c>
      <c r="R49" s="44">
        <f>IFERROR(ABS(E49-'02_대상물건입력'!B11)/'02_대상물건입력'!B11,"")</f>
        <v>0.11368875445989403</v>
      </c>
      <c r="S49" s="38">
        <f>IFERROR(ABS(J49-'02_대상물건입력'!B10),"")</f>
        <v>3</v>
      </c>
      <c r="T49" s="38">
        <f>IFERROR(ABS('01_설정'!B4-F49),"")</f>
        <v>207</v>
      </c>
      <c r="U49" s="38">
        <f>IFERROR(ABS(K49-YEAR('02_대상물건입력'!B14)),"")</f>
        <v>22</v>
      </c>
      <c r="V49" s="38" t="str">
        <f>IF(B49="","",IF(AND(E49&gt;0,F49&gt;0,H49&gt;0,OR('04A_국토부원자료'!P50="",'04A_국토부원자료'!P50="-"),IF('01_설정'!B10=1,N49=1,TRUE),R49&lt;='01_설정'!B5,S49&lt;='01_설정'!B6,T49&lt;='01_설정'!B7,U49&lt;='01_설정'!B8),"Y",""))</f>
        <v/>
      </c>
      <c r="W49" s="40" t="str">
        <f>IF(V49&lt;&gt;"Y","",MAX(0,(1-R49/'01_설정'!B5))*'01_설정'!B14+MAX(0,(1-S49/'01_설정'!B6))*'01_설정'!B15+MAX(0,(1-T49/'01_설정'!B7))*'01_설정'!B16+MAX(0,(1-U49/'01_설정'!B8))*'01_설정'!B17+O49*'01_설정'!B11+Q49*'01_설정'!B12+P49*'01_설정'!B13)</f>
        <v/>
      </c>
      <c r="X49" s="38" t="str">
        <f>IF(W49="","",1+COUNTIFS($W$4:$W$3003,"&gt;"&amp;W49)+COUNTIFS($W$4:W49,W49)-1)</f>
        <v/>
      </c>
    </row>
    <row r="50" spans="1:24" ht="16.5">
      <c r="A50" s="38">
        <f>IF('04A_국토부원자료'!A51="","",ROW()-3)</f>
        <v>47</v>
      </c>
      <c r="B50" s="39" t="str">
        <f>IFERROR('04A_국토부원자료'!B51,"")</f>
        <v>서울특별시 송파구 가락동</v>
      </c>
      <c r="C50" s="39" t="str">
        <f>IF(B50="","",IF('04A_국토부원자료'!C51&lt;&gt;"",'04A_국토부원자료'!C51,TRIM('04A_국토부원자료'!D51&amp;IF('04A_국토부원자료'!E51&lt;&gt;"","-"&amp;'04A_국토부원자료'!E51,""))))</f>
        <v>98-2</v>
      </c>
      <c r="D50" s="39" t="str">
        <f>IFERROR('04A_국토부원자료'!F51,"")</f>
        <v>(98-2)</v>
      </c>
      <c r="E50" s="40">
        <f>IFERROR(VALUE(SUBSTITUTE('04A_국토부원자료'!G51,",","")),"")</f>
        <v>33.200000000000003</v>
      </c>
      <c r="F50" s="41">
        <f>IFERROR(IF(AND('04A_국토부원자료'!H51&lt;&gt;"",'04A_국토부원자료'!I51&lt;&gt;""),DATE(INT(VALUE(SUBSTITUTE('04A_국토부원자료'!H51,",",""))/100),MOD(VALUE(SUBSTITUTE('04A_국토부원자료'!H51,",","")),100),VALUE(SUBSTITUTE('04A_국토부원자료'!I51,",",""))),""),"")</f>
        <v>45898</v>
      </c>
      <c r="G50" s="42">
        <f>IFERROR(VALUE(SUBSTITUTE('04A_국토부원자료'!J51,",","")),"")</f>
        <v>11500</v>
      </c>
      <c r="H50" s="43">
        <f t="shared" si="0"/>
        <v>115000000</v>
      </c>
      <c r="I50" s="43">
        <f t="shared" si="1"/>
        <v>3463855.4216867466</v>
      </c>
      <c r="J50" s="38">
        <f>IFERROR(VALUE(SUBSTITUTE('04A_국토부원자료'!K51,",","")),"")</f>
        <v>4</v>
      </c>
      <c r="K50" s="38">
        <f>IFERROR(VALUE(SUBSTITUTE('04A_국토부원자료'!N51,",","")),"")</f>
        <v>1990</v>
      </c>
      <c r="L50" s="39" t="str">
        <f>IFERROR('04A_국토부원자료'!O51,"")</f>
        <v>송파대로30길 8</v>
      </c>
      <c r="M50" s="39" t="str">
        <f>IFERROR('04A_국토부원자료'!Q51,"")</f>
        <v>중개거래</v>
      </c>
      <c r="N50" s="38">
        <f>IF(B50="","",IF('02_대상물건입력'!B5="",1,IF(ISNUMBER(SEARCH('02_대상물건입력'!B5,B50)),1,0)))</f>
        <v>1</v>
      </c>
      <c r="O50" s="38">
        <f>IF(B50="","",IF('02_대상물건입력'!B6="",1,IF(ISNUMBER(SEARCH('02_대상물건입력'!B6,B50)),1,0)))</f>
        <v>1</v>
      </c>
      <c r="P50" s="38">
        <f>IF(L50="","",IF('02_대상물건입력'!B15="",0,IF(ISNUMBER(SEARCH('02_대상물건입력'!B15,L50)),1,0)))</f>
        <v>1</v>
      </c>
      <c r="Q50" s="38">
        <f>IF(D50="","",IF('02_대상물건입력'!B8="",0,IF(ISNUMBER(SEARCH('02_대상물건입력'!B8,D50)),1,0)))</f>
        <v>0</v>
      </c>
      <c r="R50" s="44">
        <f>IFERROR(ABS(E50-'02_대상물건입력'!B11)/'02_대상물건입력'!B11,"")</f>
        <v>0.21867062122836139</v>
      </c>
      <c r="S50" s="38">
        <f>IFERROR(ABS(J50-'02_대상물건입력'!B10),"")</f>
        <v>8</v>
      </c>
      <c r="T50" s="38">
        <f>IFERROR(ABS('01_설정'!B4-F50),"")</f>
        <v>214</v>
      </c>
      <c r="U50" s="38">
        <f>IFERROR(ABS(K50-YEAR('02_대상물건입력'!B14)),"")</f>
        <v>36</v>
      </c>
      <c r="V50" s="38" t="str">
        <f>IF(B50="","",IF(AND(E50&gt;0,F50&gt;0,H50&gt;0,OR('04A_국토부원자료'!P51="",'04A_국토부원자료'!P51="-"),IF('01_설정'!B10=1,N50=1,TRUE),R50&lt;='01_설정'!B5,S50&lt;='01_설정'!B6,T50&lt;='01_설정'!B7,U50&lt;='01_설정'!B8),"Y",""))</f>
        <v/>
      </c>
      <c r="W50" s="40" t="str">
        <f>IF(V50&lt;&gt;"Y","",MAX(0,(1-R50/'01_설정'!B5))*'01_설정'!B14+MAX(0,(1-S50/'01_설정'!B6))*'01_설정'!B15+MAX(0,(1-T50/'01_설정'!B7))*'01_설정'!B16+MAX(0,(1-U50/'01_설정'!B8))*'01_설정'!B17+O50*'01_설정'!B11+Q50*'01_설정'!B12+P50*'01_설정'!B13)</f>
        <v/>
      </c>
      <c r="X50" s="38" t="str">
        <f>IF(W50="","",1+COUNTIFS($W$4:$W$3003,"&gt;"&amp;W50)+COUNTIFS($W$4:W50,W50)-1)</f>
        <v/>
      </c>
    </row>
    <row r="51" spans="1:24" ht="16.5">
      <c r="A51" s="38">
        <f>IF('04A_국토부원자료'!A52="","",ROW()-3)</f>
        <v>48</v>
      </c>
      <c r="B51" s="39" t="str">
        <f>IFERROR('04A_국토부원자료'!B52,"")</f>
        <v>서울특별시 송파구 가락동</v>
      </c>
      <c r="C51" s="39" t="str">
        <f>IF(B51="","",IF('04A_국토부원자료'!C52&lt;&gt;"",'04A_국토부원자료'!C52,TRIM('04A_국토부원자료'!D52&amp;IF('04A_국토부원자료'!E52&lt;&gt;"","-"&amp;'04A_국토부원자료'!E52,""))))</f>
        <v>180-6</v>
      </c>
      <c r="D51" s="39" t="str">
        <f>IFERROR('04A_국토부원자료'!F52,"")</f>
        <v>(180-6)</v>
      </c>
      <c r="E51" s="40">
        <f>IFERROR(VALUE(SUBSTITUTE('04A_국토부원자료'!G52,",","")),"")</f>
        <v>47.33</v>
      </c>
      <c r="F51" s="41">
        <f>IFERROR(IF(AND('04A_국토부원자료'!H52&lt;&gt;"",'04A_국토부원자료'!I52&lt;&gt;""),DATE(INT(VALUE(SUBSTITUTE('04A_국토부원자료'!H52,",",""))/100),MOD(VALUE(SUBSTITUTE('04A_국토부원자료'!H52,",","")),100),VALUE(SUBSTITUTE('04A_국토부원자료'!I52,",",""))),""),"")</f>
        <v>45890</v>
      </c>
      <c r="G51" s="42">
        <f>IFERROR(VALUE(SUBSTITUTE('04A_국토부원자료'!J52,",","")),"")</f>
        <v>19000</v>
      </c>
      <c r="H51" s="43">
        <f t="shared" si="0"/>
        <v>190000000</v>
      </c>
      <c r="I51" s="43">
        <f t="shared" si="1"/>
        <v>4014367.2089583776</v>
      </c>
      <c r="J51" s="38">
        <f>IFERROR(VALUE(SUBSTITUTE('04A_국토부원자료'!K52,",","")),"")</f>
        <v>2</v>
      </c>
      <c r="K51" s="38">
        <f>IFERROR(VALUE(SUBSTITUTE('04A_국토부원자료'!N52,",","")),"")</f>
        <v>2000</v>
      </c>
      <c r="L51" s="39" t="str">
        <f>IFERROR('04A_국토부원자료'!O52,"")</f>
        <v>문정로 149</v>
      </c>
      <c r="M51" s="39" t="str">
        <f>IFERROR('04A_국토부원자료'!Q52,"")</f>
        <v>중개거래</v>
      </c>
      <c r="N51" s="38">
        <f>IF(B51="","",IF('02_대상물건입력'!B5="",1,IF(ISNUMBER(SEARCH('02_대상물건입력'!B5,B51)),1,0)))</f>
        <v>1</v>
      </c>
      <c r="O51" s="38">
        <f>IF(B51="","",IF('02_대상물건입력'!B6="",1,IF(ISNUMBER(SEARCH('02_대상물건입력'!B6,B51)),1,0)))</f>
        <v>1</v>
      </c>
      <c r="P51" s="38">
        <f>IF(L51="","",IF('02_대상물건입력'!B15="",0,IF(ISNUMBER(SEARCH('02_대상물건입력'!B15,L51)),1,0)))</f>
        <v>0</v>
      </c>
      <c r="Q51" s="38">
        <f>IF(D51="","",IF('02_대상물건입력'!B8="",0,IF(ISNUMBER(SEARCH('02_대상물건입력'!B8,D51)),1,0)))</f>
        <v>0</v>
      </c>
      <c r="R51" s="44">
        <f>IFERROR(ABS(E51-'02_대상물건입력'!B11)/'02_대상물건입력'!B11,"")</f>
        <v>0.73733977417886565</v>
      </c>
      <c r="S51" s="38">
        <f>IFERROR(ABS(J51-'02_대상물건입력'!B10),"")</f>
        <v>10</v>
      </c>
      <c r="T51" s="38">
        <f>IFERROR(ABS('01_설정'!B4-F51),"")</f>
        <v>222</v>
      </c>
      <c r="U51" s="38">
        <f>IFERROR(ABS(K51-YEAR('02_대상물건입력'!B14)),"")</f>
        <v>26</v>
      </c>
      <c r="V51" s="38" t="str">
        <f>IF(B51="","",IF(AND(E51&gt;0,F51&gt;0,H51&gt;0,OR('04A_국토부원자료'!P52="",'04A_국토부원자료'!P52="-"),IF('01_설정'!B10=1,N51=1,TRUE),R51&lt;='01_설정'!B5,S51&lt;='01_설정'!B6,T51&lt;='01_설정'!B7,U51&lt;='01_설정'!B8),"Y",""))</f>
        <v/>
      </c>
      <c r="W51" s="40" t="str">
        <f>IF(V51&lt;&gt;"Y","",MAX(0,(1-R51/'01_설정'!B5))*'01_설정'!B14+MAX(0,(1-S51/'01_설정'!B6))*'01_설정'!B15+MAX(0,(1-T51/'01_설정'!B7))*'01_설정'!B16+MAX(0,(1-U51/'01_설정'!B8))*'01_설정'!B17+O51*'01_설정'!B11+Q51*'01_설정'!B12+P51*'01_설정'!B13)</f>
        <v/>
      </c>
      <c r="X51" s="38" t="str">
        <f>IF(W51="","",1+COUNTIFS($W$4:$W$3003,"&gt;"&amp;W51)+COUNTIFS($W$4:W51,W51)-1)</f>
        <v/>
      </c>
    </row>
    <row r="52" spans="1:24" ht="16.5">
      <c r="A52" s="38">
        <f>IF('04A_국토부원자료'!A53="","",ROW()-3)</f>
        <v>49</v>
      </c>
      <c r="B52" s="39" t="str">
        <f>IFERROR('04A_국토부원자료'!B53,"")</f>
        <v>서울특별시 송파구 가락동</v>
      </c>
      <c r="C52" s="39" t="str">
        <f>IF(B52="","",IF('04A_국토부원자료'!C53&lt;&gt;"",'04A_국토부원자료'!C53,TRIM('04A_국토부원자료'!D53&amp;IF('04A_국토부원자료'!E53&lt;&gt;"","-"&amp;'04A_국토부원자료'!E53,""))))</f>
        <v>79-5</v>
      </c>
      <c r="D52" s="39" t="str">
        <f>IFERROR('04A_국토부원자료'!F53,"")</f>
        <v>(79-5)</v>
      </c>
      <c r="E52" s="40">
        <f>IFERROR(VALUE(SUBSTITUTE('04A_국토부원자료'!G53,",","")),"")</f>
        <v>30.68</v>
      </c>
      <c r="F52" s="41">
        <f>IFERROR(IF(AND('04A_국토부원자료'!H53&lt;&gt;"",'04A_국토부원자료'!I53&lt;&gt;""),DATE(INT(VALUE(SUBSTITUTE('04A_국토부원자료'!H53,",",""))/100),MOD(VALUE(SUBSTITUTE('04A_국토부원자료'!H53,",","")),100),VALUE(SUBSTITUTE('04A_국토부원자료'!I53,",",""))),""),"")</f>
        <v>45888</v>
      </c>
      <c r="G52" s="42">
        <f>IFERROR(VALUE(SUBSTITUTE('04A_국토부원자료'!J53,",","")),"")</f>
        <v>11000</v>
      </c>
      <c r="H52" s="43">
        <f t="shared" si="0"/>
        <v>110000000</v>
      </c>
      <c r="I52" s="43">
        <f t="shared" si="1"/>
        <v>3585397.6531942636</v>
      </c>
      <c r="J52" s="38">
        <f>IFERROR(VALUE(SUBSTITUTE('04A_국토부원자료'!K53,",","")),"")</f>
        <v>7</v>
      </c>
      <c r="K52" s="38">
        <f>IFERROR(VALUE(SUBSTITUTE('04A_국토부원자료'!N53,",","")),"")</f>
        <v>1994</v>
      </c>
      <c r="L52" s="39" t="str">
        <f>IFERROR('04A_국토부원자료'!O53,"")</f>
        <v>송파대로28길 24</v>
      </c>
      <c r="M52" s="39" t="str">
        <f>IFERROR('04A_국토부원자료'!Q53,"")</f>
        <v>중개거래</v>
      </c>
      <c r="N52" s="38">
        <f>IF(B52="","",IF('02_대상물건입력'!B5="",1,IF(ISNUMBER(SEARCH('02_대상물건입력'!B5,B52)),1,0)))</f>
        <v>1</v>
      </c>
      <c r="O52" s="38">
        <f>IF(B52="","",IF('02_대상물건입력'!B6="",1,IF(ISNUMBER(SEARCH('02_대상물건입력'!B6,B52)),1,0)))</f>
        <v>1</v>
      </c>
      <c r="P52" s="38">
        <f>IF(L52="","",IF('02_대상물건입력'!B15="",0,IF(ISNUMBER(SEARCH('02_대상물건입력'!B15,L52)),1,0)))</f>
        <v>1</v>
      </c>
      <c r="Q52" s="38">
        <f>IF(D52="","",IF('02_대상물건입력'!B8="",0,IF(ISNUMBER(SEARCH('02_대상물건입력'!B8,D52)),1,0)))</f>
        <v>0</v>
      </c>
      <c r="R52" s="44">
        <f>IFERROR(ABS(E52-'02_대상물건입력'!B11)/'02_대상물건입력'!B11,"")</f>
        <v>0.12616911624355795</v>
      </c>
      <c r="S52" s="38">
        <f>IFERROR(ABS(J52-'02_대상물건입력'!B10),"")</f>
        <v>5</v>
      </c>
      <c r="T52" s="38">
        <f>IFERROR(ABS('01_설정'!B4-F52),"")</f>
        <v>224</v>
      </c>
      <c r="U52" s="38">
        <f>IFERROR(ABS(K52-YEAR('02_대상물건입력'!B14)),"")</f>
        <v>32</v>
      </c>
      <c r="V52" s="38" t="str">
        <f>IF(B52="","",IF(AND(E52&gt;0,F52&gt;0,H52&gt;0,OR('04A_국토부원자료'!P53="",'04A_국토부원자료'!P53="-"),IF('01_설정'!B10=1,N52=1,TRUE),R52&lt;='01_설정'!B5,S52&lt;='01_설정'!B6,T52&lt;='01_설정'!B7,U52&lt;='01_설정'!B8),"Y",""))</f>
        <v/>
      </c>
      <c r="W52" s="40" t="str">
        <f>IF(V52&lt;&gt;"Y","",MAX(0,(1-R52/'01_설정'!B5))*'01_설정'!B14+MAX(0,(1-S52/'01_설정'!B6))*'01_설정'!B15+MAX(0,(1-T52/'01_설정'!B7))*'01_설정'!B16+MAX(0,(1-U52/'01_설정'!B8))*'01_설정'!B17+O52*'01_설정'!B11+Q52*'01_설정'!B12+P52*'01_설정'!B13)</f>
        <v/>
      </c>
      <c r="X52" s="38" t="str">
        <f>IF(W52="","",1+COUNTIFS($W$4:$W$3003,"&gt;"&amp;W52)+COUNTIFS($W$4:W52,W52)-1)</f>
        <v/>
      </c>
    </row>
    <row r="53" spans="1:24" ht="16.5">
      <c r="A53" s="38">
        <f>IF('04A_국토부원자료'!A54="","",ROW()-3)</f>
        <v>50</v>
      </c>
      <c r="B53" s="39" t="str">
        <f>IFERROR('04A_국토부원자료'!B54,"")</f>
        <v>서울특별시 송파구 가락동</v>
      </c>
      <c r="C53" s="39" t="str">
        <f>IF(B53="","",IF('04A_국토부원자료'!C54&lt;&gt;"",'04A_국토부원자료'!C54,TRIM('04A_국토부원자료'!D54&amp;IF('04A_국토부원자료'!E54&lt;&gt;"","-"&amp;'04A_국토부원자료'!E54,""))))</f>
        <v>79-5</v>
      </c>
      <c r="D53" s="39" t="str">
        <f>IFERROR('04A_국토부원자료'!F54,"")</f>
        <v>(79-5)</v>
      </c>
      <c r="E53" s="40">
        <f>IFERROR(VALUE(SUBSTITUTE('04A_국토부원자료'!G54,",","")),"")</f>
        <v>30.96</v>
      </c>
      <c r="F53" s="41">
        <f>IFERROR(IF(AND('04A_국토부원자료'!H54&lt;&gt;"",'04A_국토부원자료'!I54&lt;&gt;""),DATE(INT(VALUE(SUBSTITUTE('04A_국토부원자료'!H54,",",""))/100),MOD(VALUE(SUBSTITUTE('04A_국토부원자료'!H54,",","")),100),VALUE(SUBSTITUTE('04A_국토부원자료'!I54,",",""))),""),"")</f>
        <v>45884</v>
      </c>
      <c r="G53" s="42">
        <f>IFERROR(VALUE(SUBSTITUTE('04A_국토부원자료'!J54,",","")),"")</f>
        <v>10500</v>
      </c>
      <c r="H53" s="43">
        <f t="shared" si="0"/>
        <v>105000000</v>
      </c>
      <c r="I53" s="43">
        <f t="shared" si="1"/>
        <v>3391472.8682170543</v>
      </c>
      <c r="J53" s="38">
        <f>IFERROR(VALUE(SUBSTITUTE('04A_국토부원자료'!K54,",","")),"")</f>
        <v>7</v>
      </c>
      <c r="K53" s="38">
        <f>IFERROR(VALUE(SUBSTITUTE('04A_국토부원자료'!N54,",","")),"")</f>
        <v>1994</v>
      </c>
      <c r="L53" s="39" t="str">
        <f>IFERROR('04A_국토부원자료'!O54,"")</f>
        <v>송파대로28길 24</v>
      </c>
      <c r="M53" s="39" t="str">
        <f>IFERROR('04A_국토부원자료'!Q54,"")</f>
        <v>중개거래</v>
      </c>
      <c r="N53" s="38">
        <f>IF(B53="","",IF('02_대상물건입력'!B5="",1,IF(ISNUMBER(SEARCH('02_대상물건입력'!B5,B53)),1,0)))</f>
        <v>1</v>
      </c>
      <c r="O53" s="38">
        <f>IF(B53="","",IF('02_대상물건입력'!B6="",1,IF(ISNUMBER(SEARCH('02_대상물건입력'!B6,B53)),1,0)))</f>
        <v>1</v>
      </c>
      <c r="P53" s="38">
        <f>IF(L53="","",IF('02_대상물건입력'!B15="",0,IF(ISNUMBER(SEARCH('02_대상물건입력'!B15,L53)),1,0)))</f>
        <v>1</v>
      </c>
      <c r="Q53" s="38">
        <f>IF(D53="","",IF('02_대상물건입력'!B8="",0,IF(ISNUMBER(SEARCH('02_대상물건입력'!B8,D53)),1,0)))</f>
        <v>0</v>
      </c>
      <c r="R53" s="44">
        <f>IFERROR(ABS(E53-'02_대상물건입력'!B11)/'02_대상물건입력'!B11,"")</f>
        <v>0.13644706124186948</v>
      </c>
      <c r="S53" s="38">
        <f>IFERROR(ABS(J53-'02_대상물건입력'!B10),"")</f>
        <v>5</v>
      </c>
      <c r="T53" s="38">
        <f>IFERROR(ABS('01_설정'!B4-F53),"")</f>
        <v>228</v>
      </c>
      <c r="U53" s="38">
        <f>IFERROR(ABS(K53-YEAR('02_대상물건입력'!B14)),"")</f>
        <v>32</v>
      </c>
      <c r="V53" s="38" t="str">
        <f>IF(B53="","",IF(AND(E53&gt;0,F53&gt;0,H53&gt;0,OR('04A_국토부원자료'!P54="",'04A_국토부원자료'!P54="-"),IF('01_설정'!B10=1,N53=1,TRUE),R53&lt;='01_설정'!B5,S53&lt;='01_설정'!B6,T53&lt;='01_설정'!B7,U53&lt;='01_설정'!B8),"Y",""))</f>
        <v/>
      </c>
      <c r="W53" s="40" t="str">
        <f>IF(V53&lt;&gt;"Y","",MAX(0,(1-R53/'01_설정'!B5))*'01_설정'!B14+MAX(0,(1-S53/'01_설정'!B6))*'01_설정'!B15+MAX(0,(1-T53/'01_설정'!B7))*'01_설정'!B16+MAX(0,(1-U53/'01_설정'!B8))*'01_설정'!B17+O53*'01_설정'!B11+Q53*'01_설정'!B12+P53*'01_설정'!B13)</f>
        <v/>
      </c>
      <c r="X53" s="38" t="str">
        <f>IF(W53="","",1+COUNTIFS($W$4:$W$3003,"&gt;"&amp;W53)+COUNTIFS($W$4:W53,W53)-1)</f>
        <v/>
      </c>
    </row>
    <row r="54" spans="1:24" ht="16.5">
      <c r="A54" s="38">
        <f>IF('04A_국토부원자료'!A55="","",ROW()-3)</f>
        <v>51</v>
      </c>
      <c r="B54" s="39" t="str">
        <f>IFERROR('04A_국토부원자료'!B55,"")</f>
        <v>서울특별시 송파구 가락동</v>
      </c>
      <c r="C54" s="39" t="str">
        <f>IF(B54="","",IF('04A_국토부원자료'!C55&lt;&gt;"",'04A_국토부원자료'!C55,TRIM('04A_국토부원자료'!D55&amp;IF('04A_국토부원자료'!E55&lt;&gt;"","-"&amp;'04A_국토부원자료'!E55,""))))</f>
        <v>79-5</v>
      </c>
      <c r="D54" s="39" t="str">
        <f>IFERROR('04A_국토부원자료'!F55,"")</f>
        <v>(79-5)</v>
      </c>
      <c r="E54" s="40">
        <f>IFERROR(VALUE(SUBSTITUTE('04A_국토부원자료'!G55,",","")),"")</f>
        <v>30.96</v>
      </c>
      <c r="F54" s="41">
        <f>IFERROR(IF(AND('04A_국토부원자료'!H55&lt;&gt;"",'04A_국토부원자료'!I55&lt;&gt;""),DATE(INT(VALUE(SUBSTITUTE('04A_국토부원자료'!H55,",",""))/100),MOD(VALUE(SUBSTITUTE('04A_국토부원자료'!H55,",","")),100),VALUE(SUBSTITUTE('04A_국토부원자료'!I55,",",""))),""),"")</f>
        <v>45884</v>
      </c>
      <c r="G54" s="42">
        <f>IFERROR(VALUE(SUBSTITUTE('04A_국토부원자료'!J55,",","")),"")</f>
        <v>10500</v>
      </c>
      <c r="H54" s="43">
        <f t="shared" si="0"/>
        <v>105000000</v>
      </c>
      <c r="I54" s="43">
        <f t="shared" si="1"/>
        <v>3391472.8682170543</v>
      </c>
      <c r="J54" s="38">
        <f>IFERROR(VALUE(SUBSTITUTE('04A_국토부원자료'!K55,",","")),"")</f>
        <v>7</v>
      </c>
      <c r="K54" s="38">
        <f>IFERROR(VALUE(SUBSTITUTE('04A_국토부원자료'!N55,",","")),"")</f>
        <v>1994</v>
      </c>
      <c r="L54" s="39" t="str">
        <f>IFERROR('04A_국토부원자료'!O55,"")</f>
        <v>송파대로28길 24</v>
      </c>
      <c r="M54" s="39" t="str">
        <f>IFERROR('04A_국토부원자료'!Q55,"")</f>
        <v>중개거래</v>
      </c>
      <c r="N54" s="38">
        <f>IF(B54="","",IF('02_대상물건입력'!B5="",1,IF(ISNUMBER(SEARCH('02_대상물건입력'!B5,B54)),1,0)))</f>
        <v>1</v>
      </c>
      <c r="O54" s="38">
        <f>IF(B54="","",IF('02_대상물건입력'!B6="",1,IF(ISNUMBER(SEARCH('02_대상물건입력'!B6,B54)),1,0)))</f>
        <v>1</v>
      </c>
      <c r="P54" s="38">
        <f>IF(L54="","",IF('02_대상물건입력'!B15="",0,IF(ISNUMBER(SEARCH('02_대상물건입력'!B15,L54)),1,0)))</f>
        <v>1</v>
      </c>
      <c r="Q54" s="38">
        <f>IF(D54="","",IF('02_대상물건입력'!B8="",0,IF(ISNUMBER(SEARCH('02_대상물건입력'!B8,D54)),1,0)))</f>
        <v>0</v>
      </c>
      <c r="R54" s="44">
        <f>IFERROR(ABS(E54-'02_대상물건입력'!B11)/'02_대상물건입력'!B11,"")</f>
        <v>0.13644706124186948</v>
      </c>
      <c r="S54" s="38">
        <f>IFERROR(ABS(J54-'02_대상물건입력'!B10),"")</f>
        <v>5</v>
      </c>
      <c r="T54" s="38">
        <f>IFERROR(ABS('01_설정'!B4-F54),"")</f>
        <v>228</v>
      </c>
      <c r="U54" s="38">
        <f>IFERROR(ABS(K54-YEAR('02_대상물건입력'!B14)),"")</f>
        <v>32</v>
      </c>
      <c r="V54" s="38" t="str">
        <f>IF(B54="","",IF(AND(E54&gt;0,F54&gt;0,H54&gt;0,OR('04A_국토부원자료'!P55="",'04A_국토부원자료'!P55="-"),IF('01_설정'!B10=1,N54=1,TRUE),R54&lt;='01_설정'!B5,S54&lt;='01_설정'!B6,T54&lt;='01_설정'!B7,U54&lt;='01_설정'!B8),"Y",""))</f>
        <v/>
      </c>
      <c r="W54" s="40" t="str">
        <f>IF(V54&lt;&gt;"Y","",MAX(0,(1-R54/'01_설정'!B5))*'01_설정'!B14+MAX(0,(1-S54/'01_설정'!B6))*'01_설정'!B15+MAX(0,(1-T54/'01_설정'!B7))*'01_설정'!B16+MAX(0,(1-U54/'01_설정'!B8))*'01_설정'!B17+O54*'01_설정'!B11+Q54*'01_설정'!B12+P54*'01_설정'!B13)</f>
        <v/>
      </c>
      <c r="X54" s="38" t="str">
        <f>IF(W54="","",1+COUNTIFS($W$4:$W$3003,"&gt;"&amp;W54)+COUNTIFS($W$4:W54,W54)-1)</f>
        <v/>
      </c>
    </row>
    <row r="55" spans="1:24" ht="16.5">
      <c r="A55" s="38">
        <f>IF('04A_국토부원자료'!A56="","",ROW()-3)</f>
        <v>52</v>
      </c>
      <c r="B55" s="39" t="str">
        <f>IFERROR('04A_국토부원자료'!B56,"")</f>
        <v>서울특별시 송파구 가락동</v>
      </c>
      <c r="C55" s="39" t="str">
        <f>IF(B55="","",IF('04A_국토부원자료'!C56&lt;&gt;"",'04A_국토부원자료'!C56,TRIM('04A_국토부원자료'!D56&amp;IF('04A_국토부원자료'!E56&lt;&gt;"","-"&amp;'04A_국토부원자료'!E56,""))))</f>
        <v>78-1</v>
      </c>
      <c r="D55" s="39" t="str">
        <f>IFERROR('04A_국토부원자료'!F56,"")</f>
        <v>한화오벨리스크</v>
      </c>
      <c r="E55" s="40">
        <f>IFERROR(VALUE(SUBSTITUTE('04A_국토부원자료'!G56,",","")),"")</f>
        <v>37.93</v>
      </c>
      <c r="F55" s="41">
        <f>IFERROR(IF(AND('04A_국토부원자료'!H56&lt;&gt;"",'04A_국토부원자료'!I56&lt;&gt;""),DATE(INT(VALUE(SUBSTITUTE('04A_국토부원자료'!H56,",",""))/100),MOD(VALUE(SUBSTITUTE('04A_국토부원자료'!H56,",","")),100),VALUE(SUBSTITUTE('04A_국토부원자료'!I56,",",""))),""),"")</f>
        <v>45879</v>
      </c>
      <c r="G55" s="42">
        <f>IFERROR(VALUE(SUBSTITUTE('04A_국토부원자료'!J56,",","")),"")</f>
        <v>20000</v>
      </c>
      <c r="H55" s="43">
        <f t="shared" si="0"/>
        <v>200000000</v>
      </c>
      <c r="I55" s="43">
        <f t="shared" si="1"/>
        <v>5272871.0783021357</v>
      </c>
      <c r="J55" s="38">
        <f>IFERROR(VALUE(SUBSTITUTE('04A_국토부원자료'!K56,",","")),"")</f>
        <v>11</v>
      </c>
      <c r="K55" s="38">
        <f>IFERROR(VALUE(SUBSTITUTE('04A_국토부원자료'!N56,",","")),"")</f>
        <v>2004</v>
      </c>
      <c r="L55" s="39" t="str">
        <f>IFERROR('04A_국토부원자료'!O56,"")</f>
        <v>중대로 127</v>
      </c>
      <c r="M55" s="39" t="str">
        <f>IFERROR('04A_국토부원자료'!Q56,"")</f>
        <v>중개거래</v>
      </c>
      <c r="N55" s="38">
        <f>IF(B55="","",IF('02_대상물건입력'!B5="",1,IF(ISNUMBER(SEARCH('02_대상물건입력'!B5,B55)),1,0)))</f>
        <v>1</v>
      </c>
      <c r="O55" s="38">
        <f>IF(B55="","",IF('02_대상물건입력'!B6="",1,IF(ISNUMBER(SEARCH('02_대상물건입력'!B6,B55)),1,0)))</f>
        <v>1</v>
      </c>
      <c r="P55" s="38">
        <f>IF(L55="","",IF('02_대상물건입력'!B15="",0,IF(ISNUMBER(SEARCH('02_대상물건입력'!B15,L55)),1,0)))</f>
        <v>0</v>
      </c>
      <c r="Q55" s="38">
        <f>IF(D55="","",IF('02_대상물건입력'!B8="",0,IF(ISNUMBER(SEARCH('02_대상물건입력'!B8,D55)),1,0)))</f>
        <v>0</v>
      </c>
      <c r="R55" s="44">
        <f>IFERROR(ABS(E55-'02_대상물건입력'!B11)/'02_대상물건입력'!B11,"")</f>
        <v>0.39229447780698024</v>
      </c>
      <c r="S55" s="38">
        <f>IFERROR(ABS(J55-'02_대상물건입력'!B10),"")</f>
        <v>1</v>
      </c>
      <c r="T55" s="38">
        <f>IFERROR(ABS('01_설정'!B4-F55),"")</f>
        <v>233</v>
      </c>
      <c r="U55" s="38">
        <f>IFERROR(ABS(K55-YEAR('02_대상물건입력'!B14)),"")</f>
        <v>22</v>
      </c>
      <c r="V55" s="38" t="str">
        <f>IF(B55="","",IF(AND(E55&gt;0,F55&gt;0,H55&gt;0,OR('04A_국토부원자료'!P56="",'04A_국토부원자료'!P56="-"),IF('01_설정'!B10=1,N55=1,TRUE),R55&lt;='01_설정'!B5,S55&lt;='01_설정'!B6,T55&lt;='01_설정'!B7,U55&lt;='01_설정'!B8),"Y",""))</f>
        <v/>
      </c>
      <c r="W55" s="40" t="str">
        <f>IF(V55&lt;&gt;"Y","",MAX(0,(1-R55/'01_설정'!B5))*'01_설정'!B14+MAX(0,(1-S55/'01_설정'!B6))*'01_설정'!B15+MAX(0,(1-T55/'01_설정'!B7))*'01_설정'!B16+MAX(0,(1-U55/'01_설정'!B8))*'01_설정'!B17+O55*'01_설정'!B11+Q55*'01_설정'!B12+P55*'01_설정'!B13)</f>
        <v/>
      </c>
      <c r="X55" s="38" t="str">
        <f>IF(W55="","",1+COUNTIFS($W$4:$W$3003,"&gt;"&amp;W55)+COUNTIFS($W$4:W55,W55)-1)</f>
        <v/>
      </c>
    </row>
    <row r="56" spans="1:24" ht="16.5">
      <c r="A56" s="38">
        <f>IF('04A_국토부원자료'!A57="","",ROW()-3)</f>
        <v>53</v>
      </c>
      <c r="B56" s="39" t="str">
        <f>IFERROR('04A_국토부원자료'!B57,"")</f>
        <v>서울특별시 송파구 가락동</v>
      </c>
      <c r="C56" s="39" t="str">
        <f>IF(B56="","",IF('04A_국토부원자료'!C57&lt;&gt;"",'04A_국토부원자료'!C57,TRIM('04A_국토부원자료'!D57&amp;IF('04A_국토부원자료'!E57&lt;&gt;"","-"&amp;'04A_국토부원자료'!E57,""))))</f>
        <v>180-6</v>
      </c>
      <c r="D56" s="39" t="str">
        <f>IFERROR('04A_국토부원자료'!F57,"")</f>
        <v>(180-6)</v>
      </c>
      <c r="E56" s="40">
        <f>IFERROR(VALUE(SUBSTITUTE('04A_국토부원자료'!G57,",","")),"")</f>
        <v>57.72</v>
      </c>
      <c r="F56" s="41">
        <f>IFERROR(IF(AND('04A_국토부원자료'!H57&lt;&gt;"",'04A_국토부원자료'!I57&lt;&gt;""),DATE(INT(VALUE(SUBSTITUTE('04A_국토부원자료'!H57,",",""))/100),MOD(VALUE(SUBSTITUTE('04A_국토부원자료'!H57,",","")),100),VALUE(SUBSTITUTE('04A_국토부원자료'!I57,",",""))),""),"")</f>
        <v>45878</v>
      </c>
      <c r="G56" s="42">
        <f>IFERROR(VALUE(SUBSTITUTE('04A_국토부원자료'!J57,",","")),"")</f>
        <v>23500</v>
      </c>
      <c r="H56" s="43">
        <f t="shared" si="0"/>
        <v>235000000</v>
      </c>
      <c r="I56" s="43">
        <f t="shared" si="1"/>
        <v>4071379.0713790716</v>
      </c>
      <c r="J56" s="38">
        <f>IFERROR(VALUE(SUBSTITUTE('04A_국토부원자료'!K57,",","")),"")</f>
        <v>4</v>
      </c>
      <c r="K56" s="38">
        <f>IFERROR(VALUE(SUBSTITUTE('04A_국토부원자료'!N57,",","")),"")</f>
        <v>2000</v>
      </c>
      <c r="L56" s="39" t="str">
        <f>IFERROR('04A_국토부원자료'!O57,"")</f>
        <v>문정로 149</v>
      </c>
      <c r="M56" s="39" t="str">
        <f>IFERROR('04A_국토부원자료'!Q57,"")</f>
        <v>중개거래</v>
      </c>
      <c r="N56" s="38">
        <f>IF(B56="","",IF('02_대상물건입력'!B5="",1,IF(ISNUMBER(SEARCH('02_대상물건입력'!B5,B56)),1,0)))</f>
        <v>1</v>
      </c>
      <c r="O56" s="38">
        <f>IF(B56="","",IF('02_대상물건입력'!B6="",1,IF(ISNUMBER(SEARCH('02_대상물건입력'!B6,B56)),1,0)))</f>
        <v>1</v>
      </c>
      <c r="P56" s="38">
        <f>IF(L56="","",IF('02_대상물건입력'!B15="",0,IF(ISNUMBER(SEARCH('02_대상물건입력'!B15,L56)),1,0)))</f>
        <v>0</v>
      </c>
      <c r="Q56" s="38">
        <f>IF(D56="","",IF('02_대상물건입력'!B8="",0,IF(ISNUMBER(SEARCH('02_대상물건입력'!B8,D56)),1,0)))</f>
        <v>0</v>
      </c>
      <c r="R56" s="44">
        <f>IFERROR(ABS(E56-'02_대상물건입력'!B11)/'02_대상물건입력'!B11,"")</f>
        <v>1.1187249475090666</v>
      </c>
      <c r="S56" s="38">
        <f>IFERROR(ABS(J56-'02_대상물건입력'!B10),"")</f>
        <v>8</v>
      </c>
      <c r="T56" s="38">
        <f>IFERROR(ABS('01_설정'!B4-F56),"")</f>
        <v>234</v>
      </c>
      <c r="U56" s="38">
        <f>IFERROR(ABS(K56-YEAR('02_대상물건입력'!B14)),"")</f>
        <v>26</v>
      </c>
      <c r="V56" s="38" t="str">
        <f>IF(B56="","",IF(AND(E56&gt;0,F56&gt;0,H56&gt;0,OR('04A_국토부원자료'!P57="",'04A_국토부원자료'!P57="-"),IF('01_설정'!B10=1,N56=1,TRUE),R56&lt;='01_설정'!B5,S56&lt;='01_설정'!B6,T56&lt;='01_설정'!B7,U56&lt;='01_설정'!B8),"Y",""))</f>
        <v/>
      </c>
      <c r="W56" s="40" t="str">
        <f>IF(V56&lt;&gt;"Y","",MAX(0,(1-R56/'01_설정'!B5))*'01_설정'!B14+MAX(0,(1-S56/'01_설정'!B6))*'01_설정'!B15+MAX(0,(1-T56/'01_설정'!B7))*'01_설정'!B16+MAX(0,(1-U56/'01_설정'!B8))*'01_설정'!B17+O56*'01_설정'!B11+Q56*'01_설정'!B12+P56*'01_설정'!B13)</f>
        <v/>
      </c>
      <c r="X56" s="38" t="str">
        <f>IF(W56="","",1+COUNTIFS($W$4:$W$3003,"&gt;"&amp;W56)+COUNTIFS($W$4:W56,W56)-1)</f>
        <v/>
      </c>
    </row>
    <row r="57" spans="1:24" ht="16.5">
      <c r="A57" s="38">
        <f>IF('04A_국토부원자료'!A58="","",ROW()-3)</f>
        <v>54</v>
      </c>
      <c r="B57" s="39" t="str">
        <f>IFERROR('04A_국토부원자료'!B58,"")</f>
        <v>서울특별시 송파구 가락동</v>
      </c>
      <c r="C57" s="39" t="str">
        <f>IF(B57="","",IF('04A_국토부원자료'!C58&lt;&gt;"",'04A_국토부원자료'!C58,TRIM('04A_국토부원자료'!D58&amp;IF('04A_국토부원자료'!E58&lt;&gt;"","-"&amp;'04A_국토부원자료'!E58,""))))</f>
        <v>77-4</v>
      </c>
      <c r="D57" s="39" t="str">
        <f>IFERROR('04A_국토부원자료'!F58,"")</f>
        <v>송파KCC웰츠타워</v>
      </c>
      <c r="E57" s="40">
        <f>IFERROR(VALUE(SUBSTITUTE('04A_국토부원자료'!G58,",","")),"")</f>
        <v>39.49</v>
      </c>
      <c r="F57" s="41">
        <f>IFERROR(IF(AND('04A_국토부원자료'!H58&lt;&gt;"",'04A_국토부원자료'!I58&lt;&gt;""),DATE(INT(VALUE(SUBSTITUTE('04A_국토부원자료'!H58,",",""))/100),MOD(VALUE(SUBSTITUTE('04A_국토부원자료'!H58,",","")),100),VALUE(SUBSTITUTE('04A_국토부원자료'!I58,",",""))),""),"")</f>
        <v>45877</v>
      </c>
      <c r="G57" s="42">
        <f>IFERROR(VALUE(SUBSTITUTE('04A_국토부원자료'!J58,",","")),"")</f>
        <v>25800</v>
      </c>
      <c r="H57" s="43">
        <f t="shared" si="0"/>
        <v>258000000</v>
      </c>
      <c r="I57" s="43">
        <f t="shared" si="1"/>
        <v>6533299.5695112683</v>
      </c>
      <c r="J57" s="38">
        <f>IFERROR(VALUE(SUBSTITUTE('04A_국토부원자료'!K58,",","")),"")</f>
        <v>8</v>
      </c>
      <c r="K57" s="38">
        <f>IFERROR(VALUE(SUBSTITUTE('04A_국토부원자료'!N58,",","")),"")</f>
        <v>2011</v>
      </c>
      <c r="L57" s="39" t="str">
        <f>IFERROR('04A_국토부원자료'!O58,"")</f>
        <v>송파대로28길 43</v>
      </c>
      <c r="M57" s="39" t="str">
        <f>IFERROR('04A_국토부원자료'!Q58,"")</f>
        <v>중개거래</v>
      </c>
      <c r="N57" s="38">
        <f>IF(B57="","",IF('02_대상물건입력'!B5="",1,IF(ISNUMBER(SEARCH('02_대상물건입력'!B5,B57)),1,0)))</f>
        <v>1</v>
      </c>
      <c r="O57" s="38">
        <f>IF(B57="","",IF('02_대상물건입력'!B6="",1,IF(ISNUMBER(SEARCH('02_대상물건입력'!B6,B57)),1,0)))</f>
        <v>1</v>
      </c>
      <c r="P57" s="38">
        <f>IF(L57="","",IF('02_대상물건입력'!B15="",0,IF(ISNUMBER(SEARCH('02_대상물건입력'!B15,L57)),1,0)))</f>
        <v>1</v>
      </c>
      <c r="Q57" s="38">
        <f>IF(D57="","",IF('02_대상물건입력'!B8="",0,IF(ISNUMBER(SEARCH('02_대상물건입력'!B8,D57)),1,0)))</f>
        <v>0</v>
      </c>
      <c r="R57" s="44">
        <f>IFERROR(ABS(E57-'02_대상물건입력'!B11)/'02_대상물건입력'!B11,"")</f>
        <v>0.44955731422614426</v>
      </c>
      <c r="S57" s="38">
        <f>IFERROR(ABS(J57-'02_대상물건입력'!B10),"")</f>
        <v>4</v>
      </c>
      <c r="T57" s="38">
        <f>IFERROR(ABS('01_설정'!B4-F57),"")</f>
        <v>235</v>
      </c>
      <c r="U57" s="38">
        <f>IFERROR(ABS(K57-YEAR('02_대상물건입력'!B14)),"")</f>
        <v>15</v>
      </c>
      <c r="V57" s="38" t="str">
        <f>IF(B57="","",IF(AND(E57&gt;0,F57&gt;0,H57&gt;0,OR('04A_국토부원자료'!P58="",'04A_국토부원자료'!P58="-"),IF('01_설정'!B10=1,N57=1,TRUE),R57&lt;='01_설정'!B5,S57&lt;='01_설정'!B6,T57&lt;='01_설정'!B7,U57&lt;='01_설정'!B8),"Y",""))</f>
        <v/>
      </c>
      <c r="W57" s="40" t="str">
        <f>IF(V57&lt;&gt;"Y","",MAX(0,(1-R57/'01_설정'!B5))*'01_설정'!B14+MAX(0,(1-S57/'01_설정'!B6))*'01_설정'!B15+MAX(0,(1-T57/'01_설정'!B7))*'01_설정'!B16+MAX(0,(1-U57/'01_설정'!B8))*'01_설정'!B17+O57*'01_설정'!B11+Q57*'01_설정'!B12+P57*'01_설정'!B13)</f>
        <v/>
      </c>
      <c r="X57" s="38" t="str">
        <f>IF(W57="","",1+COUNTIFS($W$4:$W$3003,"&gt;"&amp;W57)+COUNTIFS($W$4:W57,W57)-1)</f>
        <v/>
      </c>
    </row>
    <row r="58" spans="1:24" ht="16.5">
      <c r="A58" s="38">
        <f>IF('04A_국토부원자료'!A59="","",ROW()-3)</f>
        <v>55</v>
      </c>
      <c r="B58" s="39" t="str">
        <f>IFERROR('04A_국토부원자료'!B59,"")</f>
        <v>서울특별시 송파구 가락동</v>
      </c>
      <c r="C58" s="39" t="str">
        <f>IF(B58="","",IF('04A_국토부원자료'!C59&lt;&gt;"",'04A_국토부원자료'!C59,TRIM('04A_국토부원자료'!D59&amp;IF('04A_국토부원자료'!E59&lt;&gt;"","-"&amp;'04A_국토부원자료'!E59,""))))</f>
        <v>77-4</v>
      </c>
      <c r="D58" s="39" t="str">
        <f>IFERROR('04A_국토부원자료'!F59,"")</f>
        <v>송파KCC웰츠타워</v>
      </c>
      <c r="E58" s="40">
        <f>IFERROR(VALUE(SUBSTITUTE('04A_국토부원자료'!G59,",","")),"")</f>
        <v>41.96</v>
      </c>
      <c r="F58" s="41">
        <f>IFERROR(IF(AND('04A_국토부원자료'!H59&lt;&gt;"",'04A_국토부원자료'!I59&lt;&gt;""),DATE(INT(VALUE(SUBSTITUTE('04A_국토부원자료'!H59,",",""))/100),MOD(VALUE(SUBSTITUTE('04A_국토부원자료'!H59,",","")),100),VALUE(SUBSTITUTE('04A_국토부원자료'!I59,",",""))),""),"")</f>
        <v>45870</v>
      </c>
      <c r="G58" s="42">
        <f>IFERROR(VALUE(SUBSTITUTE('04A_국토부원자료'!J59,",","")),"")</f>
        <v>27500</v>
      </c>
      <c r="H58" s="43">
        <f t="shared" si="0"/>
        <v>275000000</v>
      </c>
      <c r="I58" s="43">
        <f t="shared" si="1"/>
        <v>6553860.8198284078</v>
      </c>
      <c r="J58" s="38">
        <f>IFERROR(VALUE(SUBSTITUTE('04A_국토부원자료'!K59,",","")),"")</f>
        <v>13</v>
      </c>
      <c r="K58" s="38">
        <f>IFERROR(VALUE(SUBSTITUTE('04A_국토부원자료'!N59,",","")),"")</f>
        <v>2011</v>
      </c>
      <c r="L58" s="39" t="str">
        <f>IFERROR('04A_국토부원자료'!O59,"")</f>
        <v>송파대로28길 43</v>
      </c>
      <c r="M58" s="39" t="str">
        <f>IFERROR('04A_국토부원자료'!Q59,"")</f>
        <v>중개거래</v>
      </c>
      <c r="N58" s="38">
        <f>IF(B58="","",IF('02_대상물건입력'!B5="",1,IF(ISNUMBER(SEARCH('02_대상물건입력'!B5,B58)),1,0)))</f>
        <v>1</v>
      </c>
      <c r="O58" s="38">
        <f>IF(B58="","",IF('02_대상물건입력'!B6="",1,IF(ISNUMBER(SEARCH('02_대상물건입력'!B6,B58)),1,0)))</f>
        <v>1</v>
      </c>
      <c r="P58" s="38">
        <f>IF(L58="","",IF('02_대상물건입력'!B15="",0,IF(ISNUMBER(SEARCH('02_대상물건입력'!B15,L58)),1,0)))</f>
        <v>1</v>
      </c>
      <c r="Q58" s="38">
        <f>IF(D58="","",IF('02_대상물건입력'!B8="",0,IF(ISNUMBER(SEARCH('02_대상물건입력'!B8,D58)),1,0)))</f>
        <v>0</v>
      </c>
      <c r="R58" s="44">
        <f>IFERROR(ABS(E58-'02_대상물건입력'!B11)/'02_대상물건입력'!B11,"")</f>
        <v>0.54022347188982056</v>
      </c>
      <c r="S58" s="38">
        <f>IFERROR(ABS(J58-'02_대상물건입력'!B10),"")</f>
        <v>1</v>
      </c>
      <c r="T58" s="38">
        <f>IFERROR(ABS('01_설정'!B4-F58),"")</f>
        <v>242</v>
      </c>
      <c r="U58" s="38">
        <f>IFERROR(ABS(K58-YEAR('02_대상물건입력'!B14)),"")</f>
        <v>15</v>
      </c>
      <c r="V58" s="38" t="str">
        <f>IF(B58="","",IF(AND(E58&gt;0,F58&gt;0,H58&gt;0,OR('04A_국토부원자료'!P59="",'04A_국토부원자료'!P59="-"),IF('01_설정'!B10=1,N58=1,TRUE),R58&lt;='01_설정'!B5,S58&lt;='01_설정'!B6,T58&lt;='01_설정'!B7,U58&lt;='01_설정'!B8),"Y",""))</f>
        <v/>
      </c>
      <c r="W58" s="40" t="str">
        <f>IF(V58&lt;&gt;"Y","",MAX(0,(1-R58/'01_설정'!B5))*'01_설정'!B14+MAX(0,(1-S58/'01_설정'!B6))*'01_설정'!B15+MAX(0,(1-T58/'01_설정'!B7))*'01_설정'!B16+MAX(0,(1-U58/'01_설정'!B8))*'01_설정'!B17+O58*'01_설정'!B11+Q58*'01_설정'!B12+P58*'01_설정'!B13)</f>
        <v/>
      </c>
      <c r="X58" s="38" t="str">
        <f>IF(W58="","",1+COUNTIFS($W$4:$W$3003,"&gt;"&amp;W58)+COUNTIFS($W$4:W58,W58)-1)</f>
        <v/>
      </c>
    </row>
    <row r="59" spans="1:24" ht="16.5">
      <c r="A59" s="38">
        <f>IF('04A_국토부원자료'!A60="","",ROW()-3)</f>
        <v>56</v>
      </c>
      <c r="B59" s="39" t="str">
        <f>IFERROR('04A_국토부원자료'!B60,"")</f>
        <v>서울특별시 송파구 가락동</v>
      </c>
      <c r="C59" s="39" t="str">
        <f>IF(B59="","",IF('04A_국토부원자료'!C60&lt;&gt;"",'04A_국토부원자료'!C60,TRIM('04A_국토부원자료'!D60&amp;IF('04A_국토부원자료'!E60&lt;&gt;"","-"&amp;'04A_국토부원자료'!E60,""))))</f>
        <v>98</v>
      </c>
      <c r="D59" s="39" t="str">
        <f>IFERROR('04A_국토부원자료'!F60,"")</f>
        <v>송파가락두산위브센티움</v>
      </c>
      <c r="E59" s="40">
        <f>IFERROR(VALUE(SUBSTITUTE('04A_국토부원자료'!G60,",","")),"")</f>
        <v>29.3</v>
      </c>
      <c r="F59" s="41">
        <f>IFERROR(IF(AND('04A_국토부원자료'!H60&lt;&gt;"",'04A_국토부원자료'!I60&lt;&gt;""),DATE(INT(VALUE(SUBSTITUTE('04A_국토부원자료'!H60,",",""))/100),MOD(VALUE(SUBSTITUTE('04A_국토부원자료'!H60,",","")),100),VALUE(SUBSTITUTE('04A_국토부원자료'!I60,",",""))),""),"")</f>
        <v>45866</v>
      </c>
      <c r="G59" s="42">
        <f>IFERROR(VALUE(SUBSTITUTE('04A_국토부원자료'!J60,",","")),"")</f>
        <v>13500</v>
      </c>
      <c r="H59" s="43">
        <f t="shared" si="0"/>
        <v>135000000</v>
      </c>
      <c r="I59" s="43">
        <f t="shared" si="1"/>
        <v>4607508.5324232085</v>
      </c>
      <c r="J59" s="38">
        <f>IFERROR(VALUE(SUBSTITUTE('04A_국토부원자료'!K60,",","")),"")</f>
        <v>4</v>
      </c>
      <c r="K59" s="38">
        <f>IFERROR(VALUE(SUBSTITUTE('04A_국토부원자료'!N60,",","")),"")</f>
        <v>2004</v>
      </c>
      <c r="L59" s="39" t="str">
        <f>IFERROR('04A_국토부원자료'!O60,"")</f>
        <v>송파대로30길 16</v>
      </c>
      <c r="M59" s="39" t="str">
        <f>IFERROR('04A_국토부원자료'!Q60,"")</f>
        <v>중개거래</v>
      </c>
      <c r="N59" s="38">
        <f>IF(B59="","",IF('02_대상물건입력'!B5="",1,IF(ISNUMBER(SEARCH('02_대상물건입력'!B5,B59)),1,0)))</f>
        <v>1</v>
      </c>
      <c r="O59" s="38">
        <f>IF(B59="","",IF('02_대상물건입력'!B6="",1,IF(ISNUMBER(SEARCH('02_대상물건입력'!B6,B59)),1,0)))</f>
        <v>1</v>
      </c>
      <c r="P59" s="38">
        <f>IF(L59="","",IF('02_대상물건입력'!B15="",0,IF(ISNUMBER(SEARCH('02_대상물건입력'!B15,L59)),1,0)))</f>
        <v>1</v>
      </c>
      <c r="Q59" s="38">
        <f>IF(D59="","",IF('02_대상물건입력'!B8="",0,IF(ISNUMBER(SEARCH('02_대상물건입력'!B8,D59)),1,0)))</f>
        <v>0</v>
      </c>
      <c r="R59" s="44">
        <f>IFERROR(ABS(E59-'02_대상물건입력'!B11)/'02_대상물건입력'!B11,"")</f>
        <v>7.5513530180451413E-2</v>
      </c>
      <c r="S59" s="38">
        <f>IFERROR(ABS(J59-'02_대상물건입력'!B10),"")</f>
        <v>8</v>
      </c>
      <c r="T59" s="38">
        <f>IFERROR(ABS('01_설정'!B4-F59),"")</f>
        <v>246</v>
      </c>
      <c r="U59" s="38">
        <f>IFERROR(ABS(K59-YEAR('02_대상물건입력'!B14)),"")</f>
        <v>22</v>
      </c>
      <c r="V59" s="38" t="str">
        <f>IF(B59="","",IF(AND(E59&gt;0,F59&gt;0,H59&gt;0,OR('04A_국토부원자료'!P60="",'04A_국토부원자료'!P60="-"),IF('01_설정'!B10=1,N59=1,TRUE),R59&lt;='01_설정'!B5,S59&lt;='01_설정'!B6,T59&lt;='01_설정'!B7,U59&lt;='01_설정'!B8),"Y",""))</f>
        <v/>
      </c>
      <c r="W59" s="40" t="str">
        <f>IF(V59&lt;&gt;"Y","",MAX(0,(1-R59/'01_설정'!B5))*'01_설정'!B14+MAX(0,(1-S59/'01_설정'!B6))*'01_설정'!B15+MAX(0,(1-T59/'01_설정'!B7))*'01_설정'!B16+MAX(0,(1-U59/'01_설정'!B8))*'01_설정'!B17+O59*'01_설정'!B11+Q59*'01_설정'!B12+P59*'01_설정'!B13)</f>
        <v/>
      </c>
      <c r="X59" s="38" t="str">
        <f>IF(W59="","",1+COUNTIFS($W$4:$W$3003,"&gt;"&amp;W59)+COUNTIFS($W$4:W59,W59)-1)</f>
        <v/>
      </c>
    </row>
    <row r="60" spans="1:24" ht="16.5">
      <c r="A60" s="38">
        <f>IF('04A_국토부원자료'!A61="","",ROW()-3)</f>
        <v>57</v>
      </c>
      <c r="B60" s="39" t="str">
        <f>IFERROR('04A_국토부원자료'!B61,"")</f>
        <v>서울특별시 송파구 가락동</v>
      </c>
      <c r="C60" s="39" t="str">
        <f>IF(B60="","",IF('04A_국토부원자료'!C61&lt;&gt;"",'04A_국토부원자료'!C61,TRIM('04A_국토부원자료'!D61&amp;IF('04A_국토부원자료'!E61&lt;&gt;"","-"&amp;'04A_국토부원자료'!E61,""))))</f>
        <v>79-7</v>
      </c>
      <c r="D60" s="39" t="str">
        <f>IFERROR('04A_국토부원자료'!F61,"")</f>
        <v>(79-7)</v>
      </c>
      <c r="E60" s="40">
        <f>IFERROR(VALUE(SUBSTITUTE('04A_국토부원자료'!G61,",","")),"")</f>
        <v>29.52</v>
      </c>
      <c r="F60" s="41">
        <f>IFERROR(IF(AND('04A_국토부원자료'!H61&lt;&gt;"",'04A_국토부원자료'!I61&lt;&gt;""),DATE(INT(VALUE(SUBSTITUTE('04A_국토부원자료'!H61,",",""))/100),MOD(VALUE(SUBSTITUTE('04A_국토부원자료'!H61,",","")),100),VALUE(SUBSTITUTE('04A_국토부원자료'!I61,",",""))),""),"")</f>
        <v>45861</v>
      </c>
      <c r="G60" s="42">
        <f>IFERROR(VALUE(SUBSTITUTE('04A_국토부원자료'!J61,",","")),"")</f>
        <v>12700</v>
      </c>
      <c r="H60" s="43">
        <f t="shared" si="0"/>
        <v>127000000</v>
      </c>
      <c r="I60" s="43">
        <f t="shared" si="1"/>
        <v>4302168.0216802172</v>
      </c>
      <c r="J60" s="38">
        <f>IFERROR(VALUE(SUBSTITUTE('04A_국토부원자료'!K61,",","")),"")</f>
        <v>5</v>
      </c>
      <c r="K60" s="38">
        <f>IFERROR(VALUE(SUBSTITUTE('04A_국토부원자료'!N61,",","")),"")</f>
        <v>1990</v>
      </c>
      <c r="L60" s="39" t="str">
        <f>IFERROR('04A_국토부원자료'!O61,"")</f>
        <v>송파대로28길 32</v>
      </c>
      <c r="M60" s="39" t="str">
        <f>IFERROR('04A_국토부원자료'!Q61,"")</f>
        <v>중개거래</v>
      </c>
      <c r="N60" s="38">
        <f>IF(B60="","",IF('02_대상물건입력'!B5="",1,IF(ISNUMBER(SEARCH('02_대상물건입력'!B5,B60)),1,0)))</f>
        <v>1</v>
      </c>
      <c r="O60" s="38">
        <f>IF(B60="","",IF('02_대상물건입력'!B6="",1,IF(ISNUMBER(SEARCH('02_대상물건입력'!B6,B60)),1,0)))</f>
        <v>1</v>
      </c>
      <c r="P60" s="38">
        <f>IF(L60="","",IF('02_대상물건입력'!B15="",0,IF(ISNUMBER(SEARCH('02_대상물건입력'!B15,L60)),1,0)))</f>
        <v>1</v>
      </c>
      <c r="Q60" s="38">
        <f>IF(D60="","",IF('02_대상물건입력'!B8="",0,IF(ISNUMBER(SEARCH('02_대상물건입력'!B8,D60)),1,0)))</f>
        <v>0</v>
      </c>
      <c r="R60" s="44">
        <f>IFERROR(ABS(E60-'02_대상물건입력'!B11)/'02_대상물건입력'!B11,"")</f>
        <v>8.3589058393410395E-2</v>
      </c>
      <c r="S60" s="38">
        <f>IFERROR(ABS(J60-'02_대상물건입력'!B10),"")</f>
        <v>7</v>
      </c>
      <c r="T60" s="38">
        <f>IFERROR(ABS('01_설정'!B4-F60),"")</f>
        <v>251</v>
      </c>
      <c r="U60" s="38">
        <f>IFERROR(ABS(K60-YEAR('02_대상물건입력'!B14)),"")</f>
        <v>36</v>
      </c>
      <c r="V60" s="38" t="str">
        <f>IF(B60="","",IF(AND(E60&gt;0,F60&gt;0,H60&gt;0,OR('04A_국토부원자료'!P61="",'04A_국토부원자료'!P61="-"),IF('01_설정'!B10=1,N60=1,TRUE),R60&lt;='01_설정'!B5,S60&lt;='01_설정'!B6,T60&lt;='01_설정'!B7,U60&lt;='01_설정'!B8),"Y",""))</f>
        <v/>
      </c>
      <c r="W60" s="40" t="str">
        <f>IF(V60&lt;&gt;"Y","",MAX(0,(1-R60/'01_설정'!B5))*'01_설정'!B14+MAX(0,(1-S60/'01_설정'!B6))*'01_설정'!B15+MAX(0,(1-T60/'01_설정'!B7))*'01_설정'!B16+MAX(0,(1-U60/'01_설정'!B8))*'01_설정'!B17+O60*'01_설정'!B11+Q60*'01_설정'!B12+P60*'01_설정'!B13)</f>
        <v/>
      </c>
      <c r="X60" s="38" t="str">
        <f>IF(W60="","",1+COUNTIFS($W$4:$W$3003,"&gt;"&amp;W60)+COUNTIFS($W$4:W60,W60)-1)</f>
        <v/>
      </c>
    </row>
    <row r="61" spans="1:24" ht="16.5">
      <c r="A61" s="38">
        <f>IF('04A_국토부원자료'!A62="","",ROW()-3)</f>
        <v>58</v>
      </c>
      <c r="B61" s="39" t="str">
        <f>IFERROR('04A_국토부원자료'!B62,"")</f>
        <v>서울특별시 송파구 가락동</v>
      </c>
      <c r="C61" s="39" t="str">
        <f>IF(B61="","",IF('04A_국토부원자료'!C62&lt;&gt;"",'04A_국토부원자료'!C62,TRIM('04A_국토부원자료'!D62&amp;IF('04A_국토부원자료'!E62&lt;&gt;"","-"&amp;'04A_국토부원자료'!E62,""))))</f>
        <v>98</v>
      </c>
      <c r="D61" s="39" t="str">
        <f>IFERROR('04A_국토부원자료'!F62,"")</f>
        <v>송파가락두산위브센티움</v>
      </c>
      <c r="E61" s="40">
        <f>IFERROR(VALUE(SUBSTITUTE('04A_국토부원자료'!G62,",","")),"")</f>
        <v>29.3</v>
      </c>
      <c r="F61" s="41">
        <f>IFERROR(IF(AND('04A_국토부원자료'!H62&lt;&gt;"",'04A_국토부원자료'!I62&lt;&gt;""),DATE(INT(VALUE(SUBSTITUTE('04A_국토부원자료'!H62,",",""))/100),MOD(VALUE(SUBSTITUTE('04A_국토부원자료'!H62,",","")),100),VALUE(SUBSTITUTE('04A_국토부원자료'!I62,",",""))),""),"")</f>
        <v>45859</v>
      </c>
      <c r="G61" s="42">
        <f>IFERROR(VALUE(SUBSTITUTE('04A_국토부원자료'!J62,",","")),"")</f>
        <v>13300</v>
      </c>
      <c r="H61" s="43">
        <f t="shared" si="0"/>
        <v>133000000</v>
      </c>
      <c r="I61" s="43">
        <f t="shared" si="1"/>
        <v>4539249.1467576791</v>
      </c>
      <c r="J61" s="38">
        <f>IFERROR(VALUE(SUBSTITUTE('04A_국토부원자료'!K62,",","")),"")</f>
        <v>5</v>
      </c>
      <c r="K61" s="38">
        <f>IFERROR(VALUE(SUBSTITUTE('04A_국토부원자료'!N62,",","")),"")</f>
        <v>2004</v>
      </c>
      <c r="L61" s="39" t="str">
        <f>IFERROR('04A_국토부원자료'!O62,"")</f>
        <v>송파대로30길 16</v>
      </c>
      <c r="M61" s="39" t="str">
        <f>IFERROR('04A_국토부원자료'!Q62,"")</f>
        <v>중개거래</v>
      </c>
      <c r="N61" s="38">
        <f>IF(B61="","",IF('02_대상물건입력'!B5="",1,IF(ISNUMBER(SEARCH('02_대상물건입력'!B5,B61)),1,0)))</f>
        <v>1</v>
      </c>
      <c r="O61" s="38">
        <f>IF(B61="","",IF('02_대상물건입력'!B6="",1,IF(ISNUMBER(SEARCH('02_대상물건입력'!B6,B61)),1,0)))</f>
        <v>1</v>
      </c>
      <c r="P61" s="38">
        <f>IF(L61="","",IF('02_대상물건입력'!B15="",0,IF(ISNUMBER(SEARCH('02_대상물건입력'!B15,L61)),1,0)))</f>
        <v>1</v>
      </c>
      <c r="Q61" s="38">
        <f>IF(D61="","",IF('02_대상물건입력'!B8="",0,IF(ISNUMBER(SEARCH('02_대상물건입력'!B8,D61)),1,0)))</f>
        <v>0</v>
      </c>
      <c r="R61" s="44">
        <f>IFERROR(ABS(E61-'02_대상물건입력'!B11)/'02_대상물건입력'!B11,"")</f>
        <v>7.5513530180451413E-2</v>
      </c>
      <c r="S61" s="38">
        <f>IFERROR(ABS(J61-'02_대상물건입력'!B10),"")</f>
        <v>7</v>
      </c>
      <c r="T61" s="38">
        <f>IFERROR(ABS('01_설정'!B4-F61),"")</f>
        <v>253</v>
      </c>
      <c r="U61" s="38">
        <f>IFERROR(ABS(K61-YEAR('02_대상물건입력'!B14)),"")</f>
        <v>22</v>
      </c>
      <c r="V61" s="38" t="str">
        <f>IF(B61="","",IF(AND(E61&gt;0,F61&gt;0,H61&gt;0,OR('04A_국토부원자료'!P62="",'04A_국토부원자료'!P62="-"),IF('01_설정'!B10=1,N61=1,TRUE),R61&lt;='01_설정'!B5,S61&lt;='01_설정'!B6,T61&lt;='01_설정'!B7,U61&lt;='01_설정'!B8),"Y",""))</f>
        <v/>
      </c>
      <c r="W61" s="40" t="str">
        <f>IF(V61&lt;&gt;"Y","",MAX(0,(1-R61/'01_설정'!B5))*'01_설정'!B14+MAX(0,(1-S61/'01_설정'!B6))*'01_설정'!B15+MAX(0,(1-T61/'01_설정'!B7))*'01_설정'!B16+MAX(0,(1-U61/'01_설정'!B8))*'01_설정'!B17+O61*'01_설정'!B11+Q61*'01_설정'!B12+P61*'01_설정'!B13)</f>
        <v/>
      </c>
      <c r="X61" s="38" t="str">
        <f>IF(W61="","",1+COUNTIFS($W$4:$W$3003,"&gt;"&amp;W61)+COUNTIFS($W$4:W61,W61)-1)</f>
        <v/>
      </c>
    </row>
    <row r="62" spans="1:24" ht="16.5">
      <c r="A62" s="38">
        <f>IF('04A_국토부원자료'!A63="","",ROW()-3)</f>
        <v>59</v>
      </c>
      <c r="B62" s="39" t="str">
        <f>IFERROR('04A_국토부원자료'!B63,"")</f>
        <v>서울특별시 송파구 가락동</v>
      </c>
      <c r="C62" s="39" t="str">
        <f>IF(B62="","",IF('04A_국토부원자료'!C63&lt;&gt;"",'04A_국토부원자료'!C63,TRIM('04A_국토부원자료'!D63&amp;IF('04A_국토부원자료'!E63&lt;&gt;"","-"&amp;'04A_국토부원자료'!E63,""))))</f>
        <v>98</v>
      </c>
      <c r="D62" s="39" t="str">
        <f>IFERROR('04A_국토부원자료'!F63,"")</f>
        <v>송파가락두산위브센티움</v>
      </c>
      <c r="E62" s="40">
        <f>IFERROR(VALUE(SUBSTITUTE('04A_국토부원자료'!G63,",","")),"")</f>
        <v>29.3</v>
      </c>
      <c r="F62" s="41">
        <f>IFERROR(IF(AND('04A_국토부원자료'!H63&lt;&gt;"",'04A_국토부원자료'!I63&lt;&gt;""),DATE(INT(VALUE(SUBSTITUTE('04A_국토부원자료'!H63,",",""))/100),MOD(VALUE(SUBSTITUTE('04A_국토부원자료'!H63,",","")),100),VALUE(SUBSTITUTE('04A_국토부원자료'!I63,",",""))),""),"")</f>
        <v>45857</v>
      </c>
      <c r="G62" s="42">
        <f>IFERROR(VALUE(SUBSTITUTE('04A_국토부원자료'!J63,",","")),"")</f>
        <v>13300</v>
      </c>
      <c r="H62" s="43">
        <f t="shared" si="0"/>
        <v>133000000</v>
      </c>
      <c r="I62" s="43">
        <f t="shared" si="1"/>
        <v>4539249.1467576791</v>
      </c>
      <c r="J62" s="38">
        <f>IFERROR(VALUE(SUBSTITUTE('04A_국토부원자료'!K63,",","")),"")</f>
        <v>5</v>
      </c>
      <c r="K62" s="38">
        <f>IFERROR(VALUE(SUBSTITUTE('04A_국토부원자료'!N63,",","")),"")</f>
        <v>2004</v>
      </c>
      <c r="L62" s="39" t="str">
        <f>IFERROR('04A_국토부원자료'!O63,"")</f>
        <v>송파대로30길 16</v>
      </c>
      <c r="M62" s="39" t="str">
        <f>IFERROR('04A_국토부원자료'!Q63,"")</f>
        <v>중개거래</v>
      </c>
      <c r="N62" s="38">
        <f>IF(B62="","",IF('02_대상물건입력'!B5="",1,IF(ISNUMBER(SEARCH('02_대상물건입력'!B5,B62)),1,0)))</f>
        <v>1</v>
      </c>
      <c r="O62" s="38">
        <f>IF(B62="","",IF('02_대상물건입력'!B6="",1,IF(ISNUMBER(SEARCH('02_대상물건입력'!B6,B62)),1,0)))</f>
        <v>1</v>
      </c>
      <c r="P62" s="38">
        <f>IF(L62="","",IF('02_대상물건입력'!B15="",0,IF(ISNUMBER(SEARCH('02_대상물건입력'!B15,L62)),1,0)))</f>
        <v>1</v>
      </c>
      <c r="Q62" s="38">
        <f>IF(D62="","",IF('02_대상물건입력'!B8="",0,IF(ISNUMBER(SEARCH('02_대상물건입력'!B8,D62)),1,0)))</f>
        <v>0</v>
      </c>
      <c r="R62" s="44">
        <f>IFERROR(ABS(E62-'02_대상물건입력'!B11)/'02_대상물건입력'!B11,"")</f>
        <v>7.5513530180451413E-2</v>
      </c>
      <c r="S62" s="38">
        <f>IFERROR(ABS(J62-'02_대상물건입력'!B10),"")</f>
        <v>7</v>
      </c>
      <c r="T62" s="38">
        <f>IFERROR(ABS('01_설정'!B4-F62),"")</f>
        <v>255</v>
      </c>
      <c r="U62" s="38">
        <f>IFERROR(ABS(K62-YEAR('02_대상물건입력'!B14)),"")</f>
        <v>22</v>
      </c>
      <c r="V62" s="38" t="str">
        <f>IF(B62="","",IF(AND(E62&gt;0,F62&gt;0,H62&gt;0,OR('04A_국토부원자료'!P63="",'04A_국토부원자료'!P63="-"),IF('01_설정'!B10=1,N62=1,TRUE),R62&lt;='01_설정'!B5,S62&lt;='01_설정'!B6,T62&lt;='01_설정'!B7,U62&lt;='01_설정'!B8),"Y",""))</f>
        <v/>
      </c>
      <c r="W62" s="40" t="str">
        <f>IF(V62&lt;&gt;"Y","",MAX(0,(1-R62/'01_설정'!B5))*'01_설정'!B14+MAX(0,(1-S62/'01_설정'!B6))*'01_설정'!B15+MAX(0,(1-T62/'01_설정'!B7))*'01_설정'!B16+MAX(0,(1-U62/'01_설정'!B8))*'01_설정'!B17+O62*'01_설정'!B11+Q62*'01_설정'!B12+P62*'01_설정'!B13)</f>
        <v/>
      </c>
      <c r="X62" s="38" t="str">
        <f>IF(W62="","",1+COUNTIFS($W$4:$W$3003,"&gt;"&amp;W62)+COUNTIFS($W$4:W62,W62)-1)</f>
        <v/>
      </c>
    </row>
    <row r="63" spans="1:24" ht="16.5">
      <c r="A63" s="38">
        <f>IF('04A_국토부원자료'!A64="","",ROW()-3)</f>
        <v>60</v>
      </c>
      <c r="B63" s="39" t="str">
        <f>IFERROR('04A_국토부원자료'!B64,"")</f>
        <v>서울특별시 송파구 가락동</v>
      </c>
      <c r="C63" s="39" t="str">
        <f>IF(B63="","",IF('04A_국토부원자료'!C64&lt;&gt;"",'04A_국토부원자료'!C64,TRIM('04A_국토부원자료'!D64&amp;IF('04A_국토부원자료'!E64&lt;&gt;"","-"&amp;'04A_국토부원자료'!E64,""))))</f>
        <v>98-7</v>
      </c>
      <c r="D63" s="39" t="str">
        <f>IFERROR('04A_국토부원자료'!F64,"")</f>
        <v>(98-7)</v>
      </c>
      <c r="E63" s="40">
        <f>IFERROR(VALUE(SUBSTITUTE('04A_국토부원자료'!G64,",","")),"")</f>
        <v>27.84</v>
      </c>
      <c r="F63" s="41">
        <f>IFERROR(IF(AND('04A_국토부원자료'!H64&lt;&gt;"",'04A_국토부원자료'!I64&lt;&gt;""),DATE(INT(VALUE(SUBSTITUTE('04A_국토부원자료'!H64,",",""))/100),MOD(VALUE(SUBSTITUTE('04A_국토부원자료'!H64,",","")),100),VALUE(SUBSTITUTE('04A_국토부원자료'!I64,",",""))),""),"")</f>
        <v>45856</v>
      </c>
      <c r="G63" s="42">
        <f>IFERROR(VALUE(SUBSTITUTE('04A_국토부원자료'!J64,",","")),"")</f>
        <v>9000</v>
      </c>
      <c r="H63" s="43">
        <f t="shared" si="0"/>
        <v>90000000</v>
      </c>
      <c r="I63" s="43">
        <f t="shared" si="1"/>
        <v>3232758.6206896552</v>
      </c>
      <c r="J63" s="38">
        <f>IFERROR(VALUE(SUBSTITUTE('04A_국토부원자료'!K64,",","")),"")</f>
        <v>8</v>
      </c>
      <c r="K63" s="38">
        <f>IFERROR(VALUE(SUBSTITUTE('04A_국토부원자료'!N64,",","")),"")</f>
        <v>1990</v>
      </c>
      <c r="L63" s="39" t="str">
        <f>IFERROR('04A_국토부원자료'!O64,"")</f>
        <v>송파대로28길 13</v>
      </c>
      <c r="M63" s="39" t="str">
        <f>IFERROR('04A_국토부원자료'!Q64,"")</f>
        <v>중개거래</v>
      </c>
      <c r="N63" s="38">
        <f>IF(B63="","",IF('02_대상물건입력'!B5="",1,IF(ISNUMBER(SEARCH('02_대상물건입력'!B5,B63)),1,0)))</f>
        <v>1</v>
      </c>
      <c r="O63" s="38">
        <f>IF(B63="","",IF('02_대상물건입력'!B6="",1,IF(ISNUMBER(SEARCH('02_대상물건입력'!B6,B63)),1,0)))</f>
        <v>1</v>
      </c>
      <c r="P63" s="38">
        <f>IF(L63="","",IF('02_대상물건입력'!B15="",0,IF(ISNUMBER(SEARCH('02_대상물건입력'!B15,L63)),1,0)))</f>
        <v>1</v>
      </c>
      <c r="Q63" s="38">
        <f>IF(D63="","",IF('02_대상물건입력'!B8="",0,IF(ISNUMBER(SEARCH('02_대상물건입력'!B8,D63)),1,0)))</f>
        <v>0</v>
      </c>
      <c r="R63" s="44">
        <f>IFERROR(ABS(E63-'02_대상물건입력'!B11)/'02_대상물건입력'!B11,"")</f>
        <v>2.1921388403541516E-2</v>
      </c>
      <c r="S63" s="38">
        <f>IFERROR(ABS(J63-'02_대상물건입력'!B10),"")</f>
        <v>4</v>
      </c>
      <c r="T63" s="38">
        <f>IFERROR(ABS('01_설정'!B4-F63),"")</f>
        <v>256</v>
      </c>
      <c r="U63" s="38">
        <f>IFERROR(ABS(K63-YEAR('02_대상물건입력'!B14)),"")</f>
        <v>36</v>
      </c>
      <c r="V63" s="38" t="str">
        <f>IF(B63="","",IF(AND(E63&gt;0,F63&gt;0,H63&gt;0,OR('04A_국토부원자료'!P64="",'04A_국토부원자료'!P64="-"),IF('01_설정'!B10=1,N63=1,TRUE),R63&lt;='01_설정'!B5,S63&lt;='01_설정'!B6,T63&lt;='01_설정'!B7,U63&lt;='01_설정'!B8),"Y",""))</f>
        <v/>
      </c>
      <c r="W63" s="40" t="str">
        <f>IF(V63&lt;&gt;"Y","",MAX(0,(1-R63/'01_설정'!B5))*'01_설정'!B14+MAX(0,(1-S63/'01_설정'!B6))*'01_설정'!B15+MAX(0,(1-T63/'01_설정'!B7))*'01_설정'!B16+MAX(0,(1-U63/'01_설정'!B8))*'01_설정'!B17+O63*'01_설정'!B11+Q63*'01_설정'!B12+P63*'01_설정'!B13)</f>
        <v/>
      </c>
      <c r="X63" s="38" t="str">
        <f>IF(W63="","",1+COUNTIFS($W$4:$W$3003,"&gt;"&amp;W63)+COUNTIFS($W$4:W63,W63)-1)</f>
        <v/>
      </c>
    </row>
    <row r="64" spans="1:24" ht="16.5">
      <c r="A64" s="38">
        <f>IF('04A_국토부원자료'!A65="","",ROW()-3)</f>
        <v>61</v>
      </c>
      <c r="B64" s="39" t="str">
        <f>IFERROR('04A_국토부원자료'!B65,"")</f>
        <v>서울특별시 송파구 가락동</v>
      </c>
      <c r="C64" s="39" t="str">
        <f>IF(B64="","",IF('04A_국토부원자료'!C65&lt;&gt;"",'04A_국토부원자료'!C65,TRIM('04A_국토부원자료'!D65&amp;IF('04A_국토부원자료'!E65&lt;&gt;"","-"&amp;'04A_국토부원자료'!E65,""))))</f>
        <v>99-3</v>
      </c>
      <c r="D64" s="39" t="str">
        <f>IFERROR('04A_국토부원자료'!F65,"")</f>
        <v>제일오피스텔</v>
      </c>
      <c r="E64" s="40">
        <f>IFERROR(VALUE(SUBSTITUTE('04A_국토부원자료'!G65,",","")),"")</f>
        <v>37.86</v>
      </c>
      <c r="F64" s="41">
        <f>IFERROR(IF(AND('04A_국토부원자료'!H65&lt;&gt;"",'04A_국토부원자료'!I65&lt;&gt;""),DATE(INT(VALUE(SUBSTITUTE('04A_국토부원자료'!H65,",",""))/100),MOD(VALUE(SUBSTITUTE('04A_국토부원자료'!H65,",","")),100),VALUE(SUBSTITUTE('04A_국토부원자료'!I65,",",""))),""),"")</f>
        <v>45856</v>
      </c>
      <c r="G64" s="42">
        <f>IFERROR(VALUE(SUBSTITUTE('04A_국토부원자료'!J65,",","")),"")</f>
        <v>20800</v>
      </c>
      <c r="H64" s="43">
        <f t="shared" si="0"/>
        <v>208000000</v>
      </c>
      <c r="I64" s="43">
        <f t="shared" si="1"/>
        <v>5493924.9867934501</v>
      </c>
      <c r="J64" s="38">
        <f>IFERROR(VALUE(SUBSTITUTE('04A_국토부원자료'!K65,",","")),"")</f>
        <v>9</v>
      </c>
      <c r="K64" s="38">
        <f>IFERROR(VALUE(SUBSTITUTE('04A_국토부원자료'!N65,",","")),"")</f>
        <v>1992</v>
      </c>
      <c r="L64" s="39" t="str">
        <f>IFERROR('04A_국토부원자료'!O65,"")</f>
        <v>송파대로 260</v>
      </c>
      <c r="M64" s="39" t="str">
        <f>IFERROR('04A_국토부원자료'!Q65,"")</f>
        <v>중개거래</v>
      </c>
      <c r="N64" s="38">
        <f>IF(B64="","",IF('02_대상물건입력'!B5="",1,IF(ISNUMBER(SEARCH('02_대상물건입력'!B5,B64)),1,0)))</f>
        <v>1</v>
      </c>
      <c r="O64" s="38">
        <f>IF(B64="","",IF('02_대상물건입력'!B6="",1,IF(ISNUMBER(SEARCH('02_대상물건입력'!B6,B64)),1,0)))</f>
        <v>1</v>
      </c>
      <c r="P64" s="38">
        <f>IF(L64="","",IF('02_대상물건입력'!B15="",0,IF(ISNUMBER(SEARCH('02_대상물건입력'!B15,L64)),1,0)))</f>
        <v>1</v>
      </c>
      <c r="Q64" s="38">
        <f>IF(D64="","",IF('02_대상물건입력'!B8="",0,IF(ISNUMBER(SEARCH('02_대상물건입력'!B8,D64)),1,0)))</f>
        <v>0</v>
      </c>
      <c r="R64" s="44">
        <f>IFERROR(ABS(E64-'02_대상물건입력'!B11)/'02_대상물건입력'!B11,"")</f>
        <v>0.38972499155740237</v>
      </c>
      <c r="S64" s="38">
        <f>IFERROR(ABS(J64-'02_대상물건입력'!B10),"")</f>
        <v>3</v>
      </c>
      <c r="T64" s="38">
        <f>IFERROR(ABS('01_설정'!B4-F64),"")</f>
        <v>256</v>
      </c>
      <c r="U64" s="38">
        <f>IFERROR(ABS(K64-YEAR('02_대상물건입력'!B14)),"")</f>
        <v>34</v>
      </c>
      <c r="V64" s="38" t="str">
        <f>IF(B64="","",IF(AND(E64&gt;0,F64&gt;0,H64&gt;0,OR('04A_국토부원자료'!P65="",'04A_국토부원자료'!P65="-"),IF('01_설정'!B10=1,N64=1,TRUE),R64&lt;='01_설정'!B5,S64&lt;='01_설정'!B6,T64&lt;='01_설정'!B7,U64&lt;='01_설정'!B8),"Y",""))</f>
        <v/>
      </c>
      <c r="W64" s="40" t="str">
        <f>IF(V64&lt;&gt;"Y","",MAX(0,(1-R64/'01_설정'!B5))*'01_설정'!B14+MAX(0,(1-S64/'01_설정'!B6))*'01_설정'!B15+MAX(0,(1-T64/'01_설정'!B7))*'01_설정'!B16+MAX(0,(1-U64/'01_설정'!B8))*'01_설정'!B17+O64*'01_설정'!B11+Q64*'01_설정'!B12+P64*'01_설정'!B13)</f>
        <v/>
      </c>
      <c r="X64" s="38" t="str">
        <f>IF(W64="","",1+COUNTIFS($W$4:$W$3003,"&gt;"&amp;W64)+COUNTIFS($W$4:W64,W64)-1)</f>
        <v/>
      </c>
    </row>
    <row r="65" spans="1:24" ht="16.5">
      <c r="A65" s="38">
        <f>IF('04A_국토부원자료'!A66="","",ROW()-3)</f>
        <v>62</v>
      </c>
      <c r="B65" s="39" t="str">
        <f>IFERROR('04A_국토부원자료'!B66,"")</f>
        <v>서울특별시 송파구 가락동</v>
      </c>
      <c r="C65" s="39" t="str">
        <f>IF(B65="","",IF('04A_국토부원자료'!C66&lt;&gt;"",'04A_국토부원자료'!C66,TRIM('04A_국토부원자료'!D66&amp;IF('04A_국토부원자료'!E66&lt;&gt;"","-"&amp;'04A_국토부원자료'!E66,""))))</f>
        <v>99-3</v>
      </c>
      <c r="D65" s="39" t="str">
        <f>IFERROR('04A_국토부원자료'!F66,"")</f>
        <v>제일오피스텔</v>
      </c>
      <c r="E65" s="40">
        <f>IFERROR(VALUE(SUBSTITUTE('04A_국토부원자료'!G66,",","")),"")</f>
        <v>31.14</v>
      </c>
      <c r="F65" s="41">
        <f>IFERROR(IF(AND('04A_국토부원자료'!H66&lt;&gt;"",'04A_국토부원자료'!I66&lt;&gt;""),DATE(INT(VALUE(SUBSTITUTE('04A_국토부원자료'!H66,",",""))/100),MOD(VALUE(SUBSTITUTE('04A_국토부원자료'!H66,",","")),100),VALUE(SUBSTITUTE('04A_국토부원자료'!I66,",",""))),""),"")</f>
        <v>45856</v>
      </c>
      <c r="G65" s="42">
        <f>IFERROR(VALUE(SUBSTITUTE('04A_국토부원자료'!J66,",","")),"")</f>
        <v>20000</v>
      </c>
      <c r="H65" s="43">
        <f t="shared" si="0"/>
        <v>200000000</v>
      </c>
      <c r="I65" s="43">
        <f t="shared" si="1"/>
        <v>6422607.5786769427</v>
      </c>
      <c r="J65" s="38">
        <f>IFERROR(VALUE(SUBSTITUTE('04A_국토부원자료'!K66,",","")),"")</f>
        <v>9</v>
      </c>
      <c r="K65" s="38">
        <f>IFERROR(VALUE(SUBSTITUTE('04A_국토부원자료'!N66,",","")),"")</f>
        <v>1992</v>
      </c>
      <c r="L65" s="39" t="str">
        <f>IFERROR('04A_국토부원자료'!O66,"")</f>
        <v>송파대로 260</v>
      </c>
      <c r="M65" s="39" t="str">
        <f>IFERROR('04A_국토부원자료'!Q66,"")</f>
        <v>중개거래</v>
      </c>
      <c r="N65" s="38">
        <f>IF(B65="","",IF('02_대상물건입력'!B5="",1,IF(ISNUMBER(SEARCH('02_대상물건입력'!B5,B65)),1,0)))</f>
        <v>1</v>
      </c>
      <c r="O65" s="38">
        <f>IF(B65="","",IF('02_대상물건입력'!B6="",1,IF(ISNUMBER(SEARCH('02_대상물건입력'!B6,B65)),1,0)))</f>
        <v>1</v>
      </c>
      <c r="P65" s="38">
        <f>IF(L65="","",IF('02_대상물건입력'!B15="",0,IF(ISNUMBER(SEARCH('02_대상물건입력'!B15,L65)),1,0)))</f>
        <v>1</v>
      </c>
      <c r="Q65" s="38">
        <f>IF(D65="","",IF('02_대상물건입력'!B8="",0,IF(ISNUMBER(SEARCH('02_대상물건입력'!B8,D65)),1,0)))</f>
        <v>0</v>
      </c>
      <c r="R65" s="44">
        <f>IFERROR(ABS(E65-'02_대상물건입력'!B11)/'02_대상물건입력'!B11,"")</f>
        <v>0.14305431159792686</v>
      </c>
      <c r="S65" s="38">
        <f>IFERROR(ABS(J65-'02_대상물건입력'!B10),"")</f>
        <v>3</v>
      </c>
      <c r="T65" s="38">
        <f>IFERROR(ABS('01_설정'!B4-F65),"")</f>
        <v>256</v>
      </c>
      <c r="U65" s="38">
        <f>IFERROR(ABS(K65-YEAR('02_대상물건입력'!B14)),"")</f>
        <v>34</v>
      </c>
      <c r="V65" s="38" t="str">
        <f>IF(B65="","",IF(AND(E65&gt;0,F65&gt;0,H65&gt;0,OR('04A_국토부원자료'!P66="",'04A_국토부원자료'!P66="-"),IF('01_설정'!B10=1,N65=1,TRUE),R65&lt;='01_설정'!B5,S65&lt;='01_설정'!B6,T65&lt;='01_설정'!B7,U65&lt;='01_설정'!B8),"Y",""))</f>
        <v/>
      </c>
      <c r="W65" s="40" t="str">
        <f>IF(V65&lt;&gt;"Y","",MAX(0,(1-R65/'01_설정'!B5))*'01_설정'!B14+MAX(0,(1-S65/'01_설정'!B6))*'01_설정'!B15+MAX(0,(1-T65/'01_설정'!B7))*'01_설정'!B16+MAX(0,(1-U65/'01_설정'!B8))*'01_설정'!B17+O65*'01_설정'!B11+Q65*'01_설정'!B12+P65*'01_설정'!B13)</f>
        <v/>
      </c>
      <c r="X65" s="38" t="str">
        <f>IF(W65="","",1+COUNTIFS($W$4:$W$3003,"&gt;"&amp;W65)+COUNTIFS($W$4:W65,W65)-1)</f>
        <v/>
      </c>
    </row>
    <row r="66" spans="1:24" ht="16.5">
      <c r="A66" s="38">
        <f>IF('04A_국토부원자료'!A67="","",ROW()-3)</f>
        <v>63</v>
      </c>
      <c r="B66" s="39" t="str">
        <f>IFERROR('04A_국토부원자료'!B67,"")</f>
        <v>서울특별시 송파구 가락동</v>
      </c>
      <c r="C66" s="39" t="str">
        <f>IF(B66="","",IF('04A_국토부원자료'!C67&lt;&gt;"",'04A_국토부원자료'!C67,TRIM('04A_국토부원자료'!D67&amp;IF('04A_국토부원자료'!E67&lt;&gt;"","-"&amp;'04A_국토부원자료'!E67,""))))</f>
        <v>98-7</v>
      </c>
      <c r="D66" s="39" t="str">
        <f>IFERROR('04A_국토부원자료'!F67,"")</f>
        <v>(98-7)</v>
      </c>
      <c r="E66" s="40">
        <f>IFERROR(VALUE(SUBSTITUTE('04A_국토부원자료'!G67,",","")),"")</f>
        <v>27.84</v>
      </c>
      <c r="F66" s="41">
        <f>IFERROR(IF(AND('04A_국토부원자료'!H67&lt;&gt;"",'04A_국토부원자료'!I67&lt;&gt;""),DATE(INT(VALUE(SUBSTITUTE('04A_국토부원자료'!H67,",",""))/100),MOD(VALUE(SUBSTITUTE('04A_국토부원자료'!H67,",","")),100),VALUE(SUBSTITUTE('04A_국토부원자료'!I67,",",""))),""),"")</f>
        <v>45856</v>
      </c>
      <c r="G66" s="42">
        <f>IFERROR(VALUE(SUBSTITUTE('04A_국토부원자료'!J67,",","")),"")</f>
        <v>9000</v>
      </c>
      <c r="H66" s="43">
        <f t="shared" si="0"/>
        <v>90000000</v>
      </c>
      <c r="I66" s="43">
        <f t="shared" si="1"/>
        <v>3232758.6206896552</v>
      </c>
      <c r="J66" s="38">
        <f>IFERROR(VALUE(SUBSTITUTE('04A_국토부원자료'!K67,",","")),"")</f>
        <v>8</v>
      </c>
      <c r="K66" s="38">
        <f>IFERROR(VALUE(SUBSTITUTE('04A_국토부원자료'!N67,",","")),"")</f>
        <v>1990</v>
      </c>
      <c r="L66" s="39" t="str">
        <f>IFERROR('04A_국토부원자료'!O67,"")</f>
        <v>송파대로28길 13</v>
      </c>
      <c r="M66" s="39" t="str">
        <f>IFERROR('04A_국토부원자료'!Q67,"")</f>
        <v>중개거래</v>
      </c>
      <c r="N66" s="38">
        <f>IF(B66="","",IF('02_대상물건입력'!B5="",1,IF(ISNUMBER(SEARCH('02_대상물건입력'!B5,B66)),1,0)))</f>
        <v>1</v>
      </c>
      <c r="O66" s="38">
        <f>IF(B66="","",IF('02_대상물건입력'!B6="",1,IF(ISNUMBER(SEARCH('02_대상물건입력'!B6,B66)),1,0)))</f>
        <v>1</v>
      </c>
      <c r="P66" s="38">
        <f>IF(L66="","",IF('02_대상물건입력'!B15="",0,IF(ISNUMBER(SEARCH('02_대상물건입력'!B15,L66)),1,0)))</f>
        <v>1</v>
      </c>
      <c r="Q66" s="38">
        <f>IF(D66="","",IF('02_대상물건입력'!B8="",0,IF(ISNUMBER(SEARCH('02_대상물건입력'!B8,D66)),1,0)))</f>
        <v>0</v>
      </c>
      <c r="R66" s="44">
        <f>IFERROR(ABS(E66-'02_대상물건입력'!B11)/'02_대상물건입력'!B11,"")</f>
        <v>2.1921388403541516E-2</v>
      </c>
      <c r="S66" s="38">
        <f>IFERROR(ABS(J66-'02_대상물건입력'!B10),"")</f>
        <v>4</v>
      </c>
      <c r="T66" s="38">
        <f>IFERROR(ABS('01_설정'!B4-F66),"")</f>
        <v>256</v>
      </c>
      <c r="U66" s="38">
        <f>IFERROR(ABS(K66-YEAR('02_대상물건입력'!B14)),"")</f>
        <v>36</v>
      </c>
      <c r="V66" s="38" t="str">
        <f>IF(B66="","",IF(AND(E66&gt;0,F66&gt;0,H66&gt;0,OR('04A_국토부원자료'!P67="",'04A_국토부원자료'!P67="-"),IF('01_설정'!B10=1,N66=1,TRUE),R66&lt;='01_설정'!B5,S66&lt;='01_설정'!B6,T66&lt;='01_설정'!B7,U66&lt;='01_설정'!B8),"Y",""))</f>
        <v/>
      </c>
      <c r="W66" s="40" t="str">
        <f>IF(V66&lt;&gt;"Y","",MAX(0,(1-R66/'01_설정'!B5))*'01_설정'!B14+MAX(0,(1-S66/'01_설정'!B6))*'01_설정'!B15+MAX(0,(1-T66/'01_설정'!B7))*'01_설정'!B16+MAX(0,(1-U66/'01_설정'!B8))*'01_설정'!B17+O66*'01_설정'!B11+Q66*'01_설정'!B12+P66*'01_설정'!B13)</f>
        <v/>
      </c>
      <c r="X66" s="38" t="str">
        <f>IF(W66="","",1+COUNTIFS($W$4:$W$3003,"&gt;"&amp;W66)+COUNTIFS($W$4:W66,W66)-1)</f>
        <v/>
      </c>
    </row>
    <row r="67" spans="1:24" ht="16.5">
      <c r="A67" s="38">
        <f>IF('04A_국토부원자료'!A68="","",ROW()-3)</f>
        <v>64</v>
      </c>
      <c r="B67" s="39" t="str">
        <f>IFERROR('04A_국토부원자료'!B68,"")</f>
        <v>서울특별시 송파구 가락동</v>
      </c>
      <c r="C67" s="39" t="str">
        <f>IF(B67="","",IF('04A_국토부원자료'!C68&lt;&gt;"",'04A_국토부원자료'!C68,TRIM('04A_국토부원자료'!D68&amp;IF('04A_국토부원자료'!E68&lt;&gt;"","-"&amp;'04A_국토부원자료'!E68,""))))</f>
        <v>98-7</v>
      </c>
      <c r="D67" s="39" t="str">
        <f>IFERROR('04A_국토부원자료'!F68,"")</f>
        <v>(98-7)</v>
      </c>
      <c r="E67" s="40">
        <f>IFERROR(VALUE(SUBSTITUTE('04A_국토부원자료'!G68,",","")),"")</f>
        <v>27.84</v>
      </c>
      <c r="F67" s="41">
        <f>IFERROR(IF(AND('04A_국토부원자료'!H68&lt;&gt;"",'04A_국토부원자료'!I68&lt;&gt;""),DATE(INT(VALUE(SUBSTITUTE('04A_국토부원자료'!H68,",",""))/100),MOD(VALUE(SUBSTITUTE('04A_국토부원자료'!H68,",","")),100),VALUE(SUBSTITUTE('04A_국토부원자료'!I68,",",""))),""),"")</f>
        <v>45856</v>
      </c>
      <c r="G67" s="42">
        <f>IFERROR(VALUE(SUBSTITUTE('04A_국토부원자료'!J68,",","")),"")</f>
        <v>9000</v>
      </c>
      <c r="H67" s="43">
        <f t="shared" si="0"/>
        <v>90000000</v>
      </c>
      <c r="I67" s="43">
        <f t="shared" si="1"/>
        <v>3232758.6206896552</v>
      </c>
      <c r="J67" s="38">
        <f>IFERROR(VALUE(SUBSTITUTE('04A_국토부원자료'!K68,",","")),"")</f>
        <v>8</v>
      </c>
      <c r="K67" s="38">
        <f>IFERROR(VALUE(SUBSTITUTE('04A_국토부원자료'!N68,",","")),"")</f>
        <v>1990</v>
      </c>
      <c r="L67" s="39" t="str">
        <f>IFERROR('04A_국토부원자료'!O68,"")</f>
        <v>송파대로28길 13</v>
      </c>
      <c r="M67" s="39" t="str">
        <f>IFERROR('04A_국토부원자료'!Q68,"")</f>
        <v>중개거래</v>
      </c>
      <c r="N67" s="38">
        <f>IF(B67="","",IF('02_대상물건입력'!B5="",1,IF(ISNUMBER(SEARCH('02_대상물건입력'!B5,B67)),1,0)))</f>
        <v>1</v>
      </c>
      <c r="O67" s="38">
        <f>IF(B67="","",IF('02_대상물건입력'!B6="",1,IF(ISNUMBER(SEARCH('02_대상물건입력'!B6,B67)),1,0)))</f>
        <v>1</v>
      </c>
      <c r="P67" s="38">
        <f>IF(L67="","",IF('02_대상물건입력'!B15="",0,IF(ISNUMBER(SEARCH('02_대상물건입력'!B15,L67)),1,0)))</f>
        <v>1</v>
      </c>
      <c r="Q67" s="38">
        <f>IF(D67="","",IF('02_대상물건입력'!B8="",0,IF(ISNUMBER(SEARCH('02_대상물건입력'!B8,D67)),1,0)))</f>
        <v>0</v>
      </c>
      <c r="R67" s="44">
        <f>IFERROR(ABS(E67-'02_대상물건입력'!B11)/'02_대상물건입력'!B11,"")</f>
        <v>2.1921388403541516E-2</v>
      </c>
      <c r="S67" s="38">
        <f>IFERROR(ABS(J67-'02_대상물건입력'!B10),"")</f>
        <v>4</v>
      </c>
      <c r="T67" s="38">
        <f>IFERROR(ABS('01_설정'!B4-F67),"")</f>
        <v>256</v>
      </c>
      <c r="U67" s="38">
        <f>IFERROR(ABS(K67-YEAR('02_대상물건입력'!B14)),"")</f>
        <v>36</v>
      </c>
      <c r="V67" s="38" t="str">
        <f>IF(B67="","",IF(AND(E67&gt;0,F67&gt;0,H67&gt;0,OR('04A_국토부원자료'!P68="",'04A_국토부원자료'!P68="-"),IF('01_설정'!B10=1,N67=1,TRUE),R67&lt;='01_설정'!B5,S67&lt;='01_설정'!B6,T67&lt;='01_설정'!B7,U67&lt;='01_설정'!B8),"Y",""))</f>
        <v/>
      </c>
      <c r="W67" s="40" t="str">
        <f>IF(V67&lt;&gt;"Y","",MAX(0,(1-R67/'01_설정'!B5))*'01_설정'!B14+MAX(0,(1-S67/'01_설정'!B6))*'01_설정'!B15+MAX(0,(1-T67/'01_설정'!B7))*'01_설정'!B16+MAX(0,(1-U67/'01_설정'!B8))*'01_설정'!B17+O67*'01_설정'!B11+Q67*'01_설정'!B12+P67*'01_설정'!B13)</f>
        <v/>
      </c>
      <c r="X67" s="38" t="str">
        <f>IF(W67="","",1+COUNTIFS($W$4:$W$3003,"&gt;"&amp;W67)+COUNTIFS($W$4:W67,W67)-1)</f>
        <v/>
      </c>
    </row>
    <row r="68" spans="1:24" ht="16.5">
      <c r="A68" s="38">
        <f>IF('04A_국토부원자료'!A69="","",ROW()-3)</f>
        <v>65</v>
      </c>
      <c r="B68" s="39" t="str">
        <f>IFERROR('04A_국토부원자료'!B69,"")</f>
        <v>서울특별시 송파구 가락동</v>
      </c>
      <c r="C68" s="39" t="str">
        <f>IF(B68="","",IF('04A_국토부원자료'!C69&lt;&gt;"",'04A_국토부원자료'!C69,TRIM('04A_국토부원자료'!D69&amp;IF('04A_국토부원자료'!E69&lt;&gt;"","-"&amp;'04A_국토부원자료'!E69,""))))</f>
        <v>79-4</v>
      </c>
      <c r="D68" s="39" t="str">
        <f>IFERROR('04A_국토부원자료'!F69,"")</f>
        <v>(79-4)</v>
      </c>
      <c r="E68" s="40">
        <f>IFERROR(VALUE(SUBSTITUTE('04A_국토부원자료'!G69,",","")),"")</f>
        <v>28.2</v>
      </c>
      <c r="F68" s="41">
        <f>IFERROR(IF(AND('04A_국토부원자료'!H69&lt;&gt;"",'04A_국토부원자료'!I69&lt;&gt;""),DATE(INT(VALUE(SUBSTITUTE('04A_국토부원자료'!H69,",",""))/100),MOD(VALUE(SUBSTITUTE('04A_국토부원자료'!H69,",","")),100),VALUE(SUBSTITUTE('04A_국토부원자료'!I69,",",""))),""),"")</f>
        <v>45848</v>
      </c>
      <c r="G68" s="42">
        <f>IFERROR(VALUE(SUBSTITUTE('04A_국토부원자료'!J69,",","")),"")</f>
        <v>11800</v>
      </c>
      <c r="H68" s="43">
        <f t="shared" ref="H68:H131" si="2">IF(G68="","",G68*10000)</f>
        <v>118000000</v>
      </c>
      <c r="I68" s="43">
        <f t="shared" ref="I68:I131" si="3">IFERROR(IF(AND(H68&gt;0,E68&gt;0),H68/E68,""),"")</f>
        <v>4184397.1631205673</v>
      </c>
      <c r="J68" s="38">
        <f>IFERROR(VALUE(SUBSTITUTE('04A_국토부원자료'!K69,",","")),"")</f>
        <v>10</v>
      </c>
      <c r="K68" s="38">
        <f>IFERROR(VALUE(SUBSTITUTE('04A_국토부원자료'!N69,",","")),"")</f>
        <v>1991</v>
      </c>
      <c r="L68" s="39" t="str">
        <f>IFERROR('04A_국토부원자료'!O69,"")</f>
        <v>송파대로28길 20</v>
      </c>
      <c r="M68" s="39" t="str">
        <f>IFERROR('04A_국토부원자료'!Q69,"")</f>
        <v>중개거래</v>
      </c>
      <c r="N68" s="38">
        <f>IF(B68="","",IF('02_대상물건입력'!B5="",1,IF(ISNUMBER(SEARCH('02_대상물건입력'!B5,B68)),1,0)))</f>
        <v>1</v>
      </c>
      <c r="O68" s="38">
        <f>IF(B68="","",IF('02_대상물건입력'!B6="",1,IF(ISNUMBER(SEARCH('02_대상물건입력'!B6,B68)),1,0)))</f>
        <v>1</v>
      </c>
      <c r="P68" s="38">
        <f>IF(L68="","",IF('02_대상물건입력'!B15="",0,IF(ISNUMBER(SEARCH('02_대상물건입력'!B15,L68)),1,0)))</f>
        <v>1</v>
      </c>
      <c r="Q68" s="38">
        <f>IF(D68="","",IF('02_대상물건입력'!B8="",0,IF(ISNUMBER(SEARCH('02_대상물건입력'!B8,D68)),1,0)))</f>
        <v>0</v>
      </c>
      <c r="R68" s="44">
        <f>IFERROR(ABS(E68-'02_대상물건입력'!B11)/'02_대상물건입력'!B11,"")</f>
        <v>3.5135889115656259E-2</v>
      </c>
      <c r="S68" s="38">
        <f>IFERROR(ABS(J68-'02_대상물건입력'!B10),"")</f>
        <v>2</v>
      </c>
      <c r="T68" s="38">
        <f>IFERROR(ABS('01_설정'!B4-F68),"")</f>
        <v>264</v>
      </c>
      <c r="U68" s="38">
        <f>IFERROR(ABS(K68-YEAR('02_대상물건입력'!B14)),"")</f>
        <v>35</v>
      </c>
      <c r="V68" s="38" t="str">
        <f>IF(B68="","",IF(AND(E68&gt;0,F68&gt;0,H68&gt;0,OR('04A_국토부원자료'!P69="",'04A_국토부원자료'!P69="-"),IF('01_설정'!B10=1,N68=1,TRUE),R68&lt;='01_설정'!B5,S68&lt;='01_설정'!B6,T68&lt;='01_설정'!B7,U68&lt;='01_설정'!B8),"Y",""))</f>
        <v/>
      </c>
      <c r="W68" s="40" t="str">
        <f>IF(V68&lt;&gt;"Y","",MAX(0,(1-R68/'01_설정'!B5))*'01_설정'!B14+MAX(0,(1-S68/'01_설정'!B6))*'01_설정'!B15+MAX(0,(1-T68/'01_설정'!B7))*'01_설정'!B16+MAX(0,(1-U68/'01_설정'!B8))*'01_설정'!B17+O68*'01_설정'!B11+Q68*'01_설정'!B12+P68*'01_설정'!B13)</f>
        <v/>
      </c>
      <c r="X68" s="38" t="str">
        <f>IF(W68="","",1+COUNTIFS($W$4:$W$3003,"&gt;"&amp;W68)+COUNTIFS($W$4:W68,W68)-1)</f>
        <v/>
      </c>
    </row>
    <row r="69" spans="1:24" ht="16.5">
      <c r="A69" s="38">
        <f>IF('04A_국토부원자료'!A70="","",ROW()-3)</f>
        <v>66</v>
      </c>
      <c r="B69" s="39" t="str">
        <f>IFERROR('04A_국토부원자료'!B70,"")</f>
        <v>서울특별시 송파구 가락동</v>
      </c>
      <c r="C69" s="39" t="str">
        <f>IF(B69="","",IF('04A_국토부원자료'!C70&lt;&gt;"",'04A_국토부원자료'!C70,TRIM('04A_국토부원자료'!D70&amp;IF('04A_국토부원자료'!E70&lt;&gt;"","-"&amp;'04A_국토부원자료'!E70,""))))</f>
        <v>79-7</v>
      </c>
      <c r="D69" s="39" t="str">
        <f>IFERROR('04A_국토부원자료'!F70,"")</f>
        <v>(79-7)</v>
      </c>
      <c r="E69" s="40">
        <f>IFERROR(VALUE(SUBSTITUTE('04A_국토부원자료'!G70,",","")),"")</f>
        <v>29.52</v>
      </c>
      <c r="F69" s="41">
        <f>IFERROR(IF(AND('04A_국토부원자료'!H70&lt;&gt;"",'04A_국토부원자료'!I70&lt;&gt;""),DATE(INT(VALUE(SUBSTITUTE('04A_국토부원자료'!H70,",",""))/100),MOD(VALUE(SUBSTITUTE('04A_국토부원자료'!H70,",","")),100),VALUE(SUBSTITUTE('04A_국토부원자료'!I70,",",""))),""),"")</f>
        <v>45845</v>
      </c>
      <c r="G69" s="42">
        <f>IFERROR(VALUE(SUBSTITUTE('04A_국토부원자료'!J70,",","")),"")</f>
        <v>12000</v>
      </c>
      <c r="H69" s="43">
        <f t="shared" si="2"/>
        <v>120000000</v>
      </c>
      <c r="I69" s="43">
        <f t="shared" si="3"/>
        <v>4065040.650406504</v>
      </c>
      <c r="J69" s="38">
        <f>IFERROR(VALUE(SUBSTITUTE('04A_국토부원자료'!K70,",","")),"")</f>
        <v>8</v>
      </c>
      <c r="K69" s="38">
        <f>IFERROR(VALUE(SUBSTITUTE('04A_국토부원자료'!N70,",","")),"")</f>
        <v>1990</v>
      </c>
      <c r="L69" s="39" t="str">
        <f>IFERROR('04A_국토부원자료'!O70,"")</f>
        <v>송파대로28길 32</v>
      </c>
      <c r="M69" s="39" t="str">
        <f>IFERROR('04A_국토부원자료'!Q70,"")</f>
        <v>중개거래</v>
      </c>
      <c r="N69" s="38">
        <f>IF(B69="","",IF('02_대상물건입력'!B5="",1,IF(ISNUMBER(SEARCH('02_대상물건입력'!B5,B69)),1,0)))</f>
        <v>1</v>
      </c>
      <c r="O69" s="38">
        <f>IF(B69="","",IF('02_대상물건입력'!B6="",1,IF(ISNUMBER(SEARCH('02_대상물건입력'!B6,B69)),1,0)))</f>
        <v>1</v>
      </c>
      <c r="P69" s="38">
        <f>IF(L69="","",IF('02_대상물건입력'!B15="",0,IF(ISNUMBER(SEARCH('02_대상물건입력'!B15,L69)),1,0)))</f>
        <v>1</v>
      </c>
      <c r="Q69" s="38">
        <f>IF(D69="","",IF('02_대상물건입력'!B8="",0,IF(ISNUMBER(SEARCH('02_대상물건입력'!B8,D69)),1,0)))</f>
        <v>0</v>
      </c>
      <c r="R69" s="44">
        <f>IFERROR(ABS(E69-'02_대상물건입력'!B11)/'02_대상물건입력'!B11,"")</f>
        <v>8.3589058393410395E-2</v>
      </c>
      <c r="S69" s="38">
        <f>IFERROR(ABS(J69-'02_대상물건입력'!B10),"")</f>
        <v>4</v>
      </c>
      <c r="T69" s="38">
        <f>IFERROR(ABS('01_설정'!B4-F69),"")</f>
        <v>267</v>
      </c>
      <c r="U69" s="38">
        <f>IFERROR(ABS(K69-YEAR('02_대상물건입력'!B14)),"")</f>
        <v>36</v>
      </c>
      <c r="V69" s="38" t="str">
        <f>IF(B69="","",IF(AND(E69&gt;0,F69&gt;0,H69&gt;0,OR('04A_국토부원자료'!P70="",'04A_국토부원자료'!P70="-"),IF('01_설정'!B10=1,N69=1,TRUE),R69&lt;='01_설정'!B5,S69&lt;='01_설정'!B6,T69&lt;='01_설정'!B7,U69&lt;='01_설정'!B8),"Y",""))</f>
        <v/>
      </c>
      <c r="W69" s="40" t="str">
        <f>IF(V69&lt;&gt;"Y","",MAX(0,(1-R69/'01_설정'!B5))*'01_설정'!B14+MAX(0,(1-S69/'01_설정'!B6))*'01_설정'!B15+MAX(0,(1-T69/'01_설정'!B7))*'01_설정'!B16+MAX(0,(1-U69/'01_설정'!B8))*'01_설정'!B17+O69*'01_설정'!B11+Q69*'01_설정'!B12+P69*'01_설정'!B13)</f>
        <v/>
      </c>
      <c r="X69" s="38" t="str">
        <f>IF(W69="","",1+COUNTIFS($W$4:$W$3003,"&gt;"&amp;W69)+COUNTIFS($W$4:W69,W69)-1)</f>
        <v/>
      </c>
    </row>
    <row r="70" spans="1:24" ht="16.5">
      <c r="A70" s="38">
        <f>IF('04A_국토부원자료'!A71="","",ROW()-3)</f>
        <v>67</v>
      </c>
      <c r="B70" s="39" t="str">
        <f>IFERROR('04A_국토부원자료'!B71,"")</f>
        <v>서울특별시 송파구 가락동</v>
      </c>
      <c r="C70" s="39" t="str">
        <f>IF(B70="","",IF('04A_국토부원자료'!C71&lt;&gt;"",'04A_국토부원자료'!C71,TRIM('04A_국토부원자료'!D71&amp;IF('04A_국토부원자료'!E71&lt;&gt;"","-"&amp;'04A_국토부원자료'!E71,""))))</f>
        <v>78-1</v>
      </c>
      <c r="D70" s="39" t="str">
        <f>IFERROR('04A_국토부원자료'!F71,"")</f>
        <v>한화오벨리스크</v>
      </c>
      <c r="E70" s="40">
        <f>IFERROR(VALUE(SUBSTITUTE('04A_국토부원자료'!G71,",","")),"")</f>
        <v>37.93</v>
      </c>
      <c r="F70" s="41">
        <f>IFERROR(IF(AND('04A_국토부원자료'!H71&lt;&gt;"",'04A_국토부원자료'!I71&lt;&gt;""),DATE(INT(VALUE(SUBSTITUTE('04A_국토부원자료'!H71,",",""))/100),MOD(VALUE(SUBSTITUTE('04A_국토부원자료'!H71,",","")),100),VALUE(SUBSTITUTE('04A_국토부원자료'!I71,",",""))),""),"")</f>
        <v>45845</v>
      </c>
      <c r="G70" s="42">
        <f>IFERROR(VALUE(SUBSTITUTE('04A_국토부원자료'!J71,",","")),"")</f>
        <v>23000</v>
      </c>
      <c r="H70" s="43">
        <f t="shared" si="2"/>
        <v>230000000</v>
      </c>
      <c r="I70" s="43">
        <f t="shared" si="3"/>
        <v>6063801.7400474558</v>
      </c>
      <c r="J70" s="38">
        <f>IFERROR(VALUE(SUBSTITUTE('04A_국토부원자료'!K71,",","")),"")</f>
        <v>13</v>
      </c>
      <c r="K70" s="38">
        <f>IFERROR(VALUE(SUBSTITUTE('04A_국토부원자료'!N71,",","")),"")</f>
        <v>2004</v>
      </c>
      <c r="L70" s="39" t="str">
        <f>IFERROR('04A_국토부원자료'!O71,"")</f>
        <v>중대로 127</v>
      </c>
      <c r="M70" s="39" t="str">
        <f>IFERROR('04A_국토부원자료'!Q71,"")</f>
        <v>중개거래</v>
      </c>
      <c r="N70" s="38">
        <f>IF(B70="","",IF('02_대상물건입력'!B5="",1,IF(ISNUMBER(SEARCH('02_대상물건입력'!B5,B70)),1,0)))</f>
        <v>1</v>
      </c>
      <c r="O70" s="38">
        <f>IF(B70="","",IF('02_대상물건입력'!B6="",1,IF(ISNUMBER(SEARCH('02_대상물건입력'!B6,B70)),1,0)))</f>
        <v>1</v>
      </c>
      <c r="P70" s="38">
        <f>IF(L70="","",IF('02_대상물건입력'!B15="",0,IF(ISNUMBER(SEARCH('02_대상물건입력'!B15,L70)),1,0)))</f>
        <v>0</v>
      </c>
      <c r="Q70" s="38">
        <f>IF(D70="","",IF('02_대상물건입력'!B8="",0,IF(ISNUMBER(SEARCH('02_대상물건입력'!B8,D70)),1,0)))</f>
        <v>0</v>
      </c>
      <c r="R70" s="44">
        <f>IFERROR(ABS(E70-'02_대상물건입력'!B11)/'02_대상물건입력'!B11,"")</f>
        <v>0.39229447780698024</v>
      </c>
      <c r="S70" s="38">
        <f>IFERROR(ABS(J70-'02_대상물건입력'!B10),"")</f>
        <v>1</v>
      </c>
      <c r="T70" s="38">
        <f>IFERROR(ABS('01_설정'!B4-F70),"")</f>
        <v>267</v>
      </c>
      <c r="U70" s="38">
        <f>IFERROR(ABS(K70-YEAR('02_대상물건입력'!B14)),"")</f>
        <v>22</v>
      </c>
      <c r="V70" s="38" t="str">
        <f>IF(B70="","",IF(AND(E70&gt;0,F70&gt;0,H70&gt;0,OR('04A_국토부원자료'!P71="",'04A_국토부원자료'!P71="-"),IF('01_설정'!B10=1,N70=1,TRUE),R70&lt;='01_설정'!B5,S70&lt;='01_설정'!B6,T70&lt;='01_설정'!B7,U70&lt;='01_설정'!B8),"Y",""))</f>
        <v/>
      </c>
      <c r="W70" s="40" t="str">
        <f>IF(V70&lt;&gt;"Y","",MAX(0,(1-R70/'01_설정'!B5))*'01_설정'!B14+MAX(0,(1-S70/'01_설정'!B6))*'01_설정'!B15+MAX(0,(1-T70/'01_설정'!B7))*'01_설정'!B16+MAX(0,(1-U70/'01_설정'!B8))*'01_설정'!B17+O70*'01_설정'!B11+Q70*'01_설정'!B12+P70*'01_설정'!B13)</f>
        <v/>
      </c>
      <c r="X70" s="38" t="str">
        <f>IF(W70="","",1+COUNTIFS($W$4:$W$3003,"&gt;"&amp;W70)+COUNTIFS($W$4:W70,W70)-1)</f>
        <v/>
      </c>
    </row>
    <row r="71" spans="1:24" ht="16.5">
      <c r="A71" s="38">
        <f>IF('04A_국토부원자료'!A72="","",ROW()-3)</f>
        <v>68</v>
      </c>
      <c r="B71" s="39" t="str">
        <f>IFERROR('04A_국토부원자료'!B72,"")</f>
        <v>서울특별시 송파구 가락동</v>
      </c>
      <c r="C71" s="39" t="str">
        <f>IF(B71="","",IF('04A_국토부원자료'!C72&lt;&gt;"",'04A_국토부원자료'!C72,TRIM('04A_국토부원자료'!D72&amp;IF('04A_국토부원자료'!E72&lt;&gt;"","-"&amp;'04A_국토부원자료'!E72,""))))</f>
        <v>79-5</v>
      </c>
      <c r="D71" s="39" t="str">
        <f>IFERROR('04A_국토부원자료'!F72,"")</f>
        <v>(79-5)</v>
      </c>
      <c r="E71" s="40">
        <f>IFERROR(VALUE(SUBSTITUTE('04A_국토부원자료'!G72,",","")),"")</f>
        <v>48.73</v>
      </c>
      <c r="F71" s="41">
        <f>IFERROR(IF(AND('04A_국토부원자료'!H72&lt;&gt;"",'04A_국토부원자료'!I72&lt;&gt;""),DATE(INT(VALUE(SUBSTITUTE('04A_국토부원자료'!H72,",",""))/100),MOD(VALUE(SUBSTITUTE('04A_국토부원자료'!H72,",","")),100),VALUE(SUBSTITUTE('04A_국토부원자료'!I72,",",""))),""),"")</f>
        <v>45833</v>
      </c>
      <c r="G71" s="42">
        <f>IFERROR(VALUE(SUBSTITUTE('04A_국토부원자료'!J72,",","")),"")</f>
        <v>16000</v>
      </c>
      <c r="H71" s="43">
        <f t="shared" si="2"/>
        <v>160000000</v>
      </c>
      <c r="I71" s="43">
        <f t="shared" si="3"/>
        <v>3283398.3172583627</v>
      </c>
      <c r="J71" s="38">
        <f>IFERROR(VALUE(SUBSTITUTE('04A_국토부원자료'!K72,",","")),"")</f>
        <v>15</v>
      </c>
      <c r="K71" s="38">
        <f>IFERROR(VALUE(SUBSTITUTE('04A_국토부원자료'!N72,",","")),"")</f>
        <v>1994</v>
      </c>
      <c r="L71" s="39" t="str">
        <f>IFERROR('04A_국토부원자료'!O72,"")</f>
        <v>송파대로28길 24</v>
      </c>
      <c r="M71" s="39" t="str">
        <f>IFERROR('04A_국토부원자료'!Q72,"")</f>
        <v>중개거래</v>
      </c>
      <c r="N71" s="38">
        <f>IF(B71="","",IF('02_대상물건입력'!B5="",1,IF(ISNUMBER(SEARCH('02_대상물건입력'!B5,B71)),1,0)))</f>
        <v>1</v>
      </c>
      <c r="O71" s="38">
        <f>IF(B71="","",IF('02_대상물건입력'!B6="",1,IF(ISNUMBER(SEARCH('02_대상물건입력'!B6,B71)),1,0)))</f>
        <v>1</v>
      </c>
      <c r="P71" s="38">
        <f>IF(L71="","",IF('02_대상물건입력'!B15="",0,IF(ISNUMBER(SEARCH('02_대상물건입력'!B15,L71)),1,0)))</f>
        <v>1</v>
      </c>
      <c r="Q71" s="38">
        <f>IF(D71="","",IF('02_대상물건입력'!B8="",0,IF(ISNUMBER(SEARCH('02_대상물건입력'!B8,D71)),1,0)))</f>
        <v>0</v>
      </c>
      <c r="R71" s="44">
        <f>IFERROR(ABS(E71-'02_대상물건입력'!B11)/'02_대상물건입력'!B11,"")</f>
        <v>0.78872949917042301</v>
      </c>
      <c r="S71" s="38">
        <f>IFERROR(ABS(J71-'02_대상물건입력'!B10),"")</f>
        <v>3</v>
      </c>
      <c r="T71" s="38">
        <f>IFERROR(ABS('01_설정'!B4-F71),"")</f>
        <v>279</v>
      </c>
      <c r="U71" s="38">
        <f>IFERROR(ABS(K71-YEAR('02_대상물건입력'!B14)),"")</f>
        <v>32</v>
      </c>
      <c r="V71" s="38" t="str">
        <f>IF(B71="","",IF(AND(E71&gt;0,F71&gt;0,H71&gt;0,OR('04A_국토부원자료'!P72="",'04A_국토부원자료'!P72="-"),IF('01_설정'!B10=1,N71=1,TRUE),R71&lt;='01_설정'!B5,S71&lt;='01_설정'!B6,T71&lt;='01_설정'!B7,U71&lt;='01_설정'!B8),"Y",""))</f>
        <v/>
      </c>
      <c r="W71" s="40" t="str">
        <f>IF(V71&lt;&gt;"Y","",MAX(0,(1-R71/'01_설정'!B5))*'01_설정'!B14+MAX(0,(1-S71/'01_설정'!B6))*'01_설정'!B15+MAX(0,(1-T71/'01_설정'!B7))*'01_설정'!B16+MAX(0,(1-U71/'01_설정'!B8))*'01_설정'!B17+O71*'01_설정'!B11+Q71*'01_설정'!B12+P71*'01_설정'!B13)</f>
        <v/>
      </c>
      <c r="X71" s="38" t="str">
        <f>IF(W71="","",1+COUNTIFS($W$4:$W$3003,"&gt;"&amp;W71)+COUNTIFS($W$4:W71,W71)-1)</f>
        <v/>
      </c>
    </row>
    <row r="72" spans="1:24" ht="16.5">
      <c r="A72" s="38">
        <f>IF('04A_국토부원자료'!A73="","",ROW()-3)</f>
        <v>69</v>
      </c>
      <c r="B72" s="39" t="str">
        <f>IFERROR('04A_국토부원자료'!B73,"")</f>
        <v>서울특별시 송파구 가락동</v>
      </c>
      <c r="C72" s="39" t="str">
        <f>IF(B72="","",IF('04A_국토부원자료'!C73&lt;&gt;"",'04A_국토부원자료'!C73,TRIM('04A_국토부원자료'!D73&amp;IF('04A_국토부원자료'!E73&lt;&gt;"","-"&amp;'04A_국토부원자료'!E73,""))))</f>
        <v>79-7</v>
      </c>
      <c r="D72" s="39" t="str">
        <f>IFERROR('04A_국토부원자료'!F73,"")</f>
        <v>(79-7)</v>
      </c>
      <c r="E72" s="40">
        <f>IFERROR(VALUE(SUBSTITUTE('04A_국토부원자료'!G73,",","")),"")</f>
        <v>29.52</v>
      </c>
      <c r="F72" s="41">
        <f>IFERROR(IF(AND('04A_국토부원자료'!H73&lt;&gt;"",'04A_국토부원자료'!I73&lt;&gt;""),DATE(INT(VALUE(SUBSTITUTE('04A_국토부원자료'!H73,",",""))/100),MOD(VALUE(SUBSTITUTE('04A_국토부원자료'!H73,",","")),100),VALUE(SUBSTITUTE('04A_국토부원자료'!I73,",",""))),""),"")</f>
        <v>45827</v>
      </c>
      <c r="G72" s="42">
        <f>IFERROR(VALUE(SUBSTITUTE('04A_국토부원자료'!J73,",","")),"")</f>
        <v>12000</v>
      </c>
      <c r="H72" s="43">
        <f t="shared" si="2"/>
        <v>120000000</v>
      </c>
      <c r="I72" s="43">
        <f t="shared" si="3"/>
        <v>4065040.650406504</v>
      </c>
      <c r="J72" s="38">
        <f>IFERROR(VALUE(SUBSTITUTE('04A_국토부원자료'!K73,",","")),"")</f>
        <v>4</v>
      </c>
      <c r="K72" s="38">
        <f>IFERROR(VALUE(SUBSTITUTE('04A_국토부원자료'!N73,",","")),"")</f>
        <v>1990</v>
      </c>
      <c r="L72" s="39" t="str">
        <f>IFERROR('04A_국토부원자료'!O73,"")</f>
        <v>송파대로28길 32</v>
      </c>
      <c r="M72" s="39" t="str">
        <f>IFERROR('04A_국토부원자료'!Q73,"")</f>
        <v>중개거래</v>
      </c>
      <c r="N72" s="38">
        <f>IF(B72="","",IF('02_대상물건입력'!B5="",1,IF(ISNUMBER(SEARCH('02_대상물건입력'!B5,B72)),1,0)))</f>
        <v>1</v>
      </c>
      <c r="O72" s="38">
        <f>IF(B72="","",IF('02_대상물건입력'!B6="",1,IF(ISNUMBER(SEARCH('02_대상물건입력'!B6,B72)),1,0)))</f>
        <v>1</v>
      </c>
      <c r="P72" s="38">
        <f>IF(L72="","",IF('02_대상물건입력'!B15="",0,IF(ISNUMBER(SEARCH('02_대상물건입력'!B15,L72)),1,0)))</f>
        <v>1</v>
      </c>
      <c r="Q72" s="38">
        <f>IF(D72="","",IF('02_대상물건입력'!B8="",0,IF(ISNUMBER(SEARCH('02_대상물건입력'!B8,D72)),1,0)))</f>
        <v>0</v>
      </c>
      <c r="R72" s="44">
        <f>IFERROR(ABS(E72-'02_대상물건입력'!B11)/'02_대상물건입력'!B11,"")</f>
        <v>8.3589058393410395E-2</v>
      </c>
      <c r="S72" s="38">
        <f>IFERROR(ABS(J72-'02_대상물건입력'!B10),"")</f>
        <v>8</v>
      </c>
      <c r="T72" s="38">
        <f>IFERROR(ABS('01_설정'!B4-F72),"")</f>
        <v>285</v>
      </c>
      <c r="U72" s="38">
        <f>IFERROR(ABS(K72-YEAR('02_대상물건입력'!B14)),"")</f>
        <v>36</v>
      </c>
      <c r="V72" s="38" t="str">
        <f>IF(B72="","",IF(AND(E72&gt;0,F72&gt;0,H72&gt;0,OR('04A_국토부원자료'!P73="",'04A_국토부원자료'!P73="-"),IF('01_설정'!B10=1,N72=1,TRUE),R72&lt;='01_설정'!B5,S72&lt;='01_설정'!B6,T72&lt;='01_설정'!B7,U72&lt;='01_설정'!B8),"Y",""))</f>
        <v/>
      </c>
      <c r="W72" s="40" t="str">
        <f>IF(V72&lt;&gt;"Y","",MAX(0,(1-R72/'01_설정'!B5))*'01_설정'!B14+MAX(0,(1-S72/'01_설정'!B6))*'01_설정'!B15+MAX(0,(1-T72/'01_설정'!B7))*'01_설정'!B16+MAX(0,(1-U72/'01_설정'!B8))*'01_설정'!B17+O72*'01_설정'!B11+Q72*'01_설정'!B12+P72*'01_설정'!B13)</f>
        <v/>
      </c>
      <c r="X72" s="38" t="str">
        <f>IF(W72="","",1+COUNTIFS($W$4:$W$3003,"&gt;"&amp;W72)+COUNTIFS($W$4:W72,W72)-1)</f>
        <v/>
      </c>
    </row>
    <row r="73" spans="1:24" ht="16.5">
      <c r="A73" s="38">
        <f>IF('04A_국토부원자료'!A74="","",ROW()-3)</f>
        <v>70</v>
      </c>
      <c r="B73" s="39" t="str">
        <f>IFERROR('04A_국토부원자료'!B74,"")</f>
        <v>서울특별시 송파구 가락동</v>
      </c>
      <c r="C73" s="39" t="str">
        <f>IF(B73="","",IF('04A_국토부원자료'!C74&lt;&gt;"",'04A_국토부원자료'!C74,TRIM('04A_국토부원자료'!D74&amp;IF('04A_국토부원자료'!E74&lt;&gt;"","-"&amp;'04A_국토부원자료'!E74,""))))</f>
        <v>171</v>
      </c>
      <c r="D73" s="39" t="str">
        <f>IFERROR('04A_국토부원자료'!F74,"")</f>
        <v>현진타워</v>
      </c>
      <c r="E73" s="40">
        <f>IFERROR(VALUE(SUBSTITUTE('04A_국토부원자료'!G74,",","")),"")</f>
        <v>43.48</v>
      </c>
      <c r="F73" s="41">
        <f>IFERROR(IF(AND('04A_국토부원자료'!H74&lt;&gt;"",'04A_국토부원자료'!I74&lt;&gt;""),DATE(INT(VALUE(SUBSTITUTE('04A_국토부원자료'!H74,",",""))/100),MOD(VALUE(SUBSTITUTE('04A_국토부원자료'!H74,",","")),100),VALUE(SUBSTITUTE('04A_국토부원자료'!I74,",",""))),""),"")</f>
        <v>45825</v>
      </c>
      <c r="G73" s="42">
        <f>IFERROR(VALUE(SUBSTITUTE('04A_국토부원자료'!J74,",","")),"")</f>
        <v>31500</v>
      </c>
      <c r="H73" s="43">
        <f t="shared" si="2"/>
        <v>315000000</v>
      </c>
      <c r="I73" s="43">
        <f t="shared" si="3"/>
        <v>7244710.2115915371</v>
      </c>
      <c r="J73" s="38">
        <f>IFERROR(VALUE(SUBSTITUTE('04A_국토부원자료'!K74,",","")),"")</f>
        <v>4</v>
      </c>
      <c r="K73" s="38">
        <f>IFERROR(VALUE(SUBSTITUTE('04A_국토부원자료'!N74,",","")),"")</f>
        <v>2015</v>
      </c>
      <c r="L73" s="39" t="str">
        <f>IFERROR('04A_국토부원자료'!O74,"")</f>
        <v>오금로44가길 13</v>
      </c>
      <c r="M73" s="39" t="str">
        <f>IFERROR('04A_국토부원자료'!Q74,"")</f>
        <v>중개거래</v>
      </c>
      <c r="N73" s="38">
        <f>IF(B73="","",IF('02_대상물건입력'!B5="",1,IF(ISNUMBER(SEARCH('02_대상물건입력'!B5,B73)),1,0)))</f>
        <v>1</v>
      </c>
      <c r="O73" s="38">
        <f>IF(B73="","",IF('02_대상물건입력'!B6="",1,IF(ISNUMBER(SEARCH('02_대상물건입력'!B6,B73)),1,0)))</f>
        <v>1</v>
      </c>
      <c r="P73" s="38">
        <f>IF(L73="","",IF('02_대상물건입력'!B15="",0,IF(ISNUMBER(SEARCH('02_대상물건입력'!B15,L73)),1,0)))</f>
        <v>0</v>
      </c>
      <c r="Q73" s="38">
        <f>IF(D73="","",IF('02_대상물건입력'!B8="",0,IF(ISNUMBER(SEARCH('02_대상물건입력'!B8,D73)),1,0)))</f>
        <v>0</v>
      </c>
      <c r="R73" s="44">
        <f>IFERROR(ABS(E73-'02_대상물건입력'!B11)/'02_대상물건입력'!B11,"")</f>
        <v>0.59601803045208268</v>
      </c>
      <c r="S73" s="38">
        <f>IFERROR(ABS(J73-'02_대상물건입력'!B10),"")</f>
        <v>8</v>
      </c>
      <c r="T73" s="38">
        <f>IFERROR(ABS('01_설정'!B4-F73),"")</f>
        <v>287</v>
      </c>
      <c r="U73" s="38">
        <f>IFERROR(ABS(K73-YEAR('02_대상물건입력'!B14)),"")</f>
        <v>11</v>
      </c>
      <c r="V73" s="38" t="str">
        <f>IF(B73="","",IF(AND(E73&gt;0,F73&gt;0,H73&gt;0,OR('04A_국토부원자료'!P74="",'04A_국토부원자료'!P74="-"),IF('01_설정'!B10=1,N73=1,TRUE),R73&lt;='01_설정'!B5,S73&lt;='01_설정'!B6,T73&lt;='01_설정'!B7,U73&lt;='01_설정'!B8),"Y",""))</f>
        <v/>
      </c>
      <c r="W73" s="40" t="str">
        <f>IF(V73&lt;&gt;"Y","",MAX(0,(1-R73/'01_설정'!B5))*'01_설정'!B14+MAX(0,(1-S73/'01_설정'!B6))*'01_설정'!B15+MAX(0,(1-T73/'01_설정'!B7))*'01_설정'!B16+MAX(0,(1-U73/'01_설정'!B8))*'01_설정'!B17+O73*'01_설정'!B11+Q73*'01_설정'!B12+P73*'01_설정'!B13)</f>
        <v/>
      </c>
      <c r="X73" s="38" t="str">
        <f>IF(W73="","",1+COUNTIFS($W$4:$W$3003,"&gt;"&amp;W73)+COUNTIFS($W$4:W73,W73)-1)</f>
        <v/>
      </c>
    </row>
    <row r="74" spans="1:24" ht="16.5">
      <c r="A74" s="38">
        <f>IF('04A_국토부원자료'!A75="","",ROW()-3)</f>
        <v>71</v>
      </c>
      <c r="B74" s="39" t="str">
        <f>IFERROR('04A_국토부원자료'!B75,"")</f>
        <v>서울특별시 송파구 가락동</v>
      </c>
      <c r="C74" s="39" t="str">
        <f>IF(B74="","",IF('04A_국토부원자료'!C75&lt;&gt;"",'04A_국토부원자료'!C75,TRIM('04A_국토부원자료'!D75&amp;IF('04A_국토부원자료'!E75&lt;&gt;"","-"&amp;'04A_국토부원자료'!E75,""))))</f>
        <v>98</v>
      </c>
      <c r="D74" s="39" t="str">
        <f>IFERROR('04A_국토부원자료'!F75,"")</f>
        <v>송파가락두산위브센티움</v>
      </c>
      <c r="E74" s="40">
        <f>IFERROR(VALUE(SUBSTITUTE('04A_국토부원자료'!G75,",","")),"")</f>
        <v>29.3</v>
      </c>
      <c r="F74" s="41">
        <f>IFERROR(IF(AND('04A_국토부원자료'!H75&lt;&gt;"",'04A_국토부원자료'!I75&lt;&gt;""),DATE(INT(VALUE(SUBSTITUTE('04A_국토부원자료'!H75,",",""))/100),MOD(VALUE(SUBSTITUTE('04A_국토부원자료'!H75,",","")),100),VALUE(SUBSTITUTE('04A_국토부원자료'!I75,",",""))),""),"")</f>
        <v>45825</v>
      </c>
      <c r="G74" s="42">
        <f>IFERROR(VALUE(SUBSTITUTE('04A_국토부원자료'!J75,",","")),"")</f>
        <v>13800</v>
      </c>
      <c r="H74" s="43">
        <f t="shared" si="2"/>
        <v>138000000</v>
      </c>
      <c r="I74" s="43">
        <f t="shared" si="3"/>
        <v>4709897.6109215012</v>
      </c>
      <c r="J74" s="38">
        <f>IFERROR(VALUE(SUBSTITUTE('04A_국토부원자료'!K75,",","")),"")</f>
        <v>4</v>
      </c>
      <c r="K74" s="38">
        <f>IFERROR(VALUE(SUBSTITUTE('04A_국토부원자료'!N75,",","")),"")</f>
        <v>2004</v>
      </c>
      <c r="L74" s="39" t="str">
        <f>IFERROR('04A_국토부원자료'!O75,"")</f>
        <v>송파대로30길 16</v>
      </c>
      <c r="M74" s="39" t="str">
        <f>IFERROR('04A_국토부원자료'!Q75,"")</f>
        <v>중개거래</v>
      </c>
      <c r="N74" s="38">
        <f>IF(B74="","",IF('02_대상물건입력'!B5="",1,IF(ISNUMBER(SEARCH('02_대상물건입력'!B5,B74)),1,0)))</f>
        <v>1</v>
      </c>
      <c r="O74" s="38">
        <f>IF(B74="","",IF('02_대상물건입력'!B6="",1,IF(ISNUMBER(SEARCH('02_대상물건입력'!B6,B74)),1,0)))</f>
        <v>1</v>
      </c>
      <c r="P74" s="38">
        <f>IF(L74="","",IF('02_대상물건입력'!B15="",0,IF(ISNUMBER(SEARCH('02_대상물건입력'!B15,L74)),1,0)))</f>
        <v>1</v>
      </c>
      <c r="Q74" s="38">
        <f>IF(D74="","",IF('02_대상물건입력'!B8="",0,IF(ISNUMBER(SEARCH('02_대상물건입력'!B8,D74)),1,0)))</f>
        <v>0</v>
      </c>
      <c r="R74" s="44">
        <f>IFERROR(ABS(E74-'02_대상물건입력'!B11)/'02_대상물건입력'!B11,"")</f>
        <v>7.5513530180451413E-2</v>
      </c>
      <c r="S74" s="38">
        <f>IFERROR(ABS(J74-'02_대상물건입력'!B10),"")</f>
        <v>8</v>
      </c>
      <c r="T74" s="38">
        <f>IFERROR(ABS('01_설정'!B4-F74),"")</f>
        <v>287</v>
      </c>
      <c r="U74" s="38">
        <f>IFERROR(ABS(K74-YEAR('02_대상물건입력'!B14)),"")</f>
        <v>22</v>
      </c>
      <c r="V74" s="38" t="str">
        <f>IF(B74="","",IF(AND(E74&gt;0,F74&gt;0,H74&gt;0,OR('04A_국토부원자료'!P75="",'04A_국토부원자료'!P75="-"),IF('01_설정'!B10=1,N74=1,TRUE),R74&lt;='01_설정'!B5,S74&lt;='01_설정'!B6,T74&lt;='01_설정'!B7,U74&lt;='01_설정'!B8),"Y",""))</f>
        <v/>
      </c>
      <c r="W74" s="40" t="str">
        <f>IF(V74&lt;&gt;"Y","",MAX(0,(1-R74/'01_설정'!B5))*'01_설정'!B14+MAX(0,(1-S74/'01_설정'!B6))*'01_설정'!B15+MAX(0,(1-T74/'01_설정'!B7))*'01_설정'!B16+MAX(0,(1-U74/'01_설정'!B8))*'01_설정'!B17+O74*'01_설정'!B11+Q74*'01_설정'!B12+P74*'01_설정'!B13)</f>
        <v/>
      </c>
      <c r="X74" s="38" t="str">
        <f>IF(W74="","",1+COUNTIFS($W$4:$W$3003,"&gt;"&amp;W74)+COUNTIFS($W$4:W74,W74)-1)</f>
        <v/>
      </c>
    </row>
    <row r="75" spans="1:24" ht="16.5">
      <c r="A75" s="38">
        <f>IF('04A_국토부원자료'!A76="","",ROW()-3)</f>
        <v>72</v>
      </c>
      <c r="B75" s="39" t="str">
        <f>IFERROR('04A_국토부원자료'!B76,"")</f>
        <v>서울특별시 송파구 가락동</v>
      </c>
      <c r="C75" s="39" t="str">
        <f>IF(B75="","",IF('04A_국토부원자료'!C76&lt;&gt;"",'04A_국토부원자료'!C76,TRIM('04A_국토부원자료'!D76&amp;IF('04A_국토부원자료'!E76&lt;&gt;"","-"&amp;'04A_국토부원자료'!E76,""))))</f>
        <v>77-4</v>
      </c>
      <c r="D75" s="39" t="str">
        <f>IFERROR('04A_국토부원자료'!F76,"")</f>
        <v>송파KCC웰츠타워</v>
      </c>
      <c r="E75" s="40">
        <f>IFERROR(VALUE(SUBSTITUTE('04A_국토부원자료'!G76,",","")),"")</f>
        <v>41.96</v>
      </c>
      <c r="F75" s="41">
        <f>IFERROR(IF(AND('04A_국토부원자료'!H76&lt;&gt;"",'04A_국토부원자료'!I76&lt;&gt;""),DATE(INT(VALUE(SUBSTITUTE('04A_국토부원자료'!H76,",",""))/100),MOD(VALUE(SUBSTITUTE('04A_국토부원자료'!H76,",","")),100),VALUE(SUBSTITUTE('04A_국토부원자료'!I76,",",""))),""),"")</f>
        <v>45819</v>
      </c>
      <c r="G75" s="42">
        <f>IFERROR(VALUE(SUBSTITUTE('04A_국토부원자료'!J76,",","")),"")</f>
        <v>25200</v>
      </c>
      <c r="H75" s="43">
        <f t="shared" si="2"/>
        <v>252000000</v>
      </c>
      <c r="I75" s="43">
        <f t="shared" si="3"/>
        <v>6005719.7330791233</v>
      </c>
      <c r="J75" s="38">
        <f>IFERROR(VALUE(SUBSTITUTE('04A_국토부원자료'!K76,",","")),"")</f>
        <v>12</v>
      </c>
      <c r="K75" s="38">
        <f>IFERROR(VALUE(SUBSTITUTE('04A_국토부원자료'!N76,",","")),"")</f>
        <v>2011</v>
      </c>
      <c r="L75" s="39" t="str">
        <f>IFERROR('04A_국토부원자료'!O76,"")</f>
        <v>송파대로28길 43</v>
      </c>
      <c r="M75" s="39" t="str">
        <f>IFERROR('04A_국토부원자료'!Q76,"")</f>
        <v>중개거래</v>
      </c>
      <c r="N75" s="38">
        <f>IF(B75="","",IF('02_대상물건입력'!B5="",1,IF(ISNUMBER(SEARCH('02_대상물건입력'!B5,B75)),1,0)))</f>
        <v>1</v>
      </c>
      <c r="O75" s="38">
        <f>IF(B75="","",IF('02_대상물건입력'!B6="",1,IF(ISNUMBER(SEARCH('02_대상물건입력'!B6,B75)),1,0)))</f>
        <v>1</v>
      </c>
      <c r="P75" s="38">
        <f>IF(L75="","",IF('02_대상물건입력'!B15="",0,IF(ISNUMBER(SEARCH('02_대상물건입력'!B15,L75)),1,0)))</f>
        <v>1</v>
      </c>
      <c r="Q75" s="38">
        <f>IF(D75="","",IF('02_대상물건입력'!B8="",0,IF(ISNUMBER(SEARCH('02_대상물건입력'!B8,D75)),1,0)))</f>
        <v>0</v>
      </c>
      <c r="R75" s="44">
        <f>IFERROR(ABS(E75-'02_대상물건입력'!B11)/'02_대상물건입력'!B11,"")</f>
        <v>0.54022347188982056</v>
      </c>
      <c r="S75" s="38">
        <f>IFERROR(ABS(J75-'02_대상물건입력'!B10),"")</f>
        <v>0</v>
      </c>
      <c r="T75" s="38">
        <f>IFERROR(ABS('01_설정'!B4-F75),"")</f>
        <v>293</v>
      </c>
      <c r="U75" s="38">
        <f>IFERROR(ABS(K75-YEAR('02_대상물건입력'!B14)),"")</f>
        <v>15</v>
      </c>
      <c r="V75" s="38" t="str">
        <f>IF(B75="","",IF(AND(E75&gt;0,F75&gt;0,H75&gt;0,OR('04A_국토부원자료'!P76="",'04A_국토부원자료'!P76="-"),IF('01_설정'!B10=1,N75=1,TRUE),R75&lt;='01_설정'!B5,S75&lt;='01_설정'!B6,T75&lt;='01_설정'!B7,U75&lt;='01_설정'!B8),"Y",""))</f>
        <v/>
      </c>
      <c r="W75" s="40" t="str">
        <f>IF(V75&lt;&gt;"Y","",MAX(0,(1-R75/'01_설정'!B5))*'01_설정'!B14+MAX(0,(1-S75/'01_설정'!B6))*'01_설정'!B15+MAX(0,(1-T75/'01_설정'!B7))*'01_설정'!B16+MAX(0,(1-U75/'01_설정'!B8))*'01_설정'!B17+O75*'01_설정'!B11+Q75*'01_설정'!B12+P75*'01_설정'!B13)</f>
        <v/>
      </c>
      <c r="X75" s="38" t="str">
        <f>IF(W75="","",1+COUNTIFS($W$4:$W$3003,"&gt;"&amp;W75)+COUNTIFS($W$4:W75,W75)-1)</f>
        <v/>
      </c>
    </row>
    <row r="76" spans="1:24" ht="16.5">
      <c r="A76" s="38">
        <f>IF('04A_국토부원자료'!A77="","",ROW()-3)</f>
        <v>73</v>
      </c>
      <c r="B76" s="39" t="str">
        <f>IFERROR('04A_국토부원자료'!B77,"")</f>
        <v>서울특별시 송파구 가락동</v>
      </c>
      <c r="C76" s="39" t="str">
        <f>IF(B76="","",IF('04A_국토부원자료'!C77&lt;&gt;"",'04A_국토부원자료'!C77,TRIM('04A_국토부원자료'!D77&amp;IF('04A_국토부원자료'!E77&lt;&gt;"","-"&amp;'04A_국토부원자료'!E77,""))))</f>
        <v>77-4</v>
      </c>
      <c r="D76" s="39" t="str">
        <f>IFERROR('04A_국토부원자료'!F77,"")</f>
        <v>송파KCC웰츠타워</v>
      </c>
      <c r="E76" s="40">
        <f>IFERROR(VALUE(SUBSTITUTE('04A_국토부원자료'!G77,",","")),"")</f>
        <v>39.49</v>
      </c>
      <c r="F76" s="41">
        <f>IFERROR(IF(AND('04A_국토부원자료'!H77&lt;&gt;"",'04A_국토부원자료'!I77&lt;&gt;""),DATE(INT(VALUE(SUBSTITUTE('04A_국토부원자료'!H77,",",""))/100),MOD(VALUE(SUBSTITUTE('04A_국토부원자료'!H77,",","")),100),VALUE(SUBSTITUTE('04A_국토부원자료'!I77,",",""))),""),"")</f>
        <v>45817</v>
      </c>
      <c r="G76" s="42">
        <f>IFERROR(VALUE(SUBSTITUTE('04A_국토부원자료'!J77,",","")),"")</f>
        <v>25900</v>
      </c>
      <c r="H76" s="43">
        <f t="shared" si="2"/>
        <v>259000000</v>
      </c>
      <c r="I76" s="43">
        <f t="shared" si="3"/>
        <v>6558622.4360597618</v>
      </c>
      <c r="J76" s="38">
        <f>IFERROR(VALUE(SUBSTITUTE('04A_국토부원자료'!K77,",","")),"")</f>
        <v>13</v>
      </c>
      <c r="K76" s="38">
        <f>IFERROR(VALUE(SUBSTITUTE('04A_국토부원자료'!N77,",","")),"")</f>
        <v>2011</v>
      </c>
      <c r="L76" s="39" t="str">
        <f>IFERROR('04A_국토부원자료'!O77,"")</f>
        <v>송파대로28길 43</v>
      </c>
      <c r="M76" s="39" t="str">
        <f>IFERROR('04A_국토부원자료'!Q77,"")</f>
        <v>중개거래</v>
      </c>
      <c r="N76" s="38">
        <f>IF(B76="","",IF('02_대상물건입력'!B5="",1,IF(ISNUMBER(SEARCH('02_대상물건입력'!B5,B76)),1,0)))</f>
        <v>1</v>
      </c>
      <c r="O76" s="38">
        <f>IF(B76="","",IF('02_대상물건입력'!B6="",1,IF(ISNUMBER(SEARCH('02_대상물건입력'!B6,B76)),1,0)))</f>
        <v>1</v>
      </c>
      <c r="P76" s="38">
        <f>IF(L76="","",IF('02_대상물건입력'!B15="",0,IF(ISNUMBER(SEARCH('02_대상물건입력'!B15,L76)),1,0)))</f>
        <v>1</v>
      </c>
      <c r="Q76" s="38">
        <f>IF(D76="","",IF('02_대상물건입력'!B8="",0,IF(ISNUMBER(SEARCH('02_대상물건입력'!B8,D76)),1,0)))</f>
        <v>0</v>
      </c>
      <c r="R76" s="44">
        <f>IFERROR(ABS(E76-'02_대상물건입력'!B11)/'02_대상물건입력'!B11,"")</f>
        <v>0.44955731422614426</v>
      </c>
      <c r="S76" s="38">
        <f>IFERROR(ABS(J76-'02_대상물건입력'!B10),"")</f>
        <v>1</v>
      </c>
      <c r="T76" s="38">
        <f>IFERROR(ABS('01_설정'!B4-F76),"")</f>
        <v>295</v>
      </c>
      <c r="U76" s="38">
        <f>IFERROR(ABS(K76-YEAR('02_대상물건입력'!B14)),"")</f>
        <v>15</v>
      </c>
      <c r="V76" s="38" t="str">
        <f>IF(B76="","",IF(AND(E76&gt;0,F76&gt;0,H76&gt;0,OR('04A_국토부원자료'!P77="",'04A_국토부원자료'!P77="-"),IF('01_설정'!B10=1,N76=1,TRUE),R76&lt;='01_설정'!B5,S76&lt;='01_설정'!B6,T76&lt;='01_설정'!B7,U76&lt;='01_설정'!B8),"Y",""))</f>
        <v/>
      </c>
      <c r="W76" s="40" t="str">
        <f>IF(V76&lt;&gt;"Y","",MAX(0,(1-R76/'01_설정'!B5))*'01_설정'!B14+MAX(0,(1-S76/'01_설정'!B6))*'01_설정'!B15+MAX(0,(1-T76/'01_설정'!B7))*'01_설정'!B16+MAX(0,(1-U76/'01_설정'!B8))*'01_설정'!B17+O76*'01_설정'!B11+Q76*'01_설정'!B12+P76*'01_설정'!B13)</f>
        <v/>
      </c>
      <c r="X76" s="38" t="str">
        <f>IF(W76="","",1+COUNTIFS($W$4:$W$3003,"&gt;"&amp;W76)+COUNTIFS($W$4:W76,W76)-1)</f>
        <v/>
      </c>
    </row>
    <row r="77" spans="1:24" ht="16.5">
      <c r="A77" s="38">
        <f>IF('04A_국토부원자료'!A78="","",ROW()-3)</f>
        <v>74</v>
      </c>
      <c r="B77" s="39" t="str">
        <f>IFERROR('04A_국토부원자료'!B78,"")</f>
        <v>서울특별시 송파구 가락동</v>
      </c>
      <c r="C77" s="39" t="str">
        <f>IF(B77="","",IF('04A_국토부원자료'!C78&lt;&gt;"",'04A_국토부원자료'!C78,TRIM('04A_국토부원자료'!D78&amp;IF('04A_국토부원자료'!E78&lt;&gt;"","-"&amp;'04A_국토부원자료'!E78,""))))</f>
        <v>78-1</v>
      </c>
      <c r="D77" s="39" t="str">
        <f>IFERROR('04A_국토부원자료'!F78,"")</f>
        <v>한화오벨리스크</v>
      </c>
      <c r="E77" s="40">
        <f>IFERROR(VALUE(SUBSTITUTE('04A_국토부원자료'!G78,",","")),"")</f>
        <v>34.9</v>
      </c>
      <c r="F77" s="41">
        <f>IFERROR(IF(AND('04A_국토부원자료'!H78&lt;&gt;"",'04A_국토부원자료'!I78&lt;&gt;""),DATE(INT(VALUE(SUBSTITUTE('04A_국토부원자료'!H78,",",""))/100),MOD(VALUE(SUBSTITUTE('04A_국토부원자료'!H78,",","")),100),VALUE(SUBSTITUTE('04A_국토부원자료'!I78,",",""))),""),"")</f>
        <v>45813</v>
      </c>
      <c r="G77" s="42">
        <f>IFERROR(VALUE(SUBSTITUTE('04A_국토부원자료'!J78,",","")),"")</f>
        <v>18000</v>
      </c>
      <c r="H77" s="43">
        <f t="shared" si="2"/>
        <v>180000000</v>
      </c>
      <c r="I77" s="43">
        <f t="shared" si="3"/>
        <v>5157593.1232091691</v>
      </c>
      <c r="J77" s="38">
        <f>IFERROR(VALUE(SUBSTITUTE('04A_국토부원자료'!K78,",","")),"")</f>
        <v>5</v>
      </c>
      <c r="K77" s="38">
        <f>IFERROR(VALUE(SUBSTITUTE('04A_국토부원자료'!N78,",","")),"")</f>
        <v>2004</v>
      </c>
      <c r="L77" s="39" t="str">
        <f>IFERROR('04A_국토부원자료'!O78,"")</f>
        <v>중대로 127</v>
      </c>
      <c r="M77" s="39" t="str">
        <f>IFERROR('04A_국토부원자료'!Q78,"")</f>
        <v>중개거래</v>
      </c>
      <c r="N77" s="38">
        <f>IF(B77="","",IF('02_대상물건입력'!B5="",1,IF(ISNUMBER(SEARCH('02_대상물건입력'!B5,B77)),1,0)))</f>
        <v>1</v>
      </c>
      <c r="O77" s="38">
        <f>IF(B77="","",IF('02_대상물건입력'!B6="",1,IF(ISNUMBER(SEARCH('02_대상물건입력'!B6,B77)),1,0)))</f>
        <v>1</v>
      </c>
      <c r="P77" s="38">
        <f>IF(L77="","",IF('02_대상물건입력'!B15="",0,IF(ISNUMBER(SEARCH('02_대상물건입력'!B15,L77)),1,0)))</f>
        <v>0</v>
      </c>
      <c r="Q77" s="38">
        <f>IF(D77="","",IF('02_대상물건입력'!B8="",0,IF(ISNUMBER(SEARCH('02_대상물건입력'!B8,D77)),1,0)))</f>
        <v>0</v>
      </c>
      <c r="R77" s="44">
        <f>IFERROR(ABS(E77-'02_대상물건입력'!B11)/'02_대상물건입력'!B11,"")</f>
        <v>0.28107243014668093</v>
      </c>
      <c r="S77" s="38">
        <f>IFERROR(ABS(J77-'02_대상물건입력'!B10),"")</f>
        <v>7</v>
      </c>
      <c r="T77" s="38">
        <f>IFERROR(ABS('01_설정'!B4-F77),"")</f>
        <v>299</v>
      </c>
      <c r="U77" s="38">
        <f>IFERROR(ABS(K77-YEAR('02_대상물건입력'!B14)),"")</f>
        <v>22</v>
      </c>
      <c r="V77" s="38" t="str">
        <f>IF(B77="","",IF(AND(E77&gt;0,F77&gt;0,H77&gt;0,OR('04A_국토부원자료'!P78="",'04A_국토부원자료'!P78="-"),IF('01_설정'!B10=1,N77=1,TRUE),R77&lt;='01_설정'!B5,S77&lt;='01_설정'!B6,T77&lt;='01_설정'!B7,U77&lt;='01_설정'!B8),"Y",""))</f>
        <v/>
      </c>
      <c r="W77" s="40" t="str">
        <f>IF(V77&lt;&gt;"Y","",MAX(0,(1-R77/'01_설정'!B5))*'01_설정'!B14+MAX(0,(1-S77/'01_설정'!B6))*'01_설정'!B15+MAX(0,(1-T77/'01_설정'!B7))*'01_설정'!B16+MAX(0,(1-U77/'01_설정'!B8))*'01_설정'!B17+O77*'01_설정'!B11+Q77*'01_설정'!B12+P77*'01_설정'!B13)</f>
        <v/>
      </c>
      <c r="X77" s="38" t="str">
        <f>IF(W77="","",1+COUNTIFS($W$4:$W$3003,"&gt;"&amp;W77)+COUNTIFS($W$4:W77,W77)-1)</f>
        <v/>
      </c>
    </row>
    <row r="78" spans="1:24" ht="16.5">
      <c r="A78" s="38">
        <f>IF('04A_국토부원자료'!A79="","",ROW()-3)</f>
        <v>75</v>
      </c>
      <c r="B78" s="39" t="str">
        <f>IFERROR('04A_국토부원자료'!B79,"")</f>
        <v>서울특별시 송파구 가락동</v>
      </c>
      <c r="C78" s="39" t="str">
        <f>IF(B78="","",IF('04A_국토부원자료'!C79&lt;&gt;"",'04A_국토부원자료'!C79,TRIM('04A_국토부원자료'!D79&amp;IF('04A_국토부원자료'!E79&lt;&gt;"","-"&amp;'04A_국토부원자료'!E79,""))))</f>
        <v>79-4</v>
      </c>
      <c r="D78" s="39" t="str">
        <f>IFERROR('04A_국토부원자료'!F79,"")</f>
        <v>(79-4)</v>
      </c>
      <c r="E78" s="40">
        <f>IFERROR(VALUE(SUBSTITUTE('04A_국토부원자료'!G79,",","")),"")</f>
        <v>37.56</v>
      </c>
      <c r="F78" s="41">
        <f>IFERROR(IF(AND('04A_국토부원자료'!H79&lt;&gt;"",'04A_국토부원자료'!I79&lt;&gt;""),DATE(INT(VALUE(SUBSTITUTE('04A_국토부원자료'!H79,",",""))/100),MOD(VALUE(SUBSTITUTE('04A_국토부원자료'!H79,",","")),100),VALUE(SUBSTITUTE('04A_국토부원자료'!I79,",",""))),""),"")</f>
        <v>45813</v>
      </c>
      <c r="G78" s="42">
        <f>IFERROR(VALUE(SUBSTITUTE('04A_국토부원자료'!J79,",","")),"")</f>
        <v>13000</v>
      </c>
      <c r="H78" s="43">
        <f t="shared" si="2"/>
        <v>130000000</v>
      </c>
      <c r="I78" s="43">
        <f t="shared" si="3"/>
        <v>3461128.8604898825</v>
      </c>
      <c r="J78" s="38">
        <f>IFERROR(VALUE(SUBSTITUTE('04A_국토부원자료'!K79,",","")),"")</f>
        <v>10</v>
      </c>
      <c r="K78" s="38">
        <f>IFERROR(VALUE(SUBSTITUTE('04A_국토부원자료'!N79,",","")),"")</f>
        <v>1991</v>
      </c>
      <c r="L78" s="39" t="str">
        <f>IFERROR('04A_국토부원자료'!O79,"")</f>
        <v>송파대로28길 20</v>
      </c>
      <c r="M78" s="39" t="str">
        <f>IFERROR('04A_국토부원자료'!Q79,"")</f>
        <v>중개거래</v>
      </c>
      <c r="N78" s="38">
        <f>IF(B78="","",IF('02_대상물건입력'!B5="",1,IF(ISNUMBER(SEARCH('02_대상물건입력'!B5,B78)),1,0)))</f>
        <v>1</v>
      </c>
      <c r="O78" s="38">
        <f>IF(B78="","",IF('02_대상물건입력'!B6="",1,IF(ISNUMBER(SEARCH('02_대상물건입력'!B6,B78)),1,0)))</f>
        <v>1</v>
      </c>
      <c r="P78" s="38">
        <f>IF(L78="","",IF('02_대상물건입력'!B15="",0,IF(ISNUMBER(SEARCH('02_대상물건입력'!B15,L78)),1,0)))</f>
        <v>1</v>
      </c>
      <c r="Q78" s="38">
        <f>IF(D78="","",IF('02_대상물건입력'!B8="",0,IF(ISNUMBER(SEARCH('02_대상물건입력'!B8,D78)),1,0)))</f>
        <v>0</v>
      </c>
      <c r="R78" s="44">
        <f>IFERROR(ABS(E78-'02_대상물건입력'!B11)/'02_대상물건입력'!B11,"")</f>
        <v>0.37871290763064014</v>
      </c>
      <c r="S78" s="38">
        <f>IFERROR(ABS(J78-'02_대상물건입력'!B10),"")</f>
        <v>2</v>
      </c>
      <c r="T78" s="38">
        <f>IFERROR(ABS('01_설정'!B4-F78),"")</f>
        <v>299</v>
      </c>
      <c r="U78" s="38">
        <f>IFERROR(ABS(K78-YEAR('02_대상물건입력'!B14)),"")</f>
        <v>35</v>
      </c>
      <c r="V78" s="38" t="str">
        <f>IF(B78="","",IF(AND(E78&gt;0,F78&gt;0,H78&gt;0,OR('04A_국토부원자료'!P79="",'04A_국토부원자료'!P79="-"),IF('01_설정'!B10=1,N78=1,TRUE),R78&lt;='01_설정'!B5,S78&lt;='01_설정'!B6,T78&lt;='01_설정'!B7,U78&lt;='01_설정'!B8),"Y",""))</f>
        <v/>
      </c>
      <c r="W78" s="40" t="str">
        <f>IF(V78&lt;&gt;"Y","",MAX(0,(1-R78/'01_설정'!B5))*'01_설정'!B14+MAX(0,(1-S78/'01_설정'!B6))*'01_설정'!B15+MAX(0,(1-T78/'01_설정'!B7))*'01_설정'!B16+MAX(0,(1-U78/'01_설정'!B8))*'01_설정'!B17+O78*'01_설정'!B11+Q78*'01_설정'!B12+P78*'01_설정'!B13)</f>
        <v/>
      </c>
      <c r="X78" s="38" t="str">
        <f>IF(W78="","",1+COUNTIFS($W$4:$W$3003,"&gt;"&amp;W78)+COUNTIFS($W$4:W78,W78)-1)</f>
        <v/>
      </c>
    </row>
    <row r="79" spans="1:24" ht="16.5">
      <c r="A79" s="38">
        <f>IF('04A_국토부원자료'!A80="","",ROW()-3)</f>
        <v>76</v>
      </c>
      <c r="B79" s="39" t="str">
        <f>IFERROR('04A_국토부원자료'!B80,"")</f>
        <v>서울특별시 송파구 가락동</v>
      </c>
      <c r="C79" s="39" t="str">
        <f>IF(B79="","",IF('04A_국토부원자료'!C80&lt;&gt;"",'04A_국토부원자료'!C80,TRIM('04A_국토부원자료'!D80&amp;IF('04A_국토부원자료'!E80&lt;&gt;"","-"&amp;'04A_국토부원자료'!E80,""))))</f>
        <v>99-2</v>
      </c>
      <c r="D79" s="39" t="str">
        <f>IFERROR('04A_국토부원자료'!F80,"")</f>
        <v>가락동 훼미리 오피스텔2차</v>
      </c>
      <c r="E79" s="40">
        <f>IFERROR(VALUE(SUBSTITUTE('04A_국토부원자료'!G80,",","")),"")</f>
        <v>44.55</v>
      </c>
      <c r="F79" s="41">
        <f>IFERROR(IF(AND('04A_국토부원자료'!H80&lt;&gt;"",'04A_국토부원자료'!I80&lt;&gt;""),DATE(INT(VALUE(SUBSTITUTE('04A_국토부원자료'!H80,",",""))/100),MOD(VALUE(SUBSTITUTE('04A_국토부원자료'!H80,",","")),100),VALUE(SUBSTITUTE('04A_국토부원자료'!I80,",",""))),""),"")</f>
        <v>45812</v>
      </c>
      <c r="G79" s="42">
        <f>IFERROR(VALUE(SUBSTITUTE('04A_국토부원자료'!J80,",","")),"")</f>
        <v>16000</v>
      </c>
      <c r="H79" s="43">
        <f t="shared" si="2"/>
        <v>160000000</v>
      </c>
      <c r="I79" s="43">
        <f t="shared" si="3"/>
        <v>3591470.2581369248</v>
      </c>
      <c r="J79" s="38">
        <f>IFERROR(VALUE(SUBSTITUTE('04A_국토부원자료'!K80,",","")),"")</f>
        <v>9</v>
      </c>
      <c r="K79" s="38">
        <f>IFERROR(VALUE(SUBSTITUTE('04A_국토부원자료'!N80,",","")),"")</f>
        <v>1990</v>
      </c>
      <c r="L79" s="39" t="str">
        <f>IFERROR('04A_국토부원자료'!O80,"")</f>
        <v>송파대로28길 6</v>
      </c>
      <c r="M79" s="39" t="str">
        <f>IFERROR('04A_국토부원자료'!Q80,"")</f>
        <v>중개거래</v>
      </c>
      <c r="N79" s="38">
        <f>IF(B79="","",IF('02_대상물건입력'!B5="",1,IF(ISNUMBER(SEARCH('02_대상물건입력'!B5,B79)),1,0)))</f>
        <v>1</v>
      </c>
      <c r="O79" s="38">
        <f>IF(B79="","",IF('02_대상물건입력'!B6="",1,IF(ISNUMBER(SEARCH('02_대상물건입력'!B6,B79)),1,0)))</f>
        <v>1</v>
      </c>
      <c r="P79" s="38">
        <f>IF(L79="","",IF('02_대상물건입력'!B15="",0,IF(ISNUMBER(SEARCH('02_대상물건입력'!B15,L79)),1,0)))</f>
        <v>1</v>
      </c>
      <c r="Q79" s="38">
        <f>IF(D79="","",IF('02_대상물건입력'!B8="",0,IF(ISNUMBER(SEARCH('02_대상물건입력'!B8,D79)),1,0)))</f>
        <v>0</v>
      </c>
      <c r="R79" s="44">
        <f>IFERROR(ABS(E79-'02_대상물건입력'!B11)/'02_대상물건입력'!B11,"")</f>
        <v>0.63529446312420157</v>
      </c>
      <c r="S79" s="38">
        <f>IFERROR(ABS(J79-'02_대상물건입력'!B10),"")</f>
        <v>3</v>
      </c>
      <c r="T79" s="38">
        <f>IFERROR(ABS('01_설정'!B4-F79),"")</f>
        <v>300</v>
      </c>
      <c r="U79" s="38">
        <f>IFERROR(ABS(K79-YEAR('02_대상물건입력'!B14)),"")</f>
        <v>36</v>
      </c>
      <c r="V79" s="38" t="str">
        <f>IF(B79="","",IF(AND(E79&gt;0,F79&gt;0,H79&gt;0,OR('04A_국토부원자료'!P80="",'04A_국토부원자료'!P80="-"),IF('01_설정'!B10=1,N79=1,TRUE),R79&lt;='01_설정'!B5,S79&lt;='01_설정'!B6,T79&lt;='01_설정'!B7,U79&lt;='01_설정'!B8),"Y",""))</f>
        <v/>
      </c>
      <c r="W79" s="40" t="str">
        <f>IF(V79&lt;&gt;"Y","",MAX(0,(1-R79/'01_설정'!B5))*'01_설정'!B14+MAX(0,(1-S79/'01_설정'!B6))*'01_설정'!B15+MAX(0,(1-T79/'01_설정'!B7))*'01_설정'!B16+MAX(0,(1-U79/'01_설정'!B8))*'01_설정'!B17+O79*'01_설정'!B11+Q79*'01_설정'!B12+P79*'01_설정'!B13)</f>
        <v/>
      </c>
      <c r="X79" s="38" t="str">
        <f>IF(W79="","",1+COUNTIFS($W$4:$W$3003,"&gt;"&amp;W79)+COUNTIFS($W$4:W79,W79)-1)</f>
        <v/>
      </c>
    </row>
    <row r="80" spans="1:24" ht="16.5">
      <c r="A80" s="38">
        <f>IF('04A_국토부원자료'!A81="","",ROW()-3)</f>
        <v>77</v>
      </c>
      <c r="B80" s="39" t="str">
        <f>IFERROR('04A_국토부원자료'!B81,"")</f>
        <v>서울특별시 송파구 가락동</v>
      </c>
      <c r="C80" s="39" t="str">
        <f>IF(B80="","",IF('04A_국토부원자료'!C81&lt;&gt;"",'04A_국토부원자료'!C81,TRIM('04A_국토부원자료'!D81&amp;IF('04A_국토부원자료'!E81&lt;&gt;"","-"&amp;'04A_국토부원자료'!E81,""))))</f>
        <v>99-2</v>
      </c>
      <c r="D80" s="39" t="str">
        <f>IFERROR('04A_국토부원자료'!F81,"")</f>
        <v>가락동 훼미리 오피스텔2차</v>
      </c>
      <c r="E80" s="40">
        <f>IFERROR(VALUE(SUBSTITUTE('04A_국토부원자료'!G81,",","")),"")</f>
        <v>44.55</v>
      </c>
      <c r="F80" s="41">
        <f>IFERROR(IF(AND('04A_국토부원자료'!H81&lt;&gt;"",'04A_국토부원자료'!I81&lt;&gt;""),DATE(INT(VALUE(SUBSTITUTE('04A_국토부원자료'!H81,",",""))/100),MOD(VALUE(SUBSTITUTE('04A_국토부원자료'!H81,",","")),100),VALUE(SUBSTITUTE('04A_국토부원자료'!I81,",",""))),""),"")</f>
        <v>45812</v>
      </c>
      <c r="G80" s="42">
        <f>IFERROR(VALUE(SUBSTITUTE('04A_국토부원자료'!J81,",","")),"")</f>
        <v>16000</v>
      </c>
      <c r="H80" s="43">
        <f t="shared" si="2"/>
        <v>160000000</v>
      </c>
      <c r="I80" s="43">
        <f t="shared" si="3"/>
        <v>3591470.2581369248</v>
      </c>
      <c r="J80" s="38">
        <f>IFERROR(VALUE(SUBSTITUTE('04A_국토부원자료'!K81,",","")),"")</f>
        <v>9</v>
      </c>
      <c r="K80" s="38">
        <f>IFERROR(VALUE(SUBSTITUTE('04A_국토부원자료'!N81,",","")),"")</f>
        <v>1990</v>
      </c>
      <c r="L80" s="39" t="str">
        <f>IFERROR('04A_국토부원자료'!O81,"")</f>
        <v>송파대로28길 6</v>
      </c>
      <c r="M80" s="39" t="str">
        <f>IFERROR('04A_국토부원자료'!Q81,"")</f>
        <v>중개거래</v>
      </c>
      <c r="N80" s="38">
        <f>IF(B80="","",IF('02_대상물건입력'!B5="",1,IF(ISNUMBER(SEARCH('02_대상물건입력'!B5,B80)),1,0)))</f>
        <v>1</v>
      </c>
      <c r="O80" s="38">
        <f>IF(B80="","",IF('02_대상물건입력'!B6="",1,IF(ISNUMBER(SEARCH('02_대상물건입력'!B6,B80)),1,0)))</f>
        <v>1</v>
      </c>
      <c r="P80" s="38">
        <f>IF(L80="","",IF('02_대상물건입력'!B15="",0,IF(ISNUMBER(SEARCH('02_대상물건입력'!B15,L80)),1,0)))</f>
        <v>1</v>
      </c>
      <c r="Q80" s="38">
        <f>IF(D80="","",IF('02_대상물건입력'!B8="",0,IF(ISNUMBER(SEARCH('02_대상물건입력'!B8,D80)),1,0)))</f>
        <v>0</v>
      </c>
      <c r="R80" s="44">
        <f>IFERROR(ABS(E80-'02_대상물건입력'!B11)/'02_대상물건입력'!B11,"")</f>
        <v>0.63529446312420157</v>
      </c>
      <c r="S80" s="38">
        <f>IFERROR(ABS(J80-'02_대상물건입력'!B10),"")</f>
        <v>3</v>
      </c>
      <c r="T80" s="38">
        <f>IFERROR(ABS('01_설정'!B4-F80),"")</f>
        <v>300</v>
      </c>
      <c r="U80" s="38">
        <f>IFERROR(ABS(K80-YEAR('02_대상물건입력'!B14)),"")</f>
        <v>36</v>
      </c>
      <c r="V80" s="38" t="str">
        <f>IF(B80="","",IF(AND(E80&gt;0,F80&gt;0,H80&gt;0,OR('04A_국토부원자료'!P81="",'04A_국토부원자료'!P81="-"),IF('01_설정'!B10=1,N80=1,TRUE),R80&lt;='01_설정'!B5,S80&lt;='01_설정'!B6,T80&lt;='01_설정'!B7,U80&lt;='01_설정'!B8),"Y",""))</f>
        <v/>
      </c>
      <c r="W80" s="40" t="str">
        <f>IF(V80&lt;&gt;"Y","",MAX(0,(1-R80/'01_설정'!B5))*'01_설정'!B14+MAX(0,(1-S80/'01_설정'!B6))*'01_설정'!B15+MAX(0,(1-T80/'01_설정'!B7))*'01_설정'!B16+MAX(0,(1-U80/'01_설정'!B8))*'01_설정'!B17+O80*'01_설정'!B11+Q80*'01_설정'!B12+P80*'01_설정'!B13)</f>
        <v/>
      </c>
      <c r="X80" s="38" t="str">
        <f>IF(W80="","",1+COUNTIFS($W$4:$W$3003,"&gt;"&amp;W80)+COUNTIFS($W$4:W80,W80)-1)</f>
        <v/>
      </c>
    </row>
    <row r="81" spans="1:24" ht="16.5">
      <c r="A81" s="38">
        <f>IF('04A_국토부원자료'!A82="","",ROW()-3)</f>
        <v>78</v>
      </c>
      <c r="B81" s="39" t="str">
        <f>IFERROR('04A_국토부원자료'!B82,"")</f>
        <v>서울특별시 송파구 가락동</v>
      </c>
      <c r="C81" s="39" t="str">
        <f>IF(B81="","",IF('04A_국토부원자료'!C82&lt;&gt;"",'04A_국토부원자료'!C82,TRIM('04A_국토부원자료'!D82&amp;IF('04A_국토부원자료'!E82&lt;&gt;"","-"&amp;'04A_국토부원자료'!E82,""))))</f>
        <v>77-4</v>
      </c>
      <c r="D81" s="39" t="str">
        <f>IFERROR('04A_국토부원자료'!F82,"")</f>
        <v>송파KCC웰츠타워</v>
      </c>
      <c r="E81" s="40">
        <f>IFERROR(VALUE(SUBSTITUTE('04A_국토부원자료'!G82,",","")),"")</f>
        <v>40.07</v>
      </c>
      <c r="F81" s="41">
        <f>IFERROR(IF(AND('04A_국토부원자료'!H82&lt;&gt;"",'04A_국토부원자료'!I82&lt;&gt;""),DATE(INT(VALUE(SUBSTITUTE('04A_국토부원자료'!H82,",",""))/100),MOD(VALUE(SUBSTITUTE('04A_국토부원자료'!H82,",","")),100),VALUE(SUBSTITUTE('04A_국토부원자료'!I82,",",""))),""),"")</f>
        <v>45807</v>
      </c>
      <c r="G81" s="42">
        <f>IFERROR(VALUE(SUBSTITUTE('04A_국토부원자료'!J82,",","")),"")</f>
        <v>25950</v>
      </c>
      <c r="H81" s="43">
        <f t="shared" si="2"/>
        <v>259500000</v>
      </c>
      <c r="I81" s="43">
        <f t="shared" si="3"/>
        <v>6476166.7082605436</v>
      </c>
      <c r="J81" s="38">
        <f>IFERROR(VALUE(SUBSTITUTE('04A_국토부원자료'!K82,",","")),"")</f>
        <v>7</v>
      </c>
      <c r="K81" s="38">
        <f>IFERROR(VALUE(SUBSTITUTE('04A_국토부원자료'!N82,",","")),"")</f>
        <v>2011</v>
      </c>
      <c r="L81" s="39" t="str">
        <f>IFERROR('04A_국토부원자료'!O82,"")</f>
        <v>송파대로28길 43</v>
      </c>
      <c r="M81" s="39" t="str">
        <f>IFERROR('04A_국토부원자료'!Q82,"")</f>
        <v>중개거래</v>
      </c>
      <c r="N81" s="38">
        <f>IF(B81="","",IF('02_대상물건입력'!B5="",1,IF(ISNUMBER(SEARCH('02_대상물건입력'!B5,B81)),1,0)))</f>
        <v>1</v>
      </c>
      <c r="O81" s="38">
        <f>IF(B81="","",IF('02_대상물건입력'!B6="",1,IF(ISNUMBER(SEARCH('02_대상물건입력'!B6,B81)),1,0)))</f>
        <v>1</v>
      </c>
      <c r="P81" s="38">
        <f>IF(L81="","",IF('02_대상물건입력'!B15="",0,IF(ISNUMBER(SEARCH('02_대상물건입력'!B15,L81)),1,0)))</f>
        <v>1</v>
      </c>
      <c r="Q81" s="38">
        <f>IF(D81="","",IF('02_대상물건입력'!B8="",0,IF(ISNUMBER(SEARCH('02_대상물건입력'!B8,D81)),1,0)))</f>
        <v>0</v>
      </c>
      <c r="R81" s="44">
        <f>IFERROR(ABS(E81-'02_대상물건입력'!B11)/'02_대상물건입력'!B11,"")</f>
        <v>0.47084734315121801</v>
      </c>
      <c r="S81" s="38">
        <f>IFERROR(ABS(J81-'02_대상물건입력'!B10),"")</f>
        <v>5</v>
      </c>
      <c r="T81" s="38">
        <f>IFERROR(ABS('01_설정'!B4-F81),"")</f>
        <v>305</v>
      </c>
      <c r="U81" s="38">
        <f>IFERROR(ABS(K81-YEAR('02_대상물건입력'!B14)),"")</f>
        <v>15</v>
      </c>
      <c r="V81" s="38" t="str">
        <f>IF(B81="","",IF(AND(E81&gt;0,F81&gt;0,H81&gt;0,OR('04A_국토부원자료'!P82="",'04A_국토부원자료'!P82="-"),IF('01_설정'!B10=1,N81=1,TRUE),R81&lt;='01_설정'!B5,S81&lt;='01_설정'!B6,T81&lt;='01_설정'!B7,U81&lt;='01_설정'!B8),"Y",""))</f>
        <v/>
      </c>
      <c r="W81" s="40" t="str">
        <f>IF(V81&lt;&gt;"Y","",MAX(0,(1-R81/'01_설정'!B5))*'01_설정'!B14+MAX(0,(1-S81/'01_설정'!B6))*'01_설정'!B15+MAX(0,(1-T81/'01_설정'!B7))*'01_설정'!B16+MAX(0,(1-U81/'01_설정'!B8))*'01_설정'!B17+O81*'01_설정'!B11+Q81*'01_설정'!B12+P81*'01_설정'!B13)</f>
        <v/>
      </c>
      <c r="X81" s="38" t="str">
        <f>IF(W81="","",1+COUNTIFS($W$4:$W$3003,"&gt;"&amp;W81)+COUNTIFS($W$4:W81,W81)-1)</f>
        <v/>
      </c>
    </row>
    <row r="82" spans="1:24" ht="16.5">
      <c r="A82" s="38">
        <f>IF('04A_국토부원자료'!A83="","",ROW()-3)</f>
        <v>79</v>
      </c>
      <c r="B82" s="39" t="str">
        <f>IFERROR('04A_국토부원자료'!B83,"")</f>
        <v>서울특별시 송파구 가락동</v>
      </c>
      <c r="C82" s="39" t="str">
        <f>IF(B82="","",IF('04A_국토부원자료'!C83&lt;&gt;"",'04A_국토부원자료'!C83,TRIM('04A_국토부원자료'!D83&amp;IF('04A_국토부원자료'!E83&lt;&gt;"","-"&amp;'04A_국토부원자료'!E83,""))))</f>
        <v>99-3</v>
      </c>
      <c r="D82" s="39" t="str">
        <f>IFERROR('04A_국토부원자료'!F83,"")</f>
        <v>제일오피스텔</v>
      </c>
      <c r="E82" s="40">
        <f>IFERROR(VALUE(SUBSTITUTE('04A_국토부원자료'!G83,",","")),"")</f>
        <v>30.89</v>
      </c>
      <c r="F82" s="41">
        <f>IFERROR(IF(AND('04A_국토부원자료'!H83&lt;&gt;"",'04A_국토부원자료'!I83&lt;&gt;""),DATE(INT(VALUE(SUBSTITUTE('04A_국토부원자료'!H83,",",""))/100),MOD(VALUE(SUBSTITUTE('04A_국토부원자료'!H83,",","")),100),VALUE(SUBSTITUTE('04A_국토부원자료'!I83,",",""))),""),"")</f>
        <v>45799</v>
      </c>
      <c r="G82" s="42">
        <f>IFERROR(VALUE(SUBSTITUTE('04A_국토부원자료'!J83,",","")),"")</f>
        <v>19400</v>
      </c>
      <c r="H82" s="43">
        <f t="shared" si="2"/>
        <v>194000000</v>
      </c>
      <c r="I82" s="43">
        <f t="shared" si="3"/>
        <v>6280349.6277112337</v>
      </c>
      <c r="J82" s="38">
        <f>IFERROR(VALUE(SUBSTITUTE('04A_국토부원자료'!K83,",","")),"")</f>
        <v>8</v>
      </c>
      <c r="K82" s="38">
        <f>IFERROR(VALUE(SUBSTITUTE('04A_국토부원자료'!N83,",","")),"")</f>
        <v>1992</v>
      </c>
      <c r="L82" s="39" t="str">
        <f>IFERROR('04A_국토부원자료'!O83,"")</f>
        <v>송파대로 260</v>
      </c>
      <c r="M82" s="39" t="str">
        <f>IFERROR('04A_국토부원자료'!Q83,"")</f>
        <v>중개거래</v>
      </c>
      <c r="N82" s="38">
        <f>IF(B82="","",IF('02_대상물건입력'!B5="",1,IF(ISNUMBER(SEARCH('02_대상물건입력'!B5,B82)),1,0)))</f>
        <v>1</v>
      </c>
      <c r="O82" s="38">
        <f>IF(B82="","",IF('02_대상물건입력'!B6="",1,IF(ISNUMBER(SEARCH('02_대상물건입력'!B6,B82)),1,0)))</f>
        <v>1</v>
      </c>
      <c r="P82" s="38">
        <f>IF(L82="","",IF('02_대상물건입력'!B15="",0,IF(ISNUMBER(SEARCH('02_대상물건입력'!B15,L82)),1,0)))</f>
        <v>1</v>
      </c>
      <c r="Q82" s="38">
        <f>IF(D82="","",IF('02_대상물건입력'!B8="",0,IF(ISNUMBER(SEARCH('02_대상물건입력'!B8,D82)),1,0)))</f>
        <v>0</v>
      </c>
      <c r="R82" s="44">
        <f>IFERROR(ABS(E82-'02_대상물건입력'!B11)/'02_대상물건입력'!B11,"")</f>
        <v>0.13387757499229161</v>
      </c>
      <c r="S82" s="38">
        <f>IFERROR(ABS(J82-'02_대상물건입력'!B10),"")</f>
        <v>4</v>
      </c>
      <c r="T82" s="38">
        <f>IFERROR(ABS('01_설정'!B4-F82),"")</f>
        <v>313</v>
      </c>
      <c r="U82" s="38">
        <f>IFERROR(ABS(K82-YEAR('02_대상물건입력'!B14)),"")</f>
        <v>34</v>
      </c>
      <c r="V82" s="38" t="str">
        <f>IF(B82="","",IF(AND(E82&gt;0,F82&gt;0,H82&gt;0,OR('04A_국토부원자료'!P83="",'04A_국토부원자료'!P83="-"),IF('01_설정'!B10=1,N82=1,TRUE),R82&lt;='01_설정'!B5,S82&lt;='01_설정'!B6,T82&lt;='01_설정'!B7,U82&lt;='01_설정'!B8),"Y",""))</f>
        <v/>
      </c>
      <c r="W82" s="40" t="str">
        <f>IF(V82&lt;&gt;"Y","",MAX(0,(1-R82/'01_설정'!B5))*'01_설정'!B14+MAX(0,(1-S82/'01_설정'!B6))*'01_설정'!B15+MAX(0,(1-T82/'01_설정'!B7))*'01_설정'!B16+MAX(0,(1-U82/'01_설정'!B8))*'01_설정'!B17+O82*'01_설정'!B11+Q82*'01_설정'!B12+P82*'01_설정'!B13)</f>
        <v/>
      </c>
      <c r="X82" s="38" t="str">
        <f>IF(W82="","",1+COUNTIFS($W$4:$W$3003,"&gt;"&amp;W82)+COUNTIFS($W$4:W82,W82)-1)</f>
        <v/>
      </c>
    </row>
    <row r="83" spans="1:24" ht="16.5">
      <c r="A83" s="38">
        <f>IF('04A_국토부원자료'!A84="","",ROW()-3)</f>
        <v>80</v>
      </c>
      <c r="B83" s="39" t="str">
        <f>IFERROR('04A_국토부원자료'!B84,"")</f>
        <v>서울특별시 송파구 가락동</v>
      </c>
      <c r="C83" s="39" t="str">
        <f>IF(B83="","",IF('04A_국토부원자료'!C84&lt;&gt;"",'04A_국토부원자료'!C84,TRIM('04A_국토부원자료'!D84&amp;IF('04A_국토부원자료'!E84&lt;&gt;"","-"&amp;'04A_국토부원자료'!E84,""))))</f>
        <v>77-4</v>
      </c>
      <c r="D83" s="39" t="str">
        <f>IFERROR('04A_국토부원자료'!F84,"")</f>
        <v>송파KCC웰츠타워</v>
      </c>
      <c r="E83" s="40">
        <f>IFERROR(VALUE(SUBSTITUTE('04A_국토부원자료'!G84,",","")),"")</f>
        <v>38.450000000000003</v>
      </c>
      <c r="F83" s="41">
        <f>IFERROR(IF(AND('04A_국토부원자료'!H84&lt;&gt;"",'04A_국토부원자료'!I84&lt;&gt;""),DATE(INT(VALUE(SUBSTITUTE('04A_국토부원자료'!H84,",",""))/100),MOD(VALUE(SUBSTITUTE('04A_국토부원자료'!H84,",","")),100),VALUE(SUBSTITUTE('04A_국토부원자료'!I84,",",""))),""),"")</f>
        <v>45793</v>
      </c>
      <c r="G83" s="42">
        <f>IFERROR(VALUE(SUBSTITUTE('04A_국토부원자료'!J84,",","")),"")</f>
        <v>25800</v>
      </c>
      <c r="H83" s="43">
        <f t="shared" si="2"/>
        <v>258000000</v>
      </c>
      <c r="I83" s="43">
        <f t="shared" si="3"/>
        <v>6710013.0039011696</v>
      </c>
      <c r="J83" s="38">
        <f>IFERROR(VALUE(SUBSTITUTE('04A_국토부원자료'!K84,",","")),"")</f>
        <v>14</v>
      </c>
      <c r="K83" s="38">
        <f>IFERROR(VALUE(SUBSTITUTE('04A_국토부원자료'!N84,",","")),"")</f>
        <v>2011</v>
      </c>
      <c r="L83" s="39" t="str">
        <f>IFERROR('04A_국토부원자료'!O84,"")</f>
        <v>송파대로28길 43</v>
      </c>
      <c r="M83" s="39" t="str">
        <f>IFERROR('04A_국토부원자료'!Q84,"")</f>
        <v>중개거래</v>
      </c>
      <c r="N83" s="38">
        <f>IF(B83="","",IF('02_대상물건입력'!B5="",1,IF(ISNUMBER(SEARCH('02_대상물건입력'!B5,B83)),1,0)))</f>
        <v>1</v>
      </c>
      <c r="O83" s="38">
        <f>IF(B83="","",IF('02_대상물건입력'!B6="",1,IF(ISNUMBER(SEARCH('02_대상물건입력'!B6,B83)),1,0)))</f>
        <v>1</v>
      </c>
      <c r="P83" s="38">
        <f>IF(L83="","",IF('02_대상물건입력'!B15="",0,IF(ISNUMBER(SEARCH('02_대상물건입력'!B15,L83)),1,0)))</f>
        <v>1</v>
      </c>
      <c r="Q83" s="38">
        <f>IF(D83="","",IF('02_대상물건입력'!B8="",0,IF(ISNUMBER(SEARCH('02_대상물건입력'!B8,D83)),1,0)))</f>
        <v>0</v>
      </c>
      <c r="R83" s="44">
        <f>IFERROR(ABS(E83-'02_대상물건입력'!B11)/'02_대상물건입력'!B11,"")</f>
        <v>0.41138208994670167</v>
      </c>
      <c r="S83" s="38">
        <f>IFERROR(ABS(J83-'02_대상물건입력'!B10),"")</f>
        <v>2</v>
      </c>
      <c r="T83" s="38">
        <f>IFERROR(ABS('01_설정'!B4-F83),"")</f>
        <v>319</v>
      </c>
      <c r="U83" s="38">
        <f>IFERROR(ABS(K83-YEAR('02_대상물건입력'!B14)),"")</f>
        <v>15</v>
      </c>
      <c r="V83" s="38" t="str">
        <f>IF(B83="","",IF(AND(E83&gt;0,F83&gt;0,H83&gt;0,OR('04A_국토부원자료'!P84="",'04A_국토부원자료'!P84="-"),IF('01_설정'!B10=1,N83=1,TRUE),R83&lt;='01_설정'!B5,S83&lt;='01_설정'!B6,T83&lt;='01_설정'!B7,U83&lt;='01_설정'!B8),"Y",""))</f>
        <v/>
      </c>
      <c r="W83" s="40" t="str">
        <f>IF(V83&lt;&gt;"Y","",MAX(0,(1-R83/'01_설정'!B5))*'01_설정'!B14+MAX(0,(1-S83/'01_설정'!B6))*'01_설정'!B15+MAX(0,(1-T83/'01_설정'!B7))*'01_설정'!B16+MAX(0,(1-U83/'01_설정'!B8))*'01_설정'!B17+O83*'01_설정'!B11+Q83*'01_설정'!B12+P83*'01_설정'!B13)</f>
        <v/>
      </c>
      <c r="X83" s="38" t="str">
        <f>IF(W83="","",1+COUNTIFS($W$4:$W$3003,"&gt;"&amp;W83)+COUNTIFS($W$4:W83,W83)-1)</f>
        <v/>
      </c>
    </row>
    <row r="84" spans="1:24" ht="16.5">
      <c r="A84" s="38">
        <f>IF('04A_국토부원자료'!A85="","",ROW()-3)</f>
        <v>81</v>
      </c>
      <c r="B84" s="39" t="str">
        <f>IFERROR('04A_국토부원자료'!B85,"")</f>
        <v>서울특별시 송파구 가락동</v>
      </c>
      <c r="C84" s="39" t="str">
        <f>IF(B84="","",IF('04A_국토부원자료'!C85&lt;&gt;"",'04A_국토부원자료'!C85,TRIM('04A_국토부원자료'!D85&amp;IF('04A_국토부원자료'!E85&lt;&gt;"","-"&amp;'04A_국토부원자료'!E85,""))))</f>
        <v>98-7</v>
      </c>
      <c r="D84" s="39" t="str">
        <f>IFERROR('04A_국토부원자료'!F85,"")</f>
        <v>(98-7)</v>
      </c>
      <c r="E84" s="40">
        <f>IFERROR(VALUE(SUBSTITUTE('04A_국토부원자료'!G85,",","")),"")</f>
        <v>30.17</v>
      </c>
      <c r="F84" s="41">
        <f>IFERROR(IF(AND('04A_국토부원자료'!H85&lt;&gt;"",'04A_국토부원자료'!I85&lt;&gt;""),DATE(INT(VALUE(SUBSTITUTE('04A_국토부원자료'!H85,",",""))/100),MOD(VALUE(SUBSTITUTE('04A_국토부원자료'!H85,",","")),100),VALUE(SUBSTITUTE('04A_국토부원자료'!I85,",",""))),""),"")</f>
        <v>45792</v>
      </c>
      <c r="G84" s="42">
        <f>IFERROR(VALUE(SUBSTITUTE('04A_국토부원자료'!J85,",","")),"")</f>
        <v>11000</v>
      </c>
      <c r="H84" s="43">
        <f t="shared" si="2"/>
        <v>110000000</v>
      </c>
      <c r="I84" s="43">
        <f t="shared" si="3"/>
        <v>3646005.966191581</v>
      </c>
      <c r="J84" s="38">
        <f>IFERROR(VALUE(SUBSTITUTE('04A_국토부원자료'!K85,",","")),"")</f>
        <v>6</v>
      </c>
      <c r="K84" s="38">
        <f>IFERROR(VALUE(SUBSTITUTE('04A_국토부원자료'!N85,",","")),"")</f>
        <v>1990</v>
      </c>
      <c r="L84" s="39" t="str">
        <f>IFERROR('04A_국토부원자료'!O85,"")</f>
        <v>송파대로28길 13</v>
      </c>
      <c r="M84" s="39" t="str">
        <f>IFERROR('04A_국토부원자료'!Q85,"")</f>
        <v>중개거래</v>
      </c>
      <c r="N84" s="38">
        <f>IF(B84="","",IF('02_대상물건입력'!B5="",1,IF(ISNUMBER(SEARCH('02_대상물건입력'!B5,B84)),1,0)))</f>
        <v>1</v>
      </c>
      <c r="O84" s="38">
        <f>IF(B84="","",IF('02_대상물건입력'!B6="",1,IF(ISNUMBER(SEARCH('02_대상물건입력'!B6,B84)),1,0)))</f>
        <v>1</v>
      </c>
      <c r="P84" s="38">
        <f>IF(L84="","",IF('02_대상물건입력'!B15="",0,IF(ISNUMBER(SEARCH('02_대상물건입력'!B15,L84)),1,0)))</f>
        <v>1</v>
      </c>
      <c r="Q84" s="38">
        <f>IF(D84="","",IF('02_대상물건입력'!B8="",0,IF(ISNUMBER(SEARCH('02_대상물건입력'!B8,D84)),1,0)))</f>
        <v>0</v>
      </c>
      <c r="R84" s="44">
        <f>IFERROR(ABS(E84-'02_대상물건입력'!B11)/'02_대상물건입력'!B11,"")</f>
        <v>0.10744857356806212</v>
      </c>
      <c r="S84" s="38">
        <f>IFERROR(ABS(J84-'02_대상물건입력'!B10),"")</f>
        <v>6</v>
      </c>
      <c r="T84" s="38">
        <f>IFERROR(ABS('01_설정'!B4-F84),"")</f>
        <v>320</v>
      </c>
      <c r="U84" s="38">
        <f>IFERROR(ABS(K84-YEAR('02_대상물건입력'!B14)),"")</f>
        <v>36</v>
      </c>
      <c r="V84" s="38" t="str">
        <f>IF(B84="","",IF(AND(E84&gt;0,F84&gt;0,H84&gt;0,OR('04A_국토부원자료'!P85="",'04A_국토부원자료'!P85="-"),IF('01_설정'!B10=1,N84=1,TRUE),R84&lt;='01_설정'!B5,S84&lt;='01_설정'!B6,T84&lt;='01_설정'!B7,U84&lt;='01_설정'!B8),"Y",""))</f>
        <v/>
      </c>
      <c r="W84" s="40" t="str">
        <f>IF(V84&lt;&gt;"Y","",MAX(0,(1-R84/'01_설정'!B5))*'01_설정'!B14+MAX(0,(1-S84/'01_설정'!B6))*'01_설정'!B15+MAX(0,(1-T84/'01_설정'!B7))*'01_설정'!B16+MAX(0,(1-U84/'01_설정'!B8))*'01_설정'!B17+O84*'01_설정'!B11+Q84*'01_설정'!B12+P84*'01_설정'!B13)</f>
        <v/>
      </c>
      <c r="X84" s="38" t="str">
        <f>IF(W84="","",1+COUNTIFS($W$4:$W$3003,"&gt;"&amp;W84)+COUNTIFS($W$4:W84,W84)-1)</f>
        <v/>
      </c>
    </row>
    <row r="85" spans="1:24" ht="16.5">
      <c r="A85" s="38">
        <f>IF('04A_국토부원자료'!A86="","",ROW()-3)</f>
        <v>82</v>
      </c>
      <c r="B85" s="39" t="str">
        <f>IFERROR('04A_국토부원자료'!B86,"")</f>
        <v>서울특별시 송파구 가락동</v>
      </c>
      <c r="C85" s="39" t="str">
        <f>IF(B85="","",IF('04A_국토부원자료'!C86&lt;&gt;"",'04A_국토부원자료'!C86,TRIM('04A_국토부원자료'!D86&amp;IF('04A_국토부원자료'!E86&lt;&gt;"","-"&amp;'04A_국토부원자료'!E86,""))))</f>
        <v>98-7</v>
      </c>
      <c r="D85" s="39" t="str">
        <f>IFERROR('04A_국토부원자료'!F86,"")</f>
        <v>(98-7)</v>
      </c>
      <c r="E85" s="40">
        <f>IFERROR(VALUE(SUBSTITUTE('04A_국토부원자료'!G86,",","")),"")</f>
        <v>30.17</v>
      </c>
      <c r="F85" s="41">
        <f>IFERROR(IF(AND('04A_국토부원자료'!H86&lt;&gt;"",'04A_국토부원자료'!I86&lt;&gt;""),DATE(INT(VALUE(SUBSTITUTE('04A_국토부원자료'!H86,",",""))/100),MOD(VALUE(SUBSTITUTE('04A_국토부원자료'!H86,",","")),100),VALUE(SUBSTITUTE('04A_국토부원자료'!I86,",",""))),""),"")</f>
        <v>45792</v>
      </c>
      <c r="G85" s="42">
        <f>IFERROR(VALUE(SUBSTITUTE('04A_국토부원자료'!J86,",","")),"")</f>
        <v>11000</v>
      </c>
      <c r="H85" s="43">
        <f t="shared" si="2"/>
        <v>110000000</v>
      </c>
      <c r="I85" s="43">
        <f t="shared" si="3"/>
        <v>3646005.966191581</v>
      </c>
      <c r="J85" s="38">
        <f>IFERROR(VALUE(SUBSTITUTE('04A_국토부원자료'!K86,",","")),"")</f>
        <v>6</v>
      </c>
      <c r="K85" s="38">
        <f>IFERROR(VALUE(SUBSTITUTE('04A_국토부원자료'!N86,",","")),"")</f>
        <v>1990</v>
      </c>
      <c r="L85" s="39" t="str">
        <f>IFERROR('04A_국토부원자료'!O86,"")</f>
        <v>송파대로28길 13</v>
      </c>
      <c r="M85" s="39" t="str">
        <f>IFERROR('04A_국토부원자료'!Q86,"")</f>
        <v>중개거래</v>
      </c>
      <c r="N85" s="38">
        <f>IF(B85="","",IF('02_대상물건입력'!B5="",1,IF(ISNUMBER(SEARCH('02_대상물건입력'!B5,B85)),1,0)))</f>
        <v>1</v>
      </c>
      <c r="O85" s="38">
        <f>IF(B85="","",IF('02_대상물건입력'!B6="",1,IF(ISNUMBER(SEARCH('02_대상물건입력'!B6,B85)),1,0)))</f>
        <v>1</v>
      </c>
      <c r="P85" s="38">
        <f>IF(L85="","",IF('02_대상물건입력'!B15="",0,IF(ISNUMBER(SEARCH('02_대상물건입력'!B15,L85)),1,0)))</f>
        <v>1</v>
      </c>
      <c r="Q85" s="38">
        <f>IF(D85="","",IF('02_대상물건입력'!B8="",0,IF(ISNUMBER(SEARCH('02_대상물건입력'!B8,D85)),1,0)))</f>
        <v>0</v>
      </c>
      <c r="R85" s="44">
        <f>IFERROR(ABS(E85-'02_대상물건입력'!B11)/'02_대상물건입력'!B11,"")</f>
        <v>0.10744857356806212</v>
      </c>
      <c r="S85" s="38">
        <f>IFERROR(ABS(J85-'02_대상물건입력'!B10),"")</f>
        <v>6</v>
      </c>
      <c r="T85" s="38">
        <f>IFERROR(ABS('01_설정'!B4-F85),"")</f>
        <v>320</v>
      </c>
      <c r="U85" s="38">
        <f>IFERROR(ABS(K85-YEAR('02_대상물건입력'!B14)),"")</f>
        <v>36</v>
      </c>
      <c r="V85" s="38" t="str">
        <f>IF(B85="","",IF(AND(E85&gt;0,F85&gt;0,H85&gt;0,OR('04A_국토부원자료'!P86="",'04A_국토부원자료'!P86="-"),IF('01_설정'!B10=1,N85=1,TRUE),R85&lt;='01_설정'!B5,S85&lt;='01_설정'!B6,T85&lt;='01_설정'!B7,U85&lt;='01_설정'!B8),"Y",""))</f>
        <v/>
      </c>
      <c r="W85" s="40" t="str">
        <f>IF(V85&lt;&gt;"Y","",MAX(0,(1-R85/'01_설정'!B5))*'01_설정'!B14+MAX(0,(1-S85/'01_설정'!B6))*'01_설정'!B15+MAX(0,(1-T85/'01_설정'!B7))*'01_설정'!B16+MAX(0,(1-U85/'01_설정'!B8))*'01_설정'!B17+O85*'01_설정'!B11+Q85*'01_설정'!B12+P85*'01_설정'!B13)</f>
        <v/>
      </c>
      <c r="X85" s="38" t="str">
        <f>IF(W85="","",1+COUNTIFS($W$4:$W$3003,"&gt;"&amp;W85)+COUNTIFS($W$4:W85,W85)-1)</f>
        <v/>
      </c>
    </row>
    <row r="86" spans="1:24" ht="16.5">
      <c r="A86" s="38">
        <f>IF('04A_국토부원자료'!A87="","",ROW()-3)</f>
        <v>83</v>
      </c>
      <c r="B86" s="39" t="str">
        <f>IFERROR('04A_국토부원자료'!B87,"")</f>
        <v>서울특별시 송파구 가락동</v>
      </c>
      <c r="C86" s="39" t="str">
        <f>IF(B86="","",IF('04A_국토부원자료'!C87&lt;&gt;"",'04A_국토부원자료'!C87,TRIM('04A_국토부원자료'!D87&amp;IF('04A_국토부원자료'!E87&lt;&gt;"","-"&amp;'04A_국토부원자료'!E87,""))))</f>
        <v>77-4</v>
      </c>
      <c r="D86" s="39" t="str">
        <f>IFERROR('04A_국토부원자료'!F87,"")</f>
        <v>송파KCC웰츠타워</v>
      </c>
      <c r="E86" s="40">
        <f>IFERROR(VALUE(SUBSTITUTE('04A_국토부원자료'!G87,",","")),"")</f>
        <v>39.49</v>
      </c>
      <c r="F86" s="41">
        <f>IFERROR(IF(AND('04A_국토부원자료'!H87&lt;&gt;"",'04A_국토부원자료'!I87&lt;&gt;""),DATE(INT(VALUE(SUBSTITUTE('04A_국토부원자료'!H87,",",""))/100),MOD(VALUE(SUBSTITUTE('04A_국토부원자료'!H87,",","")),100),VALUE(SUBSTITUTE('04A_국토부원자료'!I87,",",""))),""),"")</f>
        <v>45790</v>
      </c>
      <c r="G86" s="42">
        <f>IFERROR(VALUE(SUBSTITUTE('04A_국토부원자료'!J87,",","")),"")</f>
        <v>24500</v>
      </c>
      <c r="H86" s="43">
        <f t="shared" si="2"/>
        <v>245000000</v>
      </c>
      <c r="I86" s="43">
        <f t="shared" si="3"/>
        <v>6204102.3043808555</v>
      </c>
      <c r="J86" s="38">
        <f>IFERROR(VALUE(SUBSTITUTE('04A_국토부원자료'!K87,",","")),"")</f>
        <v>4</v>
      </c>
      <c r="K86" s="38">
        <f>IFERROR(VALUE(SUBSTITUTE('04A_국토부원자료'!N87,",","")),"")</f>
        <v>2011</v>
      </c>
      <c r="L86" s="39" t="str">
        <f>IFERROR('04A_국토부원자료'!O87,"")</f>
        <v>송파대로28길 43</v>
      </c>
      <c r="M86" s="39" t="str">
        <f>IFERROR('04A_국토부원자료'!Q87,"")</f>
        <v>중개거래</v>
      </c>
      <c r="N86" s="38">
        <f>IF(B86="","",IF('02_대상물건입력'!B5="",1,IF(ISNUMBER(SEARCH('02_대상물건입력'!B5,B86)),1,0)))</f>
        <v>1</v>
      </c>
      <c r="O86" s="38">
        <f>IF(B86="","",IF('02_대상물건입력'!B6="",1,IF(ISNUMBER(SEARCH('02_대상물건입력'!B6,B86)),1,0)))</f>
        <v>1</v>
      </c>
      <c r="P86" s="38">
        <f>IF(L86="","",IF('02_대상물건입력'!B15="",0,IF(ISNUMBER(SEARCH('02_대상물건입력'!B15,L86)),1,0)))</f>
        <v>1</v>
      </c>
      <c r="Q86" s="38">
        <f>IF(D86="","",IF('02_대상물건입력'!B8="",0,IF(ISNUMBER(SEARCH('02_대상물건입력'!B8,D86)),1,0)))</f>
        <v>0</v>
      </c>
      <c r="R86" s="44">
        <f>IFERROR(ABS(E86-'02_대상물건입력'!B11)/'02_대상물건입력'!B11,"")</f>
        <v>0.44955731422614426</v>
      </c>
      <c r="S86" s="38">
        <f>IFERROR(ABS(J86-'02_대상물건입력'!B10),"")</f>
        <v>8</v>
      </c>
      <c r="T86" s="38">
        <f>IFERROR(ABS('01_설정'!B4-F86),"")</f>
        <v>322</v>
      </c>
      <c r="U86" s="38">
        <f>IFERROR(ABS(K86-YEAR('02_대상물건입력'!B14)),"")</f>
        <v>15</v>
      </c>
      <c r="V86" s="38" t="str">
        <f>IF(B86="","",IF(AND(E86&gt;0,F86&gt;0,H86&gt;0,OR('04A_국토부원자료'!P87="",'04A_국토부원자료'!P87="-"),IF('01_설정'!B10=1,N86=1,TRUE),R86&lt;='01_설정'!B5,S86&lt;='01_설정'!B6,T86&lt;='01_설정'!B7,U86&lt;='01_설정'!B8),"Y",""))</f>
        <v/>
      </c>
      <c r="W86" s="40" t="str">
        <f>IF(V86&lt;&gt;"Y","",MAX(0,(1-R86/'01_설정'!B5))*'01_설정'!B14+MAX(0,(1-S86/'01_설정'!B6))*'01_설정'!B15+MAX(0,(1-T86/'01_설정'!B7))*'01_설정'!B16+MAX(0,(1-U86/'01_설정'!B8))*'01_설정'!B17+O86*'01_설정'!B11+Q86*'01_설정'!B12+P86*'01_설정'!B13)</f>
        <v/>
      </c>
      <c r="X86" s="38" t="str">
        <f>IF(W86="","",1+COUNTIFS($W$4:$W$3003,"&gt;"&amp;W86)+COUNTIFS($W$4:W86,W86)-1)</f>
        <v/>
      </c>
    </row>
    <row r="87" spans="1:24" ht="16.5">
      <c r="A87" s="38">
        <f>IF('04A_국토부원자료'!A88="","",ROW()-3)</f>
        <v>84</v>
      </c>
      <c r="B87" s="39" t="str">
        <f>IFERROR('04A_국토부원자료'!B88,"")</f>
        <v>서울특별시 송파구 가락동</v>
      </c>
      <c r="C87" s="39" t="str">
        <f>IF(B87="","",IF('04A_국토부원자료'!C88&lt;&gt;"",'04A_국토부원자료'!C88,TRIM('04A_국토부원자료'!D88&amp;IF('04A_국토부원자료'!E88&lt;&gt;"","-"&amp;'04A_국토부원자료'!E88,""))))</f>
        <v>77-4</v>
      </c>
      <c r="D87" s="39" t="str">
        <f>IFERROR('04A_국토부원자료'!F88,"")</f>
        <v>송파KCC웰츠타워</v>
      </c>
      <c r="E87" s="40">
        <f>IFERROR(VALUE(SUBSTITUTE('04A_국토부원자료'!G88,",","")),"")</f>
        <v>41.96</v>
      </c>
      <c r="F87" s="41">
        <f>IFERROR(IF(AND('04A_국토부원자료'!H88&lt;&gt;"",'04A_국토부원자료'!I88&lt;&gt;""),DATE(INT(VALUE(SUBSTITUTE('04A_국토부원자료'!H88,",",""))/100),MOD(VALUE(SUBSTITUTE('04A_국토부원자료'!H88,",","")),100),VALUE(SUBSTITUTE('04A_국토부원자료'!I88,",",""))),""),"")</f>
        <v>45783</v>
      </c>
      <c r="G87" s="42">
        <f>IFERROR(VALUE(SUBSTITUTE('04A_국토부원자료'!J88,",","")),"")</f>
        <v>24900</v>
      </c>
      <c r="H87" s="43">
        <f t="shared" si="2"/>
        <v>249000000</v>
      </c>
      <c r="I87" s="43">
        <f t="shared" si="3"/>
        <v>5934223.0695900861</v>
      </c>
      <c r="J87" s="38">
        <f>IFERROR(VALUE(SUBSTITUTE('04A_국토부원자료'!K88,",","")),"")</f>
        <v>6</v>
      </c>
      <c r="K87" s="38">
        <f>IFERROR(VALUE(SUBSTITUTE('04A_국토부원자료'!N88,",","")),"")</f>
        <v>2011</v>
      </c>
      <c r="L87" s="39" t="str">
        <f>IFERROR('04A_국토부원자료'!O88,"")</f>
        <v>송파대로28길 43</v>
      </c>
      <c r="M87" s="39" t="str">
        <f>IFERROR('04A_국토부원자료'!Q88,"")</f>
        <v>중개거래</v>
      </c>
      <c r="N87" s="38">
        <f>IF(B87="","",IF('02_대상물건입력'!B5="",1,IF(ISNUMBER(SEARCH('02_대상물건입력'!B5,B87)),1,0)))</f>
        <v>1</v>
      </c>
      <c r="O87" s="38">
        <f>IF(B87="","",IF('02_대상물건입력'!B6="",1,IF(ISNUMBER(SEARCH('02_대상물건입력'!B6,B87)),1,0)))</f>
        <v>1</v>
      </c>
      <c r="P87" s="38">
        <f>IF(L87="","",IF('02_대상물건입력'!B15="",0,IF(ISNUMBER(SEARCH('02_대상물건입력'!B15,L87)),1,0)))</f>
        <v>1</v>
      </c>
      <c r="Q87" s="38">
        <f>IF(D87="","",IF('02_대상물건입력'!B8="",0,IF(ISNUMBER(SEARCH('02_대상물건입력'!B8,D87)),1,0)))</f>
        <v>0</v>
      </c>
      <c r="R87" s="44">
        <f>IFERROR(ABS(E87-'02_대상물건입력'!B11)/'02_대상물건입력'!B11,"")</f>
        <v>0.54022347188982056</v>
      </c>
      <c r="S87" s="38">
        <f>IFERROR(ABS(J87-'02_대상물건입력'!B10),"")</f>
        <v>6</v>
      </c>
      <c r="T87" s="38">
        <f>IFERROR(ABS('01_설정'!B4-F87),"")</f>
        <v>329</v>
      </c>
      <c r="U87" s="38">
        <f>IFERROR(ABS(K87-YEAR('02_대상물건입력'!B14)),"")</f>
        <v>15</v>
      </c>
      <c r="V87" s="38" t="str">
        <f>IF(B87="","",IF(AND(E87&gt;0,F87&gt;0,H87&gt;0,OR('04A_국토부원자료'!P88="",'04A_국토부원자료'!P88="-"),IF('01_설정'!B10=1,N87=1,TRUE),R87&lt;='01_설정'!B5,S87&lt;='01_설정'!B6,T87&lt;='01_설정'!B7,U87&lt;='01_설정'!B8),"Y",""))</f>
        <v/>
      </c>
      <c r="W87" s="40" t="str">
        <f>IF(V87&lt;&gt;"Y","",MAX(0,(1-R87/'01_설정'!B5))*'01_설정'!B14+MAX(0,(1-S87/'01_설정'!B6))*'01_설정'!B15+MAX(0,(1-T87/'01_설정'!B7))*'01_설정'!B16+MAX(0,(1-U87/'01_설정'!B8))*'01_설정'!B17+O87*'01_설정'!B11+Q87*'01_설정'!B12+P87*'01_설정'!B13)</f>
        <v/>
      </c>
      <c r="X87" s="38" t="str">
        <f>IF(W87="","",1+COUNTIFS($W$4:$W$3003,"&gt;"&amp;W87)+COUNTIFS($W$4:W87,W87)-1)</f>
        <v/>
      </c>
    </row>
    <row r="88" spans="1:24" ht="16.5">
      <c r="A88" s="38">
        <f>IF('04A_국토부원자료'!A89="","",ROW()-3)</f>
        <v>85</v>
      </c>
      <c r="B88" s="39" t="str">
        <f>IFERROR('04A_국토부원자료'!B89,"")</f>
        <v>서울특별시 송파구 가락동</v>
      </c>
      <c r="C88" s="39" t="str">
        <f>IF(B88="","",IF('04A_국토부원자료'!C89&lt;&gt;"",'04A_국토부원자료'!C89,TRIM('04A_국토부원자료'!D89&amp;IF('04A_국토부원자료'!E89&lt;&gt;"","-"&amp;'04A_국토부원자료'!E89,""))))</f>
        <v>77-4</v>
      </c>
      <c r="D88" s="39" t="str">
        <f>IFERROR('04A_국토부원자료'!F89,"")</f>
        <v>송파KCC웰츠타워</v>
      </c>
      <c r="E88" s="40">
        <f>IFERROR(VALUE(SUBSTITUTE('04A_국토부원자료'!G89,",","")),"")</f>
        <v>39.49</v>
      </c>
      <c r="F88" s="41">
        <f>IFERROR(IF(AND('04A_국토부원자료'!H89&lt;&gt;"",'04A_국토부원자료'!I89&lt;&gt;""),DATE(INT(VALUE(SUBSTITUTE('04A_국토부원자료'!H89,",",""))/100),MOD(VALUE(SUBSTITUTE('04A_국토부원자료'!H89,",","")),100),VALUE(SUBSTITUTE('04A_국토부원자료'!I89,",",""))),""),"")</f>
        <v>45763</v>
      </c>
      <c r="G88" s="42">
        <f>IFERROR(VALUE(SUBSTITUTE('04A_국토부원자료'!J89,",","")),"")</f>
        <v>25500</v>
      </c>
      <c r="H88" s="43">
        <f t="shared" si="2"/>
        <v>255000000</v>
      </c>
      <c r="I88" s="43">
        <f t="shared" si="3"/>
        <v>6457330.9698657887</v>
      </c>
      <c r="J88" s="38">
        <f>IFERROR(VALUE(SUBSTITUTE('04A_국토부원자료'!K89,",","")),"")</f>
        <v>12</v>
      </c>
      <c r="K88" s="38">
        <f>IFERROR(VALUE(SUBSTITUTE('04A_국토부원자료'!N89,",","")),"")</f>
        <v>2011</v>
      </c>
      <c r="L88" s="39" t="str">
        <f>IFERROR('04A_국토부원자료'!O89,"")</f>
        <v>송파대로28길 43</v>
      </c>
      <c r="M88" s="39" t="str">
        <f>IFERROR('04A_국토부원자료'!Q89,"")</f>
        <v>중개거래</v>
      </c>
      <c r="N88" s="38">
        <f>IF(B88="","",IF('02_대상물건입력'!B5="",1,IF(ISNUMBER(SEARCH('02_대상물건입력'!B5,B88)),1,0)))</f>
        <v>1</v>
      </c>
      <c r="O88" s="38">
        <f>IF(B88="","",IF('02_대상물건입력'!B6="",1,IF(ISNUMBER(SEARCH('02_대상물건입력'!B6,B88)),1,0)))</f>
        <v>1</v>
      </c>
      <c r="P88" s="38">
        <f>IF(L88="","",IF('02_대상물건입력'!B15="",0,IF(ISNUMBER(SEARCH('02_대상물건입력'!B15,L88)),1,0)))</f>
        <v>1</v>
      </c>
      <c r="Q88" s="38">
        <f>IF(D88="","",IF('02_대상물건입력'!B8="",0,IF(ISNUMBER(SEARCH('02_대상물건입력'!B8,D88)),1,0)))</f>
        <v>0</v>
      </c>
      <c r="R88" s="44">
        <f>IFERROR(ABS(E88-'02_대상물건입력'!B11)/'02_대상물건입력'!B11,"")</f>
        <v>0.44955731422614426</v>
      </c>
      <c r="S88" s="38">
        <f>IFERROR(ABS(J88-'02_대상물건입력'!B10),"")</f>
        <v>0</v>
      </c>
      <c r="T88" s="38">
        <f>IFERROR(ABS('01_설정'!B4-F88),"")</f>
        <v>349</v>
      </c>
      <c r="U88" s="38">
        <f>IFERROR(ABS(K88-YEAR('02_대상물건입력'!B14)),"")</f>
        <v>15</v>
      </c>
      <c r="V88" s="38" t="str">
        <f>IF(B88="","",IF(AND(E88&gt;0,F88&gt;0,H88&gt;0,OR('04A_국토부원자료'!P89="",'04A_국토부원자료'!P89="-"),IF('01_설정'!B10=1,N88=1,TRUE),R88&lt;='01_설정'!B5,S88&lt;='01_설정'!B6,T88&lt;='01_설정'!B7,U88&lt;='01_설정'!B8),"Y",""))</f>
        <v/>
      </c>
      <c r="W88" s="40" t="str">
        <f>IF(V88&lt;&gt;"Y","",MAX(0,(1-R88/'01_설정'!B5))*'01_설정'!B14+MAX(0,(1-S88/'01_설정'!B6))*'01_설정'!B15+MAX(0,(1-T88/'01_설정'!B7))*'01_설정'!B16+MAX(0,(1-U88/'01_설정'!B8))*'01_설정'!B17+O88*'01_설정'!B11+Q88*'01_설정'!B12+P88*'01_설정'!B13)</f>
        <v/>
      </c>
      <c r="X88" s="38" t="str">
        <f>IF(W88="","",1+COUNTIFS($W$4:$W$3003,"&gt;"&amp;W88)+COUNTIFS($W$4:W88,W88)-1)</f>
        <v/>
      </c>
    </row>
    <row r="89" spans="1:24" ht="16.5">
      <c r="A89" s="38">
        <f>IF('04A_국토부원자료'!A90="","",ROW()-3)</f>
        <v>86</v>
      </c>
      <c r="B89" s="39" t="str">
        <f>IFERROR('04A_국토부원자료'!B90,"")</f>
        <v>서울특별시 송파구 가락동</v>
      </c>
      <c r="C89" s="39" t="str">
        <f>IF(B89="","",IF('04A_국토부원자료'!C90&lt;&gt;"",'04A_국토부원자료'!C90,TRIM('04A_국토부원자료'!D90&amp;IF('04A_국토부원자료'!E90&lt;&gt;"","-"&amp;'04A_국토부원자료'!E90,""))))</f>
        <v>98-7</v>
      </c>
      <c r="D89" s="39" t="str">
        <f>IFERROR('04A_국토부원자료'!F90,"")</f>
        <v>(98-7)</v>
      </c>
      <c r="E89" s="40">
        <f>IFERROR(VALUE(SUBSTITUTE('04A_국토부원자료'!G90,",","")),"")</f>
        <v>30.17</v>
      </c>
      <c r="F89" s="41">
        <f>IFERROR(IF(AND('04A_국토부원자료'!H90&lt;&gt;"",'04A_국토부원자료'!I90&lt;&gt;""),DATE(INT(VALUE(SUBSTITUTE('04A_국토부원자료'!H90,",",""))/100),MOD(VALUE(SUBSTITUTE('04A_국토부원자료'!H90,",","")),100),VALUE(SUBSTITUTE('04A_국토부원자료'!I90,",",""))),""),"")</f>
        <v>45762</v>
      </c>
      <c r="G89" s="42">
        <f>IFERROR(VALUE(SUBSTITUTE('04A_국토부원자료'!J90,",","")),"")</f>
        <v>11000</v>
      </c>
      <c r="H89" s="43">
        <f t="shared" si="2"/>
        <v>110000000</v>
      </c>
      <c r="I89" s="43">
        <f t="shared" si="3"/>
        <v>3646005.966191581</v>
      </c>
      <c r="J89" s="38">
        <f>IFERROR(VALUE(SUBSTITUTE('04A_국토부원자료'!K90,",","")),"")</f>
        <v>6</v>
      </c>
      <c r="K89" s="38">
        <f>IFERROR(VALUE(SUBSTITUTE('04A_국토부원자료'!N90,",","")),"")</f>
        <v>1990</v>
      </c>
      <c r="L89" s="39" t="str">
        <f>IFERROR('04A_국토부원자료'!O90,"")</f>
        <v>송파대로28길 13</v>
      </c>
      <c r="M89" s="39" t="str">
        <f>IFERROR('04A_국토부원자료'!Q90,"")</f>
        <v>중개거래</v>
      </c>
      <c r="N89" s="38">
        <f>IF(B89="","",IF('02_대상물건입력'!B5="",1,IF(ISNUMBER(SEARCH('02_대상물건입력'!B5,B89)),1,0)))</f>
        <v>1</v>
      </c>
      <c r="O89" s="38">
        <f>IF(B89="","",IF('02_대상물건입력'!B6="",1,IF(ISNUMBER(SEARCH('02_대상물건입력'!B6,B89)),1,0)))</f>
        <v>1</v>
      </c>
      <c r="P89" s="38">
        <f>IF(L89="","",IF('02_대상물건입력'!B15="",0,IF(ISNUMBER(SEARCH('02_대상물건입력'!B15,L89)),1,0)))</f>
        <v>1</v>
      </c>
      <c r="Q89" s="38">
        <f>IF(D89="","",IF('02_대상물건입력'!B8="",0,IF(ISNUMBER(SEARCH('02_대상물건입력'!B8,D89)),1,0)))</f>
        <v>0</v>
      </c>
      <c r="R89" s="44">
        <f>IFERROR(ABS(E89-'02_대상물건입력'!B11)/'02_대상물건입력'!B11,"")</f>
        <v>0.10744857356806212</v>
      </c>
      <c r="S89" s="38">
        <f>IFERROR(ABS(J89-'02_대상물건입력'!B10),"")</f>
        <v>6</v>
      </c>
      <c r="T89" s="38">
        <f>IFERROR(ABS('01_설정'!B4-F89),"")</f>
        <v>350</v>
      </c>
      <c r="U89" s="38">
        <f>IFERROR(ABS(K89-YEAR('02_대상물건입력'!B14)),"")</f>
        <v>36</v>
      </c>
      <c r="V89" s="38" t="str">
        <f>IF(B89="","",IF(AND(E89&gt;0,F89&gt;0,H89&gt;0,OR('04A_국토부원자료'!P90="",'04A_국토부원자료'!P90="-"),IF('01_설정'!B10=1,N89=1,TRUE),R89&lt;='01_설정'!B5,S89&lt;='01_설정'!B6,T89&lt;='01_설정'!B7,U89&lt;='01_설정'!B8),"Y",""))</f>
        <v/>
      </c>
      <c r="W89" s="40" t="str">
        <f>IF(V89&lt;&gt;"Y","",MAX(0,(1-R89/'01_설정'!B5))*'01_설정'!B14+MAX(0,(1-S89/'01_설정'!B6))*'01_설정'!B15+MAX(0,(1-T89/'01_설정'!B7))*'01_설정'!B16+MAX(0,(1-U89/'01_설정'!B8))*'01_설정'!B17+O89*'01_설정'!B11+Q89*'01_설정'!B12+P89*'01_설정'!B13)</f>
        <v/>
      </c>
      <c r="X89" s="38" t="str">
        <f>IF(W89="","",1+COUNTIFS($W$4:$W$3003,"&gt;"&amp;W89)+COUNTIFS($W$4:W89,W89)-1)</f>
        <v/>
      </c>
    </row>
    <row r="90" spans="1:24" ht="16.5">
      <c r="A90" s="38">
        <f>IF('04A_국토부원자료'!A91="","",ROW()-3)</f>
        <v>87</v>
      </c>
      <c r="B90" s="39" t="str">
        <f>IFERROR('04A_국토부원자료'!B91,"")</f>
        <v>서울특별시 송파구 가락동</v>
      </c>
      <c r="C90" s="39" t="str">
        <f>IF(B90="","",IF('04A_국토부원자료'!C91&lt;&gt;"",'04A_국토부원자료'!C91,TRIM('04A_국토부원자료'!D91&amp;IF('04A_국토부원자료'!E91&lt;&gt;"","-"&amp;'04A_국토부원자료'!E91,""))))</f>
        <v>98</v>
      </c>
      <c r="D90" s="39" t="str">
        <f>IFERROR('04A_국토부원자료'!F91,"")</f>
        <v>송파가락두산위브센티움</v>
      </c>
      <c r="E90" s="40">
        <f>IFERROR(VALUE(SUBSTITUTE('04A_국토부원자료'!G91,",","")),"")</f>
        <v>37.35</v>
      </c>
      <c r="F90" s="41">
        <f>IFERROR(IF(AND('04A_국토부원자료'!H91&lt;&gt;"",'04A_국토부원자료'!I91&lt;&gt;""),DATE(INT(VALUE(SUBSTITUTE('04A_국토부원자료'!H91,",",""))/100),MOD(VALUE(SUBSTITUTE('04A_국토부원자료'!H91,",","")),100),VALUE(SUBSTITUTE('04A_국토부원자료'!I91,",",""))),""),"")</f>
        <v>45762</v>
      </c>
      <c r="G90" s="42">
        <f>IFERROR(VALUE(SUBSTITUTE('04A_국토부원자료'!J91,",","")),"")</f>
        <v>17500</v>
      </c>
      <c r="H90" s="43">
        <f t="shared" si="2"/>
        <v>175000000</v>
      </c>
      <c r="I90" s="43">
        <f t="shared" si="3"/>
        <v>4685408.2998661306</v>
      </c>
      <c r="J90" s="38">
        <f>IFERROR(VALUE(SUBSTITUTE('04A_국토부원자료'!K91,",","")),"")</f>
        <v>6</v>
      </c>
      <c r="K90" s="38">
        <f>IFERROR(VALUE(SUBSTITUTE('04A_국토부원자료'!N91,",","")),"")</f>
        <v>2004</v>
      </c>
      <c r="L90" s="39" t="str">
        <f>IFERROR('04A_국토부원자료'!O91,"")</f>
        <v>송파대로30길 16</v>
      </c>
      <c r="M90" s="39" t="str">
        <f>IFERROR('04A_국토부원자료'!Q91,"")</f>
        <v>중개거래</v>
      </c>
      <c r="N90" s="38">
        <f>IF(B90="","",IF('02_대상물건입력'!B5="",1,IF(ISNUMBER(SEARCH('02_대상물건입력'!B5,B90)),1,0)))</f>
        <v>1</v>
      </c>
      <c r="O90" s="38">
        <f>IF(B90="","",IF('02_대상물건입력'!B6="",1,IF(ISNUMBER(SEARCH('02_대상물건입력'!B6,B90)),1,0)))</f>
        <v>1</v>
      </c>
      <c r="P90" s="38">
        <f>IF(L90="","",IF('02_대상물건입력'!B15="",0,IF(ISNUMBER(SEARCH('02_대상물건입력'!B15,L90)),1,0)))</f>
        <v>1</v>
      </c>
      <c r="Q90" s="38">
        <f>IF(D90="","",IF('02_대상물건입력'!B8="",0,IF(ISNUMBER(SEARCH('02_대상물건입력'!B8,D90)),1,0)))</f>
        <v>0</v>
      </c>
      <c r="R90" s="44">
        <f>IFERROR(ABS(E90-'02_대상물건입력'!B11)/'02_대상물건입력'!B11,"")</f>
        <v>0.37100444888190653</v>
      </c>
      <c r="S90" s="38">
        <f>IFERROR(ABS(J90-'02_대상물건입력'!B10),"")</f>
        <v>6</v>
      </c>
      <c r="T90" s="38">
        <f>IFERROR(ABS('01_설정'!B4-F90),"")</f>
        <v>350</v>
      </c>
      <c r="U90" s="38">
        <f>IFERROR(ABS(K90-YEAR('02_대상물건입력'!B14)),"")</f>
        <v>22</v>
      </c>
      <c r="V90" s="38" t="str">
        <f>IF(B90="","",IF(AND(E90&gt;0,F90&gt;0,H90&gt;0,OR('04A_국토부원자료'!P91="",'04A_국토부원자료'!P91="-"),IF('01_설정'!B10=1,N90=1,TRUE),R90&lt;='01_설정'!B5,S90&lt;='01_설정'!B6,T90&lt;='01_설정'!B7,U90&lt;='01_설정'!B8),"Y",""))</f>
        <v/>
      </c>
      <c r="W90" s="40" t="str">
        <f>IF(V90&lt;&gt;"Y","",MAX(0,(1-R90/'01_설정'!B5))*'01_설정'!B14+MAX(0,(1-S90/'01_설정'!B6))*'01_설정'!B15+MAX(0,(1-T90/'01_설정'!B7))*'01_설정'!B16+MAX(0,(1-U90/'01_설정'!B8))*'01_설정'!B17+O90*'01_설정'!B11+Q90*'01_설정'!B12+P90*'01_설정'!B13)</f>
        <v/>
      </c>
      <c r="X90" s="38" t="str">
        <f>IF(W90="","",1+COUNTIFS($W$4:$W$3003,"&gt;"&amp;W90)+COUNTIFS($W$4:W90,W90)-1)</f>
        <v/>
      </c>
    </row>
    <row r="91" spans="1:24" ht="16.5">
      <c r="A91" s="38">
        <f>IF('04A_국토부원자료'!A92="","",ROW()-3)</f>
        <v>88</v>
      </c>
      <c r="B91" s="39" t="str">
        <f>IFERROR('04A_국토부원자료'!B92,"")</f>
        <v>서울특별시 송파구 가락동</v>
      </c>
      <c r="C91" s="39" t="str">
        <f>IF(B91="","",IF('04A_국토부원자료'!C92&lt;&gt;"",'04A_국토부원자료'!C92,TRIM('04A_국토부원자료'!D92&amp;IF('04A_국토부원자료'!E92&lt;&gt;"","-"&amp;'04A_국토부원자료'!E92,""))))</f>
        <v>98-7</v>
      </c>
      <c r="D91" s="39" t="str">
        <f>IFERROR('04A_국토부원자료'!F92,"")</f>
        <v>(98-7)</v>
      </c>
      <c r="E91" s="40">
        <f>IFERROR(VALUE(SUBSTITUTE('04A_국토부원자료'!G92,",","")),"")</f>
        <v>27.84</v>
      </c>
      <c r="F91" s="41">
        <f>IFERROR(IF(AND('04A_국토부원자료'!H92&lt;&gt;"",'04A_국토부원자료'!I92&lt;&gt;""),DATE(INT(VALUE(SUBSTITUTE('04A_국토부원자료'!H92,",",""))/100),MOD(VALUE(SUBSTITUTE('04A_국토부원자료'!H92,",","")),100),VALUE(SUBSTITUTE('04A_국토부원자료'!I92,",",""))),""),"")</f>
        <v>45762</v>
      </c>
      <c r="G91" s="42">
        <f>IFERROR(VALUE(SUBSTITUTE('04A_국토부원자료'!J92,",","")),"")</f>
        <v>10700</v>
      </c>
      <c r="H91" s="43">
        <f t="shared" si="2"/>
        <v>107000000</v>
      </c>
      <c r="I91" s="43">
        <f t="shared" si="3"/>
        <v>3843390.8045977009</v>
      </c>
      <c r="J91" s="38">
        <f>IFERROR(VALUE(SUBSTITUTE('04A_국토부원자료'!K92,",","")),"")</f>
        <v>7</v>
      </c>
      <c r="K91" s="38">
        <f>IFERROR(VALUE(SUBSTITUTE('04A_국토부원자료'!N92,",","")),"")</f>
        <v>1990</v>
      </c>
      <c r="L91" s="39" t="str">
        <f>IFERROR('04A_국토부원자료'!O92,"")</f>
        <v>송파대로28길 13</v>
      </c>
      <c r="M91" s="39" t="str">
        <f>IFERROR('04A_국토부원자료'!Q92,"")</f>
        <v>중개거래</v>
      </c>
      <c r="N91" s="38">
        <f>IF(B91="","",IF('02_대상물건입력'!B5="",1,IF(ISNUMBER(SEARCH('02_대상물건입력'!B5,B91)),1,0)))</f>
        <v>1</v>
      </c>
      <c r="O91" s="38">
        <f>IF(B91="","",IF('02_대상물건입력'!B6="",1,IF(ISNUMBER(SEARCH('02_대상물건입력'!B6,B91)),1,0)))</f>
        <v>1</v>
      </c>
      <c r="P91" s="38">
        <f>IF(L91="","",IF('02_대상물건입력'!B15="",0,IF(ISNUMBER(SEARCH('02_대상물건입력'!B15,L91)),1,0)))</f>
        <v>1</v>
      </c>
      <c r="Q91" s="38">
        <f>IF(D91="","",IF('02_대상물건입력'!B8="",0,IF(ISNUMBER(SEARCH('02_대상물건입력'!B8,D91)),1,0)))</f>
        <v>0</v>
      </c>
      <c r="R91" s="44">
        <f>IFERROR(ABS(E91-'02_대상물건입력'!B11)/'02_대상물건입력'!B11,"")</f>
        <v>2.1921388403541516E-2</v>
      </c>
      <c r="S91" s="38">
        <f>IFERROR(ABS(J91-'02_대상물건입력'!B10),"")</f>
        <v>5</v>
      </c>
      <c r="T91" s="38">
        <f>IFERROR(ABS('01_설정'!B4-F91),"")</f>
        <v>350</v>
      </c>
      <c r="U91" s="38">
        <f>IFERROR(ABS(K91-YEAR('02_대상물건입력'!B14)),"")</f>
        <v>36</v>
      </c>
      <c r="V91" s="38" t="str">
        <f>IF(B91="","",IF(AND(E91&gt;0,F91&gt;0,H91&gt;0,OR('04A_국토부원자료'!P92="",'04A_국토부원자료'!P92="-"),IF('01_설정'!B10=1,N91=1,TRUE),R91&lt;='01_설정'!B5,S91&lt;='01_설정'!B6,T91&lt;='01_설정'!B7,U91&lt;='01_설정'!B8),"Y",""))</f>
        <v/>
      </c>
      <c r="W91" s="40" t="str">
        <f>IF(V91&lt;&gt;"Y","",MAX(0,(1-R91/'01_설정'!B5))*'01_설정'!B14+MAX(0,(1-S91/'01_설정'!B6))*'01_설정'!B15+MAX(0,(1-T91/'01_설정'!B7))*'01_설정'!B16+MAX(0,(1-U91/'01_설정'!B8))*'01_설정'!B17+O91*'01_설정'!B11+Q91*'01_설정'!B12+P91*'01_설정'!B13)</f>
        <v/>
      </c>
      <c r="X91" s="38" t="str">
        <f>IF(W91="","",1+COUNTIFS($W$4:$W$3003,"&gt;"&amp;W91)+COUNTIFS($W$4:W91,W91)-1)</f>
        <v/>
      </c>
    </row>
    <row r="92" spans="1:24" ht="16.5">
      <c r="A92" s="38">
        <f>IF('04A_국토부원자료'!A93="","",ROW()-3)</f>
        <v>89</v>
      </c>
      <c r="B92" s="39" t="str">
        <f>IFERROR('04A_국토부원자료'!B93,"")</f>
        <v>서울특별시 송파구 가락동</v>
      </c>
      <c r="C92" s="39" t="str">
        <f>IF(B92="","",IF('04A_국토부원자료'!C93&lt;&gt;"",'04A_국토부원자료'!C93,TRIM('04A_국토부원자료'!D93&amp;IF('04A_국토부원자료'!E93&lt;&gt;"","-"&amp;'04A_국토부원자료'!E93,""))))</f>
        <v>99-3</v>
      </c>
      <c r="D92" s="39" t="str">
        <f>IFERROR('04A_국토부원자료'!F93,"")</f>
        <v>제일오피스텔</v>
      </c>
      <c r="E92" s="40">
        <f>IFERROR(VALUE(SUBSTITUTE('04A_국토부원자료'!G93,",","")),"")</f>
        <v>30.26</v>
      </c>
      <c r="F92" s="41">
        <f>IFERROR(IF(AND('04A_국토부원자료'!H93&lt;&gt;"",'04A_국토부원자료'!I93&lt;&gt;""),DATE(INT(VALUE(SUBSTITUTE('04A_국토부원자료'!H93,",",""))/100),MOD(VALUE(SUBSTITUTE('04A_국토부원자료'!H93,",","")),100),VALUE(SUBSTITUTE('04A_국토부원자료'!I93,",",""))),""),"")</f>
        <v>45761</v>
      </c>
      <c r="G92" s="42">
        <f>IFERROR(VALUE(SUBSTITUTE('04A_국토부원자료'!J93,",","")),"")</f>
        <v>19300</v>
      </c>
      <c r="H92" s="43">
        <f t="shared" si="2"/>
        <v>193000000</v>
      </c>
      <c r="I92" s="43">
        <f t="shared" si="3"/>
        <v>6378056.840713813</v>
      </c>
      <c r="J92" s="38">
        <f>IFERROR(VALUE(SUBSTITUTE('04A_국토부원자료'!K93,",","")),"")</f>
        <v>8</v>
      </c>
      <c r="K92" s="38">
        <f>IFERROR(VALUE(SUBSTITUTE('04A_국토부원자료'!N93,",","")),"")</f>
        <v>1992</v>
      </c>
      <c r="L92" s="39" t="str">
        <f>IFERROR('04A_국토부원자료'!O93,"")</f>
        <v>송파대로 260</v>
      </c>
      <c r="M92" s="39" t="str">
        <f>IFERROR('04A_국토부원자료'!Q93,"")</f>
        <v>중개거래</v>
      </c>
      <c r="N92" s="38">
        <f>IF(B92="","",IF('02_대상물건입력'!B5="",1,IF(ISNUMBER(SEARCH('02_대상물건입력'!B5,B92)),1,0)))</f>
        <v>1</v>
      </c>
      <c r="O92" s="38">
        <f>IF(B92="","",IF('02_대상물건입력'!B6="",1,IF(ISNUMBER(SEARCH('02_대상물건입력'!B6,B92)),1,0)))</f>
        <v>1</v>
      </c>
      <c r="P92" s="38">
        <f>IF(L92="","",IF('02_대상물건입력'!B15="",0,IF(ISNUMBER(SEARCH('02_대상물건입력'!B15,L92)),1,0)))</f>
        <v>1</v>
      </c>
      <c r="Q92" s="38">
        <f>IF(D92="","",IF('02_대상물건입력'!B8="",0,IF(ISNUMBER(SEARCH('02_대상물건입력'!B8,D92)),1,0)))</f>
        <v>0</v>
      </c>
      <c r="R92" s="44">
        <f>IFERROR(ABS(E92-'02_대상물건입력'!B11)/'02_대상물건입력'!B11,"")</f>
        <v>0.11075219874609081</v>
      </c>
      <c r="S92" s="38">
        <f>IFERROR(ABS(J92-'02_대상물건입력'!B10),"")</f>
        <v>4</v>
      </c>
      <c r="T92" s="38">
        <f>IFERROR(ABS('01_설정'!B4-F92),"")</f>
        <v>351</v>
      </c>
      <c r="U92" s="38">
        <f>IFERROR(ABS(K92-YEAR('02_대상물건입력'!B14)),"")</f>
        <v>34</v>
      </c>
      <c r="V92" s="38" t="str">
        <f>IF(B92="","",IF(AND(E92&gt;0,F92&gt;0,H92&gt;0,OR('04A_국토부원자료'!P93="",'04A_국토부원자료'!P93="-"),IF('01_설정'!B10=1,N92=1,TRUE),R92&lt;='01_설정'!B5,S92&lt;='01_설정'!B6,T92&lt;='01_설정'!B7,U92&lt;='01_설정'!B8),"Y",""))</f>
        <v/>
      </c>
      <c r="W92" s="40" t="str">
        <f>IF(V92&lt;&gt;"Y","",MAX(0,(1-R92/'01_설정'!B5))*'01_설정'!B14+MAX(0,(1-S92/'01_설정'!B6))*'01_설정'!B15+MAX(0,(1-T92/'01_설정'!B7))*'01_설정'!B16+MAX(0,(1-U92/'01_설정'!B8))*'01_설정'!B17+O92*'01_설정'!B11+Q92*'01_설정'!B12+P92*'01_설정'!B13)</f>
        <v/>
      </c>
      <c r="X92" s="38" t="str">
        <f>IF(W92="","",1+COUNTIFS($W$4:$W$3003,"&gt;"&amp;W92)+COUNTIFS($W$4:W92,W92)-1)</f>
        <v/>
      </c>
    </row>
    <row r="93" spans="1:24" ht="16.5">
      <c r="A93" s="38">
        <f>IF('04A_국토부원자료'!A94="","",ROW()-3)</f>
        <v>90</v>
      </c>
      <c r="B93" s="39" t="str">
        <f>IFERROR('04A_국토부원자료'!B94,"")</f>
        <v>서울특별시 송파구 가락동</v>
      </c>
      <c r="C93" s="39" t="str">
        <f>IF(B93="","",IF('04A_국토부원자료'!C94&lt;&gt;"",'04A_국토부원자료'!C94,TRIM('04A_국토부원자료'!D94&amp;IF('04A_국토부원자료'!E94&lt;&gt;"","-"&amp;'04A_국토부원자료'!E94,""))))</f>
        <v>98</v>
      </c>
      <c r="D93" s="39" t="str">
        <f>IFERROR('04A_국토부원자료'!F94,"")</f>
        <v>송파가락두산위브센티움</v>
      </c>
      <c r="E93" s="40">
        <f>IFERROR(VALUE(SUBSTITUTE('04A_국토부원자료'!G94,",","")),"")</f>
        <v>37.35</v>
      </c>
      <c r="F93" s="41">
        <f>IFERROR(IF(AND('04A_국토부원자료'!H94&lt;&gt;"",'04A_국토부원자료'!I94&lt;&gt;""),DATE(INT(VALUE(SUBSTITUTE('04A_국토부원자료'!H94,",",""))/100),MOD(VALUE(SUBSTITUTE('04A_국토부원자료'!H94,",","")),100),VALUE(SUBSTITUTE('04A_국토부원자료'!I94,",",""))),""),"")</f>
        <v>45755</v>
      </c>
      <c r="G93" s="42">
        <f>IFERROR(VALUE(SUBSTITUTE('04A_국토부원자료'!J94,",","")),"")</f>
        <v>16000</v>
      </c>
      <c r="H93" s="43">
        <f t="shared" si="2"/>
        <v>160000000</v>
      </c>
      <c r="I93" s="43">
        <f t="shared" si="3"/>
        <v>4283801.8741633194</v>
      </c>
      <c r="J93" s="38">
        <f>IFERROR(VALUE(SUBSTITUTE('04A_국토부원자료'!K94,",","")),"")</f>
        <v>6</v>
      </c>
      <c r="K93" s="38">
        <f>IFERROR(VALUE(SUBSTITUTE('04A_국토부원자료'!N94,",","")),"")</f>
        <v>2004</v>
      </c>
      <c r="L93" s="39" t="str">
        <f>IFERROR('04A_국토부원자료'!O94,"")</f>
        <v>송파대로30길 16</v>
      </c>
      <c r="M93" s="39" t="str">
        <f>IFERROR('04A_국토부원자료'!Q94,"")</f>
        <v>중개거래</v>
      </c>
      <c r="N93" s="38">
        <f>IF(B93="","",IF('02_대상물건입력'!B5="",1,IF(ISNUMBER(SEARCH('02_대상물건입력'!B5,B93)),1,0)))</f>
        <v>1</v>
      </c>
      <c r="O93" s="38">
        <f>IF(B93="","",IF('02_대상물건입력'!B6="",1,IF(ISNUMBER(SEARCH('02_대상물건입력'!B6,B93)),1,0)))</f>
        <v>1</v>
      </c>
      <c r="P93" s="38">
        <f>IF(L93="","",IF('02_대상물건입력'!B15="",0,IF(ISNUMBER(SEARCH('02_대상물건입력'!B15,L93)),1,0)))</f>
        <v>1</v>
      </c>
      <c r="Q93" s="38">
        <f>IF(D93="","",IF('02_대상물건입력'!B8="",0,IF(ISNUMBER(SEARCH('02_대상물건입력'!B8,D93)),1,0)))</f>
        <v>0</v>
      </c>
      <c r="R93" s="44">
        <f>IFERROR(ABS(E93-'02_대상물건입력'!B11)/'02_대상물건입력'!B11,"")</f>
        <v>0.37100444888190653</v>
      </c>
      <c r="S93" s="38">
        <f>IFERROR(ABS(J93-'02_대상물건입력'!B10),"")</f>
        <v>6</v>
      </c>
      <c r="T93" s="38">
        <f>IFERROR(ABS('01_설정'!B4-F93),"")</f>
        <v>357</v>
      </c>
      <c r="U93" s="38">
        <f>IFERROR(ABS(K93-YEAR('02_대상물건입력'!B14)),"")</f>
        <v>22</v>
      </c>
      <c r="V93" s="38" t="str">
        <f>IF(B93="","",IF(AND(E93&gt;0,F93&gt;0,H93&gt;0,OR('04A_국토부원자료'!P94="",'04A_국토부원자료'!P94="-"),IF('01_설정'!B10=1,N93=1,TRUE),R93&lt;='01_설정'!B5,S93&lt;='01_설정'!B6,T93&lt;='01_설정'!B7,U93&lt;='01_설정'!B8),"Y",""))</f>
        <v/>
      </c>
      <c r="W93" s="40" t="str">
        <f>IF(V93&lt;&gt;"Y","",MAX(0,(1-R93/'01_설정'!B5))*'01_설정'!B14+MAX(0,(1-S93/'01_설정'!B6))*'01_설정'!B15+MAX(0,(1-T93/'01_설정'!B7))*'01_설정'!B16+MAX(0,(1-U93/'01_설정'!B8))*'01_설정'!B17+O93*'01_설정'!B11+Q93*'01_설정'!B12+P93*'01_설정'!B13)</f>
        <v/>
      </c>
      <c r="X93" s="38" t="str">
        <f>IF(W93="","",1+COUNTIFS($W$4:$W$3003,"&gt;"&amp;W93)+COUNTIFS($W$4:W93,W93)-1)</f>
        <v/>
      </c>
    </row>
    <row r="94" spans="1:24" ht="16.5">
      <c r="A94" s="38">
        <f>IF('04A_국토부원자료'!A95="","",ROW()-3)</f>
        <v>91</v>
      </c>
      <c r="B94" s="39" t="str">
        <f>IFERROR('04A_국토부원자료'!B95,"")</f>
        <v>서울특별시 송파구 가락동</v>
      </c>
      <c r="C94" s="39" t="str">
        <f>IF(B94="","",IF('04A_국토부원자료'!C95&lt;&gt;"",'04A_국토부원자료'!C95,TRIM('04A_국토부원자료'!D95&amp;IF('04A_국토부원자료'!E95&lt;&gt;"","-"&amp;'04A_국토부원자료'!E95,""))))</f>
        <v>79-4</v>
      </c>
      <c r="D94" s="39" t="str">
        <f>IFERROR('04A_국토부원자료'!F95,"")</f>
        <v>(79-4)</v>
      </c>
      <c r="E94" s="40">
        <f>IFERROR(VALUE(SUBSTITUTE('04A_국토부원자료'!G95,",","")),"")</f>
        <v>37.56</v>
      </c>
      <c r="F94" s="41">
        <f>IFERROR(IF(AND('04A_국토부원자료'!H95&lt;&gt;"",'04A_국토부원자료'!I95&lt;&gt;""),DATE(INT(VALUE(SUBSTITUTE('04A_국토부원자료'!H95,",",""))/100),MOD(VALUE(SUBSTITUTE('04A_국토부원자료'!H95,",","")),100),VALUE(SUBSTITUTE('04A_국토부원자료'!I95,",",""))),""),"")</f>
        <v>45754</v>
      </c>
      <c r="G94" s="42">
        <f>IFERROR(VALUE(SUBSTITUTE('04A_국토부원자료'!J95,",","")),"")</f>
        <v>13700</v>
      </c>
      <c r="H94" s="43">
        <f t="shared" si="2"/>
        <v>137000000</v>
      </c>
      <c r="I94" s="43">
        <f t="shared" si="3"/>
        <v>3647497.3375931839</v>
      </c>
      <c r="J94" s="38">
        <f>IFERROR(VALUE(SUBSTITUTE('04A_국토부원자료'!K95,",","")),"")</f>
        <v>7</v>
      </c>
      <c r="K94" s="38">
        <f>IFERROR(VALUE(SUBSTITUTE('04A_국토부원자료'!N95,",","")),"")</f>
        <v>1991</v>
      </c>
      <c r="L94" s="39" t="str">
        <f>IFERROR('04A_국토부원자료'!O95,"")</f>
        <v>송파대로28길 20</v>
      </c>
      <c r="M94" s="39" t="str">
        <f>IFERROR('04A_국토부원자료'!Q95,"")</f>
        <v>중개거래</v>
      </c>
      <c r="N94" s="38">
        <f>IF(B94="","",IF('02_대상물건입력'!B5="",1,IF(ISNUMBER(SEARCH('02_대상물건입력'!B5,B94)),1,0)))</f>
        <v>1</v>
      </c>
      <c r="O94" s="38">
        <f>IF(B94="","",IF('02_대상물건입력'!B6="",1,IF(ISNUMBER(SEARCH('02_대상물건입력'!B6,B94)),1,0)))</f>
        <v>1</v>
      </c>
      <c r="P94" s="38">
        <f>IF(L94="","",IF('02_대상물건입력'!B15="",0,IF(ISNUMBER(SEARCH('02_대상물건입력'!B15,L94)),1,0)))</f>
        <v>1</v>
      </c>
      <c r="Q94" s="38">
        <f>IF(D94="","",IF('02_대상물건입력'!B8="",0,IF(ISNUMBER(SEARCH('02_대상물건입력'!B8,D94)),1,0)))</f>
        <v>0</v>
      </c>
      <c r="R94" s="44">
        <f>IFERROR(ABS(E94-'02_대상물건입력'!B11)/'02_대상물건입력'!B11,"")</f>
        <v>0.37871290763064014</v>
      </c>
      <c r="S94" s="38">
        <f>IFERROR(ABS(J94-'02_대상물건입력'!B10),"")</f>
        <v>5</v>
      </c>
      <c r="T94" s="38">
        <f>IFERROR(ABS('01_설정'!B4-F94),"")</f>
        <v>358</v>
      </c>
      <c r="U94" s="38">
        <f>IFERROR(ABS(K94-YEAR('02_대상물건입력'!B14)),"")</f>
        <v>35</v>
      </c>
      <c r="V94" s="38" t="str">
        <f>IF(B94="","",IF(AND(E94&gt;0,F94&gt;0,H94&gt;0,OR('04A_국토부원자료'!P95="",'04A_국토부원자료'!P95="-"),IF('01_설정'!B10=1,N94=1,TRUE),R94&lt;='01_설정'!B5,S94&lt;='01_설정'!B6,T94&lt;='01_설정'!B7,U94&lt;='01_설정'!B8),"Y",""))</f>
        <v/>
      </c>
      <c r="W94" s="40" t="str">
        <f>IF(V94&lt;&gt;"Y","",MAX(0,(1-R94/'01_설정'!B5))*'01_설정'!B14+MAX(0,(1-S94/'01_설정'!B6))*'01_설정'!B15+MAX(0,(1-T94/'01_설정'!B7))*'01_설정'!B16+MAX(0,(1-U94/'01_설정'!B8))*'01_설정'!B17+O94*'01_설정'!B11+Q94*'01_설정'!B12+P94*'01_설정'!B13)</f>
        <v/>
      </c>
      <c r="X94" s="38" t="str">
        <f>IF(W94="","",1+COUNTIFS($W$4:$W$3003,"&gt;"&amp;W94)+COUNTIFS($W$4:W94,W94)-1)</f>
        <v/>
      </c>
    </row>
    <row r="95" spans="1:24" ht="16.5">
      <c r="A95" s="38">
        <f>IF('04A_국토부원자료'!A96="","",ROW()-3)</f>
        <v>92</v>
      </c>
      <c r="B95" s="39" t="str">
        <f>IFERROR('04A_국토부원자료'!B96,"")</f>
        <v>서울특별시 송파구 가락동</v>
      </c>
      <c r="C95" s="39" t="str">
        <f>IF(B95="","",IF('04A_국토부원자료'!C96&lt;&gt;"",'04A_국토부원자료'!C96,TRIM('04A_국토부원자료'!D96&amp;IF('04A_국토부원자료'!E96&lt;&gt;"","-"&amp;'04A_국토부원자료'!E96,""))))</f>
        <v>99-3</v>
      </c>
      <c r="D95" s="39" t="str">
        <f>IFERROR('04A_국토부원자료'!F96,"")</f>
        <v>제일오피스텔</v>
      </c>
      <c r="E95" s="40">
        <f>IFERROR(VALUE(SUBSTITUTE('04A_국토부원자료'!G96,",","")),"")</f>
        <v>30.06</v>
      </c>
      <c r="F95" s="41">
        <f>IFERROR(IF(AND('04A_국토부원자료'!H96&lt;&gt;"",'04A_국토부원자료'!I96&lt;&gt;""),DATE(INT(VALUE(SUBSTITUTE('04A_국토부원자료'!H96,",",""))/100),MOD(VALUE(SUBSTITUTE('04A_국토부원자료'!H96,",","")),100),VALUE(SUBSTITUTE('04A_국토부원자료'!I96,",",""))),""),"")</f>
        <v>45743</v>
      </c>
      <c r="G95" s="42">
        <f>IFERROR(VALUE(SUBSTITUTE('04A_국토부원자료'!J96,",","")),"")</f>
        <v>19750</v>
      </c>
      <c r="H95" s="43">
        <f t="shared" si="2"/>
        <v>197500000</v>
      </c>
      <c r="I95" s="43">
        <f t="shared" si="3"/>
        <v>6570192.947438457</v>
      </c>
      <c r="J95" s="38">
        <f>IFERROR(VALUE(SUBSTITUTE('04A_국토부원자료'!K96,",","")),"")</f>
        <v>14</v>
      </c>
      <c r="K95" s="38">
        <f>IFERROR(VALUE(SUBSTITUTE('04A_국토부원자료'!N96,",","")),"")</f>
        <v>1992</v>
      </c>
      <c r="L95" s="39" t="str">
        <f>IFERROR('04A_국토부원자료'!O96,"")</f>
        <v>송파대로 260</v>
      </c>
      <c r="M95" s="39" t="str">
        <f>IFERROR('04A_국토부원자료'!Q96,"")</f>
        <v>중개거래</v>
      </c>
      <c r="N95" s="38">
        <f>IF(B95="","",IF('02_대상물건입력'!B5="",1,IF(ISNUMBER(SEARCH('02_대상물건입력'!B5,B95)),1,0)))</f>
        <v>1</v>
      </c>
      <c r="O95" s="38">
        <f>IF(B95="","",IF('02_대상물건입력'!B6="",1,IF(ISNUMBER(SEARCH('02_대상물건입력'!B6,B95)),1,0)))</f>
        <v>1</v>
      </c>
      <c r="P95" s="38">
        <f>IF(L95="","",IF('02_대상물건입력'!B15="",0,IF(ISNUMBER(SEARCH('02_대상물건입력'!B15,L95)),1,0)))</f>
        <v>1</v>
      </c>
      <c r="Q95" s="38">
        <f>IF(D95="","",IF('02_대상물건입력'!B8="",0,IF(ISNUMBER(SEARCH('02_대상물건입력'!B8,D95)),1,0)))</f>
        <v>0</v>
      </c>
      <c r="R95" s="44">
        <f>IFERROR(ABS(E95-'02_대상물건입력'!B11)/'02_대상물건입력'!B11,"")</f>
        <v>0.1034108094615825</v>
      </c>
      <c r="S95" s="38">
        <f>IFERROR(ABS(J95-'02_대상물건입력'!B10),"")</f>
        <v>2</v>
      </c>
      <c r="T95" s="38">
        <f>IFERROR(ABS('01_설정'!B4-F95),"")</f>
        <v>369</v>
      </c>
      <c r="U95" s="38">
        <f>IFERROR(ABS(K95-YEAR('02_대상물건입력'!B14)),"")</f>
        <v>34</v>
      </c>
      <c r="V95" s="38" t="str">
        <f>IF(B95="","",IF(AND(E95&gt;0,F95&gt;0,H95&gt;0,OR('04A_국토부원자료'!P96="",'04A_국토부원자료'!P96="-"),IF('01_설정'!B10=1,N95=1,TRUE),R95&lt;='01_설정'!B5,S95&lt;='01_설정'!B6,T95&lt;='01_설정'!B7,U95&lt;='01_설정'!B8),"Y",""))</f>
        <v/>
      </c>
      <c r="W95" s="40" t="str">
        <f>IF(V95&lt;&gt;"Y","",MAX(0,(1-R95/'01_설정'!B5))*'01_설정'!B14+MAX(0,(1-S95/'01_설정'!B6))*'01_설정'!B15+MAX(0,(1-T95/'01_설정'!B7))*'01_설정'!B16+MAX(0,(1-U95/'01_설정'!B8))*'01_설정'!B17+O95*'01_설정'!B11+Q95*'01_설정'!B12+P95*'01_설정'!B13)</f>
        <v/>
      </c>
      <c r="X95" s="38" t="str">
        <f>IF(W95="","",1+COUNTIFS($W$4:$W$3003,"&gt;"&amp;W95)+COUNTIFS($W$4:W95,W95)-1)</f>
        <v/>
      </c>
    </row>
    <row r="96" spans="1:24" ht="16.5">
      <c r="A96" s="38">
        <f>IF('04A_국토부원자료'!A97="","",ROW()-3)</f>
        <v>93</v>
      </c>
      <c r="B96" s="39" t="str">
        <f>IFERROR('04A_국토부원자료'!B97,"")</f>
        <v>서울특별시 송파구 가락동</v>
      </c>
      <c r="C96" s="39" t="str">
        <f>IF(B96="","",IF('04A_국토부원자료'!C97&lt;&gt;"",'04A_국토부원자료'!C97,TRIM('04A_국토부원자료'!D97&amp;IF('04A_국토부원자료'!E97&lt;&gt;"","-"&amp;'04A_국토부원자료'!E97,""))))</f>
        <v>78-1</v>
      </c>
      <c r="D96" s="39" t="str">
        <f>IFERROR('04A_국토부원자료'!F97,"")</f>
        <v>한화오벨리스크</v>
      </c>
      <c r="E96" s="40">
        <f>IFERROR(VALUE(SUBSTITUTE('04A_국토부원자료'!G97,",","")),"")</f>
        <v>30.28</v>
      </c>
      <c r="F96" s="41">
        <f>IFERROR(IF(AND('04A_국토부원자료'!H97&lt;&gt;"",'04A_국토부원자료'!I97&lt;&gt;""),DATE(INT(VALUE(SUBSTITUTE('04A_국토부원자료'!H97,",",""))/100),MOD(VALUE(SUBSTITUTE('04A_국토부원자료'!H97,",","")),100),VALUE(SUBSTITUTE('04A_국토부원자료'!I97,",",""))),""),"")</f>
        <v>45738</v>
      </c>
      <c r="G96" s="42">
        <f>IFERROR(VALUE(SUBSTITUTE('04A_국토부원자료'!J97,",","")),"")</f>
        <v>18000</v>
      </c>
      <c r="H96" s="43">
        <f t="shared" si="2"/>
        <v>180000000</v>
      </c>
      <c r="I96" s="43">
        <f t="shared" si="3"/>
        <v>5944517.8335535005</v>
      </c>
      <c r="J96" s="38">
        <f>IFERROR(VALUE(SUBSTITUTE('04A_국토부원자료'!K97,",","")),"")</f>
        <v>9</v>
      </c>
      <c r="K96" s="38">
        <f>IFERROR(VALUE(SUBSTITUTE('04A_국토부원자료'!N97,",","")),"")</f>
        <v>2004</v>
      </c>
      <c r="L96" s="39" t="str">
        <f>IFERROR('04A_국토부원자료'!O97,"")</f>
        <v>중대로 127</v>
      </c>
      <c r="M96" s="39" t="str">
        <f>IFERROR('04A_국토부원자료'!Q97,"")</f>
        <v>중개거래</v>
      </c>
      <c r="N96" s="38">
        <f>IF(B96="","",IF('02_대상물건입력'!B5="",1,IF(ISNUMBER(SEARCH('02_대상물건입력'!B5,B96)),1,0)))</f>
        <v>1</v>
      </c>
      <c r="O96" s="38">
        <f>IF(B96="","",IF('02_대상물건입력'!B6="",1,IF(ISNUMBER(SEARCH('02_대상물건입력'!B6,B96)),1,0)))</f>
        <v>1</v>
      </c>
      <c r="P96" s="38">
        <f>IF(L96="","",IF('02_대상물건입력'!B15="",0,IF(ISNUMBER(SEARCH('02_대상물건입력'!B15,L96)),1,0)))</f>
        <v>0</v>
      </c>
      <c r="Q96" s="38">
        <f>IF(D96="","",IF('02_대상물건입력'!B8="",0,IF(ISNUMBER(SEARCH('02_대상물건입력'!B8,D96)),1,0)))</f>
        <v>0</v>
      </c>
      <c r="R96" s="44">
        <f>IFERROR(ABS(E96-'02_대상물건입력'!B11)/'02_대상물건입력'!B11,"")</f>
        <v>0.11148633767454161</v>
      </c>
      <c r="S96" s="38">
        <f>IFERROR(ABS(J96-'02_대상물건입력'!B10),"")</f>
        <v>3</v>
      </c>
      <c r="T96" s="38">
        <f>IFERROR(ABS('01_설정'!B4-F96),"")</f>
        <v>374</v>
      </c>
      <c r="U96" s="38">
        <f>IFERROR(ABS(K96-YEAR('02_대상물건입력'!B14)),"")</f>
        <v>22</v>
      </c>
      <c r="V96" s="38" t="str">
        <f>IF(B96="","",IF(AND(E96&gt;0,F96&gt;0,H96&gt;0,OR('04A_국토부원자료'!P97="",'04A_국토부원자료'!P97="-"),IF('01_설정'!B10=1,N96=1,TRUE),R96&lt;='01_설정'!B5,S96&lt;='01_설정'!B6,T96&lt;='01_설정'!B7,U96&lt;='01_설정'!B8),"Y",""))</f>
        <v/>
      </c>
      <c r="W96" s="40" t="str">
        <f>IF(V96&lt;&gt;"Y","",MAX(0,(1-R96/'01_설정'!B5))*'01_설정'!B14+MAX(0,(1-S96/'01_설정'!B6))*'01_설정'!B15+MAX(0,(1-T96/'01_설정'!B7))*'01_설정'!B16+MAX(0,(1-U96/'01_설정'!B8))*'01_설정'!B17+O96*'01_설정'!B11+Q96*'01_설정'!B12+P96*'01_설정'!B13)</f>
        <v/>
      </c>
      <c r="X96" s="38" t="str">
        <f>IF(W96="","",1+COUNTIFS($W$4:$W$3003,"&gt;"&amp;W96)+COUNTIFS($W$4:W96,W96)-1)</f>
        <v/>
      </c>
    </row>
    <row r="97" spans="1:24" ht="16.5">
      <c r="A97" s="38">
        <f>IF('04A_국토부원자료'!A98="","",ROW()-3)</f>
        <v>94</v>
      </c>
      <c r="B97" s="39" t="str">
        <f>IFERROR('04A_국토부원자료'!B98,"")</f>
        <v>서울특별시 송파구 가락동</v>
      </c>
      <c r="C97" s="39" t="str">
        <f>IF(B97="","",IF('04A_국토부원자료'!C98&lt;&gt;"",'04A_국토부원자료'!C98,TRIM('04A_국토부원자료'!D98&amp;IF('04A_국토부원자료'!E98&lt;&gt;"","-"&amp;'04A_국토부원자료'!E98,""))))</f>
        <v>77-4</v>
      </c>
      <c r="D97" s="39" t="str">
        <f>IFERROR('04A_국토부원자료'!F98,"")</f>
        <v>송파KCC웰츠타워</v>
      </c>
      <c r="E97" s="40">
        <f>IFERROR(VALUE(SUBSTITUTE('04A_국토부원자료'!G98,",","")),"")</f>
        <v>39.49</v>
      </c>
      <c r="F97" s="41">
        <f>IFERROR(IF(AND('04A_국토부원자료'!H98&lt;&gt;"",'04A_국토부원자료'!I98&lt;&gt;""),DATE(INT(VALUE(SUBSTITUTE('04A_국토부원자료'!H98,",",""))/100),MOD(VALUE(SUBSTITUTE('04A_국토부원자료'!H98,",","")),100),VALUE(SUBSTITUTE('04A_국토부원자료'!I98,",",""))),""),"")</f>
        <v>45737</v>
      </c>
      <c r="G97" s="42">
        <f>IFERROR(VALUE(SUBSTITUTE('04A_국토부원자료'!J98,",","")),"")</f>
        <v>21500</v>
      </c>
      <c r="H97" s="43">
        <f t="shared" si="2"/>
        <v>215000000</v>
      </c>
      <c r="I97" s="43">
        <f t="shared" si="3"/>
        <v>5444416.3079260569</v>
      </c>
      <c r="J97" s="38">
        <f>IFERROR(VALUE(SUBSTITUTE('04A_국토부원자료'!K98,",","")),"")</f>
        <v>7</v>
      </c>
      <c r="K97" s="38">
        <f>IFERROR(VALUE(SUBSTITUTE('04A_국토부원자료'!N98,",","")),"")</f>
        <v>2011</v>
      </c>
      <c r="L97" s="39" t="str">
        <f>IFERROR('04A_국토부원자료'!O98,"")</f>
        <v>송파대로28길 43</v>
      </c>
      <c r="M97" s="39" t="str">
        <f>IFERROR('04A_국토부원자료'!Q98,"")</f>
        <v>중개거래</v>
      </c>
      <c r="N97" s="38">
        <f>IF(B97="","",IF('02_대상물건입력'!B5="",1,IF(ISNUMBER(SEARCH('02_대상물건입력'!B5,B97)),1,0)))</f>
        <v>1</v>
      </c>
      <c r="O97" s="38">
        <f>IF(B97="","",IF('02_대상물건입력'!B6="",1,IF(ISNUMBER(SEARCH('02_대상물건입력'!B6,B97)),1,0)))</f>
        <v>1</v>
      </c>
      <c r="P97" s="38">
        <f>IF(L97="","",IF('02_대상물건입력'!B15="",0,IF(ISNUMBER(SEARCH('02_대상물건입력'!B15,L97)),1,0)))</f>
        <v>1</v>
      </c>
      <c r="Q97" s="38">
        <f>IF(D97="","",IF('02_대상물건입력'!B8="",0,IF(ISNUMBER(SEARCH('02_대상물건입력'!B8,D97)),1,0)))</f>
        <v>0</v>
      </c>
      <c r="R97" s="44">
        <f>IFERROR(ABS(E97-'02_대상물건입력'!B11)/'02_대상물건입력'!B11,"")</f>
        <v>0.44955731422614426</v>
      </c>
      <c r="S97" s="38">
        <f>IFERROR(ABS(J97-'02_대상물건입력'!B10),"")</f>
        <v>5</v>
      </c>
      <c r="T97" s="38">
        <f>IFERROR(ABS('01_설정'!B4-F97),"")</f>
        <v>375</v>
      </c>
      <c r="U97" s="38">
        <f>IFERROR(ABS(K97-YEAR('02_대상물건입력'!B14)),"")</f>
        <v>15</v>
      </c>
      <c r="V97" s="38" t="str">
        <f>IF(B97="","",IF(AND(E97&gt;0,F97&gt;0,H97&gt;0,OR('04A_국토부원자료'!P98="",'04A_국토부원자료'!P98="-"),IF('01_설정'!B10=1,N97=1,TRUE),R97&lt;='01_설정'!B5,S97&lt;='01_설정'!B6,T97&lt;='01_설정'!B7,U97&lt;='01_설정'!B8),"Y",""))</f>
        <v/>
      </c>
      <c r="W97" s="40" t="str">
        <f>IF(V97&lt;&gt;"Y","",MAX(0,(1-R97/'01_설정'!B5))*'01_설정'!B14+MAX(0,(1-S97/'01_설정'!B6))*'01_설정'!B15+MAX(0,(1-T97/'01_설정'!B7))*'01_설정'!B16+MAX(0,(1-U97/'01_설정'!B8))*'01_설정'!B17+O97*'01_설정'!B11+Q97*'01_설정'!B12+P97*'01_설정'!B13)</f>
        <v/>
      </c>
      <c r="X97" s="38" t="str">
        <f>IF(W97="","",1+COUNTIFS($W$4:$W$3003,"&gt;"&amp;W97)+COUNTIFS($W$4:W97,W97)-1)</f>
        <v/>
      </c>
    </row>
    <row r="98" spans="1:24" ht="16.5">
      <c r="A98" s="38" t="str">
        <f>IF('04A_국토부원자료'!A99="","",ROW()-3)</f>
        <v/>
      </c>
      <c r="B98" s="39">
        <f>IFERROR('04A_국토부원자료'!B99,"")</f>
        <v>0</v>
      </c>
      <c r="C98" s="39" t="str">
        <f>IF(B98="","",IF('04A_국토부원자료'!C99&lt;&gt;"",'04A_국토부원자료'!C99,TRIM('04A_국토부원자료'!D99&amp;IF('04A_국토부원자료'!E99&lt;&gt;"","-"&amp;'04A_국토부원자료'!E99,""))))</f>
        <v/>
      </c>
      <c r="D98" s="39">
        <f>IFERROR('04A_국토부원자료'!F99,"")</f>
        <v>0</v>
      </c>
      <c r="E98" s="40" t="str">
        <f>IFERROR(VALUE(SUBSTITUTE('04A_국토부원자료'!G99,",","")),"")</f>
        <v/>
      </c>
      <c r="F98" s="41" t="str">
        <f>IFERROR(IF(AND('04A_국토부원자료'!H99&lt;&gt;"",'04A_국토부원자료'!I99&lt;&gt;""),DATE(INT(VALUE(SUBSTITUTE('04A_국토부원자료'!H99,",",""))/100),MOD(VALUE(SUBSTITUTE('04A_국토부원자료'!H99,",","")),100),VALUE(SUBSTITUTE('04A_국토부원자료'!I99,",",""))),""),"")</f>
        <v/>
      </c>
      <c r="G98" s="42" t="str">
        <f>IFERROR(VALUE(SUBSTITUTE('04A_국토부원자료'!J99,",","")),"")</f>
        <v/>
      </c>
      <c r="H98" s="43" t="str">
        <f t="shared" si="2"/>
        <v/>
      </c>
      <c r="I98" s="43" t="str">
        <f t="shared" si="3"/>
        <v/>
      </c>
      <c r="J98" s="38" t="str">
        <f>IFERROR(VALUE(SUBSTITUTE('04A_국토부원자료'!K99,",","")),"")</f>
        <v/>
      </c>
      <c r="K98" s="38" t="str">
        <f>IFERROR(VALUE(SUBSTITUTE('04A_국토부원자료'!N99,",","")),"")</f>
        <v/>
      </c>
      <c r="L98" s="39">
        <f>IFERROR('04A_국토부원자료'!O99,"")</f>
        <v>0</v>
      </c>
      <c r="M98" s="39">
        <f>IFERROR('04A_국토부원자료'!Q99,"")</f>
        <v>0</v>
      </c>
      <c r="N98" s="38">
        <f>IF(B98="","",IF('02_대상물건입력'!B5="",1,IF(ISNUMBER(SEARCH('02_대상물건입력'!B5,B98)),1,0)))</f>
        <v>0</v>
      </c>
      <c r="O98" s="38">
        <f>IF(B98="","",IF('02_대상물건입력'!B6="",1,IF(ISNUMBER(SEARCH('02_대상물건입력'!B6,B98)),1,0)))</f>
        <v>0</v>
      </c>
      <c r="P98" s="38">
        <f>IF(L98="","",IF('02_대상물건입력'!B15="",0,IF(ISNUMBER(SEARCH('02_대상물건입력'!B15,L98)),1,0)))</f>
        <v>0</v>
      </c>
      <c r="Q98" s="38">
        <f>IF(D98="","",IF('02_대상물건입력'!B8="",0,IF(ISNUMBER(SEARCH('02_대상물건입력'!B8,D98)),1,0)))</f>
        <v>0</v>
      </c>
      <c r="R98" s="44" t="str">
        <f>IFERROR(ABS(E98-'02_대상물건입력'!B11)/'02_대상물건입력'!B11,"")</f>
        <v/>
      </c>
      <c r="S98" s="38" t="str">
        <f>IFERROR(ABS(J98-'02_대상물건입력'!B10),"")</f>
        <v/>
      </c>
      <c r="T98" s="38" t="str">
        <f>IFERROR(ABS('01_설정'!B4-F98),"")</f>
        <v/>
      </c>
      <c r="U98" s="38" t="str">
        <f>IFERROR(ABS(K98-YEAR('02_대상물건입력'!B14)),"")</f>
        <v/>
      </c>
      <c r="V98" s="38" t="str">
        <f>IF(B98="","",IF(AND(E98&gt;0,F98&gt;0,H98&gt;0,OR('04A_국토부원자료'!P99="",'04A_국토부원자료'!P99="-"),IF('01_설정'!B10=1,N98=1,TRUE),R98&lt;='01_설정'!B5,S98&lt;='01_설정'!B6,T98&lt;='01_설정'!B7,U98&lt;='01_설정'!B8),"Y",""))</f>
        <v/>
      </c>
      <c r="W98" s="40" t="str">
        <f>IF(V98&lt;&gt;"Y","",MAX(0,(1-R98/'01_설정'!B5))*'01_설정'!B14+MAX(0,(1-S98/'01_설정'!B6))*'01_설정'!B15+MAX(0,(1-T98/'01_설정'!B7))*'01_설정'!B16+MAX(0,(1-U98/'01_설정'!B8))*'01_설정'!B17+O98*'01_설정'!B11+Q98*'01_설정'!B12+P98*'01_설정'!B13)</f>
        <v/>
      </c>
      <c r="X98" s="38" t="str">
        <f>IF(W98="","",1+COUNTIFS($W$4:$W$3003,"&gt;"&amp;W98)+COUNTIFS($W$4:W98,W98)-1)</f>
        <v/>
      </c>
    </row>
    <row r="99" spans="1:24" ht="16.5">
      <c r="A99" s="38" t="str">
        <f>IF('04A_국토부원자료'!A100="","",ROW()-3)</f>
        <v/>
      </c>
      <c r="B99" s="39">
        <f>IFERROR('04A_국토부원자료'!B100,"")</f>
        <v>0</v>
      </c>
      <c r="C99" s="39" t="str">
        <f>IF(B99="","",IF('04A_국토부원자료'!C100&lt;&gt;"",'04A_국토부원자료'!C100,TRIM('04A_국토부원자료'!D100&amp;IF('04A_국토부원자료'!E100&lt;&gt;"","-"&amp;'04A_국토부원자료'!E100,""))))</f>
        <v/>
      </c>
      <c r="D99" s="39">
        <f>IFERROR('04A_국토부원자료'!F100,"")</f>
        <v>0</v>
      </c>
      <c r="E99" s="40" t="str">
        <f>IFERROR(VALUE(SUBSTITUTE('04A_국토부원자료'!G100,",","")),"")</f>
        <v/>
      </c>
      <c r="F99" s="41" t="str">
        <f>IFERROR(IF(AND('04A_국토부원자료'!H100&lt;&gt;"",'04A_국토부원자료'!I100&lt;&gt;""),DATE(INT(VALUE(SUBSTITUTE('04A_국토부원자료'!H100,",",""))/100),MOD(VALUE(SUBSTITUTE('04A_국토부원자료'!H100,",","")),100),VALUE(SUBSTITUTE('04A_국토부원자료'!I100,",",""))),""),"")</f>
        <v/>
      </c>
      <c r="G99" s="42" t="str">
        <f>IFERROR(VALUE(SUBSTITUTE('04A_국토부원자료'!J100,",","")),"")</f>
        <v/>
      </c>
      <c r="H99" s="43" t="str">
        <f t="shared" si="2"/>
        <v/>
      </c>
      <c r="I99" s="43" t="str">
        <f t="shared" si="3"/>
        <v/>
      </c>
      <c r="J99" s="38" t="str">
        <f>IFERROR(VALUE(SUBSTITUTE('04A_국토부원자료'!K100,",","")),"")</f>
        <v/>
      </c>
      <c r="K99" s="38" t="str">
        <f>IFERROR(VALUE(SUBSTITUTE('04A_국토부원자료'!N100,",","")),"")</f>
        <v/>
      </c>
      <c r="L99" s="39">
        <f>IFERROR('04A_국토부원자료'!O100,"")</f>
        <v>0</v>
      </c>
      <c r="M99" s="39">
        <f>IFERROR('04A_국토부원자료'!Q100,"")</f>
        <v>0</v>
      </c>
      <c r="N99" s="38">
        <f>IF(B99="","",IF('02_대상물건입력'!B5="",1,IF(ISNUMBER(SEARCH('02_대상물건입력'!B5,B99)),1,0)))</f>
        <v>0</v>
      </c>
      <c r="O99" s="38">
        <f>IF(B99="","",IF('02_대상물건입력'!B6="",1,IF(ISNUMBER(SEARCH('02_대상물건입력'!B6,B99)),1,0)))</f>
        <v>0</v>
      </c>
      <c r="P99" s="38">
        <f>IF(L99="","",IF('02_대상물건입력'!B15="",0,IF(ISNUMBER(SEARCH('02_대상물건입력'!B15,L99)),1,0)))</f>
        <v>0</v>
      </c>
      <c r="Q99" s="38">
        <f>IF(D99="","",IF('02_대상물건입력'!B8="",0,IF(ISNUMBER(SEARCH('02_대상물건입력'!B8,D99)),1,0)))</f>
        <v>0</v>
      </c>
      <c r="R99" s="44" t="str">
        <f>IFERROR(ABS(E99-'02_대상물건입력'!B11)/'02_대상물건입력'!B11,"")</f>
        <v/>
      </c>
      <c r="S99" s="38" t="str">
        <f>IFERROR(ABS(J99-'02_대상물건입력'!B10),"")</f>
        <v/>
      </c>
      <c r="T99" s="38" t="str">
        <f>IFERROR(ABS('01_설정'!B4-F99),"")</f>
        <v/>
      </c>
      <c r="U99" s="38" t="str">
        <f>IFERROR(ABS(K99-YEAR('02_대상물건입력'!B14)),"")</f>
        <v/>
      </c>
      <c r="V99" s="38" t="str">
        <f>IF(B99="","",IF(AND(E99&gt;0,F99&gt;0,H99&gt;0,OR('04A_국토부원자료'!P100="",'04A_국토부원자료'!P100="-"),IF('01_설정'!B10=1,N99=1,TRUE),R99&lt;='01_설정'!B5,S99&lt;='01_설정'!B6,T99&lt;='01_설정'!B7,U99&lt;='01_설정'!B8),"Y",""))</f>
        <v/>
      </c>
      <c r="W99" s="40" t="str">
        <f>IF(V99&lt;&gt;"Y","",MAX(0,(1-R99/'01_설정'!B5))*'01_설정'!B14+MAX(0,(1-S99/'01_설정'!B6))*'01_설정'!B15+MAX(0,(1-T99/'01_설정'!B7))*'01_설정'!B16+MAX(0,(1-U99/'01_설정'!B8))*'01_설정'!B17+O99*'01_설정'!B11+Q99*'01_설정'!B12+P99*'01_설정'!B13)</f>
        <v/>
      </c>
      <c r="X99" s="38" t="str">
        <f>IF(W99="","",1+COUNTIFS($W$4:$W$3003,"&gt;"&amp;W99)+COUNTIFS($W$4:W99,W99)-1)</f>
        <v/>
      </c>
    </row>
    <row r="100" spans="1:24" ht="16.5">
      <c r="A100" s="38">
        <f>IF('04A_국토부원자료'!A101="","",ROW()-3)</f>
        <v>97</v>
      </c>
      <c r="B100" s="39">
        <f>IFERROR('04A_국토부원자료'!B101,"")</f>
        <v>0</v>
      </c>
      <c r="C100" s="39" t="str">
        <f>IF(B100="","",IF('04A_국토부원자료'!C101&lt;&gt;"",'04A_국토부원자료'!C101,TRIM('04A_국토부원자료'!D101&amp;IF('04A_국토부원자료'!E101&lt;&gt;"","-"&amp;'04A_국토부원자료'!E101,""))))</f>
        <v/>
      </c>
      <c r="D100" s="39">
        <f>IFERROR('04A_국토부원자료'!F101,"")</f>
        <v>0</v>
      </c>
      <c r="E100" s="40" t="str">
        <f>IFERROR(VALUE(SUBSTITUTE('04A_국토부원자료'!G101,",","")),"")</f>
        <v/>
      </c>
      <c r="F100" s="41" t="str">
        <f>IFERROR(IF(AND('04A_국토부원자료'!H101&lt;&gt;"",'04A_국토부원자료'!I101&lt;&gt;""),DATE(INT(VALUE(SUBSTITUTE('04A_국토부원자료'!H101,",",""))/100),MOD(VALUE(SUBSTITUTE('04A_국토부원자료'!H101,",","")),100),VALUE(SUBSTITUTE('04A_국토부원자료'!I101,",",""))),""),"")</f>
        <v/>
      </c>
      <c r="G100" s="42" t="str">
        <f>IFERROR(VALUE(SUBSTITUTE('04A_국토부원자료'!J101,",","")),"")</f>
        <v/>
      </c>
      <c r="H100" s="43" t="str">
        <f t="shared" si="2"/>
        <v/>
      </c>
      <c r="I100" s="43" t="str">
        <f t="shared" si="3"/>
        <v/>
      </c>
      <c r="J100" s="38" t="str">
        <f>IFERROR(VALUE(SUBSTITUTE('04A_국토부원자료'!K101,",","")),"")</f>
        <v/>
      </c>
      <c r="K100" s="38" t="str">
        <f>IFERROR(VALUE(SUBSTITUTE('04A_국토부원자료'!N101,",","")),"")</f>
        <v/>
      </c>
      <c r="L100" s="39">
        <f>IFERROR('04A_국토부원자료'!O101,"")</f>
        <v>0</v>
      </c>
      <c r="M100" s="39">
        <f>IFERROR('04A_국토부원자료'!Q101,"")</f>
        <v>0</v>
      </c>
      <c r="N100" s="38">
        <f>IF(B100="","",IF('02_대상물건입력'!B5="",1,IF(ISNUMBER(SEARCH('02_대상물건입력'!B5,B100)),1,0)))</f>
        <v>0</v>
      </c>
      <c r="O100" s="38">
        <f>IF(B100="","",IF('02_대상물건입력'!B6="",1,IF(ISNUMBER(SEARCH('02_대상물건입력'!B6,B100)),1,0)))</f>
        <v>0</v>
      </c>
      <c r="P100" s="38">
        <f>IF(L100="","",IF('02_대상물건입력'!B15="",0,IF(ISNUMBER(SEARCH('02_대상물건입력'!B15,L100)),1,0)))</f>
        <v>0</v>
      </c>
      <c r="Q100" s="38">
        <f>IF(D100="","",IF('02_대상물건입력'!B8="",0,IF(ISNUMBER(SEARCH('02_대상물건입력'!B8,D100)),1,0)))</f>
        <v>0</v>
      </c>
      <c r="R100" s="44" t="str">
        <f>IFERROR(ABS(E100-'02_대상물건입력'!B11)/'02_대상물건입력'!B11,"")</f>
        <v/>
      </c>
      <c r="S100" s="38" t="str">
        <f>IFERROR(ABS(J100-'02_대상물건입력'!B10),"")</f>
        <v/>
      </c>
      <c r="T100" s="38" t="str">
        <f>IFERROR(ABS('01_설정'!B4-F100),"")</f>
        <v/>
      </c>
      <c r="U100" s="38" t="str">
        <f>IFERROR(ABS(K100-YEAR('02_대상물건입력'!B14)),"")</f>
        <v/>
      </c>
      <c r="V100" s="38" t="str">
        <f>IF(B100="","",IF(AND(E100&gt;0,F100&gt;0,H100&gt;0,OR('04A_국토부원자료'!P101="",'04A_국토부원자료'!P101="-"),IF('01_설정'!B10=1,N100=1,TRUE),R100&lt;='01_설정'!B5,S100&lt;='01_설정'!B6,T100&lt;='01_설정'!B7,U100&lt;='01_설정'!B8),"Y",""))</f>
        <v/>
      </c>
      <c r="W100" s="40" t="str">
        <f>IF(V100&lt;&gt;"Y","",MAX(0,(1-R100/'01_설정'!B5))*'01_설정'!B14+MAX(0,(1-S100/'01_설정'!B6))*'01_설정'!B15+MAX(0,(1-T100/'01_설정'!B7))*'01_설정'!B16+MAX(0,(1-U100/'01_설정'!B8))*'01_설정'!B17+O100*'01_설정'!B11+Q100*'01_설정'!B12+P100*'01_설정'!B13)</f>
        <v/>
      </c>
      <c r="X100" s="38" t="str">
        <f>IF(W100="","",1+COUNTIFS($W$4:$W$3003,"&gt;"&amp;W100)+COUNTIFS($W$4:W100,W100)-1)</f>
        <v/>
      </c>
    </row>
    <row r="101" spans="1:24" ht="16.5">
      <c r="A101" s="38">
        <f>IF('04A_국토부원자료'!A102="","",ROW()-3)</f>
        <v>98</v>
      </c>
      <c r="B101" s="39">
        <f>IFERROR('04A_국토부원자료'!B102,"")</f>
        <v>0</v>
      </c>
      <c r="C101" s="39" t="str">
        <f>IF(B101="","",IF('04A_국토부원자료'!C102&lt;&gt;"",'04A_국토부원자료'!C102,TRIM('04A_국토부원자료'!D102&amp;IF('04A_국토부원자료'!E102&lt;&gt;"","-"&amp;'04A_국토부원자료'!E102,""))))</f>
        <v/>
      </c>
      <c r="D101" s="39">
        <f>IFERROR('04A_국토부원자료'!F102,"")</f>
        <v>0</v>
      </c>
      <c r="E101" s="40" t="str">
        <f>IFERROR(VALUE(SUBSTITUTE('04A_국토부원자료'!G102,",","")),"")</f>
        <v/>
      </c>
      <c r="F101" s="41" t="str">
        <f>IFERROR(IF(AND('04A_국토부원자료'!H102&lt;&gt;"",'04A_국토부원자료'!I102&lt;&gt;""),DATE(INT(VALUE(SUBSTITUTE('04A_국토부원자료'!H102,",",""))/100),MOD(VALUE(SUBSTITUTE('04A_국토부원자료'!H102,",","")),100),VALUE(SUBSTITUTE('04A_국토부원자료'!I102,",",""))),""),"")</f>
        <v/>
      </c>
      <c r="G101" s="42" t="str">
        <f>IFERROR(VALUE(SUBSTITUTE('04A_국토부원자료'!J102,",","")),"")</f>
        <v/>
      </c>
      <c r="H101" s="43" t="str">
        <f t="shared" si="2"/>
        <v/>
      </c>
      <c r="I101" s="43" t="str">
        <f t="shared" si="3"/>
        <v/>
      </c>
      <c r="J101" s="38" t="str">
        <f>IFERROR(VALUE(SUBSTITUTE('04A_국토부원자료'!K102,",","")),"")</f>
        <v/>
      </c>
      <c r="K101" s="38" t="str">
        <f>IFERROR(VALUE(SUBSTITUTE('04A_국토부원자료'!N102,",","")),"")</f>
        <v/>
      </c>
      <c r="L101" s="39">
        <f>IFERROR('04A_국토부원자료'!O102,"")</f>
        <v>0</v>
      </c>
      <c r="M101" s="39">
        <f>IFERROR('04A_국토부원자료'!Q102,"")</f>
        <v>0</v>
      </c>
      <c r="N101" s="38">
        <f>IF(B101="","",IF('02_대상물건입력'!B5="",1,IF(ISNUMBER(SEARCH('02_대상물건입력'!B5,B101)),1,0)))</f>
        <v>0</v>
      </c>
      <c r="O101" s="38">
        <f>IF(B101="","",IF('02_대상물건입력'!B6="",1,IF(ISNUMBER(SEARCH('02_대상물건입력'!B6,B101)),1,0)))</f>
        <v>0</v>
      </c>
      <c r="P101" s="38">
        <f>IF(L101="","",IF('02_대상물건입력'!B15="",0,IF(ISNUMBER(SEARCH('02_대상물건입력'!B15,L101)),1,0)))</f>
        <v>0</v>
      </c>
      <c r="Q101" s="38">
        <f>IF(D101="","",IF('02_대상물건입력'!B8="",0,IF(ISNUMBER(SEARCH('02_대상물건입력'!B8,D101)),1,0)))</f>
        <v>0</v>
      </c>
      <c r="R101" s="44" t="str">
        <f>IFERROR(ABS(E101-'02_대상물건입력'!B11)/'02_대상물건입력'!B11,"")</f>
        <v/>
      </c>
      <c r="S101" s="38" t="str">
        <f>IFERROR(ABS(J101-'02_대상물건입력'!B10),"")</f>
        <v/>
      </c>
      <c r="T101" s="38" t="str">
        <f>IFERROR(ABS('01_설정'!B4-F101),"")</f>
        <v/>
      </c>
      <c r="U101" s="38" t="str">
        <f>IFERROR(ABS(K101-YEAR('02_대상물건입력'!B14)),"")</f>
        <v/>
      </c>
      <c r="V101" s="38" t="str">
        <f>IF(B101="","",IF(AND(E101&gt;0,F101&gt;0,H101&gt;0,OR('04A_국토부원자료'!P102="",'04A_국토부원자료'!P102="-"),IF('01_설정'!B10=1,N101=1,TRUE),R101&lt;='01_설정'!B5,S101&lt;='01_설정'!B6,T101&lt;='01_설정'!B7,U101&lt;='01_설정'!B8),"Y",""))</f>
        <v/>
      </c>
      <c r="W101" s="40" t="str">
        <f>IF(V101&lt;&gt;"Y","",MAX(0,(1-R101/'01_설정'!B5))*'01_설정'!B14+MAX(0,(1-S101/'01_설정'!B6))*'01_설정'!B15+MAX(0,(1-T101/'01_설정'!B7))*'01_설정'!B16+MAX(0,(1-U101/'01_설정'!B8))*'01_설정'!B17+O101*'01_설정'!B11+Q101*'01_설정'!B12+P101*'01_설정'!B13)</f>
        <v/>
      </c>
      <c r="X101" s="38" t="str">
        <f>IF(W101="","",1+COUNTIFS($W$4:$W$3003,"&gt;"&amp;W101)+COUNTIFS($W$4:W101,W101)-1)</f>
        <v/>
      </c>
    </row>
    <row r="102" spans="1:24" ht="16.5">
      <c r="A102" s="38">
        <f>IF('04A_국토부원자료'!A103="","",ROW()-3)</f>
        <v>99</v>
      </c>
      <c r="B102" s="39">
        <f>IFERROR('04A_국토부원자료'!B103,"")</f>
        <v>0</v>
      </c>
      <c r="C102" s="39" t="str">
        <f>IF(B102="","",IF('04A_국토부원자료'!C103&lt;&gt;"",'04A_국토부원자료'!C103,TRIM('04A_국토부원자료'!D103&amp;IF('04A_국토부원자료'!E103&lt;&gt;"","-"&amp;'04A_국토부원자료'!E103,""))))</f>
        <v/>
      </c>
      <c r="D102" s="39">
        <f>IFERROR('04A_국토부원자료'!F103,"")</f>
        <v>0</v>
      </c>
      <c r="E102" s="40" t="str">
        <f>IFERROR(VALUE(SUBSTITUTE('04A_국토부원자료'!G103,",","")),"")</f>
        <v/>
      </c>
      <c r="F102" s="41" t="str">
        <f>IFERROR(IF(AND('04A_국토부원자료'!H103&lt;&gt;"",'04A_국토부원자료'!I103&lt;&gt;""),DATE(INT(VALUE(SUBSTITUTE('04A_국토부원자료'!H103,",",""))/100),MOD(VALUE(SUBSTITUTE('04A_국토부원자료'!H103,",","")),100),VALUE(SUBSTITUTE('04A_국토부원자료'!I103,",",""))),""),"")</f>
        <v/>
      </c>
      <c r="G102" s="42" t="str">
        <f>IFERROR(VALUE(SUBSTITUTE('04A_국토부원자료'!J103,",","")),"")</f>
        <v/>
      </c>
      <c r="H102" s="43" t="str">
        <f t="shared" si="2"/>
        <v/>
      </c>
      <c r="I102" s="43" t="str">
        <f t="shared" si="3"/>
        <v/>
      </c>
      <c r="J102" s="38" t="str">
        <f>IFERROR(VALUE(SUBSTITUTE('04A_국토부원자료'!K103,",","")),"")</f>
        <v/>
      </c>
      <c r="K102" s="38" t="str">
        <f>IFERROR(VALUE(SUBSTITUTE('04A_국토부원자료'!N103,",","")),"")</f>
        <v/>
      </c>
      <c r="L102" s="39">
        <f>IFERROR('04A_국토부원자료'!O103,"")</f>
        <v>0</v>
      </c>
      <c r="M102" s="39">
        <f>IFERROR('04A_국토부원자료'!Q103,"")</f>
        <v>0</v>
      </c>
      <c r="N102" s="38">
        <f>IF(B102="","",IF('02_대상물건입력'!B5="",1,IF(ISNUMBER(SEARCH('02_대상물건입력'!B5,B102)),1,0)))</f>
        <v>0</v>
      </c>
      <c r="O102" s="38">
        <f>IF(B102="","",IF('02_대상물건입력'!B6="",1,IF(ISNUMBER(SEARCH('02_대상물건입력'!B6,B102)),1,0)))</f>
        <v>0</v>
      </c>
      <c r="P102" s="38">
        <f>IF(L102="","",IF('02_대상물건입력'!B15="",0,IF(ISNUMBER(SEARCH('02_대상물건입력'!B15,L102)),1,0)))</f>
        <v>0</v>
      </c>
      <c r="Q102" s="38">
        <f>IF(D102="","",IF('02_대상물건입력'!B8="",0,IF(ISNUMBER(SEARCH('02_대상물건입력'!B8,D102)),1,0)))</f>
        <v>0</v>
      </c>
      <c r="R102" s="44" t="str">
        <f>IFERROR(ABS(E102-'02_대상물건입력'!B11)/'02_대상물건입력'!B11,"")</f>
        <v/>
      </c>
      <c r="S102" s="38" t="str">
        <f>IFERROR(ABS(J102-'02_대상물건입력'!B10),"")</f>
        <v/>
      </c>
      <c r="T102" s="38" t="str">
        <f>IFERROR(ABS('01_설정'!B4-F102),"")</f>
        <v/>
      </c>
      <c r="U102" s="38" t="str">
        <f>IFERROR(ABS(K102-YEAR('02_대상물건입력'!B14)),"")</f>
        <v/>
      </c>
      <c r="V102" s="38" t="str">
        <f>IF(B102="","",IF(AND(E102&gt;0,F102&gt;0,H102&gt;0,OR('04A_국토부원자료'!P103="",'04A_국토부원자료'!P103="-"),IF('01_설정'!B10=1,N102=1,TRUE),R102&lt;='01_설정'!B5,S102&lt;='01_설정'!B6,T102&lt;='01_설정'!B7,U102&lt;='01_설정'!B8),"Y",""))</f>
        <v/>
      </c>
      <c r="W102" s="40" t="str">
        <f>IF(V102&lt;&gt;"Y","",MAX(0,(1-R102/'01_설정'!B5))*'01_설정'!B14+MAX(0,(1-S102/'01_설정'!B6))*'01_설정'!B15+MAX(0,(1-T102/'01_설정'!B7))*'01_설정'!B16+MAX(0,(1-U102/'01_설정'!B8))*'01_설정'!B17+O102*'01_설정'!B11+Q102*'01_설정'!B12+P102*'01_설정'!B13)</f>
        <v/>
      </c>
      <c r="X102" s="38" t="str">
        <f>IF(W102="","",1+COUNTIFS($W$4:$W$3003,"&gt;"&amp;W102)+COUNTIFS($W$4:W102,W102)-1)</f>
        <v/>
      </c>
    </row>
    <row r="103" spans="1:24" ht="16.5">
      <c r="A103" s="38">
        <f>IF('04A_국토부원자료'!A104="","",ROW()-3)</f>
        <v>100</v>
      </c>
      <c r="B103" s="39">
        <f>IFERROR('04A_국토부원자료'!B104,"")</f>
        <v>0</v>
      </c>
      <c r="C103" s="39" t="str">
        <f>IF(B103="","",IF('04A_국토부원자료'!C104&lt;&gt;"",'04A_국토부원자료'!C104,TRIM('04A_국토부원자료'!D104&amp;IF('04A_국토부원자료'!E104&lt;&gt;"","-"&amp;'04A_국토부원자료'!E104,""))))</f>
        <v/>
      </c>
      <c r="D103" s="39">
        <f>IFERROR('04A_국토부원자료'!F104,"")</f>
        <v>0</v>
      </c>
      <c r="E103" s="40" t="str">
        <f>IFERROR(VALUE(SUBSTITUTE('04A_국토부원자료'!G104,",","")),"")</f>
        <v/>
      </c>
      <c r="F103" s="41" t="str">
        <f>IFERROR(IF(AND('04A_국토부원자료'!H104&lt;&gt;"",'04A_국토부원자료'!I104&lt;&gt;""),DATE(INT(VALUE(SUBSTITUTE('04A_국토부원자료'!H104,",",""))/100),MOD(VALUE(SUBSTITUTE('04A_국토부원자료'!H104,",","")),100),VALUE(SUBSTITUTE('04A_국토부원자료'!I104,",",""))),""),"")</f>
        <v/>
      </c>
      <c r="G103" s="42" t="str">
        <f>IFERROR(VALUE(SUBSTITUTE('04A_국토부원자료'!J104,",","")),"")</f>
        <v/>
      </c>
      <c r="H103" s="43" t="str">
        <f t="shared" si="2"/>
        <v/>
      </c>
      <c r="I103" s="43" t="str">
        <f t="shared" si="3"/>
        <v/>
      </c>
      <c r="J103" s="38" t="str">
        <f>IFERROR(VALUE(SUBSTITUTE('04A_국토부원자료'!K104,",","")),"")</f>
        <v/>
      </c>
      <c r="K103" s="38" t="str">
        <f>IFERROR(VALUE(SUBSTITUTE('04A_국토부원자료'!N104,",","")),"")</f>
        <v/>
      </c>
      <c r="L103" s="39">
        <f>IFERROR('04A_국토부원자료'!O104,"")</f>
        <v>0</v>
      </c>
      <c r="M103" s="39">
        <f>IFERROR('04A_국토부원자료'!Q104,"")</f>
        <v>0</v>
      </c>
      <c r="N103" s="38">
        <f>IF(B103="","",IF('02_대상물건입력'!B5="",1,IF(ISNUMBER(SEARCH('02_대상물건입력'!B5,B103)),1,0)))</f>
        <v>0</v>
      </c>
      <c r="O103" s="38">
        <f>IF(B103="","",IF('02_대상물건입력'!B6="",1,IF(ISNUMBER(SEARCH('02_대상물건입력'!B6,B103)),1,0)))</f>
        <v>0</v>
      </c>
      <c r="P103" s="38">
        <f>IF(L103="","",IF('02_대상물건입력'!B15="",0,IF(ISNUMBER(SEARCH('02_대상물건입력'!B15,L103)),1,0)))</f>
        <v>0</v>
      </c>
      <c r="Q103" s="38">
        <f>IF(D103="","",IF('02_대상물건입력'!B8="",0,IF(ISNUMBER(SEARCH('02_대상물건입력'!B8,D103)),1,0)))</f>
        <v>0</v>
      </c>
      <c r="R103" s="44" t="str">
        <f>IFERROR(ABS(E103-'02_대상물건입력'!B11)/'02_대상물건입력'!B11,"")</f>
        <v/>
      </c>
      <c r="S103" s="38" t="str">
        <f>IFERROR(ABS(J103-'02_대상물건입력'!B10),"")</f>
        <v/>
      </c>
      <c r="T103" s="38" t="str">
        <f>IFERROR(ABS('01_설정'!B4-F103),"")</f>
        <v/>
      </c>
      <c r="U103" s="38" t="str">
        <f>IFERROR(ABS(K103-YEAR('02_대상물건입력'!B14)),"")</f>
        <v/>
      </c>
      <c r="V103" s="38" t="str">
        <f>IF(B103="","",IF(AND(E103&gt;0,F103&gt;0,H103&gt;0,OR('04A_국토부원자료'!P104="",'04A_국토부원자료'!P104="-"),IF('01_설정'!B10=1,N103=1,TRUE),R103&lt;='01_설정'!B5,S103&lt;='01_설정'!B6,T103&lt;='01_설정'!B7,U103&lt;='01_설정'!B8),"Y",""))</f>
        <v/>
      </c>
      <c r="W103" s="40" t="str">
        <f>IF(V103&lt;&gt;"Y","",MAX(0,(1-R103/'01_설정'!B5))*'01_설정'!B14+MAX(0,(1-S103/'01_설정'!B6))*'01_설정'!B15+MAX(0,(1-T103/'01_설정'!B7))*'01_설정'!B16+MAX(0,(1-U103/'01_설정'!B8))*'01_설정'!B17+O103*'01_설정'!B11+Q103*'01_설정'!B12+P103*'01_설정'!B13)</f>
        <v/>
      </c>
      <c r="X103" s="38" t="str">
        <f>IF(W103="","",1+COUNTIFS($W$4:$W$3003,"&gt;"&amp;W103)+COUNTIFS($W$4:W103,W103)-1)</f>
        <v/>
      </c>
    </row>
    <row r="104" spans="1:24" ht="16.5">
      <c r="A104" s="38" t="str">
        <f>IF('04A_국토부원자료'!A105="","",ROW()-3)</f>
        <v/>
      </c>
      <c r="B104" s="39">
        <f>IFERROR('04A_국토부원자료'!B105,"")</f>
        <v>0</v>
      </c>
      <c r="C104" s="39" t="str">
        <f>IF(B104="","",IF('04A_국토부원자료'!C105&lt;&gt;"",'04A_국토부원자료'!C105,TRIM('04A_국토부원자료'!D105&amp;IF('04A_국토부원자료'!E105&lt;&gt;"","-"&amp;'04A_국토부원자료'!E105,""))))</f>
        <v/>
      </c>
      <c r="D104" s="39">
        <f>IFERROR('04A_국토부원자료'!F105,"")</f>
        <v>0</v>
      </c>
      <c r="E104" s="40" t="str">
        <f>IFERROR(VALUE(SUBSTITUTE('04A_국토부원자료'!G105,",","")),"")</f>
        <v/>
      </c>
      <c r="F104" s="41" t="str">
        <f>IFERROR(IF(AND('04A_국토부원자료'!H105&lt;&gt;"",'04A_국토부원자료'!I105&lt;&gt;""),DATE(INT(VALUE(SUBSTITUTE('04A_국토부원자료'!H105,",",""))/100),MOD(VALUE(SUBSTITUTE('04A_국토부원자료'!H105,",","")),100),VALUE(SUBSTITUTE('04A_국토부원자료'!I105,",",""))),""),"")</f>
        <v/>
      </c>
      <c r="G104" s="42" t="str">
        <f>IFERROR(VALUE(SUBSTITUTE('04A_국토부원자료'!J105,",","")),"")</f>
        <v/>
      </c>
      <c r="H104" s="43" t="str">
        <f t="shared" si="2"/>
        <v/>
      </c>
      <c r="I104" s="43" t="str">
        <f t="shared" si="3"/>
        <v/>
      </c>
      <c r="J104" s="38" t="str">
        <f>IFERROR(VALUE(SUBSTITUTE('04A_국토부원자료'!K105,",","")),"")</f>
        <v/>
      </c>
      <c r="K104" s="38" t="str">
        <f>IFERROR(VALUE(SUBSTITUTE('04A_국토부원자료'!N105,",","")),"")</f>
        <v/>
      </c>
      <c r="L104" s="39">
        <f>IFERROR('04A_국토부원자료'!O105,"")</f>
        <v>0</v>
      </c>
      <c r="M104" s="39">
        <f>IFERROR('04A_국토부원자료'!Q105,"")</f>
        <v>0</v>
      </c>
      <c r="N104" s="38">
        <f>IF(B104="","",IF('02_대상물건입력'!B5="",1,IF(ISNUMBER(SEARCH('02_대상물건입력'!B5,B104)),1,0)))</f>
        <v>0</v>
      </c>
      <c r="O104" s="38">
        <f>IF(B104="","",IF('02_대상물건입력'!B6="",1,IF(ISNUMBER(SEARCH('02_대상물건입력'!B6,B104)),1,0)))</f>
        <v>0</v>
      </c>
      <c r="P104" s="38">
        <f>IF(L104="","",IF('02_대상물건입력'!B15="",0,IF(ISNUMBER(SEARCH('02_대상물건입력'!B15,L104)),1,0)))</f>
        <v>0</v>
      </c>
      <c r="Q104" s="38">
        <f>IF(D104="","",IF('02_대상물건입력'!B8="",0,IF(ISNUMBER(SEARCH('02_대상물건입력'!B8,D104)),1,0)))</f>
        <v>0</v>
      </c>
      <c r="R104" s="44" t="str">
        <f>IFERROR(ABS(E104-'02_대상물건입력'!B11)/'02_대상물건입력'!B11,"")</f>
        <v/>
      </c>
      <c r="S104" s="38" t="str">
        <f>IFERROR(ABS(J104-'02_대상물건입력'!B10),"")</f>
        <v/>
      </c>
      <c r="T104" s="38" t="str">
        <f>IFERROR(ABS('01_설정'!B4-F104),"")</f>
        <v/>
      </c>
      <c r="U104" s="38" t="str">
        <f>IFERROR(ABS(K104-YEAR('02_대상물건입력'!B14)),"")</f>
        <v/>
      </c>
      <c r="V104" s="38" t="str">
        <f>IF(B104="","",IF(AND(E104&gt;0,F104&gt;0,H104&gt;0,OR('04A_국토부원자료'!P105="",'04A_국토부원자료'!P105="-"),IF('01_설정'!B10=1,N104=1,TRUE),R104&lt;='01_설정'!B5,S104&lt;='01_설정'!B6,T104&lt;='01_설정'!B7,U104&lt;='01_설정'!B8),"Y",""))</f>
        <v/>
      </c>
      <c r="W104" s="40" t="str">
        <f>IF(V104&lt;&gt;"Y","",MAX(0,(1-R104/'01_설정'!B5))*'01_설정'!B14+MAX(0,(1-S104/'01_설정'!B6))*'01_설정'!B15+MAX(0,(1-T104/'01_설정'!B7))*'01_설정'!B16+MAX(0,(1-U104/'01_설정'!B8))*'01_설정'!B17+O104*'01_설정'!B11+Q104*'01_설정'!B12+P104*'01_설정'!B13)</f>
        <v/>
      </c>
      <c r="X104" s="38" t="str">
        <f>IF(W104="","",1+COUNTIFS($W$4:$W$3003,"&gt;"&amp;W104)+COUNTIFS($W$4:W104,W104)-1)</f>
        <v/>
      </c>
    </row>
    <row r="105" spans="1:24" ht="16.5">
      <c r="A105" s="38">
        <f>IF('04A_국토부원자료'!A106="","",ROW()-3)</f>
        <v>102</v>
      </c>
      <c r="B105" s="39">
        <f>IFERROR('04A_국토부원자료'!B106,"")</f>
        <v>0</v>
      </c>
      <c r="C105" s="39" t="str">
        <f>IF(B105="","",IF('04A_국토부원자료'!C106&lt;&gt;"",'04A_국토부원자료'!C106,TRIM('04A_국토부원자료'!D106&amp;IF('04A_국토부원자료'!E106&lt;&gt;"","-"&amp;'04A_국토부원자료'!E106,""))))</f>
        <v/>
      </c>
      <c r="D105" s="39">
        <f>IFERROR('04A_국토부원자료'!F106,"")</f>
        <v>0</v>
      </c>
      <c r="E105" s="40" t="str">
        <f>IFERROR(VALUE(SUBSTITUTE('04A_국토부원자료'!G106,",","")),"")</f>
        <v/>
      </c>
      <c r="F105" s="41" t="str">
        <f>IFERROR(IF(AND('04A_국토부원자료'!H106&lt;&gt;"",'04A_국토부원자료'!I106&lt;&gt;""),DATE(INT(VALUE(SUBSTITUTE('04A_국토부원자료'!H106,",",""))/100),MOD(VALUE(SUBSTITUTE('04A_국토부원자료'!H106,",","")),100),VALUE(SUBSTITUTE('04A_국토부원자료'!I106,",",""))),""),"")</f>
        <v/>
      </c>
      <c r="G105" s="42" t="str">
        <f>IFERROR(VALUE(SUBSTITUTE('04A_국토부원자료'!J106,",","")),"")</f>
        <v/>
      </c>
      <c r="H105" s="43" t="str">
        <f t="shared" si="2"/>
        <v/>
      </c>
      <c r="I105" s="43" t="str">
        <f t="shared" si="3"/>
        <v/>
      </c>
      <c r="J105" s="38" t="str">
        <f>IFERROR(VALUE(SUBSTITUTE('04A_국토부원자료'!K106,",","")),"")</f>
        <v/>
      </c>
      <c r="K105" s="38" t="str">
        <f>IFERROR(VALUE(SUBSTITUTE('04A_국토부원자료'!N106,",","")),"")</f>
        <v/>
      </c>
      <c r="L105" s="39">
        <f>IFERROR('04A_국토부원자료'!O106,"")</f>
        <v>0</v>
      </c>
      <c r="M105" s="39">
        <f>IFERROR('04A_국토부원자료'!Q106,"")</f>
        <v>0</v>
      </c>
      <c r="N105" s="38">
        <f>IF(B105="","",IF('02_대상물건입력'!B5="",1,IF(ISNUMBER(SEARCH('02_대상물건입력'!B5,B105)),1,0)))</f>
        <v>0</v>
      </c>
      <c r="O105" s="38">
        <f>IF(B105="","",IF('02_대상물건입력'!B6="",1,IF(ISNUMBER(SEARCH('02_대상물건입력'!B6,B105)),1,0)))</f>
        <v>0</v>
      </c>
      <c r="P105" s="38">
        <f>IF(L105="","",IF('02_대상물건입력'!B15="",0,IF(ISNUMBER(SEARCH('02_대상물건입력'!B15,L105)),1,0)))</f>
        <v>0</v>
      </c>
      <c r="Q105" s="38">
        <f>IF(D105="","",IF('02_대상물건입력'!B8="",0,IF(ISNUMBER(SEARCH('02_대상물건입력'!B8,D105)),1,0)))</f>
        <v>0</v>
      </c>
      <c r="R105" s="44" t="str">
        <f>IFERROR(ABS(E105-'02_대상물건입력'!B11)/'02_대상물건입력'!B11,"")</f>
        <v/>
      </c>
      <c r="S105" s="38" t="str">
        <f>IFERROR(ABS(J105-'02_대상물건입력'!B10),"")</f>
        <v/>
      </c>
      <c r="T105" s="38" t="str">
        <f>IFERROR(ABS('01_설정'!B4-F105),"")</f>
        <v/>
      </c>
      <c r="U105" s="38" t="str">
        <f>IFERROR(ABS(K105-YEAR('02_대상물건입력'!B14)),"")</f>
        <v/>
      </c>
      <c r="V105" s="38" t="str">
        <f>IF(B105="","",IF(AND(E105&gt;0,F105&gt;0,H105&gt;0,OR('04A_국토부원자료'!P106="",'04A_국토부원자료'!P106="-"),IF('01_설정'!B10=1,N105=1,TRUE),R105&lt;='01_설정'!B5,S105&lt;='01_설정'!B6,T105&lt;='01_설정'!B7,U105&lt;='01_설정'!B8),"Y",""))</f>
        <v/>
      </c>
      <c r="W105" s="40" t="str">
        <f>IF(V105&lt;&gt;"Y","",MAX(0,(1-R105/'01_설정'!B5))*'01_설정'!B14+MAX(0,(1-S105/'01_설정'!B6))*'01_설정'!B15+MAX(0,(1-T105/'01_설정'!B7))*'01_설정'!B16+MAX(0,(1-U105/'01_설정'!B8))*'01_설정'!B17+O105*'01_설정'!B11+Q105*'01_설정'!B12+P105*'01_설정'!B13)</f>
        <v/>
      </c>
      <c r="X105" s="38" t="str">
        <f>IF(W105="","",1+COUNTIFS($W$4:$W$3003,"&gt;"&amp;W105)+COUNTIFS($W$4:W105,W105)-1)</f>
        <v/>
      </c>
    </row>
    <row r="106" spans="1:24" ht="16.5">
      <c r="A106" s="38" t="str">
        <f>IF('04A_국토부원자료'!A107="","",ROW()-3)</f>
        <v/>
      </c>
      <c r="B106" s="39">
        <f>IFERROR('04A_국토부원자료'!B107,"")</f>
        <v>0</v>
      </c>
      <c r="C106" s="39" t="str">
        <f>IF(B106="","",IF('04A_국토부원자료'!C107&lt;&gt;"",'04A_국토부원자료'!C107,TRIM('04A_국토부원자료'!D107&amp;IF('04A_국토부원자료'!E107&lt;&gt;"","-"&amp;'04A_국토부원자료'!E107,""))))</f>
        <v/>
      </c>
      <c r="D106" s="39">
        <f>IFERROR('04A_국토부원자료'!F107,"")</f>
        <v>0</v>
      </c>
      <c r="E106" s="40" t="str">
        <f>IFERROR(VALUE(SUBSTITUTE('04A_국토부원자료'!G107,",","")),"")</f>
        <v/>
      </c>
      <c r="F106" s="41" t="str">
        <f>IFERROR(IF(AND('04A_국토부원자료'!H107&lt;&gt;"",'04A_국토부원자료'!I107&lt;&gt;""),DATE(INT(VALUE(SUBSTITUTE('04A_국토부원자료'!H107,",",""))/100),MOD(VALUE(SUBSTITUTE('04A_국토부원자료'!H107,",","")),100),VALUE(SUBSTITUTE('04A_국토부원자료'!I107,",",""))),""),"")</f>
        <v/>
      </c>
      <c r="G106" s="42" t="str">
        <f>IFERROR(VALUE(SUBSTITUTE('04A_국토부원자료'!J107,",","")),"")</f>
        <v/>
      </c>
      <c r="H106" s="43" t="str">
        <f t="shared" si="2"/>
        <v/>
      </c>
      <c r="I106" s="43" t="str">
        <f t="shared" si="3"/>
        <v/>
      </c>
      <c r="J106" s="38" t="str">
        <f>IFERROR(VALUE(SUBSTITUTE('04A_국토부원자료'!K107,",","")),"")</f>
        <v/>
      </c>
      <c r="K106" s="38" t="str">
        <f>IFERROR(VALUE(SUBSTITUTE('04A_국토부원자료'!N107,",","")),"")</f>
        <v/>
      </c>
      <c r="L106" s="39">
        <f>IFERROR('04A_국토부원자료'!O107,"")</f>
        <v>0</v>
      </c>
      <c r="M106" s="39">
        <f>IFERROR('04A_국토부원자료'!Q107,"")</f>
        <v>0</v>
      </c>
      <c r="N106" s="38">
        <f>IF(B106="","",IF('02_대상물건입력'!B5="",1,IF(ISNUMBER(SEARCH('02_대상물건입력'!B5,B106)),1,0)))</f>
        <v>0</v>
      </c>
      <c r="O106" s="38">
        <f>IF(B106="","",IF('02_대상물건입력'!B6="",1,IF(ISNUMBER(SEARCH('02_대상물건입력'!B6,B106)),1,0)))</f>
        <v>0</v>
      </c>
      <c r="P106" s="38">
        <f>IF(L106="","",IF('02_대상물건입력'!B15="",0,IF(ISNUMBER(SEARCH('02_대상물건입력'!B15,L106)),1,0)))</f>
        <v>0</v>
      </c>
      <c r="Q106" s="38">
        <f>IF(D106="","",IF('02_대상물건입력'!B8="",0,IF(ISNUMBER(SEARCH('02_대상물건입력'!B8,D106)),1,0)))</f>
        <v>0</v>
      </c>
      <c r="R106" s="44" t="str">
        <f>IFERROR(ABS(E106-'02_대상물건입력'!B11)/'02_대상물건입력'!B11,"")</f>
        <v/>
      </c>
      <c r="S106" s="38" t="str">
        <f>IFERROR(ABS(J106-'02_대상물건입력'!B10),"")</f>
        <v/>
      </c>
      <c r="T106" s="38" t="str">
        <f>IFERROR(ABS('01_설정'!B4-F106),"")</f>
        <v/>
      </c>
      <c r="U106" s="38" t="str">
        <f>IFERROR(ABS(K106-YEAR('02_대상물건입력'!B14)),"")</f>
        <v/>
      </c>
      <c r="V106" s="38" t="str">
        <f>IF(B106="","",IF(AND(E106&gt;0,F106&gt;0,H106&gt;0,OR('04A_국토부원자료'!P107="",'04A_국토부원자료'!P107="-"),IF('01_설정'!B10=1,N106=1,TRUE),R106&lt;='01_설정'!B5,S106&lt;='01_설정'!B6,T106&lt;='01_설정'!B7,U106&lt;='01_설정'!B8),"Y",""))</f>
        <v/>
      </c>
      <c r="W106" s="40" t="str">
        <f>IF(V106&lt;&gt;"Y","",MAX(0,(1-R106/'01_설정'!B5))*'01_설정'!B14+MAX(0,(1-S106/'01_설정'!B6))*'01_설정'!B15+MAX(0,(1-T106/'01_설정'!B7))*'01_설정'!B16+MAX(0,(1-U106/'01_설정'!B8))*'01_설정'!B17+O106*'01_설정'!B11+Q106*'01_설정'!B12+P106*'01_설정'!B13)</f>
        <v/>
      </c>
      <c r="X106" s="38" t="str">
        <f>IF(W106="","",1+COUNTIFS($W$4:$W$3003,"&gt;"&amp;W106)+COUNTIFS($W$4:W106,W106)-1)</f>
        <v/>
      </c>
    </row>
    <row r="107" spans="1:24" ht="16.5">
      <c r="A107" s="38">
        <f>IF('04A_국토부원자료'!A108="","",ROW()-3)</f>
        <v>104</v>
      </c>
      <c r="B107" s="39">
        <f>IFERROR('04A_국토부원자료'!B108,"")</f>
        <v>0</v>
      </c>
      <c r="C107" s="39" t="str">
        <f>IF(B107="","",IF('04A_국토부원자료'!C108&lt;&gt;"",'04A_국토부원자료'!C108,TRIM('04A_국토부원자료'!D108&amp;IF('04A_국토부원자료'!E108&lt;&gt;"","-"&amp;'04A_국토부원자료'!E108,""))))</f>
        <v/>
      </c>
      <c r="D107" s="39">
        <f>IFERROR('04A_국토부원자료'!F108,"")</f>
        <v>0</v>
      </c>
      <c r="E107" s="40" t="str">
        <f>IFERROR(VALUE(SUBSTITUTE('04A_국토부원자료'!G108,",","")),"")</f>
        <v/>
      </c>
      <c r="F107" s="41" t="str">
        <f>IFERROR(IF(AND('04A_국토부원자료'!H108&lt;&gt;"",'04A_국토부원자료'!I108&lt;&gt;""),DATE(INT(VALUE(SUBSTITUTE('04A_국토부원자료'!H108,",",""))/100),MOD(VALUE(SUBSTITUTE('04A_국토부원자료'!H108,",","")),100),VALUE(SUBSTITUTE('04A_국토부원자료'!I108,",",""))),""),"")</f>
        <v/>
      </c>
      <c r="G107" s="42" t="str">
        <f>IFERROR(VALUE(SUBSTITUTE('04A_국토부원자료'!J108,",","")),"")</f>
        <v/>
      </c>
      <c r="H107" s="43" t="str">
        <f t="shared" si="2"/>
        <v/>
      </c>
      <c r="I107" s="43" t="str">
        <f t="shared" si="3"/>
        <v/>
      </c>
      <c r="J107" s="38" t="str">
        <f>IFERROR(VALUE(SUBSTITUTE('04A_국토부원자료'!K108,",","")),"")</f>
        <v/>
      </c>
      <c r="K107" s="38" t="str">
        <f>IFERROR(VALUE(SUBSTITUTE('04A_국토부원자료'!N108,",","")),"")</f>
        <v/>
      </c>
      <c r="L107" s="39">
        <f>IFERROR('04A_국토부원자료'!O108,"")</f>
        <v>0</v>
      </c>
      <c r="M107" s="39">
        <f>IFERROR('04A_국토부원자료'!Q108,"")</f>
        <v>0</v>
      </c>
      <c r="N107" s="38">
        <f>IF(B107="","",IF('02_대상물건입력'!B5="",1,IF(ISNUMBER(SEARCH('02_대상물건입력'!B5,B107)),1,0)))</f>
        <v>0</v>
      </c>
      <c r="O107" s="38">
        <f>IF(B107="","",IF('02_대상물건입력'!B6="",1,IF(ISNUMBER(SEARCH('02_대상물건입력'!B6,B107)),1,0)))</f>
        <v>0</v>
      </c>
      <c r="P107" s="38">
        <f>IF(L107="","",IF('02_대상물건입력'!B15="",0,IF(ISNUMBER(SEARCH('02_대상물건입력'!B15,L107)),1,0)))</f>
        <v>0</v>
      </c>
      <c r="Q107" s="38">
        <f>IF(D107="","",IF('02_대상물건입력'!B8="",0,IF(ISNUMBER(SEARCH('02_대상물건입력'!B8,D107)),1,0)))</f>
        <v>0</v>
      </c>
      <c r="R107" s="44" t="str">
        <f>IFERROR(ABS(E107-'02_대상물건입력'!B11)/'02_대상물건입력'!B11,"")</f>
        <v/>
      </c>
      <c r="S107" s="38" t="str">
        <f>IFERROR(ABS(J107-'02_대상물건입력'!B10),"")</f>
        <v/>
      </c>
      <c r="T107" s="38" t="str">
        <f>IFERROR(ABS('01_설정'!B4-F107),"")</f>
        <v/>
      </c>
      <c r="U107" s="38" t="str">
        <f>IFERROR(ABS(K107-YEAR('02_대상물건입력'!B14)),"")</f>
        <v/>
      </c>
      <c r="V107" s="38" t="str">
        <f>IF(B107="","",IF(AND(E107&gt;0,F107&gt;0,H107&gt;0,OR('04A_국토부원자료'!P108="",'04A_국토부원자료'!P108="-"),IF('01_설정'!B10=1,N107=1,TRUE),R107&lt;='01_설정'!B5,S107&lt;='01_설정'!B6,T107&lt;='01_설정'!B7,U107&lt;='01_설정'!B8),"Y",""))</f>
        <v/>
      </c>
      <c r="W107" s="40" t="str">
        <f>IF(V107&lt;&gt;"Y","",MAX(0,(1-R107/'01_설정'!B5))*'01_설정'!B14+MAX(0,(1-S107/'01_설정'!B6))*'01_설정'!B15+MAX(0,(1-T107/'01_설정'!B7))*'01_설정'!B16+MAX(0,(1-U107/'01_설정'!B8))*'01_설정'!B17+O107*'01_설정'!B11+Q107*'01_설정'!B12+P107*'01_설정'!B13)</f>
        <v/>
      </c>
      <c r="X107" s="38" t="str">
        <f>IF(W107="","",1+COUNTIFS($W$4:$W$3003,"&gt;"&amp;W107)+COUNTIFS($W$4:W107,W107)-1)</f>
        <v/>
      </c>
    </row>
    <row r="108" spans="1:24" ht="16.5">
      <c r="A108" s="38">
        <f>IF('04A_국토부원자료'!A109="","",ROW()-3)</f>
        <v>105</v>
      </c>
      <c r="B108" s="39">
        <f>IFERROR('04A_국토부원자료'!B109,"")</f>
        <v>0</v>
      </c>
      <c r="C108" s="39" t="str">
        <f>IF(B108="","",IF('04A_국토부원자료'!C109&lt;&gt;"",'04A_국토부원자료'!C109,TRIM('04A_국토부원자료'!D109&amp;IF('04A_국토부원자료'!E109&lt;&gt;"","-"&amp;'04A_국토부원자료'!E109,""))))</f>
        <v>-실거래 구분 : 오피스텔(매매)</v>
      </c>
      <c r="D108" s="39">
        <f>IFERROR('04A_국토부원자료'!F109,"")</f>
        <v>0</v>
      </c>
      <c r="E108" s="40" t="str">
        <f>IFERROR(VALUE(SUBSTITUTE('04A_국토부원자료'!G109,",","")),"")</f>
        <v/>
      </c>
      <c r="F108" s="41" t="str">
        <f>IFERROR(IF(AND('04A_국토부원자료'!H109&lt;&gt;"",'04A_국토부원자료'!I109&lt;&gt;""),DATE(INT(VALUE(SUBSTITUTE('04A_국토부원자료'!H109,",",""))/100),MOD(VALUE(SUBSTITUTE('04A_국토부원자료'!H109,",","")),100),VALUE(SUBSTITUTE('04A_국토부원자료'!I109,",",""))),""),"")</f>
        <v/>
      </c>
      <c r="G108" s="42" t="str">
        <f>IFERROR(VALUE(SUBSTITUTE('04A_국토부원자료'!J109,",","")),"")</f>
        <v/>
      </c>
      <c r="H108" s="43" t="str">
        <f t="shared" si="2"/>
        <v/>
      </c>
      <c r="I108" s="43" t="str">
        <f t="shared" si="3"/>
        <v/>
      </c>
      <c r="J108" s="38" t="str">
        <f>IFERROR(VALUE(SUBSTITUTE('04A_국토부원자료'!K109,",","")),"")</f>
        <v/>
      </c>
      <c r="K108" s="38" t="str">
        <f>IFERROR(VALUE(SUBSTITUTE('04A_국토부원자료'!N109,",","")),"")</f>
        <v/>
      </c>
      <c r="L108" s="39">
        <f>IFERROR('04A_국토부원자료'!O109,"")</f>
        <v>0</v>
      </c>
      <c r="M108" s="39">
        <f>IFERROR('04A_국토부원자료'!Q109,"")</f>
        <v>0</v>
      </c>
      <c r="N108" s="38">
        <f>IF(B108="","",IF('02_대상물건입력'!B5="",1,IF(ISNUMBER(SEARCH('02_대상물건입력'!B5,B108)),1,0)))</f>
        <v>0</v>
      </c>
      <c r="O108" s="38">
        <f>IF(B108="","",IF('02_대상물건입력'!B6="",1,IF(ISNUMBER(SEARCH('02_대상물건입력'!B6,B108)),1,0)))</f>
        <v>0</v>
      </c>
      <c r="P108" s="38">
        <f>IF(L108="","",IF('02_대상물건입력'!B15="",0,IF(ISNUMBER(SEARCH('02_대상물건입력'!B15,L108)),1,0)))</f>
        <v>0</v>
      </c>
      <c r="Q108" s="38">
        <f>IF(D108="","",IF('02_대상물건입력'!B8="",0,IF(ISNUMBER(SEARCH('02_대상물건입력'!B8,D108)),1,0)))</f>
        <v>0</v>
      </c>
      <c r="R108" s="44" t="str">
        <f>IFERROR(ABS(E108-'02_대상물건입력'!B11)/'02_대상물건입력'!B11,"")</f>
        <v/>
      </c>
      <c r="S108" s="38" t="str">
        <f>IFERROR(ABS(J108-'02_대상물건입력'!B10),"")</f>
        <v/>
      </c>
      <c r="T108" s="38" t="str">
        <f>IFERROR(ABS('01_설정'!B4-F108),"")</f>
        <v/>
      </c>
      <c r="U108" s="38" t="str">
        <f>IFERROR(ABS(K108-YEAR('02_대상물건입력'!B14)),"")</f>
        <v/>
      </c>
      <c r="V108" s="38" t="str">
        <f>IF(B108="","",IF(AND(E108&gt;0,F108&gt;0,H108&gt;0,OR('04A_국토부원자료'!P109="",'04A_국토부원자료'!P109="-"),IF('01_설정'!B10=1,N108=1,TRUE),R108&lt;='01_설정'!B5,S108&lt;='01_설정'!B6,T108&lt;='01_설정'!B7,U108&lt;='01_설정'!B8),"Y",""))</f>
        <v/>
      </c>
      <c r="W108" s="40" t="str">
        <f>IF(V108&lt;&gt;"Y","",MAX(0,(1-R108/'01_설정'!B5))*'01_설정'!B14+MAX(0,(1-S108/'01_설정'!B6))*'01_설정'!B15+MAX(0,(1-T108/'01_설정'!B7))*'01_설정'!B16+MAX(0,(1-U108/'01_설정'!B8))*'01_설정'!B17+O108*'01_설정'!B11+Q108*'01_설정'!B12+P108*'01_설정'!B13)</f>
        <v/>
      </c>
      <c r="X108" s="38" t="str">
        <f>IF(W108="","",1+COUNTIFS($W$4:$W$3003,"&gt;"&amp;W108)+COUNTIFS($W$4:W108,W108)-1)</f>
        <v/>
      </c>
    </row>
    <row r="109" spans="1:24" ht="16.5">
      <c r="A109" s="38">
        <f>IF('04A_국토부원자료'!A110="","",ROW()-3)</f>
        <v>106</v>
      </c>
      <c r="B109" s="39">
        <f>IFERROR('04A_국토부원자료'!B110,"")</f>
        <v>0</v>
      </c>
      <c r="C109" s="39" t="str">
        <f>IF(B109="","",IF('04A_국토부원자료'!C110&lt;&gt;"",'04A_국토부원자료'!C110,TRIM('04A_국토부원자료'!D110&amp;IF('04A_국토부원자료'!E110&lt;&gt;"","-"&amp;'04A_국토부원자료'!E110,""))))</f>
        <v>-시군구 : 송파구</v>
      </c>
      <c r="D109" s="39">
        <f>IFERROR('04A_국토부원자료'!F110,"")</f>
        <v>0</v>
      </c>
      <c r="E109" s="40" t="str">
        <f>IFERROR(VALUE(SUBSTITUTE('04A_국토부원자료'!G110,",","")),"")</f>
        <v/>
      </c>
      <c r="F109" s="41" t="str">
        <f>IFERROR(IF(AND('04A_국토부원자료'!H110&lt;&gt;"",'04A_국토부원자료'!I110&lt;&gt;""),DATE(INT(VALUE(SUBSTITUTE('04A_국토부원자료'!H110,",",""))/100),MOD(VALUE(SUBSTITUTE('04A_국토부원자료'!H110,",","")),100),VALUE(SUBSTITUTE('04A_국토부원자료'!I110,",",""))),""),"")</f>
        <v/>
      </c>
      <c r="G109" s="42" t="str">
        <f>IFERROR(VALUE(SUBSTITUTE('04A_국토부원자료'!J110,",","")),"")</f>
        <v/>
      </c>
      <c r="H109" s="43" t="str">
        <f t="shared" si="2"/>
        <v/>
      </c>
      <c r="I109" s="43" t="str">
        <f t="shared" si="3"/>
        <v/>
      </c>
      <c r="J109" s="38" t="str">
        <f>IFERROR(VALUE(SUBSTITUTE('04A_국토부원자료'!K110,",","")),"")</f>
        <v/>
      </c>
      <c r="K109" s="38" t="str">
        <f>IFERROR(VALUE(SUBSTITUTE('04A_국토부원자료'!N110,",","")),"")</f>
        <v/>
      </c>
      <c r="L109" s="39">
        <f>IFERROR('04A_국토부원자료'!O110,"")</f>
        <v>0</v>
      </c>
      <c r="M109" s="39">
        <f>IFERROR('04A_국토부원자료'!Q110,"")</f>
        <v>0</v>
      </c>
      <c r="N109" s="38">
        <f>IF(B109="","",IF('02_대상물건입력'!B5="",1,IF(ISNUMBER(SEARCH('02_대상물건입력'!B5,B109)),1,0)))</f>
        <v>0</v>
      </c>
      <c r="O109" s="38">
        <f>IF(B109="","",IF('02_대상물건입력'!B6="",1,IF(ISNUMBER(SEARCH('02_대상물건입력'!B6,B109)),1,0)))</f>
        <v>0</v>
      </c>
      <c r="P109" s="38">
        <f>IF(L109="","",IF('02_대상물건입력'!B15="",0,IF(ISNUMBER(SEARCH('02_대상물건입력'!B15,L109)),1,0)))</f>
        <v>0</v>
      </c>
      <c r="Q109" s="38">
        <f>IF(D109="","",IF('02_대상물건입력'!B8="",0,IF(ISNUMBER(SEARCH('02_대상물건입력'!B8,D109)),1,0)))</f>
        <v>0</v>
      </c>
      <c r="R109" s="44" t="str">
        <f>IFERROR(ABS(E109-'02_대상물건입력'!B11)/'02_대상물건입력'!B11,"")</f>
        <v/>
      </c>
      <c r="S109" s="38" t="str">
        <f>IFERROR(ABS(J109-'02_대상물건입력'!B10),"")</f>
        <v/>
      </c>
      <c r="T109" s="38" t="str">
        <f>IFERROR(ABS('01_설정'!B4-F109),"")</f>
        <v/>
      </c>
      <c r="U109" s="38" t="str">
        <f>IFERROR(ABS(K109-YEAR('02_대상물건입력'!B14)),"")</f>
        <v/>
      </c>
      <c r="V109" s="38" t="str">
        <f>IF(B109="","",IF(AND(E109&gt;0,F109&gt;0,H109&gt;0,OR('04A_국토부원자료'!P110="",'04A_국토부원자료'!P110="-"),IF('01_설정'!B10=1,N109=1,TRUE),R109&lt;='01_설정'!B5,S109&lt;='01_설정'!B6,T109&lt;='01_설정'!B7,U109&lt;='01_설정'!B8),"Y",""))</f>
        <v/>
      </c>
      <c r="W109" s="40" t="str">
        <f>IF(V109&lt;&gt;"Y","",MAX(0,(1-R109/'01_설정'!B5))*'01_설정'!B14+MAX(0,(1-S109/'01_설정'!B6))*'01_설정'!B15+MAX(0,(1-T109/'01_설정'!B7))*'01_설정'!B16+MAX(0,(1-U109/'01_설정'!B8))*'01_설정'!B17+O109*'01_설정'!B11+Q109*'01_설정'!B12+P109*'01_설정'!B13)</f>
        <v/>
      </c>
      <c r="X109" s="38" t="str">
        <f>IF(W109="","",1+COUNTIFS($W$4:$W$3003,"&gt;"&amp;W109)+COUNTIFS($W$4:W109,W109)-1)</f>
        <v/>
      </c>
    </row>
    <row r="110" spans="1:24" ht="16.5">
      <c r="A110" s="38">
        <f>IF('04A_국토부원자료'!A111="","",ROW()-3)</f>
        <v>107</v>
      </c>
      <c r="B110" s="39">
        <f>IFERROR('04A_국토부원자료'!B111,"")</f>
        <v>0</v>
      </c>
      <c r="C110" s="39" t="str">
        <f>IF(B110="","",IF('04A_국토부원자료'!C111&lt;&gt;"",'04A_국토부원자료'!C111,TRIM('04A_국토부원자료'!D111&amp;IF('04A_국토부원자료'!E111&lt;&gt;"","-"&amp;'04A_국토부원자료'!E111,""))))</f>
        <v>-면적 : 60㎡이하</v>
      </c>
      <c r="D110" s="39">
        <f>IFERROR('04A_국토부원자료'!F111,"")</f>
        <v>0</v>
      </c>
      <c r="E110" s="40" t="str">
        <f>IFERROR(VALUE(SUBSTITUTE('04A_국토부원자료'!G111,",","")),"")</f>
        <v/>
      </c>
      <c r="F110" s="41" t="str">
        <f>IFERROR(IF(AND('04A_국토부원자료'!H111&lt;&gt;"",'04A_국토부원자료'!I111&lt;&gt;""),DATE(INT(VALUE(SUBSTITUTE('04A_국토부원자료'!H111,",",""))/100),MOD(VALUE(SUBSTITUTE('04A_국토부원자료'!H111,",","")),100),VALUE(SUBSTITUTE('04A_국토부원자료'!I111,",",""))),""),"")</f>
        <v/>
      </c>
      <c r="G110" s="42" t="str">
        <f>IFERROR(VALUE(SUBSTITUTE('04A_국토부원자료'!J111,",","")),"")</f>
        <v/>
      </c>
      <c r="H110" s="43" t="str">
        <f t="shared" si="2"/>
        <v/>
      </c>
      <c r="I110" s="43" t="str">
        <f t="shared" si="3"/>
        <v/>
      </c>
      <c r="J110" s="38" t="str">
        <f>IFERROR(VALUE(SUBSTITUTE('04A_국토부원자료'!K111,",","")),"")</f>
        <v/>
      </c>
      <c r="K110" s="38" t="str">
        <f>IFERROR(VALUE(SUBSTITUTE('04A_국토부원자료'!N111,",","")),"")</f>
        <v/>
      </c>
      <c r="L110" s="39">
        <f>IFERROR('04A_국토부원자료'!O111,"")</f>
        <v>0</v>
      </c>
      <c r="M110" s="39">
        <f>IFERROR('04A_국토부원자료'!Q111,"")</f>
        <v>0</v>
      </c>
      <c r="N110" s="38">
        <f>IF(B110="","",IF('02_대상물건입력'!B5="",1,IF(ISNUMBER(SEARCH('02_대상물건입력'!B5,B110)),1,0)))</f>
        <v>0</v>
      </c>
      <c r="O110" s="38">
        <f>IF(B110="","",IF('02_대상물건입력'!B6="",1,IF(ISNUMBER(SEARCH('02_대상물건입력'!B6,B110)),1,0)))</f>
        <v>0</v>
      </c>
      <c r="P110" s="38">
        <f>IF(L110="","",IF('02_대상물건입력'!B15="",0,IF(ISNUMBER(SEARCH('02_대상물건입력'!B15,L110)),1,0)))</f>
        <v>0</v>
      </c>
      <c r="Q110" s="38">
        <f>IF(D110="","",IF('02_대상물건입력'!B8="",0,IF(ISNUMBER(SEARCH('02_대상물건입력'!B8,D110)),1,0)))</f>
        <v>0</v>
      </c>
      <c r="R110" s="44" t="str">
        <f>IFERROR(ABS(E110-'02_대상물건입력'!B11)/'02_대상물건입력'!B11,"")</f>
        <v/>
      </c>
      <c r="S110" s="38" t="str">
        <f>IFERROR(ABS(J110-'02_대상물건입력'!B10),"")</f>
        <v/>
      </c>
      <c r="T110" s="38" t="str">
        <f>IFERROR(ABS('01_설정'!B4-F110),"")</f>
        <v/>
      </c>
      <c r="U110" s="38" t="str">
        <f>IFERROR(ABS(K110-YEAR('02_대상물건입력'!B14)),"")</f>
        <v/>
      </c>
      <c r="V110" s="38" t="str">
        <f>IF(B110="","",IF(AND(E110&gt;0,F110&gt;0,H110&gt;0,OR('04A_국토부원자료'!P111="",'04A_국토부원자료'!P111="-"),IF('01_설정'!B10=1,N110=1,TRUE),R110&lt;='01_설정'!B5,S110&lt;='01_설정'!B6,T110&lt;='01_설정'!B7,U110&lt;='01_설정'!B8),"Y",""))</f>
        <v/>
      </c>
      <c r="W110" s="40" t="str">
        <f>IF(V110&lt;&gt;"Y","",MAX(0,(1-R110/'01_설정'!B5))*'01_설정'!B14+MAX(0,(1-S110/'01_설정'!B6))*'01_설정'!B15+MAX(0,(1-T110/'01_설정'!B7))*'01_설정'!B16+MAX(0,(1-U110/'01_설정'!B8))*'01_설정'!B17+O110*'01_설정'!B11+Q110*'01_설정'!B12+P110*'01_설정'!B13)</f>
        <v/>
      </c>
      <c r="X110" s="38" t="str">
        <f>IF(W110="","",1+COUNTIFS($W$4:$W$3003,"&gt;"&amp;W110)+COUNTIFS($W$4:W110,W110)-1)</f>
        <v/>
      </c>
    </row>
    <row r="111" spans="1:24" ht="16.5">
      <c r="A111" s="38" t="str">
        <f>IF('04A_국토부원자료'!A112="","",ROW()-3)</f>
        <v/>
      </c>
      <c r="B111" s="39">
        <f>IFERROR('04A_국토부원자료'!B112,"")</f>
        <v>0</v>
      </c>
      <c r="C111" s="39" t="str">
        <f>IF(B111="","",IF('04A_국토부원자료'!C112&lt;&gt;"",'04A_국토부원자료'!C112,TRIM('04A_국토부원자료'!D112&amp;IF('04A_국토부원자료'!E112&lt;&gt;"","-"&amp;'04A_국토부원자료'!E112,""))))</f>
        <v/>
      </c>
      <c r="D111" s="39">
        <f>IFERROR('04A_국토부원자료'!F112,"")</f>
        <v>0</v>
      </c>
      <c r="E111" s="40" t="str">
        <f>IFERROR(VALUE(SUBSTITUTE('04A_국토부원자료'!G112,",","")),"")</f>
        <v/>
      </c>
      <c r="F111" s="41" t="str">
        <f>IFERROR(IF(AND('04A_국토부원자료'!H112&lt;&gt;"",'04A_국토부원자료'!I112&lt;&gt;""),DATE(INT(VALUE(SUBSTITUTE('04A_국토부원자료'!H112,",",""))/100),MOD(VALUE(SUBSTITUTE('04A_국토부원자료'!H112,",","")),100),VALUE(SUBSTITUTE('04A_국토부원자료'!I112,",",""))),""),"")</f>
        <v/>
      </c>
      <c r="G111" s="42" t="str">
        <f>IFERROR(VALUE(SUBSTITUTE('04A_국토부원자료'!J112,",","")),"")</f>
        <v/>
      </c>
      <c r="H111" s="43" t="str">
        <f t="shared" si="2"/>
        <v/>
      </c>
      <c r="I111" s="43" t="str">
        <f t="shared" si="3"/>
        <v/>
      </c>
      <c r="J111" s="38" t="str">
        <f>IFERROR(VALUE(SUBSTITUTE('04A_국토부원자료'!K112,",","")),"")</f>
        <v/>
      </c>
      <c r="K111" s="38" t="str">
        <f>IFERROR(VALUE(SUBSTITUTE('04A_국토부원자료'!N112,",","")),"")</f>
        <v/>
      </c>
      <c r="L111" s="39">
        <f>IFERROR('04A_국토부원자료'!O112,"")</f>
        <v>0</v>
      </c>
      <c r="M111" s="39">
        <f>IFERROR('04A_국토부원자료'!Q112,"")</f>
        <v>0</v>
      </c>
      <c r="N111" s="38">
        <f>IF(B111="","",IF('02_대상물건입력'!B5="",1,IF(ISNUMBER(SEARCH('02_대상물건입력'!B5,B111)),1,0)))</f>
        <v>0</v>
      </c>
      <c r="O111" s="38">
        <f>IF(B111="","",IF('02_대상물건입력'!B6="",1,IF(ISNUMBER(SEARCH('02_대상물건입력'!B6,B111)),1,0)))</f>
        <v>0</v>
      </c>
      <c r="P111" s="38">
        <f>IF(L111="","",IF('02_대상물건입력'!B15="",0,IF(ISNUMBER(SEARCH('02_대상물건입력'!B15,L111)),1,0)))</f>
        <v>0</v>
      </c>
      <c r="Q111" s="38">
        <f>IF(D111="","",IF('02_대상물건입력'!B8="",0,IF(ISNUMBER(SEARCH('02_대상물건입력'!B8,D111)),1,0)))</f>
        <v>0</v>
      </c>
      <c r="R111" s="44" t="str">
        <f>IFERROR(ABS(E111-'02_대상물건입력'!B11)/'02_대상물건입력'!B11,"")</f>
        <v/>
      </c>
      <c r="S111" s="38" t="str">
        <f>IFERROR(ABS(J111-'02_대상물건입력'!B10),"")</f>
        <v/>
      </c>
      <c r="T111" s="38" t="str">
        <f>IFERROR(ABS('01_설정'!B4-F111),"")</f>
        <v/>
      </c>
      <c r="U111" s="38" t="str">
        <f>IFERROR(ABS(K111-YEAR('02_대상물건입력'!B14)),"")</f>
        <v/>
      </c>
      <c r="V111" s="38" t="str">
        <f>IF(B111="","",IF(AND(E111&gt;0,F111&gt;0,H111&gt;0,OR('04A_국토부원자료'!P112="",'04A_국토부원자료'!P112="-"),IF('01_설정'!B10=1,N111=1,TRUE),R111&lt;='01_설정'!B5,S111&lt;='01_설정'!B6,T111&lt;='01_설정'!B7,U111&lt;='01_설정'!B8),"Y",""))</f>
        <v/>
      </c>
      <c r="W111" s="40" t="str">
        <f>IF(V111&lt;&gt;"Y","",MAX(0,(1-R111/'01_설정'!B5))*'01_설정'!B14+MAX(0,(1-S111/'01_설정'!B6))*'01_설정'!B15+MAX(0,(1-T111/'01_설정'!B7))*'01_설정'!B16+MAX(0,(1-U111/'01_설정'!B8))*'01_설정'!B17+O111*'01_설정'!B11+Q111*'01_설정'!B12+P111*'01_설정'!B13)</f>
        <v/>
      </c>
      <c r="X111" s="38" t="str">
        <f>IF(W111="","",1+COUNTIFS($W$4:$W$3003,"&gt;"&amp;W111)+COUNTIFS($W$4:W111,W111)-1)</f>
        <v/>
      </c>
    </row>
    <row r="112" spans="1:24" ht="16.5">
      <c r="A112" s="38">
        <f>IF('04A_국토부원자료'!A113="","",ROW()-3)</f>
        <v>109</v>
      </c>
      <c r="B112" s="39" t="str">
        <f>IFERROR('04A_국토부원자료'!B113,"")</f>
        <v>시군구</v>
      </c>
      <c r="C112" s="39" t="str">
        <f>IF(B112="","",IF('04A_국토부원자료'!C113&lt;&gt;"",'04A_국토부원자료'!C113,TRIM('04A_국토부원자료'!D113&amp;IF('04A_국토부원자료'!E113&lt;&gt;"","-"&amp;'04A_국토부원자료'!E113,""))))</f>
        <v>번지</v>
      </c>
      <c r="D112" s="39" t="str">
        <f>IFERROR('04A_국토부원자료'!F113,"")</f>
        <v>단지명</v>
      </c>
      <c r="E112" s="40" t="str">
        <f>IFERROR(VALUE(SUBSTITUTE('04A_국토부원자료'!G113,",","")),"")</f>
        <v/>
      </c>
      <c r="F112" s="41" t="str">
        <f>IFERROR(IF(AND('04A_국토부원자료'!H113&lt;&gt;"",'04A_국토부원자료'!I113&lt;&gt;""),DATE(INT(VALUE(SUBSTITUTE('04A_국토부원자료'!H113,",",""))/100),MOD(VALUE(SUBSTITUTE('04A_국토부원자료'!H113,",","")),100),VALUE(SUBSTITUTE('04A_국토부원자료'!I113,",",""))),""),"")</f>
        <v/>
      </c>
      <c r="G112" s="42" t="str">
        <f>IFERROR(VALUE(SUBSTITUTE('04A_국토부원자료'!J113,",","")),"")</f>
        <v/>
      </c>
      <c r="H112" s="43" t="str">
        <f t="shared" si="2"/>
        <v/>
      </c>
      <c r="I112" s="43" t="str">
        <f t="shared" si="3"/>
        <v/>
      </c>
      <c r="J112" s="38" t="str">
        <f>IFERROR(VALUE(SUBSTITUTE('04A_국토부원자료'!K113,",","")),"")</f>
        <v/>
      </c>
      <c r="K112" s="38" t="str">
        <f>IFERROR(VALUE(SUBSTITUTE('04A_국토부원자료'!N113,",","")),"")</f>
        <v/>
      </c>
      <c r="L112" s="39" t="str">
        <f>IFERROR('04A_국토부원자료'!O113,"")</f>
        <v>도로명</v>
      </c>
      <c r="M112" s="39" t="str">
        <f>IFERROR('04A_국토부원자료'!Q113,"")</f>
        <v>거래유형</v>
      </c>
      <c r="N112" s="38">
        <f>IF(B112="","",IF('02_대상물건입력'!B5="",1,IF(ISNUMBER(SEARCH('02_대상물건입력'!B5,B112)),1,0)))</f>
        <v>0</v>
      </c>
      <c r="O112" s="38">
        <f>IF(B112="","",IF('02_대상물건입력'!B6="",1,IF(ISNUMBER(SEARCH('02_대상물건입력'!B6,B112)),1,0)))</f>
        <v>0</v>
      </c>
      <c r="P112" s="38">
        <f>IF(L112="","",IF('02_대상물건입력'!B15="",0,IF(ISNUMBER(SEARCH('02_대상물건입력'!B15,L112)),1,0)))</f>
        <v>0</v>
      </c>
      <c r="Q112" s="38">
        <f>IF(D112="","",IF('02_대상물건입력'!B8="",0,IF(ISNUMBER(SEARCH('02_대상물건입력'!B8,D112)),1,0)))</f>
        <v>0</v>
      </c>
      <c r="R112" s="44" t="str">
        <f>IFERROR(ABS(E112-'02_대상물건입력'!B11)/'02_대상물건입력'!B11,"")</f>
        <v/>
      </c>
      <c r="S112" s="38" t="str">
        <f>IFERROR(ABS(J112-'02_대상물건입력'!B10),"")</f>
        <v/>
      </c>
      <c r="T112" s="38" t="str">
        <f>IFERROR(ABS('01_설정'!B4-F112),"")</f>
        <v/>
      </c>
      <c r="U112" s="38" t="str">
        <f>IFERROR(ABS(K112-YEAR('02_대상물건입력'!B14)),"")</f>
        <v/>
      </c>
      <c r="V112" s="38" t="str">
        <f>IF(B112="","",IF(AND(E112&gt;0,F112&gt;0,H112&gt;0,OR('04A_국토부원자료'!P113="",'04A_국토부원자료'!P113="-"),IF('01_설정'!B10=1,N112=1,TRUE),R112&lt;='01_설정'!B5,S112&lt;='01_설정'!B6,T112&lt;='01_설정'!B7,U112&lt;='01_설정'!B8),"Y",""))</f>
        <v/>
      </c>
      <c r="W112" s="40" t="str">
        <f>IF(V112&lt;&gt;"Y","",MAX(0,(1-R112/'01_설정'!B5))*'01_설정'!B14+MAX(0,(1-S112/'01_설정'!B6))*'01_설정'!B15+MAX(0,(1-T112/'01_설정'!B7))*'01_설정'!B16+MAX(0,(1-U112/'01_설정'!B8))*'01_설정'!B17+O112*'01_설정'!B11+Q112*'01_설정'!B12+P112*'01_설정'!B13)</f>
        <v/>
      </c>
      <c r="X112" s="38" t="str">
        <f>IF(W112="","",1+COUNTIFS($W$4:$W$3003,"&gt;"&amp;W112)+COUNTIFS($W$4:W112,W112)-1)</f>
        <v/>
      </c>
    </row>
    <row r="113" spans="1:24" ht="16.5">
      <c r="A113" s="38">
        <f>IF('04A_국토부원자료'!A114="","",ROW()-3)</f>
        <v>110</v>
      </c>
      <c r="B113" s="39" t="str">
        <f>IFERROR('04A_국토부원자료'!B114,"")</f>
        <v>서울특별시 송파구 문정동</v>
      </c>
      <c r="C113" s="39" t="str">
        <f>IF(B113="","",IF('04A_국토부원자료'!C114&lt;&gt;"",'04A_국토부원자료'!C114,TRIM('04A_국토부원자료'!D114&amp;IF('04A_국토부원자료'!E114&lt;&gt;"","-"&amp;'04A_국토부원자료'!E114,""))))</f>
        <v>622</v>
      </c>
      <c r="D113" s="39" t="str">
        <f>IFERROR('04A_국토부원자료'!F114,"")</f>
        <v>송파한화오벨리스크</v>
      </c>
      <c r="E113" s="40">
        <f>IFERROR(VALUE(SUBSTITUTE('04A_국토부원자료'!G114,",","")),"")</f>
        <v>26.82</v>
      </c>
      <c r="F113" s="41">
        <f>IFERROR(IF(AND('04A_국토부원자료'!H114&lt;&gt;"",'04A_국토부원자료'!I114&lt;&gt;""),DATE(INT(VALUE(SUBSTITUTE('04A_국토부원자료'!H114,",",""))/100),MOD(VALUE(SUBSTITUTE('04A_국토부원자료'!H114,",","")),100),VALUE(SUBSTITUTE('04A_국토부원자료'!I114,",",""))),""),"")</f>
        <v>46092</v>
      </c>
      <c r="G113" s="42">
        <f>IFERROR(VALUE(SUBSTITUTE('04A_국토부원자료'!J114,",","")),"")</f>
        <v>18000</v>
      </c>
      <c r="H113" s="43">
        <f t="shared" si="2"/>
        <v>180000000</v>
      </c>
      <c r="I113" s="43">
        <f t="shared" si="3"/>
        <v>6711409.3959731543</v>
      </c>
      <c r="J113" s="38">
        <f>IFERROR(VALUE(SUBSTITUTE('04A_국토부원자료'!K114,",","")),"")</f>
        <v>10</v>
      </c>
      <c r="K113" s="38">
        <f>IFERROR(VALUE(SUBSTITUTE('04A_국토부원자료'!N114,",","")),"")</f>
        <v>2013</v>
      </c>
      <c r="L113" s="39" t="str">
        <f>IFERROR('04A_국토부원자료'!O114,"")</f>
        <v>충민로 5</v>
      </c>
      <c r="M113" s="39" t="str">
        <f>IFERROR('04A_국토부원자료'!Q114,"")</f>
        <v>중개거래</v>
      </c>
      <c r="N113" s="38">
        <f>IF(B113="","",IF('02_대상물건입력'!B5="",1,IF(ISNUMBER(SEARCH('02_대상물건입력'!B5,B113)),1,0)))</f>
        <v>1</v>
      </c>
      <c r="O113" s="38">
        <f>IF(B113="","",IF('02_대상물건입력'!B6="",1,IF(ISNUMBER(SEARCH('02_대상물건입력'!B6,B113)),1,0)))</f>
        <v>0</v>
      </c>
      <c r="P113" s="38">
        <f>IF(L113="","",IF('02_대상물건입력'!B15="",0,IF(ISNUMBER(SEARCH('02_대상물건입력'!B15,L113)),1,0)))</f>
        <v>0</v>
      </c>
      <c r="Q113" s="38">
        <f>IF(D113="","",IF('02_대상물건입력'!B8="",0,IF(ISNUMBER(SEARCH('02_대상물건입력'!B8,D113)),1,0)))</f>
        <v>0</v>
      </c>
      <c r="R113" s="44">
        <f>IFERROR(ABS(E113-'02_대상물건입력'!B11)/'02_대상물건입력'!B11,"")</f>
        <v>1.551969694745029E-2</v>
      </c>
      <c r="S113" s="38">
        <f>IFERROR(ABS(J113-'02_대상물건입력'!B10),"")</f>
        <v>2</v>
      </c>
      <c r="T113" s="38">
        <f>IFERROR(ABS('01_설정'!B4-F113),"")</f>
        <v>20</v>
      </c>
      <c r="U113" s="38">
        <f>IFERROR(ABS(K113-YEAR('02_대상물건입력'!B14)),"")</f>
        <v>13</v>
      </c>
      <c r="V113" s="38" t="str">
        <f>IF(B113="","",IF(AND(E113&gt;0,F113&gt;0,H113&gt;0,OR('04A_국토부원자료'!P114="",'04A_국토부원자료'!P114="-"),IF('01_설정'!B10=1,N113=1,TRUE),R113&lt;='01_설정'!B5,S113&lt;='01_설정'!B6,T113&lt;='01_설정'!B7,U113&lt;='01_설정'!B8),"Y",""))</f>
        <v/>
      </c>
      <c r="W113" s="40" t="str">
        <f>IF(V113&lt;&gt;"Y","",MAX(0,(1-R113/'01_설정'!B5))*'01_설정'!B14+MAX(0,(1-S113/'01_설정'!B6))*'01_설정'!B15+MAX(0,(1-T113/'01_설정'!B7))*'01_설정'!B16+MAX(0,(1-U113/'01_설정'!B8))*'01_설정'!B17+O113*'01_설정'!B11+Q113*'01_설정'!B12+P113*'01_설정'!B13)</f>
        <v/>
      </c>
      <c r="X113" s="38" t="str">
        <f>IF(W113="","",1+COUNTIFS($W$4:$W$3003,"&gt;"&amp;W113)+COUNTIFS($W$4:W113,W113)-1)</f>
        <v/>
      </c>
    </row>
    <row r="114" spans="1:24" ht="16.5">
      <c r="A114" s="38">
        <f>IF('04A_국토부원자료'!A115="","",ROW()-3)</f>
        <v>111</v>
      </c>
      <c r="B114" s="39" t="str">
        <f>IFERROR('04A_국토부원자료'!B115,"")</f>
        <v>서울특별시 송파구 문정동</v>
      </c>
      <c r="C114" s="39" t="str">
        <f>IF(B114="","",IF('04A_국토부원자료'!C115&lt;&gt;"",'04A_국토부원자료'!C115,TRIM('04A_국토부원자료'!D115&amp;IF('04A_국토부원자료'!E115&lt;&gt;"","-"&amp;'04A_국토부원자료'!E115,""))))</f>
        <v>622</v>
      </c>
      <c r="D114" s="39" t="str">
        <f>IFERROR('04A_국토부원자료'!F115,"")</f>
        <v>송파한화오벨리스크</v>
      </c>
      <c r="E114" s="40">
        <f>IFERROR(VALUE(SUBSTITUTE('04A_국토부원자료'!G115,",","")),"")</f>
        <v>29.99</v>
      </c>
      <c r="F114" s="41">
        <f>IFERROR(IF(AND('04A_국토부원자료'!H115&lt;&gt;"",'04A_국토부원자료'!I115&lt;&gt;""),DATE(INT(VALUE(SUBSTITUTE('04A_국토부원자료'!H115,",",""))/100),MOD(VALUE(SUBSTITUTE('04A_국토부원자료'!H115,",","")),100),VALUE(SUBSTITUTE('04A_국토부원자료'!I115,",",""))),""),"")</f>
        <v>46092</v>
      </c>
      <c r="G114" s="42">
        <f>IFERROR(VALUE(SUBSTITUTE('04A_국토부원자료'!J115,",","")),"")</f>
        <v>21100</v>
      </c>
      <c r="H114" s="43">
        <f t="shared" si="2"/>
        <v>211000000</v>
      </c>
      <c r="I114" s="43">
        <f t="shared" si="3"/>
        <v>7035678.5595198404</v>
      </c>
      <c r="J114" s="38">
        <f>IFERROR(VALUE(SUBSTITUTE('04A_국토부원자료'!K115,",","")),"")</f>
        <v>9</v>
      </c>
      <c r="K114" s="38">
        <f>IFERROR(VALUE(SUBSTITUTE('04A_국토부원자료'!N115,",","")),"")</f>
        <v>2013</v>
      </c>
      <c r="L114" s="39" t="str">
        <f>IFERROR('04A_국토부원자료'!O115,"")</f>
        <v>충민로 5</v>
      </c>
      <c r="M114" s="39" t="str">
        <f>IFERROR('04A_국토부원자료'!Q115,"")</f>
        <v>중개거래</v>
      </c>
      <c r="N114" s="38">
        <f>IF(B114="","",IF('02_대상물건입력'!B5="",1,IF(ISNUMBER(SEARCH('02_대상물건입력'!B5,B114)),1,0)))</f>
        <v>1</v>
      </c>
      <c r="O114" s="38">
        <f>IF(B114="","",IF('02_대상물건입력'!B6="",1,IF(ISNUMBER(SEARCH('02_대상물건입력'!B6,B114)),1,0)))</f>
        <v>0</v>
      </c>
      <c r="P114" s="38">
        <f>IF(L114="","",IF('02_대상물건입력'!B15="",0,IF(ISNUMBER(SEARCH('02_대상물건입력'!B15,L114)),1,0)))</f>
        <v>0</v>
      </c>
      <c r="Q114" s="38">
        <f>IF(D114="","",IF('02_대상물건입력'!B8="",0,IF(ISNUMBER(SEARCH('02_대상물건입력'!B8,D114)),1,0)))</f>
        <v>0</v>
      </c>
      <c r="R114" s="44">
        <f>IFERROR(ABS(E114-'02_대상물건입력'!B11)/'02_대상물건입력'!B11,"")</f>
        <v>0.10084132321200462</v>
      </c>
      <c r="S114" s="38">
        <f>IFERROR(ABS(J114-'02_대상물건입력'!B10),"")</f>
        <v>3</v>
      </c>
      <c r="T114" s="38">
        <f>IFERROR(ABS('01_설정'!B4-F114),"")</f>
        <v>20</v>
      </c>
      <c r="U114" s="38">
        <f>IFERROR(ABS(K114-YEAR('02_대상물건입력'!B14)),"")</f>
        <v>13</v>
      </c>
      <c r="V114" s="38" t="str">
        <f>IF(B114="","",IF(AND(E114&gt;0,F114&gt;0,H114&gt;0,OR('04A_국토부원자료'!P115="",'04A_국토부원자료'!P115="-"),IF('01_설정'!B10=1,N114=1,TRUE),R114&lt;='01_설정'!B5,S114&lt;='01_설정'!B6,T114&lt;='01_설정'!B7,U114&lt;='01_설정'!B8),"Y",""))</f>
        <v/>
      </c>
      <c r="W114" s="40" t="str">
        <f>IF(V114&lt;&gt;"Y","",MAX(0,(1-R114/'01_설정'!B5))*'01_설정'!B14+MAX(0,(1-S114/'01_설정'!B6))*'01_설정'!B15+MAX(0,(1-T114/'01_설정'!B7))*'01_설정'!B16+MAX(0,(1-U114/'01_설정'!B8))*'01_설정'!B17+O114*'01_설정'!B11+Q114*'01_설정'!B12+P114*'01_설정'!B13)</f>
        <v/>
      </c>
      <c r="X114" s="38" t="str">
        <f>IF(W114="","",1+COUNTIFS($W$4:$W$3003,"&gt;"&amp;W114)+COUNTIFS($W$4:W114,W114)-1)</f>
        <v/>
      </c>
    </row>
    <row r="115" spans="1:24" ht="16.5">
      <c r="A115" s="38">
        <f>IF('04A_국토부원자료'!A116="","",ROW()-3)</f>
        <v>112</v>
      </c>
      <c r="B115" s="39" t="str">
        <f>IFERROR('04A_국토부원자료'!B116,"")</f>
        <v>서울특별시 송파구 문정동</v>
      </c>
      <c r="C115" s="39" t="str">
        <f>IF(B115="","",IF('04A_국토부원자료'!C116&lt;&gt;"",'04A_국토부원자료'!C116,TRIM('04A_국토부원자료'!D116&amp;IF('04A_국토부원자료'!E116&lt;&gt;"","-"&amp;'04A_국토부원자료'!E116,""))))</f>
        <v>622</v>
      </c>
      <c r="D115" s="39" t="str">
        <f>IFERROR('04A_국토부원자료'!F116,"")</f>
        <v>송파한화오벨리스크</v>
      </c>
      <c r="E115" s="40">
        <f>IFERROR(VALUE(SUBSTITUTE('04A_국토부원자료'!G116,",","")),"")</f>
        <v>26.82</v>
      </c>
      <c r="F115" s="41">
        <f>IFERROR(IF(AND('04A_국토부원자료'!H116&lt;&gt;"",'04A_국토부원자료'!I116&lt;&gt;""),DATE(INT(VALUE(SUBSTITUTE('04A_국토부원자료'!H116,",",""))/100),MOD(VALUE(SUBSTITUTE('04A_국토부원자료'!H116,",","")),100),VALUE(SUBSTITUTE('04A_국토부원자료'!I116,",",""))),""),"")</f>
        <v>46092</v>
      </c>
      <c r="G115" s="42">
        <f>IFERROR(VALUE(SUBSTITUTE('04A_국토부원자료'!J116,",","")),"")</f>
        <v>18000</v>
      </c>
      <c r="H115" s="43">
        <f t="shared" si="2"/>
        <v>180000000</v>
      </c>
      <c r="I115" s="43">
        <f t="shared" si="3"/>
        <v>6711409.3959731543</v>
      </c>
      <c r="J115" s="38">
        <f>IFERROR(VALUE(SUBSTITUTE('04A_국토부원자료'!K116,",","")),"")</f>
        <v>10</v>
      </c>
      <c r="K115" s="38">
        <f>IFERROR(VALUE(SUBSTITUTE('04A_국토부원자료'!N116,",","")),"")</f>
        <v>2013</v>
      </c>
      <c r="L115" s="39" t="str">
        <f>IFERROR('04A_국토부원자료'!O116,"")</f>
        <v>충민로 5</v>
      </c>
      <c r="M115" s="39" t="str">
        <f>IFERROR('04A_국토부원자료'!Q116,"")</f>
        <v>중개거래</v>
      </c>
      <c r="N115" s="38">
        <f>IF(B115="","",IF('02_대상물건입력'!B5="",1,IF(ISNUMBER(SEARCH('02_대상물건입력'!B5,B115)),1,0)))</f>
        <v>1</v>
      </c>
      <c r="O115" s="38">
        <f>IF(B115="","",IF('02_대상물건입력'!B6="",1,IF(ISNUMBER(SEARCH('02_대상물건입력'!B6,B115)),1,0)))</f>
        <v>0</v>
      </c>
      <c r="P115" s="38">
        <f>IF(L115="","",IF('02_대상물건입력'!B15="",0,IF(ISNUMBER(SEARCH('02_대상물건입력'!B15,L115)),1,0)))</f>
        <v>0</v>
      </c>
      <c r="Q115" s="38">
        <f>IF(D115="","",IF('02_대상물건입력'!B8="",0,IF(ISNUMBER(SEARCH('02_대상물건입력'!B8,D115)),1,0)))</f>
        <v>0</v>
      </c>
      <c r="R115" s="44">
        <f>IFERROR(ABS(E115-'02_대상물건입력'!B11)/'02_대상물건입력'!B11,"")</f>
        <v>1.551969694745029E-2</v>
      </c>
      <c r="S115" s="38">
        <f>IFERROR(ABS(J115-'02_대상물건입력'!B10),"")</f>
        <v>2</v>
      </c>
      <c r="T115" s="38">
        <f>IFERROR(ABS('01_설정'!B4-F115),"")</f>
        <v>20</v>
      </c>
      <c r="U115" s="38">
        <f>IFERROR(ABS(K115-YEAR('02_대상물건입력'!B14)),"")</f>
        <v>13</v>
      </c>
      <c r="V115" s="38" t="str">
        <f>IF(B115="","",IF(AND(E115&gt;0,F115&gt;0,H115&gt;0,OR('04A_국토부원자료'!P116="",'04A_국토부원자료'!P116="-"),IF('01_설정'!B10=1,N115=1,TRUE),R115&lt;='01_설정'!B5,S115&lt;='01_설정'!B6,T115&lt;='01_설정'!B7,U115&lt;='01_설정'!B8),"Y",""))</f>
        <v/>
      </c>
      <c r="W115" s="40" t="str">
        <f>IF(V115&lt;&gt;"Y","",MAX(0,(1-R115/'01_설정'!B5))*'01_설정'!B14+MAX(0,(1-S115/'01_설정'!B6))*'01_설정'!B15+MAX(0,(1-T115/'01_설정'!B7))*'01_설정'!B16+MAX(0,(1-U115/'01_설정'!B8))*'01_설정'!B17+O115*'01_설정'!B11+Q115*'01_설정'!B12+P115*'01_설정'!B13)</f>
        <v/>
      </c>
      <c r="X115" s="38" t="str">
        <f>IF(W115="","",1+COUNTIFS($W$4:$W$3003,"&gt;"&amp;W115)+COUNTIFS($W$4:W115,W115)-1)</f>
        <v/>
      </c>
    </row>
    <row r="116" spans="1:24" ht="16.5">
      <c r="A116" s="38">
        <f>IF('04A_국토부원자료'!A117="","",ROW()-3)</f>
        <v>113</v>
      </c>
      <c r="B116" s="39" t="str">
        <f>IFERROR('04A_국토부원자료'!B117,"")</f>
        <v>서울특별시 송파구 문정동</v>
      </c>
      <c r="C116" s="39" t="str">
        <f>IF(B116="","",IF('04A_국토부원자료'!C117&lt;&gt;"",'04A_국토부원자료'!C117,TRIM('04A_국토부원자료'!D117&amp;IF('04A_국토부원자료'!E117&lt;&gt;"","-"&amp;'04A_국토부원자료'!E117,""))))</f>
        <v>622</v>
      </c>
      <c r="D116" s="39" t="str">
        <f>IFERROR('04A_국토부원자료'!F117,"")</f>
        <v>송파한화오벨리스크</v>
      </c>
      <c r="E116" s="40">
        <f>IFERROR(VALUE(SUBSTITUTE('04A_국토부원자료'!G117,",","")),"")</f>
        <v>29.99</v>
      </c>
      <c r="F116" s="41">
        <f>IFERROR(IF(AND('04A_국토부원자료'!H117&lt;&gt;"",'04A_국토부원자료'!I117&lt;&gt;""),DATE(INT(VALUE(SUBSTITUTE('04A_국토부원자료'!H117,",",""))/100),MOD(VALUE(SUBSTITUTE('04A_국토부원자료'!H117,",","")),100),VALUE(SUBSTITUTE('04A_국토부원자료'!I117,",",""))),""),"")</f>
        <v>46091</v>
      </c>
      <c r="G116" s="42">
        <f>IFERROR(VALUE(SUBSTITUTE('04A_국토부원자료'!J117,",","")),"")</f>
        <v>21100</v>
      </c>
      <c r="H116" s="43">
        <f t="shared" si="2"/>
        <v>211000000</v>
      </c>
      <c r="I116" s="43">
        <f t="shared" si="3"/>
        <v>7035678.5595198404</v>
      </c>
      <c r="J116" s="38">
        <f>IFERROR(VALUE(SUBSTITUTE('04A_국토부원자료'!K117,",","")),"")</f>
        <v>9</v>
      </c>
      <c r="K116" s="38">
        <f>IFERROR(VALUE(SUBSTITUTE('04A_국토부원자료'!N117,",","")),"")</f>
        <v>2013</v>
      </c>
      <c r="L116" s="39" t="str">
        <f>IFERROR('04A_국토부원자료'!O117,"")</f>
        <v>충민로 5</v>
      </c>
      <c r="M116" s="39" t="str">
        <f>IFERROR('04A_국토부원자료'!Q117,"")</f>
        <v>중개거래</v>
      </c>
      <c r="N116" s="38">
        <f>IF(B116="","",IF('02_대상물건입력'!B5="",1,IF(ISNUMBER(SEARCH('02_대상물건입력'!B5,B116)),1,0)))</f>
        <v>1</v>
      </c>
      <c r="O116" s="38">
        <f>IF(B116="","",IF('02_대상물건입력'!B6="",1,IF(ISNUMBER(SEARCH('02_대상물건입력'!B6,B116)),1,0)))</f>
        <v>0</v>
      </c>
      <c r="P116" s="38">
        <f>IF(L116="","",IF('02_대상물건입력'!B15="",0,IF(ISNUMBER(SEARCH('02_대상물건입력'!B15,L116)),1,0)))</f>
        <v>0</v>
      </c>
      <c r="Q116" s="38">
        <f>IF(D116="","",IF('02_대상물건입력'!B8="",0,IF(ISNUMBER(SEARCH('02_대상물건입력'!B8,D116)),1,0)))</f>
        <v>0</v>
      </c>
      <c r="R116" s="44">
        <f>IFERROR(ABS(E116-'02_대상물건입력'!B11)/'02_대상물건입력'!B11,"")</f>
        <v>0.10084132321200462</v>
      </c>
      <c r="S116" s="38">
        <f>IFERROR(ABS(J116-'02_대상물건입력'!B10),"")</f>
        <v>3</v>
      </c>
      <c r="T116" s="38">
        <f>IFERROR(ABS('01_설정'!B4-F116),"")</f>
        <v>21</v>
      </c>
      <c r="U116" s="38">
        <f>IFERROR(ABS(K116-YEAR('02_대상물건입력'!B14)),"")</f>
        <v>13</v>
      </c>
      <c r="V116" s="38" t="str">
        <f>IF(B116="","",IF(AND(E116&gt;0,F116&gt;0,H116&gt;0,OR('04A_국토부원자료'!P117="",'04A_국토부원자료'!P117="-"),IF('01_설정'!B10=1,N116=1,TRUE),R116&lt;='01_설정'!B5,S116&lt;='01_설정'!B6,T116&lt;='01_설정'!B7,U116&lt;='01_설정'!B8),"Y",""))</f>
        <v/>
      </c>
      <c r="W116" s="40" t="str">
        <f>IF(V116&lt;&gt;"Y","",MAX(0,(1-R116/'01_설정'!B5))*'01_설정'!B14+MAX(0,(1-S116/'01_설정'!B6))*'01_설정'!B15+MAX(0,(1-T116/'01_설정'!B7))*'01_설정'!B16+MAX(0,(1-U116/'01_설정'!B8))*'01_설정'!B17+O116*'01_설정'!B11+Q116*'01_설정'!B12+P116*'01_설정'!B13)</f>
        <v/>
      </c>
      <c r="X116" s="38" t="str">
        <f>IF(W116="","",1+COUNTIFS($W$4:$W$3003,"&gt;"&amp;W116)+COUNTIFS($W$4:W116,W116)-1)</f>
        <v/>
      </c>
    </row>
    <row r="117" spans="1:24" ht="16.5">
      <c r="A117" s="38">
        <f>IF('04A_국토부원자료'!A118="","",ROW()-3)</f>
        <v>114</v>
      </c>
      <c r="B117" s="39" t="str">
        <f>IFERROR('04A_국토부원자료'!B118,"")</f>
        <v>서울특별시 송파구 문정동</v>
      </c>
      <c r="C117" s="39" t="str">
        <f>IF(B117="","",IF('04A_국토부원자료'!C118&lt;&gt;"",'04A_국토부원자료'!C118,TRIM('04A_국토부원자료'!D118&amp;IF('04A_국토부원자료'!E118&lt;&gt;"","-"&amp;'04A_국토부원자료'!E118,""))))</f>
        <v>618</v>
      </c>
      <c r="D117" s="39" t="str">
        <f>IFERROR('04A_국토부원자료'!F118,"")</f>
        <v>파크하비오</v>
      </c>
      <c r="E117" s="40">
        <f>IFERROR(VALUE(SUBSTITUTE('04A_국토부원자료'!G118,",","")),"")</f>
        <v>59.74</v>
      </c>
      <c r="F117" s="41">
        <f>IFERROR(IF(AND('04A_국토부원자료'!H118&lt;&gt;"",'04A_국토부원자료'!I118&lt;&gt;""),DATE(INT(VALUE(SUBSTITUTE('04A_국토부원자료'!H118,",",""))/100),MOD(VALUE(SUBSTITUTE('04A_국토부원자료'!H118,",","")),100),VALUE(SUBSTITUTE('04A_국토부원자료'!I118,",",""))),""),"")</f>
        <v>46091</v>
      </c>
      <c r="G117" s="42">
        <f>IFERROR(VALUE(SUBSTITUTE('04A_국토부원자료'!J118,",","")),"")</f>
        <v>69500</v>
      </c>
      <c r="H117" s="43">
        <f t="shared" si="2"/>
        <v>695000000</v>
      </c>
      <c r="I117" s="43">
        <f t="shared" si="3"/>
        <v>11633746.233679276</v>
      </c>
      <c r="J117" s="38">
        <f>IFERROR(VALUE(SUBSTITUTE('04A_국토부원자료'!K118,",","")),"")</f>
        <v>15</v>
      </c>
      <c r="K117" s="38" t="str">
        <f>IFERROR(VALUE(SUBSTITUTE('04A_국토부원자료'!N118,",","")),"")</f>
        <v/>
      </c>
      <c r="L117" s="39" t="str">
        <f>IFERROR('04A_국토부원자료'!O118,"")</f>
        <v>송파대로 111</v>
      </c>
      <c r="M117" s="39" t="str">
        <f>IFERROR('04A_국토부원자료'!Q118,"")</f>
        <v>중개거래</v>
      </c>
      <c r="N117" s="38">
        <f>IF(B117="","",IF('02_대상물건입력'!B5="",1,IF(ISNUMBER(SEARCH('02_대상물건입력'!B5,B117)),1,0)))</f>
        <v>1</v>
      </c>
      <c r="O117" s="38">
        <f>IF(B117="","",IF('02_대상물건입력'!B6="",1,IF(ISNUMBER(SEARCH('02_대상물건입력'!B6,B117)),1,0)))</f>
        <v>0</v>
      </c>
      <c r="P117" s="38">
        <f>IF(L117="","",IF('02_대상물건입력'!B15="",0,IF(ISNUMBER(SEARCH('02_대상물건입력'!B15,L117)),1,0)))</f>
        <v>1</v>
      </c>
      <c r="Q117" s="38">
        <f>IF(D117="","",IF('02_대상물건입력'!B8="",0,IF(ISNUMBER(SEARCH('02_대상물건입력'!B8,D117)),1,0)))</f>
        <v>0</v>
      </c>
      <c r="R117" s="44">
        <f>IFERROR(ABS(E117-'02_대상물건입력'!B11)/'02_대상물건입력'!B11,"")</f>
        <v>1.1928729792825998</v>
      </c>
      <c r="S117" s="38">
        <f>IFERROR(ABS(J117-'02_대상물건입력'!B10),"")</f>
        <v>3</v>
      </c>
      <c r="T117" s="38">
        <f>IFERROR(ABS('01_설정'!B4-F117),"")</f>
        <v>21</v>
      </c>
      <c r="U117" s="38" t="str">
        <f>IFERROR(ABS(K117-YEAR('02_대상물건입력'!B14)),"")</f>
        <v/>
      </c>
      <c r="V117" s="38" t="str">
        <f>IF(B117="","",IF(AND(E117&gt;0,F117&gt;0,H117&gt;0,OR('04A_국토부원자료'!P118="",'04A_국토부원자료'!P118="-"),IF('01_설정'!B10=1,N117=1,TRUE),R117&lt;='01_설정'!B5,S117&lt;='01_설정'!B6,T117&lt;='01_설정'!B7,U117&lt;='01_설정'!B8),"Y",""))</f>
        <v/>
      </c>
      <c r="W117" s="40" t="str">
        <f>IF(V117&lt;&gt;"Y","",MAX(0,(1-R117/'01_설정'!B5))*'01_설정'!B14+MAX(0,(1-S117/'01_설정'!B6))*'01_설정'!B15+MAX(0,(1-T117/'01_설정'!B7))*'01_설정'!B16+MAX(0,(1-U117/'01_설정'!B8))*'01_설정'!B17+O117*'01_설정'!B11+Q117*'01_설정'!B12+P117*'01_설정'!B13)</f>
        <v/>
      </c>
      <c r="X117" s="38" t="str">
        <f>IF(W117="","",1+COUNTIFS($W$4:$W$3003,"&gt;"&amp;W117)+COUNTIFS($W$4:W117,W117)-1)</f>
        <v/>
      </c>
    </row>
    <row r="118" spans="1:24" ht="16.5">
      <c r="A118" s="38">
        <f>IF('04A_국토부원자료'!A119="","",ROW()-3)</f>
        <v>115</v>
      </c>
      <c r="B118" s="39" t="str">
        <f>IFERROR('04A_국토부원자료'!B119,"")</f>
        <v>서울특별시 송파구 문정동</v>
      </c>
      <c r="C118" s="39" t="str">
        <f>IF(B118="","",IF('04A_국토부원자료'!C119&lt;&gt;"",'04A_국토부원자료'!C119,TRIM('04A_국토부원자료'!D119&amp;IF('04A_국토부원자료'!E119&lt;&gt;"","-"&amp;'04A_국토부원자료'!E119,""))))</f>
        <v>639-5</v>
      </c>
      <c r="D118" s="39" t="str">
        <f>IFERROR('04A_국토부원자료'!F119,"")</f>
        <v>힐스테이트에코송파</v>
      </c>
      <c r="E118" s="40">
        <f>IFERROR(VALUE(SUBSTITUTE('04A_국토부원자료'!G119,",","")),"")</f>
        <v>21.064</v>
      </c>
      <c r="F118" s="41">
        <f>IFERROR(IF(AND('04A_국토부원자료'!H119&lt;&gt;"",'04A_국토부원자료'!I119&lt;&gt;""),DATE(INT(VALUE(SUBSTITUTE('04A_국토부원자료'!H119,",",""))/100),MOD(VALUE(SUBSTITUTE('04A_국토부원자료'!H119,",","")),100),VALUE(SUBSTITUTE('04A_국토부원자료'!I119,",",""))),""),"")</f>
        <v>46090</v>
      </c>
      <c r="G118" s="42">
        <f>IFERROR(VALUE(SUBSTITUTE('04A_국토부원자료'!J119,",","")),"")</f>
        <v>15500</v>
      </c>
      <c r="H118" s="43">
        <f t="shared" si="2"/>
        <v>155000000</v>
      </c>
      <c r="I118" s="43">
        <f t="shared" si="3"/>
        <v>7358526.3957462972</v>
      </c>
      <c r="J118" s="38">
        <f>IFERROR(VALUE(SUBSTITUTE('04A_국토부원자료'!K119,",","")),"")</f>
        <v>3</v>
      </c>
      <c r="K118" s="38">
        <f>IFERROR(VALUE(SUBSTITUTE('04A_국토부원자료'!N119,",","")),"")</f>
        <v>2017</v>
      </c>
      <c r="L118" s="39" t="str">
        <f>IFERROR('04A_국토부원자료'!O119,"")</f>
        <v>정의로7길 13</v>
      </c>
      <c r="M118" s="39" t="str">
        <f>IFERROR('04A_국토부원자료'!Q119,"")</f>
        <v>중개거래</v>
      </c>
      <c r="N118" s="38">
        <f>IF(B118="","",IF('02_대상물건입력'!B5="",1,IF(ISNUMBER(SEARCH('02_대상물건입력'!B5,B118)),1,0)))</f>
        <v>1</v>
      </c>
      <c r="O118" s="38">
        <f>IF(B118="","",IF('02_대상물건입력'!B6="",1,IF(ISNUMBER(SEARCH('02_대상물건입력'!B6,B118)),1,0)))</f>
        <v>0</v>
      </c>
      <c r="P118" s="38">
        <f>IF(L118="","",IF('02_대상물건입력'!B15="",0,IF(ISNUMBER(SEARCH('02_대상물건입력'!B15,L118)),1,0)))</f>
        <v>0</v>
      </c>
      <c r="Q118" s="38">
        <f>IF(D118="","",IF('02_대상물건입력'!B8="",0,IF(ISNUMBER(SEARCH('02_대상물건입력'!B8,D118)),1,0)))</f>
        <v>0</v>
      </c>
      <c r="R118" s="44">
        <f>IFERROR(ABS(E118-'02_대상물건입력'!B11)/'02_대상물건입력'!B11,"")</f>
        <v>0.22680488055559631</v>
      </c>
      <c r="S118" s="38">
        <f>IFERROR(ABS(J118-'02_대상물건입력'!B10),"")</f>
        <v>9</v>
      </c>
      <c r="T118" s="38">
        <f>IFERROR(ABS('01_설정'!B4-F118),"")</f>
        <v>22</v>
      </c>
      <c r="U118" s="38">
        <f>IFERROR(ABS(K118-YEAR('02_대상물건입력'!B14)),"")</f>
        <v>9</v>
      </c>
      <c r="V118" s="38" t="str">
        <f>IF(B118="","",IF(AND(E118&gt;0,F118&gt;0,H118&gt;0,OR('04A_국토부원자료'!P119="",'04A_국토부원자료'!P119="-"),IF('01_설정'!B10=1,N118=1,TRUE),R118&lt;='01_설정'!B5,S118&lt;='01_설정'!B6,T118&lt;='01_설정'!B7,U118&lt;='01_설정'!B8),"Y",""))</f>
        <v/>
      </c>
      <c r="W118" s="40" t="str">
        <f>IF(V118&lt;&gt;"Y","",MAX(0,(1-R118/'01_설정'!B5))*'01_설정'!B14+MAX(0,(1-S118/'01_설정'!B6))*'01_설정'!B15+MAX(0,(1-T118/'01_설정'!B7))*'01_설정'!B16+MAX(0,(1-U118/'01_설정'!B8))*'01_설정'!B17+O118*'01_설정'!B11+Q118*'01_설정'!B12+P118*'01_설정'!B13)</f>
        <v/>
      </c>
      <c r="X118" s="38" t="str">
        <f>IF(W118="","",1+COUNTIFS($W$4:$W$3003,"&gt;"&amp;W118)+COUNTIFS($W$4:W118,W118)-1)</f>
        <v/>
      </c>
    </row>
    <row r="119" spans="1:24" ht="16.5">
      <c r="A119" s="38">
        <f>IF('04A_국토부원자료'!A120="","",ROW()-3)</f>
        <v>116</v>
      </c>
      <c r="B119" s="39" t="str">
        <f>IFERROR('04A_국토부원자료'!B120,"")</f>
        <v>서울특별시 송파구 문정동</v>
      </c>
      <c r="C119" s="39" t="str">
        <f>IF(B119="","",IF('04A_국토부원자료'!C120&lt;&gt;"",'04A_국토부원자료'!C120,TRIM('04A_국토부원자료'!D120&amp;IF('04A_국토부원자료'!E120&lt;&gt;"","-"&amp;'04A_국토부원자료'!E120,""))))</f>
        <v>652-3</v>
      </c>
      <c r="D119" s="39" t="str">
        <f>IFERROR('04A_국토부원자료'!F120,"")</f>
        <v>르피에드 문정</v>
      </c>
      <c r="E119" s="40">
        <f>IFERROR(VALUE(SUBSTITUTE('04A_국토부원자료'!G120,",","")),"")</f>
        <v>44.806600000000003</v>
      </c>
      <c r="F119" s="41">
        <f>IFERROR(IF(AND('04A_국토부원자료'!H120&lt;&gt;"",'04A_국토부원자료'!I120&lt;&gt;""),DATE(INT(VALUE(SUBSTITUTE('04A_국토부원자료'!H120,",",""))/100),MOD(VALUE(SUBSTITUTE('04A_국토부원자료'!H120,",","")),100),VALUE(SUBSTITUTE('04A_국토부원자료'!I120,",",""))),""),"")</f>
        <v>46090</v>
      </c>
      <c r="G119" s="42">
        <f>IFERROR(VALUE(SUBSTITUTE('04A_국토부원자료'!J120,",","")),"")</f>
        <v>95000</v>
      </c>
      <c r="H119" s="43">
        <f t="shared" si="2"/>
        <v>950000000</v>
      </c>
      <c r="I119" s="43">
        <f t="shared" si="3"/>
        <v>21202233.599514354</v>
      </c>
      <c r="J119" s="38">
        <f>IFERROR(VALUE(SUBSTITUTE('04A_국토부원자료'!K120,",","")),"")</f>
        <v>5</v>
      </c>
      <c r="K119" s="38">
        <f>IFERROR(VALUE(SUBSTITUTE('04A_국토부원자료'!N120,",","")),"")</f>
        <v>2022</v>
      </c>
      <c r="L119" s="39" t="str">
        <f>IFERROR('04A_국토부원자료'!O120,"")</f>
        <v>송파대로 141</v>
      </c>
      <c r="M119" s="39" t="str">
        <f>IFERROR('04A_국토부원자료'!Q120,"")</f>
        <v>직거래</v>
      </c>
      <c r="N119" s="38">
        <f>IF(B119="","",IF('02_대상물건입력'!B5="",1,IF(ISNUMBER(SEARCH('02_대상물건입력'!B5,B119)),1,0)))</f>
        <v>1</v>
      </c>
      <c r="O119" s="38">
        <f>IF(B119="","",IF('02_대상물건입력'!B6="",1,IF(ISNUMBER(SEARCH('02_대상물건입력'!B6,B119)),1,0)))</f>
        <v>0</v>
      </c>
      <c r="P119" s="38">
        <f>IF(L119="","",IF('02_대상물건입력'!B15="",0,IF(ISNUMBER(SEARCH('02_대상물건입력'!B15,L119)),1,0)))</f>
        <v>1</v>
      </c>
      <c r="Q119" s="38">
        <f>IF(D119="","",IF('02_대상물건입력'!B8="",0,IF(ISNUMBER(SEARCH('02_대상물건입력'!B8,D119)),1,0)))</f>
        <v>0</v>
      </c>
      <c r="R119" s="44">
        <f>IFERROR(ABS(E119-'02_대상물건입력'!B11)/'02_대상물건입력'!B11,"")</f>
        <v>0.64471346557622577</v>
      </c>
      <c r="S119" s="38">
        <f>IFERROR(ABS(J119-'02_대상물건입력'!B10),"")</f>
        <v>7</v>
      </c>
      <c r="T119" s="38">
        <f>IFERROR(ABS('01_설정'!B4-F119),"")</f>
        <v>22</v>
      </c>
      <c r="U119" s="38">
        <f>IFERROR(ABS(K119-YEAR('02_대상물건입력'!B14)),"")</f>
        <v>4</v>
      </c>
      <c r="V119" s="38" t="str">
        <f>IF(B119="","",IF(AND(E119&gt;0,F119&gt;0,H119&gt;0,OR('04A_국토부원자료'!P120="",'04A_국토부원자료'!P120="-"),IF('01_설정'!B10=1,N119=1,TRUE),R119&lt;='01_설정'!B5,S119&lt;='01_설정'!B6,T119&lt;='01_설정'!B7,U119&lt;='01_설정'!B8),"Y",""))</f>
        <v/>
      </c>
      <c r="W119" s="40" t="str">
        <f>IF(V119&lt;&gt;"Y","",MAX(0,(1-R119/'01_설정'!B5))*'01_설정'!B14+MAX(0,(1-S119/'01_설정'!B6))*'01_설정'!B15+MAX(0,(1-T119/'01_설정'!B7))*'01_설정'!B16+MAX(0,(1-U119/'01_설정'!B8))*'01_설정'!B17+O119*'01_설정'!B11+Q119*'01_설정'!B12+P119*'01_설정'!B13)</f>
        <v/>
      </c>
      <c r="X119" s="38" t="str">
        <f>IF(W119="","",1+COUNTIFS($W$4:$W$3003,"&gt;"&amp;W119)+COUNTIFS($W$4:W119,W119)-1)</f>
        <v/>
      </c>
    </row>
    <row r="120" spans="1:24" ht="16.5">
      <c r="A120" s="38">
        <f>IF('04A_국토부원자료'!A121="","",ROW()-3)</f>
        <v>117</v>
      </c>
      <c r="B120" s="39" t="str">
        <f>IFERROR('04A_국토부원자료'!B121,"")</f>
        <v>서울특별시 송파구 문정동</v>
      </c>
      <c r="C120" s="39" t="str">
        <f>IF(B120="","",IF('04A_국토부원자료'!C121&lt;&gt;"",'04A_국토부원자료'!C121,TRIM('04A_국토부원자료'!D121&amp;IF('04A_국토부원자료'!E121&lt;&gt;"","-"&amp;'04A_국토부원자료'!E121,""))))</f>
        <v>622</v>
      </c>
      <c r="D120" s="39" t="str">
        <f>IFERROR('04A_국토부원자료'!F121,"")</f>
        <v>송파한화오벨리스크</v>
      </c>
      <c r="E120" s="40">
        <f>IFERROR(VALUE(SUBSTITUTE('04A_국토부원자료'!G121,",","")),"")</f>
        <v>24.66</v>
      </c>
      <c r="F120" s="41">
        <f>IFERROR(IF(AND('04A_국토부원자료'!H121&lt;&gt;"",'04A_국토부원자료'!I121&lt;&gt;""),DATE(INT(VALUE(SUBSTITUTE('04A_국토부원자료'!H121,",",""))/100),MOD(VALUE(SUBSTITUTE('04A_국토부원자료'!H121,",","")),100),VALUE(SUBSTITUTE('04A_국토부원자료'!I121,",",""))),""),"")</f>
        <v>46089</v>
      </c>
      <c r="G120" s="42">
        <f>IFERROR(VALUE(SUBSTITUTE('04A_국토부원자료'!J121,",","")),"")</f>
        <v>18900</v>
      </c>
      <c r="H120" s="43">
        <f t="shared" si="2"/>
        <v>189000000</v>
      </c>
      <c r="I120" s="43">
        <f t="shared" si="3"/>
        <v>7664233.5766423354</v>
      </c>
      <c r="J120" s="38">
        <f>IFERROR(VALUE(SUBSTITUTE('04A_국토부원자료'!K121,",","")),"")</f>
        <v>7</v>
      </c>
      <c r="K120" s="38">
        <f>IFERROR(VALUE(SUBSTITUTE('04A_국토부원자료'!N121,",","")),"")</f>
        <v>2013</v>
      </c>
      <c r="L120" s="39" t="str">
        <f>IFERROR('04A_국토부원자료'!O121,"")</f>
        <v>충민로 5</v>
      </c>
      <c r="M120" s="39" t="str">
        <f>IFERROR('04A_국토부원자료'!Q121,"")</f>
        <v>중개거래</v>
      </c>
      <c r="N120" s="38">
        <f>IF(B120="","",IF('02_대상물건입력'!B5="",1,IF(ISNUMBER(SEARCH('02_대상물건입력'!B5,B120)),1,0)))</f>
        <v>1</v>
      </c>
      <c r="O120" s="38">
        <f>IF(B120="","",IF('02_대상물건입력'!B6="",1,IF(ISNUMBER(SEARCH('02_대상물건입력'!B6,B120)),1,0)))</f>
        <v>0</v>
      </c>
      <c r="P120" s="38">
        <f>IF(L120="","",IF('02_대상물건입력'!B15="",0,IF(ISNUMBER(SEARCH('02_대상물건입력'!B15,L120)),1,0)))</f>
        <v>0</v>
      </c>
      <c r="Q120" s="38">
        <f>IF(D120="","",IF('02_대상물건입력'!B8="",0,IF(ISNUMBER(SEARCH('02_대상물건입력'!B8,D120)),1,0)))</f>
        <v>0</v>
      </c>
      <c r="R120" s="44">
        <f>IFERROR(ABS(E120-'02_대상물건입력'!B11)/'02_대상물건입력'!B11,"")</f>
        <v>9.4806701220138859E-2</v>
      </c>
      <c r="S120" s="38">
        <f>IFERROR(ABS(J120-'02_대상물건입력'!B10),"")</f>
        <v>5</v>
      </c>
      <c r="T120" s="38">
        <f>IFERROR(ABS('01_설정'!B4-F120),"")</f>
        <v>23</v>
      </c>
      <c r="U120" s="38">
        <f>IFERROR(ABS(K120-YEAR('02_대상물건입력'!B14)),"")</f>
        <v>13</v>
      </c>
      <c r="V120" s="38" t="str">
        <f>IF(B120="","",IF(AND(E120&gt;0,F120&gt;0,H120&gt;0,OR('04A_국토부원자료'!P121="",'04A_국토부원자료'!P121="-"),IF('01_설정'!B10=1,N120=1,TRUE),R120&lt;='01_설정'!B5,S120&lt;='01_설정'!B6,T120&lt;='01_설정'!B7,U120&lt;='01_설정'!B8),"Y",""))</f>
        <v/>
      </c>
      <c r="W120" s="40" t="str">
        <f>IF(V120&lt;&gt;"Y","",MAX(0,(1-R120/'01_설정'!B5))*'01_설정'!B14+MAX(0,(1-S120/'01_설정'!B6))*'01_설정'!B15+MAX(0,(1-T120/'01_설정'!B7))*'01_설정'!B16+MAX(0,(1-U120/'01_설정'!B8))*'01_설정'!B17+O120*'01_설정'!B11+Q120*'01_설정'!B12+P120*'01_설정'!B13)</f>
        <v/>
      </c>
      <c r="X120" s="38" t="str">
        <f>IF(W120="","",1+COUNTIFS($W$4:$W$3003,"&gt;"&amp;W120)+COUNTIFS($W$4:W120,W120)-1)</f>
        <v/>
      </c>
    </row>
    <row r="121" spans="1:24" ht="16.5">
      <c r="A121" s="38">
        <f>IF('04A_국토부원자료'!A122="","",ROW()-3)</f>
        <v>118</v>
      </c>
      <c r="B121" s="39" t="str">
        <f>IFERROR('04A_국토부원자료'!B122,"")</f>
        <v>서울특별시 송파구 문정동</v>
      </c>
      <c r="C121" s="39" t="str">
        <f>IF(B121="","",IF('04A_국토부원자료'!C122&lt;&gt;"",'04A_국토부원자료'!C122,TRIM('04A_국토부원자료'!D122&amp;IF('04A_국토부원자료'!E122&lt;&gt;"","-"&amp;'04A_국토부원자료'!E122,""))))</f>
        <v>622</v>
      </c>
      <c r="D121" s="39" t="str">
        <f>IFERROR('04A_국토부원자료'!F122,"")</f>
        <v>송파한화오벨리스크</v>
      </c>
      <c r="E121" s="40">
        <f>IFERROR(VALUE(SUBSTITUTE('04A_국토부원자료'!G122,",","")),"")</f>
        <v>26.82</v>
      </c>
      <c r="F121" s="41">
        <f>IFERROR(IF(AND('04A_국토부원자료'!H122&lt;&gt;"",'04A_국토부원자료'!I122&lt;&gt;""),DATE(INT(VALUE(SUBSTITUTE('04A_국토부원자료'!H122,",",""))/100),MOD(VALUE(SUBSTITUTE('04A_국토부원자료'!H122,",","")),100),VALUE(SUBSTITUTE('04A_국토부원자료'!I122,",",""))),""),"")</f>
        <v>46088</v>
      </c>
      <c r="G121" s="42">
        <f>IFERROR(VALUE(SUBSTITUTE('04A_국토부원자료'!J122,",","")),"")</f>
        <v>18000</v>
      </c>
      <c r="H121" s="43">
        <f t="shared" si="2"/>
        <v>180000000</v>
      </c>
      <c r="I121" s="43">
        <f t="shared" si="3"/>
        <v>6711409.3959731543</v>
      </c>
      <c r="J121" s="38">
        <f>IFERROR(VALUE(SUBSTITUTE('04A_국토부원자료'!K122,",","")),"")</f>
        <v>6</v>
      </c>
      <c r="K121" s="38">
        <f>IFERROR(VALUE(SUBSTITUTE('04A_국토부원자료'!N122,",","")),"")</f>
        <v>2013</v>
      </c>
      <c r="L121" s="39" t="str">
        <f>IFERROR('04A_국토부원자료'!O122,"")</f>
        <v>충민로 5</v>
      </c>
      <c r="M121" s="39" t="str">
        <f>IFERROR('04A_국토부원자료'!Q122,"")</f>
        <v>중개거래</v>
      </c>
      <c r="N121" s="38">
        <f>IF(B121="","",IF('02_대상물건입력'!B5="",1,IF(ISNUMBER(SEARCH('02_대상물건입력'!B5,B121)),1,0)))</f>
        <v>1</v>
      </c>
      <c r="O121" s="38">
        <f>IF(B121="","",IF('02_대상물건입력'!B6="",1,IF(ISNUMBER(SEARCH('02_대상물건입력'!B6,B121)),1,0)))</f>
        <v>0</v>
      </c>
      <c r="P121" s="38">
        <f>IF(L121="","",IF('02_대상물건입력'!B15="",0,IF(ISNUMBER(SEARCH('02_대상물건입력'!B15,L121)),1,0)))</f>
        <v>0</v>
      </c>
      <c r="Q121" s="38">
        <f>IF(D121="","",IF('02_대상물건입력'!B8="",0,IF(ISNUMBER(SEARCH('02_대상물건입력'!B8,D121)),1,0)))</f>
        <v>0</v>
      </c>
      <c r="R121" s="44">
        <f>IFERROR(ABS(E121-'02_대상물건입력'!B11)/'02_대상물건입력'!B11,"")</f>
        <v>1.551969694745029E-2</v>
      </c>
      <c r="S121" s="38">
        <f>IFERROR(ABS(J121-'02_대상물건입력'!B10),"")</f>
        <v>6</v>
      </c>
      <c r="T121" s="38">
        <f>IFERROR(ABS('01_설정'!B4-F121),"")</f>
        <v>24</v>
      </c>
      <c r="U121" s="38">
        <f>IFERROR(ABS(K121-YEAR('02_대상물건입력'!B14)),"")</f>
        <v>13</v>
      </c>
      <c r="V121" s="38" t="str">
        <f>IF(B121="","",IF(AND(E121&gt;0,F121&gt;0,H121&gt;0,OR('04A_국토부원자료'!P122="",'04A_국토부원자료'!P122="-"),IF('01_설정'!B10=1,N121=1,TRUE),R121&lt;='01_설정'!B5,S121&lt;='01_설정'!B6,T121&lt;='01_설정'!B7,U121&lt;='01_설정'!B8),"Y",""))</f>
        <v/>
      </c>
      <c r="W121" s="40" t="str">
        <f>IF(V121&lt;&gt;"Y","",MAX(0,(1-R121/'01_설정'!B5))*'01_설정'!B14+MAX(0,(1-S121/'01_설정'!B6))*'01_설정'!B15+MAX(0,(1-T121/'01_설정'!B7))*'01_설정'!B16+MAX(0,(1-U121/'01_설정'!B8))*'01_설정'!B17+O121*'01_설정'!B11+Q121*'01_설정'!B12+P121*'01_설정'!B13)</f>
        <v/>
      </c>
      <c r="X121" s="38" t="str">
        <f>IF(W121="","",1+COUNTIFS($W$4:$W$3003,"&gt;"&amp;W121)+COUNTIFS($W$4:W121,W121)-1)</f>
        <v/>
      </c>
    </row>
    <row r="122" spans="1:24" ht="16.5">
      <c r="A122" s="38">
        <f>IF('04A_국토부원자료'!A123="","",ROW()-3)</f>
        <v>119</v>
      </c>
      <c r="B122" s="39" t="str">
        <f>IFERROR('04A_국토부원자료'!B123,"")</f>
        <v>서울특별시 송파구 문정동</v>
      </c>
      <c r="C122" s="39" t="str">
        <f>IF(B122="","",IF('04A_국토부원자료'!C123&lt;&gt;"",'04A_국토부원자료'!C123,TRIM('04A_국토부원자료'!D123&amp;IF('04A_국토부원자료'!E123&lt;&gt;"","-"&amp;'04A_국토부원자료'!E123,""))))</f>
        <v>652-5</v>
      </c>
      <c r="D122" s="39" t="str">
        <f>IFERROR('04A_국토부원자료'!F123,"")</f>
        <v>문정 아이파크</v>
      </c>
      <c r="E122" s="40">
        <f>IFERROR(VALUE(SUBSTITUTE('04A_국토부원자료'!G123,",","")),"")</f>
        <v>25.77</v>
      </c>
      <c r="F122" s="41">
        <f>IFERROR(IF(AND('04A_국토부원자료'!H123&lt;&gt;"",'04A_국토부원자료'!I123&lt;&gt;""),DATE(INT(VALUE(SUBSTITUTE('04A_국토부원자료'!H123,",",""))/100),MOD(VALUE(SUBSTITUTE('04A_국토부원자료'!H123,",","")),100),VALUE(SUBSTITUTE('04A_국토부원자료'!I123,",",""))),""),"")</f>
        <v>46088</v>
      </c>
      <c r="G122" s="42">
        <f>IFERROR(VALUE(SUBSTITUTE('04A_국토부원자료'!J123,",","")),"")</f>
        <v>23500</v>
      </c>
      <c r="H122" s="43">
        <f t="shared" si="2"/>
        <v>235000000</v>
      </c>
      <c r="I122" s="43">
        <f t="shared" si="3"/>
        <v>9119130.7722157557</v>
      </c>
      <c r="J122" s="38">
        <f>IFERROR(VALUE(SUBSTITUTE('04A_국토부원자료'!K123,",","")),"")</f>
        <v>10</v>
      </c>
      <c r="K122" s="38">
        <f>IFERROR(VALUE(SUBSTITUTE('04A_국토부원자료'!N123,",","")),"")</f>
        <v>2017</v>
      </c>
      <c r="L122" s="39" t="str">
        <f>IFERROR('04A_국토부원자료'!O123,"")</f>
        <v>법원로4길 6</v>
      </c>
      <c r="M122" s="39" t="str">
        <f>IFERROR('04A_국토부원자료'!Q123,"")</f>
        <v>중개거래</v>
      </c>
      <c r="N122" s="38">
        <f>IF(B122="","",IF('02_대상물건입력'!B5="",1,IF(ISNUMBER(SEARCH('02_대상물건입력'!B5,B122)),1,0)))</f>
        <v>1</v>
      </c>
      <c r="O122" s="38">
        <f>IF(B122="","",IF('02_대상물건입력'!B6="",1,IF(ISNUMBER(SEARCH('02_대상물건입력'!B6,B122)),1,0)))</f>
        <v>0</v>
      </c>
      <c r="P122" s="38">
        <f>IF(L122="","",IF('02_대상물건입력'!B15="",0,IF(ISNUMBER(SEARCH('02_대상물건입력'!B15,L122)),1,0)))</f>
        <v>0</v>
      </c>
      <c r="Q122" s="38">
        <f>IF(D122="","",IF('02_대상물건입력'!B8="",0,IF(ISNUMBER(SEARCH('02_대상물건입력'!B8,D122)),1,0)))</f>
        <v>0</v>
      </c>
      <c r="R122" s="44">
        <f>IFERROR(ABS(E122-'02_대상물건입력'!B11)/'02_대상물건입력'!B11,"")</f>
        <v>5.4061990691118368E-2</v>
      </c>
      <c r="S122" s="38">
        <f>IFERROR(ABS(J122-'02_대상물건입력'!B10),"")</f>
        <v>2</v>
      </c>
      <c r="T122" s="38">
        <f>IFERROR(ABS('01_설정'!B4-F122),"")</f>
        <v>24</v>
      </c>
      <c r="U122" s="38">
        <f>IFERROR(ABS(K122-YEAR('02_대상물건입력'!B14)),"")</f>
        <v>9</v>
      </c>
      <c r="V122" s="38" t="str">
        <f>IF(B122="","",IF(AND(E122&gt;0,F122&gt;0,H122&gt;0,OR('04A_국토부원자료'!P123="",'04A_국토부원자료'!P123="-"),IF('01_설정'!B10=1,N122=1,TRUE),R122&lt;='01_설정'!B5,S122&lt;='01_설정'!B6,T122&lt;='01_설정'!B7,U122&lt;='01_설정'!B8),"Y",""))</f>
        <v>Y</v>
      </c>
      <c r="W122" s="40">
        <f>IF(V122&lt;&gt;"Y","",MAX(0,(1-R122/'01_설정'!B5))*'01_설정'!B14+MAX(0,(1-S122/'01_설정'!B6))*'01_설정'!B15+MAX(0,(1-T122/'01_설정'!B7))*'01_설정'!B16+MAX(0,(1-U122/'01_설정'!B8))*'01_설정'!B17+O122*'01_설정'!B11+Q122*'01_설정'!B12+P122*'01_설정'!B13)</f>
        <v>43.048024271236379</v>
      </c>
      <c r="X122" s="38">
        <f>IF(W122="","",1+COUNTIFS($W$4:$W$3003,"&gt;"&amp;W122)+COUNTIFS($W$4:W122,W122)-1)</f>
        <v>36</v>
      </c>
    </row>
    <row r="123" spans="1:24" ht="16.5">
      <c r="A123" s="38">
        <f>IF('04A_국토부원자료'!A124="","",ROW()-3)</f>
        <v>120</v>
      </c>
      <c r="B123" s="39" t="str">
        <f>IFERROR('04A_국토부원자료'!B124,"")</f>
        <v>서울특별시 송파구 문정동</v>
      </c>
      <c r="C123" s="39" t="str">
        <f>IF(B123="","",IF('04A_국토부원자료'!C124&lt;&gt;"",'04A_국토부원자료'!C124,TRIM('04A_국토부원자료'!D124&amp;IF('04A_국토부원자료'!E124&lt;&gt;"","-"&amp;'04A_국토부원자료'!E124,""))))</f>
        <v>618</v>
      </c>
      <c r="D123" s="39" t="str">
        <f>IFERROR('04A_국토부원자료'!F124,"")</f>
        <v>파크하비오</v>
      </c>
      <c r="E123" s="40">
        <f>IFERROR(VALUE(SUBSTITUTE('04A_국토부원자료'!G124,",","")),"")</f>
        <v>50.11</v>
      </c>
      <c r="F123" s="41">
        <f>IFERROR(IF(AND('04A_국토부원자료'!H124&lt;&gt;"",'04A_국토부원자료'!I124&lt;&gt;""),DATE(INT(VALUE(SUBSTITUTE('04A_국토부원자료'!H124,",",""))/100),MOD(VALUE(SUBSTITUTE('04A_국토부원자료'!H124,",","")),100),VALUE(SUBSTITUTE('04A_국토부원자료'!I124,",",""))),""),"")</f>
        <v>46088</v>
      </c>
      <c r="G123" s="42">
        <f>IFERROR(VALUE(SUBSTITUTE('04A_국토부원자료'!J124,",","")),"")</f>
        <v>47000</v>
      </c>
      <c r="H123" s="43">
        <f t="shared" si="2"/>
        <v>470000000</v>
      </c>
      <c r="I123" s="43">
        <f t="shared" si="3"/>
        <v>9379365.3961285166</v>
      </c>
      <c r="J123" s="38">
        <f>IFERROR(VALUE(SUBSTITUTE('04A_국토부원자료'!K124,",","")),"")</f>
        <v>15</v>
      </c>
      <c r="K123" s="38" t="str">
        <f>IFERROR(VALUE(SUBSTITUTE('04A_국토부원자료'!N124,",","")),"")</f>
        <v/>
      </c>
      <c r="L123" s="39" t="str">
        <f>IFERROR('04A_국토부원자료'!O124,"")</f>
        <v>송파대로 111</v>
      </c>
      <c r="M123" s="39" t="str">
        <f>IFERROR('04A_국토부원자료'!Q124,"")</f>
        <v>중개거래</v>
      </c>
      <c r="N123" s="38">
        <f>IF(B123="","",IF('02_대상물건입력'!B5="",1,IF(ISNUMBER(SEARCH('02_대상물건입력'!B5,B123)),1,0)))</f>
        <v>1</v>
      </c>
      <c r="O123" s="38">
        <f>IF(B123="","",IF('02_대상물건입력'!B6="",1,IF(ISNUMBER(SEARCH('02_대상물건입력'!B6,B123)),1,0)))</f>
        <v>0</v>
      </c>
      <c r="P123" s="38">
        <f>IF(L123="","",IF('02_대상물건입력'!B15="",0,IF(ISNUMBER(SEARCH('02_대상물건입력'!B15,L123)),1,0)))</f>
        <v>1</v>
      </c>
      <c r="Q123" s="38">
        <f>IF(D123="","",IF('02_대상물건입력'!B8="",0,IF(ISNUMBER(SEARCH('02_대상물건입력'!B8,D123)),1,0)))</f>
        <v>0</v>
      </c>
      <c r="R123" s="44">
        <f>IFERROR(ABS(E123-'02_대상물건입력'!B11)/'02_대상물건입력'!B11,"")</f>
        <v>0.83938508523352962</v>
      </c>
      <c r="S123" s="38">
        <f>IFERROR(ABS(J123-'02_대상물건입력'!B10),"")</f>
        <v>3</v>
      </c>
      <c r="T123" s="38">
        <f>IFERROR(ABS('01_설정'!B4-F123),"")</f>
        <v>24</v>
      </c>
      <c r="U123" s="38" t="str">
        <f>IFERROR(ABS(K123-YEAR('02_대상물건입력'!B14)),"")</f>
        <v/>
      </c>
      <c r="V123" s="38" t="str">
        <f>IF(B123="","",IF(AND(E123&gt;0,F123&gt;0,H123&gt;0,OR('04A_국토부원자료'!P124="",'04A_국토부원자료'!P124="-"),IF('01_설정'!B10=1,N123=1,TRUE),R123&lt;='01_설정'!B5,S123&lt;='01_설정'!B6,T123&lt;='01_설정'!B7,U123&lt;='01_설정'!B8),"Y",""))</f>
        <v/>
      </c>
      <c r="W123" s="40" t="str">
        <f>IF(V123&lt;&gt;"Y","",MAX(0,(1-R123/'01_설정'!B5))*'01_설정'!B14+MAX(0,(1-S123/'01_설정'!B6))*'01_설정'!B15+MAX(0,(1-T123/'01_설정'!B7))*'01_설정'!B16+MAX(0,(1-U123/'01_설정'!B8))*'01_설정'!B17+O123*'01_설정'!B11+Q123*'01_설정'!B12+P123*'01_설정'!B13)</f>
        <v/>
      </c>
      <c r="X123" s="38" t="str">
        <f>IF(W123="","",1+COUNTIFS($W$4:$W$3003,"&gt;"&amp;W123)+COUNTIFS($W$4:W123,W123)-1)</f>
        <v/>
      </c>
    </row>
    <row r="124" spans="1:24" ht="16.5">
      <c r="A124" s="38">
        <f>IF('04A_국토부원자료'!A125="","",ROW()-3)</f>
        <v>121</v>
      </c>
      <c r="B124" s="39" t="str">
        <f>IFERROR('04A_국토부원자료'!B125,"")</f>
        <v>서울특별시 송파구 문정동</v>
      </c>
      <c r="C124" s="39" t="str">
        <f>IF(B124="","",IF('04A_국토부원자료'!C125&lt;&gt;"",'04A_국토부원자료'!C125,TRIM('04A_국토부원자료'!D125&amp;IF('04A_국토부원자료'!E125&lt;&gt;"","-"&amp;'04A_국토부원자료'!E125,""))))</f>
        <v>652-4</v>
      </c>
      <c r="D124" s="39" t="str">
        <f>IFERROR('04A_국토부원자료'!F125,"")</f>
        <v>힐스테이트에코문정</v>
      </c>
      <c r="E124" s="40">
        <f>IFERROR(VALUE(SUBSTITUTE('04A_국토부원자료'!G125,",","")),"")</f>
        <v>20.79</v>
      </c>
      <c r="F124" s="41">
        <f>IFERROR(IF(AND('04A_국토부원자료'!H125&lt;&gt;"",'04A_국토부원자료'!I125&lt;&gt;""),DATE(INT(VALUE(SUBSTITUTE('04A_국토부원자료'!H125,",",""))/100),MOD(VALUE(SUBSTITUTE('04A_국토부원자료'!H125,",","")),100),VALUE(SUBSTITUTE('04A_국토부원자료'!I125,",",""))),""),"")</f>
        <v>46087</v>
      </c>
      <c r="G124" s="42">
        <f>IFERROR(VALUE(SUBSTITUTE('04A_국토부원자료'!J125,",","")),"")</f>
        <v>20400</v>
      </c>
      <c r="H124" s="43">
        <f t="shared" si="2"/>
        <v>204000000</v>
      </c>
      <c r="I124" s="43">
        <f t="shared" si="3"/>
        <v>9812409.8124098126</v>
      </c>
      <c r="J124" s="38">
        <f>IFERROR(VALUE(SUBSTITUTE('04A_국토부원자료'!K125,",","")),"")</f>
        <v>12</v>
      </c>
      <c r="K124" s="38">
        <f>IFERROR(VALUE(SUBSTITUTE('04A_국토부원자료'!N125,",","")),"")</f>
        <v>2018</v>
      </c>
      <c r="L124" s="39" t="str">
        <f>IFERROR('04A_국토부원자료'!O125,"")</f>
        <v>법원로4길 10</v>
      </c>
      <c r="M124" s="39" t="str">
        <f>IFERROR('04A_국토부원자료'!Q125,"")</f>
        <v>중개거래</v>
      </c>
      <c r="N124" s="38">
        <f>IF(B124="","",IF('02_대상물건입력'!B5="",1,IF(ISNUMBER(SEARCH('02_대상물건입력'!B5,B124)),1,0)))</f>
        <v>1</v>
      </c>
      <c r="O124" s="38">
        <f>IF(B124="","",IF('02_대상물건입력'!B6="",1,IF(ISNUMBER(SEARCH('02_대상물건입력'!B6,B124)),1,0)))</f>
        <v>0</v>
      </c>
      <c r="P124" s="38">
        <f>IF(L124="","",IF('02_대상물건입력'!B15="",0,IF(ISNUMBER(SEARCH('02_대상물건입력'!B15,L124)),1,0)))</f>
        <v>0</v>
      </c>
      <c r="Q124" s="38">
        <f>IF(D124="","",IF('02_대상물건입력'!B8="",0,IF(ISNUMBER(SEARCH('02_대상물건입력'!B8,D124)),1,0)))</f>
        <v>0</v>
      </c>
      <c r="R124" s="44">
        <f>IFERROR(ABS(E124-'02_대상물건입력'!B11)/'02_대상물건입력'!B11,"")</f>
        <v>0.23686258387537257</v>
      </c>
      <c r="S124" s="38">
        <f>IFERROR(ABS(J124-'02_대상물건입력'!B10),"")</f>
        <v>0</v>
      </c>
      <c r="T124" s="38">
        <f>IFERROR(ABS('01_설정'!B4-F124),"")</f>
        <v>25</v>
      </c>
      <c r="U124" s="38">
        <f>IFERROR(ABS(K124-YEAR('02_대상물건입력'!B14)),"")</f>
        <v>8</v>
      </c>
      <c r="V124" s="38" t="str">
        <f>IF(B124="","",IF(AND(E124&gt;0,F124&gt;0,H124&gt;0,OR('04A_국토부원자료'!P125="",'04A_국토부원자료'!P125="-"),IF('01_설정'!B10=1,N124=1,TRUE),R124&lt;='01_설정'!B5,S124&lt;='01_설정'!B6,T124&lt;='01_설정'!B7,U124&lt;='01_설정'!B8),"Y",""))</f>
        <v>Y</v>
      </c>
      <c r="W124" s="40">
        <f>IF(V124&lt;&gt;"Y","",MAX(0,(1-R124/'01_설정'!B5))*'01_설정'!B14+MAX(0,(1-S124/'01_설정'!B6))*'01_설정'!B15+MAX(0,(1-T124/'01_설정'!B7))*'01_설정'!B16+MAX(0,(1-U124/'01_설정'!B8))*'01_설정'!B17+O124*'01_설정'!B11+Q124*'01_설정'!B12+P124*'01_설정'!B13)</f>
        <v>32.745133714857623</v>
      </c>
      <c r="X124" s="38">
        <f>IF(W124="","",1+COUNTIFS($W$4:$W$3003,"&gt;"&amp;W124)+COUNTIFS($W$4:W124,W124)-1)</f>
        <v>143</v>
      </c>
    </row>
    <row r="125" spans="1:24" ht="16.5">
      <c r="A125" s="38">
        <f>IF('04A_국토부원자료'!A126="","",ROW()-3)</f>
        <v>122</v>
      </c>
      <c r="B125" s="39" t="str">
        <f>IFERROR('04A_국토부원자료'!B126,"")</f>
        <v>서울특별시 송파구 문정동</v>
      </c>
      <c r="C125" s="39" t="str">
        <f>IF(B125="","",IF('04A_국토부원자료'!C126&lt;&gt;"",'04A_국토부원자료'!C126,TRIM('04A_국토부원자료'!D126&amp;IF('04A_국토부원자료'!E126&lt;&gt;"","-"&amp;'04A_국토부원자료'!E126,""))))</f>
        <v>643-1</v>
      </c>
      <c r="D125" s="39" t="str">
        <f>IFERROR('04A_국토부원자료'!F126,"")</f>
        <v>엠스테이트</v>
      </c>
      <c r="E125" s="40">
        <f>IFERROR(VALUE(SUBSTITUTE('04A_국토부원자료'!G126,",","")),"")</f>
        <v>26.14</v>
      </c>
      <c r="F125" s="41">
        <f>IFERROR(IF(AND('04A_국토부원자료'!H126&lt;&gt;"",'04A_국토부원자료'!I126&lt;&gt;""),DATE(INT(VALUE(SUBSTITUTE('04A_국토부원자료'!H126,",",""))/100),MOD(VALUE(SUBSTITUTE('04A_국토부원자료'!H126,",","")),100),VALUE(SUBSTITUTE('04A_국토부원자료'!I126,",",""))),""),"")</f>
        <v>46085</v>
      </c>
      <c r="G125" s="42">
        <f>IFERROR(VALUE(SUBSTITUTE('04A_국토부원자료'!J126,",","")),"")</f>
        <v>22700</v>
      </c>
      <c r="H125" s="43">
        <f t="shared" si="2"/>
        <v>227000000</v>
      </c>
      <c r="I125" s="43">
        <f t="shared" si="3"/>
        <v>8684009.1813312937</v>
      </c>
      <c r="J125" s="38">
        <f>IFERROR(VALUE(SUBSTITUTE('04A_국토부원자료'!K126,",","")),"")</f>
        <v>17</v>
      </c>
      <c r="K125" s="38">
        <f>IFERROR(VALUE(SUBSTITUTE('04A_국토부원자료'!N126,",","")),"")</f>
        <v>2016</v>
      </c>
      <c r="L125" s="39" t="str">
        <f>IFERROR('04A_국토부원자료'!O126,"")</f>
        <v>법원로 114</v>
      </c>
      <c r="M125" s="39" t="str">
        <f>IFERROR('04A_국토부원자료'!Q126,"")</f>
        <v>중개거래</v>
      </c>
      <c r="N125" s="38">
        <f>IF(B125="","",IF('02_대상물건입력'!B5="",1,IF(ISNUMBER(SEARCH('02_대상물건입력'!B5,B125)),1,0)))</f>
        <v>1</v>
      </c>
      <c r="O125" s="38">
        <f>IF(B125="","",IF('02_대상물건입력'!B6="",1,IF(ISNUMBER(SEARCH('02_대상물건입력'!B6,B125)),1,0)))</f>
        <v>0</v>
      </c>
      <c r="P125" s="38">
        <f>IF(L125="","",IF('02_대상물건입력'!B15="",0,IF(ISNUMBER(SEARCH('02_대상물건입력'!B15,L125)),1,0)))</f>
        <v>0</v>
      </c>
      <c r="Q125" s="38">
        <f>IF(D125="","",IF('02_대상물건입력'!B8="",0,IF(ISNUMBER(SEARCH('02_대상물건입력'!B8,D125)),1,0)))</f>
        <v>0</v>
      </c>
      <c r="R125" s="44">
        <f>IFERROR(ABS(E125-'02_대상물건입력'!B11)/'02_대상물건입력'!B11,"")</f>
        <v>4.0480420514778161E-2</v>
      </c>
      <c r="S125" s="38">
        <f>IFERROR(ABS(J125-'02_대상물건입력'!B10),"")</f>
        <v>5</v>
      </c>
      <c r="T125" s="38">
        <f>IFERROR(ABS('01_설정'!B4-F125),"")</f>
        <v>27</v>
      </c>
      <c r="U125" s="38">
        <f>IFERROR(ABS(K125-YEAR('02_대상물건입력'!B14)),"")</f>
        <v>10</v>
      </c>
      <c r="V125" s="38" t="str">
        <f>IF(B125="","",IF(AND(E125&gt;0,F125&gt;0,H125&gt;0,OR('04A_국토부원자료'!P126="",'04A_국토부원자료'!P126="-"),IF('01_설정'!B10=1,N125=1,TRUE),R125&lt;='01_설정'!B5,S125&lt;='01_설정'!B6,T125&lt;='01_설정'!B7,U125&lt;='01_설정'!B8),"Y",""))</f>
        <v>Y</v>
      </c>
      <c r="W125" s="40">
        <f>IF(V125&lt;&gt;"Y","",MAX(0,(1-R125/'01_설정'!B5))*'01_설정'!B14+MAX(0,(1-S125/'01_설정'!B6))*'01_설정'!B15+MAX(0,(1-T125/'01_설정'!B7))*'01_설정'!B16+MAX(0,(1-U125/'01_설정'!B8))*'01_설정'!B17+O125*'01_설정'!B11+Q125*'01_설정'!B12+P125*'01_설정'!B13)</f>
        <v>35.993887378261164</v>
      </c>
      <c r="X125" s="38">
        <f>IF(W125="","",1+COUNTIFS($W$4:$W$3003,"&gt;"&amp;W125)+COUNTIFS($W$4:W125,W125)-1)</f>
        <v>101</v>
      </c>
    </row>
    <row r="126" spans="1:24" ht="16.5">
      <c r="A126" s="38">
        <f>IF('04A_국토부원자료'!A127="","",ROW()-3)</f>
        <v>123</v>
      </c>
      <c r="B126" s="39" t="str">
        <f>IFERROR('04A_국토부원자료'!B127,"")</f>
        <v>서울특별시 송파구 문정동</v>
      </c>
      <c r="C126" s="39" t="str">
        <f>IF(B126="","",IF('04A_국토부원자료'!C127&lt;&gt;"",'04A_국토부원자료'!C127,TRIM('04A_국토부원자료'!D127&amp;IF('04A_국토부원자료'!E127&lt;&gt;"","-"&amp;'04A_국토부원자료'!E127,""))))</f>
        <v>618</v>
      </c>
      <c r="D126" s="39" t="str">
        <f>IFERROR('04A_국토부원자료'!F127,"")</f>
        <v>파크하비오</v>
      </c>
      <c r="E126" s="40">
        <f>IFERROR(VALUE(SUBSTITUTE('04A_국토부원자료'!G127,",","")),"")</f>
        <v>58.84</v>
      </c>
      <c r="F126" s="41">
        <f>IFERROR(IF(AND('04A_국토부원자료'!H127&lt;&gt;"",'04A_국토부원자료'!I127&lt;&gt;""),DATE(INT(VALUE(SUBSTITUTE('04A_국토부원자료'!H127,",",""))/100),MOD(VALUE(SUBSTITUTE('04A_국토부원자료'!H127,",","")),100),VALUE(SUBSTITUTE('04A_국토부원자료'!I127,",",""))),""),"")</f>
        <v>46085</v>
      </c>
      <c r="G126" s="42">
        <f>IFERROR(VALUE(SUBSTITUTE('04A_국토부원자료'!J127,",","")),"")</f>
        <v>70800</v>
      </c>
      <c r="H126" s="43">
        <f t="shared" si="2"/>
        <v>708000000</v>
      </c>
      <c r="I126" s="43">
        <f t="shared" si="3"/>
        <v>12032630.863358259</v>
      </c>
      <c r="J126" s="38">
        <f>IFERROR(VALUE(SUBSTITUTE('04A_국토부원자료'!K127,",","")),"")</f>
        <v>14</v>
      </c>
      <c r="K126" s="38" t="str">
        <f>IFERROR(VALUE(SUBSTITUTE('04A_국토부원자료'!N127,",","")),"")</f>
        <v/>
      </c>
      <c r="L126" s="39" t="str">
        <f>IFERROR('04A_국토부원자료'!O127,"")</f>
        <v>송파대로 111</v>
      </c>
      <c r="M126" s="39" t="str">
        <f>IFERROR('04A_국토부원자료'!Q127,"")</f>
        <v>중개거래</v>
      </c>
      <c r="N126" s="38">
        <f>IF(B126="","",IF('02_대상물건입력'!B5="",1,IF(ISNUMBER(SEARCH('02_대상물건입력'!B5,B126)),1,0)))</f>
        <v>1</v>
      </c>
      <c r="O126" s="38">
        <f>IF(B126="","",IF('02_대상물건입력'!B6="",1,IF(ISNUMBER(SEARCH('02_대상물건입력'!B6,B126)),1,0)))</f>
        <v>0</v>
      </c>
      <c r="P126" s="38">
        <f>IF(L126="","",IF('02_대상물건입력'!B15="",0,IF(ISNUMBER(SEARCH('02_대상물건입력'!B15,L126)),1,0)))</f>
        <v>1</v>
      </c>
      <c r="Q126" s="38">
        <f>IF(D126="","",IF('02_대상물건입력'!B8="",0,IF(ISNUMBER(SEARCH('02_대상물건입력'!B8,D126)),1,0)))</f>
        <v>0</v>
      </c>
      <c r="R126" s="44">
        <f>IFERROR(ABS(E126-'02_대상물건입력'!B11)/'02_대상물건입력'!B11,"")</f>
        <v>1.1598367275023127</v>
      </c>
      <c r="S126" s="38">
        <f>IFERROR(ABS(J126-'02_대상물건입력'!B10),"")</f>
        <v>2</v>
      </c>
      <c r="T126" s="38">
        <f>IFERROR(ABS('01_설정'!B4-F126),"")</f>
        <v>27</v>
      </c>
      <c r="U126" s="38" t="str">
        <f>IFERROR(ABS(K126-YEAR('02_대상물건입력'!B14)),"")</f>
        <v/>
      </c>
      <c r="V126" s="38" t="str">
        <f>IF(B126="","",IF(AND(E126&gt;0,F126&gt;0,H126&gt;0,OR('04A_국토부원자료'!P127="",'04A_국토부원자료'!P127="-"),IF('01_설정'!B10=1,N126=1,TRUE),R126&lt;='01_설정'!B5,S126&lt;='01_설정'!B6,T126&lt;='01_설정'!B7,U126&lt;='01_설정'!B8),"Y",""))</f>
        <v/>
      </c>
      <c r="W126" s="40" t="str">
        <f>IF(V126&lt;&gt;"Y","",MAX(0,(1-R126/'01_설정'!B5))*'01_설정'!B14+MAX(0,(1-S126/'01_설정'!B6))*'01_설정'!B15+MAX(0,(1-T126/'01_설정'!B7))*'01_설정'!B16+MAX(0,(1-U126/'01_설정'!B8))*'01_설정'!B17+O126*'01_설정'!B11+Q126*'01_설정'!B12+P126*'01_설정'!B13)</f>
        <v/>
      </c>
      <c r="X126" s="38" t="str">
        <f>IF(W126="","",1+COUNTIFS($W$4:$W$3003,"&gt;"&amp;W126)+COUNTIFS($W$4:W126,W126)-1)</f>
        <v/>
      </c>
    </row>
    <row r="127" spans="1:24" ht="16.5">
      <c r="A127" s="38">
        <f>IF('04A_국토부원자료'!A128="","",ROW()-3)</f>
        <v>124</v>
      </c>
      <c r="B127" s="39" t="str">
        <f>IFERROR('04A_국토부원자료'!B128,"")</f>
        <v>서울특별시 송파구 문정동</v>
      </c>
      <c r="C127" s="39" t="str">
        <f>IF(B127="","",IF('04A_국토부원자료'!C128&lt;&gt;"",'04A_국토부원자료'!C128,TRIM('04A_국토부원자료'!D128&amp;IF('04A_국토부원자료'!E128&lt;&gt;"","-"&amp;'04A_국토부원자료'!E128,""))))</f>
        <v>618</v>
      </c>
      <c r="D127" s="39" t="str">
        <f>IFERROR('04A_국토부원자료'!F128,"")</f>
        <v>파크하비오</v>
      </c>
      <c r="E127" s="40">
        <f>IFERROR(VALUE(SUBSTITUTE('04A_국토부원자료'!G128,",","")),"")</f>
        <v>59.92</v>
      </c>
      <c r="F127" s="41">
        <f>IFERROR(IF(AND('04A_국토부원자료'!H128&lt;&gt;"",'04A_국토부원자료'!I128&lt;&gt;""),DATE(INT(VALUE(SUBSTITUTE('04A_국토부원자료'!H128,",",""))/100),MOD(VALUE(SUBSTITUTE('04A_국토부원자료'!H128,",","")),100),VALUE(SUBSTITUTE('04A_국토부원자료'!I128,",",""))),""),"")</f>
        <v>46083</v>
      </c>
      <c r="G127" s="42">
        <f>IFERROR(VALUE(SUBSTITUTE('04A_국토부원자료'!J128,",","")),"")</f>
        <v>69500</v>
      </c>
      <c r="H127" s="43">
        <f t="shared" si="2"/>
        <v>695000000</v>
      </c>
      <c r="I127" s="43">
        <f t="shared" si="3"/>
        <v>11598798.397863818</v>
      </c>
      <c r="J127" s="38">
        <f>IFERROR(VALUE(SUBSTITUTE('04A_국토부원자료'!K128,",","")),"")</f>
        <v>7</v>
      </c>
      <c r="K127" s="38" t="str">
        <f>IFERROR(VALUE(SUBSTITUTE('04A_국토부원자료'!N128,",","")),"")</f>
        <v/>
      </c>
      <c r="L127" s="39" t="str">
        <f>IFERROR('04A_국토부원자료'!O128,"")</f>
        <v>송파대로 111</v>
      </c>
      <c r="M127" s="39" t="str">
        <f>IFERROR('04A_국토부원자료'!Q128,"")</f>
        <v>중개거래</v>
      </c>
      <c r="N127" s="38">
        <f>IF(B127="","",IF('02_대상물건입력'!B5="",1,IF(ISNUMBER(SEARCH('02_대상물건입력'!B5,B127)),1,0)))</f>
        <v>1</v>
      </c>
      <c r="O127" s="38">
        <f>IF(B127="","",IF('02_대상물건입력'!B6="",1,IF(ISNUMBER(SEARCH('02_대상물건입력'!B6,B127)),1,0)))</f>
        <v>0</v>
      </c>
      <c r="P127" s="38">
        <f>IF(L127="","",IF('02_대상물건입력'!B15="",0,IF(ISNUMBER(SEARCH('02_대상물건입력'!B15,L127)),1,0)))</f>
        <v>1</v>
      </c>
      <c r="Q127" s="38">
        <f>IF(D127="","",IF('02_대상물건입력'!B8="",0,IF(ISNUMBER(SEARCH('02_대상물건입력'!B8,D127)),1,0)))</f>
        <v>0</v>
      </c>
      <c r="R127" s="44">
        <f>IFERROR(ABS(E127-'02_대상물건입력'!B11)/'02_대상물건입력'!B11,"")</f>
        <v>1.1994802296386569</v>
      </c>
      <c r="S127" s="38">
        <f>IFERROR(ABS(J127-'02_대상물건입력'!B10),"")</f>
        <v>5</v>
      </c>
      <c r="T127" s="38">
        <f>IFERROR(ABS('01_설정'!B4-F127),"")</f>
        <v>29</v>
      </c>
      <c r="U127" s="38" t="str">
        <f>IFERROR(ABS(K127-YEAR('02_대상물건입력'!B14)),"")</f>
        <v/>
      </c>
      <c r="V127" s="38" t="str">
        <f>IF(B127="","",IF(AND(E127&gt;0,F127&gt;0,H127&gt;0,OR('04A_국토부원자료'!P128="",'04A_국토부원자료'!P128="-"),IF('01_설정'!B10=1,N127=1,TRUE),R127&lt;='01_설정'!B5,S127&lt;='01_설정'!B6,T127&lt;='01_설정'!B7,U127&lt;='01_설정'!B8),"Y",""))</f>
        <v/>
      </c>
      <c r="W127" s="40" t="str">
        <f>IF(V127&lt;&gt;"Y","",MAX(0,(1-R127/'01_설정'!B5))*'01_설정'!B14+MAX(0,(1-S127/'01_설정'!B6))*'01_설정'!B15+MAX(0,(1-T127/'01_설정'!B7))*'01_설정'!B16+MAX(0,(1-U127/'01_설정'!B8))*'01_설정'!B17+O127*'01_설정'!B11+Q127*'01_설정'!B12+P127*'01_설정'!B13)</f>
        <v/>
      </c>
      <c r="X127" s="38" t="str">
        <f>IF(W127="","",1+COUNTIFS($W$4:$W$3003,"&gt;"&amp;W127)+COUNTIFS($W$4:W127,W127)-1)</f>
        <v/>
      </c>
    </row>
    <row r="128" spans="1:24" ht="16.5">
      <c r="A128" s="38">
        <f>IF('04A_국토부원자료'!A129="","",ROW()-3)</f>
        <v>125</v>
      </c>
      <c r="B128" s="39" t="str">
        <f>IFERROR('04A_국토부원자료'!B129,"")</f>
        <v>서울특별시 송파구 문정동</v>
      </c>
      <c r="C128" s="39" t="str">
        <f>IF(B128="","",IF('04A_국토부원자료'!C129&lt;&gt;"",'04A_국토부원자료'!C129,TRIM('04A_국토부원자료'!D129&amp;IF('04A_국토부원자료'!E129&lt;&gt;"","-"&amp;'04A_국토부원자료'!E129,""))))</f>
        <v>652-5</v>
      </c>
      <c r="D128" s="39" t="str">
        <f>IFERROR('04A_국토부원자료'!F129,"")</f>
        <v>문정 아이파크</v>
      </c>
      <c r="E128" s="40">
        <f>IFERROR(VALUE(SUBSTITUTE('04A_국토부원자료'!G129,",","")),"")</f>
        <v>25.77</v>
      </c>
      <c r="F128" s="41">
        <f>IFERROR(IF(AND('04A_국토부원자료'!H129&lt;&gt;"",'04A_국토부원자료'!I129&lt;&gt;""),DATE(INT(VALUE(SUBSTITUTE('04A_국토부원자료'!H129,",",""))/100),MOD(VALUE(SUBSTITUTE('04A_국토부원자료'!H129,",","")),100),VALUE(SUBSTITUTE('04A_국토부원자료'!I129,",",""))),""),"")</f>
        <v>46083</v>
      </c>
      <c r="G128" s="42">
        <f>IFERROR(VALUE(SUBSTITUTE('04A_국토부원자료'!J129,",","")),"")</f>
        <v>23500</v>
      </c>
      <c r="H128" s="43">
        <f t="shared" si="2"/>
        <v>235000000</v>
      </c>
      <c r="I128" s="43">
        <f t="shared" si="3"/>
        <v>9119130.7722157557</v>
      </c>
      <c r="J128" s="38">
        <f>IFERROR(VALUE(SUBSTITUTE('04A_국토부원자료'!K129,",","")),"")</f>
        <v>14</v>
      </c>
      <c r="K128" s="38">
        <f>IFERROR(VALUE(SUBSTITUTE('04A_국토부원자료'!N129,",","")),"")</f>
        <v>2017</v>
      </c>
      <c r="L128" s="39" t="str">
        <f>IFERROR('04A_국토부원자료'!O129,"")</f>
        <v>법원로4길 6</v>
      </c>
      <c r="M128" s="39" t="str">
        <f>IFERROR('04A_국토부원자료'!Q129,"")</f>
        <v>중개거래</v>
      </c>
      <c r="N128" s="38">
        <f>IF(B128="","",IF('02_대상물건입력'!B5="",1,IF(ISNUMBER(SEARCH('02_대상물건입력'!B5,B128)),1,0)))</f>
        <v>1</v>
      </c>
      <c r="O128" s="38">
        <f>IF(B128="","",IF('02_대상물건입력'!B6="",1,IF(ISNUMBER(SEARCH('02_대상물건입력'!B6,B128)),1,0)))</f>
        <v>0</v>
      </c>
      <c r="P128" s="38">
        <f>IF(L128="","",IF('02_대상물건입력'!B15="",0,IF(ISNUMBER(SEARCH('02_대상물건입력'!B15,L128)),1,0)))</f>
        <v>0</v>
      </c>
      <c r="Q128" s="38">
        <f>IF(D128="","",IF('02_대상물건입력'!B8="",0,IF(ISNUMBER(SEARCH('02_대상물건입력'!B8,D128)),1,0)))</f>
        <v>0</v>
      </c>
      <c r="R128" s="44">
        <f>IFERROR(ABS(E128-'02_대상물건입력'!B11)/'02_대상물건입력'!B11,"")</f>
        <v>5.4061990691118368E-2</v>
      </c>
      <c r="S128" s="38">
        <f>IFERROR(ABS(J128-'02_대상물건입력'!B10),"")</f>
        <v>2</v>
      </c>
      <c r="T128" s="38">
        <f>IFERROR(ABS('01_설정'!B4-F128),"")</f>
        <v>29</v>
      </c>
      <c r="U128" s="38">
        <f>IFERROR(ABS(K128-YEAR('02_대상물건입력'!B14)),"")</f>
        <v>9</v>
      </c>
      <c r="V128" s="38" t="str">
        <f>IF(B128="","",IF(AND(E128&gt;0,F128&gt;0,H128&gt;0,OR('04A_국토부원자료'!P129="",'04A_국토부원자료'!P129="-"),IF('01_설정'!B10=1,N128=1,TRUE),R128&lt;='01_설정'!B5,S128&lt;='01_설정'!B6,T128&lt;='01_설정'!B7,U128&lt;='01_설정'!B8),"Y",""))</f>
        <v>Y</v>
      </c>
      <c r="W128" s="40">
        <f>IF(V128&lt;&gt;"Y","",MAX(0,(1-R128/'01_설정'!B5))*'01_설정'!B14+MAX(0,(1-S128/'01_설정'!B6))*'01_설정'!B15+MAX(0,(1-T128/'01_설정'!B7))*'01_설정'!B16+MAX(0,(1-U128/'01_설정'!B8))*'01_설정'!B17+O128*'01_설정'!B11+Q128*'01_설정'!B12+P128*'01_설정'!B13)</f>
        <v>42.965832490414464</v>
      </c>
      <c r="X128" s="38">
        <f>IF(W128="","",1+COUNTIFS($W$4:$W$3003,"&gt;"&amp;W128)+COUNTIFS($W$4:W128,W128)-1)</f>
        <v>37</v>
      </c>
    </row>
    <row r="129" spans="1:24" ht="16.5">
      <c r="A129" s="38">
        <f>IF('04A_국토부원자료'!A130="","",ROW()-3)</f>
        <v>126</v>
      </c>
      <c r="B129" s="39" t="str">
        <f>IFERROR('04A_국토부원자료'!B130,"")</f>
        <v>서울특별시 송파구 문정동</v>
      </c>
      <c r="C129" s="39" t="str">
        <f>IF(B129="","",IF('04A_국토부원자료'!C130&lt;&gt;"",'04A_국토부원자료'!C130,TRIM('04A_국토부원자료'!D130&amp;IF('04A_국토부원자료'!E130&lt;&gt;"","-"&amp;'04A_국토부원자료'!E130,""))))</f>
        <v>618</v>
      </c>
      <c r="D129" s="39" t="str">
        <f>IFERROR('04A_국토부원자료'!F130,"")</f>
        <v>파크하비오</v>
      </c>
      <c r="E129" s="40">
        <f>IFERROR(VALUE(SUBSTITUTE('04A_국토부원자료'!G130,",","")),"")</f>
        <v>48.93</v>
      </c>
      <c r="F129" s="41">
        <f>IFERROR(IF(AND('04A_국토부원자료'!H130&lt;&gt;"",'04A_국토부원자료'!I130&lt;&gt;""),DATE(INT(VALUE(SUBSTITUTE('04A_국토부원자료'!H130,",",""))/100),MOD(VALUE(SUBSTITUTE('04A_국토부원자료'!H130,",","")),100),VALUE(SUBSTITUTE('04A_국토부원자료'!I130,",",""))),""),"")</f>
        <v>46081</v>
      </c>
      <c r="G129" s="42">
        <f>IFERROR(VALUE(SUBSTITUTE('04A_국토부원자료'!J130,",","")),"")</f>
        <v>41000</v>
      </c>
      <c r="H129" s="43">
        <f t="shared" si="2"/>
        <v>410000000</v>
      </c>
      <c r="I129" s="43">
        <f t="shared" si="3"/>
        <v>8379317.3921929291</v>
      </c>
      <c r="J129" s="38">
        <f>IFERROR(VALUE(SUBSTITUTE('04A_국토부원자료'!K130,",","")),"")</f>
        <v>4</v>
      </c>
      <c r="K129" s="38" t="str">
        <f>IFERROR(VALUE(SUBSTITUTE('04A_국토부원자료'!N130,",","")),"")</f>
        <v/>
      </c>
      <c r="L129" s="39" t="str">
        <f>IFERROR('04A_국토부원자료'!O130,"")</f>
        <v>송파대로 111</v>
      </c>
      <c r="M129" s="39" t="str">
        <f>IFERROR('04A_국토부원자료'!Q130,"")</f>
        <v>중개거래</v>
      </c>
      <c r="N129" s="38">
        <f>IF(B129="","",IF('02_대상물건입력'!B5="",1,IF(ISNUMBER(SEARCH('02_대상물건입력'!B5,B129)),1,0)))</f>
        <v>1</v>
      </c>
      <c r="O129" s="38">
        <f>IF(B129="","",IF('02_대상물건입력'!B6="",1,IF(ISNUMBER(SEARCH('02_대상물건입력'!B6,B129)),1,0)))</f>
        <v>0</v>
      </c>
      <c r="P129" s="38">
        <f>IF(L129="","",IF('02_대상물건입력'!B15="",0,IF(ISNUMBER(SEARCH('02_대상물건입력'!B15,L129)),1,0)))</f>
        <v>1</v>
      </c>
      <c r="Q129" s="38">
        <f>IF(D129="","",IF('02_대상물건입력'!B8="",0,IF(ISNUMBER(SEARCH('02_대상물건입력'!B8,D129)),1,0)))</f>
        <v>0</v>
      </c>
      <c r="R129" s="44">
        <f>IFERROR(ABS(E129-'02_대상물건입력'!B11)/'02_대상물건입력'!B11,"")</f>
        <v>0.79607088845493124</v>
      </c>
      <c r="S129" s="38">
        <f>IFERROR(ABS(J129-'02_대상물건입력'!B10),"")</f>
        <v>8</v>
      </c>
      <c r="T129" s="38">
        <f>IFERROR(ABS('01_설정'!B4-F129),"")</f>
        <v>31</v>
      </c>
      <c r="U129" s="38" t="str">
        <f>IFERROR(ABS(K129-YEAR('02_대상물건입력'!B14)),"")</f>
        <v/>
      </c>
      <c r="V129" s="38" t="str">
        <f>IF(B129="","",IF(AND(E129&gt;0,F129&gt;0,H129&gt;0,OR('04A_국토부원자료'!P130="",'04A_국토부원자료'!P130="-"),IF('01_설정'!B10=1,N129=1,TRUE),R129&lt;='01_설정'!B5,S129&lt;='01_설정'!B6,T129&lt;='01_설정'!B7,U129&lt;='01_설정'!B8),"Y",""))</f>
        <v/>
      </c>
      <c r="W129" s="40" t="str">
        <f>IF(V129&lt;&gt;"Y","",MAX(0,(1-R129/'01_설정'!B5))*'01_설정'!B14+MAX(0,(1-S129/'01_설정'!B6))*'01_설정'!B15+MAX(0,(1-T129/'01_설정'!B7))*'01_설정'!B16+MAX(0,(1-U129/'01_설정'!B8))*'01_설정'!B17+O129*'01_설정'!B11+Q129*'01_설정'!B12+P129*'01_설정'!B13)</f>
        <v/>
      </c>
      <c r="X129" s="38" t="str">
        <f>IF(W129="","",1+COUNTIFS($W$4:$W$3003,"&gt;"&amp;W129)+COUNTIFS($W$4:W129,W129)-1)</f>
        <v/>
      </c>
    </row>
    <row r="130" spans="1:24" ht="16.5">
      <c r="A130" s="38">
        <f>IF('04A_국토부원자료'!A131="","",ROW()-3)</f>
        <v>127</v>
      </c>
      <c r="B130" s="39" t="str">
        <f>IFERROR('04A_국토부원자료'!B131,"")</f>
        <v>서울특별시 송파구 문정동</v>
      </c>
      <c r="C130" s="39" t="str">
        <f>IF(B130="","",IF('04A_국토부원자료'!C131&lt;&gt;"",'04A_국토부원자료'!C131,TRIM('04A_국토부원자료'!D131&amp;IF('04A_국토부원자료'!E131&lt;&gt;"","-"&amp;'04A_국토부원자료'!E131,""))))</f>
        <v>652-2</v>
      </c>
      <c r="D130" s="39" t="str">
        <f>IFERROR('04A_국토부원자료'!F131,"")</f>
        <v>문정 오벨리스크</v>
      </c>
      <c r="E130" s="40">
        <f>IFERROR(VALUE(SUBSTITUTE('04A_국토부원자료'!G131,",","")),"")</f>
        <v>24.23</v>
      </c>
      <c r="F130" s="41">
        <f>IFERROR(IF(AND('04A_국토부원자료'!H131&lt;&gt;"",'04A_국토부원자료'!I131&lt;&gt;""),DATE(INT(VALUE(SUBSTITUTE('04A_국토부원자료'!H131,",",""))/100),MOD(VALUE(SUBSTITUTE('04A_국토부원자료'!H131,",","")),100),VALUE(SUBSTITUTE('04A_국토부원자료'!I131,",",""))),""),"")</f>
        <v>46079</v>
      </c>
      <c r="G130" s="42">
        <f>IFERROR(VALUE(SUBSTITUTE('04A_국토부원자료'!J131,",","")),"")</f>
        <v>22800</v>
      </c>
      <c r="H130" s="43">
        <f t="shared" si="2"/>
        <v>228000000</v>
      </c>
      <c r="I130" s="43">
        <f t="shared" si="3"/>
        <v>9409822.5340487007</v>
      </c>
      <c r="J130" s="38">
        <f>IFERROR(VALUE(SUBSTITUTE('04A_국토부원자료'!K131,",","")),"")</f>
        <v>11</v>
      </c>
      <c r="K130" s="38">
        <f>IFERROR(VALUE(SUBSTITUTE('04A_국토부원자료'!N131,",","")),"")</f>
        <v>2018</v>
      </c>
      <c r="L130" s="39" t="str">
        <f>IFERROR('04A_국토부원자료'!O131,"")</f>
        <v>송파대로 145</v>
      </c>
      <c r="M130" s="39" t="str">
        <f>IFERROR('04A_국토부원자료'!Q131,"")</f>
        <v>중개거래</v>
      </c>
      <c r="N130" s="38">
        <f>IF(B130="","",IF('02_대상물건입력'!B5="",1,IF(ISNUMBER(SEARCH('02_대상물건입력'!B5,B130)),1,0)))</f>
        <v>1</v>
      </c>
      <c r="O130" s="38">
        <f>IF(B130="","",IF('02_대상물건입력'!B6="",1,IF(ISNUMBER(SEARCH('02_대상물건입력'!B6,B130)),1,0)))</f>
        <v>0</v>
      </c>
      <c r="P130" s="38">
        <f>IF(L130="","",IF('02_대상물건입력'!B15="",0,IF(ISNUMBER(SEARCH('02_대상물건입력'!B15,L130)),1,0)))</f>
        <v>1</v>
      </c>
      <c r="Q130" s="38">
        <f>IF(D130="","",IF('02_대상물건입력'!B8="",0,IF(ISNUMBER(SEARCH('02_대상물건입력'!B8,D130)),1,0)))</f>
        <v>0</v>
      </c>
      <c r="R130" s="44">
        <f>IFERROR(ABS(E130-'02_대상물건입력'!B11)/'02_대상물건입력'!B11,"")</f>
        <v>0.11059068818183149</v>
      </c>
      <c r="S130" s="38">
        <f>IFERROR(ABS(J130-'02_대상물건입력'!B10),"")</f>
        <v>1</v>
      </c>
      <c r="T130" s="38">
        <f>IFERROR(ABS('01_설정'!B4-F130),"")</f>
        <v>33</v>
      </c>
      <c r="U130" s="38">
        <f>IFERROR(ABS(K130-YEAR('02_대상물건입력'!B14)),"")</f>
        <v>8</v>
      </c>
      <c r="V130" s="38" t="str">
        <f>IF(B130="","",IF(AND(E130&gt;0,F130&gt;0,H130&gt;0,OR('04A_국토부원자료'!P131="",'04A_국토부원자료'!P131="-"),IF('01_설정'!B10=1,N130=1,TRUE),R130&lt;='01_설정'!B5,S130&lt;='01_설정'!B6,T130&lt;='01_설정'!B7,U130&lt;='01_설정'!B8),"Y",""))</f>
        <v>Y</v>
      </c>
      <c r="W130" s="40">
        <f>IF(V130&lt;&gt;"Y","",MAX(0,(1-R130/'01_설정'!B5))*'01_설정'!B14+MAX(0,(1-S130/'01_설정'!B6))*'01_설정'!B15+MAX(0,(1-T130/'01_설정'!B7))*'01_설정'!B16+MAX(0,(1-U130/'01_설정'!B8))*'01_설정'!B17+O130*'01_설정'!B11+Q130*'01_설정'!B12+P130*'01_설정'!B13)</f>
        <v>49.325553686574175</v>
      </c>
      <c r="X130" s="38">
        <f>IF(W130="","",1+COUNTIFS($W$4:$W$3003,"&gt;"&amp;W130)+COUNTIFS($W$4:W130,W130)-1)</f>
        <v>14</v>
      </c>
    </row>
    <row r="131" spans="1:24" ht="16.5">
      <c r="A131" s="38">
        <f>IF('04A_국토부원자료'!A132="","",ROW()-3)</f>
        <v>128</v>
      </c>
      <c r="B131" s="39" t="str">
        <f>IFERROR('04A_국토부원자료'!B132,"")</f>
        <v>서울특별시 송파구 문정동</v>
      </c>
      <c r="C131" s="39" t="str">
        <f>IF(B131="","",IF('04A_국토부원자료'!C132&lt;&gt;"",'04A_국토부원자료'!C132,TRIM('04A_국토부원자료'!D132&amp;IF('04A_국토부원자료'!E132&lt;&gt;"","-"&amp;'04A_국토부원자료'!E132,""))))</f>
        <v>618</v>
      </c>
      <c r="D131" s="39" t="str">
        <f>IFERROR('04A_국토부원자료'!F132,"")</f>
        <v>파크하비오</v>
      </c>
      <c r="E131" s="40">
        <f>IFERROR(VALUE(SUBSTITUTE('04A_국토부원자료'!G132,",","")),"")</f>
        <v>46.58</v>
      </c>
      <c r="F131" s="41">
        <f>IFERROR(IF(AND('04A_국토부원자료'!H132&lt;&gt;"",'04A_국토부원자료'!I132&lt;&gt;""),DATE(INT(VALUE(SUBSTITUTE('04A_국토부원자료'!H132,",",""))/100),MOD(VALUE(SUBSTITUTE('04A_국토부원자료'!H132,",","")),100),VALUE(SUBSTITUTE('04A_국토부원자료'!I132,",",""))),""),"")</f>
        <v>46079</v>
      </c>
      <c r="G131" s="42">
        <f>IFERROR(VALUE(SUBSTITUTE('04A_국토부원자료'!J132,",","")),"")</f>
        <v>42000</v>
      </c>
      <c r="H131" s="43">
        <f t="shared" si="2"/>
        <v>420000000</v>
      </c>
      <c r="I131" s="43">
        <f t="shared" si="3"/>
        <v>9016745.3842851017</v>
      </c>
      <c r="J131" s="38">
        <f>IFERROR(VALUE(SUBSTITUTE('04A_국토부원자료'!K132,",","")),"")</f>
        <v>6</v>
      </c>
      <c r="K131" s="38" t="str">
        <f>IFERROR(VALUE(SUBSTITUTE('04A_국토부원자료'!N132,",","")),"")</f>
        <v/>
      </c>
      <c r="L131" s="39" t="str">
        <f>IFERROR('04A_국토부원자료'!O132,"")</f>
        <v>송파대로 111</v>
      </c>
      <c r="M131" s="39" t="str">
        <f>IFERROR('04A_국토부원자료'!Q132,"")</f>
        <v>중개거래</v>
      </c>
      <c r="N131" s="38">
        <f>IF(B131="","",IF('02_대상물건입력'!B5="",1,IF(ISNUMBER(SEARCH('02_대상물건입력'!B5,B131)),1,0)))</f>
        <v>1</v>
      </c>
      <c r="O131" s="38">
        <f>IF(B131="","",IF('02_대상물건입력'!B6="",1,IF(ISNUMBER(SEARCH('02_대상물건입력'!B6,B131)),1,0)))</f>
        <v>0</v>
      </c>
      <c r="P131" s="38">
        <f>IF(L131="","",IF('02_대상물건입력'!B15="",0,IF(ISNUMBER(SEARCH('02_대상물건입력'!B15,L131)),1,0)))</f>
        <v>1</v>
      </c>
      <c r="Q131" s="38">
        <f>IF(D131="","",IF('02_대상물건입력'!B8="",0,IF(ISNUMBER(SEARCH('02_대상물건입력'!B8,D131)),1,0)))</f>
        <v>0</v>
      </c>
      <c r="R131" s="44">
        <f>IFERROR(ABS(E131-'02_대상물건입력'!B11)/'02_대상물건입력'!B11,"")</f>
        <v>0.70980956436195985</v>
      </c>
      <c r="S131" s="38">
        <f>IFERROR(ABS(J131-'02_대상물건입력'!B10),"")</f>
        <v>6</v>
      </c>
      <c r="T131" s="38">
        <f>IFERROR(ABS('01_설정'!B4-F131),"")</f>
        <v>33</v>
      </c>
      <c r="U131" s="38" t="str">
        <f>IFERROR(ABS(K131-YEAR('02_대상물건입력'!B14)),"")</f>
        <v/>
      </c>
      <c r="V131" s="38" t="str">
        <f>IF(B131="","",IF(AND(E131&gt;0,F131&gt;0,H131&gt;0,OR('04A_국토부원자료'!P132="",'04A_국토부원자료'!P132="-"),IF('01_설정'!B10=1,N131=1,TRUE),R131&lt;='01_설정'!B5,S131&lt;='01_설정'!B6,T131&lt;='01_설정'!B7,U131&lt;='01_설정'!B8),"Y",""))</f>
        <v/>
      </c>
      <c r="W131" s="40" t="str">
        <f>IF(V131&lt;&gt;"Y","",MAX(0,(1-R131/'01_설정'!B5))*'01_설정'!B14+MAX(0,(1-S131/'01_설정'!B6))*'01_설정'!B15+MAX(0,(1-T131/'01_설정'!B7))*'01_설정'!B16+MAX(0,(1-U131/'01_설정'!B8))*'01_설정'!B17+O131*'01_설정'!B11+Q131*'01_설정'!B12+P131*'01_설정'!B13)</f>
        <v/>
      </c>
      <c r="X131" s="38" t="str">
        <f>IF(W131="","",1+COUNTIFS($W$4:$W$3003,"&gt;"&amp;W131)+COUNTIFS($W$4:W131,W131)-1)</f>
        <v/>
      </c>
    </row>
    <row r="132" spans="1:24" ht="16.5">
      <c r="A132" s="38">
        <f>IF('04A_국토부원자료'!A133="","",ROW()-3)</f>
        <v>129</v>
      </c>
      <c r="B132" s="39" t="str">
        <f>IFERROR('04A_국토부원자료'!B133,"")</f>
        <v>서울특별시 송파구 문정동</v>
      </c>
      <c r="C132" s="39" t="str">
        <f>IF(B132="","",IF('04A_국토부원자료'!C133&lt;&gt;"",'04A_국토부원자료'!C133,TRIM('04A_국토부원자료'!D133&amp;IF('04A_국토부원자료'!E133&lt;&gt;"","-"&amp;'04A_국토부원자료'!E133,""))))</f>
        <v>624</v>
      </c>
      <c r="D132" s="39" t="str">
        <f>IFERROR('04A_국토부원자료'!F133,"")</f>
        <v>송파 아이파크</v>
      </c>
      <c r="E132" s="40">
        <f>IFERROR(VALUE(SUBSTITUTE('04A_국토부원자료'!G133,",","")),"")</f>
        <v>41.59</v>
      </c>
      <c r="F132" s="41">
        <f>IFERROR(IF(AND('04A_국토부원자료'!H133&lt;&gt;"",'04A_국토부원자료'!I133&lt;&gt;""),DATE(INT(VALUE(SUBSTITUTE('04A_국토부원자료'!H133,",",""))/100),MOD(VALUE(SUBSTITUTE('04A_국토부원자료'!H133,",","")),100),VALUE(SUBSTITUTE('04A_국토부원자료'!I133,",",""))),""),"")</f>
        <v>46078</v>
      </c>
      <c r="G132" s="42">
        <f>IFERROR(VALUE(SUBSTITUTE('04A_국토부원자료'!J133,",","")),"")</f>
        <v>47700</v>
      </c>
      <c r="H132" s="43">
        <f t="shared" ref="H132:H195" si="4">IF(G132="","",G132*10000)</f>
        <v>477000000</v>
      </c>
      <c r="I132" s="43">
        <f t="shared" ref="I132:I195" si="5">IFERROR(IF(AND(H132&gt;0,E132&gt;0),H132/E132,""),"")</f>
        <v>11469103.149795623</v>
      </c>
      <c r="J132" s="38">
        <f>IFERROR(VALUE(SUBSTITUTE('04A_국토부원자료'!K133,",","")),"")</f>
        <v>16</v>
      </c>
      <c r="K132" s="38">
        <f>IFERROR(VALUE(SUBSTITUTE('04A_국토부원자료'!N133,",","")),"")</f>
        <v>2015</v>
      </c>
      <c r="L132" s="39" t="str">
        <f>IFERROR('04A_국토부원자료'!O133,"")</f>
        <v>법원로 55</v>
      </c>
      <c r="M132" s="39" t="str">
        <f>IFERROR('04A_국토부원자료'!Q133,"")</f>
        <v>중개거래</v>
      </c>
      <c r="N132" s="38">
        <f>IF(B132="","",IF('02_대상물건입력'!B5="",1,IF(ISNUMBER(SEARCH('02_대상물건입력'!B5,B132)),1,0)))</f>
        <v>1</v>
      </c>
      <c r="O132" s="38">
        <f>IF(B132="","",IF('02_대상물건입력'!B6="",1,IF(ISNUMBER(SEARCH('02_대상물건입력'!B6,B132)),1,0)))</f>
        <v>0</v>
      </c>
      <c r="P132" s="38">
        <f>IF(L132="","",IF('02_대상물건입력'!B15="",0,IF(ISNUMBER(SEARCH('02_대상물건입력'!B15,L132)),1,0)))</f>
        <v>0</v>
      </c>
      <c r="Q132" s="38">
        <f>IF(D132="","",IF('02_대상물건입력'!B8="",0,IF(ISNUMBER(SEARCH('02_대상물건입력'!B8,D132)),1,0)))</f>
        <v>0</v>
      </c>
      <c r="R132" s="44">
        <f>IFERROR(ABS(E132-'02_대상물건입력'!B11)/'02_대상물건입력'!B11,"")</f>
        <v>0.52664190171348046</v>
      </c>
      <c r="S132" s="38">
        <f>IFERROR(ABS(J132-'02_대상물건입력'!B10),"")</f>
        <v>4</v>
      </c>
      <c r="T132" s="38">
        <f>IFERROR(ABS('01_설정'!B4-F132),"")</f>
        <v>34</v>
      </c>
      <c r="U132" s="38">
        <f>IFERROR(ABS(K132-YEAR('02_대상물건입력'!B14)),"")</f>
        <v>11</v>
      </c>
      <c r="V132" s="38" t="str">
        <f>IF(B132="","",IF(AND(E132&gt;0,F132&gt;0,H132&gt;0,OR('04A_국토부원자료'!P133="",'04A_국토부원자료'!P133="-"),IF('01_설정'!B10=1,N132=1,TRUE),R132&lt;='01_설정'!B5,S132&lt;='01_설정'!B6,T132&lt;='01_설정'!B7,U132&lt;='01_설정'!B8),"Y",""))</f>
        <v/>
      </c>
      <c r="W132" s="40" t="str">
        <f>IF(V132&lt;&gt;"Y","",MAX(0,(1-R132/'01_설정'!B5))*'01_설정'!B14+MAX(0,(1-S132/'01_설정'!B6))*'01_설정'!B15+MAX(0,(1-T132/'01_설정'!B7))*'01_설정'!B16+MAX(0,(1-U132/'01_설정'!B8))*'01_설정'!B17+O132*'01_설정'!B11+Q132*'01_설정'!B12+P132*'01_설정'!B13)</f>
        <v/>
      </c>
      <c r="X132" s="38" t="str">
        <f>IF(W132="","",1+COUNTIFS($W$4:$W$3003,"&gt;"&amp;W132)+COUNTIFS($W$4:W132,W132)-1)</f>
        <v/>
      </c>
    </row>
    <row r="133" spans="1:24" ht="16.5">
      <c r="A133" s="38">
        <f>IF('04A_국토부원자료'!A134="","",ROW()-3)</f>
        <v>130</v>
      </c>
      <c r="B133" s="39" t="str">
        <f>IFERROR('04A_국토부원자료'!B134,"")</f>
        <v>서울특별시 송파구 문정동</v>
      </c>
      <c r="C133" s="39" t="str">
        <f>IF(B133="","",IF('04A_국토부원자료'!C134&lt;&gt;"",'04A_국토부원자료'!C134,TRIM('04A_국토부원자료'!D134&amp;IF('04A_국토부원자료'!E134&lt;&gt;"","-"&amp;'04A_국토부원자료'!E134,""))))</f>
        <v>624</v>
      </c>
      <c r="D133" s="39" t="str">
        <f>IFERROR('04A_국토부원자료'!F134,"")</f>
        <v>송파 아이파크</v>
      </c>
      <c r="E133" s="40">
        <f>IFERROR(VALUE(SUBSTITUTE('04A_국토부원자료'!G134,",","")),"")</f>
        <v>38.799999999999997</v>
      </c>
      <c r="F133" s="41">
        <f>IFERROR(IF(AND('04A_국토부원자료'!H134&lt;&gt;"",'04A_국토부원자료'!I134&lt;&gt;""),DATE(INT(VALUE(SUBSTITUTE('04A_국토부원자료'!H134,",",""))/100),MOD(VALUE(SUBSTITUTE('04A_국토부원자료'!H134,",","")),100),VALUE(SUBSTITUTE('04A_국토부원자료'!I134,",",""))),""),"")</f>
        <v>46078</v>
      </c>
      <c r="G133" s="42">
        <f>IFERROR(VALUE(SUBSTITUTE('04A_국토부원자료'!J134,",","")),"")</f>
        <v>46500</v>
      </c>
      <c r="H133" s="43">
        <f t="shared" si="4"/>
        <v>465000000</v>
      </c>
      <c r="I133" s="43">
        <f t="shared" si="5"/>
        <v>11984536.082474228</v>
      </c>
      <c r="J133" s="38">
        <f>IFERROR(VALUE(SUBSTITUTE('04A_국토부원자료'!K134,",","")),"")</f>
        <v>10</v>
      </c>
      <c r="K133" s="38">
        <f>IFERROR(VALUE(SUBSTITUTE('04A_국토부원자료'!N134,",","")),"")</f>
        <v>2015</v>
      </c>
      <c r="L133" s="39" t="str">
        <f>IFERROR('04A_국토부원자료'!O134,"")</f>
        <v>법원로 55</v>
      </c>
      <c r="M133" s="39" t="str">
        <f>IFERROR('04A_국토부원자료'!Q134,"")</f>
        <v>중개거래</v>
      </c>
      <c r="N133" s="38">
        <f>IF(B133="","",IF('02_대상물건입력'!B5="",1,IF(ISNUMBER(SEARCH('02_대상물건입력'!B5,B133)),1,0)))</f>
        <v>1</v>
      </c>
      <c r="O133" s="38">
        <f>IF(B133="","",IF('02_대상물건입력'!B6="",1,IF(ISNUMBER(SEARCH('02_대상물건입력'!B6,B133)),1,0)))</f>
        <v>0</v>
      </c>
      <c r="P133" s="38">
        <f>IF(L133="","",IF('02_대상물건입력'!B15="",0,IF(ISNUMBER(SEARCH('02_대상물건입력'!B15,L133)),1,0)))</f>
        <v>0</v>
      </c>
      <c r="Q133" s="38">
        <f>IF(D133="","",IF('02_대상물건입력'!B8="",0,IF(ISNUMBER(SEARCH('02_대상물건입력'!B8,D133)),1,0)))</f>
        <v>0</v>
      </c>
      <c r="R133" s="44">
        <f>IFERROR(ABS(E133-'02_대상물건입력'!B11)/'02_대상물건입력'!B11,"")</f>
        <v>0.42422952119459079</v>
      </c>
      <c r="S133" s="38">
        <f>IFERROR(ABS(J133-'02_대상물건입력'!B10),"")</f>
        <v>2</v>
      </c>
      <c r="T133" s="38">
        <f>IFERROR(ABS('01_설정'!B4-F133),"")</f>
        <v>34</v>
      </c>
      <c r="U133" s="38">
        <f>IFERROR(ABS(K133-YEAR('02_대상물건입력'!B14)),"")</f>
        <v>11</v>
      </c>
      <c r="V133" s="38" t="str">
        <f>IF(B133="","",IF(AND(E133&gt;0,F133&gt;0,H133&gt;0,OR('04A_국토부원자료'!P134="",'04A_국토부원자료'!P134="-"),IF('01_설정'!B10=1,N133=1,TRUE),R133&lt;='01_설정'!B5,S133&lt;='01_설정'!B6,T133&lt;='01_설정'!B7,U133&lt;='01_설정'!B8),"Y",""))</f>
        <v/>
      </c>
      <c r="W133" s="40" t="str">
        <f>IF(V133&lt;&gt;"Y","",MAX(0,(1-R133/'01_설정'!B5))*'01_설정'!B14+MAX(0,(1-S133/'01_설정'!B6))*'01_설정'!B15+MAX(0,(1-T133/'01_설정'!B7))*'01_설정'!B16+MAX(0,(1-U133/'01_설정'!B8))*'01_설정'!B17+O133*'01_설정'!B11+Q133*'01_설정'!B12+P133*'01_설정'!B13)</f>
        <v/>
      </c>
      <c r="X133" s="38" t="str">
        <f>IF(W133="","",1+COUNTIFS($W$4:$W$3003,"&gt;"&amp;W133)+COUNTIFS($W$4:W133,W133)-1)</f>
        <v/>
      </c>
    </row>
    <row r="134" spans="1:24" ht="16.5">
      <c r="A134" s="38">
        <f>IF('04A_국토부원자료'!A135="","",ROW()-3)</f>
        <v>131</v>
      </c>
      <c r="B134" s="39" t="str">
        <f>IFERROR('04A_국토부원자료'!B135,"")</f>
        <v>서울특별시 송파구 문정동</v>
      </c>
      <c r="C134" s="39" t="str">
        <f>IF(B134="","",IF('04A_국토부원자료'!C135&lt;&gt;"",'04A_국토부원자료'!C135,TRIM('04A_국토부원자료'!D135&amp;IF('04A_국토부원자료'!E135&lt;&gt;"","-"&amp;'04A_국토부원자료'!E135,""))))</f>
        <v>622</v>
      </c>
      <c r="D134" s="39" t="str">
        <f>IFERROR('04A_국토부원자료'!F135,"")</f>
        <v>송파한화오벨리스크</v>
      </c>
      <c r="E134" s="40">
        <f>IFERROR(VALUE(SUBSTITUTE('04A_국토부원자료'!G135,",","")),"")</f>
        <v>29.96</v>
      </c>
      <c r="F134" s="41">
        <f>IFERROR(IF(AND('04A_국토부원자료'!H135&lt;&gt;"",'04A_국토부원자료'!I135&lt;&gt;""),DATE(INT(VALUE(SUBSTITUTE('04A_국토부원자료'!H135,",",""))/100),MOD(VALUE(SUBSTITUTE('04A_국토부원자료'!H135,",","")),100),VALUE(SUBSTITUTE('04A_국토부원자료'!I135,",",""))),""),"")</f>
        <v>46077</v>
      </c>
      <c r="G134" s="42">
        <f>IFERROR(VALUE(SUBSTITUTE('04A_국토부원자료'!J135,",","")),"")</f>
        <v>22500</v>
      </c>
      <c r="H134" s="43">
        <f t="shared" si="4"/>
        <v>225000000</v>
      </c>
      <c r="I134" s="43">
        <f t="shared" si="5"/>
        <v>7510013.351134846</v>
      </c>
      <c r="J134" s="38">
        <f>IFERROR(VALUE(SUBSTITUTE('04A_국토부원자료'!K135,",","")),"")</f>
        <v>4</v>
      </c>
      <c r="K134" s="38">
        <f>IFERROR(VALUE(SUBSTITUTE('04A_국토부원자료'!N135,",","")),"")</f>
        <v>2013</v>
      </c>
      <c r="L134" s="39" t="str">
        <f>IFERROR('04A_국토부원자료'!O135,"")</f>
        <v>충민로 5</v>
      </c>
      <c r="M134" s="39" t="str">
        <f>IFERROR('04A_국토부원자료'!Q135,"")</f>
        <v>중개거래</v>
      </c>
      <c r="N134" s="38">
        <f>IF(B134="","",IF('02_대상물건입력'!B5="",1,IF(ISNUMBER(SEARCH('02_대상물건입력'!B5,B134)),1,0)))</f>
        <v>1</v>
      </c>
      <c r="O134" s="38">
        <f>IF(B134="","",IF('02_대상물건입력'!B6="",1,IF(ISNUMBER(SEARCH('02_대상물건입력'!B6,B134)),1,0)))</f>
        <v>0</v>
      </c>
      <c r="P134" s="38">
        <f>IF(L134="","",IF('02_대상물건입력'!B15="",0,IF(ISNUMBER(SEARCH('02_대상물건입력'!B15,L134)),1,0)))</f>
        <v>0</v>
      </c>
      <c r="Q134" s="38">
        <f>IF(D134="","",IF('02_대상물건입력'!B8="",0,IF(ISNUMBER(SEARCH('02_대상물건입력'!B8,D134)),1,0)))</f>
        <v>0</v>
      </c>
      <c r="R134" s="44">
        <f>IFERROR(ABS(E134-'02_대상물건입력'!B11)/'02_대상물건입력'!B11,"")</f>
        <v>9.9740114819328485E-2</v>
      </c>
      <c r="S134" s="38">
        <f>IFERROR(ABS(J134-'02_대상물건입력'!B10),"")</f>
        <v>8</v>
      </c>
      <c r="T134" s="38">
        <f>IFERROR(ABS('01_설정'!B4-F134),"")</f>
        <v>35</v>
      </c>
      <c r="U134" s="38">
        <f>IFERROR(ABS(K134-YEAR('02_대상물건입력'!B14)),"")</f>
        <v>13</v>
      </c>
      <c r="V134" s="38" t="str">
        <f>IF(B134="","",IF(AND(E134&gt;0,F134&gt;0,H134&gt;0,OR('04A_국토부원자료'!P135="",'04A_국토부원자료'!P135="-"),IF('01_설정'!B10=1,N134=1,TRUE),R134&lt;='01_설정'!B5,S134&lt;='01_설정'!B6,T134&lt;='01_설정'!B7,U134&lt;='01_설정'!B8),"Y",""))</f>
        <v/>
      </c>
      <c r="W134" s="40" t="str">
        <f>IF(V134&lt;&gt;"Y","",MAX(0,(1-R134/'01_설정'!B5))*'01_설정'!B14+MAX(0,(1-S134/'01_설정'!B6))*'01_설정'!B15+MAX(0,(1-T134/'01_설정'!B7))*'01_설정'!B16+MAX(0,(1-U134/'01_설정'!B8))*'01_설정'!B17+O134*'01_설정'!B11+Q134*'01_설정'!B12+P134*'01_설정'!B13)</f>
        <v/>
      </c>
      <c r="X134" s="38" t="str">
        <f>IF(W134="","",1+COUNTIFS($W$4:$W$3003,"&gt;"&amp;W134)+COUNTIFS($W$4:W134,W134)-1)</f>
        <v/>
      </c>
    </row>
    <row r="135" spans="1:24" ht="16.5">
      <c r="A135" s="38">
        <f>IF('04A_국토부원자료'!A136="","",ROW()-3)</f>
        <v>132</v>
      </c>
      <c r="B135" s="39" t="str">
        <f>IFERROR('04A_국토부원자료'!B136,"")</f>
        <v>서울특별시 송파구 문정동</v>
      </c>
      <c r="C135" s="39" t="str">
        <f>IF(B135="","",IF('04A_국토부원자료'!C136&lt;&gt;"",'04A_국토부원자료'!C136,TRIM('04A_국토부원자료'!D136&amp;IF('04A_국토부원자료'!E136&lt;&gt;"","-"&amp;'04A_국토부원자료'!E136,""))))</f>
        <v>620</v>
      </c>
      <c r="D135" s="39" t="str">
        <f>IFERROR('04A_국토부원자료'!F136,"")</f>
        <v>송파푸르지오시티</v>
      </c>
      <c r="E135" s="40">
        <f>IFERROR(VALUE(SUBSTITUTE('04A_국토부원자료'!G136,",","")),"")</f>
        <v>52.17</v>
      </c>
      <c r="F135" s="41">
        <f>IFERROR(IF(AND('04A_국토부원자료'!H136&lt;&gt;"",'04A_국토부원자료'!I136&lt;&gt;""),DATE(INT(VALUE(SUBSTITUTE('04A_국토부원자료'!H136,",",""))/100),MOD(VALUE(SUBSTITUTE('04A_국토부원자료'!H136,",","")),100),VALUE(SUBSTITUTE('04A_국토부원자료'!I136,",",""))),""),"")</f>
        <v>46076</v>
      </c>
      <c r="G135" s="42">
        <f>IFERROR(VALUE(SUBSTITUTE('04A_국토부원자료'!J136,",","")),"")</f>
        <v>51000</v>
      </c>
      <c r="H135" s="43">
        <f t="shared" si="4"/>
        <v>510000000</v>
      </c>
      <c r="I135" s="43">
        <f t="shared" si="5"/>
        <v>9775733.1799884997</v>
      </c>
      <c r="J135" s="38">
        <f>IFERROR(VALUE(SUBSTITUTE('04A_국토부원자료'!K136,",","")),"")</f>
        <v>5</v>
      </c>
      <c r="K135" s="38">
        <f>IFERROR(VALUE(SUBSTITUTE('04A_국토부원자료'!N136,",","")),"")</f>
        <v>2013</v>
      </c>
      <c r="L135" s="39" t="str">
        <f>IFERROR('04A_국토부원자료'!O136,"")</f>
        <v>새말로 62</v>
      </c>
      <c r="M135" s="39" t="str">
        <f>IFERROR('04A_국토부원자료'!Q136,"")</f>
        <v>중개거래</v>
      </c>
      <c r="N135" s="38">
        <f>IF(B135="","",IF('02_대상물건입력'!B5="",1,IF(ISNUMBER(SEARCH('02_대상물건입력'!B5,B135)),1,0)))</f>
        <v>1</v>
      </c>
      <c r="O135" s="38">
        <f>IF(B135="","",IF('02_대상물건입력'!B6="",1,IF(ISNUMBER(SEARCH('02_대상물건입력'!B6,B135)),1,0)))</f>
        <v>0</v>
      </c>
      <c r="P135" s="38">
        <f>IF(L135="","",IF('02_대상물건입력'!B15="",0,IF(ISNUMBER(SEARCH('02_대상물건입력'!B15,L135)),1,0)))</f>
        <v>0</v>
      </c>
      <c r="Q135" s="38">
        <f>IF(D135="","",IF('02_대상물건입력'!B8="",0,IF(ISNUMBER(SEARCH('02_대상물건입력'!B8,D135)),1,0)))</f>
        <v>0</v>
      </c>
      <c r="R135" s="44">
        <f>IFERROR(ABS(E135-'02_대상물건입력'!B11)/'02_대상물건입력'!B11,"")</f>
        <v>0.91500139486396415</v>
      </c>
      <c r="S135" s="38">
        <f>IFERROR(ABS(J135-'02_대상물건입력'!B10),"")</f>
        <v>7</v>
      </c>
      <c r="T135" s="38">
        <f>IFERROR(ABS('01_설정'!B4-F135),"")</f>
        <v>36</v>
      </c>
      <c r="U135" s="38">
        <f>IFERROR(ABS(K135-YEAR('02_대상물건입력'!B14)),"")</f>
        <v>13</v>
      </c>
      <c r="V135" s="38" t="str">
        <f>IF(B135="","",IF(AND(E135&gt;0,F135&gt;0,H135&gt;0,OR('04A_국토부원자료'!P136="",'04A_국토부원자료'!P136="-"),IF('01_설정'!B10=1,N135=1,TRUE),R135&lt;='01_설정'!B5,S135&lt;='01_설정'!B6,T135&lt;='01_설정'!B7,U135&lt;='01_설정'!B8),"Y",""))</f>
        <v/>
      </c>
      <c r="W135" s="40" t="str">
        <f>IF(V135&lt;&gt;"Y","",MAX(0,(1-R135/'01_설정'!B5))*'01_설정'!B14+MAX(0,(1-S135/'01_설정'!B6))*'01_설정'!B15+MAX(0,(1-T135/'01_설정'!B7))*'01_설정'!B16+MAX(0,(1-U135/'01_설정'!B8))*'01_설정'!B17+O135*'01_설정'!B11+Q135*'01_설정'!B12+P135*'01_설정'!B13)</f>
        <v/>
      </c>
      <c r="X135" s="38" t="str">
        <f>IF(W135="","",1+COUNTIFS($W$4:$W$3003,"&gt;"&amp;W135)+COUNTIFS($W$4:W135,W135)-1)</f>
        <v/>
      </c>
    </row>
    <row r="136" spans="1:24" ht="16.5">
      <c r="A136" s="38">
        <f>IF('04A_국토부원자료'!A137="","",ROW()-3)</f>
        <v>133</v>
      </c>
      <c r="B136" s="39" t="str">
        <f>IFERROR('04A_국토부원자료'!B137,"")</f>
        <v>서울특별시 송파구 문정동</v>
      </c>
      <c r="C136" s="39" t="str">
        <f>IF(B136="","",IF('04A_국토부원자료'!C137&lt;&gt;"",'04A_국토부원자료'!C137,TRIM('04A_국토부원자료'!D137&amp;IF('04A_국토부원자료'!E137&lt;&gt;"","-"&amp;'04A_국토부원자료'!E137,""))))</f>
        <v>618</v>
      </c>
      <c r="D136" s="39" t="str">
        <f>IFERROR('04A_국토부원자료'!F137,"")</f>
        <v>파크하비오</v>
      </c>
      <c r="E136" s="40">
        <f>IFERROR(VALUE(SUBSTITUTE('04A_국토부원자료'!G137,",","")),"")</f>
        <v>46.58</v>
      </c>
      <c r="F136" s="41">
        <f>IFERROR(IF(AND('04A_국토부원자료'!H137&lt;&gt;"",'04A_국토부원자료'!I137&lt;&gt;""),DATE(INT(VALUE(SUBSTITUTE('04A_국토부원자료'!H137,",",""))/100),MOD(VALUE(SUBSTITUTE('04A_국토부원자료'!H137,",","")),100),VALUE(SUBSTITUTE('04A_국토부원자료'!I137,",",""))),""),"")</f>
        <v>46076</v>
      </c>
      <c r="G136" s="42">
        <f>IFERROR(VALUE(SUBSTITUTE('04A_국토부원자료'!J137,",","")),"")</f>
        <v>42000</v>
      </c>
      <c r="H136" s="43">
        <f t="shared" si="4"/>
        <v>420000000</v>
      </c>
      <c r="I136" s="43">
        <f t="shared" si="5"/>
        <v>9016745.3842851017</v>
      </c>
      <c r="J136" s="38">
        <f>IFERROR(VALUE(SUBSTITUTE('04A_국토부원자료'!K137,",","")),"")</f>
        <v>13</v>
      </c>
      <c r="K136" s="38" t="str">
        <f>IFERROR(VALUE(SUBSTITUTE('04A_국토부원자료'!N137,",","")),"")</f>
        <v/>
      </c>
      <c r="L136" s="39" t="str">
        <f>IFERROR('04A_국토부원자료'!O137,"")</f>
        <v>송파대로 111</v>
      </c>
      <c r="M136" s="39" t="str">
        <f>IFERROR('04A_국토부원자료'!Q137,"")</f>
        <v>중개거래</v>
      </c>
      <c r="N136" s="38">
        <f>IF(B136="","",IF('02_대상물건입력'!B5="",1,IF(ISNUMBER(SEARCH('02_대상물건입력'!B5,B136)),1,0)))</f>
        <v>1</v>
      </c>
      <c r="O136" s="38">
        <f>IF(B136="","",IF('02_대상물건입력'!B6="",1,IF(ISNUMBER(SEARCH('02_대상물건입력'!B6,B136)),1,0)))</f>
        <v>0</v>
      </c>
      <c r="P136" s="38">
        <f>IF(L136="","",IF('02_대상물건입력'!B15="",0,IF(ISNUMBER(SEARCH('02_대상물건입력'!B15,L136)),1,0)))</f>
        <v>1</v>
      </c>
      <c r="Q136" s="38">
        <f>IF(D136="","",IF('02_대상물건입력'!B8="",0,IF(ISNUMBER(SEARCH('02_대상물건입력'!B8,D136)),1,0)))</f>
        <v>0</v>
      </c>
      <c r="R136" s="44">
        <f>IFERROR(ABS(E136-'02_대상물건입력'!B11)/'02_대상물건입력'!B11,"")</f>
        <v>0.70980956436195985</v>
      </c>
      <c r="S136" s="38">
        <f>IFERROR(ABS(J136-'02_대상물건입력'!B10),"")</f>
        <v>1</v>
      </c>
      <c r="T136" s="38">
        <f>IFERROR(ABS('01_설정'!B4-F136),"")</f>
        <v>36</v>
      </c>
      <c r="U136" s="38" t="str">
        <f>IFERROR(ABS(K136-YEAR('02_대상물건입력'!B14)),"")</f>
        <v/>
      </c>
      <c r="V136" s="38" t="str">
        <f>IF(B136="","",IF(AND(E136&gt;0,F136&gt;0,H136&gt;0,OR('04A_국토부원자료'!P137="",'04A_국토부원자료'!P137="-"),IF('01_설정'!B10=1,N136=1,TRUE),R136&lt;='01_설정'!B5,S136&lt;='01_설정'!B6,T136&lt;='01_설정'!B7,U136&lt;='01_설정'!B8),"Y",""))</f>
        <v/>
      </c>
      <c r="W136" s="40" t="str">
        <f>IF(V136&lt;&gt;"Y","",MAX(0,(1-R136/'01_설정'!B5))*'01_설정'!B14+MAX(0,(1-S136/'01_설정'!B6))*'01_설정'!B15+MAX(0,(1-T136/'01_설정'!B7))*'01_설정'!B16+MAX(0,(1-U136/'01_설정'!B8))*'01_설정'!B17+O136*'01_설정'!B11+Q136*'01_설정'!B12+P136*'01_설정'!B13)</f>
        <v/>
      </c>
      <c r="X136" s="38" t="str">
        <f>IF(W136="","",1+COUNTIFS($W$4:$W$3003,"&gt;"&amp;W136)+COUNTIFS($W$4:W136,W136)-1)</f>
        <v/>
      </c>
    </row>
    <row r="137" spans="1:24" ht="16.5">
      <c r="A137" s="38">
        <f>IF('04A_국토부원자료'!A138="","",ROW()-3)</f>
        <v>134</v>
      </c>
      <c r="B137" s="39" t="str">
        <f>IFERROR('04A_국토부원자료'!B138,"")</f>
        <v>서울특별시 송파구 문정동</v>
      </c>
      <c r="C137" s="39" t="str">
        <f>IF(B137="","",IF('04A_국토부원자료'!C138&lt;&gt;"",'04A_국토부원자료'!C138,TRIM('04A_국토부원자료'!D138&amp;IF('04A_국토부원자료'!E138&lt;&gt;"","-"&amp;'04A_국토부원자료'!E138,""))))</f>
        <v>624</v>
      </c>
      <c r="D137" s="39" t="str">
        <f>IFERROR('04A_국토부원자료'!F138,"")</f>
        <v>송파 아이파크</v>
      </c>
      <c r="E137" s="40">
        <f>IFERROR(VALUE(SUBSTITUTE('04A_국토부원자료'!G138,",","")),"")</f>
        <v>25.87</v>
      </c>
      <c r="F137" s="41">
        <f>IFERROR(IF(AND('04A_국토부원자료'!H138&lt;&gt;"",'04A_국토부원자료'!I138&lt;&gt;""),DATE(INT(VALUE(SUBSTITUTE('04A_국토부원자료'!H138,",",""))/100),MOD(VALUE(SUBSTITUTE('04A_국토부원자료'!H138,",","")),100),VALUE(SUBSTITUTE('04A_국토부원자료'!I138,",",""))),""),"")</f>
        <v>46076</v>
      </c>
      <c r="G137" s="42">
        <f>IFERROR(VALUE(SUBSTITUTE('04A_국토부원자료'!J138,",","")),"")</f>
        <v>19900</v>
      </c>
      <c r="H137" s="43">
        <f t="shared" si="4"/>
        <v>199000000</v>
      </c>
      <c r="I137" s="43">
        <f t="shared" si="5"/>
        <v>7692307.692307692</v>
      </c>
      <c r="J137" s="38">
        <f>IFERROR(VALUE(SUBSTITUTE('04A_국토부원자료'!K138,",","")),"")</f>
        <v>2</v>
      </c>
      <c r="K137" s="38">
        <f>IFERROR(VALUE(SUBSTITUTE('04A_국토부원자료'!N138,",","")),"")</f>
        <v>2015</v>
      </c>
      <c r="L137" s="39" t="str">
        <f>IFERROR('04A_국토부원자료'!O138,"")</f>
        <v>법원로 55</v>
      </c>
      <c r="M137" s="39" t="str">
        <f>IFERROR('04A_국토부원자료'!Q138,"")</f>
        <v>중개거래</v>
      </c>
      <c r="N137" s="38">
        <f>IF(B137="","",IF('02_대상물건입력'!B5="",1,IF(ISNUMBER(SEARCH('02_대상물건입력'!B5,B137)),1,0)))</f>
        <v>1</v>
      </c>
      <c r="O137" s="38">
        <f>IF(B137="","",IF('02_대상물건입력'!B6="",1,IF(ISNUMBER(SEARCH('02_대상물건입력'!B6,B137)),1,0)))</f>
        <v>0</v>
      </c>
      <c r="P137" s="38">
        <f>IF(L137="","",IF('02_대상물건입력'!B15="",0,IF(ISNUMBER(SEARCH('02_대상물건입력'!B15,L137)),1,0)))</f>
        <v>0</v>
      </c>
      <c r="Q137" s="38">
        <f>IF(D137="","",IF('02_대상물건입력'!B8="",0,IF(ISNUMBER(SEARCH('02_대상물건입력'!B8,D137)),1,0)))</f>
        <v>0</v>
      </c>
      <c r="R137" s="44">
        <f>IFERROR(ABS(E137-'02_대상물건입력'!B11)/'02_대상물건입력'!B11,"")</f>
        <v>5.0391296048864213E-2</v>
      </c>
      <c r="S137" s="38">
        <f>IFERROR(ABS(J137-'02_대상물건입력'!B10),"")</f>
        <v>10</v>
      </c>
      <c r="T137" s="38">
        <f>IFERROR(ABS('01_설정'!B4-F137),"")</f>
        <v>36</v>
      </c>
      <c r="U137" s="38">
        <f>IFERROR(ABS(K137-YEAR('02_대상물건입력'!B14)),"")</f>
        <v>11</v>
      </c>
      <c r="V137" s="38" t="str">
        <f>IF(B137="","",IF(AND(E137&gt;0,F137&gt;0,H137&gt;0,OR('04A_국토부원자료'!P138="",'04A_국토부원자료'!P138="-"),IF('01_설정'!B10=1,N137=1,TRUE),R137&lt;='01_설정'!B5,S137&lt;='01_설정'!B6,T137&lt;='01_설정'!B7,U137&lt;='01_설정'!B8),"Y",""))</f>
        <v/>
      </c>
      <c r="W137" s="40" t="str">
        <f>IF(V137&lt;&gt;"Y","",MAX(0,(1-R137/'01_설정'!B5))*'01_설정'!B14+MAX(0,(1-S137/'01_설정'!B6))*'01_설정'!B15+MAX(0,(1-T137/'01_설정'!B7))*'01_설정'!B16+MAX(0,(1-U137/'01_설정'!B8))*'01_설정'!B17+O137*'01_설정'!B11+Q137*'01_설정'!B12+P137*'01_설정'!B13)</f>
        <v/>
      </c>
      <c r="X137" s="38" t="str">
        <f>IF(W137="","",1+COUNTIFS($W$4:$W$3003,"&gt;"&amp;W137)+COUNTIFS($W$4:W137,W137)-1)</f>
        <v/>
      </c>
    </row>
    <row r="138" spans="1:24" ht="16.5">
      <c r="A138" s="38">
        <f>IF('04A_국토부원자료'!A139="","",ROW()-3)</f>
        <v>135</v>
      </c>
      <c r="B138" s="39" t="str">
        <f>IFERROR('04A_국토부원자료'!B139,"")</f>
        <v>서울특별시 송파구 문정동</v>
      </c>
      <c r="C138" s="39" t="str">
        <f>IF(B138="","",IF('04A_국토부원자료'!C139&lt;&gt;"",'04A_국토부원자료'!C139,TRIM('04A_국토부원자료'!D139&amp;IF('04A_국토부원자료'!E139&lt;&gt;"","-"&amp;'04A_국토부원자료'!E139,""))))</f>
        <v>618</v>
      </c>
      <c r="D138" s="39" t="str">
        <f>IFERROR('04A_국토부원자료'!F139,"")</f>
        <v>파크하비오</v>
      </c>
      <c r="E138" s="40">
        <f>IFERROR(VALUE(SUBSTITUTE('04A_국토부원자료'!G139,",","")),"")</f>
        <v>48.96</v>
      </c>
      <c r="F138" s="41">
        <f>IFERROR(IF(AND('04A_국토부원자료'!H139&lt;&gt;"",'04A_국토부원자료'!I139&lt;&gt;""),DATE(INT(VALUE(SUBSTITUTE('04A_국토부원자료'!H139,",",""))/100),MOD(VALUE(SUBSTITUTE('04A_국토부원자료'!H139,",","")),100),VALUE(SUBSTITUTE('04A_국토부원자료'!I139,",",""))),""),"")</f>
        <v>46074</v>
      </c>
      <c r="G138" s="42">
        <f>IFERROR(VALUE(SUBSTITUTE('04A_국토부원자료'!J139,",","")),"")</f>
        <v>47000</v>
      </c>
      <c r="H138" s="43">
        <f t="shared" si="4"/>
        <v>470000000</v>
      </c>
      <c r="I138" s="43">
        <f t="shared" si="5"/>
        <v>9599673.2026143782</v>
      </c>
      <c r="J138" s="38">
        <f>IFERROR(VALUE(SUBSTITUTE('04A_국토부원자료'!K139,",","")),"")</f>
        <v>14</v>
      </c>
      <c r="K138" s="38" t="str">
        <f>IFERROR(VALUE(SUBSTITUTE('04A_국토부원자료'!N139,",","")),"")</f>
        <v/>
      </c>
      <c r="L138" s="39" t="str">
        <f>IFERROR('04A_국토부원자료'!O139,"")</f>
        <v>송파대로 111</v>
      </c>
      <c r="M138" s="39" t="str">
        <f>IFERROR('04A_국토부원자료'!Q139,"")</f>
        <v>중개거래</v>
      </c>
      <c r="N138" s="38">
        <f>IF(B138="","",IF('02_대상물건입력'!B5="",1,IF(ISNUMBER(SEARCH('02_대상물건입력'!B5,B138)),1,0)))</f>
        <v>1</v>
      </c>
      <c r="O138" s="38">
        <f>IF(B138="","",IF('02_대상물건입력'!B6="",1,IF(ISNUMBER(SEARCH('02_대상물건입력'!B6,B138)),1,0)))</f>
        <v>0</v>
      </c>
      <c r="P138" s="38">
        <f>IF(L138="","",IF('02_대상물건입력'!B15="",0,IF(ISNUMBER(SEARCH('02_대상물건입력'!B15,L138)),1,0)))</f>
        <v>1</v>
      </c>
      <c r="Q138" s="38">
        <f>IF(D138="","",IF('02_대상물건입력'!B8="",0,IF(ISNUMBER(SEARCH('02_대상물건입력'!B8,D138)),1,0)))</f>
        <v>0</v>
      </c>
      <c r="R138" s="44">
        <f>IFERROR(ABS(E138-'02_대상물건입력'!B11)/'02_대상물건입력'!B11,"")</f>
        <v>0.79717209684760759</v>
      </c>
      <c r="S138" s="38">
        <f>IFERROR(ABS(J138-'02_대상물건입력'!B10),"")</f>
        <v>2</v>
      </c>
      <c r="T138" s="38">
        <f>IFERROR(ABS('01_설정'!B4-F138),"")</f>
        <v>38</v>
      </c>
      <c r="U138" s="38" t="str">
        <f>IFERROR(ABS(K138-YEAR('02_대상물건입력'!B14)),"")</f>
        <v/>
      </c>
      <c r="V138" s="38" t="str">
        <f>IF(B138="","",IF(AND(E138&gt;0,F138&gt;0,H138&gt;0,OR('04A_국토부원자료'!P139="",'04A_국토부원자료'!P139="-"),IF('01_설정'!B10=1,N138=1,TRUE),R138&lt;='01_설정'!B5,S138&lt;='01_설정'!B6,T138&lt;='01_설정'!B7,U138&lt;='01_설정'!B8),"Y",""))</f>
        <v/>
      </c>
      <c r="W138" s="40" t="str">
        <f>IF(V138&lt;&gt;"Y","",MAX(0,(1-R138/'01_설정'!B5))*'01_설정'!B14+MAX(0,(1-S138/'01_설정'!B6))*'01_설정'!B15+MAX(0,(1-T138/'01_설정'!B7))*'01_설정'!B16+MAX(0,(1-U138/'01_설정'!B8))*'01_설정'!B17+O138*'01_설정'!B11+Q138*'01_설정'!B12+P138*'01_설정'!B13)</f>
        <v/>
      </c>
      <c r="X138" s="38" t="str">
        <f>IF(W138="","",1+COUNTIFS($W$4:$W$3003,"&gt;"&amp;W138)+COUNTIFS($W$4:W138,W138)-1)</f>
        <v/>
      </c>
    </row>
    <row r="139" spans="1:24" ht="16.5">
      <c r="A139" s="38">
        <f>IF('04A_국토부원자료'!A140="","",ROW()-3)</f>
        <v>136</v>
      </c>
      <c r="B139" s="39" t="str">
        <f>IFERROR('04A_국토부원자료'!B140,"")</f>
        <v>서울특별시 송파구 문정동</v>
      </c>
      <c r="C139" s="39" t="str">
        <f>IF(B139="","",IF('04A_국토부원자료'!C140&lt;&gt;"",'04A_국토부원자료'!C140,TRIM('04A_국토부원자료'!D140&amp;IF('04A_국토부원자료'!E140&lt;&gt;"","-"&amp;'04A_국토부원자료'!E140,""))))</f>
        <v>622</v>
      </c>
      <c r="D139" s="39" t="str">
        <f>IFERROR('04A_국토부원자료'!F140,"")</f>
        <v>송파한화오벨리스크</v>
      </c>
      <c r="E139" s="40">
        <f>IFERROR(VALUE(SUBSTITUTE('04A_국토부원자료'!G140,",","")),"")</f>
        <v>26.82</v>
      </c>
      <c r="F139" s="41">
        <f>IFERROR(IF(AND('04A_국토부원자료'!H140&lt;&gt;"",'04A_국토부원자료'!I140&lt;&gt;""),DATE(INT(VALUE(SUBSTITUTE('04A_국토부원자료'!H140,",",""))/100),MOD(VALUE(SUBSTITUTE('04A_국토부원자료'!H140,",","")),100),VALUE(SUBSTITUTE('04A_국토부원자료'!I140,",",""))),""),"")</f>
        <v>46073</v>
      </c>
      <c r="G139" s="42">
        <f>IFERROR(VALUE(SUBSTITUTE('04A_국토부원자료'!J140,",","")),"")</f>
        <v>18300</v>
      </c>
      <c r="H139" s="43">
        <f t="shared" si="4"/>
        <v>183000000</v>
      </c>
      <c r="I139" s="43">
        <f t="shared" si="5"/>
        <v>6823266.2192393737</v>
      </c>
      <c r="J139" s="38">
        <f>IFERROR(VALUE(SUBSTITUTE('04A_국토부원자료'!K140,",","")),"")</f>
        <v>8</v>
      </c>
      <c r="K139" s="38">
        <f>IFERROR(VALUE(SUBSTITUTE('04A_국토부원자료'!N140,",","")),"")</f>
        <v>2013</v>
      </c>
      <c r="L139" s="39" t="str">
        <f>IFERROR('04A_국토부원자료'!O140,"")</f>
        <v>충민로 5</v>
      </c>
      <c r="M139" s="39" t="str">
        <f>IFERROR('04A_국토부원자료'!Q140,"")</f>
        <v>중개거래</v>
      </c>
      <c r="N139" s="38">
        <f>IF(B139="","",IF('02_대상물건입력'!B5="",1,IF(ISNUMBER(SEARCH('02_대상물건입력'!B5,B139)),1,0)))</f>
        <v>1</v>
      </c>
      <c r="O139" s="38">
        <f>IF(B139="","",IF('02_대상물건입력'!B6="",1,IF(ISNUMBER(SEARCH('02_대상물건입력'!B6,B139)),1,0)))</f>
        <v>0</v>
      </c>
      <c r="P139" s="38">
        <f>IF(L139="","",IF('02_대상물건입력'!B15="",0,IF(ISNUMBER(SEARCH('02_대상물건입력'!B15,L139)),1,0)))</f>
        <v>0</v>
      </c>
      <c r="Q139" s="38">
        <f>IF(D139="","",IF('02_대상물건입력'!B8="",0,IF(ISNUMBER(SEARCH('02_대상물건입력'!B8,D139)),1,0)))</f>
        <v>0</v>
      </c>
      <c r="R139" s="44">
        <f>IFERROR(ABS(E139-'02_대상물건입력'!B11)/'02_대상물건입력'!B11,"")</f>
        <v>1.551969694745029E-2</v>
      </c>
      <c r="S139" s="38">
        <f>IFERROR(ABS(J139-'02_대상물건입력'!B10),"")</f>
        <v>4</v>
      </c>
      <c r="T139" s="38">
        <f>IFERROR(ABS('01_설정'!B4-F139),"")</f>
        <v>39</v>
      </c>
      <c r="U139" s="38">
        <f>IFERROR(ABS(K139-YEAR('02_대상물건입력'!B14)),"")</f>
        <v>13</v>
      </c>
      <c r="V139" s="38" t="str">
        <f>IF(B139="","",IF(AND(E139&gt;0,F139&gt;0,H139&gt;0,OR('04A_국토부원자료'!P140="",'04A_국토부원자료'!P140="-"),IF('01_설정'!B10=1,N139=1,TRUE),R139&lt;='01_설정'!B5,S139&lt;='01_설정'!B6,T139&lt;='01_설정'!B7,U139&lt;='01_설정'!B8),"Y",""))</f>
        <v/>
      </c>
      <c r="W139" s="40" t="str">
        <f>IF(V139&lt;&gt;"Y","",MAX(0,(1-R139/'01_설정'!B5))*'01_설정'!B14+MAX(0,(1-S139/'01_설정'!B6))*'01_설정'!B15+MAX(0,(1-T139/'01_설정'!B7))*'01_설정'!B16+MAX(0,(1-U139/'01_설정'!B8))*'01_설정'!B17+O139*'01_설정'!B11+Q139*'01_설정'!B12+P139*'01_설정'!B13)</f>
        <v/>
      </c>
      <c r="X139" s="38" t="str">
        <f>IF(W139="","",1+COUNTIFS($W$4:$W$3003,"&gt;"&amp;W139)+COUNTIFS($W$4:W139,W139)-1)</f>
        <v/>
      </c>
    </row>
    <row r="140" spans="1:24" ht="16.5">
      <c r="A140" s="38">
        <f>IF('04A_국토부원자료'!A141="","",ROW()-3)</f>
        <v>137</v>
      </c>
      <c r="B140" s="39" t="str">
        <f>IFERROR('04A_국토부원자료'!B141,"")</f>
        <v>서울특별시 송파구 문정동</v>
      </c>
      <c r="C140" s="39" t="str">
        <f>IF(B140="","",IF('04A_국토부원자료'!C141&lt;&gt;"",'04A_국토부원자료'!C141,TRIM('04A_국토부원자료'!D141&amp;IF('04A_국토부원자료'!E141&lt;&gt;"","-"&amp;'04A_국토부원자료'!E141,""))))</f>
        <v>643-1</v>
      </c>
      <c r="D140" s="39" t="str">
        <f>IFERROR('04A_국토부원자료'!F141,"")</f>
        <v>엠스테이트</v>
      </c>
      <c r="E140" s="40">
        <f>IFERROR(VALUE(SUBSTITUTE('04A_국토부원자료'!G141,",","")),"")</f>
        <v>29.79</v>
      </c>
      <c r="F140" s="41">
        <f>IFERROR(IF(AND('04A_국토부원자료'!H141&lt;&gt;"",'04A_국토부원자료'!I141&lt;&gt;""),DATE(INT(VALUE(SUBSTITUTE('04A_국토부원자료'!H141,",",""))/100),MOD(VALUE(SUBSTITUTE('04A_국토부원자료'!H141,",","")),100),VALUE(SUBSTITUTE('04A_국토부원자료'!I141,",",""))),""),"")</f>
        <v>46073</v>
      </c>
      <c r="G140" s="42">
        <f>IFERROR(VALUE(SUBSTITUTE('04A_국토부원자료'!J141,",","")),"")</f>
        <v>28000</v>
      </c>
      <c r="H140" s="43">
        <f t="shared" si="4"/>
        <v>280000000</v>
      </c>
      <c r="I140" s="43">
        <f t="shared" si="5"/>
        <v>9399127.2239006385</v>
      </c>
      <c r="J140" s="38">
        <f>IFERROR(VALUE(SUBSTITUTE('04A_국토부원자료'!K141,",","")),"")</f>
        <v>14</v>
      </c>
      <c r="K140" s="38">
        <f>IFERROR(VALUE(SUBSTITUTE('04A_국토부원자료'!N141,",","")),"")</f>
        <v>2016</v>
      </c>
      <c r="L140" s="39" t="str">
        <f>IFERROR('04A_국토부원자료'!O141,"")</f>
        <v>법원로 114</v>
      </c>
      <c r="M140" s="39" t="str">
        <f>IFERROR('04A_국토부원자료'!Q141,"")</f>
        <v>중개거래</v>
      </c>
      <c r="N140" s="38">
        <f>IF(B140="","",IF('02_대상물건입력'!B5="",1,IF(ISNUMBER(SEARCH('02_대상물건입력'!B5,B140)),1,0)))</f>
        <v>1</v>
      </c>
      <c r="O140" s="38">
        <f>IF(B140="","",IF('02_대상물건입력'!B6="",1,IF(ISNUMBER(SEARCH('02_대상물건입력'!B6,B140)),1,0)))</f>
        <v>0</v>
      </c>
      <c r="P140" s="38">
        <f>IF(L140="","",IF('02_대상물건입력'!B15="",0,IF(ISNUMBER(SEARCH('02_대상물건입력'!B15,L140)),1,0)))</f>
        <v>0</v>
      </c>
      <c r="Q140" s="38">
        <f>IF(D140="","",IF('02_대상물건입력'!B8="",0,IF(ISNUMBER(SEARCH('02_대상물건입력'!B8,D140)),1,0)))</f>
        <v>0</v>
      </c>
      <c r="R140" s="44">
        <f>IFERROR(ABS(E140-'02_대상물건입력'!B11)/'02_대상물건입력'!B11,"")</f>
        <v>9.3499933927496448E-2</v>
      </c>
      <c r="S140" s="38">
        <f>IFERROR(ABS(J140-'02_대상물건입력'!B10),"")</f>
        <v>2</v>
      </c>
      <c r="T140" s="38">
        <f>IFERROR(ABS('01_설정'!B4-F140),"")</f>
        <v>39</v>
      </c>
      <c r="U140" s="38">
        <f>IFERROR(ABS(K140-YEAR('02_대상물건입력'!B14)),"")</f>
        <v>10</v>
      </c>
      <c r="V140" s="38" t="str">
        <f>IF(B140="","",IF(AND(E140&gt;0,F140&gt;0,H140&gt;0,OR('04A_국토부원자료'!P141="",'04A_국토부원자료'!P141="-"),IF('01_설정'!B10=1,N140=1,TRUE),R140&lt;='01_설정'!B5,S140&lt;='01_설정'!B6,T140&lt;='01_설정'!B7,U140&lt;='01_설정'!B8),"Y",""))</f>
        <v>Y</v>
      </c>
      <c r="W140" s="40">
        <f>IF(V140&lt;&gt;"Y","",MAX(0,(1-R140/'01_설정'!B5))*'01_설정'!B14+MAX(0,(1-S140/'01_설정'!B6))*'01_설정'!B15+MAX(0,(1-T140/'01_설정'!B7))*'01_설정'!B16+MAX(0,(1-U140/'01_설정'!B8))*'01_설정'!B17+O140*'01_설정'!B11+Q140*'01_설정'!B12+P140*'01_설정'!B13)</f>
        <v>38.330909923969351</v>
      </c>
      <c r="X140" s="38">
        <f>IF(W140="","",1+COUNTIFS($W$4:$W$3003,"&gt;"&amp;W140)+COUNTIFS($W$4:W140,W140)-1)</f>
        <v>84</v>
      </c>
    </row>
    <row r="141" spans="1:24" ht="16.5">
      <c r="A141" s="38">
        <f>IF('04A_국토부원자료'!A142="","",ROW()-3)</f>
        <v>138</v>
      </c>
      <c r="B141" s="39" t="str">
        <f>IFERROR('04A_국토부원자료'!B142,"")</f>
        <v>서울특별시 송파구 문정동</v>
      </c>
      <c r="C141" s="39" t="str">
        <f>IF(B141="","",IF('04A_국토부원자료'!C142&lt;&gt;"",'04A_국토부원자료'!C142,TRIM('04A_국토부원자료'!D142&amp;IF('04A_국토부원자료'!E142&lt;&gt;"","-"&amp;'04A_국토부원자료'!E142,""))))</f>
        <v>624</v>
      </c>
      <c r="D141" s="39" t="str">
        <f>IFERROR('04A_국토부원자료'!F142,"")</f>
        <v>송파 아이파크</v>
      </c>
      <c r="E141" s="40">
        <f>IFERROR(VALUE(SUBSTITUTE('04A_국토부원자료'!G142,",","")),"")</f>
        <v>29.88</v>
      </c>
      <c r="F141" s="41">
        <f>IFERROR(IF(AND('04A_국토부원자료'!H142&lt;&gt;"",'04A_국토부원자료'!I142&lt;&gt;""),DATE(INT(VALUE(SUBSTITUTE('04A_국토부원자료'!H142,",",""))/100),MOD(VALUE(SUBSTITUTE('04A_국토부원자료'!H142,",","")),100),VALUE(SUBSTITUTE('04A_국토부원자료'!I142,",",""))),""),"")</f>
        <v>46072</v>
      </c>
      <c r="G141" s="42">
        <f>IFERROR(VALUE(SUBSTITUTE('04A_국토부원자료'!J142,",","")),"")</f>
        <v>28000</v>
      </c>
      <c r="H141" s="43">
        <f t="shared" si="4"/>
        <v>280000000</v>
      </c>
      <c r="I141" s="43">
        <f t="shared" si="5"/>
        <v>9370816.599732263</v>
      </c>
      <c r="J141" s="38">
        <f>IFERROR(VALUE(SUBSTITUTE('04A_국토부원자료'!K142,",","")),"")</f>
        <v>13</v>
      </c>
      <c r="K141" s="38">
        <f>IFERROR(VALUE(SUBSTITUTE('04A_국토부원자료'!N142,",","")),"")</f>
        <v>2015</v>
      </c>
      <c r="L141" s="39" t="str">
        <f>IFERROR('04A_국토부원자료'!O142,"")</f>
        <v>법원로 55</v>
      </c>
      <c r="M141" s="39" t="str">
        <f>IFERROR('04A_국토부원자료'!Q142,"")</f>
        <v>중개거래</v>
      </c>
      <c r="N141" s="38">
        <f>IF(B141="","",IF('02_대상물건입력'!B5="",1,IF(ISNUMBER(SEARCH('02_대상물건입력'!B5,B141)),1,0)))</f>
        <v>1</v>
      </c>
      <c r="O141" s="38">
        <f>IF(B141="","",IF('02_대상물건입력'!B6="",1,IF(ISNUMBER(SEARCH('02_대상물건입력'!B6,B141)),1,0)))</f>
        <v>0</v>
      </c>
      <c r="P141" s="38">
        <f>IF(L141="","",IF('02_대상물건입력'!B15="",0,IF(ISNUMBER(SEARCH('02_대상물건입력'!B15,L141)),1,0)))</f>
        <v>0</v>
      </c>
      <c r="Q141" s="38">
        <f>IF(D141="","",IF('02_대상물건입력'!B8="",0,IF(ISNUMBER(SEARCH('02_대상물건입력'!B8,D141)),1,0)))</f>
        <v>0</v>
      </c>
      <c r="R141" s="44">
        <f>IFERROR(ABS(E141-'02_대상물건입력'!B11)/'02_대상물건입력'!B11,"")</f>
        <v>9.6803559105525128E-2</v>
      </c>
      <c r="S141" s="38">
        <f>IFERROR(ABS(J141-'02_대상물건입력'!B10),"")</f>
        <v>1</v>
      </c>
      <c r="T141" s="38">
        <f>IFERROR(ABS('01_설정'!B4-F141),"")</f>
        <v>40</v>
      </c>
      <c r="U141" s="38">
        <f>IFERROR(ABS(K141-YEAR('02_대상물건입력'!B14)),"")</f>
        <v>11</v>
      </c>
      <c r="V141" s="38" t="str">
        <f>IF(B141="","",IF(AND(E141&gt;0,F141&gt;0,H141&gt;0,OR('04A_국토부원자료'!P142="",'04A_국토부원자료'!P142="-"),IF('01_설정'!B10=1,N141=1,TRUE),R141&lt;='01_설정'!B5,S141&lt;='01_설정'!B6,T141&lt;='01_설정'!B7,U141&lt;='01_설정'!B8),"Y",""))</f>
        <v/>
      </c>
      <c r="W141" s="40" t="str">
        <f>IF(V141&lt;&gt;"Y","",MAX(0,(1-R141/'01_설정'!B5))*'01_설정'!B14+MAX(0,(1-S141/'01_설정'!B6))*'01_설정'!B15+MAX(0,(1-T141/'01_설정'!B7))*'01_설정'!B16+MAX(0,(1-U141/'01_설정'!B8))*'01_설정'!B17+O141*'01_설정'!B11+Q141*'01_설정'!B12+P141*'01_설정'!B13)</f>
        <v/>
      </c>
      <c r="X141" s="38" t="str">
        <f>IF(W141="","",1+COUNTIFS($W$4:$W$3003,"&gt;"&amp;W141)+COUNTIFS($W$4:W141,W141)-1)</f>
        <v/>
      </c>
    </row>
    <row r="142" spans="1:24" ht="16.5">
      <c r="A142" s="38">
        <f>IF('04A_국토부원자료'!A143="","",ROW()-3)</f>
        <v>139</v>
      </c>
      <c r="B142" s="39" t="str">
        <f>IFERROR('04A_국토부원자료'!B143,"")</f>
        <v>서울특별시 송파구 문정동</v>
      </c>
      <c r="C142" s="39" t="str">
        <f>IF(B142="","",IF('04A_국토부원자료'!C143&lt;&gt;"",'04A_국토부원자료'!C143,TRIM('04A_국토부원자료'!D143&amp;IF('04A_국토부원자료'!E143&lt;&gt;"","-"&amp;'04A_국토부원자료'!E143,""))))</f>
        <v>643-1</v>
      </c>
      <c r="D142" s="39" t="str">
        <f>IFERROR('04A_국토부원자료'!F143,"")</f>
        <v>엠스테이트</v>
      </c>
      <c r="E142" s="40">
        <f>IFERROR(VALUE(SUBSTITUTE('04A_국토부원자료'!G143,",","")),"")</f>
        <v>26.15</v>
      </c>
      <c r="F142" s="41">
        <f>IFERROR(IF(AND('04A_국토부원자료'!H143&lt;&gt;"",'04A_국토부원자료'!I143&lt;&gt;""),DATE(INT(VALUE(SUBSTITUTE('04A_국토부원자료'!H143,",",""))/100),MOD(VALUE(SUBSTITUTE('04A_국토부원자료'!H143,",","")),100),VALUE(SUBSTITUTE('04A_국토부원자료'!I143,",",""))),""),"")</f>
        <v>46072</v>
      </c>
      <c r="G142" s="42">
        <f>IFERROR(VALUE(SUBSTITUTE('04A_국토부원자료'!J143,",","")),"")</f>
        <v>22600</v>
      </c>
      <c r="H142" s="43">
        <f t="shared" si="4"/>
        <v>226000000</v>
      </c>
      <c r="I142" s="43">
        <f t="shared" si="5"/>
        <v>8642447.4187380504</v>
      </c>
      <c r="J142" s="38">
        <f>IFERROR(VALUE(SUBSTITUTE('04A_국토부원자료'!K143,",","")),"")</f>
        <v>13</v>
      </c>
      <c r="K142" s="38">
        <f>IFERROR(VALUE(SUBSTITUTE('04A_국토부원자료'!N143,",","")),"")</f>
        <v>2016</v>
      </c>
      <c r="L142" s="39" t="str">
        <f>IFERROR('04A_국토부원자료'!O143,"")</f>
        <v>법원로 114</v>
      </c>
      <c r="M142" s="39" t="str">
        <f>IFERROR('04A_국토부원자료'!Q143,"")</f>
        <v>중개거래</v>
      </c>
      <c r="N142" s="38">
        <f>IF(B142="","",IF('02_대상물건입력'!B5="",1,IF(ISNUMBER(SEARCH('02_대상물건입력'!B5,B142)),1,0)))</f>
        <v>1</v>
      </c>
      <c r="O142" s="38">
        <f>IF(B142="","",IF('02_대상물건입력'!B6="",1,IF(ISNUMBER(SEARCH('02_대상물건입력'!B6,B142)),1,0)))</f>
        <v>0</v>
      </c>
      <c r="P142" s="38">
        <f>IF(L142="","",IF('02_대상물건입력'!B15="",0,IF(ISNUMBER(SEARCH('02_대상물건입력'!B15,L142)),1,0)))</f>
        <v>0</v>
      </c>
      <c r="Q142" s="38">
        <f>IF(D142="","",IF('02_대상물건입력'!B8="",0,IF(ISNUMBER(SEARCH('02_대상물건입력'!B8,D142)),1,0)))</f>
        <v>0</v>
      </c>
      <c r="R142" s="44">
        <f>IFERROR(ABS(E142-'02_대상물건입력'!B11)/'02_대상물건입력'!B11,"")</f>
        <v>4.0113351050552824E-2</v>
      </c>
      <c r="S142" s="38">
        <f>IFERROR(ABS(J142-'02_대상물건입력'!B10),"")</f>
        <v>1</v>
      </c>
      <c r="T142" s="38">
        <f>IFERROR(ABS('01_설정'!B4-F142),"")</f>
        <v>40</v>
      </c>
      <c r="U142" s="38">
        <f>IFERROR(ABS(K142-YEAR('02_대상물건입력'!B14)),"")</f>
        <v>10</v>
      </c>
      <c r="V142" s="38" t="str">
        <f>IF(B142="","",IF(AND(E142&gt;0,F142&gt;0,H142&gt;0,OR('04A_국토부원자료'!P143="",'04A_국토부원자료'!P143="-"),IF('01_설정'!B10=1,N142=1,TRUE),R142&lt;='01_설정'!B5,S142&lt;='01_설정'!B6,T142&lt;='01_설정'!B7,U142&lt;='01_설정'!B8),"Y",""))</f>
        <v>Y</v>
      </c>
      <c r="W142" s="40">
        <f>IF(V142&lt;&gt;"Y","",MAX(0,(1-R142/'01_설정'!B5))*'01_설정'!B14+MAX(0,(1-S142/'01_설정'!B6))*'01_설정'!B15+MAX(0,(1-T142/'01_설정'!B7))*'01_설정'!B16+MAX(0,(1-U142/'01_설정'!B8))*'01_설정'!B17+O142*'01_설정'!B11+Q142*'01_설정'!B12+P142*'01_설정'!B13)</f>
        <v>45.412490860976007</v>
      </c>
      <c r="X142" s="38">
        <f>IF(W142="","",1+COUNTIFS($W$4:$W$3003,"&gt;"&amp;W142)+COUNTIFS($W$4:W142,W142)-1)</f>
        <v>28</v>
      </c>
    </row>
    <row r="143" spans="1:24" ht="16.5">
      <c r="A143" s="38">
        <f>IF('04A_국토부원자료'!A144="","",ROW()-3)</f>
        <v>140</v>
      </c>
      <c r="B143" s="39" t="str">
        <f>IFERROR('04A_국토부원자료'!B144,"")</f>
        <v>서울특별시 송파구 문정동</v>
      </c>
      <c r="C143" s="39" t="str">
        <f>IF(B143="","",IF('04A_국토부원자료'!C144&lt;&gt;"",'04A_국토부원자료'!C144,TRIM('04A_국토부원자료'!D144&amp;IF('04A_국토부원자료'!E144&lt;&gt;"","-"&amp;'04A_국토부원자료'!E144,""))))</f>
        <v>618</v>
      </c>
      <c r="D143" s="39" t="str">
        <f>IFERROR('04A_국토부원자료'!F144,"")</f>
        <v>파크하비오</v>
      </c>
      <c r="E143" s="40">
        <f>IFERROR(VALUE(SUBSTITUTE('04A_국토부원자료'!G144,",","")),"")</f>
        <v>48.96</v>
      </c>
      <c r="F143" s="41">
        <f>IFERROR(IF(AND('04A_국토부원자료'!H144&lt;&gt;"",'04A_국토부원자료'!I144&lt;&gt;""),DATE(INT(VALUE(SUBSTITUTE('04A_국토부원자료'!H144,",",""))/100),MOD(VALUE(SUBSTITUTE('04A_국토부원자료'!H144,",","")),100),VALUE(SUBSTITUTE('04A_국토부원자료'!I144,",",""))),""),"")</f>
        <v>46067</v>
      </c>
      <c r="G143" s="42">
        <f>IFERROR(VALUE(SUBSTITUTE('04A_국토부원자료'!J144,",","")),"")</f>
        <v>45000</v>
      </c>
      <c r="H143" s="43">
        <f t="shared" si="4"/>
        <v>450000000</v>
      </c>
      <c r="I143" s="43">
        <f t="shared" si="5"/>
        <v>9191176.4705882352</v>
      </c>
      <c r="J143" s="38">
        <f>IFERROR(VALUE(SUBSTITUTE('04A_국토부원자료'!K144,",","")),"")</f>
        <v>5</v>
      </c>
      <c r="K143" s="38" t="str">
        <f>IFERROR(VALUE(SUBSTITUTE('04A_국토부원자료'!N144,",","")),"")</f>
        <v/>
      </c>
      <c r="L143" s="39" t="str">
        <f>IFERROR('04A_국토부원자료'!O144,"")</f>
        <v>송파대로 111</v>
      </c>
      <c r="M143" s="39" t="str">
        <f>IFERROR('04A_국토부원자료'!Q144,"")</f>
        <v>중개거래</v>
      </c>
      <c r="N143" s="38">
        <f>IF(B143="","",IF('02_대상물건입력'!B5="",1,IF(ISNUMBER(SEARCH('02_대상물건입력'!B5,B143)),1,0)))</f>
        <v>1</v>
      </c>
      <c r="O143" s="38">
        <f>IF(B143="","",IF('02_대상물건입력'!B6="",1,IF(ISNUMBER(SEARCH('02_대상물건입력'!B6,B143)),1,0)))</f>
        <v>0</v>
      </c>
      <c r="P143" s="38">
        <f>IF(L143="","",IF('02_대상물건입력'!B15="",0,IF(ISNUMBER(SEARCH('02_대상물건입력'!B15,L143)),1,0)))</f>
        <v>1</v>
      </c>
      <c r="Q143" s="38">
        <f>IF(D143="","",IF('02_대상물건입력'!B8="",0,IF(ISNUMBER(SEARCH('02_대상물건입력'!B8,D143)),1,0)))</f>
        <v>0</v>
      </c>
      <c r="R143" s="44">
        <f>IFERROR(ABS(E143-'02_대상물건입력'!B11)/'02_대상물건입력'!B11,"")</f>
        <v>0.79717209684760759</v>
      </c>
      <c r="S143" s="38">
        <f>IFERROR(ABS(J143-'02_대상물건입력'!B10),"")</f>
        <v>7</v>
      </c>
      <c r="T143" s="38">
        <f>IFERROR(ABS('01_설정'!B4-F143),"")</f>
        <v>45</v>
      </c>
      <c r="U143" s="38" t="str">
        <f>IFERROR(ABS(K143-YEAR('02_대상물건입력'!B14)),"")</f>
        <v/>
      </c>
      <c r="V143" s="38" t="str">
        <f>IF(B143="","",IF(AND(E143&gt;0,F143&gt;0,H143&gt;0,OR('04A_국토부원자료'!P144="",'04A_국토부원자료'!P144="-"),IF('01_설정'!B10=1,N143=1,TRUE),R143&lt;='01_설정'!B5,S143&lt;='01_설정'!B6,T143&lt;='01_설정'!B7,U143&lt;='01_설정'!B8),"Y",""))</f>
        <v/>
      </c>
      <c r="W143" s="40" t="str">
        <f>IF(V143&lt;&gt;"Y","",MAX(0,(1-R143/'01_설정'!B5))*'01_설정'!B14+MAX(0,(1-S143/'01_설정'!B6))*'01_설정'!B15+MAX(0,(1-T143/'01_설정'!B7))*'01_설정'!B16+MAX(0,(1-U143/'01_설정'!B8))*'01_설정'!B17+O143*'01_설정'!B11+Q143*'01_설정'!B12+P143*'01_설정'!B13)</f>
        <v/>
      </c>
      <c r="X143" s="38" t="str">
        <f>IF(W143="","",1+COUNTIFS($W$4:$W$3003,"&gt;"&amp;W143)+COUNTIFS($W$4:W143,W143)-1)</f>
        <v/>
      </c>
    </row>
    <row r="144" spans="1:24" ht="16.5">
      <c r="A144" s="38">
        <f>IF('04A_국토부원자료'!A145="","",ROW()-3)</f>
        <v>141</v>
      </c>
      <c r="B144" s="39" t="str">
        <f>IFERROR('04A_국토부원자료'!B145,"")</f>
        <v>서울특별시 송파구 문정동</v>
      </c>
      <c r="C144" s="39" t="str">
        <f>IF(B144="","",IF('04A_국토부원자료'!C145&lt;&gt;"",'04A_국토부원자료'!C145,TRIM('04A_국토부원자료'!D145&amp;IF('04A_국토부원자료'!E145&lt;&gt;"","-"&amp;'04A_국토부원자료'!E145,""))))</f>
        <v>618</v>
      </c>
      <c r="D144" s="39" t="str">
        <f>IFERROR('04A_국토부원자료'!F145,"")</f>
        <v>파크하비오</v>
      </c>
      <c r="E144" s="40">
        <f>IFERROR(VALUE(SUBSTITUTE('04A_국토부원자료'!G145,",","")),"")</f>
        <v>25.91</v>
      </c>
      <c r="F144" s="41">
        <f>IFERROR(IF(AND('04A_국토부원자료'!H145&lt;&gt;"",'04A_국토부원자료'!I145&lt;&gt;""),DATE(INT(VALUE(SUBSTITUTE('04A_국토부원자료'!H145,",",""))/100),MOD(VALUE(SUBSTITUTE('04A_국토부원자료'!H145,",","")),100),VALUE(SUBSTITUTE('04A_국토부원자료'!I145,",",""))),""),"")</f>
        <v>46066</v>
      </c>
      <c r="G144" s="42">
        <f>IFERROR(VALUE(SUBSTITUTE('04A_국토부원자료'!J145,",","")),"")</f>
        <v>19500</v>
      </c>
      <c r="H144" s="43">
        <f t="shared" si="4"/>
        <v>195000000</v>
      </c>
      <c r="I144" s="43">
        <f t="shared" si="5"/>
        <v>7526051.7174835969</v>
      </c>
      <c r="J144" s="38">
        <f>IFERROR(VALUE(SUBSTITUTE('04A_국토부원자료'!K145,",","")),"")</f>
        <v>11</v>
      </c>
      <c r="K144" s="38" t="str">
        <f>IFERROR(VALUE(SUBSTITUTE('04A_국토부원자료'!N145,",","")),"")</f>
        <v/>
      </c>
      <c r="L144" s="39" t="str">
        <f>IFERROR('04A_국토부원자료'!O145,"")</f>
        <v>송파대로 111</v>
      </c>
      <c r="M144" s="39" t="str">
        <f>IFERROR('04A_국토부원자료'!Q145,"")</f>
        <v>중개거래</v>
      </c>
      <c r="N144" s="38">
        <f>IF(B144="","",IF('02_대상물건입력'!B5="",1,IF(ISNUMBER(SEARCH('02_대상물건입력'!B5,B144)),1,0)))</f>
        <v>1</v>
      </c>
      <c r="O144" s="38">
        <f>IF(B144="","",IF('02_대상물건입력'!B6="",1,IF(ISNUMBER(SEARCH('02_대상물건입력'!B6,B144)),1,0)))</f>
        <v>0</v>
      </c>
      <c r="P144" s="38">
        <f>IF(L144="","",IF('02_대상물건입력'!B15="",0,IF(ISNUMBER(SEARCH('02_대상물건입력'!B15,L144)),1,0)))</f>
        <v>1</v>
      </c>
      <c r="Q144" s="38">
        <f>IF(D144="","",IF('02_대상물건입력'!B8="",0,IF(ISNUMBER(SEARCH('02_대상물건입력'!B8,D144)),1,0)))</f>
        <v>0</v>
      </c>
      <c r="R144" s="44">
        <f>IFERROR(ABS(E144-'02_대상물건입력'!B11)/'02_대상물건입력'!B11,"")</f>
        <v>4.8923018191962604E-2</v>
      </c>
      <c r="S144" s="38">
        <f>IFERROR(ABS(J144-'02_대상물건입력'!B10),"")</f>
        <v>1</v>
      </c>
      <c r="T144" s="38">
        <f>IFERROR(ABS('01_설정'!B4-F144),"")</f>
        <v>46</v>
      </c>
      <c r="U144" s="38" t="str">
        <f>IFERROR(ABS(K144-YEAR('02_대상물건입력'!B14)),"")</f>
        <v/>
      </c>
      <c r="V144" s="38" t="str">
        <f>IF(B144="","",IF(AND(E144&gt;0,F144&gt;0,H144&gt;0,OR('04A_국토부원자료'!P145="",'04A_국토부원자료'!P145="-"),IF('01_설정'!B10=1,N144=1,TRUE),R144&lt;='01_설정'!B5,S144&lt;='01_설정'!B6,T144&lt;='01_설정'!B7,U144&lt;='01_설정'!B8),"Y",""))</f>
        <v/>
      </c>
      <c r="W144" s="40" t="str">
        <f>IF(V144&lt;&gt;"Y","",MAX(0,(1-R144/'01_설정'!B5))*'01_설정'!B14+MAX(0,(1-S144/'01_설정'!B6))*'01_설정'!B15+MAX(0,(1-T144/'01_설정'!B7))*'01_설정'!B16+MAX(0,(1-U144/'01_설정'!B8))*'01_설정'!B17+O144*'01_설정'!B11+Q144*'01_설정'!B12+P144*'01_설정'!B13)</f>
        <v/>
      </c>
      <c r="X144" s="38" t="str">
        <f>IF(W144="","",1+COUNTIFS($W$4:$W$3003,"&gt;"&amp;W144)+COUNTIFS($W$4:W144,W144)-1)</f>
        <v/>
      </c>
    </row>
    <row r="145" spans="1:24" ht="16.5">
      <c r="A145" s="38">
        <f>IF('04A_국토부원자료'!A146="","",ROW()-3)</f>
        <v>142</v>
      </c>
      <c r="B145" s="39" t="str">
        <f>IFERROR('04A_국토부원자료'!B146,"")</f>
        <v>서울특별시 송파구 문정동</v>
      </c>
      <c r="C145" s="39" t="str">
        <f>IF(B145="","",IF('04A_국토부원자료'!C146&lt;&gt;"",'04A_국토부원자료'!C146,TRIM('04A_국토부원자료'!D146&amp;IF('04A_국토부원자료'!E146&lt;&gt;"","-"&amp;'04A_국토부원자료'!E146,""))))</f>
        <v>622</v>
      </c>
      <c r="D145" s="39" t="str">
        <f>IFERROR('04A_국토부원자료'!F146,"")</f>
        <v>송파한화오벨리스크</v>
      </c>
      <c r="E145" s="40">
        <f>IFERROR(VALUE(SUBSTITUTE('04A_국토부원자료'!G146,",","")),"")</f>
        <v>26.82</v>
      </c>
      <c r="F145" s="41">
        <f>IFERROR(IF(AND('04A_국토부원자료'!H146&lt;&gt;"",'04A_국토부원자료'!I146&lt;&gt;""),DATE(INT(VALUE(SUBSTITUTE('04A_국토부원자료'!H146,",",""))/100),MOD(VALUE(SUBSTITUTE('04A_국토부원자료'!H146,",","")),100),VALUE(SUBSTITUTE('04A_국토부원자료'!I146,",",""))),""),"")</f>
        <v>46065</v>
      </c>
      <c r="G145" s="42">
        <f>IFERROR(VALUE(SUBSTITUTE('04A_국토부원자료'!J146,",","")),"")</f>
        <v>18000</v>
      </c>
      <c r="H145" s="43">
        <f t="shared" si="4"/>
        <v>180000000</v>
      </c>
      <c r="I145" s="43">
        <f t="shared" si="5"/>
        <v>6711409.3959731543</v>
      </c>
      <c r="J145" s="38">
        <f>IFERROR(VALUE(SUBSTITUTE('04A_국토부원자료'!K146,",","")),"")</f>
        <v>5</v>
      </c>
      <c r="K145" s="38">
        <f>IFERROR(VALUE(SUBSTITUTE('04A_국토부원자료'!N146,",","")),"")</f>
        <v>2013</v>
      </c>
      <c r="L145" s="39" t="str">
        <f>IFERROR('04A_국토부원자료'!O146,"")</f>
        <v>충민로 5</v>
      </c>
      <c r="M145" s="39" t="str">
        <f>IFERROR('04A_국토부원자료'!Q146,"")</f>
        <v>중개거래</v>
      </c>
      <c r="N145" s="38">
        <f>IF(B145="","",IF('02_대상물건입력'!B5="",1,IF(ISNUMBER(SEARCH('02_대상물건입력'!B5,B145)),1,0)))</f>
        <v>1</v>
      </c>
      <c r="O145" s="38">
        <f>IF(B145="","",IF('02_대상물건입력'!B6="",1,IF(ISNUMBER(SEARCH('02_대상물건입력'!B6,B145)),1,0)))</f>
        <v>0</v>
      </c>
      <c r="P145" s="38">
        <f>IF(L145="","",IF('02_대상물건입력'!B15="",0,IF(ISNUMBER(SEARCH('02_대상물건입력'!B15,L145)),1,0)))</f>
        <v>0</v>
      </c>
      <c r="Q145" s="38">
        <f>IF(D145="","",IF('02_대상물건입력'!B8="",0,IF(ISNUMBER(SEARCH('02_대상물건입력'!B8,D145)),1,0)))</f>
        <v>0</v>
      </c>
      <c r="R145" s="44">
        <f>IFERROR(ABS(E145-'02_대상물건입력'!B11)/'02_대상물건입력'!B11,"")</f>
        <v>1.551969694745029E-2</v>
      </c>
      <c r="S145" s="38">
        <f>IFERROR(ABS(J145-'02_대상물건입력'!B10),"")</f>
        <v>7</v>
      </c>
      <c r="T145" s="38">
        <f>IFERROR(ABS('01_설정'!B4-F145),"")</f>
        <v>47</v>
      </c>
      <c r="U145" s="38">
        <f>IFERROR(ABS(K145-YEAR('02_대상물건입력'!B14)),"")</f>
        <v>13</v>
      </c>
      <c r="V145" s="38" t="str">
        <f>IF(B145="","",IF(AND(E145&gt;0,F145&gt;0,H145&gt;0,OR('04A_국토부원자료'!P146="",'04A_국토부원자료'!P146="-"),IF('01_설정'!B10=1,N145=1,TRUE),R145&lt;='01_설정'!B5,S145&lt;='01_설정'!B6,T145&lt;='01_설정'!B7,U145&lt;='01_설정'!B8),"Y",""))</f>
        <v/>
      </c>
      <c r="W145" s="40" t="str">
        <f>IF(V145&lt;&gt;"Y","",MAX(0,(1-R145/'01_설정'!B5))*'01_설정'!B14+MAX(0,(1-S145/'01_설정'!B6))*'01_설정'!B15+MAX(0,(1-T145/'01_설정'!B7))*'01_설정'!B16+MAX(0,(1-U145/'01_설정'!B8))*'01_설정'!B17+O145*'01_설정'!B11+Q145*'01_설정'!B12+P145*'01_설정'!B13)</f>
        <v/>
      </c>
      <c r="X145" s="38" t="str">
        <f>IF(W145="","",1+COUNTIFS($W$4:$W$3003,"&gt;"&amp;W145)+COUNTIFS($W$4:W145,W145)-1)</f>
        <v/>
      </c>
    </row>
    <row r="146" spans="1:24" ht="16.5">
      <c r="A146" s="38">
        <f>IF('04A_국토부원자료'!A147="","",ROW()-3)</f>
        <v>143</v>
      </c>
      <c r="B146" s="39" t="str">
        <f>IFERROR('04A_국토부원자료'!B147,"")</f>
        <v>서울특별시 송파구 문정동</v>
      </c>
      <c r="C146" s="39" t="str">
        <f>IF(B146="","",IF('04A_국토부원자료'!C147&lt;&gt;"",'04A_국토부원자료'!C147,TRIM('04A_국토부원자료'!D147&amp;IF('04A_국토부원자료'!E147&lt;&gt;"","-"&amp;'04A_국토부원자료'!E147,""))))</f>
        <v>618</v>
      </c>
      <c r="D146" s="39" t="str">
        <f>IFERROR('04A_국토부원자료'!F147,"")</f>
        <v>파크하비오</v>
      </c>
      <c r="E146" s="40">
        <f>IFERROR(VALUE(SUBSTITUTE('04A_국토부원자료'!G147,",","")),"")</f>
        <v>25.12</v>
      </c>
      <c r="F146" s="41">
        <f>IFERROR(IF(AND('04A_국토부원자료'!H147&lt;&gt;"",'04A_국토부원자료'!I147&lt;&gt;""),DATE(INT(VALUE(SUBSTITUTE('04A_국토부원자료'!H147,",",""))/100),MOD(VALUE(SUBSTITUTE('04A_국토부원자료'!H147,",","")),100),VALUE(SUBSTITUTE('04A_국토부원자료'!I147,",",""))),""),"")</f>
        <v>46065</v>
      </c>
      <c r="G146" s="42">
        <f>IFERROR(VALUE(SUBSTITUTE('04A_국토부원자료'!J147,",","")),"")</f>
        <v>18800</v>
      </c>
      <c r="H146" s="43">
        <f t="shared" si="4"/>
        <v>188000000</v>
      </c>
      <c r="I146" s="43">
        <f t="shared" si="5"/>
        <v>7484076.433121019</v>
      </c>
      <c r="J146" s="38">
        <f>IFERROR(VALUE(SUBSTITUTE('04A_국토부원자료'!K147,",","")),"")</f>
        <v>12</v>
      </c>
      <c r="K146" s="38" t="str">
        <f>IFERROR(VALUE(SUBSTITUTE('04A_국토부원자료'!N147,",","")),"")</f>
        <v/>
      </c>
      <c r="L146" s="39" t="str">
        <f>IFERROR('04A_국토부원자료'!O147,"")</f>
        <v>송파대로 111</v>
      </c>
      <c r="M146" s="39" t="str">
        <f>IFERROR('04A_국토부원자료'!Q147,"")</f>
        <v>중개거래</v>
      </c>
      <c r="N146" s="38">
        <f>IF(B146="","",IF('02_대상물건입력'!B5="",1,IF(ISNUMBER(SEARCH('02_대상물건입력'!B5,B146)),1,0)))</f>
        <v>1</v>
      </c>
      <c r="O146" s="38">
        <f>IF(B146="","",IF('02_대상물건입력'!B6="",1,IF(ISNUMBER(SEARCH('02_대상물건입력'!B6,B146)),1,0)))</f>
        <v>0</v>
      </c>
      <c r="P146" s="38">
        <f>IF(L146="","",IF('02_대상물건입력'!B15="",0,IF(ISNUMBER(SEARCH('02_대상물건입력'!B15,L146)),1,0)))</f>
        <v>1</v>
      </c>
      <c r="Q146" s="38">
        <f>IF(D146="","",IF('02_대상물건입력'!B8="",0,IF(ISNUMBER(SEARCH('02_대상물건입력'!B8,D146)),1,0)))</f>
        <v>0</v>
      </c>
      <c r="R146" s="44">
        <f>IFERROR(ABS(E146-'02_대상물건입력'!B11)/'02_대상물건입력'!B11,"")</f>
        <v>7.7921505865769972E-2</v>
      </c>
      <c r="S146" s="38">
        <f>IFERROR(ABS(J146-'02_대상물건입력'!B10),"")</f>
        <v>0</v>
      </c>
      <c r="T146" s="38">
        <f>IFERROR(ABS('01_설정'!B4-F146),"")</f>
        <v>47</v>
      </c>
      <c r="U146" s="38" t="str">
        <f>IFERROR(ABS(K146-YEAR('02_대상물건입력'!B14)),"")</f>
        <v/>
      </c>
      <c r="V146" s="38" t="str">
        <f>IF(B146="","",IF(AND(E146&gt;0,F146&gt;0,H146&gt;0,OR('04A_국토부원자료'!P147="",'04A_국토부원자료'!P147="-"),IF('01_설정'!B10=1,N146=1,TRUE),R146&lt;='01_설정'!B5,S146&lt;='01_설정'!B6,T146&lt;='01_설정'!B7,U146&lt;='01_설정'!B8),"Y",""))</f>
        <v/>
      </c>
      <c r="W146" s="40" t="str">
        <f>IF(V146&lt;&gt;"Y","",MAX(0,(1-R146/'01_설정'!B5))*'01_설정'!B14+MAX(0,(1-S146/'01_설정'!B6))*'01_설정'!B15+MAX(0,(1-T146/'01_설정'!B7))*'01_설정'!B16+MAX(0,(1-U146/'01_설정'!B8))*'01_설정'!B17+O146*'01_설정'!B11+Q146*'01_설정'!B12+P146*'01_설정'!B13)</f>
        <v/>
      </c>
      <c r="X146" s="38" t="str">
        <f>IF(W146="","",1+COUNTIFS($W$4:$W$3003,"&gt;"&amp;W146)+COUNTIFS($W$4:W146,W146)-1)</f>
        <v/>
      </c>
    </row>
    <row r="147" spans="1:24" ht="16.5">
      <c r="A147" s="38">
        <f>IF('04A_국토부원자료'!A148="","",ROW()-3)</f>
        <v>144</v>
      </c>
      <c r="B147" s="39" t="str">
        <f>IFERROR('04A_국토부원자료'!B148,"")</f>
        <v>서울특별시 송파구 문정동</v>
      </c>
      <c r="C147" s="39" t="str">
        <f>IF(B147="","",IF('04A_국토부원자료'!C148&lt;&gt;"",'04A_국토부원자료'!C148,TRIM('04A_국토부원자료'!D148&amp;IF('04A_국토부원자료'!E148&lt;&gt;"","-"&amp;'04A_국토부원자료'!E148,""))))</f>
        <v>618</v>
      </c>
      <c r="D147" s="39" t="str">
        <f>IFERROR('04A_국토부원자료'!F148,"")</f>
        <v>파크하비오</v>
      </c>
      <c r="E147" s="40">
        <f>IFERROR(VALUE(SUBSTITUTE('04A_국토부원자료'!G148,",","")),"")</f>
        <v>48.96</v>
      </c>
      <c r="F147" s="41">
        <f>IFERROR(IF(AND('04A_국토부원자료'!H148&lt;&gt;"",'04A_국토부원자료'!I148&lt;&gt;""),DATE(INT(VALUE(SUBSTITUTE('04A_국토부원자료'!H148,",",""))/100),MOD(VALUE(SUBSTITUTE('04A_국토부원자료'!H148,",","")),100),VALUE(SUBSTITUTE('04A_국토부원자료'!I148,",",""))),""),"")</f>
        <v>46065</v>
      </c>
      <c r="G147" s="42">
        <f>IFERROR(VALUE(SUBSTITUTE('04A_국토부원자료'!J148,",","")),"")</f>
        <v>45700</v>
      </c>
      <c r="H147" s="43">
        <f t="shared" si="4"/>
        <v>457000000</v>
      </c>
      <c r="I147" s="43">
        <f t="shared" si="5"/>
        <v>9334150.3267973848</v>
      </c>
      <c r="J147" s="38">
        <f>IFERROR(VALUE(SUBSTITUTE('04A_국토부원자료'!K148,",","")),"")</f>
        <v>5</v>
      </c>
      <c r="K147" s="38" t="str">
        <f>IFERROR(VALUE(SUBSTITUTE('04A_국토부원자료'!N148,",","")),"")</f>
        <v/>
      </c>
      <c r="L147" s="39" t="str">
        <f>IFERROR('04A_국토부원자료'!O148,"")</f>
        <v>송파대로 111</v>
      </c>
      <c r="M147" s="39" t="str">
        <f>IFERROR('04A_국토부원자료'!Q148,"")</f>
        <v>중개거래</v>
      </c>
      <c r="N147" s="38">
        <f>IF(B147="","",IF('02_대상물건입력'!B5="",1,IF(ISNUMBER(SEARCH('02_대상물건입력'!B5,B147)),1,0)))</f>
        <v>1</v>
      </c>
      <c r="O147" s="38">
        <f>IF(B147="","",IF('02_대상물건입력'!B6="",1,IF(ISNUMBER(SEARCH('02_대상물건입력'!B6,B147)),1,0)))</f>
        <v>0</v>
      </c>
      <c r="P147" s="38">
        <f>IF(L147="","",IF('02_대상물건입력'!B15="",0,IF(ISNUMBER(SEARCH('02_대상물건입력'!B15,L147)),1,0)))</f>
        <v>1</v>
      </c>
      <c r="Q147" s="38">
        <f>IF(D147="","",IF('02_대상물건입력'!B8="",0,IF(ISNUMBER(SEARCH('02_대상물건입력'!B8,D147)),1,0)))</f>
        <v>0</v>
      </c>
      <c r="R147" s="44">
        <f>IFERROR(ABS(E147-'02_대상물건입력'!B11)/'02_대상물건입력'!B11,"")</f>
        <v>0.79717209684760759</v>
      </c>
      <c r="S147" s="38">
        <f>IFERROR(ABS(J147-'02_대상물건입력'!B10),"")</f>
        <v>7</v>
      </c>
      <c r="T147" s="38">
        <f>IFERROR(ABS('01_설정'!B4-F147),"")</f>
        <v>47</v>
      </c>
      <c r="U147" s="38" t="str">
        <f>IFERROR(ABS(K147-YEAR('02_대상물건입력'!B14)),"")</f>
        <v/>
      </c>
      <c r="V147" s="38" t="str">
        <f>IF(B147="","",IF(AND(E147&gt;0,F147&gt;0,H147&gt;0,OR('04A_국토부원자료'!P148="",'04A_국토부원자료'!P148="-"),IF('01_설정'!B10=1,N147=1,TRUE),R147&lt;='01_설정'!B5,S147&lt;='01_설정'!B6,T147&lt;='01_설정'!B7,U147&lt;='01_설정'!B8),"Y",""))</f>
        <v/>
      </c>
      <c r="W147" s="40" t="str">
        <f>IF(V147&lt;&gt;"Y","",MAX(0,(1-R147/'01_설정'!B5))*'01_설정'!B14+MAX(0,(1-S147/'01_설정'!B6))*'01_설정'!B15+MAX(0,(1-T147/'01_설정'!B7))*'01_설정'!B16+MAX(0,(1-U147/'01_설정'!B8))*'01_설정'!B17+O147*'01_설정'!B11+Q147*'01_설정'!B12+P147*'01_설정'!B13)</f>
        <v/>
      </c>
      <c r="X147" s="38" t="str">
        <f>IF(W147="","",1+COUNTIFS($W$4:$W$3003,"&gt;"&amp;W147)+COUNTIFS($W$4:W147,W147)-1)</f>
        <v/>
      </c>
    </row>
    <row r="148" spans="1:24" ht="16.5">
      <c r="A148" s="38">
        <f>IF('04A_국토부원자료'!A149="","",ROW()-3)</f>
        <v>145</v>
      </c>
      <c r="B148" s="39" t="str">
        <f>IFERROR('04A_국토부원자료'!B149,"")</f>
        <v>서울특별시 송파구 문정동</v>
      </c>
      <c r="C148" s="39" t="str">
        <f>IF(B148="","",IF('04A_국토부원자료'!C149&lt;&gt;"",'04A_국토부원자료'!C149,TRIM('04A_국토부원자료'!D149&amp;IF('04A_국토부원자료'!E149&lt;&gt;"","-"&amp;'04A_국토부원자료'!E149,""))))</f>
        <v>622</v>
      </c>
      <c r="D148" s="39" t="str">
        <f>IFERROR('04A_국토부원자료'!F149,"")</f>
        <v>송파한화오벨리스크</v>
      </c>
      <c r="E148" s="40">
        <f>IFERROR(VALUE(SUBSTITUTE('04A_국토부원자료'!G149,",","")),"")</f>
        <v>26.82</v>
      </c>
      <c r="F148" s="41">
        <f>IFERROR(IF(AND('04A_국토부원자료'!H149&lt;&gt;"",'04A_국토부원자료'!I149&lt;&gt;""),DATE(INT(VALUE(SUBSTITUTE('04A_국토부원자료'!H149,",",""))/100),MOD(VALUE(SUBSTITUTE('04A_국토부원자료'!H149,",","")),100),VALUE(SUBSTITUTE('04A_국토부원자료'!I149,",",""))),""),"")</f>
        <v>46064</v>
      </c>
      <c r="G148" s="42">
        <f>IFERROR(VALUE(SUBSTITUTE('04A_국토부원자료'!J149,",","")),"")</f>
        <v>18000</v>
      </c>
      <c r="H148" s="43">
        <f t="shared" si="4"/>
        <v>180000000</v>
      </c>
      <c r="I148" s="43">
        <f t="shared" si="5"/>
        <v>6711409.3959731543</v>
      </c>
      <c r="J148" s="38">
        <f>IFERROR(VALUE(SUBSTITUTE('04A_국토부원자료'!K149,",","")),"")</f>
        <v>9</v>
      </c>
      <c r="K148" s="38">
        <f>IFERROR(VALUE(SUBSTITUTE('04A_국토부원자료'!N149,",","")),"")</f>
        <v>2013</v>
      </c>
      <c r="L148" s="39" t="str">
        <f>IFERROR('04A_국토부원자료'!O149,"")</f>
        <v>충민로 5</v>
      </c>
      <c r="M148" s="39" t="str">
        <f>IFERROR('04A_국토부원자료'!Q149,"")</f>
        <v>중개거래</v>
      </c>
      <c r="N148" s="38">
        <f>IF(B148="","",IF('02_대상물건입력'!B5="",1,IF(ISNUMBER(SEARCH('02_대상물건입력'!B5,B148)),1,0)))</f>
        <v>1</v>
      </c>
      <c r="O148" s="38">
        <f>IF(B148="","",IF('02_대상물건입력'!B6="",1,IF(ISNUMBER(SEARCH('02_대상물건입력'!B6,B148)),1,0)))</f>
        <v>0</v>
      </c>
      <c r="P148" s="38">
        <f>IF(L148="","",IF('02_대상물건입력'!B15="",0,IF(ISNUMBER(SEARCH('02_대상물건입력'!B15,L148)),1,0)))</f>
        <v>0</v>
      </c>
      <c r="Q148" s="38">
        <f>IF(D148="","",IF('02_대상물건입력'!B8="",0,IF(ISNUMBER(SEARCH('02_대상물건입력'!B8,D148)),1,0)))</f>
        <v>0</v>
      </c>
      <c r="R148" s="44">
        <f>IFERROR(ABS(E148-'02_대상물건입력'!B11)/'02_대상물건입력'!B11,"")</f>
        <v>1.551969694745029E-2</v>
      </c>
      <c r="S148" s="38">
        <f>IFERROR(ABS(J148-'02_대상물건입력'!B10),"")</f>
        <v>3</v>
      </c>
      <c r="T148" s="38">
        <f>IFERROR(ABS('01_설정'!B4-F148),"")</f>
        <v>48</v>
      </c>
      <c r="U148" s="38">
        <f>IFERROR(ABS(K148-YEAR('02_대상물건입력'!B14)),"")</f>
        <v>13</v>
      </c>
      <c r="V148" s="38" t="str">
        <f>IF(B148="","",IF(AND(E148&gt;0,F148&gt;0,H148&gt;0,OR('04A_국토부원자료'!P149="",'04A_국토부원자료'!P149="-"),IF('01_설정'!B10=1,N148=1,TRUE),R148&lt;='01_설정'!B5,S148&lt;='01_설정'!B6,T148&lt;='01_설정'!B7,U148&lt;='01_설정'!B8),"Y",""))</f>
        <v/>
      </c>
      <c r="W148" s="40" t="str">
        <f>IF(V148&lt;&gt;"Y","",MAX(0,(1-R148/'01_설정'!B5))*'01_설정'!B14+MAX(0,(1-S148/'01_설정'!B6))*'01_설정'!B15+MAX(0,(1-T148/'01_설정'!B7))*'01_설정'!B16+MAX(0,(1-U148/'01_설정'!B8))*'01_설정'!B17+O148*'01_설정'!B11+Q148*'01_설정'!B12+P148*'01_설정'!B13)</f>
        <v/>
      </c>
      <c r="X148" s="38" t="str">
        <f>IF(W148="","",1+COUNTIFS($W$4:$W$3003,"&gt;"&amp;W148)+COUNTIFS($W$4:W148,W148)-1)</f>
        <v/>
      </c>
    </row>
    <row r="149" spans="1:24" ht="16.5">
      <c r="A149" s="38">
        <f>IF('04A_국토부원자료'!A150="","",ROW()-3)</f>
        <v>146</v>
      </c>
      <c r="B149" s="39" t="str">
        <f>IFERROR('04A_국토부원자료'!B150,"")</f>
        <v>서울특별시 송파구 문정동</v>
      </c>
      <c r="C149" s="39" t="str">
        <f>IF(B149="","",IF('04A_국토부원자료'!C150&lt;&gt;"",'04A_국토부원자료'!C150,TRIM('04A_국토부원자료'!D150&amp;IF('04A_국토부원자료'!E150&lt;&gt;"","-"&amp;'04A_국토부원자료'!E150,""))))</f>
        <v>643-1</v>
      </c>
      <c r="D149" s="39" t="str">
        <f>IFERROR('04A_국토부원자료'!F150,"")</f>
        <v>엠스테이트</v>
      </c>
      <c r="E149" s="40">
        <f>IFERROR(VALUE(SUBSTITUTE('04A_국토부원자료'!G150,",","")),"")</f>
        <v>53.79</v>
      </c>
      <c r="F149" s="41">
        <f>IFERROR(IF(AND('04A_국토부원자료'!H150&lt;&gt;"",'04A_국토부원자료'!I150&lt;&gt;""),DATE(INT(VALUE(SUBSTITUTE('04A_국토부원자료'!H150,",",""))/100),MOD(VALUE(SUBSTITUTE('04A_국토부원자료'!H150,",","")),100),VALUE(SUBSTITUTE('04A_국토부원자료'!I150,",",""))),""),"")</f>
        <v>46064</v>
      </c>
      <c r="G149" s="42">
        <f>IFERROR(VALUE(SUBSTITUTE('04A_국토부원자료'!J150,",","")),"")</f>
        <v>67000</v>
      </c>
      <c r="H149" s="43">
        <f t="shared" si="4"/>
        <v>670000000</v>
      </c>
      <c r="I149" s="43">
        <f t="shared" si="5"/>
        <v>12455846.811675033</v>
      </c>
      <c r="J149" s="38">
        <f>IFERROR(VALUE(SUBSTITUTE('04A_국토부원자료'!K150,",","")),"")</f>
        <v>8</v>
      </c>
      <c r="K149" s="38">
        <f>IFERROR(VALUE(SUBSTITUTE('04A_국토부원자료'!N150,",","")),"")</f>
        <v>2016</v>
      </c>
      <c r="L149" s="39" t="str">
        <f>IFERROR('04A_국토부원자료'!O150,"")</f>
        <v>법원로 114</v>
      </c>
      <c r="M149" s="39" t="str">
        <f>IFERROR('04A_국토부원자료'!Q150,"")</f>
        <v>중개거래</v>
      </c>
      <c r="N149" s="38">
        <f>IF(B149="","",IF('02_대상물건입력'!B5="",1,IF(ISNUMBER(SEARCH('02_대상물건입력'!B5,B149)),1,0)))</f>
        <v>1</v>
      </c>
      <c r="O149" s="38">
        <f>IF(B149="","",IF('02_대상물건입력'!B6="",1,IF(ISNUMBER(SEARCH('02_대상물건입력'!B6,B149)),1,0)))</f>
        <v>0</v>
      </c>
      <c r="P149" s="38">
        <f>IF(L149="","",IF('02_대상물건입력'!B15="",0,IF(ISNUMBER(SEARCH('02_대상물건입력'!B15,L149)),1,0)))</f>
        <v>0</v>
      </c>
      <c r="Q149" s="38">
        <f>IF(D149="","",IF('02_대상물건입력'!B8="",0,IF(ISNUMBER(SEARCH('02_대상물건입력'!B8,D149)),1,0)))</f>
        <v>0</v>
      </c>
      <c r="R149" s="44">
        <f>IFERROR(ABS(E149-'02_대상물건입력'!B11)/'02_대상물건입력'!B11,"")</f>
        <v>0.97446664806848049</v>
      </c>
      <c r="S149" s="38">
        <f>IFERROR(ABS(J149-'02_대상물건입력'!B10),"")</f>
        <v>4</v>
      </c>
      <c r="T149" s="38">
        <f>IFERROR(ABS('01_설정'!B4-F149),"")</f>
        <v>48</v>
      </c>
      <c r="U149" s="38">
        <f>IFERROR(ABS(K149-YEAR('02_대상물건입력'!B14)),"")</f>
        <v>10</v>
      </c>
      <c r="V149" s="38" t="str">
        <f>IF(B149="","",IF(AND(E149&gt;0,F149&gt;0,H149&gt;0,OR('04A_국토부원자료'!P150="",'04A_국토부원자료'!P150="-"),IF('01_설정'!B10=1,N149=1,TRUE),R149&lt;='01_설정'!B5,S149&lt;='01_설정'!B6,T149&lt;='01_설정'!B7,U149&lt;='01_설정'!B8),"Y",""))</f>
        <v/>
      </c>
      <c r="W149" s="40" t="str">
        <f>IF(V149&lt;&gt;"Y","",MAX(0,(1-R149/'01_설정'!B5))*'01_설정'!B14+MAX(0,(1-S149/'01_설정'!B6))*'01_설정'!B15+MAX(0,(1-T149/'01_설정'!B7))*'01_설정'!B16+MAX(0,(1-U149/'01_설정'!B8))*'01_설정'!B17+O149*'01_설정'!B11+Q149*'01_설정'!B12+P149*'01_설정'!B13)</f>
        <v/>
      </c>
      <c r="X149" s="38" t="str">
        <f>IF(W149="","",1+COUNTIFS($W$4:$W$3003,"&gt;"&amp;W149)+COUNTIFS($W$4:W149,W149)-1)</f>
        <v/>
      </c>
    </row>
    <row r="150" spans="1:24" ht="16.5">
      <c r="A150" s="38">
        <f>IF('04A_국토부원자료'!A151="","",ROW()-3)</f>
        <v>147</v>
      </c>
      <c r="B150" s="39" t="str">
        <f>IFERROR('04A_국토부원자료'!B151,"")</f>
        <v>서울특별시 송파구 문정동</v>
      </c>
      <c r="C150" s="39" t="str">
        <f>IF(B150="","",IF('04A_국토부원자료'!C151&lt;&gt;"",'04A_국토부원자료'!C151,TRIM('04A_국토부원자료'!D151&amp;IF('04A_국토부원자료'!E151&lt;&gt;"","-"&amp;'04A_국토부원자료'!E151,""))))</f>
        <v>620</v>
      </c>
      <c r="D150" s="39" t="str">
        <f>IFERROR('04A_국토부원자료'!F151,"")</f>
        <v>송파푸르지오시티</v>
      </c>
      <c r="E150" s="40">
        <f>IFERROR(VALUE(SUBSTITUTE('04A_국토부원자료'!G151,",","")),"")</f>
        <v>30</v>
      </c>
      <c r="F150" s="41">
        <f>IFERROR(IF(AND('04A_국토부원자료'!H151&lt;&gt;"",'04A_국토부원자료'!I151&lt;&gt;""),DATE(INT(VALUE(SUBSTITUTE('04A_국토부원자료'!H151,",",""))/100),MOD(VALUE(SUBSTITUTE('04A_국토부원자료'!H151,",","")),100),VALUE(SUBSTITUTE('04A_국토부원자료'!I151,",",""))),""),"")</f>
        <v>46064</v>
      </c>
      <c r="G150" s="42">
        <f>IFERROR(VALUE(SUBSTITUTE('04A_국토부원자료'!J151,",","")),"")</f>
        <v>23000</v>
      </c>
      <c r="H150" s="43">
        <f t="shared" si="4"/>
        <v>230000000</v>
      </c>
      <c r="I150" s="43">
        <f t="shared" si="5"/>
        <v>7666666.666666667</v>
      </c>
      <c r="J150" s="38">
        <f>IFERROR(VALUE(SUBSTITUTE('04A_국토부원자료'!K151,",","")),"")</f>
        <v>8</v>
      </c>
      <c r="K150" s="38">
        <f>IFERROR(VALUE(SUBSTITUTE('04A_국토부원자료'!N151,",","")),"")</f>
        <v>2013</v>
      </c>
      <c r="L150" s="39" t="str">
        <f>IFERROR('04A_국토부원자료'!O151,"")</f>
        <v>새말로 62</v>
      </c>
      <c r="M150" s="39" t="str">
        <f>IFERROR('04A_국토부원자료'!Q151,"")</f>
        <v>중개거래</v>
      </c>
      <c r="N150" s="38">
        <f>IF(B150="","",IF('02_대상물건입력'!B5="",1,IF(ISNUMBER(SEARCH('02_대상물건입력'!B5,B150)),1,0)))</f>
        <v>1</v>
      </c>
      <c r="O150" s="38">
        <f>IF(B150="","",IF('02_대상물건입력'!B6="",1,IF(ISNUMBER(SEARCH('02_대상물건입력'!B6,B150)),1,0)))</f>
        <v>0</v>
      </c>
      <c r="P150" s="38">
        <f>IF(L150="","",IF('02_대상물건입력'!B15="",0,IF(ISNUMBER(SEARCH('02_대상물건입력'!B15,L150)),1,0)))</f>
        <v>0</v>
      </c>
      <c r="Q150" s="38">
        <f>IF(D150="","",IF('02_대상물건입력'!B8="",0,IF(ISNUMBER(SEARCH('02_대상물건입력'!B8,D150)),1,0)))</f>
        <v>0</v>
      </c>
      <c r="R150" s="44">
        <f>IFERROR(ABS(E150-'02_대상물건입력'!B11)/'02_대상물건입력'!B11,"")</f>
        <v>0.10120839267623009</v>
      </c>
      <c r="S150" s="38">
        <f>IFERROR(ABS(J150-'02_대상물건입력'!B10),"")</f>
        <v>4</v>
      </c>
      <c r="T150" s="38">
        <f>IFERROR(ABS('01_설정'!B4-F150),"")</f>
        <v>48</v>
      </c>
      <c r="U150" s="38">
        <f>IFERROR(ABS(K150-YEAR('02_대상물건입력'!B14)),"")</f>
        <v>13</v>
      </c>
      <c r="V150" s="38" t="str">
        <f>IF(B150="","",IF(AND(E150&gt;0,F150&gt;0,H150&gt;0,OR('04A_국토부원자료'!P151="",'04A_국토부원자료'!P151="-"),IF('01_설정'!B10=1,N150=1,TRUE),R150&lt;='01_설정'!B5,S150&lt;='01_설정'!B6,T150&lt;='01_설정'!B7,U150&lt;='01_설정'!B8),"Y",""))</f>
        <v/>
      </c>
      <c r="W150" s="40" t="str">
        <f>IF(V150&lt;&gt;"Y","",MAX(0,(1-R150/'01_설정'!B5))*'01_설정'!B14+MAX(0,(1-S150/'01_설정'!B6))*'01_설정'!B15+MAX(0,(1-T150/'01_설정'!B7))*'01_설정'!B16+MAX(0,(1-U150/'01_설정'!B8))*'01_설정'!B17+O150*'01_설정'!B11+Q150*'01_설정'!B12+P150*'01_설정'!B13)</f>
        <v/>
      </c>
      <c r="X150" s="38" t="str">
        <f>IF(W150="","",1+COUNTIFS($W$4:$W$3003,"&gt;"&amp;W150)+COUNTIFS($W$4:W150,W150)-1)</f>
        <v/>
      </c>
    </row>
    <row r="151" spans="1:24" ht="16.5">
      <c r="A151" s="38">
        <f>IF('04A_국토부원자료'!A152="","",ROW()-3)</f>
        <v>148</v>
      </c>
      <c r="B151" s="39" t="str">
        <f>IFERROR('04A_국토부원자료'!B152,"")</f>
        <v>서울특별시 송파구 문정동</v>
      </c>
      <c r="C151" s="39" t="str">
        <f>IF(B151="","",IF('04A_국토부원자료'!C152&lt;&gt;"",'04A_국토부원자료'!C152,TRIM('04A_국토부원자료'!D152&amp;IF('04A_국토부원자료'!E152&lt;&gt;"","-"&amp;'04A_국토부원자료'!E152,""))))</f>
        <v>643-1</v>
      </c>
      <c r="D151" s="39" t="str">
        <f>IFERROR('04A_국토부원자료'!F152,"")</f>
        <v>엠스테이트</v>
      </c>
      <c r="E151" s="40">
        <f>IFERROR(VALUE(SUBSTITUTE('04A_국토부원자료'!G152,",","")),"")</f>
        <v>29.79</v>
      </c>
      <c r="F151" s="41">
        <f>IFERROR(IF(AND('04A_국토부원자료'!H152&lt;&gt;"",'04A_국토부원자료'!I152&lt;&gt;""),DATE(INT(VALUE(SUBSTITUTE('04A_국토부원자료'!H152,",",""))/100),MOD(VALUE(SUBSTITUTE('04A_국토부원자료'!H152,",","")),100),VALUE(SUBSTITUTE('04A_국토부원자료'!I152,",",""))),""),"")</f>
        <v>46063</v>
      </c>
      <c r="G151" s="42">
        <f>IFERROR(VALUE(SUBSTITUTE('04A_국토부원자료'!J152,",","")),"")</f>
        <v>25000</v>
      </c>
      <c r="H151" s="43">
        <f t="shared" si="4"/>
        <v>250000000</v>
      </c>
      <c r="I151" s="43">
        <f t="shared" si="5"/>
        <v>8392077.8784827124</v>
      </c>
      <c r="J151" s="38">
        <f>IFERROR(VALUE(SUBSTITUTE('04A_국토부원자료'!K152,",","")),"")</f>
        <v>6</v>
      </c>
      <c r="K151" s="38">
        <f>IFERROR(VALUE(SUBSTITUTE('04A_국토부원자료'!N152,",","")),"")</f>
        <v>2016</v>
      </c>
      <c r="L151" s="39" t="str">
        <f>IFERROR('04A_국토부원자료'!O152,"")</f>
        <v>법원로 114</v>
      </c>
      <c r="M151" s="39" t="str">
        <f>IFERROR('04A_국토부원자료'!Q152,"")</f>
        <v>중개거래</v>
      </c>
      <c r="N151" s="38">
        <f>IF(B151="","",IF('02_대상물건입력'!B5="",1,IF(ISNUMBER(SEARCH('02_대상물건입력'!B5,B151)),1,0)))</f>
        <v>1</v>
      </c>
      <c r="O151" s="38">
        <f>IF(B151="","",IF('02_대상물건입력'!B6="",1,IF(ISNUMBER(SEARCH('02_대상물건입력'!B6,B151)),1,0)))</f>
        <v>0</v>
      </c>
      <c r="P151" s="38">
        <f>IF(L151="","",IF('02_대상물건입력'!B15="",0,IF(ISNUMBER(SEARCH('02_대상물건입력'!B15,L151)),1,0)))</f>
        <v>0</v>
      </c>
      <c r="Q151" s="38">
        <f>IF(D151="","",IF('02_대상물건입력'!B8="",0,IF(ISNUMBER(SEARCH('02_대상물건입력'!B8,D151)),1,0)))</f>
        <v>0</v>
      </c>
      <c r="R151" s="44">
        <f>IFERROR(ABS(E151-'02_대상물건입력'!B11)/'02_대상물건입력'!B11,"")</f>
        <v>9.3499933927496448E-2</v>
      </c>
      <c r="S151" s="38">
        <f>IFERROR(ABS(J151-'02_대상물건입력'!B10),"")</f>
        <v>6</v>
      </c>
      <c r="T151" s="38">
        <f>IFERROR(ABS('01_설정'!B4-F151),"")</f>
        <v>49</v>
      </c>
      <c r="U151" s="38">
        <f>IFERROR(ABS(K151-YEAR('02_대상물건입력'!B14)),"")</f>
        <v>10</v>
      </c>
      <c r="V151" s="38" t="str">
        <f>IF(B151="","",IF(AND(E151&gt;0,F151&gt;0,H151&gt;0,OR('04A_국토부원자료'!P152="",'04A_국토부원자료'!P152="-"),IF('01_설정'!B10=1,N151=1,TRUE),R151&lt;='01_설정'!B5,S151&lt;='01_설정'!B6,T151&lt;='01_설정'!B7,U151&lt;='01_설정'!B8),"Y",""))</f>
        <v/>
      </c>
      <c r="W151" s="40" t="str">
        <f>IF(V151&lt;&gt;"Y","",MAX(0,(1-R151/'01_설정'!B5))*'01_설정'!B14+MAX(0,(1-S151/'01_설정'!B6))*'01_설정'!B15+MAX(0,(1-T151/'01_설정'!B7))*'01_설정'!B16+MAX(0,(1-U151/'01_설정'!B8))*'01_설정'!B17+O151*'01_설정'!B11+Q151*'01_설정'!B12+P151*'01_설정'!B13)</f>
        <v/>
      </c>
      <c r="X151" s="38" t="str">
        <f>IF(W151="","",1+COUNTIFS($W$4:$W$3003,"&gt;"&amp;W151)+COUNTIFS($W$4:W151,W151)-1)</f>
        <v/>
      </c>
    </row>
    <row r="152" spans="1:24" ht="16.5">
      <c r="A152" s="38">
        <f>IF('04A_국토부원자료'!A153="","",ROW()-3)</f>
        <v>149</v>
      </c>
      <c r="B152" s="39" t="str">
        <f>IFERROR('04A_국토부원자료'!B153,"")</f>
        <v>서울특별시 송파구 문정동</v>
      </c>
      <c r="C152" s="39" t="str">
        <f>IF(B152="","",IF('04A_국토부원자료'!C153&lt;&gt;"",'04A_국토부원자료'!C153,TRIM('04A_국토부원자료'!D153&amp;IF('04A_국토부원자료'!E153&lt;&gt;"","-"&amp;'04A_국토부원자료'!E153,""))))</f>
        <v>622</v>
      </c>
      <c r="D152" s="39" t="str">
        <f>IFERROR('04A_국토부원자료'!F153,"")</f>
        <v>송파한화오벨리스크</v>
      </c>
      <c r="E152" s="40">
        <f>IFERROR(VALUE(SUBSTITUTE('04A_국토부원자료'!G153,",","")),"")</f>
        <v>29.99</v>
      </c>
      <c r="F152" s="41">
        <f>IFERROR(IF(AND('04A_국토부원자료'!H153&lt;&gt;"",'04A_국토부원자료'!I153&lt;&gt;""),DATE(INT(VALUE(SUBSTITUTE('04A_국토부원자료'!H153,",",""))/100),MOD(VALUE(SUBSTITUTE('04A_국토부원자료'!H153,",","")),100),VALUE(SUBSTITUTE('04A_국토부원자료'!I153,",",""))),""),"")</f>
        <v>46062</v>
      </c>
      <c r="G152" s="42">
        <f>IFERROR(VALUE(SUBSTITUTE('04A_국토부원자료'!J153,",","")),"")</f>
        <v>22500</v>
      </c>
      <c r="H152" s="43">
        <f t="shared" si="4"/>
        <v>225000000</v>
      </c>
      <c r="I152" s="43">
        <f t="shared" si="5"/>
        <v>7502500.8336112043</v>
      </c>
      <c r="J152" s="38">
        <f>IFERROR(VALUE(SUBSTITUTE('04A_국토부원자료'!K153,",","")),"")</f>
        <v>13</v>
      </c>
      <c r="K152" s="38">
        <f>IFERROR(VALUE(SUBSTITUTE('04A_국토부원자료'!N153,",","")),"")</f>
        <v>2013</v>
      </c>
      <c r="L152" s="39" t="str">
        <f>IFERROR('04A_국토부원자료'!O153,"")</f>
        <v>충민로 5</v>
      </c>
      <c r="M152" s="39" t="str">
        <f>IFERROR('04A_국토부원자료'!Q153,"")</f>
        <v>중개거래</v>
      </c>
      <c r="N152" s="38">
        <f>IF(B152="","",IF('02_대상물건입력'!B5="",1,IF(ISNUMBER(SEARCH('02_대상물건입력'!B5,B152)),1,0)))</f>
        <v>1</v>
      </c>
      <c r="O152" s="38">
        <f>IF(B152="","",IF('02_대상물건입력'!B6="",1,IF(ISNUMBER(SEARCH('02_대상물건입력'!B6,B152)),1,0)))</f>
        <v>0</v>
      </c>
      <c r="P152" s="38">
        <f>IF(L152="","",IF('02_대상물건입력'!B15="",0,IF(ISNUMBER(SEARCH('02_대상물건입력'!B15,L152)),1,0)))</f>
        <v>0</v>
      </c>
      <c r="Q152" s="38">
        <f>IF(D152="","",IF('02_대상물건입력'!B8="",0,IF(ISNUMBER(SEARCH('02_대상물건입력'!B8,D152)),1,0)))</f>
        <v>0</v>
      </c>
      <c r="R152" s="44">
        <f>IFERROR(ABS(E152-'02_대상물건입력'!B11)/'02_대상물건입력'!B11,"")</f>
        <v>0.10084132321200462</v>
      </c>
      <c r="S152" s="38">
        <f>IFERROR(ABS(J152-'02_대상물건입력'!B10),"")</f>
        <v>1</v>
      </c>
      <c r="T152" s="38">
        <f>IFERROR(ABS('01_설정'!B4-F152),"")</f>
        <v>50</v>
      </c>
      <c r="U152" s="38">
        <f>IFERROR(ABS(K152-YEAR('02_대상물건입력'!B14)),"")</f>
        <v>13</v>
      </c>
      <c r="V152" s="38" t="str">
        <f>IF(B152="","",IF(AND(E152&gt;0,F152&gt;0,H152&gt;0,OR('04A_국토부원자료'!P153="",'04A_국토부원자료'!P153="-"),IF('01_설정'!B10=1,N152=1,TRUE),R152&lt;='01_설정'!B5,S152&lt;='01_설정'!B6,T152&lt;='01_설정'!B7,U152&lt;='01_설정'!B8),"Y",""))</f>
        <v/>
      </c>
      <c r="W152" s="40" t="str">
        <f>IF(V152&lt;&gt;"Y","",MAX(0,(1-R152/'01_설정'!B5))*'01_설정'!B14+MAX(0,(1-S152/'01_설정'!B6))*'01_설정'!B15+MAX(0,(1-T152/'01_설정'!B7))*'01_설정'!B16+MAX(0,(1-U152/'01_설정'!B8))*'01_설정'!B17+O152*'01_설정'!B11+Q152*'01_설정'!B12+P152*'01_설정'!B13)</f>
        <v/>
      </c>
      <c r="X152" s="38" t="str">
        <f>IF(W152="","",1+COUNTIFS($W$4:$W$3003,"&gt;"&amp;W152)+COUNTIFS($W$4:W152,W152)-1)</f>
        <v/>
      </c>
    </row>
    <row r="153" spans="1:24" ht="16.5">
      <c r="A153" s="38">
        <f>IF('04A_국토부원자료'!A154="","",ROW()-3)</f>
        <v>150</v>
      </c>
      <c r="B153" s="39" t="str">
        <f>IFERROR('04A_국토부원자료'!B154,"")</f>
        <v>서울특별시 송파구 문정동</v>
      </c>
      <c r="C153" s="39" t="str">
        <f>IF(B153="","",IF('04A_국토부원자료'!C154&lt;&gt;"",'04A_국토부원자료'!C154,TRIM('04A_국토부원자료'!D154&amp;IF('04A_국토부원자료'!E154&lt;&gt;"","-"&amp;'04A_국토부원자료'!E154,""))))</f>
        <v>620</v>
      </c>
      <c r="D153" s="39" t="str">
        <f>IFERROR('04A_국토부원자료'!F154,"")</f>
        <v>송파푸르지오시티</v>
      </c>
      <c r="E153" s="40">
        <f>IFERROR(VALUE(SUBSTITUTE('04A_국토부원자료'!G154,",","")),"")</f>
        <v>30</v>
      </c>
      <c r="F153" s="41">
        <f>IFERROR(IF(AND('04A_국토부원자료'!H154&lt;&gt;"",'04A_국토부원자료'!I154&lt;&gt;""),DATE(INT(VALUE(SUBSTITUTE('04A_국토부원자료'!H154,",",""))/100),MOD(VALUE(SUBSTITUTE('04A_국토부원자료'!H154,",","")),100),VALUE(SUBSTITUTE('04A_국토부원자료'!I154,",",""))),""),"")</f>
        <v>46060</v>
      </c>
      <c r="G153" s="42">
        <f>IFERROR(VALUE(SUBSTITUTE('04A_국토부원자료'!J154,",","")),"")</f>
        <v>22300</v>
      </c>
      <c r="H153" s="43">
        <f t="shared" si="4"/>
        <v>223000000</v>
      </c>
      <c r="I153" s="43">
        <f t="shared" si="5"/>
        <v>7433333.333333333</v>
      </c>
      <c r="J153" s="38">
        <f>IFERROR(VALUE(SUBSTITUTE('04A_국토부원자료'!K154,",","")),"")</f>
        <v>15</v>
      </c>
      <c r="K153" s="38">
        <f>IFERROR(VALUE(SUBSTITUTE('04A_국토부원자료'!N154,",","")),"")</f>
        <v>2013</v>
      </c>
      <c r="L153" s="39" t="str">
        <f>IFERROR('04A_국토부원자료'!O154,"")</f>
        <v>새말로 62</v>
      </c>
      <c r="M153" s="39" t="str">
        <f>IFERROR('04A_국토부원자료'!Q154,"")</f>
        <v>중개거래</v>
      </c>
      <c r="N153" s="38">
        <f>IF(B153="","",IF('02_대상물건입력'!B5="",1,IF(ISNUMBER(SEARCH('02_대상물건입력'!B5,B153)),1,0)))</f>
        <v>1</v>
      </c>
      <c r="O153" s="38">
        <f>IF(B153="","",IF('02_대상물건입력'!B6="",1,IF(ISNUMBER(SEARCH('02_대상물건입력'!B6,B153)),1,0)))</f>
        <v>0</v>
      </c>
      <c r="P153" s="38">
        <f>IF(L153="","",IF('02_대상물건입력'!B15="",0,IF(ISNUMBER(SEARCH('02_대상물건입력'!B15,L153)),1,0)))</f>
        <v>0</v>
      </c>
      <c r="Q153" s="38">
        <f>IF(D153="","",IF('02_대상물건입력'!B8="",0,IF(ISNUMBER(SEARCH('02_대상물건입력'!B8,D153)),1,0)))</f>
        <v>0</v>
      </c>
      <c r="R153" s="44">
        <f>IFERROR(ABS(E153-'02_대상물건입력'!B11)/'02_대상물건입력'!B11,"")</f>
        <v>0.10120839267623009</v>
      </c>
      <c r="S153" s="38">
        <f>IFERROR(ABS(J153-'02_대상물건입력'!B10),"")</f>
        <v>3</v>
      </c>
      <c r="T153" s="38">
        <f>IFERROR(ABS('01_설정'!B4-F153),"")</f>
        <v>52</v>
      </c>
      <c r="U153" s="38">
        <f>IFERROR(ABS(K153-YEAR('02_대상물건입력'!B14)),"")</f>
        <v>13</v>
      </c>
      <c r="V153" s="38" t="str">
        <f>IF(B153="","",IF(AND(E153&gt;0,F153&gt;0,H153&gt;0,OR('04A_국토부원자료'!P154="",'04A_국토부원자료'!P154="-"),IF('01_설정'!B10=1,N153=1,TRUE),R153&lt;='01_설정'!B5,S153&lt;='01_설정'!B6,T153&lt;='01_설정'!B7,U153&lt;='01_설정'!B8),"Y",""))</f>
        <v/>
      </c>
      <c r="W153" s="40" t="str">
        <f>IF(V153&lt;&gt;"Y","",MAX(0,(1-R153/'01_설정'!B5))*'01_설정'!B14+MAX(0,(1-S153/'01_설정'!B6))*'01_설정'!B15+MAX(0,(1-T153/'01_설정'!B7))*'01_설정'!B16+MAX(0,(1-U153/'01_설정'!B8))*'01_설정'!B17+O153*'01_설정'!B11+Q153*'01_설정'!B12+P153*'01_설정'!B13)</f>
        <v/>
      </c>
      <c r="X153" s="38" t="str">
        <f>IF(W153="","",1+COUNTIFS($W$4:$W$3003,"&gt;"&amp;W153)+COUNTIFS($W$4:W153,W153)-1)</f>
        <v/>
      </c>
    </row>
    <row r="154" spans="1:24" ht="16.5">
      <c r="A154" s="38">
        <f>IF('04A_국토부원자료'!A155="","",ROW()-3)</f>
        <v>151</v>
      </c>
      <c r="B154" s="39" t="str">
        <f>IFERROR('04A_국토부원자료'!B155,"")</f>
        <v>서울특별시 송파구 문정동</v>
      </c>
      <c r="C154" s="39" t="str">
        <f>IF(B154="","",IF('04A_국토부원자료'!C155&lt;&gt;"",'04A_국토부원자료'!C155,TRIM('04A_국토부원자료'!D155&amp;IF('04A_국토부원자료'!E155&lt;&gt;"","-"&amp;'04A_국토부원자료'!E155,""))))</f>
        <v>652-4</v>
      </c>
      <c r="D154" s="39" t="str">
        <f>IFERROR('04A_국토부원자료'!F155,"")</f>
        <v>힐스테이트에코문정</v>
      </c>
      <c r="E154" s="40">
        <f>IFERROR(VALUE(SUBSTITUTE('04A_국토부원자료'!G155,",","")),"")</f>
        <v>17.93</v>
      </c>
      <c r="F154" s="41">
        <f>IFERROR(IF(AND('04A_국토부원자료'!H155&lt;&gt;"",'04A_국토부원자료'!I155&lt;&gt;""),DATE(INT(VALUE(SUBSTITUTE('04A_국토부원자료'!H155,",",""))/100),MOD(VALUE(SUBSTITUTE('04A_국토부원자료'!H155,",","")),100),VALUE(SUBSTITUTE('04A_국토부원자료'!I155,",",""))),""),"")</f>
        <v>46060</v>
      </c>
      <c r="G154" s="42">
        <f>IFERROR(VALUE(SUBSTITUTE('04A_국토부원자료'!J155,",","")),"")</f>
        <v>17300</v>
      </c>
      <c r="H154" s="43">
        <f t="shared" si="4"/>
        <v>173000000</v>
      </c>
      <c r="I154" s="43">
        <f t="shared" si="5"/>
        <v>9648633.575013943</v>
      </c>
      <c r="J154" s="38">
        <f>IFERROR(VALUE(SUBSTITUTE('04A_국토부원자료'!K155,",","")),"")</f>
        <v>13</v>
      </c>
      <c r="K154" s="38">
        <f>IFERROR(VALUE(SUBSTITUTE('04A_국토부원자료'!N155,",","")),"")</f>
        <v>2018</v>
      </c>
      <c r="L154" s="39" t="str">
        <f>IFERROR('04A_국토부원자료'!O155,"")</f>
        <v>법원로4길 10</v>
      </c>
      <c r="M154" s="39" t="str">
        <f>IFERROR('04A_국토부원자료'!Q155,"")</f>
        <v>중개거래</v>
      </c>
      <c r="N154" s="38">
        <f>IF(B154="","",IF('02_대상물건입력'!B5="",1,IF(ISNUMBER(SEARCH('02_대상물건입력'!B5,B154)),1,0)))</f>
        <v>1</v>
      </c>
      <c r="O154" s="38">
        <f>IF(B154="","",IF('02_대상물건입력'!B6="",1,IF(ISNUMBER(SEARCH('02_대상물건입력'!B6,B154)),1,0)))</f>
        <v>0</v>
      </c>
      <c r="P154" s="38">
        <f>IF(L154="","",IF('02_대상물건입력'!B15="",0,IF(ISNUMBER(SEARCH('02_대상물건입력'!B15,L154)),1,0)))</f>
        <v>0</v>
      </c>
      <c r="Q154" s="38">
        <f>IF(D154="","",IF('02_대상물건입력'!B8="",0,IF(ISNUMBER(SEARCH('02_대상물건입력'!B8,D154)),1,0)))</f>
        <v>0</v>
      </c>
      <c r="R154" s="44">
        <f>IFERROR(ABS(E154-'02_대상물건입력'!B11)/'02_대상물건입력'!B11,"")</f>
        <v>0.34184445064383984</v>
      </c>
      <c r="S154" s="38">
        <f>IFERROR(ABS(J154-'02_대상물건입력'!B10),"")</f>
        <v>1</v>
      </c>
      <c r="T154" s="38">
        <f>IFERROR(ABS('01_설정'!B4-F154),"")</f>
        <v>52</v>
      </c>
      <c r="U154" s="38">
        <f>IFERROR(ABS(K154-YEAR('02_대상물건입력'!B14)),"")</f>
        <v>8</v>
      </c>
      <c r="V154" s="38" t="str">
        <f>IF(B154="","",IF(AND(E154&gt;0,F154&gt;0,H154&gt;0,OR('04A_국토부원자료'!P155="",'04A_국토부원자료'!P155="-"),IF('01_설정'!B10=1,N154=1,TRUE),R154&lt;='01_설정'!B5,S154&lt;='01_설정'!B6,T154&lt;='01_설정'!B7,U154&lt;='01_설정'!B8),"Y",""))</f>
        <v/>
      </c>
      <c r="W154" s="40" t="str">
        <f>IF(V154&lt;&gt;"Y","",MAX(0,(1-R154/'01_설정'!B5))*'01_설정'!B14+MAX(0,(1-S154/'01_설정'!B6))*'01_설정'!B15+MAX(0,(1-T154/'01_설정'!B7))*'01_설정'!B16+MAX(0,(1-U154/'01_설정'!B8))*'01_설정'!B17+O154*'01_설정'!B11+Q154*'01_설정'!B12+P154*'01_설정'!B13)</f>
        <v/>
      </c>
      <c r="X154" s="38" t="str">
        <f>IF(W154="","",1+COUNTIFS($W$4:$W$3003,"&gt;"&amp;W154)+COUNTIFS($W$4:W154,W154)-1)</f>
        <v/>
      </c>
    </row>
    <row r="155" spans="1:24" ht="16.5">
      <c r="A155" s="38">
        <f>IF('04A_국토부원자료'!A156="","",ROW()-3)</f>
        <v>152</v>
      </c>
      <c r="B155" s="39" t="str">
        <f>IFERROR('04A_국토부원자료'!B156,"")</f>
        <v>서울특별시 송파구 문정동</v>
      </c>
      <c r="C155" s="39" t="str">
        <f>IF(B155="","",IF('04A_국토부원자료'!C156&lt;&gt;"",'04A_국토부원자료'!C156,TRIM('04A_국토부원자료'!D156&amp;IF('04A_국토부원자료'!E156&lt;&gt;"","-"&amp;'04A_국토부원자료'!E156,""))))</f>
        <v>618</v>
      </c>
      <c r="D155" s="39" t="str">
        <f>IFERROR('04A_국토부원자료'!F156,"")</f>
        <v>파크하비오</v>
      </c>
      <c r="E155" s="40">
        <f>IFERROR(VALUE(SUBSTITUTE('04A_국토부원자료'!G156,",","")),"")</f>
        <v>48.96</v>
      </c>
      <c r="F155" s="41">
        <f>IFERROR(IF(AND('04A_국토부원자료'!H156&lt;&gt;"",'04A_국토부원자료'!I156&lt;&gt;""),DATE(INT(VALUE(SUBSTITUTE('04A_국토부원자료'!H156,",",""))/100),MOD(VALUE(SUBSTITUTE('04A_국토부원자료'!H156,",","")),100),VALUE(SUBSTITUTE('04A_국토부원자료'!I156,",",""))),""),"")</f>
        <v>46060</v>
      </c>
      <c r="G155" s="42">
        <f>IFERROR(VALUE(SUBSTITUTE('04A_국토부원자료'!J156,",","")),"")</f>
        <v>45200</v>
      </c>
      <c r="H155" s="43">
        <f t="shared" si="4"/>
        <v>452000000</v>
      </c>
      <c r="I155" s="43">
        <f t="shared" si="5"/>
        <v>9232026.1437908504</v>
      </c>
      <c r="J155" s="38">
        <f>IFERROR(VALUE(SUBSTITUTE('04A_국토부원자료'!K156,",","")),"")</f>
        <v>12</v>
      </c>
      <c r="K155" s="38" t="str">
        <f>IFERROR(VALUE(SUBSTITUTE('04A_국토부원자료'!N156,",","")),"")</f>
        <v/>
      </c>
      <c r="L155" s="39" t="str">
        <f>IFERROR('04A_국토부원자료'!O156,"")</f>
        <v>송파대로 111</v>
      </c>
      <c r="M155" s="39" t="str">
        <f>IFERROR('04A_국토부원자료'!Q156,"")</f>
        <v>중개거래</v>
      </c>
      <c r="N155" s="38">
        <f>IF(B155="","",IF('02_대상물건입력'!B5="",1,IF(ISNUMBER(SEARCH('02_대상물건입력'!B5,B155)),1,0)))</f>
        <v>1</v>
      </c>
      <c r="O155" s="38">
        <f>IF(B155="","",IF('02_대상물건입력'!B6="",1,IF(ISNUMBER(SEARCH('02_대상물건입력'!B6,B155)),1,0)))</f>
        <v>0</v>
      </c>
      <c r="P155" s="38">
        <f>IF(L155="","",IF('02_대상물건입력'!B15="",0,IF(ISNUMBER(SEARCH('02_대상물건입력'!B15,L155)),1,0)))</f>
        <v>1</v>
      </c>
      <c r="Q155" s="38">
        <f>IF(D155="","",IF('02_대상물건입력'!B8="",0,IF(ISNUMBER(SEARCH('02_대상물건입력'!B8,D155)),1,0)))</f>
        <v>0</v>
      </c>
      <c r="R155" s="44">
        <f>IFERROR(ABS(E155-'02_대상물건입력'!B11)/'02_대상물건입력'!B11,"")</f>
        <v>0.79717209684760759</v>
      </c>
      <c r="S155" s="38">
        <f>IFERROR(ABS(J155-'02_대상물건입력'!B10),"")</f>
        <v>0</v>
      </c>
      <c r="T155" s="38">
        <f>IFERROR(ABS('01_설정'!B4-F155),"")</f>
        <v>52</v>
      </c>
      <c r="U155" s="38" t="str">
        <f>IFERROR(ABS(K155-YEAR('02_대상물건입력'!B14)),"")</f>
        <v/>
      </c>
      <c r="V155" s="38" t="str">
        <f>IF(B155="","",IF(AND(E155&gt;0,F155&gt;0,H155&gt;0,OR('04A_국토부원자료'!P156="",'04A_국토부원자료'!P156="-"),IF('01_설정'!B10=1,N155=1,TRUE),R155&lt;='01_설정'!B5,S155&lt;='01_설정'!B6,T155&lt;='01_설정'!B7,U155&lt;='01_설정'!B8),"Y",""))</f>
        <v/>
      </c>
      <c r="W155" s="40" t="str">
        <f>IF(V155&lt;&gt;"Y","",MAX(0,(1-R155/'01_설정'!B5))*'01_설정'!B14+MAX(0,(1-S155/'01_설정'!B6))*'01_설정'!B15+MAX(0,(1-T155/'01_설정'!B7))*'01_설정'!B16+MAX(0,(1-U155/'01_설정'!B8))*'01_설정'!B17+O155*'01_설정'!B11+Q155*'01_설정'!B12+P155*'01_설정'!B13)</f>
        <v/>
      </c>
      <c r="X155" s="38" t="str">
        <f>IF(W155="","",1+COUNTIFS($W$4:$W$3003,"&gt;"&amp;W155)+COUNTIFS($W$4:W155,W155)-1)</f>
        <v/>
      </c>
    </row>
    <row r="156" spans="1:24" ht="16.5">
      <c r="A156" s="38">
        <f>IF('04A_국토부원자료'!A157="","",ROW()-3)</f>
        <v>153</v>
      </c>
      <c r="B156" s="39" t="str">
        <f>IFERROR('04A_국토부원자료'!B157,"")</f>
        <v>서울특별시 송파구 문정동</v>
      </c>
      <c r="C156" s="39" t="str">
        <f>IF(B156="","",IF('04A_국토부원자료'!C157&lt;&gt;"",'04A_국토부원자료'!C157,TRIM('04A_국토부원자료'!D157&amp;IF('04A_국토부원자료'!E157&lt;&gt;"","-"&amp;'04A_국토부원자료'!E157,""))))</f>
        <v>622</v>
      </c>
      <c r="D156" s="39" t="str">
        <f>IFERROR('04A_국토부원자료'!F157,"")</f>
        <v>송파한화오벨리스크</v>
      </c>
      <c r="E156" s="40">
        <f>IFERROR(VALUE(SUBSTITUTE('04A_국토부원자료'!G157,",","")),"")</f>
        <v>25.88</v>
      </c>
      <c r="F156" s="41">
        <f>IFERROR(IF(AND('04A_국토부원자료'!H157&lt;&gt;"",'04A_국토부원자료'!I157&lt;&gt;""),DATE(INT(VALUE(SUBSTITUTE('04A_국토부원자료'!H157,",",""))/100),MOD(VALUE(SUBSTITUTE('04A_국토부원자료'!H157,",","")),100),VALUE(SUBSTITUTE('04A_국토부원자료'!I157,",",""))),""),"")</f>
        <v>46059</v>
      </c>
      <c r="G156" s="42">
        <f>IFERROR(VALUE(SUBSTITUTE('04A_국토부원자료'!J157,",","")),"")</f>
        <v>17000</v>
      </c>
      <c r="H156" s="43">
        <f t="shared" si="4"/>
        <v>170000000</v>
      </c>
      <c r="I156" s="43">
        <f t="shared" si="5"/>
        <v>6568778.9799072649</v>
      </c>
      <c r="J156" s="38">
        <f>IFERROR(VALUE(SUBSTITUTE('04A_국토부원자료'!K157,",","")),"")</f>
        <v>15</v>
      </c>
      <c r="K156" s="38">
        <f>IFERROR(VALUE(SUBSTITUTE('04A_국토부원자료'!N157,",","")),"")</f>
        <v>2013</v>
      </c>
      <c r="L156" s="39" t="str">
        <f>IFERROR('04A_국토부원자료'!O157,"")</f>
        <v>충민로 5</v>
      </c>
      <c r="M156" s="39" t="str">
        <f>IFERROR('04A_국토부원자료'!Q157,"")</f>
        <v>중개거래</v>
      </c>
      <c r="N156" s="38">
        <f>IF(B156="","",IF('02_대상물건입력'!B5="",1,IF(ISNUMBER(SEARCH('02_대상물건입력'!B5,B156)),1,0)))</f>
        <v>1</v>
      </c>
      <c r="O156" s="38">
        <f>IF(B156="","",IF('02_대상물건입력'!B6="",1,IF(ISNUMBER(SEARCH('02_대상물건입력'!B6,B156)),1,0)))</f>
        <v>0</v>
      </c>
      <c r="P156" s="38">
        <f>IF(L156="","",IF('02_대상물건입력'!B15="",0,IF(ISNUMBER(SEARCH('02_대상물건입력'!B15,L156)),1,0)))</f>
        <v>0</v>
      </c>
      <c r="Q156" s="38">
        <f>IF(D156="","",IF('02_대상물건입력'!B8="",0,IF(ISNUMBER(SEARCH('02_대상물건입력'!B8,D156)),1,0)))</f>
        <v>0</v>
      </c>
      <c r="R156" s="44">
        <f>IFERROR(ABS(E156-'02_대상물건입력'!B11)/'02_대상물건입력'!B11,"")</f>
        <v>5.0024226584638877E-2</v>
      </c>
      <c r="S156" s="38">
        <f>IFERROR(ABS(J156-'02_대상물건입력'!B10),"")</f>
        <v>3</v>
      </c>
      <c r="T156" s="38">
        <f>IFERROR(ABS('01_설정'!B4-F156),"")</f>
        <v>53</v>
      </c>
      <c r="U156" s="38">
        <f>IFERROR(ABS(K156-YEAR('02_대상물건입력'!B14)),"")</f>
        <v>13</v>
      </c>
      <c r="V156" s="38" t="str">
        <f>IF(B156="","",IF(AND(E156&gt;0,F156&gt;0,H156&gt;0,OR('04A_국토부원자료'!P157="",'04A_국토부원자료'!P157="-"),IF('01_설정'!B10=1,N156=1,TRUE),R156&lt;='01_설정'!B5,S156&lt;='01_설정'!B6,T156&lt;='01_설정'!B7,U156&lt;='01_설정'!B8),"Y",""))</f>
        <v/>
      </c>
      <c r="W156" s="40" t="str">
        <f>IF(V156&lt;&gt;"Y","",MAX(0,(1-R156/'01_설정'!B5))*'01_설정'!B14+MAX(0,(1-S156/'01_설정'!B6))*'01_설정'!B15+MAX(0,(1-T156/'01_설정'!B7))*'01_설정'!B16+MAX(0,(1-U156/'01_설정'!B8))*'01_설정'!B17+O156*'01_설정'!B11+Q156*'01_설정'!B12+P156*'01_설정'!B13)</f>
        <v/>
      </c>
      <c r="X156" s="38" t="str">
        <f>IF(W156="","",1+COUNTIFS($W$4:$W$3003,"&gt;"&amp;W156)+COUNTIFS($W$4:W156,W156)-1)</f>
        <v/>
      </c>
    </row>
    <row r="157" spans="1:24" ht="16.5">
      <c r="A157" s="38">
        <f>IF('04A_국토부원자료'!A158="","",ROW()-3)</f>
        <v>154</v>
      </c>
      <c r="B157" s="39" t="str">
        <f>IFERROR('04A_국토부원자료'!B158,"")</f>
        <v>서울특별시 송파구 문정동</v>
      </c>
      <c r="C157" s="39" t="str">
        <f>IF(B157="","",IF('04A_국토부원자료'!C158&lt;&gt;"",'04A_국토부원자료'!C158,TRIM('04A_국토부원자료'!D158&amp;IF('04A_국토부원자료'!E158&lt;&gt;"","-"&amp;'04A_국토부원자료'!E158,""))))</f>
        <v>622</v>
      </c>
      <c r="D157" s="39" t="str">
        <f>IFERROR('04A_국토부원자료'!F158,"")</f>
        <v>송파한화오벨리스크</v>
      </c>
      <c r="E157" s="40">
        <f>IFERROR(VALUE(SUBSTITUTE('04A_국토부원자료'!G158,",","")),"")</f>
        <v>26.82</v>
      </c>
      <c r="F157" s="41">
        <f>IFERROR(IF(AND('04A_국토부원자료'!H158&lt;&gt;"",'04A_국토부원자료'!I158&lt;&gt;""),DATE(INT(VALUE(SUBSTITUTE('04A_국토부원자료'!H158,",",""))/100),MOD(VALUE(SUBSTITUTE('04A_국토부원자료'!H158,",","")),100),VALUE(SUBSTITUTE('04A_국토부원자료'!I158,",",""))),""),"")</f>
        <v>46058</v>
      </c>
      <c r="G157" s="42">
        <f>IFERROR(VALUE(SUBSTITUTE('04A_국토부원자료'!J158,",","")),"")</f>
        <v>17500</v>
      </c>
      <c r="H157" s="43">
        <f t="shared" si="4"/>
        <v>175000000</v>
      </c>
      <c r="I157" s="43">
        <f t="shared" si="5"/>
        <v>6524981.3571961224</v>
      </c>
      <c r="J157" s="38">
        <f>IFERROR(VALUE(SUBSTITUTE('04A_국토부원자료'!K158,",","")),"")</f>
        <v>8</v>
      </c>
      <c r="K157" s="38">
        <f>IFERROR(VALUE(SUBSTITUTE('04A_국토부원자료'!N158,",","")),"")</f>
        <v>2013</v>
      </c>
      <c r="L157" s="39" t="str">
        <f>IFERROR('04A_국토부원자료'!O158,"")</f>
        <v>충민로 5</v>
      </c>
      <c r="M157" s="39" t="str">
        <f>IFERROR('04A_국토부원자료'!Q158,"")</f>
        <v>중개거래</v>
      </c>
      <c r="N157" s="38">
        <f>IF(B157="","",IF('02_대상물건입력'!B5="",1,IF(ISNUMBER(SEARCH('02_대상물건입력'!B5,B157)),1,0)))</f>
        <v>1</v>
      </c>
      <c r="O157" s="38">
        <f>IF(B157="","",IF('02_대상물건입력'!B6="",1,IF(ISNUMBER(SEARCH('02_대상물건입력'!B6,B157)),1,0)))</f>
        <v>0</v>
      </c>
      <c r="P157" s="38">
        <f>IF(L157="","",IF('02_대상물건입력'!B15="",0,IF(ISNUMBER(SEARCH('02_대상물건입력'!B15,L157)),1,0)))</f>
        <v>0</v>
      </c>
      <c r="Q157" s="38">
        <f>IF(D157="","",IF('02_대상물건입력'!B8="",0,IF(ISNUMBER(SEARCH('02_대상물건입력'!B8,D157)),1,0)))</f>
        <v>0</v>
      </c>
      <c r="R157" s="44">
        <f>IFERROR(ABS(E157-'02_대상물건입력'!B11)/'02_대상물건입력'!B11,"")</f>
        <v>1.551969694745029E-2</v>
      </c>
      <c r="S157" s="38">
        <f>IFERROR(ABS(J157-'02_대상물건입력'!B10),"")</f>
        <v>4</v>
      </c>
      <c r="T157" s="38">
        <f>IFERROR(ABS('01_설정'!B4-F157),"")</f>
        <v>54</v>
      </c>
      <c r="U157" s="38">
        <f>IFERROR(ABS(K157-YEAR('02_대상물건입력'!B14)),"")</f>
        <v>13</v>
      </c>
      <c r="V157" s="38" t="str">
        <f>IF(B157="","",IF(AND(E157&gt;0,F157&gt;0,H157&gt;0,OR('04A_국토부원자료'!P158="",'04A_국토부원자료'!P158="-"),IF('01_설정'!B10=1,N157=1,TRUE),R157&lt;='01_설정'!B5,S157&lt;='01_설정'!B6,T157&lt;='01_설정'!B7,U157&lt;='01_설정'!B8),"Y",""))</f>
        <v/>
      </c>
      <c r="W157" s="40" t="str">
        <f>IF(V157&lt;&gt;"Y","",MAX(0,(1-R157/'01_설정'!B5))*'01_설정'!B14+MAX(0,(1-S157/'01_설정'!B6))*'01_설정'!B15+MAX(0,(1-T157/'01_설정'!B7))*'01_설정'!B16+MAX(0,(1-U157/'01_설정'!B8))*'01_설정'!B17+O157*'01_설정'!B11+Q157*'01_설정'!B12+P157*'01_설정'!B13)</f>
        <v/>
      </c>
      <c r="X157" s="38" t="str">
        <f>IF(W157="","",1+COUNTIFS($W$4:$W$3003,"&gt;"&amp;W157)+COUNTIFS($W$4:W157,W157)-1)</f>
        <v/>
      </c>
    </row>
    <row r="158" spans="1:24" ht="16.5">
      <c r="A158" s="38">
        <f>IF('04A_국토부원자료'!A159="","",ROW()-3)</f>
        <v>155</v>
      </c>
      <c r="B158" s="39" t="str">
        <f>IFERROR('04A_국토부원자료'!B159,"")</f>
        <v>서울특별시 송파구 문정동</v>
      </c>
      <c r="C158" s="39" t="str">
        <f>IF(B158="","",IF('04A_국토부원자료'!C159&lt;&gt;"",'04A_국토부원자료'!C159,TRIM('04A_국토부원자료'!D159&amp;IF('04A_국토부원자료'!E159&lt;&gt;"","-"&amp;'04A_국토부원자료'!E159,""))))</f>
        <v>620</v>
      </c>
      <c r="D158" s="39" t="str">
        <f>IFERROR('04A_국토부원자료'!F159,"")</f>
        <v>송파푸르지오시티</v>
      </c>
      <c r="E158" s="40">
        <f>IFERROR(VALUE(SUBSTITUTE('04A_국토부원자료'!G159,",","")),"")</f>
        <v>30</v>
      </c>
      <c r="F158" s="41">
        <f>IFERROR(IF(AND('04A_국토부원자료'!H159&lt;&gt;"",'04A_국토부원자료'!I159&lt;&gt;""),DATE(INT(VALUE(SUBSTITUTE('04A_국토부원자료'!H159,",",""))/100),MOD(VALUE(SUBSTITUTE('04A_국토부원자료'!H159,",","")),100),VALUE(SUBSTITUTE('04A_국토부원자료'!I159,",",""))),""),"")</f>
        <v>46058</v>
      </c>
      <c r="G158" s="42">
        <f>IFERROR(VALUE(SUBSTITUTE('04A_국토부원자료'!J159,",","")),"")</f>
        <v>22000</v>
      </c>
      <c r="H158" s="43">
        <f t="shared" si="4"/>
        <v>220000000</v>
      </c>
      <c r="I158" s="43">
        <f t="shared" si="5"/>
        <v>7333333.333333333</v>
      </c>
      <c r="J158" s="38">
        <f>IFERROR(VALUE(SUBSTITUTE('04A_국토부원자료'!K159,",","")),"")</f>
        <v>10</v>
      </c>
      <c r="K158" s="38">
        <f>IFERROR(VALUE(SUBSTITUTE('04A_국토부원자료'!N159,",","")),"")</f>
        <v>2013</v>
      </c>
      <c r="L158" s="39" t="str">
        <f>IFERROR('04A_국토부원자료'!O159,"")</f>
        <v>새말로 62</v>
      </c>
      <c r="M158" s="39" t="str">
        <f>IFERROR('04A_국토부원자료'!Q159,"")</f>
        <v>중개거래</v>
      </c>
      <c r="N158" s="38">
        <f>IF(B158="","",IF('02_대상물건입력'!B5="",1,IF(ISNUMBER(SEARCH('02_대상물건입력'!B5,B158)),1,0)))</f>
        <v>1</v>
      </c>
      <c r="O158" s="38">
        <f>IF(B158="","",IF('02_대상물건입력'!B6="",1,IF(ISNUMBER(SEARCH('02_대상물건입력'!B6,B158)),1,0)))</f>
        <v>0</v>
      </c>
      <c r="P158" s="38">
        <f>IF(L158="","",IF('02_대상물건입력'!B15="",0,IF(ISNUMBER(SEARCH('02_대상물건입력'!B15,L158)),1,0)))</f>
        <v>0</v>
      </c>
      <c r="Q158" s="38">
        <f>IF(D158="","",IF('02_대상물건입력'!B8="",0,IF(ISNUMBER(SEARCH('02_대상물건입력'!B8,D158)),1,0)))</f>
        <v>0</v>
      </c>
      <c r="R158" s="44">
        <f>IFERROR(ABS(E158-'02_대상물건입력'!B11)/'02_대상물건입력'!B11,"")</f>
        <v>0.10120839267623009</v>
      </c>
      <c r="S158" s="38">
        <f>IFERROR(ABS(J158-'02_대상물건입력'!B10),"")</f>
        <v>2</v>
      </c>
      <c r="T158" s="38">
        <f>IFERROR(ABS('01_설정'!B4-F158),"")</f>
        <v>54</v>
      </c>
      <c r="U158" s="38">
        <f>IFERROR(ABS(K158-YEAR('02_대상물건입력'!B14)),"")</f>
        <v>13</v>
      </c>
      <c r="V158" s="38" t="str">
        <f>IF(B158="","",IF(AND(E158&gt;0,F158&gt;0,H158&gt;0,OR('04A_국토부원자료'!P159="",'04A_국토부원자료'!P159="-"),IF('01_설정'!B10=1,N158=1,TRUE),R158&lt;='01_설정'!B5,S158&lt;='01_설정'!B6,T158&lt;='01_설정'!B7,U158&lt;='01_설정'!B8),"Y",""))</f>
        <v/>
      </c>
      <c r="W158" s="40" t="str">
        <f>IF(V158&lt;&gt;"Y","",MAX(0,(1-R158/'01_설정'!B5))*'01_설정'!B14+MAX(0,(1-S158/'01_설정'!B6))*'01_설정'!B15+MAX(0,(1-T158/'01_설정'!B7))*'01_설정'!B16+MAX(0,(1-U158/'01_설정'!B8))*'01_설정'!B17+O158*'01_설정'!B11+Q158*'01_설정'!B12+P158*'01_설정'!B13)</f>
        <v/>
      </c>
      <c r="X158" s="38" t="str">
        <f>IF(W158="","",1+COUNTIFS($W$4:$W$3003,"&gt;"&amp;W158)+COUNTIFS($W$4:W158,W158)-1)</f>
        <v/>
      </c>
    </row>
    <row r="159" spans="1:24" ht="16.5">
      <c r="A159" s="38">
        <f>IF('04A_국토부원자료'!A160="","",ROW()-3)</f>
        <v>156</v>
      </c>
      <c r="B159" s="39" t="str">
        <f>IFERROR('04A_국토부원자료'!B160,"")</f>
        <v>서울특별시 송파구 문정동</v>
      </c>
      <c r="C159" s="39" t="str">
        <f>IF(B159="","",IF('04A_국토부원자료'!C160&lt;&gt;"",'04A_국토부원자료'!C160,TRIM('04A_국토부원자료'!D160&amp;IF('04A_국토부원자료'!E160&lt;&gt;"","-"&amp;'04A_국토부원자료'!E160,""))))</f>
        <v>618</v>
      </c>
      <c r="D159" s="39" t="str">
        <f>IFERROR('04A_국토부원자료'!F160,"")</f>
        <v>파크하비오</v>
      </c>
      <c r="E159" s="40">
        <f>IFERROR(VALUE(SUBSTITUTE('04A_국토부원자료'!G160,",","")),"")</f>
        <v>47.04</v>
      </c>
      <c r="F159" s="41">
        <f>IFERROR(IF(AND('04A_국토부원자료'!H160&lt;&gt;"",'04A_국토부원자료'!I160&lt;&gt;""),DATE(INT(VALUE(SUBSTITUTE('04A_국토부원자료'!H160,",",""))/100),MOD(VALUE(SUBSTITUTE('04A_국토부원자료'!H160,",","")),100),VALUE(SUBSTITUTE('04A_국토부원자료'!I160,",",""))),""),"")</f>
        <v>46057</v>
      </c>
      <c r="G159" s="42">
        <f>IFERROR(VALUE(SUBSTITUTE('04A_국토부원자료'!J160,",","")),"")</f>
        <v>42500</v>
      </c>
      <c r="H159" s="43">
        <f t="shared" si="4"/>
        <v>425000000</v>
      </c>
      <c r="I159" s="43">
        <f t="shared" si="5"/>
        <v>9034863.9455782305</v>
      </c>
      <c r="J159" s="38">
        <f>IFERROR(VALUE(SUBSTITUTE('04A_국토부원자료'!K160,",","")),"")</f>
        <v>16</v>
      </c>
      <c r="K159" s="38" t="str">
        <f>IFERROR(VALUE(SUBSTITUTE('04A_국토부원자료'!N160,",","")),"")</f>
        <v/>
      </c>
      <c r="L159" s="39" t="str">
        <f>IFERROR('04A_국토부원자료'!O160,"")</f>
        <v>송파대로 111</v>
      </c>
      <c r="M159" s="39" t="str">
        <f>IFERROR('04A_국토부원자료'!Q160,"")</f>
        <v>중개거래</v>
      </c>
      <c r="N159" s="38">
        <f>IF(B159="","",IF('02_대상물건입력'!B5="",1,IF(ISNUMBER(SEARCH('02_대상물건입력'!B5,B159)),1,0)))</f>
        <v>1</v>
      </c>
      <c r="O159" s="38">
        <f>IF(B159="","",IF('02_대상물건입력'!B6="",1,IF(ISNUMBER(SEARCH('02_대상물건입력'!B6,B159)),1,0)))</f>
        <v>0</v>
      </c>
      <c r="P159" s="38">
        <f>IF(L159="","",IF('02_대상물건입력'!B15="",0,IF(ISNUMBER(SEARCH('02_대상물건입력'!B15,L159)),1,0)))</f>
        <v>1</v>
      </c>
      <c r="Q159" s="38">
        <f>IF(D159="","",IF('02_대상물건입력'!B8="",0,IF(ISNUMBER(SEARCH('02_대상물건입력'!B8,D159)),1,0)))</f>
        <v>0</v>
      </c>
      <c r="R159" s="44">
        <f>IFERROR(ABS(E159-'02_대상물건입력'!B11)/'02_대상물건입력'!B11,"")</f>
        <v>0.7266947597163288</v>
      </c>
      <c r="S159" s="38">
        <f>IFERROR(ABS(J159-'02_대상물건입력'!B10),"")</f>
        <v>4</v>
      </c>
      <c r="T159" s="38">
        <f>IFERROR(ABS('01_설정'!B4-F159),"")</f>
        <v>55</v>
      </c>
      <c r="U159" s="38" t="str">
        <f>IFERROR(ABS(K159-YEAR('02_대상물건입력'!B14)),"")</f>
        <v/>
      </c>
      <c r="V159" s="38" t="str">
        <f>IF(B159="","",IF(AND(E159&gt;0,F159&gt;0,H159&gt;0,OR('04A_국토부원자료'!P160="",'04A_국토부원자료'!P160="-"),IF('01_설정'!B10=1,N159=1,TRUE),R159&lt;='01_설정'!B5,S159&lt;='01_설정'!B6,T159&lt;='01_설정'!B7,U159&lt;='01_설정'!B8),"Y",""))</f>
        <v/>
      </c>
      <c r="W159" s="40" t="str">
        <f>IF(V159&lt;&gt;"Y","",MAX(0,(1-R159/'01_설정'!B5))*'01_설정'!B14+MAX(0,(1-S159/'01_설정'!B6))*'01_설정'!B15+MAX(0,(1-T159/'01_설정'!B7))*'01_설정'!B16+MAX(0,(1-U159/'01_설정'!B8))*'01_설정'!B17+O159*'01_설정'!B11+Q159*'01_설정'!B12+P159*'01_설정'!B13)</f>
        <v/>
      </c>
      <c r="X159" s="38" t="str">
        <f>IF(W159="","",1+COUNTIFS($W$4:$W$3003,"&gt;"&amp;W159)+COUNTIFS($W$4:W159,W159)-1)</f>
        <v/>
      </c>
    </row>
    <row r="160" spans="1:24" ht="16.5">
      <c r="A160" s="38">
        <f>IF('04A_국토부원자료'!A161="","",ROW()-3)</f>
        <v>157</v>
      </c>
      <c r="B160" s="39" t="str">
        <f>IFERROR('04A_국토부원자료'!B161,"")</f>
        <v>서울특별시 송파구 문정동</v>
      </c>
      <c r="C160" s="39" t="str">
        <f>IF(B160="","",IF('04A_국토부원자료'!C161&lt;&gt;"",'04A_국토부원자료'!C161,TRIM('04A_국토부원자료'!D161&amp;IF('04A_국토부원자료'!E161&lt;&gt;"","-"&amp;'04A_국토부원자료'!E161,""))))</f>
        <v>643-1</v>
      </c>
      <c r="D160" s="39" t="str">
        <f>IFERROR('04A_국토부원자료'!F161,"")</f>
        <v>엠스테이트</v>
      </c>
      <c r="E160" s="40">
        <f>IFERROR(VALUE(SUBSTITUTE('04A_국토부원자료'!G161,",","")),"")</f>
        <v>26.15</v>
      </c>
      <c r="F160" s="41">
        <f>IFERROR(IF(AND('04A_국토부원자료'!H161&lt;&gt;"",'04A_국토부원자료'!I161&lt;&gt;""),DATE(INT(VALUE(SUBSTITUTE('04A_국토부원자료'!H161,",",""))/100),MOD(VALUE(SUBSTITUTE('04A_국토부원자료'!H161,",","")),100),VALUE(SUBSTITUTE('04A_국토부원자료'!I161,",",""))),""),"")</f>
        <v>46057</v>
      </c>
      <c r="G160" s="42">
        <f>IFERROR(VALUE(SUBSTITUTE('04A_국토부원자료'!J161,",","")),"")</f>
        <v>23000</v>
      </c>
      <c r="H160" s="43">
        <f t="shared" si="4"/>
        <v>230000000</v>
      </c>
      <c r="I160" s="43">
        <f t="shared" si="5"/>
        <v>8795411.0898661576</v>
      </c>
      <c r="J160" s="38">
        <f>IFERROR(VALUE(SUBSTITUTE('04A_국토부원자료'!K161,",","")),"")</f>
        <v>10</v>
      </c>
      <c r="K160" s="38">
        <f>IFERROR(VALUE(SUBSTITUTE('04A_국토부원자료'!N161,",","")),"")</f>
        <v>2016</v>
      </c>
      <c r="L160" s="39" t="str">
        <f>IFERROR('04A_국토부원자료'!O161,"")</f>
        <v>법원로 114</v>
      </c>
      <c r="M160" s="39" t="str">
        <f>IFERROR('04A_국토부원자료'!Q161,"")</f>
        <v>중개거래</v>
      </c>
      <c r="N160" s="38">
        <f>IF(B160="","",IF('02_대상물건입력'!B5="",1,IF(ISNUMBER(SEARCH('02_대상물건입력'!B5,B160)),1,0)))</f>
        <v>1</v>
      </c>
      <c r="O160" s="38">
        <f>IF(B160="","",IF('02_대상물건입력'!B6="",1,IF(ISNUMBER(SEARCH('02_대상물건입력'!B6,B160)),1,0)))</f>
        <v>0</v>
      </c>
      <c r="P160" s="38">
        <f>IF(L160="","",IF('02_대상물건입력'!B15="",0,IF(ISNUMBER(SEARCH('02_대상물건입력'!B15,L160)),1,0)))</f>
        <v>0</v>
      </c>
      <c r="Q160" s="38">
        <f>IF(D160="","",IF('02_대상물건입력'!B8="",0,IF(ISNUMBER(SEARCH('02_대상물건입력'!B8,D160)),1,0)))</f>
        <v>0</v>
      </c>
      <c r="R160" s="44">
        <f>IFERROR(ABS(E160-'02_대상물건입력'!B11)/'02_대상물건입력'!B11,"")</f>
        <v>4.0113351050552824E-2</v>
      </c>
      <c r="S160" s="38">
        <f>IFERROR(ABS(J160-'02_대상물건입력'!B10),"")</f>
        <v>2</v>
      </c>
      <c r="T160" s="38">
        <f>IFERROR(ABS('01_설정'!B4-F160),"")</f>
        <v>55</v>
      </c>
      <c r="U160" s="38">
        <f>IFERROR(ABS(K160-YEAR('02_대상물건입력'!B14)),"")</f>
        <v>10</v>
      </c>
      <c r="V160" s="38" t="str">
        <f>IF(B160="","",IF(AND(E160&gt;0,F160&gt;0,H160&gt;0,OR('04A_국토부원자료'!P161="",'04A_국토부원자료'!P161="-"),IF('01_설정'!B10=1,N160=1,TRUE),R160&lt;='01_설정'!B5,S160&lt;='01_설정'!B6,T160&lt;='01_설정'!B7,U160&lt;='01_설정'!B8),"Y",""))</f>
        <v>Y</v>
      </c>
      <c r="W160" s="40">
        <f>IF(V160&lt;&gt;"Y","",MAX(0,(1-R160/'01_설정'!B5))*'01_설정'!B14+MAX(0,(1-S160/'01_설정'!B6))*'01_설정'!B15+MAX(0,(1-T160/'01_설정'!B7))*'01_설정'!B16+MAX(0,(1-U160/'01_설정'!B8))*'01_설정'!B17+O160*'01_설정'!B11+Q160*'01_설정'!B12+P160*'01_설정'!B13)</f>
        <v>42.765915518510255</v>
      </c>
      <c r="X160" s="38">
        <f>IF(W160="","",1+COUNTIFS($W$4:$W$3003,"&gt;"&amp;W160)+COUNTIFS($W$4:W160,W160)-1)</f>
        <v>38</v>
      </c>
    </row>
    <row r="161" spans="1:24" ht="16.5">
      <c r="A161" s="38">
        <f>IF('04A_국토부원자료'!A162="","",ROW()-3)</f>
        <v>158</v>
      </c>
      <c r="B161" s="39" t="str">
        <f>IFERROR('04A_국토부원자료'!B162,"")</f>
        <v>서울특별시 송파구 문정동</v>
      </c>
      <c r="C161" s="39" t="str">
        <f>IF(B161="","",IF('04A_국토부원자료'!C162&lt;&gt;"",'04A_국토부원자료'!C162,TRIM('04A_국토부원자료'!D162&amp;IF('04A_국토부원자료'!E162&lt;&gt;"","-"&amp;'04A_국토부원자료'!E162,""))))</f>
        <v>620</v>
      </c>
      <c r="D161" s="39" t="str">
        <f>IFERROR('04A_국토부원자료'!F162,"")</f>
        <v>송파푸르지오시티</v>
      </c>
      <c r="E161" s="40">
        <f>IFERROR(VALUE(SUBSTITUTE('04A_국토부원자료'!G162,",","")),"")</f>
        <v>29.63</v>
      </c>
      <c r="F161" s="41">
        <f>IFERROR(IF(AND('04A_국토부원자료'!H162&lt;&gt;"",'04A_국토부원자료'!I162&lt;&gt;""),DATE(INT(VALUE(SUBSTITUTE('04A_국토부원자료'!H162,",",""))/100),MOD(VALUE(SUBSTITUTE('04A_국토부원자료'!H162,",","")),100),VALUE(SUBSTITUTE('04A_국토부원자료'!I162,",",""))),""),"")</f>
        <v>46057</v>
      </c>
      <c r="G161" s="42">
        <f>IFERROR(VALUE(SUBSTITUTE('04A_국토부원자료'!J162,",","")),"")</f>
        <v>24000</v>
      </c>
      <c r="H161" s="43">
        <f t="shared" si="4"/>
        <v>240000000</v>
      </c>
      <c r="I161" s="43">
        <f t="shared" si="5"/>
        <v>8099898.7512656096</v>
      </c>
      <c r="J161" s="38">
        <f>IFERROR(VALUE(SUBSTITUTE('04A_국토부원자료'!K162,",","")),"")</f>
        <v>10</v>
      </c>
      <c r="K161" s="38">
        <f>IFERROR(VALUE(SUBSTITUTE('04A_국토부원자료'!N162,",","")),"")</f>
        <v>2013</v>
      </c>
      <c r="L161" s="39" t="str">
        <f>IFERROR('04A_국토부원자료'!O162,"")</f>
        <v>새말로 62</v>
      </c>
      <c r="M161" s="39" t="str">
        <f>IFERROR('04A_국토부원자료'!Q162,"")</f>
        <v>중개거래</v>
      </c>
      <c r="N161" s="38">
        <f>IF(B161="","",IF('02_대상물건입력'!B5="",1,IF(ISNUMBER(SEARCH('02_대상물건입력'!B5,B161)),1,0)))</f>
        <v>1</v>
      </c>
      <c r="O161" s="38">
        <f>IF(B161="","",IF('02_대상물건입력'!B6="",1,IF(ISNUMBER(SEARCH('02_대상물건입력'!B6,B161)),1,0)))</f>
        <v>0</v>
      </c>
      <c r="P161" s="38">
        <f>IF(L161="","",IF('02_대상물건입력'!B15="",0,IF(ISNUMBER(SEARCH('02_대상물건입력'!B15,L161)),1,0)))</f>
        <v>0</v>
      </c>
      <c r="Q161" s="38">
        <f>IF(D161="","",IF('02_대상물건입력'!B8="",0,IF(ISNUMBER(SEARCH('02_대상물건입력'!B8,D161)),1,0)))</f>
        <v>0</v>
      </c>
      <c r="R161" s="44">
        <f>IFERROR(ABS(E161-'02_대상물건입력'!B11)/'02_대상물건입력'!B11,"")</f>
        <v>8.7626822499889886E-2</v>
      </c>
      <c r="S161" s="38">
        <f>IFERROR(ABS(J161-'02_대상물건입력'!B10),"")</f>
        <v>2</v>
      </c>
      <c r="T161" s="38">
        <f>IFERROR(ABS('01_설정'!B4-F161),"")</f>
        <v>55</v>
      </c>
      <c r="U161" s="38">
        <f>IFERROR(ABS(K161-YEAR('02_대상물건입력'!B14)),"")</f>
        <v>13</v>
      </c>
      <c r="V161" s="38" t="str">
        <f>IF(B161="","",IF(AND(E161&gt;0,F161&gt;0,H161&gt;0,OR('04A_국토부원자료'!P162="",'04A_국토부원자료'!P162="-"),IF('01_설정'!B10=1,N161=1,TRUE),R161&lt;='01_설정'!B5,S161&lt;='01_설정'!B6,T161&lt;='01_설정'!B7,U161&lt;='01_설정'!B8),"Y",""))</f>
        <v/>
      </c>
      <c r="W161" s="40" t="str">
        <f>IF(V161&lt;&gt;"Y","",MAX(0,(1-R161/'01_설정'!B5))*'01_설정'!B14+MAX(0,(1-S161/'01_설정'!B6))*'01_설정'!B15+MAX(0,(1-T161/'01_설정'!B7))*'01_설정'!B16+MAX(0,(1-U161/'01_설정'!B8))*'01_설정'!B17+O161*'01_설정'!B11+Q161*'01_설정'!B12+P161*'01_설정'!B13)</f>
        <v/>
      </c>
      <c r="X161" s="38" t="str">
        <f>IF(W161="","",1+COUNTIFS($W$4:$W$3003,"&gt;"&amp;W161)+COUNTIFS($W$4:W161,W161)-1)</f>
        <v/>
      </c>
    </row>
    <row r="162" spans="1:24" ht="16.5">
      <c r="A162" s="38">
        <f>IF('04A_국토부원자료'!A163="","",ROW()-3)</f>
        <v>159</v>
      </c>
      <c r="B162" s="39" t="str">
        <f>IFERROR('04A_국토부원자료'!B163,"")</f>
        <v>서울특별시 송파구 문정동</v>
      </c>
      <c r="C162" s="39" t="str">
        <f>IF(B162="","",IF('04A_국토부원자료'!C163&lt;&gt;"",'04A_국토부원자료'!C163,TRIM('04A_국토부원자료'!D163&amp;IF('04A_국토부원자료'!E163&lt;&gt;"","-"&amp;'04A_국토부원자료'!E163,""))))</f>
        <v>639-5</v>
      </c>
      <c r="D162" s="39" t="str">
        <f>IFERROR('04A_국토부원자료'!F163,"")</f>
        <v>힐스테이트에코송파</v>
      </c>
      <c r="E162" s="40">
        <f>IFERROR(VALUE(SUBSTITUTE('04A_국토부원자료'!G163,",","")),"")</f>
        <v>21.064</v>
      </c>
      <c r="F162" s="41">
        <f>IFERROR(IF(AND('04A_국토부원자료'!H163&lt;&gt;"",'04A_국토부원자료'!I163&lt;&gt;""),DATE(INT(VALUE(SUBSTITUTE('04A_국토부원자료'!H163,",",""))/100),MOD(VALUE(SUBSTITUTE('04A_국토부원자료'!H163,",","")),100),VALUE(SUBSTITUTE('04A_국토부원자료'!I163,",",""))),""),"")</f>
        <v>46056</v>
      </c>
      <c r="G162" s="42">
        <f>IFERROR(VALUE(SUBSTITUTE('04A_국토부원자료'!J163,",","")),"")</f>
        <v>16900</v>
      </c>
      <c r="H162" s="43">
        <f t="shared" si="4"/>
        <v>169000000</v>
      </c>
      <c r="I162" s="43">
        <f t="shared" si="5"/>
        <v>8023167.4895556401</v>
      </c>
      <c r="J162" s="38">
        <f>IFERROR(VALUE(SUBSTITUTE('04A_국토부원자료'!K163,",","")),"")</f>
        <v>4</v>
      </c>
      <c r="K162" s="38">
        <f>IFERROR(VALUE(SUBSTITUTE('04A_국토부원자료'!N163,",","")),"")</f>
        <v>2017</v>
      </c>
      <c r="L162" s="39" t="str">
        <f>IFERROR('04A_국토부원자료'!O163,"")</f>
        <v>정의로7길 13</v>
      </c>
      <c r="M162" s="39" t="str">
        <f>IFERROR('04A_국토부원자료'!Q163,"")</f>
        <v>중개거래</v>
      </c>
      <c r="N162" s="38">
        <f>IF(B162="","",IF('02_대상물건입력'!B5="",1,IF(ISNUMBER(SEARCH('02_대상물건입력'!B5,B162)),1,0)))</f>
        <v>1</v>
      </c>
      <c r="O162" s="38">
        <f>IF(B162="","",IF('02_대상물건입력'!B6="",1,IF(ISNUMBER(SEARCH('02_대상물건입력'!B6,B162)),1,0)))</f>
        <v>0</v>
      </c>
      <c r="P162" s="38">
        <f>IF(L162="","",IF('02_대상물건입력'!B15="",0,IF(ISNUMBER(SEARCH('02_대상물건입력'!B15,L162)),1,0)))</f>
        <v>0</v>
      </c>
      <c r="Q162" s="38">
        <f>IF(D162="","",IF('02_대상물건입력'!B8="",0,IF(ISNUMBER(SEARCH('02_대상물건입력'!B8,D162)),1,0)))</f>
        <v>0</v>
      </c>
      <c r="R162" s="44">
        <f>IFERROR(ABS(E162-'02_대상물건입력'!B11)/'02_대상물건입력'!B11,"")</f>
        <v>0.22680488055559631</v>
      </c>
      <c r="S162" s="38">
        <f>IFERROR(ABS(J162-'02_대상물건입력'!B10),"")</f>
        <v>8</v>
      </c>
      <c r="T162" s="38">
        <f>IFERROR(ABS('01_설정'!B4-F162),"")</f>
        <v>56</v>
      </c>
      <c r="U162" s="38">
        <f>IFERROR(ABS(K162-YEAR('02_대상물건입력'!B14)),"")</f>
        <v>9</v>
      </c>
      <c r="V162" s="38" t="str">
        <f>IF(B162="","",IF(AND(E162&gt;0,F162&gt;0,H162&gt;0,OR('04A_국토부원자료'!P163="",'04A_국토부원자료'!P163="-"),IF('01_설정'!B10=1,N162=1,TRUE),R162&lt;='01_설정'!B5,S162&lt;='01_설정'!B6,T162&lt;='01_설정'!B7,U162&lt;='01_설정'!B8),"Y",""))</f>
        <v/>
      </c>
      <c r="W162" s="40" t="str">
        <f>IF(V162&lt;&gt;"Y","",MAX(0,(1-R162/'01_설정'!B5))*'01_설정'!B14+MAX(0,(1-S162/'01_설정'!B6))*'01_설정'!B15+MAX(0,(1-T162/'01_설정'!B7))*'01_설정'!B16+MAX(0,(1-U162/'01_설정'!B8))*'01_설정'!B17+O162*'01_설정'!B11+Q162*'01_설정'!B12+P162*'01_설정'!B13)</f>
        <v/>
      </c>
      <c r="X162" s="38" t="str">
        <f>IF(W162="","",1+COUNTIFS($W$4:$W$3003,"&gt;"&amp;W162)+COUNTIFS($W$4:W162,W162)-1)</f>
        <v/>
      </c>
    </row>
    <row r="163" spans="1:24" ht="16.5">
      <c r="A163" s="38">
        <f>IF('04A_국토부원자료'!A164="","",ROW()-3)</f>
        <v>160</v>
      </c>
      <c r="B163" s="39" t="str">
        <f>IFERROR('04A_국토부원자료'!B164,"")</f>
        <v>서울특별시 송파구 문정동</v>
      </c>
      <c r="C163" s="39" t="str">
        <f>IF(B163="","",IF('04A_국토부원자료'!C164&lt;&gt;"",'04A_국토부원자료'!C164,TRIM('04A_국토부원자료'!D164&amp;IF('04A_국토부원자료'!E164&lt;&gt;"","-"&amp;'04A_국토부원자료'!E164,""))))</f>
        <v>624</v>
      </c>
      <c r="D163" s="39" t="str">
        <f>IFERROR('04A_국토부원자료'!F164,"")</f>
        <v>송파 아이파크</v>
      </c>
      <c r="E163" s="40">
        <f>IFERROR(VALUE(SUBSTITUTE('04A_국토부원자료'!G164,",","")),"")</f>
        <v>25.87</v>
      </c>
      <c r="F163" s="41">
        <f>IFERROR(IF(AND('04A_국토부원자료'!H164&lt;&gt;"",'04A_국토부원자료'!I164&lt;&gt;""),DATE(INT(VALUE(SUBSTITUTE('04A_국토부원자료'!H164,",",""))/100),MOD(VALUE(SUBSTITUTE('04A_국토부원자료'!H164,",","")),100),VALUE(SUBSTITUTE('04A_국토부원자료'!I164,",",""))),""),"")</f>
        <v>46056</v>
      </c>
      <c r="G163" s="42">
        <f>IFERROR(VALUE(SUBSTITUTE('04A_국토부원자료'!J164,",","")),"")</f>
        <v>22000</v>
      </c>
      <c r="H163" s="43">
        <f t="shared" si="4"/>
        <v>220000000</v>
      </c>
      <c r="I163" s="43">
        <f t="shared" si="5"/>
        <v>8504058.7553150356</v>
      </c>
      <c r="J163" s="38">
        <f>IFERROR(VALUE(SUBSTITUTE('04A_국토부원자료'!K164,",","")),"")</f>
        <v>12</v>
      </c>
      <c r="K163" s="38">
        <f>IFERROR(VALUE(SUBSTITUTE('04A_국토부원자료'!N164,",","")),"")</f>
        <v>2015</v>
      </c>
      <c r="L163" s="39" t="str">
        <f>IFERROR('04A_국토부원자료'!O164,"")</f>
        <v>법원로 55</v>
      </c>
      <c r="M163" s="39" t="str">
        <f>IFERROR('04A_국토부원자료'!Q164,"")</f>
        <v>중개거래</v>
      </c>
      <c r="N163" s="38">
        <f>IF(B163="","",IF('02_대상물건입력'!B5="",1,IF(ISNUMBER(SEARCH('02_대상물건입력'!B5,B163)),1,0)))</f>
        <v>1</v>
      </c>
      <c r="O163" s="38">
        <f>IF(B163="","",IF('02_대상물건입력'!B6="",1,IF(ISNUMBER(SEARCH('02_대상물건입력'!B6,B163)),1,0)))</f>
        <v>0</v>
      </c>
      <c r="P163" s="38">
        <f>IF(L163="","",IF('02_대상물건입력'!B15="",0,IF(ISNUMBER(SEARCH('02_대상물건입력'!B15,L163)),1,0)))</f>
        <v>0</v>
      </c>
      <c r="Q163" s="38">
        <f>IF(D163="","",IF('02_대상물건입력'!B8="",0,IF(ISNUMBER(SEARCH('02_대상물건입력'!B8,D163)),1,0)))</f>
        <v>0</v>
      </c>
      <c r="R163" s="44">
        <f>IFERROR(ABS(E163-'02_대상물건입력'!B11)/'02_대상물건입력'!B11,"")</f>
        <v>5.0391296048864213E-2</v>
      </c>
      <c r="S163" s="38">
        <f>IFERROR(ABS(J163-'02_대상물건입력'!B10),"")</f>
        <v>0</v>
      </c>
      <c r="T163" s="38">
        <f>IFERROR(ABS('01_설정'!B4-F163),"")</f>
        <v>56</v>
      </c>
      <c r="U163" s="38">
        <f>IFERROR(ABS(K163-YEAR('02_대상물건입력'!B14)),"")</f>
        <v>11</v>
      </c>
      <c r="V163" s="38" t="str">
        <f>IF(B163="","",IF(AND(E163&gt;0,F163&gt;0,H163&gt;0,OR('04A_국토부원자료'!P164="",'04A_국토부원자료'!P164="-"),IF('01_설정'!B10=1,N163=1,TRUE),R163&lt;='01_설정'!B5,S163&lt;='01_설정'!B6,T163&lt;='01_설정'!B7,U163&lt;='01_설정'!B8),"Y",""))</f>
        <v/>
      </c>
      <c r="W163" s="40" t="str">
        <f>IF(V163&lt;&gt;"Y","",MAX(0,(1-R163/'01_설정'!B5))*'01_설정'!B14+MAX(0,(1-S163/'01_설정'!B6))*'01_설정'!B15+MAX(0,(1-T163/'01_설정'!B7))*'01_설정'!B16+MAX(0,(1-U163/'01_설정'!B8))*'01_설정'!B17+O163*'01_설정'!B11+Q163*'01_설정'!B12+P163*'01_설정'!B13)</f>
        <v/>
      </c>
      <c r="X163" s="38" t="str">
        <f>IF(W163="","",1+COUNTIFS($W$4:$W$3003,"&gt;"&amp;W163)+COUNTIFS($W$4:W163,W163)-1)</f>
        <v/>
      </c>
    </row>
    <row r="164" spans="1:24" ht="16.5">
      <c r="A164" s="38">
        <f>IF('04A_국토부원자료'!A165="","",ROW()-3)</f>
        <v>161</v>
      </c>
      <c r="B164" s="39" t="str">
        <f>IFERROR('04A_국토부원자료'!B165,"")</f>
        <v>서울특별시 송파구 문정동</v>
      </c>
      <c r="C164" s="39" t="str">
        <f>IF(B164="","",IF('04A_국토부원자료'!C165&lt;&gt;"",'04A_국토부원자료'!C165,TRIM('04A_국토부원자료'!D165&amp;IF('04A_국토부원자료'!E165&lt;&gt;"","-"&amp;'04A_국토부원자료'!E165,""))))</f>
        <v>624</v>
      </c>
      <c r="D164" s="39" t="str">
        <f>IFERROR('04A_국토부원자료'!F165,"")</f>
        <v>송파 아이파크</v>
      </c>
      <c r="E164" s="40">
        <f>IFERROR(VALUE(SUBSTITUTE('04A_국토부원자료'!G165,",","")),"")</f>
        <v>25.87</v>
      </c>
      <c r="F164" s="41">
        <f>IFERROR(IF(AND('04A_국토부원자료'!H165&lt;&gt;"",'04A_국토부원자료'!I165&lt;&gt;""),DATE(INT(VALUE(SUBSTITUTE('04A_국토부원자료'!H165,",",""))/100),MOD(VALUE(SUBSTITUTE('04A_국토부원자료'!H165,",","")),100),VALUE(SUBSTITUTE('04A_국토부원자료'!I165,",",""))),""),"")</f>
        <v>46055</v>
      </c>
      <c r="G164" s="42">
        <f>IFERROR(VALUE(SUBSTITUTE('04A_국토부원자료'!J165,",","")),"")</f>
        <v>21500</v>
      </c>
      <c r="H164" s="43">
        <f t="shared" si="4"/>
        <v>215000000</v>
      </c>
      <c r="I164" s="43">
        <f t="shared" si="5"/>
        <v>8310784.6926942402</v>
      </c>
      <c r="J164" s="38">
        <f>IFERROR(VALUE(SUBSTITUTE('04A_국토부원자료'!K165,",","")),"")</f>
        <v>13</v>
      </c>
      <c r="K164" s="38">
        <f>IFERROR(VALUE(SUBSTITUTE('04A_국토부원자료'!N165,",","")),"")</f>
        <v>2015</v>
      </c>
      <c r="L164" s="39" t="str">
        <f>IFERROR('04A_국토부원자료'!O165,"")</f>
        <v>법원로 55</v>
      </c>
      <c r="M164" s="39" t="str">
        <f>IFERROR('04A_국토부원자료'!Q165,"")</f>
        <v>중개거래</v>
      </c>
      <c r="N164" s="38">
        <f>IF(B164="","",IF('02_대상물건입력'!B5="",1,IF(ISNUMBER(SEARCH('02_대상물건입력'!B5,B164)),1,0)))</f>
        <v>1</v>
      </c>
      <c r="O164" s="38">
        <f>IF(B164="","",IF('02_대상물건입력'!B6="",1,IF(ISNUMBER(SEARCH('02_대상물건입력'!B6,B164)),1,0)))</f>
        <v>0</v>
      </c>
      <c r="P164" s="38">
        <f>IF(L164="","",IF('02_대상물건입력'!B15="",0,IF(ISNUMBER(SEARCH('02_대상물건입력'!B15,L164)),1,0)))</f>
        <v>0</v>
      </c>
      <c r="Q164" s="38">
        <f>IF(D164="","",IF('02_대상물건입력'!B8="",0,IF(ISNUMBER(SEARCH('02_대상물건입력'!B8,D164)),1,0)))</f>
        <v>0</v>
      </c>
      <c r="R164" s="44">
        <f>IFERROR(ABS(E164-'02_대상물건입력'!B11)/'02_대상물건입력'!B11,"")</f>
        <v>5.0391296048864213E-2</v>
      </c>
      <c r="S164" s="38">
        <f>IFERROR(ABS(J164-'02_대상물건입력'!B10),"")</f>
        <v>1</v>
      </c>
      <c r="T164" s="38">
        <f>IFERROR(ABS('01_설정'!B4-F164),"")</f>
        <v>57</v>
      </c>
      <c r="U164" s="38">
        <f>IFERROR(ABS(K164-YEAR('02_대상물건입력'!B14)),"")</f>
        <v>11</v>
      </c>
      <c r="V164" s="38" t="str">
        <f>IF(B164="","",IF(AND(E164&gt;0,F164&gt;0,H164&gt;0,OR('04A_국토부원자료'!P165="",'04A_국토부원자료'!P165="-"),IF('01_설정'!B10=1,N164=1,TRUE),R164&lt;='01_설정'!B5,S164&lt;='01_설정'!B6,T164&lt;='01_설정'!B7,U164&lt;='01_설정'!B8),"Y",""))</f>
        <v/>
      </c>
      <c r="W164" s="40" t="str">
        <f>IF(V164&lt;&gt;"Y","",MAX(0,(1-R164/'01_설정'!B5))*'01_설정'!B14+MAX(0,(1-S164/'01_설정'!B6))*'01_설정'!B15+MAX(0,(1-T164/'01_설정'!B7))*'01_설정'!B16+MAX(0,(1-U164/'01_설정'!B8))*'01_설정'!B17+O164*'01_설정'!B11+Q164*'01_설정'!B12+P164*'01_설정'!B13)</f>
        <v/>
      </c>
      <c r="X164" s="38" t="str">
        <f>IF(W164="","",1+COUNTIFS($W$4:$W$3003,"&gt;"&amp;W164)+COUNTIFS($W$4:W164,W164)-1)</f>
        <v/>
      </c>
    </row>
    <row r="165" spans="1:24" ht="16.5">
      <c r="A165" s="38">
        <f>IF('04A_국토부원자료'!A166="","",ROW()-3)</f>
        <v>162</v>
      </c>
      <c r="B165" s="39" t="str">
        <f>IFERROR('04A_국토부원자료'!B166,"")</f>
        <v>서울특별시 송파구 문정동</v>
      </c>
      <c r="C165" s="39" t="str">
        <f>IF(B165="","",IF('04A_국토부원자료'!C166&lt;&gt;"",'04A_국토부원자료'!C166,TRIM('04A_국토부원자료'!D166&amp;IF('04A_국토부원자료'!E166&lt;&gt;"","-"&amp;'04A_국토부원자료'!E166,""))))</f>
        <v>624</v>
      </c>
      <c r="D165" s="39" t="str">
        <f>IFERROR('04A_국토부원자료'!F166,"")</f>
        <v>송파 아이파크</v>
      </c>
      <c r="E165" s="40">
        <f>IFERROR(VALUE(SUBSTITUTE('04A_국토부원자료'!G166,",","")),"")</f>
        <v>25.87</v>
      </c>
      <c r="F165" s="41">
        <f>IFERROR(IF(AND('04A_국토부원자료'!H166&lt;&gt;"",'04A_국토부원자료'!I166&lt;&gt;""),DATE(INT(VALUE(SUBSTITUTE('04A_국토부원자료'!H166,",",""))/100),MOD(VALUE(SUBSTITUTE('04A_국토부원자료'!H166,",","")),100),VALUE(SUBSTITUTE('04A_국토부원자료'!I166,",",""))),""),"")</f>
        <v>46054</v>
      </c>
      <c r="G165" s="42">
        <f>IFERROR(VALUE(SUBSTITUTE('04A_국토부원자료'!J166,",","")),"")</f>
        <v>21500</v>
      </c>
      <c r="H165" s="43">
        <f t="shared" si="4"/>
        <v>215000000</v>
      </c>
      <c r="I165" s="43">
        <f t="shared" si="5"/>
        <v>8310784.6926942402</v>
      </c>
      <c r="J165" s="38">
        <f>IFERROR(VALUE(SUBSTITUTE('04A_국토부원자료'!K166,",","")),"")</f>
        <v>12</v>
      </c>
      <c r="K165" s="38">
        <f>IFERROR(VALUE(SUBSTITUTE('04A_국토부원자료'!N166,",","")),"")</f>
        <v>2015</v>
      </c>
      <c r="L165" s="39" t="str">
        <f>IFERROR('04A_국토부원자료'!O166,"")</f>
        <v>법원로 55</v>
      </c>
      <c r="M165" s="39" t="str">
        <f>IFERROR('04A_국토부원자료'!Q166,"")</f>
        <v>중개거래</v>
      </c>
      <c r="N165" s="38">
        <f>IF(B165="","",IF('02_대상물건입력'!B5="",1,IF(ISNUMBER(SEARCH('02_대상물건입력'!B5,B165)),1,0)))</f>
        <v>1</v>
      </c>
      <c r="O165" s="38">
        <f>IF(B165="","",IF('02_대상물건입력'!B6="",1,IF(ISNUMBER(SEARCH('02_대상물건입력'!B6,B165)),1,0)))</f>
        <v>0</v>
      </c>
      <c r="P165" s="38">
        <f>IF(L165="","",IF('02_대상물건입력'!B15="",0,IF(ISNUMBER(SEARCH('02_대상물건입력'!B15,L165)),1,0)))</f>
        <v>0</v>
      </c>
      <c r="Q165" s="38">
        <f>IF(D165="","",IF('02_대상물건입력'!B8="",0,IF(ISNUMBER(SEARCH('02_대상물건입력'!B8,D165)),1,0)))</f>
        <v>0</v>
      </c>
      <c r="R165" s="44">
        <f>IFERROR(ABS(E165-'02_대상물건입력'!B11)/'02_대상물건입력'!B11,"")</f>
        <v>5.0391296048864213E-2</v>
      </c>
      <c r="S165" s="38">
        <f>IFERROR(ABS(J165-'02_대상물건입력'!B10),"")</f>
        <v>0</v>
      </c>
      <c r="T165" s="38">
        <f>IFERROR(ABS('01_설정'!B4-F165),"")</f>
        <v>58</v>
      </c>
      <c r="U165" s="38">
        <f>IFERROR(ABS(K165-YEAR('02_대상물건입력'!B14)),"")</f>
        <v>11</v>
      </c>
      <c r="V165" s="38" t="str">
        <f>IF(B165="","",IF(AND(E165&gt;0,F165&gt;0,H165&gt;0,OR('04A_국토부원자료'!P166="",'04A_국토부원자료'!P166="-"),IF('01_설정'!B10=1,N165=1,TRUE),R165&lt;='01_설정'!B5,S165&lt;='01_설정'!B6,T165&lt;='01_설정'!B7,U165&lt;='01_설정'!B8),"Y",""))</f>
        <v/>
      </c>
      <c r="W165" s="40" t="str">
        <f>IF(V165&lt;&gt;"Y","",MAX(0,(1-R165/'01_설정'!B5))*'01_설정'!B14+MAX(0,(1-S165/'01_설정'!B6))*'01_설정'!B15+MAX(0,(1-T165/'01_설정'!B7))*'01_설정'!B16+MAX(0,(1-U165/'01_설정'!B8))*'01_설정'!B17+O165*'01_설정'!B11+Q165*'01_설정'!B12+P165*'01_설정'!B13)</f>
        <v/>
      </c>
      <c r="X165" s="38" t="str">
        <f>IF(W165="","",1+COUNTIFS($W$4:$W$3003,"&gt;"&amp;W165)+COUNTIFS($W$4:W165,W165)-1)</f>
        <v/>
      </c>
    </row>
    <row r="166" spans="1:24" ht="16.5">
      <c r="A166" s="38">
        <f>IF('04A_국토부원자료'!A167="","",ROW()-3)</f>
        <v>163</v>
      </c>
      <c r="B166" s="39" t="str">
        <f>IFERROR('04A_국토부원자료'!B167,"")</f>
        <v>서울특별시 송파구 문정동</v>
      </c>
      <c r="C166" s="39" t="str">
        <f>IF(B166="","",IF('04A_국토부원자료'!C167&lt;&gt;"",'04A_국토부원자료'!C167,TRIM('04A_국토부원자료'!D167&amp;IF('04A_국토부원자료'!E167&lt;&gt;"","-"&amp;'04A_국토부원자료'!E167,""))))</f>
        <v>652-2</v>
      </c>
      <c r="D166" s="39" t="str">
        <f>IFERROR('04A_국토부원자료'!F167,"")</f>
        <v>문정 오벨리스크</v>
      </c>
      <c r="E166" s="40">
        <f>IFERROR(VALUE(SUBSTITUTE('04A_국토부원자료'!G167,",","")),"")</f>
        <v>24</v>
      </c>
      <c r="F166" s="41">
        <f>IFERROR(IF(AND('04A_국토부원자료'!H167&lt;&gt;"",'04A_국토부원자료'!I167&lt;&gt;""),DATE(INT(VALUE(SUBSTITUTE('04A_국토부원자료'!H167,",",""))/100),MOD(VALUE(SUBSTITUTE('04A_국토부원자료'!H167,",","")),100),VALUE(SUBSTITUTE('04A_국토부원자료'!I167,",",""))),""),"")</f>
        <v>46053</v>
      </c>
      <c r="G166" s="42">
        <f>IFERROR(VALUE(SUBSTITUTE('04A_국토부원자료'!J167,",","")),"")</f>
        <v>23500</v>
      </c>
      <c r="H166" s="43">
        <f t="shared" si="4"/>
        <v>235000000</v>
      </c>
      <c r="I166" s="43">
        <f t="shared" si="5"/>
        <v>9791666.666666666</v>
      </c>
      <c r="J166" s="38">
        <f>IFERROR(VALUE(SUBSTITUTE('04A_국토부원자료'!K167,",","")),"")</f>
        <v>14</v>
      </c>
      <c r="K166" s="38">
        <f>IFERROR(VALUE(SUBSTITUTE('04A_국토부원자료'!N167,",","")),"")</f>
        <v>2018</v>
      </c>
      <c r="L166" s="39" t="str">
        <f>IFERROR('04A_국토부원자료'!O167,"")</f>
        <v>송파대로 145</v>
      </c>
      <c r="M166" s="39" t="str">
        <f>IFERROR('04A_국토부원자료'!Q167,"")</f>
        <v>중개거래</v>
      </c>
      <c r="N166" s="38">
        <f>IF(B166="","",IF('02_대상물건입력'!B5="",1,IF(ISNUMBER(SEARCH('02_대상물건입력'!B5,B166)),1,0)))</f>
        <v>1</v>
      </c>
      <c r="O166" s="38">
        <f>IF(B166="","",IF('02_대상물건입력'!B6="",1,IF(ISNUMBER(SEARCH('02_대상물건입력'!B6,B166)),1,0)))</f>
        <v>0</v>
      </c>
      <c r="P166" s="38">
        <f>IF(L166="","",IF('02_대상물건입력'!B15="",0,IF(ISNUMBER(SEARCH('02_대상물건입력'!B15,L166)),1,0)))</f>
        <v>1</v>
      </c>
      <c r="Q166" s="38">
        <f>IF(D166="","",IF('02_대상물건입력'!B8="",0,IF(ISNUMBER(SEARCH('02_대상물건입력'!B8,D166)),1,0)))</f>
        <v>0</v>
      </c>
      <c r="R166" s="44">
        <f>IFERROR(ABS(E166-'02_대상물건입력'!B11)/'02_대상물건입력'!B11,"")</f>
        <v>0.11903328585901593</v>
      </c>
      <c r="S166" s="38">
        <f>IFERROR(ABS(J166-'02_대상물건입력'!B10),"")</f>
        <v>2</v>
      </c>
      <c r="T166" s="38">
        <f>IFERROR(ABS('01_설정'!B4-F166),"")</f>
        <v>59</v>
      </c>
      <c r="U166" s="38">
        <f>IFERROR(ABS(K166-YEAR('02_대상물건입력'!B14)),"")</f>
        <v>8</v>
      </c>
      <c r="V166" s="38" t="str">
        <f>IF(B166="","",IF(AND(E166&gt;0,F166&gt;0,H166&gt;0,OR('04A_국토부원자료'!P167="",'04A_국토부원자료'!P167="-"),IF('01_설정'!B10=1,N166=1,TRUE),R166&lt;='01_설정'!B5,S166&lt;='01_설정'!B6,T166&lt;='01_설정'!B7,U166&lt;='01_설정'!B8),"Y",""))</f>
        <v>Y</v>
      </c>
      <c r="W166" s="40">
        <f>IF(V166&lt;&gt;"Y","",MAX(0,(1-R166/'01_설정'!B5))*'01_설정'!B14+MAX(0,(1-S166/'01_설정'!B6))*'01_설정'!B15+MAX(0,(1-T166/'01_설정'!B7))*'01_설정'!B16+MAX(0,(1-U166/'01_설정'!B8))*'01_설정'!B17+O166*'01_설정'!B11+Q166*'01_설정'!B12+P166*'01_설정'!B13)</f>
        <v>45.755207830707967</v>
      </c>
      <c r="X166" s="38">
        <f>IF(W166="","",1+COUNTIFS($W$4:$W$3003,"&gt;"&amp;W166)+COUNTIFS($W$4:W166,W166)-1)</f>
        <v>24</v>
      </c>
    </row>
    <row r="167" spans="1:24" ht="16.5">
      <c r="A167" s="38">
        <f>IF('04A_국토부원자료'!A168="","",ROW()-3)</f>
        <v>164</v>
      </c>
      <c r="B167" s="39" t="str">
        <f>IFERROR('04A_국토부원자료'!B168,"")</f>
        <v>서울특별시 송파구 문정동</v>
      </c>
      <c r="C167" s="39" t="str">
        <f>IF(B167="","",IF('04A_국토부원자료'!C168&lt;&gt;"",'04A_국토부원자료'!C168,TRIM('04A_국토부원자료'!D168&amp;IF('04A_국토부원자료'!E168&lt;&gt;"","-"&amp;'04A_국토부원자료'!E168,""))))</f>
        <v>618</v>
      </c>
      <c r="D167" s="39" t="str">
        <f>IFERROR('04A_국토부원자료'!F168,"")</f>
        <v>파크하비오</v>
      </c>
      <c r="E167" s="40">
        <f>IFERROR(VALUE(SUBSTITUTE('04A_국토부원자료'!G168,",","")),"")</f>
        <v>48.96</v>
      </c>
      <c r="F167" s="41">
        <f>IFERROR(IF(AND('04A_국토부원자료'!H168&lt;&gt;"",'04A_국토부원자료'!I168&lt;&gt;""),DATE(INT(VALUE(SUBSTITUTE('04A_국토부원자료'!H168,",",""))/100),MOD(VALUE(SUBSTITUTE('04A_국토부원자료'!H168,",","")),100),VALUE(SUBSTITUTE('04A_국토부원자료'!I168,",",""))),""),"")</f>
        <v>46053</v>
      </c>
      <c r="G167" s="42">
        <f>IFERROR(VALUE(SUBSTITUTE('04A_국토부원자료'!J168,",","")),"")</f>
        <v>43800</v>
      </c>
      <c r="H167" s="43">
        <f t="shared" si="4"/>
        <v>438000000</v>
      </c>
      <c r="I167" s="43">
        <f t="shared" si="5"/>
        <v>8946078.4313725494</v>
      </c>
      <c r="J167" s="38">
        <f>IFERROR(VALUE(SUBSTITUTE('04A_국토부원자료'!K168,",","")),"")</f>
        <v>3</v>
      </c>
      <c r="K167" s="38" t="str">
        <f>IFERROR(VALUE(SUBSTITUTE('04A_국토부원자료'!N168,",","")),"")</f>
        <v/>
      </c>
      <c r="L167" s="39" t="str">
        <f>IFERROR('04A_국토부원자료'!O168,"")</f>
        <v>송파대로 111</v>
      </c>
      <c r="M167" s="39" t="str">
        <f>IFERROR('04A_국토부원자료'!Q168,"")</f>
        <v>중개거래</v>
      </c>
      <c r="N167" s="38">
        <f>IF(B167="","",IF('02_대상물건입력'!B5="",1,IF(ISNUMBER(SEARCH('02_대상물건입력'!B5,B167)),1,0)))</f>
        <v>1</v>
      </c>
      <c r="O167" s="38">
        <f>IF(B167="","",IF('02_대상물건입력'!B6="",1,IF(ISNUMBER(SEARCH('02_대상물건입력'!B6,B167)),1,0)))</f>
        <v>0</v>
      </c>
      <c r="P167" s="38">
        <f>IF(L167="","",IF('02_대상물건입력'!B15="",0,IF(ISNUMBER(SEARCH('02_대상물건입력'!B15,L167)),1,0)))</f>
        <v>1</v>
      </c>
      <c r="Q167" s="38">
        <f>IF(D167="","",IF('02_대상물건입력'!B8="",0,IF(ISNUMBER(SEARCH('02_대상물건입력'!B8,D167)),1,0)))</f>
        <v>0</v>
      </c>
      <c r="R167" s="44">
        <f>IFERROR(ABS(E167-'02_대상물건입력'!B11)/'02_대상물건입력'!B11,"")</f>
        <v>0.79717209684760759</v>
      </c>
      <c r="S167" s="38">
        <f>IFERROR(ABS(J167-'02_대상물건입력'!B10),"")</f>
        <v>9</v>
      </c>
      <c r="T167" s="38">
        <f>IFERROR(ABS('01_설정'!B4-F167),"")</f>
        <v>59</v>
      </c>
      <c r="U167" s="38" t="str">
        <f>IFERROR(ABS(K167-YEAR('02_대상물건입력'!B14)),"")</f>
        <v/>
      </c>
      <c r="V167" s="38" t="str">
        <f>IF(B167="","",IF(AND(E167&gt;0,F167&gt;0,H167&gt;0,OR('04A_국토부원자료'!P168="",'04A_국토부원자료'!P168="-"),IF('01_설정'!B10=1,N167=1,TRUE),R167&lt;='01_설정'!B5,S167&lt;='01_설정'!B6,T167&lt;='01_설정'!B7,U167&lt;='01_설정'!B8),"Y",""))</f>
        <v/>
      </c>
      <c r="W167" s="40" t="str">
        <f>IF(V167&lt;&gt;"Y","",MAX(0,(1-R167/'01_설정'!B5))*'01_설정'!B14+MAX(0,(1-S167/'01_설정'!B6))*'01_설정'!B15+MAX(0,(1-T167/'01_설정'!B7))*'01_설정'!B16+MAX(0,(1-U167/'01_설정'!B8))*'01_설정'!B17+O167*'01_설정'!B11+Q167*'01_설정'!B12+P167*'01_설정'!B13)</f>
        <v/>
      </c>
      <c r="X167" s="38" t="str">
        <f>IF(W167="","",1+COUNTIFS($W$4:$W$3003,"&gt;"&amp;W167)+COUNTIFS($W$4:W167,W167)-1)</f>
        <v/>
      </c>
    </row>
    <row r="168" spans="1:24" ht="16.5">
      <c r="A168" s="38">
        <f>IF('04A_국토부원자료'!A169="","",ROW()-3)</f>
        <v>165</v>
      </c>
      <c r="B168" s="39" t="str">
        <f>IFERROR('04A_국토부원자료'!B169,"")</f>
        <v>서울특별시 송파구 문정동</v>
      </c>
      <c r="C168" s="39" t="str">
        <f>IF(B168="","",IF('04A_국토부원자료'!C169&lt;&gt;"",'04A_국토부원자료'!C169,TRIM('04A_국토부원자료'!D169&amp;IF('04A_국토부원자료'!E169&lt;&gt;"","-"&amp;'04A_국토부원자료'!E169,""))))</f>
        <v>652</v>
      </c>
      <c r="D168" s="39" t="str">
        <f>IFERROR('04A_국토부원자료'!F169,"")</f>
        <v>송파법조타운푸르지오시티</v>
      </c>
      <c r="E168" s="40">
        <f>IFERROR(VALUE(SUBSTITUTE('04A_국토부원자료'!G169,",","")),"")</f>
        <v>19.37</v>
      </c>
      <c r="F168" s="41">
        <f>IFERROR(IF(AND('04A_국토부원자료'!H169&lt;&gt;"",'04A_국토부원자료'!I169&lt;&gt;""),DATE(INT(VALUE(SUBSTITUTE('04A_국토부원자료'!H169,",",""))/100),MOD(VALUE(SUBSTITUTE('04A_국토부원자료'!H169,",","")),100),VALUE(SUBSTITUTE('04A_국토부원자료'!I169,",",""))),""),"")</f>
        <v>46050</v>
      </c>
      <c r="G168" s="42">
        <f>IFERROR(VALUE(SUBSTITUTE('04A_국토부원자료'!J169,",","")),"")</f>
        <v>10500</v>
      </c>
      <c r="H168" s="43">
        <f t="shared" si="4"/>
        <v>105000000</v>
      </c>
      <c r="I168" s="43">
        <f t="shared" si="5"/>
        <v>5420753.7429013932</v>
      </c>
      <c r="J168" s="38">
        <f>IFERROR(VALUE(SUBSTITUTE('04A_국토부원자료'!K169,",","")),"")</f>
        <v>12</v>
      </c>
      <c r="K168" s="38">
        <f>IFERROR(VALUE(SUBSTITUTE('04A_국토부원자료'!N169,",","")),"")</f>
        <v>2018</v>
      </c>
      <c r="L168" s="39" t="str">
        <f>IFERROR('04A_국토부원자료'!O169,"")</f>
        <v>법원로4길 5</v>
      </c>
      <c r="M168" s="39" t="str">
        <f>IFERROR('04A_국토부원자료'!Q169,"")</f>
        <v>직거래</v>
      </c>
      <c r="N168" s="38">
        <f>IF(B168="","",IF('02_대상물건입력'!B5="",1,IF(ISNUMBER(SEARCH('02_대상물건입력'!B5,B168)),1,0)))</f>
        <v>1</v>
      </c>
      <c r="O168" s="38">
        <f>IF(B168="","",IF('02_대상물건입력'!B6="",1,IF(ISNUMBER(SEARCH('02_대상물건입력'!B6,B168)),1,0)))</f>
        <v>0</v>
      </c>
      <c r="P168" s="38">
        <f>IF(L168="","",IF('02_대상물건입력'!B15="",0,IF(ISNUMBER(SEARCH('02_대상물건입력'!B15,L168)),1,0)))</f>
        <v>0</v>
      </c>
      <c r="Q168" s="38">
        <f>IF(D168="","",IF('02_대상물건입력'!B8="",0,IF(ISNUMBER(SEARCH('02_대상물건입력'!B8,D168)),1,0)))</f>
        <v>0</v>
      </c>
      <c r="R168" s="44">
        <f>IFERROR(ABS(E168-'02_대상물건입력'!B11)/'02_대상물건입력'!B11,"")</f>
        <v>0.28898644779538074</v>
      </c>
      <c r="S168" s="38">
        <f>IFERROR(ABS(J168-'02_대상물건입력'!B10),"")</f>
        <v>0</v>
      </c>
      <c r="T168" s="38">
        <f>IFERROR(ABS('01_설정'!B4-F168),"")</f>
        <v>62</v>
      </c>
      <c r="U168" s="38">
        <f>IFERROR(ABS(K168-YEAR('02_대상물건입력'!B14)),"")</f>
        <v>8</v>
      </c>
      <c r="V168" s="38" t="str">
        <f>IF(B168="","",IF(AND(E168&gt;0,F168&gt;0,H168&gt;0,OR('04A_국토부원자료'!P169="",'04A_국토부원자료'!P169="-"),IF('01_설정'!B10=1,N168=1,TRUE),R168&lt;='01_설정'!B5,S168&lt;='01_설정'!B6,T168&lt;='01_설정'!B7,U168&lt;='01_설정'!B8),"Y",""))</f>
        <v/>
      </c>
      <c r="W168" s="40" t="str">
        <f>IF(V168&lt;&gt;"Y","",MAX(0,(1-R168/'01_설정'!B5))*'01_설정'!B14+MAX(0,(1-S168/'01_설정'!B6))*'01_설정'!B15+MAX(0,(1-T168/'01_설정'!B7))*'01_설정'!B16+MAX(0,(1-U168/'01_설정'!B8))*'01_설정'!B17+O168*'01_설정'!B11+Q168*'01_설정'!B12+P168*'01_설정'!B13)</f>
        <v/>
      </c>
      <c r="X168" s="38" t="str">
        <f>IF(W168="","",1+COUNTIFS($W$4:$W$3003,"&gt;"&amp;W168)+COUNTIFS($W$4:W168,W168)-1)</f>
        <v/>
      </c>
    </row>
    <row r="169" spans="1:24" ht="16.5">
      <c r="A169" s="38">
        <f>IF('04A_국토부원자료'!A170="","",ROW()-3)</f>
        <v>166</v>
      </c>
      <c r="B169" s="39" t="str">
        <f>IFERROR('04A_국토부원자료'!B170,"")</f>
        <v>서울특별시 송파구 문정동</v>
      </c>
      <c r="C169" s="39" t="str">
        <f>IF(B169="","",IF('04A_국토부원자료'!C170&lt;&gt;"",'04A_국토부원자료'!C170,TRIM('04A_국토부원자료'!D170&amp;IF('04A_국토부원자료'!E170&lt;&gt;"","-"&amp;'04A_국토부원자료'!E170,""))))</f>
        <v>643-1</v>
      </c>
      <c r="D169" s="39" t="str">
        <f>IFERROR('04A_국토부원자료'!F170,"")</f>
        <v>엠스테이트</v>
      </c>
      <c r="E169" s="40">
        <f>IFERROR(VALUE(SUBSTITUTE('04A_국토부원자료'!G170,",","")),"")</f>
        <v>26.15</v>
      </c>
      <c r="F169" s="41">
        <f>IFERROR(IF(AND('04A_국토부원자료'!H170&lt;&gt;"",'04A_국토부원자료'!I170&lt;&gt;""),DATE(INT(VALUE(SUBSTITUTE('04A_국토부원자료'!H170,",",""))/100),MOD(VALUE(SUBSTITUTE('04A_국토부원자료'!H170,",","")),100),VALUE(SUBSTITUTE('04A_국토부원자료'!I170,",",""))),""),"")</f>
        <v>46048</v>
      </c>
      <c r="G169" s="42">
        <f>IFERROR(VALUE(SUBSTITUTE('04A_국토부원자료'!J170,",","")),"")</f>
        <v>23000</v>
      </c>
      <c r="H169" s="43">
        <f t="shared" si="4"/>
        <v>230000000</v>
      </c>
      <c r="I169" s="43">
        <f t="shared" si="5"/>
        <v>8795411.0898661576</v>
      </c>
      <c r="J169" s="38">
        <f>IFERROR(VALUE(SUBSTITUTE('04A_국토부원자료'!K170,",","")),"")</f>
        <v>12</v>
      </c>
      <c r="K169" s="38">
        <f>IFERROR(VALUE(SUBSTITUTE('04A_국토부원자료'!N170,",","")),"")</f>
        <v>2016</v>
      </c>
      <c r="L169" s="39" t="str">
        <f>IFERROR('04A_국토부원자료'!O170,"")</f>
        <v>법원로 114</v>
      </c>
      <c r="M169" s="39" t="str">
        <f>IFERROR('04A_국토부원자료'!Q170,"")</f>
        <v>중개거래</v>
      </c>
      <c r="N169" s="38">
        <f>IF(B169="","",IF('02_대상물건입력'!B5="",1,IF(ISNUMBER(SEARCH('02_대상물건입력'!B5,B169)),1,0)))</f>
        <v>1</v>
      </c>
      <c r="O169" s="38">
        <f>IF(B169="","",IF('02_대상물건입력'!B6="",1,IF(ISNUMBER(SEARCH('02_대상물건입력'!B6,B169)),1,0)))</f>
        <v>0</v>
      </c>
      <c r="P169" s="38">
        <f>IF(L169="","",IF('02_대상물건입력'!B15="",0,IF(ISNUMBER(SEARCH('02_대상물건입력'!B15,L169)),1,0)))</f>
        <v>0</v>
      </c>
      <c r="Q169" s="38">
        <f>IF(D169="","",IF('02_대상물건입력'!B8="",0,IF(ISNUMBER(SEARCH('02_대상물건입력'!B8,D169)),1,0)))</f>
        <v>0</v>
      </c>
      <c r="R169" s="44">
        <f>IFERROR(ABS(E169-'02_대상물건입력'!B11)/'02_대상물건입력'!B11,"")</f>
        <v>4.0113351050552824E-2</v>
      </c>
      <c r="S169" s="38">
        <f>IFERROR(ABS(J169-'02_대상물건입력'!B10),"")</f>
        <v>0</v>
      </c>
      <c r="T169" s="38">
        <f>IFERROR(ABS('01_설정'!B4-F169),"")</f>
        <v>64</v>
      </c>
      <c r="U169" s="38">
        <f>IFERROR(ABS(K169-YEAR('02_대상물건입력'!B14)),"")</f>
        <v>10</v>
      </c>
      <c r="V169" s="38" t="str">
        <f>IF(B169="","",IF(AND(E169&gt;0,F169&gt;0,H169&gt;0,OR('04A_국토부원자료'!P170="",'04A_국토부원자료'!P170="-"),IF('01_설정'!B10=1,N169=1,TRUE),R169&lt;='01_설정'!B5,S169&lt;='01_설정'!B6,T169&lt;='01_설정'!B7,U169&lt;='01_설정'!B8),"Y",""))</f>
        <v>Y</v>
      </c>
      <c r="W169" s="40">
        <f>IF(V169&lt;&gt;"Y","",MAX(0,(1-R169/'01_설정'!B5))*'01_설정'!B14+MAX(0,(1-S169/'01_설정'!B6))*'01_설정'!B15+MAX(0,(1-T169/'01_설정'!B7))*'01_설정'!B16+MAX(0,(1-U169/'01_설정'!B8))*'01_설정'!B17+O169*'01_설정'!B11+Q169*'01_설정'!B12+P169*'01_설정'!B13)</f>
        <v>47.417970313030807</v>
      </c>
      <c r="X169" s="38">
        <f>IF(W169="","",1+COUNTIFS($W$4:$W$3003,"&gt;"&amp;W169)+COUNTIFS($W$4:W169,W169)-1)</f>
        <v>18</v>
      </c>
    </row>
    <row r="170" spans="1:24" ht="16.5">
      <c r="A170" s="38">
        <f>IF('04A_국토부원자료'!A171="","",ROW()-3)</f>
        <v>167</v>
      </c>
      <c r="B170" s="39" t="str">
        <f>IFERROR('04A_국토부원자료'!B171,"")</f>
        <v>서울특별시 송파구 문정동</v>
      </c>
      <c r="C170" s="39" t="str">
        <f>IF(B170="","",IF('04A_국토부원자료'!C171&lt;&gt;"",'04A_국토부원자료'!C171,TRIM('04A_국토부원자료'!D171&amp;IF('04A_국토부원자료'!E171&lt;&gt;"","-"&amp;'04A_국토부원자료'!E171,""))))</f>
        <v>639-5</v>
      </c>
      <c r="D170" s="39" t="str">
        <f>IFERROR('04A_국토부원자료'!F171,"")</f>
        <v>힐스테이트에코송파</v>
      </c>
      <c r="E170" s="40">
        <f>IFERROR(VALUE(SUBSTITUTE('04A_국토부원자료'!G171,",","")),"")</f>
        <v>21.064</v>
      </c>
      <c r="F170" s="41">
        <f>IFERROR(IF(AND('04A_국토부원자료'!H171&lt;&gt;"",'04A_국토부원자료'!I171&lt;&gt;""),DATE(INT(VALUE(SUBSTITUTE('04A_국토부원자료'!H171,",",""))/100),MOD(VALUE(SUBSTITUTE('04A_국토부원자료'!H171,",","")),100),VALUE(SUBSTITUTE('04A_국토부원자료'!I171,",",""))),""),"")</f>
        <v>46047</v>
      </c>
      <c r="G170" s="42">
        <f>IFERROR(VALUE(SUBSTITUTE('04A_국토부원자료'!J171,",","")),"")</f>
        <v>18500</v>
      </c>
      <c r="H170" s="43">
        <f t="shared" si="4"/>
        <v>185000000</v>
      </c>
      <c r="I170" s="43">
        <f t="shared" si="5"/>
        <v>8782757.3110520318</v>
      </c>
      <c r="J170" s="38">
        <f>IFERROR(VALUE(SUBSTITUTE('04A_국토부원자료'!K171,",","")),"")</f>
        <v>11</v>
      </c>
      <c r="K170" s="38">
        <f>IFERROR(VALUE(SUBSTITUTE('04A_국토부원자료'!N171,",","")),"")</f>
        <v>2017</v>
      </c>
      <c r="L170" s="39" t="str">
        <f>IFERROR('04A_국토부원자료'!O171,"")</f>
        <v>정의로7길 13</v>
      </c>
      <c r="M170" s="39" t="str">
        <f>IFERROR('04A_국토부원자료'!Q171,"")</f>
        <v>중개거래</v>
      </c>
      <c r="N170" s="38">
        <f>IF(B170="","",IF('02_대상물건입력'!B5="",1,IF(ISNUMBER(SEARCH('02_대상물건입력'!B5,B170)),1,0)))</f>
        <v>1</v>
      </c>
      <c r="O170" s="38">
        <f>IF(B170="","",IF('02_대상물건입력'!B6="",1,IF(ISNUMBER(SEARCH('02_대상물건입력'!B6,B170)),1,0)))</f>
        <v>0</v>
      </c>
      <c r="P170" s="38">
        <f>IF(L170="","",IF('02_대상물건입력'!B15="",0,IF(ISNUMBER(SEARCH('02_대상물건입력'!B15,L170)),1,0)))</f>
        <v>0</v>
      </c>
      <c r="Q170" s="38">
        <f>IF(D170="","",IF('02_대상물건입력'!B8="",0,IF(ISNUMBER(SEARCH('02_대상물건입력'!B8,D170)),1,0)))</f>
        <v>0</v>
      </c>
      <c r="R170" s="44">
        <f>IFERROR(ABS(E170-'02_대상물건입력'!B11)/'02_대상물건입력'!B11,"")</f>
        <v>0.22680488055559631</v>
      </c>
      <c r="S170" s="38">
        <f>IFERROR(ABS(J170-'02_대상물건입력'!B10),"")</f>
        <v>1</v>
      </c>
      <c r="T170" s="38">
        <f>IFERROR(ABS('01_설정'!B4-F170),"")</f>
        <v>65</v>
      </c>
      <c r="U170" s="38">
        <f>IFERROR(ABS(K170-YEAR('02_대상물건입력'!B14)),"")</f>
        <v>9</v>
      </c>
      <c r="V170" s="38" t="str">
        <f>IF(B170="","",IF(AND(E170&gt;0,F170&gt;0,H170&gt;0,OR('04A_국토부원자료'!P171="",'04A_국토부원자료'!P171="-"),IF('01_설정'!B10=1,N170=1,TRUE),R170&lt;='01_설정'!B5,S170&lt;='01_설정'!B6,T170&lt;='01_설정'!B7,U170&lt;='01_설정'!B8),"Y",""))</f>
        <v>Y</v>
      </c>
      <c r="W170" s="40">
        <f>IF(V170&lt;&gt;"Y","",MAX(0,(1-R170/'01_설정'!B5))*'01_설정'!B14+MAX(0,(1-S170/'01_설정'!B6))*'01_설정'!B15+MAX(0,(1-T170/'01_설정'!B7))*'01_설정'!B16+MAX(0,(1-U170/'01_설정'!B8))*'01_설정'!B17+O170*'01_설정'!B11+Q170*'01_설정'!B12+P170*'01_설정'!B13)</f>
        <v>29.572677360422595</v>
      </c>
      <c r="X170" s="38">
        <f>IF(W170="","",1+COUNTIFS($W$4:$W$3003,"&gt;"&amp;W170)+COUNTIFS($W$4:W170,W170)-1)</f>
        <v>175</v>
      </c>
    </row>
    <row r="171" spans="1:24" ht="16.5">
      <c r="A171" s="38">
        <f>IF('04A_국토부원자료'!A172="","",ROW()-3)</f>
        <v>168</v>
      </c>
      <c r="B171" s="39" t="str">
        <f>IFERROR('04A_국토부원자료'!B172,"")</f>
        <v>서울특별시 송파구 문정동</v>
      </c>
      <c r="C171" s="39" t="str">
        <f>IF(B171="","",IF('04A_국토부원자료'!C172&lt;&gt;"",'04A_국토부원자료'!C172,TRIM('04A_국토부원자료'!D172&amp;IF('04A_국토부원자료'!E172&lt;&gt;"","-"&amp;'04A_국토부원자료'!E172,""))))</f>
        <v>618</v>
      </c>
      <c r="D171" s="39" t="str">
        <f>IFERROR('04A_국토부원자료'!F172,"")</f>
        <v>파크하비오</v>
      </c>
      <c r="E171" s="40">
        <f>IFERROR(VALUE(SUBSTITUTE('04A_국토부원자료'!G172,",","")),"")</f>
        <v>24.58</v>
      </c>
      <c r="F171" s="41">
        <f>IFERROR(IF(AND('04A_국토부원자료'!H172&lt;&gt;"",'04A_국토부원자료'!I172&lt;&gt;""),DATE(INT(VALUE(SUBSTITUTE('04A_국토부원자료'!H172,",",""))/100),MOD(VALUE(SUBSTITUTE('04A_국토부원자료'!H172,",","")),100),VALUE(SUBSTITUTE('04A_국토부원자료'!I172,",",""))),""),"")</f>
        <v>46046</v>
      </c>
      <c r="G171" s="42">
        <f>IFERROR(VALUE(SUBSTITUTE('04A_국토부원자료'!J172,",","")),"")</f>
        <v>19700</v>
      </c>
      <c r="H171" s="43">
        <f t="shared" si="4"/>
        <v>197000000</v>
      </c>
      <c r="I171" s="43">
        <f t="shared" si="5"/>
        <v>8014646.053702197</v>
      </c>
      <c r="J171" s="38">
        <f>IFERROR(VALUE(SUBSTITUTE('04A_국토부원자료'!K172,",","")),"")</f>
        <v>8</v>
      </c>
      <c r="K171" s="38" t="str">
        <f>IFERROR(VALUE(SUBSTITUTE('04A_국토부원자료'!N172,",","")),"")</f>
        <v/>
      </c>
      <c r="L171" s="39" t="str">
        <f>IFERROR('04A_국토부원자료'!O172,"")</f>
        <v>송파대로 111</v>
      </c>
      <c r="M171" s="39" t="str">
        <f>IFERROR('04A_국토부원자료'!Q172,"")</f>
        <v>중개거래</v>
      </c>
      <c r="N171" s="38">
        <f>IF(B171="","",IF('02_대상물건입력'!B5="",1,IF(ISNUMBER(SEARCH('02_대상물건입력'!B5,B171)),1,0)))</f>
        <v>1</v>
      </c>
      <c r="O171" s="38">
        <f>IF(B171="","",IF('02_대상물건입력'!B6="",1,IF(ISNUMBER(SEARCH('02_대상물건입력'!B6,B171)),1,0)))</f>
        <v>0</v>
      </c>
      <c r="P171" s="38">
        <f>IF(L171="","",IF('02_대상물건입력'!B15="",0,IF(ISNUMBER(SEARCH('02_대상물건입력'!B15,L171)),1,0)))</f>
        <v>1</v>
      </c>
      <c r="Q171" s="38">
        <f>IF(D171="","",IF('02_대상물건입력'!B8="",0,IF(ISNUMBER(SEARCH('02_대상물건입력'!B8,D171)),1,0)))</f>
        <v>0</v>
      </c>
      <c r="R171" s="44">
        <f>IFERROR(ABS(E171-'02_대상물건입력'!B11)/'02_대상물건입력'!B11,"")</f>
        <v>9.7743256933942216E-2</v>
      </c>
      <c r="S171" s="38">
        <f>IFERROR(ABS(J171-'02_대상물건입력'!B10),"")</f>
        <v>4</v>
      </c>
      <c r="T171" s="38">
        <f>IFERROR(ABS('01_설정'!B4-F171),"")</f>
        <v>66</v>
      </c>
      <c r="U171" s="38" t="str">
        <f>IFERROR(ABS(K171-YEAR('02_대상물건입력'!B14)),"")</f>
        <v/>
      </c>
      <c r="V171" s="38" t="str">
        <f>IF(B171="","",IF(AND(E171&gt;0,F171&gt;0,H171&gt;0,OR('04A_국토부원자료'!P172="",'04A_국토부원자료'!P172="-"),IF('01_설정'!B10=1,N171=1,TRUE),R171&lt;='01_설정'!B5,S171&lt;='01_설정'!B6,T171&lt;='01_설정'!B7,U171&lt;='01_설정'!B8),"Y",""))</f>
        <v/>
      </c>
      <c r="W171" s="40" t="str">
        <f>IF(V171&lt;&gt;"Y","",MAX(0,(1-R171/'01_설정'!B5))*'01_설정'!B14+MAX(0,(1-S171/'01_설정'!B6))*'01_설정'!B15+MAX(0,(1-T171/'01_설정'!B7))*'01_설정'!B16+MAX(0,(1-U171/'01_설정'!B8))*'01_설정'!B17+O171*'01_설정'!B11+Q171*'01_설정'!B12+P171*'01_설정'!B13)</f>
        <v/>
      </c>
      <c r="X171" s="38" t="str">
        <f>IF(W171="","",1+COUNTIFS($W$4:$W$3003,"&gt;"&amp;W171)+COUNTIFS($W$4:W171,W171)-1)</f>
        <v/>
      </c>
    </row>
    <row r="172" spans="1:24" ht="16.5">
      <c r="A172" s="38">
        <f>IF('04A_국토부원자료'!A173="","",ROW()-3)</f>
        <v>169</v>
      </c>
      <c r="B172" s="39" t="str">
        <f>IFERROR('04A_국토부원자료'!B173,"")</f>
        <v>서울특별시 송파구 문정동</v>
      </c>
      <c r="C172" s="39" t="str">
        <f>IF(B172="","",IF('04A_국토부원자료'!C173&lt;&gt;"",'04A_국토부원자료'!C173,TRIM('04A_국토부원자료'!D173&amp;IF('04A_국토부원자료'!E173&lt;&gt;"","-"&amp;'04A_국토부원자료'!E173,""))))</f>
        <v>618</v>
      </c>
      <c r="D172" s="39" t="str">
        <f>IFERROR('04A_국토부원자료'!F173,"")</f>
        <v>파크하비오</v>
      </c>
      <c r="E172" s="40">
        <f>IFERROR(VALUE(SUBSTITUTE('04A_국토부원자료'!G173,",","")),"")</f>
        <v>46.58</v>
      </c>
      <c r="F172" s="41">
        <f>IFERROR(IF(AND('04A_국토부원자료'!H173&lt;&gt;"",'04A_국토부원자료'!I173&lt;&gt;""),DATE(INT(VALUE(SUBSTITUTE('04A_국토부원자료'!H173,",",""))/100),MOD(VALUE(SUBSTITUTE('04A_국토부원자료'!H173,",","")),100),VALUE(SUBSTITUTE('04A_국토부원자료'!I173,",",""))),""),"")</f>
        <v>46045</v>
      </c>
      <c r="G172" s="42">
        <f>IFERROR(VALUE(SUBSTITUTE('04A_국토부원자료'!J173,",","")),"")</f>
        <v>70000</v>
      </c>
      <c r="H172" s="43">
        <f t="shared" si="4"/>
        <v>700000000</v>
      </c>
      <c r="I172" s="43">
        <f t="shared" si="5"/>
        <v>15027908.973808503</v>
      </c>
      <c r="J172" s="38">
        <f>IFERROR(VALUE(SUBSTITUTE('04A_국토부원자료'!K173,",","")),"")</f>
        <v>17</v>
      </c>
      <c r="K172" s="38" t="str">
        <f>IFERROR(VALUE(SUBSTITUTE('04A_국토부원자료'!N173,",","")),"")</f>
        <v/>
      </c>
      <c r="L172" s="39" t="str">
        <f>IFERROR('04A_국토부원자료'!O173,"")</f>
        <v>송파대로 111</v>
      </c>
      <c r="M172" s="39" t="str">
        <f>IFERROR('04A_국토부원자료'!Q173,"")</f>
        <v>중개거래</v>
      </c>
      <c r="N172" s="38">
        <f>IF(B172="","",IF('02_대상물건입력'!B5="",1,IF(ISNUMBER(SEARCH('02_대상물건입력'!B5,B172)),1,0)))</f>
        <v>1</v>
      </c>
      <c r="O172" s="38">
        <f>IF(B172="","",IF('02_대상물건입력'!B6="",1,IF(ISNUMBER(SEARCH('02_대상물건입력'!B6,B172)),1,0)))</f>
        <v>0</v>
      </c>
      <c r="P172" s="38">
        <f>IF(L172="","",IF('02_대상물건입력'!B15="",0,IF(ISNUMBER(SEARCH('02_대상물건입력'!B15,L172)),1,0)))</f>
        <v>1</v>
      </c>
      <c r="Q172" s="38">
        <f>IF(D172="","",IF('02_대상물건입력'!B8="",0,IF(ISNUMBER(SEARCH('02_대상물건입력'!B8,D172)),1,0)))</f>
        <v>0</v>
      </c>
      <c r="R172" s="44">
        <f>IFERROR(ABS(E172-'02_대상물건입력'!B11)/'02_대상물건입력'!B11,"")</f>
        <v>0.70980956436195985</v>
      </c>
      <c r="S172" s="38">
        <f>IFERROR(ABS(J172-'02_대상물건입력'!B10),"")</f>
        <v>5</v>
      </c>
      <c r="T172" s="38">
        <f>IFERROR(ABS('01_설정'!B4-F172),"")</f>
        <v>67</v>
      </c>
      <c r="U172" s="38" t="str">
        <f>IFERROR(ABS(K172-YEAR('02_대상물건입력'!B14)),"")</f>
        <v/>
      </c>
      <c r="V172" s="38" t="str">
        <f>IF(B172="","",IF(AND(E172&gt;0,F172&gt;0,H172&gt;0,OR('04A_국토부원자료'!P173="",'04A_국토부원자료'!P173="-"),IF('01_설정'!B10=1,N172=1,TRUE),R172&lt;='01_설정'!B5,S172&lt;='01_설정'!B6,T172&lt;='01_설정'!B7,U172&lt;='01_설정'!B8),"Y",""))</f>
        <v/>
      </c>
      <c r="W172" s="40" t="str">
        <f>IF(V172&lt;&gt;"Y","",MAX(0,(1-R172/'01_설정'!B5))*'01_설정'!B14+MAX(0,(1-S172/'01_설정'!B6))*'01_설정'!B15+MAX(0,(1-T172/'01_설정'!B7))*'01_설정'!B16+MAX(0,(1-U172/'01_설정'!B8))*'01_설정'!B17+O172*'01_설정'!B11+Q172*'01_설정'!B12+P172*'01_설정'!B13)</f>
        <v/>
      </c>
      <c r="X172" s="38" t="str">
        <f>IF(W172="","",1+COUNTIFS($W$4:$W$3003,"&gt;"&amp;W172)+COUNTIFS($W$4:W172,W172)-1)</f>
        <v/>
      </c>
    </row>
    <row r="173" spans="1:24" ht="16.5">
      <c r="A173" s="38">
        <f>IF('04A_국토부원자료'!A174="","",ROW()-3)</f>
        <v>170</v>
      </c>
      <c r="B173" s="39" t="str">
        <f>IFERROR('04A_국토부원자료'!B174,"")</f>
        <v>서울특별시 송파구 문정동</v>
      </c>
      <c r="C173" s="39" t="str">
        <f>IF(B173="","",IF('04A_국토부원자료'!C174&lt;&gt;"",'04A_국토부원자료'!C174,TRIM('04A_국토부원자료'!D174&amp;IF('04A_국토부원자료'!E174&lt;&gt;"","-"&amp;'04A_국토부원자료'!E174,""))))</f>
        <v>624</v>
      </c>
      <c r="D173" s="39" t="str">
        <f>IFERROR('04A_국토부원자료'!F174,"")</f>
        <v>송파 아이파크</v>
      </c>
      <c r="E173" s="40">
        <f>IFERROR(VALUE(SUBSTITUTE('04A_국토부원자료'!G174,",","")),"")</f>
        <v>38.81</v>
      </c>
      <c r="F173" s="41">
        <f>IFERROR(IF(AND('04A_국토부원자료'!H174&lt;&gt;"",'04A_국토부원자료'!I174&lt;&gt;""),DATE(INT(VALUE(SUBSTITUTE('04A_국토부원자료'!H174,",",""))/100),MOD(VALUE(SUBSTITUTE('04A_국토부원자료'!H174,",","")),100),VALUE(SUBSTITUTE('04A_국토부원자료'!I174,",",""))),""),"")</f>
        <v>46045</v>
      </c>
      <c r="G173" s="42">
        <f>IFERROR(VALUE(SUBSTITUTE('04A_국토부원자료'!J174,",","")),"")</f>
        <v>27300</v>
      </c>
      <c r="H173" s="43">
        <f t="shared" si="4"/>
        <v>273000000</v>
      </c>
      <c r="I173" s="43">
        <f t="shared" si="5"/>
        <v>7034269.5181654207</v>
      </c>
      <c r="J173" s="38">
        <f>IFERROR(VALUE(SUBSTITUTE('04A_국토부원자료'!K174,",","")),"")</f>
        <v>13</v>
      </c>
      <c r="K173" s="38">
        <f>IFERROR(VALUE(SUBSTITUTE('04A_국토부원자료'!N174,",","")),"")</f>
        <v>2015</v>
      </c>
      <c r="L173" s="39" t="str">
        <f>IFERROR('04A_국토부원자료'!O174,"")</f>
        <v>법원로 55</v>
      </c>
      <c r="M173" s="39" t="str">
        <f>IFERROR('04A_국토부원자료'!Q174,"")</f>
        <v>중개거래</v>
      </c>
      <c r="N173" s="38">
        <f>IF(B173="","",IF('02_대상물건입력'!B5="",1,IF(ISNUMBER(SEARCH('02_대상물건입력'!B5,B173)),1,0)))</f>
        <v>1</v>
      </c>
      <c r="O173" s="38">
        <f>IF(B173="","",IF('02_대상물건입력'!B6="",1,IF(ISNUMBER(SEARCH('02_대상물건입력'!B6,B173)),1,0)))</f>
        <v>0</v>
      </c>
      <c r="P173" s="38">
        <f>IF(L173="","",IF('02_대상물건입력'!B15="",0,IF(ISNUMBER(SEARCH('02_대상물건입력'!B15,L173)),1,0)))</f>
        <v>0</v>
      </c>
      <c r="Q173" s="38">
        <f>IF(D173="","",IF('02_대상물건입력'!B8="",0,IF(ISNUMBER(SEARCH('02_대상물건입력'!B8,D173)),1,0)))</f>
        <v>0</v>
      </c>
      <c r="R173" s="44">
        <f>IFERROR(ABS(E173-'02_대상물건입력'!B11)/'02_대상물건입력'!B11,"")</f>
        <v>0.42459659065881639</v>
      </c>
      <c r="S173" s="38">
        <f>IFERROR(ABS(J173-'02_대상물건입력'!B10),"")</f>
        <v>1</v>
      </c>
      <c r="T173" s="38">
        <f>IFERROR(ABS('01_설정'!B4-F173),"")</f>
        <v>67</v>
      </c>
      <c r="U173" s="38">
        <f>IFERROR(ABS(K173-YEAR('02_대상물건입력'!B14)),"")</f>
        <v>11</v>
      </c>
      <c r="V173" s="38" t="str">
        <f>IF(B173="","",IF(AND(E173&gt;0,F173&gt;0,H173&gt;0,OR('04A_국토부원자료'!P174="",'04A_국토부원자료'!P174="-"),IF('01_설정'!B10=1,N173=1,TRUE),R173&lt;='01_설정'!B5,S173&lt;='01_설정'!B6,T173&lt;='01_설정'!B7,U173&lt;='01_설정'!B8),"Y",""))</f>
        <v/>
      </c>
      <c r="W173" s="40" t="str">
        <f>IF(V173&lt;&gt;"Y","",MAX(0,(1-R173/'01_설정'!B5))*'01_설정'!B14+MAX(0,(1-S173/'01_설정'!B6))*'01_설정'!B15+MAX(0,(1-T173/'01_설정'!B7))*'01_설정'!B16+MAX(0,(1-U173/'01_설정'!B8))*'01_설정'!B17+O173*'01_설정'!B11+Q173*'01_설정'!B12+P173*'01_설정'!B13)</f>
        <v/>
      </c>
      <c r="X173" s="38" t="str">
        <f>IF(W173="","",1+COUNTIFS($W$4:$W$3003,"&gt;"&amp;W173)+COUNTIFS($W$4:W173,W173)-1)</f>
        <v/>
      </c>
    </row>
    <row r="174" spans="1:24" ht="16.5">
      <c r="A174" s="38">
        <f>IF('04A_국토부원자료'!A175="","",ROW()-3)</f>
        <v>171</v>
      </c>
      <c r="B174" s="39" t="str">
        <f>IFERROR('04A_국토부원자료'!B175,"")</f>
        <v>서울특별시 송파구 문정동</v>
      </c>
      <c r="C174" s="39" t="str">
        <f>IF(B174="","",IF('04A_국토부원자료'!C175&lt;&gt;"",'04A_국토부원자료'!C175,TRIM('04A_국토부원자료'!D175&amp;IF('04A_국토부원자료'!E175&lt;&gt;"","-"&amp;'04A_국토부원자료'!E175,""))))</f>
        <v>624</v>
      </c>
      <c r="D174" s="39" t="str">
        <f>IFERROR('04A_국토부원자료'!F175,"")</f>
        <v>송파 아이파크</v>
      </c>
      <c r="E174" s="40">
        <f>IFERROR(VALUE(SUBSTITUTE('04A_국토부원자료'!G175,",","")),"")</f>
        <v>49.7</v>
      </c>
      <c r="F174" s="41">
        <f>IFERROR(IF(AND('04A_국토부원자료'!H175&lt;&gt;"",'04A_국토부원자료'!I175&lt;&gt;""),DATE(INT(VALUE(SUBSTITUTE('04A_국토부원자료'!H175,",",""))/100),MOD(VALUE(SUBSTITUTE('04A_국토부원자료'!H175,",","")),100),VALUE(SUBSTITUTE('04A_국토부원자료'!I175,",",""))),""),"")</f>
        <v>46045</v>
      </c>
      <c r="G174" s="42">
        <f>IFERROR(VALUE(SUBSTITUTE('04A_국토부원자료'!J175,",","")),"")</f>
        <v>77500</v>
      </c>
      <c r="H174" s="43">
        <f t="shared" si="4"/>
        <v>775000000</v>
      </c>
      <c r="I174" s="43">
        <f t="shared" si="5"/>
        <v>15593561.368209254</v>
      </c>
      <c r="J174" s="38">
        <f>IFERROR(VALUE(SUBSTITUTE('04A_국토부원자료'!K175,",","")),"")</f>
        <v>10</v>
      </c>
      <c r="K174" s="38">
        <f>IFERROR(VALUE(SUBSTITUTE('04A_국토부원자료'!N175,",","")),"")</f>
        <v>2015</v>
      </c>
      <c r="L174" s="39" t="str">
        <f>IFERROR('04A_국토부원자료'!O175,"")</f>
        <v>법원로 55</v>
      </c>
      <c r="M174" s="39" t="str">
        <f>IFERROR('04A_국토부원자료'!Q175,"")</f>
        <v>중개거래</v>
      </c>
      <c r="N174" s="38">
        <f>IF(B174="","",IF('02_대상물건입력'!B5="",1,IF(ISNUMBER(SEARCH('02_대상물건입력'!B5,B174)),1,0)))</f>
        <v>1</v>
      </c>
      <c r="O174" s="38">
        <f>IF(B174="","",IF('02_대상물건입력'!B6="",1,IF(ISNUMBER(SEARCH('02_대상물건입력'!B6,B174)),1,0)))</f>
        <v>0</v>
      </c>
      <c r="P174" s="38">
        <f>IF(L174="","",IF('02_대상물건입력'!B15="",0,IF(ISNUMBER(SEARCH('02_대상물건입력'!B15,L174)),1,0)))</f>
        <v>0</v>
      </c>
      <c r="Q174" s="38">
        <f>IF(D174="","",IF('02_대상물건입력'!B8="",0,IF(ISNUMBER(SEARCH('02_대상물건입력'!B8,D174)),1,0)))</f>
        <v>0</v>
      </c>
      <c r="R174" s="44">
        <f>IFERROR(ABS(E174-'02_대상물건입력'!B11)/'02_대상물건입력'!B11,"")</f>
        <v>0.82433523720028801</v>
      </c>
      <c r="S174" s="38">
        <f>IFERROR(ABS(J174-'02_대상물건입력'!B10),"")</f>
        <v>2</v>
      </c>
      <c r="T174" s="38">
        <f>IFERROR(ABS('01_설정'!B4-F174),"")</f>
        <v>67</v>
      </c>
      <c r="U174" s="38">
        <f>IFERROR(ABS(K174-YEAR('02_대상물건입력'!B14)),"")</f>
        <v>11</v>
      </c>
      <c r="V174" s="38" t="str">
        <f>IF(B174="","",IF(AND(E174&gt;0,F174&gt;0,H174&gt;0,OR('04A_국토부원자료'!P175="",'04A_국토부원자료'!P175="-"),IF('01_설정'!B10=1,N174=1,TRUE),R174&lt;='01_설정'!B5,S174&lt;='01_설정'!B6,T174&lt;='01_설정'!B7,U174&lt;='01_설정'!B8),"Y",""))</f>
        <v/>
      </c>
      <c r="W174" s="40" t="str">
        <f>IF(V174&lt;&gt;"Y","",MAX(0,(1-R174/'01_설정'!B5))*'01_설정'!B14+MAX(0,(1-S174/'01_설정'!B6))*'01_설정'!B15+MAX(0,(1-T174/'01_설정'!B7))*'01_설정'!B16+MAX(0,(1-U174/'01_설정'!B8))*'01_설정'!B17+O174*'01_설정'!B11+Q174*'01_설정'!B12+P174*'01_설정'!B13)</f>
        <v/>
      </c>
      <c r="X174" s="38" t="str">
        <f>IF(W174="","",1+COUNTIFS($W$4:$W$3003,"&gt;"&amp;W174)+COUNTIFS($W$4:W174,W174)-1)</f>
        <v/>
      </c>
    </row>
    <row r="175" spans="1:24" ht="16.5">
      <c r="A175" s="38">
        <f>IF('04A_국토부원자료'!A176="","",ROW()-3)</f>
        <v>172</v>
      </c>
      <c r="B175" s="39" t="str">
        <f>IFERROR('04A_국토부원자료'!B176,"")</f>
        <v>서울특별시 송파구 문정동</v>
      </c>
      <c r="C175" s="39" t="str">
        <f>IF(B175="","",IF('04A_국토부원자료'!C176&lt;&gt;"",'04A_국토부원자료'!C176,TRIM('04A_국토부원자료'!D176&amp;IF('04A_국토부원자료'!E176&lt;&gt;"","-"&amp;'04A_국토부원자료'!E176,""))))</f>
        <v>622</v>
      </c>
      <c r="D175" s="39" t="str">
        <f>IFERROR('04A_국토부원자료'!F176,"")</f>
        <v>송파한화오벨리스크</v>
      </c>
      <c r="E175" s="40">
        <f>IFERROR(VALUE(SUBSTITUTE('04A_국토부원자료'!G176,",","")),"")</f>
        <v>25.88</v>
      </c>
      <c r="F175" s="41">
        <f>IFERROR(IF(AND('04A_국토부원자료'!H176&lt;&gt;"",'04A_국토부원자료'!I176&lt;&gt;""),DATE(INT(VALUE(SUBSTITUTE('04A_국토부원자료'!H176,",",""))/100),MOD(VALUE(SUBSTITUTE('04A_국토부원자료'!H176,",","")),100),VALUE(SUBSTITUTE('04A_국토부원자료'!I176,",",""))),""),"")</f>
        <v>46044</v>
      </c>
      <c r="G175" s="42">
        <f>IFERROR(VALUE(SUBSTITUTE('04A_국토부원자료'!J176,",","")),"")</f>
        <v>17200</v>
      </c>
      <c r="H175" s="43">
        <f t="shared" si="4"/>
        <v>172000000</v>
      </c>
      <c r="I175" s="43">
        <f t="shared" si="5"/>
        <v>6646058.7326120557</v>
      </c>
      <c r="J175" s="38">
        <f>IFERROR(VALUE(SUBSTITUTE('04A_국토부원자료'!K176,",","")),"")</f>
        <v>2</v>
      </c>
      <c r="K175" s="38">
        <f>IFERROR(VALUE(SUBSTITUTE('04A_국토부원자료'!N176,",","")),"")</f>
        <v>2013</v>
      </c>
      <c r="L175" s="39" t="str">
        <f>IFERROR('04A_국토부원자료'!O176,"")</f>
        <v>충민로 5</v>
      </c>
      <c r="M175" s="39" t="str">
        <f>IFERROR('04A_국토부원자료'!Q176,"")</f>
        <v>중개거래</v>
      </c>
      <c r="N175" s="38">
        <f>IF(B175="","",IF('02_대상물건입력'!B5="",1,IF(ISNUMBER(SEARCH('02_대상물건입력'!B5,B175)),1,0)))</f>
        <v>1</v>
      </c>
      <c r="O175" s="38">
        <f>IF(B175="","",IF('02_대상물건입력'!B6="",1,IF(ISNUMBER(SEARCH('02_대상물건입력'!B6,B175)),1,0)))</f>
        <v>0</v>
      </c>
      <c r="P175" s="38">
        <f>IF(L175="","",IF('02_대상물건입력'!B15="",0,IF(ISNUMBER(SEARCH('02_대상물건입력'!B15,L175)),1,0)))</f>
        <v>0</v>
      </c>
      <c r="Q175" s="38">
        <f>IF(D175="","",IF('02_대상물건입력'!B8="",0,IF(ISNUMBER(SEARCH('02_대상물건입력'!B8,D175)),1,0)))</f>
        <v>0</v>
      </c>
      <c r="R175" s="44">
        <f>IFERROR(ABS(E175-'02_대상물건입력'!B11)/'02_대상물건입력'!B11,"")</f>
        <v>5.0024226584638877E-2</v>
      </c>
      <c r="S175" s="38">
        <f>IFERROR(ABS(J175-'02_대상물건입력'!B10),"")</f>
        <v>10</v>
      </c>
      <c r="T175" s="38">
        <f>IFERROR(ABS('01_설정'!B4-F175),"")</f>
        <v>68</v>
      </c>
      <c r="U175" s="38">
        <f>IFERROR(ABS(K175-YEAR('02_대상물건입력'!B14)),"")</f>
        <v>13</v>
      </c>
      <c r="V175" s="38" t="str">
        <f>IF(B175="","",IF(AND(E175&gt;0,F175&gt;0,H175&gt;0,OR('04A_국토부원자료'!P176="",'04A_국토부원자료'!P176="-"),IF('01_설정'!B10=1,N175=1,TRUE),R175&lt;='01_설정'!B5,S175&lt;='01_설정'!B6,T175&lt;='01_설정'!B7,U175&lt;='01_설정'!B8),"Y",""))</f>
        <v/>
      </c>
      <c r="W175" s="40" t="str">
        <f>IF(V175&lt;&gt;"Y","",MAX(0,(1-R175/'01_설정'!B5))*'01_설정'!B14+MAX(0,(1-S175/'01_설정'!B6))*'01_설정'!B15+MAX(0,(1-T175/'01_설정'!B7))*'01_설정'!B16+MAX(0,(1-U175/'01_설정'!B8))*'01_설정'!B17+O175*'01_설정'!B11+Q175*'01_설정'!B12+P175*'01_설정'!B13)</f>
        <v/>
      </c>
      <c r="X175" s="38" t="str">
        <f>IF(W175="","",1+COUNTIFS($W$4:$W$3003,"&gt;"&amp;W175)+COUNTIFS($W$4:W175,W175)-1)</f>
        <v/>
      </c>
    </row>
    <row r="176" spans="1:24" ht="16.5">
      <c r="A176" s="38">
        <f>IF('04A_국토부원자료'!A177="","",ROW()-3)</f>
        <v>173</v>
      </c>
      <c r="B176" s="39" t="str">
        <f>IFERROR('04A_국토부원자료'!B177,"")</f>
        <v>서울특별시 송파구 문정동</v>
      </c>
      <c r="C176" s="39" t="str">
        <f>IF(B176="","",IF('04A_국토부원자료'!C177&lt;&gt;"",'04A_국토부원자료'!C177,TRIM('04A_국토부원자료'!D177&amp;IF('04A_국토부원자료'!E177&lt;&gt;"","-"&amp;'04A_국토부원자료'!E177,""))))</f>
        <v>639-5</v>
      </c>
      <c r="D176" s="39" t="str">
        <f>IFERROR('04A_국토부원자료'!F177,"")</f>
        <v>힐스테이트에코송파</v>
      </c>
      <c r="E176" s="40">
        <f>IFERROR(VALUE(SUBSTITUTE('04A_국토부원자료'!G177,",","")),"")</f>
        <v>21.064</v>
      </c>
      <c r="F176" s="41">
        <f>IFERROR(IF(AND('04A_국토부원자료'!H177&lt;&gt;"",'04A_국토부원자료'!I177&lt;&gt;""),DATE(INT(VALUE(SUBSTITUTE('04A_국토부원자료'!H177,",",""))/100),MOD(VALUE(SUBSTITUTE('04A_국토부원자료'!H177,",","")),100),VALUE(SUBSTITUTE('04A_국토부원자료'!I177,",",""))),""),"")</f>
        <v>46043</v>
      </c>
      <c r="G176" s="42">
        <f>IFERROR(VALUE(SUBSTITUTE('04A_국토부원자료'!J177,",","")),"")</f>
        <v>16300</v>
      </c>
      <c r="H176" s="43">
        <f t="shared" si="4"/>
        <v>163000000</v>
      </c>
      <c r="I176" s="43">
        <f t="shared" si="5"/>
        <v>7738321.306494493</v>
      </c>
      <c r="J176" s="38">
        <f>IFERROR(VALUE(SUBSTITUTE('04A_국토부원자료'!K177,",","")),"")</f>
        <v>9</v>
      </c>
      <c r="K176" s="38">
        <f>IFERROR(VALUE(SUBSTITUTE('04A_국토부원자료'!N177,",","")),"")</f>
        <v>2017</v>
      </c>
      <c r="L176" s="39" t="str">
        <f>IFERROR('04A_국토부원자료'!O177,"")</f>
        <v>정의로7길 13</v>
      </c>
      <c r="M176" s="39" t="str">
        <f>IFERROR('04A_국토부원자료'!Q177,"")</f>
        <v>중개거래</v>
      </c>
      <c r="N176" s="38">
        <f>IF(B176="","",IF('02_대상물건입력'!B5="",1,IF(ISNUMBER(SEARCH('02_대상물건입력'!B5,B176)),1,0)))</f>
        <v>1</v>
      </c>
      <c r="O176" s="38">
        <f>IF(B176="","",IF('02_대상물건입력'!B6="",1,IF(ISNUMBER(SEARCH('02_대상물건입력'!B6,B176)),1,0)))</f>
        <v>0</v>
      </c>
      <c r="P176" s="38">
        <f>IF(L176="","",IF('02_대상물건입력'!B15="",0,IF(ISNUMBER(SEARCH('02_대상물건입력'!B15,L176)),1,0)))</f>
        <v>0</v>
      </c>
      <c r="Q176" s="38">
        <f>IF(D176="","",IF('02_대상물건입력'!B8="",0,IF(ISNUMBER(SEARCH('02_대상물건입력'!B8,D176)),1,0)))</f>
        <v>0</v>
      </c>
      <c r="R176" s="44">
        <f>IFERROR(ABS(E176-'02_대상물건입력'!B11)/'02_대상물건입력'!B11,"")</f>
        <v>0.22680488055559631</v>
      </c>
      <c r="S176" s="38">
        <f>IFERROR(ABS(J176-'02_대상물건입력'!B10),"")</f>
        <v>3</v>
      </c>
      <c r="T176" s="38">
        <f>IFERROR(ABS('01_설정'!B4-F176),"")</f>
        <v>69</v>
      </c>
      <c r="U176" s="38">
        <f>IFERROR(ABS(K176-YEAR('02_대상물건입력'!B14)),"")</f>
        <v>9</v>
      </c>
      <c r="V176" s="38" t="str">
        <f>IF(B176="","",IF(AND(E176&gt;0,F176&gt;0,H176&gt;0,OR('04A_국토부원자료'!P177="",'04A_국토부원자료'!P177="-"),IF('01_설정'!B10=1,N176=1,TRUE),R176&lt;='01_설정'!B5,S176&lt;='01_설정'!B6,T176&lt;='01_설정'!B7,U176&lt;='01_설정'!B8),"Y",""))</f>
        <v>Y</v>
      </c>
      <c r="W176" s="40">
        <f>IF(V176&lt;&gt;"Y","",MAX(0,(1-R176/'01_설정'!B5))*'01_설정'!B14+MAX(0,(1-S176/'01_설정'!B6))*'01_설정'!B15+MAX(0,(1-T176/'01_설정'!B7))*'01_설정'!B16+MAX(0,(1-U176/'01_설정'!B8))*'01_설정'!B17+O176*'01_설정'!B11+Q176*'01_설정'!B12+P176*'01_설정'!B13)</f>
        <v>24.706923935765062</v>
      </c>
      <c r="X176" s="38">
        <f>IF(W176="","",1+COUNTIFS($W$4:$W$3003,"&gt;"&amp;W176)+COUNTIFS($W$4:W176,W176)-1)</f>
        <v>217</v>
      </c>
    </row>
    <row r="177" spans="1:24" ht="16.5">
      <c r="A177" s="38">
        <f>IF('04A_국토부원자료'!A178="","",ROW()-3)</f>
        <v>174</v>
      </c>
      <c r="B177" s="39" t="str">
        <f>IFERROR('04A_국토부원자료'!B178,"")</f>
        <v>서울특별시 송파구 문정동</v>
      </c>
      <c r="C177" s="39" t="str">
        <f>IF(B177="","",IF('04A_국토부원자료'!C178&lt;&gt;"",'04A_국토부원자료'!C178,TRIM('04A_국토부원자료'!D178&amp;IF('04A_국토부원자료'!E178&lt;&gt;"","-"&amp;'04A_국토부원자료'!E178,""))))</f>
        <v>620</v>
      </c>
      <c r="D177" s="39" t="str">
        <f>IFERROR('04A_국토부원자료'!F178,"")</f>
        <v>송파푸르지오시티</v>
      </c>
      <c r="E177" s="40">
        <f>IFERROR(VALUE(SUBSTITUTE('04A_국토부원자료'!G178,",","")),"")</f>
        <v>46.55</v>
      </c>
      <c r="F177" s="41">
        <f>IFERROR(IF(AND('04A_국토부원자료'!H178&lt;&gt;"",'04A_국토부원자료'!I178&lt;&gt;""),DATE(INT(VALUE(SUBSTITUTE('04A_국토부원자료'!H178,",",""))/100),MOD(VALUE(SUBSTITUTE('04A_국토부원자료'!H178,",","")),100),VALUE(SUBSTITUTE('04A_국토부원자료'!I178,",",""))),""),"")</f>
        <v>46042</v>
      </c>
      <c r="G177" s="42">
        <f>IFERROR(VALUE(SUBSTITUTE('04A_국토부원자료'!J178,",","")),"")</f>
        <v>46000</v>
      </c>
      <c r="H177" s="43">
        <f t="shared" si="4"/>
        <v>460000000</v>
      </c>
      <c r="I177" s="43">
        <f t="shared" si="5"/>
        <v>9881847.4758324381</v>
      </c>
      <c r="J177" s="38">
        <f>IFERROR(VALUE(SUBSTITUTE('04A_국토부원자료'!K178,",","")),"")</f>
        <v>5</v>
      </c>
      <c r="K177" s="38">
        <f>IFERROR(VALUE(SUBSTITUTE('04A_국토부원자료'!N178,",","")),"")</f>
        <v>2013</v>
      </c>
      <c r="L177" s="39" t="str">
        <f>IFERROR('04A_국토부원자료'!O178,"")</f>
        <v>새말로 62</v>
      </c>
      <c r="M177" s="39" t="str">
        <f>IFERROR('04A_국토부원자료'!Q178,"")</f>
        <v>중개거래</v>
      </c>
      <c r="N177" s="38">
        <f>IF(B177="","",IF('02_대상물건입력'!B5="",1,IF(ISNUMBER(SEARCH('02_대상물건입력'!B5,B177)),1,0)))</f>
        <v>1</v>
      </c>
      <c r="O177" s="38">
        <f>IF(B177="","",IF('02_대상물건입력'!B6="",1,IF(ISNUMBER(SEARCH('02_대상물건입력'!B6,B177)),1,0)))</f>
        <v>0</v>
      </c>
      <c r="P177" s="38">
        <f>IF(L177="","",IF('02_대상물건입력'!B15="",0,IF(ISNUMBER(SEARCH('02_대상물건입력'!B15,L177)),1,0)))</f>
        <v>0</v>
      </c>
      <c r="Q177" s="38">
        <f>IF(D177="","",IF('02_대상물건입력'!B8="",0,IF(ISNUMBER(SEARCH('02_대상물건입력'!B8,D177)),1,0)))</f>
        <v>0</v>
      </c>
      <c r="R177" s="44">
        <f>IFERROR(ABS(E177-'02_대상물건입력'!B11)/'02_대상물건입력'!B11,"")</f>
        <v>0.70870835596928361</v>
      </c>
      <c r="S177" s="38">
        <f>IFERROR(ABS(J177-'02_대상물건입력'!B10),"")</f>
        <v>7</v>
      </c>
      <c r="T177" s="38">
        <f>IFERROR(ABS('01_설정'!B4-F177),"")</f>
        <v>70</v>
      </c>
      <c r="U177" s="38">
        <f>IFERROR(ABS(K177-YEAR('02_대상물건입력'!B14)),"")</f>
        <v>13</v>
      </c>
      <c r="V177" s="38" t="str">
        <f>IF(B177="","",IF(AND(E177&gt;0,F177&gt;0,H177&gt;0,OR('04A_국토부원자료'!P178="",'04A_국토부원자료'!P178="-"),IF('01_설정'!B10=1,N177=1,TRUE),R177&lt;='01_설정'!B5,S177&lt;='01_설정'!B6,T177&lt;='01_설정'!B7,U177&lt;='01_설정'!B8),"Y",""))</f>
        <v/>
      </c>
      <c r="W177" s="40" t="str">
        <f>IF(V177&lt;&gt;"Y","",MAX(0,(1-R177/'01_설정'!B5))*'01_설정'!B14+MAX(0,(1-S177/'01_설정'!B6))*'01_설정'!B15+MAX(0,(1-T177/'01_설정'!B7))*'01_설정'!B16+MAX(0,(1-U177/'01_설정'!B8))*'01_설정'!B17+O177*'01_설정'!B11+Q177*'01_설정'!B12+P177*'01_설정'!B13)</f>
        <v/>
      </c>
      <c r="X177" s="38" t="str">
        <f>IF(W177="","",1+COUNTIFS($W$4:$W$3003,"&gt;"&amp;W177)+COUNTIFS($W$4:W177,W177)-1)</f>
        <v/>
      </c>
    </row>
    <row r="178" spans="1:24" ht="16.5">
      <c r="A178" s="38">
        <f>IF('04A_국토부원자료'!A179="","",ROW()-3)</f>
        <v>175</v>
      </c>
      <c r="B178" s="39" t="str">
        <f>IFERROR('04A_국토부원자료'!B179,"")</f>
        <v>서울특별시 송파구 문정동</v>
      </c>
      <c r="C178" s="39" t="str">
        <f>IF(B178="","",IF('04A_국토부원자료'!C179&lt;&gt;"",'04A_국토부원자료'!C179,TRIM('04A_국토부원자료'!D179&amp;IF('04A_국토부원자료'!E179&lt;&gt;"","-"&amp;'04A_국토부원자료'!E179,""))))</f>
        <v>624</v>
      </c>
      <c r="D178" s="39" t="str">
        <f>IFERROR('04A_국토부원자료'!F179,"")</f>
        <v>송파 아이파크</v>
      </c>
      <c r="E178" s="40">
        <f>IFERROR(VALUE(SUBSTITUTE('04A_국토부원자료'!G179,",","")),"")</f>
        <v>25.87</v>
      </c>
      <c r="F178" s="41">
        <f>IFERROR(IF(AND('04A_국토부원자료'!H179&lt;&gt;"",'04A_국토부원자료'!I179&lt;&gt;""),DATE(INT(VALUE(SUBSTITUTE('04A_국토부원자료'!H179,",",""))/100),MOD(VALUE(SUBSTITUTE('04A_국토부원자료'!H179,",","")),100),VALUE(SUBSTITUTE('04A_국토부원자료'!I179,",",""))),""),"")</f>
        <v>46039</v>
      </c>
      <c r="G178" s="42">
        <f>IFERROR(VALUE(SUBSTITUTE('04A_국토부원자료'!J179,",","")),"")</f>
        <v>22500</v>
      </c>
      <c r="H178" s="43">
        <f t="shared" si="4"/>
        <v>225000000</v>
      </c>
      <c r="I178" s="43">
        <f t="shared" si="5"/>
        <v>8697332.8179358318</v>
      </c>
      <c r="J178" s="38">
        <f>IFERROR(VALUE(SUBSTITUTE('04A_국토부원자료'!K179,",","")),"")</f>
        <v>10</v>
      </c>
      <c r="K178" s="38">
        <f>IFERROR(VALUE(SUBSTITUTE('04A_국토부원자료'!N179,",","")),"")</f>
        <v>2015</v>
      </c>
      <c r="L178" s="39" t="str">
        <f>IFERROR('04A_국토부원자료'!O179,"")</f>
        <v>법원로 55</v>
      </c>
      <c r="M178" s="39" t="str">
        <f>IFERROR('04A_국토부원자료'!Q179,"")</f>
        <v>중개거래</v>
      </c>
      <c r="N178" s="38">
        <f>IF(B178="","",IF('02_대상물건입력'!B5="",1,IF(ISNUMBER(SEARCH('02_대상물건입력'!B5,B178)),1,0)))</f>
        <v>1</v>
      </c>
      <c r="O178" s="38">
        <f>IF(B178="","",IF('02_대상물건입력'!B6="",1,IF(ISNUMBER(SEARCH('02_대상물건입력'!B6,B178)),1,0)))</f>
        <v>0</v>
      </c>
      <c r="P178" s="38">
        <f>IF(L178="","",IF('02_대상물건입력'!B15="",0,IF(ISNUMBER(SEARCH('02_대상물건입력'!B15,L178)),1,0)))</f>
        <v>0</v>
      </c>
      <c r="Q178" s="38">
        <f>IF(D178="","",IF('02_대상물건입력'!B8="",0,IF(ISNUMBER(SEARCH('02_대상물건입력'!B8,D178)),1,0)))</f>
        <v>0</v>
      </c>
      <c r="R178" s="44">
        <f>IFERROR(ABS(E178-'02_대상물건입력'!B11)/'02_대상물건입력'!B11,"")</f>
        <v>5.0391296048864213E-2</v>
      </c>
      <c r="S178" s="38">
        <f>IFERROR(ABS(J178-'02_대상물건입력'!B10),"")</f>
        <v>2</v>
      </c>
      <c r="T178" s="38">
        <f>IFERROR(ABS('01_설정'!B4-F178),"")</f>
        <v>73</v>
      </c>
      <c r="U178" s="38">
        <f>IFERROR(ABS(K178-YEAR('02_대상물건입력'!B14)),"")</f>
        <v>11</v>
      </c>
      <c r="V178" s="38" t="str">
        <f>IF(B178="","",IF(AND(E178&gt;0,F178&gt;0,H178&gt;0,OR('04A_국토부원자료'!P179="",'04A_국토부원자료'!P179="-"),IF('01_설정'!B10=1,N178=1,TRUE),R178&lt;='01_설정'!B5,S178&lt;='01_설정'!B6,T178&lt;='01_설정'!B7,U178&lt;='01_설정'!B8),"Y",""))</f>
        <v/>
      </c>
      <c r="W178" s="40" t="str">
        <f>IF(V178&lt;&gt;"Y","",MAX(0,(1-R178/'01_설정'!B5))*'01_설정'!B14+MAX(0,(1-S178/'01_설정'!B6))*'01_설정'!B15+MAX(0,(1-T178/'01_설정'!B7))*'01_설정'!B16+MAX(0,(1-U178/'01_설정'!B8))*'01_설정'!B17+O178*'01_설정'!B11+Q178*'01_설정'!B12+P178*'01_설정'!B13)</f>
        <v/>
      </c>
      <c r="X178" s="38" t="str">
        <f>IF(W178="","",1+COUNTIFS($W$4:$W$3003,"&gt;"&amp;W178)+COUNTIFS($W$4:W178,W178)-1)</f>
        <v/>
      </c>
    </row>
    <row r="179" spans="1:24" ht="16.5">
      <c r="A179" s="38">
        <f>IF('04A_국토부원자료'!A180="","",ROW()-3)</f>
        <v>176</v>
      </c>
      <c r="B179" s="39" t="str">
        <f>IFERROR('04A_국토부원자료'!B180,"")</f>
        <v>서울특별시 송파구 문정동</v>
      </c>
      <c r="C179" s="39" t="str">
        <f>IF(B179="","",IF('04A_국토부원자료'!C180&lt;&gt;"",'04A_국토부원자료'!C180,TRIM('04A_국토부원자료'!D180&amp;IF('04A_국토부원자료'!E180&lt;&gt;"","-"&amp;'04A_국토부원자료'!E180,""))))</f>
        <v>618</v>
      </c>
      <c r="D179" s="39" t="str">
        <f>IFERROR('04A_국토부원자료'!F180,"")</f>
        <v>파크하비오</v>
      </c>
      <c r="E179" s="40">
        <f>IFERROR(VALUE(SUBSTITUTE('04A_국토부원자료'!G180,",","")),"")</f>
        <v>47.89</v>
      </c>
      <c r="F179" s="41">
        <f>IFERROR(IF(AND('04A_국토부원자료'!H180&lt;&gt;"",'04A_국토부원자료'!I180&lt;&gt;""),DATE(INT(VALUE(SUBSTITUTE('04A_국토부원자료'!H180,",",""))/100),MOD(VALUE(SUBSTITUTE('04A_국토부원자료'!H180,",","")),100),VALUE(SUBSTITUTE('04A_국토부원자료'!I180,",",""))),""),"")</f>
        <v>46039</v>
      </c>
      <c r="G179" s="42">
        <f>IFERROR(VALUE(SUBSTITUTE('04A_국토부원자료'!J180,",","")),"")</f>
        <v>42800</v>
      </c>
      <c r="H179" s="43">
        <f t="shared" si="4"/>
        <v>428000000</v>
      </c>
      <c r="I179" s="43">
        <f t="shared" si="5"/>
        <v>8937147.6299853828</v>
      </c>
      <c r="J179" s="38">
        <f>IFERROR(VALUE(SUBSTITUTE('04A_국토부원자료'!K180,",","")),"")</f>
        <v>10</v>
      </c>
      <c r="K179" s="38" t="str">
        <f>IFERROR(VALUE(SUBSTITUTE('04A_국토부원자료'!N180,",","")),"")</f>
        <v/>
      </c>
      <c r="L179" s="39" t="str">
        <f>IFERROR('04A_국토부원자료'!O180,"")</f>
        <v>송파대로 111</v>
      </c>
      <c r="M179" s="39" t="str">
        <f>IFERROR('04A_국토부원자료'!Q180,"")</f>
        <v>중개거래</v>
      </c>
      <c r="N179" s="38">
        <f>IF(B179="","",IF('02_대상물건입력'!B5="",1,IF(ISNUMBER(SEARCH('02_대상물건입력'!B5,B179)),1,0)))</f>
        <v>1</v>
      </c>
      <c r="O179" s="38">
        <f>IF(B179="","",IF('02_대상물건입력'!B6="",1,IF(ISNUMBER(SEARCH('02_대상물건입력'!B6,B179)),1,0)))</f>
        <v>0</v>
      </c>
      <c r="P179" s="38">
        <f>IF(L179="","",IF('02_대상물건입력'!B15="",0,IF(ISNUMBER(SEARCH('02_대상물건입력'!B15,L179)),1,0)))</f>
        <v>1</v>
      </c>
      <c r="Q179" s="38">
        <f>IF(D179="","",IF('02_대상물건입력'!B8="",0,IF(ISNUMBER(SEARCH('02_대상물건입력'!B8,D179)),1,0)))</f>
        <v>0</v>
      </c>
      <c r="R179" s="44">
        <f>IFERROR(ABS(E179-'02_대상물건입력'!B11)/'02_대상물건입력'!B11,"")</f>
        <v>0.7578956641754887</v>
      </c>
      <c r="S179" s="38">
        <f>IFERROR(ABS(J179-'02_대상물건입력'!B10),"")</f>
        <v>2</v>
      </c>
      <c r="T179" s="38">
        <f>IFERROR(ABS('01_설정'!B4-F179),"")</f>
        <v>73</v>
      </c>
      <c r="U179" s="38" t="str">
        <f>IFERROR(ABS(K179-YEAR('02_대상물건입력'!B14)),"")</f>
        <v/>
      </c>
      <c r="V179" s="38" t="str">
        <f>IF(B179="","",IF(AND(E179&gt;0,F179&gt;0,H179&gt;0,OR('04A_국토부원자료'!P180="",'04A_국토부원자료'!P180="-"),IF('01_설정'!B10=1,N179=1,TRUE),R179&lt;='01_설정'!B5,S179&lt;='01_설정'!B6,T179&lt;='01_설정'!B7,U179&lt;='01_설정'!B8),"Y",""))</f>
        <v/>
      </c>
      <c r="W179" s="40" t="str">
        <f>IF(V179&lt;&gt;"Y","",MAX(0,(1-R179/'01_설정'!B5))*'01_설정'!B14+MAX(0,(1-S179/'01_설정'!B6))*'01_설정'!B15+MAX(0,(1-T179/'01_설정'!B7))*'01_설정'!B16+MAX(0,(1-U179/'01_설정'!B8))*'01_설정'!B17+O179*'01_설정'!B11+Q179*'01_설정'!B12+P179*'01_설정'!B13)</f>
        <v/>
      </c>
      <c r="X179" s="38" t="str">
        <f>IF(W179="","",1+COUNTIFS($W$4:$W$3003,"&gt;"&amp;W179)+COUNTIFS($W$4:W179,W179)-1)</f>
        <v/>
      </c>
    </row>
    <row r="180" spans="1:24" ht="16.5">
      <c r="A180" s="38">
        <f>IF('04A_국토부원자료'!A181="","",ROW()-3)</f>
        <v>177</v>
      </c>
      <c r="B180" s="39" t="str">
        <f>IFERROR('04A_국토부원자료'!B181,"")</f>
        <v>서울특별시 송파구 문정동</v>
      </c>
      <c r="C180" s="39" t="str">
        <f>IF(B180="","",IF('04A_국토부원자료'!C181&lt;&gt;"",'04A_국토부원자료'!C181,TRIM('04A_국토부원자료'!D181&amp;IF('04A_국토부원자료'!E181&lt;&gt;"","-"&amp;'04A_국토부원자료'!E181,""))))</f>
        <v>618</v>
      </c>
      <c r="D180" s="39" t="str">
        <f>IFERROR('04A_국토부원자료'!F181,"")</f>
        <v>파크하비오</v>
      </c>
      <c r="E180" s="40">
        <f>IFERROR(VALUE(SUBSTITUTE('04A_국토부원자료'!G181,",","")),"")</f>
        <v>48.93</v>
      </c>
      <c r="F180" s="41">
        <f>IFERROR(IF(AND('04A_국토부원자료'!H181&lt;&gt;"",'04A_국토부원자료'!I181&lt;&gt;""),DATE(INT(VALUE(SUBSTITUTE('04A_국토부원자료'!H181,",",""))/100),MOD(VALUE(SUBSTITUTE('04A_국토부원자료'!H181,",","")),100),VALUE(SUBSTITUTE('04A_국토부원자료'!I181,",",""))),""),"")</f>
        <v>46039</v>
      </c>
      <c r="G180" s="42">
        <f>IFERROR(VALUE(SUBSTITUTE('04A_국토부원자료'!J181,",","")),"")</f>
        <v>46500</v>
      </c>
      <c r="H180" s="43">
        <f t="shared" si="4"/>
        <v>465000000</v>
      </c>
      <c r="I180" s="43">
        <f t="shared" si="5"/>
        <v>9503372.1643163711</v>
      </c>
      <c r="J180" s="38">
        <f>IFERROR(VALUE(SUBSTITUTE('04A_국토부원자료'!K181,",","")),"")</f>
        <v>17</v>
      </c>
      <c r="K180" s="38" t="str">
        <f>IFERROR(VALUE(SUBSTITUTE('04A_국토부원자료'!N181,",","")),"")</f>
        <v/>
      </c>
      <c r="L180" s="39" t="str">
        <f>IFERROR('04A_국토부원자료'!O181,"")</f>
        <v>송파대로 111</v>
      </c>
      <c r="M180" s="39" t="str">
        <f>IFERROR('04A_국토부원자료'!Q181,"")</f>
        <v>중개거래</v>
      </c>
      <c r="N180" s="38">
        <f>IF(B180="","",IF('02_대상물건입력'!B5="",1,IF(ISNUMBER(SEARCH('02_대상물건입력'!B5,B180)),1,0)))</f>
        <v>1</v>
      </c>
      <c r="O180" s="38">
        <f>IF(B180="","",IF('02_대상물건입력'!B6="",1,IF(ISNUMBER(SEARCH('02_대상물건입력'!B6,B180)),1,0)))</f>
        <v>0</v>
      </c>
      <c r="P180" s="38">
        <f>IF(L180="","",IF('02_대상물건입력'!B15="",0,IF(ISNUMBER(SEARCH('02_대상물건입력'!B15,L180)),1,0)))</f>
        <v>1</v>
      </c>
      <c r="Q180" s="38">
        <f>IF(D180="","",IF('02_대상물건입력'!B8="",0,IF(ISNUMBER(SEARCH('02_대상물건입력'!B8,D180)),1,0)))</f>
        <v>0</v>
      </c>
      <c r="R180" s="44">
        <f>IFERROR(ABS(E180-'02_대상물건입력'!B11)/'02_대상물건입력'!B11,"")</f>
        <v>0.79607088845493124</v>
      </c>
      <c r="S180" s="38">
        <f>IFERROR(ABS(J180-'02_대상물건입력'!B10),"")</f>
        <v>5</v>
      </c>
      <c r="T180" s="38">
        <f>IFERROR(ABS('01_설정'!B4-F180),"")</f>
        <v>73</v>
      </c>
      <c r="U180" s="38" t="str">
        <f>IFERROR(ABS(K180-YEAR('02_대상물건입력'!B14)),"")</f>
        <v/>
      </c>
      <c r="V180" s="38" t="str">
        <f>IF(B180="","",IF(AND(E180&gt;0,F180&gt;0,H180&gt;0,OR('04A_국토부원자료'!P181="",'04A_국토부원자료'!P181="-"),IF('01_설정'!B10=1,N180=1,TRUE),R180&lt;='01_설정'!B5,S180&lt;='01_설정'!B6,T180&lt;='01_설정'!B7,U180&lt;='01_설정'!B8),"Y",""))</f>
        <v/>
      </c>
      <c r="W180" s="40" t="str">
        <f>IF(V180&lt;&gt;"Y","",MAX(0,(1-R180/'01_설정'!B5))*'01_설정'!B14+MAX(0,(1-S180/'01_설정'!B6))*'01_설정'!B15+MAX(0,(1-T180/'01_설정'!B7))*'01_설정'!B16+MAX(0,(1-U180/'01_설정'!B8))*'01_설정'!B17+O180*'01_설정'!B11+Q180*'01_설정'!B12+P180*'01_설정'!B13)</f>
        <v/>
      </c>
      <c r="X180" s="38" t="str">
        <f>IF(W180="","",1+COUNTIFS($W$4:$W$3003,"&gt;"&amp;W180)+COUNTIFS($W$4:W180,W180)-1)</f>
        <v/>
      </c>
    </row>
    <row r="181" spans="1:24" ht="16.5">
      <c r="A181" s="38">
        <f>IF('04A_국토부원자료'!A182="","",ROW()-3)</f>
        <v>178</v>
      </c>
      <c r="B181" s="39" t="str">
        <f>IFERROR('04A_국토부원자료'!B182,"")</f>
        <v>서울특별시 송파구 문정동</v>
      </c>
      <c r="C181" s="39" t="str">
        <f>IF(B181="","",IF('04A_국토부원자료'!C182&lt;&gt;"",'04A_국토부원자료'!C182,TRIM('04A_국토부원자료'!D182&amp;IF('04A_국토부원자료'!E182&lt;&gt;"","-"&amp;'04A_국토부원자료'!E182,""))))</f>
        <v>618</v>
      </c>
      <c r="D181" s="39" t="str">
        <f>IFERROR('04A_국토부원자료'!F182,"")</f>
        <v>파크하비오</v>
      </c>
      <c r="E181" s="40">
        <f>IFERROR(VALUE(SUBSTITUTE('04A_국토부원자료'!G182,",","")),"")</f>
        <v>51.16</v>
      </c>
      <c r="F181" s="41">
        <f>IFERROR(IF(AND('04A_국토부원자료'!H182&lt;&gt;"",'04A_국토부원자료'!I182&lt;&gt;""),DATE(INT(VALUE(SUBSTITUTE('04A_국토부원자료'!H182,",",""))/100),MOD(VALUE(SUBSTITUTE('04A_국토부원자료'!H182,",","")),100),VALUE(SUBSTITUTE('04A_국토부원자료'!I182,",",""))),""),"")</f>
        <v>46039</v>
      </c>
      <c r="G181" s="42">
        <f>IFERROR(VALUE(SUBSTITUTE('04A_국토부원자료'!J182,",","")),"")</f>
        <v>51500</v>
      </c>
      <c r="H181" s="43">
        <f t="shared" si="4"/>
        <v>515000000</v>
      </c>
      <c r="I181" s="43">
        <f t="shared" si="5"/>
        <v>10066458.170445662</v>
      </c>
      <c r="J181" s="38">
        <f>IFERROR(VALUE(SUBSTITUTE('04A_국토부원자료'!K182,",","")),"")</f>
        <v>14</v>
      </c>
      <c r="K181" s="38" t="str">
        <f>IFERROR(VALUE(SUBSTITUTE('04A_국토부원자료'!N182,",","")),"")</f>
        <v/>
      </c>
      <c r="L181" s="39" t="str">
        <f>IFERROR('04A_국토부원자료'!O182,"")</f>
        <v>송파대로 111</v>
      </c>
      <c r="M181" s="39" t="str">
        <f>IFERROR('04A_국토부원자료'!Q182,"")</f>
        <v>중개거래</v>
      </c>
      <c r="N181" s="38">
        <f>IF(B181="","",IF('02_대상물건입력'!B5="",1,IF(ISNUMBER(SEARCH('02_대상물건입력'!B5,B181)),1,0)))</f>
        <v>1</v>
      </c>
      <c r="O181" s="38">
        <f>IF(B181="","",IF('02_대상물건입력'!B6="",1,IF(ISNUMBER(SEARCH('02_대상물건입력'!B6,B181)),1,0)))</f>
        <v>0</v>
      </c>
      <c r="P181" s="38">
        <f>IF(L181="","",IF('02_대상물건입력'!B15="",0,IF(ISNUMBER(SEARCH('02_대상물건입력'!B15,L181)),1,0)))</f>
        <v>1</v>
      </c>
      <c r="Q181" s="38">
        <f>IF(D181="","",IF('02_대상물건입력'!B8="",0,IF(ISNUMBER(SEARCH('02_대상물건입력'!B8,D181)),1,0)))</f>
        <v>0</v>
      </c>
      <c r="R181" s="44">
        <f>IFERROR(ABS(E181-'02_대상물건입력'!B11)/'02_대상물건입력'!B11,"")</f>
        <v>0.87792737897719764</v>
      </c>
      <c r="S181" s="38">
        <f>IFERROR(ABS(J181-'02_대상물건입력'!B10),"")</f>
        <v>2</v>
      </c>
      <c r="T181" s="38">
        <f>IFERROR(ABS('01_설정'!B4-F181),"")</f>
        <v>73</v>
      </c>
      <c r="U181" s="38" t="str">
        <f>IFERROR(ABS(K181-YEAR('02_대상물건입력'!B14)),"")</f>
        <v/>
      </c>
      <c r="V181" s="38" t="str">
        <f>IF(B181="","",IF(AND(E181&gt;0,F181&gt;0,H181&gt;0,OR('04A_국토부원자료'!P182="",'04A_국토부원자료'!P182="-"),IF('01_설정'!B10=1,N181=1,TRUE),R181&lt;='01_설정'!B5,S181&lt;='01_설정'!B6,T181&lt;='01_설정'!B7,U181&lt;='01_설정'!B8),"Y",""))</f>
        <v/>
      </c>
      <c r="W181" s="40" t="str">
        <f>IF(V181&lt;&gt;"Y","",MAX(0,(1-R181/'01_설정'!B5))*'01_설정'!B14+MAX(0,(1-S181/'01_설정'!B6))*'01_설정'!B15+MAX(0,(1-T181/'01_설정'!B7))*'01_설정'!B16+MAX(0,(1-U181/'01_설정'!B8))*'01_설정'!B17+O181*'01_설정'!B11+Q181*'01_설정'!B12+P181*'01_설정'!B13)</f>
        <v/>
      </c>
      <c r="X181" s="38" t="str">
        <f>IF(W181="","",1+COUNTIFS($W$4:$W$3003,"&gt;"&amp;W181)+COUNTIFS($W$4:W181,W181)-1)</f>
        <v/>
      </c>
    </row>
    <row r="182" spans="1:24" ht="16.5">
      <c r="A182" s="38">
        <f>IF('04A_국토부원자료'!A183="","",ROW()-3)</f>
        <v>179</v>
      </c>
      <c r="B182" s="39" t="str">
        <f>IFERROR('04A_국토부원자료'!B183,"")</f>
        <v>서울특별시 송파구 문정동</v>
      </c>
      <c r="C182" s="39" t="str">
        <f>IF(B182="","",IF('04A_국토부원자료'!C183&lt;&gt;"",'04A_국토부원자료'!C183,TRIM('04A_국토부원자료'!D183&amp;IF('04A_국토부원자료'!E183&lt;&gt;"","-"&amp;'04A_국토부원자료'!E183,""))))</f>
        <v>622</v>
      </c>
      <c r="D182" s="39" t="str">
        <f>IFERROR('04A_국토부원자료'!F183,"")</f>
        <v>송파한화오벨리스크</v>
      </c>
      <c r="E182" s="40">
        <f>IFERROR(VALUE(SUBSTITUTE('04A_국토부원자료'!G183,",","")),"")</f>
        <v>29.99</v>
      </c>
      <c r="F182" s="41">
        <f>IFERROR(IF(AND('04A_국토부원자료'!H183&lt;&gt;"",'04A_국토부원자료'!I183&lt;&gt;""),DATE(INT(VALUE(SUBSTITUTE('04A_국토부원자료'!H183,",",""))/100),MOD(VALUE(SUBSTITUTE('04A_국토부원자료'!H183,",","")),100),VALUE(SUBSTITUTE('04A_국토부원자료'!I183,",",""))),""),"")</f>
        <v>46039</v>
      </c>
      <c r="G182" s="42">
        <f>IFERROR(VALUE(SUBSTITUTE('04A_국토부원자료'!J183,",","")),"")</f>
        <v>22200</v>
      </c>
      <c r="H182" s="43">
        <f t="shared" si="4"/>
        <v>222000000</v>
      </c>
      <c r="I182" s="43">
        <f t="shared" si="5"/>
        <v>7402467.4891630551</v>
      </c>
      <c r="J182" s="38">
        <f>IFERROR(VALUE(SUBSTITUTE('04A_국토부원자료'!K183,",","")),"")</f>
        <v>3</v>
      </c>
      <c r="K182" s="38">
        <f>IFERROR(VALUE(SUBSTITUTE('04A_국토부원자료'!N183,",","")),"")</f>
        <v>2013</v>
      </c>
      <c r="L182" s="39" t="str">
        <f>IFERROR('04A_국토부원자료'!O183,"")</f>
        <v>충민로 5</v>
      </c>
      <c r="M182" s="39" t="str">
        <f>IFERROR('04A_국토부원자료'!Q183,"")</f>
        <v>중개거래</v>
      </c>
      <c r="N182" s="38">
        <f>IF(B182="","",IF('02_대상물건입력'!B5="",1,IF(ISNUMBER(SEARCH('02_대상물건입력'!B5,B182)),1,0)))</f>
        <v>1</v>
      </c>
      <c r="O182" s="38">
        <f>IF(B182="","",IF('02_대상물건입력'!B6="",1,IF(ISNUMBER(SEARCH('02_대상물건입력'!B6,B182)),1,0)))</f>
        <v>0</v>
      </c>
      <c r="P182" s="38">
        <f>IF(L182="","",IF('02_대상물건입력'!B15="",0,IF(ISNUMBER(SEARCH('02_대상물건입력'!B15,L182)),1,0)))</f>
        <v>0</v>
      </c>
      <c r="Q182" s="38">
        <f>IF(D182="","",IF('02_대상물건입력'!B8="",0,IF(ISNUMBER(SEARCH('02_대상물건입력'!B8,D182)),1,0)))</f>
        <v>0</v>
      </c>
      <c r="R182" s="44">
        <f>IFERROR(ABS(E182-'02_대상물건입력'!B11)/'02_대상물건입력'!B11,"")</f>
        <v>0.10084132321200462</v>
      </c>
      <c r="S182" s="38">
        <f>IFERROR(ABS(J182-'02_대상물건입력'!B10),"")</f>
        <v>9</v>
      </c>
      <c r="T182" s="38">
        <f>IFERROR(ABS('01_설정'!B4-F182),"")</f>
        <v>73</v>
      </c>
      <c r="U182" s="38">
        <f>IFERROR(ABS(K182-YEAR('02_대상물건입력'!B14)),"")</f>
        <v>13</v>
      </c>
      <c r="V182" s="38" t="str">
        <f>IF(B182="","",IF(AND(E182&gt;0,F182&gt;0,H182&gt;0,OR('04A_국토부원자료'!P183="",'04A_국토부원자료'!P183="-"),IF('01_설정'!B10=1,N182=1,TRUE),R182&lt;='01_설정'!B5,S182&lt;='01_설정'!B6,T182&lt;='01_설정'!B7,U182&lt;='01_설정'!B8),"Y",""))</f>
        <v/>
      </c>
      <c r="W182" s="40" t="str">
        <f>IF(V182&lt;&gt;"Y","",MAX(0,(1-R182/'01_설정'!B5))*'01_설정'!B14+MAX(0,(1-S182/'01_설정'!B6))*'01_설정'!B15+MAX(0,(1-T182/'01_설정'!B7))*'01_설정'!B16+MAX(0,(1-U182/'01_설정'!B8))*'01_설정'!B17+O182*'01_설정'!B11+Q182*'01_설정'!B12+P182*'01_설정'!B13)</f>
        <v/>
      </c>
      <c r="X182" s="38" t="str">
        <f>IF(W182="","",1+COUNTIFS($W$4:$W$3003,"&gt;"&amp;W182)+COUNTIFS($W$4:W182,W182)-1)</f>
        <v/>
      </c>
    </row>
    <row r="183" spans="1:24" ht="16.5">
      <c r="A183" s="38">
        <f>IF('04A_국토부원자료'!A184="","",ROW()-3)</f>
        <v>180</v>
      </c>
      <c r="B183" s="39" t="str">
        <f>IFERROR('04A_국토부원자료'!B184,"")</f>
        <v>서울특별시 송파구 문정동</v>
      </c>
      <c r="C183" s="39" t="str">
        <f>IF(B183="","",IF('04A_국토부원자료'!C184&lt;&gt;"",'04A_국토부원자료'!C184,TRIM('04A_국토부원자료'!D184&amp;IF('04A_국토부원자료'!E184&lt;&gt;"","-"&amp;'04A_국토부원자료'!E184,""))))</f>
        <v>624</v>
      </c>
      <c r="D183" s="39" t="str">
        <f>IFERROR('04A_국토부원자료'!F184,"")</f>
        <v>송파 아이파크</v>
      </c>
      <c r="E183" s="40">
        <f>IFERROR(VALUE(SUBSTITUTE('04A_국토부원자료'!G184,",","")),"")</f>
        <v>49.87</v>
      </c>
      <c r="F183" s="41">
        <f>IFERROR(IF(AND('04A_국토부원자료'!H184&lt;&gt;"",'04A_국토부원자료'!I184&lt;&gt;""),DATE(INT(VALUE(SUBSTITUTE('04A_국토부원자료'!H184,",",""))/100),MOD(VALUE(SUBSTITUTE('04A_국토부원자료'!H184,",","")),100),VALUE(SUBSTITUTE('04A_국토부원자료'!I184,",",""))),""),"")</f>
        <v>46038</v>
      </c>
      <c r="G183" s="42">
        <f>IFERROR(VALUE(SUBSTITUTE('04A_국토부원자료'!J184,",","")),"")</f>
        <v>64500</v>
      </c>
      <c r="H183" s="43">
        <f t="shared" si="4"/>
        <v>645000000</v>
      </c>
      <c r="I183" s="43">
        <f t="shared" si="5"/>
        <v>12933627.431321437</v>
      </c>
      <c r="J183" s="38">
        <f>IFERROR(VALUE(SUBSTITUTE('04A_국토부원자료'!K184,",","")),"")</f>
        <v>16</v>
      </c>
      <c r="K183" s="38">
        <f>IFERROR(VALUE(SUBSTITUTE('04A_국토부원자료'!N184,",","")),"")</f>
        <v>2015</v>
      </c>
      <c r="L183" s="39" t="str">
        <f>IFERROR('04A_국토부원자료'!O184,"")</f>
        <v>법원로 55</v>
      </c>
      <c r="M183" s="39" t="str">
        <f>IFERROR('04A_국토부원자료'!Q184,"")</f>
        <v>중개거래</v>
      </c>
      <c r="N183" s="38">
        <f>IF(B183="","",IF('02_대상물건입력'!B5="",1,IF(ISNUMBER(SEARCH('02_대상물건입력'!B5,B183)),1,0)))</f>
        <v>1</v>
      </c>
      <c r="O183" s="38">
        <f>IF(B183="","",IF('02_대상물건입력'!B6="",1,IF(ISNUMBER(SEARCH('02_대상물건입력'!B6,B183)),1,0)))</f>
        <v>0</v>
      </c>
      <c r="P183" s="38">
        <f>IF(L183="","",IF('02_대상물건입력'!B15="",0,IF(ISNUMBER(SEARCH('02_대상물건입력'!B15,L183)),1,0)))</f>
        <v>0</v>
      </c>
      <c r="Q183" s="38">
        <f>IF(D183="","",IF('02_대상물건입력'!B8="",0,IF(ISNUMBER(SEARCH('02_대상물건입력'!B8,D183)),1,0)))</f>
        <v>0</v>
      </c>
      <c r="R183" s="44">
        <f>IFERROR(ABS(E183-'02_대상물건입력'!B11)/'02_대상물건입력'!B11,"")</f>
        <v>0.83057541809211977</v>
      </c>
      <c r="S183" s="38">
        <f>IFERROR(ABS(J183-'02_대상물건입력'!B10),"")</f>
        <v>4</v>
      </c>
      <c r="T183" s="38">
        <f>IFERROR(ABS('01_설정'!B4-F183),"")</f>
        <v>74</v>
      </c>
      <c r="U183" s="38">
        <f>IFERROR(ABS(K183-YEAR('02_대상물건입력'!B14)),"")</f>
        <v>11</v>
      </c>
      <c r="V183" s="38" t="str">
        <f>IF(B183="","",IF(AND(E183&gt;0,F183&gt;0,H183&gt;0,OR('04A_국토부원자료'!P184="",'04A_국토부원자료'!P184="-"),IF('01_설정'!B10=1,N183=1,TRUE),R183&lt;='01_설정'!B5,S183&lt;='01_설정'!B6,T183&lt;='01_설정'!B7,U183&lt;='01_설정'!B8),"Y",""))</f>
        <v/>
      </c>
      <c r="W183" s="40" t="str">
        <f>IF(V183&lt;&gt;"Y","",MAX(0,(1-R183/'01_설정'!B5))*'01_설정'!B14+MAX(0,(1-S183/'01_설정'!B6))*'01_설정'!B15+MAX(0,(1-T183/'01_설정'!B7))*'01_설정'!B16+MAX(0,(1-U183/'01_설정'!B8))*'01_설정'!B17+O183*'01_설정'!B11+Q183*'01_설정'!B12+P183*'01_설정'!B13)</f>
        <v/>
      </c>
      <c r="X183" s="38" t="str">
        <f>IF(W183="","",1+COUNTIFS($W$4:$W$3003,"&gt;"&amp;W183)+COUNTIFS($W$4:W183,W183)-1)</f>
        <v/>
      </c>
    </row>
    <row r="184" spans="1:24" ht="16.5">
      <c r="A184" s="38">
        <f>IF('04A_국토부원자료'!A185="","",ROW()-3)</f>
        <v>181</v>
      </c>
      <c r="B184" s="39" t="str">
        <f>IFERROR('04A_국토부원자료'!B185,"")</f>
        <v>서울특별시 송파구 문정동</v>
      </c>
      <c r="C184" s="39" t="str">
        <f>IF(B184="","",IF('04A_국토부원자료'!C185&lt;&gt;"",'04A_국토부원자료'!C185,TRIM('04A_국토부원자료'!D185&amp;IF('04A_국토부원자료'!E185&lt;&gt;"","-"&amp;'04A_국토부원자료'!E185,""))))</f>
        <v>652</v>
      </c>
      <c r="D184" s="39" t="str">
        <f>IFERROR('04A_국토부원자료'!F185,"")</f>
        <v>송파법조타운푸르지오시티</v>
      </c>
      <c r="E184" s="40">
        <f>IFERROR(VALUE(SUBSTITUTE('04A_국토부원자료'!G185,",","")),"")</f>
        <v>20.45</v>
      </c>
      <c r="F184" s="41">
        <f>IFERROR(IF(AND('04A_국토부원자료'!H185&lt;&gt;"",'04A_국토부원자료'!I185&lt;&gt;""),DATE(INT(VALUE(SUBSTITUTE('04A_국토부원자료'!H185,",",""))/100),MOD(VALUE(SUBSTITUTE('04A_국토부원자료'!H185,",","")),100),VALUE(SUBSTITUTE('04A_국토부원자료'!I185,",",""))),""),"")</f>
        <v>46038</v>
      </c>
      <c r="G184" s="42">
        <f>IFERROR(VALUE(SUBSTITUTE('04A_국토부원자료'!J185,",","")),"")</f>
        <v>19500</v>
      </c>
      <c r="H184" s="43">
        <f t="shared" si="4"/>
        <v>195000000</v>
      </c>
      <c r="I184" s="43">
        <f t="shared" si="5"/>
        <v>9535452.3227383867</v>
      </c>
      <c r="J184" s="38">
        <f>IFERROR(VALUE(SUBSTITUTE('04A_국토부원자료'!K185,",","")),"")</f>
        <v>8</v>
      </c>
      <c r="K184" s="38">
        <f>IFERROR(VALUE(SUBSTITUTE('04A_국토부원자료'!N185,",","")),"")</f>
        <v>2018</v>
      </c>
      <c r="L184" s="39" t="str">
        <f>IFERROR('04A_국토부원자료'!O185,"")</f>
        <v>법원로4길 5</v>
      </c>
      <c r="M184" s="39" t="str">
        <f>IFERROR('04A_국토부원자료'!Q185,"")</f>
        <v>중개거래</v>
      </c>
      <c r="N184" s="38">
        <f>IF(B184="","",IF('02_대상물건입력'!B5="",1,IF(ISNUMBER(SEARCH('02_대상물건입력'!B5,B184)),1,0)))</f>
        <v>1</v>
      </c>
      <c r="O184" s="38">
        <f>IF(B184="","",IF('02_대상물건입력'!B6="",1,IF(ISNUMBER(SEARCH('02_대상물건입력'!B6,B184)),1,0)))</f>
        <v>0</v>
      </c>
      <c r="P184" s="38">
        <f>IF(L184="","",IF('02_대상물건입력'!B15="",0,IF(ISNUMBER(SEARCH('02_대상물건입력'!B15,L184)),1,0)))</f>
        <v>0</v>
      </c>
      <c r="Q184" s="38">
        <f>IF(D184="","",IF('02_대상물건입력'!B8="",0,IF(ISNUMBER(SEARCH('02_대상물건입력'!B8,D184)),1,0)))</f>
        <v>0</v>
      </c>
      <c r="R184" s="44">
        <f>IFERROR(ABS(E184-'02_대상물건입력'!B11)/'02_대상물건입력'!B11,"")</f>
        <v>0.2493429456590365</v>
      </c>
      <c r="S184" s="38">
        <f>IFERROR(ABS(J184-'02_대상물건입력'!B10),"")</f>
        <v>4</v>
      </c>
      <c r="T184" s="38">
        <f>IFERROR(ABS('01_설정'!B4-F184),"")</f>
        <v>74</v>
      </c>
      <c r="U184" s="38">
        <f>IFERROR(ABS(K184-YEAR('02_대상물건입력'!B14)),"")</f>
        <v>8</v>
      </c>
      <c r="V184" s="38" t="str">
        <f>IF(B184="","",IF(AND(E184&gt;0,F184&gt;0,H184&gt;0,OR('04A_국토부원자료'!P185="",'04A_국토부원자료'!P185="-"),IF('01_설정'!B10=1,N184=1,TRUE),R184&lt;='01_설정'!B5,S184&lt;='01_설정'!B6,T184&lt;='01_설정'!B7,U184&lt;='01_설정'!B8),"Y",""))</f>
        <v>Y</v>
      </c>
      <c r="W184" s="40">
        <f>IF(V184&lt;&gt;"Y","",MAX(0,(1-R184/'01_설정'!B5))*'01_설정'!B14+MAX(0,(1-S184/'01_설정'!B6))*'01_설정'!B15+MAX(0,(1-T184/'01_설정'!B7))*'01_설정'!B16+MAX(0,(1-U184/'01_설정'!B8))*'01_설정'!B17+O184*'01_설정'!B11+Q184*'01_설정'!B12+P184*'01_설정'!B13)</f>
        <v>21.241382425840403</v>
      </c>
      <c r="X184" s="38">
        <f>IF(W184="","",1+COUNTIFS($W$4:$W$3003,"&gt;"&amp;W184)+COUNTIFS($W$4:W184,W184)-1)</f>
        <v>244</v>
      </c>
    </row>
    <row r="185" spans="1:24" ht="16.5">
      <c r="A185" s="38">
        <f>IF('04A_국토부원자료'!A186="","",ROW()-3)</f>
        <v>182</v>
      </c>
      <c r="B185" s="39" t="str">
        <f>IFERROR('04A_국토부원자료'!B186,"")</f>
        <v>서울특별시 송파구 문정동</v>
      </c>
      <c r="C185" s="39" t="str">
        <f>IF(B185="","",IF('04A_국토부원자료'!C186&lt;&gt;"",'04A_국토부원자료'!C186,TRIM('04A_국토부원자료'!D186&amp;IF('04A_국토부원자료'!E186&lt;&gt;"","-"&amp;'04A_국토부원자료'!E186,""))))</f>
        <v>624</v>
      </c>
      <c r="D185" s="39" t="str">
        <f>IFERROR('04A_국토부원자료'!F186,"")</f>
        <v>송파 아이파크</v>
      </c>
      <c r="E185" s="40">
        <f>IFERROR(VALUE(SUBSTITUTE('04A_국토부원자료'!G186,",","")),"")</f>
        <v>49.84</v>
      </c>
      <c r="F185" s="41">
        <f>IFERROR(IF(AND('04A_국토부원자료'!H186&lt;&gt;"",'04A_국토부원자료'!I186&lt;&gt;""),DATE(INT(VALUE(SUBSTITUTE('04A_국토부원자료'!H186,",",""))/100),MOD(VALUE(SUBSTITUTE('04A_국토부원자료'!H186,",","")),100),VALUE(SUBSTITUTE('04A_국토부원자료'!I186,",",""))),""),"")</f>
        <v>46038</v>
      </c>
      <c r="G185" s="42">
        <f>IFERROR(VALUE(SUBSTITUTE('04A_국토부원자료'!J186,",","")),"")</f>
        <v>60000</v>
      </c>
      <c r="H185" s="43">
        <f t="shared" si="4"/>
        <v>600000000</v>
      </c>
      <c r="I185" s="43">
        <f t="shared" si="5"/>
        <v>12038523.274478329</v>
      </c>
      <c r="J185" s="38">
        <f>IFERROR(VALUE(SUBSTITUTE('04A_국토부원자료'!K186,",","")),"")</f>
        <v>15</v>
      </c>
      <c r="K185" s="38">
        <f>IFERROR(VALUE(SUBSTITUTE('04A_국토부원자료'!N186,",","")),"")</f>
        <v>2015</v>
      </c>
      <c r="L185" s="39" t="str">
        <f>IFERROR('04A_국토부원자료'!O186,"")</f>
        <v>법원로 55</v>
      </c>
      <c r="M185" s="39" t="str">
        <f>IFERROR('04A_국토부원자료'!Q186,"")</f>
        <v>중개거래</v>
      </c>
      <c r="N185" s="38">
        <f>IF(B185="","",IF('02_대상물건입력'!B5="",1,IF(ISNUMBER(SEARCH('02_대상물건입력'!B5,B185)),1,0)))</f>
        <v>1</v>
      </c>
      <c r="O185" s="38">
        <f>IF(B185="","",IF('02_대상물건입력'!B6="",1,IF(ISNUMBER(SEARCH('02_대상물건입력'!B6,B185)),1,0)))</f>
        <v>0</v>
      </c>
      <c r="P185" s="38">
        <f>IF(L185="","",IF('02_대상물건입력'!B15="",0,IF(ISNUMBER(SEARCH('02_대상물건입력'!B15,L185)),1,0)))</f>
        <v>0</v>
      </c>
      <c r="Q185" s="38">
        <f>IF(D185="","",IF('02_대상물건입력'!B8="",0,IF(ISNUMBER(SEARCH('02_대상물건입력'!B8,D185)),1,0)))</f>
        <v>0</v>
      </c>
      <c r="R185" s="44">
        <f>IFERROR(ABS(E185-'02_대상물건입력'!B11)/'02_대상물건입력'!B11,"")</f>
        <v>0.82947420969944374</v>
      </c>
      <c r="S185" s="38">
        <f>IFERROR(ABS(J185-'02_대상물건입력'!B10),"")</f>
        <v>3</v>
      </c>
      <c r="T185" s="38">
        <f>IFERROR(ABS('01_설정'!B4-F185),"")</f>
        <v>74</v>
      </c>
      <c r="U185" s="38">
        <f>IFERROR(ABS(K185-YEAR('02_대상물건입력'!B14)),"")</f>
        <v>11</v>
      </c>
      <c r="V185" s="38" t="str">
        <f>IF(B185="","",IF(AND(E185&gt;0,F185&gt;0,H185&gt;0,OR('04A_국토부원자료'!P186="",'04A_국토부원자료'!P186="-"),IF('01_설정'!B10=1,N185=1,TRUE),R185&lt;='01_설정'!B5,S185&lt;='01_설정'!B6,T185&lt;='01_설정'!B7,U185&lt;='01_설정'!B8),"Y",""))</f>
        <v/>
      </c>
      <c r="W185" s="40" t="str">
        <f>IF(V185&lt;&gt;"Y","",MAX(0,(1-R185/'01_설정'!B5))*'01_설정'!B14+MAX(0,(1-S185/'01_설정'!B6))*'01_설정'!B15+MAX(0,(1-T185/'01_설정'!B7))*'01_설정'!B16+MAX(0,(1-U185/'01_설정'!B8))*'01_설정'!B17+O185*'01_설정'!B11+Q185*'01_설정'!B12+P185*'01_설정'!B13)</f>
        <v/>
      </c>
      <c r="X185" s="38" t="str">
        <f>IF(W185="","",1+COUNTIFS($W$4:$W$3003,"&gt;"&amp;W185)+COUNTIFS($W$4:W185,W185)-1)</f>
        <v/>
      </c>
    </row>
    <row r="186" spans="1:24" ht="16.5">
      <c r="A186" s="38">
        <f>IF('04A_국토부원자료'!A187="","",ROW()-3)</f>
        <v>183</v>
      </c>
      <c r="B186" s="39" t="str">
        <f>IFERROR('04A_국토부원자료'!B187,"")</f>
        <v>서울특별시 송파구 문정동</v>
      </c>
      <c r="C186" s="39" t="str">
        <f>IF(B186="","",IF('04A_국토부원자료'!C187&lt;&gt;"",'04A_국토부원자료'!C187,TRIM('04A_국토부원자료'!D187&amp;IF('04A_국토부원자료'!E187&lt;&gt;"","-"&amp;'04A_국토부원자료'!E187,""))))</f>
        <v>622</v>
      </c>
      <c r="D186" s="39" t="str">
        <f>IFERROR('04A_국토부원자료'!F187,"")</f>
        <v>송파한화오벨리스크</v>
      </c>
      <c r="E186" s="40">
        <f>IFERROR(VALUE(SUBSTITUTE('04A_국토부원자료'!G187,",","")),"")</f>
        <v>26.82</v>
      </c>
      <c r="F186" s="41">
        <f>IFERROR(IF(AND('04A_국토부원자료'!H187&lt;&gt;"",'04A_국토부원자료'!I187&lt;&gt;""),DATE(INT(VALUE(SUBSTITUTE('04A_국토부원자료'!H187,",",""))/100),MOD(VALUE(SUBSTITUTE('04A_국토부원자료'!H187,",","")),100),VALUE(SUBSTITUTE('04A_국토부원자료'!I187,",",""))),""),"")</f>
        <v>46038</v>
      </c>
      <c r="G186" s="42">
        <f>IFERROR(VALUE(SUBSTITUTE('04A_국토부원자료'!J187,",","")),"")</f>
        <v>21000</v>
      </c>
      <c r="H186" s="43">
        <f t="shared" si="4"/>
        <v>210000000</v>
      </c>
      <c r="I186" s="43">
        <f t="shared" si="5"/>
        <v>7829977.6286353469</v>
      </c>
      <c r="J186" s="38">
        <f>IFERROR(VALUE(SUBSTITUTE('04A_국토부원자료'!K187,",","")),"")</f>
        <v>6</v>
      </c>
      <c r="K186" s="38">
        <f>IFERROR(VALUE(SUBSTITUTE('04A_국토부원자료'!N187,",","")),"")</f>
        <v>2013</v>
      </c>
      <c r="L186" s="39" t="str">
        <f>IFERROR('04A_국토부원자료'!O187,"")</f>
        <v>충민로 5</v>
      </c>
      <c r="M186" s="39" t="str">
        <f>IFERROR('04A_국토부원자료'!Q187,"")</f>
        <v>직거래</v>
      </c>
      <c r="N186" s="38">
        <f>IF(B186="","",IF('02_대상물건입력'!B5="",1,IF(ISNUMBER(SEARCH('02_대상물건입력'!B5,B186)),1,0)))</f>
        <v>1</v>
      </c>
      <c r="O186" s="38">
        <f>IF(B186="","",IF('02_대상물건입력'!B6="",1,IF(ISNUMBER(SEARCH('02_대상물건입력'!B6,B186)),1,0)))</f>
        <v>0</v>
      </c>
      <c r="P186" s="38">
        <f>IF(L186="","",IF('02_대상물건입력'!B15="",0,IF(ISNUMBER(SEARCH('02_대상물건입력'!B15,L186)),1,0)))</f>
        <v>0</v>
      </c>
      <c r="Q186" s="38">
        <f>IF(D186="","",IF('02_대상물건입력'!B8="",0,IF(ISNUMBER(SEARCH('02_대상물건입력'!B8,D186)),1,0)))</f>
        <v>0</v>
      </c>
      <c r="R186" s="44">
        <f>IFERROR(ABS(E186-'02_대상물건입력'!B11)/'02_대상물건입력'!B11,"")</f>
        <v>1.551969694745029E-2</v>
      </c>
      <c r="S186" s="38">
        <f>IFERROR(ABS(J186-'02_대상물건입력'!B10),"")</f>
        <v>6</v>
      </c>
      <c r="T186" s="38">
        <f>IFERROR(ABS('01_설정'!B4-F186),"")</f>
        <v>74</v>
      </c>
      <c r="U186" s="38">
        <f>IFERROR(ABS(K186-YEAR('02_대상물건입력'!B14)),"")</f>
        <v>13</v>
      </c>
      <c r="V186" s="38" t="str">
        <f>IF(B186="","",IF(AND(E186&gt;0,F186&gt;0,H186&gt;0,OR('04A_국토부원자료'!P187="",'04A_국토부원자료'!P187="-"),IF('01_설정'!B10=1,N186=1,TRUE),R186&lt;='01_설정'!B5,S186&lt;='01_설정'!B6,T186&lt;='01_설정'!B7,U186&lt;='01_설정'!B8),"Y",""))</f>
        <v/>
      </c>
      <c r="W186" s="40" t="str">
        <f>IF(V186&lt;&gt;"Y","",MAX(0,(1-R186/'01_설정'!B5))*'01_설정'!B14+MAX(0,(1-S186/'01_설정'!B6))*'01_설정'!B15+MAX(0,(1-T186/'01_설정'!B7))*'01_설정'!B16+MAX(0,(1-U186/'01_설정'!B8))*'01_설정'!B17+O186*'01_설정'!B11+Q186*'01_설정'!B12+P186*'01_설정'!B13)</f>
        <v/>
      </c>
      <c r="X186" s="38" t="str">
        <f>IF(W186="","",1+COUNTIFS($W$4:$W$3003,"&gt;"&amp;W186)+COUNTIFS($W$4:W186,W186)-1)</f>
        <v/>
      </c>
    </row>
    <row r="187" spans="1:24" ht="16.5">
      <c r="A187" s="38">
        <f>IF('04A_국토부원자료'!A188="","",ROW()-3)</f>
        <v>184</v>
      </c>
      <c r="B187" s="39" t="str">
        <f>IFERROR('04A_국토부원자료'!B188,"")</f>
        <v>서울특별시 송파구 문정동</v>
      </c>
      <c r="C187" s="39" t="str">
        <f>IF(B187="","",IF('04A_국토부원자료'!C188&lt;&gt;"",'04A_국토부원자료'!C188,TRIM('04A_국토부원자료'!D188&amp;IF('04A_국토부원자료'!E188&lt;&gt;"","-"&amp;'04A_국토부원자료'!E188,""))))</f>
        <v>620</v>
      </c>
      <c r="D187" s="39" t="str">
        <f>IFERROR('04A_국토부원자료'!F188,"")</f>
        <v>송파푸르지오시티</v>
      </c>
      <c r="E187" s="40">
        <f>IFERROR(VALUE(SUBSTITUTE('04A_국토부원자료'!G188,",","")),"")</f>
        <v>30</v>
      </c>
      <c r="F187" s="41">
        <f>IFERROR(IF(AND('04A_국토부원자료'!H188&lt;&gt;"",'04A_국토부원자료'!I188&lt;&gt;""),DATE(INT(VALUE(SUBSTITUTE('04A_국토부원자료'!H188,",",""))/100),MOD(VALUE(SUBSTITUTE('04A_국토부원자료'!H188,",","")),100),VALUE(SUBSTITUTE('04A_국토부원자료'!I188,",",""))),""),"")</f>
        <v>46037</v>
      </c>
      <c r="G187" s="42">
        <f>IFERROR(VALUE(SUBSTITUTE('04A_국토부원자료'!J188,",","")),"")</f>
        <v>29000</v>
      </c>
      <c r="H187" s="43">
        <f t="shared" si="4"/>
        <v>290000000</v>
      </c>
      <c r="I187" s="43">
        <f t="shared" si="5"/>
        <v>9666666.666666666</v>
      </c>
      <c r="J187" s="38">
        <f>IFERROR(VALUE(SUBSTITUTE('04A_국토부원자료'!K188,",","")),"")</f>
        <v>13</v>
      </c>
      <c r="K187" s="38">
        <f>IFERROR(VALUE(SUBSTITUTE('04A_국토부원자료'!N188,",","")),"")</f>
        <v>2013</v>
      </c>
      <c r="L187" s="39" t="str">
        <f>IFERROR('04A_국토부원자료'!O188,"")</f>
        <v>새말로 62</v>
      </c>
      <c r="M187" s="39" t="str">
        <f>IFERROR('04A_국토부원자료'!Q188,"")</f>
        <v>직거래</v>
      </c>
      <c r="N187" s="38">
        <f>IF(B187="","",IF('02_대상물건입력'!B5="",1,IF(ISNUMBER(SEARCH('02_대상물건입력'!B5,B187)),1,0)))</f>
        <v>1</v>
      </c>
      <c r="O187" s="38">
        <f>IF(B187="","",IF('02_대상물건입력'!B6="",1,IF(ISNUMBER(SEARCH('02_대상물건입력'!B6,B187)),1,0)))</f>
        <v>0</v>
      </c>
      <c r="P187" s="38">
        <f>IF(L187="","",IF('02_대상물건입력'!B15="",0,IF(ISNUMBER(SEARCH('02_대상물건입력'!B15,L187)),1,0)))</f>
        <v>0</v>
      </c>
      <c r="Q187" s="38">
        <f>IF(D187="","",IF('02_대상물건입력'!B8="",0,IF(ISNUMBER(SEARCH('02_대상물건입력'!B8,D187)),1,0)))</f>
        <v>0</v>
      </c>
      <c r="R187" s="44">
        <f>IFERROR(ABS(E187-'02_대상물건입력'!B11)/'02_대상물건입력'!B11,"")</f>
        <v>0.10120839267623009</v>
      </c>
      <c r="S187" s="38">
        <f>IFERROR(ABS(J187-'02_대상물건입력'!B10),"")</f>
        <v>1</v>
      </c>
      <c r="T187" s="38">
        <f>IFERROR(ABS('01_설정'!B4-F187),"")</f>
        <v>75</v>
      </c>
      <c r="U187" s="38">
        <f>IFERROR(ABS(K187-YEAR('02_대상물건입력'!B14)),"")</f>
        <v>13</v>
      </c>
      <c r="V187" s="38" t="str">
        <f>IF(B187="","",IF(AND(E187&gt;0,F187&gt;0,H187&gt;0,OR('04A_국토부원자료'!P188="",'04A_국토부원자료'!P188="-"),IF('01_설정'!B10=1,N187=1,TRUE),R187&lt;='01_설정'!B5,S187&lt;='01_설정'!B6,T187&lt;='01_설정'!B7,U187&lt;='01_설정'!B8),"Y",""))</f>
        <v/>
      </c>
      <c r="W187" s="40" t="str">
        <f>IF(V187&lt;&gt;"Y","",MAX(0,(1-R187/'01_설정'!B5))*'01_설정'!B14+MAX(0,(1-S187/'01_설정'!B6))*'01_설정'!B15+MAX(0,(1-T187/'01_설정'!B7))*'01_설정'!B16+MAX(0,(1-U187/'01_설정'!B8))*'01_설정'!B17+O187*'01_설정'!B11+Q187*'01_설정'!B12+P187*'01_설정'!B13)</f>
        <v/>
      </c>
      <c r="X187" s="38" t="str">
        <f>IF(W187="","",1+COUNTIFS($W$4:$W$3003,"&gt;"&amp;W187)+COUNTIFS($W$4:W187,W187)-1)</f>
        <v/>
      </c>
    </row>
    <row r="188" spans="1:24" ht="16.5">
      <c r="A188" s="38">
        <f>IF('04A_국토부원자료'!A189="","",ROW()-3)</f>
        <v>185</v>
      </c>
      <c r="B188" s="39" t="str">
        <f>IFERROR('04A_국토부원자료'!B189,"")</f>
        <v>서울특별시 송파구 문정동</v>
      </c>
      <c r="C188" s="39" t="str">
        <f>IF(B188="","",IF('04A_국토부원자료'!C189&lt;&gt;"",'04A_국토부원자료'!C189,TRIM('04A_국토부원자료'!D189&amp;IF('04A_국토부원자료'!E189&lt;&gt;"","-"&amp;'04A_국토부원자료'!E189,""))))</f>
        <v>618</v>
      </c>
      <c r="D188" s="39" t="str">
        <f>IFERROR('04A_국토부원자료'!F189,"")</f>
        <v>파크하비오</v>
      </c>
      <c r="E188" s="40">
        <f>IFERROR(VALUE(SUBSTITUTE('04A_국토부원자료'!G189,",","")),"")</f>
        <v>27.53</v>
      </c>
      <c r="F188" s="41">
        <f>IFERROR(IF(AND('04A_국토부원자료'!H189&lt;&gt;"",'04A_국토부원자료'!I189&lt;&gt;""),DATE(INT(VALUE(SUBSTITUTE('04A_국토부원자료'!H189,",",""))/100),MOD(VALUE(SUBSTITUTE('04A_국토부원자료'!H189,",","")),100),VALUE(SUBSTITUTE('04A_국토부원자료'!I189,",",""))),""),"")</f>
        <v>46037</v>
      </c>
      <c r="G188" s="42">
        <f>IFERROR(VALUE(SUBSTITUTE('04A_국토부원자료'!J189,",","")),"")</f>
        <v>22000</v>
      </c>
      <c r="H188" s="43">
        <f t="shared" si="4"/>
        <v>220000000</v>
      </c>
      <c r="I188" s="43">
        <f t="shared" si="5"/>
        <v>7991282.2375590261</v>
      </c>
      <c r="J188" s="38">
        <f>IFERROR(VALUE(SUBSTITUTE('04A_국토부원자료'!K189,",","")),"")</f>
        <v>10</v>
      </c>
      <c r="K188" s="38" t="str">
        <f>IFERROR(VALUE(SUBSTITUTE('04A_국토부원자료'!N189,",","")),"")</f>
        <v/>
      </c>
      <c r="L188" s="39" t="str">
        <f>IFERROR('04A_국토부원자료'!O189,"")</f>
        <v>송파대로 111</v>
      </c>
      <c r="M188" s="39" t="str">
        <f>IFERROR('04A_국토부원자료'!Q189,"")</f>
        <v>중개거래</v>
      </c>
      <c r="N188" s="38">
        <f>IF(B188="","",IF('02_대상물건입력'!B5="",1,IF(ISNUMBER(SEARCH('02_대상물건입력'!B5,B188)),1,0)))</f>
        <v>1</v>
      </c>
      <c r="O188" s="38">
        <f>IF(B188="","",IF('02_대상물건입력'!B6="",1,IF(ISNUMBER(SEARCH('02_대상물건입력'!B6,B188)),1,0)))</f>
        <v>0</v>
      </c>
      <c r="P188" s="38">
        <f>IF(L188="","",IF('02_대상물건입력'!B15="",0,IF(ISNUMBER(SEARCH('02_대상물건입력'!B15,L188)),1,0)))</f>
        <v>1</v>
      </c>
      <c r="Q188" s="38">
        <f>IF(D188="","",IF('02_대상물건입력'!B8="",0,IF(ISNUMBER(SEARCH('02_대상물건입력'!B8,D188)),1,0)))</f>
        <v>0</v>
      </c>
      <c r="R188" s="44">
        <f>IFERROR(ABS(E188-'02_대상물건입력'!B11)/'02_대상물건입력'!B11,"")</f>
        <v>1.0542235012553854E-2</v>
      </c>
      <c r="S188" s="38">
        <f>IFERROR(ABS(J188-'02_대상물건입력'!B10),"")</f>
        <v>2</v>
      </c>
      <c r="T188" s="38">
        <f>IFERROR(ABS('01_설정'!B4-F188),"")</f>
        <v>75</v>
      </c>
      <c r="U188" s="38" t="str">
        <f>IFERROR(ABS(K188-YEAR('02_대상물건입력'!B14)),"")</f>
        <v/>
      </c>
      <c r="V188" s="38" t="str">
        <f>IF(B188="","",IF(AND(E188&gt;0,F188&gt;0,H188&gt;0,OR('04A_국토부원자료'!P189="",'04A_국토부원자료'!P189="-"),IF('01_설정'!B10=1,N188=1,TRUE),R188&lt;='01_설정'!B5,S188&lt;='01_설정'!B6,T188&lt;='01_설정'!B7,U188&lt;='01_설정'!B8),"Y",""))</f>
        <v/>
      </c>
      <c r="W188" s="40" t="str">
        <f>IF(V188&lt;&gt;"Y","",MAX(0,(1-R188/'01_설정'!B5))*'01_설정'!B14+MAX(0,(1-S188/'01_설정'!B6))*'01_설정'!B15+MAX(0,(1-T188/'01_설정'!B7))*'01_설정'!B16+MAX(0,(1-U188/'01_설정'!B8))*'01_설정'!B17+O188*'01_설정'!B11+Q188*'01_설정'!B12+P188*'01_설정'!B13)</f>
        <v/>
      </c>
      <c r="X188" s="38" t="str">
        <f>IF(W188="","",1+COUNTIFS($W$4:$W$3003,"&gt;"&amp;W188)+COUNTIFS($W$4:W188,W188)-1)</f>
        <v/>
      </c>
    </row>
    <row r="189" spans="1:24" ht="16.5">
      <c r="A189" s="38">
        <f>IF('04A_국토부원자료'!A190="","",ROW()-3)</f>
        <v>186</v>
      </c>
      <c r="B189" s="39" t="str">
        <f>IFERROR('04A_국토부원자료'!B190,"")</f>
        <v>서울특별시 송파구 문정동</v>
      </c>
      <c r="C189" s="39" t="str">
        <f>IF(B189="","",IF('04A_국토부원자료'!C190&lt;&gt;"",'04A_국토부원자료'!C190,TRIM('04A_국토부원자료'!D190&amp;IF('04A_국토부원자료'!E190&lt;&gt;"","-"&amp;'04A_국토부원자료'!E190,""))))</f>
        <v>620</v>
      </c>
      <c r="D189" s="39" t="str">
        <f>IFERROR('04A_국토부원자료'!F190,"")</f>
        <v>송파푸르지오시티</v>
      </c>
      <c r="E189" s="40">
        <f>IFERROR(VALUE(SUBSTITUTE('04A_국토부원자료'!G190,",","")),"")</f>
        <v>30</v>
      </c>
      <c r="F189" s="41">
        <f>IFERROR(IF(AND('04A_국토부원자료'!H190&lt;&gt;"",'04A_국토부원자료'!I190&lt;&gt;""),DATE(INT(VALUE(SUBSTITUTE('04A_국토부원자료'!H190,",",""))/100),MOD(VALUE(SUBSTITUTE('04A_국토부원자료'!H190,",","")),100),VALUE(SUBSTITUTE('04A_국토부원자료'!I190,",",""))),""),"")</f>
        <v>46037</v>
      </c>
      <c r="G189" s="42">
        <f>IFERROR(VALUE(SUBSTITUTE('04A_국토부원자료'!J190,",","")),"")</f>
        <v>29000</v>
      </c>
      <c r="H189" s="43">
        <f t="shared" si="4"/>
        <v>290000000</v>
      </c>
      <c r="I189" s="43">
        <f t="shared" si="5"/>
        <v>9666666.666666666</v>
      </c>
      <c r="J189" s="38">
        <f>IFERROR(VALUE(SUBSTITUTE('04A_국토부원자료'!K190,",","")),"")</f>
        <v>13</v>
      </c>
      <c r="K189" s="38">
        <f>IFERROR(VALUE(SUBSTITUTE('04A_국토부원자료'!N190,",","")),"")</f>
        <v>2013</v>
      </c>
      <c r="L189" s="39" t="str">
        <f>IFERROR('04A_국토부원자료'!O190,"")</f>
        <v>새말로 62</v>
      </c>
      <c r="M189" s="39" t="str">
        <f>IFERROR('04A_국토부원자료'!Q190,"")</f>
        <v>직거래</v>
      </c>
      <c r="N189" s="38">
        <f>IF(B189="","",IF('02_대상물건입력'!B5="",1,IF(ISNUMBER(SEARCH('02_대상물건입력'!B5,B189)),1,0)))</f>
        <v>1</v>
      </c>
      <c r="O189" s="38">
        <f>IF(B189="","",IF('02_대상물건입력'!B6="",1,IF(ISNUMBER(SEARCH('02_대상물건입력'!B6,B189)),1,0)))</f>
        <v>0</v>
      </c>
      <c r="P189" s="38">
        <f>IF(L189="","",IF('02_대상물건입력'!B15="",0,IF(ISNUMBER(SEARCH('02_대상물건입력'!B15,L189)),1,0)))</f>
        <v>0</v>
      </c>
      <c r="Q189" s="38">
        <f>IF(D189="","",IF('02_대상물건입력'!B8="",0,IF(ISNUMBER(SEARCH('02_대상물건입력'!B8,D189)),1,0)))</f>
        <v>0</v>
      </c>
      <c r="R189" s="44">
        <f>IFERROR(ABS(E189-'02_대상물건입력'!B11)/'02_대상물건입력'!B11,"")</f>
        <v>0.10120839267623009</v>
      </c>
      <c r="S189" s="38">
        <f>IFERROR(ABS(J189-'02_대상물건입력'!B10),"")</f>
        <v>1</v>
      </c>
      <c r="T189" s="38">
        <f>IFERROR(ABS('01_설정'!B4-F189),"")</f>
        <v>75</v>
      </c>
      <c r="U189" s="38">
        <f>IFERROR(ABS(K189-YEAR('02_대상물건입력'!B14)),"")</f>
        <v>13</v>
      </c>
      <c r="V189" s="38" t="str">
        <f>IF(B189="","",IF(AND(E189&gt;0,F189&gt;0,H189&gt;0,OR('04A_국토부원자료'!P190="",'04A_국토부원자료'!P190="-"),IF('01_설정'!B10=1,N189=1,TRUE),R189&lt;='01_설정'!B5,S189&lt;='01_설정'!B6,T189&lt;='01_설정'!B7,U189&lt;='01_설정'!B8),"Y",""))</f>
        <v/>
      </c>
      <c r="W189" s="40" t="str">
        <f>IF(V189&lt;&gt;"Y","",MAX(0,(1-R189/'01_설정'!B5))*'01_설정'!B14+MAX(0,(1-S189/'01_설정'!B6))*'01_설정'!B15+MAX(0,(1-T189/'01_설정'!B7))*'01_설정'!B16+MAX(0,(1-U189/'01_설정'!B8))*'01_설정'!B17+O189*'01_설정'!B11+Q189*'01_설정'!B12+P189*'01_설정'!B13)</f>
        <v/>
      </c>
      <c r="X189" s="38" t="str">
        <f>IF(W189="","",1+COUNTIFS($W$4:$W$3003,"&gt;"&amp;W189)+COUNTIFS($W$4:W189,W189)-1)</f>
        <v/>
      </c>
    </row>
    <row r="190" spans="1:24" ht="16.5">
      <c r="A190" s="38">
        <f>IF('04A_국토부원자료'!A191="","",ROW()-3)</f>
        <v>187</v>
      </c>
      <c r="B190" s="39" t="str">
        <f>IFERROR('04A_국토부원자료'!B191,"")</f>
        <v>서울특별시 송파구 문정동</v>
      </c>
      <c r="C190" s="39" t="str">
        <f>IF(B190="","",IF('04A_국토부원자료'!C191&lt;&gt;"",'04A_국토부원자료'!C191,TRIM('04A_국토부원자료'!D191&amp;IF('04A_국토부원자료'!E191&lt;&gt;"","-"&amp;'04A_국토부원자료'!E191,""))))</f>
        <v>620</v>
      </c>
      <c r="D190" s="39" t="str">
        <f>IFERROR('04A_국토부원자료'!F191,"")</f>
        <v>송파푸르지오시티</v>
      </c>
      <c r="E190" s="40">
        <f>IFERROR(VALUE(SUBSTITUTE('04A_국토부원자료'!G191,",","")),"")</f>
        <v>24.9</v>
      </c>
      <c r="F190" s="41">
        <f>IFERROR(IF(AND('04A_국토부원자료'!H191&lt;&gt;"",'04A_국토부원자료'!I191&lt;&gt;""),DATE(INT(VALUE(SUBSTITUTE('04A_국토부원자료'!H191,",",""))/100),MOD(VALUE(SUBSTITUTE('04A_국토부원자료'!H191,",","")),100),VALUE(SUBSTITUTE('04A_국토부원자료'!I191,",",""))),""),"")</f>
        <v>46037</v>
      </c>
      <c r="G190" s="42">
        <f>IFERROR(VALUE(SUBSTITUTE('04A_국토부원자료'!J191,",","")),"")</f>
        <v>19000</v>
      </c>
      <c r="H190" s="43">
        <f t="shared" si="4"/>
        <v>190000000</v>
      </c>
      <c r="I190" s="43">
        <f t="shared" si="5"/>
        <v>7630522.0883534141</v>
      </c>
      <c r="J190" s="38">
        <f>IFERROR(VALUE(SUBSTITUTE('04A_국토부원자료'!K191,",","")),"")</f>
        <v>10</v>
      </c>
      <c r="K190" s="38">
        <f>IFERROR(VALUE(SUBSTITUTE('04A_국토부원자료'!N191,",","")),"")</f>
        <v>2013</v>
      </c>
      <c r="L190" s="39" t="str">
        <f>IFERROR('04A_국토부원자료'!O191,"")</f>
        <v>새말로 62</v>
      </c>
      <c r="M190" s="39" t="str">
        <f>IFERROR('04A_국토부원자료'!Q191,"")</f>
        <v>중개거래</v>
      </c>
      <c r="N190" s="38">
        <f>IF(B190="","",IF('02_대상물건입력'!B5="",1,IF(ISNUMBER(SEARCH('02_대상물건입력'!B5,B190)),1,0)))</f>
        <v>1</v>
      </c>
      <c r="O190" s="38">
        <f>IF(B190="","",IF('02_대상물건입력'!B6="",1,IF(ISNUMBER(SEARCH('02_대상물건입력'!B6,B190)),1,0)))</f>
        <v>0</v>
      </c>
      <c r="P190" s="38">
        <f>IF(L190="","",IF('02_대상물건입력'!B15="",0,IF(ISNUMBER(SEARCH('02_대상물건입력'!B15,L190)),1,0)))</f>
        <v>0</v>
      </c>
      <c r="Q190" s="38">
        <f>IF(D190="","",IF('02_대상물건입력'!B8="",0,IF(ISNUMBER(SEARCH('02_대상물건입력'!B8,D190)),1,0)))</f>
        <v>0</v>
      </c>
      <c r="R190" s="44">
        <f>IFERROR(ABS(E190-'02_대상물건입력'!B11)/'02_대상물건입력'!B11,"")</f>
        <v>8.5997034078729079E-2</v>
      </c>
      <c r="S190" s="38">
        <f>IFERROR(ABS(J190-'02_대상물건입력'!B10),"")</f>
        <v>2</v>
      </c>
      <c r="T190" s="38">
        <f>IFERROR(ABS('01_설정'!B4-F190),"")</f>
        <v>75</v>
      </c>
      <c r="U190" s="38">
        <f>IFERROR(ABS(K190-YEAR('02_대상물건입력'!B14)),"")</f>
        <v>13</v>
      </c>
      <c r="V190" s="38" t="str">
        <f>IF(B190="","",IF(AND(E190&gt;0,F190&gt;0,H190&gt;0,OR('04A_국토부원자료'!P191="",'04A_국토부원자료'!P191="-"),IF('01_설정'!B10=1,N190=1,TRUE),R190&lt;='01_설정'!B5,S190&lt;='01_설정'!B6,T190&lt;='01_설정'!B7,U190&lt;='01_설정'!B8),"Y",""))</f>
        <v/>
      </c>
      <c r="W190" s="40" t="str">
        <f>IF(V190&lt;&gt;"Y","",MAX(0,(1-R190/'01_설정'!B5))*'01_설정'!B14+MAX(0,(1-S190/'01_설정'!B6))*'01_설정'!B15+MAX(0,(1-T190/'01_설정'!B7))*'01_설정'!B16+MAX(0,(1-U190/'01_설정'!B8))*'01_설정'!B17+O190*'01_설정'!B11+Q190*'01_설정'!B12+P190*'01_설정'!B13)</f>
        <v/>
      </c>
      <c r="X190" s="38" t="str">
        <f>IF(W190="","",1+COUNTIFS($W$4:$W$3003,"&gt;"&amp;W190)+COUNTIFS($W$4:W190,W190)-1)</f>
        <v/>
      </c>
    </row>
    <row r="191" spans="1:24" ht="16.5">
      <c r="A191" s="38">
        <f>IF('04A_국토부원자료'!A192="","",ROW()-3)</f>
        <v>188</v>
      </c>
      <c r="B191" s="39" t="str">
        <f>IFERROR('04A_국토부원자료'!B192,"")</f>
        <v>서울특별시 송파구 문정동</v>
      </c>
      <c r="C191" s="39" t="str">
        <f>IF(B191="","",IF('04A_국토부원자료'!C192&lt;&gt;"",'04A_국토부원자료'!C192,TRIM('04A_국토부원자료'!D192&amp;IF('04A_국토부원자료'!E192&lt;&gt;"","-"&amp;'04A_국토부원자료'!E192,""))))</f>
        <v>652</v>
      </c>
      <c r="D191" s="39" t="str">
        <f>IFERROR('04A_국토부원자료'!F192,"")</f>
        <v>송파법조타운푸르지오시티</v>
      </c>
      <c r="E191" s="40">
        <f>IFERROR(VALUE(SUBSTITUTE('04A_국토부원자료'!G192,",","")),"")</f>
        <v>20.45</v>
      </c>
      <c r="F191" s="41">
        <f>IFERROR(IF(AND('04A_국토부원자료'!H192&lt;&gt;"",'04A_국토부원자료'!I192&lt;&gt;""),DATE(INT(VALUE(SUBSTITUTE('04A_국토부원자료'!H192,",",""))/100),MOD(VALUE(SUBSTITUTE('04A_국토부원자료'!H192,",","")),100),VALUE(SUBSTITUTE('04A_국토부원자료'!I192,",",""))),""),"")</f>
        <v>46036</v>
      </c>
      <c r="G191" s="42">
        <f>IFERROR(VALUE(SUBSTITUTE('04A_국토부원자료'!J192,",","")),"")</f>
        <v>19500</v>
      </c>
      <c r="H191" s="43">
        <f t="shared" si="4"/>
        <v>195000000</v>
      </c>
      <c r="I191" s="43">
        <f t="shared" si="5"/>
        <v>9535452.3227383867</v>
      </c>
      <c r="J191" s="38">
        <f>IFERROR(VALUE(SUBSTITUTE('04A_국토부원자료'!K192,",","")),"")</f>
        <v>8</v>
      </c>
      <c r="K191" s="38">
        <f>IFERROR(VALUE(SUBSTITUTE('04A_국토부원자료'!N192,",","")),"")</f>
        <v>2018</v>
      </c>
      <c r="L191" s="39" t="str">
        <f>IFERROR('04A_국토부원자료'!O192,"")</f>
        <v>법원로4길 5</v>
      </c>
      <c r="M191" s="39" t="str">
        <f>IFERROR('04A_국토부원자료'!Q192,"")</f>
        <v>중개거래</v>
      </c>
      <c r="N191" s="38">
        <f>IF(B191="","",IF('02_대상물건입력'!B5="",1,IF(ISNUMBER(SEARCH('02_대상물건입력'!B5,B191)),1,0)))</f>
        <v>1</v>
      </c>
      <c r="O191" s="38">
        <f>IF(B191="","",IF('02_대상물건입력'!B6="",1,IF(ISNUMBER(SEARCH('02_대상물건입력'!B6,B191)),1,0)))</f>
        <v>0</v>
      </c>
      <c r="P191" s="38">
        <f>IF(L191="","",IF('02_대상물건입력'!B15="",0,IF(ISNUMBER(SEARCH('02_대상물건입력'!B15,L191)),1,0)))</f>
        <v>0</v>
      </c>
      <c r="Q191" s="38">
        <f>IF(D191="","",IF('02_대상물건입력'!B8="",0,IF(ISNUMBER(SEARCH('02_대상물건입력'!B8,D191)),1,0)))</f>
        <v>0</v>
      </c>
      <c r="R191" s="44">
        <f>IFERROR(ABS(E191-'02_대상물건입력'!B11)/'02_대상물건입력'!B11,"")</f>
        <v>0.2493429456590365</v>
      </c>
      <c r="S191" s="38">
        <f>IFERROR(ABS(J191-'02_대상물건입력'!B10),"")</f>
        <v>4</v>
      </c>
      <c r="T191" s="38">
        <f>IFERROR(ABS('01_설정'!B4-F191),"")</f>
        <v>76</v>
      </c>
      <c r="U191" s="38">
        <f>IFERROR(ABS(K191-YEAR('02_대상물건입력'!B14)),"")</f>
        <v>8</v>
      </c>
      <c r="V191" s="38" t="str">
        <f>IF(B191="","",IF(AND(E191&gt;0,F191&gt;0,H191&gt;0,OR('04A_국토부원자료'!P192="",'04A_국토부원자료'!P192="-"),IF('01_설정'!B10=1,N191=1,TRUE),R191&lt;='01_설정'!B5,S191&lt;='01_설정'!B6,T191&lt;='01_설정'!B7,U191&lt;='01_설정'!B8),"Y",""))</f>
        <v/>
      </c>
      <c r="W191" s="40" t="str">
        <f>IF(V191&lt;&gt;"Y","",MAX(0,(1-R191/'01_설정'!B5))*'01_설정'!B14+MAX(0,(1-S191/'01_설정'!B6))*'01_설정'!B15+MAX(0,(1-T191/'01_설정'!B7))*'01_설정'!B16+MAX(0,(1-U191/'01_설정'!B8))*'01_설정'!B17+O191*'01_설정'!B11+Q191*'01_설정'!B12+P191*'01_설정'!B13)</f>
        <v/>
      </c>
      <c r="X191" s="38" t="str">
        <f>IF(W191="","",1+COUNTIFS($W$4:$W$3003,"&gt;"&amp;W191)+COUNTIFS($W$4:W191,W191)-1)</f>
        <v/>
      </c>
    </row>
    <row r="192" spans="1:24" ht="16.5">
      <c r="A192" s="38">
        <f>IF('04A_국토부원자료'!A193="","",ROW()-3)</f>
        <v>189</v>
      </c>
      <c r="B192" s="39" t="str">
        <f>IFERROR('04A_국토부원자료'!B193,"")</f>
        <v>서울특별시 송파구 문정동</v>
      </c>
      <c r="C192" s="39" t="str">
        <f>IF(B192="","",IF('04A_국토부원자료'!C193&lt;&gt;"",'04A_국토부원자료'!C193,TRIM('04A_국토부원자료'!D193&amp;IF('04A_국토부원자료'!E193&lt;&gt;"","-"&amp;'04A_국토부원자료'!E193,""))))</f>
        <v>652-4</v>
      </c>
      <c r="D192" s="39" t="str">
        <f>IFERROR('04A_국토부원자료'!F193,"")</f>
        <v>힐스테이트에코문정</v>
      </c>
      <c r="E192" s="40">
        <f>IFERROR(VALUE(SUBSTITUTE('04A_국토부원자료'!G193,",","")),"")</f>
        <v>27.72</v>
      </c>
      <c r="F192" s="41">
        <f>IFERROR(IF(AND('04A_국토부원자료'!H193&lt;&gt;"",'04A_국토부원자료'!I193&lt;&gt;""),DATE(INT(VALUE(SUBSTITUTE('04A_국토부원자료'!H193,",",""))/100),MOD(VALUE(SUBSTITUTE('04A_국토부원자료'!H193,",","")),100),VALUE(SUBSTITUTE('04A_국토부원자료'!I193,",",""))),""),"")</f>
        <v>46036</v>
      </c>
      <c r="G192" s="42">
        <f>IFERROR(VALUE(SUBSTITUTE('04A_국토부원자료'!J193,",","")),"")</f>
        <v>25800</v>
      </c>
      <c r="H192" s="43">
        <f t="shared" si="4"/>
        <v>258000000</v>
      </c>
      <c r="I192" s="43">
        <f t="shared" si="5"/>
        <v>9307359.307359308</v>
      </c>
      <c r="J192" s="38">
        <f>IFERROR(VALUE(SUBSTITUTE('04A_국토부원자료'!K193,",","")),"")</f>
        <v>13</v>
      </c>
      <c r="K192" s="38">
        <f>IFERROR(VALUE(SUBSTITUTE('04A_국토부원자료'!N193,",","")),"")</f>
        <v>2018</v>
      </c>
      <c r="L192" s="39" t="str">
        <f>IFERROR('04A_국토부원자료'!O193,"")</f>
        <v>법원로4길 10</v>
      </c>
      <c r="M192" s="39" t="str">
        <f>IFERROR('04A_국토부원자료'!Q193,"")</f>
        <v>중개거래</v>
      </c>
      <c r="N192" s="38">
        <f>IF(B192="","",IF('02_대상물건입력'!B5="",1,IF(ISNUMBER(SEARCH('02_대상물건입력'!B5,B192)),1,0)))</f>
        <v>1</v>
      </c>
      <c r="O192" s="38">
        <f>IF(B192="","",IF('02_대상물건입력'!B6="",1,IF(ISNUMBER(SEARCH('02_대상물건입력'!B6,B192)),1,0)))</f>
        <v>0</v>
      </c>
      <c r="P192" s="38">
        <f>IF(L192="","",IF('02_대상물건입력'!B15="",0,IF(ISNUMBER(SEARCH('02_대상물건입력'!B15,L192)),1,0)))</f>
        <v>0</v>
      </c>
      <c r="Q192" s="38">
        <f>IF(D192="","",IF('02_대상물건입력'!B8="",0,IF(ISNUMBER(SEARCH('02_대상물건입력'!B8,D192)),1,0)))</f>
        <v>0</v>
      </c>
      <c r="R192" s="44">
        <f>IFERROR(ABS(E192-'02_대상물건입력'!B11)/'02_대상물건입력'!B11,"")</f>
        <v>1.751655483283656E-2</v>
      </c>
      <c r="S192" s="38">
        <f>IFERROR(ABS(J192-'02_대상물건입력'!B10),"")</f>
        <v>1</v>
      </c>
      <c r="T192" s="38">
        <f>IFERROR(ABS('01_설정'!B4-F192),"")</f>
        <v>76</v>
      </c>
      <c r="U192" s="38">
        <f>IFERROR(ABS(K192-YEAR('02_대상물건입력'!B14)),"")</f>
        <v>8</v>
      </c>
      <c r="V192" s="38" t="str">
        <f>IF(B192="","",IF(AND(E192&gt;0,F192&gt;0,H192&gt;0,OR('04A_국토부원자료'!P193="",'04A_국토부원자료'!P193="-"),IF('01_설정'!B10=1,N192=1,TRUE),R192&lt;='01_설정'!B5,S192&lt;='01_설정'!B6,T192&lt;='01_설정'!B7,U192&lt;='01_설정'!B8),"Y",""))</f>
        <v>Y</v>
      </c>
      <c r="W192" s="40">
        <f>IF(V192&lt;&gt;"Y","",MAX(0,(1-R192/'01_설정'!B5))*'01_설정'!B14+MAX(0,(1-S192/'01_설정'!B6))*'01_설정'!B15+MAX(0,(1-T192/'01_설정'!B7))*'01_설정'!B16+MAX(0,(1-U192/'01_설정'!B8))*'01_설정'!B17+O192*'01_설정'!B11+Q192*'01_설정'!B12+P192*'01_설정'!B13)</f>
        <v>48.809228106217233</v>
      </c>
      <c r="X192" s="38">
        <f>IF(W192="","",1+COUNTIFS($W$4:$W$3003,"&gt;"&amp;W192)+COUNTIFS($W$4:W192,W192)-1)</f>
        <v>15</v>
      </c>
    </row>
    <row r="193" spans="1:24" ht="16.5">
      <c r="A193" s="38">
        <f>IF('04A_국토부원자료'!A194="","",ROW()-3)</f>
        <v>190</v>
      </c>
      <c r="B193" s="39" t="str">
        <f>IFERROR('04A_국토부원자료'!B194,"")</f>
        <v>서울특별시 송파구 문정동</v>
      </c>
      <c r="C193" s="39" t="str">
        <f>IF(B193="","",IF('04A_국토부원자료'!C194&lt;&gt;"",'04A_국토부원자료'!C194,TRIM('04A_국토부원자료'!D194&amp;IF('04A_국토부원자료'!E194&lt;&gt;"","-"&amp;'04A_국토부원자료'!E194,""))))</f>
        <v>622</v>
      </c>
      <c r="D193" s="39" t="str">
        <f>IFERROR('04A_국토부원자료'!F194,"")</f>
        <v>송파한화오벨리스크</v>
      </c>
      <c r="E193" s="40">
        <f>IFERROR(VALUE(SUBSTITUTE('04A_국토부원자료'!G194,",","")),"")</f>
        <v>24.66</v>
      </c>
      <c r="F193" s="41">
        <f>IFERROR(IF(AND('04A_국토부원자료'!H194&lt;&gt;"",'04A_국토부원자료'!I194&lt;&gt;""),DATE(INT(VALUE(SUBSTITUTE('04A_국토부원자료'!H194,",",""))/100),MOD(VALUE(SUBSTITUTE('04A_국토부원자료'!H194,",","")),100),VALUE(SUBSTITUTE('04A_국토부원자료'!I194,",",""))),""),"")</f>
        <v>46035</v>
      </c>
      <c r="G193" s="42">
        <f>IFERROR(VALUE(SUBSTITUTE('04A_국토부원자료'!J194,",","")),"")</f>
        <v>19400</v>
      </c>
      <c r="H193" s="43">
        <f t="shared" si="4"/>
        <v>194000000</v>
      </c>
      <c r="I193" s="43">
        <f t="shared" si="5"/>
        <v>7866991.0786699103</v>
      </c>
      <c r="J193" s="38">
        <f>IFERROR(VALUE(SUBSTITUTE('04A_국토부원자료'!K194,",","")),"")</f>
        <v>14</v>
      </c>
      <c r="K193" s="38">
        <f>IFERROR(VALUE(SUBSTITUTE('04A_국토부원자료'!N194,",","")),"")</f>
        <v>2013</v>
      </c>
      <c r="L193" s="39" t="str">
        <f>IFERROR('04A_국토부원자료'!O194,"")</f>
        <v>충민로 5</v>
      </c>
      <c r="M193" s="39" t="str">
        <f>IFERROR('04A_국토부원자료'!Q194,"")</f>
        <v>중개거래</v>
      </c>
      <c r="N193" s="38">
        <f>IF(B193="","",IF('02_대상물건입력'!B5="",1,IF(ISNUMBER(SEARCH('02_대상물건입력'!B5,B193)),1,0)))</f>
        <v>1</v>
      </c>
      <c r="O193" s="38">
        <f>IF(B193="","",IF('02_대상물건입력'!B6="",1,IF(ISNUMBER(SEARCH('02_대상물건입력'!B6,B193)),1,0)))</f>
        <v>0</v>
      </c>
      <c r="P193" s="38">
        <f>IF(L193="","",IF('02_대상물건입력'!B15="",0,IF(ISNUMBER(SEARCH('02_대상물건입력'!B15,L193)),1,0)))</f>
        <v>0</v>
      </c>
      <c r="Q193" s="38">
        <f>IF(D193="","",IF('02_대상물건입력'!B8="",0,IF(ISNUMBER(SEARCH('02_대상물건입력'!B8,D193)),1,0)))</f>
        <v>0</v>
      </c>
      <c r="R193" s="44">
        <f>IFERROR(ABS(E193-'02_대상물건입력'!B11)/'02_대상물건입력'!B11,"")</f>
        <v>9.4806701220138859E-2</v>
      </c>
      <c r="S193" s="38">
        <f>IFERROR(ABS(J193-'02_대상물건입력'!B10),"")</f>
        <v>2</v>
      </c>
      <c r="T193" s="38">
        <f>IFERROR(ABS('01_설정'!B4-F193),"")</f>
        <v>77</v>
      </c>
      <c r="U193" s="38">
        <f>IFERROR(ABS(K193-YEAR('02_대상물건입력'!B14)),"")</f>
        <v>13</v>
      </c>
      <c r="V193" s="38" t="str">
        <f>IF(B193="","",IF(AND(E193&gt;0,F193&gt;0,H193&gt;0,OR('04A_국토부원자료'!P194="",'04A_국토부원자료'!P194="-"),IF('01_설정'!B10=1,N193=1,TRUE),R193&lt;='01_설정'!B5,S193&lt;='01_설정'!B6,T193&lt;='01_설정'!B7,U193&lt;='01_설정'!B8),"Y",""))</f>
        <v/>
      </c>
      <c r="W193" s="40" t="str">
        <f>IF(V193&lt;&gt;"Y","",MAX(0,(1-R193/'01_설정'!B5))*'01_설정'!B14+MAX(0,(1-S193/'01_설정'!B6))*'01_설정'!B15+MAX(0,(1-T193/'01_설정'!B7))*'01_설정'!B16+MAX(0,(1-U193/'01_설정'!B8))*'01_설정'!B17+O193*'01_설정'!B11+Q193*'01_설정'!B12+P193*'01_설정'!B13)</f>
        <v/>
      </c>
      <c r="X193" s="38" t="str">
        <f>IF(W193="","",1+COUNTIFS($W$4:$W$3003,"&gt;"&amp;W193)+COUNTIFS($W$4:W193,W193)-1)</f>
        <v/>
      </c>
    </row>
    <row r="194" spans="1:24" ht="16.5">
      <c r="A194" s="38">
        <f>IF('04A_국토부원자료'!A195="","",ROW()-3)</f>
        <v>191</v>
      </c>
      <c r="B194" s="39" t="str">
        <f>IFERROR('04A_국토부원자료'!B195,"")</f>
        <v>서울특별시 송파구 문정동</v>
      </c>
      <c r="C194" s="39" t="str">
        <f>IF(B194="","",IF('04A_국토부원자료'!C195&lt;&gt;"",'04A_국토부원자료'!C195,TRIM('04A_국토부원자료'!D195&amp;IF('04A_국토부원자료'!E195&lt;&gt;"","-"&amp;'04A_국토부원자료'!E195,""))))</f>
        <v>618</v>
      </c>
      <c r="D194" s="39" t="str">
        <f>IFERROR('04A_국토부원자료'!F195,"")</f>
        <v>파크하비오</v>
      </c>
      <c r="E194" s="40">
        <f>IFERROR(VALUE(SUBSTITUTE('04A_국토부원자료'!G195,",","")),"")</f>
        <v>47.89</v>
      </c>
      <c r="F194" s="41">
        <f>IFERROR(IF(AND('04A_국토부원자료'!H195&lt;&gt;"",'04A_국토부원자료'!I195&lt;&gt;""),DATE(INT(VALUE(SUBSTITUTE('04A_국토부원자료'!H195,",",""))/100),MOD(VALUE(SUBSTITUTE('04A_국토부원자료'!H195,",","")),100),VALUE(SUBSTITUTE('04A_국토부원자료'!I195,",",""))),""),"")</f>
        <v>46034</v>
      </c>
      <c r="G194" s="42">
        <f>IFERROR(VALUE(SUBSTITUTE('04A_국토부원자료'!J195,",","")),"")</f>
        <v>42000</v>
      </c>
      <c r="H194" s="43">
        <f t="shared" si="4"/>
        <v>420000000</v>
      </c>
      <c r="I194" s="43">
        <f t="shared" si="5"/>
        <v>8770098.1415744405</v>
      </c>
      <c r="J194" s="38">
        <f>IFERROR(VALUE(SUBSTITUTE('04A_국토부원자료'!K195,",","")),"")</f>
        <v>17</v>
      </c>
      <c r="K194" s="38" t="str">
        <f>IFERROR(VALUE(SUBSTITUTE('04A_국토부원자료'!N195,",","")),"")</f>
        <v/>
      </c>
      <c r="L194" s="39" t="str">
        <f>IFERROR('04A_국토부원자료'!O195,"")</f>
        <v>송파대로 111</v>
      </c>
      <c r="M194" s="39" t="str">
        <f>IFERROR('04A_국토부원자료'!Q195,"")</f>
        <v>중개거래</v>
      </c>
      <c r="N194" s="38">
        <f>IF(B194="","",IF('02_대상물건입력'!B5="",1,IF(ISNUMBER(SEARCH('02_대상물건입력'!B5,B194)),1,0)))</f>
        <v>1</v>
      </c>
      <c r="O194" s="38">
        <f>IF(B194="","",IF('02_대상물건입력'!B6="",1,IF(ISNUMBER(SEARCH('02_대상물건입력'!B6,B194)),1,0)))</f>
        <v>0</v>
      </c>
      <c r="P194" s="38">
        <f>IF(L194="","",IF('02_대상물건입력'!B15="",0,IF(ISNUMBER(SEARCH('02_대상물건입력'!B15,L194)),1,0)))</f>
        <v>1</v>
      </c>
      <c r="Q194" s="38">
        <f>IF(D194="","",IF('02_대상물건입력'!B8="",0,IF(ISNUMBER(SEARCH('02_대상물건입력'!B8,D194)),1,0)))</f>
        <v>0</v>
      </c>
      <c r="R194" s="44">
        <f>IFERROR(ABS(E194-'02_대상물건입력'!B11)/'02_대상물건입력'!B11,"")</f>
        <v>0.7578956641754887</v>
      </c>
      <c r="S194" s="38">
        <f>IFERROR(ABS(J194-'02_대상물건입력'!B10),"")</f>
        <v>5</v>
      </c>
      <c r="T194" s="38">
        <f>IFERROR(ABS('01_설정'!B4-F194),"")</f>
        <v>78</v>
      </c>
      <c r="U194" s="38" t="str">
        <f>IFERROR(ABS(K194-YEAR('02_대상물건입력'!B14)),"")</f>
        <v/>
      </c>
      <c r="V194" s="38" t="str">
        <f>IF(B194="","",IF(AND(E194&gt;0,F194&gt;0,H194&gt;0,OR('04A_국토부원자료'!P195="",'04A_국토부원자료'!P195="-"),IF('01_설정'!B10=1,N194=1,TRUE),R194&lt;='01_설정'!B5,S194&lt;='01_설정'!B6,T194&lt;='01_설정'!B7,U194&lt;='01_설정'!B8),"Y",""))</f>
        <v/>
      </c>
      <c r="W194" s="40" t="str">
        <f>IF(V194&lt;&gt;"Y","",MAX(0,(1-R194/'01_설정'!B5))*'01_설정'!B14+MAX(0,(1-S194/'01_설정'!B6))*'01_설정'!B15+MAX(0,(1-T194/'01_설정'!B7))*'01_설정'!B16+MAX(0,(1-U194/'01_설정'!B8))*'01_설정'!B17+O194*'01_설정'!B11+Q194*'01_설정'!B12+P194*'01_설정'!B13)</f>
        <v/>
      </c>
      <c r="X194" s="38" t="str">
        <f>IF(W194="","",1+COUNTIFS($W$4:$W$3003,"&gt;"&amp;W194)+COUNTIFS($W$4:W194,W194)-1)</f>
        <v/>
      </c>
    </row>
    <row r="195" spans="1:24" ht="16.5">
      <c r="A195" s="38">
        <f>IF('04A_국토부원자료'!A196="","",ROW()-3)</f>
        <v>192</v>
      </c>
      <c r="B195" s="39" t="str">
        <f>IFERROR('04A_국토부원자료'!B196,"")</f>
        <v>서울특별시 송파구 문정동</v>
      </c>
      <c r="C195" s="39" t="str">
        <f>IF(B195="","",IF('04A_국토부원자료'!C196&lt;&gt;"",'04A_국토부원자료'!C196,TRIM('04A_국토부원자료'!D196&amp;IF('04A_국토부원자료'!E196&lt;&gt;"","-"&amp;'04A_국토부원자료'!E196,""))))</f>
        <v>618</v>
      </c>
      <c r="D195" s="39" t="str">
        <f>IFERROR('04A_국토부원자료'!F196,"")</f>
        <v>파크하비오</v>
      </c>
      <c r="E195" s="40">
        <f>IFERROR(VALUE(SUBSTITUTE('04A_국토부원자료'!G196,",","")),"")</f>
        <v>48.93</v>
      </c>
      <c r="F195" s="41">
        <f>IFERROR(IF(AND('04A_국토부원자료'!H196&lt;&gt;"",'04A_국토부원자료'!I196&lt;&gt;""),DATE(INT(VALUE(SUBSTITUTE('04A_국토부원자료'!H196,",",""))/100),MOD(VALUE(SUBSTITUTE('04A_국토부원자료'!H196,",","")),100),VALUE(SUBSTITUTE('04A_국토부원자료'!I196,",",""))),""),"")</f>
        <v>46034</v>
      </c>
      <c r="G195" s="42">
        <f>IFERROR(VALUE(SUBSTITUTE('04A_국토부원자료'!J196,",","")),"")</f>
        <v>43000</v>
      </c>
      <c r="H195" s="43">
        <f t="shared" si="4"/>
        <v>430000000</v>
      </c>
      <c r="I195" s="43">
        <f t="shared" si="5"/>
        <v>8788064.582055999</v>
      </c>
      <c r="J195" s="38">
        <f>IFERROR(VALUE(SUBSTITUTE('04A_국토부원자료'!K196,",","")),"")</f>
        <v>6</v>
      </c>
      <c r="K195" s="38" t="str">
        <f>IFERROR(VALUE(SUBSTITUTE('04A_국토부원자료'!N196,",","")),"")</f>
        <v/>
      </c>
      <c r="L195" s="39" t="str">
        <f>IFERROR('04A_국토부원자료'!O196,"")</f>
        <v>송파대로 111</v>
      </c>
      <c r="M195" s="39" t="str">
        <f>IFERROR('04A_국토부원자료'!Q196,"")</f>
        <v>중개거래</v>
      </c>
      <c r="N195" s="38">
        <f>IF(B195="","",IF('02_대상물건입력'!B5="",1,IF(ISNUMBER(SEARCH('02_대상물건입력'!B5,B195)),1,0)))</f>
        <v>1</v>
      </c>
      <c r="O195" s="38">
        <f>IF(B195="","",IF('02_대상물건입력'!B6="",1,IF(ISNUMBER(SEARCH('02_대상물건입력'!B6,B195)),1,0)))</f>
        <v>0</v>
      </c>
      <c r="P195" s="38">
        <f>IF(L195="","",IF('02_대상물건입력'!B15="",0,IF(ISNUMBER(SEARCH('02_대상물건입력'!B15,L195)),1,0)))</f>
        <v>1</v>
      </c>
      <c r="Q195" s="38">
        <f>IF(D195="","",IF('02_대상물건입력'!B8="",0,IF(ISNUMBER(SEARCH('02_대상물건입력'!B8,D195)),1,0)))</f>
        <v>0</v>
      </c>
      <c r="R195" s="44">
        <f>IFERROR(ABS(E195-'02_대상물건입력'!B11)/'02_대상물건입력'!B11,"")</f>
        <v>0.79607088845493124</v>
      </c>
      <c r="S195" s="38">
        <f>IFERROR(ABS(J195-'02_대상물건입력'!B10),"")</f>
        <v>6</v>
      </c>
      <c r="T195" s="38">
        <f>IFERROR(ABS('01_설정'!B4-F195),"")</f>
        <v>78</v>
      </c>
      <c r="U195" s="38" t="str">
        <f>IFERROR(ABS(K195-YEAR('02_대상물건입력'!B14)),"")</f>
        <v/>
      </c>
      <c r="V195" s="38" t="str">
        <f>IF(B195="","",IF(AND(E195&gt;0,F195&gt;0,H195&gt;0,OR('04A_국토부원자료'!P196="",'04A_국토부원자료'!P196="-"),IF('01_설정'!B10=1,N195=1,TRUE),R195&lt;='01_설정'!B5,S195&lt;='01_설정'!B6,T195&lt;='01_설정'!B7,U195&lt;='01_설정'!B8),"Y",""))</f>
        <v/>
      </c>
      <c r="W195" s="40" t="str">
        <f>IF(V195&lt;&gt;"Y","",MAX(0,(1-R195/'01_설정'!B5))*'01_설정'!B14+MAX(0,(1-S195/'01_설정'!B6))*'01_설정'!B15+MAX(0,(1-T195/'01_설정'!B7))*'01_설정'!B16+MAX(0,(1-U195/'01_설정'!B8))*'01_설정'!B17+O195*'01_설정'!B11+Q195*'01_설정'!B12+P195*'01_설정'!B13)</f>
        <v/>
      </c>
      <c r="X195" s="38" t="str">
        <f>IF(W195="","",1+COUNTIFS($W$4:$W$3003,"&gt;"&amp;W195)+COUNTIFS($W$4:W195,W195)-1)</f>
        <v/>
      </c>
    </row>
    <row r="196" spans="1:24" ht="16.5">
      <c r="A196" s="38">
        <f>IF('04A_국토부원자료'!A197="","",ROW()-3)</f>
        <v>193</v>
      </c>
      <c r="B196" s="39" t="str">
        <f>IFERROR('04A_국토부원자료'!B197,"")</f>
        <v>서울특별시 송파구 문정동</v>
      </c>
      <c r="C196" s="39" t="str">
        <f>IF(B196="","",IF('04A_국토부원자료'!C197&lt;&gt;"",'04A_국토부원자료'!C197,TRIM('04A_국토부원자료'!D197&amp;IF('04A_국토부원자료'!E197&lt;&gt;"","-"&amp;'04A_국토부원자료'!E197,""))))</f>
        <v>652-5</v>
      </c>
      <c r="D196" s="39" t="str">
        <f>IFERROR('04A_국토부원자료'!F197,"")</f>
        <v>문정 아이파크</v>
      </c>
      <c r="E196" s="40">
        <f>IFERROR(VALUE(SUBSTITUTE('04A_국토부원자료'!G197,",","")),"")</f>
        <v>25.77</v>
      </c>
      <c r="F196" s="41">
        <f>IFERROR(IF(AND('04A_국토부원자료'!H197&lt;&gt;"",'04A_국토부원자료'!I197&lt;&gt;""),DATE(INT(VALUE(SUBSTITUTE('04A_국토부원자료'!H197,",",""))/100),MOD(VALUE(SUBSTITUTE('04A_국토부원자료'!H197,",","")),100),VALUE(SUBSTITUTE('04A_국토부원자료'!I197,",",""))),""),"")</f>
        <v>46032</v>
      </c>
      <c r="G196" s="42">
        <f>IFERROR(VALUE(SUBSTITUTE('04A_국토부원자료'!J197,",","")),"")</f>
        <v>24800</v>
      </c>
      <c r="H196" s="43">
        <f t="shared" ref="H196:H259" si="6">IF(G196="","",G196*10000)</f>
        <v>248000000</v>
      </c>
      <c r="I196" s="43">
        <f t="shared" ref="I196:I259" si="7">IFERROR(IF(AND(H196&gt;0,E196&gt;0),H196/E196,""),"")</f>
        <v>9623593.3255723715</v>
      </c>
      <c r="J196" s="38">
        <f>IFERROR(VALUE(SUBSTITUTE('04A_국토부원자료'!K197,",","")),"")</f>
        <v>6</v>
      </c>
      <c r="K196" s="38">
        <f>IFERROR(VALUE(SUBSTITUTE('04A_국토부원자료'!N197,",","")),"")</f>
        <v>2017</v>
      </c>
      <c r="L196" s="39" t="str">
        <f>IFERROR('04A_국토부원자료'!O197,"")</f>
        <v>법원로4길 6</v>
      </c>
      <c r="M196" s="39" t="str">
        <f>IFERROR('04A_국토부원자료'!Q197,"")</f>
        <v>중개거래</v>
      </c>
      <c r="N196" s="38">
        <f>IF(B196="","",IF('02_대상물건입력'!B5="",1,IF(ISNUMBER(SEARCH('02_대상물건입력'!B5,B196)),1,0)))</f>
        <v>1</v>
      </c>
      <c r="O196" s="38">
        <f>IF(B196="","",IF('02_대상물건입력'!B6="",1,IF(ISNUMBER(SEARCH('02_대상물건입력'!B6,B196)),1,0)))</f>
        <v>0</v>
      </c>
      <c r="P196" s="38">
        <f>IF(L196="","",IF('02_대상물건입력'!B15="",0,IF(ISNUMBER(SEARCH('02_대상물건입력'!B15,L196)),1,0)))</f>
        <v>0</v>
      </c>
      <c r="Q196" s="38">
        <f>IF(D196="","",IF('02_대상물건입력'!B8="",0,IF(ISNUMBER(SEARCH('02_대상물건입력'!B8,D196)),1,0)))</f>
        <v>0</v>
      </c>
      <c r="R196" s="44">
        <f>IFERROR(ABS(E196-'02_대상물건입력'!B11)/'02_대상물건입력'!B11,"")</f>
        <v>5.4061990691118368E-2</v>
      </c>
      <c r="S196" s="38">
        <f>IFERROR(ABS(J196-'02_대상물건입력'!B10),"")</f>
        <v>6</v>
      </c>
      <c r="T196" s="38">
        <f>IFERROR(ABS('01_설정'!B4-F196),"")</f>
        <v>80</v>
      </c>
      <c r="U196" s="38">
        <f>IFERROR(ABS(K196-YEAR('02_대상물건입력'!B14)),"")</f>
        <v>9</v>
      </c>
      <c r="V196" s="38" t="str">
        <f>IF(B196="","",IF(AND(E196&gt;0,F196&gt;0,H196&gt;0,OR('04A_국토부원자료'!P197="",'04A_국토부원자료'!P197="-"),IF('01_설정'!B10=1,N196=1,TRUE),R196&lt;='01_설정'!B5,S196&lt;='01_설정'!B6,T196&lt;='01_설정'!B7,U196&lt;='01_설정'!B8),"Y",""))</f>
        <v/>
      </c>
      <c r="W196" s="40" t="str">
        <f>IF(V196&lt;&gt;"Y","",MAX(0,(1-R196/'01_설정'!B5))*'01_설정'!B14+MAX(0,(1-S196/'01_설정'!B6))*'01_설정'!B15+MAX(0,(1-T196/'01_설정'!B7))*'01_설정'!B16+MAX(0,(1-U196/'01_설정'!B8))*'01_설정'!B17+O196*'01_설정'!B11+Q196*'01_설정'!B12+P196*'01_설정'!B13)</f>
        <v/>
      </c>
      <c r="X196" s="38" t="str">
        <f>IF(W196="","",1+COUNTIFS($W$4:$W$3003,"&gt;"&amp;W196)+COUNTIFS($W$4:W196,W196)-1)</f>
        <v/>
      </c>
    </row>
    <row r="197" spans="1:24" ht="16.5">
      <c r="A197" s="38">
        <f>IF('04A_국토부원자료'!A198="","",ROW()-3)</f>
        <v>194</v>
      </c>
      <c r="B197" s="39" t="str">
        <f>IFERROR('04A_국토부원자료'!B198,"")</f>
        <v>서울특별시 송파구 문정동</v>
      </c>
      <c r="C197" s="39" t="str">
        <f>IF(B197="","",IF('04A_국토부원자료'!C198&lt;&gt;"",'04A_국토부원자료'!C198,TRIM('04A_국토부원자료'!D198&amp;IF('04A_국토부원자료'!E198&lt;&gt;"","-"&amp;'04A_국토부원자료'!E198,""))))</f>
        <v>643-1</v>
      </c>
      <c r="D197" s="39" t="str">
        <f>IFERROR('04A_국토부원자료'!F198,"")</f>
        <v>엠스테이트</v>
      </c>
      <c r="E197" s="40">
        <f>IFERROR(VALUE(SUBSTITUTE('04A_국토부원자료'!G198,",","")),"")</f>
        <v>26.15</v>
      </c>
      <c r="F197" s="41">
        <f>IFERROR(IF(AND('04A_국토부원자료'!H198&lt;&gt;"",'04A_국토부원자료'!I198&lt;&gt;""),DATE(INT(VALUE(SUBSTITUTE('04A_국토부원자료'!H198,",",""))/100),MOD(VALUE(SUBSTITUTE('04A_국토부원자료'!H198,",","")),100),VALUE(SUBSTITUTE('04A_국토부원자료'!I198,",",""))),""),"")</f>
        <v>46031</v>
      </c>
      <c r="G197" s="42">
        <f>IFERROR(VALUE(SUBSTITUTE('04A_국토부원자료'!J198,",","")),"")</f>
        <v>23500</v>
      </c>
      <c r="H197" s="43">
        <f t="shared" si="6"/>
        <v>235000000</v>
      </c>
      <c r="I197" s="43">
        <f t="shared" si="7"/>
        <v>8986615.6787762903</v>
      </c>
      <c r="J197" s="38">
        <f>IFERROR(VALUE(SUBSTITUTE('04A_국토부원자료'!K198,",","")),"")</f>
        <v>5</v>
      </c>
      <c r="K197" s="38">
        <f>IFERROR(VALUE(SUBSTITUTE('04A_국토부원자료'!N198,",","")),"")</f>
        <v>2016</v>
      </c>
      <c r="L197" s="39" t="str">
        <f>IFERROR('04A_국토부원자료'!O198,"")</f>
        <v>법원로 114</v>
      </c>
      <c r="M197" s="39" t="str">
        <f>IFERROR('04A_국토부원자료'!Q198,"")</f>
        <v>중개거래</v>
      </c>
      <c r="N197" s="38">
        <f>IF(B197="","",IF('02_대상물건입력'!B5="",1,IF(ISNUMBER(SEARCH('02_대상물건입력'!B5,B197)),1,0)))</f>
        <v>1</v>
      </c>
      <c r="O197" s="38">
        <f>IF(B197="","",IF('02_대상물건입력'!B6="",1,IF(ISNUMBER(SEARCH('02_대상물건입력'!B6,B197)),1,0)))</f>
        <v>0</v>
      </c>
      <c r="P197" s="38">
        <f>IF(L197="","",IF('02_대상물건입력'!B15="",0,IF(ISNUMBER(SEARCH('02_대상물건입력'!B15,L197)),1,0)))</f>
        <v>0</v>
      </c>
      <c r="Q197" s="38">
        <f>IF(D197="","",IF('02_대상물건입력'!B8="",0,IF(ISNUMBER(SEARCH('02_대상물건입력'!B8,D197)),1,0)))</f>
        <v>0</v>
      </c>
      <c r="R197" s="44">
        <f>IFERROR(ABS(E197-'02_대상물건입력'!B11)/'02_대상물건입력'!B11,"")</f>
        <v>4.0113351050552824E-2</v>
      </c>
      <c r="S197" s="38">
        <f>IFERROR(ABS(J197-'02_대상물건입력'!B10),"")</f>
        <v>7</v>
      </c>
      <c r="T197" s="38">
        <f>IFERROR(ABS('01_설정'!B4-F197),"")</f>
        <v>81</v>
      </c>
      <c r="U197" s="38">
        <f>IFERROR(ABS(K197-YEAR('02_대상물건입력'!B14)),"")</f>
        <v>10</v>
      </c>
      <c r="V197" s="38" t="str">
        <f>IF(B197="","",IF(AND(E197&gt;0,F197&gt;0,H197&gt;0,OR('04A_국토부원자료'!P198="",'04A_국토부원자료'!P198="-"),IF('01_설정'!B10=1,N197=1,TRUE),R197&lt;='01_설정'!B5,S197&lt;='01_설정'!B6,T197&lt;='01_설정'!B7,U197&lt;='01_설정'!B8),"Y",""))</f>
        <v/>
      </c>
      <c r="W197" s="40" t="str">
        <f>IF(V197&lt;&gt;"Y","",MAX(0,(1-R197/'01_설정'!B5))*'01_설정'!B14+MAX(0,(1-S197/'01_설정'!B6))*'01_설정'!B15+MAX(0,(1-T197/'01_설정'!B7))*'01_설정'!B16+MAX(0,(1-U197/'01_설정'!B8))*'01_설정'!B17+O197*'01_설정'!B11+Q197*'01_설정'!B12+P197*'01_설정'!B13)</f>
        <v/>
      </c>
      <c r="X197" s="38" t="str">
        <f>IF(W197="","",1+COUNTIFS($W$4:$W$3003,"&gt;"&amp;W197)+COUNTIFS($W$4:W197,W197)-1)</f>
        <v/>
      </c>
    </row>
    <row r="198" spans="1:24" ht="16.5">
      <c r="A198" s="38">
        <f>IF('04A_국토부원자료'!A199="","",ROW()-3)</f>
        <v>195</v>
      </c>
      <c r="B198" s="39" t="str">
        <f>IFERROR('04A_국토부원자료'!B199,"")</f>
        <v>서울특별시 송파구 문정동</v>
      </c>
      <c r="C198" s="39" t="str">
        <f>IF(B198="","",IF('04A_국토부원자료'!C199&lt;&gt;"",'04A_국토부원자료'!C199,TRIM('04A_국토부원자료'!D199&amp;IF('04A_국토부원자료'!E199&lt;&gt;"","-"&amp;'04A_국토부원자료'!E199,""))))</f>
        <v>618</v>
      </c>
      <c r="D198" s="39" t="str">
        <f>IFERROR('04A_국토부원자료'!F199,"")</f>
        <v>파크하비오</v>
      </c>
      <c r="E198" s="40">
        <f>IFERROR(VALUE(SUBSTITUTE('04A_국토부원자료'!G199,",","")),"")</f>
        <v>25.12</v>
      </c>
      <c r="F198" s="41">
        <f>IFERROR(IF(AND('04A_국토부원자료'!H199&lt;&gt;"",'04A_국토부원자료'!I199&lt;&gt;""),DATE(INT(VALUE(SUBSTITUTE('04A_국토부원자료'!H199,",",""))/100),MOD(VALUE(SUBSTITUTE('04A_국토부원자료'!H199,",","")),100),VALUE(SUBSTITUTE('04A_국토부원자료'!I199,",",""))),""),"")</f>
        <v>46029</v>
      </c>
      <c r="G198" s="42">
        <f>IFERROR(VALUE(SUBSTITUTE('04A_국토부원자료'!J199,",","")),"")</f>
        <v>20400</v>
      </c>
      <c r="H198" s="43">
        <f t="shared" si="6"/>
        <v>204000000</v>
      </c>
      <c r="I198" s="43">
        <f t="shared" si="7"/>
        <v>8121019.1082802545</v>
      </c>
      <c r="J198" s="38">
        <f>IFERROR(VALUE(SUBSTITUTE('04A_국토부원자료'!K199,",","")),"")</f>
        <v>16</v>
      </c>
      <c r="K198" s="38" t="str">
        <f>IFERROR(VALUE(SUBSTITUTE('04A_국토부원자료'!N199,",","")),"")</f>
        <v/>
      </c>
      <c r="L198" s="39" t="str">
        <f>IFERROR('04A_국토부원자료'!O199,"")</f>
        <v>송파대로 111</v>
      </c>
      <c r="M198" s="39" t="str">
        <f>IFERROR('04A_국토부원자료'!Q199,"")</f>
        <v>중개거래</v>
      </c>
      <c r="N198" s="38">
        <f>IF(B198="","",IF('02_대상물건입력'!B5="",1,IF(ISNUMBER(SEARCH('02_대상물건입력'!B5,B198)),1,0)))</f>
        <v>1</v>
      </c>
      <c r="O198" s="38">
        <f>IF(B198="","",IF('02_대상물건입력'!B6="",1,IF(ISNUMBER(SEARCH('02_대상물건입력'!B6,B198)),1,0)))</f>
        <v>0</v>
      </c>
      <c r="P198" s="38">
        <f>IF(L198="","",IF('02_대상물건입력'!B15="",0,IF(ISNUMBER(SEARCH('02_대상물건입력'!B15,L198)),1,0)))</f>
        <v>1</v>
      </c>
      <c r="Q198" s="38">
        <f>IF(D198="","",IF('02_대상물건입력'!B8="",0,IF(ISNUMBER(SEARCH('02_대상물건입력'!B8,D198)),1,0)))</f>
        <v>0</v>
      </c>
      <c r="R198" s="44">
        <f>IFERROR(ABS(E198-'02_대상물건입력'!B11)/'02_대상물건입력'!B11,"")</f>
        <v>7.7921505865769972E-2</v>
      </c>
      <c r="S198" s="38">
        <f>IFERROR(ABS(J198-'02_대상물건입력'!B10),"")</f>
        <v>4</v>
      </c>
      <c r="T198" s="38">
        <f>IFERROR(ABS('01_설정'!B4-F198),"")</f>
        <v>83</v>
      </c>
      <c r="U198" s="38" t="str">
        <f>IFERROR(ABS(K198-YEAR('02_대상물건입력'!B14)),"")</f>
        <v/>
      </c>
      <c r="V198" s="38" t="str">
        <f>IF(B198="","",IF(AND(E198&gt;0,F198&gt;0,H198&gt;0,OR('04A_국토부원자료'!P199="",'04A_국토부원자료'!P199="-"),IF('01_설정'!B10=1,N198=1,TRUE),R198&lt;='01_설정'!B5,S198&lt;='01_설정'!B6,T198&lt;='01_설정'!B7,U198&lt;='01_설정'!B8),"Y",""))</f>
        <v/>
      </c>
      <c r="W198" s="40" t="str">
        <f>IF(V198&lt;&gt;"Y","",MAX(0,(1-R198/'01_설정'!B5))*'01_설정'!B14+MAX(0,(1-S198/'01_설정'!B6))*'01_설정'!B15+MAX(0,(1-T198/'01_설정'!B7))*'01_설정'!B16+MAX(0,(1-U198/'01_설정'!B8))*'01_설정'!B17+O198*'01_설정'!B11+Q198*'01_설정'!B12+P198*'01_설정'!B13)</f>
        <v/>
      </c>
      <c r="X198" s="38" t="str">
        <f>IF(W198="","",1+COUNTIFS($W$4:$W$3003,"&gt;"&amp;W198)+COUNTIFS($W$4:W198,W198)-1)</f>
        <v/>
      </c>
    </row>
    <row r="199" spans="1:24" ht="16.5">
      <c r="A199" s="38">
        <f>IF('04A_국토부원자료'!A200="","",ROW()-3)</f>
        <v>196</v>
      </c>
      <c r="B199" s="39" t="str">
        <f>IFERROR('04A_국토부원자료'!B200,"")</f>
        <v>서울특별시 송파구 문정동</v>
      </c>
      <c r="C199" s="39" t="str">
        <f>IF(B199="","",IF('04A_국토부원자료'!C200&lt;&gt;"",'04A_국토부원자료'!C200,TRIM('04A_국토부원자료'!D200&amp;IF('04A_국토부원자료'!E200&lt;&gt;"","-"&amp;'04A_국토부원자료'!E200,""))))</f>
        <v>618</v>
      </c>
      <c r="D199" s="39" t="str">
        <f>IFERROR('04A_국토부원자료'!F200,"")</f>
        <v>파크하비오</v>
      </c>
      <c r="E199" s="40">
        <f>IFERROR(VALUE(SUBSTITUTE('04A_국토부원자료'!G200,",","")),"")</f>
        <v>51.16</v>
      </c>
      <c r="F199" s="41">
        <f>IFERROR(IF(AND('04A_국토부원자료'!H200&lt;&gt;"",'04A_국토부원자료'!I200&lt;&gt;""),DATE(INT(VALUE(SUBSTITUTE('04A_국토부원자료'!H200,",",""))/100),MOD(VALUE(SUBSTITUTE('04A_국토부원자료'!H200,",","")),100),VALUE(SUBSTITUTE('04A_국토부원자료'!I200,",",""))),""),"")</f>
        <v>46028</v>
      </c>
      <c r="G199" s="42">
        <f>IFERROR(VALUE(SUBSTITUTE('04A_국토부원자료'!J200,",","")),"")</f>
        <v>48100</v>
      </c>
      <c r="H199" s="43">
        <f t="shared" si="6"/>
        <v>481000000</v>
      </c>
      <c r="I199" s="43">
        <f t="shared" si="7"/>
        <v>9401876.4659890551</v>
      </c>
      <c r="J199" s="38">
        <f>IFERROR(VALUE(SUBSTITUTE('04A_국토부원자료'!K200,",","")),"")</f>
        <v>4</v>
      </c>
      <c r="K199" s="38" t="str">
        <f>IFERROR(VALUE(SUBSTITUTE('04A_국토부원자료'!N200,",","")),"")</f>
        <v/>
      </c>
      <c r="L199" s="39" t="str">
        <f>IFERROR('04A_국토부원자료'!O200,"")</f>
        <v>송파대로 111</v>
      </c>
      <c r="M199" s="39" t="str">
        <f>IFERROR('04A_국토부원자료'!Q200,"")</f>
        <v>중개거래</v>
      </c>
      <c r="N199" s="38">
        <f>IF(B199="","",IF('02_대상물건입력'!B5="",1,IF(ISNUMBER(SEARCH('02_대상물건입력'!B5,B199)),1,0)))</f>
        <v>1</v>
      </c>
      <c r="O199" s="38">
        <f>IF(B199="","",IF('02_대상물건입력'!B6="",1,IF(ISNUMBER(SEARCH('02_대상물건입력'!B6,B199)),1,0)))</f>
        <v>0</v>
      </c>
      <c r="P199" s="38">
        <f>IF(L199="","",IF('02_대상물건입력'!B15="",0,IF(ISNUMBER(SEARCH('02_대상물건입력'!B15,L199)),1,0)))</f>
        <v>1</v>
      </c>
      <c r="Q199" s="38">
        <f>IF(D199="","",IF('02_대상물건입력'!B8="",0,IF(ISNUMBER(SEARCH('02_대상물건입력'!B8,D199)),1,0)))</f>
        <v>0</v>
      </c>
      <c r="R199" s="44">
        <f>IFERROR(ABS(E199-'02_대상물건입력'!B11)/'02_대상물건입력'!B11,"")</f>
        <v>0.87792737897719764</v>
      </c>
      <c r="S199" s="38">
        <f>IFERROR(ABS(J199-'02_대상물건입력'!B10),"")</f>
        <v>8</v>
      </c>
      <c r="T199" s="38">
        <f>IFERROR(ABS('01_설정'!B4-F199),"")</f>
        <v>84</v>
      </c>
      <c r="U199" s="38" t="str">
        <f>IFERROR(ABS(K199-YEAR('02_대상물건입력'!B14)),"")</f>
        <v/>
      </c>
      <c r="V199" s="38" t="str">
        <f>IF(B199="","",IF(AND(E199&gt;0,F199&gt;0,H199&gt;0,OR('04A_국토부원자료'!P200="",'04A_국토부원자료'!P200="-"),IF('01_설정'!B10=1,N199=1,TRUE),R199&lt;='01_설정'!B5,S199&lt;='01_설정'!B6,T199&lt;='01_설정'!B7,U199&lt;='01_설정'!B8),"Y",""))</f>
        <v/>
      </c>
      <c r="W199" s="40" t="str">
        <f>IF(V199&lt;&gt;"Y","",MAX(0,(1-R199/'01_설정'!B5))*'01_설정'!B14+MAX(0,(1-S199/'01_설정'!B6))*'01_설정'!B15+MAX(0,(1-T199/'01_설정'!B7))*'01_설정'!B16+MAX(0,(1-U199/'01_설정'!B8))*'01_설정'!B17+O199*'01_설정'!B11+Q199*'01_설정'!B12+P199*'01_설정'!B13)</f>
        <v/>
      </c>
      <c r="X199" s="38" t="str">
        <f>IF(W199="","",1+COUNTIFS($W$4:$W$3003,"&gt;"&amp;W199)+COUNTIFS($W$4:W199,W199)-1)</f>
        <v/>
      </c>
    </row>
    <row r="200" spans="1:24" ht="16.5">
      <c r="A200" s="38">
        <f>IF('04A_국토부원자료'!A201="","",ROW()-3)</f>
        <v>197</v>
      </c>
      <c r="B200" s="39" t="str">
        <f>IFERROR('04A_국토부원자료'!B201,"")</f>
        <v>서울특별시 송파구 문정동</v>
      </c>
      <c r="C200" s="39" t="str">
        <f>IF(B200="","",IF('04A_국토부원자료'!C201&lt;&gt;"",'04A_국토부원자료'!C201,TRIM('04A_국토부원자료'!D201&amp;IF('04A_국토부원자료'!E201&lt;&gt;"","-"&amp;'04A_국토부원자료'!E201,""))))</f>
        <v>618</v>
      </c>
      <c r="D200" s="39" t="str">
        <f>IFERROR('04A_국토부원자료'!F201,"")</f>
        <v>파크하비오</v>
      </c>
      <c r="E200" s="40">
        <f>IFERROR(VALUE(SUBSTITUTE('04A_국토부원자료'!G201,",","")),"")</f>
        <v>48.93</v>
      </c>
      <c r="F200" s="41">
        <f>IFERROR(IF(AND('04A_국토부원자료'!H201&lt;&gt;"",'04A_국토부원자료'!I201&lt;&gt;""),DATE(INT(VALUE(SUBSTITUTE('04A_국토부원자료'!H201,",",""))/100),MOD(VALUE(SUBSTITUTE('04A_국토부원자료'!H201,",","")),100),VALUE(SUBSTITUTE('04A_국토부원자료'!I201,",",""))),""),"")</f>
        <v>46028</v>
      </c>
      <c r="G200" s="42">
        <f>IFERROR(VALUE(SUBSTITUTE('04A_국토부원자료'!J201,",","")),"")</f>
        <v>43000</v>
      </c>
      <c r="H200" s="43">
        <f t="shared" si="6"/>
        <v>430000000</v>
      </c>
      <c r="I200" s="43">
        <f t="shared" si="7"/>
        <v>8788064.582055999</v>
      </c>
      <c r="J200" s="38">
        <f>IFERROR(VALUE(SUBSTITUTE('04A_국토부원자료'!K201,",","")),"")</f>
        <v>4</v>
      </c>
      <c r="K200" s="38" t="str">
        <f>IFERROR(VALUE(SUBSTITUTE('04A_국토부원자료'!N201,",","")),"")</f>
        <v/>
      </c>
      <c r="L200" s="39" t="str">
        <f>IFERROR('04A_국토부원자료'!O201,"")</f>
        <v>송파대로 111</v>
      </c>
      <c r="M200" s="39" t="str">
        <f>IFERROR('04A_국토부원자료'!Q201,"")</f>
        <v>중개거래</v>
      </c>
      <c r="N200" s="38">
        <f>IF(B200="","",IF('02_대상물건입력'!B5="",1,IF(ISNUMBER(SEARCH('02_대상물건입력'!B5,B200)),1,0)))</f>
        <v>1</v>
      </c>
      <c r="O200" s="38">
        <f>IF(B200="","",IF('02_대상물건입력'!B6="",1,IF(ISNUMBER(SEARCH('02_대상물건입력'!B6,B200)),1,0)))</f>
        <v>0</v>
      </c>
      <c r="P200" s="38">
        <f>IF(L200="","",IF('02_대상물건입력'!B15="",0,IF(ISNUMBER(SEARCH('02_대상물건입력'!B15,L200)),1,0)))</f>
        <v>1</v>
      </c>
      <c r="Q200" s="38">
        <f>IF(D200="","",IF('02_대상물건입력'!B8="",0,IF(ISNUMBER(SEARCH('02_대상물건입력'!B8,D200)),1,0)))</f>
        <v>0</v>
      </c>
      <c r="R200" s="44">
        <f>IFERROR(ABS(E200-'02_대상물건입력'!B11)/'02_대상물건입력'!B11,"")</f>
        <v>0.79607088845493124</v>
      </c>
      <c r="S200" s="38">
        <f>IFERROR(ABS(J200-'02_대상물건입력'!B10),"")</f>
        <v>8</v>
      </c>
      <c r="T200" s="38">
        <f>IFERROR(ABS('01_설정'!B4-F200),"")</f>
        <v>84</v>
      </c>
      <c r="U200" s="38" t="str">
        <f>IFERROR(ABS(K200-YEAR('02_대상물건입력'!B14)),"")</f>
        <v/>
      </c>
      <c r="V200" s="38" t="str">
        <f>IF(B200="","",IF(AND(E200&gt;0,F200&gt;0,H200&gt;0,OR('04A_국토부원자료'!P201="",'04A_국토부원자료'!P201="-"),IF('01_설정'!B10=1,N200=1,TRUE),R200&lt;='01_설정'!B5,S200&lt;='01_설정'!B6,T200&lt;='01_설정'!B7,U200&lt;='01_설정'!B8),"Y",""))</f>
        <v/>
      </c>
      <c r="W200" s="40" t="str">
        <f>IF(V200&lt;&gt;"Y","",MAX(0,(1-R200/'01_설정'!B5))*'01_설정'!B14+MAX(0,(1-S200/'01_설정'!B6))*'01_설정'!B15+MAX(0,(1-T200/'01_설정'!B7))*'01_설정'!B16+MAX(0,(1-U200/'01_설정'!B8))*'01_설정'!B17+O200*'01_설정'!B11+Q200*'01_설정'!B12+P200*'01_설정'!B13)</f>
        <v/>
      </c>
      <c r="X200" s="38" t="str">
        <f>IF(W200="","",1+COUNTIFS($W$4:$W$3003,"&gt;"&amp;W200)+COUNTIFS($W$4:W200,W200)-1)</f>
        <v/>
      </c>
    </row>
    <row r="201" spans="1:24" ht="16.5">
      <c r="A201" s="38">
        <f>IF('04A_국토부원자료'!A202="","",ROW()-3)</f>
        <v>198</v>
      </c>
      <c r="B201" s="39" t="str">
        <f>IFERROR('04A_국토부원자료'!B202,"")</f>
        <v>서울특별시 송파구 문정동</v>
      </c>
      <c r="C201" s="39" t="str">
        <f>IF(B201="","",IF('04A_국토부원자료'!C202&lt;&gt;"",'04A_국토부원자료'!C202,TRIM('04A_국토부원자료'!D202&amp;IF('04A_국토부원자료'!E202&lt;&gt;"","-"&amp;'04A_국토부원자료'!E202,""))))</f>
        <v>622</v>
      </c>
      <c r="D201" s="39" t="str">
        <f>IFERROR('04A_국토부원자료'!F202,"")</f>
        <v>송파한화오벨리스크</v>
      </c>
      <c r="E201" s="40">
        <f>IFERROR(VALUE(SUBSTITUTE('04A_국토부원자료'!G202,",","")),"")</f>
        <v>24.66</v>
      </c>
      <c r="F201" s="41">
        <f>IFERROR(IF(AND('04A_국토부원자료'!H202&lt;&gt;"",'04A_국토부원자료'!I202&lt;&gt;""),DATE(INT(VALUE(SUBSTITUTE('04A_국토부원자료'!H202,",",""))/100),MOD(VALUE(SUBSTITUTE('04A_국토부원자료'!H202,",","")),100),VALUE(SUBSTITUTE('04A_국토부원자료'!I202,",",""))),""),"")</f>
        <v>46028</v>
      </c>
      <c r="G201" s="42">
        <f>IFERROR(VALUE(SUBSTITUTE('04A_국토부원자료'!J202,",","")),"")</f>
        <v>18900</v>
      </c>
      <c r="H201" s="43">
        <f t="shared" si="6"/>
        <v>189000000</v>
      </c>
      <c r="I201" s="43">
        <f t="shared" si="7"/>
        <v>7664233.5766423354</v>
      </c>
      <c r="J201" s="38">
        <f>IFERROR(VALUE(SUBSTITUTE('04A_국토부원자료'!K202,",","")),"")</f>
        <v>15</v>
      </c>
      <c r="K201" s="38">
        <f>IFERROR(VALUE(SUBSTITUTE('04A_국토부원자료'!N202,",","")),"")</f>
        <v>2013</v>
      </c>
      <c r="L201" s="39" t="str">
        <f>IFERROR('04A_국토부원자료'!O202,"")</f>
        <v>충민로 5</v>
      </c>
      <c r="M201" s="39" t="str">
        <f>IFERROR('04A_국토부원자료'!Q202,"")</f>
        <v>중개거래</v>
      </c>
      <c r="N201" s="38">
        <f>IF(B201="","",IF('02_대상물건입력'!B5="",1,IF(ISNUMBER(SEARCH('02_대상물건입력'!B5,B201)),1,0)))</f>
        <v>1</v>
      </c>
      <c r="O201" s="38">
        <f>IF(B201="","",IF('02_대상물건입력'!B6="",1,IF(ISNUMBER(SEARCH('02_대상물건입력'!B6,B201)),1,0)))</f>
        <v>0</v>
      </c>
      <c r="P201" s="38">
        <f>IF(L201="","",IF('02_대상물건입력'!B15="",0,IF(ISNUMBER(SEARCH('02_대상물건입력'!B15,L201)),1,0)))</f>
        <v>0</v>
      </c>
      <c r="Q201" s="38">
        <f>IF(D201="","",IF('02_대상물건입력'!B8="",0,IF(ISNUMBER(SEARCH('02_대상물건입력'!B8,D201)),1,0)))</f>
        <v>0</v>
      </c>
      <c r="R201" s="44">
        <f>IFERROR(ABS(E201-'02_대상물건입력'!B11)/'02_대상물건입력'!B11,"")</f>
        <v>9.4806701220138859E-2</v>
      </c>
      <c r="S201" s="38">
        <f>IFERROR(ABS(J201-'02_대상물건입력'!B10),"")</f>
        <v>3</v>
      </c>
      <c r="T201" s="38">
        <f>IFERROR(ABS('01_설정'!B4-F201),"")</f>
        <v>84</v>
      </c>
      <c r="U201" s="38">
        <f>IFERROR(ABS(K201-YEAR('02_대상물건입력'!B14)),"")</f>
        <v>13</v>
      </c>
      <c r="V201" s="38" t="str">
        <f>IF(B201="","",IF(AND(E201&gt;0,F201&gt;0,H201&gt;0,OR('04A_국토부원자료'!P202="",'04A_국토부원자료'!P202="-"),IF('01_설정'!B10=1,N201=1,TRUE),R201&lt;='01_설정'!B5,S201&lt;='01_설정'!B6,T201&lt;='01_설정'!B7,U201&lt;='01_설정'!B8),"Y",""))</f>
        <v/>
      </c>
      <c r="W201" s="40" t="str">
        <f>IF(V201&lt;&gt;"Y","",MAX(0,(1-R201/'01_설정'!B5))*'01_설정'!B14+MAX(0,(1-S201/'01_설정'!B6))*'01_설정'!B15+MAX(0,(1-T201/'01_설정'!B7))*'01_설정'!B16+MAX(0,(1-U201/'01_설정'!B8))*'01_설정'!B17+O201*'01_설정'!B11+Q201*'01_설정'!B12+P201*'01_설정'!B13)</f>
        <v/>
      </c>
      <c r="X201" s="38" t="str">
        <f>IF(W201="","",1+COUNTIFS($W$4:$W$3003,"&gt;"&amp;W201)+COUNTIFS($W$4:W201,W201)-1)</f>
        <v/>
      </c>
    </row>
    <row r="202" spans="1:24" ht="16.5">
      <c r="A202" s="38">
        <f>IF('04A_국토부원자료'!A203="","",ROW()-3)</f>
        <v>199</v>
      </c>
      <c r="B202" s="39" t="str">
        <f>IFERROR('04A_국토부원자료'!B203,"")</f>
        <v>서울특별시 송파구 문정동</v>
      </c>
      <c r="C202" s="39" t="str">
        <f>IF(B202="","",IF('04A_국토부원자료'!C203&lt;&gt;"",'04A_국토부원자료'!C203,TRIM('04A_국토부원자료'!D203&amp;IF('04A_국토부원자료'!E203&lt;&gt;"","-"&amp;'04A_국토부원자료'!E203,""))))</f>
        <v>620</v>
      </c>
      <c r="D202" s="39" t="str">
        <f>IFERROR('04A_국토부원자료'!F203,"")</f>
        <v>송파푸르지오시티</v>
      </c>
      <c r="E202" s="40">
        <f>IFERROR(VALUE(SUBSTITUTE('04A_국토부원자료'!G203,",","")),"")</f>
        <v>29.97</v>
      </c>
      <c r="F202" s="41">
        <f>IFERROR(IF(AND('04A_국토부원자료'!H203&lt;&gt;"",'04A_국토부원자료'!I203&lt;&gt;""),DATE(INT(VALUE(SUBSTITUTE('04A_국토부원자료'!H203,",",""))/100),MOD(VALUE(SUBSTITUTE('04A_국토부원자료'!H203,",","")),100),VALUE(SUBSTITUTE('04A_국토부원자료'!I203,",",""))),""),"")</f>
        <v>46028</v>
      </c>
      <c r="G202" s="42">
        <f>IFERROR(VALUE(SUBSTITUTE('04A_국토부원자료'!J203,",","")),"")</f>
        <v>24000</v>
      </c>
      <c r="H202" s="43">
        <f t="shared" si="6"/>
        <v>240000000</v>
      </c>
      <c r="I202" s="43">
        <f t="shared" si="7"/>
        <v>8008008.0080080079</v>
      </c>
      <c r="J202" s="38">
        <f>IFERROR(VALUE(SUBSTITUTE('04A_국토부원자료'!K203,",","")),"")</f>
        <v>3</v>
      </c>
      <c r="K202" s="38">
        <f>IFERROR(VALUE(SUBSTITUTE('04A_국토부원자료'!N203,",","")),"")</f>
        <v>2013</v>
      </c>
      <c r="L202" s="39" t="str">
        <f>IFERROR('04A_국토부원자료'!O203,"")</f>
        <v>새말로 62</v>
      </c>
      <c r="M202" s="39" t="str">
        <f>IFERROR('04A_국토부원자료'!Q203,"")</f>
        <v>중개거래</v>
      </c>
      <c r="N202" s="38">
        <f>IF(B202="","",IF('02_대상물건입력'!B5="",1,IF(ISNUMBER(SEARCH('02_대상물건입력'!B5,B202)),1,0)))</f>
        <v>1</v>
      </c>
      <c r="O202" s="38">
        <f>IF(B202="","",IF('02_대상물건입력'!B6="",1,IF(ISNUMBER(SEARCH('02_대상물건입력'!B6,B202)),1,0)))</f>
        <v>0</v>
      </c>
      <c r="P202" s="38">
        <f>IF(L202="","",IF('02_대상물건입력'!B15="",0,IF(ISNUMBER(SEARCH('02_대상물건입력'!B15,L202)),1,0)))</f>
        <v>0</v>
      </c>
      <c r="Q202" s="38">
        <f>IF(D202="","",IF('02_대상물건입력'!B8="",0,IF(ISNUMBER(SEARCH('02_대상물건입력'!B8,D202)),1,0)))</f>
        <v>0</v>
      </c>
      <c r="R202" s="44">
        <f>IFERROR(ABS(E202-'02_대상물건입력'!B11)/'02_대상물건입력'!B11,"")</f>
        <v>0.10010718428355382</v>
      </c>
      <c r="S202" s="38">
        <f>IFERROR(ABS(J202-'02_대상물건입력'!B10),"")</f>
        <v>9</v>
      </c>
      <c r="T202" s="38">
        <f>IFERROR(ABS('01_설정'!B4-F202),"")</f>
        <v>84</v>
      </c>
      <c r="U202" s="38">
        <f>IFERROR(ABS(K202-YEAR('02_대상물건입력'!B14)),"")</f>
        <v>13</v>
      </c>
      <c r="V202" s="38" t="str">
        <f>IF(B202="","",IF(AND(E202&gt;0,F202&gt;0,H202&gt;0,OR('04A_국토부원자료'!P203="",'04A_국토부원자료'!P203="-"),IF('01_설정'!B10=1,N202=1,TRUE),R202&lt;='01_설정'!B5,S202&lt;='01_설정'!B6,T202&lt;='01_설정'!B7,U202&lt;='01_설정'!B8),"Y",""))</f>
        <v/>
      </c>
      <c r="W202" s="40" t="str">
        <f>IF(V202&lt;&gt;"Y","",MAX(0,(1-R202/'01_설정'!B5))*'01_설정'!B14+MAX(0,(1-S202/'01_설정'!B6))*'01_설정'!B15+MAX(0,(1-T202/'01_설정'!B7))*'01_설정'!B16+MAX(0,(1-U202/'01_설정'!B8))*'01_설정'!B17+O202*'01_설정'!B11+Q202*'01_설정'!B12+P202*'01_설정'!B13)</f>
        <v/>
      </c>
      <c r="X202" s="38" t="str">
        <f>IF(W202="","",1+COUNTIFS($W$4:$W$3003,"&gt;"&amp;W202)+COUNTIFS($W$4:W202,W202)-1)</f>
        <v/>
      </c>
    </row>
    <row r="203" spans="1:24" ht="16.5">
      <c r="A203" s="38">
        <f>IF('04A_국토부원자료'!A204="","",ROW()-3)</f>
        <v>200</v>
      </c>
      <c r="B203" s="39" t="str">
        <f>IFERROR('04A_국토부원자료'!B204,"")</f>
        <v>서울특별시 송파구 문정동</v>
      </c>
      <c r="C203" s="39" t="str">
        <f>IF(B203="","",IF('04A_국토부원자료'!C204&lt;&gt;"",'04A_국토부원자료'!C204,TRIM('04A_국토부원자료'!D204&amp;IF('04A_국토부원자료'!E204&lt;&gt;"","-"&amp;'04A_국토부원자료'!E204,""))))</f>
        <v>620</v>
      </c>
      <c r="D203" s="39" t="str">
        <f>IFERROR('04A_국토부원자료'!F204,"")</f>
        <v>송파푸르지오시티</v>
      </c>
      <c r="E203" s="40">
        <f>IFERROR(VALUE(SUBSTITUTE('04A_국토부원자료'!G204,",","")),"")</f>
        <v>30</v>
      </c>
      <c r="F203" s="41">
        <f>IFERROR(IF(AND('04A_국토부원자료'!H204&lt;&gt;"",'04A_국토부원자료'!I204&lt;&gt;""),DATE(INT(VALUE(SUBSTITUTE('04A_국토부원자료'!H204,",",""))/100),MOD(VALUE(SUBSTITUTE('04A_국토부원자료'!H204,",","")),100),VALUE(SUBSTITUTE('04A_국토부원자료'!I204,",",""))),""),"")</f>
        <v>46027</v>
      </c>
      <c r="G203" s="42">
        <f>IFERROR(VALUE(SUBSTITUTE('04A_국토부원자료'!J204,",","")),"")</f>
        <v>22900</v>
      </c>
      <c r="H203" s="43">
        <f t="shared" si="6"/>
        <v>229000000</v>
      </c>
      <c r="I203" s="43">
        <f t="shared" si="7"/>
        <v>7633333.333333333</v>
      </c>
      <c r="J203" s="38">
        <f>IFERROR(VALUE(SUBSTITUTE('04A_국토부원자료'!K204,",","")),"")</f>
        <v>12</v>
      </c>
      <c r="K203" s="38">
        <f>IFERROR(VALUE(SUBSTITUTE('04A_국토부원자료'!N204,",","")),"")</f>
        <v>2013</v>
      </c>
      <c r="L203" s="39" t="str">
        <f>IFERROR('04A_국토부원자료'!O204,"")</f>
        <v>새말로 62</v>
      </c>
      <c r="M203" s="39" t="str">
        <f>IFERROR('04A_국토부원자료'!Q204,"")</f>
        <v>중개거래</v>
      </c>
      <c r="N203" s="38">
        <f>IF(B203="","",IF('02_대상물건입력'!B5="",1,IF(ISNUMBER(SEARCH('02_대상물건입력'!B5,B203)),1,0)))</f>
        <v>1</v>
      </c>
      <c r="O203" s="38">
        <f>IF(B203="","",IF('02_대상물건입력'!B6="",1,IF(ISNUMBER(SEARCH('02_대상물건입력'!B6,B203)),1,0)))</f>
        <v>0</v>
      </c>
      <c r="P203" s="38">
        <f>IF(L203="","",IF('02_대상물건입력'!B15="",0,IF(ISNUMBER(SEARCH('02_대상물건입력'!B15,L203)),1,0)))</f>
        <v>0</v>
      </c>
      <c r="Q203" s="38">
        <f>IF(D203="","",IF('02_대상물건입력'!B8="",0,IF(ISNUMBER(SEARCH('02_대상물건입력'!B8,D203)),1,0)))</f>
        <v>0</v>
      </c>
      <c r="R203" s="44">
        <f>IFERROR(ABS(E203-'02_대상물건입력'!B11)/'02_대상물건입력'!B11,"")</f>
        <v>0.10120839267623009</v>
      </c>
      <c r="S203" s="38">
        <f>IFERROR(ABS(J203-'02_대상물건입력'!B10),"")</f>
        <v>0</v>
      </c>
      <c r="T203" s="38">
        <f>IFERROR(ABS('01_설정'!B4-F203),"")</f>
        <v>85</v>
      </c>
      <c r="U203" s="38">
        <f>IFERROR(ABS(K203-YEAR('02_대상물건입력'!B14)),"")</f>
        <v>13</v>
      </c>
      <c r="V203" s="38" t="str">
        <f>IF(B203="","",IF(AND(E203&gt;0,F203&gt;0,H203&gt;0,OR('04A_국토부원자료'!P204="",'04A_국토부원자료'!P204="-"),IF('01_설정'!B10=1,N203=1,TRUE),R203&lt;='01_설정'!B5,S203&lt;='01_설정'!B6,T203&lt;='01_설정'!B7,U203&lt;='01_설정'!B8),"Y",""))</f>
        <v/>
      </c>
      <c r="W203" s="40" t="str">
        <f>IF(V203&lt;&gt;"Y","",MAX(0,(1-R203/'01_설정'!B5))*'01_설정'!B14+MAX(0,(1-S203/'01_설정'!B6))*'01_설정'!B15+MAX(0,(1-T203/'01_설정'!B7))*'01_설정'!B16+MAX(0,(1-U203/'01_설정'!B8))*'01_설정'!B17+O203*'01_설정'!B11+Q203*'01_설정'!B12+P203*'01_설정'!B13)</f>
        <v/>
      </c>
      <c r="X203" s="38" t="str">
        <f>IF(W203="","",1+COUNTIFS($W$4:$W$3003,"&gt;"&amp;W203)+COUNTIFS($W$4:W203,W203)-1)</f>
        <v/>
      </c>
    </row>
    <row r="204" spans="1:24" ht="16.5">
      <c r="A204" s="38">
        <f>IF('04A_국토부원자료'!A205="","",ROW()-3)</f>
        <v>201</v>
      </c>
      <c r="B204" s="39" t="str">
        <f>IFERROR('04A_국토부원자료'!B205,"")</f>
        <v>서울특별시 송파구 문정동</v>
      </c>
      <c r="C204" s="39" t="str">
        <f>IF(B204="","",IF('04A_국토부원자료'!C205&lt;&gt;"",'04A_국토부원자료'!C205,TRIM('04A_국토부원자료'!D205&amp;IF('04A_국토부원자료'!E205&lt;&gt;"","-"&amp;'04A_국토부원자료'!E205,""))))</f>
        <v>618</v>
      </c>
      <c r="D204" s="39" t="str">
        <f>IFERROR('04A_국토부원자료'!F205,"")</f>
        <v>파크하비오</v>
      </c>
      <c r="E204" s="40">
        <f>IFERROR(VALUE(SUBSTITUTE('04A_국토부원자료'!G205,",","")),"")</f>
        <v>46.58</v>
      </c>
      <c r="F204" s="41">
        <f>IFERROR(IF(AND('04A_국토부원자료'!H205&lt;&gt;"",'04A_국토부원자료'!I205&lt;&gt;""),DATE(INT(VALUE(SUBSTITUTE('04A_국토부원자료'!H205,",",""))/100),MOD(VALUE(SUBSTITUTE('04A_국토부원자료'!H205,",","")),100),VALUE(SUBSTITUTE('04A_국토부원자료'!I205,",",""))),""),"")</f>
        <v>46027</v>
      </c>
      <c r="G204" s="42">
        <f>IFERROR(VALUE(SUBSTITUTE('04A_국토부원자료'!J205,",","")),"")</f>
        <v>70000</v>
      </c>
      <c r="H204" s="43">
        <f t="shared" si="6"/>
        <v>700000000</v>
      </c>
      <c r="I204" s="43">
        <f t="shared" si="7"/>
        <v>15027908.973808503</v>
      </c>
      <c r="J204" s="38">
        <f>IFERROR(VALUE(SUBSTITUTE('04A_국토부원자료'!K205,",","")),"")</f>
        <v>10</v>
      </c>
      <c r="K204" s="38" t="str">
        <f>IFERROR(VALUE(SUBSTITUTE('04A_국토부원자료'!N205,",","")),"")</f>
        <v/>
      </c>
      <c r="L204" s="39" t="str">
        <f>IFERROR('04A_국토부원자료'!O205,"")</f>
        <v>송파대로 111</v>
      </c>
      <c r="M204" s="39" t="str">
        <f>IFERROR('04A_국토부원자료'!Q205,"")</f>
        <v>중개거래</v>
      </c>
      <c r="N204" s="38">
        <f>IF(B204="","",IF('02_대상물건입력'!B5="",1,IF(ISNUMBER(SEARCH('02_대상물건입력'!B5,B204)),1,0)))</f>
        <v>1</v>
      </c>
      <c r="O204" s="38">
        <f>IF(B204="","",IF('02_대상물건입력'!B6="",1,IF(ISNUMBER(SEARCH('02_대상물건입력'!B6,B204)),1,0)))</f>
        <v>0</v>
      </c>
      <c r="P204" s="38">
        <f>IF(L204="","",IF('02_대상물건입력'!B15="",0,IF(ISNUMBER(SEARCH('02_대상물건입력'!B15,L204)),1,0)))</f>
        <v>1</v>
      </c>
      <c r="Q204" s="38">
        <f>IF(D204="","",IF('02_대상물건입력'!B8="",0,IF(ISNUMBER(SEARCH('02_대상물건입력'!B8,D204)),1,0)))</f>
        <v>0</v>
      </c>
      <c r="R204" s="44">
        <f>IFERROR(ABS(E204-'02_대상물건입력'!B11)/'02_대상물건입력'!B11,"")</f>
        <v>0.70980956436195985</v>
      </c>
      <c r="S204" s="38">
        <f>IFERROR(ABS(J204-'02_대상물건입력'!B10),"")</f>
        <v>2</v>
      </c>
      <c r="T204" s="38">
        <f>IFERROR(ABS('01_설정'!B4-F204),"")</f>
        <v>85</v>
      </c>
      <c r="U204" s="38" t="str">
        <f>IFERROR(ABS(K204-YEAR('02_대상물건입력'!B14)),"")</f>
        <v/>
      </c>
      <c r="V204" s="38" t="str">
        <f>IF(B204="","",IF(AND(E204&gt;0,F204&gt;0,H204&gt;0,OR('04A_국토부원자료'!P205="",'04A_국토부원자료'!P205="-"),IF('01_설정'!B10=1,N204=1,TRUE),R204&lt;='01_설정'!B5,S204&lt;='01_설정'!B6,T204&lt;='01_설정'!B7,U204&lt;='01_설정'!B8),"Y",""))</f>
        <v/>
      </c>
      <c r="W204" s="40" t="str">
        <f>IF(V204&lt;&gt;"Y","",MAX(0,(1-R204/'01_설정'!B5))*'01_설정'!B14+MAX(0,(1-S204/'01_설정'!B6))*'01_설정'!B15+MAX(0,(1-T204/'01_설정'!B7))*'01_설정'!B16+MAX(0,(1-U204/'01_설정'!B8))*'01_설정'!B17+O204*'01_설정'!B11+Q204*'01_설정'!B12+P204*'01_설정'!B13)</f>
        <v/>
      </c>
      <c r="X204" s="38" t="str">
        <f>IF(W204="","",1+COUNTIFS($W$4:$W$3003,"&gt;"&amp;W204)+COUNTIFS($W$4:W204,W204)-1)</f>
        <v/>
      </c>
    </row>
    <row r="205" spans="1:24" ht="16.5">
      <c r="A205" s="38">
        <f>IF('04A_국토부원자료'!A206="","",ROW()-3)</f>
        <v>202</v>
      </c>
      <c r="B205" s="39" t="str">
        <f>IFERROR('04A_국토부원자료'!B206,"")</f>
        <v>서울특별시 송파구 문정동</v>
      </c>
      <c r="C205" s="39" t="str">
        <f>IF(B205="","",IF('04A_국토부원자료'!C206&lt;&gt;"",'04A_국토부원자료'!C206,TRIM('04A_국토부원자료'!D206&amp;IF('04A_국토부원자료'!E206&lt;&gt;"","-"&amp;'04A_국토부원자료'!E206,""))))</f>
        <v>618</v>
      </c>
      <c r="D205" s="39" t="str">
        <f>IFERROR('04A_국토부원자료'!F206,"")</f>
        <v>파크하비오</v>
      </c>
      <c r="E205" s="40">
        <f>IFERROR(VALUE(SUBSTITUTE('04A_국토부원자료'!G206,",","")),"")</f>
        <v>51.16</v>
      </c>
      <c r="F205" s="41">
        <f>IFERROR(IF(AND('04A_국토부원자료'!H206&lt;&gt;"",'04A_국토부원자료'!I206&lt;&gt;""),DATE(INT(VALUE(SUBSTITUTE('04A_국토부원자료'!H206,",",""))/100),MOD(VALUE(SUBSTITUTE('04A_국토부원자료'!H206,",","")),100),VALUE(SUBSTITUTE('04A_국토부원자료'!I206,",",""))),""),"")</f>
        <v>46026</v>
      </c>
      <c r="G205" s="42">
        <f>IFERROR(VALUE(SUBSTITUTE('04A_국토부원자료'!J206,",","")),"")</f>
        <v>49000</v>
      </c>
      <c r="H205" s="43">
        <f t="shared" si="6"/>
        <v>490000000</v>
      </c>
      <c r="I205" s="43">
        <f t="shared" si="7"/>
        <v>9577795.1524628624</v>
      </c>
      <c r="J205" s="38">
        <f>IFERROR(VALUE(SUBSTITUTE('04A_국토부원자료'!K206,",","")),"")</f>
        <v>3</v>
      </c>
      <c r="K205" s="38" t="str">
        <f>IFERROR(VALUE(SUBSTITUTE('04A_국토부원자료'!N206,",","")),"")</f>
        <v/>
      </c>
      <c r="L205" s="39" t="str">
        <f>IFERROR('04A_국토부원자료'!O206,"")</f>
        <v>송파대로 111</v>
      </c>
      <c r="M205" s="39" t="str">
        <f>IFERROR('04A_국토부원자료'!Q206,"")</f>
        <v>중개거래</v>
      </c>
      <c r="N205" s="38">
        <f>IF(B205="","",IF('02_대상물건입력'!B5="",1,IF(ISNUMBER(SEARCH('02_대상물건입력'!B5,B205)),1,0)))</f>
        <v>1</v>
      </c>
      <c r="O205" s="38">
        <f>IF(B205="","",IF('02_대상물건입력'!B6="",1,IF(ISNUMBER(SEARCH('02_대상물건입력'!B6,B205)),1,0)))</f>
        <v>0</v>
      </c>
      <c r="P205" s="38">
        <f>IF(L205="","",IF('02_대상물건입력'!B15="",0,IF(ISNUMBER(SEARCH('02_대상물건입력'!B15,L205)),1,0)))</f>
        <v>1</v>
      </c>
      <c r="Q205" s="38">
        <f>IF(D205="","",IF('02_대상물건입력'!B8="",0,IF(ISNUMBER(SEARCH('02_대상물건입력'!B8,D205)),1,0)))</f>
        <v>0</v>
      </c>
      <c r="R205" s="44">
        <f>IFERROR(ABS(E205-'02_대상물건입력'!B11)/'02_대상물건입력'!B11,"")</f>
        <v>0.87792737897719764</v>
      </c>
      <c r="S205" s="38">
        <f>IFERROR(ABS(J205-'02_대상물건입력'!B10),"")</f>
        <v>9</v>
      </c>
      <c r="T205" s="38">
        <f>IFERROR(ABS('01_설정'!B4-F205),"")</f>
        <v>86</v>
      </c>
      <c r="U205" s="38" t="str">
        <f>IFERROR(ABS(K205-YEAR('02_대상물건입력'!B14)),"")</f>
        <v/>
      </c>
      <c r="V205" s="38" t="str">
        <f>IF(B205="","",IF(AND(E205&gt;0,F205&gt;0,H205&gt;0,OR('04A_국토부원자료'!P206="",'04A_국토부원자료'!P206="-"),IF('01_설정'!B10=1,N205=1,TRUE),R205&lt;='01_설정'!B5,S205&lt;='01_설정'!B6,T205&lt;='01_설정'!B7,U205&lt;='01_설정'!B8),"Y",""))</f>
        <v/>
      </c>
      <c r="W205" s="40" t="str">
        <f>IF(V205&lt;&gt;"Y","",MAX(0,(1-R205/'01_설정'!B5))*'01_설정'!B14+MAX(0,(1-S205/'01_설정'!B6))*'01_설정'!B15+MAX(0,(1-T205/'01_설정'!B7))*'01_설정'!B16+MAX(0,(1-U205/'01_설정'!B8))*'01_설정'!B17+O205*'01_설정'!B11+Q205*'01_설정'!B12+P205*'01_설정'!B13)</f>
        <v/>
      </c>
      <c r="X205" s="38" t="str">
        <f>IF(W205="","",1+COUNTIFS($W$4:$W$3003,"&gt;"&amp;W205)+COUNTIFS($W$4:W205,W205)-1)</f>
        <v/>
      </c>
    </row>
    <row r="206" spans="1:24" ht="16.5">
      <c r="A206" s="38">
        <f>IF('04A_국토부원자료'!A207="","",ROW()-3)</f>
        <v>203</v>
      </c>
      <c r="B206" s="39" t="str">
        <f>IFERROR('04A_국토부원자료'!B207,"")</f>
        <v>서울특별시 송파구 문정동</v>
      </c>
      <c r="C206" s="39" t="str">
        <f>IF(B206="","",IF('04A_국토부원자료'!C207&lt;&gt;"",'04A_국토부원자료'!C207,TRIM('04A_국토부원자료'!D207&amp;IF('04A_국토부원자료'!E207&lt;&gt;"","-"&amp;'04A_국토부원자료'!E207,""))))</f>
        <v>652</v>
      </c>
      <c r="D206" s="39" t="str">
        <f>IFERROR('04A_국토부원자료'!F207,"")</f>
        <v>송파법조타운푸르지오시티</v>
      </c>
      <c r="E206" s="40">
        <f>IFERROR(VALUE(SUBSTITUTE('04A_국토부원자료'!G207,",","")),"")</f>
        <v>20.45</v>
      </c>
      <c r="F206" s="41">
        <f>IFERROR(IF(AND('04A_국토부원자료'!H207&lt;&gt;"",'04A_국토부원자료'!I207&lt;&gt;""),DATE(INT(VALUE(SUBSTITUTE('04A_국토부원자료'!H207,",",""))/100),MOD(VALUE(SUBSTITUTE('04A_국토부원자료'!H207,",","")),100),VALUE(SUBSTITUTE('04A_국토부원자료'!I207,",",""))),""),"")</f>
        <v>46025</v>
      </c>
      <c r="G206" s="42">
        <f>IFERROR(VALUE(SUBSTITUTE('04A_국토부원자료'!J207,",","")),"")</f>
        <v>20000</v>
      </c>
      <c r="H206" s="43">
        <f t="shared" si="6"/>
        <v>200000000</v>
      </c>
      <c r="I206" s="43">
        <f t="shared" si="7"/>
        <v>9779951.1002444997</v>
      </c>
      <c r="J206" s="38">
        <f>IFERROR(VALUE(SUBSTITUTE('04A_국토부원자료'!K207,",","")),"")</f>
        <v>8</v>
      </c>
      <c r="K206" s="38">
        <f>IFERROR(VALUE(SUBSTITUTE('04A_국토부원자료'!N207,",","")),"")</f>
        <v>2018</v>
      </c>
      <c r="L206" s="39" t="str">
        <f>IFERROR('04A_국토부원자료'!O207,"")</f>
        <v>법원로4길 5</v>
      </c>
      <c r="M206" s="39" t="str">
        <f>IFERROR('04A_국토부원자료'!Q207,"")</f>
        <v>중개거래</v>
      </c>
      <c r="N206" s="38">
        <f>IF(B206="","",IF('02_대상물건입력'!B5="",1,IF(ISNUMBER(SEARCH('02_대상물건입력'!B5,B206)),1,0)))</f>
        <v>1</v>
      </c>
      <c r="O206" s="38">
        <f>IF(B206="","",IF('02_대상물건입력'!B6="",1,IF(ISNUMBER(SEARCH('02_대상물건입력'!B6,B206)),1,0)))</f>
        <v>0</v>
      </c>
      <c r="P206" s="38">
        <f>IF(L206="","",IF('02_대상물건입력'!B15="",0,IF(ISNUMBER(SEARCH('02_대상물건입력'!B15,L206)),1,0)))</f>
        <v>0</v>
      </c>
      <c r="Q206" s="38">
        <f>IF(D206="","",IF('02_대상물건입력'!B8="",0,IF(ISNUMBER(SEARCH('02_대상물건입력'!B8,D206)),1,0)))</f>
        <v>0</v>
      </c>
      <c r="R206" s="44">
        <f>IFERROR(ABS(E206-'02_대상물건입력'!B11)/'02_대상물건입력'!B11,"")</f>
        <v>0.2493429456590365</v>
      </c>
      <c r="S206" s="38">
        <f>IFERROR(ABS(J206-'02_대상물건입력'!B10),"")</f>
        <v>4</v>
      </c>
      <c r="T206" s="38">
        <f>IFERROR(ABS('01_설정'!B4-F206),"")</f>
        <v>87</v>
      </c>
      <c r="U206" s="38">
        <f>IFERROR(ABS(K206-YEAR('02_대상물건입력'!B14)),"")</f>
        <v>8</v>
      </c>
      <c r="V206" s="38" t="str">
        <f>IF(B206="","",IF(AND(E206&gt;0,F206&gt;0,H206&gt;0,OR('04A_국토부원자료'!P207="",'04A_국토부원자료'!P207="-"),IF('01_설정'!B10=1,N206=1,TRUE),R206&lt;='01_설정'!B5,S206&lt;='01_설정'!B6,T206&lt;='01_설정'!B7,U206&lt;='01_설정'!B8),"Y",""))</f>
        <v>Y</v>
      </c>
      <c r="W206" s="40">
        <f>IF(V206&lt;&gt;"Y","",MAX(0,(1-R206/'01_설정'!B5))*'01_설정'!B14+MAX(0,(1-S206/'01_설정'!B6))*'01_설정'!B15+MAX(0,(1-T206/'01_설정'!B7))*'01_설정'!B16+MAX(0,(1-U206/'01_설정'!B8))*'01_설정'!B17+O206*'01_설정'!B11+Q206*'01_설정'!B12+P206*'01_설정'!B13)</f>
        <v>21.027683795703418</v>
      </c>
      <c r="X206" s="38">
        <f>IF(W206="","",1+COUNTIFS($W$4:$W$3003,"&gt;"&amp;W206)+COUNTIFS($W$4:W206,W206)-1)</f>
        <v>248</v>
      </c>
    </row>
    <row r="207" spans="1:24" ht="16.5">
      <c r="A207" s="38">
        <f>IF('04A_국토부원자료'!A208="","",ROW()-3)</f>
        <v>204</v>
      </c>
      <c r="B207" s="39" t="str">
        <f>IFERROR('04A_국토부원자료'!B208,"")</f>
        <v>서울특별시 송파구 문정동</v>
      </c>
      <c r="C207" s="39" t="str">
        <f>IF(B207="","",IF('04A_국토부원자료'!C208&lt;&gt;"",'04A_국토부원자료'!C208,TRIM('04A_국토부원자료'!D208&amp;IF('04A_국토부원자료'!E208&lt;&gt;"","-"&amp;'04A_국토부원자료'!E208,""))))</f>
        <v>643-1</v>
      </c>
      <c r="D207" s="39" t="str">
        <f>IFERROR('04A_국토부원자료'!F208,"")</f>
        <v>엠스테이트</v>
      </c>
      <c r="E207" s="40">
        <f>IFERROR(VALUE(SUBSTITUTE('04A_국토부원자료'!G208,",","")),"")</f>
        <v>26.15</v>
      </c>
      <c r="F207" s="41">
        <f>IFERROR(IF(AND('04A_국토부원자료'!H208&lt;&gt;"",'04A_국토부원자료'!I208&lt;&gt;""),DATE(INT(VALUE(SUBSTITUTE('04A_국토부원자료'!H208,",",""))/100),MOD(VALUE(SUBSTITUTE('04A_국토부원자료'!H208,",","")),100),VALUE(SUBSTITUTE('04A_국토부원자료'!I208,",",""))),""),"")</f>
        <v>46025</v>
      </c>
      <c r="G207" s="42">
        <f>IFERROR(VALUE(SUBSTITUTE('04A_국토부원자료'!J208,",","")),"")</f>
        <v>22800</v>
      </c>
      <c r="H207" s="43">
        <f t="shared" si="6"/>
        <v>228000000</v>
      </c>
      <c r="I207" s="43">
        <f t="shared" si="7"/>
        <v>8718929.2543021031</v>
      </c>
      <c r="J207" s="38">
        <f>IFERROR(VALUE(SUBSTITUTE('04A_국토부원자료'!K208,",","")),"")</f>
        <v>16</v>
      </c>
      <c r="K207" s="38">
        <f>IFERROR(VALUE(SUBSTITUTE('04A_국토부원자료'!N208,",","")),"")</f>
        <v>2016</v>
      </c>
      <c r="L207" s="39" t="str">
        <f>IFERROR('04A_국토부원자료'!O208,"")</f>
        <v>법원로 114</v>
      </c>
      <c r="M207" s="39" t="str">
        <f>IFERROR('04A_국토부원자료'!Q208,"")</f>
        <v>중개거래</v>
      </c>
      <c r="N207" s="38">
        <f>IF(B207="","",IF('02_대상물건입력'!B5="",1,IF(ISNUMBER(SEARCH('02_대상물건입력'!B5,B207)),1,0)))</f>
        <v>1</v>
      </c>
      <c r="O207" s="38">
        <f>IF(B207="","",IF('02_대상물건입력'!B6="",1,IF(ISNUMBER(SEARCH('02_대상물건입력'!B6,B207)),1,0)))</f>
        <v>0</v>
      </c>
      <c r="P207" s="38">
        <f>IF(L207="","",IF('02_대상물건입력'!B15="",0,IF(ISNUMBER(SEARCH('02_대상물건입력'!B15,L207)),1,0)))</f>
        <v>0</v>
      </c>
      <c r="Q207" s="38">
        <f>IF(D207="","",IF('02_대상물건입력'!B8="",0,IF(ISNUMBER(SEARCH('02_대상물건입력'!B8,D207)),1,0)))</f>
        <v>0</v>
      </c>
      <c r="R207" s="44">
        <f>IFERROR(ABS(E207-'02_대상물건입력'!B11)/'02_대상물건입력'!B11,"")</f>
        <v>4.0113351050552824E-2</v>
      </c>
      <c r="S207" s="38">
        <f>IFERROR(ABS(J207-'02_대상물건입력'!B10),"")</f>
        <v>4</v>
      </c>
      <c r="T207" s="38">
        <f>IFERROR(ABS('01_설정'!B4-F207),"")</f>
        <v>87</v>
      </c>
      <c r="U207" s="38">
        <f>IFERROR(ABS(K207-YEAR('02_대상물건입력'!B14)),"")</f>
        <v>10</v>
      </c>
      <c r="V207" s="38" t="str">
        <f>IF(B207="","",IF(AND(E207&gt;0,F207&gt;0,H207&gt;0,OR('04A_국토부원자료'!P208="",'04A_국토부원자료'!P208="-"),IF('01_설정'!B10=1,N207=1,TRUE),R207&lt;='01_설정'!B5,S207&lt;='01_설정'!B6,T207&lt;='01_설정'!B7,U207&lt;='01_설정'!B8),"Y",""))</f>
        <v>Y</v>
      </c>
      <c r="W207" s="40">
        <f>IF(V207&lt;&gt;"Y","",MAX(0,(1-R207/'01_설정'!B5))*'01_설정'!B14+MAX(0,(1-S207/'01_설정'!B6))*'01_설정'!B15+MAX(0,(1-T207/'01_설정'!B7))*'01_설정'!B16+MAX(0,(1-U207/'01_설정'!B8))*'01_설정'!B17+O207*'01_설정'!B11+Q207*'01_설정'!B12+P207*'01_설정'!B13)</f>
        <v>37.439888121249979</v>
      </c>
      <c r="X207" s="38">
        <f>IF(W207="","",1+COUNTIFS($W$4:$W$3003,"&gt;"&amp;W207)+COUNTIFS($W$4:W207,W207)-1)</f>
        <v>90</v>
      </c>
    </row>
    <row r="208" spans="1:24" ht="16.5">
      <c r="A208" s="38">
        <f>IF('04A_국토부원자료'!A209="","",ROW()-3)</f>
        <v>205</v>
      </c>
      <c r="B208" s="39" t="str">
        <f>IFERROR('04A_국토부원자료'!B209,"")</f>
        <v>서울특별시 송파구 문정동</v>
      </c>
      <c r="C208" s="39" t="str">
        <f>IF(B208="","",IF('04A_국토부원자료'!C209&lt;&gt;"",'04A_국토부원자료'!C209,TRIM('04A_국토부원자료'!D209&amp;IF('04A_국토부원자료'!E209&lt;&gt;"","-"&amp;'04A_국토부원자료'!E209,""))))</f>
        <v>622</v>
      </c>
      <c r="D208" s="39" t="str">
        <f>IFERROR('04A_국토부원자료'!F209,"")</f>
        <v>송파한화오벨리스크</v>
      </c>
      <c r="E208" s="40">
        <f>IFERROR(VALUE(SUBSTITUTE('04A_국토부원자료'!G209,",","")),"")</f>
        <v>29.99</v>
      </c>
      <c r="F208" s="41">
        <f>IFERROR(IF(AND('04A_국토부원자료'!H209&lt;&gt;"",'04A_국토부원자료'!I209&lt;&gt;""),DATE(INT(VALUE(SUBSTITUTE('04A_국토부원자료'!H209,",",""))/100),MOD(VALUE(SUBSTITUTE('04A_국토부원자료'!H209,",","")),100),VALUE(SUBSTITUTE('04A_국토부원자료'!I209,",",""))),""),"")</f>
        <v>46025</v>
      </c>
      <c r="G208" s="42">
        <f>IFERROR(VALUE(SUBSTITUTE('04A_국토부원자료'!J209,",","")),"")</f>
        <v>21800</v>
      </c>
      <c r="H208" s="43">
        <f t="shared" si="6"/>
        <v>218000000</v>
      </c>
      <c r="I208" s="43">
        <f t="shared" si="7"/>
        <v>7269089.6965655219</v>
      </c>
      <c r="J208" s="38">
        <f>IFERROR(VALUE(SUBSTITUTE('04A_국토부원자료'!K209,",","")),"")</f>
        <v>8</v>
      </c>
      <c r="K208" s="38">
        <f>IFERROR(VALUE(SUBSTITUTE('04A_국토부원자료'!N209,",","")),"")</f>
        <v>2013</v>
      </c>
      <c r="L208" s="39" t="str">
        <f>IFERROR('04A_국토부원자료'!O209,"")</f>
        <v>충민로 5</v>
      </c>
      <c r="M208" s="39" t="str">
        <f>IFERROR('04A_국토부원자료'!Q209,"")</f>
        <v>중개거래</v>
      </c>
      <c r="N208" s="38">
        <f>IF(B208="","",IF('02_대상물건입력'!B5="",1,IF(ISNUMBER(SEARCH('02_대상물건입력'!B5,B208)),1,0)))</f>
        <v>1</v>
      </c>
      <c r="O208" s="38">
        <f>IF(B208="","",IF('02_대상물건입력'!B6="",1,IF(ISNUMBER(SEARCH('02_대상물건입력'!B6,B208)),1,0)))</f>
        <v>0</v>
      </c>
      <c r="P208" s="38">
        <f>IF(L208="","",IF('02_대상물건입력'!B15="",0,IF(ISNUMBER(SEARCH('02_대상물건입력'!B15,L208)),1,0)))</f>
        <v>0</v>
      </c>
      <c r="Q208" s="38">
        <f>IF(D208="","",IF('02_대상물건입력'!B8="",0,IF(ISNUMBER(SEARCH('02_대상물건입력'!B8,D208)),1,0)))</f>
        <v>0</v>
      </c>
      <c r="R208" s="44">
        <f>IFERROR(ABS(E208-'02_대상물건입력'!B11)/'02_대상물건입력'!B11,"")</f>
        <v>0.10084132321200462</v>
      </c>
      <c r="S208" s="38">
        <f>IFERROR(ABS(J208-'02_대상물건입력'!B10),"")</f>
        <v>4</v>
      </c>
      <c r="T208" s="38">
        <f>IFERROR(ABS('01_설정'!B4-F208),"")</f>
        <v>87</v>
      </c>
      <c r="U208" s="38">
        <f>IFERROR(ABS(K208-YEAR('02_대상물건입력'!B14)),"")</f>
        <v>13</v>
      </c>
      <c r="V208" s="38" t="str">
        <f>IF(B208="","",IF(AND(E208&gt;0,F208&gt;0,H208&gt;0,OR('04A_국토부원자료'!P209="",'04A_국토부원자료'!P209="-"),IF('01_설정'!B10=1,N208=1,TRUE),R208&lt;='01_설정'!B5,S208&lt;='01_설정'!B6,T208&lt;='01_설정'!B7,U208&lt;='01_설정'!B8),"Y",""))</f>
        <v/>
      </c>
      <c r="W208" s="40" t="str">
        <f>IF(V208&lt;&gt;"Y","",MAX(0,(1-R208/'01_설정'!B5))*'01_설정'!B14+MAX(0,(1-S208/'01_설정'!B6))*'01_설정'!B15+MAX(0,(1-T208/'01_설정'!B7))*'01_설정'!B16+MAX(0,(1-U208/'01_설정'!B8))*'01_설정'!B17+O208*'01_설정'!B11+Q208*'01_설정'!B12+P208*'01_설정'!B13)</f>
        <v/>
      </c>
      <c r="X208" s="38" t="str">
        <f>IF(W208="","",1+COUNTIFS($W$4:$W$3003,"&gt;"&amp;W208)+COUNTIFS($W$4:W208,W208)-1)</f>
        <v/>
      </c>
    </row>
    <row r="209" spans="1:24" ht="16.5">
      <c r="A209" s="38">
        <f>IF('04A_국토부원자료'!A210="","",ROW()-3)</f>
        <v>206</v>
      </c>
      <c r="B209" s="39" t="str">
        <f>IFERROR('04A_국토부원자료'!B210,"")</f>
        <v>서울특별시 송파구 문정동</v>
      </c>
      <c r="C209" s="39" t="str">
        <f>IF(B209="","",IF('04A_국토부원자료'!C210&lt;&gt;"",'04A_국토부원자료'!C210,TRIM('04A_국토부원자료'!D210&amp;IF('04A_국토부원자료'!E210&lt;&gt;"","-"&amp;'04A_국토부원자료'!E210,""))))</f>
        <v>652</v>
      </c>
      <c r="D209" s="39" t="str">
        <f>IFERROR('04A_국토부원자료'!F210,"")</f>
        <v>송파법조타운푸르지오시티</v>
      </c>
      <c r="E209" s="40">
        <f>IFERROR(VALUE(SUBSTITUTE('04A_국토부원자료'!G210,",","")),"")</f>
        <v>17.47</v>
      </c>
      <c r="F209" s="41">
        <f>IFERROR(IF(AND('04A_국토부원자료'!H210&lt;&gt;"",'04A_국토부원자료'!I210&lt;&gt;""),DATE(INT(VALUE(SUBSTITUTE('04A_국토부원자료'!H210,",",""))/100),MOD(VALUE(SUBSTITUTE('04A_국토부원자료'!H210,",","")),100),VALUE(SUBSTITUTE('04A_국토부원자료'!I210,",",""))),""),"")</f>
        <v>46023</v>
      </c>
      <c r="G209" s="42">
        <f>IFERROR(VALUE(SUBSTITUTE('04A_국토부원자료'!J210,",","")),"")</f>
        <v>17500</v>
      </c>
      <c r="H209" s="43">
        <f t="shared" si="6"/>
        <v>175000000</v>
      </c>
      <c r="I209" s="43">
        <f t="shared" si="7"/>
        <v>10017172.29536348</v>
      </c>
      <c r="J209" s="38">
        <f>IFERROR(VALUE(SUBSTITUTE('04A_국토부원자료'!K210,",","")),"")</f>
        <v>4</v>
      </c>
      <c r="K209" s="38">
        <f>IFERROR(VALUE(SUBSTITUTE('04A_국토부원자료'!N210,",","")),"")</f>
        <v>2018</v>
      </c>
      <c r="L209" s="39" t="str">
        <f>IFERROR('04A_국토부원자료'!O210,"")</f>
        <v>법원로4길 5</v>
      </c>
      <c r="M209" s="39" t="str">
        <f>IFERROR('04A_국토부원자료'!Q210,"")</f>
        <v>중개거래</v>
      </c>
      <c r="N209" s="38">
        <f>IF(B209="","",IF('02_대상물건입력'!B5="",1,IF(ISNUMBER(SEARCH('02_대상물건입력'!B5,B209)),1,0)))</f>
        <v>1</v>
      </c>
      <c r="O209" s="38">
        <f>IF(B209="","",IF('02_대상물건입력'!B6="",1,IF(ISNUMBER(SEARCH('02_대상물건입력'!B6,B209)),1,0)))</f>
        <v>0</v>
      </c>
      <c r="P209" s="38">
        <f>IF(L209="","",IF('02_대상물건입력'!B15="",0,IF(ISNUMBER(SEARCH('02_대상물건입력'!B15,L209)),1,0)))</f>
        <v>0</v>
      </c>
      <c r="Q209" s="38">
        <f>IF(D209="","",IF('02_대상물건입력'!B8="",0,IF(ISNUMBER(SEARCH('02_대상물건입력'!B8,D209)),1,0)))</f>
        <v>0</v>
      </c>
      <c r="R209" s="44">
        <f>IFERROR(ABS(E209-'02_대상물건입력'!B11)/'02_대상물건입력'!B11,"")</f>
        <v>0.35872964599820872</v>
      </c>
      <c r="S209" s="38">
        <f>IFERROR(ABS(J209-'02_대상물건입력'!B10),"")</f>
        <v>8</v>
      </c>
      <c r="T209" s="38">
        <f>IFERROR(ABS('01_설정'!B4-F209),"")</f>
        <v>89</v>
      </c>
      <c r="U209" s="38">
        <f>IFERROR(ABS(K209-YEAR('02_대상물건입력'!B14)),"")</f>
        <v>8</v>
      </c>
      <c r="V209" s="38" t="str">
        <f>IF(B209="","",IF(AND(E209&gt;0,F209&gt;0,H209&gt;0,OR('04A_국토부원자료'!P210="",'04A_국토부원자료'!P210="-"),IF('01_설정'!B10=1,N209=1,TRUE),R209&lt;='01_설정'!B5,S209&lt;='01_설정'!B6,T209&lt;='01_설정'!B7,U209&lt;='01_설정'!B8),"Y",""))</f>
        <v/>
      </c>
      <c r="W209" s="40" t="str">
        <f>IF(V209&lt;&gt;"Y","",MAX(0,(1-R209/'01_설정'!B5))*'01_설정'!B14+MAX(0,(1-S209/'01_설정'!B6))*'01_설정'!B15+MAX(0,(1-T209/'01_설정'!B7))*'01_설정'!B16+MAX(0,(1-U209/'01_설정'!B8))*'01_설정'!B17+O209*'01_설정'!B11+Q209*'01_설정'!B12+P209*'01_설정'!B13)</f>
        <v/>
      </c>
      <c r="X209" s="38" t="str">
        <f>IF(W209="","",1+COUNTIFS($W$4:$W$3003,"&gt;"&amp;W209)+COUNTIFS($W$4:W209,W209)-1)</f>
        <v/>
      </c>
    </row>
    <row r="210" spans="1:24" ht="16.5">
      <c r="A210" s="38">
        <f>IF('04A_국토부원자료'!A211="","",ROW()-3)</f>
        <v>207</v>
      </c>
      <c r="B210" s="39" t="str">
        <f>IFERROR('04A_국토부원자료'!B211,"")</f>
        <v>서울특별시 송파구 문정동</v>
      </c>
      <c r="C210" s="39" t="str">
        <f>IF(B210="","",IF('04A_국토부원자료'!C211&lt;&gt;"",'04A_국토부원자료'!C211,TRIM('04A_국토부원자료'!D211&amp;IF('04A_국토부원자료'!E211&lt;&gt;"","-"&amp;'04A_국토부원자료'!E211,""))))</f>
        <v>618</v>
      </c>
      <c r="D210" s="39" t="str">
        <f>IFERROR('04A_국토부원자료'!F211,"")</f>
        <v>파크하비오</v>
      </c>
      <c r="E210" s="40">
        <f>IFERROR(VALUE(SUBSTITUTE('04A_국토부원자료'!G211,",","")),"")</f>
        <v>24.58</v>
      </c>
      <c r="F210" s="41">
        <f>IFERROR(IF(AND('04A_국토부원자료'!H211&lt;&gt;"",'04A_국토부원자료'!I211&lt;&gt;""),DATE(INT(VALUE(SUBSTITUTE('04A_국토부원자료'!H211,",",""))/100),MOD(VALUE(SUBSTITUTE('04A_국토부원자료'!H211,",","")),100),VALUE(SUBSTITUTE('04A_국토부원자료'!I211,",",""))),""),"")</f>
        <v>46022</v>
      </c>
      <c r="G210" s="42">
        <f>IFERROR(VALUE(SUBSTITUTE('04A_국토부원자료'!J211,",","")),"")</f>
        <v>18000</v>
      </c>
      <c r="H210" s="43">
        <f t="shared" si="6"/>
        <v>180000000</v>
      </c>
      <c r="I210" s="43">
        <f t="shared" si="7"/>
        <v>7323026.8510984546</v>
      </c>
      <c r="J210" s="38">
        <f>IFERROR(VALUE(SUBSTITUTE('04A_국토부원자료'!K211,",","")),"")</f>
        <v>10</v>
      </c>
      <c r="K210" s="38" t="str">
        <f>IFERROR(VALUE(SUBSTITUTE('04A_국토부원자료'!N211,",","")),"")</f>
        <v/>
      </c>
      <c r="L210" s="39" t="str">
        <f>IFERROR('04A_국토부원자료'!O211,"")</f>
        <v>송파대로 111</v>
      </c>
      <c r="M210" s="39" t="str">
        <f>IFERROR('04A_국토부원자료'!Q211,"")</f>
        <v>중개거래</v>
      </c>
      <c r="N210" s="38">
        <f>IF(B210="","",IF('02_대상물건입력'!B5="",1,IF(ISNUMBER(SEARCH('02_대상물건입력'!B5,B210)),1,0)))</f>
        <v>1</v>
      </c>
      <c r="O210" s="38">
        <f>IF(B210="","",IF('02_대상물건입력'!B6="",1,IF(ISNUMBER(SEARCH('02_대상물건입력'!B6,B210)),1,0)))</f>
        <v>0</v>
      </c>
      <c r="P210" s="38">
        <f>IF(L210="","",IF('02_대상물건입력'!B15="",0,IF(ISNUMBER(SEARCH('02_대상물건입력'!B15,L210)),1,0)))</f>
        <v>1</v>
      </c>
      <c r="Q210" s="38">
        <f>IF(D210="","",IF('02_대상물건입력'!B8="",0,IF(ISNUMBER(SEARCH('02_대상물건입력'!B8,D210)),1,0)))</f>
        <v>0</v>
      </c>
      <c r="R210" s="44">
        <f>IFERROR(ABS(E210-'02_대상물건입력'!B11)/'02_대상물건입력'!B11,"")</f>
        <v>9.7743256933942216E-2</v>
      </c>
      <c r="S210" s="38">
        <f>IFERROR(ABS(J210-'02_대상물건입력'!B10),"")</f>
        <v>2</v>
      </c>
      <c r="T210" s="38">
        <f>IFERROR(ABS('01_설정'!B4-F210),"")</f>
        <v>90</v>
      </c>
      <c r="U210" s="38" t="str">
        <f>IFERROR(ABS(K210-YEAR('02_대상물건입력'!B14)),"")</f>
        <v/>
      </c>
      <c r="V210" s="38" t="str">
        <f>IF(B210="","",IF(AND(E210&gt;0,F210&gt;0,H210&gt;0,OR('04A_국토부원자료'!P211="",'04A_국토부원자료'!P211="-"),IF('01_설정'!B10=1,N210=1,TRUE),R210&lt;='01_설정'!B5,S210&lt;='01_설정'!B6,T210&lt;='01_설정'!B7,U210&lt;='01_설정'!B8),"Y",""))</f>
        <v/>
      </c>
      <c r="W210" s="40" t="str">
        <f>IF(V210&lt;&gt;"Y","",MAX(0,(1-R210/'01_설정'!B5))*'01_설정'!B14+MAX(0,(1-S210/'01_설정'!B6))*'01_설정'!B15+MAX(0,(1-T210/'01_설정'!B7))*'01_설정'!B16+MAX(0,(1-U210/'01_설정'!B8))*'01_설정'!B17+O210*'01_설정'!B11+Q210*'01_설정'!B12+P210*'01_설정'!B13)</f>
        <v/>
      </c>
      <c r="X210" s="38" t="str">
        <f>IF(W210="","",1+COUNTIFS($W$4:$W$3003,"&gt;"&amp;W210)+COUNTIFS($W$4:W210,W210)-1)</f>
        <v/>
      </c>
    </row>
    <row r="211" spans="1:24" ht="16.5">
      <c r="A211" s="38">
        <f>IF('04A_국토부원자료'!A212="","",ROW()-3)</f>
        <v>208</v>
      </c>
      <c r="B211" s="39" t="str">
        <f>IFERROR('04A_국토부원자료'!B212,"")</f>
        <v>서울특별시 송파구 문정동</v>
      </c>
      <c r="C211" s="39" t="str">
        <f>IF(B211="","",IF('04A_국토부원자료'!C212&lt;&gt;"",'04A_국토부원자료'!C212,TRIM('04A_국토부원자료'!D212&amp;IF('04A_국토부원자료'!E212&lt;&gt;"","-"&amp;'04A_국토부원자료'!E212,""))))</f>
        <v>652-1</v>
      </c>
      <c r="D211" s="39" t="str">
        <f>IFERROR('04A_국토부원자료'!F212,"")</f>
        <v>프라비다옥토</v>
      </c>
      <c r="E211" s="40">
        <f>IFERROR(VALUE(SUBSTITUTE('04A_국토부원자료'!G212,",","")),"")</f>
        <v>19.739999999999998</v>
      </c>
      <c r="F211" s="41">
        <f>IFERROR(IF(AND('04A_국토부원자료'!H212&lt;&gt;"",'04A_국토부원자료'!I212&lt;&gt;""),DATE(INT(VALUE(SUBSTITUTE('04A_국토부원자료'!H212,",",""))/100),MOD(VALUE(SUBSTITUTE('04A_국토부원자료'!H212,",","")),100),VALUE(SUBSTITUTE('04A_국토부원자료'!I212,",",""))),""),"")</f>
        <v>46022</v>
      </c>
      <c r="G211" s="42">
        <f>IFERROR(VALUE(SUBSTITUTE('04A_국토부원자료'!J212,",","")),"")</f>
        <v>17050</v>
      </c>
      <c r="H211" s="43">
        <f t="shared" si="6"/>
        <v>170500000</v>
      </c>
      <c r="I211" s="43">
        <f t="shared" si="7"/>
        <v>8637284.7011144888</v>
      </c>
      <c r="J211" s="38">
        <f>IFERROR(VALUE(SUBSTITUTE('04A_국토부원자료'!K212,",","")),"")</f>
        <v>7</v>
      </c>
      <c r="K211" s="38">
        <f>IFERROR(VALUE(SUBSTITUTE('04A_국토부원자료'!N212,",","")),"")</f>
        <v>2016</v>
      </c>
      <c r="L211" s="39" t="str">
        <f>IFERROR('04A_국토부원자료'!O212,"")</f>
        <v>법원로4길 17</v>
      </c>
      <c r="M211" s="39" t="str">
        <f>IFERROR('04A_국토부원자료'!Q212,"")</f>
        <v>직거래</v>
      </c>
      <c r="N211" s="38">
        <f>IF(B211="","",IF('02_대상물건입력'!B5="",1,IF(ISNUMBER(SEARCH('02_대상물건입력'!B5,B211)),1,0)))</f>
        <v>1</v>
      </c>
      <c r="O211" s="38">
        <f>IF(B211="","",IF('02_대상물건입력'!B6="",1,IF(ISNUMBER(SEARCH('02_대상물건입력'!B6,B211)),1,0)))</f>
        <v>0</v>
      </c>
      <c r="P211" s="38">
        <f>IF(L211="","",IF('02_대상물건입력'!B15="",0,IF(ISNUMBER(SEARCH('02_대상물건입력'!B15,L211)),1,0)))</f>
        <v>0</v>
      </c>
      <c r="Q211" s="38">
        <f>IF(D211="","",IF('02_대상물건입력'!B8="",0,IF(ISNUMBER(SEARCH('02_대상물건입력'!B8,D211)),1,0)))</f>
        <v>0</v>
      </c>
      <c r="R211" s="44">
        <f>IFERROR(ABS(E211-'02_대상물건입력'!B11)/'02_대상물건입력'!B11,"")</f>
        <v>0.27540487761904064</v>
      </c>
      <c r="S211" s="38">
        <f>IFERROR(ABS(J211-'02_대상물건입력'!B10),"")</f>
        <v>5</v>
      </c>
      <c r="T211" s="38">
        <f>IFERROR(ABS('01_설정'!B4-F211),"")</f>
        <v>90</v>
      </c>
      <c r="U211" s="38">
        <f>IFERROR(ABS(K211-YEAR('02_대상물건입력'!B14)),"")</f>
        <v>10</v>
      </c>
      <c r="V211" s="38" t="str">
        <f>IF(B211="","",IF(AND(E211&gt;0,F211&gt;0,H211&gt;0,OR('04A_국토부원자료'!P212="",'04A_국토부원자료'!P212="-"),IF('01_설정'!B10=1,N211=1,TRUE),R211&lt;='01_설정'!B5,S211&lt;='01_설정'!B6,T211&lt;='01_설정'!B7,U211&lt;='01_설정'!B8),"Y",""))</f>
        <v/>
      </c>
      <c r="W211" s="40" t="str">
        <f>IF(V211&lt;&gt;"Y","",MAX(0,(1-R211/'01_설정'!B5))*'01_설정'!B14+MAX(0,(1-S211/'01_설정'!B6))*'01_설정'!B15+MAX(0,(1-T211/'01_설정'!B7))*'01_설정'!B16+MAX(0,(1-U211/'01_설정'!B8))*'01_설정'!B17+O211*'01_설정'!B11+Q211*'01_설정'!B12+P211*'01_설정'!B13)</f>
        <v/>
      </c>
      <c r="X211" s="38" t="str">
        <f>IF(W211="","",1+COUNTIFS($W$4:$W$3003,"&gt;"&amp;W211)+COUNTIFS($W$4:W211,W211)-1)</f>
        <v/>
      </c>
    </row>
    <row r="212" spans="1:24" ht="16.5">
      <c r="A212" s="38">
        <f>IF('04A_국토부원자료'!A213="","",ROW()-3)</f>
        <v>209</v>
      </c>
      <c r="B212" s="39" t="str">
        <f>IFERROR('04A_국토부원자료'!B213,"")</f>
        <v>서울특별시 송파구 문정동</v>
      </c>
      <c r="C212" s="39" t="str">
        <f>IF(B212="","",IF('04A_국토부원자료'!C213&lt;&gt;"",'04A_국토부원자료'!C213,TRIM('04A_국토부원자료'!D213&amp;IF('04A_국토부원자료'!E213&lt;&gt;"","-"&amp;'04A_국토부원자료'!E213,""))))</f>
        <v>618</v>
      </c>
      <c r="D212" s="39" t="str">
        <f>IFERROR('04A_국토부원자료'!F213,"")</f>
        <v>파크하비오</v>
      </c>
      <c r="E212" s="40">
        <f>IFERROR(VALUE(SUBSTITUTE('04A_국토부원자료'!G213,",","")),"")</f>
        <v>48.96</v>
      </c>
      <c r="F212" s="41">
        <f>IFERROR(IF(AND('04A_국토부원자료'!H213&lt;&gt;"",'04A_국토부원자료'!I213&lt;&gt;""),DATE(INT(VALUE(SUBSTITUTE('04A_국토부원자료'!H213,",",""))/100),MOD(VALUE(SUBSTITUTE('04A_국토부원자료'!H213,",","")),100),VALUE(SUBSTITUTE('04A_국토부원자료'!I213,",",""))),""),"")</f>
        <v>46022</v>
      </c>
      <c r="G212" s="42">
        <f>IFERROR(VALUE(SUBSTITUTE('04A_국토부원자료'!J213,",","")),"")</f>
        <v>46500</v>
      </c>
      <c r="H212" s="43">
        <f t="shared" si="6"/>
        <v>465000000</v>
      </c>
      <c r="I212" s="43">
        <f t="shared" si="7"/>
        <v>9497549.0196078438</v>
      </c>
      <c r="J212" s="38">
        <f>IFERROR(VALUE(SUBSTITUTE('04A_국토부원자료'!K213,",","")),"")</f>
        <v>5</v>
      </c>
      <c r="K212" s="38" t="str">
        <f>IFERROR(VALUE(SUBSTITUTE('04A_국토부원자료'!N213,",","")),"")</f>
        <v/>
      </c>
      <c r="L212" s="39" t="str">
        <f>IFERROR('04A_국토부원자료'!O213,"")</f>
        <v>송파대로 111</v>
      </c>
      <c r="M212" s="39" t="str">
        <f>IFERROR('04A_국토부원자료'!Q213,"")</f>
        <v>중개거래</v>
      </c>
      <c r="N212" s="38">
        <f>IF(B212="","",IF('02_대상물건입력'!B5="",1,IF(ISNUMBER(SEARCH('02_대상물건입력'!B5,B212)),1,0)))</f>
        <v>1</v>
      </c>
      <c r="O212" s="38">
        <f>IF(B212="","",IF('02_대상물건입력'!B6="",1,IF(ISNUMBER(SEARCH('02_대상물건입력'!B6,B212)),1,0)))</f>
        <v>0</v>
      </c>
      <c r="P212" s="38">
        <f>IF(L212="","",IF('02_대상물건입력'!B15="",0,IF(ISNUMBER(SEARCH('02_대상물건입력'!B15,L212)),1,0)))</f>
        <v>1</v>
      </c>
      <c r="Q212" s="38">
        <f>IF(D212="","",IF('02_대상물건입력'!B8="",0,IF(ISNUMBER(SEARCH('02_대상물건입력'!B8,D212)),1,0)))</f>
        <v>0</v>
      </c>
      <c r="R212" s="44">
        <f>IFERROR(ABS(E212-'02_대상물건입력'!B11)/'02_대상물건입력'!B11,"")</f>
        <v>0.79717209684760759</v>
      </c>
      <c r="S212" s="38">
        <f>IFERROR(ABS(J212-'02_대상물건입력'!B10),"")</f>
        <v>7</v>
      </c>
      <c r="T212" s="38">
        <f>IFERROR(ABS('01_설정'!B4-F212),"")</f>
        <v>90</v>
      </c>
      <c r="U212" s="38" t="str">
        <f>IFERROR(ABS(K212-YEAR('02_대상물건입력'!B14)),"")</f>
        <v/>
      </c>
      <c r="V212" s="38" t="str">
        <f>IF(B212="","",IF(AND(E212&gt;0,F212&gt;0,H212&gt;0,OR('04A_국토부원자료'!P213="",'04A_국토부원자료'!P213="-"),IF('01_설정'!B10=1,N212=1,TRUE),R212&lt;='01_설정'!B5,S212&lt;='01_설정'!B6,T212&lt;='01_설정'!B7,U212&lt;='01_설정'!B8),"Y",""))</f>
        <v/>
      </c>
      <c r="W212" s="40" t="str">
        <f>IF(V212&lt;&gt;"Y","",MAX(0,(1-R212/'01_설정'!B5))*'01_설정'!B14+MAX(0,(1-S212/'01_설정'!B6))*'01_설정'!B15+MAX(0,(1-T212/'01_설정'!B7))*'01_설정'!B16+MAX(0,(1-U212/'01_설정'!B8))*'01_설정'!B17+O212*'01_설정'!B11+Q212*'01_설정'!B12+P212*'01_설정'!B13)</f>
        <v/>
      </c>
      <c r="X212" s="38" t="str">
        <f>IF(W212="","",1+COUNTIFS($W$4:$W$3003,"&gt;"&amp;W212)+COUNTIFS($W$4:W212,W212)-1)</f>
        <v/>
      </c>
    </row>
    <row r="213" spans="1:24" ht="16.5">
      <c r="A213" s="38">
        <f>IF('04A_국토부원자료'!A214="","",ROW()-3)</f>
        <v>210</v>
      </c>
      <c r="B213" s="39" t="str">
        <f>IFERROR('04A_국토부원자료'!B214,"")</f>
        <v>서울특별시 송파구 문정동</v>
      </c>
      <c r="C213" s="39" t="str">
        <f>IF(B213="","",IF('04A_국토부원자료'!C214&lt;&gt;"",'04A_국토부원자료'!C214,TRIM('04A_국토부원자료'!D214&amp;IF('04A_국토부원자료'!E214&lt;&gt;"","-"&amp;'04A_국토부원자료'!E214,""))))</f>
        <v>624</v>
      </c>
      <c r="D213" s="39" t="str">
        <f>IFERROR('04A_국토부원자료'!F214,"")</f>
        <v>송파 아이파크</v>
      </c>
      <c r="E213" s="40">
        <f>IFERROR(VALUE(SUBSTITUTE('04A_국토부원자료'!G214,",","")),"")</f>
        <v>25.87</v>
      </c>
      <c r="F213" s="41">
        <f>IFERROR(IF(AND('04A_국토부원자료'!H214&lt;&gt;"",'04A_국토부원자료'!I214&lt;&gt;""),DATE(INT(VALUE(SUBSTITUTE('04A_국토부원자료'!H214,",",""))/100),MOD(VALUE(SUBSTITUTE('04A_국토부원자료'!H214,",","")),100),VALUE(SUBSTITUTE('04A_국토부원자료'!I214,",",""))),""),"")</f>
        <v>46021</v>
      </c>
      <c r="G213" s="42">
        <f>IFERROR(VALUE(SUBSTITUTE('04A_국토부원자료'!J214,",","")),"")</f>
        <v>22500</v>
      </c>
      <c r="H213" s="43">
        <f t="shared" si="6"/>
        <v>225000000</v>
      </c>
      <c r="I213" s="43">
        <f t="shared" si="7"/>
        <v>8697332.8179358318</v>
      </c>
      <c r="J213" s="38">
        <f>IFERROR(VALUE(SUBSTITUTE('04A_국토부원자료'!K214,",","")),"")</f>
        <v>11</v>
      </c>
      <c r="K213" s="38">
        <f>IFERROR(VALUE(SUBSTITUTE('04A_국토부원자료'!N214,",","")),"")</f>
        <v>2015</v>
      </c>
      <c r="L213" s="39" t="str">
        <f>IFERROR('04A_국토부원자료'!O214,"")</f>
        <v>법원로 55</v>
      </c>
      <c r="M213" s="39" t="str">
        <f>IFERROR('04A_국토부원자료'!Q214,"")</f>
        <v>중개거래</v>
      </c>
      <c r="N213" s="38">
        <f>IF(B213="","",IF('02_대상물건입력'!B5="",1,IF(ISNUMBER(SEARCH('02_대상물건입력'!B5,B213)),1,0)))</f>
        <v>1</v>
      </c>
      <c r="O213" s="38">
        <f>IF(B213="","",IF('02_대상물건입력'!B6="",1,IF(ISNUMBER(SEARCH('02_대상물건입력'!B6,B213)),1,0)))</f>
        <v>0</v>
      </c>
      <c r="P213" s="38">
        <f>IF(L213="","",IF('02_대상물건입력'!B15="",0,IF(ISNUMBER(SEARCH('02_대상물건입력'!B15,L213)),1,0)))</f>
        <v>0</v>
      </c>
      <c r="Q213" s="38">
        <f>IF(D213="","",IF('02_대상물건입력'!B8="",0,IF(ISNUMBER(SEARCH('02_대상물건입력'!B8,D213)),1,0)))</f>
        <v>0</v>
      </c>
      <c r="R213" s="44">
        <f>IFERROR(ABS(E213-'02_대상물건입력'!B11)/'02_대상물건입력'!B11,"")</f>
        <v>5.0391296048864213E-2</v>
      </c>
      <c r="S213" s="38">
        <f>IFERROR(ABS(J213-'02_대상물건입력'!B10),"")</f>
        <v>1</v>
      </c>
      <c r="T213" s="38">
        <f>IFERROR(ABS('01_설정'!B4-F213),"")</f>
        <v>91</v>
      </c>
      <c r="U213" s="38">
        <f>IFERROR(ABS(K213-YEAR('02_대상물건입력'!B14)),"")</f>
        <v>11</v>
      </c>
      <c r="V213" s="38" t="str">
        <f>IF(B213="","",IF(AND(E213&gt;0,F213&gt;0,H213&gt;0,OR('04A_국토부원자료'!P214="",'04A_국토부원자료'!P214="-"),IF('01_설정'!B10=1,N213=1,TRUE),R213&lt;='01_설정'!B5,S213&lt;='01_설정'!B6,T213&lt;='01_설정'!B7,U213&lt;='01_설정'!B8),"Y",""))</f>
        <v/>
      </c>
      <c r="W213" s="40" t="str">
        <f>IF(V213&lt;&gt;"Y","",MAX(0,(1-R213/'01_설정'!B5))*'01_설정'!B14+MAX(0,(1-S213/'01_설정'!B6))*'01_설정'!B15+MAX(0,(1-T213/'01_설정'!B7))*'01_설정'!B16+MAX(0,(1-U213/'01_설정'!B8))*'01_설정'!B17+O213*'01_설정'!B11+Q213*'01_설정'!B12+P213*'01_설정'!B13)</f>
        <v/>
      </c>
      <c r="X213" s="38" t="str">
        <f>IF(W213="","",1+COUNTIFS($W$4:$W$3003,"&gt;"&amp;W213)+COUNTIFS($W$4:W213,W213)-1)</f>
        <v/>
      </c>
    </row>
    <row r="214" spans="1:24" ht="16.5">
      <c r="A214" s="38">
        <f>IF('04A_국토부원자료'!A215="","",ROW()-3)</f>
        <v>211</v>
      </c>
      <c r="B214" s="39" t="str">
        <f>IFERROR('04A_국토부원자료'!B215,"")</f>
        <v>서울특별시 송파구 문정동</v>
      </c>
      <c r="C214" s="39" t="str">
        <f>IF(B214="","",IF('04A_국토부원자료'!C215&lt;&gt;"",'04A_국토부원자료'!C215,TRIM('04A_국토부원자료'!D215&amp;IF('04A_국토부원자료'!E215&lt;&gt;"","-"&amp;'04A_국토부원자료'!E215,""))))</f>
        <v>652</v>
      </c>
      <c r="D214" s="39" t="str">
        <f>IFERROR('04A_국토부원자료'!F215,"")</f>
        <v>송파법조타운푸르지오시티</v>
      </c>
      <c r="E214" s="40">
        <f>IFERROR(VALUE(SUBSTITUTE('04A_국토부원자료'!G215,",","")),"")</f>
        <v>17.47</v>
      </c>
      <c r="F214" s="41">
        <f>IFERROR(IF(AND('04A_국토부원자료'!H215&lt;&gt;"",'04A_국토부원자료'!I215&lt;&gt;""),DATE(INT(VALUE(SUBSTITUTE('04A_국토부원자료'!H215,",",""))/100),MOD(VALUE(SUBSTITUTE('04A_국토부원자료'!H215,",","")),100),VALUE(SUBSTITUTE('04A_국토부원자료'!I215,",",""))),""),"")</f>
        <v>46021</v>
      </c>
      <c r="G214" s="42">
        <f>IFERROR(VALUE(SUBSTITUTE('04A_국토부원자료'!J215,",","")),"")</f>
        <v>17500</v>
      </c>
      <c r="H214" s="43">
        <f t="shared" si="6"/>
        <v>175000000</v>
      </c>
      <c r="I214" s="43">
        <f t="shared" si="7"/>
        <v>10017172.29536348</v>
      </c>
      <c r="J214" s="38">
        <f>IFERROR(VALUE(SUBSTITUTE('04A_국토부원자료'!K215,",","")),"")</f>
        <v>9</v>
      </c>
      <c r="K214" s="38">
        <f>IFERROR(VALUE(SUBSTITUTE('04A_국토부원자료'!N215,",","")),"")</f>
        <v>2018</v>
      </c>
      <c r="L214" s="39" t="str">
        <f>IFERROR('04A_국토부원자료'!O215,"")</f>
        <v>법원로4길 5</v>
      </c>
      <c r="M214" s="39" t="str">
        <f>IFERROR('04A_국토부원자료'!Q215,"")</f>
        <v>중개거래</v>
      </c>
      <c r="N214" s="38">
        <f>IF(B214="","",IF('02_대상물건입력'!B5="",1,IF(ISNUMBER(SEARCH('02_대상물건입력'!B5,B214)),1,0)))</f>
        <v>1</v>
      </c>
      <c r="O214" s="38">
        <f>IF(B214="","",IF('02_대상물건입력'!B6="",1,IF(ISNUMBER(SEARCH('02_대상물건입력'!B6,B214)),1,0)))</f>
        <v>0</v>
      </c>
      <c r="P214" s="38">
        <f>IF(L214="","",IF('02_대상물건입력'!B15="",0,IF(ISNUMBER(SEARCH('02_대상물건입력'!B15,L214)),1,0)))</f>
        <v>0</v>
      </c>
      <c r="Q214" s="38">
        <f>IF(D214="","",IF('02_대상물건입력'!B8="",0,IF(ISNUMBER(SEARCH('02_대상물건입력'!B8,D214)),1,0)))</f>
        <v>0</v>
      </c>
      <c r="R214" s="44">
        <f>IFERROR(ABS(E214-'02_대상물건입력'!B11)/'02_대상물건입력'!B11,"")</f>
        <v>0.35872964599820872</v>
      </c>
      <c r="S214" s="38">
        <f>IFERROR(ABS(J214-'02_대상물건입력'!B10),"")</f>
        <v>3</v>
      </c>
      <c r="T214" s="38">
        <f>IFERROR(ABS('01_설정'!B4-F214),"")</f>
        <v>91</v>
      </c>
      <c r="U214" s="38">
        <f>IFERROR(ABS(K214-YEAR('02_대상물건입력'!B14)),"")</f>
        <v>8</v>
      </c>
      <c r="V214" s="38" t="str">
        <f>IF(B214="","",IF(AND(E214&gt;0,F214&gt;0,H214&gt;0,OR('04A_국토부원자료'!P215="",'04A_국토부원자료'!P215="-"),IF('01_설정'!B10=1,N214=1,TRUE),R214&lt;='01_설정'!B5,S214&lt;='01_설정'!B6,T214&lt;='01_설정'!B7,U214&lt;='01_설정'!B8),"Y",""))</f>
        <v/>
      </c>
      <c r="W214" s="40" t="str">
        <f>IF(V214&lt;&gt;"Y","",MAX(0,(1-R214/'01_설정'!B5))*'01_설정'!B14+MAX(0,(1-S214/'01_설정'!B6))*'01_설정'!B15+MAX(0,(1-T214/'01_설정'!B7))*'01_설정'!B16+MAX(0,(1-U214/'01_설정'!B8))*'01_설정'!B17+O214*'01_설정'!B11+Q214*'01_설정'!B12+P214*'01_설정'!B13)</f>
        <v/>
      </c>
      <c r="X214" s="38" t="str">
        <f>IF(W214="","",1+COUNTIFS($W$4:$W$3003,"&gt;"&amp;W214)+COUNTIFS($W$4:W214,W214)-1)</f>
        <v/>
      </c>
    </row>
    <row r="215" spans="1:24" ht="16.5">
      <c r="A215" s="38">
        <f>IF('04A_국토부원자료'!A216="","",ROW()-3)</f>
        <v>212</v>
      </c>
      <c r="B215" s="39" t="str">
        <f>IFERROR('04A_국토부원자료'!B216,"")</f>
        <v>서울특별시 송파구 문정동</v>
      </c>
      <c r="C215" s="39" t="str">
        <f>IF(B215="","",IF('04A_국토부원자료'!C216&lt;&gt;"",'04A_국토부원자료'!C216,TRIM('04A_국토부원자료'!D216&amp;IF('04A_국토부원자료'!E216&lt;&gt;"","-"&amp;'04A_국토부원자료'!E216,""))))</f>
        <v>618</v>
      </c>
      <c r="D215" s="39" t="str">
        <f>IFERROR('04A_국토부원자료'!F216,"")</f>
        <v>파크하비오</v>
      </c>
      <c r="E215" s="40">
        <f>IFERROR(VALUE(SUBSTITUTE('04A_국토부원자료'!G216,",","")),"")</f>
        <v>48.93</v>
      </c>
      <c r="F215" s="41">
        <f>IFERROR(IF(AND('04A_국토부원자료'!H216&lt;&gt;"",'04A_국토부원자료'!I216&lt;&gt;""),DATE(INT(VALUE(SUBSTITUTE('04A_국토부원자료'!H216,",",""))/100),MOD(VALUE(SUBSTITUTE('04A_국토부원자료'!H216,",","")),100),VALUE(SUBSTITUTE('04A_국토부원자료'!I216,",",""))),""),"")</f>
        <v>46021</v>
      </c>
      <c r="G215" s="42">
        <f>IFERROR(VALUE(SUBSTITUTE('04A_국토부원자료'!J216,",","")),"")</f>
        <v>46800</v>
      </c>
      <c r="H215" s="43">
        <f t="shared" si="6"/>
        <v>468000000</v>
      </c>
      <c r="I215" s="43">
        <f t="shared" si="7"/>
        <v>9564684.2427958306</v>
      </c>
      <c r="J215" s="38">
        <f>IFERROR(VALUE(SUBSTITUTE('04A_국토부원자료'!K216,",","")),"")</f>
        <v>12</v>
      </c>
      <c r="K215" s="38" t="str">
        <f>IFERROR(VALUE(SUBSTITUTE('04A_국토부원자료'!N216,",","")),"")</f>
        <v/>
      </c>
      <c r="L215" s="39" t="str">
        <f>IFERROR('04A_국토부원자료'!O216,"")</f>
        <v>송파대로 111</v>
      </c>
      <c r="M215" s="39" t="str">
        <f>IFERROR('04A_국토부원자료'!Q216,"")</f>
        <v>중개거래</v>
      </c>
      <c r="N215" s="38">
        <f>IF(B215="","",IF('02_대상물건입력'!B5="",1,IF(ISNUMBER(SEARCH('02_대상물건입력'!B5,B215)),1,0)))</f>
        <v>1</v>
      </c>
      <c r="O215" s="38">
        <f>IF(B215="","",IF('02_대상물건입력'!B6="",1,IF(ISNUMBER(SEARCH('02_대상물건입력'!B6,B215)),1,0)))</f>
        <v>0</v>
      </c>
      <c r="P215" s="38">
        <f>IF(L215="","",IF('02_대상물건입력'!B15="",0,IF(ISNUMBER(SEARCH('02_대상물건입력'!B15,L215)),1,0)))</f>
        <v>1</v>
      </c>
      <c r="Q215" s="38">
        <f>IF(D215="","",IF('02_대상물건입력'!B8="",0,IF(ISNUMBER(SEARCH('02_대상물건입력'!B8,D215)),1,0)))</f>
        <v>0</v>
      </c>
      <c r="R215" s="44">
        <f>IFERROR(ABS(E215-'02_대상물건입력'!B11)/'02_대상물건입력'!B11,"")</f>
        <v>0.79607088845493124</v>
      </c>
      <c r="S215" s="38">
        <f>IFERROR(ABS(J215-'02_대상물건입력'!B10),"")</f>
        <v>0</v>
      </c>
      <c r="T215" s="38">
        <f>IFERROR(ABS('01_설정'!B4-F215),"")</f>
        <v>91</v>
      </c>
      <c r="U215" s="38" t="str">
        <f>IFERROR(ABS(K215-YEAR('02_대상물건입력'!B14)),"")</f>
        <v/>
      </c>
      <c r="V215" s="38" t="str">
        <f>IF(B215="","",IF(AND(E215&gt;0,F215&gt;0,H215&gt;0,OR('04A_국토부원자료'!P216="",'04A_국토부원자료'!P216="-"),IF('01_설정'!B10=1,N215=1,TRUE),R215&lt;='01_설정'!B5,S215&lt;='01_설정'!B6,T215&lt;='01_설정'!B7,U215&lt;='01_설정'!B8),"Y",""))</f>
        <v/>
      </c>
      <c r="W215" s="40" t="str">
        <f>IF(V215&lt;&gt;"Y","",MAX(0,(1-R215/'01_설정'!B5))*'01_설정'!B14+MAX(0,(1-S215/'01_설정'!B6))*'01_설정'!B15+MAX(0,(1-T215/'01_설정'!B7))*'01_설정'!B16+MAX(0,(1-U215/'01_설정'!B8))*'01_설정'!B17+O215*'01_설정'!B11+Q215*'01_설정'!B12+P215*'01_설정'!B13)</f>
        <v/>
      </c>
      <c r="X215" s="38" t="str">
        <f>IF(W215="","",1+COUNTIFS($W$4:$W$3003,"&gt;"&amp;W215)+COUNTIFS($W$4:W215,W215)-1)</f>
        <v/>
      </c>
    </row>
    <row r="216" spans="1:24" ht="16.5">
      <c r="A216" s="38">
        <f>IF('04A_국토부원자료'!A217="","",ROW()-3)</f>
        <v>213</v>
      </c>
      <c r="B216" s="39" t="str">
        <f>IFERROR('04A_국토부원자료'!B217,"")</f>
        <v>서울특별시 송파구 문정동</v>
      </c>
      <c r="C216" s="39" t="str">
        <f>IF(B216="","",IF('04A_국토부원자료'!C217&lt;&gt;"",'04A_국토부원자료'!C217,TRIM('04A_국토부원자료'!D217&amp;IF('04A_국토부원자료'!E217&lt;&gt;"","-"&amp;'04A_국토부원자료'!E217,""))))</f>
        <v>618</v>
      </c>
      <c r="D216" s="39" t="str">
        <f>IFERROR('04A_국토부원자료'!F217,"")</f>
        <v>파크하비오</v>
      </c>
      <c r="E216" s="40">
        <f>IFERROR(VALUE(SUBSTITUTE('04A_국토부원자료'!G217,",","")),"")</f>
        <v>48.93</v>
      </c>
      <c r="F216" s="41">
        <f>IFERROR(IF(AND('04A_국토부원자료'!H217&lt;&gt;"",'04A_국토부원자료'!I217&lt;&gt;""),DATE(INT(VALUE(SUBSTITUTE('04A_국토부원자료'!H217,",",""))/100),MOD(VALUE(SUBSTITUTE('04A_국토부원자료'!H217,",","")),100),VALUE(SUBSTITUTE('04A_국토부원자료'!I217,",",""))),""),"")</f>
        <v>46021</v>
      </c>
      <c r="G216" s="42">
        <f>IFERROR(VALUE(SUBSTITUTE('04A_국토부원자료'!J217,",","")),"")</f>
        <v>48000</v>
      </c>
      <c r="H216" s="43">
        <f t="shared" si="6"/>
        <v>480000000</v>
      </c>
      <c r="I216" s="43">
        <f t="shared" si="7"/>
        <v>9809932.5567136724</v>
      </c>
      <c r="J216" s="38">
        <f>IFERROR(VALUE(SUBSTITUTE('04A_국토부원자료'!K217,",","")),"")</f>
        <v>3</v>
      </c>
      <c r="K216" s="38" t="str">
        <f>IFERROR(VALUE(SUBSTITUTE('04A_국토부원자료'!N217,",","")),"")</f>
        <v/>
      </c>
      <c r="L216" s="39" t="str">
        <f>IFERROR('04A_국토부원자료'!O217,"")</f>
        <v>송파대로 111</v>
      </c>
      <c r="M216" s="39" t="str">
        <f>IFERROR('04A_국토부원자료'!Q217,"")</f>
        <v>중개거래</v>
      </c>
      <c r="N216" s="38">
        <f>IF(B216="","",IF('02_대상물건입력'!B5="",1,IF(ISNUMBER(SEARCH('02_대상물건입력'!B5,B216)),1,0)))</f>
        <v>1</v>
      </c>
      <c r="O216" s="38">
        <f>IF(B216="","",IF('02_대상물건입력'!B6="",1,IF(ISNUMBER(SEARCH('02_대상물건입력'!B6,B216)),1,0)))</f>
        <v>0</v>
      </c>
      <c r="P216" s="38">
        <f>IF(L216="","",IF('02_대상물건입력'!B15="",0,IF(ISNUMBER(SEARCH('02_대상물건입력'!B15,L216)),1,0)))</f>
        <v>1</v>
      </c>
      <c r="Q216" s="38">
        <f>IF(D216="","",IF('02_대상물건입력'!B8="",0,IF(ISNUMBER(SEARCH('02_대상물건입력'!B8,D216)),1,0)))</f>
        <v>0</v>
      </c>
      <c r="R216" s="44">
        <f>IFERROR(ABS(E216-'02_대상물건입력'!B11)/'02_대상물건입력'!B11,"")</f>
        <v>0.79607088845493124</v>
      </c>
      <c r="S216" s="38">
        <f>IFERROR(ABS(J216-'02_대상물건입력'!B10),"")</f>
        <v>9</v>
      </c>
      <c r="T216" s="38">
        <f>IFERROR(ABS('01_설정'!B4-F216),"")</f>
        <v>91</v>
      </c>
      <c r="U216" s="38" t="str">
        <f>IFERROR(ABS(K216-YEAR('02_대상물건입력'!B14)),"")</f>
        <v/>
      </c>
      <c r="V216" s="38" t="str">
        <f>IF(B216="","",IF(AND(E216&gt;0,F216&gt;0,H216&gt;0,OR('04A_국토부원자료'!P217="",'04A_국토부원자료'!P217="-"),IF('01_설정'!B10=1,N216=1,TRUE),R216&lt;='01_설정'!B5,S216&lt;='01_설정'!B6,T216&lt;='01_설정'!B7,U216&lt;='01_설정'!B8),"Y",""))</f>
        <v/>
      </c>
      <c r="W216" s="40" t="str">
        <f>IF(V216&lt;&gt;"Y","",MAX(0,(1-R216/'01_설정'!B5))*'01_설정'!B14+MAX(0,(1-S216/'01_설정'!B6))*'01_설정'!B15+MAX(0,(1-T216/'01_설정'!B7))*'01_설정'!B16+MAX(0,(1-U216/'01_설정'!B8))*'01_설정'!B17+O216*'01_설정'!B11+Q216*'01_설정'!B12+P216*'01_설정'!B13)</f>
        <v/>
      </c>
      <c r="X216" s="38" t="str">
        <f>IF(W216="","",1+COUNTIFS($W$4:$W$3003,"&gt;"&amp;W216)+COUNTIFS($W$4:W216,W216)-1)</f>
        <v/>
      </c>
    </row>
    <row r="217" spans="1:24" ht="16.5">
      <c r="A217" s="38">
        <f>IF('04A_국토부원자료'!A218="","",ROW()-3)</f>
        <v>214</v>
      </c>
      <c r="B217" s="39" t="str">
        <f>IFERROR('04A_국토부원자료'!B218,"")</f>
        <v>서울특별시 송파구 문정동</v>
      </c>
      <c r="C217" s="39" t="str">
        <f>IF(B217="","",IF('04A_국토부원자료'!C218&lt;&gt;"",'04A_국토부원자료'!C218,TRIM('04A_국토부원자료'!D218&amp;IF('04A_국토부원자료'!E218&lt;&gt;"","-"&amp;'04A_국토부원자료'!E218,""))))</f>
        <v>624</v>
      </c>
      <c r="D217" s="39" t="str">
        <f>IFERROR('04A_국토부원자료'!F218,"")</f>
        <v>송파 아이파크</v>
      </c>
      <c r="E217" s="40">
        <f>IFERROR(VALUE(SUBSTITUTE('04A_국토부원자료'!G218,",","")),"")</f>
        <v>49.7</v>
      </c>
      <c r="F217" s="41">
        <f>IFERROR(IF(AND('04A_국토부원자료'!H218&lt;&gt;"",'04A_국토부원자료'!I218&lt;&gt;""),DATE(INT(VALUE(SUBSTITUTE('04A_국토부원자료'!H218,",",""))/100),MOD(VALUE(SUBSTITUTE('04A_국토부원자료'!H218,",","")),100),VALUE(SUBSTITUTE('04A_국토부원자료'!I218,",",""))),""),"")</f>
        <v>46020</v>
      </c>
      <c r="G217" s="42">
        <f>IFERROR(VALUE(SUBSTITUTE('04A_국토부원자료'!J218,",","")),"")</f>
        <v>64000</v>
      </c>
      <c r="H217" s="43">
        <f t="shared" si="6"/>
        <v>640000000</v>
      </c>
      <c r="I217" s="43">
        <f t="shared" si="7"/>
        <v>12877263.581488933</v>
      </c>
      <c r="J217" s="38">
        <f>IFERROR(VALUE(SUBSTITUTE('04A_국토부원자료'!K218,",","")),"")</f>
        <v>4</v>
      </c>
      <c r="K217" s="38">
        <f>IFERROR(VALUE(SUBSTITUTE('04A_국토부원자료'!N218,",","")),"")</f>
        <v>2015</v>
      </c>
      <c r="L217" s="39" t="str">
        <f>IFERROR('04A_국토부원자료'!O218,"")</f>
        <v>법원로 55</v>
      </c>
      <c r="M217" s="39" t="str">
        <f>IFERROR('04A_국토부원자료'!Q218,"")</f>
        <v>중개거래</v>
      </c>
      <c r="N217" s="38">
        <f>IF(B217="","",IF('02_대상물건입력'!B5="",1,IF(ISNUMBER(SEARCH('02_대상물건입력'!B5,B217)),1,0)))</f>
        <v>1</v>
      </c>
      <c r="O217" s="38">
        <f>IF(B217="","",IF('02_대상물건입력'!B6="",1,IF(ISNUMBER(SEARCH('02_대상물건입력'!B6,B217)),1,0)))</f>
        <v>0</v>
      </c>
      <c r="P217" s="38">
        <f>IF(L217="","",IF('02_대상물건입력'!B15="",0,IF(ISNUMBER(SEARCH('02_대상물건입력'!B15,L217)),1,0)))</f>
        <v>0</v>
      </c>
      <c r="Q217" s="38">
        <f>IF(D217="","",IF('02_대상물건입력'!B8="",0,IF(ISNUMBER(SEARCH('02_대상물건입력'!B8,D217)),1,0)))</f>
        <v>0</v>
      </c>
      <c r="R217" s="44">
        <f>IFERROR(ABS(E217-'02_대상물건입력'!B11)/'02_대상물건입력'!B11,"")</f>
        <v>0.82433523720028801</v>
      </c>
      <c r="S217" s="38">
        <f>IFERROR(ABS(J217-'02_대상물건입력'!B10),"")</f>
        <v>8</v>
      </c>
      <c r="T217" s="38">
        <f>IFERROR(ABS('01_설정'!B4-F217),"")</f>
        <v>92</v>
      </c>
      <c r="U217" s="38">
        <f>IFERROR(ABS(K217-YEAR('02_대상물건입력'!B14)),"")</f>
        <v>11</v>
      </c>
      <c r="V217" s="38" t="str">
        <f>IF(B217="","",IF(AND(E217&gt;0,F217&gt;0,H217&gt;0,OR('04A_국토부원자료'!P218="",'04A_국토부원자료'!P218="-"),IF('01_설정'!B10=1,N217=1,TRUE),R217&lt;='01_설정'!B5,S217&lt;='01_설정'!B6,T217&lt;='01_설정'!B7,U217&lt;='01_설정'!B8),"Y",""))</f>
        <v/>
      </c>
      <c r="W217" s="40" t="str">
        <f>IF(V217&lt;&gt;"Y","",MAX(0,(1-R217/'01_설정'!B5))*'01_설정'!B14+MAX(0,(1-S217/'01_설정'!B6))*'01_설정'!B15+MAX(0,(1-T217/'01_설정'!B7))*'01_설정'!B16+MAX(0,(1-U217/'01_설정'!B8))*'01_설정'!B17+O217*'01_설정'!B11+Q217*'01_설정'!B12+P217*'01_설정'!B13)</f>
        <v/>
      </c>
      <c r="X217" s="38" t="str">
        <f>IF(W217="","",1+COUNTIFS($W$4:$W$3003,"&gt;"&amp;W217)+COUNTIFS($W$4:W217,W217)-1)</f>
        <v/>
      </c>
    </row>
    <row r="218" spans="1:24" ht="16.5">
      <c r="A218" s="38">
        <f>IF('04A_국토부원자료'!A219="","",ROW()-3)</f>
        <v>215</v>
      </c>
      <c r="B218" s="39" t="str">
        <f>IFERROR('04A_국토부원자료'!B219,"")</f>
        <v>서울특별시 송파구 문정동</v>
      </c>
      <c r="C218" s="39" t="str">
        <f>IF(B218="","",IF('04A_국토부원자료'!C219&lt;&gt;"",'04A_국토부원자료'!C219,TRIM('04A_국토부원자료'!D219&amp;IF('04A_국토부원자료'!E219&lt;&gt;"","-"&amp;'04A_국토부원자료'!E219,""))))</f>
        <v>618</v>
      </c>
      <c r="D218" s="39" t="str">
        <f>IFERROR('04A_국토부원자료'!F219,"")</f>
        <v>파크하비오</v>
      </c>
      <c r="E218" s="40">
        <f>IFERROR(VALUE(SUBSTITUTE('04A_국토부원자료'!G219,",","")),"")</f>
        <v>58.84</v>
      </c>
      <c r="F218" s="41">
        <f>IFERROR(IF(AND('04A_국토부원자료'!H219&lt;&gt;"",'04A_국토부원자료'!I219&lt;&gt;""),DATE(INT(VALUE(SUBSTITUTE('04A_국토부원자료'!H219,",",""))/100),MOD(VALUE(SUBSTITUTE('04A_국토부원자료'!H219,",","")),100),VALUE(SUBSTITUTE('04A_국토부원자료'!I219,",",""))),""),"")</f>
        <v>46018</v>
      </c>
      <c r="G218" s="42">
        <f>IFERROR(VALUE(SUBSTITUTE('04A_국토부원자료'!J219,",","")),"")</f>
        <v>71500</v>
      </c>
      <c r="H218" s="43">
        <f t="shared" si="6"/>
        <v>715000000</v>
      </c>
      <c r="I218" s="43">
        <f t="shared" si="7"/>
        <v>12151597.552685248</v>
      </c>
      <c r="J218" s="38">
        <f>IFERROR(VALUE(SUBSTITUTE('04A_국토부원자료'!K219,",","")),"")</f>
        <v>9</v>
      </c>
      <c r="K218" s="38" t="str">
        <f>IFERROR(VALUE(SUBSTITUTE('04A_국토부원자료'!N219,",","")),"")</f>
        <v/>
      </c>
      <c r="L218" s="39" t="str">
        <f>IFERROR('04A_국토부원자료'!O219,"")</f>
        <v>송파대로 111</v>
      </c>
      <c r="M218" s="39" t="str">
        <f>IFERROR('04A_국토부원자료'!Q219,"")</f>
        <v>중개거래</v>
      </c>
      <c r="N218" s="38">
        <f>IF(B218="","",IF('02_대상물건입력'!B5="",1,IF(ISNUMBER(SEARCH('02_대상물건입력'!B5,B218)),1,0)))</f>
        <v>1</v>
      </c>
      <c r="O218" s="38">
        <f>IF(B218="","",IF('02_대상물건입력'!B6="",1,IF(ISNUMBER(SEARCH('02_대상물건입력'!B6,B218)),1,0)))</f>
        <v>0</v>
      </c>
      <c r="P218" s="38">
        <f>IF(L218="","",IF('02_대상물건입력'!B15="",0,IF(ISNUMBER(SEARCH('02_대상물건입력'!B15,L218)),1,0)))</f>
        <v>1</v>
      </c>
      <c r="Q218" s="38">
        <f>IF(D218="","",IF('02_대상물건입력'!B8="",0,IF(ISNUMBER(SEARCH('02_대상물건입력'!B8,D218)),1,0)))</f>
        <v>0</v>
      </c>
      <c r="R218" s="44">
        <f>IFERROR(ABS(E218-'02_대상물건입력'!B11)/'02_대상물건입력'!B11,"")</f>
        <v>1.1598367275023127</v>
      </c>
      <c r="S218" s="38">
        <f>IFERROR(ABS(J218-'02_대상물건입력'!B10),"")</f>
        <v>3</v>
      </c>
      <c r="T218" s="38">
        <f>IFERROR(ABS('01_설정'!B4-F218),"")</f>
        <v>94</v>
      </c>
      <c r="U218" s="38" t="str">
        <f>IFERROR(ABS(K218-YEAR('02_대상물건입력'!B14)),"")</f>
        <v/>
      </c>
      <c r="V218" s="38" t="str">
        <f>IF(B218="","",IF(AND(E218&gt;0,F218&gt;0,H218&gt;0,OR('04A_국토부원자료'!P219="",'04A_국토부원자료'!P219="-"),IF('01_설정'!B10=1,N218=1,TRUE),R218&lt;='01_설정'!B5,S218&lt;='01_설정'!B6,T218&lt;='01_설정'!B7,U218&lt;='01_설정'!B8),"Y",""))</f>
        <v/>
      </c>
      <c r="W218" s="40" t="str">
        <f>IF(V218&lt;&gt;"Y","",MAX(0,(1-R218/'01_설정'!B5))*'01_설정'!B14+MAX(0,(1-S218/'01_설정'!B6))*'01_설정'!B15+MAX(0,(1-T218/'01_설정'!B7))*'01_설정'!B16+MAX(0,(1-U218/'01_설정'!B8))*'01_설정'!B17+O218*'01_설정'!B11+Q218*'01_설정'!B12+P218*'01_설정'!B13)</f>
        <v/>
      </c>
      <c r="X218" s="38" t="str">
        <f>IF(W218="","",1+COUNTIFS($W$4:$W$3003,"&gt;"&amp;W218)+COUNTIFS($W$4:W218,W218)-1)</f>
        <v/>
      </c>
    </row>
    <row r="219" spans="1:24" ht="16.5">
      <c r="A219" s="38">
        <f>IF('04A_국토부원자료'!A220="","",ROW()-3)</f>
        <v>216</v>
      </c>
      <c r="B219" s="39" t="str">
        <f>IFERROR('04A_국토부원자료'!B220,"")</f>
        <v>서울특별시 송파구 문정동</v>
      </c>
      <c r="C219" s="39" t="str">
        <f>IF(B219="","",IF('04A_국토부원자료'!C220&lt;&gt;"",'04A_국토부원자료'!C220,TRIM('04A_국토부원자료'!D220&amp;IF('04A_국토부원자료'!E220&lt;&gt;"","-"&amp;'04A_국토부원자료'!E220,""))))</f>
        <v>618</v>
      </c>
      <c r="D219" s="39" t="str">
        <f>IFERROR('04A_국토부원자료'!F220,"")</f>
        <v>파크하비오</v>
      </c>
      <c r="E219" s="40">
        <f>IFERROR(VALUE(SUBSTITUTE('04A_국토부원자료'!G220,",","")),"")</f>
        <v>48.96</v>
      </c>
      <c r="F219" s="41">
        <f>IFERROR(IF(AND('04A_국토부원자료'!H220&lt;&gt;"",'04A_국토부원자료'!I220&lt;&gt;""),DATE(INT(VALUE(SUBSTITUTE('04A_국토부원자료'!H220,",",""))/100),MOD(VALUE(SUBSTITUTE('04A_국토부원자료'!H220,",","")),100),VALUE(SUBSTITUTE('04A_국토부원자료'!I220,",",""))),""),"")</f>
        <v>46018</v>
      </c>
      <c r="G219" s="42">
        <f>IFERROR(VALUE(SUBSTITUTE('04A_국토부원자료'!J220,",","")),"")</f>
        <v>46300</v>
      </c>
      <c r="H219" s="43">
        <f t="shared" si="6"/>
        <v>463000000</v>
      </c>
      <c r="I219" s="43">
        <f t="shared" si="7"/>
        <v>9456699.3464052286</v>
      </c>
      <c r="J219" s="38">
        <f>IFERROR(VALUE(SUBSTITUTE('04A_국토부원자료'!K220,",","")),"")</f>
        <v>5</v>
      </c>
      <c r="K219" s="38" t="str">
        <f>IFERROR(VALUE(SUBSTITUTE('04A_국토부원자료'!N220,",","")),"")</f>
        <v/>
      </c>
      <c r="L219" s="39" t="str">
        <f>IFERROR('04A_국토부원자료'!O220,"")</f>
        <v>송파대로 111</v>
      </c>
      <c r="M219" s="39" t="str">
        <f>IFERROR('04A_국토부원자료'!Q220,"")</f>
        <v>중개거래</v>
      </c>
      <c r="N219" s="38">
        <f>IF(B219="","",IF('02_대상물건입력'!B5="",1,IF(ISNUMBER(SEARCH('02_대상물건입력'!B5,B219)),1,0)))</f>
        <v>1</v>
      </c>
      <c r="O219" s="38">
        <f>IF(B219="","",IF('02_대상물건입력'!B6="",1,IF(ISNUMBER(SEARCH('02_대상물건입력'!B6,B219)),1,0)))</f>
        <v>0</v>
      </c>
      <c r="P219" s="38">
        <f>IF(L219="","",IF('02_대상물건입력'!B15="",0,IF(ISNUMBER(SEARCH('02_대상물건입력'!B15,L219)),1,0)))</f>
        <v>1</v>
      </c>
      <c r="Q219" s="38">
        <f>IF(D219="","",IF('02_대상물건입력'!B8="",0,IF(ISNUMBER(SEARCH('02_대상물건입력'!B8,D219)),1,0)))</f>
        <v>0</v>
      </c>
      <c r="R219" s="44">
        <f>IFERROR(ABS(E219-'02_대상물건입력'!B11)/'02_대상물건입력'!B11,"")</f>
        <v>0.79717209684760759</v>
      </c>
      <c r="S219" s="38">
        <f>IFERROR(ABS(J219-'02_대상물건입력'!B10),"")</f>
        <v>7</v>
      </c>
      <c r="T219" s="38">
        <f>IFERROR(ABS('01_설정'!B4-F219),"")</f>
        <v>94</v>
      </c>
      <c r="U219" s="38" t="str">
        <f>IFERROR(ABS(K219-YEAR('02_대상물건입력'!B14)),"")</f>
        <v/>
      </c>
      <c r="V219" s="38" t="str">
        <f>IF(B219="","",IF(AND(E219&gt;0,F219&gt;0,H219&gt;0,OR('04A_국토부원자료'!P220="",'04A_국토부원자료'!P220="-"),IF('01_설정'!B10=1,N219=1,TRUE),R219&lt;='01_설정'!B5,S219&lt;='01_설정'!B6,T219&lt;='01_설정'!B7,U219&lt;='01_설정'!B8),"Y",""))</f>
        <v/>
      </c>
      <c r="W219" s="40" t="str">
        <f>IF(V219&lt;&gt;"Y","",MAX(0,(1-R219/'01_설정'!B5))*'01_설정'!B14+MAX(0,(1-S219/'01_설정'!B6))*'01_설정'!B15+MAX(0,(1-T219/'01_설정'!B7))*'01_설정'!B16+MAX(0,(1-U219/'01_설정'!B8))*'01_설정'!B17+O219*'01_설정'!B11+Q219*'01_설정'!B12+P219*'01_설정'!B13)</f>
        <v/>
      </c>
      <c r="X219" s="38" t="str">
        <f>IF(W219="","",1+COUNTIFS($W$4:$W$3003,"&gt;"&amp;W219)+COUNTIFS($W$4:W219,W219)-1)</f>
        <v/>
      </c>
    </row>
    <row r="220" spans="1:24" ht="16.5">
      <c r="A220" s="38">
        <f>IF('04A_국토부원자료'!A221="","",ROW()-3)</f>
        <v>217</v>
      </c>
      <c r="B220" s="39" t="str">
        <f>IFERROR('04A_국토부원자료'!B221,"")</f>
        <v>서울특별시 송파구 문정동</v>
      </c>
      <c r="C220" s="39" t="str">
        <f>IF(B220="","",IF('04A_국토부원자료'!C221&lt;&gt;"",'04A_국토부원자료'!C221,TRIM('04A_국토부원자료'!D221&amp;IF('04A_국토부원자료'!E221&lt;&gt;"","-"&amp;'04A_국토부원자료'!E221,""))))</f>
        <v>652-5</v>
      </c>
      <c r="D220" s="39" t="str">
        <f>IFERROR('04A_국토부원자료'!F221,"")</f>
        <v>문정 아이파크</v>
      </c>
      <c r="E220" s="40">
        <f>IFERROR(VALUE(SUBSTITUTE('04A_국토부원자료'!G221,",","")),"")</f>
        <v>25.77</v>
      </c>
      <c r="F220" s="41">
        <f>IFERROR(IF(AND('04A_국토부원자료'!H221&lt;&gt;"",'04A_국토부원자료'!I221&lt;&gt;""),DATE(INT(VALUE(SUBSTITUTE('04A_국토부원자료'!H221,",",""))/100),MOD(VALUE(SUBSTITUTE('04A_국토부원자료'!H221,",","")),100),VALUE(SUBSTITUTE('04A_국토부원자료'!I221,",",""))),""),"")</f>
        <v>46017</v>
      </c>
      <c r="G220" s="42">
        <f>IFERROR(VALUE(SUBSTITUTE('04A_국토부원자료'!J221,",","")),"")</f>
        <v>21500</v>
      </c>
      <c r="H220" s="43">
        <f t="shared" si="6"/>
        <v>215000000</v>
      </c>
      <c r="I220" s="43">
        <f t="shared" si="7"/>
        <v>8343034.5362824993</v>
      </c>
      <c r="J220" s="38">
        <f>IFERROR(VALUE(SUBSTITUTE('04A_국토부원자료'!K221,",","")),"")</f>
        <v>4</v>
      </c>
      <c r="K220" s="38">
        <f>IFERROR(VALUE(SUBSTITUTE('04A_국토부원자료'!N221,",","")),"")</f>
        <v>2017</v>
      </c>
      <c r="L220" s="39" t="str">
        <f>IFERROR('04A_국토부원자료'!O221,"")</f>
        <v>법원로4길 6</v>
      </c>
      <c r="M220" s="39" t="str">
        <f>IFERROR('04A_국토부원자료'!Q221,"")</f>
        <v>직거래</v>
      </c>
      <c r="N220" s="38">
        <f>IF(B220="","",IF('02_대상물건입력'!B5="",1,IF(ISNUMBER(SEARCH('02_대상물건입력'!B5,B220)),1,0)))</f>
        <v>1</v>
      </c>
      <c r="O220" s="38">
        <f>IF(B220="","",IF('02_대상물건입력'!B6="",1,IF(ISNUMBER(SEARCH('02_대상물건입력'!B6,B220)),1,0)))</f>
        <v>0</v>
      </c>
      <c r="P220" s="38">
        <f>IF(L220="","",IF('02_대상물건입력'!B15="",0,IF(ISNUMBER(SEARCH('02_대상물건입력'!B15,L220)),1,0)))</f>
        <v>0</v>
      </c>
      <c r="Q220" s="38">
        <f>IF(D220="","",IF('02_대상물건입력'!B8="",0,IF(ISNUMBER(SEARCH('02_대상물건입력'!B8,D220)),1,0)))</f>
        <v>0</v>
      </c>
      <c r="R220" s="44">
        <f>IFERROR(ABS(E220-'02_대상물건입력'!B11)/'02_대상물건입력'!B11,"")</f>
        <v>5.4061990691118368E-2</v>
      </c>
      <c r="S220" s="38">
        <f>IFERROR(ABS(J220-'02_대상물건입력'!B10),"")</f>
        <v>8</v>
      </c>
      <c r="T220" s="38">
        <f>IFERROR(ABS('01_설정'!B4-F220),"")</f>
        <v>95</v>
      </c>
      <c r="U220" s="38">
        <f>IFERROR(ABS(K220-YEAR('02_대상물건입력'!B14)),"")</f>
        <v>9</v>
      </c>
      <c r="V220" s="38" t="str">
        <f>IF(B220="","",IF(AND(E220&gt;0,F220&gt;0,H220&gt;0,OR('04A_국토부원자료'!P221="",'04A_국토부원자료'!P221="-"),IF('01_설정'!B10=1,N220=1,TRUE),R220&lt;='01_설정'!B5,S220&lt;='01_설정'!B6,T220&lt;='01_설정'!B7,U220&lt;='01_설정'!B8),"Y",""))</f>
        <v/>
      </c>
      <c r="W220" s="40" t="str">
        <f>IF(V220&lt;&gt;"Y","",MAX(0,(1-R220/'01_설정'!B5))*'01_설정'!B14+MAX(0,(1-S220/'01_설정'!B6))*'01_설정'!B15+MAX(0,(1-T220/'01_설정'!B7))*'01_설정'!B16+MAX(0,(1-U220/'01_설정'!B8))*'01_설정'!B17+O220*'01_설정'!B11+Q220*'01_설정'!B12+P220*'01_설정'!B13)</f>
        <v/>
      </c>
      <c r="X220" s="38" t="str">
        <f>IF(W220="","",1+COUNTIFS($W$4:$W$3003,"&gt;"&amp;W220)+COUNTIFS($W$4:W220,W220)-1)</f>
        <v/>
      </c>
    </row>
    <row r="221" spans="1:24" ht="16.5">
      <c r="A221" s="38">
        <f>IF('04A_국토부원자료'!A222="","",ROW()-3)</f>
        <v>218</v>
      </c>
      <c r="B221" s="39" t="str">
        <f>IFERROR('04A_국토부원자료'!B222,"")</f>
        <v>서울특별시 송파구 문정동</v>
      </c>
      <c r="C221" s="39" t="str">
        <f>IF(B221="","",IF('04A_국토부원자료'!C222&lt;&gt;"",'04A_국토부원자료'!C222,TRIM('04A_국토부원자료'!D222&amp;IF('04A_국토부원자료'!E222&lt;&gt;"","-"&amp;'04A_국토부원자료'!E222,""))))</f>
        <v>618</v>
      </c>
      <c r="D221" s="39" t="str">
        <f>IFERROR('04A_국토부원자료'!F222,"")</f>
        <v>파크하비오</v>
      </c>
      <c r="E221" s="40">
        <f>IFERROR(VALUE(SUBSTITUTE('04A_국토부원자료'!G222,",","")),"")</f>
        <v>48.93</v>
      </c>
      <c r="F221" s="41">
        <f>IFERROR(IF(AND('04A_국토부원자료'!H222&lt;&gt;"",'04A_국토부원자료'!I222&lt;&gt;""),DATE(INT(VALUE(SUBSTITUTE('04A_국토부원자료'!H222,",",""))/100),MOD(VALUE(SUBSTITUTE('04A_국토부원자료'!H222,",","")),100),VALUE(SUBSTITUTE('04A_국토부원자료'!I222,",",""))),""),"")</f>
        <v>46017</v>
      </c>
      <c r="G221" s="42">
        <f>IFERROR(VALUE(SUBSTITUTE('04A_국토부원자료'!J222,",","")),"")</f>
        <v>45000</v>
      </c>
      <c r="H221" s="43">
        <f t="shared" si="6"/>
        <v>450000000</v>
      </c>
      <c r="I221" s="43">
        <f t="shared" si="7"/>
        <v>9196811.7719190679</v>
      </c>
      <c r="J221" s="38">
        <f>IFERROR(VALUE(SUBSTITUTE('04A_국토부원자료'!K222,",","")),"")</f>
        <v>4</v>
      </c>
      <c r="K221" s="38" t="str">
        <f>IFERROR(VALUE(SUBSTITUTE('04A_국토부원자료'!N222,",","")),"")</f>
        <v/>
      </c>
      <c r="L221" s="39" t="str">
        <f>IFERROR('04A_국토부원자료'!O222,"")</f>
        <v>송파대로 111</v>
      </c>
      <c r="M221" s="39" t="str">
        <f>IFERROR('04A_국토부원자료'!Q222,"")</f>
        <v>중개거래</v>
      </c>
      <c r="N221" s="38">
        <f>IF(B221="","",IF('02_대상물건입력'!B5="",1,IF(ISNUMBER(SEARCH('02_대상물건입력'!B5,B221)),1,0)))</f>
        <v>1</v>
      </c>
      <c r="O221" s="38">
        <f>IF(B221="","",IF('02_대상물건입력'!B6="",1,IF(ISNUMBER(SEARCH('02_대상물건입력'!B6,B221)),1,0)))</f>
        <v>0</v>
      </c>
      <c r="P221" s="38">
        <f>IF(L221="","",IF('02_대상물건입력'!B15="",0,IF(ISNUMBER(SEARCH('02_대상물건입력'!B15,L221)),1,0)))</f>
        <v>1</v>
      </c>
      <c r="Q221" s="38">
        <f>IF(D221="","",IF('02_대상물건입력'!B8="",0,IF(ISNUMBER(SEARCH('02_대상물건입력'!B8,D221)),1,0)))</f>
        <v>0</v>
      </c>
      <c r="R221" s="44">
        <f>IFERROR(ABS(E221-'02_대상물건입력'!B11)/'02_대상물건입력'!B11,"")</f>
        <v>0.79607088845493124</v>
      </c>
      <c r="S221" s="38">
        <f>IFERROR(ABS(J221-'02_대상물건입력'!B10),"")</f>
        <v>8</v>
      </c>
      <c r="T221" s="38">
        <f>IFERROR(ABS('01_설정'!B4-F221),"")</f>
        <v>95</v>
      </c>
      <c r="U221" s="38" t="str">
        <f>IFERROR(ABS(K221-YEAR('02_대상물건입력'!B14)),"")</f>
        <v/>
      </c>
      <c r="V221" s="38" t="str">
        <f>IF(B221="","",IF(AND(E221&gt;0,F221&gt;0,H221&gt;0,OR('04A_국토부원자료'!P222="",'04A_국토부원자료'!P222="-"),IF('01_설정'!B10=1,N221=1,TRUE),R221&lt;='01_설정'!B5,S221&lt;='01_설정'!B6,T221&lt;='01_설정'!B7,U221&lt;='01_설정'!B8),"Y",""))</f>
        <v/>
      </c>
      <c r="W221" s="40" t="str">
        <f>IF(V221&lt;&gt;"Y","",MAX(0,(1-R221/'01_설정'!B5))*'01_설정'!B14+MAX(0,(1-S221/'01_설정'!B6))*'01_설정'!B15+MAX(0,(1-T221/'01_설정'!B7))*'01_설정'!B16+MAX(0,(1-U221/'01_설정'!B8))*'01_설정'!B17+O221*'01_설정'!B11+Q221*'01_설정'!B12+P221*'01_설정'!B13)</f>
        <v/>
      </c>
      <c r="X221" s="38" t="str">
        <f>IF(W221="","",1+COUNTIFS($W$4:$W$3003,"&gt;"&amp;W221)+COUNTIFS($W$4:W221,W221)-1)</f>
        <v/>
      </c>
    </row>
    <row r="222" spans="1:24" ht="16.5">
      <c r="A222" s="38">
        <f>IF('04A_국토부원자료'!A223="","",ROW()-3)</f>
        <v>219</v>
      </c>
      <c r="B222" s="39" t="str">
        <f>IFERROR('04A_국토부원자료'!B223,"")</f>
        <v>서울특별시 송파구 문정동</v>
      </c>
      <c r="C222" s="39" t="str">
        <f>IF(B222="","",IF('04A_국토부원자료'!C223&lt;&gt;"",'04A_국토부원자료'!C223,TRIM('04A_국토부원자료'!D223&amp;IF('04A_국토부원자료'!E223&lt;&gt;"","-"&amp;'04A_국토부원자료'!E223,""))))</f>
        <v>622</v>
      </c>
      <c r="D222" s="39" t="str">
        <f>IFERROR('04A_국토부원자료'!F223,"")</f>
        <v>송파한화오벨리스크</v>
      </c>
      <c r="E222" s="40">
        <f>IFERROR(VALUE(SUBSTITUTE('04A_국토부원자료'!G223,",","")),"")</f>
        <v>29.99</v>
      </c>
      <c r="F222" s="41">
        <f>IFERROR(IF(AND('04A_국토부원자료'!H223&lt;&gt;"",'04A_국토부원자료'!I223&lt;&gt;""),DATE(INT(VALUE(SUBSTITUTE('04A_국토부원자료'!H223,",",""))/100),MOD(VALUE(SUBSTITUTE('04A_국토부원자료'!H223,",","")),100),VALUE(SUBSTITUTE('04A_국토부원자료'!I223,",",""))),""),"")</f>
        <v>46015</v>
      </c>
      <c r="G222" s="42">
        <f>IFERROR(VALUE(SUBSTITUTE('04A_국토부원자료'!J223,",","")),"")</f>
        <v>22800</v>
      </c>
      <c r="H222" s="43">
        <f t="shared" si="6"/>
        <v>228000000</v>
      </c>
      <c r="I222" s="43">
        <f t="shared" si="7"/>
        <v>7602534.1780593535</v>
      </c>
      <c r="J222" s="38">
        <f>IFERROR(VALUE(SUBSTITUTE('04A_국토부원자료'!K223,",","")),"")</f>
        <v>4</v>
      </c>
      <c r="K222" s="38">
        <f>IFERROR(VALUE(SUBSTITUTE('04A_국토부원자료'!N223,",","")),"")</f>
        <v>2013</v>
      </c>
      <c r="L222" s="39" t="str">
        <f>IFERROR('04A_국토부원자료'!O223,"")</f>
        <v>충민로 5</v>
      </c>
      <c r="M222" s="39" t="str">
        <f>IFERROR('04A_국토부원자료'!Q223,"")</f>
        <v>중개거래</v>
      </c>
      <c r="N222" s="38">
        <f>IF(B222="","",IF('02_대상물건입력'!B5="",1,IF(ISNUMBER(SEARCH('02_대상물건입력'!B5,B222)),1,0)))</f>
        <v>1</v>
      </c>
      <c r="O222" s="38">
        <f>IF(B222="","",IF('02_대상물건입력'!B6="",1,IF(ISNUMBER(SEARCH('02_대상물건입력'!B6,B222)),1,0)))</f>
        <v>0</v>
      </c>
      <c r="P222" s="38">
        <f>IF(L222="","",IF('02_대상물건입력'!B15="",0,IF(ISNUMBER(SEARCH('02_대상물건입력'!B15,L222)),1,0)))</f>
        <v>0</v>
      </c>
      <c r="Q222" s="38">
        <f>IF(D222="","",IF('02_대상물건입력'!B8="",0,IF(ISNUMBER(SEARCH('02_대상물건입력'!B8,D222)),1,0)))</f>
        <v>0</v>
      </c>
      <c r="R222" s="44">
        <f>IFERROR(ABS(E222-'02_대상물건입력'!B11)/'02_대상물건입력'!B11,"")</f>
        <v>0.10084132321200462</v>
      </c>
      <c r="S222" s="38">
        <f>IFERROR(ABS(J222-'02_대상물건입력'!B10),"")</f>
        <v>8</v>
      </c>
      <c r="T222" s="38">
        <f>IFERROR(ABS('01_설정'!B4-F222),"")</f>
        <v>97</v>
      </c>
      <c r="U222" s="38">
        <f>IFERROR(ABS(K222-YEAR('02_대상물건입력'!B14)),"")</f>
        <v>13</v>
      </c>
      <c r="V222" s="38" t="str">
        <f>IF(B222="","",IF(AND(E222&gt;0,F222&gt;0,H222&gt;0,OR('04A_국토부원자료'!P223="",'04A_국토부원자료'!P223="-"),IF('01_설정'!B10=1,N222=1,TRUE),R222&lt;='01_설정'!B5,S222&lt;='01_설정'!B6,T222&lt;='01_설정'!B7,U222&lt;='01_설정'!B8),"Y",""))</f>
        <v/>
      </c>
      <c r="W222" s="40" t="str">
        <f>IF(V222&lt;&gt;"Y","",MAX(0,(1-R222/'01_설정'!B5))*'01_설정'!B14+MAX(0,(1-S222/'01_설정'!B6))*'01_설정'!B15+MAX(0,(1-T222/'01_설정'!B7))*'01_설정'!B16+MAX(0,(1-U222/'01_설정'!B8))*'01_설정'!B17+O222*'01_설정'!B11+Q222*'01_설정'!B12+P222*'01_설정'!B13)</f>
        <v/>
      </c>
      <c r="X222" s="38" t="str">
        <f>IF(W222="","",1+COUNTIFS($W$4:$W$3003,"&gt;"&amp;W222)+COUNTIFS($W$4:W222,W222)-1)</f>
        <v/>
      </c>
    </row>
    <row r="223" spans="1:24" ht="16.5">
      <c r="A223" s="38">
        <f>IF('04A_국토부원자료'!A224="","",ROW()-3)</f>
        <v>220</v>
      </c>
      <c r="B223" s="39" t="str">
        <f>IFERROR('04A_국토부원자료'!B224,"")</f>
        <v>서울특별시 송파구 문정동</v>
      </c>
      <c r="C223" s="39" t="str">
        <f>IF(B223="","",IF('04A_국토부원자료'!C224&lt;&gt;"",'04A_국토부원자료'!C224,TRIM('04A_국토부원자료'!D224&amp;IF('04A_국토부원자료'!E224&lt;&gt;"","-"&amp;'04A_국토부원자료'!E224,""))))</f>
        <v>618</v>
      </c>
      <c r="D223" s="39" t="str">
        <f>IFERROR('04A_국토부원자료'!F224,"")</f>
        <v>파크하비오</v>
      </c>
      <c r="E223" s="40">
        <f>IFERROR(VALUE(SUBSTITUTE('04A_국토부원자료'!G224,",","")),"")</f>
        <v>48.93</v>
      </c>
      <c r="F223" s="41">
        <f>IFERROR(IF(AND('04A_국토부원자료'!H224&lt;&gt;"",'04A_국토부원자료'!I224&lt;&gt;""),DATE(INT(VALUE(SUBSTITUTE('04A_국토부원자료'!H224,",",""))/100),MOD(VALUE(SUBSTITUTE('04A_국토부원자료'!H224,",","")),100),VALUE(SUBSTITUTE('04A_국토부원자료'!I224,",",""))),""),"")</f>
        <v>46015</v>
      </c>
      <c r="G223" s="42">
        <f>IFERROR(VALUE(SUBSTITUTE('04A_국토부원자료'!J224,",","")),"")</f>
        <v>46000</v>
      </c>
      <c r="H223" s="43">
        <f t="shared" si="6"/>
        <v>460000000</v>
      </c>
      <c r="I223" s="43">
        <f t="shared" si="7"/>
        <v>9401185.3668506034</v>
      </c>
      <c r="J223" s="38">
        <f>IFERROR(VALUE(SUBSTITUTE('04A_국토부원자료'!K224,",","")),"")</f>
        <v>3</v>
      </c>
      <c r="K223" s="38" t="str">
        <f>IFERROR(VALUE(SUBSTITUTE('04A_국토부원자료'!N224,",","")),"")</f>
        <v/>
      </c>
      <c r="L223" s="39" t="str">
        <f>IFERROR('04A_국토부원자료'!O224,"")</f>
        <v>송파대로 111</v>
      </c>
      <c r="M223" s="39" t="str">
        <f>IFERROR('04A_국토부원자료'!Q224,"")</f>
        <v>중개거래</v>
      </c>
      <c r="N223" s="38">
        <f>IF(B223="","",IF('02_대상물건입력'!B5="",1,IF(ISNUMBER(SEARCH('02_대상물건입력'!B5,B223)),1,0)))</f>
        <v>1</v>
      </c>
      <c r="O223" s="38">
        <f>IF(B223="","",IF('02_대상물건입력'!B6="",1,IF(ISNUMBER(SEARCH('02_대상물건입력'!B6,B223)),1,0)))</f>
        <v>0</v>
      </c>
      <c r="P223" s="38">
        <f>IF(L223="","",IF('02_대상물건입력'!B15="",0,IF(ISNUMBER(SEARCH('02_대상물건입력'!B15,L223)),1,0)))</f>
        <v>1</v>
      </c>
      <c r="Q223" s="38">
        <f>IF(D223="","",IF('02_대상물건입력'!B8="",0,IF(ISNUMBER(SEARCH('02_대상물건입력'!B8,D223)),1,0)))</f>
        <v>0</v>
      </c>
      <c r="R223" s="44">
        <f>IFERROR(ABS(E223-'02_대상물건입력'!B11)/'02_대상물건입력'!B11,"")</f>
        <v>0.79607088845493124</v>
      </c>
      <c r="S223" s="38">
        <f>IFERROR(ABS(J223-'02_대상물건입력'!B10),"")</f>
        <v>9</v>
      </c>
      <c r="T223" s="38">
        <f>IFERROR(ABS('01_설정'!B4-F223),"")</f>
        <v>97</v>
      </c>
      <c r="U223" s="38" t="str">
        <f>IFERROR(ABS(K223-YEAR('02_대상물건입력'!B14)),"")</f>
        <v/>
      </c>
      <c r="V223" s="38" t="str">
        <f>IF(B223="","",IF(AND(E223&gt;0,F223&gt;0,H223&gt;0,OR('04A_국토부원자료'!P224="",'04A_국토부원자료'!P224="-"),IF('01_설정'!B10=1,N223=1,TRUE),R223&lt;='01_설정'!B5,S223&lt;='01_설정'!B6,T223&lt;='01_설정'!B7,U223&lt;='01_설정'!B8),"Y",""))</f>
        <v/>
      </c>
      <c r="W223" s="40" t="str">
        <f>IF(V223&lt;&gt;"Y","",MAX(0,(1-R223/'01_설정'!B5))*'01_설정'!B14+MAX(0,(1-S223/'01_설정'!B6))*'01_설정'!B15+MAX(0,(1-T223/'01_설정'!B7))*'01_설정'!B16+MAX(0,(1-U223/'01_설정'!B8))*'01_설정'!B17+O223*'01_설정'!B11+Q223*'01_설정'!B12+P223*'01_설정'!B13)</f>
        <v/>
      </c>
      <c r="X223" s="38" t="str">
        <f>IF(W223="","",1+COUNTIFS($W$4:$W$3003,"&gt;"&amp;W223)+COUNTIFS($W$4:W223,W223)-1)</f>
        <v/>
      </c>
    </row>
    <row r="224" spans="1:24" ht="16.5">
      <c r="A224" s="38">
        <f>IF('04A_국토부원자료'!A225="","",ROW()-3)</f>
        <v>221</v>
      </c>
      <c r="B224" s="39" t="str">
        <f>IFERROR('04A_국토부원자료'!B225,"")</f>
        <v>서울특별시 송파구 문정동</v>
      </c>
      <c r="C224" s="39" t="str">
        <f>IF(B224="","",IF('04A_국토부원자료'!C225&lt;&gt;"",'04A_국토부원자료'!C225,TRIM('04A_국토부원자료'!D225&amp;IF('04A_국토부원자료'!E225&lt;&gt;"","-"&amp;'04A_국토부원자료'!E225,""))))</f>
        <v>618</v>
      </c>
      <c r="D224" s="39" t="str">
        <f>IFERROR('04A_국토부원자료'!F225,"")</f>
        <v>파크하비오</v>
      </c>
      <c r="E224" s="40">
        <f>IFERROR(VALUE(SUBSTITUTE('04A_국토부원자료'!G225,",","")),"")</f>
        <v>54.31</v>
      </c>
      <c r="F224" s="41">
        <f>IFERROR(IF(AND('04A_국토부원자료'!H225&lt;&gt;"",'04A_국토부원자료'!I225&lt;&gt;""),DATE(INT(VALUE(SUBSTITUTE('04A_국토부원자료'!H225,",",""))/100),MOD(VALUE(SUBSTITUTE('04A_국토부원자료'!H225,",","")),100),VALUE(SUBSTITUTE('04A_국토부원자료'!I225,",",""))),""),"")</f>
        <v>46013</v>
      </c>
      <c r="G224" s="42">
        <f>IFERROR(VALUE(SUBSTITUTE('04A_국토부원자료'!J225,",","")),"")</f>
        <v>59000</v>
      </c>
      <c r="H224" s="43">
        <f t="shared" si="6"/>
        <v>590000000</v>
      </c>
      <c r="I224" s="43">
        <f t="shared" si="7"/>
        <v>10863561.038482783</v>
      </c>
      <c r="J224" s="38">
        <f>IFERROR(VALUE(SUBSTITUTE('04A_국토부원자료'!K225,",","")),"")</f>
        <v>14</v>
      </c>
      <c r="K224" s="38" t="str">
        <f>IFERROR(VALUE(SUBSTITUTE('04A_국토부원자료'!N225,",","")),"")</f>
        <v/>
      </c>
      <c r="L224" s="39" t="str">
        <f>IFERROR('04A_국토부원자료'!O225,"")</f>
        <v>송파대로 111</v>
      </c>
      <c r="M224" s="39" t="str">
        <f>IFERROR('04A_국토부원자료'!Q225,"")</f>
        <v>중개거래</v>
      </c>
      <c r="N224" s="38">
        <f>IF(B224="","",IF('02_대상물건입력'!B5="",1,IF(ISNUMBER(SEARCH('02_대상물건입력'!B5,B224)),1,0)))</f>
        <v>1</v>
      </c>
      <c r="O224" s="38">
        <f>IF(B224="","",IF('02_대상물건입력'!B6="",1,IF(ISNUMBER(SEARCH('02_대상물건입력'!B6,B224)),1,0)))</f>
        <v>0</v>
      </c>
      <c r="P224" s="38">
        <f>IF(L224="","",IF('02_대상물건입력'!B15="",0,IF(ISNUMBER(SEARCH('02_대상물건입력'!B15,L224)),1,0)))</f>
        <v>1</v>
      </c>
      <c r="Q224" s="38">
        <f>IF(D224="","",IF('02_대상물건입력'!B8="",0,IF(ISNUMBER(SEARCH('02_대상물건입력'!B8,D224)),1,0)))</f>
        <v>0</v>
      </c>
      <c r="R224" s="44">
        <f>IFERROR(ABS(E224-'02_대상물건입력'!B11)/'02_대상물건입력'!B11,"")</f>
        <v>0.99355426020820192</v>
      </c>
      <c r="S224" s="38">
        <f>IFERROR(ABS(J224-'02_대상물건입력'!B10),"")</f>
        <v>2</v>
      </c>
      <c r="T224" s="38">
        <f>IFERROR(ABS('01_설정'!B4-F224),"")</f>
        <v>99</v>
      </c>
      <c r="U224" s="38" t="str">
        <f>IFERROR(ABS(K224-YEAR('02_대상물건입력'!B14)),"")</f>
        <v/>
      </c>
      <c r="V224" s="38" t="str">
        <f>IF(B224="","",IF(AND(E224&gt;0,F224&gt;0,H224&gt;0,OR('04A_국토부원자료'!P225="",'04A_국토부원자료'!P225="-"),IF('01_설정'!B10=1,N224=1,TRUE),R224&lt;='01_설정'!B5,S224&lt;='01_설정'!B6,T224&lt;='01_설정'!B7,U224&lt;='01_설정'!B8),"Y",""))</f>
        <v/>
      </c>
      <c r="W224" s="40" t="str">
        <f>IF(V224&lt;&gt;"Y","",MAX(0,(1-R224/'01_설정'!B5))*'01_설정'!B14+MAX(0,(1-S224/'01_설정'!B6))*'01_설정'!B15+MAX(0,(1-T224/'01_설정'!B7))*'01_설정'!B16+MAX(0,(1-U224/'01_설정'!B8))*'01_설정'!B17+O224*'01_설정'!B11+Q224*'01_설정'!B12+P224*'01_설정'!B13)</f>
        <v/>
      </c>
      <c r="X224" s="38" t="str">
        <f>IF(W224="","",1+COUNTIFS($W$4:$W$3003,"&gt;"&amp;W224)+COUNTIFS($W$4:W224,W224)-1)</f>
        <v/>
      </c>
    </row>
    <row r="225" spans="1:24" ht="16.5">
      <c r="A225" s="38">
        <f>IF('04A_국토부원자료'!A226="","",ROW()-3)</f>
        <v>222</v>
      </c>
      <c r="B225" s="39" t="str">
        <f>IFERROR('04A_국토부원자료'!B226,"")</f>
        <v>서울특별시 송파구 문정동</v>
      </c>
      <c r="C225" s="39" t="str">
        <f>IF(B225="","",IF('04A_국토부원자료'!C226&lt;&gt;"",'04A_국토부원자료'!C226,TRIM('04A_국토부원자료'!D226&amp;IF('04A_국토부원자료'!E226&lt;&gt;"","-"&amp;'04A_국토부원자료'!E226,""))))</f>
        <v>618</v>
      </c>
      <c r="D225" s="39" t="str">
        <f>IFERROR('04A_국토부원자료'!F226,"")</f>
        <v>파크하비오</v>
      </c>
      <c r="E225" s="40">
        <f>IFERROR(VALUE(SUBSTITUTE('04A_국토부원자료'!G226,",","")),"")</f>
        <v>48.96</v>
      </c>
      <c r="F225" s="41">
        <f>IFERROR(IF(AND('04A_국토부원자료'!H226&lt;&gt;"",'04A_국토부원자료'!I226&lt;&gt;""),DATE(INT(VALUE(SUBSTITUTE('04A_국토부원자료'!H226,",",""))/100),MOD(VALUE(SUBSTITUTE('04A_국토부원자료'!H226,",","")),100),VALUE(SUBSTITUTE('04A_국토부원자료'!I226,",",""))),""),"")</f>
        <v>46011</v>
      </c>
      <c r="G225" s="42">
        <f>IFERROR(VALUE(SUBSTITUTE('04A_국토부원자료'!J226,",","")),"")</f>
        <v>48000</v>
      </c>
      <c r="H225" s="43">
        <f t="shared" si="6"/>
        <v>480000000</v>
      </c>
      <c r="I225" s="43">
        <f t="shared" si="7"/>
        <v>9803921.5686274506</v>
      </c>
      <c r="J225" s="38">
        <f>IFERROR(VALUE(SUBSTITUTE('04A_국토부원자료'!K226,",","")),"")</f>
        <v>9</v>
      </c>
      <c r="K225" s="38" t="str">
        <f>IFERROR(VALUE(SUBSTITUTE('04A_국토부원자료'!N226,",","")),"")</f>
        <v/>
      </c>
      <c r="L225" s="39" t="str">
        <f>IFERROR('04A_국토부원자료'!O226,"")</f>
        <v>송파대로 111</v>
      </c>
      <c r="M225" s="39" t="str">
        <f>IFERROR('04A_국토부원자료'!Q226,"")</f>
        <v>중개거래</v>
      </c>
      <c r="N225" s="38">
        <f>IF(B225="","",IF('02_대상물건입력'!B5="",1,IF(ISNUMBER(SEARCH('02_대상물건입력'!B5,B225)),1,0)))</f>
        <v>1</v>
      </c>
      <c r="O225" s="38">
        <f>IF(B225="","",IF('02_대상물건입력'!B6="",1,IF(ISNUMBER(SEARCH('02_대상물건입력'!B6,B225)),1,0)))</f>
        <v>0</v>
      </c>
      <c r="P225" s="38">
        <f>IF(L225="","",IF('02_대상물건입력'!B15="",0,IF(ISNUMBER(SEARCH('02_대상물건입력'!B15,L225)),1,0)))</f>
        <v>1</v>
      </c>
      <c r="Q225" s="38">
        <f>IF(D225="","",IF('02_대상물건입력'!B8="",0,IF(ISNUMBER(SEARCH('02_대상물건입력'!B8,D225)),1,0)))</f>
        <v>0</v>
      </c>
      <c r="R225" s="44">
        <f>IFERROR(ABS(E225-'02_대상물건입력'!B11)/'02_대상물건입력'!B11,"")</f>
        <v>0.79717209684760759</v>
      </c>
      <c r="S225" s="38">
        <f>IFERROR(ABS(J225-'02_대상물건입력'!B10),"")</f>
        <v>3</v>
      </c>
      <c r="T225" s="38">
        <f>IFERROR(ABS('01_설정'!B4-F225),"")</f>
        <v>101</v>
      </c>
      <c r="U225" s="38" t="str">
        <f>IFERROR(ABS(K225-YEAR('02_대상물건입력'!B14)),"")</f>
        <v/>
      </c>
      <c r="V225" s="38" t="str">
        <f>IF(B225="","",IF(AND(E225&gt;0,F225&gt;0,H225&gt;0,OR('04A_국토부원자료'!P226="",'04A_국토부원자료'!P226="-"),IF('01_설정'!B10=1,N225=1,TRUE),R225&lt;='01_설정'!B5,S225&lt;='01_설정'!B6,T225&lt;='01_설정'!B7,U225&lt;='01_설정'!B8),"Y",""))</f>
        <v/>
      </c>
      <c r="W225" s="40" t="str">
        <f>IF(V225&lt;&gt;"Y","",MAX(0,(1-R225/'01_설정'!B5))*'01_설정'!B14+MAX(0,(1-S225/'01_설정'!B6))*'01_설정'!B15+MAX(0,(1-T225/'01_설정'!B7))*'01_설정'!B16+MAX(0,(1-U225/'01_설정'!B8))*'01_설정'!B17+O225*'01_설정'!B11+Q225*'01_설정'!B12+P225*'01_설정'!B13)</f>
        <v/>
      </c>
      <c r="X225" s="38" t="str">
        <f>IF(W225="","",1+COUNTIFS($W$4:$W$3003,"&gt;"&amp;W225)+COUNTIFS($W$4:W225,W225)-1)</f>
        <v/>
      </c>
    </row>
    <row r="226" spans="1:24" ht="16.5">
      <c r="A226" s="38">
        <f>IF('04A_국토부원자료'!A227="","",ROW()-3)</f>
        <v>223</v>
      </c>
      <c r="B226" s="39" t="str">
        <f>IFERROR('04A_국토부원자료'!B227,"")</f>
        <v>서울특별시 송파구 문정동</v>
      </c>
      <c r="C226" s="39" t="str">
        <f>IF(B226="","",IF('04A_국토부원자료'!C227&lt;&gt;"",'04A_국토부원자료'!C227,TRIM('04A_국토부원자료'!D227&amp;IF('04A_국토부원자료'!E227&lt;&gt;"","-"&amp;'04A_국토부원자료'!E227,""))))</f>
        <v>620</v>
      </c>
      <c r="D226" s="39" t="str">
        <f>IFERROR('04A_국토부원자료'!F227,"")</f>
        <v>송파푸르지오시티</v>
      </c>
      <c r="E226" s="40">
        <f>IFERROR(VALUE(SUBSTITUTE('04A_국토부원자료'!G227,",","")),"")</f>
        <v>24.75</v>
      </c>
      <c r="F226" s="41">
        <f>IFERROR(IF(AND('04A_국토부원자료'!H227&lt;&gt;"",'04A_국토부원자료'!I227&lt;&gt;""),DATE(INT(VALUE(SUBSTITUTE('04A_국토부원자료'!H227,",",""))/100),MOD(VALUE(SUBSTITUTE('04A_국토부원자료'!H227,",","")),100),VALUE(SUBSTITUTE('04A_국토부원자료'!I227,",",""))),""),"")</f>
        <v>46011</v>
      </c>
      <c r="G226" s="42">
        <f>IFERROR(VALUE(SUBSTITUTE('04A_국토부원자료'!J227,",","")),"")</f>
        <v>18800</v>
      </c>
      <c r="H226" s="43">
        <f t="shared" si="6"/>
        <v>188000000</v>
      </c>
      <c r="I226" s="43">
        <f t="shared" si="7"/>
        <v>7595959.5959595963</v>
      </c>
      <c r="J226" s="38">
        <f>IFERROR(VALUE(SUBSTITUTE('04A_국토부원자료'!K227,",","")),"")</f>
        <v>5</v>
      </c>
      <c r="K226" s="38">
        <f>IFERROR(VALUE(SUBSTITUTE('04A_국토부원자료'!N227,",","")),"")</f>
        <v>2013</v>
      </c>
      <c r="L226" s="39" t="str">
        <f>IFERROR('04A_국토부원자료'!O227,"")</f>
        <v>새말로 62</v>
      </c>
      <c r="M226" s="39" t="str">
        <f>IFERROR('04A_국토부원자료'!Q227,"")</f>
        <v>중개거래</v>
      </c>
      <c r="N226" s="38">
        <f>IF(B226="","",IF('02_대상물건입력'!B5="",1,IF(ISNUMBER(SEARCH('02_대상물건입력'!B5,B226)),1,0)))</f>
        <v>1</v>
      </c>
      <c r="O226" s="38">
        <f>IF(B226="","",IF('02_대상물건입력'!B6="",1,IF(ISNUMBER(SEARCH('02_대상물건입력'!B6,B226)),1,0)))</f>
        <v>0</v>
      </c>
      <c r="P226" s="38">
        <f>IF(L226="","",IF('02_대상물건입력'!B15="",0,IF(ISNUMBER(SEARCH('02_대상물건입력'!B15,L226)),1,0)))</f>
        <v>0</v>
      </c>
      <c r="Q226" s="38">
        <f>IF(D226="","",IF('02_대상물건입력'!B8="",0,IF(ISNUMBER(SEARCH('02_대상물건입력'!B8,D226)),1,0)))</f>
        <v>0</v>
      </c>
      <c r="R226" s="44">
        <f>IFERROR(ABS(E226-'02_대상물건입력'!B11)/'02_대상물건입력'!B11,"")</f>
        <v>9.1503076042110179E-2</v>
      </c>
      <c r="S226" s="38">
        <f>IFERROR(ABS(J226-'02_대상물건입력'!B10),"")</f>
        <v>7</v>
      </c>
      <c r="T226" s="38">
        <f>IFERROR(ABS('01_설정'!B4-F226),"")</f>
        <v>101</v>
      </c>
      <c r="U226" s="38">
        <f>IFERROR(ABS(K226-YEAR('02_대상물건입력'!B14)),"")</f>
        <v>13</v>
      </c>
      <c r="V226" s="38" t="str">
        <f>IF(B226="","",IF(AND(E226&gt;0,F226&gt;0,H226&gt;0,OR('04A_국토부원자료'!P227="",'04A_국토부원자료'!P227="-"),IF('01_설정'!B10=1,N226=1,TRUE),R226&lt;='01_설정'!B5,S226&lt;='01_설정'!B6,T226&lt;='01_설정'!B7,U226&lt;='01_설정'!B8),"Y",""))</f>
        <v/>
      </c>
      <c r="W226" s="40" t="str">
        <f>IF(V226&lt;&gt;"Y","",MAX(0,(1-R226/'01_설정'!B5))*'01_설정'!B14+MAX(0,(1-S226/'01_설정'!B6))*'01_설정'!B15+MAX(0,(1-T226/'01_설정'!B7))*'01_설정'!B16+MAX(0,(1-U226/'01_설정'!B8))*'01_설정'!B17+O226*'01_설정'!B11+Q226*'01_설정'!B12+P226*'01_설정'!B13)</f>
        <v/>
      </c>
      <c r="X226" s="38" t="str">
        <f>IF(W226="","",1+COUNTIFS($W$4:$W$3003,"&gt;"&amp;W226)+COUNTIFS($W$4:W226,W226)-1)</f>
        <v/>
      </c>
    </row>
    <row r="227" spans="1:24" ht="16.5">
      <c r="A227" s="38">
        <f>IF('04A_국토부원자료'!A228="","",ROW()-3)</f>
        <v>224</v>
      </c>
      <c r="B227" s="39" t="str">
        <f>IFERROR('04A_국토부원자료'!B228,"")</f>
        <v>서울특별시 송파구 문정동</v>
      </c>
      <c r="C227" s="39" t="str">
        <f>IF(B227="","",IF('04A_국토부원자료'!C228&lt;&gt;"",'04A_국토부원자료'!C228,TRIM('04A_국토부원자료'!D228&amp;IF('04A_국토부원자료'!E228&lt;&gt;"","-"&amp;'04A_국토부원자료'!E228,""))))</f>
        <v>643-1</v>
      </c>
      <c r="D227" s="39" t="str">
        <f>IFERROR('04A_국토부원자료'!F228,"")</f>
        <v>엠스테이트</v>
      </c>
      <c r="E227" s="40">
        <f>IFERROR(VALUE(SUBSTITUTE('04A_국토부원자료'!G228,",","")),"")</f>
        <v>26.15</v>
      </c>
      <c r="F227" s="41">
        <f>IFERROR(IF(AND('04A_국토부원자료'!H228&lt;&gt;"",'04A_국토부원자료'!I228&lt;&gt;""),DATE(INT(VALUE(SUBSTITUTE('04A_국토부원자료'!H228,",",""))/100),MOD(VALUE(SUBSTITUTE('04A_국토부원자료'!H228,",","")),100),VALUE(SUBSTITUTE('04A_국토부원자료'!I228,",",""))),""),"")</f>
        <v>46011</v>
      </c>
      <c r="G227" s="42">
        <f>IFERROR(VALUE(SUBSTITUTE('04A_국토부원자료'!J228,",","")),"")</f>
        <v>23400</v>
      </c>
      <c r="H227" s="43">
        <f t="shared" si="6"/>
        <v>234000000</v>
      </c>
      <c r="I227" s="43">
        <f t="shared" si="7"/>
        <v>8948374.7609942649</v>
      </c>
      <c r="J227" s="38">
        <f>IFERROR(VALUE(SUBSTITUTE('04A_국토부원자료'!K228,",","")),"")</f>
        <v>12</v>
      </c>
      <c r="K227" s="38">
        <f>IFERROR(VALUE(SUBSTITUTE('04A_국토부원자료'!N228,",","")),"")</f>
        <v>2016</v>
      </c>
      <c r="L227" s="39" t="str">
        <f>IFERROR('04A_국토부원자료'!O228,"")</f>
        <v>법원로 114</v>
      </c>
      <c r="M227" s="39" t="str">
        <f>IFERROR('04A_국토부원자료'!Q228,"")</f>
        <v>중개거래</v>
      </c>
      <c r="N227" s="38">
        <f>IF(B227="","",IF('02_대상물건입력'!B5="",1,IF(ISNUMBER(SEARCH('02_대상물건입력'!B5,B227)),1,0)))</f>
        <v>1</v>
      </c>
      <c r="O227" s="38">
        <f>IF(B227="","",IF('02_대상물건입력'!B6="",1,IF(ISNUMBER(SEARCH('02_대상물건입력'!B6,B227)),1,0)))</f>
        <v>0</v>
      </c>
      <c r="P227" s="38">
        <f>IF(L227="","",IF('02_대상물건입력'!B15="",0,IF(ISNUMBER(SEARCH('02_대상물건입력'!B15,L227)),1,0)))</f>
        <v>0</v>
      </c>
      <c r="Q227" s="38">
        <f>IF(D227="","",IF('02_대상물건입력'!B8="",0,IF(ISNUMBER(SEARCH('02_대상물건입력'!B8,D227)),1,0)))</f>
        <v>0</v>
      </c>
      <c r="R227" s="44">
        <f>IFERROR(ABS(E227-'02_대상물건입력'!B11)/'02_대상물건입력'!B11,"")</f>
        <v>4.0113351050552824E-2</v>
      </c>
      <c r="S227" s="38">
        <f>IFERROR(ABS(J227-'02_대상물건입력'!B10),"")</f>
        <v>0</v>
      </c>
      <c r="T227" s="38">
        <f>IFERROR(ABS('01_설정'!B4-F227),"")</f>
        <v>101</v>
      </c>
      <c r="U227" s="38">
        <f>IFERROR(ABS(K227-YEAR('02_대상물건입력'!B14)),"")</f>
        <v>10</v>
      </c>
      <c r="V227" s="38" t="str">
        <f>IF(B227="","",IF(AND(E227&gt;0,F227&gt;0,H227&gt;0,OR('04A_국토부원자료'!P228="",'04A_국토부원자료'!P228="-"),IF('01_설정'!B10=1,N227=1,TRUE),R227&lt;='01_설정'!B5,S227&lt;='01_설정'!B6,T227&lt;='01_설정'!B7,U227&lt;='01_설정'!B8),"Y",""))</f>
        <v>Y</v>
      </c>
      <c r="W227" s="40">
        <f>IF(V227&lt;&gt;"Y","",MAX(0,(1-R227/'01_설정'!B5))*'01_설정'!B14+MAX(0,(1-S227/'01_설정'!B6))*'01_설정'!B15+MAX(0,(1-T227/'01_설정'!B7))*'01_설정'!B16+MAX(0,(1-U227/'01_설정'!B8))*'01_설정'!B17+O227*'01_설정'!B11+Q227*'01_설정'!B12+P227*'01_설정'!B13)</f>
        <v>46.809751134948613</v>
      </c>
      <c r="X227" s="38">
        <f>IF(W227="","",1+COUNTIFS($W$4:$W$3003,"&gt;"&amp;W227)+COUNTIFS($W$4:W227,W227)-1)</f>
        <v>20</v>
      </c>
    </row>
    <row r="228" spans="1:24" ht="16.5">
      <c r="A228" s="38">
        <f>IF('04A_국토부원자료'!A229="","",ROW()-3)</f>
        <v>225</v>
      </c>
      <c r="B228" s="39" t="str">
        <f>IFERROR('04A_국토부원자료'!B229,"")</f>
        <v>서울특별시 송파구 문정동</v>
      </c>
      <c r="C228" s="39" t="str">
        <f>IF(B228="","",IF('04A_국토부원자료'!C229&lt;&gt;"",'04A_국토부원자료'!C229,TRIM('04A_국토부원자료'!D229&amp;IF('04A_국토부원자료'!E229&lt;&gt;"","-"&amp;'04A_국토부원자료'!E229,""))))</f>
        <v>624</v>
      </c>
      <c r="D228" s="39" t="str">
        <f>IFERROR('04A_국토부원자료'!F229,"")</f>
        <v>송파 아이파크</v>
      </c>
      <c r="E228" s="40">
        <f>IFERROR(VALUE(SUBSTITUTE('04A_국토부원자료'!G229,",","")),"")</f>
        <v>29.83</v>
      </c>
      <c r="F228" s="41">
        <f>IFERROR(IF(AND('04A_국토부원자료'!H229&lt;&gt;"",'04A_국토부원자료'!I229&lt;&gt;""),DATE(INT(VALUE(SUBSTITUTE('04A_국토부원자료'!H229,",",""))/100),MOD(VALUE(SUBSTITUTE('04A_국토부원자료'!H229,",","")),100),VALUE(SUBSTITUTE('04A_국토부원자료'!I229,",",""))),""),"")</f>
        <v>46010</v>
      </c>
      <c r="G228" s="42">
        <f>IFERROR(VALUE(SUBSTITUTE('04A_국토부원자료'!J229,",","")),"")</f>
        <v>27400</v>
      </c>
      <c r="H228" s="43">
        <f t="shared" si="6"/>
        <v>274000000</v>
      </c>
      <c r="I228" s="43">
        <f t="shared" si="7"/>
        <v>9185383.8417700306</v>
      </c>
      <c r="J228" s="38">
        <f>IFERROR(VALUE(SUBSTITUTE('04A_국토부원자료'!K229,",","")),"")</f>
        <v>3</v>
      </c>
      <c r="K228" s="38">
        <f>IFERROR(VALUE(SUBSTITUTE('04A_국토부원자료'!N229,",","")),"")</f>
        <v>2015</v>
      </c>
      <c r="L228" s="39" t="str">
        <f>IFERROR('04A_국토부원자료'!O229,"")</f>
        <v>법원로 55</v>
      </c>
      <c r="M228" s="39" t="str">
        <f>IFERROR('04A_국토부원자료'!Q229,"")</f>
        <v>중개거래</v>
      </c>
      <c r="N228" s="38">
        <f>IF(B228="","",IF('02_대상물건입력'!B5="",1,IF(ISNUMBER(SEARCH('02_대상물건입력'!B5,B228)),1,0)))</f>
        <v>1</v>
      </c>
      <c r="O228" s="38">
        <f>IF(B228="","",IF('02_대상물건입력'!B6="",1,IF(ISNUMBER(SEARCH('02_대상물건입력'!B6,B228)),1,0)))</f>
        <v>0</v>
      </c>
      <c r="P228" s="38">
        <f>IF(L228="","",IF('02_대상물건입력'!B15="",0,IF(ISNUMBER(SEARCH('02_대상물건입력'!B15,L228)),1,0)))</f>
        <v>0</v>
      </c>
      <c r="Q228" s="38">
        <f>IF(D228="","",IF('02_대상물건입력'!B8="",0,IF(ISNUMBER(SEARCH('02_대상물건입력'!B8,D228)),1,0)))</f>
        <v>0</v>
      </c>
      <c r="R228" s="44">
        <f>IFERROR(ABS(E228-'02_대상물건입력'!B11)/'02_대상물건입력'!B11,"")</f>
        <v>9.4968211784398057E-2</v>
      </c>
      <c r="S228" s="38">
        <f>IFERROR(ABS(J228-'02_대상물건입력'!B10),"")</f>
        <v>9</v>
      </c>
      <c r="T228" s="38">
        <f>IFERROR(ABS('01_설정'!B4-F228),"")</f>
        <v>102</v>
      </c>
      <c r="U228" s="38">
        <f>IFERROR(ABS(K228-YEAR('02_대상물건입력'!B14)),"")</f>
        <v>11</v>
      </c>
      <c r="V228" s="38" t="str">
        <f>IF(B228="","",IF(AND(E228&gt;0,F228&gt;0,H228&gt;0,OR('04A_국토부원자료'!P229="",'04A_국토부원자료'!P229="-"),IF('01_설정'!B10=1,N228=1,TRUE),R228&lt;='01_설정'!B5,S228&lt;='01_설정'!B6,T228&lt;='01_설정'!B7,U228&lt;='01_설정'!B8),"Y",""))</f>
        <v/>
      </c>
      <c r="W228" s="40" t="str">
        <f>IF(V228&lt;&gt;"Y","",MAX(0,(1-R228/'01_설정'!B5))*'01_설정'!B14+MAX(0,(1-S228/'01_설정'!B6))*'01_설정'!B15+MAX(0,(1-T228/'01_설정'!B7))*'01_설정'!B16+MAX(0,(1-U228/'01_설정'!B8))*'01_설정'!B17+O228*'01_설정'!B11+Q228*'01_설정'!B12+P228*'01_설정'!B13)</f>
        <v/>
      </c>
      <c r="X228" s="38" t="str">
        <f>IF(W228="","",1+COUNTIFS($W$4:$W$3003,"&gt;"&amp;W228)+COUNTIFS($W$4:W228,W228)-1)</f>
        <v/>
      </c>
    </row>
    <row r="229" spans="1:24" ht="16.5">
      <c r="A229" s="38">
        <f>IF('04A_국토부원자료'!A230="","",ROW()-3)</f>
        <v>226</v>
      </c>
      <c r="B229" s="39" t="str">
        <f>IFERROR('04A_국토부원자료'!B230,"")</f>
        <v>서울특별시 송파구 문정동</v>
      </c>
      <c r="C229" s="39" t="str">
        <f>IF(B229="","",IF('04A_국토부원자료'!C230&lt;&gt;"",'04A_국토부원자료'!C230,TRIM('04A_국토부원자료'!D230&amp;IF('04A_국토부원자료'!E230&lt;&gt;"","-"&amp;'04A_국토부원자료'!E230,""))))</f>
        <v>652</v>
      </c>
      <c r="D229" s="39" t="str">
        <f>IFERROR('04A_국토부원자료'!F230,"")</f>
        <v>송파법조타운푸르지오시티</v>
      </c>
      <c r="E229" s="40">
        <f>IFERROR(VALUE(SUBSTITUTE('04A_국토부원자료'!G230,",","")),"")</f>
        <v>20.45</v>
      </c>
      <c r="F229" s="41">
        <f>IFERROR(IF(AND('04A_국토부원자료'!H230&lt;&gt;"",'04A_국토부원자료'!I230&lt;&gt;""),DATE(INT(VALUE(SUBSTITUTE('04A_국토부원자료'!H230,",",""))/100),MOD(VALUE(SUBSTITUTE('04A_국토부원자료'!H230,",","")),100),VALUE(SUBSTITUTE('04A_국토부원자료'!I230,",",""))),""),"")</f>
        <v>46009</v>
      </c>
      <c r="G229" s="42">
        <f>IFERROR(VALUE(SUBSTITUTE('04A_국토부원자료'!J230,",","")),"")</f>
        <v>17300</v>
      </c>
      <c r="H229" s="43">
        <f t="shared" si="6"/>
        <v>173000000</v>
      </c>
      <c r="I229" s="43">
        <f t="shared" si="7"/>
        <v>8459657.7017114926</v>
      </c>
      <c r="J229" s="38">
        <f>IFERROR(VALUE(SUBSTITUTE('04A_국토부원자료'!K230,",","")),"")</f>
        <v>9</v>
      </c>
      <c r="K229" s="38">
        <f>IFERROR(VALUE(SUBSTITUTE('04A_국토부원자료'!N230,",","")),"")</f>
        <v>2018</v>
      </c>
      <c r="L229" s="39" t="str">
        <f>IFERROR('04A_국토부원자료'!O230,"")</f>
        <v>법원로4길 5</v>
      </c>
      <c r="M229" s="39" t="str">
        <f>IFERROR('04A_국토부원자료'!Q230,"")</f>
        <v>중개거래</v>
      </c>
      <c r="N229" s="38">
        <f>IF(B229="","",IF('02_대상물건입력'!B5="",1,IF(ISNUMBER(SEARCH('02_대상물건입력'!B5,B229)),1,0)))</f>
        <v>1</v>
      </c>
      <c r="O229" s="38">
        <f>IF(B229="","",IF('02_대상물건입력'!B6="",1,IF(ISNUMBER(SEARCH('02_대상물건입력'!B6,B229)),1,0)))</f>
        <v>0</v>
      </c>
      <c r="P229" s="38">
        <f>IF(L229="","",IF('02_대상물건입력'!B15="",0,IF(ISNUMBER(SEARCH('02_대상물건입력'!B15,L229)),1,0)))</f>
        <v>0</v>
      </c>
      <c r="Q229" s="38">
        <f>IF(D229="","",IF('02_대상물건입력'!B8="",0,IF(ISNUMBER(SEARCH('02_대상물건입력'!B8,D229)),1,0)))</f>
        <v>0</v>
      </c>
      <c r="R229" s="44">
        <f>IFERROR(ABS(E229-'02_대상물건입력'!B11)/'02_대상물건입력'!B11,"")</f>
        <v>0.2493429456590365</v>
      </c>
      <c r="S229" s="38">
        <f>IFERROR(ABS(J229-'02_대상물건입력'!B10),"")</f>
        <v>3</v>
      </c>
      <c r="T229" s="38">
        <f>IFERROR(ABS('01_설정'!B4-F229),"")</f>
        <v>103</v>
      </c>
      <c r="U229" s="38">
        <f>IFERROR(ABS(K229-YEAR('02_대상물건입력'!B14)),"")</f>
        <v>8</v>
      </c>
      <c r="V229" s="38" t="str">
        <f>IF(B229="","",IF(AND(E229&gt;0,F229&gt;0,H229&gt;0,OR('04A_국토부원자료'!P230="",'04A_국토부원자료'!P230="-"),IF('01_설정'!B10=1,N229=1,TRUE),R229&lt;='01_설정'!B5,S229&lt;='01_설정'!B6,T229&lt;='01_설정'!B7,U229&lt;='01_설정'!B8),"Y",""))</f>
        <v>Y</v>
      </c>
      <c r="W229" s="40">
        <f>IF(V229&lt;&gt;"Y","",MAX(0,(1-R229/'01_설정'!B5))*'01_설정'!B14+MAX(0,(1-S229/'01_설정'!B6))*'01_설정'!B15+MAX(0,(1-T229/'01_설정'!B7))*'01_설정'!B16+MAX(0,(1-U229/'01_설정'!B8))*'01_설정'!B17+O229*'01_설정'!B11+Q229*'01_설정'!B12+P229*'01_설정'!B13)</f>
        <v>23.164670097073284</v>
      </c>
      <c r="X229" s="38">
        <f>IF(W229="","",1+COUNTIFS($W$4:$W$3003,"&gt;"&amp;W229)+COUNTIFS($W$4:W229,W229)-1)</f>
        <v>231</v>
      </c>
    </row>
    <row r="230" spans="1:24" ht="16.5">
      <c r="A230" s="38">
        <f>IF('04A_국토부원자료'!A231="","",ROW()-3)</f>
        <v>227</v>
      </c>
      <c r="B230" s="39" t="str">
        <f>IFERROR('04A_국토부원자료'!B231,"")</f>
        <v>서울특별시 송파구 문정동</v>
      </c>
      <c r="C230" s="39" t="str">
        <f>IF(B230="","",IF('04A_국토부원자료'!C231&lt;&gt;"",'04A_국토부원자료'!C231,TRIM('04A_국토부원자료'!D231&amp;IF('04A_국토부원자료'!E231&lt;&gt;"","-"&amp;'04A_국토부원자료'!E231,""))))</f>
        <v>618</v>
      </c>
      <c r="D230" s="39" t="str">
        <f>IFERROR('04A_국토부원자료'!F231,"")</f>
        <v>파크하비오</v>
      </c>
      <c r="E230" s="40">
        <f>IFERROR(VALUE(SUBSTITUTE('04A_국토부원자료'!G231,",","")),"")</f>
        <v>58.84</v>
      </c>
      <c r="F230" s="41">
        <f>IFERROR(IF(AND('04A_국토부원자료'!H231&lt;&gt;"",'04A_국토부원자료'!I231&lt;&gt;""),DATE(INT(VALUE(SUBSTITUTE('04A_국토부원자료'!H231,",",""))/100),MOD(VALUE(SUBSTITUTE('04A_국토부원자료'!H231,",","")),100),VALUE(SUBSTITUTE('04A_국토부원자료'!I231,",",""))),""),"")</f>
        <v>46009</v>
      </c>
      <c r="G230" s="42">
        <f>IFERROR(VALUE(SUBSTITUTE('04A_국토부원자료'!J231,",","")),"")</f>
        <v>74800</v>
      </c>
      <c r="H230" s="43">
        <f t="shared" si="6"/>
        <v>748000000</v>
      </c>
      <c r="I230" s="43">
        <f t="shared" si="7"/>
        <v>12712440.516655335</v>
      </c>
      <c r="J230" s="38">
        <f>IFERROR(VALUE(SUBSTITUTE('04A_국토부원자료'!K231,",","")),"")</f>
        <v>12</v>
      </c>
      <c r="K230" s="38" t="str">
        <f>IFERROR(VALUE(SUBSTITUTE('04A_국토부원자료'!N231,",","")),"")</f>
        <v/>
      </c>
      <c r="L230" s="39" t="str">
        <f>IFERROR('04A_국토부원자료'!O231,"")</f>
        <v>송파대로 111</v>
      </c>
      <c r="M230" s="39" t="str">
        <f>IFERROR('04A_국토부원자료'!Q231,"")</f>
        <v>중개거래</v>
      </c>
      <c r="N230" s="38">
        <f>IF(B230="","",IF('02_대상물건입력'!B5="",1,IF(ISNUMBER(SEARCH('02_대상물건입력'!B5,B230)),1,0)))</f>
        <v>1</v>
      </c>
      <c r="O230" s="38">
        <f>IF(B230="","",IF('02_대상물건입력'!B6="",1,IF(ISNUMBER(SEARCH('02_대상물건입력'!B6,B230)),1,0)))</f>
        <v>0</v>
      </c>
      <c r="P230" s="38">
        <f>IF(L230="","",IF('02_대상물건입력'!B15="",0,IF(ISNUMBER(SEARCH('02_대상물건입력'!B15,L230)),1,0)))</f>
        <v>1</v>
      </c>
      <c r="Q230" s="38">
        <f>IF(D230="","",IF('02_대상물건입력'!B8="",0,IF(ISNUMBER(SEARCH('02_대상물건입력'!B8,D230)),1,0)))</f>
        <v>0</v>
      </c>
      <c r="R230" s="44">
        <f>IFERROR(ABS(E230-'02_대상물건입력'!B11)/'02_대상물건입력'!B11,"")</f>
        <v>1.1598367275023127</v>
      </c>
      <c r="S230" s="38">
        <f>IFERROR(ABS(J230-'02_대상물건입력'!B10),"")</f>
        <v>0</v>
      </c>
      <c r="T230" s="38">
        <f>IFERROR(ABS('01_설정'!B4-F230),"")</f>
        <v>103</v>
      </c>
      <c r="U230" s="38" t="str">
        <f>IFERROR(ABS(K230-YEAR('02_대상물건입력'!B14)),"")</f>
        <v/>
      </c>
      <c r="V230" s="38" t="str">
        <f>IF(B230="","",IF(AND(E230&gt;0,F230&gt;0,H230&gt;0,OR('04A_국토부원자료'!P231="",'04A_국토부원자료'!P231="-"),IF('01_설정'!B10=1,N230=1,TRUE),R230&lt;='01_설정'!B5,S230&lt;='01_설정'!B6,T230&lt;='01_설정'!B7,U230&lt;='01_설정'!B8),"Y",""))</f>
        <v/>
      </c>
      <c r="W230" s="40" t="str">
        <f>IF(V230&lt;&gt;"Y","",MAX(0,(1-R230/'01_설정'!B5))*'01_설정'!B14+MAX(0,(1-S230/'01_설정'!B6))*'01_설정'!B15+MAX(0,(1-T230/'01_설정'!B7))*'01_설정'!B16+MAX(0,(1-U230/'01_설정'!B8))*'01_설정'!B17+O230*'01_설정'!B11+Q230*'01_설정'!B12+P230*'01_설정'!B13)</f>
        <v/>
      </c>
      <c r="X230" s="38" t="str">
        <f>IF(W230="","",1+COUNTIFS($W$4:$W$3003,"&gt;"&amp;W230)+COUNTIFS($W$4:W230,W230)-1)</f>
        <v/>
      </c>
    </row>
    <row r="231" spans="1:24" ht="16.5">
      <c r="A231" s="38">
        <f>IF('04A_국토부원자료'!A232="","",ROW()-3)</f>
        <v>228</v>
      </c>
      <c r="B231" s="39" t="str">
        <f>IFERROR('04A_국토부원자료'!B232,"")</f>
        <v>서울특별시 송파구 문정동</v>
      </c>
      <c r="C231" s="39" t="str">
        <f>IF(B231="","",IF('04A_국토부원자료'!C232&lt;&gt;"",'04A_국토부원자료'!C232,TRIM('04A_국토부원자료'!D232&amp;IF('04A_국토부원자료'!E232&lt;&gt;"","-"&amp;'04A_국토부원자료'!E232,""))))</f>
        <v>622</v>
      </c>
      <c r="D231" s="39" t="str">
        <f>IFERROR('04A_국토부원자료'!F232,"")</f>
        <v>송파한화오벨리스크</v>
      </c>
      <c r="E231" s="40">
        <f>IFERROR(VALUE(SUBSTITUTE('04A_국토부원자료'!G232,",","")),"")</f>
        <v>26.82</v>
      </c>
      <c r="F231" s="41">
        <f>IFERROR(IF(AND('04A_국토부원자료'!H232&lt;&gt;"",'04A_국토부원자료'!I232&lt;&gt;""),DATE(INT(VALUE(SUBSTITUTE('04A_국토부원자료'!H232,",",""))/100),MOD(VALUE(SUBSTITUTE('04A_국토부원자료'!H232,",","")),100),VALUE(SUBSTITUTE('04A_국토부원자료'!I232,",",""))),""),"")</f>
        <v>46009</v>
      </c>
      <c r="G231" s="42">
        <f>IFERROR(VALUE(SUBSTITUTE('04A_국토부원자료'!J232,",","")),"")</f>
        <v>17700</v>
      </c>
      <c r="H231" s="43">
        <f t="shared" si="6"/>
        <v>177000000</v>
      </c>
      <c r="I231" s="43">
        <f t="shared" si="7"/>
        <v>6599552.572706935</v>
      </c>
      <c r="J231" s="38">
        <f>IFERROR(VALUE(SUBSTITUTE('04A_국토부원자료'!K232,",","")),"")</f>
        <v>2</v>
      </c>
      <c r="K231" s="38">
        <f>IFERROR(VALUE(SUBSTITUTE('04A_국토부원자료'!N232,",","")),"")</f>
        <v>2013</v>
      </c>
      <c r="L231" s="39" t="str">
        <f>IFERROR('04A_국토부원자료'!O232,"")</f>
        <v>충민로 5</v>
      </c>
      <c r="M231" s="39" t="str">
        <f>IFERROR('04A_국토부원자료'!Q232,"")</f>
        <v>중개거래</v>
      </c>
      <c r="N231" s="38">
        <f>IF(B231="","",IF('02_대상물건입력'!B5="",1,IF(ISNUMBER(SEARCH('02_대상물건입력'!B5,B231)),1,0)))</f>
        <v>1</v>
      </c>
      <c r="O231" s="38">
        <f>IF(B231="","",IF('02_대상물건입력'!B6="",1,IF(ISNUMBER(SEARCH('02_대상물건입력'!B6,B231)),1,0)))</f>
        <v>0</v>
      </c>
      <c r="P231" s="38">
        <f>IF(L231="","",IF('02_대상물건입력'!B15="",0,IF(ISNUMBER(SEARCH('02_대상물건입력'!B15,L231)),1,0)))</f>
        <v>0</v>
      </c>
      <c r="Q231" s="38">
        <f>IF(D231="","",IF('02_대상물건입력'!B8="",0,IF(ISNUMBER(SEARCH('02_대상물건입력'!B8,D231)),1,0)))</f>
        <v>0</v>
      </c>
      <c r="R231" s="44">
        <f>IFERROR(ABS(E231-'02_대상물건입력'!B11)/'02_대상물건입력'!B11,"")</f>
        <v>1.551969694745029E-2</v>
      </c>
      <c r="S231" s="38">
        <f>IFERROR(ABS(J231-'02_대상물건입력'!B10),"")</f>
        <v>10</v>
      </c>
      <c r="T231" s="38">
        <f>IFERROR(ABS('01_설정'!B4-F231),"")</f>
        <v>103</v>
      </c>
      <c r="U231" s="38">
        <f>IFERROR(ABS(K231-YEAR('02_대상물건입력'!B14)),"")</f>
        <v>13</v>
      </c>
      <c r="V231" s="38" t="str">
        <f>IF(B231="","",IF(AND(E231&gt;0,F231&gt;0,H231&gt;0,OR('04A_국토부원자료'!P232="",'04A_국토부원자료'!P232="-"),IF('01_설정'!B10=1,N231=1,TRUE),R231&lt;='01_설정'!B5,S231&lt;='01_설정'!B6,T231&lt;='01_설정'!B7,U231&lt;='01_설정'!B8),"Y",""))</f>
        <v/>
      </c>
      <c r="W231" s="40" t="str">
        <f>IF(V231&lt;&gt;"Y","",MAX(0,(1-R231/'01_설정'!B5))*'01_설정'!B14+MAX(0,(1-S231/'01_설정'!B6))*'01_설정'!B15+MAX(0,(1-T231/'01_설정'!B7))*'01_설정'!B16+MAX(0,(1-U231/'01_설정'!B8))*'01_설정'!B17+O231*'01_설정'!B11+Q231*'01_설정'!B12+P231*'01_설정'!B13)</f>
        <v/>
      </c>
      <c r="X231" s="38" t="str">
        <f>IF(W231="","",1+COUNTIFS($W$4:$W$3003,"&gt;"&amp;W231)+COUNTIFS($W$4:W231,W231)-1)</f>
        <v/>
      </c>
    </row>
    <row r="232" spans="1:24" ht="16.5">
      <c r="A232" s="38">
        <f>IF('04A_국토부원자료'!A233="","",ROW()-3)</f>
        <v>229</v>
      </c>
      <c r="B232" s="39" t="str">
        <f>IFERROR('04A_국토부원자료'!B233,"")</f>
        <v>서울특별시 송파구 문정동</v>
      </c>
      <c r="C232" s="39" t="str">
        <f>IF(B232="","",IF('04A_국토부원자료'!C233&lt;&gt;"",'04A_국토부원자료'!C233,TRIM('04A_국토부원자료'!D233&amp;IF('04A_국토부원자료'!E233&lt;&gt;"","-"&amp;'04A_국토부원자료'!E233,""))))</f>
        <v>620</v>
      </c>
      <c r="D232" s="39" t="str">
        <f>IFERROR('04A_국토부원자료'!F233,"")</f>
        <v>송파푸르지오시티</v>
      </c>
      <c r="E232" s="40">
        <f>IFERROR(VALUE(SUBSTITUTE('04A_국토부원자료'!G233,",","")),"")</f>
        <v>30</v>
      </c>
      <c r="F232" s="41">
        <f>IFERROR(IF(AND('04A_국토부원자료'!H233&lt;&gt;"",'04A_국토부원자료'!I233&lt;&gt;""),DATE(INT(VALUE(SUBSTITUTE('04A_국토부원자료'!H233,",",""))/100),MOD(VALUE(SUBSTITUTE('04A_국토부원자료'!H233,",","")),100),VALUE(SUBSTITUTE('04A_국토부원자료'!I233,",",""))),""),"")</f>
        <v>46009</v>
      </c>
      <c r="G232" s="42">
        <f>IFERROR(VALUE(SUBSTITUTE('04A_국토부원자료'!J233,",","")),"")</f>
        <v>22900</v>
      </c>
      <c r="H232" s="43">
        <f t="shared" si="6"/>
        <v>229000000</v>
      </c>
      <c r="I232" s="43">
        <f t="shared" si="7"/>
        <v>7633333.333333333</v>
      </c>
      <c r="J232" s="38">
        <f>IFERROR(VALUE(SUBSTITUTE('04A_국토부원자료'!K233,",","")),"")</f>
        <v>14</v>
      </c>
      <c r="K232" s="38">
        <f>IFERROR(VALUE(SUBSTITUTE('04A_국토부원자료'!N233,",","")),"")</f>
        <v>2013</v>
      </c>
      <c r="L232" s="39" t="str">
        <f>IFERROR('04A_국토부원자료'!O233,"")</f>
        <v>새말로 62</v>
      </c>
      <c r="M232" s="39" t="str">
        <f>IFERROR('04A_국토부원자료'!Q233,"")</f>
        <v>중개거래</v>
      </c>
      <c r="N232" s="38">
        <f>IF(B232="","",IF('02_대상물건입력'!B5="",1,IF(ISNUMBER(SEARCH('02_대상물건입력'!B5,B232)),1,0)))</f>
        <v>1</v>
      </c>
      <c r="O232" s="38">
        <f>IF(B232="","",IF('02_대상물건입력'!B6="",1,IF(ISNUMBER(SEARCH('02_대상물건입력'!B6,B232)),1,0)))</f>
        <v>0</v>
      </c>
      <c r="P232" s="38">
        <f>IF(L232="","",IF('02_대상물건입력'!B15="",0,IF(ISNUMBER(SEARCH('02_대상물건입력'!B15,L232)),1,0)))</f>
        <v>0</v>
      </c>
      <c r="Q232" s="38">
        <f>IF(D232="","",IF('02_대상물건입력'!B8="",0,IF(ISNUMBER(SEARCH('02_대상물건입력'!B8,D232)),1,0)))</f>
        <v>0</v>
      </c>
      <c r="R232" s="44">
        <f>IFERROR(ABS(E232-'02_대상물건입력'!B11)/'02_대상물건입력'!B11,"")</f>
        <v>0.10120839267623009</v>
      </c>
      <c r="S232" s="38">
        <f>IFERROR(ABS(J232-'02_대상물건입력'!B10),"")</f>
        <v>2</v>
      </c>
      <c r="T232" s="38">
        <f>IFERROR(ABS('01_설정'!B4-F232),"")</f>
        <v>103</v>
      </c>
      <c r="U232" s="38">
        <f>IFERROR(ABS(K232-YEAR('02_대상물건입력'!B14)),"")</f>
        <v>13</v>
      </c>
      <c r="V232" s="38" t="str">
        <f>IF(B232="","",IF(AND(E232&gt;0,F232&gt;0,H232&gt;0,OR('04A_국토부원자료'!P233="",'04A_국토부원자료'!P233="-"),IF('01_설정'!B10=1,N232=1,TRUE),R232&lt;='01_설정'!B5,S232&lt;='01_설정'!B6,T232&lt;='01_설정'!B7,U232&lt;='01_설정'!B8),"Y",""))</f>
        <v/>
      </c>
      <c r="W232" s="40" t="str">
        <f>IF(V232&lt;&gt;"Y","",MAX(0,(1-R232/'01_설정'!B5))*'01_설정'!B14+MAX(0,(1-S232/'01_설정'!B6))*'01_설정'!B15+MAX(0,(1-T232/'01_설정'!B7))*'01_설정'!B16+MAX(0,(1-U232/'01_설정'!B8))*'01_설정'!B17+O232*'01_설정'!B11+Q232*'01_설정'!B12+P232*'01_설정'!B13)</f>
        <v/>
      </c>
      <c r="X232" s="38" t="str">
        <f>IF(W232="","",1+COUNTIFS($W$4:$W$3003,"&gt;"&amp;W232)+COUNTIFS($W$4:W232,W232)-1)</f>
        <v/>
      </c>
    </row>
    <row r="233" spans="1:24" ht="16.5">
      <c r="A233" s="38">
        <f>IF('04A_국토부원자료'!A234="","",ROW()-3)</f>
        <v>230</v>
      </c>
      <c r="B233" s="39" t="str">
        <f>IFERROR('04A_국토부원자료'!B234,"")</f>
        <v>서울특별시 송파구 문정동</v>
      </c>
      <c r="C233" s="39" t="str">
        <f>IF(B233="","",IF('04A_국토부원자료'!C234&lt;&gt;"",'04A_국토부원자료'!C234,TRIM('04A_국토부원자료'!D234&amp;IF('04A_국토부원자료'!E234&lt;&gt;"","-"&amp;'04A_국토부원자료'!E234,""))))</f>
        <v>639-5</v>
      </c>
      <c r="D233" s="39" t="str">
        <f>IFERROR('04A_국토부원자료'!F234,"")</f>
        <v>힐스테이트에코송파</v>
      </c>
      <c r="E233" s="40">
        <f>IFERROR(VALUE(SUBSTITUTE('04A_국토부원자료'!G234,",","")),"")</f>
        <v>21.064</v>
      </c>
      <c r="F233" s="41">
        <f>IFERROR(IF(AND('04A_국토부원자료'!H234&lt;&gt;"",'04A_국토부원자료'!I234&lt;&gt;""),DATE(INT(VALUE(SUBSTITUTE('04A_국토부원자료'!H234,",",""))/100),MOD(VALUE(SUBSTITUTE('04A_국토부원자료'!H234,",","")),100),VALUE(SUBSTITUTE('04A_국토부원자료'!I234,",",""))),""),"")</f>
        <v>46008</v>
      </c>
      <c r="G233" s="42">
        <f>IFERROR(VALUE(SUBSTITUTE('04A_국토부원자료'!J234,",","")),"")</f>
        <v>16000</v>
      </c>
      <c r="H233" s="43">
        <f t="shared" si="6"/>
        <v>160000000</v>
      </c>
      <c r="I233" s="43">
        <f t="shared" si="7"/>
        <v>7595898.2149639195</v>
      </c>
      <c r="J233" s="38">
        <f>IFERROR(VALUE(SUBSTITUTE('04A_국토부원자료'!K234,",","")),"")</f>
        <v>4</v>
      </c>
      <c r="K233" s="38">
        <f>IFERROR(VALUE(SUBSTITUTE('04A_국토부원자료'!N234,",","")),"")</f>
        <v>2017</v>
      </c>
      <c r="L233" s="39" t="str">
        <f>IFERROR('04A_국토부원자료'!O234,"")</f>
        <v>정의로7길 13</v>
      </c>
      <c r="M233" s="39" t="str">
        <f>IFERROR('04A_국토부원자료'!Q234,"")</f>
        <v>중개거래</v>
      </c>
      <c r="N233" s="38">
        <f>IF(B233="","",IF('02_대상물건입력'!B5="",1,IF(ISNUMBER(SEARCH('02_대상물건입력'!B5,B233)),1,0)))</f>
        <v>1</v>
      </c>
      <c r="O233" s="38">
        <f>IF(B233="","",IF('02_대상물건입력'!B6="",1,IF(ISNUMBER(SEARCH('02_대상물건입력'!B6,B233)),1,0)))</f>
        <v>0</v>
      </c>
      <c r="P233" s="38">
        <f>IF(L233="","",IF('02_대상물건입력'!B15="",0,IF(ISNUMBER(SEARCH('02_대상물건입력'!B15,L233)),1,0)))</f>
        <v>0</v>
      </c>
      <c r="Q233" s="38">
        <f>IF(D233="","",IF('02_대상물건입력'!B8="",0,IF(ISNUMBER(SEARCH('02_대상물건입력'!B8,D233)),1,0)))</f>
        <v>0</v>
      </c>
      <c r="R233" s="44">
        <f>IFERROR(ABS(E233-'02_대상물건입력'!B11)/'02_대상물건입력'!B11,"")</f>
        <v>0.22680488055559631</v>
      </c>
      <c r="S233" s="38">
        <f>IFERROR(ABS(J233-'02_대상물건입력'!B10),"")</f>
        <v>8</v>
      </c>
      <c r="T233" s="38">
        <f>IFERROR(ABS('01_설정'!B4-F233),"")</f>
        <v>104</v>
      </c>
      <c r="U233" s="38">
        <f>IFERROR(ABS(K233-YEAR('02_대상물건입력'!B14)),"")</f>
        <v>9</v>
      </c>
      <c r="V233" s="38" t="str">
        <f>IF(B233="","",IF(AND(E233&gt;0,F233&gt;0,H233&gt;0,OR('04A_국토부원자료'!P234="",'04A_국토부원자료'!P234="-"),IF('01_설정'!B10=1,N233=1,TRUE),R233&lt;='01_설정'!B5,S233&lt;='01_설정'!B6,T233&lt;='01_설정'!B7,U233&lt;='01_설정'!B8),"Y",""))</f>
        <v/>
      </c>
      <c r="W233" s="40" t="str">
        <f>IF(V233&lt;&gt;"Y","",MAX(0,(1-R233/'01_설정'!B5))*'01_설정'!B14+MAX(0,(1-S233/'01_설정'!B6))*'01_설정'!B15+MAX(0,(1-T233/'01_설정'!B7))*'01_설정'!B16+MAX(0,(1-U233/'01_설정'!B8))*'01_설정'!B17+O233*'01_설정'!B11+Q233*'01_설정'!B12+P233*'01_설정'!B13)</f>
        <v/>
      </c>
      <c r="X233" s="38" t="str">
        <f>IF(W233="","",1+COUNTIFS($W$4:$W$3003,"&gt;"&amp;W233)+COUNTIFS($W$4:W233,W233)-1)</f>
        <v/>
      </c>
    </row>
    <row r="234" spans="1:24" ht="16.5">
      <c r="A234" s="38">
        <f>IF('04A_국토부원자료'!A235="","",ROW()-3)</f>
        <v>231</v>
      </c>
      <c r="B234" s="39" t="str">
        <f>IFERROR('04A_국토부원자료'!B235,"")</f>
        <v>서울특별시 송파구 문정동</v>
      </c>
      <c r="C234" s="39" t="str">
        <f>IF(B234="","",IF('04A_국토부원자료'!C235&lt;&gt;"",'04A_국토부원자료'!C235,TRIM('04A_국토부원자료'!D235&amp;IF('04A_국토부원자료'!E235&lt;&gt;"","-"&amp;'04A_국토부원자료'!E235,""))))</f>
        <v>624</v>
      </c>
      <c r="D234" s="39" t="str">
        <f>IFERROR('04A_국토부원자료'!F235,"")</f>
        <v>송파 아이파크</v>
      </c>
      <c r="E234" s="40">
        <f>IFERROR(VALUE(SUBSTITUTE('04A_국토부원자료'!G235,",","")),"")</f>
        <v>49.95</v>
      </c>
      <c r="F234" s="41">
        <f>IFERROR(IF(AND('04A_국토부원자료'!H235&lt;&gt;"",'04A_국토부원자료'!I235&lt;&gt;""),DATE(INT(VALUE(SUBSTITUTE('04A_국토부원자료'!H235,",",""))/100),MOD(VALUE(SUBSTITUTE('04A_국토부원자료'!H235,",","")),100),VALUE(SUBSTITUTE('04A_국토부원자료'!I235,",",""))),""),"")</f>
        <v>46008</v>
      </c>
      <c r="G234" s="42">
        <f>IFERROR(VALUE(SUBSTITUTE('04A_국토부원자료'!J235,",","")),"")</f>
        <v>54500</v>
      </c>
      <c r="H234" s="43">
        <f t="shared" si="6"/>
        <v>545000000</v>
      </c>
      <c r="I234" s="43">
        <f t="shared" si="7"/>
        <v>10910910.91091091</v>
      </c>
      <c r="J234" s="38">
        <f>IFERROR(VALUE(SUBSTITUTE('04A_국토부원자료'!K235,",","")),"")</f>
        <v>4</v>
      </c>
      <c r="K234" s="38">
        <f>IFERROR(VALUE(SUBSTITUTE('04A_국토부원자료'!N235,",","")),"")</f>
        <v>2015</v>
      </c>
      <c r="L234" s="39" t="str">
        <f>IFERROR('04A_국토부원자료'!O235,"")</f>
        <v>법원로 55</v>
      </c>
      <c r="M234" s="39" t="str">
        <f>IFERROR('04A_국토부원자료'!Q235,"")</f>
        <v>중개거래</v>
      </c>
      <c r="N234" s="38">
        <f>IF(B234="","",IF('02_대상물건입력'!B5="",1,IF(ISNUMBER(SEARCH('02_대상물건입력'!B5,B234)),1,0)))</f>
        <v>1</v>
      </c>
      <c r="O234" s="38">
        <f>IF(B234="","",IF('02_대상물건입력'!B6="",1,IF(ISNUMBER(SEARCH('02_대상물건입력'!B6,B234)),1,0)))</f>
        <v>0</v>
      </c>
      <c r="P234" s="38">
        <f>IF(L234="","",IF('02_대상물건입력'!B15="",0,IF(ISNUMBER(SEARCH('02_대상물건입력'!B15,L234)),1,0)))</f>
        <v>0</v>
      </c>
      <c r="Q234" s="38">
        <f>IF(D234="","",IF('02_대상물건입력'!B8="",0,IF(ISNUMBER(SEARCH('02_대상물건입력'!B8,D234)),1,0)))</f>
        <v>0</v>
      </c>
      <c r="R234" s="44">
        <f>IFERROR(ABS(E234-'02_대상물건입력'!B11)/'02_대상물건입력'!B11,"")</f>
        <v>0.83351197380592323</v>
      </c>
      <c r="S234" s="38">
        <f>IFERROR(ABS(J234-'02_대상물건입력'!B10),"")</f>
        <v>8</v>
      </c>
      <c r="T234" s="38">
        <f>IFERROR(ABS('01_설정'!B4-F234),"")</f>
        <v>104</v>
      </c>
      <c r="U234" s="38">
        <f>IFERROR(ABS(K234-YEAR('02_대상물건입력'!B14)),"")</f>
        <v>11</v>
      </c>
      <c r="V234" s="38" t="str">
        <f>IF(B234="","",IF(AND(E234&gt;0,F234&gt;0,H234&gt;0,OR('04A_국토부원자료'!P235="",'04A_국토부원자료'!P235="-"),IF('01_설정'!B10=1,N234=1,TRUE),R234&lt;='01_설정'!B5,S234&lt;='01_설정'!B6,T234&lt;='01_설정'!B7,U234&lt;='01_설정'!B8),"Y",""))</f>
        <v/>
      </c>
      <c r="W234" s="40" t="str">
        <f>IF(V234&lt;&gt;"Y","",MAX(0,(1-R234/'01_설정'!B5))*'01_설정'!B14+MAX(0,(1-S234/'01_설정'!B6))*'01_설정'!B15+MAX(0,(1-T234/'01_설정'!B7))*'01_설정'!B16+MAX(0,(1-U234/'01_설정'!B8))*'01_설정'!B17+O234*'01_설정'!B11+Q234*'01_설정'!B12+P234*'01_설정'!B13)</f>
        <v/>
      </c>
      <c r="X234" s="38" t="str">
        <f>IF(W234="","",1+COUNTIFS($W$4:$W$3003,"&gt;"&amp;W234)+COUNTIFS($W$4:W234,W234)-1)</f>
        <v/>
      </c>
    </row>
    <row r="235" spans="1:24" ht="16.5">
      <c r="A235" s="38">
        <f>IF('04A_국토부원자료'!A236="","",ROW()-3)</f>
        <v>232</v>
      </c>
      <c r="B235" s="39" t="str">
        <f>IFERROR('04A_국토부원자료'!B236,"")</f>
        <v>서울특별시 송파구 문정동</v>
      </c>
      <c r="C235" s="39" t="str">
        <f>IF(B235="","",IF('04A_국토부원자료'!C236&lt;&gt;"",'04A_국토부원자료'!C236,TRIM('04A_국토부원자료'!D236&amp;IF('04A_국토부원자료'!E236&lt;&gt;"","-"&amp;'04A_국토부원자료'!E236,""))))</f>
        <v>618</v>
      </c>
      <c r="D235" s="39" t="str">
        <f>IFERROR('04A_국토부원자료'!F236,"")</f>
        <v>파크하비오</v>
      </c>
      <c r="E235" s="40">
        <f>IFERROR(VALUE(SUBSTITUTE('04A_국토부원자료'!G236,",","")),"")</f>
        <v>47.04</v>
      </c>
      <c r="F235" s="41">
        <f>IFERROR(IF(AND('04A_국토부원자료'!H236&lt;&gt;"",'04A_국토부원자료'!I236&lt;&gt;""),DATE(INT(VALUE(SUBSTITUTE('04A_국토부원자료'!H236,",",""))/100),MOD(VALUE(SUBSTITUTE('04A_국토부원자료'!H236,",","")),100),VALUE(SUBSTITUTE('04A_국토부원자료'!I236,",",""))),""),"")</f>
        <v>46007</v>
      </c>
      <c r="G235" s="42">
        <f>IFERROR(VALUE(SUBSTITUTE('04A_국토부원자료'!J236,",","")),"")</f>
        <v>44500</v>
      </c>
      <c r="H235" s="43">
        <f t="shared" si="6"/>
        <v>445000000</v>
      </c>
      <c r="I235" s="43">
        <f t="shared" si="7"/>
        <v>9460034.0136054419</v>
      </c>
      <c r="J235" s="38">
        <f>IFERROR(VALUE(SUBSTITUTE('04A_국토부원자료'!K236,",","")),"")</f>
        <v>15</v>
      </c>
      <c r="K235" s="38" t="str">
        <f>IFERROR(VALUE(SUBSTITUTE('04A_국토부원자료'!N236,",","")),"")</f>
        <v/>
      </c>
      <c r="L235" s="39" t="str">
        <f>IFERROR('04A_국토부원자료'!O236,"")</f>
        <v>송파대로 111</v>
      </c>
      <c r="M235" s="39" t="str">
        <f>IFERROR('04A_국토부원자료'!Q236,"")</f>
        <v>중개거래</v>
      </c>
      <c r="N235" s="38">
        <f>IF(B235="","",IF('02_대상물건입력'!B5="",1,IF(ISNUMBER(SEARCH('02_대상물건입력'!B5,B235)),1,0)))</f>
        <v>1</v>
      </c>
      <c r="O235" s="38">
        <f>IF(B235="","",IF('02_대상물건입력'!B6="",1,IF(ISNUMBER(SEARCH('02_대상물건입력'!B6,B235)),1,0)))</f>
        <v>0</v>
      </c>
      <c r="P235" s="38">
        <f>IF(L235="","",IF('02_대상물건입력'!B15="",0,IF(ISNUMBER(SEARCH('02_대상물건입력'!B15,L235)),1,0)))</f>
        <v>1</v>
      </c>
      <c r="Q235" s="38">
        <f>IF(D235="","",IF('02_대상물건입력'!B8="",0,IF(ISNUMBER(SEARCH('02_대상물건입력'!B8,D235)),1,0)))</f>
        <v>0</v>
      </c>
      <c r="R235" s="44">
        <f>IFERROR(ABS(E235-'02_대상물건입력'!B11)/'02_대상물건입력'!B11,"")</f>
        <v>0.7266947597163288</v>
      </c>
      <c r="S235" s="38">
        <f>IFERROR(ABS(J235-'02_대상물건입력'!B10),"")</f>
        <v>3</v>
      </c>
      <c r="T235" s="38">
        <f>IFERROR(ABS('01_설정'!B4-F235),"")</f>
        <v>105</v>
      </c>
      <c r="U235" s="38" t="str">
        <f>IFERROR(ABS(K235-YEAR('02_대상물건입력'!B14)),"")</f>
        <v/>
      </c>
      <c r="V235" s="38" t="str">
        <f>IF(B235="","",IF(AND(E235&gt;0,F235&gt;0,H235&gt;0,OR('04A_국토부원자료'!P236="",'04A_국토부원자료'!P236="-"),IF('01_설정'!B10=1,N235=1,TRUE),R235&lt;='01_설정'!B5,S235&lt;='01_설정'!B6,T235&lt;='01_설정'!B7,U235&lt;='01_설정'!B8),"Y",""))</f>
        <v/>
      </c>
      <c r="W235" s="40" t="str">
        <f>IF(V235&lt;&gt;"Y","",MAX(0,(1-R235/'01_설정'!B5))*'01_설정'!B14+MAX(0,(1-S235/'01_설정'!B6))*'01_설정'!B15+MAX(0,(1-T235/'01_설정'!B7))*'01_설정'!B16+MAX(0,(1-U235/'01_설정'!B8))*'01_설정'!B17+O235*'01_설정'!B11+Q235*'01_설정'!B12+P235*'01_설정'!B13)</f>
        <v/>
      </c>
      <c r="X235" s="38" t="str">
        <f>IF(W235="","",1+COUNTIFS($W$4:$W$3003,"&gt;"&amp;W235)+COUNTIFS($W$4:W235,W235)-1)</f>
        <v/>
      </c>
    </row>
    <row r="236" spans="1:24" ht="16.5">
      <c r="A236" s="38">
        <f>IF('04A_국토부원자료'!A237="","",ROW()-3)</f>
        <v>233</v>
      </c>
      <c r="B236" s="39" t="str">
        <f>IFERROR('04A_국토부원자료'!B237,"")</f>
        <v>서울특별시 송파구 문정동</v>
      </c>
      <c r="C236" s="39" t="str">
        <f>IF(B236="","",IF('04A_국토부원자료'!C237&lt;&gt;"",'04A_국토부원자료'!C237,TRIM('04A_국토부원자료'!D237&amp;IF('04A_국토부원자료'!E237&lt;&gt;"","-"&amp;'04A_국토부원자료'!E237,""))))</f>
        <v>618</v>
      </c>
      <c r="D236" s="39" t="str">
        <f>IFERROR('04A_국토부원자료'!F237,"")</f>
        <v>파크하비오</v>
      </c>
      <c r="E236" s="40">
        <f>IFERROR(VALUE(SUBSTITUTE('04A_국토부원자료'!G237,",","")),"")</f>
        <v>47.04</v>
      </c>
      <c r="F236" s="41">
        <f>IFERROR(IF(AND('04A_국토부원자료'!H237&lt;&gt;"",'04A_국토부원자료'!I237&lt;&gt;""),DATE(INT(VALUE(SUBSTITUTE('04A_국토부원자료'!H237,",",""))/100),MOD(VALUE(SUBSTITUTE('04A_국토부원자료'!H237,",","")),100),VALUE(SUBSTITUTE('04A_국토부원자료'!I237,",",""))),""),"")</f>
        <v>46006</v>
      </c>
      <c r="G236" s="42">
        <f>IFERROR(VALUE(SUBSTITUTE('04A_국토부원자료'!J237,",","")),"")</f>
        <v>44500</v>
      </c>
      <c r="H236" s="43">
        <f t="shared" si="6"/>
        <v>445000000</v>
      </c>
      <c r="I236" s="43">
        <f t="shared" si="7"/>
        <v>9460034.0136054419</v>
      </c>
      <c r="J236" s="38">
        <f>IFERROR(VALUE(SUBSTITUTE('04A_국토부원자료'!K237,",","")),"")</f>
        <v>15</v>
      </c>
      <c r="K236" s="38" t="str">
        <f>IFERROR(VALUE(SUBSTITUTE('04A_국토부원자료'!N237,",","")),"")</f>
        <v/>
      </c>
      <c r="L236" s="39" t="str">
        <f>IFERROR('04A_국토부원자료'!O237,"")</f>
        <v>송파대로 111</v>
      </c>
      <c r="M236" s="39" t="str">
        <f>IFERROR('04A_국토부원자료'!Q237,"")</f>
        <v>중개거래</v>
      </c>
      <c r="N236" s="38">
        <f>IF(B236="","",IF('02_대상물건입력'!B5="",1,IF(ISNUMBER(SEARCH('02_대상물건입력'!B5,B236)),1,0)))</f>
        <v>1</v>
      </c>
      <c r="O236" s="38">
        <f>IF(B236="","",IF('02_대상물건입력'!B6="",1,IF(ISNUMBER(SEARCH('02_대상물건입력'!B6,B236)),1,0)))</f>
        <v>0</v>
      </c>
      <c r="P236" s="38">
        <f>IF(L236="","",IF('02_대상물건입력'!B15="",0,IF(ISNUMBER(SEARCH('02_대상물건입력'!B15,L236)),1,0)))</f>
        <v>1</v>
      </c>
      <c r="Q236" s="38">
        <f>IF(D236="","",IF('02_대상물건입력'!B8="",0,IF(ISNUMBER(SEARCH('02_대상물건입력'!B8,D236)),1,0)))</f>
        <v>0</v>
      </c>
      <c r="R236" s="44">
        <f>IFERROR(ABS(E236-'02_대상물건입력'!B11)/'02_대상물건입력'!B11,"")</f>
        <v>0.7266947597163288</v>
      </c>
      <c r="S236" s="38">
        <f>IFERROR(ABS(J236-'02_대상물건입력'!B10),"")</f>
        <v>3</v>
      </c>
      <c r="T236" s="38">
        <f>IFERROR(ABS('01_설정'!B4-F236),"")</f>
        <v>106</v>
      </c>
      <c r="U236" s="38" t="str">
        <f>IFERROR(ABS(K236-YEAR('02_대상물건입력'!B14)),"")</f>
        <v/>
      </c>
      <c r="V236" s="38" t="str">
        <f>IF(B236="","",IF(AND(E236&gt;0,F236&gt;0,H236&gt;0,OR('04A_국토부원자료'!P237="",'04A_국토부원자료'!P237="-"),IF('01_설정'!B10=1,N236=1,TRUE),R236&lt;='01_설정'!B5,S236&lt;='01_설정'!B6,T236&lt;='01_설정'!B7,U236&lt;='01_설정'!B8),"Y",""))</f>
        <v/>
      </c>
      <c r="W236" s="40" t="str">
        <f>IF(V236&lt;&gt;"Y","",MAX(0,(1-R236/'01_설정'!B5))*'01_설정'!B14+MAX(0,(1-S236/'01_설정'!B6))*'01_설정'!B15+MAX(0,(1-T236/'01_설정'!B7))*'01_설정'!B16+MAX(0,(1-U236/'01_설정'!B8))*'01_설정'!B17+O236*'01_설정'!B11+Q236*'01_설정'!B12+P236*'01_설정'!B13)</f>
        <v/>
      </c>
      <c r="X236" s="38" t="str">
        <f>IF(W236="","",1+COUNTIFS($W$4:$W$3003,"&gt;"&amp;W236)+COUNTIFS($W$4:W236,W236)-1)</f>
        <v/>
      </c>
    </row>
    <row r="237" spans="1:24" ht="16.5">
      <c r="A237" s="38">
        <f>IF('04A_국토부원자료'!A238="","",ROW()-3)</f>
        <v>234</v>
      </c>
      <c r="B237" s="39" t="str">
        <f>IFERROR('04A_국토부원자료'!B238,"")</f>
        <v>서울특별시 송파구 문정동</v>
      </c>
      <c r="C237" s="39" t="str">
        <f>IF(B237="","",IF('04A_국토부원자료'!C238&lt;&gt;"",'04A_국토부원자료'!C238,TRIM('04A_국토부원자료'!D238&amp;IF('04A_국토부원자료'!E238&lt;&gt;"","-"&amp;'04A_국토부원자료'!E238,""))))</f>
        <v>624</v>
      </c>
      <c r="D237" s="39" t="str">
        <f>IFERROR('04A_국토부원자료'!F238,"")</f>
        <v>송파 아이파크</v>
      </c>
      <c r="E237" s="40">
        <f>IFERROR(VALUE(SUBSTITUTE('04A_국토부원자료'!G238,",","")),"")</f>
        <v>29.83</v>
      </c>
      <c r="F237" s="41">
        <f>IFERROR(IF(AND('04A_국토부원자료'!H238&lt;&gt;"",'04A_국토부원자료'!I238&lt;&gt;""),DATE(INT(VALUE(SUBSTITUTE('04A_국토부원자료'!H238,",",""))/100),MOD(VALUE(SUBSTITUTE('04A_국토부원자료'!H238,",","")),100),VALUE(SUBSTITUTE('04A_국토부원자료'!I238,",",""))),""),"")</f>
        <v>46006</v>
      </c>
      <c r="G237" s="42">
        <f>IFERROR(VALUE(SUBSTITUTE('04A_국토부원자료'!J238,",","")),"")</f>
        <v>28500</v>
      </c>
      <c r="H237" s="43">
        <f t="shared" si="6"/>
        <v>285000000</v>
      </c>
      <c r="I237" s="43">
        <f t="shared" si="7"/>
        <v>9554140.1273885351</v>
      </c>
      <c r="J237" s="38">
        <f>IFERROR(VALUE(SUBSTITUTE('04A_국토부원자료'!K238,",","")),"")</f>
        <v>8</v>
      </c>
      <c r="K237" s="38">
        <f>IFERROR(VALUE(SUBSTITUTE('04A_국토부원자료'!N238,",","")),"")</f>
        <v>2015</v>
      </c>
      <c r="L237" s="39" t="str">
        <f>IFERROR('04A_국토부원자료'!O238,"")</f>
        <v>법원로 55</v>
      </c>
      <c r="M237" s="39" t="str">
        <f>IFERROR('04A_국토부원자료'!Q238,"")</f>
        <v>직거래</v>
      </c>
      <c r="N237" s="38">
        <f>IF(B237="","",IF('02_대상물건입력'!B5="",1,IF(ISNUMBER(SEARCH('02_대상물건입력'!B5,B237)),1,0)))</f>
        <v>1</v>
      </c>
      <c r="O237" s="38">
        <f>IF(B237="","",IF('02_대상물건입력'!B6="",1,IF(ISNUMBER(SEARCH('02_대상물건입력'!B6,B237)),1,0)))</f>
        <v>0</v>
      </c>
      <c r="P237" s="38">
        <f>IF(L237="","",IF('02_대상물건입력'!B15="",0,IF(ISNUMBER(SEARCH('02_대상물건입력'!B15,L237)),1,0)))</f>
        <v>0</v>
      </c>
      <c r="Q237" s="38">
        <f>IF(D237="","",IF('02_대상물건입력'!B8="",0,IF(ISNUMBER(SEARCH('02_대상물건입력'!B8,D237)),1,0)))</f>
        <v>0</v>
      </c>
      <c r="R237" s="44">
        <f>IFERROR(ABS(E237-'02_대상물건입력'!B11)/'02_대상물건입력'!B11,"")</f>
        <v>9.4968211784398057E-2</v>
      </c>
      <c r="S237" s="38">
        <f>IFERROR(ABS(J237-'02_대상물건입력'!B10),"")</f>
        <v>4</v>
      </c>
      <c r="T237" s="38">
        <f>IFERROR(ABS('01_설정'!B4-F237),"")</f>
        <v>106</v>
      </c>
      <c r="U237" s="38">
        <f>IFERROR(ABS(K237-YEAR('02_대상물건입력'!B14)),"")</f>
        <v>11</v>
      </c>
      <c r="V237" s="38" t="str">
        <f>IF(B237="","",IF(AND(E237&gt;0,F237&gt;0,H237&gt;0,OR('04A_국토부원자료'!P238="",'04A_국토부원자료'!P238="-"),IF('01_설정'!B10=1,N237=1,TRUE),R237&lt;='01_설정'!B5,S237&lt;='01_설정'!B6,T237&lt;='01_설정'!B7,U237&lt;='01_설정'!B8),"Y",""))</f>
        <v/>
      </c>
      <c r="W237" s="40" t="str">
        <f>IF(V237&lt;&gt;"Y","",MAX(0,(1-R237/'01_설정'!B5))*'01_설정'!B14+MAX(0,(1-S237/'01_설정'!B6))*'01_설정'!B15+MAX(0,(1-T237/'01_설정'!B7))*'01_설정'!B16+MAX(0,(1-U237/'01_설정'!B8))*'01_설정'!B17+O237*'01_설정'!B11+Q237*'01_설정'!B12+P237*'01_설정'!B13)</f>
        <v/>
      </c>
      <c r="X237" s="38" t="str">
        <f>IF(W237="","",1+COUNTIFS($W$4:$W$3003,"&gt;"&amp;W237)+COUNTIFS($W$4:W237,W237)-1)</f>
        <v/>
      </c>
    </row>
    <row r="238" spans="1:24" ht="16.5">
      <c r="A238" s="38">
        <f>IF('04A_국토부원자료'!A239="","",ROW()-3)</f>
        <v>235</v>
      </c>
      <c r="B238" s="39" t="str">
        <f>IFERROR('04A_국토부원자료'!B239,"")</f>
        <v>서울특별시 송파구 문정동</v>
      </c>
      <c r="C238" s="39" t="str">
        <f>IF(B238="","",IF('04A_국토부원자료'!C239&lt;&gt;"",'04A_국토부원자료'!C239,TRIM('04A_국토부원자료'!D239&amp;IF('04A_국토부원자료'!E239&lt;&gt;"","-"&amp;'04A_국토부원자료'!E239,""))))</f>
        <v>652-4</v>
      </c>
      <c r="D238" s="39" t="str">
        <f>IFERROR('04A_국토부원자료'!F239,"")</f>
        <v>힐스테이트에코문정</v>
      </c>
      <c r="E238" s="40">
        <f>IFERROR(VALUE(SUBSTITUTE('04A_국토부원자료'!G239,",","")),"")</f>
        <v>20.79</v>
      </c>
      <c r="F238" s="41">
        <f>IFERROR(IF(AND('04A_국토부원자료'!H239&lt;&gt;"",'04A_국토부원자료'!I239&lt;&gt;""),DATE(INT(VALUE(SUBSTITUTE('04A_국토부원자료'!H239,",",""))/100),MOD(VALUE(SUBSTITUTE('04A_국토부원자료'!H239,",","")),100),VALUE(SUBSTITUTE('04A_국토부원자료'!I239,",",""))),""),"")</f>
        <v>46005</v>
      </c>
      <c r="G238" s="42">
        <f>IFERROR(VALUE(SUBSTITUTE('04A_국토부원자료'!J239,",","")),"")</f>
        <v>19000</v>
      </c>
      <c r="H238" s="43">
        <f t="shared" si="6"/>
        <v>190000000</v>
      </c>
      <c r="I238" s="43">
        <f t="shared" si="7"/>
        <v>9139009.1390091386</v>
      </c>
      <c r="J238" s="38">
        <f>IFERROR(VALUE(SUBSTITUTE('04A_국토부원자료'!K239,",","")),"")</f>
        <v>9</v>
      </c>
      <c r="K238" s="38">
        <f>IFERROR(VALUE(SUBSTITUTE('04A_국토부원자료'!N239,",","")),"")</f>
        <v>2018</v>
      </c>
      <c r="L238" s="39" t="str">
        <f>IFERROR('04A_국토부원자료'!O239,"")</f>
        <v>법원로4길 10</v>
      </c>
      <c r="M238" s="39" t="str">
        <f>IFERROR('04A_국토부원자료'!Q239,"")</f>
        <v>중개거래</v>
      </c>
      <c r="N238" s="38">
        <f>IF(B238="","",IF('02_대상물건입력'!B5="",1,IF(ISNUMBER(SEARCH('02_대상물건입력'!B5,B238)),1,0)))</f>
        <v>1</v>
      </c>
      <c r="O238" s="38">
        <f>IF(B238="","",IF('02_대상물건입력'!B6="",1,IF(ISNUMBER(SEARCH('02_대상물건입력'!B6,B238)),1,0)))</f>
        <v>0</v>
      </c>
      <c r="P238" s="38">
        <f>IF(L238="","",IF('02_대상물건입력'!B15="",0,IF(ISNUMBER(SEARCH('02_대상물건입력'!B15,L238)),1,0)))</f>
        <v>0</v>
      </c>
      <c r="Q238" s="38">
        <f>IF(D238="","",IF('02_대상물건입력'!B8="",0,IF(ISNUMBER(SEARCH('02_대상물건입력'!B8,D238)),1,0)))</f>
        <v>0</v>
      </c>
      <c r="R238" s="44">
        <f>IFERROR(ABS(E238-'02_대상물건입력'!B11)/'02_대상물건입력'!B11,"")</f>
        <v>0.23686258387537257</v>
      </c>
      <c r="S238" s="38">
        <f>IFERROR(ABS(J238-'02_대상물건입력'!B10),"")</f>
        <v>3</v>
      </c>
      <c r="T238" s="38">
        <f>IFERROR(ABS('01_설정'!B4-F238),"")</f>
        <v>107</v>
      </c>
      <c r="U238" s="38">
        <f>IFERROR(ABS(K238-YEAR('02_대상물건입력'!B14)),"")</f>
        <v>8</v>
      </c>
      <c r="V238" s="38" t="str">
        <f>IF(B238="","",IF(AND(E238&gt;0,F238&gt;0,H238&gt;0,OR('04A_국토부원자료'!P239="",'04A_국토부원자료'!P239="-"),IF('01_설정'!B10=1,N238=1,TRUE),R238&lt;='01_설정'!B5,S238&lt;='01_설정'!B6,T238&lt;='01_설정'!B7,U238&lt;='01_설정'!B8),"Y",""))</f>
        <v>Y</v>
      </c>
      <c r="W238" s="40">
        <f>IF(V238&lt;&gt;"Y","",MAX(0,(1-R238/'01_설정'!B5))*'01_설정'!B14+MAX(0,(1-S238/'01_설정'!B6))*'01_설정'!B15+MAX(0,(1-T238/'01_설정'!B7))*'01_설정'!B16+MAX(0,(1-U238/'01_설정'!B8))*'01_설정'!B17+O238*'01_설정'!B11+Q238*'01_설정'!B12+P238*'01_설정'!B13)</f>
        <v>24.197188509378176</v>
      </c>
      <c r="X238" s="38">
        <f>IF(W238="","",1+COUNTIFS($W$4:$W$3003,"&gt;"&amp;W238)+COUNTIFS($W$4:W238,W238)-1)</f>
        <v>220</v>
      </c>
    </row>
    <row r="239" spans="1:24" ht="16.5">
      <c r="A239" s="38">
        <f>IF('04A_국토부원자료'!A240="","",ROW()-3)</f>
        <v>236</v>
      </c>
      <c r="B239" s="39" t="str">
        <f>IFERROR('04A_국토부원자료'!B240,"")</f>
        <v>서울특별시 송파구 문정동</v>
      </c>
      <c r="C239" s="39" t="str">
        <f>IF(B239="","",IF('04A_국토부원자료'!C240&lt;&gt;"",'04A_국토부원자료'!C240,TRIM('04A_국토부원자료'!D240&amp;IF('04A_국토부원자료'!E240&lt;&gt;"","-"&amp;'04A_국토부원자료'!E240,""))))</f>
        <v>624</v>
      </c>
      <c r="D239" s="39" t="str">
        <f>IFERROR('04A_국토부원자료'!F240,"")</f>
        <v>송파 아이파크</v>
      </c>
      <c r="E239" s="40">
        <f>IFERROR(VALUE(SUBSTITUTE('04A_국토부원자료'!G240,",","")),"")</f>
        <v>38.799999999999997</v>
      </c>
      <c r="F239" s="41">
        <f>IFERROR(IF(AND('04A_국토부원자료'!H240&lt;&gt;"",'04A_국토부원자료'!I240&lt;&gt;""),DATE(INT(VALUE(SUBSTITUTE('04A_국토부원자료'!H240,",",""))/100),MOD(VALUE(SUBSTITUTE('04A_국토부원자료'!H240,",","")),100),VALUE(SUBSTITUTE('04A_국토부원자료'!I240,",",""))),""),"")</f>
        <v>46004</v>
      </c>
      <c r="G239" s="42">
        <f>IFERROR(VALUE(SUBSTITUTE('04A_국토부원자료'!J240,",","")),"")</f>
        <v>58500</v>
      </c>
      <c r="H239" s="43">
        <f t="shared" si="6"/>
        <v>585000000</v>
      </c>
      <c r="I239" s="43">
        <f t="shared" si="7"/>
        <v>15077319.587628867</v>
      </c>
      <c r="J239" s="38">
        <f>IFERROR(VALUE(SUBSTITUTE('04A_국토부원자료'!K240,",","")),"")</f>
        <v>8</v>
      </c>
      <c r="K239" s="38">
        <f>IFERROR(VALUE(SUBSTITUTE('04A_국토부원자료'!N240,",","")),"")</f>
        <v>2015</v>
      </c>
      <c r="L239" s="39" t="str">
        <f>IFERROR('04A_국토부원자료'!O240,"")</f>
        <v>법원로 55</v>
      </c>
      <c r="M239" s="39" t="str">
        <f>IFERROR('04A_국토부원자료'!Q240,"")</f>
        <v>중개거래</v>
      </c>
      <c r="N239" s="38">
        <f>IF(B239="","",IF('02_대상물건입력'!B5="",1,IF(ISNUMBER(SEARCH('02_대상물건입력'!B5,B239)),1,0)))</f>
        <v>1</v>
      </c>
      <c r="O239" s="38">
        <f>IF(B239="","",IF('02_대상물건입력'!B6="",1,IF(ISNUMBER(SEARCH('02_대상물건입력'!B6,B239)),1,0)))</f>
        <v>0</v>
      </c>
      <c r="P239" s="38">
        <f>IF(L239="","",IF('02_대상물건입력'!B15="",0,IF(ISNUMBER(SEARCH('02_대상물건입력'!B15,L239)),1,0)))</f>
        <v>0</v>
      </c>
      <c r="Q239" s="38">
        <f>IF(D239="","",IF('02_대상물건입력'!B8="",0,IF(ISNUMBER(SEARCH('02_대상물건입력'!B8,D239)),1,0)))</f>
        <v>0</v>
      </c>
      <c r="R239" s="44">
        <f>IFERROR(ABS(E239-'02_대상물건입력'!B11)/'02_대상물건입력'!B11,"")</f>
        <v>0.42422952119459079</v>
      </c>
      <c r="S239" s="38">
        <f>IFERROR(ABS(J239-'02_대상물건입력'!B10),"")</f>
        <v>4</v>
      </c>
      <c r="T239" s="38">
        <f>IFERROR(ABS('01_설정'!B4-F239),"")</f>
        <v>108</v>
      </c>
      <c r="U239" s="38">
        <f>IFERROR(ABS(K239-YEAR('02_대상물건입력'!B14)),"")</f>
        <v>11</v>
      </c>
      <c r="V239" s="38" t="str">
        <f>IF(B239="","",IF(AND(E239&gt;0,F239&gt;0,H239&gt;0,OR('04A_국토부원자료'!P240="",'04A_국토부원자료'!P240="-"),IF('01_설정'!B10=1,N239=1,TRUE),R239&lt;='01_설정'!B5,S239&lt;='01_설정'!B6,T239&lt;='01_설정'!B7,U239&lt;='01_설정'!B8),"Y",""))</f>
        <v/>
      </c>
      <c r="W239" s="40" t="str">
        <f>IF(V239&lt;&gt;"Y","",MAX(0,(1-R239/'01_설정'!B5))*'01_설정'!B14+MAX(0,(1-S239/'01_설정'!B6))*'01_설정'!B15+MAX(0,(1-T239/'01_설정'!B7))*'01_설정'!B16+MAX(0,(1-U239/'01_설정'!B8))*'01_설정'!B17+O239*'01_설정'!B11+Q239*'01_설정'!B12+P239*'01_설정'!B13)</f>
        <v/>
      </c>
      <c r="X239" s="38" t="str">
        <f>IF(W239="","",1+COUNTIFS($W$4:$W$3003,"&gt;"&amp;W239)+COUNTIFS($W$4:W239,W239)-1)</f>
        <v/>
      </c>
    </row>
    <row r="240" spans="1:24" ht="16.5">
      <c r="A240" s="38">
        <f>IF('04A_국토부원자료'!A241="","",ROW()-3)</f>
        <v>237</v>
      </c>
      <c r="B240" s="39" t="str">
        <f>IFERROR('04A_국토부원자료'!B241,"")</f>
        <v>서울특별시 송파구 문정동</v>
      </c>
      <c r="C240" s="39" t="str">
        <f>IF(B240="","",IF('04A_국토부원자료'!C241&lt;&gt;"",'04A_국토부원자료'!C241,TRIM('04A_국토부원자료'!D241&amp;IF('04A_국토부원자료'!E241&lt;&gt;"","-"&amp;'04A_국토부원자료'!E241,""))))</f>
        <v>618</v>
      </c>
      <c r="D240" s="39" t="str">
        <f>IFERROR('04A_국토부원자료'!F241,"")</f>
        <v>파크하비오</v>
      </c>
      <c r="E240" s="40">
        <f>IFERROR(VALUE(SUBSTITUTE('04A_국토부원자료'!G241,",","")),"")</f>
        <v>46.58</v>
      </c>
      <c r="F240" s="41">
        <f>IFERROR(IF(AND('04A_국토부원자료'!H241&lt;&gt;"",'04A_국토부원자료'!I241&lt;&gt;""),DATE(INT(VALUE(SUBSTITUTE('04A_국토부원자료'!H241,",",""))/100),MOD(VALUE(SUBSTITUTE('04A_국토부원자료'!H241,",","")),100),VALUE(SUBSTITUTE('04A_국토부원자료'!I241,",",""))),""),"")</f>
        <v>46004</v>
      </c>
      <c r="G240" s="42">
        <f>IFERROR(VALUE(SUBSTITUTE('04A_국토부원자료'!J241,",","")),"")</f>
        <v>42500</v>
      </c>
      <c r="H240" s="43">
        <f t="shared" si="6"/>
        <v>425000000</v>
      </c>
      <c r="I240" s="43">
        <f t="shared" si="7"/>
        <v>9124087.5912408754</v>
      </c>
      <c r="J240" s="38">
        <f>IFERROR(VALUE(SUBSTITUTE('04A_국토부원자료'!K241,",","")),"")</f>
        <v>14</v>
      </c>
      <c r="K240" s="38" t="str">
        <f>IFERROR(VALUE(SUBSTITUTE('04A_국토부원자료'!N241,",","")),"")</f>
        <v/>
      </c>
      <c r="L240" s="39" t="str">
        <f>IFERROR('04A_국토부원자료'!O241,"")</f>
        <v>송파대로 111</v>
      </c>
      <c r="M240" s="39" t="str">
        <f>IFERROR('04A_국토부원자료'!Q241,"")</f>
        <v>중개거래</v>
      </c>
      <c r="N240" s="38">
        <f>IF(B240="","",IF('02_대상물건입력'!B5="",1,IF(ISNUMBER(SEARCH('02_대상물건입력'!B5,B240)),1,0)))</f>
        <v>1</v>
      </c>
      <c r="O240" s="38">
        <f>IF(B240="","",IF('02_대상물건입력'!B6="",1,IF(ISNUMBER(SEARCH('02_대상물건입력'!B6,B240)),1,0)))</f>
        <v>0</v>
      </c>
      <c r="P240" s="38">
        <f>IF(L240="","",IF('02_대상물건입력'!B15="",0,IF(ISNUMBER(SEARCH('02_대상물건입력'!B15,L240)),1,0)))</f>
        <v>1</v>
      </c>
      <c r="Q240" s="38">
        <f>IF(D240="","",IF('02_대상물건입력'!B8="",0,IF(ISNUMBER(SEARCH('02_대상물건입력'!B8,D240)),1,0)))</f>
        <v>0</v>
      </c>
      <c r="R240" s="44">
        <f>IFERROR(ABS(E240-'02_대상물건입력'!B11)/'02_대상물건입력'!B11,"")</f>
        <v>0.70980956436195985</v>
      </c>
      <c r="S240" s="38">
        <f>IFERROR(ABS(J240-'02_대상물건입력'!B10),"")</f>
        <v>2</v>
      </c>
      <c r="T240" s="38">
        <f>IFERROR(ABS('01_설정'!B4-F240),"")</f>
        <v>108</v>
      </c>
      <c r="U240" s="38" t="str">
        <f>IFERROR(ABS(K240-YEAR('02_대상물건입력'!B14)),"")</f>
        <v/>
      </c>
      <c r="V240" s="38" t="str">
        <f>IF(B240="","",IF(AND(E240&gt;0,F240&gt;0,H240&gt;0,OR('04A_국토부원자료'!P241="",'04A_국토부원자료'!P241="-"),IF('01_설정'!B10=1,N240=1,TRUE),R240&lt;='01_설정'!B5,S240&lt;='01_설정'!B6,T240&lt;='01_설정'!B7,U240&lt;='01_설정'!B8),"Y",""))</f>
        <v/>
      </c>
      <c r="W240" s="40" t="str">
        <f>IF(V240&lt;&gt;"Y","",MAX(0,(1-R240/'01_설정'!B5))*'01_설정'!B14+MAX(0,(1-S240/'01_설정'!B6))*'01_설정'!B15+MAX(0,(1-T240/'01_설정'!B7))*'01_설정'!B16+MAX(0,(1-U240/'01_설정'!B8))*'01_설정'!B17+O240*'01_설정'!B11+Q240*'01_설정'!B12+P240*'01_설정'!B13)</f>
        <v/>
      </c>
      <c r="X240" s="38" t="str">
        <f>IF(W240="","",1+COUNTIFS($W$4:$W$3003,"&gt;"&amp;W240)+COUNTIFS($W$4:W240,W240)-1)</f>
        <v/>
      </c>
    </row>
    <row r="241" spans="1:24" ht="16.5">
      <c r="A241" s="38">
        <f>IF('04A_국토부원자료'!A242="","",ROW()-3)</f>
        <v>238</v>
      </c>
      <c r="B241" s="39" t="str">
        <f>IFERROR('04A_국토부원자료'!B242,"")</f>
        <v>서울특별시 송파구 문정동</v>
      </c>
      <c r="C241" s="39" t="str">
        <f>IF(B241="","",IF('04A_국토부원자료'!C242&lt;&gt;"",'04A_국토부원자료'!C242,TRIM('04A_국토부원자료'!D242&amp;IF('04A_국토부원자료'!E242&lt;&gt;"","-"&amp;'04A_국토부원자료'!E242,""))))</f>
        <v>618</v>
      </c>
      <c r="D241" s="39" t="str">
        <f>IFERROR('04A_국토부원자료'!F242,"")</f>
        <v>파크하비오</v>
      </c>
      <c r="E241" s="40">
        <f>IFERROR(VALUE(SUBSTITUTE('04A_국토부원자료'!G242,",","")),"")</f>
        <v>47.04</v>
      </c>
      <c r="F241" s="41">
        <f>IFERROR(IF(AND('04A_국토부원자료'!H242&lt;&gt;"",'04A_국토부원자료'!I242&lt;&gt;""),DATE(INT(VALUE(SUBSTITUTE('04A_국토부원자료'!H242,",",""))/100),MOD(VALUE(SUBSTITUTE('04A_국토부원자료'!H242,",","")),100),VALUE(SUBSTITUTE('04A_국토부원자료'!I242,",",""))),""),"")</f>
        <v>46004</v>
      </c>
      <c r="G241" s="42">
        <f>IFERROR(VALUE(SUBSTITUTE('04A_국토부원자료'!J242,",","")),"")</f>
        <v>43500</v>
      </c>
      <c r="H241" s="43">
        <f t="shared" si="6"/>
        <v>435000000</v>
      </c>
      <c r="I241" s="43">
        <f t="shared" si="7"/>
        <v>9247448.9795918372</v>
      </c>
      <c r="J241" s="38">
        <f>IFERROR(VALUE(SUBSTITUTE('04A_국토부원자료'!K242,",","")),"")</f>
        <v>9</v>
      </c>
      <c r="K241" s="38" t="str">
        <f>IFERROR(VALUE(SUBSTITUTE('04A_국토부원자료'!N242,",","")),"")</f>
        <v/>
      </c>
      <c r="L241" s="39" t="str">
        <f>IFERROR('04A_국토부원자료'!O242,"")</f>
        <v>송파대로 111</v>
      </c>
      <c r="M241" s="39" t="str">
        <f>IFERROR('04A_국토부원자료'!Q242,"")</f>
        <v>중개거래</v>
      </c>
      <c r="N241" s="38">
        <f>IF(B241="","",IF('02_대상물건입력'!B5="",1,IF(ISNUMBER(SEARCH('02_대상물건입력'!B5,B241)),1,0)))</f>
        <v>1</v>
      </c>
      <c r="O241" s="38">
        <f>IF(B241="","",IF('02_대상물건입력'!B6="",1,IF(ISNUMBER(SEARCH('02_대상물건입력'!B6,B241)),1,0)))</f>
        <v>0</v>
      </c>
      <c r="P241" s="38">
        <f>IF(L241="","",IF('02_대상물건입력'!B15="",0,IF(ISNUMBER(SEARCH('02_대상물건입력'!B15,L241)),1,0)))</f>
        <v>1</v>
      </c>
      <c r="Q241" s="38">
        <f>IF(D241="","",IF('02_대상물건입력'!B8="",0,IF(ISNUMBER(SEARCH('02_대상물건입력'!B8,D241)),1,0)))</f>
        <v>0</v>
      </c>
      <c r="R241" s="44">
        <f>IFERROR(ABS(E241-'02_대상물건입력'!B11)/'02_대상물건입력'!B11,"")</f>
        <v>0.7266947597163288</v>
      </c>
      <c r="S241" s="38">
        <f>IFERROR(ABS(J241-'02_대상물건입력'!B10),"")</f>
        <v>3</v>
      </c>
      <c r="T241" s="38">
        <f>IFERROR(ABS('01_설정'!B4-F241),"")</f>
        <v>108</v>
      </c>
      <c r="U241" s="38" t="str">
        <f>IFERROR(ABS(K241-YEAR('02_대상물건입력'!B14)),"")</f>
        <v/>
      </c>
      <c r="V241" s="38" t="str">
        <f>IF(B241="","",IF(AND(E241&gt;0,F241&gt;0,H241&gt;0,OR('04A_국토부원자료'!P242="",'04A_국토부원자료'!P242="-"),IF('01_설정'!B10=1,N241=1,TRUE),R241&lt;='01_설정'!B5,S241&lt;='01_설정'!B6,T241&lt;='01_설정'!B7,U241&lt;='01_설정'!B8),"Y",""))</f>
        <v/>
      </c>
      <c r="W241" s="40" t="str">
        <f>IF(V241&lt;&gt;"Y","",MAX(0,(1-R241/'01_설정'!B5))*'01_설정'!B14+MAX(0,(1-S241/'01_설정'!B6))*'01_설정'!B15+MAX(0,(1-T241/'01_설정'!B7))*'01_설정'!B16+MAX(0,(1-U241/'01_설정'!B8))*'01_설정'!B17+O241*'01_설정'!B11+Q241*'01_설정'!B12+P241*'01_설정'!B13)</f>
        <v/>
      </c>
      <c r="X241" s="38" t="str">
        <f>IF(W241="","",1+COUNTIFS($W$4:$W$3003,"&gt;"&amp;W241)+COUNTIFS($W$4:W241,W241)-1)</f>
        <v/>
      </c>
    </row>
    <row r="242" spans="1:24" ht="16.5">
      <c r="A242" s="38">
        <f>IF('04A_국토부원자료'!A243="","",ROW()-3)</f>
        <v>239</v>
      </c>
      <c r="B242" s="39" t="str">
        <f>IFERROR('04A_국토부원자료'!B243,"")</f>
        <v>서울특별시 송파구 문정동</v>
      </c>
      <c r="C242" s="39" t="str">
        <f>IF(B242="","",IF('04A_국토부원자료'!C243&lt;&gt;"",'04A_국토부원자료'!C243,TRIM('04A_국토부원자료'!D243&amp;IF('04A_국토부원자료'!E243&lt;&gt;"","-"&amp;'04A_국토부원자료'!E243,""))))</f>
        <v>620</v>
      </c>
      <c r="D242" s="39" t="str">
        <f>IFERROR('04A_국토부원자료'!F243,"")</f>
        <v>송파푸르지오시티</v>
      </c>
      <c r="E242" s="40">
        <f>IFERROR(VALUE(SUBSTITUTE('04A_국토부원자료'!G243,",","")),"")</f>
        <v>29.63</v>
      </c>
      <c r="F242" s="41">
        <f>IFERROR(IF(AND('04A_국토부원자료'!H243&lt;&gt;"",'04A_국토부원자료'!I243&lt;&gt;""),DATE(INT(VALUE(SUBSTITUTE('04A_국토부원자료'!H243,",",""))/100),MOD(VALUE(SUBSTITUTE('04A_국토부원자료'!H243,",","")),100),VALUE(SUBSTITUTE('04A_국토부원자료'!I243,",",""))),""),"")</f>
        <v>46004</v>
      </c>
      <c r="G242" s="42">
        <f>IFERROR(VALUE(SUBSTITUTE('04A_국토부원자료'!J243,",","")),"")</f>
        <v>22900</v>
      </c>
      <c r="H242" s="43">
        <f t="shared" si="6"/>
        <v>229000000</v>
      </c>
      <c r="I242" s="43">
        <f t="shared" si="7"/>
        <v>7728653.3918326022</v>
      </c>
      <c r="J242" s="38">
        <f>IFERROR(VALUE(SUBSTITUTE('04A_국토부원자료'!K243,",","")),"")</f>
        <v>8</v>
      </c>
      <c r="K242" s="38">
        <f>IFERROR(VALUE(SUBSTITUTE('04A_국토부원자료'!N243,",","")),"")</f>
        <v>2013</v>
      </c>
      <c r="L242" s="39" t="str">
        <f>IFERROR('04A_국토부원자료'!O243,"")</f>
        <v>새말로 62</v>
      </c>
      <c r="M242" s="39" t="str">
        <f>IFERROR('04A_국토부원자료'!Q243,"")</f>
        <v>중개거래</v>
      </c>
      <c r="N242" s="38">
        <f>IF(B242="","",IF('02_대상물건입력'!B5="",1,IF(ISNUMBER(SEARCH('02_대상물건입력'!B5,B242)),1,0)))</f>
        <v>1</v>
      </c>
      <c r="O242" s="38">
        <f>IF(B242="","",IF('02_대상물건입력'!B6="",1,IF(ISNUMBER(SEARCH('02_대상물건입력'!B6,B242)),1,0)))</f>
        <v>0</v>
      </c>
      <c r="P242" s="38">
        <f>IF(L242="","",IF('02_대상물건입력'!B15="",0,IF(ISNUMBER(SEARCH('02_대상물건입력'!B15,L242)),1,0)))</f>
        <v>0</v>
      </c>
      <c r="Q242" s="38">
        <f>IF(D242="","",IF('02_대상물건입력'!B8="",0,IF(ISNUMBER(SEARCH('02_대상물건입력'!B8,D242)),1,0)))</f>
        <v>0</v>
      </c>
      <c r="R242" s="44">
        <f>IFERROR(ABS(E242-'02_대상물건입력'!B11)/'02_대상물건입력'!B11,"")</f>
        <v>8.7626822499889886E-2</v>
      </c>
      <c r="S242" s="38">
        <f>IFERROR(ABS(J242-'02_대상물건입력'!B10),"")</f>
        <v>4</v>
      </c>
      <c r="T242" s="38">
        <f>IFERROR(ABS('01_설정'!B4-F242),"")</f>
        <v>108</v>
      </c>
      <c r="U242" s="38">
        <f>IFERROR(ABS(K242-YEAR('02_대상물건입력'!B14)),"")</f>
        <v>13</v>
      </c>
      <c r="V242" s="38" t="str">
        <f>IF(B242="","",IF(AND(E242&gt;0,F242&gt;0,H242&gt;0,OR('04A_국토부원자료'!P243="",'04A_국토부원자료'!P243="-"),IF('01_설정'!B10=1,N242=1,TRUE),R242&lt;='01_설정'!B5,S242&lt;='01_설정'!B6,T242&lt;='01_설정'!B7,U242&lt;='01_설정'!B8),"Y",""))</f>
        <v/>
      </c>
      <c r="W242" s="40" t="str">
        <f>IF(V242&lt;&gt;"Y","",MAX(0,(1-R242/'01_설정'!B5))*'01_설정'!B14+MAX(0,(1-S242/'01_설정'!B6))*'01_설정'!B15+MAX(0,(1-T242/'01_설정'!B7))*'01_설정'!B16+MAX(0,(1-U242/'01_설정'!B8))*'01_설정'!B17+O242*'01_설정'!B11+Q242*'01_설정'!B12+P242*'01_설정'!B13)</f>
        <v/>
      </c>
      <c r="X242" s="38" t="str">
        <f>IF(W242="","",1+COUNTIFS($W$4:$W$3003,"&gt;"&amp;W242)+COUNTIFS($W$4:W242,W242)-1)</f>
        <v/>
      </c>
    </row>
    <row r="243" spans="1:24" ht="16.5">
      <c r="A243" s="38">
        <f>IF('04A_국토부원자료'!A244="","",ROW()-3)</f>
        <v>240</v>
      </c>
      <c r="B243" s="39" t="str">
        <f>IFERROR('04A_국토부원자료'!B244,"")</f>
        <v>서울특별시 송파구 문정동</v>
      </c>
      <c r="C243" s="39" t="str">
        <f>IF(B243="","",IF('04A_국토부원자료'!C244&lt;&gt;"",'04A_국토부원자료'!C244,TRIM('04A_국토부원자료'!D244&amp;IF('04A_국토부원자료'!E244&lt;&gt;"","-"&amp;'04A_국토부원자료'!E244,""))))</f>
        <v>624</v>
      </c>
      <c r="D243" s="39" t="str">
        <f>IFERROR('04A_국토부원자료'!F244,"")</f>
        <v>송파 아이파크</v>
      </c>
      <c r="E243" s="40">
        <f>IFERROR(VALUE(SUBSTITUTE('04A_국토부원자료'!G244,",","")),"")</f>
        <v>38.799999999999997</v>
      </c>
      <c r="F243" s="41">
        <f>IFERROR(IF(AND('04A_국토부원자료'!H244&lt;&gt;"",'04A_국토부원자료'!I244&lt;&gt;""),DATE(INT(VALUE(SUBSTITUTE('04A_국토부원자료'!H244,",",""))/100),MOD(VALUE(SUBSTITUTE('04A_국토부원자료'!H244,",","")),100),VALUE(SUBSTITUTE('04A_국토부원자료'!I244,",",""))),""),"")</f>
        <v>46003</v>
      </c>
      <c r="G243" s="42">
        <f>IFERROR(VALUE(SUBSTITUTE('04A_국토부원자료'!J244,",","")),"")</f>
        <v>59500</v>
      </c>
      <c r="H243" s="43">
        <f t="shared" si="6"/>
        <v>595000000</v>
      </c>
      <c r="I243" s="43">
        <f t="shared" si="7"/>
        <v>15335051.546391753</v>
      </c>
      <c r="J243" s="38">
        <f>IFERROR(VALUE(SUBSTITUTE('04A_국토부원자료'!K244,",","")),"")</f>
        <v>14</v>
      </c>
      <c r="K243" s="38">
        <f>IFERROR(VALUE(SUBSTITUTE('04A_국토부원자료'!N244,",","")),"")</f>
        <v>2015</v>
      </c>
      <c r="L243" s="39" t="str">
        <f>IFERROR('04A_국토부원자료'!O244,"")</f>
        <v>법원로 55</v>
      </c>
      <c r="M243" s="39" t="str">
        <f>IFERROR('04A_국토부원자료'!Q244,"")</f>
        <v>중개거래</v>
      </c>
      <c r="N243" s="38">
        <f>IF(B243="","",IF('02_대상물건입력'!B5="",1,IF(ISNUMBER(SEARCH('02_대상물건입력'!B5,B243)),1,0)))</f>
        <v>1</v>
      </c>
      <c r="O243" s="38">
        <f>IF(B243="","",IF('02_대상물건입력'!B6="",1,IF(ISNUMBER(SEARCH('02_대상물건입력'!B6,B243)),1,0)))</f>
        <v>0</v>
      </c>
      <c r="P243" s="38">
        <f>IF(L243="","",IF('02_대상물건입력'!B15="",0,IF(ISNUMBER(SEARCH('02_대상물건입력'!B15,L243)),1,0)))</f>
        <v>0</v>
      </c>
      <c r="Q243" s="38">
        <f>IF(D243="","",IF('02_대상물건입력'!B8="",0,IF(ISNUMBER(SEARCH('02_대상물건입력'!B8,D243)),1,0)))</f>
        <v>0</v>
      </c>
      <c r="R243" s="44">
        <f>IFERROR(ABS(E243-'02_대상물건입력'!B11)/'02_대상물건입력'!B11,"")</f>
        <v>0.42422952119459079</v>
      </c>
      <c r="S243" s="38">
        <f>IFERROR(ABS(J243-'02_대상물건입력'!B10),"")</f>
        <v>2</v>
      </c>
      <c r="T243" s="38">
        <f>IFERROR(ABS('01_설정'!B4-F243),"")</f>
        <v>109</v>
      </c>
      <c r="U243" s="38">
        <f>IFERROR(ABS(K243-YEAR('02_대상물건입력'!B14)),"")</f>
        <v>11</v>
      </c>
      <c r="V243" s="38" t="str">
        <f>IF(B243="","",IF(AND(E243&gt;0,F243&gt;0,H243&gt;0,OR('04A_국토부원자료'!P244="",'04A_국토부원자료'!P244="-"),IF('01_설정'!B10=1,N243=1,TRUE),R243&lt;='01_설정'!B5,S243&lt;='01_설정'!B6,T243&lt;='01_설정'!B7,U243&lt;='01_설정'!B8),"Y",""))</f>
        <v/>
      </c>
      <c r="W243" s="40" t="str">
        <f>IF(V243&lt;&gt;"Y","",MAX(0,(1-R243/'01_설정'!B5))*'01_설정'!B14+MAX(0,(1-S243/'01_설정'!B6))*'01_설정'!B15+MAX(0,(1-T243/'01_설정'!B7))*'01_설정'!B16+MAX(0,(1-U243/'01_설정'!B8))*'01_설정'!B17+O243*'01_설정'!B11+Q243*'01_설정'!B12+P243*'01_설정'!B13)</f>
        <v/>
      </c>
      <c r="X243" s="38" t="str">
        <f>IF(W243="","",1+COUNTIFS($W$4:$W$3003,"&gt;"&amp;W243)+COUNTIFS($W$4:W243,W243)-1)</f>
        <v/>
      </c>
    </row>
    <row r="244" spans="1:24" ht="16.5">
      <c r="A244" s="38">
        <f>IF('04A_국토부원자료'!A245="","",ROW()-3)</f>
        <v>241</v>
      </c>
      <c r="B244" s="39" t="str">
        <f>IFERROR('04A_국토부원자료'!B245,"")</f>
        <v>서울특별시 송파구 문정동</v>
      </c>
      <c r="C244" s="39" t="str">
        <f>IF(B244="","",IF('04A_국토부원자료'!C245&lt;&gt;"",'04A_국토부원자료'!C245,TRIM('04A_국토부원자료'!D245&amp;IF('04A_국토부원자료'!E245&lt;&gt;"","-"&amp;'04A_국토부원자료'!E245,""))))</f>
        <v>618</v>
      </c>
      <c r="D244" s="39" t="str">
        <f>IFERROR('04A_국토부원자료'!F245,"")</f>
        <v>파크하비오</v>
      </c>
      <c r="E244" s="40">
        <f>IFERROR(VALUE(SUBSTITUTE('04A_국토부원자료'!G245,",","")),"")</f>
        <v>49.95</v>
      </c>
      <c r="F244" s="41">
        <f>IFERROR(IF(AND('04A_국토부원자료'!H245&lt;&gt;"",'04A_국토부원자료'!I245&lt;&gt;""),DATE(INT(VALUE(SUBSTITUTE('04A_국토부원자료'!H245,",",""))/100),MOD(VALUE(SUBSTITUTE('04A_국토부원자료'!H245,",","")),100),VALUE(SUBSTITUTE('04A_국토부원자료'!I245,",",""))),""),"")</f>
        <v>46003</v>
      </c>
      <c r="G244" s="42">
        <f>IFERROR(VALUE(SUBSTITUTE('04A_국토부원자료'!J245,",","")),"")</f>
        <v>46000</v>
      </c>
      <c r="H244" s="43">
        <f t="shared" si="6"/>
        <v>460000000</v>
      </c>
      <c r="I244" s="43">
        <f t="shared" si="7"/>
        <v>9209209.2092092093</v>
      </c>
      <c r="J244" s="38">
        <f>IFERROR(VALUE(SUBSTITUTE('04A_국토부원자료'!K245,",","")),"")</f>
        <v>5</v>
      </c>
      <c r="K244" s="38" t="str">
        <f>IFERROR(VALUE(SUBSTITUTE('04A_국토부원자료'!N245,",","")),"")</f>
        <v/>
      </c>
      <c r="L244" s="39" t="str">
        <f>IFERROR('04A_국토부원자료'!O245,"")</f>
        <v>송파대로 111</v>
      </c>
      <c r="M244" s="39" t="str">
        <f>IFERROR('04A_국토부원자료'!Q245,"")</f>
        <v>중개거래</v>
      </c>
      <c r="N244" s="38">
        <f>IF(B244="","",IF('02_대상물건입력'!B5="",1,IF(ISNUMBER(SEARCH('02_대상물건입력'!B5,B244)),1,0)))</f>
        <v>1</v>
      </c>
      <c r="O244" s="38">
        <f>IF(B244="","",IF('02_대상물건입력'!B6="",1,IF(ISNUMBER(SEARCH('02_대상물건입력'!B6,B244)),1,0)))</f>
        <v>0</v>
      </c>
      <c r="P244" s="38">
        <f>IF(L244="","",IF('02_대상물건입력'!B15="",0,IF(ISNUMBER(SEARCH('02_대상물건입력'!B15,L244)),1,0)))</f>
        <v>1</v>
      </c>
      <c r="Q244" s="38">
        <f>IF(D244="","",IF('02_대상물건입력'!B8="",0,IF(ISNUMBER(SEARCH('02_대상물건입력'!B8,D244)),1,0)))</f>
        <v>0</v>
      </c>
      <c r="R244" s="44">
        <f>IFERROR(ABS(E244-'02_대상물건입력'!B11)/'02_대상물건입력'!B11,"")</f>
        <v>0.83351197380592323</v>
      </c>
      <c r="S244" s="38">
        <f>IFERROR(ABS(J244-'02_대상물건입력'!B10),"")</f>
        <v>7</v>
      </c>
      <c r="T244" s="38">
        <f>IFERROR(ABS('01_설정'!B4-F244),"")</f>
        <v>109</v>
      </c>
      <c r="U244" s="38" t="str">
        <f>IFERROR(ABS(K244-YEAR('02_대상물건입력'!B14)),"")</f>
        <v/>
      </c>
      <c r="V244" s="38" t="str">
        <f>IF(B244="","",IF(AND(E244&gt;0,F244&gt;0,H244&gt;0,OR('04A_국토부원자료'!P245="",'04A_국토부원자료'!P245="-"),IF('01_설정'!B10=1,N244=1,TRUE),R244&lt;='01_설정'!B5,S244&lt;='01_설정'!B6,T244&lt;='01_설정'!B7,U244&lt;='01_설정'!B8),"Y",""))</f>
        <v/>
      </c>
      <c r="W244" s="40" t="str">
        <f>IF(V244&lt;&gt;"Y","",MAX(0,(1-R244/'01_설정'!B5))*'01_설정'!B14+MAX(0,(1-S244/'01_설정'!B6))*'01_설정'!B15+MAX(0,(1-T244/'01_설정'!B7))*'01_설정'!B16+MAX(0,(1-U244/'01_설정'!B8))*'01_설정'!B17+O244*'01_설정'!B11+Q244*'01_설정'!B12+P244*'01_설정'!B13)</f>
        <v/>
      </c>
      <c r="X244" s="38" t="str">
        <f>IF(W244="","",1+COUNTIFS($W$4:$W$3003,"&gt;"&amp;W244)+COUNTIFS($W$4:W244,W244)-1)</f>
        <v/>
      </c>
    </row>
    <row r="245" spans="1:24" ht="16.5">
      <c r="A245" s="38">
        <f>IF('04A_국토부원자료'!A246="","",ROW()-3)</f>
        <v>242</v>
      </c>
      <c r="B245" s="39" t="str">
        <f>IFERROR('04A_국토부원자료'!B246,"")</f>
        <v>서울특별시 송파구 문정동</v>
      </c>
      <c r="C245" s="39" t="str">
        <f>IF(B245="","",IF('04A_국토부원자료'!C246&lt;&gt;"",'04A_국토부원자료'!C246,TRIM('04A_국토부원자료'!D246&amp;IF('04A_국토부원자료'!E246&lt;&gt;"","-"&amp;'04A_국토부원자료'!E246,""))))</f>
        <v>624</v>
      </c>
      <c r="D245" s="39" t="str">
        <f>IFERROR('04A_국토부원자료'!F246,"")</f>
        <v>송파 아이파크</v>
      </c>
      <c r="E245" s="40">
        <f>IFERROR(VALUE(SUBSTITUTE('04A_국토부원자료'!G246,",","")),"")</f>
        <v>29.83</v>
      </c>
      <c r="F245" s="41">
        <f>IFERROR(IF(AND('04A_국토부원자료'!H246&lt;&gt;"",'04A_국토부원자료'!I246&lt;&gt;""),DATE(INT(VALUE(SUBSTITUTE('04A_국토부원자료'!H246,",",""))/100),MOD(VALUE(SUBSTITUTE('04A_국토부원자료'!H246,",","")),100),VALUE(SUBSTITUTE('04A_국토부원자료'!I246,",",""))),""),"")</f>
        <v>46002</v>
      </c>
      <c r="G245" s="42">
        <f>IFERROR(VALUE(SUBSTITUTE('04A_국토부원자료'!J246,",","")),"")</f>
        <v>28500</v>
      </c>
      <c r="H245" s="43">
        <f t="shared" si="6"/>
        <v>285000000</v>
      </c>
      <c r="I245" s="43">
        <f t="shared" si="7"/>
        <v>9554140.1273885351</v>
      </c>
      <c r="J245" s="38">
        <f>IFERROR(VALUE(SUBSTITUTE('04A_국토부원자료'!K246,",","")),"")</f>
        <v>10</v>
      </c>
      <c r="K245" s="38">
        <f>IFERROR(VALUE(SUBSTITUTE('04A_국토부원자료'!N246,",","")),"")</f>
        <v>2015</v>
      </c>
      <c r="L245" s="39" t="str">
        <f>IFERROR('04A_국토부원자료'!O246,"")</f>
        <v>법원로 55</v>
      </c>
      <c r="M245" s="39" t="str">
        <f>IFERROR('04A_국토부원자료'!Q246,"")</f>
        <v>중개거래</v>
      </c>
      <c r="N245" s="38">
        <f>IF(B245="","",IF('02_대상물건입력'!B5="",1,IF(ISNUMBER(SEARCH('02_대상물건입력'!B5,B245)),1,0)))</f>
        <v>1</v>
      </c>
      <c r="O245" s="38">
        <f>IF(B245="","",IF('02_대상물건입력'!B6="",1,IF(ISNUMBER(SEARCH('02_대상물건입력'!B6,B245)),1,0)))</f>
        <v>0</v>
      </c>
      <c r="P245" s="38">
        <f>IF(L245="","",IF('02_대상물건입력'!B15="",0,IF(ISNUMBER(SEARCH('02_대상물건입력'!B15,L245)),1,0)))</f>
        <v>0</v>
      </c>
      <c r="Q245" s="38">
        <f>IF(D245="","",IF('02_대상물건입력'!B8="",0,IF(ISNUMBER(SEARCH('02_대상물건입력'!B8,D245)),1,0)))</f>
        <v>0</v>
      </c>
      <c r="R245" s="44">
        <f>IFERROR(ABS(E245-'02_대상물건입력'!B11)/'02_대상물건입력'!B11,"")</f>
        <v>9.4968211784398057E-2</v>
      </c>
      <c r="S245" s="38">
        <f>IFERROR(ABS(J245-'02_대상물건입력'!B10),"")</f>
        <v>2</v>
      </c>
      <c r="T245" s="38">
        <f>IFERROR(ABS('01_설정'!B4-F245),"")</f>
        <v>110</v>
      </c>
      <c r="U245" s="38">
        <f>IFERROR(ABS(K245-YEAR('02_대상물건입력'!B14)),"")</f>
        <v>11</v>
      </c>
      <c r="V245" s="38" t="str">
        <f>IF(B245="","",IF(AND(E245&gt;0,F245&gt;0,H245&gt;0,OR('04A_국토부원자료'!P246="",'04A_국토부원자료'!P246="-"),IF('01_설정'!B10=1,N245=1,TRUE),R245&lt;='01_설정'!B5,S245&lt;='01_설정'!B6,T245&lt;='01_설정'!B7,U245&lt;='01_설정'!B8),"Y",""))</f>
        <v/>
      </c>
      <c r="W245" s="40" t="str">
        <f>IF(V245&lt;&gt;"Y","",MAX(0,(1-R245/'01_설정'!B5))*'01_설정'!B14+MAX(0,(1-S245/'01_설정'!B6))*'01_설정'!B15+MAX(0,(1-T245/'01_설정'!B7))*'01_설정'!B16+MAX(0,(1-U245/'01_설정'!B8))*'01_설정'!B17+O245*'01_설정'!B11+Q245*'01_설정'!B12+P245*'01_설정'!B13)</f>
        <v/>
      </c>
      <c r="X245" s="38" t="str">
        <f>IF(W245="","",1+COUNTIFS($W$4:$W$3003,"&gt;"&amp;W245)+COUNTIFS($W$4:W245,W245)-1)</f>
        <v/>
      </c>
    </row>
    <row r="246" spans="1:24" ht="16.5">
      <c r="A246" s="38">
        <f>IF('04A_국토부원자료'!A247="","",ROW()-3)</f>
        <v>243</v>
      </c>
      <c r="B246" s="39" t="str">
        <f>IFERROR('04A_국토부원자료'!B247,"")</f>
        <v>서울특별시 송파구 문정동</v>
      </c>
      <c r="C246" s="39" t="str">
        <f>IF(B246="","",IF('04A_국토부원자료'!C247&lt;&gt;"",'04A_국토부원자료'!C247,TRIM('04A_국토부원자료'!D247&amp;IF('04A_국토부원자료'!E247&lt;&gt;"","-"&amp;'04A_국토부원자료'!E247,""))))</f>
        <v>652-3</v>
      </c>
      <c r="D246" s="39" t="str">
        <f>IFERROR('04A_국토부원자료'!F247,"")</f>
        <v>르피에드 문정</v>
      </c>
      <c r="E246" s="40">
        <f>IFERROR(VALUE(SUBSTITUTE('04A_국토부원자료'!G247,",","")),"")</f>
        <v>47.206600000000002</v>
      </c>
      <c r="F246" s="41">
        <f>IFERROR(IF(AND('04A_국토부원자료'!H247&lt;&gt;"",'04A_국토부원자료'!I247&lt;&gt;""),DATE(INT(VALUE(SUBSTITUTE('04A_국토부원자료'!H247,",",""))/100),MOD(VALUE(SUBSTITUTE('04A_국토부원자료'!H247,",","")),100),VALUE(SUBSTITUTE('04A_국토부원자료'!I247,",",""))),""),"")</f>
        <v>46001</v>
      </c>
      <c r="G246" s="42">
        <f>IFERROR(VALUE(SUBSTITUTE('04A_국토부원자료'!J247,",","")),"")</f>
        <v>90000</v>
      </c>
      <c r="H246" s="43">
        <f t="shared" si="6"/>
        <v>900000000</v>
      </c>
      <c r="I246" s="43">
        <f t="shared" si="7"/>
        <v>19065130.723246325</v>
      </c>
      <c r="J246" s="38">
        <f>IFERROR(VALUE(SUBSTITUTE('04A_국토부원자료'!K247,",","")),"")</f>
        <v>14</v>
      </c>
      <c r="K246" s="38">
        <f>IFERROR(VALUE(SUBSTITUTE('04A_국토부원자료'!N247,",","")),"")</f>
        <v>2022</v>
      </c>
      <c r="L246" s="39" t="str">
        <f>IFERROR('04A_국토부원자료'!O247,"")</f>
        <v>송파대로 141</v>
      </c>
      <c r="M246" s="39" t="str">
        <f>IFERROR('04A_국토부원자료'!Q247,"")</f>
        <v>직거래</v>
      </c>
      <c r="N246" s="38">
        <f>IF(B246="","",IF('02_대상물건입력'!B5="",1,IF(ISNUMBER(SEARCH('02_대상물건입력'!B5,B246)),1,0)))</f>
        <v>1</v>
      </c>
      <c r="O246" s="38">
        <f>IF(B246="","",IF('02_대상물건입력'!B6="",1,IF(ISNUMBER(SEARCH('02_대상물건입력'!B6,B246)),1,0)))</f>
        <v>0</v>
      </c>
      <c r="P246" s="38">
        <f>IF(L246="","",IF('02_대상물건입력'!B15="",0,IF(ISNUMBER(SEARCH('02_대상물건입력'!B15,L246)),1,0)))</f>
        <v>1</v>
      </c>
      <c r="Q246" s="38">
        <f>IF(D246="","",IF('02_대상물건입력'!B8="",0,IF(ISNUMBER(SEARCH('02_대상물건입력'!B8,D246)),1,0)))</f>
        <v>0</v>
      </c>
      <c r="R246" s="44">
        <f>IFERROR(ABS(E246-'02_대상물건입력'!B11)/'02_대상물건입력'!B11,"")</f>
        <v>0.73281013699032416</v>
      </c>
      <c r="S246" s="38">
        <f>IFERROR(ABS(J246-'02_대상물건입력'!B10),"")</f>
        <v>2</v>
      </c>
      <c r="T246" s="38">
        <f>IFERROR(ABS('01_설정'!B4-F246),"")</f>
        <v>111</v>
      </c>
      <c r="U246" s="38">
        <f>IFERROR(ABS(K246-YEAR('02_대상물건입력'!B14)),"")</f>
        <v>4</v>
      </c>
      <c r="V246" s="38" t="str">
        <f>IF(B246="","",IF(AND(E246&gt;0,F246&gt;0,H246&gt;0,OR('04A_국토부원자료'!P247="",'04A_국토부원자료'!P247="-"),IF('01_설정'!B10=1,N246=1,TRUE),R246&lt;='01_설정'!B5,S246&lt;='01_설정'!B6,T246&lt;='01_설정'!B7,U246&lt;='01_설정'!B8),"Y",""))</f>
        <v/>
      </c>
      <c r="W246" s="40" t="str">
        <f>IF(V246&lt;&gt;"Y","",MAX(0,(1-R246/'01_설정'!B5))*'01_설정'!B14+MAX(0,(1-S246/'01_설정'!B6))*'01_설정'!B15+MAX(0,(1-T246/'01_설정'!B7))*'01_설정'!B16+MAX(0,(1-U246/'01_설정'!B8))*'01_설정'!B17+O246*'01_설정'!B11+Q246*'01_설정'!B12+P246*'01_설정'!B13)</f>
        <v/>
      </c>
      <c r="X246" s="38" t="str">
        <f>IF(W246="","",1+COUNTIFS($W$4:$W$3003,"&gt;"&amp;W246)+COUNTIFS($W$4:W246,W246)-1)</f>
        <v/>
      </c>
    </row>
    <row r="247" spans="1:24" ht="16.5">
      <c r="A247" s="38">
        <f>IF('04A_국토부원자료'!A248="","",ROW()-3)</f>
        <v>244</v>
      </c>
      <c r="B247" s="39" t="str">
        <f>IFERROR('04A_국토부원자료'!B248,"")</f>
        <v>서울특별시 송파구 문정동</v>
      </c>
      <c r="C247" s="39" t="str">
        <f>IF(B247="","",IF('04A_국토부원자료'!C248&lt;&gt;"",'04A_국토부원자료'!C248,TRIM('04A_국토부원자료'!D248&amp;IF('04A_국토부원자료'!E248&lt;&gt;"","-"&amp;'04A_국토부원자료'!E248,""))))</f>
        <v>618</v>
      </c>
      <c r="D247" s="39" t="str">
        <f>IFERROR('04A_국토부원자료'!F248,"")</f>
        <v>파크하비오</v>
      </c>
      <c r="E247" s="40">
        <f>IFERROR(VALUE(SUBSTITUTE('04A_국토부원자료'!G248,",","")),"")</f>
        <v>47.89</v>
      </c>
      <c r="F247" s="41">
        <f>IFERROR(IF(AND('04A_국토부원자료'!H248&lt;&gt;"",'04A_국토부원자료'!I248&lt;&gt;""),DATE(INT(VALUE(SUBSTITUTE('04A_국토부원자료'!H248,",",""))/100),MOD(VALUE(SUBSTITUTE('04A_국토부원자료'!H248,",","")),100),VALUE(SUBSTITUTE('04A_국토부원자료'!I248,",",""))),""),"")</f>
        <v>46001</v>
      </c>
      <c r="G247" s="42">
        <f>IFERROR(VALUE(SUBSTITUTE('04A_국토부원자료'!J248,",","")),"")</f>
        <v>42000</v>
      </c>
      <c r="H247" s="43">
        <f t="shared" si="6"/>
        <v>420000000</v>
      </c>
      <c r="I247" s="43">
        <f t="shared" si="7"/>
        <v>8770098.1415744405</v>
      </c>
      <c r="J247" s="38">
        <f>IFERROR(VALUE(SUBSTITUTE('04A_국토부원자료'!K248,",","")),"")</f>
        <v>15</v>
      </c>
      <c r="K247" s="38" t="str">
        <f>IFERROR(VALUE(SUBSTITUTE('04A_국토부원자료'!N248,",","")),"")</f>
        <v/>
      </c>
      <c r="L247" s="39" t="str">
        <f>IFERROR('04A_국토부원자료'!O248,"")</f>
        <v>송파대로 111</v>
      </c>
      <c r="M247" s="39" t="str">
        <f>IFERROR('04A_국토부원자료'!Q248,"")</f>
        <v>중개거래</v>
      </c>
      <c r="N247" s="38">
        <f>IF(B247="","",IF('02_대상물건입력'!B5="",1,IF(ISNUMBER(SEARCH('02_대상물건입력'!B5,B247)),1,0)))</f>
        <v>1</v>
      </c>
      <c r="O247" s="38">
        <f>IF(B247="","",IF('02_대상물건입력'!B6="",1,IF(ISNUMBER(SEARCH('02_대상물건입력'!B6,B247)),1,0)))</f>
        <v>0</v>
      </c>
      <c r="P247" s="38">
        <f>IF(L247="","",IF('02_대상물건입력'!B15="",0,IF(ISNUMBER(SEARCH('02_대상물건입력'!B15,L247)),1,0)))</f>
        <v>1</v>
      </c>
      <c r="Q247" s="38">
        <f>IF(D247="","",IF('02_대상물건입력'!B8="",0,IF(ISNUMBER(SEARCH('02_대상물건입력'!B8,D247)),1,0)))</f>
        <v>0</v>
      </c>
      <c r="R247" s="44">
        <f>IFERROR(ABS(E247-'02_대상물건입력'!B11)/'02_대상물건입력'!B11,"")</f>
        <v>0.7578956641754887</v>
      </c>
      <c r="S247" s="38">
        <f>IFERROR(ABS(J247-'02_대상물건입력'!B10),"")</f>
        <v>3</v>
      </c>
      <c r="T247" s="38">
        <f>IFERROR(ABS('01_설정'!B4-F247),"")</f>
        <v>111</v>
      </c>
      <c r="U247" s="38" t="str">
        <f>IFERROR(ABS(K247-YEAR('02_대상물건입력'!B14)),"")</f>
        <v/>
      </c>
      <c r="V247" s="38" t="str">
        <f>IF(B247="","",IF(AND(E247&gt;0,F247&gt;0,H247&gt;0,OR('04A_국토부원자료'!P248="",'04A_국토부원자료'!P248="-"),IF('01_설정'!B10=1,N247=1,TRUE),R247&lt;='01_설정'!B5,S247&lt;='01_설정'!B6,T247&lt;='01_설정'!B7,U247&lt;='01_설정'!B8),"Y",""))</f>
        <v/>
      </c>
      <c r="W247" s="40" t="str">
        <f>IF(V247&lt;&gt;"Y","",MAX(0,(1-R247/'01_설정'!B5))*'01_설정'!B14+MAX(0,(1-S247/'01_설정'!B6))*'01_설정'!B15+MAX(0,(1-T247/'01_설정'!B7))*'01_설정'!B16+MAX(0,(1-U247/'01_설정'!B8))*'01_설정'!B17+O247*'01_설정'!B11+Q247*'01_설정'!B12+P247*'01_설정'!B13)</f>
        <v/>
      </c>
      <c r="X247" s="38" t="str">
        <f>IF(W247="","",1+COUNTIFS($W$4:$W$3003,"&gt;"&amp;W247)+COUNTIFS($W$4:W247,W247)-1)</f>
        <v/>
      </c>
    </row>
    <row r="248" spans="1:24" ht="16.5">
      <c r="A248" s="38">
        <f>IF('04A_국토부원자료'!A249="","",ROW()-3)</f>
        <v>245</v>
      </c>
      <c r="B248" s="39" t="str">
        <f>IFERROR('04A_국토부원자료'!B249,"")</f>
        <v>서울특별시 송파구 문정동</v>
      </c>
      <c r="C248" s="39" t="str">
        <f>IF(B248="","",IF('04A_국토부원자료'!C249&lt;&gt;"",'04A_국토부원자료'!C249,TRIM('04A_국토부원자료'!D249&amp;IF('04A_국토부원자료'!E249&lt;&gt;"","-"&amp;'04A_국토부원자료'!E249,""))))</f>
        <v>618</v>
      </c>
      <c r="D248" s="39" t="str">
        <f>IFERROR('04A_국토부원자료'!F249,"")</f>
        <v>파크하비오</v>
      </c>
      <c r="E248" s="40">
        <f>IFERROR(VALUE(SUBSTITUTE('04A_국토부원자료'!G249,",","")),"")</f>
        <v>25.12</v>
      </c>
      <c r="F248" s="41">
        <f>IFERROR(IF(AND('04A_국토부원자료'!H249&lt;&gt;"",'04A_국토부원자료'!I249&lt;&gt;""),DATE(INT(VALUE(SUBSTITUTE('04A_국토부원자료'!H249,",",""))/100),MOD(VALUE(SUBSTITUTE('04A_국토부원자료'!H249,",","")),100),VALUE(SUBSTITUTE('04A_국토부원자료'!I249,",",""))),""),"")</f>
        <v>46000</v>
      </c>
      <c r="G248" s="42">
        <f>IFERROR(VALUE(SUBSTITUTE('04A_국토부원자료'!J249,",","")),"")</f>
        <v>19900</v>
      </c>
      <c r="H248" s="43">
        <f t="shared" si="6"/>
        <v>199000000</v>
      </c>
      <c r="I248" s="43">
        <f t="shared" si="7"/>
        <v>7921974.522292993</v>
      </c>
      <c r="J248" s="38">
        <f>IFERROR(VALUE(SUBSTITUTE('04A_국토부원자료'!K249,",","")),"")</f>
        <v>12</v>
      </c>
      <c r="K248" s="38" t="str">
        <f>IFERROR(VALUE(SUBSTITUTE('04A_국토부원자료'!N249,",","")),"")</f>
        <v/>
      </c>
      <c r="L248" s="39" t="str">
        <f>IFERROR('04A_국토부원자료'!O249,"")</f>
        <v>송파대로 111</v>
      </c>
      <c r="M248" s="39" t="str">
        <f>IFERROR('04A_국토부원자료'!Q249,"")</f>
        <v>중개거래</v>
      </c>
      <c r="N248" s="38">
        <f>IF(B248="","",IF('02_대상물건입력'!B5="",1,IF(ISNUMBER(SEARCH('02_대상물건입력'!B5,B248)),1,0)))</f>
        <v>1</v>
      </c>
      <c r="O248" s="38">
        <f>IF(B248="","",IF('02_대상물건입력'!B6="",1,IF(ISNUMBER(SEARCH('02_대상물건입력'!B6,B248)),1,0)))</f>
        <v>0</v>
      </c>
      <c r="P248" s="38">
        <f>IF(L248="","",IF('02_대상물건입력'!B15="",0,IF(ISNUMBER(SEARCH('02_대상물건입력'!B15,L248)),1,0)))</f>
        <v>1</v>
      </c>
      <c r="Q248" s="38">
        <f>IF(D248="","",IF('02_대상물건입력'!B8="",0,IF(ISNUMBER(SEARCH('02_대상물건입력'!B8,D248)),1,0)))</f>
        <v>0</v>
      </c>
      <c r="R248" s="44">
        <f>IFERROR(ABS(E248-'02_대상물건입력'!B11)/'02_대상물건입력'!B11,"")</f>
        <v>7.7921505865769972E-2</v>
      </c>
      <c r="S248" s="38">
        <f>IFERROR(ABS(J248-'02_대상물건입력'!B10),"")</f>
        <v>0</v>
      </c>
      <c r="T248" s="38">
        <f>IFERROR(ABS('01_설정'!B4-F248),"")</f>
        <v>112</v>
      </c>
      <c r="U248" s="38" t="str">
        <f>IFERROR(ABS(K248-YEAR('02_대상물건입력'!B14)),"")</f>
        <v/>
      </c>
      <c r="V248" s="38" t="str">
        <f>IF(B248="","",IF(AND(E248&gt;0,F248&gt;0,H248&gt;0,OR('04A_국토부원자료'!P249="",'04A_국토부원자료'!P249="-"),IF('01_설정'!B10=1,N248=1,TRUE),R248&lt;='01_설정'!B5,S248&lt;='01_설정'!B6,T248&lt;='01_설정'!B7,U248&lt;='01_설정'!B8),"Y",""))</f>
        <v/>
      </c>
      <c r="W248" s="40" t="str">
        <f>IF(V248&lt;&gt;"Y","",MAX(0,(1-R248/'01_설정'!B5))*'01_설정'!B14+MAX(0,(1-S248/'01_설정'!B6))*'01_설정'!B15+MAX(0,(1-T248/'01_설정'!B7))*'01_설정'!B16+MAX(0,(1-U248/'01_설정'!B8))*'01_설정'!B17+O248*'01_설정'!B11+Q248*'01_설정'!B12+P248*'01_설정'!B13)</f>
        <v/>
      </c>
      <c r="X248" s="38" t="str">
        <f>IF(W248="","",1+COUNTIFS($W$4:$W$3003,"&gt;"&amp;W248)+COUNTIFS($W$4:W248,W248)-1)</f>
        <v/>
      </c>
    </row>
    <row r="249" spans="1:24" ht="16.5">
      <c r="A249" s="38">
        <f>IF('04A_국토부원자료'!A250="","",ROW()-3)</f>
        <v>246</v>
      </c>
      <c r="B249" s="39" t="str">
        <f>IFERROR('04A_국토부원자료'!B250,"")</f>
        <v>서울특별시 송파구 문정동</v>
      </c>
      <c r="C249" s="39" t="str">
        <f>IF(B249="","",IF('04A_국토부원자료'!C250&lt;&gt;"",'04A_국토부원자료'!C250,TRIM('04A_국토부원자료'!D250&amp;IF('04A_국토부원자료'!E250&lt;&gt;"","-"&amp;'04A_국토부원자료'!E250,""))))</f>
        <v>643-1</v>
      </c>
      <c r="D249" s="39" t="str">
        <f>IFERROR('04A_국토부원자료'!F250,"")</f>
        <v>엠스테이트</v>
      </c>
      <c r="E249" s="40">
        <f>IFERROR(VALUE(SUBSTITUTE('04A_국토부원자료'!G250,",","")),"")</f>
        <v>29.79</v>
      </c>
      <c r="F249" s="41">
        <f>IFERROR(IF(AND('04A_국토부원자료'!H250&lt;&gt;"",'04A_국토부원자료'!I250&lt;&gt;""),DATE(INT(VALUE(SUBSTITUTE('04A_국토부원자료'!H250,",",""))/100),MOD(VALUE(SUBSTITUTE('04A_국토부원자료'!H250,",","")),100),VALUE(SUBSTITUTE('04A_국토부원자료'!I250,",",""))),""),"")</f>
        <v>46000</v>
      </c>
      <c r="G249" s="42">
        <f>IFERROR(VALUE(SUBSTITUTE('04A_국토부원자료'!J250,",","")),"")</f>
        <v>28200</v>
      </c>
      <c r="H249" s="43">
        <f t="shared" si="6"/>
        <v>282000000</v>
      </c>
      <c r="I249" s="43">
        <f t="shared" si="7"/>
        <v>9466263.8469284996</v>
      </c>
      <c r="J249" s="38">
        <f>IFERROR(VALUE(SUBSTITUTE('04A_국토부원자료'!K250,",","")),"")</f>
        <v>12</v>
      </c>
      <c r="K249" s="38">
        <f>IFERROR(VALUE(SUBSTITUTE('04A_국토부원자료'!N250,",","")),"")</f>
        <v>2016</v>
      </c>
      <c r="L249" s="39" t="str">
        <f>IFERROR('04A_국토부원자료'!O250,"")</f>
        <v>법원로 114</v>
      </c>
      <c r="M249" s="39" t="str">
        <f>IFERROR('04A_국토부원자료'!Q250,"")</f>
        <v>중개거래</v>
      </c>
      <c r="N249" s="38">
        <f>IF(B249="","",IF('02_대상물건입력'!B5="",1,IF(ISNUMBER(SEARCH('02_대상물건입력'!B5,B249)),1,0)))</f>
        <v>1</v>
      </c>
      <c r="O249" s="38">
        <f>IF(B249="","",IF('02_대상물건입력'!B6="",1,IF(ISNUMBER(SEARCH('02_대상물건입력'!B6,B249)),1,0)))</f>
        <v>0</v>
      </c>
      <c r="P249" s="38">
        <f>IF(L249="","",IF('02_대상물건입력'!B15="",0,IF(ISNUMBER(SEARCH('02_대상물건입력'!B15,L249)),1,0)))</f>
        <v>0</v>
      </c>
      <c r="Q249" s="38">
        <f>IF(D249="","",IF('02_대상물건입력'!B8="",0,IF(ISNUMBER(SEARCH('02_대상물건입력'!B8,D249)),1,0)))</f>
        <v>0</v>
      </c>
      <c r="R249" s="44">
        <f>IFERROR(ABS(E249-'02_대상물건입력'!B11)/'02_대상물건입력'!B11,"")</f>
        <v>9.3499933927496448E-2</v>
      </c>
      <c r="S249" s="38">
        <f>IFERROR(ABS(J249-'02_대상물건입력'!B10),"")</f>
        <v>0</v>
      </c>
      <c r="T249" s="38">
        <f>IFERROR(ABS('01_설정'!B4-F249),"")</f>
        <v>112</v>
      </c>
      <c r="U249" s="38">
        <f>IFERROR(ABS(K249-YEAR('02_대상물건입력'!B14)),"")</f>
        <v>10</v>
      </c>
      <c r="V249" s="38" t="str">
        <f>IF(B249="","",IF(AND(E249&gt;0,F249&gt;0,H249&gt;0,OR('04A_국토부원자료'!P250="",'04A_국토부원자료'!P250="-"),IF('01_설정'!B10=1,N249=1,TRUE),R249&lt;='01_설정'!B5,S249&lt;='01_설정'!B6,T249&lt;='01_설정'!B7,U249&lt;='01_설정'!B8),"Y",""))</f>
        <v>Y</v>
      </c>
      <c r="W249" s="40">
        <f>IF(V249&lt;&gt;"Y","",MAX(0,(1-R249/'01_설정'!B5))*'01_설정'!B14+MAX(0,(1-S249/'01_설정'!B6))*'01_설정'!B15+MAX(0,(1-T249/'01_설정'!B7))*'01_설정'!B16+MAX(0,(1-U249/'01_설정'!B8))*'01_설정'!B17+O249*'01_설정'!B11+Q249*'01_설정'!B12+P249*'01_설정'!B13)</f>
        <v>41.930909923969352</v>
      </c>
      <c r="X249" s="38">
        <f>IF(W249="","",1+COUNTIFS($W$4:$W$3003,"&gt;"&amp;W249)+COUNTIFS($W$4:W249,W249)-1)</f>
        <v>47</v>
      </c>
    </row>
    <row r="250" spans="1:24" ht="16.5">
      <c r="A250" s="38">
        <f>IF('04A_국토부원자료'!A251="","",ROW()-3)</f>
        <v>247</v>
      </c>
      <c r="B250" s="39" t="str">
        <f>IFERROR('04A_국토부원자료'!B251,"")</f>
        <v>서울특별시 송파구 문정동</v>
      </c>
      <c r="C250" s="39" t="str">
        <f>IF(B250="","",IF('04A_국토부원자료'!C251&lt;&gt;"",'04A_국토부원자료'!C251,TRIM('04A_국토부원자료'!D251&amp;IF('04A_국토부원자료'!E251&lt;&gt;"","-"&amp;'04A_국토부원자료'!E251,""))))</f>
        <v>618</v>
      </c>
      <c r="D250" s="39" t="str">
        <f>IFERROR('04A_국토부원자료'!F251,"")</f>
        <v>파크하비오</v>
      </c>
      <c r="E250" s="40">
        <f>IFERROR(VALUE(SUBSTITUTE('04A_국토부원자료'!G251,",","")),"")</f>
        <v>25.08</v>
      </c>
      <c r="F250" s="41">
        <f>IFERROR(IF(AND('04A_국토부원자료'!H251&lt;&gt;"",'04A_국토부원자료'!I251&lt;&gt;""),DATE(INT(VALUE(SUBSTITUTE('04A_국토부원자료'!H251,",",""))/100),MOD(VALUE(SUBSTITUTE('04A_국토부원자료'!H251,",","")),100),VALUE(SUBSTITUTE('04A_국토부원자료'!I251,",",""))),""),"")</f>
        <v>46000</v>
      </c>
      <c r="G250" s="42">
        <f>IFERROR(VALUE(SUBSTITUTE('04A_국토부원자료'!J251,",","")),"")</f>
        <v>19800</v>
      </c>
      <c r="H250" s="43">
        <f t="shared" si="6"/>
        <v>198000000</v>
      </c>
      <c r="I250" s="43">
        <f t="shared" si="7"/>
        <v>7894736.8421052638</v>
      </c>
      <c r="J250" s="38">
        <f>IFERROR(VALUE(SUBSTITUTE('04A_국토부원자료'!K251,",","")),"")</f>
        <v>15</v>
      </c>
      <c r="K250" s="38" t="str">
        <f>IFERROR(VALUE(SUBSTITUTE('04A_국토부원자료'!N251,",","")),"")</f>
        <v/>
      </c>
      <c r="L250" s="39" t="str">
        <f>IFERROR('04A_국토부원자료'!O251,"")</f>
        <v>송파대로 111</v>
      </c>
      <c r="M250" s="39" t="str">
        <f>IFERROR('04A_국토부원자료'!Q251,"")</f>
        <v>중개거래</v>
      </c>
      <c r="N250" s="38">
        <f>IF(B250="","",IF('02_대상물건입력'!B5="",1,IF(ISNUMBER(SEARCH('02_대상물건입력'!B5,B250)),1,0)))</f>
        <v>1</v>
      </c>
      <c r="O250" s="38">
        <f>IF(B250="","",IF('02_대상물건입력'!B6="",1,IF(ISNUMBER(SEARCH('02_대상물건입력'!B6,B250)),1,0)))</f>
        <v>0</v>
      </c>
      <c r="P250" s="38">
        <f>IF(L250="","",IF('02_대상물건입력'!B15="",0,IF(ISNUMBER(SEARCH('02_대상물건입력'!B15,L250)),1,0)))</f>
        <v>1</v>
      </c>
      <c r="Q250" s="38">
        <f>IF(D250="","",IF('02_대상물건입력'!B8="",0,IF(ISNUMBER(SEARCH('02_대상물건입력'!B8,D250)),1,0)))</f>
        <v>0</v>
      </c>
      <c r="R250" s="44">
        <f>IFERROR(ABS(E250-'02_대상물건입력'!B11)/'02_대상물건입력'!B11,"")</f>
        <v>7.9389783722671706E-2</v>
      </c>
      <c r="S250" s="38">
        <f>IFERROR(ABS(J250-'02_대상물건입력'!B10),"")</f>
        <v>3</v>
      </c>
      <c r="T250" s="38">
        <f>IFERROR(ABS('01_설정'!B4-F250),"")</f>
        <v>112</v>
      </c>
      <c r="U250" s="38" t="str">
        <f>IFERROR(ABS(K250-YEAR('02_대상물건입력'!B14)),"")</f>
        <v/>
      </c>
      <c r="V250" s="38" t="str">
        <f>IF(B250="","",IF(AND(E250&gt;0,F250&gt;0,H250&gt;0,OR('04A_국토부원자료'!P251="",'04A_국토부원자료'!P251="-"),IF('01_설정'!B10=1,N250=1,TRUE),R250&lt;='01_설정'!B5,S250&lt;='01_설정'!B6,T250&lt;='01_설정'!B7,U250&lt;='01_설정'!B8),"Y",""))</f>
        <v/>
      </c>
      <c r="W250" s="40" t="str">
        <f>IF(V250&lt;&gt;"Y","",MAX(0,(1-R250/'01_설정'!B5))*'01_설정'!B14+MAX(0,(1-S250/'01_설정'!B6))*'01_설정'!B15+MAX(0,(1-T250/'01_설정'!B7))*'01_설정'!B16+MAX(0,(1-U250/'01_설정'!B8))*'01_설정'!B17+O250*'01_설정'!B11+Q250*'01_설정'!B12+P250*'01_설정'!B13)</f>
        <v/>
      </c>
      <c r="X250" s="38" t="str">
        <f>IF(W250="","",1+COUNTIFS($W$4:$W$3003,"&gt;"&amp;W250)+COUNTIFS($W$4:W250,W250)-1)</f>
        <v/>
      </c>
    </row>
    <row r="251" spans="1:24" ht="16.5">
      <c r="A251" s="38">
        <f>IF('04A_국토부원자료'!A252="","",ROW()-3)</f>
        <v>248</v>
      </c>
      <c r="B251" s="39" t="str">
        <f>IFERROR('04A_국토부원자료'!B252,"")</f>
        <v>서울특별시 송파구 문정동</v>
      </c>
      <c r="C251" s="39" t="str">
        <f>IF(B251="","",IF('04A_국토부원자료'!C252&lt;&gt;"",'04A_국토부원자료'!C252,TRIM('04A_국토부원자료'!D252&amp;IF('04A_국토부원자료'!E252&lt;&gt;"","-"&amp;'04A_국토부원자료'!E252,""))))</f>
        <v>618</v>
      </c>
      <c r="D251" s="39" t="str">
        <f>IFERROR('04A_국토부원자료'!F252,"")</f>
        <v>파크하비오</v>
      </c>
      <c r="E251" s="40">
        <f>IFERROR(VALUE(SUBSTITUTE('04A_국토부원자료'!G252,",","")),"")</f>
        <v>48.96</v>
      </c>
      <c r="F251" s="41">
        <f>IFERROR(IF(AND('04A_국토부원자료'!H252&lt;&gt;"",'04A_국토부원자료'!I252&lt;&gt;""),DATE(INT(VALUE(SUBSTITUTE('04A_국토부원자료'!H252,",",""))/100),MOD(VALUE(SUBSTITUTE('04A_국토부원자료'!H252,",","")),100),VALUE(SUBSTITUTE('04A_국토부원자료'!I252,",",""))),""),"")</f>
        <v>45999</v>
      </c>
      <c r="G251" s="42">
        <f>IFERROR(VALUE(SUBSTITUTE('04A_국토부원자료'!J252,",","")),"")</f>
        <v>42000</v>
      </c>
      <c r="H251" s="43">
        <f t="shared" si="6"/>
        <v>420000000</v>
      </c>
      <c r="I251" s="43">
        <f t="shared" si="7"/>
        <v>8578431.3725490198</v>
      </c>
      <c r="J251" s="38">
        <f>IFERROR(VALUE(SUBSTITUTE('04A_국토부원자료'!K252,",","")),"")</f>
        <v>6</v>
      </c>
      <c r="K251" s="38" t="str">
        <f>IFERROR(VALUE(SUBSTITUTE('04A_국토부원자료'!N252,",","")),"")</f>
        <v/>
      </c>
      <c r="L251" s="39" t="str">
        <f>IFERROR('04A_국토부원자료'!O252,"")</f>
        <v>송파대로 111</v>
      </c>
      <c r="M251" s="39" t="str">
        <f>IFERROR('04A_국토부원자료'!Q252,"")</f>
        <v>중개거래</v>
      </c>
      <c r="N251" s="38">
        <f>IF(B251="","",IF('02_대상물건입력'!B5="",1,IF(ISNUMBER(SEARCH('02_대상물건입력'!B5,B251)),1,0)))</f>
        <v>1</v>
      </c>
      <c r="O251" s="38">
        <f>IF(B251="","",IF('02_대상물건입력'!B6="",1,IF(ISNUMBER(SEARCH('02_대상물건입력'!B6,B251)),1,0)))</f>
        <v>0</v>
      </c>
      <c r="P251" s="38">
        <f>IF(L251="","",IF('02_대상물건입력'!B15="",0,IF(ISNUMBER(SEARCH('02_대상물건입력'!B15,L251)),1,0)))</f>
        <v>1</v>
      </c>
      <c r="Q251" s="38">
        <f>IF(D251="","",IF('02_대상물건입력'!B8="",0,IF(ISNUMBER(SEARCH('02_대상물건입력'!B8,D251)),1,0)))</f>
        <v>0</v>
      </c>
      <c r="R251" s="44">
        <f>IFERROR(ABS(E251-'02_대상물건입력'!B11)/'02_대상물건입력'!B11,"")</f>
        <v>0.79717209684760759</v>
      </c>
      <c r="S251" s="38">
        <f>IFERROR(ABS(J251-'02_대상물건입력'!B10),"")</f>
        <v>6</v>
      </c>
      <c r="T251" s="38">
        <f>IFERROR(ABS('01_설정'!B4-F251),"")</f>
        <v>113</v>
      </c>
      <c r="U251" s="38" t="str">
        <f>IFERROR(ABS(K251-YEAR('02_대상물건입력'!B14)),"")</f>
        <v/>
      </c>
      <c r="V251" s="38" t="str">
        <f>IF(B251="","",IF(AND(E251&gt;0,F251&gt;0,H251&gt;0,OR('04A_국토부원자료'!P252="",'04A_국토부원자료'!P252="-"),IF('01_설정'!B10=1,N251=1,TRUE),R251&lt;='01_설정'!B5,S251&lt;='01_설정'!B6,T251&lt;='01_설정'!B7,U251&lt;='01_설정'!B8),"Y",""))</f>
        <v/>
      </c>
      <c r="W251" s="40" t="str">
        <f>IF(V251&lt;&gt;"Y","",MAX(0,(1-R251/'01_설정'!B5))*'01_설정'!B14+MAX(0,(1-S251/'01_설정'!B6))*'01_설정'!B15+MAX(0,(1-T251/'01_설정'!B7))*'01_설정'!B16+MAX(0,(1-U251/'01_설정'!B8))*'01_설정'!B17+O251*'01_설정'!B11+Q251*'01_설정'!B12+P251*'01_설정'!B13)</f>
        <v/>
      </c>
      <c r="X251" s="38" t="str">
        <f>IF(W251="","",1+COUNTIFS($W$4:$W$3003,"&gt;"&amp;W251)+COUNTIFS($W$4:W251,W251)-1)</f>
        <v/>
      </c>
    </row>
    <row r="252" spans="1:24" ht="16.5">
      <c r="A252" s="38">
        <f>IF('04A_국토부원자료'!A253="","",ROW()-3)</f>
        <v>249</v>
      </c>
      <c r="B252" s="39" t="str">
        <f>IFERROR('04A_국토부원자료'!B253,"")</f>
        <v>서울특별시 송파구 문정동</v>
      </c>
      <c r="C252" s="39" t="str">
        <f>IF(B252="","",IF('04A_국토부원자료'!C253&lt;&gt;"",'04A_국토부원자료'!C253,TRIM('04A_국토부원자료'!D253&amp;IF('04A_국토부원자료'!E253&lt;&gt;"","-"&amp;'04A_국토부원자료'!E253,""))))</f>
        <v>620</v>
      </c>
      <c r="D252" s="39" t="str">
        <f>IFERROR('04A_국토부원자료'!F253,"")</f>
        <v>송파푸르지오시티</v>
      </c>
      <c r="E252" s="40">
        <f>IFERROR(VALUE(SUBSTITUTE('04A_국토부원자료'!G253,",","")),"")</f>
        <v>29.97</v>
      </c>
      <c r="F252" s="41">
        <f>IFERROR(IF(AND('04A_국토부원자료'!H253&lt;&gt;"",'04A_국토부원자료'!I253&lt;&gt;""),DATE(INT(VALUE(SUBSTITUTE('04A_국토부원자료'!H253,",",""))/100),MOD(VALUE(SUBSTITUTE('04A_국토부원자료'!H253,",","")),100),VALUE(SUBSTITUTE('04A_국토부원자료'!I253,",",""))),""),"")</f>
        <v>45999</v>
      </c>
      <c r="G252" s="42">
        <f>IFERROR(VALUE(SUBSTITUTE('04A_국토부원자료'!J253,",","")),"")</f>
        <v>24200</v>
      </c>
      <c r="H252" s="43">
        <f t="shared" si="6"/>
        <v>242000000</v>
      </c>
      <c r="I252" s="43">
        <f t="shared" si="7"/>
        <v>8074741.4080747413</v>
      </c>
      <c r="J252" s="38">
        <f>IFERROR(VALUE(SUBSTITUTE('04A_국토부원자료'!K253,",","")),"")</f>
        <v>3</v>
      </c>
      <c r="K252" s="38">
        <f>IFERROR(VALUE(SUBSTITUTE('04A_국토부원자료'!N253,",","")),"")</f>
        <v>2013</v>
      </c>
      <c r="L252" s="39" t="str">
        <f>IFERROR('04A_국토부원자료'!O253,"")</f>
        <v>새말로 62</v>
      </c>
      <c r="M252" s="39" t="str">
        <f>IFERROR('04A_국토부원자료'!Q253,"")</f>
        <v>중개거래</v>
      </c>
      <c r="N252" s="38">
        <f>IF(B252="","",IF('02_대상물건입력'!B5="",1,IF(ISNUMBER(SEARCH('02_대상물건입력'!B5,B252)),1,0)))</f>
        <v>1</v>
      </c>
      <c r="O252" s="38">
        <f>IF(B252="","",IF('02_대상물건입력'!B6="",1,IF(ISNUMBER(SEARCH('02_대상물건입력'!B6,B252)),1,0)))</f>
        <v>0</v>
      </c>
      <c r="P252" s="38">
        <f>IF(L252="","",IF('02_대상물건입력'!B15="",0,IF(ISNUMBER(SEARCH('02_대상물건입력'!B15,L252)),1,0)))</f>
        <v>0</v>
      </c>
      <c r="Q252" s="38">
        <f>IF(D252="","",IF('02_대상물건입력'!B8="",0,IF(ISNUMBER(SEARCH('02_대상물건입력'!B8,D252)),1,0)))</f>
        <v>0</v>
      </c>
      <c r="R252" s="44">
        <f>IFERROR(ABS(E252-'02_대상물건입력'!B11)/'02_대상물건입력'!B11,"")</f>
        <v>0.10010718428355382</v>
      </c>
      <c r="S252" s="38">
        <f>IFERROR(ABS(J252-'02_대상물건입력'!B10),"")</f>
        <v>9</v>
      </c>
      <c r="T252" s="38">
        <f>IFERROR(ABS('01_설정'!B4-F252),"")</f>
        <v>113</v>
      </c>
      <c r="U252" s="38">
        <f>IFERROR(ABS(K252-YEAR('02_대상물건입력'!B14)),"")</f>
        <v>13</v>
      </c>
      <c r="V252" s="38" t="str">
        <f>IF(B252="","",IF(AND(E252&gt;0,F252&gt;0,H252&gt;0,OR('04A_국토부원자료'!P253="",'04A_국토부원자료'!P253="-"),IF('01_설정'!B10=1,N252=1,TRUE),R252&lt;='01_설정'!B5,S252&lt;='01_설정'!B6,T252&lt;='01_설정'!B7,U252&lt;='01_설정'!B8),"Y",""))</f>
        <v/>
      </c>
      <c r="W252" s="40" t="str">
        <f>IF(V252&lt;&gt;"Y","",MAX(0,(1-R252/'01_설정'!B5))*'01_설정'!B14+MAX(0,(1-S252/'01_설정'!B6))*'01_설정'!B15+MAX(0,(1-T252/'01_설정'!B7))*'01_설정'!B16+MAX(0,(1-U252/'01_설정'!B8))*'01_설정'!B17+O252*'01_설정'!B11+Q252*'01_설정'!B12+P252*'01_설정'!B13)</f>
        <v/>
      </c>
      <c r="X252" s="38" t="str">
        <f>IF(W252="","",1+COUNTIFS($W$4:$W$3003,"&gt;"&amp;W252)+COUNTIFS($W$4:W252,W252)-1)</f>
        <v/>
      </c>
    </row>
    <row r="253" spans="1:24" ht="16.5">
      <c r="A253" s="38">
        <f>IF('04A_국토부원자료'!A254="","",ROW()-3)</f>
        <v>250</v>
      </c>
      <c r="B253" s="39" t="str">
        <f>IFERROR('04A_국토부원자료'!B254,"")</f>
        <v>서울특별시 송파구 문정동</v>
      </c>
      <c r="C253" s="39" t="str">
        <f>IF(B253="","",IF('04A_국토부원자료'!C254&lt;&gt;"",'04A_국토부원자료'!C254,TRIM('04A_국토부원자료'!D254&amp;IF('04A_국토부원자료'!E254&lt;&gt;"","-"&amp;'04A_국토부원자료'!E254,""))))</f>
        <v>639-5</v>
      </c>
      <c r="D253" s="39" t="str">
        <f>IFERROR('04A_국토부원자료'!F254,"")</f>
        <v>힐스테이트에코송파</v>
      </c>
      <c r="E253" s="40">
        <f>IFERROR(VALUE(SUBSTITUTE('04A_국토부원자료'!G254,",","")),"")</f>
        <v>21.064</v>
      </c>
      <c r="F253" s="41">
        <f>IFERROR(IF(AND('04A_국토부원자료'!H254&lt;&gt;"",'04A_국토부원자료'!I254&lt;&gt;""),DATE(INT(VALUE(SUBSTITUTE('04A_국토부원자료'!H254,",",""))/100),MOD(VALUE(SUBSTITUTE('04A_국토부원자료'!H254,",","")),100),VALUE(SUBSTITUTE('04A_국토부원자료'!I254,",",""))),""),"")</f>
        <v>45997</v>
      </c>
      <c r="G253" s="42">
        <f>IFERROR(VALUE(SUBSTITUTE('04A_국토부원자료'!J254,",","")),"")</f>
        <v>15500</v>
      </c>
      <c r="H253" s="43">
        <f t="shared" si="6"/>
        <v>155000000</v>
      </c>
      <c r="I253" s="43">
        <f t="shared" si="7"/>
        <v>7358526.3957462972</v>
      </c>
      <c r="J253" s="38">
        <f>IFERROR(VALUE(SUBSTITUTE('04A_국토부원자료'!K254,",","")),"")</f>
        <v>18</v>
      </c>
      <c r="K253" s="38">
        <f>IFERROR(VALUE(SUBSTITUTE('04A_국토부원자료'!N254,",","")),"")</f>
        <v>2017</v>
      </c>
      <c r="L253" s="39" t="str">
        <f>IFERROR('04A_국토부원자료'!O254,"")</f>
        <v>정의로7길 13</v>
      </c>
      <c r="M253" s="39" t="str">
        <f>IFERROR('04A_국토부원자료'!Q254,"")</f>
        <v>중개거래</v>
      </c>
      <c r="N253" s="38">
        <f>IF(B253="","",IF('02_대상물건입력'!B5="",1,IF(ISNUMBER(SEARCH('02_대상물건입력'!B5,B253)),1,0)))</f>
        <v>1</v>
      </c>
      <c r="O253" s="38">
        <f>IF(B253="","",IF('02_대상물건입력'!B6="",1,IF(ISNUMBER(SEARCH('02_대상물건입력'!B6,B253)),1,0)))</f>
        <v>0</v>
      </c>
      <c r="P253" s="38">
        <f>IF(L253="","",IF('02_대상물건입력'!B15="",0,IF(ISNUMBER(SEARCH('02_대상물건입력'!B15,L253)),1,0)))</f>
        <v>0</v>
      </c>
      <c r="Q253" s="38">
        <f>IF(D253="","",IF('02_대상물건입력'!B8="",0,IF(ISNUMBER(SEARCH('02_대상물건입력'!B8,D253)),1,0)))</f>
        <v>0</v>
      </c>
      <c r="R253" s="44">
        <f>IFERROR(ABS(E253-'02_대상물건입력'!B11)/'02_대상물건입력'!B11,"")</f>
        <v>0.22680488055559631</v>
      </c>
      <c r="S253" s="38">
        <f>IFERROR(ABS(J253-'02_대상물건입력'!B10),"")</f>
        <v>6</v>
      </c>
      <c r="T253" s="38">
        <f>IFERROR(ABS('01_설정'!B4-F253),"")</f>
        <v>115</v>
      </c>
      <c r="U253" s="38">
        <f>IFERROR(ABS(K253-YEAR('02_대상물건입력'!B14)),"")</f>
        <v>9</v>
      </c>
      <c r="V253" s="38" t="str">
        <f>IF(B253="","",IF(AND(E253&gt;0,F253&gt;0,H253&gt;0,OR('04A_국토부원자료'!P254="",'04A_국토부원자료'!P254="-"),IF('01_설정'!B10=1,N253=1,TRUE),R253&lt;='01_설정'!B5,S253&lt;='01_설정'!B6,T253&lt;='01_설정'!B7,U253&lt;='01_설정'!B8),"Y",""))</f>
        <v/>
      </c>
      <c r="W253" s="40" t="str">
        <f>IF(V253&lt;&gt;"Y","",MAX(0,(1-R253/'01_설정'!B5))*'01_설정'!B14+MAX(0,(1-S253/'01_설정'!B6))*'01_설정'!B15+MAX(0,(1-T253/'01_설정'!B7))*'01_설정'!B16+MAX(0,(1-U253/'01_설정'!B8))*'01_설정'!B17+O253*'01_설정'!B11+Q253*'01_설정'!B12+P253*'01_설정'!B13)</f>
        <v/>
      </c>
      <c r="X253" s="38" t="str">
        <f>IF(W253="","",1+COUNTIFS($W$4:$W$3003,"&gt;"&amp;W253)+COUNTIFS($W$4:W253,W253)-1)</f>
        <v/>
      </c>
    </row>
    <row r="254" spans="1:24" ht="16.5">
      <c r="A254" s="38">
        <f>IF('04A_국토부원자료'!A255="","",ROW()-3)</f>
        <v>251</v>
      </c>
      <c r="B254" s="39" t="str">
        <f>IFERROR('04A_국토부원자료'!B255,"")</f>
        <v>서울특별시 송파구 문정동</v>
      </c>
      <c r="C254" s="39" t="str">
        <f>IF(B254="","",IF('04A_국토부원자료'!C255&lt;&gt;"",'04A_국토부원자료'!C255,TRIM('04A_국토부원자료'!D255&amp;IF('04A_국토부원자료'!E255&lt;&gt;"","-"&amp;'04A_국토부원자료'!E255,""))))</f>
        <v>652</v>
      </c>
      <c r="D254" s="39" t="str">
        <f>IFERROR('04A_국토부원자료'!F255,"")</f>
        <v>송파법조타운푸르지오시티</v>
      </c>
      <c r="E254" s="40">
        <f>IFERROR(VALUE(SUBSTITUTE('04A_국토부원자료'!G255,",","")),"")</f>
        <v>20.45</v>
      </c>
      <c r="F254" s="41">
        <f>IFERROR(IF(AND('04A_국토부원자료'!H255&lt;&gt;"",'04A_국토부원자료'!I255&lt;&gt;""),DATE(INT(VALUE(SUBSTITUTE('04A_국토부원자료'!H255,",",""))/100),MOD(VALUE(SUBSTITUTE('04A_국토부원자료'!H255,",","")),100),VALUE(SUBSTITUTE('04A_국토부원자료'!I255,",",""))),""),"")</f>
        <v>45997</v>
      </c>
      <c r="G254" s="42">
        <f>IFERROR(VALUE(SUBSTITUTE('04A_국토부원자료'!J255,",","")),"")</f>
        <v>20200</v>
      </c>
      <c r="H254" s="43">
        <f t="shared" si="6"/>
        <v>202000000</v>
      </c>
      <c r="I254" s="43">
        <f t="shared" si="7"/>
        <v>9877750.6112469435</v>
      </c>
      <c r="J254" s="38">
        <f>IFERROR(VALUE(SUBSTITUTE('04A_국토부원자료'!K255,",","")),"")</f>
        <v>8</v>
      </c>
      <c r="K254" s="38">
        <f>IFERROR(VALUE(SUBSTITUTE('04A_국토부원자료'!N255,",","")),"")</f>
        <v>2018</v>
      </c>
      <c r="L254" s="39" t="str">
        <f>IFERROR('04A_국토부원자료'!O255,"")</f>
        <v>법원로4길 5</v>
      </c>
      <c r="M254" s="39" t="str">
        <f>IFERROR('04A_국토부원자료'!Q255,"")</f>
        <v>중개거래</v>
      </c>
      <c r="N254" s="38">
        <f>IF(B254="","",IF('02_대상물건입력'!B5="",1,IF(ISNUMBER(SEARCH('02_대상물건입력'!B5,B254)),1,0)))</f>
        <v>1</v>
      </c>
      <c r="O254" s="38">
        <f>IF(B254="","",IF('02_대상물건입력'!B6="",1,IF(ISNUMBER(SEARCH('02_대상물건입력'!B6,B254)),1,0)))</f>
        <v>0</v>
      </c>
      <c r="P254" s="38">
        <f>IF(L254="","",IF('02_대상물건입력'!B15="",0,IF(ISNUMBER(SEARCH('02_대상물건입력'!B15,L254)),1,0)))</f>
        <v>0</v>
      </c>
      <c r="Q254" s="38">
        <f>IF(D254="","",IF('02_대상물건입력'!B8="",0,IF(ISNUMBER(SEARCH('02_대상물건입력'!B8,D254)),1,0)))</f>
        <v>0</v>
      </c>
      <c r="R254" s="44">
        <f>IFERROR(ABS(E254-'02_대상물건입력'!B11)/'02_대상물건입력'!B11,"")</f>
        <v>0.2493429456590365</v>
      </c>
      <c r="S254" s="38">
        <f>IFERROR(ABS(J254-'02_대상물건입력'!B10),"")</f>
        <v>4</v>
      </c>
      <c r="T254" s="38">
        <f>IFERROR(ABS('01_설정'!B4-F254),"")</f>
        <v>115</v>
      </c>
      <c r="U254" s="38">
        <f>IFERROR(ABS(K254-YEAR('02_대상물건입력'!B14)),"")</f>
        <v>8</v>
      </c>
      <c r="V254" s="38" t="str">
        <f>IF(B254="","",IF(AND(E254&gt;0,F254&gt;0,H254&gt;0,OR('04A_국토부원자료'!P255="",'04A_국토부원자료'!P255="-"),IF('01_설정'!B10=1,N254=1,TRUE),R254&lt;='01_설정'!B5,S254&lt;='01_설정'!B6,T254&lt;='01_설정'!B7,U254&lt;='01_설정'!B8),"Y",""))</f>
        <v>Y</v>
      </c>
      <c r="W254" s="40">
        <f>IF(V254&lt;&gt;"Y","",MAX(0,(1-R254/'01_설정'!B5))*'01_설정'!B14+MAX(0,(1-S254/'01_설정'!B6))*'01_설정'!B15+MAX(0,(1-T254/'01_설정'!B7))*'01_설정'!B16+MAX(0,(1-U254/'01_설정'!B8))*'01_설정'!B17+O254*'01_설정'!B11+Q254*'01_설정'!B12+P254*'01_설정'!B13)</f>
        <v>20.567409823100679</v>
      </c>
      <c r="X254" s="38">
        <f>IF(W254="","",1+COUNTIFS($W$4:$W$3003,"&gt;"&amp;W254)+COUNTIFS($W$4:W254,W254)-1)</f>
        <v>252</v>
      </c>
    </row>
    <row r="255" spans="1:24" ht="16.5">
      <c r="A255" s="38">
        <f>IF('04A_국토부원자료'!A256="","",ROW()-3)</f>
        <v>252</v>
      </c>
      <c r="B255" s="39" t="str">
        <f>IFERROR('04A_국토부원자료'!B256,"")</f>
        <v>서울특별시 송파구 문정동</v>
      </c>
      <c r="C255" s="39" t="str">
        <f>IF(B255="","",IF('04A_국토부원자료'!C256&lt;&gt;"",'04A_국토부원자료'!C256,TRIM('04A_국토부원자료'!D256&amp;IF('04A_국토부원자료'!E256&lt;&gt;"","-"&amp;'04A_국토부원자료'!E256,""))))</f>
        <v>618</v>
      </c>
      <c r="D255" s="39" t="str">
        <f>IFERROR('04A_국토부원자료'!F256,"")</f>
        <v>파크하비오</v>
      </c>
      <c r="E255" s="40">
        <f>IFERROR(VALUE(SUBSTITUTE('04A_국토부원자료'!G256,",","")),"")</f>
        <v>58.84</v>
      </c>
      <c r="F255" s="41">
        <f>IFERROR(IF(AND('04A_국토부원자료'!H256&lt;&gt;"",'04A_국토부원자료'!I256&lt;&gt;""),DATE(INT(VALUE(SUBSTITUTE('04A_국토부원자료'!H256,",",""))/100),MOD(VALUE(SUBSTITUTE('04A_국토부원자료'!H256,",","")),100),VALUE(SUBSTITUTE('04A_국토부원자료'!I256,",",""))),""),"")</f>
        <v>45997</v>
      </c>
      <c r="G255" s="42">
        <f>IFERROR(VALUE(SUBSTITUTE('04A_국토부원자료'!J256,",","")),"")</f>
        <v>72000</v>
      </c>
      <c r="H255" s="43">
        <f t="shared" si="6"/>
        <v>720000000</v>
      </c>
      <c r="I255" s="43">
        <f t="shared" si="7"/>
        <v>12236573.759347383</v>
      </c>
      <c r="J255" s="38">
        <f>IFERROR(VALUE(SUBSTITUTE('04A_국토부원자료'!K256,",","")),"")</f>
        <v>2</v>
      </c>
      <c r="K255" s="38" t="str">
        <f>IFERROR(VALUE(SUBSTITUTE('04A_국토부원자료'!N256,",","")),"")</f>
        <v/>
      </c>
      <c r="L255" s="39" t="str">
        <f>IFERROR('04A_국토부원자료'!O256,"")</f>
        <v>송파대로 111</v>
      </c>
      <c r="M255" s="39" t="str">
        <f>IFERROR('04A_국토부원자료'!Q256,"")</f>
        <v>중개거래</v>
      </c>
      <c r="N255" s="38">
        <f>IF(B255="","",IF('02_대상물건입력'!B5="",1,IF(ISNUMBER(SEARCH('02_대상물건입력'!B5,B255)),1,0)))</f>
        <v>1</v>
      </c>
      <c r="O255" s="38">
        <f>IF(B255="","",IF('02_대상물건입력'!B6="",1,IF(ISNUMBER(SEARCH('02_대상물건입력'!B6,B255)),1,0)))</f>
        <v>0</v>
      </c>
      <c r="P255" s="38">
        <f>IF(L255="","",IF('02_대상물건입력'!B15="",0,IF(ISNUMBER(SEARCH('02_대상물건입력'!B15,L255)),1,0)))</f>
        <v>1</v>
      </c>
      <c r="Q255" s="38">
        <f>IF(D255="","",IF('02_대상물건입력'!B8="",0,IF(ISNUMBER(SEARCH('02_대상물건입력'!B8,D255)),1,0)))</f>
        <v>0</v>
      </c>
      <c r="R255" s="44">
        <f>IFERROR(ABS(E255-'02_대상물건입력'!B11)/'02_대상물건입력'!B11,"")</f>
        <v>1.1598367275023127</v>
      </c>
      <c r="S255" s="38">
        <f>IFERROR(ABS(J255-'02_대상물건입력'!B10),"")</f>
        <v>10</v>
      </c>
      <c r="T255" s="38">
        <f>IFERROR(ABS('01_설정'!B4-F255),"")</f>
        <v>115</v>
      </c>
      <c r="U255" s="38" t="str">
        <f>IFERROR(ABS(K255-YEAR('02_대상물건입력'!B14)),"")</f>
        <v/>
      </c>
      <c r="V255" s="38" t="str">
        <f>IF(B255="","",IF(AND(E255&gt;0,F255&gt;0,H255&gt;0,OR('04A_국토부원자료'!P256="",'04A_국토부원자료'!P256="-"),IF('01_설정'!B10=1,N255=1,TRUE),R255&lt;='01_설정'!B5,S255&lt;='01_설정'!B6,T255&lt;='01_설정'!B7,U255&lt;='01_설정'!B8),"Y",""))</f>
        <v/>
      </c>
      <c r="W255" s="40" t="str">
        <f>IF(V255&lt;&gt;"Y","",MAX(0,(1-R255/'01_설정'!B5))*'01_설정'!B14+MAX(0,(1-S255/'01_설정'!B6))*'01_설정'!B15+MAX(0,(1-T255/'01_설정'!B7))*'01_설정'!B16+MAX(0,(1-U255/'01_설정'!B8))*'01_설정'!B17+O255*'01_설정'!B11+Q255*'01_설정'!B12+P255*'01_설정'!B13)</f>
        <v/>
      </c>
      <c r="X255" s="38" t="str">
        <f>IF(W255="","",1+COUNTIFS($W$4:$W$3003,"&gt;"&amp;W255)+COUNTIFS($W$4:W255,W255)-1)</f>
        <v/>
      </c>
    </row>
    <row r="256" spans="1:24" ht="16.5">
      <c r="A256" s="38">
        <f>IF('04A_국토부원자료'!A257="","",ROW()-3)</f>
        <v>253</v>
      </c>
      <c r="B256" s="39" t="str">
        <f>IFERROR('04A_국토부원자료'!B257,"")</f>
        <v>서울특별시 송파구 문정동</v>
      </c>
      <c r="C256" s="39" t="str">
        <f>IF(B256="","",IF('04A_국토부원자료'!C257&lt;&gt;"",'04A_국토부원자료'!C257,TRIM('04A_국토부원자료'!D257&amp;IF('04A_국토부원자료'!E257&lt;&gt;"","-"&amp;'04A_국토부원자료'!E257,""))))</f>
        <v>624</v>
      </c>
      <c r="D256" s="39" t="str">
        <f>IFERROR('04A_국토부원자료'!F257,"")</f>
        <v>송파 아이파크</v>
      </c>
      <c r="E256" s="40">
        <f>IFERROR(VALUE(SUBSTITUTE('04A_국토부원자료'!G257,",","")),"")</f>
        <v>49.7</v>
      </c>
      <c r="F256" s="41">
        <f>IFERROR(IF(AND('04A_국토부원자료'!H257&lt;&gt;"",'04A_국토부원자료'!I257&lt;&gt;""),DATE(INT(VALUE(SUBSTITUTE('04A_국토부원자료'!H257,",",""))/100),MOD(VALUE(SUBSTITUTE('04A_국토부원자료'!H257,",","")),100),VALUE(SUBSTITUTE('04A_국토부원자료'!I257,",",""))),""),"")</f>
        <v>45996</v>
      </c>
      <c r="G256" s="42">
        <f>IFERROR(VALUE(SUBSTITUTE('04A_국토부원자료'!J257,",","")),"")</f>
        <v>64000</v>
      </c>
      <c r="H256" s="43">
        <f t="shared" si="6"/>
        <v>640000000</v>
      </c>
      <c r="I256" s="43">
        <f t="shared" si="7"/>
        <v>12877263.581488933</v>
      </c>
      <c r="J256" s="38">
        <f>IFERROR(VALUE(SUBSTITUTE('04A_국토부원자료'!K257,",","")),"")</f>
        <v>16</v>
      </c>
      <c r="K256" s="38">
        <f>IFERROR(VALUE(SUBSTITUTE('04A_국토부원자료'!N257,",","")),"")</f>
        <v>2015</v>
      </c>
      <c r="L256" s="39" t="str">
        <f>IFERROR('04A_국토부원자료'!O257,"")</f>
        <v>법원로 55</v>
      </c>
      <c r="M256" s="39" t="str">
        <f>IFERROR('04A_국토부원자료'!Q257,"")</f>
        <v>중개거래</v>
      </c>
      <c r="N256" s="38">
        <f>IF(B256="","",IF('02_대상물건입력'!B5="",1,IF(ISNUMBER(SEARCH('02_대상물건입력'!B5,B256)),1,0)))</f>
        <v>1</v>
      </c>
      <c r="O256" s="38">
        <f>IF(B256="","",IF('02_대상물건입력'!B6="",1,IF(ISNUMBER(SEARCH('02_대상물건입력'!B6,B256)),1,0)))</f>
        <v>0</v>
      </c>
      <c r="P256" s="38">
        <f>IF(L256="","",IF('02_대상물건입력'!B15="",0,IF(ISNUMBER(SEARCH('02_대상물건입력'!B15,L256)),1,0)))</f>
        <v>0</v>
      </c>
      <c r="Q256" s="38">
        <f>IF(D256="","",IF('02_대상물건입력'!B8="",0,IF(ISNUMBER(SEARCH('02_대상물건입력'!B8,D256)),1,0)))</f>
        <v>0</v>
      </c>
      <c r="R256" s="44">
        <f>IFERROR(ABS(E256-'02_대상물건입력'!B11)/'02_대상물건입력'!B11,"")</f>
        <v>0.82433523720028801</v>
      </c>
      <c r="S256" s="38">
        <f>IFERROR(ABS(J256-'02_대상물건입력'!B10),"")</f>
        <v>4</v>
      </c>
      <c r="T256" s="38">
        <f>IFERROR(ABS('01_설정'!B4-F256),"")</f>
        <v>116</v>
      </c>
      <c r="U256" s="38">
        <f>IFERROR(ABS(K256-YEAR('02_대상물건입력'!B14)),"")</f>
        <v>11</v>
      </c>
      <c r="V256" s="38" t="str">
        <f>IF(B256="","",IF(AND(E256&gt;0,F256&gt;0,H256&gt;0,OR('04A_국토부원자료'!P257="",'04A_국토부원자료'!P257="-"),IF('01_설정'!B10=1,N256=1,TRUE),R256&lt;='01_설정'!B5,S256&lt;='01_설정'!B6,T256&lt;='01_설정'!B7,U256&lt;='01_설정'!B8),"Y",""))</f>
        <v/>
      </c>
      <c r="W256" s="40" t="str">
        <f>IF(V256&lt;&gt;"Y","",MAX(0,(1-R256/'01_설정'!B5))*'01_설정'!B14+MAX(0,(1-S256/'01_설정'!B6))*'01_설정'!B15+MAX(0,(1-T256/'01_설정'!B7))*'01_설정'!B16+MAX(0,(1-U256/'01_설정'!B8))*'01_설정'!B17+O256*'01_설정'!B11+Q256*'01_설정'!B12+P256*'01_설정'!B13)</f>
        <v/>
      </c>
      <c r="X256" s="38" t="str">
        <f>IF(W256="","",1+COUNTIFS($W$4:$W$3003,"&gt;"&amp;W256)+COUNTIFS($W$4:W256,W256)-1)</f>
        <v/>
      </c>
    </row>
    <row r="257" spans="1:24" ht="16.5">
      <c r="A257" s="38">
        <f>IF('04A_국토부원자료'!A258="","",ROW()-3)</f>
        <v>254</v>
      </c>
      <c r="B257" s="39" t="str">
        <f>IFERROR('04A_국토부원자료'!B258,"")</f>
        <v>서울특별시 송파구 문정동</v>
      </c>
      <c r="C257" s="39" t="str">
        <f>IF(B257="","",IF('04A_국토부원자료'!C258&lt;&gt;"",'04A_국토부원자료'!C258,TRIM('04A_국토부원자료'!D258&amp;IF('04A_국토부원자료'!E258&lt;&gt;"","-"&amp;'04A_국토부원자료'!E258,""))))</f>
        <v>624</v>
      </c>
      <c r="D257" s="39" t="str">
        <f>IFERROR('04A_국토부원자료'!F258,"")</f>
        <v>송파 아이파크</v>
      </c>
      <c r="E257" s="40">
        <f>IFERROR(VALUE(SUBSTITUTE('04A_국토부원자료'!G258,",","")),"")</f>
        <v>59.99</v>
      </c>
      <c r="F257" s="41">
        <f>IFERROR(IF(AND('04A_국토부원자료'!H258&lt;&gt;"",'04A_국토부원자료'!I258&lt;&gt;""),DATE(INT(VALUE(SUBSTITUTE('04A_국토부원자료'!H258,",",""))/100),MOD(VALUE(SUBSTITUTE('04A_국토부원자료'!H258,",","")),100),VALUE(SUBSTITUTE('04A_국토부원자료'!I258,",",""))),""),"")</f>
        <v>45996</v>
      </c>
      <c r="G257" s="42">
        <f>IFERROR(VALUE(SUBSTITUTE('04A_국토부원자료'!J258,",","")),"")</f>
        <v>82800</v>
      </c>
      <c r="H257" s="43">
        <f t="shared" si="6"/>
        <v>828000000</v>
      </c>
      <c r="I257" s="43">
        <f t="shared" si="7"/>
        <v>13802300.383397233</v>
      </c>
      <c r="J257" s="38">
        <f>IFERROR(VALUE(SUBSTITUTE('04A_국토부원자료'!K258,",","")),"")</f>
        <v>16</v>
      </c>
      <c r="K257" s="38">
        <f>IFERROR(VALUE(SUBSTITUTE('04A_국토부원자료'!N258,",","")),"")</f>
        <v>2015</v>
      </c>
      <c r="L257" s="39" t="str">
        <f>IFERROR('04A_국토부원자료'!O258,"")</f>
        <v>법원로 55</v>
      </c>
      <c r="M257" s="39" t="str">
        <f>IFERROR('04A_국토부원자료'!Q258,"")</f>
        <v>중개거래</v>
      </c>
      <c r="N257" s="38">
        <f>IF(B257="","",IF('02_대상물건입력'!B5="",1,IF(ISNUMBER(SEARCH('02_대상물건입력'!B5,B257)),1,0)))</f>
        <v>1</v>
      </c>
      <c r="O257" s="38">
        <f>IF(B257="","",IF('02_대상물건입력'!B6="",1,IF(ISNUMBER(SEARCH('02_대상물건입력'!B6,B257)),1,0)))</f>
        <v>0</v>
      </c>
      <c r="P257" s="38">
        <f>IF(L257="","",IF('02_대상물건입력'!B15="",0,IF(ISNUMBER(SEARCH('02_대상물건입력'!B15,L257)),1,0)))</f>
        <v>0</v>
      </c>
      <c r="Q257" s="38">
        <f>IF(D257="","",IF('02_대상물건입력'!B8="",0,IF(ISNUMBER(SEARCH('02_대상물건입력'!B8,D257)),1,0)))</f>
        <v>0</v>
      </c>
      <c r="R257" s="44">
        <f>IFERROR(ABS(E257-'02_대상물건입력'!B11)/'02_대상물건입력'!B11,"")</f>
        <v>1.2020497158882351</v>
      </c>
      <c r="S257" s="38">
        <f>IFERROR(ABS(J257-'02_대상물건입력'!B10),"")</f>
        <v>4</v>
      </c>
      <c r="T257" s="38">
        <f>IFERROR(ABS('01_설정'!B4-F257),"")</f>
        <v>116</v>
      </c>
      <c r="U257" s="38">
        <f>IFERROR(ABS(K257-YEAR('02_대상물건입력'!B14)),"")</f>
        <v>11</v>
      </c>
      <c r="V257" s="38" t="str">
        <f>IF(B257="","",IF(AND(E257&gt;0,F257&gt;0,H257&gt;0,OR('04A_국토부원자료'!P258="",'04A_국토부원자료'!P258="-"),IF('01_설정'!B10=1,N257=1,TRUE),R257&lt;='01_설정'!B5,S257&lt;='01_설정'!B6,T257&lt;='01_설정'!B7,U257&lt;='01_설정'!B8),"Y",""))</f>
        <v/>
      </c>
      <c r="W257" s="40" t="str">
        <f>IF(V257&lt;&gt;"Y","",MAX(0,(1-R257/'01_설정'!B5))*'01_설정'!B14+MAX(0,(1-S257/'01_설정'!B6))*'01_설정'!B15+MAX(0,(1-T257/'01_설정'!B7))*'01_설정'!B16+MAX(0,(1-U257/'01_설정'!B8))*'01_설정'!B17+O257*'01_설정'!B11+Q257*'01_설정'!B12+P257*'01_설정'!B13)</f>
        <v/>
      </c>
      <c r="X257" s="38" t="str">
        <f>IF(W257="","",1+COUNTIFS($W$4:$W$3003,"&gt;"&amp;W257)+COUNTIFS($W$4:W257,W257)-1)</f>
        <v/>
      </c>
    </row>
    <row r="258" spans="1:24" ht="16.5">
      <c r="A258" s="38">
        <f>IF('04A_국토부원자료'!A259="","",ROW()-3)</f>
        <v>255</v>
      </c>
      <c r="B258" s="39" t="str">
        <f>IFERROR('04A_국토부원자료'!B259,"")</f>
        <v>서울특별시 송파구 문정동</v>
      </c>
      <c r="C258" s="39" t="str">
        <f>IF(B258="","",IF('04A_국토부원자료'!C259&lt;&gt;"",'04A_국토부원자료'!C259,TRIM('04A_국토부원자료'!D259&amp;IF('04A_국토부원자료'!E259&lt;&gt;"","-"&amp;'04A_국토부원자료'!E259,""))))</f>
        <v>652-4</v>
      </c>
      <c r="D258" s="39" t="str">
        <f>IFERROR('04A_국토부원자료'!F259,"")</f>
        <v>힐스테이트에코문정</v>
      </c>
      <c r="E258" s="40">
        <f>IFERROR(VALUE(SUBSTITUTE('04A_국토부원자료'!G259,",","")),"")</f>
        <v>27.72</v>
      </c>
      <c r="F258" s="41">
        <f>IFERROR(IF(AND('04A_국토부원자료'!H259&lt;&gt;"",'04A_국토부원자료'!I259&lt;&gt;""),DATE(INT(VALUE(SUBSTITUTE('04A_국토부원자료'!H259,",",""))/100),MOD(VALUE(SUBSTITUTE('04A_국토부원자료'!H259,",","")),100),VALUE(SUBSTITUTE('04A_국토부원자료'!I259,",",""))),""),"")</f>
        <v>45995</v>
      </c>
      <c r="G258" s="42">
        <f>IFERROR(VALUE(SUBSTITUTE('04A_국토부원자료'!J259,",","")),"")</f>
        <v>24000</v>
      </c>
      <c r="H258" s="43">
        <f t="shared" si="6"/>
        <v>240000000</v>
      </c>
      <c r="I258" s="43">
        <f t="shared" si="7"/>
        <v>8658008.6580086593</v>
      </c>
      <c r="J258" s="38">
        <f>IFERROR(VALUE(SUBSTITUTE('04A_국토부원자료'!K259,",","")),"")</f>
        <v>12</v>
      </c>
      <c r="K258" s="38">
        <f>IFERROR(VALUE(SUBSTITUTE('04A_국토부원자료'!N259,",","")),"")</f>
        <v>2018</v>
      </c>
      <c r="L258" s="39" t="str">
        <f>IFERROR('04A_국토부원자료'!O259,"")</f>
        <v>법원로4길 10</v>
      </c>
      <c r="M258" s="39" t="str">
        <f>IFERROR('04A_국토부원자료'!Q259,"")</f>
        <v>중개거래</v>
      </c>
      <c r="N258" s="38">
        <f>IF(B258="","",IF('02_대상물건입력'!B5="",1,IF(ISNUMBER(SEARCH('02_대상물건입력'!B5,B258)),1,0)))</f>
        <v>1</v>
      </c>
      <c r="O258" s="38">
        <f>IF(B258="","",IF('02_대상물건입력'!B6="",1,IF(ISNUMBER(SEARCH('02_대상물건입력'!B6,B258)),1,0)))</f>
        <v>0</v>
      </c>
      <c r="P258" s="38">
        <f>IF(L258="","",IF('02_대상물건입력'!B15="",0,IF(ISNUMBER(SEARCH('02_대상물건입력'!B15,L258)),1,0)))</f>
        <v>0</v>
      </c>
      <c r="Q258" s="38">
        <f>IF(D258="","",IF('02_대상물건입력'!B8="",0,IF(ISNUMBER(SEARCH('02_대상물건입력'!B8,D258)),1,0)))</f>
        <v>0</v>
      </c>
      <c r="R258" s="44">
        <f>IFERROR(ABS(E258-'02_대상물건입력'!B11)/'02_대상물건입력'!B11,"")</f>
        <v>1.751655483283656E-2</v>
      </c>
      <c r="S258" s="38">
        <f>IFERROR(ABS(J258-'02_대상물건입력'!B10),"")</f>
        <v>0</v>
      </c>
      <c r="T258" s="38">
        <f>IFERROR(ABS('01_설정'!B4-F258),"")</f>
        <v>117</v>
      </c>
      <c r="U258" s="38">
        <f>IFERROR(ABS(K258-YEAR('02_대상물건입력'!B14)),"")</f>
        <v>8</v>
      </c>
      <c r="V258" s="38" t="str">
        <f>IF(B258="","",IF(AND(E258&gt;0,F258&gt;0,H258&gt;0,OR('04A_국토부원자료'!P259="",'04A_국토부원자료'!P259="-"),IF('01_설정'!B10=1,N258=1,TRUE),R258&lt;='01_설정'!B5,S258&lt;='01_설정'!B6,T258&lt;='01_설정'!B7,U258&lt;='01_설정'!B8),"Y",""))</f>
        <v>Y</v>
      </c>
      <c r="W258" s="40">
        <f>IF(V258&lt;&gt;"Y","",MAX(0,(1-R258/'01_설정'!B5))*'01_설정'!B14+MAX(0,(1-S258/'01_설정'!B6))*'01_설정'!B15+MAX(0,(1-T258/'01_설정'!B7))*'01_설정'!B16+MAX(0,(1-U258/'01_설정'!B8))*'01_설정'!B17+O258*'01_설정'!B11+Q258*'01_설정'!B12+P258*'01_설정'!B13)</f>
        <v>50.535255503477508</v>
      </c>
      <c r="X258" s="38">
        <f>IF(W258="","",1+COUNTIFS($W$4:$W$3003,"&gt;"&amp;W258)+COUNTIFS($W$4:W258,W258)-1)</f>
        <v>11</v>
      </c>
    </row>
    <row r="259" spans="1:24" ht="16.5">
      <c r="A259" s="38">
        <f>IF('04A_국토부원자료'!A260="","",ROW()-3)</f>
        <v>256</v>
      </c>
      <c r="B259" s="39" t="str">
        <f>IFERROR('04A_국토부원자료'!B260,"")</f>
        <v>서울특별시 송파구 문정동</v>
      </c>
      <c r="C259" s="39" t="str">
        <f>IF(B259="","",IF('04A_국토부원자료'!C260&lt;&gt;"",'04A_국토부원자료'!C260,TRIM('04A_국토부원자료'!D260&amp;IF('04A_국토부원자료'!E260&lt;&gt;"","-"&amp;'04A_국토부원자료'!E260,""))))</f>
        <v>652-5</v>
      </c>
      <c r="D259" s="39" t="str">
        <f>IFERROR('04A_국토부원자료'!F260,"")</f>
        <v>문정 아이파크</v>
      </c>
      <c r="E259" s="40">
        <f>IFERROR(VALUE(SUBSTITUTE('04A_국토부원자료'!G260,",","")),"")</f>
        <v>22.89</v>
      </c>
      <c r="F259" s="41">
        <f>IFERROR(IF(AND('04A_국토부원자료'!H260&lt;&gt;"",'04A_국토부원자료'!I260&lt;&gt;""),DATE(INT(VALUE(SUBSTITUTE('04A_국토부원자료'!H260,",",""))/100),MOD(VALUE(SUBSTITUTE('04A_국토부원자료'!H260,",","")),100),VALUE(SUBSTITUTE('04A_국토부원자료'!I260,",",""))),""),"")</f>
        <v>45994</v>
      </c>
      <c r="G259" s="42">
        <f>IFERROR(VALUE(SUBSTITUTE('04A_국토부원자료'!J260,",","")),"")</f>
        <v>19600</v>
      </c>
      <c r="H259" s="43">
        <f t="shared" si="6"/>
        <v>196000000</v>
      </c>
      <c r="I259" s="43">
        <f t="shared" si="7"/>
        <v>8562691.1314984709</v>
      </c>
      <c r="J259" s="38">
        <f>IFERROR(VALUE(SUBSTITUTE('04A_국토부원자료'!K260,",","")),"")</f>
        <v>10</v>
      </c>
      <c r="K259" s="38">
        <f>IFERROR(VALUE(SUBSTITUTE('04A_국토부원자료'!N260,",","")),"")</f>
        <v>2017</v>
      </c>
      <c r="L259" s="39" t="str">
        <f>IFERROR('04A_국토부원자료'!O260,"")</f>
        <v>법원로4길 6</v>
      </c>
      <c r="M259" s="39" t="str">
        <f>IFERROR('04A_국토부원자료'!Q260,"")</f>
        <v>중개거래</v>
      </c>
      <c r="N259" s="38">
        <f>IF(B259="","",IF('02_대상물건입력'!B5="",1,IF(ISNUMBER(SEARCH('02_대상물건입력'!B5,B259)),1,0)))</f>
        <v>1</v>
      </c>
      <c r="O259" s="38">
        <f>IF(B259="","",IF('02_대상물건입력'!B6="",1,IF(ISNUMBER(SEARCH('02_대상물건입력'!B6,B259)),1,0)))</f>
        <v>0</v>
      </c>
      <c r="P259" s="38">
        <f>IF(L259="","",IF('02_대상물건입력'!B15="",0,IF(ISNUMBER(SEARCH('02_대상물건입력'!B15,L259)),1,0)))</f>
        <v>0</v>
      </c>
      <c r="Q259" s="38">
        <f>IF(D259="","",IF('02_대상물건입력'!B8="",0,IF(ISNUMBER(SEARCH('02_대상물건입력'!B8,D259)),1,0)))</f>
        <v>0</v>
      </c>
      <c r="R259" s="44">
        <f>IFERROR(ABS(E259-'02_대상물건입력'!B11)/'02_대상물건입력'!B11,"")</f>
        <v>0.15977799638803641</v>
      </c>
      <c r="S259" s="38">
        <f>IFERROR(ABS(J259-'02_대상물건입력'!B10),"")</f>
        <v>2</v>
      </c>
      <c r="T259" s="38">
        <f>IFERROR(ABS('01_설정'!B4-F259),"")</f>
        <v>118</v>
      </c>
      <c r="U259" s="38">
        <f>IFERROR(ABS(K259-YEAR('02_대상물건입력'!B14)),"")</f>
        <v>9</v>
      </c>
      <c r="V259" s="38" t="str">
        <f>IF(B259="","",IF(AND(E259&gt;0,F259&gt;0,H259&gt;0,OR('04A_국토부원자료'!P260="",'04A_국토부원자료'!P260="-"),IF('01_설정'!B10=1,N259=1,TRUE),R259&lt;='01_설정'!B5,S259&lt;='01_설정'!B6,T259&lt;='01_설정'!B7,U259&lt;='01_설정'!B8),"Y",""))</f>
        <v>Y</v>
      </c>
      <c r="W259" s="40">
        <f>IF(V259&lt;&gt;"Y","",MAX(0,(1-R259/'01_설정'!B5))*'01_설정'!B14+MAX(0,(1-S259/'01_설정'!B6))*'01_설정'!B15+MAX(0,(1-T259/'01_설정'!B7))*'01_설정'!B16+MAX(0,(1-U259/'01_설정'!B8))*'01_설정'!B17+O259*'01_설정'!B11+Q259*'01_설정'!B12+P259*'01_설정'!B13)</f>
        <v>32.199810290455531</v>
      </c>
      <c r="X259" s="38">
        <f>IF(W259="","",1+COUNTIFS($W$4:$W$3003,"&gt;"&amp;W259)+COUNTIFS($W$4:W259,W259)-1)</f>
        <v>149</v>
      </c>
    </row>
    <row r="260" spans="1:24" ht="16.5">
      <c r="A260" s="38">
        <f>IF('04A_국토부원자료'!A261="","",ROW()-3)</f>
        <v>257</v>
      </c>
      <c r="B260" s="39" t="str">
        <f>IFERROR('04A_국토부원자료'!B261,"")</f>
        <v>서울특별시 송파구 문정동</v>
      </c>
      <c r="C260" s="39" t="str">
        <f>IF(B260="","",IF('04A_국토부원자료'!C261&lt;&gt;"",'04A_국토부원자료'!C261,TRIM('04A_국토부원자료'!D261&amp;IF('04A_국토부원자료'!E261&lt;&gt;"","-"&amp;'04A_국토부원자료'!E261,""))))</f>
        <v>618</v>
      </c>
      <c r="D260" s="39" t="str">
        <f>IFERROR('04A_국토부원자료'!F261,"")</f>
        <v>파크하비오</v>
      </c>
      <c r="E260" s="40">
        <f>IFERROR(VALUE(SUBSTITUTE('04A_국토부원자료'!G261,",","")),"")</f>
        <v>27.53</v>
      </c>
      <c r="F260" s="41">
        <f>IFERROR(IF(AND('04A_국토부원자료'!H261&lt;&gt;"",'04A_국토부원자료'!I261&lt;&gt;""),DATE(INT(VALUE(SUBSTITUTE('04A_국토부원자료'!H261,",",""))/100),MOD(VALUE(SUBSTITUTE('04A_국토부원자료'!H261,",","")),100),VALUE(SUBSTITUTE('04A_국토부원자료'!I261,",",""))),""),"")</f>
        <v>45993</v>
      </c>
      <c r="G260" s="42">
        <f>IFERROR(VALUE(SUBSTITUTE('04A_국토부원자료'!J261,",","")),"")</f>
        <v>22300</v>
      </c>
      <c r="H260" s="43">
        <f t="shared" ref="H260:H323" si="8">IF(G260="","",G260*10000)</f>
        <v>223000000</v>
      </c>
      <c r="I260" s="43">
        <f t="shared" ref="I260:I323" si="9">IFERROR(IF(AND(H260&gt;0,E260&gt;0),H260/E260,""),"")</f>
        <v>8100254.2680711951</v>
      </c>
      <c r="J260" s="38">
        <f>IFERROR(VALUE(SUBSTITUTE('04A_국토부원자료'!K261,",","")),"")</f>
        <v>8</v>
      </c>
      <c r="K260" s="38" t="str">
        <f>IFERROR(VALUE(SUBSTITUTE('04A_국토부원자료'!N261,",","")),"")</f>
        <v/>
      </c>
      <c r="L260" s="39" t="str">
        <f>IFERROR('04A_국토부원자료'!O261,"")</f>
        <v>송파대로 111</v>
      </c>
      <c r="M260" s="39" t="str">
        <f>IFERROR('04A_국토부원자료'!Q261,"")</f>
        <v>중개거래</v>
      </c>
      <c r="N260" s="38">
        <f>IF(B260="","",IF('02_대상물건입력'!B5="",1,IF(ISNUMBER(SEARCH('02_대상물건입력'!B5,B260)),1,0)))</f>
        <v>1</v>
      </c>
      <c r="O260" s="38">
        <f>IF(B260="","",IF('02_대상물건입력'!B6="",1,IF(ISNUMBER(SEARCH('02_대상물건입력'!B6,B260)),1,0)))</f>
        <v>0</v>
      </c>
      <c r="P260" s="38">
        <f>IF(L260="","",IF('02_대상물건입력'!B15="",0,IF(ISNUMBER(SEARCH('02_대상물건입력'!B15,L260)),1,0)))</f>
        <v>1</v>
      </c>
      <c r="Q260" s="38">
        <f>IF(D260="","",IF('02_대상물건입력'!B8="",0,IF(ISNUMBER(SEARCH('02_대상물건입력'!B8,D260)),1,0)))</f>
        <v>0</v>
      </c>
      <c r="R260" s="44">
        <f>IFERROR(ABS(E260-'02_대상물건입력'!B11)/'02_대상물건입력'!B11,"")</f>
        <v>1.0542235012553854E-2</v>
      </c>
      <c r="S260" s="38">
        <f>IFERROR(ABS(J260-'02_대상물건입력'!B10),"")</f>
        <v>4</v>
      </c>
      <c r="T260" s="38">
        <f>IFERROR(ABS('01_설정'!B4-F260),"")</f>
        <v>119</v>
      </c>
      <c r="U260" s="38" t="str">
        <f>IFERROR(ABS(K260-YEAR('02_대상물건입력'!B14)),"")</f>
        <v/>
      </c>
      <c r="V260" s="38" t="str">
        <f>IF(B260="","",IF(AND(E260&gt;0,F260&gt;0,H260&gt;0,OR('04A_국토부원자료'!P261="",'04A_국토부원자료'!P261="-"),IF('01_설정'!B10=1,N260=1,TRUE),R260&lt;='01_설정'!B5,S260&lt;='01_설정'!B6,T260&lt;='01_설정'!B7,U260&lt;='01_설정'!B8),"Y",""))</f>
        <v/>
      </c>
      <c r="W260" s="40" t="str">
        <f>IF(V260&lt;&gt;"Y","",MAX(0,(1-R260/'01_설정'!B5))*'01_설정'!B14+MAX(0,(1-S260/'01_설정'!B6))*'01_설정'!B15+MAX(0,(1-T260/'01_설정'!B7))*'01_설정'!B16+MAX(0,(1-U260/'01_설정'!B8))*'01_설정'!B17+O260*'01_설정'!B11+Q260*'01_설정'!B12+P260*'01_설정'!B13)</f>
        <v/>
      </c>
      <c r="X260" s="38" t="str">
        <f>IF(W260="","",1+COUNTIFS($W$4:$W$3003,"&gt;"&amp;W260)+COUNTIFS($W$4:W260,W260)-1)</f>
        <v/>
      </c>
    </row>
    <row r="261" spans="1:24" ht="16.5">
      <c r="A261" s="38">
        <f>IF('04A_국토부원자료'!A262="","",ROW()-3)</f>
        <v>258</v>
      </c>
      <c r="B261" s="39" t="str">
        <f>IFERROR('04A_국토부원자료'!B262,"")</f>
        <v>서울특별시 송파구 문정동</v>
      </c>
      <c r="C261" s="39" t="str">
        <f>IF(B261="","",IF('04A_국토부원자료'!C262&lt;&gt;"",'04A_국토부원자료'!C262,TRIM('04A_국토부원자료'!D262&amp;IF('04A_국토부원자료'!E262&lt;&gt;"","-"&amp;'04A_국토부원자료'!E262,""))))</f>
        <v>618</v>
      </c>
      <c r="D261" s="39" t="str">
        <f>IFERROR('04A_국토부원자료'!F262,"")</f>
        <v>파크하비오</v>
      </c>
      <c r="E261" s="40">
        <f>IFERROR(VALUE(SUBSTITUTE('04A_국토부원자료'!G262,",","")),"")</f>
        <v>48.96</v>
      </c>
      <c r="F261" s="41">
        <f>IFERROR(IF(AND('04A_국토부원자료'!H262&lt;&gt;"",'04A_국토부원자료'!I262&lt;&gt;""),DATE(INT(VALUE(SUBSTITUTE('04A_국토부원자료'!H262,",",""))/100),MOD(VALUE(SUBSTITUTE('04A_국토부원자료'!H262,",","")),100),VALUE(SUBSTITUTE('04A_국토부원자료'!I262,",",""))),""),"")</f>
        <v>45992</v>
      </c>
      <c r="G261" s="42">
        <f>IFERROR(VALUE(SUBSTITUTE('04A_국토부원자료'!J262,",","")),"")</f>
        <v>50500</v>
      </c>
      <c r="H261" s="43">
        <f t="shared" si="8"/>
        <v>505000000</v>
      </c>
      <c r="I261" s="43">
        <f t="shared" si="9"/>
        <v>10314542.48366013</v>
      </c>
      <c r="J261" s="38">
        <f>IFERROR(VALUE(SUBSTITUTE('04A_국토부원자료'!K262,",","")),"")</f>
        <v>16</v>
      </c>
      <c r="K261" s="38" t="str">
        <f>IFERROR(VALUE(SUBSTITUTE('04A_국토부원자료'!N262,",","")),"")</f>
        <v/>
      </c>
      <c r="L261" s="39" t="str">
        <f>IFERROR('04A_국토부원자료'!O262,"")</f>
        <v>송파대로 111</v>
      </c>
      <c r="M261" s="39" t="str">
        <f>IFERROR('04A_국토부원자료'!Q262,"")</f>
        <v>중개거래</v>
      </c>
      <c r="N261" s="38">
        <f>IF(B261="","",IF('02_대상물건입력'!B5="",1,IF(ISNUMBER(SEARCH('02_대상물건입력'!B5,B261)),1,0)))</f>
        <v>1</v>
      </c>
      <c r="O261" s="38">
        <f>IF(B261="","",IF('02_대상물건입력'!B6="",1,IF(ISNUMBER(SEARCH('02_대상물건입력'!B6,B261)),1,0)))</f>
        <v>0</v>
      </c>
      <c r="P261" s="38">
        <f>IF(L261="","",IF('02_대상물건입력'!B15="",0,IF(ISNUMBER(SEARCH('02_대상물건입력'!B15,L261)),1,0)))</f>
        <v>1</v>
      </c>
      <c r="Q261" s="38">
        <f>IF(D261="","",IF('02_대상물건입력'!B8="",0,IF(ISNUMBER(SEARCH('02_대상물건입력'!B8,D261)),1,0)))</f>
        <v>0</v>
      </c>
      <c r="R261" s="44">
        <f>IFERROR(ABS(E261-'02_대상물건입력'!B11)/'02_대상물건입력'!B11,"")</f>
        <v>0.79717209684760759</v>
      </c>
      <c r="S261" s="38">
        <f>IFERROR(ABS(J261-'02_대상물건입력'!B10),"")</f>
        <v>4</v>
      </c>
      <c r="T261" s="38">
        <f>IFERROR(ABS('01_설정'!B4-F261),"")</f>
        <v>120</v>
      </c>
      <c r="U261" s="38" t="str">
        <f>IFERROR(ABS(K261-YEAR('02_대상물건입력'!B14)),"")</f>
        <v/>
      </c>
      <c r="V261" s="38" t="str">
        <f>IF(B261="","",IF(AND(E261&gt;0,F261&gt;0,H261&gt;0,OR('04A_국토부원자료'!P262="",'04A_국토부원자료'!P262="-"),IF('01_설정'!B10=1,N261=1,TRUE),R261&lt;='01_설정'!B5,S261&lt;='01_설정'!B6,T261&lt;='01_설정'!B7,U261&lt;='01_설정'!B8),"Y",""))</f>
        <v/>
      </c>
      <c r="W261" s="40" t="str">
        <f>IF(V261&lt;&gt;"Y","",MAX(0,(1-R261/'01_설정'!B5))*'01_설정'!B14+MAX(0,(1-S261/'01_설정'!B6))*'01_설정'!B15+MAX(0,(1-T261/'01_설정'!B7))*'01_설정'!B16+MAX(0,(1-U261/'01_설정'!B8))*'01_설정'!B17+O261*'01_설정'!B11+Q261*'01_설정'!B12+P261*'01_설정'!B13)</f>
        <v/>
      </c>
      <c r="X261" s="38" t="str">
        <f>IF(W261="","",1+COUNTIFS($W$4:$W$3003,"&gt;"&amp;W261)+COUNTIFS($W$4:W261,W261)-1)</f>
        <v/>
      </c>
    </row>
    <row r="262" spans="1:24" ht="16.5">
      <c r="A262" s="38">
        <f>IF('04A_국토부원자료'!A263="","",ROW()-3)</f>
        <v>259</v>
      </c>
      <c r="B262" s="39" t="str">
        <f>IFERROR('04A_국토부원자료'!B263,"")</f>
        <v>서울특별시 송파구 문정동</v>
      </c>
      <c r="C262" s="39" t="str">
        <f>IF(B262="","",IF('04A_국토부원자료'!C263&lt;&gt;"",'04A_국토부원자료'!C263,TRIM('04A_국토부원자료'!D263&amp;IF('04A_국토부원자료'!E263&lt;&gt;"","-"&amp;'04A_국토부원자료'!E263,""))))</f>
        <v>618</v>
      </c>
      <c r="D262" s="39" t="str">
        <f>IFERROR('04A_국토부원자료'!F263,"")</f>
        <v>파크하비오</v>
      </c>
      <c r="E262" s="40">
        <f>IFERROR(VALUE(SUBSTITUTE('04A_국토부원자료'!G263,",","")),"")</f>
        <v>27.53</v>
      </c>
      <c r="F262" s="41">
        <f>IFERROR(IF(AND('04A_국토부원자료'!H263&lt;&gt;"",'04A_국토부원자료'!I263&lt;&gt;""),DATE(INT(VALUE(SUBSTITUTE('04A_국토부원자료'!H263,",",""))/100),MOD(VALUE(SUBSTITUTE('04A_국토부원자료'!H263,",","")),100),VALUE(SUBSTITUTE('04A_국토부원자료'!I263,",",""))),""),"")</f>
        <v>45992</v>
      </c>
      <c r="G262" s="42">
        <f>IFERROR(VALUE(SUBSTITUTE('04A_국토부원자료'!J263,",","")),"")</f>
        <v>21700</v>
      </c>
      <c r="H262" s="43">
        <f t="shared" si="8"/>
        <v>217000000</v>
      </c>
      <c r="I262" s="43">
        <f t="shared" si="9"/>
        <v>7882310.207046858</v>
      </c>
      <c r="J262" s="38">
        <f>IFERROR(VALUE(SUBSTITUTE('04A_국토부원자료'!K263,",","")),"")</f>
        <v>9</v>
      </c>
      <c r="K262" s="38" t="str">
        <f>IFERROR(VALUE(SUBSTITUTE('04A_국토부원자료'!N263,",","")),"")</f>
        <v/>
      </c>
      <c r="L262" s="39" t="str">
        <f>IFERROR('04A_국토부원자료'!O263,"")</f>
        <v>송파대로 111</v>
      </c>
      <c r="M262" s="39" t="str">
        <f>IFERROR('04A_국토부원자료'!Q263,"")</f>
        <v>중개거래</v>
      </c>
      <c r="N262" s="38">
        <f>IF(B262="","",IF('02_대상물건입력'!B5="",1,IF(ISNUMBER(SEARCH('02_대상물건입력'!B5,B262)),1,0)))</f>
        <v>1</v>
      </c>
      <c r="O262" s="38">
        <f>IF(B262="","",IF('02_대상물건입력'!B6="",1,IF(ISNUMBER(SEARCH('02_대상물건입력'!B6,B262)),1,0)))</f>
        <v>0</v>
      </c>
      <c r="P262" s="38">
        <f>IF(L262="","",IF('02_대상물건입력'!B15="",0,IF(ISNUMBER(SEARCH('02_대상물건입력'!B15,L262)),1,0)))</f>
        <v>1</v>
      </c>
      <c r="Q262" s="38">
        <f>IF(D262="","",IF('02_대상물건입력'!B8="",0,IF(ISNUMBER(SEARCH('02_대상물건입력'!B8,D262)),1,0)))</f>
        <v>0</v>
      </c>
      <c r="R262" s="44">
        <f>IFERROR(ABS(E262-'02_대상물건입력'!B11)/'02_대상물건입력'!B11,"")</f>
        <v>1.0542235012553854E-2</v>
      </c>
      <c r="S262" s="38">
        <f>IFERROR(ABS(J262-'02_대상물건입력'!B10),"")</f>
        <v>3</v>
      </c>
      <c r="T262" s="38">
        <f>IFERROR(ABS('01_설정'!B4-F262),"")</f>
        <v>120</v>
      </c>
      <c r="U262" s="38" t="str">
        <f>IFERROR(ABS(K262-YEAR('02_대상물건입력'!B14)),"")</f>
        <v/>
      </c>
      <c r="V262" s="38" t="str">
        <f>IF(B262="","",IF(AND(E262&gt;0,F262&gt;0,H262&gt;0,OR('04A_국토부원자료'!P263="",'04A_국토부원자료'!P263="-"),IF('01_설정'!B10=1,N262=1,TRUE),R262&lt;='01_설정'!B5,S262&lt;='01_설정'!B6,T262&lt;='01_설정'!B7,U262&lt;='01_설정'!B8),"Y",""))</f>
        <v/>
      </c>
      <c r="W262" s="40" t="str">
        <f>IF(V262&lt;&gt;"Y","",MAX(0,(1-R262/'01_설정'!B5))*'01_설정'!B14+MAX(0,(1-S262/'01_설정'!B6))*'01_설정'!B15+MAX(0,(1-T262/'01_설정'!B7))*'01_설정'!B16+MAX(0,(1-U262/'01_설정'!B8))*'01_설정'!B17+O262*'01_설정'!B11+Q262*'01_설정'!B12+P262*'01_설정'!B13)</f>
        <v/>
      </c>
      <c r="X262" s="38" t="str">
        <f>IF(W262="","",1+COUNTIFS($W$4:$W$3003,"&gt;"&amp;W262)+COUNTIFS($W$4:W262,W262)-1)</f>
        <v/>
      </c>
    </row>
    <row r="263" spans="1:24" ht="16.5">
      <c r="A263" s="38">
        <f>IF('04A_국토부원자료'!A264="","",ROW()-3)</f>
        <v>260</v>
      </c>
      <c r="B263" s="39" t="str">
        <f>IFERROR('04A_국토부원자료'!B264,"")</f>
        <v>서울특별시 송파구 문정동</v>
      </c>
      <c r="C263" s="39" t="str">
        <f>IF(B263="","",IF('04A_국토부원자료'!C264&lt;&gt;"",'04A_국토부원자료'!C264,TRIM('04A_국토부원자료'!D264&amp;IF('04A_국토부원자료'!E264&lt;&gt;"","-"&amp;'04A_국토부원자료'!E264,""))))</f>
        <v>652-5</v>
      </c>
      <c r="D263" s="39" t="str">
        <f>IFERROR('04A_국토부원자료'!F264,"")</f>
        <v>문정 아이파크</v>
      </c>
      <c r="E263" s="40">
        <f>IFERROR(VALUE(SUBSTITUTE('04A_국토부원자료'!G264,",","")),"")</f>
        <v>25.77</v>
      </c>
      <c r="F263" s="41">
        <f>IFERROR(IF(AND('04A_국토부원자료'!H264&lt;&gt;"",'04A_국토부원자료'!I264&lt;&gt;""),DATE(INT(VALUE(SUBSTITUTE('04A_국토부원자료'!H264,",",""))/100),MOD(VALUE(SUBSTITUTE('04A_국토부원자료'!H264,",","")),100),VALUE(SUBSTITUTE('04A_국토부원자료'!I264,",",""))),""),"")</f>
        <v>45991</v>
      </c>
      <c r="G263" s="42">
        <f>IFERROR(VALUE(SUBSTITUTE('04A_국토부원자료'!J264,",","")),"")</f>
        <v>24000</v>
      </c>
      <c r="H263" s="43">
        <f t="shared" si="8"/>
        <v>240000000</v>
      </c>
      <c r="I263" s="43">
        <f t="shared" si="9"/>
        <v>9313154.8311990686</v>
      </c>
      <c r="J263" s="38">
        <f>IFERROR(VALUE(SUBSTITUTE('04A_국토부원자료'!K264,",","")),"")</f>
        <v>12</v>
      </c>
      <c r="K263" s="38">
        <f>IFERROR(VALUE(SUBSTITUTE('04A_국토부원자료'!N264,",","")),"")</f>
        <v>2017</v>
      </c>
      <c r="L263" s="39" t="str">
        <f>IFERROR('04A_국토부원자료'!O264,"")</f>
        <v>법원로4길 6</v>
      </c>
      <c r="M263" s="39" t="str">
        <f>IFERROR('04A_국토부원자료'!Q264,"")</f>
        <v>중개거래</v>
      </c>
      <c r="N263" s="38">
        <f>IF(B263="","",IF('02_대상물건입력'!B5="",1,IF(ISNUMBER(SEARCH('02_대상물건입력'!B5,B263)),1,0)))</f>
        <v>1</v>
      </c>
      <c r="O263" s="38">
        <f>IF(B263="","",IF('02_대상물건입력'!B6="",1,IF(ISNUMBER(SEARCH('02_대상물건입력'!B6,B263)),1,0)))</f>
        <v>0</v>
      </c>
      <c r="P263" s="38">
        <f>IF(L263="","",IF('02_대상물건입력'!B15="",0,IF(ISNUMBER(SEARCH('02_대상물건입력'!B15,L263)),1,0)))</f>
        <v>0</v>
      </c>
      <c r="Q263" s="38">
        <f>IF(D263="","",IF('02_대상물건입력'!B8="",0,IF(ISNUMBER(SEARCH('02_대상물건입력'!B8,D263)),1,0)))</f>
        <v>0</v>
      </c>
      <c r="R263" s="44">
        <f>IFERROR(ABS(E263-'02_대상물건입력'!B11)/'02_대상물건입력'!B11,"")</f>
        <v>5.4061990691118368E-2</v>
      </c>
      <c r="S263" s="38">
        <f>IFERROR(ABS(J263-'02_대상물건입력'!B10),"")</f>
        <v>0</v>
      </c>
      <c r="T263" s="38">
        <f>IFERROR(ABS('01_설정'!B4-F263),"")</f>
        <v>121</v>
      </c>
      <c r="U263" s="38">
        <f>IFERROR(ABS(K263-YEAR('02_대상물건입력'!B14)),"")</f>
        <v>9</v>
      </c>
      <c r="V263" s="38" t="str">
        <f>IF(B263="","",IF(AND(E263&gt;0,F263&gt;0,H263&gt;0,OR('04A_국토부원자료'!P264="",'04A_국토부원자료'!P264="-"),IF('01_설정'!B10=1,N263=1,TRUE),R263&lt;='01_설정'!B5,S263&lt;='01_설정'!B6,T263&lt;='01_설정'!B7,U263&lt;='01_설정'!B8),"Y",""))</f>
        <v>Y</v>
      </c>
      <c r="W263" s="40">
        <f>IF(V263&lt;&gt;"Y","",MAX(0,(1-R263/'01_설정'!B5))*'01_설정'!B14+MAX(0,(1-S263/'01_설정'!B6))*'01_설정'!B15+MAX(0,(1-T263/'01_설정'!B7))*'01_설정'!B16+MAX(0,(1-U263/'01_설정'!B8))*'01_설정'!B17+O263*'01_설정'!B11+Q263*'01_설정'!B12+P263*'01_설정'!B13)</f>
        <v>46.253503723291175</v>
      </c>
      <c r="X263" s="38">
        <f>IF(W263="","",1+COUNTIFS($W$4:$W$3003,"&gt;"&amp;W263)+COUNTIFS($W$4:W263,W263)-1)</f>
        <v>21</v>
      </c>
    </row>
    <row r="264" spans="1:24" ht="16.5">
      <c r="A264" s="38">
        <f>IF('04A_국토부원자료'!A265="","",ROW()-3)</f>
        <v>261</v>
      </c>
      <c r="B264" s="39" t="str">
        <f>IFERROR('04A_국토부원자료'!B265,"")</f>
        <v>서울특별시 송파구 문정동</v>
      </c>
      <c r="C264" s="39" t="str">
        <f>IF(B264="","",IF('04A_국토부원자료'!C265&lt;&gt;"",'04A_국토부원자료'!C265,TRIM('04A_국토부원자료'!D265&amp;IF('04A_국토부원자료'!E265&lt;&gt;"","-"&amp;'04A_국토부원자료'!E265,""))))</f>
        <v>618</v>
      </c>
      <c r="D264" s="39" t="str">
        <f>IFERROR('04A_국토부원자료'!F265,"")</f>
        <v>파크하비오</v>
      </c>
      <c r="E264" s="40">
        <f>IFERROR(VALUE(SUBSTITUTE('04A_국토부원자료'!G265,",","")),"")</f>
        <v>23.76</v>
      </c>
      <c r="F264" s="41">
        <f>IFERROR(IF(AND('04A_국토부원자료'!H265&lt;&gt;"",'04A_국토부원자료'!I265&lt;&gt;""),DATE(INT(VALUE(SUBSTITUTE('04A_국토부원자료'!H265,",",""))/100),MOD(VALUE(SUBSTITUTE('04A_국토부원자료'!H265,",","")),100),VALUE(SUBSTITUTE('04A_국토부원자료'!I265,",",""))),""),"")</f>
        <v>45990</v>
      </c>
      <c r="G264" s="42">
        <f>IFERROR(VALUE(SUBSTITUTE('04A_국토부원자료'!J265,",","")),"")</f>
        <v>19200</v>
      </c>
      <c r="H264" s="43">
        <f t="shared" si="8"/>
        <v>192000000</v>
      </c>
      <c r="I264" s="43">
        <f t="shared" si="9"/>
        <v>8080808.0808080807</v>
      </c>
      <c r="J264" s="38">
        <f>IFERROR(VALUE(SUBSTITUTE('04A_국토부원자료'!K265,",","")),"")</f>
        <v>13</v>
      </c>
      <c r="K264" s="38" t="str">
        <f>IFERROR(VALUE(SUBSTITUTE('04A_국토부원자료'!N265,",","")),"")</f>
        <v/>
      </c>
      <c r="L264" s="39" t="str">
        <f>IFERROR('04A_국토부원자료'!O265,"")</f>
        <v>송파대로 111</v>
      </c>
      <c r="M264" s="39" t="str">
        <f>IFERROR('04A_국토부원자료'!Q265,"")</f>
        <v>중개거래</v>
      </c>
      <c r="N264" s="38">
        <f>IF(B264="","",IF('02_대상물건입력'!B5="",1,IF(ISNUMBER(SEARCH('02_대상물건입력'!B5,B264)),1,0)))</f>
        <v>1</v>
      </c>
      <c r="O264" s="38">
        <f>IF(B264="","",IF('02_대상물건입력'!B6="",1,IF(ISNUMBER(SEARCH('02_대상물건입력'!B6,B264)),1,0)))</f>
        <v>0</v>
      </c>
      <c r="P264" s="38">
        <f>IF(L264="","",IF('02_대상물건입력'!B15="",0,IF(ISNUMBER(SEARCH('02_대상물건입력'!B15,L264)),1,0)))</f>
        <v>1</v>
      </c>
      <c r="Q264" s="38">
        <f>IF(D264="","",IF('02_대상물건입력'!B8="",0,IF(ISNUMBER(SEARCH('02_대상물건입력'!B8,D264)),1,0)))</f>
        <v>0</v>
      </c>
      <c r="R264" s="44">
        <f>IFERROR(ABS(E264-'02_대상물건입력'!B11)/'02_대상물건입력'!B11,"")</f>
        <v>0.12784295300042572</v>
      </c>
      <c r="S264" s="38">
        <f>IFERROR(ABS(J264-'02_대상물건입력'!B10),"")</f>
        <v>1</v>
      </c>
      <c r="T264" s="38">
        <f>IFERROR(ABS('01_설정'!B4-F264),"")</f>
        <v>122</v>
      </c>
      <c r="U264" s="38" t="str">
        <f>IFERROR(ABS(K264-YEAR('02_대상물건입력'!B14)),"")</f>
        <v/>
      </c>
      <c r="V264" s="38" t="str">
        <f>IF(B264="","",IF(AND(E264&gt;0,F264&gt;0,H264&gt;0,OR('04A_국토부원자료'!P265="",'04A_국토부원자료'!P265="-"),IF('01_설정'!B10=1,N264=1,TRUE),R264&lt;='01_설정'!B5,S264&lt;='01_설정'!B6,T264&lt;='01_설정'!B7,U264&lt;='01_설정'!B8),"Y",""))</f>
        <v/>
      </c>
      <c r="W264" s="40" t="str">
        <f>IF(V264&lt;&gt;"Y","",MAX(0,(1-R264/'01_설정'!B5))*'01_설정'!B14+MAX(0,(1-S264/'01_설정'!B6))*'01_설정'!B15+MAX(0,(1-T264/'01_설정'!B7))*'01_설정'!B16+MAX(0,(1-U264/'01_설정'!B8))*'01_설정'!B17+O264*'01_설정'!B11+Q264*'01_설정'!B12+P264*'01_설정'!B13)</f>
        <v/>
      </c>
      <c r="X264" s="38" t="str">
        <f>IF(W264="","",1+COUNTIFS($W$4:$W$3003,"&gt;"&amp;W264)+COUNTIFS($W$4:W264,W264)-1)</f>
        <v/>
      </c>
    </row>
    <row r="265" spans="1:24" ht="16.5">
      <c r="A265" s="38">
        <f>IF('04A_국토부원자료'!A266="","",ROW()-3)</f>
        <v>262</v>
      </c>
      <c r="B265" s="39" t="str">
        <f>IFERROR('04A_국토부원자료'!B266,"")</f>
        <v>서울특별시 송파구 문정동</v>
      </c>
      <c r="C265" s="39" t="str">
        <f>IF(B265="","",IF('04A_국토부원자료'!C266&lt;&gt;"",'04A_국토부원자료'!C266,TRIM('04A_국토부원자료'!D266&amp;IF('04A_국토부원자료'!E266&lt;&gt;"","-"&amp;'04A_국토부원자료'!E266,""))))</f>
        <v>624</v>
      </c>
      <c r="D265" s="39" t="str">
        <f>IFERROR('04A_국토부원자료'!F266,"")</f>
        <v>송파 아이파크</v>
      </c>
      <c r="E265" s="40">
        <f>IFERROR(VALUE(SUBSTITUTE('04A_국토부원자료'!G266,",","")),"")</f>
        <v>29.83</v>
      </c>
      <c r="F265" s="41">
        <f>IFERROR(IF(AND('04A_국토부원자료'!H266&lt;&gt;"",'04A_국토부원자료'!I266&lt;&gt;""),DATE(INT(VALUE(SUBSTITUTE('04A_국토부원자료'!H266,",",""))/100),MOD(VALUE(SUBSTITUTE('04A_국토부원자료'!H266,",","")),100),VALUE(SUBSTITUTE('04A_국토부원자료'!I266,",",""))),""),"")</f>
        <v>45990</v>
      </c>
      <c r="G265" s="42">
        <f>IFERROR(VALUE(SUBSTITUTE('04A_국토부원자료'!J266,",","")),"")</f>
        <v>25400</v>
      </c>
      <c r="H265" s="43">
        <f t="shared" si="8"/>
        <v>254000000</v>
      </c>
      <c r="I265" s="43">
        <f t="shared" si="9"/>
        <v>8514917.8679182045</v>
      </c>
      <c r="J265" s="38">
        <f>IFERROR(VALUE(SUBSTITUTE('04A_국토부원자료'!K266,",","")),"")</f>
        <v>3</v>
      </c>
      <c r="K265" s="38">
        <f>IFERROR(VALUE(SUBSTITUTE('04A_국토부원자료'!N266,",","")),"")</f>
        <v>2015</v>
      </c>
      <c r="L265" s="39" t="str">
        <f>IFERROR('04A_국토부원자료'!O266,"")</f>
        <v>법원로 55</v>
      </c>
      <c r="M265" s="39" t="str">
        <f>IFERROR('04A_국토부원자료'!Q266,"")</f>
        <v>중개거래</v>
      </c>
      <c r="N265" s="38">
        <f>IF(B265="","",IF('02_대상물건입력'!B5="",1,IF(ISNUMBER(SEARCH('02_대상물건입력'!B5,B265)),1,0)))</f>
        <v>1</v>
      </c>
      <c r="O265" s="38">
        <f>IF(B265="","",IF('02_대상물건입력'!B6="",1,IF(ISNUMBER(SEARCH('02_대상물건입력'!B6,B265)),1,0)))</f>
        <v>0</v>
      </c>
      <c r="P265" s="38">
        <f>IF(L265="","",IF('02_대상물건입력'!B15="",0,IF(ISNUMBER(SEARCH('02_대상물건입력'!B15,L265)),1,0)))</f>
        <v>0</v>
      </c>
      <c r="Q265" s="38">
        <f>IF(D265="","",IF('02_대상물건입력'!B8="",0,IF(ISNUMBER(SEARCH('02_대상물건입력'!B8,D265)),1,0)))</f>
        <v>0</v>
      </c>
      <c r="R265" s="44">
        <f>IFERROR(ABS(E265-'02_대상물건입력'!B11)/'02_대상물건입력'!B11,"")</f>
        <v>9.4968211784398057E-2</v>
      </c>
      <c r="S265" s="38">
        <f>IFERROR(ABS(J265-'02_대상물건입력'!B10),"")</f>
        <v>9</v>
      </c>
      <c r="T265" s="38">
        <f>IFERROR(ABS('01_설정'!B4-F265),"")</f>
        <v>122</v>
      </c>
      <c r="U265" s="38">
        <f>IFERROR(ABS(K265-YEAR('02_대상물건입력'!B14)),"")</f>
        <v>11</v>
      </c>
      <c r="V265" s="38" t="str">
        <f>IF(B265="","",IF(AND(E265&gt;0,F265&gt;0,H265&gt;0,OR('04A_국토부원자료'!P266="",'04A_국토부원자료'!P266="-"),IF('01_설정'!B10=1,N265=1,TRUE),R265&lt;='01_설정'!B5,S265&lt;='01_설정'!B6,T265&lt;='01_설정'!B7,U265&lt;='01_설정'!B8),"Y",""))</f>
        <v/>
      </c>
      <c r="W265" s="40" t="str">
        <f>IF(V265&lt;&gt;"Y","",MAX(0,(1-R265/'01_설정'!B5))*'01_설정'!B14+MAX(0,(1-S265/'01_설정'!B6))*'01_설정'!B15+MAX(0,(1-T265/'01_설정'!B7))*'01_설정'!B16+MAX(0,(1-U265/'01_설정'!B8))*'01_설정'!B17+O265*'01_설정'!B11+Q265*'01_설정'!B12+P265*'01_설정'!B13)</f>
        <v/>
      </c>
      <c r="X265" s="38" t="str">
        <f>IF(W265="","",1+COUNTIFS($W$4:$W$3003,"&gt;"&amp;W265)+COUNTIFS($W$4:W265,W265)-1)</f>
        <v/>
      </c>
    </row>
    <row r="266" spans="1:24" ht="16.5">
      <c r="A266" s="38">
        <f>IF('04A_국토부원자료'!A267="","",ROW()-3)</f>
        <v>263</v>
      </c>
      <c r="B266" s="39" t="str">
        <f>IFERROR('04A_국토부원자료'!B267,"")</f>
        <v>서울특별시 송파구 문정동</v>
      </c>
      <c r="C266" s="39" t="str">
        <f>IF(B266="","",IF('04A_국토부원자료'!C267&lt;&gt;"",'04A_국토부원자료'!C267,TRIM('04A_국토부원자료'!D267&amp;IF('04A_국토부원자료'!E267&lt;&gt;"","-"&amp;'04A_국토부원자료'!E267,""))))</f>
        <v>618</v>
      </c>
      <c r="D266" s="39" t="str">
        <f>IFERROR('04A_국토부원자료'!F267,"")</f>
        <v>파크하비오</v>
      </c>
      <c r="E266" s="40">
        <f>IFERROR(VALUE(SUBSTITUTE('04A_국토부원자료'!G267,",","")),"")</f>
        <v>48.96</v>
      </c>
      <c r="F266" s="41">
        <f>IFERROR(IF(AND('04A_국토부원자료'!H267&lt;&gt;"",'04A_국토부원자료'!I267&lt;&gt;""),DATE(INT(VALUE(SUBSTITUTE('04A_국토부원자료'!H267,",",""))/100),MOD(VALUE(SUBSTITUTE('04A_국토부원자료'!H267,",","")),100),VALUE(SUBSTITUTE('04A_국토부원자료'!I267,",",""))),""),"")</f>
        <v>45989</v>
      </c>
      <c r="G266" s="42">
        <f>IFERROR(VALUE(SUBSTITUTE('04A_국토부원자료'!J267,",","")),"")</f>
        <v>48600</v>
      </c>
      <c r="H266" s="43">
        <f t="shared" si="8"/>
        <v>486000000</v>
      </c>
      <c r="I266" s="43">
        <f t="shared" si="9"/>
        <v>9926470.5882352944</v>
      </c>
      <c r="J266" s="38">
        <f>IFERROR(VALUE(SUBSTITUTE('04A_국토부원자료'!K267,",","")),"")</f>
        <v>16</v>
      </c>
      <c r="K266" s="38" t="str">
        <f>IFERROR(VALUE(SUBSTITUTE('04A_국토부원자료'!N267,",","")),"")</f>
        <v/>
      </c>
      <c r="L266" s="39" t="str">
        <f>IFERROR('04A_국토부원자료'!O267,"")</f>
        <v>송파대로 111</v>
      </c>
      <c r="M266" s="39" t="str">
        <f>IFERROR('04A_국토부원자료'!Q267,"")</f>
        <v>중개거래</v>
      </c>
      <c r="N266" s="38">
        <f>IF(B266="","",IF('02_대상물건입력'!B5="",1,IF(ISNUMBER(SEARCH('02_대상물건입력'!B5,B266)),1,0)))</f>
        <v>1</v>
      </c>
      <c r="O266" s="38">
        <f>IF(B266="","",IF('02_대상물건입력'!B6="",1,IF(ISNUMBER(SEARCH('02_대상물건입력'!B6,B266)),1,0)))</f>
        <v>0</v>
      </c>
      <c r="P266" s="38">
        <f>IF(L266="","",IF('02_대상물건입력'!B15="",0,IF(ISNUMBER(SEARCH('02_대상물건입력'!B15,L266)),1,0)))</f>
        <v>1</v>
      </c>
      <c r="Q266" s="38">
        <f>IF(D266="","",IF('02_대상물건입력'!B8="",0,IF(ISNUMBER(SEARCH('02_대상물건입력'!B8,D266)),1,0)))</f>
        <v>0</v>
      </c>
      <c r="R266" s="44">
        <f>IFERROR(ABS(E266-'02_대상물건입력'!B11)/'02_대상물건입력'!B11,"")</f>
        <v>0.79717209684760759</v>
      </c>
      <c r="S266" s="38">
        <f>IFERROR(ABS(J266-'02_대상물건입력'!B10),"")</f>
        <v>4</v>
      </c>
      <c r="T266" s="38">
        <f>IFERROR(ABS('01_설정'!B4-F266),"")</f>
        <v>123</v>
      </c>
      <c r="U266" s="38" t="str">
        <f>IFERROR(ABS(K266-YEAR('02_대상물건입력'!B14)),"")</f>
        <v/>
      </c>
      <c r="V266" s="38" t="str">
        <f>IF(B266="","",IF(AND(E266&gt;0,F266&gt;0,H266&gt;0,OR('04A_국토부원자료'!P267="",'04A_국토부원자료'!P267="-"),IF('01_설정'!B10=1,N266=1,TRUE),R266&lt;='01_설정'!B5,S266&lt;='01_설정'!B6,T266&lt;='01_설정'!B7,U266&lt;='01_설정'!B8),"Y",""))</f>
        <v/>
      </c>
      <c r="W266" s="40" t="str">
        <f>IF(V266&lt;&gt;"Y","",MAX(0,(1-R266/'01_설정'!B5))*'01_설정'!B14+MAX(0,(1-S266/'01_설정'!B6))*'01_설정'!B15+MAX(0,(1-T266/'01_설정'!B7))*'01_설정'!B16+MAX(0,(1-U266/'01_설정'!B8))*'01_설정'!B17+O266*'01_설정'!B11+Q266*'01_설정'!B12+P266*'01_설정'!B13)</f>
        <v/>
      </c>
      <c r="X266" s="38" t="str">
        <f>IF(W266="","",1+COUNTIFS($W$4:$W$3003,"&gt;"&amp;W266)+COUNTIFS($W$4:W266,W266)-1)</f>
        <v/>
      </c>
    </row>
    <row r="267" spans="1:24" ht="16.5">
      <c r="A267" s="38">
        <f>IF('04A_국토부원자료'!A268="","",ROW()-3)</f>
        <v>264</v>
      </c>
      <c r="B267" s="39" t="str">
        <f>IFERROR('04A_국토부원자료'!B268,"")</f>
        <v>서울특별시 송파구 문정동</v>
      </c>
      <c r="C267" s="39" t="str">
        <f>IF(B267="","",IF('04A_국토부원자료'!C268&lt;&gt;"",'04A_국토부원자료'!C268,TRIM('04A_국토부원자료'!D268&amp;IF('04A_국토부원자료'!E268&lt;&gt;"","-"&amp;'04A_국토부원자료'!E268,""))))</f>
        <v>624</v>
      </c>
      <c r="D267" s="39" t="str">
        <f>IFERROR('04A_국토부원자료'!F268,"")</f>
        <v>송파 아이파크</v>
      </c>
      <c r="E267" s="40">
        <f>IFERROR(VALUE(SUBSTITUTE('04A_국토부원자료'!G268,",","")),"")</f>
        <v>29.88</v>
      </c>
      <c r="F267" s="41">
        <f>IFERROR(IF(AND('04A_국토부원자료'!H268&lt;&gt;"",'04A_국토부원자료'!I268&lt;&gt;""),DATE(INT(VALUE(SUBSTITUTE('04A_국토부원자료'!H268,",",""))/100),MOD(VALUE(SUBSTITUTE('04A_국토부원자료'!H268,",","")),100),VALUE(SUBSTITUTE('04A_국토부원자료'!I268,",",""))),""),"")</f>
        <v>45988</v>
      </c>
      <c r="G267" s="42">
        <f>IFERROR(VALUE(SUBSTITUTE('04A_국토부원자료'!J268,",","")),"")</f>
        <v>27300</v>
      </c>
      <c r="H267" s="43">
        <f t="shared" si="8"/>
        <v>273000000</v>
      </c>
      <c r="I267" s="43">
        <f t="shared" si="9"/>
        <v>9136546.1847389564</v>
      </c>
      <c r="J267" s="38">
        <f>IFERROR(VALUE(SUBSTITUTE('04A_국토부원자료'!K268,",","")),"")</f>
        <v>9</v>
      </c>
      <c r="K267" s="38">
        <f>IFERROR(VALUE(SUBSTITUTE('04A_국토부원자료'!N268,",","")),"")</f>
        <v>2015</v>
      </c>
      <c r="L267" s="39" t="str">
        <f>IFERROR('04A_국토부원자료'!O268,"")</f>
        <v>법원로 55</v>
      </c>
      <c r="M267" s="39" t="str">
        <f>IFERROR('04A_국토부원자료'!Q268,"")</f>
        <v>중개거래</v>
      </c>
      <c r="N267" s="38">
        <f>IF(B267="","",IF('02_대상물건입력'!B5="",1,IF(ISNUMBER(SEARCH('02_대상물건입력'!B5,B267)),1,0)))</f>
        <v>1</v>
      </c>
      <c r="O267" s="38">
        <f>IF(B267="","",IF('02_대상물건입력'!B6="",1,IF(ISNUMBER(SEARCH('02_대상물건입력'!B6,B267)),1,0)))</f>
        <v>0</v>
      </c>
      <c r="P267" s="38">
        <f>IF(L267="","",IF('02_대상물건입력'!B15="",0,IF(ISNUMBER(SEARCH('02_대상물건입력'!B15,L267)),1,0)))</f>
        <v>0</v>
      </c>
      <c r="Q267" s="38">
        <f>IF(D267="","",IF('02_대상물건입력'!B8="",0,IF(ISNUMBER(SEARCH('02_대상물건입력'!B8,D267)),1,0)))</f>
        <v>0</v>
      </c>
      <c r="R267" s="44">
        <f>IFERROR(ABS(E267-'02_대상물건입력'!B11)/'02_대상물건입력'!B11,"")</f>
        <v>9.6803559105525128E-2</v>
      </c>
      <c r="S267" s="38">
        <f>IFERROR(ABS(J267-'02_대상물건입력'!B10),"")</f>
        <v>3</v>
      </c>
      <c r="T267" s="38">
        <f>IFERROR(ABS('01_설정'!B4-F267),"")</f>
        <v>124</v>
      </c>
      <c r="U267" s="38">
        <f>IFERROR(ABS(K267-YEAR('02_대상물건입력'!B14)),"")</f>
        <v>11</v>
      </c>
      <c r="V267" s="38" t="str">
        <f>IF(B267="","",IF(AND(E267&gt;0,F267&gt;0,H267&gt;0,OR('04A_국토부원자료'!P268="",'04A_국토부원자료'!P268="-"),IF('01_설정'!B10=1,N267=1,TRUE),R267&lt;='01_설정'!B5,S267&lt;='01_설정'!B6,T267&lt;='01_설정'!B7,U267&lt;='01_설정'!B8),"Y",""))</f>
        <v/>
      </c>
      <c r="W267" s="40" t="str">
        <f>IF(V267&lt;&gt;"Y","",MAX(0,(1-R267/'01_설정'!B5))*'01_설정'!B14+MAX(0,(1-S267/'01_설정'!B6))*'01_설정'!B15+MAX(0,(1-T267/'01_설정'!B7))*'01_설정'!B16+MAX(0,(1-U267/'01_설정'!B8))*'01_설정'!B17+O267*'01_설정'!B11+Q267*'01_설정'!B12+P267*'01_설정'!B13)</f>
        <v/>
      </c>
      <c r="X267" s="38" t="str">
        <f>IF(W267="","",1+COUNTIFS($W$4:$W$3003,"&gt;"&amp;W267)+COUNTIFS($W$4:W267,W267)-1)</f>
        <v/>
      </c>
    </row>
    <row r="268" spans="1:24" ht="16.5">
      <c r="A268" s="38">
        <f>IF('04A_국토부원자료'!A269="","",ROW()-3)</f>
        <v>265</v>
      </c>
      <c r="B268" s="39" t="str">
        <f>IFERROR('04A_국토부원자료'!B269,"")</f>
        <v>서울특별시 송파구 문정동</v>
      </c>
      <c r="C268" s="39" t="str">
        <f>IF(B268="","",IF('04A_국토부원자료'!C269&lt;&gt;"",'04A_국토부원자료'!C269,TRIM('04A_국토부원자료'!D269&amp;IF('04A_국토부원자료'!E269&lt;&gt;"","-"&amp;'04A_국토부원자료'!E269,""))))</f>
        <v>618</v>
      </c>
      <c r="D268" s="39" t="str">
        <f>IFERROR('04A_국토부원자료'!F269,"")</f>
        <v>파크하비오</v>
      </c>
      <c r="E268" s="40">
        <f>IFERROR(VALUE(SUBSTITUTE('04A_국토부원자료'!G269,",","")),"")</f>
        <v>37.78</v>
      </c>
      <c r="F268" s="41">
        <f>IFERROR(IF(AND('04A_국토부원자료'!H269&lt;&gt;"",'04A_국토부원자료'!I269&lt;&gt;""),DATE(INT(VALUE(SUBSTITUTE('04A_국토부원자료'!H269,",",""))/100),MOD(VALUE(SUBSTITUTE('04A_국토부원자료'!H269,",","")),100),VALUE(SUBSTITUTE('04A_국토부원자료'!I269,",",""))),""),"")</f>
        <v>45988</v>
      </c>
      <c r="G268" s="42">
        <f>IFERROR(VALUE(SUBSTITUTE('04A_국토부원자료'!J269,",","")),"")</f>
        <v>36500</v>
      </c>
      <c r="H268" s="43">
        <f t="shared" si="8"/>
        <v>365000000</v>
      </c>
      <c r="I268" s="43">
        <f t="shared" si="9"/>
        <v>9661196.4002117515</v>
      </c>
      <c r="J268" s="38">
        <f>IFERROR(VALUE(SUBSTITUTE('04A_국토부원자료'!K269,",","")),"")</f>
        <v>14</v>
      </c>
      <c r="K268" s="38" t="str">
        <f>IFERROR(VALUE(SUBSTITUTE('04A_국토부원자료'!N269,",","")),"")</f>
        <v/>
      </c>
      <c r="L268" s="39" t="str">
        <f>IFERROR('04A_국토부원자료'!O269,"")</f>
        <v>송파대로 111</v>
      </c>
      <c r="M268" s="39" t="str">
        <f>IFERROR('04A_국토부원자료'!Q269,"")</f>
        <v>중개거래</v>
      </c>
      <c r="N268" s="38">
        <f>IF(B268="","",IF('02_대상물건입력'!B5="",1,IF(ISNUMBER(SEARCH('02_대상물건입력'!B5,B268)),1,0)))</f>
        <v>1</v>
      </c>
      <c r="O268" s="38">
        <f>IF(B268="","",IF('02_대상물건입력'!B6="",1,IF(ISNUMBER(SEARCH('02_대상물건입력'!B6,B268)),1,0)))</f>
        <v>0</v>
      </c>
      <c r="P268" s="38">
        <f>IF(L268="","",IF('02_대상물건입력'!B15="",0,IF(ISNUMBER(SEARCH('02_대상물건입력'!B15,L268)),1,0)))</f>
        <v>1</v>
      </c>
      <c r="Q268" s="38">
        <f>IF(D268="","",IF('02_대상물건입력'!B8="",0,IF(ISNUMBER(SEARCH('02_대상물건입력'!B8,D268)),1,0)))</f>
        <v>0</v>
      </c>
      <c r="R268" s="44">
        <f>IFERROR(ABS(E268-'02_대상물건입력'!B11)/'02_대상물건입력'!B11,"")</f>
        <v>0.38678843584359912</v>
      </c>
      <c r="S268" s="38">
        <f>IFERROR(ABS(J268-'02_대상물건입력'!B10),"")</f>
        <v>2</v>
      </c>
      <c r="T268" s="38">
        <f>IFERROR(ABS('01_설정'!B4-F268),"")</f>
        <v>124</v>
      </c>
      <c r="U268" s="38" t="str">
        <f>IFERROR(ABS(K268-YEAR('02_대상물건입력'!B14)),"")</f>
        <v/>
      </c>
      <c r="V268" s="38" t="str">
        <f>IF(B268="","",IF(AND(E268&gt;0,F268&gt;0,H268&gt;0,OR('04A_국토부원자료'!P269="",'04A_국토부원자료'!P269="-"),IF('01_설정'!B10=1,N268=1,TRUE),R268&lt;='01_설정'!B5,S268&lt;='01_설정'!B6,T268&lt;='01_설정'!B7,U268&lt;='01_설정'!B8),"Y",""))</f>
        <v/>
      </c>
      <c r="W268" s="40" t="str">
        <f>IF(V268&lt;&gt;"Y","",MAX(0,(1-R268/'01_설정'!B5))*'01_설정'!B14+MAX(0,(1-S268/'01_설정'!B6))*'01_설정'!B15+MAX(0,(1-T268/'01_설정'!B7))*'01_설정'!B16+MAX(0,(1-U268/'01_설정'!B8))*'01_설정'!B17+O268*'01_설정'!B11+Q268*'01_설정'!B12+P268*'01_설정'!B13)</f>
        <v/>
      </c>
      <c r="X268" s="38" t="str">
        <f>IF(W268="","",1+COUNTIFS($W$4:$W$3003,"&gt;"&amp;W268)+COUNTIFS($W$4:W268,W268)-1)</f>
        <v/>
      </c>
    </row>
    <row r="269" spans="1:24" ht="16.5">
      <c r="A269" s="38">
        <f>IF('04A_국토부원자료'!A270="","",ROW()-3)</f>
        <v>266</v>
      </c>
      <c r="B269" s="39" t="str">
        <f>IFERROR('04A_국토부원자료'!B270,"")</f>
        <v>서울특별시 송파구 문정동</v>
      </c>
      <c r="C269" s="39" t="str">
        <f>IF(B269="","",IF('04A_국토부원자료'!C270&lt;&gt;"",'04A_국토부원자료'!C270,TRIM('04A_국토부원자료'!D270&amp;IF('04A_국토부원자료'!E270&lt;&gt;"","-"&amp;'04A_국토부원자료'!E270,""))))</f>
        <v>618</v>
      </c>
      <c r="D269" s="39" t="str">
        <f>IFERROR('04A_국토부원자료'!F270,"")</f>
        <v>파크하비오</v>
      </c>
      <c r="E269" s="40">
        <f>IFERROR(VALUE(SUBSTITUTE('04A_국토부원자료'!G270,",","")),"")</f>
        <v>47.04</v>
      </c>
      <c r="F269" s="41">
        <f>IFERROR(IF(AND('04A_국토부원자료'!H270&lt;&gt;"",'04A_국토부원자료'!I270&lt;&gt;""),DATE(INT(VALUE(SUBSTITUTE('04A_국토부원자료'!H270,",",""))/100),MOD(VALUE(SUBSTITUTE('04A_국토부원자료'!H270,",","")),100),VALUE(SUBSTITUTE('04A_국토부원자료'!I270,",",""))),""),"")</f>
        <v>45988</v>
      </c>
      <c r="G269" s="42">
        <f>IFERROR(VALUE(SUBSTITUTE('04A_국토부원자료'!J270,",","")),"")</f>
        <v>41000</v>
      </c>
      <c r="H269" s="43">
        <f t="shared" si="8"/>
        <v>410000000</v>
      </c>
      <c r="I269" s="43">
        <f t="shared" si="9"/>
        <v>8715986.3945578225</v>
      </c>
      <c r="J269" s="38">
        <f>IFERROR(VALUE(SUBSTITUTE('04A_국토부원자료'!K270,",","")),"")</f>
        <v>5</v>
      </c>
      <c r="K269" s="38" t="str">
        <f>IFERROR(VALUE(SUBSTITUTE('04A_국토부원자료'!N270,",","")),"")</f>
        <v/>
      </c>
      <c r="L269" s="39" t="str">
        <f>IFERROR('04A_국토부원자료'!O270,"")</f>
        <v>송파대로 111</v>
      </c>
      <c r="M269" s="39" t="str">
        <f>IFERROR('04A_국토부원자료'!Q270,"")</f>
        <v>중개거래</v>
      </c>
      <c r="N269" s="38">
        <f>IF(B269="","",IF('02_대상물건입력'!B5="",1,IF(ISNUMBER(SEARCH('02_대상물건입력'!B5,B269)),1,0)))</f>
        <v>1</v>
      </c>
      <c r="O269" s="38">
        <f>IF(B269="","",IF('02_대상물건입력'!B6="",1,IF(ISNUMBER(SEARCH('02_대상물건입력'!B6,B269)),1,0)))</f>
        <v>0</v>
      </c>
      <c r="P269" s="38">
        <f>IF(L269="","",IF('02_대상물건입력'!B15="",0,IF(ISNUMBER(SEARCH('02_대상물건입력'!B15,L269)),1,0)))</f>
        <v>1</v>
      </c>
      <c r="Q269" s="38">
        <f>IF(D269="","",IF('02_대상물건입력'!B8="",0,IF(ISNUMBER(SEARCH('02_대상물건입력'!B8,D269)),1,0)))</f>
        <v>0</v>
      </c>
      <c r="R269" s="44">
        <f>IFERROR(ABS(E269-'02_대상물건입력'!B11)/'02_대상물건입력'!B11,"")</f>
        <v>0.7266947597163288</v>
      </c>
      <c r="S269" s="38">
        <f>IFERROR(ABS(J269-'02_대상물건입력'!B10),"")</f>
        <v>7</v>
      </c>
      <c r="T269" s="38">
        <f>IFERROR(ABS('01_설정'!B4-F269),"")</f>
        <v>124</v>
      </c>
      <c r="U269" s="38" t="str">
        <f>IFERROR(ABS(K269-YEAR('02_대상물건입력'!B14)),"")</f>
        <v/>
      </c>
      <c r="V269" s="38" t="str">
        <f>IF(B269="","",IF(AND(E269&gt;0,F269&gt;0,H269&gt;0,OR('04A_국토부원자료'!P270="",'04A_국토부원자료'!P270="-"),IF('01_설정'!B10=1,N269=1,TRUE),R269&lt;='01_설정'!B5,S269&lt;='01_설정'!B6,T269&lt;='01_설정'!B7,U269&lt;='01_설정'!B8),"Y",""))</f>
        <v/>
      </c>
      <c r="W269" s="40" t="str">
        <f>IF(V269&lt;&gt;"Y","",MAX(0,(1-R269/'01_설정'!B5))*'01_설정'!B14+MAX(0,(1-S269/'01_설정'!B6))*'01_설정'!B15+MAX(0,(1-T269/'01_설정'!B7))*'01_설정'!B16+MAX(0,(1-U269/'01_설정'!B8))*'01_설정'!B17+O269*'01_설정'!B11+Q269*'01_설정'!B12+P269*'01_설정'!B13)</f>
        <v/>
      </c>
      <c r="X269" s="38" t="str">
        <f>IF(W269="","",1+COUNTIFS($W$4:$W$3003,"&gt;"&amp;W269)+COUNTIFS($W$4:W269,W269)-1)</f>
        <v/>
      </c>
    </row>
    <row r="270" spans="1:24" ht="16.5">
      <c r="A270" s="38">
        <f>IF('04A_국토부원자료'!A271="","",ROW()-3)</f>
        <v>267</v>
      </c>
      <c r="B270" s="39" t="str">
        <f>IFERROR('04A_국토부원자료'!B271,"")</f>
        <v>서울특별시 송파구 문정동</v>
      </c>
      <c r="C270" s="39" t="str">
        <f>IF(B270="","",IF('04A_국토부원자료'!C271&lt;&gt;"",'04A_국토부원자료'!C271,TRIM('04A_국토부원자료'!D271&amp;IF('04A_국토부원자료'!E271&lt;&gt;"","-"&amp;'04A_국토부원자료'!E271,""))))</f>
        <v>618</v>
      </c>
      <c r="D270" s="39" t="str">
        <f>IFERROR('04A_국토부원자료'!F271,"")</f>
        <v>파크하비오</v>
      </c>
      <c r="E270" s="40">
        <f>IFERROR(VALUE(SUBSTITUTE('04A_국토부원자료'!G271,",","")),"")</f>
        <v>48.96</v>
      </c>
      <c r="F270" s="41">
        <f>IFERROR(IF(AND('04A_국토부원자료'!H271&lt;&gt;"",'04A_국토부원자료'!I271&lt;&gt;""),DATE(INT(VALUE(SUBSTITUTE('04A_국토부원자료'!H271,",",""))/100),MOD(VALUE(SUBSTITUTE('04A_국토부원자료'!H271,",","")),100),VALUE(SUBSTITUTE('04A_국토부원자료'!I271,",",""))),""),"")</f>
        <v>45987</v>
      </c>
      <c r="G270" s="42">
        <f>IFERROR(VALUE(SUBSTITUTE('04A_국토부원자료'!J271,",","")),"")</f>
        <v>43000</v>
      </c>
      <c r="H270" s="43">
        <f t="shared" si="8"/>
        <v>430000000</v>
      </c>
      <c r="I270" s="43">
        <f t="shared" si="9"/>
        <v>8782679.7385620922</v>
      </c>
      <c r="J270" s="38">
        <f>IFERROR(VALUE(SUBSTITUTE('04A_국토부원자료'!K271,",","")),"")</f>
        <v>2</v>
      </c>
      <c r="K270" s="38" t="str">
        <f>IFERROR(VALUE(SUBSTITUTE('04A_국토부원자료'!N271,",","")),"")</f>
        <v/>
      </c>
      <c r="L270" s="39" t="str">
        <f>IFERROR('04A_국토부원자료'!O271,"")</f>
        <v>송파대로 111</v>
      </c>
      <c r="M270" s="39" t="str">
        <f>IFERROR('04A_국토부원자료'!Q271,"")</f>
        <v>중개거래</v>
      </c>
      <c r="N270" s="38">
        <f>IF(B270="","",IF('02_대상물건입력'!B5="",1,IF(ISNUMBER(SEARCH('02_대상물건입력'!B5,B270)),1,0)))</f>
        <v>1</v>
      </c>
      <c r="O270" s="38">
        <f>IF(B270="","",IF('02_대상물건입력'!B6="",1,IF(ISNUMBER(SEARCH('02_대상물건입력'!B6,B270)),1,0)))</f>
        <v>0</v>
      </c>
      <c r="P270" s="38">
        <f>IF(L270="","",IF('02_대상물건입력'!B15="",0,IF(ISNUMBER(SEARCH('02_대상물건입력'!B15,L270)),1,0)))</f>
        <v>1</v>
      </c>
      <c r="Q270" s="38">
        <f>IF(D270="","",IF('02_대상물건입력'!B8="",0,IF(ISNUMBER(SEARCH('02_대상물건입력'!B8,D270)),1,0)))</f>
        <v>0</v>
      </c>
      <c r="R270" s="44">
        <f>IFERROR(ABS(E270-'02_대상물건입력'!B11)/'02_대상물건입력'!B11,"")</f>
        <v>0.79717209684760759</v>
      </c>
      <c r="S270" s="38">
        <f>IFERROR(ABS(J270-'02_대상물건입력'!B10),"")</f>
        <v>10</v>
      </c>
      <c r="T270" s="38">
        <f>IFERROR(ABS('01_설정'!B4-F270),"")</f>
        <v>125</v>
      </c>
      <c r="U270" s="38" t="str">
        <f>IFERROR(ABS(K270-YEAR('02_대상물건입력'!B14)),"")</f>
        <v/>
      </c>
      <c r="V270" s="38" t="str">
        <f>IF(B270="","",IF(AND(E270&gt;0,F270&gt;0,H270&gt;0,OR('04A_국토부원자료'!P271="",'04A_국토부원자료'!P271="-"),IF('01_설정'!B10=1,N270=1,TRUE),R270&lt;='01_설정'!B5,S270&lt;='01_설정'!B6,T270&lt;='01_설정'!B7,U270&lt;='01_설정'!B8),"Y",""))</f>
        <v/>
      </c>
      <c r="W270" s="40" t="str">
        <f>IF(V270&lt;&gt;"Y","",MAX(0,(1-R270/'01_설정'!B5))*'01_설정'!B14+MAX(0,(1-S270/'01_설정'!B6))*'01_설정'!B15+MAX(0,(1-T270/'01_설정'!B7))*'01_설정'!B16+MAX(0,(1-U270/'01_설정'!B8))*'01_설정'!B17+O270*'01_설정'!B11+Q270*'01_설정'!B12+P270*'01_설정'!B13)</f>
        <v/>
      </c>
      <c r="X270" s="38" t="str">
        <f>IF(W270="","",1+COUNTIFS($W$4:$W$3003,"&gt;"&amp;W270)+COUNTIFS($W$4:W270,W270)-1)</f>
        <v/>
      </c>
    </row>
    <row r="271" spans="1:24" ht="16.5">
      <c r="A271" s="38">
        <f>IF('04A_국토부원자료'!A272="","",ROW()-3)</f>
        <v>268</v>
      </c>
      <c r="B271" s="39" t="str">
        <f>IFERROR('04A_국토부원자료'!B272,"")</f>
        <v>서울특별시 송파구 문정동</v>
      </c>
      <c r="C271" s="39" t="str">
        <f>IF(B271="","",IF('04A_국토부원자료'!C272&lt;&gt;"",'04A_국토부원자료'!C272,TRIM('04A_국토부원자료'!D272&amp;IF('04A_국토부원자료'!E272&lt;&gt;"","-"&amp;'04A_국토부원자료'!E272,""))))</f>
        <v>618</v>
      </c>
      <c r="D271" s="39" t="str">
        <f>IFERROR('04A_국토부원자료'!F272,"")</f>
        <v>파크하비오</v>
      </c>
      <c r="E271" s="40">
        <f>IFERROR(VALUE(SUBSTITUTE('04A_국토부원자료'!G272,",","")),"")</f>
        <v>48.96</v>
      </c>
      <c r="F271" s="41">
        <f>IFERROR(IF(AND('04A_국토부원자료'!H272&lt;&gt;"",'04A_국토부원자료'!I272&lt;&gt;""),DATE(INT(VALUE(SUBSTITUTE('04A_국토부원자료'!H272,",",""))/100),MOD(VALUE(SUBSTITUTE('04A_국토부원자료'!H272,",","")),100),VALUE(SUBSTITUTE('04A_국토부원자료'!I272,",",""))),""),"")</f>
        <v>45985</v>
      </c>
      <c r="G271" s="42">
        <f>IFERROR(VALUE(SUBSTITUTE('04A_국토부원자료'!J272,",","")),"")</f>
        <v>47500</v>
      </c>
      <c r="H271" s="43">
        <f t="shared" si="8"/>
        <v>475000000</v>
      </c>
      <c r="I271" s="43">
        <f t="shared" si="9"/>
        <v>9701797.3856209144</v>
      </c>
      <c r="J271" s="38">
        <f>IFERROR(VALUE(SUBSTITUTE('04A_국토부원자료'!K272,",","")),"")</f>
        <v>9</v>
      </c>
      <c r="K271" s="38" t="str">
        <f>IFERROR(VALUE(SUBSTITUTE('04A_국토부원자료'!N272,",","")),"")</f>
        <v/>
      </c>
      <c r="L271" s="39" t="str">
        <f>IFERROR('04A_국토부원자료'!O272,"")</f>
        <v>송파대로 111</v>
      </c>
      <c r="M271" s="39" t="str">
        <f>IFERROR('04A_국토부원자료'!Q272,"")</f>
        <v>중개거래</v>
      </c>
      <c r="N271" s="38">
        <f>IF(B271="","",IF('02_대상물건입력'!B5="",1,IF(ISNUMBER(SEARCH('02_대상물건입력'!B5,B271)),1,0)))</f>
        <v>1</v>
      </c>
      <c r="O271" s="38">
        <f>IF(B271="","",IF('02_대상물건입력'!B6="",1,IF(ISNUMBER(SEARCH('02_대상물건입력'!B6,B271)),1,0)))</f>
        <v>0</v>
      </c>
      <c r="P271" s="38">
        <f>IF(L271="","",IF('02_대상물건입력'!B15="",0,IF(ISNUMBER(SEARCH('02_대상물건입력'!B15,L271)),1,0)))</f>
        <v>1</v>
      </c>
      <c r="Q271" s="38">
        <f>IF(D271="","",IF('02_대상물건입력'!B8="",0,IF(ISNUMBER(SEARCH('02_대상물건입력'!B8,D271)),1,0)))</f>
        <v>0</v>
      </c>
      <c r="R271" s="44">
        <f>IFERROR(ABS(E271-'02_대상물건입력'!B11)/'02_대상물건입력'!B11,"")</f>
        <v>0.79717209684760759</v>
      </c>
      <c r="S271" s="38">
        <f>IFERROR(ABS(J271-'02_대상물건입력'!B10),"")</f>
        <v>3</v>
      </c>
      <c r="T271" s="38">
        <f>IFERROR(ABS('01_설정'!B4-F271),"")</f>
        <v>127</v>
      </c>
      <c r="U271" s="38" t="str">
        <f>IFERROR(ABS(K271-YEAR('02_대상물건입력'!B14)),"")</f>
        <v/>
      </c>
      <c r="V271" s="38" t="str">
        <f>IF(B271="","",IF(AND(E271&gt;0,F271&gt;0,H271&gt;0,OR('04A_국토부원자료'!P272="",'04A_국토부원자료'!P272="-"),IF('01_설정'!B10=1,N271=1,TRUE),R271&lt;='01_설정'!B5,S271&lt;='01_설정'!B6,T271&lt;='01_설정'!B7,U271&lt;='01_설정'!B8),"Y",""))</f>
        <v/>
      </c>
      <c r="W271" s="40" t="str">
        <f>IF(V271&lt;&gt;"Y","",MAX(0,(1-R271/'01_설정'!B5))*'01_설정'!B14+MAX(0,(1-S271/'01_설정'!B6))*'01_설정'!B15+MAX(0,(1-T271/'01_설정'!B7))*'01_설정'!B16+MAX(0,(1-U271/'01_설정'!B8))*'01_설정'!B17+O271*'01_설정'!B11+Q271*'01_설정'!B12+P271*'01_설정'!B13)</f>
        <v/>
      </c>
      <c r="X271" s="38" t="str">
        <f>IF(W271="","",1+COUNTIFS($W$4:$W$3003,"&gt;"&amp;W271)+COUNTIFS($W$4:W271,W271)-1)</f>
        <v/>
      </c>
    </row>
    <row r="272" spans="1:24" ht="16.5">
      <c r="A272" s="38">
        <f>IF('04A_국토부원자료'!A273="","",ROW()-3)</f>
        <v>269</v>
      </c>
      <c r="B272" s="39" t="str">
        <f>IFERROR('04A_국토부원자료'!B273,"")</f>
        <v>서울특별시 송파구 문정동</v>
      </c>
      <c r="C272" s="39" t="str">
        <f>IF(B272="","",IF('04A_국토부원자료'!C273&lt;&gt;"",'04A_국토부원자료'!C273,TRIM('04A_국토부원자료'!D273&amp;IF('04A_국토부원자료'!E273&lt;&gt;"","-"&amp;'04A_국토부원자료'!E273,""))))</f>
        <v>622</v>
      </c>
      <c r="D272" s="39" t="str">
        <f>IFERROR('04A_국토부원자료'!F273,"")</f>
        <v>송파한화오벨리스크</v>
      </c>
      <c r="E272" s="40">
        <f>IFERROR(VALUE(SUBSTITUTE('04A_국토부원자료'!G273,",","")),"")</f>
        <v>26.82</v>
      </c>
      <c r="F272" s="41">
        <f>IFERROR(IF(AND('04A_국토부원자료'!H273&lt;&gt;"",'04A_국토부원자료'!I273&lt;&gt;""),DATE(INT(VALUE(SUBSTITUTE('04A_국토부원자료'!H273,",",""))/100),MOD(VALUE(SUBSTITUTE('04A_국토부원자료'!H273,",","")),100),VALUE(SUBSTITUTE('04A_국토부원자료'!I273,",",""))),""),"")</f>
        <v>45985</v>
      </c>
      <c r="G272" s="42">
        <f>IFERROR(VALUE(SUBSTITUTE('04A_국토부원자료'!J273,",","")),"")</f>
        <v>18700</v>
      </c>
      <c r="H272" s="43">
        <f t="shared" si="8"/>
        <v>187000000</v>
      </c>
      <c r="I272" s="43">
        <f t="shared" si="9"/>
        <v>6972408.6502609989</v>
      </c>
      <c r="J272" s="38">
        <f>IFERROR(VALUE(SUBSTITUTE('04A_국토부원자료'!K273,",","")),"")</f>
        <v>7</v>
      </c>
      <c r="K272" s="38">
        <f>IFERROR(VALUE(SUBSTITUTE('04A_국토부원자료'!N273,",","")),"")</f>
        <v>2013</v>
      </c>
      <c r="L272" s="39" t="str">
        <f>IFERROR('04A_국토부원자료'!O273,"")</f>
        <v>충민로 5</v>
      </c>
      <c r="M272" s="39" t="str">
        <f>IFERROR('04A_국토부원자료'!Q273,"")</f>
        <v>중개거래</v>
      </c>
      <c r="N272" s="38">
        <f>IF(B272="","",IF('02_대상물건입력'!B5="",1,IF(ISNUMBER(SEARCH('02_대상물건입력'!B5,B272)),1,0)))</f>
        <v>1</v>
      </c>
      <c r="O272" s="38">
        <f>IF(B272="","",IF('02_대상물건입력'!B6="",1,IF(ISNUMBER(SEARCH('02_대상물건입력'!B6,B272)),1,0)))</f>
        <v>0</v>
      </c>
      <c r="P272" s="38">
        <f>IF(L272="","",IF('02_대상물건입력'!B15="",0,IF(ISNUMBER(SEARCH('02_대상물건입력'!B15,L272)),1,0)))</f>
        <v>0</v>
      </c>
      <c r="Q272" s="38">
        <f>IF(D272="","",IF('02_대상물건입력'!B8="",0,IF(ISNUMBER(SEARCH('02_대상물건입력'!B8,D272)),1,0)))</f>
        <v>0</v>
      </c>
      <c r="R272" s="44">
        <f>IFERROR(ABS(E272-'02_대상물건입력'!B11)/'02_대상물건입력'!B11,"")</f>
        <v>1.551969694745029E-2</v>
      </c>
      <c r="S272" s="38">
        <f>IFERROR(ABS(J272-'02_대상물건입력'!B10),"")</f>
        <v>5</v>
      </c>
      <c r="T272" s="38">
        <f>IFERROR(ABS('01_설정'!B4-F272),"")</f>
        <v>127</v>
      </c>
      <c r="U272" s="38">
        <f>IFERROR(ABS(K272-YEAR('02_대상물건입력'!B14)),"")</f>
        <v>13</v>
      </c>
      <c r="V272" s="38" t="str">
        <f>IF(B272="","",IF(AND(E272&gt;0,F272&gt;0,H272&gt;0,OR('04A_국토부원자료'!P273="",'04A_국토부원자료'!P273="-"),IF('01_설정'!B10=1,N272=1,TRUE),R272&lt;='01_설정'!B5,S272&lt;='01_설정'!B6,T272&lt;='01_설정'!B7,U272&lt;='01_설정'!B8),"Y",""))</f>
        <v/>
      </c>
      <c r="W272" s="40" t="str">
        <f>IF(V272&lt;&gt;"Y","",MAX(0,(1-R272/'01_설정'!B5))*'01_설정'!B14+MAX(0,(1-S272/'01_설정'!B6))*'01_설정'!B15+MAX(0,(1-T272/'01_설정'!B7))*'01_설정'!B16+MAX(0,(1-U272/'01_설정'!B8))*'01_설정'!B17+O272*'01_설정'!B11+Q272*'01_설정'!B12+P272*'01_설정'!B13)</f>
        <v/>
      </c>
      <c r="X272" s="38" t="str">
        <f>IF(W272="","",1+COUNTIFS($W$4:$W$3003,"&gt;"&amp;W272)+COUNTIFS($W$4:W272,W272)-1)</f>
        <v/>
      </c>
    </row>
    <row r="273" spans="1:24" ht="16.5">
      <c r="A273" s="38">
        <f>IF('04A_국토부원자료'!A274="","",ROW()-3)</f>
        <v>270</v>
      </c>
      <c r="B273" s="39" t="str">
        <f>IFERROR('04A_국토부원자료'!B274,"")</f>
        <v>서울특별시 송파구 문정동</v>
      </c>
      <c r="C273" s="39" t="str">
        <f>IF(B273="","",IF('04A_국토부원자료'!C274&lt;&gt;"",'04A_국토부원자료'!C274,TRIM('04A_국토부원자료'!D274&amp;IF('04A_국토부원자료'!E274&lt;&gt;"","-"&amp;'04A_국토부원자료'!E274,""))))</f>
        <v>652-5</v>
      </c>
      <c r="D273" s="39" t="str">
        <f>IFERROR('04A_국토부원자료'!F274,"")</f>
        <v>문정 아이파크</v>
      </c>
      <c r="E273" s="40">
        <f>IFERROR(VALUE(SUBSTITUTE('04A_국토부원자료'!G274,",","")),"")</f>
        <v>22.4</v>
      </c>
      <c r="F273" s="41">
        <f>IFERROR(IF(AND('04A_국토부원자료'!H274&lt;&gt;"",'04A_국토부원자료'!I274&lt;&gt;""),DATE(INT(VALUE(SUBSTITUTE('04A_국토부원자료'!H274,",",""))/100),MOD(VALUE(SUBSTITUTE('04A_국토부원자료'!H274,",","")),100),VALUE(SUBSTITUTE('04A_국토부원자료'!I274,",",""))),""),"")</f>
        <v>45983</v>
      </c>
      <c r="G273" s="42">
        <f>IFERROR(VALUE(SUBSTITUTE('04A_국토부원자료'!J274,",","")),"")</f>
        <v>20500</v>
      </c>
      <c r="H273" s="43">
        <f t="shared" si="8"/>
        <v>205000000</v>
      </c>
      <c r="I273" s="43">
        <f t="shared" si="9"/>
        <v>9151785.7142857146</v>
      </c>
      <c r="J273" s="38">
        <f>IFERROR(VALUE(SUBSTITUTE('04A_국토부원자료'!K274,",","")),"")</f>
        <v>7</v>
      </c>
      <c r="K273" s="38">
        <f>IFERROR(VALUE(SUBSTITUTE('04A_국토부원자료'!N274,",","")),"")</f>
        <v>2017</v>
      </c>
      <c r="L273" s="39" t="str">
        <f>IFERROR('04A_국토부원자료'!O274,"")</f>
        <v>법원로4길 6</v>
      </c>
      <c r="M273" s="39" t="str">
        <f>IFERROR('04A_국토부원자료'!Q274,"")</f>
        <v>중개거래</v>
      </c>
      <c r="N273" s="38">
        <f>IF(B273="","",IF('02_대상물건입력'!B5="",1,IF(ISNUMBER(SEARCH('02_대상물건입력'!B5,B273)),1,0)))</f>
        <v>1</v>
      </c>
      <c r="O273" s="38">
        <f>IF(B273="","",IF('02_대상물건입력'!B6="",1,IF(ISNUMBER(SEARCH('02_대상물건입력'!B6,B273)),1,0)))</f>
        <v>0</v>
      </c>
      <c r="P273" s="38">
        <f>IF(L273="","",IF('02_대상물건입력'!B15="",0,IF(ISNUMBER(SEARCH('02_대상물건입력'!B15,L273)),1,0)))</f>
        <v>0</v>
      </c>
      <c r="Q273" s="38">
        <f>IF(D273="","",IF('02_대상물건입력'!B8="",0,IF(ISNUMBER(SEARCH('02_대상물건입력'!B8,D273)),1,0)))</f>
        <v>0</v>
      </c>
      <c r="R273" s="44">
        <f>IFERROR(ABS(E273-'02_대상물건입력'!B11)/'02_대상물건입력'!B11,"")</f>
        <v>0.17776440013508157</v>
      </c>
      <c r="S273" s="38">
        <f>IFERROR(ABS(J273-'02_대상물건입력'!B10),"")</f>
        <v>5</v>
      </c>
      <c r="T273" s="38">
        <f>IFERROR(ABS('01_설정'!B4-F273),"")</f>
        <v>129</v>
      </c>
      <c r="U273" s="38">
        <f>IFERROR(ABS(K273-YEAR('02_대상물건입력'!B14)),"")</f>
        <v>9</v>
      </c>
      <c r="V273" s="38" t="str">
        <f>IF(B273="","",IF(AND(E273&gt;0,F273&gt;0,H273&gt;0,OR('04A_국토부원자료'!P274="",'04A_국토부원자료'!P274="-"),IF('01_설정'!B10=1,N273=1,TRUE),R273&lt;='01_설정'!B5,S273&lt;='01_설정'!B6,T273&lt;='01_설정'!B7,U273&lt;='01_설정'!B8),"Y",""))</f>
        <v>Y</v>
      </c>
      <c r="W273" s="40">
        <f>IF(V273&lt;&gt;"Y","",MAX(0,(1-R273/'01_설정'!B5))*'01_설정'!B14+MAX(0,(1-S273/'01_설정'!B6))*'01_설정'!B15+MAX(0,(1-T273/'01_설정'!B7))*'01_설정'!B16+MAX(0,(1-U273/'01_설정'!B8))*'01_설정'!B17+O273*'01_설정'!B11+Q273*'01_설정'!B12+P273*'01_설정'!B13)</f>
        <v>23.236184842907342</v>
      </c>
      <c r="X273" s="38">
        <f>IF(W273="","",1+COUNTIFS($W$4:$W$3003,"&gt;"&amp;W273)+COUNTIFS($W$4:W273,W273)-1)</f>
        <v>229</v>
      </c>
    </row>
    <row r="274" spans="1:24" ht="16.5">
      <c r="A274" s="38">
        <f>IF('04A_국토부원자료'!A275="","",ROW()-3)</f>
        <v>271</v>
      </c>
      <c r="B274" s="39" t="str">
        <f>IFERROR('04A_국토부원자료'!B275,"")</f>
        <v>서울특별시 송파구 문정동</v>
      </c>
      <c r="C274" s="39" t="str">
        <f>IF(B274="","",IF('04A_국토부원자료'!C275&lt;&gt;"",'04A_국토부원자료'!C275,TRIM('04A_국토부원자료'!D275&amp;IF('04A_국토부원자료'!E275&lt;&gt;"","-"&amp;'04A_국토부원자료'!E275,""))))</f>
        <v>618</v>
      </c>
      <c r="D274" s="39" t="str">
        <f>IFERROR('04A_국토부원자료'!F275,"")</f>
        <v>파크하비오</v>
      </c>
      <c r="E274" s="40">
        <f>IFERROR(VALUE(SUBSTITUTE('04A_국토부원자료'!G275,",","")),"")</f>
        <v>23.76</v>
      </c>
      <c r="F274" s="41">
        <f>IFERROR(IF(AND('04A_국토부원자료'!H275&lt;&gt;"",'04A_국토부원자료'!I275&lt;&gt;""),DATE(INT(VALUE(SUBSTITUTE('04A_국토부원자료'!H275,",",""))/100),MOD(VALUE(SUBSTITUTE('04A_국토부원자료'!H275,",","")),100),VALUE(SUBSTITUTE('04A_국토부원자료'!I275,",",""))),""),"")</f>
        <v>45983</v>
      </c>
      <c r="G274" s="42">
        <f>IFERROR(VALUE(SUBSTITUTE('04A_국토부원자료'!J275,",","")),"")</f>
        <v>18900</v>
      </c>
      <c r="H274" s="43">
        <f t="shared" si="8"/>
        <v>189000000</v>
      </c>
      <c r="I274" s="43">
        <f t="shared" si="9"/>
        <v>7954545.4545454541</v>
      </c>
      <c r="J274" s="38">
        <f>IFERROR(VALUE(SUBSTITUTE('04A_국토부원자료'!K275,",","")),"")</f>
        <v>8</v>
      </c>
      <c r="K274" s="38" t="str">
        <f>IFERROR(VALUE(SUBSTITUTE('04A_국토부원자료'!N275,",","")),"")</f>
        <v/>
      </c>
      <c r="L274" s="39" t="str">
        <f>IFERROR('04A_국토부원자료'!O275,"")</f>
        <v>송파대로 111</v>
      </c>
      <c r="M274" s="39" t="str">
        <f>IFERROR('04A_국토부원자료'!Q275,"")</f>
        <v>중개거래</v>
      </c>
      <c r="N274" s="38">
        <f>IF(B274="","",IF('02_대상물건입력'!B5="",1,IF(ISNUMBER(SEARCH('02_대상물건입력'!B5,B274)),1,0)))</f>
        <v>1</v>
      </c>
      <c r="O274" s="38">
        <f>IF(B274="","",IF('02_대상물건입력'!B6="",1,IF(ISNUMBER(SEARCH('02_대상물건입력'!B6,B274)),1,0)))</f>
        <v>0</v>
      </c>
      <c r="P274" s="38">
        <f>IF(L274="","",IF('02_대상물건입력'!B15="",0,IF(ISNUMBER(SEARCH('02_대상물건입력'!B15,L274)),1,0)))</f>
        <v>1</v>
      </c>
      <c r="Q274" s="38">
        <f>IF(D274="","",IF('02_대상물건입력'!B8="",0,IF(ISNUMBER(SEARCH('02_대상물건입력'!B8,D274)),1,0)))</f>
        <v>0</v>
      </c>
      <c r="R274" s="44">
        <f>IFERROR(ABS(E274-'02_대상물건입력'!B11)/'02_대상물건입력'!B11,"")</f>
        <v>0.12784295300042572</v>
      </c>
      <c r="S274" s="38">
        <f>IFERROR(ABS(J274-'02_대상물건입력'!B10),"")</f>
        <v>4</v>
      </c>
      <c r="T274" s="38">
        <f>IFERROR(ABS('01_설정'!B4-F274),"")</f>
        <v>129</v>
      </c>
      <c r="U274" s="38" t="str">
        <f>IFERROR(ABS(K274-YEAR('02_대상물건입력'!B14)),"")</f>
        <v/>
      </c>
      <c r="V274" s="38" t="str">
        <f>IF(B274="","",IF(AND(E274&gt;0,F274&gt;0,H274&gt;0,OR('04A_국토부원자료'!P275="",'04A_국토부원자료'!P275="-"),IF('01_설정'!B10=1,N274=1,TRUE),R274&lt;='01_설정'!B5,S274&lt;='01_설정'!B6,T274&lt;='01_설정'!B7,U274&lt;='01_설정'!B8),"Y",""))</f>
        <v/>
      </c>
      <c r="W274" s="40" t="str">
        <f>IF(V274&lt;&gt;"Y","",MAX(0,(1-R274/'01_설정'!B5))*'01_설정'!B14+MAX(0,(1-S274/'01_설정'!B6))*'01_설정'!B15+MAX(0,(1-T274/'01_설정'!B7))*'01_설정'!B16+MAX(0,(1-U274/'01_설정'!B8))*'01_설정'!B17+O274*'01_설정'!B11+Q274*'01_설정'!B12+P274*'01_설정'!B13)</f>
        <v/>
      </c>
      <c r="X274" s="38" t="str">
        <f>IF(W274="","",1+COUNTIFS($W$4:$W$3003,"&gt;"&amp;W274)+COUNTIFS($W$4:W274,W274)-1)</f>
        <v/>
      </c>
    </row>
    <row r="275" spans="1:24" ht="16.5">
      <c r="A275" s="38">
        <f>IF('04A_국토부원자료'!A276="","",ROW()-3)</f>
        <v>272</v>
      </c>
      <c r="B275" s="39" t="str">
        <f>IFERROR('04A_국토부원자료'!B276,"")</f>
        <v>서울특별시 송파구 문정동</v>
      </c>
      <c r="C275" s="39" t="str">
        <f>IF(B275="","",IF('04A_국토부원자료'!C276&lt;&gt;"",'04A_국토부원자료'!C276,TRIM('04A_국토부원자료'!D276&amp;IF('04A_국토부원자료'!E276&lt;&gt;"","-"&amp;'04A_국토부원자료'!E276,""))))</f>
        <v>618</v>
      </c>
      <c r="D275" s="39" t="str">
        <f>IFERROR('04A_국토부원자료'!F276,"")</f>
        <v>파크하비오</v>
      </c>
      <c r="E275" s="40">
        <f>IFERROR(VALUE(SUBSTITUTE('04A_국토부원자료'!G276,",","")),"")</f>
        <v>50.65</v>
      </c>
      <c r="F275" s="41">
        <f>IFERROR(IF(AND('04A_국토부원자료'!H276&lt;&gt;"",'04A_국토부원자료'!I276&lt;&gt;""),DATE(INT(VALUE(SUBSTITUTE('04A_국토부원자료'!H276,",",""))/100),MOD(VALUE(SUBSTITUTE('04A_국토부원자료'!H276,",","")),100),VALUE(SUBSTITUTE('04A_국토부원자료'!I276,",",""))),""),"")</f>
        <v>45982</v>
      </c>
      <c r="G275" s="42">
        <f>IFERROR(VALUE(SUBSTITUTE('04A_국토부원자료'!J276,",","")),"")</f>
        <v>48000</v>
      </c>
      <c r="H275" s="43">
        <f t="shared" si="8"/>
        <v>480000000</v>
      </c>
      <c r="I275" s="43">
        <f t="shared" si="9"/>
        <v>9476801.5794669297</v>
      </c>
      <c r="J275" s="38">
        <f>IFERROR(VALUE(SUBSTITUTE('04A_국토부원자료'!K276,",","")),"")</f>
        <v>14</v>
      </c>
      <c r="K275" s="38" t="str">
        <f>IFERROR(VALUE(SUBSTITUTE('04A_국토부원자료'!N276,",","")),"")</f>
        <v/>
      </c>
      <c r="L275" s="39" t="str">
        <f>IFERROR('04A_국토부원자료'!O276,"")</f>
        <v>송파대로 111</v>
      </c>
      <c r="M275" s="39" t="str">
        <f>IFERROR('04A_국토부원자료'!Q276,"")</f>
        <v>중개거래</v>
      </c>
      <c r="N275" s="38">
        <f>IF(B275="","",IF('02_대상물건입력'!B5="",1,IF(ISNUMBER(SEARCH('02_대상물건입력'!B5,B275)),1,0)))</f>
        <v>1</v>
      </c>
      <c r="O275" s="38">
        <f>IF(B275="","",IF('02_대상물건입력'!B6="",1,IF(ISNUMBER(SEARCH('02_대상물건입력'!B6,B275)),1,0)))</f>
        <v>0</v>
      </c>
      <c r="P275" s="38">
        <f>IF(L275="","",IF('02_대상물건입력'!B15="",0,IF(ISNUMBER(SEARCH('02_대상물건입력'!B15,L275)),1,0)))</f>
        <v>1</v>
      </c>
      <c r="Q275" s="38">
        <f>IF(D275="","",IF('02_대상물건입력'!B8="",0,IF(ISNUMBER(SEARCH('02_대상물건입력'!B8,D275)),1,0)))</f>
        <v>0</v>
      </c>
      <c r="R275" s="44">
        <f>IFERROR(ABS(E275-'02_대상물건입력'!B11)/'02_대상물건입력'!B11,"")</f>
        <v>0.8592068363017018</v>
      </c>
      <c r="S275" s="38">
        <f>IFERROR(ABS(J275-'02_대상물건입력'!B10),"")</f>
        <v>2</v>
      </c>
      <c r="T275" s="38">
        <f>IFERROR(ABS('01_설정'!B4-F275),"")</f>
        <v>130</v>
      </c>
      <c r="U275" s="38" t="str">
        <f>IFERROR(ABS(K275-YEAR('02_대상물건입력'!B14)),"")</f>
        <v/>
      </c>
      <c r="V275" s="38" t="str">
        <f>IF(B275="","",IF(AND(E275&gt;0,F275&gt;0,H275&gt;0,OR('04A_국토부원자료'!P276="",'04A_국토부원자료'!P276="-"),IF('01_설정'!B10=1,N275=1,TRUE),R275&lt;='01_설정'!B5,S275&lt;='01_설정'!B6,T275&lt;='01_설정'!B7,U275&lt;='01_설정'!B8),"Y",""))</f>
        <v/>
      </c>
      <c r="W275" s="40" t="str">
        <f>IF(V275&lt;&gt;"Y","",MAX(0,(1-R275/'01_설정'!B5))*'01_설정'!B14+MAX(0,(1-S275/'01_설정'!B6))*'01_설정'!B15+MAX(0,(1-T275/'01_설정'!B7))*'01_설정'!B16+MAX(0,(1-U275/'01_설정'!B8))*'01_설정'!B17+O275*'01_설정'!B11+Q275*'01_설정'!B12+P275*'01_설정'!B13)</f>
        <v/>
      </c>
      <c r="X275" s="38" t="str">
        <f>IF(W275="","",1+COUNTIFS($W$4:$W$3003,"&gt;"&amp;W275)+COUNTIFS($W$4:W275,W275)-1)</f>
        <v/>
      </c>
    </row>
    <row r="276" spans="1:24" ht="16.5">
      <c r="A276" s="38">
        <f>IF('04A_국토부원자료'!A277="","",ROW()-3)</f>
        <v>273</v>
      </c>
      <c r="B276" s="39" t="str">
        <f>IFERROR('04A_국토부원자료'!B277,"")</f>
        <v>서울특별시 송파구 문정동</v>
      </c>
      <c r="C276" s="39" t="str">
        <f>IF(B276="","",IF('04A_국토부원자료'!C277&lt;&gt;"",'04A_국토부원자료'!C277,TRIM('04A_국토부원자료'!D277&amp;IF('04A_국토부원자료'!E277&lt;&gt;"","-"&amp;'04A_국토부원자료'!E277,""))))</f>
        <v>643-1</v>
      </c>
      <c r="D276" s="39" t="str">
        <f>IFERROR('04A_국토부원자료'!F277,"")</f>
        <v>엠스테이트</v>
      </c>
      <c r="E276" s="40">
        <f>IFERROR(VALUE(SUBSTITUTE('04A_국토부원자료'!G277,",","")),"")</f>
        <v>29.79</v>
      </c>
      <c r="F276" s="41">
        <f>IFERROR(IF(AND('04A_국토부원자료'!H277&lt;&gt;"",'04A_국토부원자료'!I277&lt;&gt;""),DATE(INT(VALUE(SUBSTITUTE('04A_국토부원자료'!H277,",",""))/100),MOD(VALUE(SUBSTITUTE('04A_국토부원자료'!H277,",","")),100),VALUE(SUBSTITUTE('04A_국토부원자료'!I277,",",""))),""),"")</f>
        <v>45982</v>
      </c>
      <c r="G276" s="42">
        <f>IFERROR(VALUE(SUBSTITUTE('04A_국토부원자료'!J277,",","")),"")</f>
        <v>27000</v>
      </c>
      <c r="H276" s="43">
        <f t="shared" si="8"/>
        <v>270000000</v>
      </c>
      <c r="I276" s="43">
        <f t="shared" si="9"/>
        <v>9063444.1087613292</v>
      </c>
      <c r="J276" s="38">
        <f>IFERROR(VALUE(SUBSTITUTE('04A_국토부원자료'!K277,",","")),"")</f>
        <v>8</v>
      </c>
      <c r="K276" s="38">
        <f>IFERROR(VALUE(SUBSTITUTE('04A_국토부원자료'!N277,",","")),"")</f>
        <v>2016</v>
      </c>
      <c r="L276" s="39" t="str">
        <f>IFERROR('04A_국토부원자료'!O277,"")</f>
        <v>법원로 114</v>
      </c>
      <c r="M276" s="39" t="str">
        <f>IFERROR('04A_국토부원자료'!Q277,"")</f>
        <v>중개거래</v>
      </c>
      <c r="N276" s="38">
        <f>IF(B276="","",IF('02_대상물건입력'!B5="",1,IF(ISNUMBER(SEARCH('02_대상물건입력'!B5,B276)),1,0)))</f>
        <v>1</v>
      </c>
      <c r="O276" s="38">
        <f>IF(B276="","",IF('02_대상물건입력'!B6="",1,IF(ISNUMBER(SEARCH('02_대상물건입력'!B6,B276)),1,0)))</f>
        <v>0</v>
      </c>
      <c r="P276" s="38">
        <f>IF(L276="","",IF('02_대상물건입력'!B15="",0,IF(ISNUMBER(SEARCH('02_대상물건입력'!B15,L276)),1,0)))</f>
        <v>0</v>
      </c>
      <c r="Q276" s="38">
        <f>IF(D276="","",IF('02_대상물건입력'!B8="",0,IF(ISNUMBER(SEARCH('02_대상물건입력'!B8,D276)),1,0)))</f>
        <v>0</v>
      </c>
      <c r="R276" s="44">
        <f>IFERROR(ABS(E276-'02_대상물건입력'!B11)/'02_대상물건입력'!B11,"")</f>
        <v>9.3499933927496448E-2</v>
      </c>
      <c r="S276" s="38">
        <f>IFERROR(ABS(J276-'02_대상물건입력'!B10),"")</f>
        <v>4</v>
      </c>
      <c r="T276" s="38">
        <f>IFERROR(ABS('01_설정'!B4-F276),"")</f>
        <v>130</v>
      </c>
      <c r="U276" s="38">
        <f>IFERROR(ABS(K276-YEAR('02_대상물건입력'!B14)),"")</f>
        <v>10</v>
      </c>
      <c r="V276" s="38" t="str">
        <f>IF(B276="","",IF(AND(E276&gt;0,F276&gt;0,H276&gt;0,OR('04A_국토부원자료'!P277="",'04A_국토부원자료'!P277="-"),IF('01_설정'!B10=1,N276=1,TRUE),R276&lt;='01_설정'!B5,S276&lt;='01_설정'!B6,T276&lt;='01_설정'!B7,U276&lt;='01_설정'!B8),"Y",""))</f>
        <v>Y</v>
      </c>
      <c r="W276" s="40">
        <f>IF(V276&lt;&gt;"Y","",MAX(0,(1-R276/'01_설정'!B5))*'01_설정'!B14+MAX(0,(1-S276/'01_설정'!B6))*'01_설정'!B15+MAX(0,(1-T276/'01_설정'!B7))*'01_설정'!B16+MAX(0,(1-U276/'01_설정'!B8))*'01_설정'!B17+O276*'01_설정'!B11+Q276*'01_설정'!B12+P276*'01_설정'!B13)</f>
        <v>32.035019513010454</v>
      </c>
      <c r="X276" s="38">
        <f>IF(W276="","",1+COUNTIFS($W$4:$W$3003,"&gt;"&amp;W276)+COUNTIFS($W$4:W276,W276)-1)</f>
        <v>151</v>
      </c>
    </row>
    <row r="277" spans="1:24" ht="16.5">
      <c r="A277" s="38">
        <f>IF('04A_국토부원자료'!A278="","",ROW()-3)</f>
        <v>274</v>
      </c>
      <c r="B277" s="39" t="str">
        <f>IFERROR('04A_국토부원자료'!B278,"")</f>
        <v>서울특별시 송파구 문정동</v>
      </c>
      <c r="C277" s="39" t="str">
        <f>IF(B277="","",IF('04A_국토부원자료'!C278&lt;&gt;"",'04A_국토부원자료'!C278,TRIM('04A_국토부원자료'!D278&amp;IF('04A_국토부원자료'!E278&lt;&gt;"","-"&amp;'04A_국토부원자료'!E278,""))))</f>
        <v>618</v>
      </c>
      <c r="D277" s="39" t="str">
        <f>IFERROR('04A_국토부원자료'!F278,"")</f>
        <v>파크하비오</v>
      </c>
      <c r="E277" s="40">
        <f>IFERROR(VALUE(SUBSTITUTE('04A_국토부원자료'!G278,",","")),"")</f>
        <v>23.76</v>
      </c>
      <c r="F277" s="41">
        <f>IFERROR(IF(AND('04A_국토부원자료'!H278&lt;&gt;"",'04A_국토부원자료'!I278&lt;&gt;""),DATE(INT(VALUE(SUBSTITUTE('04A_국토부원자료'!H278,",",""))/100),MOD(VALUE(SUBSTITUTE('04A_국토부원자료'!H278,",","")),100),VALUE(SUBSTITUTE('04A_국토부원자료'!I278,",",""))),""),"")</f>
        <v>45982</v>
      </c>
      <c r="G277" s="42">
        <f>IFERROR(VALUE(SUBSTITUTE('04A_국토부원자료'!J278,",","")),"")</f>
        <v>19250</v>
      </c>
      <c r="H277" s="43">
        <f t="shared" si="8"/>
        <v>192500000</v>
      </c>
      <c r="I277" s="43">
        <f t="shared" si="9"/>
        <v>8101851.8518518517</v>
      </c>
      <c r="J277" s="38">
        <f>IFERROR(VALUE(SUBSTITUTE('04A_국토부원자료'!K278,",","")),"")</f>
        <v>15</v>
      </c>
      <c r="K277" s="38" t="str">
        <f>IFERROR(VALUE(SUBSTITUTE('04A_국토부원자료'!N278,",","")),"")</f>
        <v/>
      </c>
      <c r="L277" s="39" t="str">
        <f>IFERROR('04A_국토부원자료'!O278,"")</f>
        <v>송파대로 111</v>
      </c>
      <c r="M277" s="39" t="str">
        <f>IFERROR('04A_국토부원자료'!Q278,"")</f>
        <v>중개거래</v>
      </c>
      <c r="N277" s="38">
        <f>IF(B277="","",IF('02_대상물건입력'!B5="",1,IF(ISNUMBER(SEARCH('02_대상물건입력'!B5,B277)),1,0)))</f>
        <v>1</v>
      </c>
      <c r="O277" s="38">
        <f>IF(B277="","",IF('02_대상물건입력'!B6="",1,IF(ISNUMBER(SEARCH('02_대상물건입력'!B6,B277)),1,0)))</f>
        <v>0</v>
      </c>
      <c r="P277" s="38">
        <f>IF(L277="","",IF('02_대상물건입력'!B15="",0,IF(ISNUMBER(SEARCH('02_대상물건입력'!B15,L277)),1,0)))</f>
        <v>1</v>
      </c>
      <c r="Q277" s="38">
        <f>IF(D277="","",IF('02_대상물건입력'!B8="",0,IF(ISNUMBER(SEARCH('02_대상물건입력'!B8,D277)),1,0)))</f>
        <v>0</v>
      </c>
      <c r="R277" s="44">
        <f>IFERROR(ABS(E277-'02_대상물건입력'!B11)/'02_대상물건입력'!B11,"")</f>
        <v>0.12784295300042572</v>
      </c>
      <c r="S277" s="38">
        <f>IFERROR(ABS(J277-'02_대상물건입력'!B10),"")</f>
        <v>3</v>
      </c>
      <c r="T277" s="38">
        <f>IFERROR(ABS('01_설정'!B4-F277),"")</f>
        <v>130</v>
      </c>
      <c r="U277" s="38" t="str">
        <f>IFERROR(ABS(K277-YEAR('02_대상물건입력'!B14)),"")</f>
        <v/>
      </c>
      <c r="V277" s="38" t="str">
        <f>IF(B277="","",IF(AND(E277&gt;0,F277&gt;0,H277&gt;0,OR('04A_국토부원자료'!P278="",'04A_국토부원자료'!P278="-"),IF('01_설정'!B10=1,N277=1,TRUE),R277&lt;='01_설정'!B5,S277&lt;='01_설정'!B6,T277&lt;='01_설정'!B7,U277&lt;='01_설정'!B8),"Y",""))</f>
        <v/>
      </c>
      <c r="W277" s="40" t="str">
        <f>IF(V277&lt;&gt;"Y","",MAX(0,(1-R277/'01_설정'!B5))*'01_설정'!B14+MAX(0,(1-S277/'01_설정'!B6))*'01_설정'!B15+MAX(0,(1-T277/'01_설정'!B7))*'01_설정'!B16+MAX(0,(1-U277/'01_설정'!B8))*'01_설정'!B17+O277*'01_설정'!B11+Q277*'01_설정'!B12+P277*'01_설정'!B13)</f>
        <v/>
      </c>
      <c r="X277" s="38" t="str">
        <f>IF(W277="","",1+COUNTIFS($W$4:$W$3003,"&gt;"&amp;W277)+COUNTIFS($W$4:W277,W277)-1)</f>
        <v/>
      </c>
    </row>
    <row r="278" spans="1:24" ht="16.5">
      <c r="A278" s="38">
        <f>IF('04A_국토부원자료'!A279="","",ROW()-3)</f>
        <v>275</v>
      </c>
      <c r="B278" s="39" t="str">
        <f>IFERROR('04A_국토부원자료'!B279,"")</f>
        <v>서울특별시 송파구 문정동</v>
      </c>
      <c r="C278" s="39" t="str">
        <f>IF(B278="","",IF('04A_국토부원자료'!C279&lt;&gt;"",'04A_국토부원자료'!C279,TRIM('04A_국토부원자료'!D279&amp;IF('04A_국토부원자료'!E279&lt;&gt;"","-"&amp;'04A_국토부원자료'!E279,""))))</f>
        <v>620</v>
      </c>
      <c r="D278" s="39" t="str">
        <f>IFERROR('04A_국토부원자료'!F279,"")</f>
        <v>송파푸르지오시티</v>
      </c>
      <c r="E278" s="40">
        <f>IFERROR(VALUE(SUBSTITUTE('04A_국토부원자료'!G279,",","")),"")</f>
        <v>24.9</v>
      </c>
      <c r="F278" s="41">
        <f>IFERROR(IF(AND('04A_국토부원자료'!H279&lt;&gt;"",'04A_국토부원자료'!I279&lt;&gt;""),DATE(INT(VALUE(SUBSTITUTE('04A_국토부원자료'!H279,",",""))/100),MOD(VALUE(SUBSTITUTE('04A_국토부원자료'!H279,",","")),100),VALUE(SUBSTITUTE('04A_국토부원자료'!I279,",",""))),""),"")</f>
        <v>45982</v>
      </c>
      <c r="G278" s="42">
        <f>IFERROR(VALUE(SUBSTITUTE('04A_국토부원자료'!J279,",","")),"")</f>
        <v>18300</v>
      </c>
      <c r="H278" s="43">
        <f t="shared" si="8"/>
        <v>183000000</v>
      </c>
      <c r="I278" s="43">
        <f t="shared" si="9"/>
        <v>7349397.5903614461</v>
      </c>
      <c r="J278" s="38">
        <f>IFERROR(VALUE(SUBSTITUTE('04A_국토부원자료'!K279,",","")),"")</f>
        <v>7</v>
      </c>
      <c r="K278" s="38">
        <f>IFERROR(VALUE(SUBSTITUTE('04A_국토부원자료'!N279,",","")),"")</f>
        <v>2013</v>
      </c>
      <c r="L278" s="39" t="str">
        <f>IFERROR('04A_국토부원자료'!O279,"")</f>
        <v>새말로 62</v>
      </c>
      <c r="M278" s="39" t="str">
        <f>IFERROR('04A_국토부원자료'!Q279,"")</f>
        <v>중개거래</v>
      </c>
      <c r="N278" s="38">
        <f>IF(B278="","",IF('02_대상물건입력'!B5="",1,IF(ISNUMBER(SEARCH('02_대상물건입력'!B5,B278)),1,0)))</f>
        <v>1</v>
      </c>
      <c r="O278" s="38">
        <f>IF(B278="","",IF('02_대상물건입력'!B6="",1,IF(ISNUMBER(SEARCH('02_대상물건입력'!B6,B278)),1,0)))</f>
        <v>0</v>
      </c>
      <c r="P278" s="38">
        <f>IF(L278="","",IF('02_대상물건입력'!B15="",0,IF(ISNUMBER(SEARCH('02_대상물건입력'!B15,L278)),1,0)))</f>
        <v>0</v>
      </c>
      <c r="Q278" s="38">
        <f>IF(D278="","",IF('02_대상물건입력'!B8="",0,IF(ISNUMBER(SEARCH('02_대상물건입력'!B8,D278)),1,0)))</f>
        <v>0</v>
      </c>
      <c r="R278" s="44">
        <f>IFERROR(ABS(E278-'02_대상물건입력'!B11)/'02_대상물건입력'!B11,"")</f>
        <v>8.5997034078729079E-2</v>
      </c>
      <c r="S278" s="38">
        <f>IFERROR(ABS(J278-'02_대상물건입력'!B10),"")</f>
        <v>5</v>
      </c>
      <c r="T278" s="38">
        <f>IFERROR(ABS('01_설정'!B4-F278),"")</f>
        <v>130</v>
      </c>
      <c r="U278" s="38">
        <f>IFERROR(ABS(K278-YEAR('02_대상물건입력'!B14)),"")</f>
        <v>13</v>
      </c>
      <c r="V278" s="38" t="str">
        <f>IF(B278="","",IF(AND(E278&gt;0,F278&gt;0,H278&gt;0,OR('04A_국토부원자료'!P279="",'04A_국토부원자료'!P279="-"),IF('01_설정'!B10=1,N278=1,TRUE),R278&lt;='01_설정'!B5,S278&lt;='01_설정'!B6,T278&lt;='01_설정'!B7,U278&lt;='01_설정'!B8),"Y",""))</f>
        <v/>
      </c>
      <c r="W278" s="40" t="str">
        <f>IF(V278&lt;&gt;"Y","",MAX(0,(1-R278/'01_설정'!B5))*'01_설정'!B14+MAX(0,(1-S278/'01_설정'!B6))*'01_설정'!B15+MAX(0,(1-T278/'01_설정'!B7))*'01_설정'!B16+MAX(0,(1-U278/'01_설정'!B8))*'01_설정'!B17+O278*'01_설정'!B11+Q278*'01_설정'!B12+P278*'01_설정'!B13)</f>
        <v/>
      </c>
      <c r="X278" s="38" t="str">
        <f>IF(W278="","",1+COUNTIFS($W$4:$W$3003,"&gt;"&amp;W278)+COUNTIFS($W$4:W278,W278)-1)</f>
        <v/>
      </c>
    </row>
    <row r="279" spans="1:24" ht="16.5">
      <c r="A279" s="38">
        <f>IF('04A_국토부원자료'!A280="","",ROW()-3)</f>
        <v>276</v>
      </c>
      <c r="B279" s="39" t="str">
        <f>IFERROR('04A_국토부원자료'!B280,"")</f>
        <v>서울특별시 송파구 문정동</v>
      </c>
      <c r="C279" s="39" t="str">
        <f>IF(B279="","",IF('04A_국토부원자료'!C280&lt;&gt;"",'04A_국토부원자료'!C280,TRIM('04A_국토부원자료'!D280&amp;IF('04A_국토부원자료'!E280&lt;&gt;"","-"&amp;'04A_국토부원자료'!E280,""))))</f>
        <v>624</v>
      </c>
      <c r="D279" s="39" t="str">
        <f>IFERROR('04A_국토부원자료'!F280,"")</f>
        <v>송파 아이파크</v>
      </c>
      <c r="E279" s="40">
        <f>IFERROR(VALUE(SUBSTITUTE('04A_국토부원자료'!G280,",","")),"")</f>
        <v>49.7</v>
      </c>
      <c r="F279" s="41">
        <f>IFERROR(IF(AND('04A_국토부원자료'!H280&lt;&gt;"",'04A_국토부원자료'!I280&lt;&gt;""),DATE(INT(VALUE(SUBSTITUTE('04A_국토부원자료'!H280,",",""))/100),MOD(VALUE(SUBSTITUTE('04A_국토부원자료'!H280,",","")),100),VALUE(SUBSTITUTE('04A_국토부원자료'!I280,",",""))),""),"")</f>
        <v>45980</v>
      </c>
      <c r="G279" s="42">
        <f>IFERROR(VALUE(SUBSTITUTE('04A_국토부원자료'!J280,",","")),"")</f>
        <v>77500</v>
      </c>
      <c r="H279" s="43">
        <f t="shared" si="8"/>
        <v>775000000</v>
      </c>
      <c r="I279" s="43">
        <f t="shared" si="9"/>
        <v>15593561.368209254</v>
      </c>
      <c r="J279" s="38">
        <f>IFERROR(VALUE(SUBSTITUTE('04A_국토부원자료'!K280,",","")),"")</f>
        <v>10</v>
      </c>
      <c r="K279" s="38">
        <f>IFERROR(VALUE(SUBSTITUTE('04A_국토부원자료'!N280,",","")),"")</f>
        <v>2015</v>
      </c>
      <c r="L279" s="39" t="str">
        <f>IFERROR('04A_국토부원자료'!O280,"")</f>
        <v>법원로 55</v>
      </c>
      <c r="M279" s="39" t="str">
        <f>IFERROR('04A_국토부원자료'!Q280,"")</f>
        <v>중개거래</v>
      </c>
      <c r="N279" s="38">
        <f>IF(B279="","",IF('02_대상물건입력'!B5="",1,IF(ISNUMBER(SEARCH('02_대상물건입력'!B5,B279)),1,0)))</f>
        <v>1</v>
      </c>
      <c r="O279" s="38">
        <f>IF(B279="","",IF('02_대상물건입력'!B6="",1,IF(ISNUMBER(SEARCH('02_대상물건입력'!B6,B279)),1,0)))</f>
        <v>0</v>
      </c>
      <c r="P279" s="38">
        <f>IF(L279="","",IF('02_대상물건입력'!B15="",0,IF(ISNUMBER(SEARCH('02_대상물건입력'!B15,L279)),1,0)))</f>
        <v>0</v>
      </c>
      <c r="Q279" s="38">
        <f>IF(D279="","",IF('02_대상물건입력'!B8="",0,IF(ISNUMBER(SEARCH('02_대상물건입력'!B8,D279)),1,0)))</f>
        <v>0</v>
      </c>
      <c r="R279" s="44">
        <f>IFERROR(ABS(E279-'02_대상물건입력'!B11)/'02_대상물건입력'!B11,"")</f>
        <v>0.82433523720028801</v>
      </c>
      <c r="S279" s="38">
        <f>IFERROR(ABS(J279-'02_대상물건입력'!B10),"")</f>
        <v>2</v>
      </c>
      <c r="T279" s="38">
        <f>IFERROR(ABS('01_설정'!B4-F279),"")</f>
        <v>132</v>
      </c>
      <c r="U279" s="38">
        <f>IFERROR(ABS(K279-YEAR('02_대상물건입력'!B14)),"")</f>
        <v>11</v>
      </c>
      <c r="V279" s="38" t="str">
        <f>IF(B279="","",IF(AND(E279&gt;0,F279&gt;0,H279&gt;0,OR('04A_국토부원자료'!P280="",'04A_국토부원자료'!P280="-"),IF('01_설정'!B10=1,N279=1,TRUE),R279&lt;='01_설정'!B5,S279&lt;='01_설정'!B6,T279&lt;='01_설정'!B7,U279&lt;='01_설정'!B8),"Y",""))</f>
        <v/>
      </c>
      <c r="W279" s="40" t="str">
        <f>IF(V279&lt;&gt;"Y","",MAX(0,(1-R279/'01_설정'!B5))*'01_설정'!B14+MAX(0,(1-S279/'01_설정'!B6))*'01_설정'!B15+MAX(0,(1-T279/'01_설정'!B7))*'01_설정'!B16+MAX(0,(1-U279/'01_설정'!B8))*'01_설정'!B17+O279*'01_설정'!B11+Q279*'01_설정'!B12+P279*'01_설정'!B13)</f>
        <v/>
      </c>
      <c r="X279" s="38" t="str">
        <f>IF(W279="","",1+COUNTIFS($W$4:$W$3003,"&gt;"&amp;W279)+COUNTIFS($W$4:W279,W279)-1)</f>
        <v/>
      </c>
    </row>
    <row r="280" spans="1:24" ht="16.5">
      <c r="A280" s="38">
        <f>IF('04A_국토부원자료'!A281="","",ROW()-3)</f>
        <v>277</v>
      </c>
      <c r="B280" s="39" t="str">
        <f>IFERROR('04A_국토부원자료'!B281,"")</f>
        <v>서울특별시 송파구 문정동</v>
      </c>
      <c r="C280" s="39" t="str">
        <f>IF(B280="","",IF('04A_국토부원자료'!C281&lt;&gt;"",'04A_국토부원자료'!C281,TRIM('04A_국토부원자료'!D281&amp;IF('04A_국토부원자료'!E281&lt;&gt;"","-"&amp;'04A_국토부원자료'!E281,""))))</f>
        <v>652-5</v>
      </c>
      <c r="D280" s="39" t="str">
        <f>IFERROR('04A_국토부원자료'!F281,"")</f>
        <v>문정 아이파크</v>
      </c>
      <c r="E280" s="40">
        <f>IFERROR(VALUE(SUBSTITUTE('04A_국토부원자료'!G281,",","")),"")</f>
        <v>25.77</v>
      </c>
      <c r="F280" s="41">
        <f>IFERROR(IF(AND('04A_국토부원자료'!H281&lt;&gt;"",'04A_국토부원자료'!I281&lt;&gt;""),DATE(INT(VALUE(SUBSTITUTE('04A_국토부원자료'!H281,",",""))/100),MOD(VALUE(SUBSTITUTE('04A_국토부원자료'!H281,",","")),100),VALUE(SUBSTITUTE('04A_국토부원자료'!I281,",",""))),""),"")</f>
        <v>45980</v>
      </c>
      <c r="G280" s="42">
        <f>IFERROR(VALUE(SUBSTITUTE('04A_국토부원자료'!J281,",","")),"")</f>
        <v>21500</v>
      </c>
      <c r="H280" s="43">
        <f t="shared" si="8"/>
        <v>215000000</v>
      </c>
      <c r="I280" s="43">
        <f t="shared" si="9"/>
        <v>8343034.5362824993</v>
      </c>
      <c r="J280" s="38">
        <f>IFERROR(VALUE(SUBSTITUTE('04A_국토부원자료'!K281,",","")),"")</f>
        <v>10</v>
      </c>
      <c r="K280" s="38">
        <f>IFERROR(VALUE(SUBSTITUTE('04A_국토부원자료'!N281,",","")),"")</f>
        <v>2017</v>
      </c>
      <c r="L280" s="39" t="str">
        <f>IFERROR('04A_국토부원자료'!O281,"")</f>
        <v>법원로4길 6</v>
      </c>
      <c r="M280" s="39" t="str">
        <f>IFERROR('04A_국토부원자료'!Q281,"")</f>
        <v>직거래</v>
      </c>
      <c r="N280" s="38">
        <f>IF(B280="","",IF('02_대상물건입력'!B5="",1,IF(ISNUMBER(SEARCH('02_대상물건입력'!B5,B280)),1,0)))</f>
        <v>1</v>
      </c>
      <c r="O280" s="38">
        <f>IF(B280="","",IF('02_대상물건입력'!B6="",1,IF(ISNUMBER(SEARCH('02_대상물건입력'!B6,B280)),1,0)))</f>
        <v>0</v>
      </c>
      <c r="P280" s="38">
        <f>IF(L280="","",IF('02_대상물건입력'!B15="",0,IF(ISNUMBER(SEARCH('02_대상물건입력'!B15,L280)),1,0)))</f>
        <v>0</v>
      </c>
      <c r="Q280" s="38">
        <f>IF(D280="","",IF('02_대상물건입력'!B8="",0,IF(ISNUMBER(SEARCH('02_대상물건입력'!B8,D280)),1,0)))</f>
        <v>0</v>
      </c>
      <c r="R280" s="44">
        <f>IFERROR(ABS(E280-'02_대상물건입력'!B11)/'02_대상물건입력'!B11,"")</f>
        <v>5.4061990691118368E-2</v>
      </c>
      <c r="S280" s="38">
        <f>IFERROR(ABS(J280-'02_대상물건입력'!B10),"")</f>
        <v>2</v>
      </c>
      <c r="T280" s="38">
        <f>IFERROR(ABS('01_설정'!B4-F280),"")</f>
        <v>132</v>
      </c>
      <c r="U280" s="38">
        <f>IFERROR(ABS(K280-YEAR('02_대상물건입력'!B14)),"")</f>
        <v>9</v>
      </c>
      <c r="V280" s="38" t="str">
        <f>IF(B280="","",IF(AND(E280&gt;0,F280&gt;0,H280&gt;0,OR('04A_국토부원자료'!P281="",'04A_국토부원자료'!P281="-"),IF('01_설정'!B10=1,N280=1,TRUE),R280&lt;='01_설정'!B5,S280&lt;='01_설정'!B6,T280&lt;='01_설정'!B7,U280&lt;='01_설정'!B8),"Y",""))</f>
        <v>Y</v>
      </c>
      <c r="W280" s="40">
        <f>IF(V280&lt;&gt;"Y","",MAX(0,(1-R280/'01_설정'!B5))*'01_설정'!B14+MAX(0,(1-S280/'01_설정'!B6))*'01_설정'!B15+MAX(0,(1-T280/'01_설정'!B7))*'01_설정'!B16+MAX(0,(1-U280/'01_설정'!B8))*'01_설정'!B17+O280*'01_설정'!B11+Q280*'01_설정'!B12+P280*'01_설정'!B13)</f>
        <v>41.272681805482954</v>
      </c>
      <c r="X280" s="38">
        <f>IF(W280="","",1+COUNTIFS($W$4:$W$3003,"&gt;"&amp;W280)+COUNTIFS($W$4:W280,W280)-1)</f>
        <v>52</v>
      </c>
    </row>
    <row r="281" spans="1:24" ht="16.5">
      <c r="A281" s="38">
        <f>IF('04A_국토부원자료'!A282="","",ROW()-3)</f>
        <v>278</v>
      </c>
      <c r="B281" s="39" t="str">
        <f>IFERROR('04A_국토부원자료'!B282,"")</f>
        <v>서울특별시 송파구 문정동</v>
      </c>
      <c r="C281" s="39" t="str">
        <f>IF(B281="","",IF('04A_국토부원자료'!C282&lt;&gt;"",'04A_국토부원자료'!C282,TRIM('04A_국토부원자료'!D282&amp;IF('04A_국토부원자료'!E282&lt;&gt;"","-"&amp;'04A_국토부원자료'!E282,""))))</f>
        <v>618</v>
      </c>
      <c r="D281" s="39" t="str">
        <f>IFERROR('04A_국토부원자료'!F282,"")</f>
        <v>파크하비오</v>
      </c>
      <c r="E281" s="40">
        <f>IFERROR(VALUE(SUBSTITUTE('04A_국토부원자료'!G282,",","")),"")</f>
        <v>25.12</v>
      </c>
      <c r="F281" s="41">
        <f>IFERROR(IF(AND('04A_국토부원자료'!H282&lt;&gt;"",'04A_국토부원자료'!I282&lt;&gt;""),DATE(INT(VALUE(SUBSTITUTE('04A_국토부원자료'!H282,",",""))/100),MOD(VALUE(SUBSTITUTE('04A_국토부원자료'!H282,",","")),100),VALUE(SUBSTITUTE('04A_국토부원자료'!I282,",",""))),""),"")</f>
        <v>45980</v>
      </c>
      <c r="G281" s="42">
        <f>IFERROR(VALUE(SUBSTITUTE('04A_국토부원자료'!J282,",","")),"")</f>
        <v>19000</v>
      </c>
      <c r="H281" s="43">
        <f t="shared" si="8"/>
        <v>190000000</v>
      </c>
      <c r="I281" s="43">
        <f t="shared" si="9"/>
        <v>7563694.2675159229</v>
      </c>
      <c r="J281" s="38">
        <f>IFERROR(VALUE(SUBSTITUTE('04A_국토부원자료'!K282,",","")),"")</f>
        <v>7</v>
      </c>
      <c r="K281" s="38" t="str">
        <f>IFERROR(VALUE(SUBSTITUTE('04A_국토부원자료'!N282,",","")),"")</f>
        <v/>
      </c>
      <c r="L281" s="39" t="str">
        <f>IFERROR('04A_국토부원자료'!O282,"")</f>
        <v>송파대로 111</v>
      </c>
      <c r="M281" s="39" t="str">
        <f>IFERROR('04A_국토부원자료'!Q282,"")</f>
        <v>중개거래</v>
      </c>
      <c r="N281" s="38">
        <f>IF(B281="","",IF('02_대상물건입력'!B5="",1,IF(ISNUMBER(SEARCH('02_대상물건입력'!B5,B281)),1,0)))</f>
        <v>1</v>
      </c>
      <c r="O281" s="38">
        <f>IF(B281="","",IF('02_대상물건입력'!B6="",1,IF(ISNUMBER(SEARCH('02_대상물건입력'!B6,B281)),1,0)))</f>
        <v>0</v>
      </c>
      <c r="P281" s="38">
        <f>IF(L281="","",IF('02_대상물건입력'!B15="",0,IF(ISNUMBER(SEARCH('02_대상물건입력'!B15,L281)),1,0)))</f>
        <v>1</v>
      </c>
      <c r="Q281" s="38">
        <f>IF(D281="","",IF('02_대상물건입력'!B8="",0,IF(ISNUMBER(SEARCH('02_대상물건입력'!B8,D281)),1,0)))</f>
        <v>0</v>
      </c>
      <c r="R281" s="44">
        <f>IFERROR(ABS(E281-'02_대상물건입력'!B11)/'02_대상물건입력'!B11,"")</f>
        <v>7.7921505865769972E-2</v>
      </c>
      <c r="S281" s="38">
        <f>IFERROR(ABS(J281-'02_대상물건입력'!B10),"")</f>
        <v>5</v>
      </c>
      <c r="T281" s="38">
        <f>IFERROR(ABS('01_설정'!B4-F281),"")</f>
        <v>132</v>
      </c>
      <c r="U281" s="38" t="str">
        <f>IFERROR(ABS(K281-YEAR('02_대상물건입력'!B14)),"")</f>
        <v/>
      </c>
      <c r="V281" s="38" t="str">
        <f>IF(B281="","",IF(AND(E281&gt;0,F281&gt;0,H281&gt;0,OR('04A_국토부원자료'!P282="",'04A_국토부원자료'!P282="-"),IF('01_설정'!B10=1,N281=1,TRUE),R281&lt;='01_설정'!B5,S281&lt;='01_설정'!B6,T281&lt;='01_설정'!B7,U281&lt;='01_설정'!B8),"Y",""))</f>
        <v/>
      </c>
      <c r="W281" s="40" t="str">
        <f>IF(V281&lt;&gt;"Y","",MAX(0,(1-R281/'01_설정'!B5))*'01_설정'!B14+MAX(0,(1-S281/'01_설정'!B6))*'01_설정'!B15+MAX(0,(1-T281/'01_설정'!B7))*'01_설정'!B16+MAX(0,(1-U281/'01_설정'!B8))*'01_설정'!B17+O281*'01_설정'!B11+Q281*'01_설정'!B12+P281*'01_설정'!B13)</f>
        <v/>
      </c>
      <c r="X281" s="38" t="str">
        <f>IF(W281="","",1+COUNTIFS($W$4:$W$3003,"&gt;"&amp;W281)+COUNTIFS($W$4:W281,W281)-1)</f>
        <v/>
      </c>
    </row>
    <row r="282" spans="1:24" ht="16.5">
      <c r="A282" s="38">
        <f>IF('04A_국토부원자료'!A283="","",ROW()-3)</f>
        <v>279</v>
      </c>
      <c r="B282" s="39" t="str">
        <f>IFERROR('04A_국토부원자료'!B283,"")</f>
        <v>서울특별시 송파구 문정동</v>
      </c>
      <c r="C282" s="39" t="str">
        <f>IF(B282="","",IF('04A_국토부원자료'!C283&lt;&gt;"",'04A_국토부원자료'!C283,TRIM('04A_국토부원자료'!D283&amp;IF('04A_국토부원자료'!E283&lt;&gt;"","-"&amp;'04A_국토부원자료'!E283,""))))</f>
        <v>618</v>
      </c>
      <c r="D282" s="39" t="str">
        <f>IFERROR('04A_국토부원자료'!F283,"")</f>
        <v>파크하비오</v>
      </c>
      <c r="E282" s="40">
        <f>IFERROR(VALUE(SUBSTITUTE('04A_국토부원자료'!G283,",","")),"")</f>
        <v>47.04</v>
      </c>
      <c r="F282" s="41">
        <f>IFERROR(IF(AND('04A_국토부원자료'!H283&lt;&gt;"",'04A_국토부원자료'!I283&lt;&gt;""),DATE(INT(VALUE(SUBSTITUTE('04A_국토부원자료'!H283,",",""))/100),MOD(VALUE(SUBSTITUTE('04A_국토부원자료'!H283,",","")),100),VALUE(SUBSTITUTE('04A_국토부원자료'!I283,",",""))),""),"")</f>
        <v>45980</v>
      </c>
      <c r="G282" s="42">
        <f>IFERROR(VALUE(SUBSTITUTE('04A_국토부원자료'!J283,",","")),"")</f>
        <v>41000</v>
      </c>
      <c r="H282" s="43">
        <f t="shared" si="8"/>
        <v>410000000</v>
      </c>
      <c r="I282" s="43">
        <f t="shared" si="9"/>
        <v>8715986.3945578225</v>
      </c>
      <c r="J282" s="38">
        <f>IFERROR(VALUE(SUBSTITUTE('04A_국토부원자료'!K283,",","")),"")</f>
        <v>5</v>
      </c>
      <c r="K282" s="38" t="str">
        <f>IFERROR(VALUE(SUBSTITUTE('04A_국토부원자료'!N283,",","")),"")</f>
        <v/>
      </c>
      <c r="L282" s="39" t="str">
        <f>IFERROR('04A_국토부원자료'!O283,"")</f>
        <v>송파대로 111</v>
      </c>
      <c r="M282" s="39" t="str">
        <f>IFERROR('04A_국토부원자료'!Q283,"")</f>
        <v>중개거래</v>
      </c>
      <c r="N282" s="38">
        <f>IF(B282="","",IF('02_대상물건입력'!B5="",1,IF(ISNUMBER(SEARCH('02_대상물건입력'!B5,B282)),1,0)))</f>
        <v>1</v>
      </c>
      <c r="O282" s="38">
        <f>IF(B282="","",IF('02_대상물건입력'!B6="",1,IF(ISNUMBER(SEARCH('02_대상물건입력'!B6,B282)),1,0)))</f>
        <v>0</v>
      </c>
      <c r="P282" s="38">
        <f>IF(L282="","",IF('02_대상물건입력'!B15="",0,IF(ISNUMBER(SEARCH('02_대상물건입력'!B15,L282)),1,0)))</f>
        <v>1</v>
      </c>
      <c r="Q282" s="38">
        <f>IF(D282="","",IF('02_대상물건입력'!B8="",0,IF(ISNUMBER(SEARCH('02_대상물건입력'!B8,D282)),1,0)))</f>
        <v>0</v>
      </c>
      <c r="R282" s="44">
        <f>IFERROR(ABS(E282-'02_대상물건입력'!B11)/'02_대상물건입력'!B11,"")</f>
        <v>0.7266947597163288</v>
      </c>
      <c r="S282" s="38">
        <f>IFERROR(ABS(J282-'02_대상물건입력'!B10),"")</f>
        <v>7</v>
      </c>
      <c r="T282" s="38">
        <f>IFERROR(ABS('01_설정'!B4-F282),"")</f>
        <v>132</v>
      </c>
      <c r="U282" s="38" t="str">
        <f>IFERROR(ABS(K282-YEAR('02_대상물건입력'!B14)),"")</f>
        <v/>
      </c>
      <c r="V282" s="38" t="str">
        <f>IF(B282="","",IF(AND(E282&gt;0,F282&gt;0,H282&gt;0,OR('04A_국토부원자료'!P283="",'04A_국토부원자료'!P283="-"),IF('01_설정'!B10=1,N282=1,TRUE),R282&lt;='01_설정'!B5,S282&lt;='01_설정'!B6,T282&lt;='01_설정'!B7,U282&lt;='01_설정'!B8),"Y",""))</f>
        <v/>
      </c>
      <c r="W282" s="40" t="str">
        <f>IF(V282&lt;&gt;"Y","",MAX(0,(1-R282/'01_설정'!B5))*'01_설정'!B14+MAX(0,(1-S282/'01_설정'!B6))*'01_설정'!B15+MAX(0,(1-T282/'01_설정'!B7))*'01_설정'!B16+MAX(0,(1-U282/'01_설정'!B8))*'01_설정'!B17+O282*'01_설정'!B11+Q282*'01_설정'!B12+P282*'01_설정'!B13)</f>
        <v/>
      </c>
      <c r="X282" s="38" t="str">
        <f>IF(W282="","",1+COUNTIFS($W$4:$W$3003,"&gt;"&amp;W282)+COUNTIFS($W$4:W282,W282)-1)</f>
        <v/>
      </c>
    </row>
    <row r="283" spans="1:24" ht="16.5">
      <c r="A283" s="38">
        <f>IF('04A_국토부원자료'!A284="","",ROW()-3)</f>
        <v>280</v>
      </c>
      <c r="B283" s="39" t="str">
        <f>IFERROR('04A_국토부원자료'!B284,"")</f>
        <v>서울특별시 송파구 문정동</v>
      </c>
      <c r="C283" s="39" t="str">
        <f>IF(B283="","",IF('04A_국토부원자료'!C284&lt;&gt;"",'04A_국토부원자료'!C284,TRIM('04A_국토부원자료'!D284&amp;IF('04A_국토부원자료'!E284&lt;&gt;"","-"&amp;'04A_국토부원자료'!E284,""))))</f>
        <v>618</v>
      </c>
      <c r="D283" s="39" t="str">
        <f>IFERROR('04A_국토부원자료'!F284,"")</f>
        <v>파크하비오</v>
      </c>
      <c r="E283" s="40">
        <f>IFERROR(VALUE(SUBSTITUTE('04A_국토부원자료'!G284,",","")),"")</f>
        <v>48.96</v>
      </c>
      <c r="F283" s="41">
        <f>IFERROR(IF(AND('04A_국토부원자료'!H284&lt;&gt;"",'04A_국토부원자료'!I284&lt;&gt;""),DATE(INT(VALUE(SUBSTITUTE('04A_국토부원자료'!H284,",",""))/100),MOD(VALUE(SUBSTITUTE('04A_국토부원자료'!H284,",","")),100),VALUE(SUBSTITUTE('04A_국토부원자료'!I284,",",""))),""),"")</f>
        <v>45980</v>
      </c>
      <c r="G283" s="42">
        <f>IFERROR(VALUE(SUBSTITUTE('04A_국토부원자료'!J284,",","")),"")</f>
        <v>43000</v>
      </c>
      <c r="H283" s="43">
        <f t="shared" si="8"/>
        <v>430000000</v>
      </c>
      <c r="I283" s="43">
        <f t="shared" si="9"/>
        <v>8782679.7385620922</v>
      </c>
      <c r="J283" s="38">
        <f>IFERROR(VALUE(SUBSTITUTE('04A_국토부원자료'!K284,",","")),"")</f>
        <v>3</v>
      </c>
      <c r="K283" s="38" t="str">
        <f>IFERROR(VALUE(SUBSTITUTE('04A_국토부원자료'!N284,",","")),"")</f>
        <v/>
      </c>
      <c r="L283" s="39" t="str">
        <f>IFERROR('04A_국토부원자료'!O284,"")</f>
        <v>송파대로 111</v>
      </c>
      <c r="M283" s="39" t="str">
        <f>IFERROR('04A_국토부원자료'!Q284,"")</f>
        <v>중개거래</v>
      </c>
      <c r="N283" s="38">
        <f>IF(B283="","",IF('02_대상물건입력'!B5="",1,IF(ISNUMBER(SEARCH('02_대상물건입력'!B5,B283)),1,0)))</f>
        <v>1</v>
      </c>
      <c r="O283" s="38">
        <f>IF(B283="","",IF('02_대상물건입력'!B6="",1,IF(ISNUMBER(SEARCH('02_대상물건입력'!B6,B283)),1,0)))</f>
        <v>0</v>
      </c>
      <c r="P283" s="38">
        <f>IF(L283="","",IF('02_대상물건입력'!B15="",0,IF(ISNUMBER(SEARCH('02_대상물건입력'!B15,L283)),1,0)))</f>
        <v>1</v>
      </c>
      <c r="Q283" s="38">
        <f>IF(D283="","",IF('02_대상물건입력'!B8="",0,IF(ISNUMBER(SEARCH('02_대상물건입력'!B8,D283)),1,0)))</f>
        <v>0</v>
      </c>
      <c r="R283" s="44">
        <f>IFERROR(ABS(E283-'02_대상물건입력'!B11)/'02_대상물건입력'!B11,"")</f>
        <v>0.79717209684760759</v>
      </c>
      <c r="S283" s="38">
        <f>IFERROR(ABS(J283-'02_대상물건입력'!B10),"")</f>
        <v>9</v>
      </c>
      <c r="T283" s="38">
        <f>IFERROR(ABS('01_설정'!B4-F283),"")</f>
        <v>132</v>
      </c>
      <c r="U283" s="38" t="str">
        <f>IFERROR(ABS(K283-YEAR('02_대상물건입력'!B14)),"")</f>
        <v/>
      </c>
      <c r="V283" s="38" t="str">
        <f>IF(B283="","",IF(AND(E283&gt;0,F283&gt;0,H283&gt;0,OR('04A_국토부원자료'!P284="",'04A_국토부원자료'!P284="-"),IF('01_설정'!B10=1,N283=1,TRUE),R283&lt;='01_설정'!B5,S283&lt;='01_설정'!B6,T283&lt;='01_설정'!B7,U283&lt;='01_설정'!B8),"Y",""))</f>
        <v/>
      </c>
      <c r="W283" s="40" t="str">
        <f>IF(V283&lt;&gt;"Y","",MAX(0,(1-R283/'01_설정'!B5))*'01_설정'!B14+MAX(0,(1-S283/'01_설정'!B6))*'01_설정'!B15+MAX(0,(1-T283/'01_설정'!B7))*'01_설정'!B16+MAX(0,(1-U283/'01_설정'!B8))*'01_설정'!B17+O283*'01_설정'!B11+Q283*'01_설정'!B12+P283*'01_설정'!B13)</f>
        <v/>
      </c>
      <c r="X283" s="38" t="str">
        <f>IF(W283="","",1+COUNTIFS($W$4:$W$3003,"&gt;"&amp;W283)+COUNTIFS($W$4:W283,W283)-1)</f>
        <v/>
      </c>
    </row>
    <row r="284" spans="1:24" ht="16.5">
      <c r="A284" s="38">
        <f>IF('04A_국토부원자료'!A285="","",ROW()-3)</f>
        <v>281</v>
      </c>
      <c r="B284" s="39" t="str">
        <f>IFERROR('04A_국토부원자료'!B285,"")</f>
        <v>서울특별시 송파구 문정동</v>
      </c>
      <c r="C284" s="39" t="str">
        <f>IF(B284="","",IF('04A_국토부원자료'!C285&lt;&gt;"",'04A_국토부원자료'!C285,TRIM('04A_국토부원자료'!D285&amp;IF('04A_국토부원자료'!E285&lt;&gt;"","-"&amp;'04A_국토부원자료'!E285,""))))</f>
        <v>620</v>
      </c>
      <c r="D284" s="39" t="str">
        <f>IFERROR('04A_국토부원자료'!F285,"")</f>
        <v>송파푸르지오시티</v>
      </c>
      <c r="E284" s="40">
        <f>IFERROR(VALUE(SUBSTITUTE('04A_국토부원자료'!G285,",","")),"")</f>
        <v>29.63</v>
      </c>
      <c r="F284" s="41">
        <f>IFERROR(IF(AND('04A_국토부원자료'!H285&lt;&gt;"",'04A_국토부원자료'!I285&lt;&gt;""),DATE(INT(VALUE(SUBSTITUTE('04A_국토부원자료'!H285,",",""))/100),MOD(VALUE(SUBSTITUTE('04A_국토부원자료'!H285,",","")),100),VALUE(SUBSTITUTE('04A_국토부원자료'!I285,",",""))),""),"")</f>
        <v>45979</v>
      </c>
      <c r="G284" s="42">
        <f>IFERROR(VALUE(SUBSTITUTE('04A_국토부원자료'!J285,",","")),"")</f>
        <v>26000</v>
      </c>
      <c r="H284" s="43">
        <f t="shared" si="8"/>
        <v>260000000</v>
      </c>
      <c r="I284" s="43">
        <f t="shared" si="9"/>
        <v>8774890.3138710763</v>
      </c>
      <c r="J284" s="38">
        <f>IFERROR(VALUE(SUBSTITUTE('04A_국토부원자료'!K285,",","")),"")</f>
        <v>12</v>
      </c>
      <c r="K284" s="38">
        <f>IFERROR(VALUE(SUBSTITUTE('04A_국토부원자료'!N285,",","")),"")</f>
        <v>2013</v>
      </c>
      <c r="L284" s="39" t="str">
        <f>IFERROR('04A_국토부원자료'!O285,"")</f>
        <v>새말로 62</v>
      </c>
      <c r="M284" s="39" t="str">
        <f>IFERROR('04A_국토부원자료'!Q285,"")</f>
        <v>중개거래</v>
      </c>
      <c r="N284" s="38">
        <f>IF(B284="","",IF('02_대상물건입력'!B5="",1,IF(ISNUMBER(SEARCH('02_대상물건입력'!B5,B284)),1,0)))</f>
        <v>1</v>
      </c>
      <c r="O284" s="38">
        <f>IF(B284="","",IF('02_대상물건입력'!B6="",1,IF(ISNUMBER(SEARCH('02_대상물건입력'!B6,B284)),1,0)))</f>
        <v>0</v>
      </c>
      <c r="P284" s="38">
        <f>IF(L284="","",IF('02_대상물건입력'!B15="",0,IF(ISNUMBER(SEARCH('02_대상물건입력'!B15,L284)),1,0)))</f>
        <v>0</v>
      </c>
      <c r="Q284" s="38">
        <f>IF(D284="","",IF('02_대상물건입력'!B8="",0,IF(ISNUMBER(SEARCH('02_대상물건입력'!B8,D284)),1,0)))</f>
        <v>0</v>
      </c>
      <c r="R284" s="44">
        <f>IFERROR(ABS(E284-'02_대상물건입력'!B11)/'02_대상물건입력'!B11,"")</f>
        <v>8.7626822499889886E-2</v>
      </c>
      <c r="S284" s="38">
        <f>IFERROR(ABS(J284-'02_대상물건입력'!B10),"")</f>
        <v>0</v>
      </c>
      <c r="T284" s="38">
        <f>IFERROR(ABS('01_설정'!B4-F284),"")</f>
        <v>133</v>
      </c>
      <c r="U284" s="38">
        <f>IFERROR(ABS(K284-YEAR('02_대상물건입력'!B14)),"")</f>
        <v>13</v>
      </c>
      <c r="V284" s="38" t="str">
        <f>IF(B284="","",IF(AND(E284&gt;0,F284&gt;0,H284&gt;0,OR('04A_국토부원자료'!P285="",'04A_국토부원자료'!P285="-"),IF('01_설정'!B10=1,N284=1,TRUE),R284&lt;='01_설정'!B5,S284&lt;='01_설정'!B6,T284&lt;='01_설정'!B7,U284&lt;='01_설정'!B8),"Y",""))</f>
        <v/>
      </c>
      <c r="W284" s="40" t="str">
        <f>IF(V284&lt;&gt;"Y","",MAX(0,(1-R284/'01_설정'!B5))*'01_설정'!B14+MAX(0,(1-S284/'01_설정'!B6))*'01_설정'!B15+MAX(0,(1-T284/'01_설정'!B7))*'01_설정'!B16+MAX(0,(1-U284/'01_설정'!B8))*'01_설정'!B17+O284*'01_설정'!B11+Q284*'01_설정'!B12+P284*'01_설정'!B13)</f>
        <v/>
      </c>
      <c r="X284" s="38" t="str">
        <f>IF(W284="","",1+COUNTIFS($W$4:$W$3003,"&gt;"&amp;W284)+COUNTIFS($W$4:W284,W284)-1)</f>
        <v/>
      </c>
    </row>
    <row r="285" spans="1:24" ht="16.5">
      <c r="A285" s="38">
        <f>IF('04A_국토부원자료'!A286="","",ROW()-3)</f>
        <v>282</v>
      </c>
      <c r="B285" s="39" t="str">
        <f>IFERROR('04A_국토부원자료'!B286,"")</f>
        <v>서울특별시 송파구 문정동</v>
      </c>
      <c r="C285" s="39" t="str">
        <f>IF(B285="","",IF('04A_국토부원자료'!C286&lt;&gt;"",'04A_국토부원자료'!C286,TRIM('04A_국토부원자료'!D286&amp;IF('04A_국토부원자료'!E286&lt;&gt;"","-"&amp;'04A_국토부원자료'!E286,""))))</f>
        <v>624</v>
      </c>
      <c r="D285" s="39" t="str">
        <f>IFERROR('04A_국토부원자료'!F286,"")</f>
        <v>송파 아이파크</v>
      </c>
      <c r="E285" s="40">
        <f>IFERROR(VALUE(SUBSTITUTE('04A_국토부원자료'!G286,",","")),"")</f>
        <v>43.13</v>
      </c>
      <c r="F285" s="41">
        <f>IFERROR(IF(AND('04A_국토부원자료'!H286&lt;&gt;"",'04A_국토부원자료'!I286&lt;&gt;""),DATE(INT(VALUE(SUBSTITUTE('04A_국토부원자료'!H286,",",""))/100),MOD(VALUE(SUBSTITUTE('04A_국토부원자료'!H286,",","")),100),VALUE(SUBSTITUTE('04A_국토부원자료'!I286,",",""))),""),"")</f>
        <v>45978</v>
      </c>
      <c r="G285" s="42">
        <f>IFERROR(VALUE(SUBSTITUTE('04A_국토부원자료'!J286,",","")),"")</f>
        <v>46400</v>
      </c>
      <c r="H285" s="43">
        <f t="shared" si="8"/>
        <v>464000000</v>
      </c>
      <c r="I285" s="43">
        <f t="shared" si="9"/>
        <v>10758172.96545328</v>
      </c>
      <c r="J285" s="38">
        <f>IFERROR(VALUE(SUBSTITUTE('04A_국토부원자료'!K286,",","")),"")</f>
        <v>7</v>
      </c>
      <c r="K285" s="38">
        <f>IFERROR(VALUE(SUBSTITUTE('04A_국토부원자료'!N286,",","")),"")</f>
        <v>2015</v>
      </c>
      <c r="L285" s="39" t="str">
        <f>IFERROR('04A_국토부원자료'!O286,"")</f>
        <v>법원로 55</v>
      </c>
      <c r="M285" s="39" t="str">
        <f>IFERROR('04A_국토부원자료'!Q286,"")</f>
        <v>중개거래</v>
      </c>
      <c r="N285" s="38">
        <f>IF(B285="","",IF('02_대상물건입력'!B5="",1,IF(ISNUMBER(SEARCH('02_대상물건입력'!B5,B285)),1,0)))</f>
        <v>1</v>
      </c>
      <c r="O285" s="38">
        <f>IF(B285="","",IF('02_대상물건입력'!B6="",1,IF(ISNUMBER(SEARCH('02_대상물건입력'!B6,B285)),1,0)))</f>
        <v>0</v>
      </c>
      <c r="P285" s="38">
        <f>IF(L285="","",IF('02_대상물건입력'!B15="",0,IF(ISNUMBER(SEARCH('02_대상물건입력'!B15,L285)),1,0)))</f>
        <v>0</v>
      </c>
      <c r="Q285" s="38">
        <f>IF(D285="","",IF('02_대상물건입력'!B8="",0,IF(ISNUMBER(SEARCH('02_대상물건입력'!B8,D285)),1,0)))</f>
        <v>0</v>
      </c>
      <c r="R285" s="44">
        <f>IFERROR(ABS(E285-'02_대상물건입력'!B11)/'02_대상물건입력'!B11,"")</f>
        <v>0.58317059920419356</v>
      </c>
      <c r="S285" s="38">
        <f>IFERROR(ABS(J285-'02_대상물건입력'!B10),"")</f>
        <v>5</v>
      </c>
      <c r="T285" s="38">
        <f>IFERROR(ABS('01_설정'!B4-F285),"")</f>
        <v>134</v>
      </c>
      <c r="U285" s="38">
        <f>IFERROR(ABS(K285-YEAR('02_대상물건입력'!B14)),"")</f>
        <v>11</v>
      </c>
      <c r="V285" s="38" t="str">
        <f>IF(B285="","",IF(AND(E285&gt;0,F285&gt;0,H285&gt;0,OR('04A_국토부원자료'!P286="",'04A_국토부원자료'!P286="-"),IF('01_설정'!B10=1,N285=1,TRUE),R285&lt;='01_설정'!B5,S285&lt;='01_설정'!B6,T285&lt;='01_설정'!B7,U285&lt;='01_설정'!B8),"Y",""))</f>
        <v/>
      </c>
      <c r="W285" s="40" t="str">
        <f>IF(V285&lt;&gt;"Y","",MAX(0,(1-R285/'01_설정'!B5))*'01_설정'!B14+MAX(0,(1-S285/'01_설정'!B6))*'01_설정'!B15+MAX(0,(1-T285/'01_설정'!B7))*'01_설정'!B16+MAX(0,(1-U285/'01_설정'!B8))*'01_설정'!B17+O285*'01_설정'!B11+Q285*'01_설정'!B12+P285*'01_설정'!B13)</f>
        <v/>
      </c>
      <c r="X285" s="38" t="str">
        <f>IF(W285="","",1+COUNTIFS($W$4:$W$3003,"&gt;"&amp;W285)+COUNTIFS($W$4:W285,W285)-1)</f>
        <v/>
      </c>
    </row>
    <row r="286" spans="1:24" ht="16.5">
      <c r="A286" s="38">
        <f>IF('04A_국토부원자료'!A287="","",ROW()-3)</f>
        <v>283</v>
      </c>
      <c r="B286" s="39" t="str">
        <f>IFERROR('04A_국토부원자료'!B287,"")</f>
        <v>서울특별시 송파구 문정동</v>
      </c>
      <c r="C286" s="39" t="str">
        <f>IF(B286="","",IF('04A_국토부원자료'!C287&lt;&gt;"",'04A_국토부원자료'!C287,TRIM('04A_국토부원자료'!D287&amp;IF('04A_국토부원자료'!E287&lt;&gt;"","-"&amp;'04A_국토부원자료'!E287,""))))</f>
        <v>618</v>
      </c>
      <c r="D286" s="39" t="str">
        <f>IFERROR('04A_국토부원자료'!F287,"")</f>
        <v>파크하비오</v>
      </c>
      <c r="E286" s="40">
        <f>IFERROR(VALUE(SUBSTITUTE('04A_국토부원자료'!G287,",","")),"")</f>
        <v>48.93</v>
      </c>
      <c r="F286" s="41">
        <f>IFERROR(IF(AND('04A_국토부원자료'!H287&lt;&gt;"",'04A_국토부원자료'!I287&lt;&gt;""),DATE(INT(VALUE(SUBSTITUTE('04A_국토부원자료'!H287,",",""))/100),MOD(VALUE(SUBSTITUTE('04A_국토부원자료'!H287,",","")),100),VALUE(SUBSTITUTE('04A_국토부원자료'!I287,",",""))),""),"")</f>
        <v>45978</v>
      </c>
      <c r="G286" s="42">
        <f>IFERROR(VALUE(SUBSTITUTE('04A_국토부원자료'!J287,",","")),"")</f>
        <v>45000</v>
      </c>
      <c r="H286" s="43">
        <f t="shared" si="8"/>
        <v>450000000</v>
      </c>
      <c r="I286" s="43">
        <f t="shared" si="9"/>
        <v>9196811.7719190679</v>
      </c>
      <c r="J286" s="38">
        <f>IFERROR(VALUE(SUBSTITUTE('04A_국토부원자료'!K287,",","")),"")</f>
        <v>9</v>
      </c>
      <c r="K286" s="38" t="str">
        <f>IFERROR(VALUE(SUBSTITUTE('04A_국토부원자료'!N287,",","")),"")</f>
        <v/>
      </c>
      <c r="L286" s="39" t="str">
        <f>IFERROR('04A_국토부원자료'!O287,"")</f>
        <v>송파대로 111</v>
      </c>
      <c r="M286" s="39" t="str">
        <f>IFERROR('04A_국토부원자료'!Q287,"")</f>
        <v>중개거래</v>
      </c>
      <c r="N286" s="38">
        <f>IF(B286="","",IF('02_대상물건입력'!B5="",1,IF(ISNUMBER(SEARCH('02_대상물건입력'!B5,B286)),1,0)))</f>
        <v>1</v>
      </c>
      <c r="O286" s="38">
        <f>IF(B286="","",IF('02_대상물건입력'!B6="",1,IF(ISNUMBER(SEARCH('02_대상물건입력'!B6,B286)),1,0)))</f>
        <v>0</v>
      </c>
      <c r="P286" s="38">
        <f>IF(L286="","",IF('02_대상물건입력'!B15="",0,IF(ISNUMBER(SEARCH('02_대상물건입력'!B15,L286)),1,0)))</f>
        <v>1</v>
      </c>
      <c r="Q286" s="38">
        <f>IF(D286="","",IF('02_대상물건입력'!B8="",0,IF(ISNUMBER(SEARCH('02_대상물건입력'!B8,D286)),1,0)))</f>
        <v>0</v>
      </c>
      <c r="R286" s="44">
        <f>IFERROR(ABS(E286-'02_대상물건입력'!B11)/'02_대상물건입력'!B11,"")</f>
        <v>0.79607088845493124</v>
      </c>
      <c r="S286" s="38">
        <f>IFERROR(ABS(J286-'02_대상물건입력'!B10),"")</f>
        <v>3</v>
      </c>
      <c r="T286" s="38">
        <f>IFERROR(ABS('01_설정'!B4-F286),"")</f>
        <v>134</v>
      </c>
      <c r="U286" s="38" t="str">
        <f>IFERROR(ABS(K286-YEAR('02_대상물건입력'!B14)),"")</f>
        <v/>
      </c>
      <c r="V286" s="38" t="str">
        <f>IF(B286="","",IF(AND(E286&gt;0,F286&gt;0,H286&gt;0,OR('04A_국토부원자료'!P287="",'04A_국토부원자료'!P287="-"),IF('01_설정'!B10=1,N286=1,TRUE),R286&lt;='01_설정'!B5,S286&lt;='01_설정'!B6,T286&lt;='01_설정'!B7,U286&lt;='01_설정'!B8),"Y",""))</f>
        <v/>
      </c>
      <c r="W286" s="40" t="str">
        <f>IF(V286&lt;&gt;"Y","",MAX(0,(1-R286/'01_설정'!B5))*'01_설정'!B14+MAX(0,(1-S286/'01_설정'!B6))*'01_설정'!B15+MAX(0,(1-T286/'01_설정'!B7))*'01_설정'!B16+MAX(0,(1-U286/'01_설정'!B8))*'01_설정'!B17+O286*'01_설정'!B11+Q286*'01_설정'!B12+P286*'01_설정'!B13)</f>
        <v/>
      </c>
      <c r="X286" s="38" t="str">
        <f>IF(W286="","",1+COUNTIFS($W$4:$W$3003,"&gt;"&amp;W286)+COUNTIFS($W$4:W286,W286)-1)</f>
        <v/>
      </c>
    </row>
    <row r="287" spans="1:24" ht="16.5">
      <c r="A287" s="38">
        <f>IF('04A_국토부원자료'!A288="","",ROW()-3)</f>
        <v>284</v>
      </c>
      <c r="B287" s="39" t="str">
        <f>IFERROR('04A_국토부원자료'!B288,"")</f>
        <v>서울특별시 송파구 문정동</v>
      </c>
      <c r="C287" s="39" t="str">
        <f>IF(B287="","",IF('04A_국토부원자료'!C288&lt;&gt;"",'04A_국토부원자료'!C288,TRIM('04A_국토부원자료'!D288&amp;IF('04A_국토부원자료'!E288&lt;&gt;"","-"&amp;'04A_국토부원자료'!E288,""))))</f>
        <v>618</v>
      </c>
      <c r="D287" s="39" t="str">
        <f>IFERROR('04A_국토부원자료'!F288,"")</f>
        <v>파크하비오</v>
      </c>
      <c r="E287" s="40">
        <f>IFERROR(VALUE(SUBSTITUTE('04A_국토부원자료'!G288,",","")),"")</f>
        <v>59.51</v>
      </c>
      <c r="F287" s="41">
        <f>IFERROR(IF(AND('04A_국토부원자료'!H288&lt;&gt;"",'04A_국토부원자료'!I288&lt;&gt;""),DATE(INT(VALUE(SUBSTITUTE('04A_국토부원자료'!H288,",",""))/100),MOD(VALUE(SUBSTITUTE('04A_국토부원자료'!H288,",","")),100),VALUE(SUBSTITUTE('04A_국토부원자료'!I288,",",""))),""),"")</f>
        <v>45978</v>
      </c>
      <c r="G287" s="42">
        <f>IFERROR(VALUE(SUBSTITUTE('04A_국토부원자료'!J288,",","")),"")</f>
        <v>50000</v>
      </c>
      <c r="H287" s="43">
        <f t="shared" si="8"/>
        <v>500000000</v>
      </c>
      <c r="I287" s="43">
        <f t="shared" si="9"/>
        <v>8401949.2522265166</v>
      </c>
      <c r="J287" s="38">
        <f>IFERROR(VALUE(SUBSTITUTE('04A_국토부원자료'!K288,",","")),"")</f>
        <v>6</v>
      </c>
      <c r="K287" s="38" t="str">
        <f>IFERROR(VALUE(SUBSTITUTE('04A_국토부원자료'!N288,",","")),"")</f>
        <v/>
      </c>
      <c r="L287" s="39" t="str">
        <f>IFERROR('04A_국토부원자료'!O288,"")</f>
        <v>송파대로 111</v>
      </c>
      <c r="M287" s="39" t="str">
        <f>IFERROR('04A_국토부원자료'!Q288,"")</f>
        <v>직거래</v>
      </c>
      <c r="N287" s="38">
        <f>IF(B287="","",IF('02_대상물건입력'!B5="",1,IF(ISNUMBER(SEARCH('02_대상물건입력'!B5,B287)),1,0)))</f>
        <v>1</v>
      </c>
      <c r="O287" s="38">
        <f>IF(B287="","",IF('02_대상물건입력'!B6="",1,IF(ISNUMBER(SEARCH('02_대상물건입력'!B6,B287)),1,0)))</f>
        <v>0</v>
      </c>
      <c r="P287" s="38">
        <f>IF(L287="","",IF('02_대상물건입력'!B15="",0,IF(ISNUMBER(SEARCH('02_대상물건입력'!B15,L287)),1,0)))</f>
        <v>1</v>
      </c>
      <c r="Q287" s="38">
        <f>IF(D287="","",IF('02_대상물건입력'!B8="",0,IF(ISNUMBER(SEARCH('02_대상물건입력'!B8,D287)),1,0)))</f>
        <v>0</v>
      </c>
      <c r="R287" s="44">
        <f>IFERROR(ABS(E287-'02_대상물건입력'!B11)/'02_대상물건입력'!B11,"")</f>
        <v>1.1844303816054151</v>
      </c>
      <c r="S287" s="38">
        <f>IFERROR(ABS(J287-'02_대상물건입력'!B10),"")</f>
        <v>6</v>
      </c>
      <c r="T287" s="38">
        <f>IFERROR(ABS('01_설정'!B4-F287),"")</f>
        <v>134</v>
      </c>
      <c r="U287" s="38" t="str">
        <f>IFERROR(ABS(K287-YEAR('02_대상물건입력'!B14)),"")</f>
        <v/>
      </c>
      <c r="V287" s="38" t="str">
        <f>IF(B287="","",IF(AND(E287&gt;0,F287&gt;0,H287&gt;0,OR('04A_국토부원자료'!P288="",'04A_국토부원자료'!P288="-"),IF('01_설정'!B10=1,N287=1,TRUE),R287&lt;='01_설정'!B5,S287&lt;='01_설정'!B6,T287&lt;='01_설정'!B7,U287&lt;='01_설정'!B8),"Y",""))</f>
        <v/>
      </c>
      <c r="W287" s="40" t="str">
        <f>IF(V287&lt;&gt;"Y","",MAX(0,(1-R287/'01_설정'!B5))*'01_설정'!B14+MAX(0,(1-S287/'01_설정'!B6))*'01_설정'!B15+MAX(0,(1-T287/'01_설정'!B7))*'01_설정'!B16+MAX(0,(1-U287/'01_설정'!B8))*'01_설정'!B17+O287*'01_설정'!B11+Q287*'01_설정'!B12+P287*'01_설정'!B13)</f>
        <v/>
      </c>
      <c r="X287" s="38" t="str">
        <f>IF(W287="","",1+COUNTIFS($W$4:$W$3003,"&gt;"&amp;W287)+COUNTIFS($W$4:W287,W287)-1)</f>
        <v/>
      </c>
    </row>
    <row r="288" spans="1:24" ht="16.5">
      <c r="A288" s="38">
        <f>IF('04A_국토부원자료'!A289="","",ROW()-3)</f>
        <v>285</v>
      </c>
      <c r="B288" s="39" t="str">
        <f>IFERROR('04A_국토부원자료'!B289,"")</f>
        <v>서울특별시 송파구 문정동</v>
      </c>
      <c r="C288" s="39" t="str">
        <f>IF(B288="","",IF('04A_국토부원자료'!C289&lt;&gt;"",'04A_국토부원자료'!C289,TRIM('04A_국토부원자료'!D289&amp;IF('04A_국토부원자료'!E289&lt;&gt;"","-"&amp;'04A_국토부원자료'!E289,""))))</f>
        <v>618</v>
      </c>
      <c r="D288" s="39" t="str">
        <f>IFERROR('04A_국토부원자료'!F289,"")</f>
        <v>파크하비오</v>
      </c>
      <c r="E288" s="40">
        <f>IFERROR(VALUE(SUBSTITUTE('04A_국토부원자료'!G289,",","")),"")</f>
        <v>25.87</v>
      </c>
      <c r="F288" s="41">
        <f>IFERROR(IF(AND('04A_국토부원자료'!H289&lt;&gt;"",'04A_국토부원자료'!I289&lt;&gt;""),DATE(INT(VALUE(SUBSTITUTE('04A_국토부원자료'!H289,",",""))/100),MOD(VALUE(SUBSTITUTE('04A_국토부원자료'!H289,",","")),100),VALUE(SUBSTITUTE('04A_국토부원자료'!I289,",",""))),""),"")</f>
        <v>45976</v>
      </c>
      <c r="G288" s="42">
        <f>IFERROR(VALUE(SUBSTITUTE('04A_국토부원자료'!J289,",","")),"")</f>
        <v>19600</v>
      </c>
      <c r="H288" s="43">
        <f t="shared" si="8"/>
        <v>196000000</v>
      </c>
      <c r="I288" s="43">
        <f t="shared" si="9"/>
        <v>7576343.2547352146</v>
      </c>
      <c r="J288" s="38">
        <f>IFERROR(VALUE(SUBSTITUTE('04A_국토부원자료'!K289,",","")),"")</f>
        <v>8</v>
      </c>
      <c r="K288" s="38" t="str">
        <f>IFERROR(VALUE(SUBSTITUTE('04A_국토부원자료'!N289,",","")),"")</f>
        <v/>
      </c>
      <c r="L288" s="39" t="str">
        <f>IFERROR('04A_국토부원자료'!O289,"")</f>
        <v>송파대로 111</v>
      </c>
      <c r="M288" s="39" t="str">
        <f>IFERROR('04A_국토부원자료'!Q289,"")</f>
        <v>중개거래</v>
      </c>
      <c r="N288" s="38">
        <f>IF(B288="","",IF('02_대상물건입력'!B5="",1,IF(ISNUMBER(SEARCH('02_대상물건입력'!B5,B288)),1,0)))</f>
        <v>1</v>
      </c>
      <c r="O288" s="38">
        <f>IF(B288="","",IF('02_대상물건입력'!B6="",1,IF(ISNUMBER(SEARCH('02_대상물건입력'!B6,B288)),1,0)))</f>
        <v>0</v>
      </c>
      <c r="P288" s="38">
        <f>IF(L288="","",IF('02_대상물건입력'!B15="",0,IF(ISNUMBER(SEARCH('02_대상물건입력'!B15,L288)),1,0)))</f>
        <v>1</v>
      </c>
      <c r="Q288" s="38">
        <f>IF(D288="","",IF('02_대상물건입력'!B8="",0,IF(ISNUMBER(SEARCH('02_대상물건입력'!B8,D288)),1,0)))</f>
        <v>0</v>
      </c>
      <c r="R288" s="44">
        <f>IFERROR(ABS(E288-'02_대상물건입력'!B11)/'02_대상물건입력'!B11,"")</f>
        <v>5.0391296048864213E-2</v>
      </c>
      <c r="S288" s="38">
        <f>IFERROR(ABS(J288-'02_대상물건입력'!B10),"")</f>
        <v>4</v>
      </c>
      <c r="T288" s="38">
        <f>IFERROR(ABS('01_설정'!B4-F288),"")</f>
        <v>136</v>
      </c>
      <c r="U288" s="38" t="str">
        <f>IFERROR(ABS(K288-YEAR('02_대상물건입력'!B14)),"")</f>
        <v/>
      </c>
      <c r="V288" s="38" t="str">
        <f>IF(B288="","",IF(AND(E288&gt;0,F288&gt;0,H288&gt;0,OR('04A_국토부원자료'!P289="",'04A_국토부원자료'!P289="-"),IF('01_설정'!B10=1,N288=1,TRUE),R288&lt;='01_설정'!B5,S288&lt;='01_설정'!B6,T288&lt;='01_설정'!B7,U288&lt;='01_설정'!B8),"Y",""))</f>
        <v/>
      </c>
      <c r="W288" s="40" t="str">
        <f>IF(V288&lt;&gt;"Y","",MAX(0,(1-R288/'01_설정'!B5))*'01_설정'!B14+MAX(0,(1-S288/'01_설정'!B6))*'01_설정'!B15+MAX(0,(1-T288/'01_설정'!B7))*'01_설정'!B16+MAX(0,(1-U288/'01_설정'!B8))*'01_설정'!B17+O288*'01_설정'!B11+Q288*'01_설정'!B12+P288*'01_설정'!B13)</f>
        <v/>
      </c>
      <c r="X288" s="38" t="str">
        <f>IF(W288="","",1+COUNTIFS($W$4:$W$3003,"&gt;"&amp;W288)+COUNTIFS($W$4:W288,W288)-1)</f>
        <v/>
      </c>
    </row>
    <row r="289" spans="1:24" ht="16.5">
      <c r="A289" s="38">
        <f>IF('04A_국토부원자료'!A290="","",ROW()-3)</f>
        <v>286</v>
      </c>
      <c r="B289" s="39" t="str">
        <f>IFERROR('04A_국토부원자료'!B290,"")</f>
        <v>서울특별시 송파구 문정동</v>
      </c>
      <c r="C289" s="39" t="str">
        <f>IF(B289="","",IF('04A_국토부원자료'!C290&lt;&gt;"",'04A_국토부원자료'!C290,TRIM('04A_국토부원자료'!D290&amp;IF('04A_국토부원자료'!E290&lt;&gt;"","-"&amp;'04A_국토부원자료'!E290,""))))</f>
        <v>622</v>
      </c>
      <c r="D289" s="39" t="str">
        <f>IFERROR('04A_국토부원자료'!F290,"")</f>
        <v>송파한화오벨리스크</v>
      </c>
      <c r="E289" s="40">
        <f>IFERROR(VALUE(SUBSTITUTE('04A_국토부원자료'!G290,",","")),"")</f>
        <v>29.99</v>
      </c>
      <c r="F289" s="41">
        <f>IFERROR(IF(AND('04A_국토부원자료'!H290&lt;&gt;"",'04A_국토부원자료'!I290&lt;&gt;""),DATE(INT(VALUE(SUBSTITUTE('04A_국토부원자료'!H290,",",""))/100),MOD(VALUE(SUBSTITUTE('04A_국토부원자료'!H290,",","")),100),VALUE(SUBSTITUTE('04A_국토부원자료'!I290,",",""))),""),"")</f>
        <v>45974</v>
      </c>
      <c r="G289" s="42">
        <f>IFERROR(VALUE(SUBSTITUTE('04A_국토부원자료'!J290,",","")),"")</f>
        <v>23000</v>
      </c>
      <c r="H289" s="43">
        <f t="shared" si="8"/>
        <v>230000000</v>
      </c>
      <c r="I289" s="43">
        <f t="shared" si="9"/>
        <v>7669223.0743581196</v>
      </c>
      <c r="J289" s="38">
        <f>IFERROR(VALUE(SUBSTITUTE('04A_국토부원자료'!K290,",","")),"")</f>
        <v>3</v>
      </c>
      <c r="K289" s="38">
        <f>IFERROR(VALUE(SUBSTITUTE('04A_국토부원자료'!N290,",","")),"")</f>
        <v>2013</v>
      </c>
      <c r="L289" s="39" t="str">
        <f>IFERROR('04A_국토부원자료'!O290,"")</f>
        <v>충민로 5</v>
      </c>
      <c r="M289" s="39" t="str">
        <f>IFERROR('04A_국토부원자료'!Q290,"")</f>
        <v>직거래</v>
      </c>
      <c r="N289" s="38">
        <f>IF(B289="","",IF('02_대상물건입력'!B5="",1,IF(ISNUMBER(SEARCH('02_대상물건입력'!B5,B289)),1,0)))</f>
        <v>1</v>
      </c>
      <c r="O289" s="38">
        <f>IF(B289="","",IF('02_대상물건입력'!B6="",1,IF(ISNUMBER(SEARCH('02_대상물건입력'!B6,B289)),1,0)))</f>
        <v>0</v>
      </c>
      <c r="P289" s="38">
        <f>IF(L289="","",IF('02_대상물건입력'!B15="",0,IF(ISNUMBER(SEARCH('02_대상물건입력'!B15,L289)),1,0)))</f>
        <v>0</v>
      </c>
      <c r="Q289" s="38">
        <f>IF(D289="","",IF('02_대상물건입력'!B8="",0,IF(ISNUMBER(SEARCH('02_대상물건입력'!B8,D289)),1,0)))</f>
        <v>0</v>
      </c>
      <c r="R289" s="44">
        <f>IFERROR(ABS(E289-'02_대상물건입력'!B11)/'02_대상물건입력'!B11,"")</f>
        <v>0.10084132321200462</v>
      </c>
      <c r="S289" s="38">
        <f>IFERROR(ABS(J289-'02_대상물건입력'!B10),"")</f>
        <v>9</v>
      </c>
      <c r="T289" s="38">
        <f>IFERROR(ABS('01_설정'!B4-F289),"")</f>
        <v>138</v>
      </c>
      <c r="U289" s="38">
        <f>IFERROR(ABS(K289-YEAR('02_대상물건입력'!B14)),"")</f>
        <v>13</v>
      </c>
      <c r="V289" s="38" t="str">
        <f>IF(B289="","",IF(AND(E289&gt;0,F289&gt;0,H289&gt;0,OR('04A_국토부원자료'!P290="",'04A_국토부원자료'!P290="-"),IF('01_설정'!B10=1,N289=1,TRUE),R289&lt;='01_설정'!B5,S289&lt;='01_설정'!B6,T289&lt;='01_설정'!B7,U289&lt;='01_설정'!B8),"Y",""))</f>
        <v/>
      </c>
      <c r="W289" s="40" t="str">
        <f>IF(V289&lt;&gt;"Y","",MAX(0,(1-R289/'01_설정'!B5))*'01_설정'!B14+MAX(0,(1-S289/'01_설정'!B6))*'01_설정'!B15+MAX(0,(1-T289/'01_설정'!B7))*'01_설정'!B16+MAX(0,(1-U289/'01_설정'!B8))*'01_설정'!B17+O289*'01_설정'!B11+Q289*'01_설정'!B12+P289*'01_설정'!B13)</f>
        <v/>
      </c>
      <c r="X289" s="38" t="str">
        <f>IF(W289="","",1+COUNTIFS($W$4:$W$3003,"&gt;"&amp;W289)+COUNTIFS($W$4:W289,W289)-1)</f>
        <v/>
      </c>
    </row>
    <row r="290" spans="1:24" ht="16.5">
      <c r="A290" s="38">
        <f>IF('04A_국토부원자료'!A291="","",ROW()-3)</f>
        <v>287</v>
      </c>
      <c r="B290" s="39" t="str">
        <f>IFERROR('04A_국토부원자료'!B291,"")</f>
        <v>서울특별시 송파구 문정동</v>
      </c>
      <c r="C290" s="39" t="str">
        <f>IF(B290="","",IF('04A_국토부원자료'!C291&lt;&gt;"",'04A_국토부원자료'!C291,TRIM('04A_국토부원자료'!D291&amp;IF('04A_국토부원자료'!E291&lt;&gt;"","-"&amp;'04A_국토부원자료'!E291,""))))</f>
        <v>624</v>
      </c>
      <c r="D290" s="39" t="str">
        <f>IFERROR('04A_국토부원자료'!F291,"")</f>
        <v>송파 아이파크</v>
      </c>
      <c r="E290" s="40">
        <f>IFERROR(VALUE(SUBSTITUTE('04A_국토부원자료'!G291,",","")),"")</f>
        <v>25.87</v>
      </c>
      <c r="F290" s="41">
        <f>IFERROR(IF(AND('04A_국토부원자료'!H291&lt;&gt;"",'04A_국토부원자료'!I291&lt;&gt;""),DATE(INT(VALUE(SUBSTITUTE('04A_국토부원자료'!H291,",",""))/100),MOD(VALUE(SUBSTITUTE('04A_국토부원자료'!H291,",","")),100),VALUE(SUBSTITUTE('04A_국토부원자료'!I291,",",""))),""),"")</f>
        <v>45973</v>
      </c>
      <c r="G290" s="42">
        <f>IFERROR(VALUE(SUBSTITUTE('04A_국토부원자료'!J291,",","")),"")</f>
        <v>22100</v>
      </c>
      <c r="H290" s="43">
        <f t="shared" si="8"/>
        <v>221000000</v>
      </c>
      <c r="I290" s="43">
        <f t="shared" si="9"/>
        <v>8542713.567839196</v>
      </c>
      <c r="J290" s="38">
        <f>IFERROR(VALUE(SUBSTITUTE('04A_국토부원자료'!K291,",","")),"")</f>
        <v>8</v>
      </c>
      <c r="K290" s="38">
        <f>IFERROR(VALUE(SUBSTITUTE('04A_국토부원자료'!N291,",","")),"")</f>
        <v>2015</v>
      </c>
      <c r="L290" s="39" t="str">
        <f>IFERROR('04A_국토부원자료'!O291,"")</f>
        <v>법원로 55</v>
      </c>
      <c r="M290" s="39" t="str">
        <f>IFERROR('04A_국토부원자료'!Q291,"")</f>
        <v>중개거래</v>
      </c>
      <c r="N290" s="38">
        <f>IF(B290="","",IF('02_대상물건입력'!B5="",1,IF(ISNUMBER(SEARCH('02_대상물건입력'!B5,B290)),1,0)))</f>
        <v>1</v>
      </c>
      <c r="O290" s="38">
        <f>IF(B290="","",IF('02_대상물건입력'!B6="",1,IF(ISNUMBER(SEARCH('02_대상물건입력'!B6,B290)),1,0)))</f>
        <v>0</v>
      </c>
      <c r="P290" s="38">
        <f>IF(L290="","",IF('02_대상물건입력'!B15="",0,IF(ISNUMBER(SEARCH('02_대상물건입력'!B15,L290)),1,0)))</f>
        <v>0</v>
      </c>
      <c r="Q290" s="38">
        <f>IF(D290="","",IF('02_대상물건입력'!B8="",0,IF(ISNUMBER(SEARCH('02_대상물건입력'!B8,D290)),1,0)))</f>
        <v>0</v>
      </c>
      <c r="R290" s="44">
        <f>IFERROR(ABS(E290-'02_대상물건입력'!B11)/'02_대상물건입력'!B11,"")</f>
        <v>5.0391296048864213E-2</v>
      </c>
      <c r="S290" s="38">
        <f>IFERROR(ABS(J290-'02_대상물건입력'!B10),"")</f>
        <v>4</v>
      </c>
      <c r="T290" s="38">
        <f>IFERROR(ABS('01_설정'!B4-F290),"")</f>
        <v>139</v>
      </c>
      <c r="U290" s="38">
        <f>IFERROR(ABS(K290-YEAR('02_대상물건입력'!B14)),"")</f>
        <v>11</v>
      </c>
      <c r="V290" s="38" t="str">
        <f>IF(B290="","",IF(AND(E290&gt;0,F290&gt;0,H290&gt;0,OR('04A_국토부원자료'!P291="",'04A_국토부원자료'!P291="-"),IF('01_설정'!B10=1,N290=1,TRUE),R290&lt;='01_설정'!B5,S290&lt;='01_설정'!B6,T290&lt;='01_설정'!B7,U290&lt;='01_설정'!B8),"Y",""))</f>
        <v/>
      </c>
      <c r="W290" s="40" t="str">
        <f>IF(V290&lt;&gt;"Y","",MAX(0,(1-R290/'01_설정'!B5))*'01_설정'!B14+MAX(0,(1-S290/'01_설정'!B6))*'01_설정'!B15+MAX(0,(1-T290/'01_설정'!B7))*'01_설정'!B16+MAX(0,(1-U290/'01_설정'!B8))*'01_설정'!B17+O290*'01_설정'!B11+Q290*'01_설정'!B12+P290*'01_설정'!B13)</f>
        <v/>
      </c>
      <c r="X290" s="38" t="str">
        <f>IF(W290="","",1+COUNTIFS($W$4:$W$3003,"&gt;"&amp;W290)+COUNTIFS($W$4:W290,W290)-1)</f>
        <v/>
      </c>
    </row>
    <row r="291" spans="1:24" ht="16.5">
      <c r="A291" s="38">
        <f>IF('04A_국토부원자료'!A292="","",ROW()-3)</f>
        <v>288</v>
      </c>
      <c r="B291" s="39" t="str">
        <f>IFERROR('04A_국토부원자료'!B292,"")</f>
        <v>서울특별시 송파구 문정동</v>
      </c>
      <c r="C291" s="39" t="str">
        <f>IF(B291="","",IF('04A_국토부원자료'!C292&lt;&gt;"",'04A_국토부원자료'!C292,TRIM('04A_국토부원자료'!D292&amp;IF('04A_국토부원자료'!E292&lt;&gt;"","-"&amp;'04A_국토부원자료'!E292,""))))</f>
        <v>624</v>
      </c>
      <c r="D291" s="39" t="str">
        <f>IFERROR('04A_국토부원자료'!F292,"")</f>
        <v>송파 아이파크</v>
      </c>
      <c r="E291" s="40">
        <f>IFERROR(VALUE(SUBSTITUTE('04A_국토부원자료'!G292,",","")),"")</f>
        <v>49.7</v>
      </c>
      <c r="F291" s="41">
        <f>IFERROR(IF(AND('04A_국토부원자료'!H292&lt;&gt;"",'04A_국토부원자료'!I292&lt;&gt;""),DATE(INT(VALUE(SUBSTITUTE('04A_국토부원자료'!H292,",",""))/100),MOD(VALUE(SUBSTITUTE('04A_국토부원자료'!H292,",","")),100),VALUE(SUBSTITUTE('04A_국토부원자료'!I292,",",""))),""),"")</f>
        <v>45973</v>
      </c>
      <c r="G291" s="42">
        <f>IFERROR(VALUE(SUBSTITUTE('04A_국토부원자료'!J292,",","")),"")</f>
        <v>56000</v>
      </c>
      <c r="H291" s="43">
        <f t="shared" si="8"/>
        <v>560000000</v>
      </c>
      <c r="I291" s="43">
        <f t="shared" si="9"/>
        <v>11267605.633802816</v>
      </c>
      <c r="J291" s="38">
        <f>IFERROR(VALUE(SUBSTITUTE('04A_국토부원자료'!K292,",","")),"")</f>
        <v>8</v>
      </c>
      <c r="K291" s="38">
        <f>IFERROR(VALUE(SUBSTITUTE('04A_국토부원자료'!N292,",","")),"")</f>
        <v>2015</v>
      </c>
      <c r="L291" s="39" t="str">
        <f>IFERROR('04A_국토부원자료'!O292,"")</f>
        <v>법원로 55</v>
      </c>
      <c r="M291" s="39" t="str">
        <f>IFERROR('04A_국토부원자료'!Q292,"")</f>
        <v>중개거래</v>
      </c>
      <c r="N291" s="38">
        <f>IF(B291="","",IF('02_대상물건입력'!B5="",1,IF(ISNUMBER(SEARCH('02_대상물건입력'!B5,B291)),1,0)))</f>
        <v>1</v>
      </c>
      <c r="O291" s="38">
        <f>IF(B291="","",IF('02_대상물건입력'!B6="",1,IF(ISNUMBER(SEARCH('02_대상물건입력'!B6,B291)),1,0)))</f>
        <v>0</v>
      </c>
      <c r="P291" s="38">
        <f>IF(L291="","",IF('02_대상물건입력'!B15="",0,IF(ISNUMBER(SEARCH('02_대상물건입력'!B15,L291)),1,0)))</f>
        <v>0</v>
      </c>
      <c r="Q291" s="38">
        <f>IF(D291="","",IF('02_대상물건입력'!B8="",0,IF(ISNUMBER(SEARCH('02_대상물건입력'!B8,D291)),1,0)))</f>
        <v>0</v>
      </c>
      <c r="R291" s="44">
        <f>IFERROR(ABS(E291-'02_대상물건입력'!B11)/'02_대상물건입력'!B11,"")</f>
        <v>0.82433523720028801</v>
      </c>
      <c r="S291" s="38">
        <f>IFERROR(ABS(J291-'02_대상물건입력'!B10),"")</f>
        <v>4</v>
      </c>
      <c r="T291" s="38">
        <f>IFERROR(ABS('01_설정'!B4-F291),"")</f>
        <v>139</v>
      </c>
      <c r="U291" s="38">
        <f>IFERROR(ABS(K291-YEAR('02_대상물건입력'!B14)),"")</f>
        <v>11</v>
      </c>
      <c r="V291" s="38" t="str">
        <f>IF(B291="","",IF(AND(E291&gt;0,F291&gt;0,H291&gt;0,OR('04A_국토부원자료'!P292="",'04A_국토부원자료'!P292="-"),IF('01_설정'!B10=1,N291=1,TRUE),R291&lt;='01_설정'!B5,S291&lt;='01_설정'!B6,T291&lt;='01_설정'!B7,U291&lt;='01_설정'!B8),"Y",""))</f>
        <v/>
      </c>
      <c r="W291" s="40" t="str">
        <f>IF(V291&lt;&gt;"Y","",MAX(0,(1-R291/'01_설정'!B5))*'01_설정'!B14+MAX(0,(1-S291/'01_설정'!B6))*'01_설정'!B15+MAX(0,(1-T291/'01_설정'!B7))*'01_설정'!B16+MAX(0,(1-U291/'01_설정'!B8))*'01_설정'!B17+O291*'01_설정'!B11+Q291*'01_설정'!B12+P291*'01_설정'!B13)</f>
        <v/>
      </c>
      <c r="X291" s="38" t="str">
        <f>IF(W291="","",1+COUNTIFS($W$4:$W$3003,"&gt;"&amp;W291)+COUNTIFS($W$4:W291,W291)-1)</f>
        <v/>
      </c>
    </row>
    <row r="292" spans="1:24" ht="16.5">
      <c r="A292" s="38">
        <f>IF('04A_국토부원자료'!A293="","",ROW()-3)</f>
        <v>289</v>
      </c>
      <c r="B292" s="39" t="str">
        <f>IFERROR('04A_국토부원자료'!B293,"")</f>
        <v>서울특별시 송파구 문정동</v>
      </c>
      <c r="C292" s="39" t="str">
        <f>IF(B292="","",IF('04A_국토부원자료'!C293&lt;&gt;"",'04A_국토부원자료'!C293,TRIM('04A_국토부원자료'!D293&amp;IF('04A_국토부원자료'!E293&lt;&gt;"","-"&amp;'04A_국토부원자료'!E293,""))))</f>
        <v>652-5</v>
      </c>
      <c r="D292" s="39" t="str">
        <f>IFERROR('04A_국토부원자료'!F293,"")</f>
        <v>문정 아이파크</v>
      </c>
      <c r="E292" s="40">
        <f>IFERROR(VALUE(SUBSTITUTE('04A_국토부원자료'!G293,",","")),"")</f>
        <v>21.57</v>
      </c>
      <c r="F292" s="41">
        <f>IFERROR(IF(AND('04A_국토부원자료'!H293&lt;&gt;"",'04A_국토부원자료'!I293&lt;&gt;""),DATE(INT(VALUE(SUBSTITUTE('04A_국토부원자료'!H293,",",""))/100),MOD(VALUE(SUBSTITUTE('04A_국토부원자료'!H293,",","")),100),VALUE(SUBSTITUTE('04A_국토부원자료'!I293,",",""))),""),"")</f>
        <v>45972</v>
      </c>
      <c r="G292" s="42">
        <f>IFERROR(VALUE(SUBSTITUTE('04A_국토부원자료'!J293,",","")),"")</f>
        <v>19000</v>
      </c>
      <c r="H292" s="43">
        <f t="shared" si="8"/>
        <v>190000000</v>
      </c>
      <c r="I292" s="43">
        <f t="shared" si="9"/>
        <v>8808530.3662494197</v>
      </c>
      <c r="J292" s="38">
        <f>IFERROR(VALUE(SUBSTITUTE('04A_국토부원자료'!K293,",","")),"")</f>
        <v>9</v>
      </c>
      <c r="K292" s="38">
        <f>IFERROR(VALUE(SUBSTITUTE('04A_국토부원자료'!N293,",","")),"")</f>
        <v>2017</v>
      </c>
      <c r="L292" s="39" t="str">
        <f>IFERROR('04A_국토부원자료'!O293,"")</f>
        <v>법원로4길 6</v>
      </c>
      <c r="M292" s="39" t="str">
        <f>IFERROR('04A_국토부원자료'!Q293,"")</f>
        <v>중개거래</v>
      </c>
      <c r="N292" s="38">
        <f>IF(B292="","",IF('02_대상물건입력'!B5="",1,IF(ISNUMBER(SEARCH('02_대상물건입력'!B5,B292)),1,0)))</f>
        <v>1</v>
      </c>
      <c r="O292" s="38">
        <f>IF(B292="","",IF('02_대상물건입력'!B6="",1,IF(ISNUMBER(SEARCH('02_대상물건입력'!B6,B292)),1,0)))</f>
        <v>0</v>
      </c>
      <c r="P292" s="38">
        <f>IF(L292="","",IF('02_대상물건입력'!B15="",0,IF(ISNUMBER(SEARCH('02_대상물건입력'!B15,L292)),1,0)))</f>
        <v>0</v>
      </c>
      <c r="Q292" s="38">
        <f>IF(D292="","",IF('02_대상물건입력'!B8="",0,IF(ISNUMBER(SEARCH('02_대상물건입력'!B8,D292)),1,0)))</f>
        <v>0</v>
      </c>
      <c r="R292" s="44">
        <f>IFERROR(ABS(E292-'02_대상물건입력'!B11)/'02_대상물건입력'!B11,"")</f>
        <v>0.20823116566579056</v>
      </c>
      <c r="S292" s="38">
        <f>IFERROR(ABS(J292-'02_대상물건입력'!B10),"")</f>
        <v>3</v>
      </c>
      <c r="T292" s="38">
        <f>IFERROR(ABS('01_설정'!B4-F292),"")</f>
        <v>140</v>
      </c>
      <c r="U292" s="38">
        <f>IFERROR(ABS(K292-YEAR('02_대상물건입력'!B14)),"")</f>
        <v>9</v>
      </c>
      <c r="V292" s="38" t="str">
        <f>IF(B292="","",IF(AND(E292&gt;0,F292&gt;0,H292&gt;0,OR('04A_국토부원자료'!P293="",'04A_국토부원자료'!P293="-"),IF('01_설정'!B10=1,N292=1,TRUE),R292&lt;='01_설정'!B5,S292&lt;='01_설정'!B6,T292&lt;='01_설정'!B7,U292&lt;='01_설정'!B8),"Y",""))</f>
        <v>Y</v>
      </c>
      <c r="W292" s="40">
        <f>IF(V292&lt;&gt;"Y","",MAX(0,(1-R292/'01_설정'!B5))*'01_설정'!B14+MAX(0,(1-S292/'01_설정'!B6))*'01_설정'!B15+MAX(0,(1-T292/'01_설정'!B7))*'01_설정'!B16+MAX(0,(1-U292/'01_설정'!B8))*'01_설정'!B17+O292*'01_설정'!B11+Q292*'01_설정'!B12+P292*'01_설정'!B13)</f>
        <v>25.174287558396735</v>
      </c>
      <c r="X292" s="38">
        <f>IF(W292="","",1+COUNTIFS($W$4:$W$3003,"&gt;"&amp;W292)+COUNTIFS($W$4:W292,W292)-1)</f>
        <v>209</v>
      </c>
    </row>
    <row r="293" spans="1:24" ht="16.5">
      <c r="A293" s="38">
        <f>IF('04A_국토부원자료'!A294="","",ROW()-3)</f>
        <v>290</v>
      </c>
      <c r="B293" s="39" t="str">
        <f>IFERROR('04A_국토부원자료'!B294,"")</f>
        <v>서울특별시 송파구 문정동</v>
      </c>
      <c r="C293" s="39" t="str">
        <f>IF(B293="","",IF('04A_국토부원자료'!C294&lt;&gt;"",'04A_국토부원자료'!C294,TRIM('04A_국토부원자료'!D294&amp;IF('04A_국토부원자료'!E294&lt;&gt;"","-"&amp;'04A_국토부원자료'!E294,""))))</f>
        <v>618</v>
      </c>
      <c r="D293" s="39" t="str">
        <f>IFERROR('04A_국토부원자료'!F294,"")</f>
        <v>파크하비오</v>
      </c>
      <c r="E293" s="40">
        <f>IFERROR(VALUE(SUBSTITUTE('04A_국토부원자료'!G294,",","")),"")</f>
        <v>48.96</v>
      </c>
      <c r="F293" s="41">
        <f>IFERROR(IF(AND('04A_국토부원자료'!H294&lt;&gt;"",'04A_국토부원자료'!I294&lt;&gt;""),DATE(INT(VALUE(SUBSTITUTE('04A_국토부원자료'!H294,",",""))/100),MOD(VALUE(SUBSTITUTE('04A_국토부원자료'!H294,",","")),100),VALUE(SUBSTITUTE('04A_국토부원자료'!I294,",",""))),""),"")</f>
        <v>45972</v>
      </c>
      <c r="G293" s="42">
        <f>IFERROR(VALUE(SUBSTITUTE('04A_국토부원자료'!J294,",","")),"")</f>
        <v>47500</v>
      </c>
      <c r="H293" s="43">
        <f t="shared" si="8"/>
        <v>475000000</v>
      </c>
      <c r="I293" s="43">
        <f t="shared" si="9"/>
        <v>9701797.3856209144</v>
      </c>
      <c r="J293" s="38">
        <f>IFERROR(VALUE(SUBSTITUTE('04A_국토부원자료'!K294,",","")),"")</f>
        <v>5</v>
      </c>
      <c r="K293" s="38" t="str">
        <f>IFERROR(VALUE(SUBSTITUTE('04A_국토부원자료'!N294,",","")),"")</f>
        <v/>
      </c>
      <c r="L293" s="39" t="str">
        <f>IFERROR('04A_국토부원자료'!O294,"")</f>
        <v>송파대로 111</v>
      </c>
      <c r="M293" s="39" t="str">
        <f>IFERROR('04A_국토부원자료'!Q294,"")</f>
        <v>중개거래</v>
      </c>
      <c r="N293" s="38">
        <f>IF(B293="","",IF('02_대상물건입력'!B5="",1,IF(ISNUMBER(SEARCH('02_대상물건입력'!B5,B293)),1,0)))</f>
        <v>1</v>
      </c>
      <c r="O293" s="38">
        <f>IF(B293="","",IF('02_대상물건입력'!B6="",1,IF(ISNUMBER(SEARCH('02_대상물건입력'!B6,B293)),1,0)))</f>
        <v>0</v>
      </c>
      <c r="P293" s="38">
        <f>IF(L293="","",IF('02_대상물건입력'!B15="",0,IF(ISNUMBER(SEARCH('02_대상물건입력'!B15,L293)),1,0)))</f>
        <v>1</v>
      </c>
      <c r="Q293" s="38">
        <f>IF(D293="","",IF('02_대상물건입력'!B8="",0,IF(ISNUMBER(SEARCH('02_대상물건입력'!B8,D293)),1,0)))</f>
        <v>0</v>
      </c>
      <c r="R293" s="44">
        <f>IFERROR(ABS(E293-'02_대상물건입력'!B11)/'02_대상물건입력'!B11,"")</f>
        <v>0.79717209684760759</v>
      </c>
      <c r="S293" s="38">
        <f>IFERROR(ABS(J293-'02_대상물건입력'!B10),"")</f>
        <v>7</v>
      </c>
      <c r="T293" s="38">
        <f>IFERROR(ABS('01_설정'!B4-F293),"")</f>
        <v>140</v>
      </c>
      <c r="U293" s="38" t="str">
        <f>IFERROR(ABS(K293-YEAR('02_대상물건입력'!B14)),"")</f>
        <v/>
      </c>
      <c r="V293" s="38" t="str">
        <f>IF(B293="","",IF(AND(E293&gt;0,F293&gt;0,H293&gt;0,OR('04A_국토부원자료'!P294="",'04A_국토부원자료'!P294="-"),IF('01_설정'!B10=1,N293=1,TRUE),R293&lt;='01_설정'!B5,S293&lt;='01_설정'!B6,T293&lt;='01_설정'!B7,U293&lt;='01_설정'!B8),"Y",""))</f>
        <v/>
      </c>
      <c r="W293" s="40" t="str">
        <f>IF(V293&lt;&gt;"Y","",MAX(0,(1-R293/'01_설정'!B5))*'01_설정'!B14+MAX(0,(1-S293/'01_설정'!B6))*'01_설정'!B15+MAX(0,(1-T293/'01_설정'!B7))*'01_설정'!B16+MAX(0,(1-U293/'01_설정'!B8))*'01_설정'!B17+O293*'01_설정'!B11+Q293*'01_설정'!B12+P293*'01_설정'!B13)</f>
        <v/>
      </c>
      <c r="X293" s="38" t="str">
        <f>IF(W293="","",1+COUNTIFS($W$4:$W$3003,"&gt;"&amp;W293)+COUNTIFS($W$4:W293,W293)-1)</f>
        <v/>
      </c>
    </row>
    <row r="294" spans="1:24" ht="16.5">
      <c r="A294" s="38">
        <f>IF('04A_국토부원자료'!A295="","",ROW()-3)</f>
        <v>291</v>
      </c>
      <c r="B294" s="39" t="str">
        <f>IFERROR('04A_국토부원자료'!B295,"")</f>
        <v>서울특별시 송파구 문정동</v>
      </c>
      <c r="C294" s="39" t="str">
        <f>IF(B294="","",IF('04A_국토부원자료'!C295&lt;&gt;"",'04A_국토부원자료'!C295,TRIM('04A_국토부원자료'!D295&amp;IF('04A_국토부원자료'!E295&lt;&gt;"","-"&amp;'04A_국토부원자료'!E295,""))))</f>
        <v>618</v>
      </c>
      <c r="D294" s="39" t="str">
        <f>IFERROR('04A_국토부원자료'!F295,"")</f>
        <v>파크하비오</v>
      </c>
      <c r="E294" s="40">
        <f>IFERROR(VALUE(SUBSTITUTE('04A_국토부원자료'!G295,",","")),"")</f>
        <v>23.92</v>
      </c>
      <c r="F294" s="41">
        <f>IFERROR(IF(AND('04A_국토부원자료'!H295&lt;&gt;"",'04A_국토부원자료'!I295&lt;&gt;""),DATE(INT(VALUE(SUBSTITUTE('04A_국토부원자료'!H295,",",""))/100),MOD(VALUE(SUBSTITUTE('04A_국토부원자료'!H295,",","")),100),VALUE(SUBSTITUTE('04A_국토부원자료'!I295,",",""))),""),"")</f>
        <v>45972</v>
      </c>
      <c r="G294" s="42">
        <f>IFERROR(VALUE(SUBSTITUTE('04A_국토부원자료'!J295,",","")),"")</f>
        <v>19800</v>
      </c>
      <c r="H294" s="43">
        <f t="shared" si="8"/>
        <v>198000000</v>
      </c>
      <c r="I294" s="43">
        <f t="shared" si="9"/>
        <v>8277591.9732441464</v>
      </c>
      <c r="J294" s="38">
        <f>IFERROR(VALUE(SUBSTITUTE('04A_국토부원자료'!K295,",","")),"")</f>
        <v>10</v>
      </c>
      <c r="K294" s="38" t="str">
        <f>IFERROR(VALUE(SUBSTITUTE('04A_국토부원자료'!N295,",","")),"")</f>
        <v/>
      </c>
      <c r="L294" s="39" t="str">
        <f>IFERROR('04A_국토부원자료'!O295,"")</f>
        <v>송파대로 111</v>
      </c>
      <c r="M294" s="39" t="str">
        <f>IFERROR('04A_국토부원자료'!Q295,"")</f>
        <v>직거래</v>
      </c>
      <c r="N294" s="38">
        <f>IF(B294="","",IF('02_대상물건입력'!B5="",1,IF(ISNUMBER(SEARCH('02_대상물건입력'!B5,B294)),1,0)))</f>
        <v>1</v>
      </c>
      <c r="O294" s="38">
        <f>IF(B294="","",IF('02_대상물건입력'!B6="",1,IF(ISNUMBER(SEARCH('02_대상물건입력'!B6,B294)),1,0)))</f>
        <v>0</v>
      </c>
      <c r="P294" s="38">
        <f>IF(L294="","",IF('02_대상물건입력'!B15="",0,IF(ISNUMBER(SEARCH('02_대상물건입력'!B15,L294)),1,0)))</f>
        <v>1</v>
      </c>
      <c r="Q294" s="38">
        <f>IF(D294="","",IF('02_대상물건입력'!B8="",0,IF(ISNUMBER(SEARCH('02_대상물건입력'!B8,D294)),1,0)))</f>
        <v>0</v>
      </c>
      <c r="R294" s="44">
        <f>IFERROR(ABS(E294-'02_대상물건입력'!B11)/'02_대상물건입력'!B11,"")</f>
        <v>0.12196984157281915</v>
      </c>
      <c r="S294" s="38">
        <f>IFERROR(ABS(J294-'02_대상물건입력'!B10),"")</f>
        <v>2</v>
      </c>
      <c r="T294" s="38">
        <f>IFERROR(ABS('01_설정'!B4-F294),"")</f>
        <v>140</v>
      </c>
      <c r="U294" s="38" t="str">
        <f>IFERROR(ABS(K294-YEAR('02_대상물건입력'!B14)),"")</f>
        <v/>
      </c>
      <c r="V294" s="38" t="str">
        <f>IF(B294="","",IF(AND(E294&gt;0,F294&gt;0,H294&gt;0,OR('04A_국토부원자료'!P295="",'04A_국토부원자료'!P295="-"),IF('01_설정'!B10=1,N294=1,TRUE),R294&lt;='01_설정'!B5,S294&lt;='01_설정'!B6,T294&lt;='01_설정'!B7,U294&lt;='01_설정'!B8),"Y",""))</f>
        <v/>
      </c>
      <c r="W294" s="40" t="str">
        <f>IF(V294&lt;&gt;"Y","",MAX(0,(1-R294/'01_설정'!B5))*'01_설정'!B14+MAX(0,(1-S294/'01_설정'!B6))*'01_설정'!B15+MAX(0,(1-T294/'01_설정'!B7))*'01_설정'!B16+MAX(0,(1-U294/'01_설정'!B8))*'01_설정'!B17+O294*'01_설정'!B11+Q294*'01_설정'!B12+P294*'01_설정'!B13)</f>
        <v/>
      </c>
      <c r="X294" s="38" t="str">
        <f>IF(W294="","",1+COUNTIFS($W$4:$W$3003,"&gt;"&amp;W294)+COUNTIFS($W$4:W294,W294)-1)</f>
        <v/>
      </c>
    </row>
    <row r="295" spans="1:24" ht="16.5">
      <c r="A295" s="38">
        <f>IF('04A_국토부원자료'!A296="","",ROW()-3)</f>
        <v>292</v>
      </c>
      <c r="B295" s="39" t="str">
        <f>IFERROR('04A_국토부원자료'!B296,"")</f>
        <v>서울특별시 송파구 문정동</v>
      </c>
      <c r="C295" s="39" t="str">
        <f>IF(B295="","",IF('04A_국토부원자료'!C296&lt;&gt;"",'04A_국토부원자료'!C296,TRIM('04A_국토부원자료'!D296&amp;IF('04A_국토부원자료'!E296&lt;&gt;"","-"&amp;'04A_국토부원자료'!E296,""))))</f>
        <v>618</v>
      </c>
      <c r="D295" s="39" t="str">
        <f>IFERROR('04A_국토부원자료'!F296,"")</f>
        <v>파크하비오</v>
      </c>
      <c r="E295" s="40">
        <f>IFERROR(VALUE(SUBSTITUTE('04A_국토부원자료'!G296,",","")),"")</f>
        <v>48.93</v>
      </c>
      <c r="F295" s="41">
        <f>IFERROR(IF(AND('04A_국토부원자료'!H296&lt;&gt;"",'04A_국토부원자료'!I296&lt;&gt;""),DATE(INT(VALUE(SUBSTITUTE('04A_국토부원자료'!H296,",",""))/100),MOD(VALUE(SUBSTITUTE('04A_국토부원자료'!H296,",","")),100),VALUE(SUBSTITUTE('04A_국토부원자료'!I296,",",""))),""),"")</f>
        <v>45971</v>
      </c>
      <c r="G295" s="42">
        <f>IFERROR(VALUE(SUBSTITUTE('04A_국토부원자료'!J296,",","")),"")</f>
        <v>43000</v>
      </c>
      <c r="H295" s="43">
        <f t="shared" si="8"/>
        <v>430000000</v>
      </c>
      <c r="I295" s="43">
        <f t="shared" si="9"/>
        <v>8788064.582055999</v>
      </c>
      <c r="J295" s="38">
        <f>IFERROR(VALUE(SUBSTITUTE('04A_국토부원자료'!K296,",","")),"")</f>
        <v>10</v>
      </c>
      <c r="K295" s="38" t="str">
        <f>IFERROR(VALUE(SUBSTITUTE('04A_국토부원자료'!N296,",","")),"")</f>
        <v/>
      </c>
      <c r="L295" s="39" t="str">
        <f>IFERROR('04A_국토부원자료'!O296,"")</f>
        <v>송파대로 111</v>
      </c>
      <c r="M295" s="39" t="str">
        <f>IFERROR('04A_국토부원자료'!Q296,"")</f>
        <v>중개거래</v>
      </c>
      <c r="N295" s="38">
        <f>IF(B295="","",IF('02_대상물건입력'!B5="",1,IF(ISNUMBER(SEARCH('02_대상물건입력'!B5,B295)),1,0)))</f>
        <v>1</v>
      </c>
      <c r="O295" s="38">
        <f>IF(B295="","",IF('02_대상물건입력'!B6="",1,IF(ISNUMBER(SEARCH('02_대상물건입력'!B6,B295)),1,0)))</f>
        <v>0</v>
      </c>
      <c r="P295" s="38">
        <f>IF(L295="","",IF('02_대상물건입력'!B15="",0,IF(ISNUMBER(SEARCH('02_대상물건입력'!B15,L295)),1,0)))</f>
        <v>1</v>
      </c>
      <c r="Q295" s="38">
        <f>IF(D295="","",IF('02_대상물건입력'!B8="",0,IF(ISNUMBER(SEARCH('02_대상물건입력'!B8,D295)),1,0)))</f>
        <v>0</v>
      </c>
      <c r="R295" s="44">
        <f>IFERROR(ABS(E295-'02_대상물건입력'!B11)/'02_대상물건입력'!B11,"")</f>
        <v>0.79607088845493124</v>
      </c>
      <c r="S295" s="38">
        <f>IFERROR(ABS(J295-'02_대상물건입력'!B10),"")</f>
        <v>2</v>
      </c>
      <c r="T295" s="38">
        <f>IFERROR(ABS('01_설정'!B4-F295),"")</f>
        <v>141</v>
      </c>
      <c r="U295" s="38" t="str">
        <f>IFERROR(ABS(K295-YEAR('02_대상물건입력'!B14)),"")</f>
        <v/>
      </c>
      <c r="V295" s="38" t="str">
        <f>IF(B295="","",IF(AND(E295&gt;0,F295&gt;0,H295&gt;0,OR('04A_국토부원자료'!P296="",'04A_국토부원자료'!P296="-"),IF('01_설정'!B10=1,N295=1,TRUE),R295&lt;='01_설정'!B5,S295&lt;='01_설정'!B6,T295&lt;='01_설정'!B7,U295&lt;='01_설정'!B8),"Y",""))</f>
        <v/>
      </c>
      <c r="W295" s="40" t="str">
        <f>IF(V295&lt;&gt;"Y","",MAX(0,(1-R295/'01_설정'!B5))*'01_설정'!B14+MAX(0,(1-S295/'01_설정'!B6))*'01_설정'!B15+MAX(0,(1-T295/'01_설정'!B7))*'01_설정'!B16+MAX(0,(1-U295/'01_설정'!B8))*'01_설정'!B17+O295*'01_설정'!B11+Q295*'01_설정'!B12+P295*'01_설정'!B13)</f>
        <v/>
      </c>
      <c r="X295" s="38" t="str">
        <f>IF(W295="","",1+COUNTIFS($W$4:$W$3003,"&gt;"&amp;W295)+COUNTIFS($W$4:W295,W295)-1)</f>
        <v/>
      </c>
    </row>
    <row r="296" spans="1:24" ht="16.5">
      <c r="A296" s="38">
        <f>IF('04A_국토부원자료'!A297="","",ROW()-3)</f>
        <v>293</v>
      </c>
      <c r="B296" s="39" t="str">
        <f>IFERROR('04A_국토부원자료'!B297,"")</f>
        <v>서울특별시 송파구 문정동</v>
      </c>
      <c r="C296" s="39" t="str">
        <f>IF(B296="","",IF('04A_국토부원자료'!C297&lt;&gt;"",'04A_국토부원자료'!C297,TRIM('04A_국토부원자료'!D297&amp;IF('04A_국토부원자료'!E297&lt;&gt;"","-"&amp;'04A_국토부원자료'!E297,""))))</f>
        <v>618</v>
      </c>
      <c r="D296" s="39" t="str">
        <f>IFERROR('04A_국토부원자료'!F297,"")</f>
        <v>파크하비오</v>
      </c>
      <c r="E296" s="40">
        <f>IFERROR(VALUE(SUBSTITUTE('04A_국토부원자료'!G297,",","")),"")</f>
        <v>48.93</v>
      </c>
      <c r="F296" s="41">
        <f>IFERROR(IF(AND('04A_국토부원자료'!H297&lt;&gt;"",'04A_국토부원자료'!I297&lt;&gt;""),DATE(INT(VALUE(SUBSTITUTE('04A_국토부원자료'!H297,",",""))/100),MOD(VALUE(SUBSTITUTE('04A_국토부원자료'!H297,",","")),100),VALUE(SUBSTITUTE('04A_국토부원자료'!I297,",",""))),""),"")</f>
        <v>45969</v>
      </c>
      <c r="G296" s="42">
        <f>IFERROR(VALUE(SUBSTITUTE('04A_국토부원자료'!J297,",","")),"")</f>
        <v>43000</v>
      </c>
      <c r="H296" s="43">
        <f t="shared" si="8"/>
        <v>430000000</v>
      </c>
      <c r="I296" s="43">
        <f t="shared" si="9"/>
        <v>8788064.582055999</v>
      </c>
      <c r="J296" s="38">
        <f>IFERROR(VALUE(SUBSTITUTE('04A_국토부원자료'!K297,",","")),"")</f>
        <v>8</v>
      </c>
      <c r="K296" s="38" t="str">
        <f>IFERROR(VALUE(SUBSTITUTE('04A_국토부원자료'!N297,",","")),"")</f>
        <v/>
      </c>
      <c r="L296" s="39" t="str">
        <f>IFERROR('04A_국토부원자료'!O297,"")</f>
        <v>송파대로 111</v>
      </c>
      <c r="M296" s="39" t="str">
        <f>IFERROR('04A_국토부원자료'!Q297,"")</f>
        <v>중개거래</v>
      </c>
      <c r="N296" s="38">
        <f>IF(B296="","",IF('02_대상물건입력'!B5="",1,IF(ISNUMBER(SEARCH('02_대상물건입력'!B5,B296)),1,0)))</f>
        <v>1</v>
      </c>
      <c r="O296" s="38">
        <f>IF(B296="","",IF('02_대상물건입력'!B6="",1,IF(ISNUMBER(SEARCH('02_대상물건입력'!B6,B296)),1,0)))</f>
        <v>0</v>
      </c>
      <c r="P296" s="38">
        <f>IF(L296="","",IF('02_대상물건입력'!B15="",0,IF(ISNUMBER(SEARCH('02_대상물건입력'!B15,L296)),1,0)))</f>
        <v>1</v>
      </c>
      <c r="Q296" s="38">
        <f>IF(D296="","",IF('02_대상물건입력'!B8="",0,IF(ISNUMBER(SEARCH('02_대상물건입력'!B8,D296)),1,0)))</f>
        <v>0</v>
      </c>
      <c r="R296" s="44">
        <f>IFERROR(ABS(E296-'02_대상물건입력'!B11)/'02_대상물건입력'!B11,"")</f>
        <v>0.79607088845493124</v>
      </c>
      <c r="S296" s="38">
        <f>IFERROR(ABS(J296-'02_대상물건입력'!B10),"")</f>
        <v>4</v>
      </c>
      <c r="T296" s="38">
        <f>IFERROR(ABS('01_설정'!B4-F296),"")</f>
        <v>143</v>
      </c>
      <c r="U296" s="38" t="str">
        <f>IFERROR(ABS(K296-YEAR('02_대상물건입력'!B14)),"")</f>
        <v/>
      </c>
      <c r="V296" s="38" t="str">
        <f>IF(B296="","",IF(AND(E296&gt;0,F296&gt;0,H296&gt;0,OR('04A_국토부원자료'!P297="",'04A_국토부원자료'!P297="-"),IF('01_설정'!B10=1,N296=1,TRUE),R296&lt;='01_설정'!B5,S296&lt;='01_설정'!B6,T296&lt;='01_설정'!B7,U296&lt;='01_설정'!B8),"Y",""))</f>
        <v/>
      </c>
      <c r="W296" s="40" t="str">
        <f>IF(V296&lt;&gt;"Y","",MAX(0,(1-R296/'01_설정'!B5))*'01_설정'!B14+MAX(0,(1-S296/'01_설정'!B6))*'01_설정'!B15+MAX(0,(1-T296/'01_설정'!B7))*'01_설정'!B16+MAX(0,(1-U296/'01_설정'!B8))*'01_설정'!B17+O296*'01_설정'!B11+Q296*'01_설정'!B12+P296*'01_설정'!B13)</f>
        <v/>
      </c>
      <c r="X296" s="38" t="str">
        <f>IF(W296="","",1+COUNTIFS($W$4:$W$3003,"&gt;"&amp;W296)+COUNTIFS($W$4:W296,W296)-1)</f>
        <v/>
      </c>
    </row>
    <row r="297" spans="1:24" ht="16.5">
      <c r="A297" s="38">
        <f>IF('04A_국토부원자료'!A298="","",ROW()-3)</f>
        <v>294</v>
      </c>
      <c r="B297" s="39" t="str">
        <f>IFERROR('04A_국토부원자료'!B298,"")</f>
        <v>서울특별시 송파구 문정동</v>
      </c>
      <c r="C297" s="39" t="str">
        <f>IF(B297="","",IF('04A_국토부원자료'!C298&lt;&gt;"",'04A_국토부원자료'!C298,TRIM('04A_국토부원자료'!D298&amp;IF('04A_국토부원자료'!E298&lt;&gt;"","-"&amp;'04A_국토부원자료'!E298,""))))</f>
        <v>618</v>
      </c>
      <c r="D297" s="39" t="str">
        <f>IFERROR('04A_국토부원자료'!F298,"")</f>
        <v>파크하비오</v>
      </c>
      <c r="E297" s="40">
        <f>IFERROR(VALUE(SUBSTITUTE('04A_국토부원자료'!G298,",","")),"")</f>
        <v>50.84</v>
      </c>
      <c r="F297" s="41">
        <f>IFERROR(IF(AND('04A_국토부원자료'!H298&lt;&gt;"",'04A_국토부원자료'!I298&lt;&gt;""),DATE(INT(VALUE(SUBSTITUTE('04A_국토부원자료'!H298,",",""))/100),MOD(VALUE(SUBSTITUTE('04A_국토부원자료'!H298,",","")),100),VALUE(SUBSTITUTE('04A_국토부원자료'!I298,",",""))),""),"")</f>
        <v>45969</v>
      </c>
      <c r="G297" s="42">
        <f>IFERROR(VALUE(SUBSTITUTE('04A_국토부원자료'!J298,",","")),"")</f>
        <v>49500</v>
      </c>
      <c r="H297" s="43">
        <f t="shared" si="8"/>
        <v>495000000</v>
      </c>
      <c r="I297" s="43">
        <f t="shared" si="9"/>
        <v>9736428.0094413832</v>
      </c>
      <c r="J297" s="38">
        <f>IFERROR(VALUE(SUBSTITUTE('04A_국토부원자료'!K298,",","")),"")</f>
        <v>8</v>
      </c>
      <c r="K297" s="38" t="str">
        <f>IFERROR(VALUE(SUBSTITUTE('04A_국토부원자료'!N298,",","")),"")</f>
        <v/>
      </c>
      <c r="L297" s="39" t="str">
        <f>IFERROR('04A_국토부원자료'!O298,"")</f>
        <v>송파대로 111</v>
      </c>
      <c r="M297" s="39" t="str">
        <f>IFERROR('04A_국토부원자료'!Q298,"")</f>
        <v>중개거래</v>
      </c>
      <c r="N297" s="38">
        <f>IF(B297="","",IF('02_대상물건입력'!B5="",1,IF(ISNUMBER(SEARCH('02_대상물건입력'!B5,B297)),1,0)))</f>
        <v>1</v>
      </c>
      <c r="O297" s="38">
        <f>IF(B297="","",IF('02_대상물건입력'!B6="",1,IF(ISNUMBER(SEARCH('02_대상물건입력'!B6,B297)),1,0)))</f>
        <v>0</v>
      </c>
      <c r="P297" s="38">
        <f>IF(L297="","",IF('02_대상물건입력'!B15="",0,IF(ISNUMBER(SEARCH('02_대상물건입력'!B15,L297)),1,0)))</f>
        <v>1</v>
      </c>
      <c r="Q297" s="38">
        <f>IF(D297="","",IF('02_대상물건입력'!B8="",0,IF(ISNUMBER(SEARCH('02_대상물건입력'!B8,D297)),1,0)))</f>
        <v>0</v>
      </c>
      <c r="R297" s="44">
        <f>IFERROR(ABS(E297-'02_대상물건입력'!B11)/'02_대상물건입력'!B11,"")</f>
        <v>0.86618115612198476</v>
      </c>
      <c r="S297" s="38">
        <f>IFERROR(ABS(J297-'02_대상물건입력'!B10),"")</f>
        <v>4</v>
      </c>
      <c r="T297" s="38">
        <f>IFERROR(ABS('01_설정'!B4-F297),"")</f>
        <v>143</v>
      </c>
      <c r="U297" s="38" t="str">
        <f>IFERROR(ABS(K297-YEAR('02_대상물건입력'!B14)),"")</f>
        <v/>
      </c>
      <c r="V297" s="38" t="str">
        <f>IF(B297="","",IF(AND(E297&gt;0,F297&gt;0,H297&gt;0,OR('04A_국토부원자료'!P298="",'04A_국토부원자료'!P298="-"),IF('01_설정'!B10=1,N297=1,TRUE),R297&lt;='01_설정'!B5,S297&lt;='01_설정'!B6,T297&lt;='01_설정'!B7,U297&lt;='01_설정'!B8),"Y",""))</f>
        <v/>
      </c>
      <c r="W297" s="40" t="str">
        <f>IF(V297&lt;&gt;"Y","",MAX(0,(1-R297/'01_설정'!B5))*'01_설정'!B14+MAX(0,(1-S297/'01_설정'!B6))*'01_설정'!B15+MAX(0,(1-T297/'01_설정'!B7))*'01_설정'!B16+MAX(0,(1-U297/'01_설정'!B8))*'01_설정'!B17+O297*'01_설정'!B11+Q297*'01_설정'!B12+P297*'01_설정'!B13)</f>
        <v/>
      </c>
      <c r="X297" s="38" t="str">
        <f>IF(W297="","",1+COUNTIFS($W$4:$W$3003,"&gt;"&amp;W297)+COUNTIFS($W$4:W297,W297)-1)</f>
        <v/>
      </c>
    </row>
    <row r="298" spans="1:24" ht="16.5">
      <c r="A298" s="38">
        <f>IF('04A_국토부원자료'!A299="","",ROW()-3)</f>
        <v>295</v>
      </c>
      <c r="B298" s="39" t="str">
        <f>IFERROR('04A_국토부원자료'!B299,"")</f>
        <v>서울특별시 송파구 문정동</v>
      </c>
      <c r="C298" s="39" t="str">
        <f>IF(B298="","",IF('04A_국토부원자료'!C299&lt;&gt;"",'04A_국토부원자료'!C299,TRIM('04A_국토부원자료'!D299&amp;IF('04A_국토부원자료'!E299&lt;&gt;"","-"&amp;'04A_국토부원자료'!E299,""))))</f>
        <v>622</v>
      </c>
      <c r="D298" s="39" t="str">
        <f>IFERROR('04A_국토부원자료'!F299,"")</f>
        <v>송파한화오벨리스크</v>
      </c>
      <c r="E298" s="40">
        <f>IFERROR(VALUE(SUBSTITUTE('04A_국토부원자료'!G299,",","")),"")</f>
        <v>26.82</v>
      </c>
      <c r="F298" s="41">
        <f>IFERROR(IF(AND('04A_국토부원자료'!H299&lt;&gt;"",'04A_국토부원자료'!I299&lt;&gt;""),DATE(INT(VALUE(SUBSTITUTE('04A_국토부원자료'!H299,",",""))/100),MOD(VALUE(SUBSTITUTE('04A_국토부원자료'!H299,",","")),100),VALUE(SUBSTITUTE('04A_국토부원자료'!I299,",",""))),""),"")</f>
        <v>45968</v>
      </c>
      <c r="G298" s="42">
        <f>IFERROR(VALUE(SUBSTITUTE('04A_국토부원자료'!J299,",","")),"")</f>
        <v>19300</v>
      </c>
      <c r="H298" s="43">
        <f t="shared" si="8"/>
        <v>193000000</v>
      </c>
      <c r="I298" s="43">
        <f t="shared" si="9"/>
        <v>7196122.2967934376</v>
      </c>
      <c r="J298" s="38">
        <f>IFERROR(VALUE(SUBSTITUTE('04A_국토부원자료'!K299,",","")),"")</f>
        <v>12</v>
      </c>
      <c r="K298" s="38">
        <f>IFERROR(VALUE(SUBSTITUTE('04A_국토부원자료'!N299,",","")),"")</f>
        <v>2013</v>
      </c>
      <c r="L298" s="39" t="str">
        <f>IFERROR('04A_국토부원자료'!O299,"")</f>
        <v>충민로 5</v>
      </c>
      <c r="M298" s="39" t="str">
        <f>IFERROR('04A_국토부원자료'!Q299,"")</f>
        <v>중개거래</v>
      </c>
      <c r="N298" s="38">
        <f>IF(B298="","",IF('02_대상물건입력'!B5="",1,IF(ISNUMBER(SEARCH('02_대상물건입력'!B5,B298)),1,0)))</f>
        <v>1</v>
      </c>
      <c r="O298" s="38">
        <f>IF(B298="","",IF('02_대상물건입력'!B6="",1,IF(ISNUMBER(SEARCH('02_대상물건입력'!B6,B298)),1,0)))</f>
        <v>0</v>
      </c>
      <c r="P298" s="38">
        <f>IF(L298="","",IF('02_대상물건입력'!B15="",0,IF(ISNUMBER(SEARCH('02_대상물건입력'!B15,L298)),1,0)))</f>
        <v>0</v>
      </c>
      <c r="Q298" s="38">
        <f>IF(D298="","",IF('02_대상물건입력'!B8="",0,IF(ISNUMBER(SEARCH('02_대상물건입력'!B8,D298)),1,0)))</f>
        <v>0</v>
      </c>
      <c r="R298" s="44">
        <f>IFERROR(ABS(E298-'02_대상물건입력'!B11)/'02_대상물건입력'!B11,"")</f>
        <v>1.551969694745029E-2</v>
      </c>
      <c r="S298" s="38">
        <f>IFERROR(ABS(J298-'02_대상물건입력'!B10),"")</f>
        <v>0</v>
      </c>
      <c r="T298" s="38">
        <f>IFERROR(ABS('01_설정'!B4-F298),"")</f>
        <v>144</v>
      </c>
      <c r="U298" s="38">
        <f>IFERROR(ABS(K298-YEAR('02_대상물건입력'!B14)),"")</f>
        <v>13</v>
      </c>
      <c r="V298" s="38" t="str">
        <f>IF(B298="","",IF(AND(E298&gt;0,F298&gt;0,H298&gt;0,OR('04A_국토부원자료'!P299="",'04A_국토부원자료'!P299="-"),IF('01_설정'!B10=1,N298=1,TRUE),R298&lt;='01_설정'!B5,S298&lt;='01_설정'!B6,T298&lt;='01_설정'!B7,U298&lt;='01_설정'!B8),"Y",""))</f>
        <v/>
      </c>
      <c r="W298" s="40" t="str">
        <f>IF(V298&lt;&gt;"Y","",MAX(0,(1-R298/'01_설정'!B5))*'01_설정'!B14+MAX(0,(1-S298/'01_설정'!B6))*'01_설정'!B15+MAX(0,(1-T298/'01_설정'!B7))*'01_설정'!B16+MAX(0,(1-U298/'01_설정'!B8))*'01_설정'!B17+O298*'01_설정'!B11+Q298*'01_설정'!B12+P298*'01_설정'!B13)</f>
        <v/>
      </c>
      <c r="X298" s="38" t="str">
        <f>IF(W298="","",1+COUNTIFS($W$4:$W$3003,"&gt;"&amp;W298)+COUNTIFS($W$4:W298,W298)-1)</f>
        <v/>
      </c>
    </row>
    <row r="299" spans="1:24" ht="16.5">
      <c r="A299" s="38">
        <f>IF('04A_국토부원자료'!A300="","",ROW()-3)</f>
        <v>296</v>
      </c>
      <c r="B299" s="39" t="str">
        <f>IFERROR('04A_국토부원자료'!B300,"")</f>
        <v>서울특별시 송파구 문정동</v>
      </c>
      <c r="C299" s="39" t="str">
        <f>IF(B299="","",IF('04A_국토부원자료'!C300&lt;&gt;"",'04A_국토부원자료'!C300,TRIM('04A_국토부원자료'!D300&amp;IF('04A_국토부원자료'!E300&lt;&gt;"","-"&amp;'04A_국토부원자료'!E300,""))))</f>
        <v>618</v>
      </c>
      <c r="D299" s="39" t="str">
        <f>IFERROR('04A_국토부원자료'!F300,"")</f>
        <v>파크하비오</v>
      </c>
      <c r="E299" s="40">
        <f>IFERROR(VALUE(SUBSTITUTE('04A_국토부원자료'!G300,",","")),"")</f>
        <v>54.31</v>
      </c>
      <c r="F299" s="41">
        <f>IFERROR(IF(AND('04A_국토부원자료'!H300&lt;&gt;"",'04A_국토부원자료'!I300&lt;&gt;""),DATE(INT(VALUE(SUBSTITUTE('04A_국토부원자료'!H300,",",""))/100),MOD(VALUE(SUBSTITUTE('04A_국토부원자료'!H300,",","")),100),VALUE(SUBSTITUTE('04A_국토부원자료'!I300,",",""))),""),"")</f>
        <v>45968</v>
      </c>
      <c r="G299" s="42">
        <f>IFERROR(VALUE(SUBSTITUTE('04A_국토부원자료'!J300,",","")),"")</f>
        <v>57500</v>
      </c>
      <c r="H299" s="43">
        <f t="shared" si="8"/>
        <v>575000000</v>
      </c>
      <c r="I299" s="43">
        <f t="shared" si="9"/>
        <v>10587368.808690848</v>
      </c>
      <c r="J299" s="38">
        <f>IFERROR(VALUE(SUBSTITUTE('04A_국토부원자료'!K300,",","")),"")</f>
        <v>4</v>
      </c>
      <c r="K299" s="38" t="str">
        <f>IFERROR(VALUE(SUBSTITUTE('04A_국토부원자료'!N300,",","")),"")</f>
        <v/>
      </c>
      <c r="L299" s="39" t="str">
        <f>IFERROR('04A_국토부원자료'!O300,"")</f>
        <v>송파대로 111</v>
      </c>
      <c r="M299" s="39" t="str">
        <f>IFERROR('04A_국토부원자료'!Q300,"")</f>
        <v>중개거래</v>
      </c>
      <c r="N299" s="38">
        <f>IF(B299="","",IF('02_대상물건입력'!B5="",1,IF(ISNUMBER(SEARCH('02_대상물건입력'!B5,B299)),1,0)))</f>
        <v>1</v>
      </c>
      <c r="O299" s="38">
        <f>IF(B299="","",IF('02_대상물건입력'!B6="",1,IF(ISNUMBER(SEARCH('02_대상물건입력'!B6,B299)),1,0)))</f>
        <v>0</v>
      </c>
      <c r="P299" s="38">
        <f>IF(L299="","",IF('02_대상물건입력'!B15="",0,IF(ISNUMBER(SEARCH('02_대상물건입력'!B15,L299)),1,0)))</f>
        <v>1</v>
      </c>
      <c r="Q299" s="38">
        <f>IF(D299="","",IF('02_대상물건입력'!B8="",0,IF(ISNUMBER(SEARCH('02_대상물건입력'!B8,D299)),1,0)))</f>
        <v>0</v>
      </c>
      <c r="R299" s="44">
        <f>IFERROR(ABS(E299-'02_대상물건입력'!B11)/'02_대상물건입력'!B11,"")</f>
        <v>0.99355426020820192</v>
      </c>
      <c r="S299" s="38">
        <f>IFERROR(ABS(J299-'02_대상물건입력'!B10),"")</f>
        <v>8</v>
      </c>
      <c r="T299" s="38">
        <f>IFERROR(ABS('01_설정'!B4-F299),"")</f>
        <v>144</v>
      </c>
      <c r="U299" s="38" t="str">
        <f>IFERROR(ABS(K299-YEAR('02_대상물건입력'!B14)),"")</f>
        <v/>
      </c>
      <c r="V299" s="38" t="str">
        <f>IF(B299="","",IF(AND(E299&gt;0,F299&gt;0,H299&gt;0,OR('04A_국토부원자료'!P300="",'04A_국토부원자료'!P300="-"),IF('01_설정'!B10=1,N299=1,TRUE),R299&lt;='01_설정'!B5,S299&lt;='01_설정'!B6,T299&lt;='01_설정'!B7,U299&lt;='01_설정'!B8),"Y",""))</f>
        <v/>
      </c>
      <c r="W299" s="40" t="str">
        <f>IF(V299&lt;&gt;"Y","",MAX(0,(1-R299/'01_설정'!B5))*'01_설정'!B14+MAX(0,(1-S299/'01_설정'!B6))*'01_설정'!B15+MAX(0,(1-T299/'01_설정'!B7))*'01_설정'!B16+MAX(0,(1-U299/'01_설정'!B8))*'01_설정'!B17+O299*'01_설정'!B11+Q299*'01_설정'!B12+P299*'01_설정'!B13)</f>
        <v/>
      </c>
      <c r="X299" s="38" t="str">
        <f>IF(W299="","",1+COUNTIFS($W$4:$W$3003,"&gt;"&amp;W299)+COUNTIFS($W$4:W299,W299)-1)</f>
        <v/>
      </c>
    </row>
    <row r="300" spans="1:24" ht="16.5">
      <c r="A300" s="38">
        <f>IF('04A_국토부원자료'!A301="","",ROW()-3)</f>
        <v>297</v>
      </c>
      <c r="B300" s="39" t="str">
        <f>IFERROR('04A_국토부원자료'!B301,"")</f>
        <v>서울특별시 송파구 문정동</v>
      </c>
      <c r="C300" s="39" t="str">
        <f>IF(B300="","",IF('04A_국토부원자료'!C301&lt;&gt;"",'04A_국토부원자료'!C301,TRIM('04A_국토부원자료'!D301&amp;IF('04A_국토부원자료'!E301&lt;&gt;"","-"&amp;'04A_국토부원자료'!E301,""))))</f>
        <v>622</v>
      </c>
      <c r="D300" s="39" t="str">
        <f>IFERROR('04A_국토부원자료'!F301,"")</f>
        <v>송파한화오벨리스크</v>
      </c>
      <c r="E300" s="40">
        <f>IFERROR(VALUE(SUBSTITUTE('04A_국토부원자료'!G301,",","")),"")</f>
        <v>29.96</v>
      </c>
      <c r="F300" s="41">
        <f>IFERROR(IF(AND('04A_국토부원자료'!H301&lt;&gt;"",'04A_국토부원자료'!I301&lt;&gt;""),DATE(INT(VALUE(SUBSTITUTE('04A_국토부원자료'!H301,",",""))/100),MOD(VALUE(SUBSTITUTE('04A_국토부원자료'!H301,",","")),100),VALUE(SUBSTITUTE('04A_국토부원자료'!I301,",",""))),""),"")</f>
        <v>45967</v>
      </c>
      <c r="G300" s="42">
        <f>IFERROR(VALUE(SUBSTITUTE('04A_국토부원자료'!J301,",","")),"")</f>
        <v>21800</v>
      </c>
      <c r="H300" s="43">
        <f t="shared" si="8"/>
        <v>218000000</v>
      </c>
      <c r="I300" s="43">
        <f t="shared" si="9"/>
        <v>7276368.4913217621</v>
      </c>
      <c r="J300" s="38">
        <f>IFERROR(VALUE(SUBSTITUTE('04A_국토부원자료'!K301,",","")),"")</f>
        <v>13</v>
      </c>
      <c r="K300" s="38">
        <f>IFERROR(VALUE(SUBSTITUTE('04A_국토부원자료'!N301,",","")),"")</f>
        <v>2013</v>
      </c>
      <c r="L300" s="39" t="str">
        <f>IFERROR('04A_국토부원자료'!O301,"")</f>
        <v>충민로 5</v>
      </c>
      <c r="M300" s="39" t="str">
        <f>IFERROR('04A_국토부원자료'!Q301,"")</f>
        <v>중개거래</v>
      </c>
      <c r="N300" s="38">
        <f>IF(B300="","",IF('02_대상물건입력'!B5="",1,IF(ISNUMBER(SEARCH('02_대상물건입력'!B5,B300)),1,0)))</f>
        <v>1</v>
      </c>
      <c r="O300" s="38">
        <f>IF(B300="","",IF('02_대상물건입력'!B6="",1,IF(ISNUMBER(SEARCH('02_대상물건입력'!B6,B300)),1,0)))</f>
        <v>0</v>
      </c>
      <c r="P300" s="38">
        <f>IF(L300="","",IF('02_대상물건입력'!B15="",0,IF(ISNUMBER(SEARCH('02_대상물건입력'!B15,L300)),1,0)))</f>
        <v>0</v>
      </c>
      <c r="Q300" s="38">
        <f>IF(D300="","",IF('02_대상물건입력'!B8="",0,IF(ISNUMBER(SEARCH('02_대상물건입력'!B8,D300)),1,0)))</f>
        <v>0</v>
      </c>
      <c r="R300" s="44">
        <f>IFERROR(ABS(E300-'02_대상물건입력'!B11)/'02_대상물건입력'!B11,"")</f>
        <v>9.9740114819328485E-2</v>
      </c>
      <c r="S300" s="38">
        <f>IFERROR(ABS(J300-'02_대상물건입력'!B10),"")</f>
        <v>1</v>
      </c>
      <c r="T300" s="38">
        <f>IFERROR(ABS('01_설정'!B4-F300),"")</f>
        <v>145</v>
      </c>
      <c r="U300" s="38">
        <f>IFERROR(ABS(K300-YEAR('02_대상물건입력'!B14)),"")</f>
        <v>13</v>
      </c>
      <c r="V300" s="38" t="str">
        <f>IF(B300="","",IF(AND(E300&gt;0,F300&gt;0,H300&gt;0,OR('04A_국토부원자료'!P301="",'04A_국토부원자료'!P301="-"),IF('01_설정'!B10=1,N300=1,TRUE),R300&lt;='01_설정'!B5,S300&lt;='01_설정'!B6,T300&lt;='01_설정'!B7,U300&lt;='01_설정'!B8),"Y",""))</f>
        <v/>
      </c>
      <c r="W300" s="40" t="str">
        <f>IF(V300&lt;&gt;"Y","",MAX(0,(1-R300/'01_설정'!B5))*'01_설정'!B14+MAX(0,(1-S300/'01_설정'!B6))*'01_설정'!B15+MAX(0,(1-T300/'01_설정'!B7))*'01_설정'!B16+MAX(0,(1-U300/'01_설정'!B8))*'01_설정'!B17+O300*'01_설정'!B11+Q300*'01_설정'!B12+P300*'01_설정'!B13)</f>
        <v/>
      </c>
      <c r="X300" s="38" t="str">
        <f>IF(W300="","",1+COUNTIFS($W$4:$W$3003,"&gt;"&amp;W300)+COUNTIFS($W$4:W300,W300)-1)</f>
        <v/>
      </c>
    </row>
    <row r="301" spans="1:24" ht="16.5">
      <c r="A301" s="38">
        <f>IF('04A_국토부원자료'!A302="","",ROW()-3)</f>
        <v>298</v>
      </c>
      <c r="B301" s="39" t="str">
        <f>IFERROR('04A_국토부원자료'!B302,"")</f>
        <v>서울특별시 송파구 문정동</v>
      </c>
      <c r="C301" s="39" t="str">
        <f>IF(B301="","",IF('04A_국토부원자료'!C302&lt;&gt;"",'04A_국토부원자료'!C302,TRIM('04A_국토부원자료'!D302&amp;IF('04A_국토부원자료'!E302&lt;&gt;"","-"&amp;'04A_국토부원자료'!E302,""))))</f>
        <v>618</v>
      </c>
      <c r="D301" s="39" t="str">
        <f>IFERROR('04A_국토부원자료'!F302,"")</f>
        <v>파크하비오</v>
      </c>
      <c r="E301" s="40">
        <f>IFERROR(VALUE(SUBSTITUTE('04A_국토부원자료'!G302,",","")),"")</f>
        <v>48.93</v>
      </c>
      <c r="F301" s="41">
        <f>IFERROR(IF(AND('04A_국토부원자료'!H302&lt;&gt;"",'04A_국토부원자료'!I302&lt;&gt;""),DATE(INT(VALUE(SUBSTITUTE('04A_국토부원자료'!H302,",",""))/100),MOD(VALUE(SUBSTITUTE('04A_국토부원자료'!H302,",","")),100),VALUE(SUBSTITUTE('04A_국토부원자료'!I302,",",""))),""),"")</f>
        <v>45966</v>
      </c>
      <c r="G301" s="42">
        <f>IFERROR(VALUE(SUBSTITUTE('04A_국토부원자료'!J302,",","")),"")</f>
        <v>47000</v>
      </c>
      <c r="H301" s="43">
        <f t="shared" si="8"/>
        <v>470000000</v>
      </c>
      <c r="I301" s="43">
        <f t="shared" si="9"/>
        <v>9605558.9617821369</v>
      </c>
      <c r="J301" s="38">
        <f>IFERROR(VALUE(SUBSTITUTE('04A_국토부원자료'!K302,",","")),"")</f>
        <v>12</v>
      </c>
      <c r="K301" s="38" t="str">
        <f>IFERROR(VALUE(SUBSTITUTE('04A_국토부원자료'!N302,",","")),"")</f>
        <v/>
      </c>
      <c r="L301" s="39" t="str">
        <f>IFERROR('04A_국토부원자료'!O302,"")</f>
        <v>송파대로 111</v>
      </c>
      <c r="M301" s="39" t="str">
        <f>IFERROR('04A_국토부원자료'!Q302,"")</f>
        <v>중개거래</v>
      </c>
      <c r="N301" s="38">
        <f>IF(B301="","",IF('02_대상물건입력'!B5="",1,IF(ISNUMBER(SEARCH('02_대상물건입력'!B5,B301)),1,0)))</f>
        <v>1</v>
      </c>
      <c r="O301" s="38">
        <f>IF(B301="","",IF('02_대상물건입력'!B6="",1,IF(ISNUMBER(SEARCH('02_대상물건입력'!B6,B301)),1,0)))</f>
        <v>0</v>
      </c>
      <c r="P301" s="38">
        <f>IF(L301="","",IF('02_대상물건입력'!B15="",0,IF(ISNUMBER(SEARCH('02_대상물건입력'!B15,L301)),1,0)))</f>
        <v>1</v>
      </c>
      <c r="Q301" s="38">
        <f>IF(D301="","",IF('02_대상물건입력'!B8="",0,IF(ISNUMBER(SEARCH('02_대상물건입력'!B8,D301)),1,0)))</f>
        <v>0</v>
      </c>
      <c r="R301" s="44">
        <f>IFERROR(ABS(E301-'02_대상물건입력'!B11)/'02_대상물건입력'!B11,"")</f>
        <v>0.79607088845493124</v>
      </c>
      <c r="S301" s="38">
        <f>IFERROR(ABS(J301-'02_대상물건입력'!B10),"")</f>
        <v>0</v>
      </c>
      <c r="T301" s="38">
        <f>IFERROR(ABS('01_설정'!B4-F301),"")</f>
        <v>146</v>
      </c>
      <c r="U301" s="38" t="str">
        <f>IFERROR(ABS(K301-YEAR('02_대상물건입력'!B14)),"")</f>
        <v/>
      </c>
      <c r="V301" s="38" t="str">
        <f>IF(B301="","",IF(AND(E301&gt;0,F301&gt;0,H301&gt;0,OR('04A_국토부원자료'!P302="",'04A_국토부원자료'!P302="-"),IF('01_설정'!B10=1,N301=1,TRUE),R301&lt;='01_설정'!B5,S301&lt;='01_설정'!B6,T301&lt;='01_설정'!B7,U301&lt;='01_설정'!B8),"Y",""))</f>
        <v/>
      </c>
      <c r="W301" s="40" t="str">
        <f>IF(V301&lt;&gt;"Y","",MAX(0,(1-R301/'01_설정'!B5))*'01_설정'!B14+MAX(0,(1-S301/'01_설정'!B6))*'01_설정'!B15+MAX(0,(1-T301/'01_설정'!B7))*'01_설정'!B16+MAX(0,(1-U301/'01_설정'!B8))*'01_설정'!B17+O301*'01_설정'!B11+Q301*'01_설정'!B12+P301*'01_설정'!B13)</f>
        <v/>
      </c>
      <c r="X301" s="38" t="str">
        <f>IF(W301="","",1+COUNTIFS($W$4:$W$3003,"&gt;"&amp;W301)+COUNTIFS($W$4:W301,W301)-1)</f>
        <v/>
      </c>
    </row>
    <row r="302" spans="1:24" ht="16.5">
      <c r="A302" s="38">
        <f>IF('04A_국토부원자료'!A303="","",ROW()-3)</f>
        <v>299</v>
      </c>
      <c r="B302" s="39" t="str">
        <f>IFERROR('04A_국토부원자료'!B303,"")</f>
        <v>서울특별시 송파구 문정동</v>
      </c>
      <c r="C302" s="39" t="str">
        <f>IF(B302="","",IF('04A_국토부원자료'!C303&lt;&gt;"",'04A_국토부원자료'!C303,TRIM('04A_국토부원자료'!D303&amp;IF('04A_국토부원자료'!E303&lt;&gt;"","-"&amp;'04A_국토부원자료'!E303,""))))</f>
        <v>652-5</v>
      </c>
      <c r="D302" s="39" t="str">
        <f>IFERROR('04A_국토부원자료'!F303,"")</f>
        <v>문정 아이파크</v>
      </c>
      <c r="E302" s="40">
        <f>IFERROR(VALUE(SUBSTITUTE('04A_국토부원자료'!G303,",","")),"")</f>
        <v>22.89</v>
      </c>
      <c r="F302" s="41">
        <f>IFERROR(IF(AND('04A_국토부원자료'!H303&lt;&gt;"",'04A_국토부원자료'!I303&lt;&gt;""),DATE(INT(VALUE(SUBSTITUTE('04A_국토부원자료'!H303,",",""))/100),MOD(VALUE(SUBSTITUTE('04A_국토부원자료'!H303,",","")),100),VALUE(SUBSTITUTE('04A_국토부원자료'!I303,",",""))),""),"")</f>
        <v>45966</v>
      </c>
      <c r="G302" s="42">
        <f>IFERROR(VALUE(SUBSTITUTE('04A_국토부원자료'!J303,",","")),"")</f>
        <v>20000</v>
      </c>
      <c r="H302" s="43">
        <f t="shared" si="8"/>
        <v>200000000</v>
      </c>
      <c r="I302" s="43">
        <f t="shared" si="9"/>
        <v>8737439.9301004801</v>
      </c>
      <c r="J302" s="38">
        <f>IFERROR(VALUE(SUBSTITUTE('04A_국토부원자료'!K303,",","")),"")</f>
        <v>13</v>
      </c>
      <c r="K302" s="38">
        <f>IFERROR(VALUE(SUBSTITUTE('04A_국토부원자료'!N303,",","")),"")</f>
        <v>2017</v>
      </c>
      <c r="L302" s="39" t="str">
        <f>IFERROR('04A_국토부원자료'!O303,"")</f>
        <v>법원로4길 6</v>
      </c>
      <c r="M302" s="39" t="str">
        <f>IFERROR('04A_국토부원자료'!Q303,"")</f>
        <v>중개거래</v>
      </c>
      <c r="N302" s="38">
        <f>IF(B302="","",IF('02_대상물건입력'!B5="",1,IF(ISNUMBER(SEARCH('02_대상물건입력'!B5,B302)),1,0)))</f>
        <v>1</v>
      </c>
      <c r="O302" s="38">
        <f>IF(B302="","",IF('02_대상물건입력'!B6="",1,IF(ISNUMBER(SEARCH('02_대상물건입력'!B6,B302)),1,0)))</f>
        <v>0</v>
      </c>
      <c r="P302" s="38">
        <f>IF(L302="","",IF('02_대상물건입력'!B15="",0,IF(ISNUMBER(SEARCH('02_대상물건입력'!B15,L302)),1,0)))</f>
        <v>0</v>
      </c>
      <c r="Q302" s="38">
        <f>IF(D302="","",IF('02_대상물건입력'!B8="",0,IF(ISNUMBER(SEARCH('02_대상물건입력'!B8,D302)),1,0)))</f>
        <v>0</v>
      </c>
      <c r="R302" s="44">
        <f>IFERROR(ABS(E302-'02_대상물건입력'!B11)/'02_대상물건입력'!B11,"")</f>
        <v>0.15977799638803641</v>
      </c>
      <c r="S302" s="38">
        <f>IFERROR(ABS(J302-'02_대상물건입력'!B10),"")</f>
        <v>1</v>
      </c>
      <c r="T302" s="38">
        <f>IFERROR(ABS('01_설정'!B4-F302),"")</f>
        <v>146</v>
      </c>
      <c r="U302" s="38">
        <f>IFERROR(ABS(K302-YEAR('02_대상물건입력'!B14)),"")</f>
        <v>9</v>
      </c>
      <c r="V302" s="38" t="str">
        <f>IF(B302="","",IF(AND(E302&gt;0,F302&gt;0,H302&gt;0,OR('04A_국토부원자료'!P303="",'04A_국토부원자료'!P303="-"),IF('01_설정'!B10=1,N302=1,TRUE),R302&lt;='01_설정'!B5,S302&lt;='01_설정'!B6,T302&lt;='01_설정'!B7,U302&lt;='01_설정'!B8),"Y",""))</f>
        <v>Y</v>
      </c>
      <c r="W302" s="40">
        <f>IF(V302&lt;&gt;"Y","",MAX(0,(1-R302/'01_설정'!B5))*'01_설정'!B14+MAX(0,(1-S302/'01_설정'!B6))*'01_설정'!B15+MAX(0,(1-T302/'01_설정'!B7))*'01_설정'!B16+MAX(0,(1-U302/'01_설정'!B8))*'01_설정'!B17+O302*'01_설정'!B11+Q302*'01_설정'!B12+P302*'01_설정'!B13)</f>
        <v>34.139536317852802</v>
      </c>
      <c r="X302" s="38">
        <f>IF(W302="","",1+COUNTIFS($W$4:$W$3003,"&gt;"&amp;W302)+COUNTIFS($W$4:W302,W302)-1)</f>
        <v>121</v>
      </c>
    </row>
    <row r="303" spans="1:24" ht="16.5">
      <c r="A303" s="38">
        <f>IF('04A_국토부원자료'!A304="","",ROW()-3)</f>
        <v>300</v>
      </c>
      <c r="B303" s="39" t="str">
        <f>IFERROR('04A_국토부원자료'!B304,"")</f>
        <v>서울특별시 송파구 문정동</v>
      </c>
      <c r="C303" s="39" t="str">
        <f>IF(B303="","",IF('04A_국토부원자료'!C304&lt;&gt;"",'04A_국토부원자료'!C304,TRIM('04A_국토부원자료'!D304&amp;IF('04A_국토부원자료'!E304&lt;&gt;"","-"&amp;'04A_국토부원자료'!E304,""))))</f>
        <v>618</v>
      </c>
      <c r="D303" s="39" t="str">
        <f>IFERROR('04A_국토부원자료'!F304,"")</f>
        <v>파크하비오</v>
      </c>
      <c r="E303" s="40">
        <f>IFERROR(VALUE(SUBSTITUTE('04A_국토부원자료'!G304,",","")),"")</f>
        <v>48.96</v>
      </c>
      <c r="F303" s="41">
        <f>IFERROR(IF(AND('04A_국토부원자료'!H304&lt;&gt;"",'04A_국토부원자료'!I304&lt;&gt;""),DATE(INT(VALUE(SUBSTITUTE('04A_국토부원자료'!H304,",",""))/100),MOD(VALUE(SUBSTITUTE('04A_국토부원자료'!H304,",","")),100),VALUE(SUBSTITUTE('04A_국토부원자료'!I304,",",""))),""),"")</f>
        <v>45966</v>
      </c>
      <c r="G303" s="42">
        <f>IFERROR(VALUE(SUBSTITUTE('04A_국토부원자료'!J304,",","")),"")</f>
        <v>50000</v>
      </c>
      <c r="H303" s="43">
        <f t="shared" si="8"/>
        <v>500000000</v>
      </c>
      <c r="I303" s="43">
        <f t="shared" si="9"/>
        <v>10212418.300653595</v>
      </c>
      <c r="J303" s="38">
        <f>IFERROR(VALUE(SUBSTITUTE('04A_국토부원자료'!K304,",","")),"")</f>
        <v>18</v>
      </c>
      <c r="K303" s="38" t="str">
        <f>IFERROR(VALUE(SUBSTITUTE('04A_국토부원자료'!N304,",","")),"")</f>
        <v/>
      </c>
      <c r="L303" s="39" t="str">
        <f>IFERROR('04A_국토부원자료'!O304,"")</f>
        <v>송파대로 111</v>
      </c>
      <c r="M303" s="39" t="str">
        <f>IFERROR('04A_국토부원자료'!Q304,"")</f>
        <v>중개거래</v>
      </c>
      <c r="N303" s="38">
        <f>IF(B303="","",IF('02_대상물건입력'!B5="",1,IF(ISNUMBER(SEARCH('02_대상물건입력'!B5,B303)),1,0)))</f>
        <v>1</v>
      </c>
      <c r="O303" s="38">
        <f>IF(B303="","",IF('02_대상물건입력'!B6="",1,IF(ISNUMBER(SEARCH('02_대상물건입력'!B6,B303)),1,0)))</f>
        <v>0</v>
      </c>
      <c r="P303" s="38">
        <f>IF(L303="","",IF('02_대상물건입력'!B15="",0,IF(ISNUMBER(SEARCH('02_대상물건입력'!B15,L303)),1,0)))</f>
        <v>1</v>
      </c>
      <c r="Q303" s="38">
        <f>IF(D303="","",IF('02_대상물건입력'!B8="",0,IF(ISNUMBER(SEARCH('02_대상물건입력'!B8,D303)),1,0)))</f>
        <v>0</v>
      </c>
      <c r="R303" s="44">
        <f>IFERROR(ABS(E303-'02_대상물건입력'!B11)/'02_대상물건입력'!B11,"")</f>
        <v>0.79717209684760759</v>
      </c>
      <c r="S303" s="38">
        <f>IFERROR(ABS(J303-'02_대상물건입력'!B10),"")</f>
        <v>6</v>
      </c>
      <c r="T303" s="38">
        <f>IFERROR(ABS('01_설정'!B4-F303),"")</f>
        <v>146</v>
      </c>
      <c r="U303" s="38" t="str">
        <f>IFERROR(ABS(K303-YEAR('02_대상물건입력'!B14)),"")</f>
        <v/>
      </c>
      <c r="V303" s="38" t="str">
        <f>IF(B303="","",IF(AND(E303&gt;0,F303&gt;0,H303&gt;0,OR('04A_국토부원자료'!P304="",'04A_국토부원자료'!P304="-"),IF('01_설정'!B10=1,N303=1,TRUE),R303&lt;='01_설정'!B5,S303&lt;='01_설정'!B6,T303&lt;='01_설정'!B7,U303&lt;='01_설정'!B8),"Y",""))</f>
        <v/>
      </c>
      <c r="W303" s="40" t="str">
        <f>IF(V303&lt;&gt;"Y","",MAX(0,(1-R303/'01_설정'!B5))*'01_설정'!B14+MAX(0,(1-S303/'01_설정'!B6))*'01_설정'!B15+MAX(0,(1-T303/'01_설정'!B7))*'01_설정'!B16+MAX(0,(1-U303/'01_설정'!B8))*'01_설정'!B17+O303*'01_설정'!B11+Q303*'01_설정'!B12+P303*'01_설정'!B13)</f>
        <v/>
      </c>
      <c r="X303" s="38" t="str">
        <f>IF(W303="","",1+COUNTIFS($W$4:$W$3003,"&gt;"&amp;W303)+COUNTIFS($W$4:W303,W303)-1)</f>
        <v/>
      </c>
    </row>
    <row r="304" spans="1:24" ht="16.5">
      <c r="A304" s="38">
        <f>IF('04A_국토부원자료'!A305="","",ROW()-3)</f>
        <v>301</v>
      </c>
      <c r="B304" s="39" t="str">
        <f>IFERROR('04A_국토부원자료'!B305,"")</f>
        <v>서울특별시 송파구 문정동</v>
      </c>
      <c r="C304" s="39" t="str">
        <f>IF(B304="","",IF('04A_국토부원자료'!C305&lt;&gt;"",'04A_국토부원자료'!C305,TRIM('04A_국토부원자료'!D305&amp;IF('04A_국토부원자료'!E305&lt;&gt;"","-"&amp;'04A_국토부원자료'!E305,""))))</f>
        <v>618</v>
      </c>
      <c r="D304" s="39" t="str">
        <f>IFERROR('04A_국토부원자료'!F305,"")</f>
        <v>파크하비오</v>
      </c>
      <c r="E304" s="40">
        <f>IFERROR(VALUE(SUBSTITUTE('04A_국토부원자료'!G305,",","")),"")</f>
        <v>50.68</v>
      </c>
      <c r="F304" s="41">
        <f>IFERROR(IF(AND('04A_국토부원자료'!H305&lt;&gt;"",'04A_국토부원자료'!I305&lt;&gt;""),DATE(INT(VALUE(SUBSTITUTE('04A_국토부원자료'!H305,",",""))/100),MOD(VALUE(SUBSTITUTE('04A_국토부원자료'!H305,",","")),100),VALUE(SUBSTITUTE('04A_국토부원자료'!I305,",",""))),""),"")</f>
        <v>45966</v>
      </c>
      <c r="G304" s="42">
        <f>IFERROR(VALUE(SUBSTITUTE('04A_국토부원자료'!J305,",","")),"")</f>
        <v>49700</v>
      </c>
      <c r="H304" s="43">
        <f t="shared" si="8"/>
        <v>497000000</v>
      </c>
      <c r="I304" s="43">
        <f t="shared" si="9"/>
        <v>9806629.8342541438</v>
      </c>
      <c r="J304" s="38">
        <f>IFERROR(VALUE(SUBSTITUTE('04A_국토부원자료'!K305,",","")),"")</f>
        <v>3</v>
      </c>
      <c r="K304" s="38" t="str">
        <f>IFERROR(VALUE(SUBSTITUTE('04A_국토부원자료'!N305,",","")),"")</f>
        <v/>
      </c>
      <c r="L304" s="39" t="str">
        <f>IFERROR('04A_국토부원자료'!O305,"")</f>
        <v>송파대로 111</v>
      </c>
      <c r="M304" s="39" t="str">
        <f>IFERROR('04A_국토부원자료'!Q305,"")</f>
        <v>직거래</v>
      </c>
      <c r="N304" s="38">
        <f>IF(B304="","",IF('02_대상물건입력'!B5="",1,IF(ISNUMBER(SEARCH('02_대상물건입력'!B5,B304)),1,0)))</f>
        <v>1</v>
      </c>
      <c r="O304" s="38">
        <f>IF(B304="","",IF('02_대상물건입력'!B6="",1,IF(ISNUMBER(SEARCH('02_대상물건입력'!B6,B304)),1,0)))</f>
        <v>0</v>
      </c>
      <c r="P304" s="38">
        <f>IF(L304="","",IF('02_대상물건입력'!B15="",0,IF(ISNUMBER(SEARCH('02_대상물건입력'!B15,L304)),1,0)))</f>
        <v>1</v>
      </c>
      <c r="Q304" s="38">
        <f>IF(D304="","",IF('02_대상물건입력'!B8="",0,IF(ISNUMBER(SEARCH('02_대상물건입력'!B8,D304)),1,0)))</f>
        <v>0</v>
      </c>
      <c r="R304" s="44">
        <f>IFERROR(ABS(E304-'02_대상물건입력'!B11)/'02_대상물건입력'!B11,"")</f>
        <v>0.86030804469437805</v>
      </c>
      <c r="S304" s="38">
        <f>IFERROR(ABS(J304-'02_대상물건입력'!B10),"")</f>
        <v>9</v>
      </c>
      <c r="T304" s="38">
        <f>IFERROR(ABS('01_설정'!B4-F304),"")</f>
        <v>146</v>
      </c>
      <c r="U304" s="38" t="str">
        <f>IFERROR(ABS(K304-YEAR('02_대상물건입력'!B14)),"")</f>
        <v/>
      </c>
      <c r="V304" s="38" t="str">
        <f>IF(B304="","",IF(AND(E304&gt;0,F304&gt;0,H304&gt;0,OR('04A_국토부원자료'!P305="",'04A_국토부원자료'!P305="-"),IF('01_설정'!B10=1,N304=1,TRUE),R304&lt;='01_설정'!B5,S304&lt;='01_설정'!B6,T304&lt;='01_설정'!B7,U304&lt;='01_설정'!B8),"Y",""))</f>
        <v/>
      </c>
      <c r="W304" s="40" t="str">
        <f>IF(V304&lt;&gt;"Y","",MAX(0,(1-R304/'01_설정'!B5))*'01_설정'!B14+MAX(0,(1-S304/'01_설정'!B6))*'01_설정'!B15+MAX(0,(1-T304/'01_설정'!B7))*'01_설정'!B16+MAX(0,(1-U304/'01_설정'!B8))*'01_설정'!B17+O304*'01_설정'!B11+Q304*'01_설정'!B12+P304*'01_설정'!B13)</f>
        <v/>
      </c>
      <c r="X304" s="38" t="str">
        <f>IF(W304="","",1+COUNTIFS($W$4:$W$3003,"&gt;"&amp;W304)+COUNTIFS($W$4:W304,W304)-1)</f>
        <v/>
      </c>
    </row>
    <row r="305" spans="1:24" ht="16.5">
      <c r="A305" s="38">
        <f>IF('04A_국토부원자료'!A306="","",ROW()-3)</f>
        <v>302</v>
      </c>
      <c r="B305" s="39" t="str">
        <f>IFERROR('04A_국토부원자료'!B306,"")</f>
        <v>서울특별시 송파구 문정동</v>
      </c>
      <c r="C305" s="39" t="str">
        <f>IF(B305="","",IF('04A_국토부원자료'!C306&lt;&gt;"",'04A_국토부원자료'!C306,TRIM('04A_국토부원자료'!D306&amp;IF('04A_국토부원자료'!E306&lt;&gt;"","-"&amp;'04A_국토부원자료'!E306,""))))</f>
        <v>624</v>
      </c>
      <c r="D305" s="39" t="str">
        <f>IFERROR('04A_국토부원자료'!F306,"")</f>
        <v>송파 아이파크</v>
      </c>
      <c r="E305" s="40">
        <f>IFERROR(VALUE(SUBSTITUTE('04A_국토부원자료'!G306,",","")),"")</f>
        <v>41.59</v>
      </c>
      <c r="F305" s="41">
        <f>IFERROR(IF(AND('04A_국토부원자료'!H306&lt;&gt;"",'04A_국토부원자료'!I306&lt;&gt;""),DATE(INT(VALUE(SUBSTITUTE('04A_국토부원자료'!H306,",",""))/100),MOD(VALUE(SUBSTITUTE('04A_국토부원자료'!H306,",","")),100),VALUE(SUBSTITUTE('04A_국토부원자료'!I306,",",""))),""),"")</f>
        <v>45965</v>
      </c>
      <c r="G305" s="42">
        <f>IFERROR(VALUE(SUBSTITUTE('04A_국토부원자료'!J306,",","")),"")</f>
        <v>48000</v>
      </c>
      <c r="H305" s="43">
        <f t="shared" si="8"/>
        <v>480000000</v>
      </c>
      <c r="I305" s="43">
        <f t="shared" si="9"/>
        <v>11541235.874008175</v>
      </c>
      <c r="J305" s="38">
        <f>IFERROR(VALUE(SUBSTITUTE('04A_국토부원자료'!K306,",","")),"")</f>
        <v>16</v>
      </c>
      <c r="K305" s="38">
        <f>IFERROR(VALUE(SUBSTITUTE('04A_국토부원자료'!N306,",","")),"")</f>
        <v>2015</v>
      </c>
      <c r="L305" s="39" t="str">
        <f>IFERROR('04A_국토부원자료'!O306,"")</f>
        <v>법원로 55</v>
      </c>
      <c r="M305" s="39" t="str">
        <f>IFERROR('04A_국토부원자료'!Q306,"")</f>
        <v>중개거래</v>
      </c>
      <c r="N305" s="38">
        <f>IF(B305="","",IF('02_대상물건입력'!B5="",1,IF(ISNUMBER(SEARCH('02_대상물건입력'!B5,B305)),1,0)))</f>
        <v>1</v>
      </c>
      <c r="O305" s="38">
        <f>IF(B305="","",IF('02_대상물건입력'!B6="",1,IF(ISNUMBER(SEARCH('02_대상물건입력'!B6,B305)),1,0)))</f>
        <v>0</v>
      </c>
      <c r="P305" s="38">
        <f>IF(L305="","",IF('02_대상물건입력'!B15="",0,IF(ISNUMBER(SEARCH('02_대상물건입력'!B15,L305)),1,0)))</f>
        <v>0</v>
      </c>
      <c r="Q305" s="38">
        <f>IF(D305="","",IF('02_대상물건입력'!B8="",0,IF(ISNUMBER(SEARCH('02_대상물건입력'!B8,D305)),1,0)))</f>
        <v>0</v>
      </c>
      <c r="R305" s="44">
        <f>IFERROR(ABS(E305-'02_대상물건입력'!B11)/'02_대상물건입력'!B11,"")</f>
        <v>0.52664190171348046</v>
      </c>
      <c r="S305" s="38">
        <f>IFERROR(ABS(J305-'02_대상물건입력'!B10),"")</f>
        <v>4</v>
      </c>
      <c r="T305" s="38">
        <f>IFERROR(ABS('01_설정'!B4-F305),"")</f>
        <v>147</v>
      </c>
      <c r="U305" s="38">
        <f>IFERROR(ABS(K305-YEAR('02_대상물건입력'!B14)),"")</f>
        <v>11</v>
      </c>
      <c r="V305" s="38" t="str">
        <f>IF(B305="","",IF(AND(E305&gt;0,F305&gt;0,H305&gt;0,OR('04A_국토부원자료'!P306="",'04A_국토부원자료'!P306="-"),IF('01_설정'!B10=1,N305=1,TRUE),R305&lt;='01_설정'!B5,S305&lt;='01_설정'!B6,T305&lt;='01_설정'!B7,U305&lt;='01_설정'!B8),"Y",""))</f>
        <v/>
      </c>
      <c r="W305" s="40" t="str">
        <f>IF(V305&lt;&gt;"Y","",MAX(0,(1-R305/'01_설정'!B5))*'01_설정'!B14+MAX(0,(1-S305/'01_설정'!B6))*'01_설정'!B15+MAX(0,(1-T305/'01_설정'!B7))*'01_설정'!B16+MAX(0,(1-U305/'01_설정'!B8))*'01_설정'!B17+O305*'01_설정'!B11+Q305*'01_설정'!B12+P305*'01_설정'!B13)</f>
        <v/>
      </c>
      <c r="X305" s="38" t="str">
        <f>IF(W305="","",1+COUNTIFS($W$4:$W$3003,"&gt;"&amp;W305)+COUNTIFS($W$4:W305,W305)-1)</f>
        <v/>
      </c>
    </row>
    <row r="306" spans="1:24" ht="16.5">
      <c r="A306" s="38">
        <f>IF('04A_국토부원자료'!A307="","",ROW()-3)</f>
        <v>303</v>
      </c>
      <c r="B306" s="39" t="str">
        <f>IFERROR('04A_국토부원자료'!B307,"")</f>
        <v>서울특별시 송파구 문정동</v>
      </c>
      <c r="C306" s="39" t="str">
        <f>IF(B306="","",IF('04A_국토부원자료'!C307&lt;&gt;"",'04A_국토부원자료'!C307,TRIM('04A_국토부원자료'!D307&amp;IF('04A_국토부원자료'!E307&lt;&gt;"","-"&amp;'04A_국토부원자료'!E307,""))))</f>
        <v>652</v>
      </c>
      <c r="D306" s="39" t="str">
        <f>IFERROR('04A_국토부원자료'!F307,"")</f>
        <v>송파법조타운푸르지오시티</v>
      </c>
      <c r="E306" s="40">
        <f>IFERROR(VALUE(SUBSTITUTE('04A_국토부원자료'!G307,",","")),"")</f>
        <v>19.37</v>
      </c>
      <c r="F306" s="41">
        <f>IFERROR(IF(AND('04A_국토부원자료'!H307&lt;&gt;"",'04A_국토부원자료'!I307&lt;&gt;""),DATE(INT(VALUE(SUBSTITUTE('04A_국토부원자료'!H307,",",""))/100),MOD(VALUE(SUBSTITUTE('04A_국토부원자료'!H307,",","")),100),VALUE(SUBSTITUTE('04A_국토부원자료'!I307,",",""))),""),"")</f>
        <v>45965</v>
      </c>
      <c r="G306" s="42">
        <f>IFERROR(VALUE(SUBSTITUTE('04A_국토부원자료'!J307,",","")),"")</f>
        <v>20000</v>
      </c>
      <c r="H306" s="43">
        <f t="shared" si="8"/>
        <v>200000000</v>
      </c>
      <c r="I306" s="43">
        <f t="shared" si="9"/>
        <v>10325245.224574083</v>
      </c>
      <c r="J306" s="38">
        <f>IFERROR(VALUE(SUBSTITUTE('04A_국토부원자료'!K307,",","")),"")</f>
        <v>8</v>
      </c>
      <c r="K306" s="38">
        <f>IFERROR(VALUE(SUBSTITUTE('04A_국토부원자료'!N307,",","")),"")</f>
        <v>2018</v>
      </c>
      <c r="L306" s="39" t="str">
        <f>IFERROR('04A_국토부원자료'!O307,"")</f>
        <v>법원로4길 5</v>
      </c>
      <c r="M306" s="39" t="str">
        <f>IFERROR('04A_국토부원자료'!Q307,"")</f>
        <v>중개거래</v>
      </c>
      <c r="N306" s="38">
        <f>IF(B306="","",IF('02_대상물건입력'!B5="",1,IF(ISNUMBER(SEARCH('02_대상물건입력'!B5,B306)),1,0)))</f>
        <v>1</v>
      </c>
      <c r="O306" s="38">
        <f>IF(B306="","",IF('02_대상물건입력'!B6="",1,IF(ISNUMBER(SEARCH('02_대상물건입력'!B6,B306)),1,0)))</f>
        <v>0</v>
      </c>
      <c r="P306" s="38">
        <f>IF(L306="","",IF('02_대상물건입력'!B15="",0,IF(ISNUMBER(SEARCH('02_대상물건입력'!B15,L306)),1,0)))</f>
        <v>0</v>
      </c>
      <c r="Q306" s="38">
        <f>IF(D306="","",IF('02_대상물건입력'!B8="",0,IF(ISNUMBER(SEARCH('02_대상물건입력'!B8,D306)),1,0)))</f>
        <v>0</v>
      </c>
      <c r="R306" s="44">
        <f>IFERROR(ABS(E306-'02_대상물건입력'!B11)/'02_대상물건입력'!B11,"")</f>
        <v>0.28898644779538074</v>
      </c>
      <c r="S306" s="38">
        <f>IFERROR(ABS(J306-'02_대상물건입력'!B10),"")</f>
        <v>4</v>
      </c>
      <c r="T306" s="38">
        <f>IFERROR(ABS('01_설정'!B4-F306),"")</f>
        <v>147</v>
      </c>
      <c r="U306" s="38">
        <f>IFERROR(ABS(K306-YEAR('02_대상물건입력'!B14)),"")</f>
        <v>8</v>
      </c>
      <c r="V306" s="38" t="str">
        <f>IF(B306="","",IF(AND(E306&gt;0,F306&gt;0,H306&gt;0,OR('04A_국토부원자료'!P307="",'04A_국토부원자료'!P307="-"),IF('01_설정'!B10=1,N306=1,TRUE),R306&lt;='01_설정'!B5,S306&lt;='01_설정'!B6,T306&lt;='01_설정'!B7,U306&lt;='01_설정'!B8),"Y",""))</f>
        <v/>
      </c>
      <c r="W306" s="40" t="str">
        <f>IF(V306&lt;&gt;"Y","",MAX(0,(1-R306/'01_설정'!B5))*'01_설정'!B14+MAX(0,(1-S306/'01_설정'!B6))*'01_설정'!B15+MAX(0,(1-T306/'01_설정'!B7))*'01_설정'!B16+MAX(0,(1-U306/'01_설정'!B8))*'01_설정'!B17+O306*'01_설정'!B11+Q306*'01_설정'!B12+P306*'01_설정'!B13)</f>
        <v/>
      </c>
      <c r="X306" s="38" t="str">
        <f>IF(W306="","",1+COUNTIFS($W$4:$W$3003,"&gt;"&amp;W306)+COUNTIFS($W$4:W306,W306)-1)</f>
        <v/>
      </c>
    </row>
    <row r="307" spans="1:24" ht="16.5">
      <c r="A307" s="38">
        <f>IF('04A_국토부원자료'!A308="","",ROW()-3)</f>
        <v>304</v>
      </c>
      <c r="B307" s="39" t="str">
        <f>IFERROR('04A_국토부원자료'!B308,"")</f>
        <v>서울특별시 송파구 문정동</v>
      </c>
      <c r="C307" s="39" t="str">
        <f>IF(B307="","",IF('04A_국토부원자료'!C308&lt;&gt;"",'04A_국토부원자료'!C308,TRIM('04A_국토부원자료'!D308&amp;IF('04A_국토부원자료'!E308&lt;&gt;"","-"&amp;'04A_국토부원자료'!E308,""))))</f>
        <v>652-5</v>
      </c>
      <c r="D307" s="39" t="str">
        <f>IFERROR('04A_국토부원자료'!F308,"")</f>
        <v>문정 아이파크</v>
      </c>
      <c r="E307" s="40">
        <f>IFERROR(VALUE(SUBSTITUTE('04A_국토부원자료'!G308,",","")),"")</f>
        <v>25.77</v>
      </c>
      <c r="F307" s="41">
        <f>IFERROR(IF(AND('04A_국토부원자료'!H308&lt;&gt;"",'04A_국토부원자료'!I308&lt;&gt;""),DATE(INT(VALUE(SUBSTITUTE('04A_국토부원자료'!H308,",",""))/100),MOD(VALUE(SUBSTITUTE('04A_국토부원자료'!H308,",","")),100),VALUE(SUBSTITUTE('04A_국토부원자료'!I308,",",""))),""),"")</f>
        <v>45965</v>
      </c>
      <c r="G307" s="42">
        <f>IFERROR(VALUE(SUBSTITUTE('04A_국토부원자료'!J308,",","")),"")</f>
        <v>21500</v>
      </c>
      <c r="H307" s="43">
        <f t="shared" si="8"/>
        <v>215000000</v>
      </c>
      <c r="I307" s="43">
        <f t="shared" si="9"/>
        <v>8343034.5362824993</v>
      </c>
      <c r="J307" s="38">
        <f>IFERROR(VALUE(SUBSTITUTE('04A_국토부원자료'!K308,",","")),"")</f>
        <v>10</v>
      </c>
      <c r="K307" s="38">
        <f>IFERROR(VALUE(SUBSTITUTE('04A_국토부원자료'!N308,",","")),"")</f>
        <v>2017</v>
      </c>
      <c r="L307" s="39" t="str">
        <f>IFERROR('04A_국토부원자료'!O308,"")</f>
        <v>법원로4길 6</v>
      </c>
      <c r="M307" s="39" t="str">
        <f>IFERROR('04A_국토부원자료'!Q308,"")</f>
        <v>중개거래</v>
      </c>
      <c r="N307" s="38">
        <f>IF(B307="","",IF('02_대상물건입력'!B5="",1,IF(ISNUMBER(SEARCH('02_대상물건입력'!B5,B307)),1,0)))</f>
        <v>1</v>
      </c>
      <c r="O307" s="38">
        <f>IF(B307="","",IF('02_대상물건입력'!B6="",1,IF(ISNUMBER(SEARCH('02_대상물건입력'!B6,B307)),1,0)))</f>
        <v>0</v>
      </c>
      <c r="P307" s="38">
        <f>IF(L307="","",IF('02_대상물건입력'!B15="",0,IF(ISNUMBER(SEARCH('02_대상물건입력'!B15,L307)),1,0)))</f>
        <v>0</v>
      </c>
      <c r="Q307" s="38">
        <f>IF(D307="","",IF('02_대상물건입력'!B8="",0,IF(ISNUMBER(SEARCH('02_대상물건입력'!B8,D307)),1,0)))</f>
        <v>0</v>
      </c>
      <c r="R307" s="44">
        <f>IFERROR(ABS(E307-'02_대상물건입력'!B11)/'02_대상물건입력'!B11,"")</f>
        <v>5.4061990691118368E-2</v>
      </c>
      <c r="S307" s="38">
        <f>IFERROR(ABS(J307-'02_대상물건입력'!B10),"")</f>
        <v>2</v>
      </c>
      <c r="T307" s="38">
        <f>IFERROR(ABS('01_설정'!B4-F307),"")</f>
        <v>147</v>
      </c>
      <c r="U307" s="38">
        <f>IFERROR(ABS(K307-YEAR('02_대상물건입력'!B14)),"")</f>
        <v>9</v>
      </c>
      <c r="V307" s="38" t="str">
        <f>IF(B307="","",IF(AND(E307&gt;0,F307&gt;0,H307&gt;0,OR('04A_국토부원자료'!P308="",'04A_국토부원자료'!P308="-"),IF('01_설정'!B10=1,N307=1,TRUE),R307&lt;='01_설정'!B5,S307&lt;='01_설정'!B6,T307&lt;='01_설정'!B7,U307&lt;='01_설정'!B8),"Y",""))</f>
        <v/>
      </c>
      <c r="W307" s="40" t="str">
        <f>IF(V307&lt;&gt;"Y","",MAX(0,(1-R307/'01_설정'!B5))*'01_설정'!B14+MAX(0,(1-S307/'01_설정'!B6))*'01_설정'!B15+MAX(0,(1-T307/'01_설정'!B7))*'01_설정'!B16+MAX(0,(1-U307/'01_설정'!B8))*'01_설정'!B17+O307*'01_설정'!B11+Q307*'01_설정'!B12+P307*'01_설정'!B13)</f>
        <v/>
      </c>
      <c r="X307" s="38" t="str">
        <f>IF(W307="","",1+COUNTIFS($W$4:$W$3003,"&gt;"&amp;W307)+COUNTIFS($W$4:W307,W307)-1)</f>
        <v/>
      </c>
    </row>
    <row r="308" spans="1:24" ht="16.5">
      <c r="A308" s="38">
        <f>IF('04A_국토부원자료'!A309="","",ROW()-3)</f>
        <v>305</v>
      </c>
      <c r="B308" s="39" t="str">
        <f>IFERROR('04A_국토부원자료'!B309,"")</f>
        <v>서울특별시 송파구 문정동</v>
      </c>
      <c r="C308" s="39" t="str">
        <f>IF(B308="","",IF('04A_국토부원자료'!C309&lt;&gt;"",'04A_국토부원자료'!C309,TRIM('04A_국토부원자료'!D309&amp;IF('04A_국토부원자료'!E309&lt;&gt;"","-"&amp;'04A_국토부원자료'!E309,""))))</f>
        <v>622</v>
      </c>
      <c r="D308" s="39" t="str">
        <f>IFERROR('04A_국토부원자료'!F309,"")</f>
        <v>송파한화오벨리스크</v>
      </c>
      <c r="E308" s="40">
        <f>IFERROR(VALUE(SUBSTITUTE('04A_국토부원자료'!G309,",","")),"")</f>
        <v>29.96</v>
      </c>
      <c r="F308" s="41">
        <f>IFERROR(IF(AND('04A_국토부원자료'!H309&lt;&gt;"",'04A_국토부원자료'!I309&lt;&gt;""),DATE(INT(VALUE(SUBSTITUTE('04A_국토부원자료'!H309,",",""))/100),MOD(VALUE(SUBSTITUTE('04A_국토부원자료'!H309,",","")),100),VALUE(SUBSTITUTE('04A_국토부원자료'!I309,",",""))),""),"")</f>
        <v>45965</v>
      </c>
      <c r="G308" s="42">
        <f>IFERROR(VALUE(SUBSTITUTE('04A_국토부원자료'!J309,",","")),"")</f>
        <v>21000</v>
      </c>
      <c r="H308" s="43">
        <f t="shared" si="8"/>
        <v>210000000</v>
      </c>
      <c r="I308" s="43">
        <f t="shared" si="9"/>
        <v>7009345.7943925234</v>
      </c>
      <c r="J308" s="38">
        <f>IFERROR(VALUE(SUBSTITUTE('04A_국토부원자료'!K309,",","")),"")</f>
        <v>12</v>
      </c>
      <c r="K308" s="38">
        <f>IFERROR(VALUE(SUBSTITUTE('04A_국토부원자료'!N309,",","")),"")</f>
        <v>2013</v>
      </c>
      <c r="L308" s="39" t="str">
        <f>IFERROR('04A_국토부원자료'!O309,"")</f>
        <v>충민로 5</v>
      </c>
      <c r="M308" s="39" t="str">
        <f>IFERROR('04A_국토부원자료'!Q309,"")</f>
        <v>중개거래</v>
      </c>
      <c r="N308" s="38">
        <f>IF(B308="","",IF('02_대상물건입력'!B5="",1,IF(ISNUMBER(SEARCH('02_대상물건입력'!B5,B308)),1,0)))</f>
        <v>1</v>
      </c>
      <c r="O308" s="38">
        <f>IF(B308="","",IF('02_대상물건입력'!B6="",1,IF(ISNUMBER(SEARCH('02_대상물건입력'!B6,B308)),1,0)))</f>
        <v>0</v>
      </c>
      <c r="P308" s="38">
        <f>IF(L308="","",IF('02_대상물건입력'!B15="",0,IF(ISNUMBER(SEARCH('02_대상물건입력'!B15,L308)),1,0)))</f>
        <v>0</v>
      </c>
      <c r="Q308" s="38">
        <f>IF(D308="","",IF('02_대상물건입력'!B8="",0,IF(ISNUMBER(SEARCH('02_대상물건입력'!B8,D308)),1,0)))</f>
        <v>0</v>
      </c>
      <c r="R308" s="44">
        <f>IFERROR(ABS(E308-'02_대상물건입력'!B11)/'02_대상물건입력'!B11,"")</f>
        <v>9.9740114819328485E-2</v>
      </c>
      <c r="S308" s="38">
        <f>IFERROR(ABS(J308-'02_대상물건입력'!B10),"")</f>
        <v>0</v>
      </c>
      <c r="T308" s="38">
        <f>IFERROR(ABS('01_설정'!B4-F308),"")</f>
        <v>147</v>
      </c>
      <c r="U308" s="38">
        <f>IFERROR(ABS(K308-YEAR('02_대상물건입력'!B14)),"")</f>
        <v>13</v>
      </c>
      <c r="V308" s="38" t="str">
        <f>IF(B308="","",IF(AND(E308&gt;0,F308&gt;0,H308&gt;0,OR('04A_국토부원자료'!P309="",'04A_국토부원자료'!P309="-"),IF('01_설정'!B10=1,N308=1,TRUE),R308&lt;='01_설정'!B5,S308&lt;='01_설정'!B6,T308&lt;='01_설정'!B7,U308&lt;='01_설정'!B8),"Y",""))</f>
        <v/>
      </c>
      <c r="W308" s="40" t="str">
        <f>IF(V308&lt;&gt;"Y","",MAX(0,(1-R308/'01_설정'!B5))*'01_설정'!B14+MAX(0,(1-S308/'01_설정'!B6))*'01_설정'!B15+MAX(0,(1-T308/'01_설정'!B7))*'01_설정'!B16+MAX(0,(1-U308/'01_설정'!B8))*'01_설정'!B17+O308*'01_설정'!B11+Q308*'01_설정'!B12+P308*'01_설정'!B13)</f>
        <v/>
      </c>
      <c r="X308" s="38" t="str">
        <f>IF(W308="","",1+COUNTIFS($W$4:$W$3003,"&gt;"&amp;W308)+COUNTIFS($W$4:W308,W308)-1)</f>
        <v/>
      </c>
    </row>
    <row r="309" spans="1:24" ht="16.5">
      <c r="A309" s="38">
        <f>IF('04A_국토부원자료'!A310="","",ROW()-3)</f>
        <v>306</v>
      </c>
      <c r="B309" s="39" t="str">
        <f>IFERROR('04A_국토부원자료'!B310,"")</f>
        <v>서울특별시 송파구 문정동</v>
      </c>
      <c r="C309" s="39" t="str">
        <f>IF(B309="","",IF('04A_국토부원자료'!C310&lt;&gt;"",'04A_국토부원자료'!C310,TRIM('04A_국토부원자료'!D310&amp;IF('04A_국토부원자료'!E310&lt;&gt;"","-"&amp;'04A_국토부원자료'!E310,""))))</f>
        <v>618</v>
      </c>
      <c r="D309" s="39" t="str">
        <f>IFERROR('04A_국토부원자료'!F310,"")</f>
        <v>파크하비오</v>
      </c>
      <c r="E309" s="40">
        <f>IFERROR(VALUE(SUBSTITUTE('04A_국토부원자료'!G310,",","")),"")</f>
        <v>48.93</v>
      </c>
      <c r="F309" s="41">
        <f>IFERROR(IF(AND('04A_국토부원자료'!H310&lt;&gt;"",'04A_국토부원자료'!I310&lt;&gt;""),DATE(INT(VALUE(SUBSTITUTE('04A_국토부원자료'!H310,",",""))/100),MOD(VALUE(SUBSTITUTE('04A_국토부원자료'!H310,",","")),100),VALUE(SUBSTITUTE('04A_국토부원자료'!I310,",",""))),""),"")</f>
        <v>45964</v>
      </c>
      <c r="G309" s="42">
        <f>IFERROR(VALUE(SUBSTITUTE('04A_국토부원자료'!J310,",","")),"")</f>
        <v>43000</v>
      </c>
      <c r="H309" s="43">
        <f t="shared" si="8"/>
        <v>430000000</v>
      </c>
      <c r="I309" s="43">
        <f t="shared" si="9"/>
        <v>8788064.582055999</v>
      </c>
      <c r="J309" s="38">
        <f>IFERROR(VALUE(SUBSTITUTE('04A_국토부원자료'!K310,",","")),"")</f>
        <v>3</v>
      </c>
      <c r="K309" s="38" t="str">
        <f>IFERROR(VALUE(SUBSTITUTE('04A_국토부원자료'!N310,",","")),"")</f>
        <v/>
      </c>
      <c r="L309" s="39" t="str">
        <f>IFERROR('04A_국토부원자료'!O310,"")</f>
        <v>송파대로 111</v>
      </c>
      <c r="M309" s="39" t="str">
        <f>IFERROR('04A_국토부원자료'!Q310,"")</f>
        <v>중개거래</v>
      </c>
      <c r="N309" s="38">
        <f>IF(B309="","",IF('02_대상물건입력'!B5="",1,IF(ISNUMBER(SEARCH('02_대상물건입력'!B5,B309)),1,0)))</f>
        <v>1</v>
      </c>
      <c r="O309" s="38">
        <f>IF(B309="","",IF('02_대상물건입력'!B6="",1,IF(ISNUMBER(SEARCH('02_대상물건입력'!B6,B309)),1,0)))</f>
        <v>0</v>
      </c>
      <c r="P309" s="38">
        <f>IF(L309="","",IF('02_대상물건입력'!B15="",0,IF(ISNUMBER(SEARCH('02_대상물건입력'!B15,L309)),1,0)))</f>
        <v>1</v>
      </c>
      <c r="Q309" s="38">
        <f>IF(D309="","",IF('02_대상물건입력'!B8="",0,IF(ISNUMBER(SEARCH('02_대상물건입력'!B8,D309)),1,0)))</f>
        <v>0</v>
      </c>
      <c r="R309" s="44">
        <f>IFERROR(ABS(E309-'02_대상물건입력'!B11)/'02_대상물건입력'!B11,"")</f>
        <v>0.79607088845493124</v>
      </c>
      <c r="S309" s="38">
        <f>IFERROR(ABS(J309-'02_대상물건입력'!B10),"")</f>
        <v>9</v>
      </c>
      <c r="T309" s="38">
        <f>IFERROR(ABS('01_설정'!B4-F309),"")</f>
        <v>148</v>
      </c>
      <c r="U309" s="38" t="str">
        <f>IFERROR(ABS(K309-YEAR('02_대상물건입력'!B14)),"")</f>
        <v/>
      </c>
      <c r="V309" s="38" t="str">
        <f>IF(B309="","",IF(AND(E309&gt;0,F309&gt;0,H309&gt;0,OR('04A_국토부원자료'!P310="",'04A_국토부원자료'!P310="-"),IF('01_설정'!B10=1,N309=1,TRUE),R309&lt;='01_설정'!B5,S309&lt;='01_설정'!B6,T309&lt;='01_설정'!B7,U309&lt;='01_설정'!B8),"Y",""))</f>
        <v/>
      </c>
      <c r="W309" s="40" t="str">
        <f>IF(V309&lt;&gt;"Y","",MAX(0,(1-R309/'01_설정'!B5))*'01_설정'!B14+MAX(0,(1-S309/'01_설정'!B6))*'01_설정'!B15+MAX(0,(1-T309/'01_설정'!B7))*'01_설정'!B16+MAX(0,(1-U309/'01_설정'!B8))*'01_설정'!B17+O309*'01_설정'!B11+Q309*'01_설정'!B12+P309*'01_설정'!B13)</f>
        <v/>
      </c>
      <c r="X309" s="38" t="str">
        <f>IF(W309="","",1+COUNTIFS($W$4:$W$3003,"&gt;"&amp;W309)+COUNTIFS($W$4:W309,W309)-1)</f>
        <v/>
      </c>
    </row>
    <row r="310" spans="1:24" ht="16.5">
      <c r="A310" s="38">
        <f>IF('04A_국토부원자료'!A311="","",ROW()-3)</f>
        <v>307</v>
      </c>
      <c r="B310" s="39" t="str">
        <f>IFERROR('04A_국토부원자료'!B311,"")</f>
        <v>서울특별시 송파구 문정동</v>
      </c>
      <c r="C310" s="39" t="str">
        <f>IF(B310="","",IF('04A_국토부원자료'!C311&lt;&gt;"",'04A_국토부원자료'!C311,TRIM('04A_국토부원자료'!D311&amp;IF('04A_국토부원자료'!E311&lt;&gt;"","-"&amp;'04A_국토부원자료'!E311,""))))</f>
        <v>639-5</v>
      </c>
      <c r="D310" s="39" t="str">
        <f>IFERROR('04A_국토부원자료'!F311,"")</f>
        <v>힐스테이트에코송파</v>
      </c>
      <c r="E310" s="40">
        <f>IFERROR(VALUE(SUBSTITUTE('04A_국토부원자료'!G311,",","")),"")</f>
        <v>21.064</v>
      </c>
      <c r="F310" s="41">
        <f>IFERROR(IF(AND('04A_국토부원자료'!H311&lt;&gt;"",'04A_국토부원자료'!I311&lt;&gt;""),DATE(INT(VALUE(SUBSTITUTE('04A_국토부원자료'!H311,",",""))/100),MOD(VALUE(SUBSTITUTE('04A_국토부원자료'!H311,",","")),100),VALUE(SUBSTITUTE('04A_국토부원자료'!I311,",",""))),""),"")</f>
        <v>45964</v>
      </c>
      <c r="G310" s="42">
        <f>IFERROR(VALUE(SUBSTITUTE('04A_국토부원자료'!J311,",","")),"")</f>
        <v>15500</v>
      </c>
      <c r="H310" s="43">
        <f t="shared" si="8"/>
        <v>155000000</v>
      </c>
      <c r="I310" s="43">
        <f t="shared" si="9"/>
        <v>7358526.3957462972</v>
      </c>
      <c r="J310" s="38">
        <f>IFERROR(VALUE(SUBSTITUTE('04A_국토부원자료'!K311,",","")),"")</f>
        <v>3</v>
      </c>
      <c r="K310" s="38">
        <f>IFERROR(VALUE(SUBSTITUTE('04A_국토부원자료'!N311,",","")),"")</f>
        <v>2017</v>
      </c>
      <c r="L310" s="39" t="str">
        <f>IFERROR('04A_국토부원자료'!O311,"")</f>
        <v>정의로7길 13</v>
      </c>
      <c r="M310" s="39" t="str">
        <f>IFERROR('04A_국토부원자료'!Q311,"")</f>
        <v>중개거래</v>
      </c>
      <c r="N310" s="38">
        <f>IF(B310="","",IF('02_대상물건입력'!B5="",1,IF(ISNUMBER(SEARCH('02_대상물건입력'!B5,B310)),1,0)))</f>
        <v>1</v>
      </c>
      <c r="O310" s="38">
        <f>IF(B310="","",IF('02_대상물건입력'!B6="",1,IF(ISNUMBER(SEARCH('02_대상물건입력'!B6,B310)),1,0)))</f>
        <v>0</v>
      </c>
      <c r="P310" s="38">
        <f>IF(L310="","",IF('02_대상물건입력'!B15="",0,IF(ISNUMBER(SEARCH('02_대상물건입력'!B15,L310)),1,0)))</f>
        <v>0</v>
      </c>
      <c r="Q310" s="38">
        <f>IF(D310="","",IF('02_대상물건입력'!B8="",0,IF(ISNUMBER(SEARCH('02_대상물건입력'!B8,D310)),1,0)))</f>
        <v>0</v>
      </c>
      <c r="R310" s="44">
        <f>IFERROR(ABS(E310-'02_대상물건입력'!B11)/'02_대상물건입력'!B11,"")</f>
        <v>0.22680488055559631</v>
      </c>
      <c r="S310" s="38">
        <f>IFERROR(ABS(J310-'02_대상물건입력'!B10),"")</f>
        <v>9</v>
      </c>
      <c r="T310" s="38">
        <f>IFERROR(ABS('01_설정'!B4-F310),"")</f>
        <v>148</v>
      </c>
      <c r="U310" s="38">
        <f>IFERROR(ABS(K310-YEAR('02_대상물건입력'!B14)),"")</f>
        <v>9</v>
      </c>
      <c r="V310" s="38" t="str">
        <f>IF(B310="","",IF(AND(E310&gt;0,F310&gt;0,H310&gt;0,OR('04A_국토부원자료'!P311="",'04A_국토부원자료'!P311="-"),IF('01_설정'!B10=1,N310=1,TRUE),R310&lt;='01_설정'!B5,S310&lt;='01_설정'!B6,T310&lt;='01_설정'!B7,U310&lt;='01_설정'!B8),"Y",""))</f>
        <v/>
      </c>
      <c r="W310" s="40" t="str">
        <f>IF(V310&lt;&gt;"Y","",MAX(0,(1-R310/'01_설정'!B5))*'01_설정'!B14+MAX(0,(1-S310/'01_설정'!B6))*'01_설정'!B15+MAX(0,(1-T310/'01_설정'!B7))*'01_설정'!B16+MAX(0,(1-U310/'01_설정'!B8))*'01_설정'!B17+O310*'01_설정'!B11+Q310*'01_설정'!B12+P310*'01_설정'!B13)</f>
        <v/>
      </c>
      <c r="X310" s="38" t="str">
        <f>IF(W310="","",1+COUNTIFS($W$4:$W$3003,"&gt;"&amp;W310)+COUNTIFS($W$4:W310,W310)-1)</f>
        <v/>
      </c>
    </row>
    <row r="311" spans="1:24" ht="16.5">
      <c r="A311" s="38">
        <f>IF('04A_국토부원자료'!A312="","",ROW()-3)</f>
        <v>308</v>
      </c>
      <c r="B311" s="39" t="str">
        <f>IFERROR('04A_국토부원자료'!B312,"")</f>
        <v>서울특별시 송파구 문정동</v>
      </c>
      <c r="C311" s="39" t="str">
        <f>IF(B311="","",IF('04A_국토부원자료'!C312&lt;&gt;"",'04A_국토부원자료'!C312,TRIM('04A_국토부원자료'!D312&amp;IF('04A_국토부원자료'!E312&lt;&gt;"","-"&amp;'04A_국토부원자료'!E312,""))))</f>
        <v>643-1</v>
      </c>
      <c r="D311" s="39" t="str">
        <f>IFERROR('04A_국토부원자료'!F312,"")</f>
        <v>엠스테이트</v>
      </c>
      <c r="E311" s="40">
        <f>IFERROR(VALUE(SUBSTITUTE('04A_국토부원자료'!G312,",","")),"")</f>
        <v>26.15</v>
      </c>
      <c r="F311" s="41">
        <f>IFERROR(IF(AND('04A_국토부원자료'!H312&lt;&gt;"",'04A_국토부원자료'!I312&lt;&gt;""),DATE(INT(VALUE(SUBSTITUTE('04A_국토부원자료'!H312,",",""))/100),MOD(VALUE(SUBSTITUTE('04A_국토부원자료'!H312,",","")),100),VALUE(SUBSTITUTE('04A_국토부원자료'!I312,",",""))),""),"")</f>
        <v>45964</v>
      </c>
      <c r="G311" s="42">
        <f>IFERROR(VALUE(SUBSTITUTE('04A_국토부원자료'!J312,",","")),"")</f>
        <v>22500</v>
      </c>
      <c r="H311" s="43">
        <f t="shared" si="8"/>
        <v>225000000</v>
      </c>
      <c r="I311" s="43">
        <f t="shared" si="9"/>
        <v>8604206.5009560231</v>
      </c>
      <c r="J311" s="38">
        <f>IFERROR(VALUE(SUBSTITUTE('04A_국토부원자료'!K312,",","")),"")</f>
        <v>12</v>
      </c>
      <c r="K311" s="38">
        <f>IFERROR(VALUE(SUBSTITUTE('04A_국토부원자료'!N312,",","")),"")</f>
        <v>2016</v>
      </c>
      <c r="L311" s="39" t="str">
        <f>IFERROR('04A_국토부원자료'!O312,"")</f>
        <v>법원로 114</v>
      </c>
      <c r="M311" s="39" t="str">
        <f>IFERROR('04A_국토부원자료'!Q312,"")</f>
        <v>중개거래</v>
      </c>
      <c r="N311" s="38">
        <f>IF(B311="","",IF('02_대상물건입력'!B5="",1,IF(ISNUMBER(SEARCH('02_대상물건입력'!B5,B311)),1,0)))</f>
        <v>1</v>
      </c>
      <c r="O311" s="38">
        <f>IF(B311="","",IF('02_대상물건입력'!B6="",1,IF(ISNUMBER(SEARCH('02_대상물건입력'!B6,B311)),1,0)))</f>
        <v>0</v>
      </c>
      <c r="P311" s="38">
        <f>IF(L311="","",IF('02_대상물건입력'!B15="",0,IF(ISNUMBER(SEARCH('02_대상물건입력'!B15,L311)),1,0)))</f>
        <v>0</v>
      </c>
      <c r="Q311" s="38">
        <f>IF(D311="","",IF('02_대상물건입력'!B8="",0,IF(ISNUMBER(SEARCH('02_대상물건입력'!B8,D311)),1,0)))</f>
        <v>0</v>
      </c>
      <c r="R311" s="44">
        <f>IFERROR(ABS(E311-'02_대상물건입력'!B11)/'02_대상물건입력'!B11,"")</f>
        <v>4.0113351050552824E-2</v>
      </c>
      <c r="S311" s="38">
        <f>IFERROR(ABS(J311-'02_대상물건입력'!B10),"")</f>
        <v>0</v>
      </c>
      <c r="T311" s="38">
        <f>IFERROR(ABS('01_설정'!B4-F311),"")</f>
        <v>148</v>
      </c>
      <c r="U311" s="38">
        <f>IFERROR(ABS(K311-YEAR('02_대상물건입력'!B14)),"")</f>
        <v>10</v>
      </c>
      <c r="V311" s="38" t="str">
        <f>IF(B311="","",IF(AND(E311&gt;0,F311&gt;0,H311&gt;0,OR('04A_국토부원자료'!P312="",'04A_국토부원자료'!P312="-"),IF('01_설정'!B10=1,N311=1,TRUE),R311&lt;='01_설정'!B5,S311&lt;='01_설정'!B6,T311&lt;='01_설정'!B7,U311&lt;='01_설정'!B8),"Y",""))</f>
        <v>Y</v>
      </c>
      <c r="W311" s="40">
        <f>IF(V311&lt;&gt;"Y","",MAX(0,(1-R311/'01_설정'!B5))*'01_설정'!B14+MAX(0,(1-S311/'01_설정'!B6))*'01_설정'!B15+MAX(0,(1-T311/'01_설정'!B7))*'01_설정'!B16+MAX(0,(1-U311/'01_설정'!B8))*'01_설정'!B17+O311*'01_설정'!B11+Q311*'01_설정'!B12+P311*'01_설정'!B13)</f>
        <v>46.037148395222587</v>
      </c>
      <c r="X311" s="38">
        <f>IF(W311="","",1+COUNTIFS($W$4:$W$3003,"&gt;"&amp;W311)+COUNTIFS($W$4:W311,W311)-1)</f>
        <v>22</v>
      </c>
    </row>
    <row r="312" spans="1:24" ht="16.5">
      <c r="A312" s="38">
        <f>IF('04A_국토부원자료'!A313="","",ROW()-3)</f>
        <v>309</v>
      </c>
      <c r="B312" s="39" t="str">
        <f>IFERROR('04A_국토부원자료'!B313,"")</f>
        <v>서울특별시 송파구 문정동</v>
      </c>
      <c r="C312" s="39" t="str">
        <f>IF(B312="","",IF('04A_국토부원자료'!C313&lt;&gt;"",'04A_국토부원자료'!C313,TRIM('04A_국토부원자료'!D313&amp;IF('04A_국토부원자료'!E313&lt;&gt;"","-"&amp;'04A_국토부원자료'!E313,""))))</f>
        <v>618</v>
      </c>
      <c r="D312" s="39" t="str">
        <f>IFERROR('04A_국토부원자료'!F313,"")</f>
        <v>파크하비오</v>
      </c>
      <c r="E312" s="40">
        <f>IFERROR(VALUE(SUBSTITUTE('04A_국토부원자료'!G313,",","")),"")</f>
        <v>25.08</v>
      </c>
      <c r="F312" s="41">
        <f>IFERROR(IF(AND('04A_국토부원자료'!H313&lt;&gt;"",'04A_국토부원자료'!I313&lt;&gt;""),DATE(INT(VALUE(SUBSTITUTE('04A_국토부원자료'!H313,",",""))/100),MOD(VALUE(SUBSTITUTE('04A_국토부원자료'!H313,",","")),100),VALUE(SUBSTITUTE('04A_국토부원자료'!I313,",",""))),""),"")</f>
        <v>45964</v>
      </c>
      <c r="G312" s="42">
        <f>IFERROR(VALUE(SUBSTITUTE('04A_국토부원자료'!J313,",","")),"")</f>
        <v>20500</v>
      </c>
      <c r="H312" s="43">
        <f t="shared" si="8"/>
        <v>205000000</v>
      </c>
      <c r="I312" s="43">
        <f t="shared" si="9"/>
        <v>8173843.7001594901</v>
      </c>
      <c r="J312" s="38">
        <f>IFERROR(VALUE(SUBSTITUTE('04A_국토부원자료'!K313,",","")),"")</f>
        <v>14</v>
      </c>
      <c r="K312" s="38" t="str">
        <f>IFERROR(VALUE(SUBSTITUTE('04A_국토부원자료'!N313,",","")),"")</f>
        <v/>
      </c>
      <c r="L312" s="39" t="str">
        <f>IFERROR('04A_국토부원자료'!O313,"")</f>
        <v>송파대로 111</v>
      </c>
      <c r="M312" s="39" t="str">
        <f>IFERROR('04A_국토부원자료'!Q313,"")</f>
        <v>중개거래</v>
      </c>
      <c r="N312" s="38">
        <f>IF(B312="","",IF('02_대상물건입력'!B5="",1,IF(ISNUMBER(SEARCH('02_대상물건입력'!B5,B312)),1,0)))</f>
        <v>1</v>
      </c>
      <c r="O312" s="38">
        <f>IF(B312="","",IF('02_대상물건입력'!B6="",1,IF(ISNUMBER(SEARCH('02_대상물건입력'!B6,B312)),1,0)))</f>
        <v>0</v>
      </c>
      <c r="P312" s="38">
        <f>IF(L312="","",IF('02_대상물건입력'!B15="",0,IF(ISNUMBER(SEARCH('02_대상물건입력'!B15,L312)),1,0)))</f>
        <v>1</v>
      </c>
      <c r="Q312" s="38">
        <f>IF(D312="","",IF('02_대상물건입력'!B8="",0,IF(ISNUMBER(SEARCH('02_대상물건입력'!B8,D312)),1,0)))</f>
        <v>0</v>
      </c>
      <c r="R312" s="44">
        <f>IFERROR(ABS(E312-'02_대상물건입력'!B11)/'02_대상물건입력'!B11,"")</f>
        <v>7.9389783722671706E-2</v>
      </c>
      <c r="S312" s="38">
        <f>IFERROR(ABS(J312-'02_대상물건입력'!B10),"")</f>
        <v>2</v>
      </c>
      <c r="T312" s="38">
        <f>IFERROR(ABS('01_설정'!B4-F312),"")</f>
        <v>148</v>
      </c>
      <c r="U312" s="38" t="str">
        <f>IFERROR(ABS(K312-YEAR('02_대상물건입력'!B14)),"")</f>
        <v/>
      </c>
      <c r="V312" s="38" t="str">
        <f>IF(B312="","",IF(AND(E312&gt;0,F312&gt;0,H312&gt;0,OR('04A_국토부원자료'!P313="",'04A_국토부원자료'!P313="-"),IF('01_설정'!B10=1,N312=1,TRUE),R312&lt;='01_설정'!B5,S312&lt;='01_설정'!B6,T312&lt;='01_설정'!B7,U312&lt;='01_설정'!B8),"Y",""))</f>
        <v/>
      </c>
      <c r="W312" s="40" t="str">
        <f>IF(V312&lt;&gt;"Y","",MAX(0,(1-R312/'01_설정'!B5))*'01_설정'!B14+MAX(0,(1-S312/'01_설정'!B6))*'01_설정'!B15+MAX(0,(1-T312/'01_설정'!B7))*'01_설정'!B16+MAX(0,(1-U312/'01_설정'!B8))*'01_설정'!B17+O312*'01_설정'!B11+Q312*'01_설정'!B12+P312*'01_설정'!B13)</f>
        <v/>
      </c>
      <c r="X312" s="38" t="str">
        <f>IF(W312="","",1+COUNTIFS($W$4:$W$3003,"&gt;"&amp;W312)+COUNTIFS($W$4:W312,W312)-1)</f>
        <v/>
      </c>
    </row>
    <row r="313" spans="1:24" ht="16.5">
      <c r="A313" s="38">
        <f>IF('04A_국토부원자료'!A314="","",ROW()-3)</f>
        <v>310</v>
      </c>
      <c r="B313" s="39" t="str">
        <f>IFERROR('04A_국토부원자료'!B314,"")</f>
        <v>서울특별시 송파구 문정동</v>
      </c>
      <c r="C313" s="39" t="str">
        <f>IF(B313="","",IF('04A_국토부원자료'!C314&lt;&gt;"",'04A_국토부원자료'!C314,TRIM('04A_국토부원자료'!D314&amp;IF('04A_국토부원자료'!E314&lt;&gt;"","-"&amp;'04A_국토부원자료'!E314,""))))</f>
        <v>618</v>
      </c>
      <c r="D313" s="39" t="str">
        <f>IFERROR('04A_국토부원자료'!F314,"")</f>
        <v>파크하비오</v>
      </c>
      <c r="E313" s="40">
        <f>IFERROR(VALUE(SUBSTITUTE('04A_국토부원자료'!G314,",","")),"")</f>
        <v>51.16</v>
      </c>
      <c r="F313" s="41">
        <f>IFERROR(IF(AND('04A_국토부원자료'!H314&lt;&gt;"",'04A_국토부원자료'!I314&lt;&gt;""),DATE(INT(VALUE(SUBSTITUTE('04A_국토부원자료'!H314,",",""))/100),MOD(VALUE(SUBSTITUTE('04A_국토부원자료'!H314,",","")),100),VALUE(SUBSTITUTE('04A_국토부원자료'!I314,",",""))),""),"")</f>
        <v>45964</v>
      </c>
      <c r="G313" s="42">
        <f>IFERROR(VALUE(SUBSTITUTE('04A_국토부원자료'!J314,",","")),"")</f>
        <v>50000</v>
      </c>
      <c r="H313" s="43">
        <f t="shared" si="8"/>
        <v>500000000</v>
      </c>
      <c r="I313" s="43">
        <f t="shared" si="9"/>
        <v>9773260.3596559819</v>
      </c>
      <c r="J313" s="38">
        <f>IFERROR(VALUE(SUBSTITUTE('04A_국토부원자료'!K314,",","")),"")</f>
        <v>5</v>
      </c>
      <c r="K313" s="38" t="str">
        <f>IFERROR(VALUE(SUBSTITUTE('04A_국토부원자료'!N314,",","")),"")</f>
        <v/>
      </c>
      <c r="L313" s="39" t="str">
        <f>IFERROR('04A_국토부원자료'!O314,"")</f>
        <v>송파대로 111</v>
      </c>
      <c r="M313" s="39" t="str">
        <f>IFERROR('04A_국토부원자료'!Q314,"")</f>
        <v>중개거래</v>
      </c>
      <c r="N313" s="38">
        <f>IF(B313="","",IF('02_대상물건입력'!B5="",1,IF(ISNUMBER(SEARCH('02_대상물건입력'!B5,B313)),1,0)))</f>
        <v>1</v>
      </c>
      <c r="O313" s="38">
        <f>IF(B313="","",IF('02_대상물건입력'!B6="",1,IF(ISNUMBER(SEARCH('02_대상물건입력'!B6,B313)),1,0)))</f>
        <v>0</v>
      </c>
      <c r="P313" s="38">
        <f>IF(L313="","",IF('02_대상물건입력'!B15="",0,IF(ISNUMBER(SEARCH('02_대상물건입력'!B15,L313)),1,0)))</f>
        <v>1</v>
      </c>
      <c r="Q313" s="38">
        <f>IF(D313="","",IF('02_대상물건입력'!B8="",0,IF(ISNUMBER(SEARCH('02_대상물건입력'!B8,D313)),1,0)))</f>
        <v>0</v>
      </c>
      <c r="R313" s="44">
        <f>IFERROR(ABS(E313-'02_대상물건입력'!B11)/'02_대상물건입력'!B11,"")</f>
        <v>0.87792737897719764</v>
      </c>
      <c r="S313" s="38">
        <f>IFERROR(ABS(J313-'02_대상물건입력'!B10),"")</f>
        <v>7</v>
      </c>
      <c r="T313" s="38">
        <f>IFERROR(ABS('01_설정'!B4-F313),"")</f>
        <v>148</v>
      </c>
      <c r="U313" s="38" t="str">
        <f>IFERROR(ABS(K313-YEAR('02_대상물건입력'!B14)),"")</f>
        <v/>
      </c>
      <c r="V313" s="38" t="str">
        <f>IF(B313="","",IF(AND(E313&gt;0,F313&gt;0,H313&gt;0,OR('04A_국토부원자료'!P314="",'04A_국토부원자료'!P314="-"),IF('01_설정'!B10=1,N313=1,TRUE),R313&lt;='01_설정'!B5,S313&lt;='01_설정'!B6,T313&lt;='01_설정'!B7,U313&lt;='01_설정'!B8),"Y",""))</f>
        <v/>
      </c>
      <c r="W313" s="40" t="str">
        <f>IF(V313&lt;&gt;"Y","",MAX(0,(1-R313/'01_설정'!B5))*'01_설정'!B14+MAX(0,(1-S313/'01_설정'!B6))*'01_설정'!B15+MAX(0,(1-T313/'01_설정'!B7))*'01_설정'!B16+MAX(0,(1-U313/'01_설정'!B8))*'01_설정'!B17+O313*'01_설정'!B11+Q313*'01_설정'!B12+P313*'01_설정'!B13)</f>
        <v/>
      </c>
      <c r="X313" s="38" t="str">
        <f>IF(W313="","",1+COUNTIFS($W$4:$W$3003,"&gt;"&amp;W313)+COUNTIFS($W$4:W313,W313)-1)</f>
        <v/>
      </c>
    </row>
    <row r="314" spans="1:24" ht="16.5">
      <c r="A314" s="38">
        <f>IF('04A_국토부원자료'!A315="","",ROW()-3)</f>
        <v>311</v>
      </c>
      <c r="B314" s="39" t="str">
        <f>IFERROR('04A_국토부원자료'!B315,"")</f>
        <v>서울특별시 송파구 문정동</v>
      </c>
      <c r="C314" s="39" t="str">
        <f>IF(B314="","",IF('04A_국토부원자료'!C315&lt;&gt;"",'04A_국토부원자료'!C315,TRIM('04A_국토부원자료'!D315&amp;IF('04A_국토부원자료'!E315&lt;&gt;"","-"&amp;'04A_국토부원자료'!E315,""))))</f>
        <v>620</v>
      </c>
      <c r="D314" s="39" t="str">
        <f>IFERROR('04A_국토부원자료'!F315,"")</f>
        <v>송파푸르지오시티</v>
      </c>
      <c r="E314" s="40">
        <f>IFERROR(VALUE(SUBSTITUTE('04A_국토부원자료'!G315,",","")),"")</f>
        <v>30</v>
      </c>
      <c r="F314" s="41">
        <f>IFERROR(IF(AND('04A_국토부원자료'!H315&lt;&gt;"",'04A_국토부원자료'!I315&lt;&gt;""),DATE(INT(VALUE(SUBSTITUTE('04A_국토부원자료'!H315,",",""))/100),MOD(VALUE(SUBSTITUTE('04A_국토부원자료'!H315,",","")),100),VALUE(SUBSTITUTE('04A_국토부원자료'!I315,",",""))),""),"")</f>
        <v>45964</v>
      </c>
      <c r="G314" s="42">
        <f>IFERROR(VALUE(SUBSTITUTE('04A_국토부원자료'!J315,",","")),"")</f>
        <v>22800</v>
      </c>
      <c r="H314" s="43">
        <f t="shared" si="8"/>
        <v>228000000</v>
      </c>
      <c r="I314" s="43">
        <f t="shared" si="9"/>
        <v>7600000</v>
      </c>
      <c r="J314" s="38">
        <f>IFERROR(VALUE(SUBSTITUTE('04A_국토부원자료'!K315,",","")),"")</f>
        <v>7</v>
      </c>
      <c r="K314" s="38">
        <f>IFERROR(VALUE(SUBSTITUTE('04A_국토부원자료'!N315,",","")),"")</f>
        <v>2013</v>
      </c>
      <c r="L314" s="39" t="str">
        <f>IFERROR('04A_국토부원자료'!O315,"")</f>
        <v>새말로 62</v>
      </c>
      <c r="M314" s="39" t="str">
        <f>IFERROR('04A_국토부원자료'!Q315,"")</f>
        <v>중개거래</v>
      </c>
      <c r="N314" s="38">
        <f>IF(B314="","",IF('02_대상물건입력'!B5="",1,IF(ISNUMBER(SEARCH('02_대상물건입력'!B5,B314)),1,0)))</f>
        <v>1</v>
      </c>
      <c r="O314" s="38">
        <f>IF(B314="","",IF('02_대상물건입력'!B6="",1,IF(ISNUMBER(SEARCH('02_대상물건입력'!B6,B314)),1,0)))</f>
        <v>0</v>
      </c>
      <c r="P314" s="38">
        <f>IF(L314="","",IF('02_대상물건입력'!B15="",0,IF(ISNUMBER(SEARCH('02_대상물건입력'!B15,L314)),1,0)))</f>
        <v>0</v>
      </c>
      <c r="Q314" s="38">
        <f>IF(D314="","",IF('02_대상물건입력'!B8="",0,IF(ISNUMBER(SEARCH('02_대상물건입력'!B8,D314)),1,0)))</f>
        <v>0</v>
      </c>
      <c r="R314" s="44">
        <f>IFERROR(ABS(E314-'02_대상물건입력'!B11)/'02_대상물건입력'!B11,"")</f>
        <v>0.10120839267623009</v>
      </c>
      <c r="S314" s="38">
        <f>IFERROR(ABS(J314-'02_대상물건입력'!B10),"")</f>
        <v>5</v>
      </c>
      <c r="T314" s="38">
        <f>IFERROR(ABS('01_설정'!B4-F314),"")</f>
        <v>148</v>
      </c>
      <c r="U314" s="38">
        <f>IFERROR(ABS(K314-YEAR('02_대상물건입력'!B14)),"")</f>
        <v>13</v>
      </c>
      <c r="V314" s="38" t="str">
        <f>IF(B314="","",IF(AND(E314&gt;0,F314&gt;0,H314&gt;0,OR('04A_국토부원자료'!P315="",'04A_국토부원자료'!P315="-"),IF('01_설정'!B10=1,N314=1,TRUE),R314&lt;='01_설정'!B5,S314&lt;='01_설정'!B6,T314&lt;='01_설정'!B7,U314&lt;='01_설정'!B8),"Y",""))</f>
        <v/>
      </c>
      <c r="W314" s="40" t="str">
        <f>IF(V314&lt;&gt;"Y","",MAX(0,(1-R314/'01_설정'!B5))*'01_설정'!B14+MAX(0,(1-S314/'01_설정'!B6))*'01_설정'!B15+MAX(0,(1-T314/'01_설정'!B7))*'01_설정'!B16+MAX(0,(1-U314/'01_설정'!B8))*'01_설정'!B17+O314*'01_설정'!B11+Q314*'01_설정'!B12+P314*'01_설정'!B13)</f>
        <v/>
      </c>
      <c r="X314" s="38" t="str">
        <f>IF(W314="","",1+COUNTIFS($W$4:$W$3003,"&gt;"&amp;W314)+COUNTIFS($W$4:W314,W314)-1)</f>
        <v/>
      </c>
    </row>
    <row r="315" spans="1:24" ht="16.5">
      <c r="A315" s="38">
        <f>IF('04A_국토부원자료'!A316="","",ROW()-3)</f>
        <v>312</v>
      </c>
      <c r="B315" s="39" t="str">
        <f>IFERROR('04A_국토부원자료'!B316,"")</f>
        <v>서울특별시 송파구 문정동</v>
      </c>
      <c r="C315" s="39" t="str">
        <f>IF(B315="","",IF('04A_국토부원자료'!C316&lt;&gt;"",'04A_국토부원자료'!C316,TRIM('04A_국토부원자료'!D316&amp;IF('04A_국토부원자료'!E316&lt;&gt;"","-"&amp;'04A_국토부원자료'!E316,""))))</f>
        <v>618</v>
      </c>
      <c r="D315" s="39" t="str">
        <f>IFERROR('04A_국토부원자료'!F316,"")</f>
        <v>파크하비오</v>
      </c>
      <c r="E315" s="40">
        <f>IFERROR(VALUE(SUBSTITUTE('04A_국토부원자료'!G316,",","")),"")</f>
        <v>39.71</v>
      </c>
      <c r="F315" s="41">
        <f>IFERROR(IF(AND('04A_국토부원자료'!H316&lt;&gt;"",'04A_국토부원자료'!I316&lt;&gt;""),DATE(INT(VALUE(SUBSTITUTE('04A_국토부원자료'!H316,",",""))/100),MOD(VALUE(SUBSTITUTE('04A_국토부원자료'!H316,",","")),100),VALUE(SUBSTITUTE('04A_국토부원자료'!I316,",",""))),""),"")</f>
        <v>45960</v>
      </c>
      <c r="G315" s="42">
        <f>IFERROR(VALUE(SUBSTITUTE('04A_국토부원자료'!J316,",","")),"")</f>
        <v>38700</v>
      </c>
      <c r="H315" s="43">
        <f t="shared" si="8"/>
        <v>387000000</v>
      </c>
      <c r="I315" s="43">
        <f t="shared" si="9"/>
        <v>9745656.0060438178</v>
      </c>
      <c r="J315" s="38">
        <f>IFERROR(VALUE(SUBSTITUTE('04A_국토부원자료'!K316,",","")),"")</f>
        <v>9</v>
      </c>
      <c r="K315" s="38" t="str">
        <f>IFERROR(VALUE(SUBSTITUTE('04A_국토부원자료'!N316,",","")),"")</f>
        <v/>
      </c>
      <c r="L315" s="39" t="str">
        <f>IFERROR('04A_국토부원자료'!O316,"")</f>
        <v>송파대로 111</v>
      </c>
      <c r="M315" s="39" t="str">
        <f>IFERROR('04A_국토부원자료'!Q316,"")</f>
        <v>중개거래</v>
      </c>
      <c r="N315" s="38">
        <f>IF(B315="","",IF('02_대상물건입력'!B5="",1,IF(ISNUMBER(SEARCH('02_대상물건입력'!B5,B315)),1,0)))</f>
        <v>1</v>
      </c>
      <c r="O315" s="38">
        <f>IF(B315="","",IF('02_대상물건입력'!B6="",1,IF(ISNUMBER(SEARCH('02_대상물건입력'!B6,B315)),1,0)))</f>
        <v>0</v>
      </c>
      <c r="P315" s="38">
        <f>IF(L315="","",IF('02_대상물건입력'!B15="",0,IF(ISNUMBER(SEARCH('02_대상물건입력'!B15,L315)),1,0)))</f>
        <v>1</v>
      </c>
      <c r="Q315" s="38">
        <f>IF(D315="","",IF('02_대상물건입력'!B8="",0,IF(ISNUMBER(SEARCH('02_대상물건입력'!B8,D315)),1,0)))</f>
        <v>0</v>
      </c>
      <c r="R315" s="44">
        <f>IFERROR(ABS(E315-'02_대상물건입력'!B11)/'02_대상물건입력'!B11,"")</f>
        <v>0.45763284243910324</v>
      </c>
      <c r="S315" s="38">
        <f>IFERROR(ABS(J315-'02_대상물건입력'!B10),"")</f>
        <v>3</v>
      </c>
      <c r="T315" s="38">
        <f>IFERROR(ABS('01_설정'!B4-F315),"")</f>
        <v>152</v>
      </c>
      <c r="U315" s="38" t="str">
        <f>IFERROR(ABS(K315-YEAR('02_대상물건입력'!B14)),"")</f>
        <v/>
      </c>
      <c r="V315" s="38" t="str">
        <f>IF(B315="","",IF(AND(E315&gt;0,F315&gt;0,H315&gt;0,OR('04A_국토부원자료'!P316="",'04A_국토부원자료'!P316="-"),IF('01_설정'!B10=1,N315=1,TRUE),R315&lt;='01_설정'!B5,S315&lt;='01_설정'!B6,T315&lt;='01_설정'!B7,U315&lt;='01_설정'!B8),"Y",""))</f>
        <v/>
      </c>
      <c r="W315" s="40" t="str">
        <f>IF(V315&lt;&gt;"Y","",MAX(0,(1-R315/'01_설정'!B5))*'01_설정'!B14+MAX(0,(1-S315/'01_설정'!B6))*'01_설정'!B15+MAX(0,(1-T315/'01_설정'!B7))*'01_설정'!B16+MAX(0,(1-U315/'01_설정'!B8))*'01_설정'!B17+O315*'01_설정'!B11+Q315*'01_설정'!B12+P315*'01_설정'!B13)</f>
        <v/>
      </c>
      <c r="X315" s="38" t="str">
        <f>IF(W315="","",1+COUNTIFS($W$4:$W$3003,"&gt;"&amp;W315)+COUNTIFS($W$4:W315,W315)-1)</f>
        <v/>
      </c>
    </row>
    <row r="316" spans="1:24" ht="16.5">
      <c r="A316" s="38">
        <f>IF('04A_국토부원자료'!A317="","",ROW()-3)</f>
        <v>313</v>
      </c>
      <c r="B316" s="39" t="str">
        <f>IFERROR('04A_국토부원자료'!B317,"")</f>
        <v>서울특별시 송파구 문정동</v>
      </c>
      <c r="C316" s="39" t="str">
        <f>IF(B316="","",IF('04A_국토부원자료'!C317&lt;&gt;"",'04A_국토부원자료'!C317,TRIM('04A_국토부원자료'!D317&amp;IF('04A_국토부원자료'!E317&lt;&gt;"","-"&amp;'04A_국토부원자료'!E317,""))))</f>
        <v>618</v>
      </c>
      <c r="D316" s="39" t="str">
        <f>IFERROR('04A_국토부원자료'!F317,"")</f>
        <v>파크하비오</v>
      </c>
      <c r="E316" s="40">
        <f>IFERROR(VALUE(SUBSTITUTE('04A_국토부원자료'!G317,",","")),"")</f>
        <v>23.76</v>
      </c>
      <c r="F316" s="41">
        <f>IFERROR(IF(AND('04A_국토부원자료'!H317&lt;&gt;"",'04A_국토부원자료'!I317&lt;&gt;""),DATE(INT(VALUE(SUBSTITUTE('04A_국토부원자료'!H317,",",""))/100),MOD(VALUE(SUBSTITUTE('04A_국토부원자료'!H317,",","")),100),VALUE(SUBSTITUTE('04A_국토부원자료'!I317,",",""))),""),"")</f>
        <v>45959</v>
      </c>
      <c r="G316" s="42">
        <f>IFERROR(VALUE(SUBSTITUTE('04A_국토부원자료'!J317,",","")),"")</f>
        <v>19000</v>
      </c>
      <c r="H316" s="43">
        <f t="shared" si="8"/>
        <v>190000000</v>
      </c>
      <c r="I316" s="43">
        <f t="shared" si="9"/>
        <v>7996632.996632996</v>
      </c>
      <c r="J316" s="38">
        <f>IFERROR(VALUE(SUBSTITUTE('04A_국토부원자료'!K317,",","")),"")</f>
        <v>10</v>
      </c>
      <c r="K316" s="38" t="str">
        <f>IFERROR(VALUE(SUBSTITUTE('04A_국토부원자료'!N317,",","")),"")</f>
        <v/>
      </c>
      <c r="L316" s="39" t="str">
        <f>IFERROR('04A_국토부원자료'!O317,"")</f>
        <v>송파대로 111</v>
      </c>
      <c r="M316" s="39" t="str">
        <f>IFERROR('04A_국토부원자료'!Q317,"")</f>
        <v>중개거래</v>
      </c>
      <c r="N316" s="38">
        <f>IF(B316="","",IF('02_대상물건입력'!B5="",1,IF(ISNUMBER(SEARCH('02_대상물건입력'!B5,B316)),1,0)))</f>
        <v>1</v>
      </c>
      <c r="O316" s="38">
        <f>IF(B316="","",IF('02_대상물건입력'!B6="",1,IF(ISNUMBER(SEARCH('02_대상물건입력'!B6,B316)),1,0)))</f>
        <v>0</v>
      </c>
      <c r="P316" s="38">
        <f>IF(L316="","",IF('02_대상물건입력'!B15="",0,IF(ISNUMBER(SEARCH('02_대상물건입력'!B15,L316)),1,0)))</f>
        <v>1</v>
      </c>
      <c r="Q316" s="38">
        <f>IF(D316="","",IF('02_대상물건입력'!B8="",0,IF(ISNUMBER(SEARCH('02_대상물건입력'!B8,D316)),1,0)))</f>
        <v>0</v>
      </c>
      <c r="R316" s="44">
        <f>IFERROR(ABS(E316-'02_대상물건입력'!B11)/'02_대상물건입력'!B11,"")</f>
        <v>0.12784295300042572</v>
      </c>
      <c r="S316" s="38">
        <f>IFERROR(ABS(J316-'02_대상물건입력'!B10),"")</f>
        <v>2</v>
      </c>
      <c r="T316" s="38">
        <f>IFERROR(ABS('01_설정'!B4-F316),"")</f>
        <v>153</v>
      </c>
      <c r="U316" s="38" t="str">
        <f>IFERROR(ABS(K316-YEAR('02_대상물건입력'!B14)),"")</f>
        <v/>
      </c>
      <c r="V316" s="38" t="str">
        <f>IF(B316="","",IF(AND(E316&gt;0,F316&gt;0,H316&gt;0,OR('04A_국토부원자료'!P317="",'04A_국토부원자료'!P317="-"),IF('01_설정'!B10=1,N316=1,TRUE),R316&lt;='01_설정'!B5,S316&lt;='01_설정'!B6,T316&lt;='01_설정'!B7,U316&lt;='01_설정'!B8),"Y",""))</f>
        <v/>
      </c>
      <c r="W316" s="40" t="str">
        <f>IF(V316&lt;&gt;"Y","",MAX(0,(1-R316/'01_설정'!B5))*'01_설정'!B14+MAX(0,(1-S316/'01_설정'!B6))*'01_설정'!B15+MAX(0,(1-T316/'01_설정'!B7))*'01_설정'!B16+MAX(0,(1-U316/'01_설정'!B8))*'01_설정'!B17+O316*'01_설정'!B11+Q316*'01_설정'!B12+P316*'01_설정'!B13)</f>
        <v/>
      </c>
      <c r="X316" s="38" t="str">
        <f>IF(W316="","",1+COUNTIFS($W$4:$W$3003,"&gt;"&amp;W316)+COUNTIFS($W$4:W316,W316)-1)</f>
        <v/>
      </c>
    </row>
    <row r="317" spans="1:24" ht="16.5">
      <c r="A317" s="38">
        <f>IF('04A_국토부원자료'!A318="","",ROW()-3)</f>
        <v>314</v>
      </c>
      <c r="B317" s="39" t="str">
        <f>IFERROR('04A_국토부원자료'!B318,"")</f>
        <v>서울특별시 송파구 문정동</v>
      </c>
      <c r="C317" s="39" t="str">
        <f>IF(B317="","",IF('04A_국토부원자료'!C318&lt;&gt;"",'04A_국토부원자료'!C318,TRIM('04A_국토부원자료'!D318&amp;IF('04A_국토부원자료'!E318&lt;&gt;"","-"&amp;'04A_국토부원자료'!E318,""))))</f>
        <v>652-4</v>
      </c>
      <c r="D317" s="39" t="str">
        <f>IFERROR('04A_국토부원자료'!F318,"")</f>
        <v>힐스테이트에코문정</v>
      </c>
      <c r="E317" s="40">
        <f>IFERROR(VALUE(SUBSTITUTE('04A_국토부원자료'!G318,",","")),"")</f>
        <v>27.72</v>
      </c>
      <c r="F317" s="41">
        <f>IFERROR(IF(AND('04A_국토부원자료'!H318&lt;&gt;"",'04A_국토부원자료'!I318&lt;&gt;""),DATE(INT(VALUE(SUBSTITUTE('04A_국토부원자료'!H318,",",""))/100),MOD(VALUE(SUBSTITUTE('04A_국토부원자료'!H318,",","")),100),VALUE(SUBSTITUTE('04A_국토부원자료'!I318,",",""))),""),"")</f>
        <v>45958</v>
      </c>
      <c r="G317" s="42">
        <f>IFERROR(VALUE(SUBSTITUTE('04A_국토부원자료'!J318,",","")),"")</f>
        <v>25000</v>
      </c>
      <c r="H317" s="43">
        <f t="shared" si="8"/>
        <v>250000000</v>
      </c>
      <c r="I317" s="43">
        <f t="shared" si="9"/>
        <v>9018759.0187590197</v>
      </c>
      <c r="J317" s="38">
        <f>IFERROR(VALUE(SUBSTITUTE('04A_국토부원자료'!K318,",","")),"")</f>
        <v>10</v>
      </c>
      <c r="K317" s="38">
        <f>IFERROR(VALUE(SUBSTITUTE('04A_국토부원자료'!N318,",","")),"")</f>
        <v>2018</v>
      </c>
      <c r="L317" s="39" t="str">
        <f>IFERROR('04A_국토부원자료'!O318,"")</f>
        <v>법원로4길 10</v>
      </c>
      <c r="M317" s="39" t="str">
        <f>IFERROR('04A_국토부원자료'!Q318,"")</f>
        <v>중개거래</v>
      </c>
      <c r="N317" s="38">
        <f>IF(B317="","",IF('02_대상물건입력'!B5="",1,IF(ISNUMBER(SEARCH('02_대상물건입력'!B5,B317)),1,0)))</f>
        <v>1</v>
      </c>
      <c r="O317" s="38">
        <f>IF(B317="","",IF('02_대상물건입력'!B6="",1,IF(ISNUMBER(SEARCH('02_대상물건입력'!B6,B317)),1,0)))</f>
        <v>0</v>
      </c>
      <c r="P317" s="38">
        <f>IF(L317="","",IF('02_대상물건입력'!B15="",0,IF(ISNUMBER(SEARCH('02_대상물건입력'!B15,L317)),1,0)))</f>
        <v>0</v>
      </c>
      <c r="Q317" s="38">
        <f>IF(D317="","",IF('02_대상물건입력'!B8="",0,IF(ISNUMBER(SEARCH('02_대상물건입력'!B8,D317)),1,0)))</f>
        <v>0</v>
      </c>
      <c r="R317" s="44">
        <f>IFERROR(ABS(E317-'02_대상물건입력'!B11)/'02_대상물건입력'!B11,"")</f>
        <v>1.751655483283656E-2</v>
      </c>
      <c r="S317" s="38">
        <f>IFERROR(ABS(J317-'02_대상물건입력'!B10),"")</f>
        <v>2</v>
      </c>
      <c r="T317" s="38">
        <f>IFERROR(ABS('01_설정'!B4-F317),"")</f>
        <v>154</v>
      </c>
      <c r="U317" s="38">
        <f>IFERROR(ABS(K317-YEAR('02_대상물건입력'!B14)),"")</f>
        <v>8</v>
      </c>
      <c r="V317" s="38" t="str">
        <f>IF(B317="","",IF(AND(E317&gt;0,F317&gt;0,H317&gt;0,OR('04A_국토부원자료'!P318="",'04A_국토부원자료'!P318="-"),IF('01_설정'!B10=1,N317=1,TRUE),R317&lt;='01_설정'!B5,S317&lt;='01_설정'!B6,T317&lt;='01_설정'!B7,U317&lt;='01_설정'!B8),"Y",""))</f>
        <v>Y</v>
      </c>
      <c r="W317" s="40">
        <f>IF(V317&lt;&gt;"Y","",MAX(0,(1-R317/'01_설정'!B5))*'01_설정'!B14+MAX(0,(1-S317/'01_설정'!B6))*'01_설정'!B15+MAX(0,(1-T317/'01_설정'!B7))*'01_설정'!B16+MAX(0,(1-U317/'01_설정'!B8))*'01_설정'!B17+O317*'01_설정'!B11+Q317*'01_설정'!B12+P317*'01_설정'!B13)</f>
        <v>45.127036325395309</v>
      </c>
      <c r="X317" s="38">
        <f>IF(W317="","",1+COUNTIFS($W$4:$W$3003,"&gt;"&amp;W317)+COUNTIFS($W$4:W317,W317)-1)</f>
        <v>29</v>
      </c>
    </row>
    <row r="318" spans="1:24" ht="16.5">
      <c r="A318" s="38">
        <f>IF('04A_국토부원자료'!A319="","",ROW()-3)</f>
        <v>315</v>
      </c>
      <c r="B318" s="39" t="str">
        <f>IFERROR('04A_국토부원자료'!B319,"")</f>
        <v>서울특별시 송파구 문정동</v>
      </c>
      <c r="C318" s="39" t="str">
        <f>IF(B318="","",IF('04A_국토부원자료'!C319&lt;&gt;"",'04A_국토부원자료'!C319,TRIM('04A_국토부원자료'!D319&amp;IF('04A_국토부원자료'!E319&lt;&gt;"","-"&amp;'04A_국토부원자료'!E319,""))))</f>
        <v>624</v>
      </c>
      <c r="D318" s="39" t="str">
        <f>IFERROR('04A_국토부원자료'!F319,"")</f>
        <v>송파 아이파크</v>
      </c>
      <c r="E318" s="40">
        <f>IFERROR(VALUE(SUBSTITUTE('04A_국토부원자료'!G319,",","")),"")</f>
        <v>25.87</v>
      </c>
      <c r="F318" s="41">
        <f>IFERROR(IF(AND('04A_국토부원자료'!H319&lt;&gt;"",'04A_국토부원자료'!I319&lt;&gt;""),DATE(INT(VALUE(SUBSTITUTE('04A_국토부원자료'!H319,",",""))/100),MOD(VALUE(SUBSTITUTE('04A_국토부원자료'!H319,",","")),100),VALUE(SUBSTITUTE('04A_국토부원자료'!I319,",",""))),""),"")</f>
        <v>45957</v>
      </c>
      <c r="G318" s="42">
        <f>IFERROR(VALUE(SUBSTITUTE('04A_국토부원자료'!J319,",","")),"")</f>
        <v>22000</v>
      </c>
      <c r="H318" s="43">
        <f t="shared" si="8"/>
        <v>220000000</v>
      </c>
      <c r="I318" s="43">
        <f t="shared" si="9"/>
        <v>8504058.7553150356</v>
      </c>
      <c r="J318" s="38">
        <f>IFERROR(VALUE(SUBSTITUTE('04A_국토부원자료'!K319,",","")),"")</f>
        <v>8</v>
      </c>
      <c r="K318" s="38">
        <f>IFERROR(VALUE(SUBSTITUTE('04A_국토부원자료'!N319,",","")),"")</f>
        <v>2015</v>
      </c>
      <c r="L318" s="39" t="str">
        <f>IFERROR('04A_국토부원자료'!O319,"")</f>
        <v>법원로 55</v>
      </c>
      <c r="M318" s="39" t="str">
        <f>IFERROR('04A_국토부원자료'!Q319,"")</f>
        <v>중개거래</v>
      </c>
      <c r="N318" s="38">
        <f>IF(B318="","",IF('02_대상물건입력'!B5="",1,IF(ISNUMBER(SEARCH('02_대상물건입력'!B5,B318)),1,0)))</f>
        <v>1</v>
      </c>
      <c r="O318" s="38">
        <f>IF(B318="","",IF('02_대상물건입력'!B6="",1,IF(ISNUMBER(SEARCH('02_대상물건입력'!B6,B318)),1,0)))</f>
        <v>0</v>
      </c>
      <c r="P318" s="38">
        <f>IF(L318="","",IF('02_대상물건입력'!B15="",0,IF(ISNUMBER(SEARCH('02_대상물건입력'!B15,L318)),1,0)))</f>
        <v>0</v>
      </c>
      <c r="Q318" s="38">
        <f>IF(D318="","",IF('02_대상물건입력'!B8="",0,IF(ISNUMBER(SEARCH('02_대상물건입력'!B8,D318)),1,0)))</f>
        <v>0</v>
      </c>
      <c r="R318" s="44">
        <f>IFERROR(ABS(E318-'02_대상물건입력'!B11)/'02_대상물건입력'!B11,"")</f>
        <v>5.0391296048864213E-2</v>
      </c>
      <c r="S318" s="38">
        <f>IFERROR(ABS(J318-'02_대상물건입력'!B10),"")</f>
        <v>4</v>
      </c>
      <c r="T318" s="38">
        <f>IFERROR(ABS('01_설정'!B4-F318),"")</f>
        <v>155</v>
      </c>
      <c r="U318" s="38">
        <f>IFERROR(ABS(K318-YEAR('02_대상물건입력'!B14)),"")</f>
        <v>11</v>
      </c>
      <c r="V318" s="38" t="str">
        <f>IF(B318="","",IF(AND(E318&gt;0,F318&gt;0,H318&gt;0,OR('04A_국토부원자료'!P319="",'04A_국토부원자료'!P319="-"),IF('01_설정'!B10=1,N318=1,TRUE),R318&lt;='01_설정'!B5,S318&lt;='01_설정'!B6,T318&lt;='01_설정'!B7,U318&lt;='01_설정'!B8),"Y",""))</f>
        <v/>
      </c>
      <c r="W318" s="40" t="str">
        <f>IF(V318&lt;&gt;"Y","",MAX(0,(1-R318/'01_설정'!B5))*'01_설정'!B14+MAX(0,(1-S318/'01_설정'!B6))*'01_설정'!B15+MAX(0,(1-T318/'01_설정'!B7))*'01_설정'!B16+MAX(0,(1-U318/'01_설정'!B8))*'01_설정'!B17+O318*'01_설정'!B11+Q318*'01_설정'!B12+P318*'01_설정'!B13)</f>
        <v/>
      </c>
      <c r="X318" s="38" t="str">
        <f>IF(W318="","",1+COUNTIFS($W$4:$W$3003,"&gt;"&amp;W318)+COUNTIFS($W$4:W318,W318)-1)</f>
        <v/>
      </c>
    </row>
    <row r="319" spans="1:24" ht="16.5">
      <c r="A319" s="38">
        <f>IF('04A_국토부원자료'!A320="","",ROW()-3)</f>
        <v>316</v>
      </c>
      <c r="B319" s="39" t="str">
        <f>IFERROR('04A_국토부원자료'!B320,"")</f>
        <v>서울특별시 송파구 문정동</v>
      </c>
      <c r="C319" s="39" t="str">
        <f>IF(B319="","",IF('04A_국토부원자료'!C320&lt;&gt;"",'04A_국토부원자료'!C320,TRIM('04A_국토부원자료'!D320&amp;IF('04A_국토부원자료'!E320&lt;&gt;"","-"&amp;'04A_국토부원자료'!E320,""))))</f>
        <v>618</v>
      </c>
      <c r="D319" s="39" t="str">
        <f>IFERROR('04A_국토부원자료'!F320,"")</f>
        <v>파크하비오</v>
      </c>
      <c r="E319" s="40">
        <f>IFERROR(VALUE(SUBSTITUTE('04A_국토부원자료'!G320,",","")),"")</f>
        <v>23.76</v>
      </c>
      <c r="F319" s="41">
        <f>IFERROR(IF(AND('04A_국토부원자료'!H320&lt;&gt;"",'04A_국토부원자료'!I320&lt;&gt;""),DATE(INT(VALUE(SUBSTITUTE('04A_국토부원자료'!H320,",",""))/100),MOD(VALUE(SUBSTITUTE('04A_국토부원자료'!H320,",","")),100),VALUE(SUBSTITUTE('04A_국토부원자료'!I320,",",""))),""),"")</f>
        <v>45957</v>
      </c>
      <c r="G319" s="42">
        <f>IFERROR(VALUE(SUBSTITUTE('04A_국토부원자료'!J320,",","")),"")</f>
        <v>19000</v>
      </c>
      <c r="H319" s="43">
        <f t="shared" si="8"/>
        <v>190000000</v>
      </c>
      <c r="I319" s="43">
        <f t="shared" si="9"/>
        <v>7996632.996632996</v>
      </c>
      <c r="J319" s="38">
        <f>IFERROR(VALUE(SUBSTITUTE('04A_국토부원자료'!K320,",","")),"")</f>
        <v>14</v>
      </c>
      <c r="K319" s="38" t="str">
        <f>IFERROR(VALUE(SUBSTITUTE('04A_국토부원자료'!N320,",","")),"")</f>
        <v/>
      </c>
      <c r="L319" s="39" t="str">
        <f>IFERROR('04A_국토부원자료'!O320,"")</f>
        <v>송파대로 111</v>
      </c>
      <c r="M319" s="39" t="str">
        <f>IFERROR('04A_국토부원자료'!Q320,"")</f>
        <v>중개거래</v>
      </c>
      <c r="N319" s="38">
        <f>IF(B319="","",IF('02_대상물건입력'!B5="",1,IF(ISNUMBER(SEARCH('02_대상물건입력'!B5,B319)),1,0)))</f>
        <v>1</v>
      </c>
      <c r="O319" s="38">
        <f>IF(B319="","",IF('02_대상물건입력'!B6="",1,IF(ISNUMBER(SEARCH('02_대상물건입력'!B6,B319)),1,0)))</f>
        <v>0</v>
      </c>
      <c r="P319" s="38">
        <f>IF(L319="","",IF('02_대상물건입력'!B15="",0,IF(ISNUMBER(SEARCH('02_대상물건입력'!B15,L319)),1,0)))</f>
        <v>1</v>
      </c>
      <c r="Q319" s="38">
        <f>IF(D319="","",IF('02_대상물건입력'!B8="",0,IF(ISNUMBER(SEARCH('02_대상물건입력'!B8,D319)),1,0)))</f>
        <v>0</v>
      </c>
      <c r="R319" s="44">
        <f>IFERROR(ABS(E319-'02_대상물건입력'!B11)/'02_대상물건입력'!B11,"")</f>
        <v>0.12784295300042572</v>
      </c>
      <c r="S319" s="38">
        <f>IFERROR(ABS(J319-'02_대상물건입력'!B10),"")</f>
        <v>2</v>
      </c>
      <c r="T319" s="38">
        <f>IFERROR(ABS('01_설정'!B4-F319),"")</f>
        <v>155</v>
      </c>
      <c r="U319" s="38" t="str">
        <f>IFERROR(ABS(K319-YEAR('02_대상물건입력'!B14)),"")</f>
        <v/>
      </c>
      <c r="V319" s="38" t="str">
        <f>IF(B319="","",IF(AND(E319&gt;0,F319&gt;0,H319&gt;0,OR('04A_국토부원자료'!P320="",'04A_국토부원자료'!P320="-"),IF('01_설정'!B10=1,N319=1,TRUE),R319&lt;='01_설정'!B5,S319&lt;='01_설정'!B6,T319&lt;='01_설정'!B7,U319&lt;='01_설정'!B8),"Y",""))</f>
        <v/>
      </c>
      <c r="W319" s="40" t="str">
        <f>IF(V319&lt;&gt;"Y","",MAX(0,(1-R319/'01_설정'!B5))*'01_설정'!B14+MAX(0,(1-S319/'01_설정'!B6))*'01_설정'!B15+MAX(0,(1-T319/'01_설정'!B7))*'01_설정'!B16+MAX(0,(1-U319/'01_설정'!B8))*'01_설정'!B17+O319*'01_설정'!B11+Q319*'01_설정'!B12+P319*'01_설정'!B13)</f>
        <v/>
      </c>
      <c r="X319" s="38" t="str">
        <f>IF(W319="","",1+COUNTIFS($W$4:$W$3003,"&gt;"&amp;W319)+COUNTIFS($W$4:W319,W319)-1)</f>
        <v/>
      </c>
    </row>
    <row r="320" spans="1:24" ht="16.5">
      <c r="A320" s="38">
        <f>IF('04A_국토부원자료'!A321="","",ROW()-3)</f>
        <v>317</v>
      </c>
      <c r="B320" s="39" t="str">
        <f>IFERROR('04A_국토부원자료'!B321,"")</f>
        <v>서울특별시 송파구 문정동</v>
      </c>
      <c r="C320" s="39" t="str">
        <f>IF(B320="","",IF('04A_국토부원자료'!C321&lt;&gt;"",'04A_국토부원자료'!C321,TRIM('04A_국토부원자료'!D321&amp;IF('04A_국토부원자료'!E321&lt;&gt;"","-"&amp;'04A_국토부원자료'!E321,""))))</f>
        <v>620</v>
      </c>
      <c r="D320" s="39" t="str">
        <f>IFERROR('04A_국토부원자료'!F321,"")</f>
        <v>송파푸르지오시티</v>
      </c>
      <c r="E320" s="40">
        <f>IFERROR(VALUE(SUBSTITUTE('04A_국토부원자료'!G321,",","")),"")</f>
        <v>24.75</v>
      </c>
      <c r="F320" s="41">
        <f>IFERROR(IF(AND('04A_국토부원자료'!H321&lt;&gt;"",'04A_국토부원자료'!I321&lt;&gt;""),DATE(INT(VALUE(SUBSTITUTE('04A_국토부원자료'!H321,",",""))/100),MOD(VALUE(SUBSTITUTE('04A_국토부원자료'!H321,",","")),100),VALUE(SUBSTITUTE('04A_국토부원자료'!I321,",",""))),""),"")</f>
        <v>45956</v>
      </c>
      <c r="G320" s="42">
        <f>IFERROR(VALUE(SUBSTITUTE('04A_국토부원자료'!J321,",","")),"")</f>
        <v>18800</v>
      </c>
      <c r="H320" s="43">
        <f t="shared" si="8"/>
        <v>188000000</v>
      </c>
      <c r="I320" s="43">
        <f t="shared" si="9"/>
        <v>7595959.5959595963</v>
      </c>
      <c r="J320" s="38">
        <f>IFERROR(VALUE(SUBSTITUTE('04A_국토부원자료'!K321,",","")),"")</f>
        <v>10</v>
      </c>
      <c r="K320" s="38">
        <f>IFERROR(VALUE(SUBSTITUTE('04A_국토부원자료'!N321,",","")),"")</f>
        <v>2013</v>
      </c>
      <c r="L320" s="39" t="str">
        <f>IFERROR('04A_국토부원자료'!O321,"")</f>
        <v>새말로 62</v>
      </c>
      <c r="M320" s="39" t="str">
        <f>IFERROR('04A_국토부원자료'!Q321,"")</f>
        <v>중개거래</v>
      </c>
      <c r="N320" s="38">
        <f>IF(B320="","",IF('02_대상물건입력'!B5="",1,IF(ISNUMBER(SEARCH('02_대상물건입력'!B5,B320)),1,0)))</f>
        <v>1</v>
      </c>
      <c r="O320" s="38">
        <f>IF(B320="","",IF('02_대상물건입력'!B6="",1,IF(ISNUMBER(SEARCH('02_대상물건입력'!B6,B320)),1,0)))</f>
        <v>0</v>
      </c>
      <c r="P320" s="38">
        <f>IF(L320="","",IF('02_대상물건입력'!B15="",0,IF(ISNUMBER(SEARCH('02_대상물건입력'!B15,L320)),1,0)))</f>
        <v>0</v>
      </c>
      <c r="Q320" s="38">
        <f>IF(D320="","",IF('02_대상물건입력'!B8="",0,IF(ISNUMBER(SEARCH('02_대상물건입력'!B8,D320)),1,0)))</f>
        <v>0</v>
      </c>
      <c r="R320" s="44">
        <f>IFERROR(ABS(E320-'02_대상물건입력'!B11)/'02_대상물건입력'!B11,"")</f>
        <v>9.1503076042110179E-2</v>
      </c>
      <c r="S320" s="38">
        <f>IFERROR(ABS(J320-'02_대상물건입력'!B10),"")</f>
        <v>2</v>
      </c>
      <c r="T320" s="38">
        <f>IFERROR(ABS('01_설정'!B4-F320),"")</f>
        <v>156</v>
      </c>
      <c r="U320" s="38">
        <f>IFERROR(ABS(K320-YEAR('02_대상물건입력'!B14)),"")</f>
        <v>13</v>
      </c>
      <c r="V320" s="38" t="str">
        <f>IF(B320="","",IF(AND(E320&gt;0,F320&gt;0,H320&gt;0,OR('04A_국토부원자료'!P321="",'04A_국토부원자료'!P321="-"),IF('01_설정'!B10=1,N320=1,TRUE),R320&lt;='01_설정'!B5,S320&lt;='01_설정'!B6,T320&lt;='01_설정'!B7,U320&lt;='01_설정'!B8),"Y",""))</f>
        <v/>
      </c>
      <c r="W320" s="40" t="str">
        <f>IF(V320&lt;&gt;"Y","",MAX(0,(1-R320/'01_설정'!B5))*'01_설정'!B14+MAX(0,(1-S320/'01_설정'!B6))*'01_설정'!B15+MAX(0,(1-T320/'01_설정'!B7))*'01_설정'!B16+MAX(0,(1-U320/'01_설정'!B8))*'01_설정'!B17+O320*'01_설정'!B11+Q320*'01_설정'!B12+P320*'01_설정'!B13)</f>
        <v/>
      </c>
      <c r="X320" s="38" t="str">
        <f>IF(W320="","",1+COUNTIFS($W$4:$W$3003,"&gt;"&amp;W320)+COUNTIFS($W$4:W320,W320)-1)</f>
        <v/>
      </c>
    </row>
    <row r="321" spans="1:24" ht="16.5">
      <c r="A321" s="38">
        <f>IF('04A_국토부원자료'!A322="","",ROW()-3)</f>
        <v>318</v>
      </c>
      <c r="B321" s="39" t="str">
        <f>IFERROR('04A_국토부원자료'!B322,"")</f>
        <v>서울특별시 송파구 문정동</v>
      </c>
      <c r="C321" s="39" t="str">
        <f>IF(B321="","",IF('04A_국토부원자료'!C322&lt;&gt;"",'04A_국토부원자료'!C322,TRIM('04A_국토부원자료'!D322&amp;IF('04A_국토부원자료'!E322&lt;&gt;"","-"&amp;'04A_국토부원자료'!E322,""))))</f>
        <v>624</v>
      </c>
      <c r="D321" s="39" t="str">
        <f>IFERROR('04A_국토부원자료'!F322,"")</f>
        <v>송파 아이파크</v>
      </c>
      <c r="E321" s="40">
        <f>IFERROR(VALUE(SUBSTITUTE('04A_국토부원자료'!G322,",","")),"")</f>
        <v>29.88</v>
      </c>
      <c r="F321" s="41">
        <f>IFERROR(IF(AND('04A_국토부원자료'!H322&lt;&gt;"",'04A_국토부원자료'!I322&lt;&gt;""),DATE(INT(VALUE(SUBSTITUTE('04A_국토부원자료'!H322,",",""))/100),MOD(VALUE(SUBSTITUTE('04A_국토부원자료'!H322,",","")),100),VALUE(SUBSTITUTE('04A_국토부원자료'!I322,",",""))),""),"")</f>
        <v>45955</v>
      </c>
      <c r="G321" s="42">
        <f>IFERROR(VALUE(SUBSTITUTE('04A_국토부원자료'!J322,",","")),"")</f>
        <v>27300</v>
      </c>
      <c r="H321" s="43">
        <f t="shared" si="8"/>
        <v>273000000</v>
      </c>
      <c r="I321" s="43">
        <f t="shared" si="9"/>
        <v>9136546.1847389564</v>
      </c>
      <c r="J321" s="38">
        <f>IFERROR(VALUE(SUBSTITUTE('04A_국토부원자료'!K322,",","")),"")</f>
        <v>4</v>
      </c>
      <c r="K321" s="38">
        <f>IFERROR(VALUE(SUBSTITUTE('04A_국토부원자료'!N322,",","")),"")</f>
        <v>2015</v>
      </c>
      <c r="L321" s="39" t="str">
        <f>IFERROR('04A_국토부원자료'!O322,"")</f>
        <v>법원로 55</v>
      </c>
      <c r="M321" s="39" t="str">
        <f>IFERROR('04A_국토부원자료'!Q322,"")</f>
        <v>중개거래</v>
      </c>
      <c r="N321" s="38">
        <f>IF(B321="","",IF('02_대상물건입력'!B5="",1,IF(ISNUMBER(SEARCH('02_대상물건입력'!B5,B321)),1,0)))</f>
        <v>1</v>
      </c>
      <c r="O321" s="38">
        <f>IF(B321="","",IF('02_대상물건입력'!B6="",1,IF(ISNUMBER(SEARCH('02_대상물건입력'!B6,B321)),1,0)))</f>
        <v>0</v>
      </c>
      <c r="P321" s="38">
        <f>IF(L321="","",IF('02_대상물건입력'!B15="",0,IF(ISNUMBER(SEARCH('02_대상물건입력'!B15,L321)),1,0)))</f>
        <v>0</v>
      </c>
      <c r="Q321" s="38">
        <f>IF(D321="","",IF('02_대상물건입력'!B8="",0,IF(ISNUMBER(SEARCH('02_대상물건입력'!B8,D321)),1,0)))</f>
        <v>0</v>
      </c>
      <c r="R321" s="44">
        <f>IFERROR(ABS(E321-'02_대상물건입력'!B11)/'02_대상물건입력'!B11,"")</f>
        <v>9.6803559105525128E-2</v>
      </c>
      <c r="S321" s="38">
        <f>IFERROR(ABS(J321-'02_대상물건입력'!B10),"")</f>
        <v>8</v>
      </c>
      <c r="T321" s="38">
        <f>IFERROR(ABS('01_설정'!B4-F321),"")</f>
        <v>157</v>
      </c>
      <c r="U321" s="38">
        <f>IFERROR(ABS(K321-YEAR('02_대상물건입력'!B14)),"")</f>
        <v>11</v>
      </c>
      <c r="V321" s="38" t="str">
        <f>IF(B321="","",IF(AND(E321&gt;0,F321&gt;0,H321&gt;0,OR('04A_국토부원자료'!P322="",'04A_국토부원자료'!P322="-"),IF('01_설정'!B10=1,N321=1,TRUE),R321&lt;='01_설정'!B5,S321&lt;='01_설정'!B6,T321&lt;='01_설정'!B7,U321&lt;='01_설정'!B8),"Y",""))</f>
        <v/>
      </c>
      <c r="W321" s="40" t="str">
        <f>IF(V321&lt;&gt;"Y","",MAX(0,(1-R321/'01_설정'!B5))*'01_설정'!B14+MAX(0,(1-S321/'01_설정'!B6))*'01_설정'!B15+MAX(0,(1-T321/'01_설정'!B7))*'01_설정'!B16+MAX(0,(1-U321/'01_설정'!B8))*'01_설정'!B17+O321*'01_설정'!B11+Q321*'01_설정'!B12+P321*'01_설정'!B13)</f>
        <v/>
      </c>
      <c r="X321" s="38" t="str">
        <f>IF(W321="","",1+COUNTIFS($W$4:$W$3003,"&gt;"&amp;W321)+COUNTIFS($W$4:W321,W321)-1)</f>
        <v/>
      </c>
    </row>
    <row r="322" spans="1:24" ht="16.5">
      <c r="A322" s="38">
        <f>IF('04A_국토부원자료'!A323="","",ROW()-3)</f>
        <v>319</v>
      </c>
      <c r="B322" s="39" t="str">
        <f>IFERROR('04A_국토부원자료'!B323,"")</f>
        <v>서울특별시 송파구 문정동</v>
      </c>
      <c r="C322" s="39" t="str">
        <f>IF(B322="","",IF('04A_국토부원자료'!C323&lt;&gt;"",'04A_국토부원자료'!C323,TRIM('04A_국토부원자료'!D323&amp;IF('04A_국토부원자료'!E323&lt;&gt;"","-"&amp;'04A_국토부원자료'!E323,""))))</f>
        <v>624</v>
      </c>
      <c r="D322" s="39" t="str">
        <f>IFERROR('04A_국토부원자료'!F323,"")</f>
        <v>송파 아이파크</v>
      </c>
      <c r="E322" s="40">
        <f>IFERROR(VALUE(SUBSTITUTE('04A_국토부원자료'!G323,",","")),"")</f>
        <v>38.799999999999997</v>
      </c>
      <c r="F322" s="41">
        <f>IFERROR(IF(AND('04A_국토부원자료'!H323&lt;&gt;"",'04A_국토부원자료'!I323&lt;&gt;""),DATE(INT(VALUE(SUBSTITUTE('04A_국토부원자료'!H323,",",""))/100),MOD(VALUE(SUBSTITUTE('04A_국토부원자료'!H323,",","")),100),VALUE(SUBSTITUTE('04A_국토부원자료'!I323,",",""))),""),"")</f>
        <v>45955</v>
      </c>
      <c r="G322" s="42">
        <f>IFERROR(VALUE(SUBSTITUTE('04A_국토부원자료'!J323,",","")),"")</f>
        <v>45000</v>
      </c>
      <c r="H322" s="43">
        <f t="shared" si="8"/>
        <v>450000000</v>
      </c>
      <c r="I322" s="43">
        <f t="shared" si="9"/>
        <v>11597938.144329898</v>
      </c>
      <c r="J322" s="38">
        <f>IFERROR(VALUE(SUBSTITUTE('04A_국토부원자료'!K323,",","")),"")</f>
        <v>14</v>
      </c>
      <c r="K322" s="38">
        <f>IFERROR(VALUE(SUBSTITUTE('04A_국토부원자료'!N323,",","")),"")</f>
        <v>2015</v>
      </c>
      <c r="L322" s="39" t="str">
        <f>IFERROR('04A_국토부원자료'!O323,"")</f>
        <v>법원로 55</v>
      </c>
      <c r="M322" s="39" t="str">
        <f>IFERROR('04A_국토부원자료'!Q323,"")</f>
        <v>중개거래</v>
      </c>
      <c r="N322" s="38">
        <f>IF(B322="","",IF('02_대상물건입력'!B5="",1,IF(ISNUMBER(SEARCH('02_대상물건입력'!B5,B322)),1,0)))</f>
        <v>1</v>
      </c>
      <c r="O322" s="38">
        <f>IF(B322="","",IF('02_대상물건입력'!B6="",1,IF(ISNUMBER(SEARCH('02_대상물건입력'!B6,B322)),1,0)))</f>
        <v>0</v>
      </c>
      <c r="P322" s="38">
        <f>IF(L322="","",IF('02_대상물건입력'!B15="",0,IF(ISNUMBER(SEARCH('02_대상물건입력'!B15,L322)),1,0)))</f>
        <v>0</v>
      </c>
      <c r="Q322" s="38">
        <f>IF(D322="","",IF('02_대상물건입력'!B8="",0,IF(ISNUMBER(SEARCH('02_대상물건입력'!B8,D322)),1,0)))</f>
        <v>0</v>
      </c>
      <c r="R322" s="44">
        <f>IFERROR(ABS(E322-'02_대상물건입력'!B11)/'02_대상물건입력'!B11,"")</f>
        <v>0.42422952119459079</v>
      </c>
      <c r="S322" s="38">
        <f>IFERROR(ABS(J322-'02_대상물건입력'!B10),"")</f>
        <v>2</v>
      </c>
      <c r="T322" s="38">
        <f>IFERROR(ABS('01_설정'!B4-F322),"")</f>
        <v>157</v>
      </c>
      <c r="U322" s="38">
        <f>IFERROR(ABS(K322-YEAR('02_대상물건입력'!B14)),"")</f>
        <v>11</v>
      </c>
      <c r="V322" s="38" t="str">
        <f>IF(B322="","",IF(AND(E322&gt;0,F322&gt;0,H322&gt;0,OR('04A_국토부원자료'!P323="",'04A_국토부원자료'!P323="-"),IF('01_설정'!B10=1,N322=1,TRUE),R322&lt;='01_설정'!B5,S322&lt;='01_설정'!B6,T322&lt;='01_설정'!B7,U322&lt;='01_설정'!B8),"Y",""))</f>
        <v/>
      </c>
      <c r="W322" s="40" t="str">
        <f>IF(V322&lt;&gt;"Y","",MAX(0,(1-R322/'01_설정'!B5))*'01_설정'!B14+MAX(0,(1-S322/'01_설정'!B6))*'01_설정'!B15+MAX(0,(1-T322/'01_설정'!B7))*'01_설정'!B16+MAX(0,(1-U322/'01_설정'!B8))*'01_설정'!B17+O322*'01_설정'!B11+Q322*'01_설정'!B12+P322*'01_설정'!B13)</f>
        <v/>
      </c>
      <c r="X322" s="38" t="str">
        <f>IF(W322="","",1+COUNTIFS($W$4:$W$3003,"&gt;"&amp;W322)+COUNTIFS($W$4:W322,W322)-1)</f>
        <v/>
      </c>
    </row>
    <row r="323" spans="1:24" ht="16.5">
      <c r="A323" s="38">
        <f>IF('04A_국토부원자료'!A324="","",ROW()-3)</f>
        <v>320</v>
      </c>
      <c r="B323" s="39" t="str">
        <f>IFERROR('04A_국토부원자료'!B324,"")</f>
        <v>서울특별시 송파구 문정동</v>
      </c>
      <c r="C323" s="39" t="str">
        <f>IF(B323="","",IF('04A_국토부원자료'!C324&lt;&gt;"",'04A_국토부원자료'!C324,TRIM('04A_국토부원자료'!D324&amp;IF('04A_국토부원자료'!E324&lt;&gt;"","-"&amp;'04A_국토부원자료'!E324,""))))</f>
        <v>622</v>
      </c>
      <c r="D323" s="39" t="str">
        <f>IFERROR('04A_국토부원자료'!F324,"")</f>
        <v>송파한화오벨리스크</v>
      </c>
      <c r="E323" s="40">
        <f>IFERROR(VALUE(SUBSTITUTE('04A_국토부원자료'!G324,",","")),"")</f>
        <v>26.82</v>
      </c>
      <c r="F323" s="41">
        <f>IFERROR(IF(AND('04A_국토부원자료'!H324&lt;&gt;"",'04A_국토부원자료'!I324&lt;&gt;""),DATE(INT(VALUE(SUBSTITUTE('04A_국토부원자료'!H324,",",""))/100),MOD(VALUE(SUBSTITUTE('04A_국토부원자료'!H324,",","")),100),VALUE(SUBSTITUTE('04A_국토부원자료'!I324,",",""))),""),"")</f>
        <v>45955</v>
      </c>
      <c r="G323" s="42">
        <f>IFERROR(VALUE(SUBSTITUTE('04A_국토부원자료'!J324,",","")),"")</f>
        <v>18400</v>
      </c>
      <c r="H323" s="43">
        <f t="shared" si="8"/>
        <v>184000000</v>
      </c>
      <c r="I323" s="43">
        <f t="shared" si="9"/>
        <v>6860551.8269947795</v>
      </c>
      <c r="J323" s="38">
        <f>IFERROR(VALUE(SUBSTITUTE('04A_국토부원자료'!K324,",","")),"")</f>
        <v>4</v>
      </c>
      <c r="K323" s="38">
        <f>IFERROR(VALUE(SUBSTITUTE('04A_국토부원자료'!N324,",","")),"")</f>
        <v>2013</v>
      </c>
      <c r="L323" s="39" t="str">
        <f>IFERROR('04A_국토부원자료'!O324,"")</f>
        <v>충민로 5</v>
      </c>
      <c r="M323" s="39" t="str">
        <f>IFERROR('04A_국토부원자료'!Q324,"")</f>
        <v>중개거래</v>
      </c>
      <c r="N323" s="38">
        <f>IF(B323="","",IF('02_대상물건입력'!B5="",1,IF(ISNUMBER(SEARCH('02_대상물건입력'!B5,B323)),1,0)))</f>
        <v>1</v>
      </c>
      <c r="O323" s="38">
        <f>IF(B323="","",IF('02_대상물건입력'!B6="",1,IF(ISNUMBER(SEARCH('02_대상물건입력'!B6,B323)),1,0)))</f>
        <v>0</v>
      </c>
      <c r="P323" s="38">
        <f>IF(L323="","",IF('02_대상물건입력'!B15="",0,IF(ISNUMBER(SEARCH('02_대상물건입력'!B15,L323)),1,0)))</f>
        <v>0</v>
      </c>
      <c r="Q323" s="38">
        <f>IF(D323="","",IF('02_대상물건입력'!B8="",0,IF(ISNUMBER(SEARCH('02_대상물건입력'!B8,D323)),1,0)))</f>
        <v>0</v>
      </c>
      <c r="R323" s="44">
        <f>IFERROR(ABS(E323-'02_대상물건입력'!B11)/'02_대상물건입력'!B11,"")</f>
        <v>1.551969694745029E-2</v>
      </c>
      <c r="S323" s="38">
        <f>IFERROR(ABS(J323-'02_대상물건입력'!B10),"")</f>
        <v>8</v>
      </c>
      <c r="T323" s="38">
        <f>IFERROR(ABS('01_설정'!B4-F323),"")</f>
        <v>157</v>
      </c>
      <c r="U323" s="38">
        <f>IFERROR(ABS(K323-YEAR('02_대상물건입력'!B14)),"")</f>
        <v>13</v>
      </c>
      <c r="V323" s="38" t="str">
        <f>IF(B323="","",IF(AND(E323&gt;0,F323&gt;0,H323&gt;0,OR('04A_국토부원자료'!P324="",'04A_국토부원자료'!P324="-"),IF('01_설정'!B10=1,N323=1,TRUE),R323&lt;='01_설정'!B5,S323&lt;='01_설정'!B6,T323&lt;='01_설정'!B7,U323&lt;='01_설정'!B8),"Y",""))</f>
        <v/>
      </c>
      <c r="W323" s="40" t="str">
        <f>IF(V323&lt;&gt;"Y","",MAX(0,(1-R323/'01_설정'!B5))*'01_설정'!B14+MAX(0,(1-S323/'01_설정'!B6))*'01_설정'!B15+MAX(0,(1-T323/'01_설정'!B7))*'01_설정'!B16+MAX(0,(1-U323/'01_설정'!B8))*'01_설정'!B17+O323*'01_설정'!B11+Q323*'01_설정'!B12+P323*'01_설정'!B13)</f>
        <v/>
      </c>
      <c r="X323" s="38" t="str">
        <f>IF(W323="","",1+COUNTIFS($W$4:$W$3003,"&gt;"&amp;W323)+COUNTIFS($W$4:W323,W323)-1)</f>
        <v/>
      </c>
    </row>
    <row r="324" spans="1:24" ht="16.5">
      <c r="A324" s="38">
        <f>IF('04A_국토부원자료'!A325="","",ROW()-3)</f>
        <v>321</v>
      </c>
      <c r="B324" s="39" t="str">
        <f>IFERROR('04A_국토부원자료'!B325,"")</f>
        <v>서울특별시 송파구 문정동</v>
      </c>
      <c r="C324" s="39" t="str">
        <f>IF(B324="","",IF('04A_국토부원자료'!C325&lt;&gt;"",'04A_국토부원자료'!C325,TRIM('04A_국토부원자료'!D325&amp;IF('04A_국토부원자료'!E325&lt;&gt;"","-"&amp;'04A_국토부원자료'!E325,""))))</f>
        <v>639-5</v>
      </c>
      <c r="D324" s="39" t="str">
        <f>IFERROR('04A_국토부원자료'!F325,"")</f>
        <v>힐스테이트에코송파</v>
      </c>
      <c r="E324" s="40">
        <f>IFERROR(VALUE(SUBSTITUTE('04A_국토부원자료'!G325,",","")),"")</f>
        <v>21.064</v>
      </c>
      <c r="F324" s="41">
        <f>IFERROR(IF(AND('04A_국토부원자료'!H325&lt;&gt;"",'04A_국토부원자료'!I325&lt;&gt;""),DATE(INT(VALUE(SUBSTITUTE('04A_국토부원자료'!H325,",",""))/100),MOD(VALUE(SUBSTITUTE('04A_국토부원자료'!H325,",","")),100),VALUE(SUBSTITUTE('04A_국토부원자료'!I325,",",""))),""),"")</f>
        <v>45955</v>
      </c>
      <c r="G324" s="42">
        <f>IFERROR(VALUE(SUBSTITUTE('04A_국토부원자료'!J325,",","")),"")</f>
        <v>17300</v>
      </c>
      <c r="H324" s="43">
        <f t="shared" ref="H324:H387" si="10">IF(G324="","",G324*10000)</f>
        <v>173000000</v>
      </c>
      <c r="I324" s="43">
        <f t="shared" ref="I324:I387" si="11">IFERROR(IF(AND(H324&gt;0,E324&gt;0),H324/E324,""),"")</f>
        <v>8213064.9449297376</v>
      </c>
      <c r="J324" s="38">
        <f>IFERROR(VALUE(SUBSTITUTE('04A_국토부원자료'!K325,",","")),"")</f>
        <v>6</v>
      </c>
      <c r="K324" s="38">
        <f>IFERROR(VALUE(SUBSTITUTE('04A_국토부원자료'!N325,",","")),"")</f>
        <v>2017</v>
      </c>
      <c r="L324" s="39" t="str">
        <f>IFERROR('04A_국토부원자료'!O325,"")</f>
        <v>정의로7길 13</v>
      </c>
      <c r="M324" s="39" t="str">
        <f>IFERROR('04A_국토부원자료'!Q325,"")</f>
        <v>중개거래</v>
      </c>
      <c r="N324" s="38">
        <f>IF(B324="","",IF('02_대상물건입력'!B5="",1,IF(ISNUMBER(SEARCH('02_대상물건입력'!B5,B324)),1,0)))</f>
        <v>1</v>
      </c>
      <c r="O324" s="38">
        <f>IF(B324="","",IF('02_대상물건입력'!B6="",1,IF(ISNUMBER(SEARCH('02_대상물건입력'!B6,B324)),1,0)))</f>
        <v>0</v>
      </c>
      <c r="P324" s="38">
        <f>IF(L324="","",IF('02_대상물건입력'!B15="",0,IF(ISNUMBER(SEARCH('02_대상물건입력'!B15,L324)),1,0)))</f>
        <v>0</v>
      </c>
      <c r="Q324" s="38">
        <f>IF(D324="","",IF('02_대상물건입력'!B8="",0,IF(ISNUMBER(SEARCH('02_대상물건입력'!B8,D324)),1,0)))</f>
        <v>0</v>
      </c>
      <c r="R324" s="44">
        <f>IFERROR(ABS(E324-'02_대상물건입력'!B11)/'02_대상물건입력'!B11,"")</f>
        <v>0.22680488055559631</v>
      </c>
      <c r="S324" s="38">
        <f>IFERROR(ABS(J324-'02_대상물건입력'!B10),"")</f>
        <v>6</v>
      </c>
      <c r="T324" s="38">
        <f>IFERROR(ABS('01_설정'!B4-F324),"")</f>
        <v>157</v>
      </c>
      <c r="U324" s="38">
        <f>IFERROR(ABS(K324-YEAR('02_대상물건입력'!B14)),"")</f>
        <v>9</v>
      </c>
      <c r="V324" s="38" t="str">
        <f>IF(B324="","",IF(AND(E324&gt;0,F324&gt;0,H324&gt;0,OR('04A_국토부원자료'!P325="",'04A_국토부원자료'!P325="-"),IF('01_설정'!B10=1,N324=1,TRUE),R324&lt;='01_설정'!B5,S324&lt;='01_설정'!B6,T324&lt;='01_설정'!B7,U324&lt;='01_설정'!B8),"Y",""))</f>
        <v/>
      </c>
      <c r="W324" s="40" t="str">
        <f>IF(V324&lt;&gt;"Y","",MAX(0,(1-R324/'01_설정'!B5))*'01_설정'!B14+MAX(0,(1-S324/'01_설정'!B6))*'01_설정'!B15+MAX(0,(1-T324/'01_설정'!B7))*'01_설정'!B16+MAX(0,(1-U324/'01_설정'!B8))*'01_설정'!B17+O324*'01_설정'!B11+Q324*'01_설정'!B12+P324*'01_설정'!B13)</f>
        <v/>
      </c>
      <c r="X324" s="38" t="str">
        <f>IF(W324="","",1+COUNTIFS($W$4:$W$3003,"&gt;"&amp;W324)+COUNTIFS($W$4:W324,W324)-1)</f>
        <v/>
      </c>
    </row>
    <row r="325" spans="1:24" ht="16.5">
      <c r="A325" s="38">
        <f>IF('04A_국토부원자료'!A326="","",ROW()-3)</f>
        <v>322</v>
      </c>
      <c r="B325" s="39" t="str">
        <f>IFERROR('04A_국토부원자료'!B326,"")</f>
        <v>서울특별시 송파구 문정동</v>
      </c>
      <c r="C325" s="39" t="str">
        <f>IF(B325="","",IF('04A_국토부원자료'!C326&lt;&gt;"",'04A_국토부원자료'!C326,TRIM('04A_국토부원자료'!D326&amp;IF('04A_국토부원자료'!E326&lt;&gt;"","-"&amp;'04A_국토부원자료'!E326,""))))</f>
        <v>618</v>
      </c>
      <c r="D325" s="39" t="str">
        <f>IFERROR('04A_국토부원자료'!F326,"")</f>
        <v>파크하비오</v>
      </c>
      <c r="E325" s="40">
        <f>IFERROR(VALUE(SUBSTITUTE('04A_국토부원자료'!G326,",","")),"")</f>
        <v>48.96</v>
      </c>
      <c r="F325" s="41">
        <f>IFERROR(IF(AND('04A_국토부원자료'!H326&lt;&gt;"",'04A_국토부원자료'!I326&lt;&gt;""),DATE(INT(VALUE(SUBSTITUTE('04A_국토부원자료'!H326,",",""))/100),MOD(VALUE(SUBSTITUTE('04A_국토부원자료'!H326,",","")),100),VALUE(SUBSTITUTE('04A_국토부원자료'!I326,",",""))),""),"")</f>
        <v>45955</v>
      </c>
      <c r="G325" s="42">
        <f>IFERROR(VALUE(SUBSTITUTE('04A_국토부원자료'!J326,",","")),"")</f>
        <v>47300</v>
      </c>
      <c r="H325" s="43">
        <f t="shared" si="10"/>
        <v>473000000</v>
      </c>
      <c r="I325" s="43">
        <f t="shared" si="11"/>
        <v>9660947.712418301</v>
      </c>
      <c r="J325" s="38">
        <f>IFERROR(VALUE(SUBSTITUTE('04A_국토부원자료'!K326,",","")),"")</f>
        <v>7</v>
      </c>
      <c r="K325" s="38" t="str">
        <f>IFERROR(VALUE(SUBSTITUTE('04A_국토부원자료'!N326,",","")),"")</f>
        <v/>
      </c>
      <c r="L325" s="39" t="str">
        <f>IFERROR('04A_국토부원자료'!O326,"")</f>
        <v>송파대로 111</v>
      </c>
      <c r="M325" s="39" t="str">
        <f>IFERROR('04A_국토부원자료'!Q326,"")</f>
        <v>중개거래</v>
      </c>
      <c r="N325" s="38">
        <f>IF(B325="","",IF('02_대상물건입력'!B5="",1,IF(ISNUMBER(SEARCH('02_대상물건입력'!B5,B325)),1,0)))</f>
        <v>1</v>
      </c>
      <c r="O325" s="38">
        <f>IF(B325="","",IF('02_대상물건입력'!B6="",1,IF(ISNUMBER(SEARCH('02_대상물건입력'!B6,B325)),1,0)))</f>
        <v>0</v>
      </c>
      <c r="P325" s="38">
        <f>IF(L325="","",IF('02_대상물건입력'!B15="",0,IF(ISNUMBER(SEARCH('02_대상물건입력'!B15,L325)),1,0)))</f>
        <v>1</v>
      </c>
      <c r="Q325" s="38">
        <f>IF(D325="","",IF('02_대상물건입력'!B8="",0,IF(ISNUMBER(SEARCH('02_대상물건입력'!B8,D325)),1,0)))</f>
        <v>0</v>
      </c>
      <c r="R325" s="44">
        <f>IFERROR(ABS(E325-'02_대상물건입력'!B11)/'02_대상물건입력'!B11,"")</f>
        <v>0.79717209684760759</v>
      </c>
      <c r="S325" s="38">
        <f>IFERROR(ABS(J325-'02_대상물건입력'!B10),"")</f>
        <v>5</v>
      </c>
      <c r="T325" s="38">
        <f>IFERROR(ABS('01_설정'!B4-F325),"")</f>
        <v>157</v>
      </c>
      <c r="U325" s="38" t="str">
        <f>IFERROR(ABS(K325-YEAR('02_대상물건입력'!B14)),"")</f>
        <v/>
      </c>
      <c r="V325" s="38" t="str">
        <f>IF(B325="","",IF(AND(E325&gt;0,F325&gt;0,H325&gt;0,OR('04A_국토부원자료'!P326="",'04A_국토부원자료'!P326="-"),IF('01_설정'!B10=1,N325=1,TRUE),R325&lt;='01_설정'!B5,S325&lt;='01_설정'!B6,T325&lt;='01_설정'!B7,U325&lt;='01_설정'!B8),"Y",""))</f>
        <v/>
      </c>
      <c r="W325" s="40" t="str">
        <f>IF(V325&lt;&gt;"Y","",MAX(0,(1-R325/'01_설정'!B5))*'01_설정'!B14+MAX(0,(1-S325/'01_설정'!B6))*'01_설정'!B15+MAX(0,(1-T325/'01_설정'!B7))*'01_설정'!B16+MAX(0,(1-U325/'01_설정'!B8))*'01_설정'!B17+O325*'01_설정'!B11+Q325*'01_설정'!B12+P325*'01_설정'!B13)</f>
        <v/>
      </c>
      <c r="X325" s="38" t="str">
        <f>IF(W325="","",1+COUNTIFS($W$4:$W$3003,"&gt;"&amp;W325)+COUNTIFS($W$4:W325,W325)-1)</f>
        <v/>
      </c>
    </row>
    <row r="326" spans="1:24" ht="16.5">
      <c r="A326" s="38">
        <f>IF('04A_국토부원자료'!A327="","",ROW()-3)</f>
        <v>323</v>
      </c>
      <c r="B326" s="39" t="str">
        <f>IFERROR('04A_국토부원자료'!B327,"")</f>
        <v>서울특별시 송파구 문정동</v>
      </c>
      <c r="C326" s="39" t="str">
        <f>IF(B326="","",IF('04A_국토부원자료'!C327&lt;&gt;"",'04A_국토부원자료'!C327,TRIM('04A_국토부원자료'!D327&amp;IF('04A_국토부원자료'!E327&lt;&gt;"","-"&amp;'04A_국토부원자료'!E327,""))))</f>
        <v>643-1</v>
      </c>
      <c r="D326" s="39" t="str">
        <f>IFERROR('04A_국토부원자료'!F327,"")</f>
        <v>엠스테이트</v>
      </c>
      <c r="E326" s="40">
        <f>IFERROR(VALUE(SUBSTITUTE('04A_국토부원자료'!G327,",","")),"")</f>
        <v>26.14</v>
      </c>
      <c r="F326" s="41">
        <f>IFERROR(IF(AND('04A_국토부원자료'!H327&lt;&gt;"",'04A_국토부원자료'!I327&lt;&gt;""),DATE(INT(VALUE(SUBSTITUTE('04A_국토부원자료'!H327,",",""))/100),MOD(VALUE(SUBSTITUTE('04A_국토부원자료'!H327,",","")),100),VALUE(SUBSTITUTE('04A_국토부원자료'!I327,",",""))),""),"")</f>
        <v>45953</v>
      </c>
      <c r="G326" s="42">
        <f>IFERROR(VALUE(SUBSTITUTE('04A_국토부원자료'!J327,",","")),"")</f>
        <v>22000</v>
      </c>
      <c r="H326" s="43">
        <f t="shared" si="10"/>
        <v>220000000</v>
      </c>
      <c r="I326" s="43">
        <f t="shared" si="11"/>
        <v>8416220.3519510329</v>
      </c>
      <c r="J326" s="38">
        <f>IFERROR(VALUE(SUBSTITUTE('04A_국토부원자료'!K327,",","")),"")</f>
        <v>9</v>
      </c>
      <c r="K326" s="38">
        <f>IFERROR(VALUE(SUBSTITUTE('04A_국토부원자료'!N327,",","")),"")</f>
        <v>2016</v>
      </c>
      <c r="L326" s="39" t="str">
        <f>IFERROR('04A_국토부원자료'!O327,"")</f>
        <v>법원로 114</v>
      </c>
      <c r="M326" s="39" t="str">
        <f>IFERROR('04A_국토부원자료'!Q327,"")</f>
        <v>중개거래</v>
      </c>
      <c r="N326" s="38">
        <f>IF(B326="","",IF('02_대상물건입력'!B5="",1,IF(ISNUMBER(SEARCH('02_대상물건입력'!B5,B326)),1,0)))</f>
        <v>1</v>
      </c>
      <c r="O326" s="38">
        <f>IF(B326="","",IF('02_대상물건입력'!B6="",1,IF(ISNUMBER(SEARCH('02_대상물건입력'!B6,B326)),1,0)))</f>
        <v>0</v>
      </c>
      <c r="P326" s="38">
        <f>IF(L326="","",IF('02_대상물건입력'!B15="",0,IF(ISNUMBER(SEARCH('02_대상물건입력'!B15,L326)),1,0)))</f>
        <v>0</v>
      </c>
      <c r="Q326" s="38">
        <f>IF(D326="","",IF('02_대상물건입력'!B8="",0,IF(ISNUMBER(SEARCH('02_대상물건입력'!B8,D326)),1,0)))</f>
        <v>0</v>
      </c>
      <c r="R326" s="44">
        <f>IFERROR(ABS(E326-'02_대상물건입력'!B11)/'02_대상물건입력'!B11,"")</f>
        <v>4.0480420514778161E-2</v>
      </c>
      <c r="S326" s="38">
        <f>IFERROR(ABS(J326-'02_대상물건입력'!B10),"")</f>
        <v>3</v>
      </c>
      <c r="T326" s="38">
        <f>IFERROR(ABS('01_설정'!B4-F326),"")</f>
        <v>159</v>
      </c>
      <c r="U326" s="38">
        <f>IFERROR(ABS(K326-YEAR('02_대상물건입력'!B14)),"")</f>
        <v>10</v>
      </c>
      <c r="V326" s="38" t="str">
        <f>IF(B326="","",IF(AND(E326&gt;0,F326&gt;0,H326&gt;0,OR('04A_국토부원자료'!P327="",'04A_국토부원자료'!P327="-"),IF('01_설정'!B10=1,N326=1,TRUE),R326&lt;='01_설정'!B5,S326&lt;='01_설정'!B6,T326&lt;='01_설정'!B7,U326&lt;='01_설정'!B8),"Y",""))</f>
        <v>Y</v>
      </c>
      <c r="W326" s="40">
        <f>IF(V326&lt;&gt;"Y","",MAX(0,(1-R326/'01_설정'!B5))*'01_설정'!B14+MAX(0,(1-S326/'01_설정'!B6))*'01_설정'!B15+MAX(0,(1-T326/'01_설정'!B7))*'01_설정'!B16+MAX(0,(1-U326/'01_설정'!B8))*'01_설정'!B17+O326*'01_설정'!B11+Q326*'01_설정'!B12+P326*'01_설정'!B13)</f>
        <v>38.624024364562537</v>
      </c>
      <c r="X326" s="38">
        <f>IF(W326="","",1+COUNTIFS($W$4:$W$3003,"&gt;"&amp;W326)+COUNTIFS($W$4:W326,W326)-1)</f>
        <v>80</v>
      </c>
    </row>
    <row r="327" spans="1:24" ht="16.5">
      <c r="A327" s="38">
        <f>IF('04A_국토부원자료'!A328="","",ROW()-3)</f>
        <v>324</v>
      </c>
      <c r="B327" s="39" t="str">
        <f>IFERROR('04A_국토부원자료'!B328,"")</f>
        <v>서울특별시 송파구 문정동</v>
      </c>
      <c r="C327" s="39" t="str">
        <f>IF(B327="","",IF('04A_국토부원자료'!C328&lt;&gt;"",'04A_국토부원자료'!C328,TRIM('04A_국토부원자료'!D328&amp;IF('04A_국토부원자료'!E328&lt;&gt;"","-"&amp;'04A_국토부원자료'!E328,""))))</f>
        <v>618</v>
      </c>
      <c r="D327" s="39" t="str">
        <f>IFERROR('04A_국토부원자료'!F328,"")</f>
        <v>파크하비오</v>
      </c>
      <c r="E327" s="40">
        <f>IFERROR(VALUE(SUBSTITUTE('04A_국토부원자료'!G328,",","")),"")</f>
        <v>27.53</v>
      </c>
      <c r="F327" s="41">
        <f>IFERROR(IF(AND('04A_국토부원자료'!H328&lt;&gt;"",'04A_국토부원자료'!I328&lt;&gt;""),DATE(INT(VALUE(SUBSTITUTE('04A_국토부원자료'!H328,",",""))/100),MOD(VALUE(SUBSTITUTE('04A_국토부원자료'!H328,",","")),100),VALUE(SUBSTITUTE('04A_국토부원자료'!I328,",",""))),""),"")</f>
        <v>45952</v>
      </c>
      <c r="G327" s="42">
        <f>IFERROR(VALUE(SUBSTITUTE('04A_국토부원자료'!J328,",","")),"")</f>
        <v>21700</v>
      </c>
      <c r="H327" s="43">
        <f t="shared" si="10"/>
        <v>217000000</v>
      </c>
      <c r="I327" s="43">
        <f t="shared" si="11"/>
        <v>7882310.207046858</v>
      </c>
      <c r="J327" s="38">
        <f>IFERROR(VALUE(SUBSTITUTE('04A_국토부원자료'!K328,",","")),"")</f>
        <v>9</v>
      </c>
      <c r="K327" s="38" t="str">
        <f>IFERROR(VALUE(SUBSTITUTE('04A_국토부원자료'!N328,",","")),"")</f>
        <v/>
      </c>
      <c r="L327" s="39" t="str">
        <f>IFERROR('04A_국토부원자료'!O328,"")</f>
        <v>송파대로 111</v>
      </c>
      <c r="M327" s="39" t="str">
        <f>IFERROR('04A_국토부원자료'!Q328,"")</f>
        <v>중개거래</v>
      </c>
      <c r="N327" s="38">
        <f>IF(B327="","",IF('02_대상물건입력'!B5="",1,IF(ISNUMBER(SEARCH('02_대상물건입력'!B5,B327)),1,0)))</f>
        <v>1</v>
      </c>
      <c r="O327" s="38">
        <f>IF(B327="","",IF('02_대상물건입력'!B6="",1,IF(ISNUMBER(SEARCH('02_대상물건입력'!B6,B327)),1,0)))</f>
        <v>0</v>
      </c>
      <c r="P327" s="38">
        <f>IF(L327="","",IF('02_대상물건입력'!B15="",0,IF(ISNUMBER(SEARCH('02_대상물건입력'!B15,L327)),1,0)))</f>
        <v>1</v>
      </c>
      <c r="Q327" s="38">
        <f>IF(D327="","",IF('02_대상물건입력'!B8="",0,IF(ISNUMBER(SEARCH('02_대상물건입력'!B8,D327)),1,0)))</f>
        <v>0</v>
      </c>
      <c r="R327" s="44">
        <f>IFERROR(ABS(E327-'02_대상물건입력'!B11)/'02_대상물건입력'!B11,"")</f>
        <v>1.0542235012553854E-2</v>
      </c>
      <c r="S327" s="38">
        <f>IFERROR(ABS(J327-'02_대상물건입력'!B10),"")</f>
        <v>3</v>
      </c>
      <c r="T327" s="38">
        <f>IFERROR(ABS('01_설정'!B4-F327),"")</f>
        <v>160</v>
      </c>
      <c r="U327" s="38" t="str">
        <f>IFERROR(ABS(K327-YEAR('02_대상물건입력'!B14)),"")</f>
        <v/>
      </c>
      <c r="V327" s="38" t="str">
        <f>IF(B327="","",IF(AND(E327&gt;0,F327&gt;0,H327&gt;0,OR('04A_국토부원자료'!P328="",'04A_국토부원자료'!P328="-"),IF('01_설정'!B10=1,N327=1,TRUE),R327&lt;='01_설정'!B5,S327&lt;='01_설정'!B6,T327&lt;='01_설정'!B7,U327&lt;='01_설정'!B8),"Y",""))</f>
        <v/>
      </c>
      <c r="W327" s="40" t="str">
        <f>IF(V327&lt;&gt;"Y","",MAX(0,(1-R327/'01_설정'!B5))*'01_설정'!B14+MAX(0,(1-S327/'01_설정'!B6))*'01_설정'!B15+MAX(0,(1-T327/'01_설정'!B7))*'01_설정'!B16+MAX(0,(1-U327/'01_설정'!B8))*'01_설정'!B17+O327*'01_설정'!B11+Q327*'01_설정'!B12+P327*'01_설정'!B13)</f>
        <v/>
      </c>
      <c r="X327" s="38" t="str">
        <f>IF(W327="","",1+COUNTIFS($W$4:$W$3003,"&gt;"&amp;W327)+COUNTIFS($W$4:W327,W327)-1)</f>
        <v/>
      </c>
    </row>
    <row r="328" spans="1:24" ht="16.5">
      <c r="A328" s="38">
        <f>IF('04A_국토부원자료'!A329="","",ROW()-3)</f>
        <v>325</v>
      </c>
      <c r="B328" s="39" t="str">
        <f>IFERROR('04A_국토부원자료'!B329,"")</f>
        <v>서울특별시 송파구 문정동</v>
      </c>
      <c r="C328" s="39" t="str">
        <f>IF(B328="","",IF('04A_국토부원자료'!C329&lt;&gt;"",'04A_국토부원자료'!C329,TRIM('04A_국토부원자료'!D329&amp;IF('04A_국토부원자료'!E329&lt;&gt;"","-"&amp;'04A_국토부원자료'!E329,""))))</f>
        <v>620</v>
      </c>
      <c r="D328" s="39" t="str">
        <f>IFERROR('04A_국토부원자료'!F329,"")</f>
        <v>송파푸르지오시티</v>
      </c>
      <c r="E328" s="40">
        <f>IFERROR(VALUE(SUBSTITUTE('04A_국토부원자료'!G329,",","")),"")</f>
        <v>29.97</v>
      </c>
      <c r="F328" s="41">
        <f>IFERROR(IF(AND('04A_국토부원자료'!H329&lt;&gt;"",'04A_국토부원자료'!I329&lt;&gt;""),DATE(INT(VALUE(SUBSTITUTE('04A_국토부원자료'!H329,",",""))/100),MOD(VALUE(SUBSTITUTE('04A_국토부원자료'!H329,",","")),100),VALUE(SUBSTITUTE('04A_국토부원자료'!I329,",",""))),""),"")</f>
        <v>45952</v>
      </c>
      <c r="G328" s="42">
        <f>IFERROR(VALUE(SUBSTITUTE('04A_국토부원자료'!J329,",","")),"")</f>
        <v>31500</v>
      </c>
      <c r="H328" s="43">
        <f t="shared" si="10"/>
        <v>315000000</v>
      </c>
      <c r="I328" s="43">
        <f t="shared" si="11"/>
        <v>10510510.510510512</v>
      </c>
      <c r="J328" s="38">
        <f>IFERROR(VALUE(SUBSTITUTE('04A_국토부원자료'!K329,",","")),"")</f>
        <v>3</v>
      </c>
      <c r="K328" s="38">
        <f>IFERROR(VALUE(SUBSTITUTE('04A_국토부원자료'!N329,",","")),"")</f>
        <v>2013</v>
      </c>
      <c r="L328" s="39" t="str">
        <f>IFERROR('04A_국토부원자료'!O329,"")</f>
        <v>새말로 62</v>
      </c>
      <c r="M328" s="39" t="str">
        <f>IFERROR('04A_국토부원자료'!Q329,"")</f>
        <v>중개거래</v>
      </c>
      <c r="N328" s="38">
        <f>IF(B328="","",IF('02_대상물건입력'!B5="",1,IF(ISNUMBER(SEARCH('02_대상물건입력'!B5,B328)),1,0)))</f>
        <v>1</v>
      </c>
      <c r="O328" s="38">
        <f>IF(B328="","",IF('02_대상물건입력'!B6="",1,IF(ISNUMBER(SEARCH('02_대상물건입력'!B6,B328)),1,0)))</f>
        <v>0</v>
      </c>
      <c r="P328" s="38">
        <f>IF(L328="","",IF('02_대상물건입력'!B15="",0,IF(ISNUMBER(SEARCH('02_대상물건입력'!B15,L328)),1,0)))</f>
        <v>0</v>
      </c>
      <c r="Q328" s="38">
        <f>IF(D328="","",IF('02_대상물건입력'!B8="",0,IF(ISNUMBER(SEARCH('02_대상물건입력'!B8,D328)),1,0)))</f>
        <v>0</v>
      </c>
      <c r="R328" s="44">
        <f>IFERROR(ABS(E328-'02_대상물건입력'!B11)/'02_대상물건입력'!B11,"")</f>
        <v>0.10010718428355382</v>
      </c>
      <c r="S328" s="38">
        <f>IFERROR(ABS(J328-'02_대상물건입력'!B10),"")</f>
        <v>9</v>
      </c>
      <c r="T328" s="38">
        <f>IFERROR(ABS('01_설정'!B4-F328),"")</f>
        <v>160</v>
      </c>
      <c r="U328" s="38">
        <f>IFERROR(ABS(K328-YEAR('02_대상물건입력'!B14)),"")</f>
        <v>13</v>
      </c>
      <c r="V328" s="38" t="str">
        <f>IF(B328="","",IF(AND(E328&gt;0,F328&gt;0,H328&gt;0,OR('04A_국토부원자료'!P329="",'04A_국토부원자료'!P329="-"),IF('01_설정'!B10=1,N328=1,TRUE),R328&lt;='01_설정'!B5,S328&lt;='01_설정'!B6,T328&lt;='01_설정'!B7,U328&lt;='01_설정'!B8),"Y",""))</f>
        <v/>
      </c>
      <c r="W328" s="40" t="str">
        <f>IF(V328&lt;&gt;"Y","",MAX(0,(1-R328/'01_설정'!B5))*'01_설정'!B14+MAX(0,(1-S328/'01_설정'!B6))*'01_설정'!B15+MAX(0,(1-T328/'01_설정'!B7))*'01_설정'!B16+MAX(0,(1-U328/'01_설정'!B8))*'01_설정'!B17+O328*'01_설정'!B11+Q328*'01_설정'!B12+P328*'01_설정'!B13)</f>
        <v/>
      </c>
      <c r="X328" s="38" t="str">
        <f>IF(W328="","",1+COUNTIFS($W$4:$W$3003,"&gt;"&amp;W328)+COUNTIFS($W$4:W328,W328)-1)</f>
        <v/>
      </c>
    </row>
    <row r="329" spans="1:24" ht="16.5">
      <c r="A329" s="38">
        <f>IF('04A_국토부원자료'!A330="","",ROW()-3)</f>
        <v>326</v>
      </c>
      <c r="B329" s="39" t="str">
        <f>IFERROR('04A_국토부원자료'!B330,"")</f>
        <v>서울특별시 송파구 문정동</v>
      </c>
      <c r="C329" s="39" t="str">
        <f>IF(B329="","",IF('04A_국토부원자료'!C330&lt;&gt;"",'04A_국토부원자료'!C330,TRIM('04A_국토부원자료'!D330&amp;IF('04A_국토부원자료'!E330&lt;&gt;"","-"&amp;'04A_국토부원자료'!E330,""))))</f>
        <v>620</v>
      </c>
      <c r="D329" s="39" t="str">
        <f>IFERROR('04A_국토부원자료'!F330,"")</f>
        <v>송파푸르지오시티</v>
      </c>
      <c r="E329" s="40">
        <f>IFERROR(VALUE(SUBSTITUTE('04A_국토부원자료'!G330,",","")),"")</f>
        <v>30</v>
      </c>
      <c r="F329" s="41">
        <f>IFERROR(IF(AND('04A_국토부원자료'!H330&lt;&gt;"",'04A_국토부원자료'!I330&lt;&gt;""),DATE(INT(VALUE(SUBSTITUTE('04A_국토부원자료'!H330,",",""))/100),MOD(VALUE(SUBSTITUTE('04A_국토부원자료'!H330,",","")),100),VALUE(SUBSTITUTE('04A_국토부원자료'!I330,",",""))),""),"")</f>
        <v>45951</v>
      </c>
      <c r="G329" s="42">
        <f>IFERROR(VALUE(SUBSTITUTE('04A_국토부원자료'!J330,",","")),"")</f>
        <v>23000</v>
      </c>
      <c r="H329" s="43">
        <f t="shared" si="10"/>
        <v>230000000</v>
      </c>
      <c r="I329" s="43">
        <f t="shared" si="11"/>
        <v>7666666.666666667</v>
      </c>
      <c r="J329" s="38">
        <f>IFERROR(VALUE(SUBSTITUTE('04A_국토부원자료'!K330,",","")),"")</f>
        <v>10</v>
      </c>
      <c r="K329" s="38">
        <f>IFERROR(VALUE(SUBSTITUTE('04A_국토부원자료'!N330,",","")),"")</f>
        <v>2013</v>
      </c>
      <c r="L329" s="39" t="str">
        <f>IFERROR('04A_국토부원자료'!O330,"")</f>
        <v>새말로 62</v>
      </c>
      <c r="M329" s="39" t="str">
        <f>IFERROR('04A_국토부원자료'!Q330,"")</f>
        <v>중개거래</v>
      </c>
      <c r="N329" s="38">
        <f>IF(B329="","",IF('02_대상물건입력'!B5="",1,IF(ISNUMBER(SEARCH('02_대상물건입력'!B5,B329)),1,0)))</f>
        <v>1</v>
      </c>
      <c r="O329" s="38">
        <f>IF(B329="","",IF('02_대상물건입력'!B6="",1,IF(ISNUMBER(SEARCH('02_대상물건입력'!B6,B329)),1,0)))</f>
        <v>0</v>
      </c>
      <c r="P329" s="38">
        <f>IF(L329="","",IF('02_대상물건입력'!B15="",0,IF(ISNUMBER(SEARCH('02_대상물건입력'!B15,L329)),1,0)))</f>
        <v>0</v>
      </c>
      <c r="Q329" s="38">
        <f>IF(D329="","",IF('02_대상물건입력'!B8="",0,IF(ISNUMBER(SEARCH('02_대상물건입력'!B8,D329)),1,0)))</f>
        <v>0</v>
      </c>
      <c r="R329" s="44">
        <f>IFERROR(ABS(E329-'02_대상물건입력'!B11)/'02_대상물건입력'!B11,"")</f>
        <v>0.10120839267623009</v>
      </c>
      <c r="S329" s="38">
        <f>IFERROR(ABS(J329-'02_대상물건입력'!B10),"")</f>
        <v>2</v>
      </c>
      <c r="T329" s="38">
        <f>IFERROR(ABS('01_설정'!B4-F329),"")</f>
        <v>161</v>
      </c>
      <c r="U329" s="38">
        <f>IFERROR(ABS(K329-YEAR('02_대상물건입력'!B14)),"")</f>
        <v>13</v>
      </c>
      <c r="V329" s="38" t="str">
        <f>IF(B329="","",IF(AND(E329&gt;0,F329&gt;0,H329&gt;0,OR('04A_국토부원자료'!P330="",'04A_국토부원자료'!P330="-"),IF('01_설정'!B10=1,N329=1,TRUE),R329&lt;='01_설정'!B5,S329&lt;='01_설정'!B6,T329&lt;='01_설정'!B7,U329&lt;='01_설정'!B8),"Y",""))</f>
        <v/>
      </c>
      <c r="W329" s="40" t="str">
        <f>IF(V329&lt;&gt;"Y","",MAX(0,(1-R329/'01_설정'!B5))*'01_설정'!B14+MAX(0,(1-S329/'01_설정'!B6))*'01_설정'!B15+MAX(0,(1-T329/'01_설정'!B7))*'01_설정'!B16+MAX(0,(1-U329/'01_설정'!B8))*'01_설정'!B17+O329*'01_설정'!B11+Q329*'01_설정'!B12+P329*'01_설정'!B13)</f>
        <v/>
      </c>
      <c r="X329" s="38" t="str">
        <f>IF(W329="","",1+COUNTIFS($W$4:$W$3003,"&gt;"&amp;W329)+COUNTIFS($W$4:W329,W329)-1)</f>
        <v/>
      </c>
    </row>
    <row r="330" spans="1:24" ht="16.5">
      <c r="A330" s="38">
        <f>IF('04A_국토부원자료'!A331="","",ROW()-3)</f>
        <v>327</v>
      </c>
      <c r="B330" s="39" t="str">
        <f>IFERROR('04A_국토부원자료'!B331,"")</f>
        <v>서울특별시 송파구 문정동</v>
      </c>
      <c r="C330" s="39" t="str">
        <f>IF(B330="","",IF('04A_국토부원자료'!C331&lt;&gt;"",'04A_국토부원자료'!C331,TRIM('04A_국토부원자료'!D331&amp;IF('04A_국토부원자료'!E331&lt;&gt;"","-"&amp;'04A_국토부원자료'!E331,""))))</f>
        <v>652-3</v>
      </c>
      <c r="D330" s="39" t="str">
        <f>IFERROR('04A_국토부원자료'!F331,"")</f>
        <v>르피에드 문정</v>
      </c>
      <c r="E330" s="40">
        <f>IFERROR(VALUE(SUBSTITUTE('04A_국토부원자료'!G331,",","")),"")</f>
        <v>52.341999999999999</v>
      </c>
      <c r="F330" s="41">
        <f>IFERROR(IF(AND('04A_국토부원자료'!H331&lt;&gt;"",'04A_국토부원자료'!I331&lt;&gt;""),DATE(INT(VALUE(SUBSTITUTE('04A_국토부원자료'!H331,",",""))/100),MOD(VALUE(SUBSTITUTE('04A_국토부원자료'!H331,",","")),100),VALUE(SUBSTITUTE('04A_국토부원자료'!I331,",",""))),""),"")</f>
        <v>45951</v>
      </c>
      <c r="G330" s="42">
        <f>IFERROR(VALUE(SUBSTITUTE('04A_국토부원자료'!J331,",","")),"")</f>
        <v>96932</v>
      </c>
      <c r="H330" s="43">
        <f t="shared" si="10"/>
        <v>969320000</v>
      </c>
      <c r="I330" s="43">
        <f t="shared" si="11"/>
        <v>18518971.380535707</v>
      </c>
      <c r="J330" s="38">
        <f>IFERROR(VALUE(SUBSTITUTE('04A_국토부원자료'!K331,",","")),"")</f>
        <v>16</v>
      </c>
      <c r="K330" s="38">
        <f>IFERROR(VALUE(SUBSTITUTE('04A_국토부원자료'!N331,",","")),"")</f>
        <v>2022</v>
      </c>
      <c r="L330" s="39" t="str">
        <f>IFERROR('04A_국토부원자료'!O331,"")</f>
        <v>송파대로 141</v>
      </c>
      <c r="M330" s="39" t="str">
        <f>IFERROR('04A_국토부원자료'!Q331,"")</f>
        <v>중개거래</v>
      </c>
      <c r="N330" s="38">
        <f>IF(B330="","",IF('02_대상물건입력'!B5="",1,IF(ISNUMBER(SEARCH('02_대상물건입력'!B5,B330)),1,0)))</f>
        <v>1</v>
      </c>
      <c r="O330" s="38">
        <f>IF(B330="","",IF('02_대상물건입력'!B6="",1,IF(ISNUMBER(SEARCH('02_대상물건입력'!B6,B330)),1,0)))</f>
        <v>0</v>
      </c>
      <c r="P330" s="38">
        <f>IF(L330="","",IF('02_대상물건입력'!B15="",0,IF(ISNUMBER(SEARCH('02_대상물건입력'!B15,L330)),1,0)))</f>
        <v>1</v>
      </c>
      <c r="Q330" s="38">
        <f>IF(D330="","",IF('02_대상물건입력'!B8="",0,IF(ISNUMBER(SEARCH('02_대상물건입력'!B8,D330)),1,0)))</f>
        <v>0</v>
      </c>
      <c r="R330" s="44">
        <f>IFERROR(ABS(E330-'02_대상물건입력'!B11)/'02_대상물건입력'!B11,"")</f>
        <v>0.92131498964864111</v>
      </c>
      <c r="S330" s="38">
        <f>IFERROR(ABS(J330-'02_대상물건입력'!B10),"")</f>
        <v>4</v>
      </c>
      <c r="T330" s="38">
        <f>IFERROR(ABS('01_설정'!B4-F330),"")</f>
        <v>161</v>
      </c>
      <c r="U330" s="38">
        <f>IFERROR(ABS(K330-YEAR('02_대상물건입력'!B14)),"")</f>
        <v>4</v>
      </c>
      <c r="V330" s="38" t="str">
        <f>IF(B330="","",IF(AND(E330&gt;0,F330&gt;0,H330&gt;0,OR('04A_국토부원자료'!P331="",'04A_국토부원자료'!P331="-"),IF('01_설정'!B10=1,N330=1,TRUE),R330&lt;='01_설정'!B5,S330&lt;='01_설정'!B6,T330&lt;='01_설정'!B7,U330&lt;='01_설정'!B8),"Y",""))</f>
        <v/>
      </c>
      <c r="W330" s="40" t="str">
        <f>IF(V330&lt;&gt;"Y","",MAX(0,(1-R330/'01_설정'!B5))*'01_설정'!B14+MAX(0,(1-S330/'01_설정'!B6))*'01_설정'!B15+MAX(0,(1-T330/'01_설정'!B7))*'01_설정'!B16+MAX(0,(1-U330/'01_설정'!B8))*'01_설정'!B17+O330*'01_설정'!B11+Q330*'01_설정'!B12+P330*'01_설정'!B13)</f>
        <v/>
      </c>
      <c r="X330" s="38" t="str">
        <f>IF(W330="","",1+COUNTIFS($W$4:$W$3003,"&gt;"&amp;W330)+COUNTIFS($W$4:W330,W330)-1)</f>
        <v/>
      </c>
    </row>
    <row r="331" spans="1:24" ht="16.5">
      <c r="A331" s="38">
        <f>IF('04A_국토부원자료'!A332="","",ROW()-3)</f>
        <v>328</v>
      </c>
      <c r="B331" s="39" t="str">
        <f>IFERROR('04A_국토부원자료'!B332,"")</f>
        <v>서울특별시 송파구 문정동</v>
      </c>
      <c r="C331" s="39" t="str">
        <f>IF(B331="","",IF('04A_국토부원자료'!C332&lt;&gt;"",'04A_국토부원자료'!C332,TRIM('04A_국토부원자료'!D332&amp;IF('04A_국토부원자료'!E332&lt;&gt;"","-"&amp;'04A_국토부원자료'!E332,""))))</f>
        <v>618</v>
      </c>
      <c r="D331" s="39" t="str">
        <f>IFERROR('04A_국토부원자료'!F332,"")</f>
        <v>파크하비오</v>
      </c>
      <c r="E331" s="40">
        <f>IFERROR(VALUE(SUBSTITUTE('04A_국토부원자료'!G332,",","")),"")</f>
        <v>28.44</v>
      </c>
      <c r="F331" s="41">
        <f>IFERROR(IF(AND('04A_국토부원자료'!H332&lt;&gt;"",'04A_국토부원자료'!I332&lt;&gt;""),DATE(INT(VALUE(SUBSTITUTE('04A_국토부원자료'!H332,",",""))/100),MOD(VALUE(SUBSTITUTE('04A_국토부원자료'!H332,",","")),100),VALUE(SUBSTITUTE('04A_국토부원자료'!I332,",",""))),""),"")</f>
        <v>45951</v>
      </c>
      <c r="G331" s="42">
        <f>IFERROR(VALUE(SUBSTITUTE('04A_국토부원자료'!J332,",","")),"")</f>
        <v>22300</v>
      </c>
      <c r="H331" s="43">
        <f t="shared" si="10"/>
        <v>223000000</v>
      </c>
      <c r="I331" s="43">
        <f t="shared" si="11"/>
        <v>7841068.9170182841</v>
      </c>
      <c r="J331" s="38">
        <f>IFERROR(VALUE(SUBSTITUTE('04A_국토부원자료'!K332,",","")),"")</f>
        <v>14</v>
      </c>
      <c r="K331" s="38" t="str">
        <f>IFERROR(VALUE(SUBSTITUTE('04A_국토부원자료'!N332,",","")),"")</f>
        <v/>
      </c>
      <c r="L331" s="39" t="str">
        <f>IFERROR('04A_국토부원자료'!O332,"")</f>
        <v>송파대로 111</v>
      </c>
      <c r="M331" s="39" t="str">
        <f>IFERROR('04A_국토부원자료'!Q332,"")</f>
        <v>중개거래</v>
      </c>
      <c r="N331" s="38">
        <f>IF(B331="","",IF('02_대상물건입력'!B5="",1,IF(ISNUMBER(SEARCH('02_대상물건입력'!B5,B331)),1,0)))</f>
        <v>1</v>
      </c>
      <c r="O331" s="38">
        <f>IF(B331="","",IF('02_대상물건입력'!B6="",1,IF(ISNUMBER(SEARCH('02_대상물건입력'!B6,B331)),1,0)))</f>
        <v>0</v>
      </c>
      <c r="P331" s="38">
        <f>IF(L331="","",IF('02_대상물건입력'!B15="",0,IF(ISNUMBER(SEARCH('02_대상물건입력'!B15,L331)),1,0)))</f>
        <v>1</v>
      </c>
      <c r="Q331" s="38">
        <f>IF(D331="","",IF('02_대상물건입력'!B8="",0,IF(ISNUMBER(SEARCH('02_대상물건입력'!B8,D331)),1,0)))</f>
        <v>0</v>
      </c>
      <c r="R331" s="44">
        <f>IFERROR(ABS(E331-'02_대상물건입력'!B11)/'02_대상물건입력'!B11,"")</f>
        <v>4.3945556257066171E-2</v>
      </c>
      <c r="S331" s="38">
        <f>IFERROR(ABS(J331-'02_대상물건입력'!B10),"")</f>
        <v>2</v>
      </c>
      <c r="T331" s="38">
        <f>IFERROR(ABS('01_설정'!B4-F331),"")</f>
        <v>161</v>
      </c>
      <c r="U331" s="38" t="str">
        <f>IFERROR(ABS(K331-YEAR('02_대상물건입력'!B14)),"")</f>
        <v/>
      </c>
      <c r="V331" s="38" t="str">
        <f>IF(B331="","",IF(AND(E331&gt;0,F331&gt;0,H331&gt;0,OR('04A_국토부원자료'!P332="",'04A_국토부원자료'!P332="-"),IF('01_설정'!B10=1,N331=1,TRUE),R331&lt;='01_설정'!B5,S331&lt;='01_설정'!B6,T331&lt;='01_설정'!B7,U331&lt;='01_설정'!B8),"Y",""))</f>
        <v/>
      </c>
      <c r="W331" s="40" t="str">
        <f>IF(V331&lt;&gt;"Y","",MAX(0,(1-R331/'01_설정'!B5))*'01_설정'!B14+MAX(0,(1-S331/'01_설정'!B6))*'01_설정'!B15+MAX(0,(1-T331/'01_설정'!B7))*'01_설정'!B16+MAX(0,(1-U331/'01_설정'!B8))*'01_설정'!B17+O331*'01_설정'!B11+Q331*'01_설정'!B12+P331*'01_설정'!B13)</f>
        <v/>
      </c>
      <c r="X331" s="38" t="str">
        <f>IF(W331="","",1+COUNTIFS($W$4:$W$3003,"&gt;"&amp;W331)+COUNTIFS($W$4:W331,W331)-1)</f>
        <v/>
      </c>
    </row>
    <row r="332" spans="1:24" ht="16.5">
      <c r="A332" s="38">
        <f>IF('04A_국토부원자료'!A333="","",ROW()-3)</f>
        <v>329</v>
      </c>
      <c r="B332" s="39" t="str">
        <f>IFERROR('04A_국토부원자료'!B333,"")</f>
        <v>서울특별시 송파구 문정동</v>
      </c>
      <c r="C332" s="39" t="str">
        <f>IF(B332="","",IF('04A_국토부원자료'!C333&lt;&gt;"",'04A_국토부원자료'!C333,TRIM('04A_국토부원자료'!D333&amp;IF('04A_국토부원자료'!E333&lt;&gt;"","-"&amp;'04A_국토부원자료'!E333,""))))</f>
        <v>639-5</v>
      </c>
      <c r="D332" s="39" t="str">
        <f>IFERROR('04A_국토부원자료'!F333,"")</f>
        <v>힐스테이트에코송파</v>
      </c>
      <c r="E332" s="40">
        <f>IFERROR(VALUE(SUBSTITUTE('04A_국토부원자료'!G333,",","")),"")</f>
        <v>21.064</v>
      </c>
      <c r="F332" s="41">
        <f>IFERROR(IF(AND('04A_국토부원자료'!H333&lt;&gt;"",'04A_국토부원자료'!I333&lt;&gt;""),DATE(INT(VALUE(SUBSTITUTE('04A_국토부원자료'!H333,",",""))/100),MOD(VALUE(SUBSTITUTE('04A_국토부원자료'!H333,",","")),100),VALUE(SUBSTITUTE('04A_국토부원자료'!I333,",",""))),""),"")</f>
        <v>45950</v>
      </c>
      <c r="G332" s="42">
        <f>IFERROR(VALUE(SUBSTITUTE('04A_국토부원자료'!J333,",","")),"")</f>
        <v>15000</v>
      </c>
      <c r="H332" s="43">
        <f t="shared" si="10"/>
        <v>150000000</v>
      </c>
      <c r="I332" s="43">
        <f t="shared" si="11"/>
        <v>7121154.5765286749</v>
      </c>
      <c r="J332" s="38">
        <f>IFERROR(VALUE(SUBSTITUTE('04A_국토부원자료'!K333,",","")),"")</f>
        <v>5</v>
      </c>
      <c r="K332" s="38">
        <f>IFERROR(VALUE(SUBSTITUTE('04A_국토부원자료'!N333,",","")),"")</f>
        <v>2017</v>
      </c>
      <c r="L332" s="39" t="str">
        <f>IFERROR('04A_국토부원자료'!O333,"")</f>
        <v>정의로7길 13</v>
      </c>
      <c r="M332" s="39" t="str">
        <f>IFERROR('04A_국토부원자료'!Q333,"")</f>
        <v>중개거래</v>
      </c>
      <c r="N332" s="38">
        <f>IF(B332="","",IF('02_대상물건입력'!B5="",1,IF(ISNUMBER(SEARCH('02_대상물건입력'!B5,B332)),1,0)))</f>
        <v>1</v>
      </c>
      <c r="O332" s="38">
        <f>IF(B332="","",IF('02_대상물건입력'!B6="",1,IF(ISNUMBER(SEARCH('02_대상물건입력'!B6,B332)),1,0)))</f>
        <v>0</v>
      </c>
      <c r="P332" s="38">
        <f>IF(L332="","",IF('02_대상물건입력'!B15="",0,IF(ISNUMBER(SEARCH('02_대상물건입력'!B15,L332)),1,0)))</f>
        <v>0</v>
      </c>
      <c r="Q332" s="38">
        <f>IF(D332="","",IF('02_대상물건입력'!B8="",0,IF(ISNUMBER(SEARCH('02_대상물건입력'!B8,D332)),1,0)))</f>
        <v>0</v>
      </c>
      <c r="R332" s="44">
        <f>IFERROR(ABS(E332-'02_대상물건입력'!B11)/'02_대상물건입력'!B11,"")</f>
        <v>0.22680488055559631</v>
      </c>
      <c r="S332" s="38">
        <f>IFERROR(ABS(J332-'02_대상물건입력'!B10),"")</f>
        <v>7</v>
      </c>
      <c r="T332" s="38">
        <f>IFERROR(ABS('01_설정'!B4-F332),"")</f>
        <v>162</v>
      </c>
      <c r="U332" s="38">
        <f>IFERROR(ABS(K332-YEAR('02_대상물건입력'!B14)),"")</f>
        <v>9</v>
      </c>
      <c r="V332" s="38" t="str">
        <f>IF(B332="","",IF(AND(E332&gt;0,F332&gt;0,H332&gt;0,OR('04A_국토부원자료'!P333="",'04A_국토부원자료'!P333="-"),IF('01_설정'!B10=1,N332=1,TRUE),R332&lt;='01_설정'!B5,S332&lt;='01_설정'!B6,T332&lt;='01_설정'!B7,U332&lt;='01_설정'!B8),"Y",""))</f>
        <v/>
      </c>
      <c r="W332" s="40" t="str">
        <f>IF(V332&lt;&gt;"Y","",MAX(0,(1-R332/'01_설정'!B5))*'01_설정'!B14+MAX(0,(1-S332/'01_설정'!B6))*'01_설정'!B15+MAX(0,(1-T332/'01_설정'!B7))*'01_설정'!B16+MAX(0,(1-U332/'01_설정'!B8))*'01_설정'!B17+O332*'01_설정'!B11+Q332*'01_설정'!B12+P332*'01_설정'!B13)</f>
        <v/>
      </c>
      <c r="X332" s="38" t="str">
        <f>IF(W332="","",1+COUNTIFS($W$4:$W$3003,"&gt;"&amp;W332)+COUNTIFS($W$4:W332,W332)-1)</f>
        <v/>
      </c>
    </row>
    <row r="333" spans="1:24" ht="16.5">
      <c r="A333" s="38">
        <f>IF('04A_국토부원자료'!A334="","",ROW()-3)</f>
        <v>330</v>
      </c>
      <c r="B333" s="39" t="str">
        <f>IFERROR('04A_국토부원자료'!B334,"")</f>
        <v>서울특별시 송파구 문정동</v>
      </c>
      <c r="C333" s="39" t="str">
        <f>IF(B333="","",IF('04A_국토부원자료'!C334&lt;&gt;"",'04A_국토부원자료'!C334,TRIM('04A_국토부원자료'!D334&amp;IF('04A_국토부원자료'!E334&lt;&gt;"","-"&amp;'04A_국토부원자료'!E334,""))))</f>
        <v>652-5</v>
      </c>
      <c r="D333" s="39" t="str">
        <f>IFERROR('04A_국토부원자료'!F334,"")</f>
        <v>문정 아이파크</v>
      </c>
      <c r="E333" s="40">
        <f>IFERROR(VALUE(SUBSTITUTE('04A_국토부원자료'!G334,",","")),"")</f>
        <v>25.77</v>
      </c>
      <c r="F333" s="41">
        <f>IFERROR(IF(AND('04A_국토부원자료'!H334&lt;&gt;"",'04A_국토부원자료'!I334&lt;&gt;""),DATE(INT(VALUE(SUBSTITUTE('04A_국토부원자료'!H334,",",""))/100),MOD(VALUE(SUBSTITUTE('04A_국토부원자료'!H334,",","")),100),VALUE(SUBSTITUTE('04A_국토부원자료'!I334,",",""))),""),"")</f>
        <v>45948</v>
      </c>
      <c r="G333" s="42">
        <f>IFERROR(VALUE(SUBSTITUTE('04A_국토부원자료'!J334,",","")),"")</f>
        <v>24800</v>
      </c>
      <c r="H333" s="43">
        <f t="shared" si="10"/>
        <v>248000000</v>
      </c>
      <c r="I333" s="43">
        <f t="shared" si="11"/>
        <v>9623593.3255723715</v>
      </c>
      <c r="J333" s="38">
        <f>IFERROR(VALUE(SUBSTITUTE('04A_국토부원자료'!K334,",","")),"")</f>
        <v>8</v>
      </c>
      <c r="K333" s="38">
        <f>IFERROR(VALUE(SUBSTITUTE('04A_국토부원자료'!N334,",","")),"")</f>
        <v>2017</v>
      </c>
      <c r="L333" s="39" t="str">
        <f>IFERROR('04A_국토부원자료'!O334,"")</f>
        <v>법원로4길 6</v>
      </c>
      <c r="M333" s="39" t="str">
        <f>IFERROR('04A_국토부원자료'!Q334,"")</f>
        <v>중개거래</v>
      </c>
      <c r="N333" s="38">
        <f>IF(B333="","",IF('02_대상물건입력'!B5="",1,IF(ISNUMBER(SEARCH('02_대상물건입력'!B5,B333)),1,0)))</f>
        <v>1</v>
      </c>
      <c r="O333" s="38">
        <f>IF(B333="","",IF('02_대상물건입력'!B6="",1,IF(ISNUMBER(SEARCH('02_대상물건입력'!B6,B333)),1,0)))</f>
        <v>0</v>
      </c>
      <c r="P333" s="38">
        <f>IF(L333="","",IF('02_대상물건입력'!B15="",0,IF(ISNUMBER(SEARCH('02_대상물건입력'!B15,L333)),1,0)))</f>
        <v>0</v>
      </c>
      <c r="Q333" s="38">
        <f>IF(D333="","",IF('02_대상물건입력'!B8="",0,IF(ISNUMBER(SEARCH('02_대상물건입력'!B8,D333)),1,0)))</f>
        <v>0</v>
      </c>
      <c r="R333" s="44">
        <f>IFERROR(ABS(E333-'02_대상물건입력'!B11)/'02_대상물건입력'!B11,"")</f>
        <v>5.4061990691118368E-2</v>
      </c>
      <c r="S333" s="38">
        <f>IFERROR(ABS(J333-'02_대상물건입력'!B10),"")</f>
        <v>4</v>
      </c>
      <c r="T333" s="38">
        <f>IFERROR(ABS('01_설정'!B4-F333),"")</f>
        <v>164</v>
      </c>
      <c r="U333" s="38">
        <f>IFERROR(ABS(K333-YEAR('02_대상물건입력'!B14)),"")</f>
        <v>9</v>
      </c>
      <c r="V333" s="38" t="str">
        <f>IF(B333="","",IF(AND(E333&gt;0,F333&gt;0,H333&gt;0,OR('04A_국토부원자료'!P334="",'04A_국토부원자료'!P334="-"),IF('01_설정'!B10=1,N333=1,TRUE),R333&lt;='01_설정'!B5,S333&lt;='01_설정'!B6,T333&lt;='01_설정'!B7,U333&lt;='01_설정'!B8),"Y",""))</f>
        <v>Y</v>
      </c>
      <c r="W333" s="40">
        <f>IF(V333&lt;&gt;"Y","",MAX(0,(1-R333/'01_설정'!B5))*'01_설정'!B14+MAX(0,(1-S333/'01_설정'!B6))*'01_설정'!B15+MAX(0,(1-T333/'01_설정'!B7))*'01_설정'!B16+MAX(0,(1-U333/'01_설정'!B8))*'01_설정'!B17+O333*'01_설정'!B11+Q333*'01_설정'!B12+P333*'01_설정'!B13)</f>
        <v>35.946654408222678</v>
      </c>
      <c r="X333" s="38">
        <f>IF(W333="","",1+COUNTIFS($W$4:$W$3003,"&gt;"&amp;W333)+COUNTIFS($W$4:W333,W333)-1)</f>
        <v>102</v>
      </c>
    </row>
    <row r="334" spans="1:24" ht="16.5">
      <c r="A334" s="38">
        <f>IF('04A_국토부원자료'!A335="","",ROW()-3)</f>
        <v>331</v>
      </c>
      <c r="B334" s="39" t="str">
        <f>IFERROR('04A_국토부원자료'!B335,"")</f>
        <v>서울특별시 송파구 문정동</v>
      </c>
      <c r="C334" s="39" t="str">
        <f>IF(B334="","",IF('04A_국토부원자료'!C335&lt;&gt;"",'04A_국토부원자료'!C335,TRIM('04A_국토부원자료'!D335&amp;IF('04A_국토부원자료'!E335&lt;&gt;"","-"&amp;'04A_국토부원자료'!E335,""))))</f>
        <v>618</v>
      </c>
      <c r="D334" s="39" t="str">
        <f>IFERROR('04A_국토부원자료'!F335,"")</f>
        <v>파크하비오</v>
      </c>
      <c r="E334" s="40">
        <f>IFERROR(VALUE(SUBSTITUTE('04A_국토부원자료'!G335,",","")),"")</f>
        <v>48.93</v>
      </c>
      <c r="F334" s="41">
        <f>IFERROR(IF(AND('04A_국토부원자료'!H335&lt;&gt;"",'04A_국토부원자료'!I335&lt;&gt;""),DATE(INT(VALUE(SUBSTITUTE('04A_국토부원자료'!H335,",",""))/100),MOD(VALUE(SUBSTITUTE('04A_국토부원자료'!H335,",","")),100),VALUE(SUBSTITUTE('04A_국토부원자료'!I335,",",""))),""),"")</f>
        <v>45948</v>
      </c>
      <c r="G334" s="42">
        <f>IFERROR(VALUE(SUBSTITUTE('04A_국토부원자료'!J335,",","")),"")</f>
        <v>43000</v>
      </c>
      <c r="H334" s="43">
        <f t="shared" si="10"/>
        <v>430000000</v>
      </c>
      <c r="I334" s="43">
        <f t="shared" si="11"/>
        <v>8788064.582055999</v>
      </c>
      <c r="J334" s="38">
        <f>IFERROR(VALUE(SUBSTITUTE('04A_국토부원자료'!K335,",","")),"")</f>
        <v>4</v>
      </c>
      <c r="K334" s="38" t="str">
        <f>IFERROR(VALUE(SUBSTITUTE('04A_국토부원자료'!N335,",","")),"")</f>
        <v/>
      </c>
      <c r="L334" s="39" t="str">
        <f>IFERROR('04A_국토부원자료'!O335,"")</f>
        <v>송파대로 111</v>
      </c>
      <c r="M334" s="39" t="str">
        <f>IFERROR('04A_국토부원자료'!Q335,"")</f>
        <v>중개거래</v>
      </c>
      <c r="N334" s="38">
        <f>IF(B334="","",IF('02_대상물건입력'!B5="",1,IF(ISNUMBER(SEARCH('02_대상물건입력'!B5,B334)),1,0)))</f>
        <v>1</v>
      </c>
      <c r="O334" s="38">
        <f>IF(B334="","",IF('02_대상물건입력'!B6="",1,IF(ISNUMBER(SEARCH('02_대상물건입력'!B6,B334)),1,0)))</f>
        <v>0</v>
      </c>
      <c r="P334" s="38">
        <f>IF(L334="","",IF('02_대상물건입력'!B15="",0,IF(ISNUMBER(SEARCH('02_대상물건입력'!B15,L334)),1,0)))</f>
        <v>1</v>
      </c>
      <c r="Q334" s="38">
        <f>IF(D334="","",IF('02_대상물건입력'!B8="",0,IF(ISNUMBER(SEARCH('02_대상물건입력'!B8,D334)),1,0)))</f>
        <v>0</v>
      </c>
      <c r="R334" s="44">
        <f>IFERROR(ABS(E334-'02_대상물건입력'!B11)/'02_대상물건입력'!B11,"")</f>
        <v>0.79607088845493124</v>
      </c>
      <c r="S334" s="38">
        <f>IFERROR(ABS(J334-'02_대상물건입력'!B10),"")</f>
        <v>8</v>
      </c>
      <c r="T334" s="38">
        <f>IFERROR(ABS('01_설정'!B4-F334),"")</f>
        <v>164</v>
      </c>
      <c r="U334" s="38" t="str">
        <f>IFERROR(ABS(K334-YEAR('02_대상물건입력'!B14)),"")</f>
        <v/>
      </c>
      <c r="V334" s="38" t="str">
        <f>IF(B334="","",IF(AND(E334&gt;0,F334&gt;0,H334&gt;0,OR('04A_국토부원자료'!P335="",'04A_국토부원자료'!P335="-"),IF('01_설정'!B10=1,N334=1,TRUE),R334&lt;='01_설정'!B5,S334&lt;='01_설정'!B6,T334&lt;='01_설정'!B7,U334&lt;='01_설정'!B8),"Y",""))</f>
        <v/>
      </c>
      <c r="W334" s="40" t="str">
        <f>IF(V334&lt;&gt;"Y","",MAX(0,(1-R334/'01_설정'!B5))*'01_설정'!B14+MAX(0,(1-S334/'01_설정'!B6))*'01_설정'!B15+MAX(0,(1-T334/'01_설정'!B7))*'01_설정'!B16+MAX(0,(1-U334/'01_설정'!B8))*'01_설정'!B17+O334*'01_설정'!B11+Q334*'01_설정'!B12+P334*'01_설정'!B13)</f>
        <v/>
      </c>
      <c r="X334" s="38" t="str">
        <f>IF(W334="","",1+COUNTIFS($W$4:$W$3003,"&gt;"&amp;W334)+COUNTIFS($W$4:W334,W334)-1)</f>
        <v/>
      </c>
    </row>
    <row r="335" spans="1:24" ht="16.5">
      <c r="A335" s="38">
        <f>IF('04A_국토부원자료'!A336="","",ROW()-3)</f>
        <v>332</v>
      </c>
      <c r="B335" s="39" t="str">
        <f>IFERROR('04A_국토부원자료'!B336,"")</f>
        <v>서울특별시 송파구 문정동</v>
      </c>
      <c r="C335" s="39" t="str">
        <f>IF(B335="","",IF('04A_국토부원자료'!C336&lt;&gt;"",'04A_국토부원자료'!C336,TRIM('04A_국토부원자료'!D336&amp;IF('04A_국토부원자료'!E336&lt;&gt;"","-"&amp;'04A_국토부원자료'!E336,""))))</f>
        <v>652-4</v>
      </c>
      <c r="D335" s="39" t="str">
        <f>IFERROR('04A_국토부원자료'!F336,"")</f>
        <v>힐스테이트에코문정</v>
      </c>
      <c r="E335" s="40">
        <f>IFERROR(VALUE(SUBSTITUTE('04A_국토부원자료'!G336,",","")),"")</f>
        <v>17.93</v>
      </c>
      <c r="F335" s="41">
        <f>IFERROR(IF(AND('04A_국토부원자료'!H336&lt;&gt;"",'04A_국토부원자료'!I336&lt;&gt;""),DATE(INT(VALUE(SUBSTITUTE('04A_국토부원자료'!H336,",",""))/100),MOD(VALUE(SUBSTITUTE('04A_국토부원자료'!H336,",","")),100),VALUE(SUBSTITUTE('04A_국토부원자료'!I336,",",""))),""),"")</f>
        <v>45947</v>
      </c>
      <c r="G335" s="42">
        <f>IFERROR(VALUE(SUBSTITUTE('04A_국토부원자료'!J336,",","")),"")</f>
        <v>17000</v>
      </c>
      <c r="H335" s="43">
        <f t="shared" si="10"/>
        <v>170000000</v>
      </c>
      <c r="I335" s="43">
        <f t="shared" si="11"/>
        <v>9481316.2297824882</v>
      </c>
      <c r="J335" s="38">
        <f>IFERROR(VALUE(SUBSTITUTE('04A_국토부원자료'!K336,",","")),"")</f>
        <v>10</v>
      </c>
      <c r="K335" s="38">
        <f>IFERROR(VALUE(SUBSTITUTE('04A_국토부원자료'!N336,",","")),"")</f>
        <v>2018</v>
      </c>
      <c r="L335" s="39" t="str">
        <f>IFERROR('04A_국토부원자료'!O336,"")</f>
        <v>법원로4길 10</v>
      </c>
      <c r="M335" s="39" t="str">
        <f>IFERROR('04A_국토부원자료'!Q336,"")</f>
        <v>중개거래</v>
      </c>
      <c r="N335" s="38">
        <f>IF(B335="","",IF('02_대상물건입력'!B5="",1,IF(ISNUMBER(SEARCH('02_대상물건입력'!B5,B335)),1,0)))</f>
        <v>1</v>
      </c>
      <c r="O335" s="38">
        <f>IF(B335="","",IF('02_대상물건입력'!B6="",1,IF(ISNUMBER(SEARCH('02_대상물건입력'!B6,B335)),1,0)))</f>
        <v>0</v>
      </c>
      <c r="P335" s="38">
        <f>IF(L335="","",IF('02_대상물건입력'!B15="",0,IF(ISNUMBER(SEARCH('02_대상물건입력'!B15,L335)),1,0)))</f>
        <v>0</v>
      </c>
      <c r="Q335" s="38">
        <f>IF(D335="","",IF('02_대상물건입력'!B8="",0,IF(ISNUMBER(SEARCH('02_대상물건입력'!B8,D335)),1,0)))</f>
        <v>0</v>
      </c>
      <c r="R335" s="44">
        <f>IFERROR(ABS(E335-'02_대상물건입력'!B11)/'02_대상물건입력'!B11,"")</f>
        <v>0.34184445064383984</v>
      </c>
      <c r="S335" s="38">
        <f>IFERROR(ABS(J335-'02_대상물건입력'!B10),"")</f>
        <v>2</v>
      </c>
      <c r="T335" s="38">
        <f>IFERROR(ABS('01_설정'!B4-F335),"")</f>
        <v>165</v>
      </c>
      <c r="U335" s="38">
        <f>IFERROR(ABS(K335-YEAR('02_대상물건입력'!B14)),"")</f>
        <v>8</v>
      </c>
      <c r="V335" s="38" t="str">
        <f>IF(B335="","",IF(AND(E335&gt;0,F335&gt;0,H335&gt;0,OR('04A_국토부원자료'!P336="",'04A_국토부원자료'!P336="-"),IF('01_설정'!B10=1,N335=1,TRUE),R335&lt;='01_설정'!B5,S335&lt;='01_설정'!B6,T335&lt;='01_설정'!B7,U335&lt;='01_설정'!B8),"Y",""))</f>
        <v/>
      </c>
      <c r="W335" s="40" t="str">
        <f>IF(V335&lt;&gt;"Y","",MAX(0,(1-R335/'01_설정'!B5))*'01_설정'!B14+MAX(0,(1-S335/'01_설정'!B6))*'01_설정'!B15+MAX(0,(1-T335/'01_설정'!B7))*'01_설정'!B16+MAX(0,(1-U335/'01_설정'!B8))*'01_설정'!B17+O335*'01_설정'!B11+Q335*'01_설정'!B12+P335*'01_설정'!B13)</f>
        <v/>
      </c>
      <c r="X335" s="38" t="str">
        <f>IF(W335="","",1+COUNTIFS($W$4:$W$3003,"&gt;"&amp;W335)+COUNTIFS($W$4:W335,W335)-1)</f>
        <v/>
      </c>
    </row>
    <row r="336" spans="1:24" ht="16.5">
      <c r="A336" s="38">
        <f>IF('04A_국토부원자료'!A337="","",ROW()-3)</f>
        <v>333</v>
      </c>
      <c r="B336" s="39" t="str">
        <f>IFERROR('04A_국토부원자료'!B337,"")</f>
        <v>서울특별시 송파구 문정동</v>
      </c>
      <c r="C336" s="39" t="str">
        <f>IF(B336="","",IF('04A_국토부원자료'!C337&lt;&gt;"",'04A_국토부원자료'!C337,TRIM('04A_국토부원자료'!D337&amp;IF('04A_국토부원자료'!E337&lt;&gt;"","-"&amp;'04A_국토부원자료'!E337,""))))</f>
        <v>652-2</v>
      </c>
      <c r="D336" s="39" t="str">
        <f>IFERROR('04A_국토부원자료'!F337,"")</f>
        <v>문정 오벨리스크</v>
      </c>
      <c r="E336" s="40">
        <f>IFERROR(VALUE(SUBSTITUTE('04A_국토부원자료'!G337,",","")),"")</f>
        <v>42.35</v>
      </c>
      <c r="F336" s="41">
        <f>IFERROR(IF(AND('04A_국토부원자료'!H337&lt;&gt;"",'04A_국토부원자료'!I337&lt;&gt;""),DATE(INT(VALUE(SUBSTITUTE('04A_국토부원자료'!H337,",",""))/100),MOD(VALUE(SUBSTITUTE('04A_국토부원자료'!H337,",","")),100),VALUE(SUBSTITUTE('04A_국토부원자료'!I337,",",""))),""),"")</f>
        <v>45947</v>
      </c>
      <c r="G336" s="42">
        <f>IFERROR(VALUE(SUBSTITUTE('04A_국토부원자료'!J337,",","")),"")</f>
        <v>48500</v>
      </c>
      <c r="H336" s="43">
        <f t="shared" si="10"/>
        <v>485000000</v>
      </c>
      <c r="I336" s="43">
        <f t="shared" si="11"/>
        <v>11452184.179456906</v>
      </c>
      <c r="J336" s="38">
        <f>IFERROR(VALUE(SUBSTITUTE('04A_국토부원자료'!K337,",","")),"")</f>
        <v>16</v>
      </c>
      <c r="K336" s="38">
        <f>IFERROR(VALUE(SUBSTITUTE('04A_국토부원자료'!N337,",","")),"")</f>
        <v>2018</v>
      </c>
      <c r="L336" s="39" t="str">
        <f>IFERROR('04A_국토부원자료'!O337,"")</f>
        <v>송파대로 145</v>
      </c>
      <c r="M336" s="39" t="str">
        <f>IFERROR('04A_국토부원자료'!Q337,"")</f>
        <v>중개거래</v>
      </c>
      <c r="N336" s="38">
        <f>IF(B336="","",IF('02_대상물건입력'!B5="",1,IF(ISNUMBER(SEARCH('02_대상물건입력'!B5,B336)),1,0)))</f>
        <v>1</v>
      </c>
      <c r="O336" s="38">
        <f>IF(B336="","",IF('02_대상물건입력'!B6="",1,IF(ISNUMBER(SEARCH('02_대상물건입력'!B6,B336)),1,0)))</f>
        <v>0</v>
      </c>
      <c r="P336" s="38">
        <f>IF(L336="","",IF('02_대상물건입력'!B15="",0,IF(ISNUMBER(SEARCH('02_대상물건입력'!B15,L336)),1,0)))</f>
        <v>1</v>
      </c>
      <c r="Q336" s="38">
        <f>IF(D336="","",IF('02_대상물건입력'!B8="",0,IF(ISNUMBER(SEARCH('02_대상물건입력'!B8,D336)),1,0)))</f>
        <v>0</v>
      </c>
      <c r="R336" s="44">
        <f>IFERROR(ABS(E336-'02_대상물건입력'!B11)/'02_대상물건입력'!B11,"")</f>
        <v>0.55453918099461152</v>
      </c>
      <c r="S336" s="38">
        <f>IFERROR(ABS(J336-'02_대상물건입력'!B10),"")</f>
        <v>4</v>
      </c>
      <c r="T336" s="38">
        <f>IFERROR(ABS('01_설정'!B4-F336),"")</f>
        <v>165</v>
      </c>
      <c r="U336" s="38">
        <f>IFERROR(ABS(K336-YEAR('02_대상물건입력'!B14)),"")</f>
        <v>8</v>
      </c>
      <c r="V336" s="38" t="str">
        <f>IF(B336="","",IF(AND(E336&gt;0,F336&gt;0,H336&gt;0,OR('04A_국토부원자료'!P337="",'04A_국토부원자료'!P337="-"),IF('01_설정'!B10=1,N336=1,TRUE),R336&lt;='01_설정'!B5,S336&lt;='01_설정'!B6,T336&lt;='01_설정'!B7,U336&lt;='01_설정'!B8),"Y",""))</f>
        <v/>
      </c>
      <c r="W336" s="40" t="str">
        <f>IF(V336&lt;&gt;"Y","",MAX(0,(1-R336/'01_설정'!B5))*'01_설정'!B14+MAX(0,(1-S336/'01_설정'!B6))*'01_설정'!B15+MAX(0,(1-T336/'01_설정'!B7))*'01_설정'!B16+MAX(0,(1-U336/'01_설정'!B8))*'01_설정'!B17+O336*'01_설정'!B11+Q336*'01_설정'!B12+P336*'01_설정'!B13)</f>
        <v/>
      </c>
      <c r="X336" s="38" t="str">
        <f>IF(W336="","",1+COUNTIFS($W$4:$W$3003,"&gt;"&amp;W336)+COUNTIFS($W$4:W336,W336)-1)</f>
        <v/>
      </c>
    </row>
    <row r="337" spans="1:24" ht="16.5">
      <c r="A337" s="38">
        <f>IF('04A_국토부원자료'!A338="","",ROW()-3)</f>
        <v>334</v>
      </c>
      <c r="B337" s="39" t="str">
        <f>IFERROR('04A_국토부원자료'!B338,"")</f>
        <v>서울특별시 송파구 문정동</v>
      </c>
      <c r="C337" s="39" t="str">
        <f>IF(B337="","",IF('04A_국토부원자료'!C338&lt;&gt;"",'04A_국토부원자료'!C338,TRIM('04A_국토부원자료'!D338&amp;IF('04A_국토부원자료'!E338&lt;&gt;"","-"&amp;'04A_국토부원자료'!E338,""))))</f>
        <v>624</v>
      </c>
      <c r="D337" s="39" t="str">
        <f>IFERROR('04A_국토부원자료'!F338,"")</f>
        <v>송파 아이파크</v>
      </c>
      <c r="E337" s="40">
        <f>IFERROR(VALUE(SUBSTITUTE('04A_국토부원자료'!G338,",","")),"")</f>
        <v>49.7</v>
      </c>
      <c r="F337" s="41">
        <f>IFERROR(IF(AND('04A_국토부원자료'!H338&lt;&gt;"",'04A_국토부원자료'!I338&lt;&gt;""),DATE(INT(VALUE(SUBSTITUTE('04A_국토부원자료'!H338,",",""))/100),MOD(VALUE(SUBSTITUTE('04A_국토부원자료'!H338,",","")),100),VALUE(SUBSTITUTE('04A_국토부원자료'!I338,",",""))),""),"")</f>
        <v>45945</v>
      </c>
      <c r="G337" s="42">
        <f>IFERROR(VALUE(SUBSTITUTE('04A_국토부원자료'!J338,",","")),"")</f>
        <v>58000</v>
      </c>
      <c r="H337" s="43">
        <f t="shared" si="10"/>
        <v>580000000</v>
      </c>
      <c r="I337" s="43">
        <f t="shared" si="11"/>
        <v>11670020.120724345</v>
      </c>
      <c r="J337" s="38">
        <f>IFERROR(VALUE(SUBSTITUTE('04A_국토부원자료'!K338,",","")),"")</f>
        <v>7</v>
      </c>
      <c r="K337" s="38">
        <f>IFERROR(VALUE(SUBSTITUTE('04A_국토부원자료'!N338,",","")),"")</f>
        <v>2015</v>
      </c>
      <c r="L337" s="39" t="str">
        <f>IFERROR('04A_국토부원자료'!O338,"")</f>
        <v>법원로 55</v>
      </c>
      <c r="M337" s="39" t="str">
        <f>IFERROR('04A_국토부원자료'!Q338,"")</f>
        <v>중개거래</v>
      </c>
      <c r="N337" s="38">
        <f>IF(B337="","",IF('02_대상물건입력'!B5="",1,IF(ISNUMBER(SEARCH('02_대상물건입력'!B5,B337)),1,0)))</f>
        <v>1</v>
      </c>
      <c r="O337" s="38">
        <f>IF(B337="","",IF('02_대상물건입력'!B6="",1,IF(ISNUMBER(SEARCH('02_대상물건입력'!B6,B337)),1,0)))</f>
        <v>0</v>
      </c>
      <c r="P337" s="38">
        <f>IF(L337="","",IF('02_대상물건입력'!B15="",0,IF(ISNUMBER(SEARCH('02_대상물건입력'!B15,L337)),1,0)))</f>
        <v>0</v>
      </c>
      <c r="Q337" s="38">
        <f>IF(D337="","",IF('02_대상물건입력'!B8="",0,IF(ISNUMBER(SEARCH('02_대상물건입력'!B8,D337)),1,0)))</f>
        <v>0</v>
      </c>
      <c r="R337" s="44">
        <f>IFERROR(ABS(E337-'02_대상물건입력'!B11)/'02_대상물건입력'!B11,"")</f>
        <v>0.82433523720028801</v>
      </c>
      <c r="S337" s="38">
        <f>IFERROR(ABS(J337-'02_대상물건입력'!B10),"")</f>
        <v>5</v>
      </c>
      <c r="T337" s="38">
        <f>IFERROR(ABS('01_설정'!B4-F337),"")</f>
        <v>167</v>
      </c>
      <c r="U337" s="38">
        <f>IFERROR(ABS(K337-YEAR('02_대상물건입력'!B14)),"")</f>
        <v>11</v>
      </c>
      <c r="V337" s="38" t="str">
        <f>IF(B337="","",IF(AND(E337&gt;0,F337&gt;0,H337&gt;0,OR('04A_국토부원자료'!P338="",'04A_국토부원자료'!P338="-"),IF('01_설정'!B10=1,N337=1,TRUE),R337&lt;='01_설정'!B5,S337&lt;='01_설정'!B6,T337&lt;='01_설정'!B7,U337&lt;='01_설정'!B8),"Y",""))</f>
        <v/>
      </c>
      <c r="W337" s="40" t="str">
        <f>IF(V337&lt;&gt;"Y","",MAX(0,(1-R337/'01_설정'!B5))*'01_설정'!B14+MAX(0,(1-S337/'01_설정'!B6))*'01_설정'!B15+MAX(0,(1-T337/'01_설정'!B7))*'01_설정'!B16+MAX(0,(1-U337/'01_설정'!B8))*'01_설정'!B17+O337*'01_설정'!B11+Q337*'01_설정'!B12+P337*'01_설정'!B13)</f>
        <v/>
      </c>
      <c r="X337" s="38" t="str">
        <f>IF(W337="","",1+COUNTIFS($W$4:$W$3003,"&gt;"&amp;W337)+COUNTIFS($W$4:W337,W337)-1)</f>
        <v/>
      </c>
    </row>
    <row r="338" spans="1:24" ht="16.5">
      <c r="A338" s="38">
        <f>IF('04A_국토부원자료'!A339="","",ROW()-3)</f>
        <v>335</v>
      </c>
      <c r="B338" s="39" t="str">
        <f>IFERROR('04A_국토부원자료'!B339,"")</f>
        <v>서울특별시 송파구 문정동</v>
      </c>
      <c r="C338" s="39" t="str">
        <f>IF(B338="","",IF('04A_국토부원자료'!C339&lt;&gt;"",'04A_국토부원자료'!C339,TRIM('04A_국토부원자료'!D339&amp;IF('04A_국토부원자료'!E339&lt;&gt;"","-"&amp;'04A_국토부원자료'!E339,""))))</f>
        <v>639-5</v>
      </c>
      <c r="D338" s="39" t="str">
        <f>IFERROR('04A_국토부원자료'!F339,"")</f>
        <v>힐스테이트에코송파</v>
      </c>
      <c r="E338" s="40">
        <f>IFERROR(VALUE(SUBSTITUTE('04A_국토부원자료'!G339,",","")),"")</f>
        <v>21.064</v>
      </c>
      <c r="F338" s="41">
        <f>IFERROR(IF(AND('04A_국토부원자료'!H339&lt;&gt;"",'04A_국토부원자료'!I339&lt;&gt;""),DATE(INT(VALUE(SUBSTITUTE('04A_국토부원자료'!H339,",",""))/100),MOD(VALUE(SUBSTITUTE('04A_국토부원자료'!H339,",","")),100),VALUE(SUBSTITUTE('04A_국토부원자료'!I339,",",""))),""),"")</f>
        <v>45945</v>
      </c>
      <c r="G338" s="42">
        <f>IFERROR(VALUE(SUBSTITUTE('04A_국토부원자료'!J339,",","")),"")</f>
        <v>18000</v>
      </c>
      <c r="H338" s="43">
        <f t="shared" si="10"/>
        <v>180000000</v>
      </c>
      <c r="I338" s="43">
        <f t="shared" si="11"/>
        <v>8545385.4918344095</v>
      </c>
      <c r="J338" s="38">
        <f>IFERROR(VALUE(SUBSTITUTE('04A_국토부원자료'!K339,",","")),"")</f>
        <v>9</v>
      </c>
      <c r="K338" s="38">
        <f>IFERROR(VALUE(SUBSTITUTE('04A_국토부원자료'!N339,",","")),"")</f>
        <v>2017</v>
      </c>
      <c r="L338" s="39" t="str">
        <f>IFERROR('04A_국토부원자료'!O339,"")</f>
        <v>정의로7길 13</v>
      </c>
      <c r="M338" s="39" t="str">
        <f>IFERROR('04A_국토부원자료'!Q339,"")</f>
        <v>직거래</v>
      </c>
      <c r="N338" s="38">
        <f>IF(B338="","",IF('02_대상물건입력'!B5="",1,IF(ISNUMBER(SEARCH('02_대상물건입력'!B5,B338)),1,0)))</f>
        <v>1</v>
      </c>
      <c r="O338" s="38">
        <f>IF(B338="","",IF('02_대상물건입력'!B6="",1,IF(ISNUMBER(SEARCH('02_대상물건입력'!B6,B338)),1,0)))</f>
        <v>0</v>
      </c>
      <c r="P338" s="38">
        <f>IF(L338="","",IF('02_대상물건입력'!B15="",0,IF(ISNUMBER(SEARCH('02_대상물건입력'!B15,L338)),1,0)))</f>
        <v>0</v>
      </c>
      <c r="Q338" s="38">
        <f>IF(D338="","",IF('02_대상물건입력'!B8="",0,IF(ISNUMBER(SEARCH('02_대상물건입력'!B8,D338)),1,0)))</f>
        <v>0</v>
      </c>
      <c r="R338" s="44">
        <f>IFERROR(ABS(E338-'02_대상물건입력'!B11)/'02_대상물건입력'!B11,"")</f>
        <v>0.22680488055559631</v>
      </c>
      <c r="S338" s="38">
        <f>IFERROR(ABS(J338-'02_대상물건입력'!B10),"")</f>
        <v>3</v>
      </c>
      <c r="T338" s="38">
        <f>IFERROR(ABS('01_설정'!B4-F338),"")</f>
        <v>167</v>
      </c>
      <c r="U338" s="38">
        <f>IFERROR(ABS(K338-YEAR('02_대상물건입력'!B14)),"")</f>
        <v>9</v>
      </c>
      <c r="V338" s="38" t="str">
        <f>IF(B338="","",IF(AND(E338&gt;0,F338&gt;0,H338&gt;0,OR('04A_국토부원자료'!P339="",'04A_국토부원자료'!P339="-"),IF('01_설정'!B10=1,N338=1,TRUE),R338&lt;='01_설정'!B5,S338&lt;='01_설정'!B6,T338&lt;='01_설정'!B7,U338&lt;='01_설정'!B8),"Y",""))</f>
        <v>Y</v>
      </c>
      <c r="W338" s="40">
        <f>IF(V338&lt;&gt;"Y","",MAX(0,(1-R338/'01_설정'!B5))*'01_설정'!B14+MAX(0,(1-S338/'01_설정'!B6))*'01_설정'!B15+MAX(0,(1-T338/'01_설정'!B7))*'01_설정'!B16+MAX(0,(1-U338/'01_설정'!B8))*'01_설정'!B17+O338*'01_설정'!B11+Q338*'01_설정'!B12+P338*'01_설정'!B13)</f>
        <v>23.095965031655471</v>
      </c>
      <c r="X338" s="38">
        <f>IF(W338="","",1+COUNTIFS($W$4:$W$3003,"&gt;"&amp;W338)+COUNTIFS($W$4:W338,W338)-1)</f>
        <v>233</v>
      </c>
    </row>
    <row r="339" spans="1:24" ht="16.5">
      <c r="A339" s="38">
        <f>IF('04A_국토부원자료'!A340="","",ROW()-3)</f>
        <v>336</v>
      </c>
      <c r="B339" s="39" t="str">
        <f>IFERROR('04A_국토부원자료'!B340,"")</f>
        <v>서울특별시 송파구 문정동</v>
      </c>
      <c r="C339" s="39" t="str">
        <f>IF(B339="","",IF('04A_국토부원자료'!C340&lt;&gt;"",'04A_국토부원자료'!C340,TRIM('04A_국토부원자료'!D340&amp;IF('04A_국토부원자료'!E340&lt;&gt;"","-"&amp;'04A_국토부원자료'!E340,""))))</f>
        <v>639-5</v>
      </c>
      <c r="D339" s="39" t="str">
        <f>IFERROR('04A_국토부원자료'!F340,"")</f>
        <v>힐스테이트에코송파</v>
      </c>
      <c r="E339" s="40">
        <f>IFERROR(VALUE(SUBSTITUTE('04A_국토부원자료'!G340,",","")),"")</f>
        <v>21.064</v>
      </c>
      <c r="F339" s="41">
        <f>IFERROR(IF(AND('04A_국토부원자료'!H340&lt;&gt;"",'04A_국토부원자료'!I340&lt;&gt;""),DATE(INT(VALUE(SUBSTITUTE('04A_국토부원자료'!H340,",",""))/100),MOD(VALUE(SUBSTITUTE('04A_국토부원자료'!H340,",","")),100),VALUE(SUBSTITUTE('04A_국토부원자료'!I340,",",""))),""),"")</f>
        <v>45945</v>
      </c>
      <c r="G339" s="42">
        <f>IFERROR(VALUE(SUBSTITUTE('04A_국토부원자료'!J340,",","")),"")</f>
        <v>18500</v>
      </c>
      <c r="H339" s="43">
        <f t="shared" si="10"/>
        <v>185000000</v>
      </c>
      <c r="I339" s="43">
        <f t="shared" si="11"/>
        <v>8782757.3110520318</v>
      </c>
      <c r="J339" s="38">
        <f>IFERROR(VALUE(SUBSTITUTE('04A_국토부원자료'!K340,",","")),"")</f>
        <v>17</v>
      </c>
      <c r="K339" s="38">
        <f>IFERROR(VALUE(SUBSTITUTE('04A_국토부원자료'!N340,",","")),"")</f>
        <v>2017</v>
      </c>
      <c r="L339" s="39" t="str">
        <f>IFERROR('04A_국토부원자료'!O340,"")</f>
        <v>정의로7길 13</v>
      </c>
      <c r="M339" s="39" t="str">
        <f>IFERROR('04A_국토부원자료'!Q340,"")</f>
        <v>직거래</v>
      </c>
      <c r="N339" s="38">
        <f>IF(B339="","",IF('02_대상물건입력'!B5="",1,IF(ISNUMBER(SEARCH('02_대상물건입력'!B5,B339)),1,0)))</f>
        <v>1</v>
      </c>
      <c r="O339" s="38">
        <f>IF(B339="","",IF('02_대상물건입력'!B6="",1,IF(ISNUMBER(SEARCH('02_대상물건입력'!B6,B339)),1,0)))</f>
        <v>0</v>
      </c>
      <c r="P339" s="38">
        <f>IF(L339="","",IF('02_대상물건입력'!B15="",0,IF(ISNUMBER(SEARCH('02_대상물건입력'!B15,L339)),1,0)))</f>
        <v>0</v>
      </c>
      <c r="Q339" s="38">
        <f>IF(D339="","",IF('02_대상물건입력'!B8="",0,IF(ISNUMBER(SEARCH('02_대상물건입력'!B8,D339)),1,0)))</f>
        <v>0</v>
      </c>
      <c r="R339" s="44">
        <f>IFERROR(ABS(E339-'02_대상물건입력'!B11)/'02_대상물건입력'!B11,"")</f>
        <v>0.22680488055559631</v>
      </c>
      <c r="S339" s="38">
        <f>IFERROR(ABS(J339-'02_대상물건입력'!B10),"")</f>
        <v>5</v>
      </c>
      <c r="T339" s="38">
        <f>IFERROR(ABS('01_설정'!B4-F339),"")</f>
        <v>167</v>
      </c>
      <c r="U339" s="38">
        <f>IFERROR(ABS(K339-YEAR('02_대상물건입력'!B14)),"")</f>
        <v>9</v>
      </c>
      <c r="V339" s="38" t="str">
        <f>IF(B339="","",IF(AND(E339&gt;0,F339&gt;0,H339&gt;0,OR('04A_국토부원자료'!P340="",'04A_국토부원자료'!P340="-"),IF('01_설정'!B10=1,N339=1,TRUE),R339&lt;='01_설정'!B5,S339&lt;='01_설정'!B6,T339&lt;='01_설정'!B7,U339&lt;='01_설정'!B8),"Y",""))</f>
        <v>Y</v>
      </c>
      <c r="W339" s="40">
        <f>IF(V339&lt;&gt;"Y","",MAX(0,(1-R339/'01_설정'!B5))*'01_설정'!B14+MAX(0,(1-S339/'01_설정'!B6))*'01_설정'!B15+MAX(0,(1-T339/'01_설정'!B7))*'01_설정'!B16+MAX(0,(1-U339/'01_설정'!B8))*'01_설정'!B17+O339*'01_설정'!B11+Q339*'01_설정'!B12+P339*'01_설정'!B13)</f>
        <v>18.29596503165547</v>
      </c>
      <c r="X339" s="38">
        <f>IF(W339="","",1+COUNTIFS($W$4:$W$3003,"&gt;"&amp;W339)+COUNTIFS($W$4:W339,W339)-1)</f>
        <v>264</v>
      </c>
    </row>
    <row r="340" spans="1:24" ht="16.5">
      <c r="A340" s="38">
        <f>IF('04A_국토부원자료'!A341="","",ROW()-3)</f>
        <v>337</v>
      </c>
      <c r="B340" s="39" t="str">
        <f>IFERROR('04A_국토부원자료'!B341,"")</f>
        <v>서울특별시 송파구 문정동</v>
      </c>
      <c r="C340" s="39" t="str">
        <f>IF(B340="","",IF('04A_국토부원자료'!C341&lt;&gt;"",'04A_국토부원자료'!C341,TRIM('04A_국토부원자료'!D341&amp;IF('04A_국토부원자료'!E341&lt;&gt;"","-"&amp;'04A_국토부원자료'!E341,""))))</f>
        <v>652-1</v>
      </c>
      <c r="D340" s="39" t="str">
        <f>IFERROR('04A_국토부원자료'!F341,"")</f>
        <v>프라비다옥토</v>
      </c>
      <c r="E340" s="40">
        <f>IFERROR(VALUE(SUBSTITUTE('04A_국토부원자료'!G341,",","")),"")</f>
        <v>18.75</v>
      </c>
      <c r="F340" s="41">
        <f>IFERROR(IF(AND('04A_국토부원자료'!H341&lt;&gt;"",'04A_국토부원자료'!I341&lt;&gt;""),DATE(INT(VALUE(SUBSTITUTE('04A_국토부원자료'!H341,",",""))/100),MOD(VALUE(SUBSTITUTE('04A_국토부원자료'!H341,",","")),100),VALUE(SUBSTITUTE('04A_국토부원자료'!I341,",",""))),""),"")</f>
        <v>45945</v>
      </c>
      <c r="G340" s="42">
        <f>IFERROR(VALUE(SUBSTITUTE('04A_국토부원자료'!J341,",","")),"")</f>
        <v>16500</v>
      </c>
      <c r="H340" s="43">
        <f t="shared" si="10"/>
        <v>165000000</v>
      </c>
      <c r="I340" s="43">
        <f t="shared" si="11"/>
        <v>8800000</v>
      </c>
      <c r="J340" s="38">
        <f>IFERROR(VALUE(SUBSTITUTE('04A_국토부원자료'!K341,",","")),"")</f>
        <v>11</v>
      </c>
      <c r="K340" s="38">
        <f>IFERROR(VALUE(SUBSTITUTE('04A_국토부원자료'!N341,",","")),"")</f>
        <v>2016</v>
      </c>
      <c r="L340" s="39" t="str">
        <f>IFERROR('04A_국토부원자료'!O341,"")</f>
        <v>법원로4길 17</v>
      </c>
      <c r="M340" s="39" t="str">
        <f>IFERROR('04A_국토부원자료'!Q341,"")</f>
        <v>중개거래</v>
      </c>
      <c r="N340" s="38">
        <f>IF(B340="","",IF('02_대상물건입력'!B5="",1,IF(ISNUMBER(SEARCH('02_대상물건입력'!B5,B340)),1,0)))</f>
        <v>1</v>
      </c>
      <c r="O340" s="38">
        <f>IF(B340="","",IF('02_대상물건입력'!B6="",1,IF(ISNUMBER(SEARCH('02_대상물건입력'!B6,B340)),1,0)))</f>
        <v>0</v>
      </c>
      <c r="P340" s="38">
        <f>IF(L340="","",IF('02_대상물건입력'!B15="",0,IF(ISNUMBER(SEARCH('02_대상물건입력'!B15,L340)),1,0)))</f>
        <v>0</v>
      </c>
      <c r="Q340" s="38">
        <f>IF(D340="","",IF('02_대상물건입력'!B8="",0,IF(ISNUMBER(SEARCH('02_대상물건입력'!B8,D340)),1,0)))</f>
        <v>0</v>
      </c>
      <c r="R340" s="44">
        <f>IFERROR(ABS(E340-'02_대상물건입력'!B11)/'02_대상물건입력'!B11,"")</f>
        <v>0.31174475457735618</v>
      </c>
      <c r="S340" s="38">
        <f>IFERROR(ABS(J340-'02_대상물건입력'!B10),"")</f>
        <v>1</v>
      </c>
      <c r="T340" s="38">
        <f>IFERROR(ABS('01_설정'!B4-F340),"")</f>
        <v>167</v>
      </c>
      <c r="U340" s="38">
        <f>IFERROR(ABS(K340-YEAR('02_대상물건입력'!B14)),"")</f>
        <v>10</v>
      </c>
      <c r="V340" s="38" t="str">
        <f>IF(B340="","",IF(AND(E340&gt;0,F340&gt;0,H340&gt;0,OR('04A_국토부원자료'!P341="",'04A_국토부원자료'!P341="-"),IF('01_설정'!B10=1,N340=1,TRUE),R340&lt;='01_설정'!B5,S340&lt;='01_설정'!B6,T340&lt;='01_설정'!B7,U340&lt;='01_설정'!B8),"Y",""))</f>
        <v/>
      </c>
      <c r="W340" s="40" t="str">
        <f>IF(V340&lt;&gt;"Y","",MAX(0,(1-R340/'01_설정'!B5))*'01_설정'!B14+MAX(0,(1-S340/'01_설정'!B6))*'01_설정'!B15+MAX(0,(1-T340/'01_설정'!B7))*'01_설정'!B16+MAX(0,(1-U340/'01_설정'!B8))*'01_설정'!B17+O340*'01_설정'!B11+Q340*'01_설정'!B12+P340*'01_설정'!B13)</f>
        <v/>
      </c>
      <c r="X340" s="38" t="str">
        <f>IF(W340="","",1+COUNTIFS($W$4:$W$3003,"&gt;"&amp;W340)+COUNTIFS($W$4:W340,W340)-1)</f>
        <v/>
      </c>
    </row>
    <row r="341" spans="1:24" ht="16.5">
      <c r="A341" s="38">
        <f>IF('04A_국토부원자료'!A342="","",ROW()-3)</f>
        <v>338</v>
      </c>
      <c r="B341" s="39" t="str">
        <f>IFERROR('04A_국토부원자료'!B342,"")</f>
        <v>서울특별시 송파구 문정동</v>
      </c>
      <c r="C341" s="39" t="str">
        <f>IF(B341="","",IF('04A_국토부원자료'!C342&lt;&gt;"",'04A_국토부원자료'!C342,TRIM('04A_국토부원자료'!D342&amp;IF('04A_국토부원자료'!E342&lt;&gt;"","-"&amp;'04A_국토부원자료'!E342,""))))</f>
        <v>618</v>
      </c>
      <c r="D341" s="39" t="str">
        <f>IFERROR('04A_국토부원자료'!F342,"")</f>
        <v>파크하비오</v>
      </c>
      <c r="E341" s="40">
        <f>IFERROR(VALUE(SUBSTITUTE('04A_국토부원자료'!G342,",","")),"")</f>
        <v>46.24</v>
      </c>
      <c r="F341" s="41">
        <f>IFERROR(IF(AND('04A_국토부원자료'!H342&lt;&gt;"",'04A_국토부원자료'!I342&lt;&gt;""),DATE(INT(VALUE(SUBSTITUTE('04A_국토부원자료'!H342,",",""))/100),MOD(VALUE(SUBSTITUTE('04A_국토부원자료'!H342,",","")),100),VALUE(SUBSTITUTE('04A_국토부원자료'!I342,",",""))),""),"")</f>
        <v>45945</v>
      </c>
      <c r="G341" s="42">
        <f>IFERROR(VALUE(SUBSTITUTE('04A_국토부원자료'!J342,",","")),"")</f>
        <v>42500</v>
      </c>
      <c r="H341" s="43">
        <f t="shared" si="10"/>
        <v>425000000</v>
      </c>
      <c r="I341" s="43">
        <f t="shared" si="11"/>
        <v>9191176.4705882352</v>
      </c>
      <c r="J341" s="38">
        <f>IFERROR(VALUE(SUBSTITUTE('04A_국토부원자료'!K342,",","")),"")</f>
        <v>17</v>
      </c>
      <c r="K341" s="38" t="str">
        <f>IFERROR(VALUE(SUBSTITUTE('04A_국토부원자료'!N342,",","")),"")</f>
        <v/>
      </c>
      <c r="L341" s="39" t="str">
        <f>IFERROR('04A_국토부원자료'!O342,"")</f>
        <v>송파대로 111</v>
      </c>
      <c r="M341" s="39" t="str">
        <f>IFERROR('04A_국토부원자료'!Q342,"")</f>
        <v>중개거래</v>
      </c>
      <c r="N341" s="38">
        <f>IF(B341="","",IF('02_대상물건입력'!B5="",1,IF(ISNUMBER(SEARCH('02_대상물건입력'!B5,B341)),1,0)))</f>
        <v>1</v>
      </c>
      <c r="O341" s="38">
        <f>IF(B341="","",IF('02_대상물건입력'!B6="",1,IF(ISNUMBER(SEARCH('02_대상물건입력'!B6,B341)),1,0)))</f>
        <v>0</v>
      </c>
      <c r="P341" s="38">
        <f>IF(L341="","",IF('02_대상물건입력'!B15="",0,IF(ISNUMBER(SEARCH('02_대상물건입력'!B15,L341)),1,0)))</f>
        <v>1</v>
      </c>
      <c r="Q341" s="38">
        <f>IF(D341="","",IF('02_대상물건입력'!B8="",0,IF(ISNUMBER(SEARCH('02_대상물건입력'!B8,D341)),1,0)))</f>
        <v>0</v>
      </c>
      <c r="R341" s="44">
        <f>IFERROR(ABS(E341-'02_대상물건입력'!B11)/'02_대상물건입력'!B11,"")</f>
        <v>0.697329202578296</v>
      </c>
      <c r="S341" s="38">
        <f>IFERROR(ABS(J341-'02_대상물건입력'!B10),"")</f>
        <v>5</v>
      </c>
      <c r="T341" s="38">
        <f>IFERROR(ABS('01_설정'!B4-F341),"")</f>
        <v>167</v>
      </c>
      <c r="U341" s="38" t="str">
        <f>IFERROR(ABS(K341-YEAR('02_대상물건입력'!B14)),"")</f>
        <v/>
      </c>
      <c r="V341" s="38" t="str">
        <f>IF(B341="","",IF(AND(E341&gt;0,F341&gt;0,H341&gt;0,OR('04A_국토부원자료'!P342="",'04A_국토부원자료'!P342="-"),IF('01_설정'!B10=1,N341=1,TRUE),R341&lt;='01_설정'!B5,S341&lt;='01_설정'!B6,T341&lt;='01_설정'!B7,U341&lt;='01_설정'!B8),"Y",""))</f>
        <v/>
      </c>
      <c r="W341" s="40" t="str">
        <f>IF(V341&lt;&gt;"Y","",MAX(0,(1-R341/'01_설정'!B5))*'01_설정'!B14+MAX(0,(1-S341/'01_설정'!B6))*'01_설정'!B15+MAX(0,(1-T341/'01_설정'!B7))*'01_설정'!B16+MAX(0,(1-U341/'01_설정'!B8))*'01_설정'!B17+O341*'01_설정'!B11+Q341*'01_설정'!B12+P341*'01_설정'!B13)</f>
        <v/>
      </c>
      <c r="X341" s="38" t="str">
        <f>IF(W341="","",1+COUNTIFS($W$4:$W$3003,"&gt;"&amp;W341)+COUNTIFS($W$4:W341,W341)-1)</f>
        <v/>
      </c>
    </row>
    <row r="342" spans="1:24" ht="16.5">
      <c r="A342" s="38">
        <f>IF('04A_국토부원자료'!A343="","",ROW()-3)</f>
        <v>339</v>
      </c>
      <c r="B342" s="39" t="str">
        <f>IFERROR('04A_국토부원자료'!B343,"")</f>
        <v>서울특별시 송파구 문정동</v>
      </c>
      <c r="C342" s="39" t="str">
        <f>IF(B342="","",IF('04A_국토부원자료'!C343&lt;&gt;"",'04A_국토부원자료'!C343,TRIM('04A_국토부원자료'!D343&amp;IF('04A_국토부원자료'!E343&lt;&gt;"","-"&amp;'04A_국토부원자료'!E343,""))))</f>
        <v>618</v>
      </c>
      <c r="D342" s="39" t="str">
        <f>IFERROR('04A_국토부원자료'!F343,"")</f>
        <v>파크하비오</v>
      </c>
      <c r="E342" s="40">
        <f>IFERROR(VALUE(SUBSTITUTE('04A_국토부원자료'!G343,",","")),"")</f>
        <v>59.74</v>
      </c>
      <c r="F342" s="41">
        <f>IFERROR(IF(AND('04A_국토부원자료'!H343&lt;&gt;"",'04A_국토부원자료'!I343&lt;&gt;""),DATE(INT(VALUE(SUBSTITUTE('04A_국토부원자료'!H343,",",""))/100),MOD(VALUE(SUBSTITUTE('04A_국토부원자료'!H343,",","")),100),VALUE(SUBSTITUTE('04A_국토부원자료'!I343,",",""))),""),"")</f>
        <v>45944</v>
      </c>
      <c r="G342" s="42">
        <f>IFERROR(VALUE(SUBSTITUTE('04A_국토부원자료'!J343,",","")),"")</f>
        <v>70000</v>
      </c>
      <c r="H342" s="43">
        <f t="shared" si="10"/>
        <v>700000000</v>
      </c>
      <c r="I342" s="43">
        <f t="shared" si="11"/>
        <v>11717442.249748912</v>
      </c>
      <c r="J342" s="38">
        <f>IFERROR(VALUE(SUBSTITUTE('04A_국토부원자료'!K343,",","")),"")</f>
        <v>9</v>
      </c>
      <c r="K342" s="38" t="str">
        <f>IFERROR(VALUE(SUBSTITUTE('04A_국토부원자료'!N343,",","")),"")</f>
        <v/>
      </c>
      <c r="L342" s="39" t="str">
        <f>IFERROR('04A_국토부원자료'!O343,"")</f>
        <v>송파대로 111</v>
      </c>
      <c r="M342" s="39" t="str">
        <f>IFERROR('04A_국토부원자료'!Q343,"")</f>
        <v>중개거래</v>
      </c>
      <c r="N342" s="38">
        <f>IF(B342="","",IF('02_대상물건입력'!B5="",1,IF(ISNUMBER(SEARCH('02_대상물건입력'!B5,B342)),1,0)))</f>
        <v>1</v>
      </c>
      <c r="O342" s="38">
        <f>IF(B342="","",IF('02_대상물건입력'!B6="",1,IF(ISNUMBER(SEARCH('02_대상물건입력'!B6,B342)),1,0)))</f>
        <v>0</v>
      </c>
      <c r="P342" s="38">
        <f>IF(L342="","",IF('02_대상물건입력'!B15="",0,IF(ISNUMBER(SEARCH('02_대상물건입력'!B15,L342)),1,0)))</f>
        <v>1</v>
      </c>
      <c r="Q342" s="38">
        <f>IF(D342="","",IF('02_대상물건입력'!B8="",0,IF(ISNUMBER(SEARCH('02_대상물건입력'!B8,D342)),1,0)))</f>
        <v>0</v>
      </c>
      <c r="R342" s="44">
        <f>IFERROR(ABS(E342-'02_대상물건입력'!B11)/'02_대상물건입력'!B11,"")</f>
        <v>1.1928729792825998</v>
      </c>
      <c r="S342" s="38">
        <f>IFERROR(ABS(J342-'02_대상물건입력'!B10),"")</f>
        <v>3</v>
      </c>
      <c r="T342" s="38">
        <f>IFERROR(ABS('01_설정'!B4-F342),"")</f>
        <v>168</v>
      </c>
      <c r="U342" s="38" t="str">
        <f>IFERROR(ABS(K342-YEAR('02_대상물건입력'!B14)),"")</f>
        <v/>
      </c>
      <c r="V342" s="38" t="str">
        <f>IF(B342="","",IF(AND(E342&gt;0,F342&gt;0,H342&gt;0,OR('04A_국토부원자료'!P343="",'04A_국토부원자료'!P343="-"),IF('01_설정'!B10=1,N342=1,TRUE),R342&lt;='01_설정'!B5,S342&lt;='01_설정'!B6,T342&lt;='01_설정'!B7,U342&lt;='01_설정'!B8),"Y",""))</f>
        <v/>
      </c>
      <c r="W342" s="40" t="str">
        <f>IF(V342&lt;&gt;"Y","",MAX(0,(1-R342/'01_설정'!B5))*'01_설정'!B14+MAX(0,(1-S342/'01_설정'!B6))*'01_설정'!B15+MAX(0,(1-T342/'01_설정'!B7))*'01_설정'!B16+MAX(0,(1-U342/'01_설정'!B8))*'01_설정'!B17+O342*'01_설정'!B11+Q342*'01_설정'!B12+P342*'01_설정'!B13)</f>
        <v/>
      </c>
      <c r="X342" s="38" t="str">
        <f>IF(W342="","",1+COUNTIFS($W$4:$W$3003,"&gt;"&amp;W342)+COUNTIFS($W$4:W342,W342)-1)</f>
        <v/>
      </c>
    </row>
    <row r="343" spans="1:24" ht="16.5">
      <c r="A343" s="38">
        <f>IF('04A_국토부원자료'!A344="","",ROW()-3)</f>
        <v>340</v>
      </c>
      <c r="B343" s="39" t="str">
        <f>IFERROR('04A_국토부원자료'!B344,"")</f>
        <v>서울특별시 송파구 문정동</v>
      </c>
      <c r="C343" s="39" t="str">
        <f>IF(B343="","",IF('04A_국토부원자료'!C344&lt;&gt;"",'04A_국토부원자료'!C344,TRIM('04A_국토부원자료'!D344&amp;IF('04A_국토부원자료'!E344&lt;&gt;"","-"&amp;'04A_국토부원자료'!E344,""))))</f>
        <v>618</v>
      </c>
      <c r="D343" s="39" t="str">
        <f>IFERROR('04A_국토부원자료'!F344,"")</f>
        <v>파크하비오</v>
      </c>
      <c r="E343" s="40">
        <f>IFERROR(VALUE(SUBSTITUTE('04A_국토부원자료'!G344,",","")),"")</f>
        <v>58.84</v>
      </c>
      <c r="F343" s="41">
        <f>IFERROR(IF(AND('04A_국토부원자료'!H344&lt;&gt;"",'04A_국토부원자료'!I344&lt;&gt;""),DATE(INT(VALUE(SUBSTITUTE('04A_국토부원자료'!H344,",",""))/100),MOD(VALUE(SUBSTITUTE('04A_국토부원자료'!H344,",","")),100),VALUE(SUBSTITUTE('04A_국토부원자료'!I344,",",""))),""),"")</f>
        <v>45943</v>
      </c>
      <c r="G343" s="42">
        <f>IFERROR(VALUE(SUBSTITUTE('04A_국토부원자료'!J344,",","")),"")</f>
        <v>73500</v>
      </c>
      <c r="H343" s="43">
        <f t="shared" si="10"/>
        <v>735000000</v>
      </c>
      <c r="I343" s="43">
        <f t="shared" si="11"/>
        <v>12491502.379333787</v>
      </c>
      <c r="J343" s="38">
        <f>IFERROR(VALUE(SUBSTITUTE('04A_국토부원자료'!K344,",","")),"")</f>
        <v>6</v>
      </c>
      <c r="K343" s="38" t="str">
        <f>IFERROR(VALUE(SUBSTITUTE('04A_국토부원자료'!N344,",","")),"")</f>
        <v/>
      </c>
      <c r="L343" s="39" t="str">
        <f>IFERROR('04A_국토부원자료'!O344,"")</f>
        <v>송파대로 111</v>
      </c>
      <c r="M343" s="39" t="str">
        <f>IFERROR('04A_국토부원자료'!Q344,"")</f>
        <v>중개거래</v>
      </c>
      <c r="N343" s="38">
        <f>IF(B343="","",IF('02_대상물건입력'!B5="",1,IF(ISNUMBER(SEARCH('02_대상물건입력'!B5,B343)),1,0)))</f>
        <v>1</v>
      </c>
      <c r="O343" s="38">
        <f>IF(B343="","",IF('02_대상물건입력'!B6="",1,IF(ISNUMBER(SEARCH('02_대상물건입력'!B6,B343)),1,0)))</f>
        <v>0</v>
      </c>
      <c r="P343" s="38">
        <f>IF(L343="","",IF('02_대상물건입력'!B15="",0,IF(ISNUMBER(SEARCH('02_대상물건입력'!B15,L343)),1,0)))</f>
        <v>1</v>
      </c>
      <c r="Q343" s="38">
        <f>IF(D343="","",IF('02_대상물건입력'!B8="",0,IF(ISNUMBER(SEARCH('02_대상물건입력'!B8,D343)),1,0)))</f>
        <v>0</v>
      </c>
      <c r="R343" s="44">
        <f>IFERROR(ABS(E343-'02_대상물건입력'!B11)/'02_대상물건입력'!B11,"")</f>
        <v>1.1598367275023127</v>
      </c>
      <c r="S343" s="38">
        <f>IFERROR(ABS(J343-'02_대상물건입력'!B10),"")</f>
        <v>6</v>
      </c>
      <c r="T343" s="38">
        <f>IFERROR(ABS('01_설정'!B4-F343),"")</f>
        <v>169</v>
      </c>
      <c r="U343" s="38" t="str">
        <f>IFERROR(ABS(K343-YEAR('02_대상물건입력'!B14)),"")</f>
        <v/>
      </c>
      <c r="V343" s="38" t="str">
        <f>IF(B343="","",IF(AND(E343&gt;0,F343&gt;0,H343&gt;0,OR('04A_국토부원자료'!P344="",'04A_국토부원자료'!P344="-"),IF('01_설정'!B10=1,N343=1,TRUE),R343&lt;='01_설정'!B5,S343&lt;='01_설정'!B6,T343&lt;='01_설정'!B7,U343&lt;='01_설정'!B8),"Y",""))</f>
        <v/>
      </c>
      <c r="W343" s="40" t="str">
        <f>IF(V343&lt;&gt;"Y","",MAX(0,(1-R343/'01_설정'!B5))*'01_설정'!B14+MAX(0,(1-S343/'01_설정'!B6))*'01_설정'!B15+MAX(0,(1-T343/'01_설정'!B7))*'01_설정'!B16+MAX(0,(1-U343/'01_설정'!B8))*'01_설정'!B17+O343*'01_설정'!B11+Q343*'01_설정'!B12+P343*'01_설정'!B13)</f>
        <v/>
      </c>
      <c r="X343" s="38" t="str">
        <f>IF(W343="","",1+COUNTIFS($W$4:$W$3003,"&gt;"&amp;W343)+COUNTIFS($W$4:W343,W343)-1)</f>
        <v/>
      </c>
    </row>
    <row r="344" spans="1:24" ht="16.5">
      <c r="A344" s="38">
        <f>IF('04A_국토부원자료'!A345="","",ROW()-3)</f>
        <v>341</v>
      </c>
      <c r="B344" s="39" t="str">
        <f>IFERROR('04A_국토부원자료'!B345,"")</f>
        <v>서울특별시 송파구 문정동</v>
      </c>
      <c r="C344" s="39" t="str">
        <f>IF(B344="","",IF('04A_국토부원자료'!C345&lt;&gt;"",'04A_국토부원자료'!C345,TRIM('04A_국토부원자료'!D345&amp;IF('04A_국토부원자료'!E345&lt;&gt;"","-"&amp;'04A_국토부원자료'!E345,""))))</f>
        <v>622</v>
      </c>
      <c r="D344" s="39" t="str">
        <f>IFERROR('04A_국토부원자료'!F345,"")</f>
        <v>송파한화오벨리스크</v>
      </c>
      <c r="E344" s="40">
        <f>IFERROR(VALUE(SUBSTITUTE('04A_국토부원자료'!G345,",","")),"")</f>
        <v>29.96</v>
      </c>
      <c r="F344" s="41">
        <f>IFERROR(IF(AND('04A_국토부원자료'!H345&lt;&gt;"",'04A_국토부원자료'!I345&lt;&gt;""),DATE(INT(VALUE(SUBSTITUTE('04A_국토부원자료'!H345,",",""))/100),MOD(VALUE(SUBSTITUTE('04A_국토부원자료'!H345,",","")),100),VALUE(SUBSTITUTE('04A_국토부원자료'!I345,",",""))),""),"")</f>
        <v>45943</v>
      </c>
      <c r="G344" s="42">
        <f>IFERROR(VALUE(SUBSTITUTE('04A_국토부원자료'!J345,",","")),"")</f>
        <v>21300</v>
      </c>
      <c r="H344" s="43">
        <f t="shared" si="10"/>
        <v>213000000</v>
      </c>
      <c r="I344" s="43">
        <f t="shared" si="11"/>
        <v>7109479.3057409879</v>
      </c>
      <c r="J344" s="38">
        <f>IFERROR(VALUE(SUBSTITUTE('04A_국토부원자료'!K345,",","")),"")</f>
        <v>11</v>
      </c>
      <c r="K344" s="38">
        <f>IFERROR(VALUE(SUBSTITUTE('04A_국토부원자료'!N345,",","")),"")</f>
        <v>2013</v>
      </c>
      <c r="L344" s="39" t="str">
        <f>IFERROR('04A_국토부원자료'!O345,"")</f>
        <v>충민로 5</v>
      </c>
      <c r="M344" s="39" t="str">
        <f>IFERROR('04A_국토부원자료'!Q345,"")</f>
        <v>중개거래</v>
      </c>
      <c r="N344" s="38">
        <f>IF(B344="","",IF('02_대상물건입력'!B5="",1,IF(ISNUMBER(SEARCH('02_대상물건입력'!B5,B344)),1,0)))</f>
        <v>1</v>
      </c>
      <c r="O344" s="38">
        <f>IF(B344="","",IF('02_대상물건입력'!B6="",1,IF(ISNUMBER(SEARCH('02_대상물건입력'!B6,B344)),1,0)))</f>
        <v>0</v>
      </c>
      <c r="P344" s="38">
        <f>IF(L344="","",IF('02_대상물건입력'!B15="",0,IF(ISNUMBER(SEARCH('02_대상물건입력'!B15,L344)),1,0)))</f>
        <v>0</v>
      </c>
      <c r="Q344" s="38">
        <f>IF(D344="","",IF('02_대상물건입력'!B8="",0,IF(ISNUMBER(SEARCH('02_대상물건입력'!B8,D344)),1,0)))</f>
        <v>0</v>
      </c>
      <c r="R344" s="44">
        <f>IFERROR(ABS(E344-'02_대상물건입력'!B11)/'02_대상물건입력'!B11,"")</f>
        <v>9.9740114819328485E-2</v>
      </c>
      <c r="S344" s="38">
        <f>IFERROR(ABS(J344-'02_대상물건입력'!B10),"")</f>
        <v>1</v>
      </c>
      <c r="T344" s="38">
        <f>IFERROR(ABS('01_설정'!B4-F344),"")</f>
        <v>169</v>
      </c>
      <c r="U344" s="38">
        <f>IFERROR(ABS(K344-YEAR('02_대상물건입력'!B14)),"")</f>
        <v>13</v>
      </c>
      <c r="V344" s="38" t="str">
        <f>IF(B344="","",IF(AND(E344&gt;0,F344&gt;0,H344&gt;0,OR('04A_국토부원자료'!P345="",'04A_국토부원자료'!P345="-"),IF('01_설정'!B10=1,N344=1,TRUE),R344&lt;='01_설정'!B5,S344&lt;='01_설정'!B6,T344&lt;='01_설정'!B7,U344&lt;='01_설정'!B8),"Y",""))</f>
        <v/>
      </c>
      <c r="W344" s="40" t="str">
        <f>IF(V344&lt;&gt;"Y","",MAX(0,(1-R344/'01_설정'!B5))*'01_설정'!B14+MAX(0,(1-S344/'01_설정'!B6))*'01_설정'!B15+MAX(0,(1-T344/'01_설정'!B7))*'01_설정'!B16+MAX(0,(1-U344/'01_설정'!B8))*'01_설정'!B17+O344*'01_설정'!B11+Q344*'01_설정'!B12+P344*'01_설정'!B13)</f>
        <v/>
      </c>
      <c r="X344" s="38" t="str">
        <f>IF(W344="","",1+COUNTIFS($W$4:$W$3003,"&gt;"&amp;W344)+COUNTIFS($W$4:W344,W344)-1)</f>
        <v/>
      </c>
    </row>
    <row r="345" spans="1:24" ht="16.5">
      <c r="A345" s="38">
        <f>IF('04A_국토부원자료'!A346="","",ROW()-3)</f>
        <v>342</v>
      </c>
      <c r="B345" s="39" t="str">
        <f>IFERROR('04A_국토부원자료'!B346,"")</f>
        <v>서울특별시 송파구 문정동</v>
      </c>
      <c r="C345" s="39" t="str">
        <f>IF(B345="","",IF('04A_국토부원자료'!C346&lt;&gt;"",'04A_국토부원자료'!C346,TRIM('04A_국토부원자료'!D346&amp;IF('04A_국토부원자료'!E346&lt;&gt;"","-"&amp;'04A_국토부원자료'!E346,""))))</f>
        <v>652-2</v>
      </c>
      <c r="D345" s="39" t="str">
        <f>IFERROR('04A_국토부원자료'!F346,"")</f>
        <v>문정 오벨리스크</v>
      </c>
      <c r="E345" s="40">
        <f>IFERROR(VALUE(SUBSTITUTE('04A_국토부원자료'!G346,",","")),"")</f>
        <v>27.66</v>
      </c>
      <c r="F345" s="41">
        <f>IFERROR(IF(AND('04A_국토부원자료'!H346&lt;&gt;"",'04A_국토부원자료'!I346&lt;&gt;""),DATE(INT(VALUE(SUBSTITUTE('04A_국토부원자료'!H346,",",""))/100),MOD(VALUE(SUBSTITUTE('04A_국토부원자료'!H346,",","")),100),VALUE(SUBSTITUTE('04A_국토부원자료'!I346,",",""))),""),"")</f>
        <v>45943</v>
      </c>
      <c r="G345" s="42">
        <f>IFERROR(VALUE(SUBSTITUTE('04A_국토부원자료'!J346,",","")),"")</f>
        <v>26000</v>
      </c>
      <c r="H345" s="43">
        <f t="shared" si="10"/>
        <v>260000000</v>
      </c>
      <c r="I345" s="43">
        <f t="shared" si="11"/>
        <v>9399855.3868402019</v>
      </c>
      <c r="J345" s="38">
        <f>IFERROR(VALUE(SUBSTITUTE('04A_국토부원자료'!K346,",","")),"")</f>
        <v>14</v>
      </c>
      <c r="K345" s="38">
        <f>IFERROR(VALUE(SUBSTITUTE('04A_국토부원자료'!N346,",","")),"")</f>
        <v>2018</v>
      </c>
      <c r="L345" s="39" t="str">
        <f>IFERROR('04A_국토부원자료'!O346,"")</f>
        <v>송파대로 145</v>
      </c>
      <c r="M345" s="39" t="str">
        <f>IFERROR('04A_국토부원자료'!Q346,"")</f>
        <v>중개거래</v>
      </c>
      <c r="N345" s="38">
        <f>IF(B345="","",IF('02_대상물건입력'!B5="",1,IF(ISNUMBER(SEARCH('02_대상물건입력'!B5,B345)),1,0)))</f>
        <v>1</v>
      </c>
      <c r="O345" s="38">
        <f>IF(B345="","",IF('02_대상물건입력'!B6="",1,IF(ISNUMBER(SEARCH('02_대상물건입력'!B6,B345)),1,0)))</f>
        <v>0</v>
      </c>
      <c r="P345" s="38">
        <f>IF(L345="","",IF('02_대상물건입력'!B15="",0,IF(ISNUMBER(SEARCH('02_대상물건입력'!B15,L345)),1,0)))</f>
        <v>1</v>
      </c>
      <c r="Q345" s="38">
        <f>IF(D345="","",IF('02_대상물건입력'!B8="",0,IF(ISNUMBER(SEARCH('02_대상물건입력'!B8,D345)),1,0)))</f>
        <v>0</v>
      </c>
      <c r="R345" s="44">
        <f>IFERROR(ABS(E345-'02_대상물건입력'!B11)/'02_대상물건입력'!B11,"")</f>
        <v>1.5314138047484148E-2</v>
      </c>
      <c r="S345" s="38">
        <f>IFERROR(ABS(J345-'02_대상물건입력'!B10),"")</f>
        <v>2</v>
      </c>
      <c r="T345" s="38">
        <f>IFERROR(ABS('01_설정'!B4-F345),"")</f>
        <v>169</v>
      </c>
      <c r="U345" s="38">
        <f>IFERROR(ABS(K345-YEAR('02_대상물건입력'!B14)),"")</f>
        <v>8</v>
      </c>
      <c r="V345" s="38" t="str">
        <f>IF(B345="","",IF(AND(E345&gt;0,F345&gt;0,H345&gt;0,OR('04A_국토부원자료'!P346="",'04A_국토부원자료'!P346="-"),IF('01_설정'!B10=1,N345=1,TRUE),R345&lt;='01_설정'!B5,S345&lt;='01_설정'!B6,T345&lt;='01_설정'!B7,U345&lt;='01_설정'!B8),"Y",""))</f>
        <v>Y</v>
      </c>
      <c r="W345" s="40">
        <f>IF(V345&lt;&gt;"Y","",MAX(0,(1-R345/'01_설정'!B5))*'01_설정'!B14+MAX(0,(1-S345/'01_설정'!B6))*'01_설정'!B15+MAX(0,(1-T345/'01_설정'!B7))*'01_설정'!B16+MAX(0,(1-U345/'01_설정'!B8))*'01_설정'!B17+O345*'01_설정'!B11+Q345*'01_설정'!B12+P345*'01_설정'!B13)</f>
        <v>53.074273660040568</v>
      </c>
      <c r="X345" s="38">
        <f>IF(W345="","",1+COUNTIFS($W$4:$W$3003,"&gt;"&amp;W345)+COUNTIFS($W$4:W345,W345)-1)</f>
        <v>5</v>
      </c>
    </row>
    <row r="346" spans="1:24" ht="16.5">
      <c r="A346" s="38">
        <f>IF('04A_국토부원자료'!A347="","",ROW()-3)</f>
        <v>343</v>
      </c>
      <c r="B346" s="39" t="str">
        <f>IFERROR('04A_국토부원자료'!B347,"")</f>
        <v>서울특별시 송파구 문정동</v>
      </c>
      <c r="C346" s="39" t="str">
        <f>IF(B346="","",IF('04A_국토부원자료'!C347&lt;&gt;"",'04A_국토부원자료'!C347,TRIM('04A_국토부원자료'!D347&amp;IF('04A_국토부원자료'!E347&lt;&gt;"","-"&amp;'04A_국토부원자료'!E347,""))))</f>
        <v>620</v>
      </c>
      <c r="D346" s="39" t="str">
        <f>IFERROR('04A_국토부원자료'!F347,"")</f>
        <v>송파푸르지오시티</v>
      </c>
      <c r="E346" s="40">
        <f>IFERROR(VALUE(SUBSTITUTE('04A_국토부원자료'!G347,",","")),"")</f>
        <v>29.63</v>
      </c>
      <c r="F346" s="41">
        <f>IFERROR(IF(AND('04A_국토부원자료'!H347&lt;&gt;"",'04A_국토부원자료'!I347&lt;&gt;""),DATE(INT(VALUE(SUBSTITUTE('04A_국토부원자료'!H347,",",""))/100),MOD(VALUE(SUBSTITUTE('04A_국토부원자료'!H347,",","")),100),VALUE(SUBSTITUTE('04A_국토부원자료'!I347,",",""))),""),"")</f>
        <v>45941</v>
      </c>
      <c r="G346" s="42">
        <f>IFERROR(VALUE(SUBSTITUTE('04A_국토부원자료'!J347,",","")),"")</f>
        <v>23000</v>
      </c>
      <c r="H346" s="43">
        <f t="shared" si="10"/>
        <v>230000000</v>
      </c>
      <c r="I346" s="43">
        <f t="shared" si="11"/>
        <v>7762402.9699628754</v>
      </c>
      <c r="J346" s="38">
        <f>IFERROR(VALUE(SUBSTITUTE('04A_국토부원자료'!K347,",","")),"")</f>
        <v>11</v>
      </c>
      <c r="K346" s="38">
        <f>IFERROR(VALUE(SUBSTITUTE('04A_국토부원자료'!N347,",","")),"")</f>
        <v>2013</v>
      </c>
      <c r="L346" s="39" t="str">
        <f>IFERROR('04A_국토부원자료'!O347,"")</f>
        <v>새말로 62</v>
      </c>
      <c r="M346" s="39" t="str">
        <f>IFERROR('04A_국토부원자료'!Q347,"")</f>
        <v>중개거래</v>
      </c>
      <c r="N346" s="38">
        <f>IF(B346="","",IF('02_대상물건입력'!B5="",1,IF(ISNUMBER(SEARCH('02_대상물건입력'!B5,B346)),1,0)))</f>
        <v>1</v>
      </c>
      <c r="O346" s="38">
        <f>IF(B346="","",IF('02_대상물건입력'!B6="",1,IF(ISNUMBER(SEARCH('02_대상물건입력'!B6,B346)),1,0)))</f>
        <v>0</v>
      </c>
      <c r="P346" s="38">
        <f>IF(L346="","",IF('02_대상물건입력'!B15="",0,IF(ISNUMBER(SEARCH('02_대상물건입력'!B15,L346)),1,0)))</f>
        <v>0</v>
      </c>
      <c r="Q346" s="38">
        <f>IF(D346="","",IF('02_대상물건입력'!B8="",0,IF(ISNUMBER(SEARCH('02_대상물건입력'!B8,D346)),1,0)))</f>
        <v>0</v>
      </c>
      <c r="R346" s="44">
        <f>IFERROR(ABS(E346-'02_대상물건입력'!B11)/'02_대상물건입력'!B11,"")</f>
        <v>8.7626822499889886E-2</v>
      </c>
      <c r="S346" s="38">
        <f>IFERROR(ABS(J346-'02_대상물건입력'!B10),"")</f>
        <v>1</v>
      </c>
      <c r="T346" s="38">
        <f>IFERROR(ABS('01_설정'!B4-F346),"")</f>
        <v>171</v>
      </c>
      <c r="U346" s="38">
        <f>IFERROR(ABS(K346-YEAR('02_대상물건입력'!B14)),"")</f>
        <v>13</v>
      </c>
      <c r="V346" s="38" t="str">
        <f>IF(B346="","",IF(AND(E346&gt;0,F346&gt;0,H346&gt;0,OR('04A_국토부원자료'!P347="",'04A_국토부원자료'!P347="-"),IF('01_설정'!B10=1,N346=1,TRUE),R346&lt;='01_설정'!B5,S346&lt;='01_설정'!B6,T346&lt;='01_설정'!B7,U346&lt;='01_설정'!B8),"Y",""))</f>
        <v/>
      </c>
      <c r="W346" s="40" t="str">
        <f>IF(V346&lt;&gt;"Y","",MAX(0,(1-R346/'01_설정'!B5))*'01_설정'!B14+MAX(0,(1-S346/'01_설정'!B6))*'01_설정'!B15+MAX(0,(1-T346/'01_설정'!B7))*'01_설정'!B16+MAX(0,(1-U346/'01_설정'!B8))*'01_설정'!B17+O346*'01_설정'!B11+Q346*'01_설정'!B12+P346*'01_설정'!B13)</f>
        <v/>
      </c>
      <c r="X346" s="38" t="str">
        <f>IF(W346="","",1+COUNTIFS($W$4:$W$3003,"&gt;"&amp;W346)+COUNTIFS($W$4:W346,W346)-1)</f>
        <v/>
      </c>
    </row>
    <row r="347" spans="1:24" ht="16.5">
      <c r="A347" s="38">
        <f>IF('04A_국토부원자료'!A348="","",ROW()-3)</f>
        <v>344</v>
      </c>
      <c r="B347" s="39" t="str">
        <f>IFERROR('04A_국토부원자료'!B348,"")</f>
        <v>서울특별시 송파구 문정동</v>
      </c>
      <c r="C347" s="39" t="str">
        <f>IF(B347="","",IF('04A_국토부원자료'!C348&lt;&gt;"",'04A_국토부원자료'!C348,TRIM('04A_국토부원자료'!D348&amp;IF('04A_국토부원자료'!E348&lt;&gt;"","-"&amp;'04A_국토부원자료'!E348,""))))</f>
        <v>618</v>
      </c>
      <c r="D347" s="39" t="str">
        <f>IFERROR('04A_국토부원자료'!F348,"")</f>
        <v>파크하비오</v>
      </c>
      <c r="E347" s="40">
        <f>IFERROR(VALUE(SUBSTITUTE('04A_국토부원자료'!G348,",","")),"")</f>
        <v>48.96</v>
      </c>
      <c r="F347" s="41">
        <f>IFERROR(IF(AND('04A_국토부원자료'!H348&lt;&gt;"",'04A_국토부원자료'!I348&lt;&gt;""),DATE(INT(VALUE(SUBSTITUTE('04A_국토부원자료'!H348,",",""))/100),MOD(VALUE(SUBSTITUTE('04A_국토부원자료'!H348,",","")),100),VALUE(SUBSTITUTE('04A_국토부원자료'!I348,",",""))),""),"")</f>
        <v>45932</v>
      </c>
      <c r="G347" s="42">
        <f>IFERROR(VALUE(SUBSTITUTE('04A_국토부원자료'!J348,",","")),"")</f>
        <v>42000</v>
      </c>
      <c r="H347" s="43">
        <f t="shared" si="10"/>
        <v>420000000</v>
      </c>
      <c r="I347" s="43">
        <f t="shared" si="11"/>
        <v>8578431.3725490198</v>
      </c>
      <c r="J347" s="38">
        <f>IFERROR(VALUE(SUBSTITUTE('04A_국토부원자료'!K348,",","")),"")</f>
        <v>3</v>
      </c>
      <c r="K347" s="38" t="str">
        <f>IFERROR(VALUE(SUBSTITUTE('04A_국토부원자료'!N348,",","")),"")</f>
        <v/>
      </c>
      <c r="L347" s="39" t="str">
        <f>IFERROR('04A_국토부원자료'!O348,"")</f>
        <v>송파대로 111</v>
      </c>
      <c r="M347" s="39" t="str">
        <f>IFERROR('04A_국토부원자료'!Q348,"")</f>
        <v>중개거래</v>
      </c>
      <c r="N347" s="38">
        <f>IF(B347="","",IF('02_대상물건입력'!B5="",1,IF(ISNUMBER(SEARCH('02_대상물건입력'!B5,B347)),1,0)))</f>
        <v>1</v>
      </c>
      <c r="O347" s="38">
        <f>IF(B347="","",IF('02_대상물건입력'!B6="",1,IF(ISNUMBER(SEARCH('02_대상물건입력'!B6,B347)),1,0)))</f>
        <v>0</v>
      </c>
      <c r="P347" s="38">
        <f>IF(L347="","",IF('02_대상물건입력'!B15="",0,IF(ISNUMBER(SEARCH('02_대상물건입력'!B15,L347)),1,0)))</f>
        <v>1</v>
      </c>
      <c r="Q347" s="38">
        <f>IF(D347="","",IF('02_대상물건입력'!B8="",0,IF(ISNUMBER(SEARCH('02_대상물건입력'!B8,D347)),1,0)))</f>
        <v>0</v>
      </c>
      <c r="R347" s="44">
        <f>IFERROR(ABS(E347-'02_대상물건입력'!B11)/'02_대상물건입력'!B11,"")</f>
        <v>0.79717209684760759</v>
      </c>
      <c r="S347" s="38">
        <f>IFERROR(ABS(J347-'02_대상물건입력'!B10),"")</f>
        <v>9</v>
      </c>
      <c r="T347" s="38">
        <f>IFERROR(ABS('01_설정'!B4-F347),"")</f>
        <v>180</v>
      </c>
      <c r="U347" s="38" t="str">
        <f>IFERROR(ABS(K347-YEAR('02_대상물건입력'!B14)),"")</f>
        <v/>
      </c>
      <c r="V347" s="38" t="str">
        <f>IF(B347="","",IF(AND(E347&gt;0,F347&gt;0,H347&gt;0,OR('04A_국토부원자료'!P348="",'04A_국토부원자료'!P348="-"),IF('01_설정'!B10=1,N347=1,TRUE),R347&lt;='01_설정'!B5,S347&lt;='01_설정'!B6,T347&lt;='01_설정'!B7,U347&lt;='01_설정'!B8),"Y",""))</f>
        <v/>
      </c>
      <c r="W347" s="40" t="str">
        <f>IF(V347&lt;&gt;"Y","",MAX(0,(1-R347/'01_설정'!B5))*'01_설정'!B14+MAX(0,(1-S347/'01_설정'!B6))*'01_설정'!B15+MAX(0,(1-T347/'01_설정'!B7))*'01_설정'!B16+MAX(0,(1-U347/'01_설정'!B8))*'01_설정'!B17+O347*'01_설정'!B11+Q347*'01_설정'!B12+P347*'01_설정'!B13)</f>
        <v/>
      </c>
      <c r="X347" s="38" t="str">
        <f>IF(W347="","",1+COUNTIFS($W$4:$W$3003,"&gt;"&amp;W347)+COUNTIFS($W$4:W347,W347)-1)</f>
        <v/>
      </c>
    </row>
    <row r="348" spans="1:24" ht="16.5">
      <c r="A348" s="38">
        <f>IF('04A_국토부원자료'!A349="","",ROW()-3)</f>
        <v>345</v>
      </c>
      <c r="B348" s="39" t="str">
        <f>IFERROR('04A_국토부원자료'!B349,"")</f>
        <v>서울특별시 송파구 문정동</v>
      </c>
      <c r="C348" s="39" t="str">
        <f>IF(B348="","",IF('04A_국토부원자료'!C349&lt;&gt;"",'04A_국토부원자료'!C349,TRIM('04A_국토부원자료'!D349&amp;IF('04A_국토부원자료'!E349&lt;&gt;"","-"&amp;'04A_국토부원자료'!E349,""))))</f>
        <v>618</v>
      </c>
      <c r="D348" s="39" t="str">
        <f>IFERROR('04A_국토부원자료'!F349,"")</f>
        <v>파크하비오</v>
      </c>
      <c r="E348" s="40">
        <f>IFERROR(VALUE(SUBSTITUTE('04A_국토부원자료'!G349,",","")),"")</f>
        <v>48.96</v>
      </c>
      <c r="F348" s="41">
        <f>IFERROR(IF(AND('04A_국토부원자료'!H349&lt;&gt;"",'04A_국토부원자료'!I349&lt;&gt;""),DATE(INT(VALUE(SUBSTITUTE('04A_국토부원자료'!H349,",",""))/100),MOD(VALUE(SUBSTITUTE('04A_국토부원자료'!H349,",","")),100),VALUE(SUBSTITUTE('04A_국토부원자료'!I349,",",""))),""),"")</f>
        <v>45931</v>
      </c>
      <c r="G348" s="42">
        <f>IFERROR(VALUE(SUBSTITUTE('04A_국토부원자료'!J349,",","")),"")</f>
        <v>50000</v>
      </c>
      <c r="H348" s="43">
        <f t="shared" si="10"/>
        <v>500000000</v>
      </c>
      <c r="I348" s="43">
        <f t="shared" si="11"/>
        <v>10212418.300653595</v>
      </c>
      <c r="J348" s="38">
        <f>IFERROR(VALUE(SUBSTITUTE('04A_국토부원자료'!K349,",","")),"")</f>
        <v>17</v>
      </c>
      <c r="K348" s="38" t="str">
        <f>IFERROR(VALUE(SUBSTITUTE('04A_국토부원자료'!N349,",","")),"")</f>
        <v/>
      </c>
      <c r="L348" s="39" t="str">
        <f>IFERROR('04A_국토부원자료'!O349,"")</f>
        <v>송파대로 111</v>
      </c>
      <c r="M348" s="39" t="str">
        <f>IFERROR('04A_국토부원자료'!Q349,"")</f>
        <v>중개거래</v>
      </c>
      <c r="N348" s="38">
        <f>IF(B348="","",IF('02_대상물건입력'!B5="",1,IF(ISNUMBER(SEARCH('02_대상물건입력'!B5,B348)),1,0)))</f>
        <v>1</v>
      </c>
      <c r="O348" s="38">
        <f>IF(B348="","",IF('02_대상물건입력'!B6="",1,IF(ISNUMBER(SEARCH('02_대상물건입력'!B6,B348)),1,0)))</f>
        <v>0</v>
      </c>
      <c r="P348" s="38">
        <f>IF(L348="","",IF('02_대상물건입력'!B15="",0,IF(ISNUMBER(SEARCH('02_대상물건입력'!B15,L348)),1,0)))</f>
        <v>1</v>
      </c>
      <c r="Q348" s="38">
        <f>IF(D348="","",IF('02_대상물건입력'!B8="",0,IF(ISNUMBER(SEARCH('02_대상물건입력'!B8,D348)),1,0)))</f>
        <v>0</v>
      </c>
      <c r="R348" s="44">
        <f>IFERROR(ABS(E348-'02_대상물건입력'!B11)/'02_대상물건입력'!B11,"")</f>
        <v>0.79717209684760759</v>
      </c>
      <c r="S348" s="38">
        <f>IFERROR(ABS(J348-'02_대상물건입력'!B10),"")</f>
        <v>5</v>
      </c>
      <c r="T348" s="38">
        <f>IFERROR(ABS('01_설정'!B4-F348),"")</f>
        <v>181</v>
      </c>
      <c r="U348" s="38" t="str">
        <f>IFERROR(ABS(K348-YEAR('02_대상물건입력'!B14)),"")</f>
        <v/>
      </c>
      <c r="V348" s="38" t="str">
        <f>IF(B348="","",IF(AND(E348&gt;0,F348&gt;0,H348&gt;0,OR('04A_국토부원자료'!P349="",'04A_국토부원자료'!P349="-"),IF('01_설정'!B10=1,N348=1,TRUE),R348&lt;='01_설정'!B5,S348&lt;='01_설정'!B6,T348&lt;='01_설정'!B7,U348&lt;='01_설정'!B8),"Y",""))</f>
        <v/>
      </c>
      <c r="W348" s="40" t="str">
        <f>IF(V348&lt;&gt;"Y","",MAX(0,(1-R348/'01_설정'!B5))*'01_설정'!B14+MAX(0,(1-S348/'01_설정'!B6))*'01_설정'!B15+MAX(0,(1-T348/'01_설정'!B7))*'01_설정'!B16+MAX(0,(1-U348/'01_설정'!B8))*'01_설정'!B17+O348*'01_설정'!B11+Q348*'01_설정'!B12+P348*'01_설정'!B13)</f>
        <v/>
      </c>
      <c r="X348" s="38" t="str">
        <f>IF(W348="","",1+COUNTIFS($W$4:$W$3003,"&gt;"&amp;W348)+COUNTIFS($W$4:W348,W348)-1)</f>
        <v/>
      </c>
    </row>
    <row r="349" spans="1:24" ht="16.5">
      <c r="A349" s="38">
        <f>IF('04A_국토부원자료'!A350="","",ROW()-3)</f>
        <v>346</v>
      </c>
      <c r="B349" s="39" t="str">
        <f>IFERROR('04A_국토부원자료'!B350,"")</f>
        <v>서울특별시 송파구 문정동</v>
      </c>
      <c r="C349" s="39" t="str">
        <f>IF(B349="","",IF('04A_국토부원자료'!C350&lt;&gt;"",'04A_국토부원자료'!C350,TRIM('04A_국토부원자료'!D350&amp;IF('04A_국토부원자료'!E350&lt;&gt;"","-"&amp;'04A_국토부원자료'!E350,""))))</f>
        <v>618</v>
      </c>
      <c r="D349" s="39" t="str">
        <f>IFERROR('04A_국토부원자료'!F350,"")</f>
        <v>파크하비오</v>
      </c>
      <c r="E349" s="40">
        <f>IFERROR(VALUE(SUBSTITUTE('04A_국토부원자료'!G350,",","")),"")</f>
        <v>32.409999999999997</v>
      </c>
      <c r="F349" s="41">
        <f>IFERROR(IF(AND('04A_국토부원자료'!H350&lt;&gt;"",'04A_국토부원자료'!I350&lt;&gt;""),DATE(INT(VALUE(SUBSTITUTE('04A_국토부원자료'!H350,",",""))/100),MOD(VALUE(SUBSTITUTE('04A_국토부원자료'!H350,",","")),100),VALUE(SUBSTITUTE('04A_국토부원자료'!I350,",",""))),""),"")</f>
        <v>45930</v>
      </c>
      <c r="G349" s="42">
        <f>IFERROR(VALUE(SUBSTITUTE('04A_국토부원자료'!J350,",","")),"")</f>
        <v>32000</v>
      </c>
      <c r="H349" s="43">
        <f t="shared" si="10"/>
        <v>320000000</v>
      </c>
      <c r="I349" s="43">
        <f t="shared" si="11"/>
        <v>9873495.8346189465</v>
      </c>
      <c r="J349" s="38">
        <f>IFERROR(VALUE(SUBSTITUTE('04A_국토부원자료'!K350,",","")),"")</f>
        <v>4</v>
      </c>
      <c r="K349" s="38" t="str">
        <f>IFERROR(VALUE(SUBSTITUTE('04A_국토부원자료'!N350,",","")),"")</f>
        <v/>
      </c>
      <c r="L349" s="39" t="str">
        <f>IFERROR('04A_국토부원자료'!O350,"")</f>
        <v>송파대로 111</v>
      </c>
      <c r="M349" s="39" t="str">
        <f>IFERROR('04A_국토부원자료'!Q350,"")</f>
        <v>중개거래</v>
      </c>
      <c r="N349" s="38">
        <f>IF(B349="","",IF('02_대상물건입력'!B5="",1,IF(ISNUMBER(SEARCH('02_대상물건입력'!B5,B349)),1,0)))</f>
        <v>1</v>
      </c>
      <c r="O349" s="38">
        <f>IF(B349="","",IF('02_대상물건입력'!B6="",1,IF(ISNUMBER(SEARCH('02_대상물건입력'!B6,B349)),1,0)))</f>
        <v>0</v>
      </c>
      <c r="P349" s="38">
        <f>IF(L349="","",IF('02_대상물건입력'!B15="",0,IF(ISNUMBER(SEARCH('02_대상물건입력'!B15,L349)),1,0)))</f>
        <v>1</v>
      </c>
      <c r="Q349" s="38">
        <f>IF(D349="","",IF('02_대상물건입력'!B8="",0,IF(ISNUMBER(SEARCH('02_대상물건입력'!B8,D349)),1,0)))</f>
        <v>0</v>
      </c>
      <c r="R349" s="44">
        <f>IFERROR(ABS(E349-'02_대상물건입력'!B11)/'02_대상물건입력'!B11,"")</f>
        <v>0.18967213355455378</v>
      </c>
      <c r="S349" s="38">
        <f>IFERROR(ABS(J349-'02_대상물건입력'!B10),"")</f>
        <v>8</v>
      </c>
      <c r="T349" s="38">
        <f>IFERROR(ABS('01_설정'!B4-F349),"")</f>
        <v>182</v>
      </c>
      <c r="U349" s="38" t="str">
        <f>IFERROR(ABS(K349-YEAR('02_대상물건입력'!B14)),"")</f>
        <v/>
      </c>
      <c r="V349" s="38" t="str">
        <f>IF(B349="","",IF(AND(E349&gt;0,F349&gt;0,H349&gt;0,OR('04A_국토부원자료'!P350="",'04A_국토부원자료'!P350="-"),IF('01_설정'!B10=1,N349=1,TRUE),R349&lt;='01_설정'!B5,S349&lt;='01_설정'!B6,T349&lt;='01_설정'!B7,U349&lt;='01_설정'!B8),"Y",""))</f>
        <v/>
      </c>
      <c r="W349" s="40" t="str">
        <f>IF(V349&lt;&gt;"Y","",MAX(0,(1-R349/'01_설정'!B5))*'01_설정'!B14+MAX(0,(1-S349/'01_설정'!B6))*'01_설정'!B15+MAX(0,(1-T349/'01_설정'!B7))*'01_설정'!B16+MAX(0,(1-U349/'01_설정'!B8))*'01_설정'!B17+O349*'01_설정'!B11+Q349*'01_설정'!B12+P349*'01_설정'!B13)</f>
        <v/>
      </c>
      <c r="X349" s="38" t="str">
        <f>IF(W349="","",1+COUNTIFS($W$4:$W$3003,"&gt;"&amp;W349)+COUNTIFS($W$4:W349,W349)-1)</f>
        <v/>
      </c>
    </row>
    <row r="350" spans="1:24" ht="16.5">
      <c r="A350" s="38">
        <f>IF('04A_국토부원자료'!A351="","",ROW()-3)</f>
        <v>347</v>
      </c>
      <c r="B350" s="39" t="str">
        <f>IFERROR('04A_국토부원자료'!B351,"")</f>
        <v>서울특별시 송파구 문정동</v>
      </c>
      <c r="C350" s="39" t="str">
        <f>IF(B350="","",IF('04A_국토부원자료'!C351&lt;&gt;"",'04A_국토부원자료'!C351,TRIM('04A_국토부원자료'!D351&amp;IF('04A_국토부원자료'!E351&lt;&gt;"","-"&amp;'04A_국토부원자료'!E351,""))))</f>
        <v>618</v>
      </c>
      <c r="D350" s="39" t="str">
        <f>IFERROR('04A_국토부원자료'!F351,"")</f>
        <v>파크하비오</v>
      </c>
      <c r="E350" s="40">
        <f>IFERROR(VALUE(SUBSTITUTE('04A_국토부원자료'!G351,",","")),"")</f>
        <v>48.96</v>
      </c>
      <c r="F350" s="41">
        <f>IFERROR(IF(AND('04A_국토부원자료'!H351&lt;&gt;"",'04A_국토부원자료'!I351&lt;&gt;""),DATE(INT(VALUE(SUBSTITUTE('04A_국토부원자료'!H351,",",""))/100),MOD(VALUE(SUBSTITUTE('04A_국토부원자료'!H351,",","")),100),VALUE(SUBSTITUTE('04A_국토부원자료'!I351,",",""))),""),"")</f>
        <v>45930</v>
      </c>
      <c r="G350" s="42">
        <f>IFERROR(VALUE(SUBSTITUTE('04A_국토부원자료'!J351,",","")),"")</f>
        <v>46000</v>
      </c>
      <c r="H350" s="43">
        <f t="shared" si="10"/>
        <v>460000000</v>
      </c>
      <c r="I350" s="43">
        <f t="shared" si="11"/>
        <v>9395424.8366013076</v>
      </c>
      <c r="J350" s="38">
        <f>IFERROR(VALUE(SUBSTITUTE('04A_국토부원자료'!K351,",","")),"")</f>
        <v>5</v>
      </c>
      <c r="K350" s="38" t="str">
        <f>IFERROR(VALUE(SUBSTITUTE('04A_국토부원자료'!N351,",","")),"")</f>
        <v/>
      </c>
      <c r="L350" s="39" t="str">
        <f>IFERROR('04A_국토부원자료'!O351,"")</f>
        <v>송파대로 111</v>
      </c>
      <c r="M350" s="39" t="str">
        <f>IFERROR('04A_국토부원자료'!Q351,"")</f>
        <v>중개거래</v>
      </c>
      <c r="N350" s="38">
        <f>IF(B350="","",IF('02_대상물건입력'!B5="",1,IF(ISNUMBER(SEARCH('02_대상물건입력'!B5,B350)),1,0)))</f>
        <v>1</v>
      </c>
      <c r="O350" s="38">
        <f>IF(B350="","",IF('02_대상물건입력'!B6="",1,IF(ISNUMBER(SEARCH('02_대상물건입력'!B6,B350)),1,0)))</f>
        <v>0</v>
      </c>
      <c r="P350" s="38">
        <f>IF(L350="","",IF('02_대상물건입력'!B15="",0,IF(ISNUMBER(SEARCH('02_대상물건입력'!B15,L350)),1,0)))</f>
        <v>1</v>
      </c>
      <c r="Q350" s="38">
        <f>IF(D350="","",IF('02_대상물건입력'!B8="",0,IF(ISNUMBER(SEARCH('02_대상물건입력'!B8,D350)),1,0)))</f>
        <v>0</v>
      </c>
      <c r="R350" s="44">
        <f>IFERROR(ABS(E350-'02_대상물건입력'!B11)/'02_대상물건입력'!B11,"")</f>
        <v>0.79717209684760759</v>
      </c>
      <c r="S350" s="38">
        <f>IFERROR(ABS(J350-'02_대상물건입력'!B10),"")</f>
        <v>7</v>
      </c>
      <c r="T350" s="38">
        <f>IFERROR(ABS('01_설정'!B4-F350),"")</f>
        <v>182</v>
      </c>
      <c r="U350" s="38" t="str">
        <f>IFERROR(ABS(K350-YEAR('02_대상물건입력'!B14)),"")</f>
        <v/>
      </c>
      <c r="V350" s="38" t="str">
        <f>IF(B350="","",IF(AND(E350&gt;0,F350&gt;0,H350&gt;0,OR('04A_국토부원자료'!P351="",'04A_국토부원자료'!P351="-"),IF('01_설정'!B10=1,N350=1,TRUE),R350&lt;='01_설정'!B5,S350&lt;='01_설정'!B6,T350&lt;='01_설정'!B7,U350&lt;='01_설정'!B8),"Y",""))</f>
        <v/>
      </c>
      <c r="W350" s="40" t="str">
        <f>IF(V350&lt;&gt;"Y","",MAX(0,(1-R350/'01_설정'!B5))*'01_설정'!B14+MAX(0,(1-S350/'01_설정'!B6))*'01_설정'!B15+MAX(0,(1-T350/'01_설정'!B7))*'01_설정'!B16+MAX(0,(1-U350/'01_설정'!B8))*'01_설정'!B17+O350*'01_설정'!B11+Q350*'01_설정'!B12+P350*'01_설정'!B13)</f>
        <v/>
      </c>
      <c r="X350" s="38" t="str">
        <f>IF(W350="","",1+COUNTIFS($W$4:$W$3003,"&gt;"&amp;W350)+COUNTIFS($W$4:W350,W350)-1)</f>
        <v/>
      </c>
    </row>
    <row r="351" spans="1:24" ht="16.5">
      <c r="A351" s="38">
        <f>IF('04A_국토부원자료'!A352="","",ROW()-3)</f>
        <v>348</v>
      </c>
      <c r="B351" s="39" t="str">
        <f>IFERROR('04A_국토부원자료'!B352,"")</f>
        <v>서울특별시 송파구 문정동</v>
      </c>
      <c r="C351" s="39" t="str">
        <f>IF(B351="","",IF('04A_국토부원자료'!C352&lt;&gt;"",'04A_국토부원자료'!C352,TRIM('04A_국토부원자료'!D352&amp;IF('04A_국토부원자료'!E352&lt;&gt;"","-"&amp;'04A_국토부원자료'!E352,""))))</f>
        <v>618</v>
      </c>
      <c r="D351" s="39" t="str">
        <f>IFERROR('04A_국토부원자료'!F352,"")</f>
        <v>파크하비오</v>
      </c>
      <c r="E351" s="40">
        <f>IFERROR(VALUE(SUBSTITUTE('04A_국토부원자료'!G352,",","")),"")</f>
        <v>27.53</v>
      </c>
      <c r="F351" s="41">
        <f>IFERROR(IF(AND('04A_국토부원자료'!H352&lt;&gt;"",'04A_국토부원자료'!I352&lt;&gt;""),DATE(INT(VALUE(SUBSTITUTE('04A_국토부원자료'!H352,",",""))/100),MOD(VALUE(SUBSTITUTE('04A_국토부원자료'!H352,",","")),100),VALUE(SUBSTITUTE('04A_국토부원자료'!I352,",",""))),""),"")</f>
        <v>45930</v>
      </c>
      <c r="G351" s="42">
        <f>IFERROR(VALUE(SUBSTITUTE('04A_국토부원자료'!J352,",","")),"")</f>
        <v>24500</v>
      </c>
      <c r="H351" s="43">
        <f t="shared" si="10"/>
        <v>245000000</v>
      </c>
      <c r="I351" s="43">
        <f t="shared" si="11"/>
        <v>8899382.4918270968</v>
      </c>
      <c r="J351" s="38">
        <f>IFERROR(VALUE(SUBSTITUTE('04A_국토부원자료'!K352,",","")),"")</f>
        <v>5</v>
      </c>
      <c r="K351" s="38" t="str">
        <f>IFERROR(VALUE(SUBSTITUTE('04A_국토부원자료'!N352,",","")),"")</f>
        <v/>
      </c>
      <c r="L351" s="39" t="str">
        <f>IFERROR('04A_국토부원자료'!O352,"")</f>
        <v>송파대로 111</v>
      </c>
      <c r="M351" s="39" t="str">
        <f>IFERROR('04A_국토부원자료'!Q352,"")</f>
        <v>직거래</v>
      </c>
      <c r="N351" s="38">
        <f>IF(B351="","",IF('02_대상물건입력'!B5="",1,IF(ISNUMBER(SEARCH('02_대상물건입력'!B5,B351)),1,0)))</f>
        <v>1</v>
      </c>
      <c r="O351" s="38">
        <f>IF(B351="","",IF('02_대상물건입력'!B6="",1,IF(ISNUMBER(SEARCH('02_대상물건입력'!B6,B351)),1,0)))</f>
        <v>0</v>
      </c>
      <c r="P351" s="38">
        <f>IF(L351="","",IF('02_대상물건입력'!B15="",0,IF(ISNUMBER(SEARCH('02_대상물건입력'!B15,L351)),1,0)))</f>
        <v>1</v>
      </c>
      <c r="Q351" s="38">
        <f>IF(D351="","",IF('02_대상물건입력'!B8="",0,IF(ISNUMBER(SEARCH('02_대상물건입력'!B8,D351)),1,0)))</f>
        <v>0</v>
      </c>
      <c r="R351" s="44">
        <f>IFERROR(ABS(E351-'02_대상물건입력'!B11)/'02_대상물건입력'!B11,"")</f>
        <v>1.0542235012553854E-2</v>
      </c>
      <c r="S351" s="38">
        <f>IFERROR(ABS(J351-'02_대상물건입력'!B10),"")</f>
        <v>7</v>
      </c>
      <c r="T351" s="38">
        <f>IFERROR(ABS('01_설정'!B4-F351),"")</f>
        <v>182</v>
      </c>
      <c r="U351" s="38" t="str">
        <f>IFERROR(ABS(K351-YEAR('02_대상물건입력'!B14)),"")</f>
        <v/>
      </c>
      <c r="V351" s="38" t="str">
        <f>IF(B351="","",IF(AND(E351&gt;0,F351&gt;0,H351&gt;0,OR('04A_국토부원자료'!P352="",'04A_국토부원자료'!P352="-"),IF('01_설정'!B10=1,N351=1,TRUE),R351&lt;='01_설정'!B5,S351&lt;='01_설정'!B6,T351&lt;='01_설정'!B7,U351&lt;='01_설정'!B8),"Y",""))</f>
        <v/>
      </c>
      <c r="W351" s="40" t="str">
        <f>IF(V351&lt;&gt;"Y","",MAX(0,(1-R351/'01_설정'!B5))*'01_설정'!B14+MAX(0,(1-S351/'01_설정'!B6))*'01_설정'!B15+MAX(0,(1-T351/'01_설정'!B7))*'01_설정'!B16+MAX(0,(1-U351/'01_설정'!B8))*'01_설정'!B17+O351*'01_설정'!B11+Q351*'01_설정'!B12+P351*'01_설정'!B13)</f>
        <v/>
      </c>
      <c r="X351" s="38" t="str">
        <f>IF(W351="","",1+COUNTIFS($W$4:$W$3003,"&gt;"&amp;W351)+COUNTIFS($W$4:W351,W351)-1)</f>
        <v/>
      </c>
    </row>
    <row r="352" spans="1:24" ht="16.5">
      <c r="A352" s="38">
        <f>IF('04A_국토부원자료'!A353="","",ROW()-3)</f>
        <v>349</v>
      </c>
      <c r="B352" s="39" t="str">
        <f>IFERROR('04A_국토부원자료'!B353,"")</f>
        <v>서울특별시 송파구 문정동</v>
      </c>
      <c r="C352" s="39" t="str">
        <f>IF(B352="","",IF('04A_국토부원자료'!C353&lt;&gt;"",'04A_국토부원자료'!C353,TRIM('04A_국토부원자료'!D353&amp;IF('04A_국토부원자료'!E353&lt;&gt;"","-"&amp;'04A_국토부원자료'!E353,""))))</f>
        <v>618</v>
      </c>
      <c r="D352" s="39" t="str">
        <f>IFERROR('04A_국토부원자료'!F353,"")</f>
        <v>파크하비오</v>
      </c>
      <c r="E352" s="40">
        <f>IFERROR(VALUE(SUBSTITUTE('04A_국토부원자료'!G353,",","")),"")</f>
        <v>49.95</v>
      </c>
      <c r="F352" s="41">
        <f>IFERROR(IF(AND('04A_국토부원자료'!H353&lt;&gt;"",'04A_국토부원자료'!I353&lt;&gt;""),DATE(INT(VALUE(SUBSTITUTE('04A_국토부원자료'!H353,",",""))/100),MOD(VALUE(SUBSTITUTE('04A_국토부원자료'!H353,",","")),100),VALUE(SUBSTITUTE('04A_국토부원자료'!I353,",",""))),""),"")</f>
        <v>45929</v>
      </c>
      <c r="G352" s="42">
        <f>IFERROR(VALUE(SUBSTITUTE('04A_국토부원자료'!J353,",","")),"")</f>
        <v>50000</v>
      </c>
      <c r="H352" s="43">
        <f t="shared" si="10"/>
        <v>500000000</v>
      </c>
      <c r="I352" s="43">
        <f t="shared" si="11"/>
        <v>10010010.01001001</v>
      </c>
      <c r="J352" s="38">
        <f>IFERROR(VALUE(SUBSTITUTE('04A_국토부원자료'!K353,",","")),"")</f>
        <v>9</v>
      </c>
      <c r="K352" s="38" t="str">
        <f>IFERROR(VALUE(SUBSTITUTE('04A_국토부원자료'!N353,",","")),"")</f>
        <v/>
      </c>
      <c r="L352" s="39" t="str">
        <f>IFERROR('04A_국토부원자료'!O353,"")</f>
        <v>송파대로 111</v>
      </c>
      <c r="M352" s="39" t="str">
        <f>IFERROR('04A_국토부원자료'!Q353,"")</f>
        <v>중개거래</v>
      </c>
      <c r="N352" s="38">
        <f>IF(B352="","",IF('02_대상물건입력'!B5="",1,IF(ISNUMBER(SEARCH('02_대상물건입력'!B5,B352)),1,0)))</f>
        <v>1</v>
      </c>
      <c r="O352" s="38">
        <f>IF(B352="","",IF('02_대상물건입력'!B6="",1,IF(ISNUMBER(SEARCH('02_대상물건입력'!B6,B352)),1,0)))</f>
        <v>0</v>
      </c>
      <c r="P352" s="38">
        <f>IF(L352="","",IF('02_대상물건입력'!B15="",0,IF(ISNUMBER(SEARCH('02_대상물건입력'!B15,L352)),1,0)))</f>
        <v>1</v>
      </c>
      <c r="Q352" s="38">
        <f>IF(D352="","",IF('02_대상물건입력'!B8="",0,IF(ISNUMBER(SEARCH('02_대상물건입력'!B8,D352)),1,0)))</f>
        <v>0</v>
      </c>
      <c r="R352" s="44">
        <f>IFERROR(ABS(E352-'02_대상물건입력'!B11)/'02_대상물건입력'!B11,"")</f>
        <v>0.83351197380592323</v>
      </c>
      <c r="S352" s="38">
        <f>IFERROR(ABS(J352-'02_대상물건입력'!B10),"")</f>
        <v>3</v>
      </c>
      <c r="T352" s="38">
        <f>IFERROR(ABS('01_설정'!B4-F352),"")</f>
        <v>183</v>
      </c>
      <c r="U352" s="38" t="str">
        <f>IFERROR(ABS(K352-YEAR('02_대상물건입력'!B14)),"")</f>
        <v/>
      </c>
      <c r="V352" s="38" t="str">
        <f>IF(B352="","",IF(AND(E352&gt;0,F352&gt;0,H352&gt;0,OR('04A_국토부원자료'!P353="",'04A_국토부원자료'!P353="-"),IF('01_설정'!B10=1,N352=1,TRUE),R352&lt;='01_설정'!B5,S352&lt;='01_설정'!B6,T352&lt;='01_설정'!B7,U352&lt;='01_설정'!B8),"Y",""))</f>
        <v/>
      </c>
      <c r="W352" s="40" t="str">
        <f>IF(V352&lt;&gt;"Y","",MAX(0,(1-R352/'01_설정'!B5))*'01_설정'!B14+MAX(0,(1-S352/'01_설정'!B6))*'01_설정'!B15+MAX(0,(1-T352/'01_설정'!B7))*'01_설정'!B16+MAX(0,(1-U352/'01_설정'!B8))*'01_설정'!B17+O352*'01_설정'!B11+Q352*'01_설정'!B12+P352*'01_설정'!B13)</f>
        <v/>
      </c>
      <c r="X352" s="38" t="str">
        <f>IF(W352="","",1+COUNTIFS($W$4:$W$3003,"&gt;"&amp;W352)+COUNTIFS($W$4:W352,W352)-1)</f>
        <v/>
      </c>
    </row>
    <row r="353" spans="1:24" ht="16.5">
      <c r="A353" s="38">
        <f>IF('04A_국토부원자료'!A354="","",ROW()-3)</f>
        <v>350</v>
      </c>
      <c r="B353" s="39" t="str">
        <f>IFERROR('04A_국토부원자료'!B354,"")</f>
        <v>서울특별시 송파구 문정동</v>
      </c>
      <c r="C353" s="39" t="str">
        <f>IF(B353="","",IF('04A_국토부원자료'!C354&lt;&gt;"",'04A_국토부원자료'!C354,TRIM('04A_국토부원자료'!D354&amp;IF('04A_국토부원자료'!E354&lt;&gt;"","-"&amp;'04A_국토부원자료'!E354,""))))</f>
        <v>639-5</v>
      </c>
      <c r="D353" s="39" t="str">
        <f>IFERROR('04A_국토부원자료'!F354,"")</f>
        <v>힐스테이트에코송파</v>
      </c>
      <c r="E353" s="40">
        <f>IFERROR(VALUE(SUBSTITUTE('04A_국토부원자료'!G354,",","")),"")</f>
        <v>21.064</v>
      </c>
      <c r="F353" s="41">
        <f>IFERROR(IF(AND('04A_국토부원자료'!H354&lt;&gt;"",'04A_국토부원자료'!I354&lt;&gt;""),DATE(INT(VALUE(SUBSTITUTE('04A_국토부원자료'!H354,",",""))/100),MOD(VALUE(SUBSTITUTE('04A_국토부원자료'!H354,",","")),100),VALUE(SUBSTITUTE('04A_국토부원자료'!I354,",",""))),""),"")</f>
        <v>45927</v>
      </c>
      <c r="G353" s="42">
        <f>IFERROR(VALUE(SUBSTITUTE('04A_국토부원자료'!J354,",","")),"")</f>
        <v>18000</v>
      </c>
      <c r="H353" s="43">
        <f t="shared" si="10"/>
        <v>180000000</v>
      </c>
      <c r="I353" s="43">
        <f t="shared" si="11"/>
        <v>8545385.4918344095</v>
      </c>
      <c r="J353" s="38">
        <f>IFERROR(VALUE(SUBSTITUTE('04A_국토부원자료'!K354,",","")),"")</f>
        <v>8</v>
      </c>
      <c r="K353" s="38">
        <f>IFERROR(VALUE(SUBSTITUTE('04A_국토부원자료'!N354,",","")),"")</f>
        <v>2017</v>
      </c>
      <c r="L353" s="39" t="str">
        <f>IFERROR('04A_국토부원자료'!O354,"")</f>
        <v>정의로7길 13</v>
      </c>
      <c r="M353" s="39" t="str">
        <f>IFERROR('04A_국토부원자료'!Q354,"")</f>
        <v>중개거래</v>
      </c>
      <c r="N353" s="38">
        <f>IF(B353="","",IF('02_대상물건입력'!B5="",1,IF(ISNUMBER(SEARCH('02_대상물건입력'!B5,B353)),1,0)))</f>
        <v>1</v>
      </c>
      <c r="O353" s="38">
        <f>IF(B353="","",IF('02_대상물건입력'!B6="",1,IF(ISNUMBER(SEARCH('02_대상물건입력'!B6,B353)),1,0)))</f>
        <v>0</v>
      </c>
      <c r="P353" s="38">
        <f>IF(L353="","",IF('02_대상물건입력'!B15="",0,IF(ISNUMBER(SEARCH('02_대상물건입력'!B15,L353)),1,0)))</f>
        <v>0</v>
      </c>
      <c r="Q353" s="38">
        <f>IF(D353="","",IF('02_대상물건입력'!B8="",0,IF(ISNUMBER(SEARCH('02_대상물건입력'!B8,D353)),1,0)))</f>
        <v>0</v>
      </c>
      <c r="R353" s="44">
        <f>IFERROR(ABS(E353-'02_대상물건입력'!B11)/'02_대상물건입력'!B11,"")</f>
        <v>0.22680488055559631</v>
      </c>
      <c r="S353" s="38">
        <f>IFERROR(ABS(J353-'02_대상물건입력'!B10),"")</f>
        <v>4</v>
      </c>
      <c r="T353" s="38">
        <f>IFERROR(ABS('01_설정'!B4-F353),"")</f>
        <v>185</v>
      </c>
      <c r="U353" s="38">
        <f>IFERROR(ABS(K353-YEAR('02_대상물건입력'!B14)),"")</f>
        <v>9</v>
      </c>
      <c r="V353" s="38" t="str">
        <f>IF(B353="","",IF(AND(E353&gt;0,F353&gt;0,H353&gt;0,OR('04A_국토부원자료'!P354="",'04A_국토부원자료'!P354="-"),IF('01_설정'!B10=1,N353=1,TRUE),R353&lt;='01_설정'!B5,S353&lt;='01_설정'!B6,T353&lt;='01_설정'!B7,U353&lt;='01_설정'!B8),"Y",""))</f>
        <v>Y</v>
      </c>
      <c r="W353" s="40">
        <f>IF(V353&lt;&gt;"Y","",MAX(0,(1-R353/'01_설정'!B5))*'01_설정'!B14+MAX(0,(1-S353/'01_설정'!B6))*'01_설정'!B15+MAX(0,(1-T353/'01_설정'!B7))*'01_설정'!B16+MAX(0,(1-U353/'01_설정'!B8))*'01_설정'!B17+O353*'01_설정'!B11+Q353*'01_설정'!B12+P353*'01_설정'!B13)</f>
        <v>20.400074620696568</v>
      </c>
      <c r="X353" s="38">
        <f>IF(W353="","",1+COUNTIFS($W$4:$W$3003,"&gt;"&amp;W353)+COUNTIFS($W$4:W353,W353)-1)</f>
        <v>255</v>
      </c>
    </row>
    <row r="354" spans="1:24" ht="16.5">
      <c r="A354" s="38">
        <f>IF('04A_국토부원자료'!A355="","",ROW()-3)</f>
        <v>351</v>
      </c>
      <c r="B354" s="39" t="str">
        <f>IFERROR('04A_국토부원자료'!B355,"")</f>
        <v>서울특별시 송파구 문정동</v>
      </c>
      <c r="C354" s="39" t="str">
        <f>IF(B354="","",IF('04A_국토부원자료'!C355&lt;&gt;"",'04A_국토부원자료'!C355,TRIM('04A_국토부원자료'!D355&amp;IF('04A_국토부원자료'!E355&lt;&gt;"","-"&amp;'04A_국토부원자료'!E355,""))))</f>
        <v>624</v>
      </c>
      <c r="D354" s="39" t="str">
        <f>IFERROR('04A_국토부원자료'!F355,"")</f>
        <v>송파 아이파크</v>
      </c>
      <c r="E354" s="40">
        <f>IFERROR(VALUE(SUBSTITUTE('04A_국토부원자료'!G355,",","")),"")</f>
        <v>59.99</v>
      </c>
      <c r="F354" s="41">
        <f>IFERROR(IF(AND('04A_국토부원자료'!H355&lt;&gt;"",'04A_국토부원자료'!I355&lt;&gt;""),DATE(INT(VALUE(SUBSTITUTE('04A_국토부원자료'!H355,",",""))/100),MOD(VALUE(SUBSTITUTE('04A_국토부원자료'!H355,",","")),100),VALUE(SUBSTITUTE('04A_국토부원자료'!I355,",",""))),""),"")</f>
        <v>45927</v>
      </c>
      <c r="G354" s="42">
        <f>IFERROR(VALUE(SUBSTITUTE('04A_국토부원자료'!J355,",","")),"")</f>
        <v>77000</v>
      </c>
      <c r="H354" s="43">
        <f t="shared" si="10"/>
        <v>770000000</v>
      </c>
      <c r="I354" s="43">
        <f t="shared" si="11"/>
        <v>12835472.578763127</v>
      </c>
      <c r="J354" s="38">
        <f>IFERROR(VALUE(SUBSTITUTE('04A_국토부원자료'!K355,",","")),"")</f>
        <v>6</v>
      </c>
      <c r="K354" s="38">
        <f>IFERROR(VALUE(SUBSTITUTE('04A_국토부원자료'!N355,",","")),"")</f>
        <v>2015</v>
      </c>
      <c r="L354" s="39" t="str">
        <f>IFERROR('04A_국토부원자료'!O355,"")</f>
        <v>법원로 55</v>
      </c>
      <c r="M354" s="39" t="str">
        <f>IFERROR('04A_국토부원자료'!Q355,"")</f>
        <v>중개거래</v>
      </c>
      <c r="N354" s="38">
        <f>IF(B354="","",IF('02_대상물건입력'!B5="",1,IF(ISNUMBER(SEARCH('02_대상물건입력'!B5,B354)),1,0)))</f>
        <v>1</v>
      </c>
      <c r="O354" s="38">
        <f>IF(B354="","",IF('02_대상물건입력'!B6="",1,IF(ISNUMBER(SEARCH('02_대상물건입력'!B6,B354)),1,0)))</f>
        <v>0</v>
      </c>
      <c r="P354" s="38">
        <f>IF(L354="","",IF('02_대상물건입력'!B15="",0,IF(ISNUMBER(SEARCH('02_대상물건입력'!B15,L354)),1,0)))</f>
        <v>0</v>
      </c>
      <c r="Q354" s="38">
        <f>IF(D354="","",IF('02_대상물건입력'!B8="",0,IF(ISNUMBER(SEARCH('02_대상물건입력'!B8,D354)),1,0)))</f>
        <v>0</v>
      </c>
      <c r="R354" s="44">
        <f>IFERROR(ABS(E354-'02_대상물건입력'!B11)/'02_대상물건입력'!B11,"")</f>
        <v>1.2020497158882351</v>
      </c>
      <c r="S354" s="38">
        <f>IFERROR(ABS(J354-'02_대상물건입력'!B10),"")</f>
        <v>6</v>
      </c>
      <c r="T354" s="38">
        <f>IFERROR(ABS('01_설정'!B4-F354),"")</f>
        <v>185</v>
      </c>
      <c r="U354" s="38">
        <f>IFERROR(ABS(K354-YEAR('02_대상물건입력'!B14)),"")</f>
        <v>11</v>
      </c>
      <c r="V354" s="38" t="str">
        <f>IF(B354="","",IF(AND(E354&gt;0,F354&gt;0,H354&gt;0,OR('04A_국토부원자료'!P355="",'04A_국토부원자료'!P355="-"),IF('01_설정'!B10=1,N354=1,TRUE),R354&lt;='01_설정'!B5,S354&lt;='01_설정'!B6,T354&lt;='01_설정'!B7,U354&lt;='01_설정'!B8),"Y",""))</f>
        <v/>
      </c>
      <c r="W354" s="40" t="str">
        <f>IF(V354&lt;&gt;"Y","",MAX(0,(1-R354/'01_설정'!B5))*'01_설정'!B14+MAX(0,(1-S354/'01_설정'!B6))*'01_설정'!B15+MAX(0,(1-T354/'01_설정'!B7))*'01_설정'!B16+MAX(0,(1-U354/'01_설정'!B8))*'01_설정'!B17+O354*'01_설정'!B11+Q354*'01_설정'!B12+P354*'01_설정'!B13)</f>
        <v/>
      </c>
      <c r="X354" s="38" t="str">
        <f>IF(W354="","",1+COUNTIFS($W$4:$W$3003,"&gt;"&amp;W354)+COUNTIFS($W$4:W354,W354)-1)</f>
        <v/>
      </c>
    </row>
    <row r="355" spans="1:24" ht="16.5">
      <c r="A355" s="38">
        <f>IF('04A_국토부원자료'!A356="","",ROW()-3)</f>
        <v>352</v>
      </c>
      <c r="B355" s="39" t="str">
        <f>IFERROR('04A_국토부원자료'!B356,"")</f>
        <v>서울특별시 송파구 문정동</v>
      </c>
      <c r="C355" s="39" t="str">
        <f>IF(B355="","",IF('04A_국토부원자료'!C356&lt;&gt;"",'04A_국토부원자료'!C356,TRIM('04A_국토부원자료'!D356&amp;IF('04A_국토부원자료'!E356&lt;&gt;"","-"&amp;'04A_국토부원자료'!E356,""))))</f>
        <v>620</v>
      </c>
      <c r="D355" s="39" t="str">
        <f>IFERROR('04A_국토부원자료'!F356,"")</f>
        <v>송파푸르지오시티</v>
      </c>
      <c r="E355" s="40">
        <f>IFERROR(VALUE(SUBSTITUTE('04A_국토부원자료'!G356,",","")),"")</f>
        <v>29.63</v>
      </c>
      <c r="F355" s="41">
        <f>IFERROR(IF(AND('04A_국토부원자료'!H356&lt;&gt;"",'04A_국토부원자료'!I356&lt;&gt;""),DATE(INT(VALUE(SUBSTITUTE('04A_국토부원자료'!H356,",",""))/100),MOD(VALUE(SUBSTITUTE('04A_국토부원자료'!H356,",","")),100),VALUE(SUBSTITUTE('04A_국토부원자료'!I356,",",""))),""),"")</f>
        <v>45926</v>
      </c>
      <c r="G355" s="42">
        <f>IFERROR(VALUE(SUBSTITUTE('04A_국토부원자료'!J356,",","")),"")</f>
        <v>23000</v>
      </c>
      <c r="H355" s="43">
        <f t="shared" si="10"/>
        <v>230000000</v>
      </c>
      <c r="I355" s="43">
        <f t="shared" si="11"/>
        <v>7762402.9699628754</v>
      </c>
      <c r="J355" s="38">
        <f>IFERROR(VALUE(SUBSTITUTE('04A_국토부원자료'!K356,",","")),"")</f>
        <v>9</v>
      </c>
      <c r="K355" s="38">
        <f>IFERROR(VALUE(SUBSTITUTE('04A_국토부원자료'!N356,",","")),"")</f>
        <v>2013</v>
      </c>
      <c r="L355" s="39" t="str">
        <f>IFERROR('04A_국토부원자료'!O356,"")</f>
        <v>새말로 62</v>
      </c>
      <c r="M355" s="39" t="str">
        <f>IFERROR('04A_국토부원자료'!Q356,"")</f>
        <v>중개거래</v>
      </c>
      <c r="N355" s="38">
        <f>IF(B355="","",IF('02_대상물건입력'!B5="",1,IF(ISNUMBER(SEARCH('02_대상물건입력'!B5,B355)),1,0)))</f>
        <v>1</v>
      </c>
      <c r="O355" s="38">
        <f>IF(B355="","",IF('02_대상물건입력'!B6="",1,IF(ISNUMBER(SEARCH('02_대상물건입력'!B6,B355)),1,0)))</f>
        <v>0</v>
      </c>
      <c r="P355" s="38">
        <f>IF(L355="","",IF('02_대상물건입력'!B15="",0,IF(ISNUMBER(SEARCH('02_대상물건입력'!B15,L355)),1,0)))</f>
        <v>0</v>
      </c>
      <c r="Q355" s="38">
        <f>IF(D355="","",IF('02_대상물건입력'!B8="",0,IF(ISNUMBER(SEARCH('02_대상물건입력'!B8,D355)),1,0)))</f>
        <v>0</v>
      </c>
      <c r="R355" s="44">
        <f>IFERROR(ABS(E355-'02_대상물건입력'!B11)/'02_대상물건입력'!B11,"")</f>
        <v>8.7626822499889886E-2</v>
      </c>
      <c r="S355" s="38">
        <f>IFERROR(ABS(J355-'02_대상물건입력'!B10),"")</f>
        <v>3</v>
      </c>
      <c r="T355" s="38">
        <f>IFERROR(ABS('01_설정'!B4-F355),"")</f>
        <v>186</v>
      </c>
      <c r="U355" s="38">
        <f>IFERROR(ABS(K355-YEAR('02_대상물건입력'!B14)),"")</f>
        <v>13</v>
      </c>
      <c r="V355" s="38" t="str">
        <f>IF(B355="","",IF(AND(E355&gt;0,F355&gt;0,H355&gt;0,OR('04A_국토부원자료'!P356="",'04A_국토부원자료'!P356="-"),IF('01_설정'!B10=1,N355=1,TRUE),R355&lt;='01_설정'!B5,S355&lt;='01_설정'!B6,T355&lt;='01_설정'!B7,U355&lt;='01_설정'!B8),"Y",""))</f>
        <v/>
      </c>
      <c r="W355" s="40" t="str">
        <f>IF(V355&lt;&gt;"Y","",MAX(0,(1-R355/'01_설정'!B5))*'01_설정'!B14+MAX(0,(1-S355/'01_설정'!B6))*'01_설정'!B15+MAX(0,(1-T355/'01_설정'!B7))*'01_설정'!B16+MAX(0,(1-U355/'01_설정'!B8))*'01_설정'!B17+O355*'01_설정'!B11+Q355*'01_설정'!B12+P355*'01_설정'!B13)</f>
        <v/>
      </c>
      <c r="X355" s="38" t="str">
        <f>IF(W355="","",1+COUNTIFS($W$4:$W$3003,"&gt;"&amp;W355)+COUNTIFS($W$4:W355,W355)-1)</f>
        <v/>
      </c>
    </row>
    <row r="356" spans="1:24" ht="16.5">
      <c r="A356" s="38">
        <f>IF('04A_국토부원자료'!A357="","",ROW()-3)</f>
        <v>353</v>
      </c>
      <c r="B356" s="39" t="str">
        <f>IFERROR('04A_국토부원자료'!B357,"")</f>
        <v>서울특별시 송파구 문정동</v>
      </c>
      <c r="C356" s="39" t="str">
        <f>IF(B356="","",IF('04A_국토부원자료'!C357&lt;&gt;"",'04A_국토부원자료'!C357,TRIM('04A_국토부원자료'!D357&amp;IF('04A_국토부원자료'!E357&lt;&gt;"","-"&amp;'04A_국토부원자료'!E357,""))))</f>
        <v>652-3</v>
      </c>
      <c r="D356" s="39" t="str">
        <f>IFERROR('04A_국토부원자료'!F357,"")</f>
        <v>르피에드 문정</v>
      </c>
      <c r="E356" s="40">
        <f>IFERROR(VALUE(SUBSTITUTE('04A_국토부원자료'!G357,",","")),"")</f>
        <v>42.374600000000001</v>
      </c>
      <c r="F356" s="41">
        <f>IFERROR(IF(AND('04A_국토부원자료'!H357&lt;&gt;"",'04A_국토부원자료'!I357&lt;&gt;""),DATE(INT(VALUE(SUBSTITUTE('04A_국토부원자료'!H357,",",""))/100),MOD(VALUE(SUBSTITUTE('04A_국토부원자료'!H357,",","")),100),VALUE(SUBSTITUTE('04A_국토부원자료'!I357,",",""))),""),"")</f>
        <v>45926</v>
      </c>
      <c r="G356" s="42">
        <f>IFERROR(VALUE(SUBSTITUTE('04A_국토부원자료'!J357,",","")),"")</f>
        <v>70000</v>
      </c>
      <c r="H356" s="43">
        <f t="shared" si="10"/>
        <v>700000000</v>
      </c>
      <c r="I356" s="43">
        <f t="shared" si="11"/>
        <v>16519329.975976175</v>
      </c>
      <c r="J356" s="38">
        <f>IFERROR(VALUE(SUBSTITUTE('04A_국토부원자료'!K357,",","")),"")</f>
        <v>12</v>
      </c>
      <c r="K356" s="38">
        <f>IFERROR(VALUE(SUBSTITUTE('04A_국토부원자료'!N357,",","")),"")</f>
        <v>2022</v>
      </c>
      <c r="L356" s="39" t="str">
        <f>IFERROR('04A_국토부원자료'!O357,"")</f>
        <v>송파대로 141</v>
      </c>
      <c r="M356" s="39" t="str">
        <f>IFERROR('04A_국토부원자료'!Q357,"")</f>
        <v>중개거래</v>
      </c>
      <c r="N356" s="38">
        <f>IF(B356="","",IF('02_대상물건입력'!B5="",1,IF(ISNUMBER(SEARCH('02_대상물건입력'!B5,B356)),1,0)))</f>
        <v>1</v>
      </c>
      <c r="O356" s="38">
        <f>IF(B356="","",IF('02_대상물건입력'!B6="",1,IF(ISNUMBER(SEARCH('02_대상물건입력'!B6,B356)),1,0)))</f>
        <v>0</v>
      </c>
      <c r="P356" s="38">
        <f>IF(L356="","",IF('02_대상물건입력'!B15="",0,IF(ISNUMBER(SEARCH('02_대상물건입력'!B15,L356)),1,0)))</f>
        <v>1</v>
      </c>
      <c r="Q356" s="38">
        <f>IF(D356="","",IF('02_대상물건입력'!B8="",0,IF(ISNUMBER(SEARCH('02_대상물건입력'!B8,D356)),1,0)))</f>
        <v>0</v>
      </c>
      <c r="R356" s="44">
        <f>IFERROR(ABS(E356-'02_대상물건입력'!B11)/'02_대상물건입력'!B11,"")</f>
        <v>0.55544217187660605</v>
      </c>
      <c r="S356" s="38">
        <f>IFERROR(ABS(J356-'02_대상물건입력'!B10),"")</f>
        <v>0</v>
      </c>
      <c r="T356" s="38">
        <f>IFERROR(ABS('01_설정'!B4-F356),"")</f>
        <v>186</v>
      </c>
      <c r="U356" s="38">
        <f>IFERROR(ABS(K356-YEAR('02_대상물건입력'!B14)),"")</f>
        <v>4</v>
      </c>
      <c r="V356" s="38" t="str">
        <f>IF(B356="","",IF(AND(E356&gt;0,F356&gt;0,H356&gt;0,OR('04A_국토부원자료'!P357="",'04A_국토부원자료'!P357="-"),IF('01_설정'!B10=1,N356=1,TRUE),R356&lt;='01_설정'!B5,S356&lt;='01_설정'!B6,T356&lt;='01_설정'!B7,U356&lt;='01_설정'!B8),"Y",""))</f>
        <v/>
      </c>
      <c r="W356" s="40" t="str">
        <f>IF(V356&lt;&gt;"Y","",MAX(0,(1-R356/'01_설정'!B5))*'01_설정'!B14+MAX(0,(1-S356/'01_설정'!B6))*'01_설정'!B15+MAX(0,(1-T356/'01_설정'!B7))*'01_설정'!B16+MAX(0,(1-U356/'01_설정'!B8))*'01_설정'!B17+O356*'01_설정'!B11+Q356*'01_설정'!B12+P356*'01_설정'!B13)</f>
        <v/>
      </c>
      <c r="X356" s="38" t="str">
        <f>IF(W356="","",1+COUNTIFS($W$4:$W$3003,"&gt;"&amp;W356)+COUNTIFS($W$4:W356,W356)-1)</f>
        <v/>
      </c>
    </row>
    <row r="357" spans="1:24" ht="16.5">
      <c r="A357" s="38">
        <f>IF('04A_국토부원자료'!A358="","",ROW()-3)</f>
        <v>354</v>
      </c>
      <c r="B357" s="39" t="str">
        <f>IFERROR('04A_국토부원자료'!B358,"")</f>
        <v>서울특별시 송파구 문정동</v>
      </c>
      <c r="C357" s="39" t="str">
        <f>IF(B357="","",IF('04A_국토부원자료'!C358&lt;&gt;"",'04A_국토부원자료'!C358,TRIM('04A_국토부원자료'!D358&amp;IF('04A_국토부원자료'!E358&lt;&gt;"","-"&amp;'04A_국토부원자료'!E358,""))))</f>
        <v>652-5</v>
      </c>
      <c r="D357" s="39" t="str">
        <f>IFERROR('04A_국토부원자료'!F358,"")</f>
        <v>문정 아이파크</v>
      </c>
      <c r="E357" s="40">
        <f>IFERROR(VALUE(SUBSTITUTE('04A_국토부원자료'!G358,",","")),"")</f>
        <v>25.77</v>
      </c>
      <c r="F357" s="41">
        <f>IFERROR(IF(AND('04A_국토부원자료'!H358&lt;&gt;"",'04A_국토부원자료'!I358&lt;&gt;""),DATE(INT(VALUE(SUBSTITUTE('04A_국토부원자료'!H358,",",""))/100),MOD(VALUE(SUBSTITUTE('04A_국토부원자료'!H358,",","")),100),VALUE(SUBSTITUTE('04A_국토부원자료'!I358,",",""))),""),"")</f>
        <v>45926</v>
      </c>
      <c r="G357" s="42">
        <f>IFERROR(VALUE(SUBSTITUTE('04A_국토부원자료'!J358,",","")),"")</f>
        <v>23900</v>
      </c>
      <c r="H357" s="43">
        <f t="shared" si="10"/>
        <v>239000000</v>
      </c>
      <c r="I357" s="43">
        <f t="shared" si="11"/>
        <v>9274350.0194024052</v>
      </c>
      <c r="J357" s="38">
        <f>IFERROR(VALUE(SUBSTITUTE('04A_국토부원자료'!K358,",","")),"")</f>
        <v>6</v>
      </c>
      <c r="K357" s="38">
        <f>IFERROR(VALUE(SUBSTITUTE('04A_국토부원자료'!N358,",","")),"")</f>
        <v>2017</v>
      </c>
      <c r="L357" s="39" t="str">
        <f>IFERROR('04A_국토부원자료'!O358,"")</f>
        <v>법원로4길 6</v>
      </c>
      <c r="M357" s="39" t="str">
        <f>IFERROR('04A_국토부원자료'!Q358,"")</f>
        <v>중개거래</v>
      </c>
      <c r="N357" s="38">
        <f>IF(B357="","",IF('02_대상물건입력'!B5="",1,IF(ISNUMBER(SEARCH('02_대상물건입력'!B5,B357)),1,0)))</f>
        <v>1</v>
      </c>
      <c r="O357" s="38">
        <f>IF(B357="","",IF('02_대상물건입력'!B6="",1,IF(ISNUMBER(SEARCH('02_대상물건입력'!B6,B357)),1,0)))</f>
        <v>0</v>
      </c>
      <c r="P357" s="38">
        <f>IF(L357="","",IF('02_대상물건입력'!B15="",0,IF(ISNUMBER(SEARCH('02_대상물건입력'!B15,L357)),1,0)))</f>
        <v>0</v>
      </c>
      <c r="Q357" s="38">
        <f>IF(D357="","",IF('02_대상물건입력'!B8="",0,IF(ISNUMBER(SEARCH('02_대상물건입력'!B8,D357)),1,0)))</f>
        <v>0</v>
      </c>
      <c r="R357" s="44">
        <f>IFERROR(ABS(E357-'02_대상물건입력'!B11)/'02_대상물건입력'!B11,"")</f>
        <v>5.4061990691118368E-2</v>
      </c>
      <c r="S357" s="38">
        <f>IFERROR(ABS(J357-'02_대상물건입력'!B10),"")</f>
        <v>6</v>
      </c>
      <c r="T357" s="38">
        <f>IFERROR(ABS('01_설정'!B4-F357),"")</f>
        <v>186</v>
      </c>
      <c r="U357" s="38">
        <f>IFERROR(ABS(K357-YEAR('02_대상물건입력'!B14)),"")</f>
        <v>9</v>
      </c>
      <c r="V357" s="38" t="str">
        <f>IF(B357="","",IF(AND(E357&gt;0,F357&gt;0,H357&gt;0,OR('04A_국토부원자료'!P358="",'04A_국토부원자료'!P358="-"),IF('01_설정'!B10=1,N357=1,TRUE),R357&lt;='01_설정'!B5,S357&lt;='01_설정'!B6,T357&lt;='01_설정'!B7,U357&lt;='01_설정'!B8),"Y",""))</f>
        <v/>
      </c>
      <c r="W357" s="40" t="str">
        <f>IF(V357&lt;&gt;"Y","",MAX(0,(1-R357/'01_설정'!B5))*'01_설정'!B14+MAX(0,(1-S357/'01_설정'!B6))*'01_설정'!B15+MAX(0,(1-T357/'01_설정'!B7))*'01_설정'!B16+MAX(0,(1-U357/'01_설정'!B8))*'01_설정'!B17+O357*'01_설정'!B11+Q357*'01_설정'!B12+P357*'01_설정'!B13)</f>
        <v/>
      </c>
      <c r="X357" s="38" t="str">
        <f>IF(W357="","",1+COUNTIFS($W$4:$W$3003,"&gt;"&amp;W357)+COUNTIFS($W$4:W357,W357)-1)</f>
        <v/>
      </c>
    </row>
    <row r="358" spans="1:24" ht="16.5">
      <c r="A358" s="38">
        <f>IF('04A_국토부원자료'!A359="","",ROW()-3)</f>
        <v>355</v>
      </c>
      <c r="B358" s="39" t="str">
        <f>IFERROR('04A_국토부원자료'!B359,"")</f>
        <v>서울특별시 송파구 문정동</v>
      </c>
      <c r="C358" s="39" t="str">
        <f>IF(B358="","",IF('04A_국토부원자료'!C359&lt;&gt;"",'04A_국토부원자료'!C359,TRIM('04A_국토부원자료'!D359&amp;IF('04A_국토부원자료'!E359&lt;&gt;"","-"&amp;'04A_국토부원자료'!E359,""))))</f>
        <v>620</v>
      </c>
      <c r="D358" s="39" t="str">
        <f>IFERROR('04A_국토부원자료'!F359,"")</f>
        <v>송파푸르지오시티</v>
      </c>
      <c r="E358" s="40">
        <f>IFERROR(VALUE(SUBSTITUTE('04A_국토부원자료'!G359,",","")),"")</f>
        <v>30</v>
      </c>
      <c r="F358" s="41">
        <f>IFERROR(IF(AND('04A_국토부원자료'!H359&lt;&gt;"",'04A_국토부원자료'!I359&lt;&gt;""),DATE(INT(VALUE(SUBSTITUTE('04A_국토부원자료'!H359,",",""))/100),MOD(VALUE(SUBSTITUTE('04A_국토부원자료'!H359,",","")),100),VALUE(SUBSTITUTE('04A_국토부원자료'!I359,",",""))),""),"")</f>
        <v>45926</v>
      </c>
      <c r="G358" s="42">
        <f>IFERROR(VALUE(SUBSTITUTE('04A_국토부원자료'!J359,",","")),"")</f>
        <v>22900</v>
      </c>
      <c r="H358" s="43">
        <f t="shared" si="10"/>
        <v>229000000</v>
      </c>
      <c r="I358" s="43">
        <f t="shared" si="11"/>
        <v>7633333.333333333</v>
      </c>
      <c r="J358" s="38">
        <f>IFERROR(VALUE(SUBSTITUTE('04A_국토부원자료'!K359,",","")),"")</f>
        <v>7</v>
      </c>
      <c r="K358" s="38">
        <f>IFERROR(VALUE(SUBSTITUTE('04A_국토부원자료'!N359,",","")),"")</f>
        <v>2013</v>
      </c>
      <c r="L358" s="39" t="str">
        <f>IFERROR('04A_국토부원자료'!O359,"")</f>
        <v>새말로 62</v>
      </c>
      <c r="M358" s="39" t="str">
        <f>IFERROR('04A_국토부원자료'!Q359,"")</f>
        <v>중개거래</v>
      </c>
      <c r="N358" s="38">
        <f>IF(B358="","",IF('02_대상물건입력'!B5="",1,IF(ISNUMBER(SEARCH('02_대상물건입력'!B5,B358)),1,0)))</f>
        <v>1</v>
      </c>
      <c r="O358" s="38">
        <f>IF(B358="","",IF('02_대상물건입력'!B6="",1,IF(ISNUMBER(SEARCH('02_대상물건입력'!B6,B358)),1,0)))</f>
        <v>0</v>
      </c>
      <c r="P358" s="38">
        <f>IF(L358="","",IF('02_대상물건입력'!B15="",0,IF(ISNUMBER(SEARCH('02_대상물건입력'!B15,L358)),1,0)))</f>
        <v>0</v>
      </c>
      <c r="Q358" s="38">
        <f>IF(D358="","",IF('02_대상물건입력'!B8="",0,IF(ISNUMBER(SEARCH('02_대상물건입력'!B8,D358)),1,0)))</f>
        <v>0</v>
      </c>
      <c r="R358" s="44">
        <f>IFERROR(ABS(E358-'02_대상물건입력'!B11)/'02_대상물건입력'!B11,"")</f>
        <v>0.10120839267623009</v>
      </c>
      <c r="S358" s="38">
        <f>IFERROR(ABS(J358-'02_대상물건입력'!B10),"")</f>
        <v>5</v>
      </c>
      <c r="T358" s="38">
        <f>IFERROR(ABS('01_설정'!B4-F358),"")</f>
        <v>186</v>
      </c>
      <c r="U358" s="38">
        <f>IFERROR(ABS(K358-YEAR('02_대상물건입력'!B14)),"")</f>
        <v>13</v>
      </c>
      <c r="V358" s="38" t="str">
        <f>IF(B358="","",IF(AND(E358&gt;0,F358&gt;0,H358&gt;0,OR('04A_국토부원자료'!P359="",'04A_국토부원자료'!P359="-"),IF('01_설정'!B10=1,N358=1,TRUE),R358&lt;='01_설정'!B5,S358&lt;='01_설정'!B6,T358&lt;='01_설정'!B7,U358&lt;='01_설정'!B8),"Y",""))</f>
        <v/>
      </c>
      <c r="W358" s="40" t="str">
        <f>IF(V358&lt;&gt;"Y","",MAX(0,(1-R358/'01_설정'!B5))*'01_설정'!B14+MAX(0,(1-S358/'01_설정'!B6))*'01_설정'!B15+MAX(0,(1-T358/'01_설정'!B7))*'01_설정'!B16+MAX(0,(1-U358/'01_설정'!B8))*'01_설정'!B17+O358*'01_설정'!B11+Q358*'01_설정'!B12+P358*'01_설정'!B13)</f>
        <v/>
      </c>
      <c r="X358" s="38" t="str">
        <f>IF(W358="","",1+COUNTIFS($W$4:$W$3003,"&gt;"&amp;W358)+COUNTIFS($W$4:W358,W358)-1)</f>
        <v/>
      </c>
    </row>
    <row r="359" spans="1:24" ht="16.5">
      <c r="A359" s="38">
        <f>IF('04A_국토부원자료'!A360="","",ROW()-3)</f>
        <v>356</v>
      </c>
      <c r="B359" s="39" t="str">
        <f>IFERROR('04A_국토부원자료'!B360,"")</f>
        <v>서울특별시 송파구 문정동</v>
      </c>
      <c r="C359" s="39" t="str">
        <f>IF(B359="","",IF('04A_국토부원자료'!C360&lt;&gt;"",'04A_국토부원자료'!C360,TRIM('04A_국토부원자료'!D360&amp;IF('04A_국토부원자료'!E360&lt;&gt;"","-"&amp;'04A_국토부원자료'!E360,""))))</f>
        <v>624</v>
      </c>
      <c r="D359" s="39" t="str">
        <f>IFERROR('04A_국토부원자료'!F360,"")</f>
        <v>송파 아이파크</v>
      </c>
      <c r="E359" s="40">
        <f>IFERROR(VALUE(SUBSTITUTE('04A_국토부원자료'!G360,",","")),"")</f>
        <v>49.9</v>
      </c>
      <c r="F359" s="41">
        <f>IFERROR(IF(AND('04A_국토부원자료'!H360&lt;&gt;"",'04A_국토부원자료'!I360&lt;&gt;""),DATE(INT(VALUE(SUBSTITUTE('04A_국토부원자료'!H360,",",""))/100),MOD(VALUE(SUBSTITUTE('04A_국토부원자료'!H360,",","")),100),VALUE(SUBSTITUTE('04A_국토부원자료'!I360,",",""))),""),"")</f>
        <v>45925</v>
      </c>
      <c r="G359" s="42">
        <f>IFERROR(VALUE(SUBSTITUTE('04A_국토부원자료'!J360,",","")),"")</f>
        <v>57800</v>
      </c>
      <c r="H359" s="43">
        <f t="shared" si="10"/>
        <v>578000000</v>
      </c>
      <c r="I359" s="43">
        <f t="shared" si="11"/>
        <v>11583166.332665332</v>
      </c>
      <c r="J359" s="38">
        <f>IFERROR(VALUE(SUBSTITUTE('04A_국토부원자료'!K360,",","")),"")</f>
        <v>13</v>
      </c>
      <c r="K359" s="38">
        <f>IFERROR(VALUE(SUBSTITUTE('04A_국토부원자료'!N360,",","")),"")</f>
        <v>2015</v>
      </c>
      <c r="L359" s="39" t="str">
        <f>IFERROR('04A_국토부원자료'!O360,"")</f>
        <v>법원로 55</v>
      </c>
      <c r="M359" s="39" t="str">
        <f>IFERROR('04A_국토부원자료'!Q360,"")</f>
        <v>중개거래</v>
      </c>
      <c r="N359" s="38">
        <f>IF(B359="","",IF('02_대상물건입력'!B5="",1,IF(ISNUMBER(SEARCH('02_대상물건입력'!B5,B359)),1,0)))</f>
        <v>1</v>
      </c>
      <c r="O359" s="38">
        <f>IF(B359="","",IF('02_대상물건입력'!B6="",1,IF(ISNUMBER(SEARCH('02_대상물건입력'!B6,B359)),1,0)))</f>
        <v>0</v>
      </c>
      <c r="P359" s="38">
        <f>IF(L359="","",IF('02_대상물건입력'!B15="",0,IF(ISNUMBER(SEARCH('02_대상물건입력'!B15,L359)),1,0)))</f>
        <v>0</v>
      </c>
      <c r="Q359" s="38">
        <f>IF(D359="","",IF('02_대상물건입력'!B8="",0,IF(ISNUMBER(SEARCH('02_대상물건입력'!B8,D359)),1,0)))</f>
        <v>0</v>
      </c>
      <c r="R359" s="44">
        <f>IFERROR(ABS(E359-'02_대상물건입력'!B11)/'02_대상물건입력'!B11,"")</f>
        <v>0.83167662648479601</v>
      </c>
      <c r="S359" s="38">
        <f>IFERROR(ABS(J359-'02_대상물건입력'!B10),"")</f>
        <v>1</v>
      </c>
      <c r="T359" s="38">
        <f>IFERROR(ABS('01_설정'!B4-F359),"")</f>
        <v>187</v>
      </c>
      <c r="U359" s="38">
        <f>IFERROR(ABS(K359-YEAR('02_대상물건입력'!B14)),"")</f>
        <v>11</v>
      </c>
      <c r="V359" s="38" t="str">
        <f>IF(B359="","",IF(AND(E359&gt;0,F359&gt;0,H359&gt;0,OR('04A_국토부원자료'!P360="",'04A_국토부원자료'!P360="-"),IF('01_설정'!B10=1,N359=1,TRUE),R359&lt;='01_설정'!B5,S359&lt;='01_설정'!B6,T359&lt;='01_설정'!B7,U359&lt;='01_설정'!B8),"Y",""))</f>
        <v/>
      </c>
      <c r="W359" s="40" t="str">
        <f>IF(V359&lt;&gt;"Y","",MAX(0,(1-R359/'01_설정'!B5))*'01_설정'!B14+MAX(0,(1-S359/'01_설정'!B6))*'01_설정'!B15+MAX(0,(1-T359/'01_설정'!B7))*'01_설정'!B16+MAX(0,(1-U359/'01_설정'!B8))*'01_설정'!B17+O359*'01_설정'!B11+Q359*'01_설정'!B12+P359*'01_설정'!B13)</f>
        <v/>
      </c>
      <c r="X359" s="38" t="str">
        <f>IF(W359="","",1+COUNTIFS($W$4:$W$3003,"&gt;"&amp;W359)+COUNTIFS($W$4:W359,W359)-1)</f>
        <v/>
      </c>
    </row>
    <row r="360" spans="1:24" ht="16.5">
      <c r="A360" s="38">
        <f>IF('04A_국토부원자료'!A361="","",ROW()-3)</f>
        <v>357</v>
      </c>
      <c r="B360" s="39" t="str">
        <f>IFERROR('04A_국토부원자료'!B361,"")</f>
        <v>서울특별시 송파구 문정동</v>
      </c>
      <c r="C360" s="39" t="str">
        <f>IF(B360="","",IF('04A_국토부원자료'!C361&lt;&gt;"",'04A_국토부원자료'!C361,TRIM('04A_국토부원자료'!D361&amp;IF('04A_국토부원자료'!E361&lt;&gt;"","-"&amp;'04A_국토부원자료'!E361,""))))</f>
        <v>618</v>
      </c>
      <c r="D360" s="39" t="str">
        <f>IFERROR('04A_국토부원자료'!F361,"")</f>
        <v>파크하비오</v>
      </c>
      <c r="E360" s="40">
        <f>IFERROR(VALUE(SUBSTITUTE('04A_국토부원자료'!G361,",","")),"")</f>
        <v>58.84</v>
      </c>
      <c r="F360" s="41">
        <f>IFERROR(IF(AND('04A_국토부원자료'!H361&lt;&gt;"",'04A_국토부원자료'!I361&lt;&gt;""),DATE(INT(VALUE(SUBSTITUTE('04A_국토부원자료'!H361,",",""))/100),MOD(VALUE(SUBSTITUTE('04A_국토부원자료'!H361,",","")),100),VALUE(SUBSTITUTE('04A_국토부원자료'!I361,",",""))),""),"")</f>
        <v>45925</v>
      </c>
      <c r="G360" s="42">
        <f>IFERROR(VALUE(SUBSTITUTE('04A_국토부원자료'!J361,",","")),"")</f>
        <v>70000</v>
      </c>
      <c r="H360" s="43">
        <f t="shared" si="10"/>
        <v>700000000</v>
      </c>
      <c r="I360" s="43">
        <f t="shared" si="11"/>
        <v>11896668.932698844</v>
      </c>
      <c r="J360" s="38">
        <f>IFERROR(VALUE(SUBSTITUTE('04A_국토부원자료'!K361,",","")),"")</f>
        <v>7</v>
      </c>
      <c r="K360" s="38" t="str">
        <f>IFERROR(VALUE(SUBSTITUTE('04A_국토부원자료'!N361,",","")),"")</f>
        <v/>
      </c>
      <c r="L360" s="39" t="str">
        <f>IFERROR('04A_국토부원자료'!O361,"")</f>
        <v>송파대로 111</v>
      </c>
      <c r="M360" s="39" t="str">
        <f>IFERROR('04A_국토부원자료'!Q361,"")</f>
        <v>중개거래</v>
      </c>
      <c r="N360" s="38">
        <f>IF(B360="","",IF('02_대상물건입력'!B5="",1,IF(ISNUMBER(SEARCH('02_대상물건입력'!B5,B360)),1,0)))</f>
        <v>1</v>
      </c>
      <c r="O360" s="38">
        <f>IF(B360="","",IF('02_대상물건입력'!B6="",1,IF(ISNUMBER(SEARCH('02_대상물건입력'!B6,B360)),1,0)))</f>
        <v>0</v>
      </c>
      <c r="P360" s="38">
        <f>IF(L360="","",IF('02_대상물건입력'!B15="",0,IF(ISNUMBER(SEARCH('02_대상물건입력'!B15,L360)),1,0)))</f>
        <v>1</v>
      </c>
      <c r="Q360" s="38">
        <f>IF(D360="","",IF('02_대상물건입력'!B8="",0,IF(ISNUMBER(SEARCH('02_대상물건입력'!B8,D360)),1,0)))</f>
        <v>0</v>
      </c>
      <c r="R360" s="44">
        <f>IFERROR(ABS(E360-'02_대상물건입력'!B11)/'02_대상물건입력'!B11,"")</f>
        <v>1.1598367275023127</v>
      </c>
      <c r="S360" s="38">
        <f>IFERROR(ABS(J360-'02_대상물건입력'!B10),"")</f>
        <v>5</v>
      </c>
      <c r="T360" s="38">
        <f>IFERROR(ABS('01_설정'!B4-F360),"")</f>
        <v>187</v>
      </c>
      <c r="U360" s="38" t="str">
        <f>IFERROR(ABS(K360-YEAR('02_대상물건입력'!B14)),"")</f>
        <v/>
      </c>
      <c r="V360" s="38" t="str">
        <f>IF(B360="","",IF(AND(E360&gt;0,F360&gt;0,H360&gt;0,OR('04A_국토부원자료'!P361="",'04A_국토부원자료'!P361="-"),IF('01_설정'!B10=1,N360=1,TRUE),R360&lt;='01_설정'!B5,S360&lt;='01_설정'!B6,T360&lt;='01_설정'!B7,U360&lt;='01_설정'!B8),"Y",""))</f>
        <v/>
      </c>
      <c r="W360" s="40" t="str">
        <f>IF(V360&lt;&gt;"Y","",MAX(0,(1-R360/'01_설정'!B5))*'01_설정'!B14+MAX(0,(1-S360/'01_설정'!B6))*'01_설정'!B15+MAX(0,(1-T360/'01_설정'!B7))*'01_설정'!B16+MAX(0,(1-U360/'01_설정'!B8))*'01_설정'!B17+O360*'01_설정'!B11+Q360*'01_설정'!B12+P360*'01_설정'!B13)</f>
        <v/>
      </c>
      <c r="X360" s="38" t="str">
        <f>IF(W360="","",1+COUNTIFS($W$4:$W$3003,"&gt;"&amp;W360)+COUNTIFS($W$4:W360,W360)-1)</f>
        <v/>
      </c>
    </row>
    <row r="361" spans="1:24" ht="16.5">
      <c r="A361" s="38">
        <f>IF('04A_국토부원자료'!A362="","",ROW()-3)</f>
        <v>358</v>
      </c>
      <c r="B361" s="39" t="str">
        <f>IFERROR('04A_국토부원자료'!B362,"")</f>
        <v>서울특별시 송파구 문정동</v>
      </c>
      <c r="C361" s="39" t="str">
        <f>IF(B361="","",IF('04A_국토부원자료'!C362&lt;&gt;"",'04A_국토부원자료'!C362,TRIM('04A_국토부원자료'!D362&amp;IF('04A_국토부원자료'!E362&lt;&gt;"","-"&amp;'04A_국토부원자료'!E362,""))))</f>
        <v>624</v>
      </c>
      <c r="D361" s="39" t="str">
        <f>IFERROR('04A_국토부원자료'!F362,"")</f>
        <v>송파 아이파크</v>
      </c>
      <c r="E361" s="40">
        <f>IFERROR(VALUE(SUBSTITUTE('04A_국토부원자료'!G362,",","")),"")</f>
        <v>25.87</v>
      </c>
      <c r="F361" s="41">
        <f>IFERROR(IF(AND('04A_국토부원자료'!H362&lt;&gt;"",'04A_국토부원자료'!I362&lt;&gt;""),DATE(INT(VALUE(SUBSTITUTE('04A_국토부원자료'!H362,",",""))/100),MOD(VALUE(SUBSTITUTE('04A_국토부원자료'!H362,",","")),100),VALUE(SUBSTITUTE('04A_국토부원자료'!I362,",",""))),""),"")</f>
        <v>45923</v>
      </c>
      <c r="G361" s="42">
        <f>IFERROR(VALUE(SUBSTITUTE('04A_국토부원자료'!J362,",","")),"")</f>
        <v>22300</v>
      </c>
      <c r="H361" s="43">
        <f t="shared" si="10"/>
        <v>223000000</v>
      </c>
      <c r="I361" s="43">
        <f t="shared" si="11"/>
        <v>8620023.1928875148</v>
      </c>
      <c r="J361" s="38">
        <f>IFERROR(VALUE(SUBSTITUTE('04A_국토부원자료'!K362,",","")),"")</f>
        <v>8</v>
      </c>
      <c r="K361" s="38">
        <f>IFERROR(VALUE(SUBSTITUTE('04A_국토부원자료'!N362,",","")),"")</f>
        <v>2015</v>
      </c>
      <c r="L361" s="39" t="str">
        <f>IFERROR('04A_국토부원자료'!O362,"")</f>
        <v>법원로 55</v>
      </c>
      <c r="M361" s="39" t="str">
        <f>IFERROR('04A_국토부원자료'!Q362,"")</f>
        <v>중개거래</v>
      </c>
      <c r="N361" s="38">
        <f>IF(B361="","",IF('02_대상물건입력'!B5="",1,IF(ISNUMBER(SEARCH('02_대상물건입력'!B5,B361)),1,0)))</f>
        <v>1</v>
      </c>
      <c r="O361" s="38">
        <f>IF(B361="","",IF('02_대상물건입력'!B6="",1,IF(ISNUMBER(SEARCH('02_대상물건입력'!B6,B361)),1,0)))</f>
        <v>0</v>
      </c>
      <c r="P361" s="38">
        <f>IF(L361="","",IF('02_대상물건입력'!B15="",0,IF(ISNUMBER(SEARCH('02_대상물건입력'!B15,L361)),1,0)))</f>
        <v>0</v>
      </c>
      <c r="Q361" s="38">
        <f>IF(D361="","",IF('02_대상물건입력'!B8="",0,IF(ISNUMBER(SEARCH('02_대상물건입력'!B8,D361)),1,0)))</f>
        <v>0</v>
      </c>
      <c r="R361" s="44">
        <f>IFERROR(ABS(E361-'02_대상물건입력'!B11)/'02_대상물건입력'!B11,"")</f>
        <v>5.0391296048864213E-2</v>
      </c>
      <c r="S361" s="38">
        <f>IFERROR(ABS(J361-'02_대상물건입력'!B10),"")</f>
        <v>4</v>
      </c>
      <c r="T361" s="38">
        <f>IFERROR(ABS('01_설정'!B4-F361),"")</f>
        <v>189</v>
      </c>
      <c r="U361" s="38">
        <f>IFERROR(ABS(K361-YEAR('02_대상물건입력'!B14)),"")</f>
        <v>11</v>
      </c>
      <c r="V361" s="38" t="str">
        <f>IF(B361="","",IF(AND(E361&gt;0,F361&gt;0,H361&gt;0,OR('04A_국토부원자료'!P362="",'04A_국토부원자료'!P362="-"),IF('01_설정'!B10=1,N361=1,TRUE),R361&lt;='01_설정'!B5,S361&lt;='01_설정'!B6,T361&lt;='01_설정'!B7,U361&lt;='01_설정'!B8),"Y",""))</f>
        <v/>
      </c>
      <c r="W361" s="40" t="str">
        <f>IF(V361&lt;&gt;"Y","",MAX(0,(1-R361/'01_설정'!B5))*'01_설정'!B14+MAX(0,(1-S361/'01_설정'!B6))*'01_설정'!B15+MAX(0,(1-T361/'01_설정'!B7))*'01_설정'!B16+MAX(0,(1-U361/'01_설정'!B8))*'01_설정'!B17+O361*'01_설정'!B11+Q361*'01_설정'!B12+P361*'01_설정'!B13)</f>
        <v/>
      </c>
      <c r="X361" s="38" t="str">
        <f>IF(W361="","",1+COUNTIFS($W$4:$W$3003,"&gt;"&amp;W361)+COUNTIFS($W$4:W361,W361)-1)</f>
        <v/>
      </c>
    </row>
    <row r="362" spans="1:24" ht="16.5">
      <c r="A362" s="38">
        <f>IF('04A_국토부원자료'!A363="","",ROW()-3)</f>
        <v>359</v>
      </c>
      <c r="B362" s="39" t="str">
        <f>IFERROR('04A_국토부원자료'!B363,"")</f>
        <v>서울특별시 송파구 문정동</v>
      </c>
      <c r="C362" s="39" t="str">
        <f>IF(B362="","",IF('04A_국토부원자료'!C363&lt;&gt;"",'04A_국토부원자료'!C363,TRIM('04A_국토부원자료'!D363&amp;IF('04A_국토부원자료'!E363&lt;&gt;"","-"&amp;'04A_국토부원자료'!E363,""))))</f>
        <v>652</v>
      </c>
      <c r="D362" s="39" t="str">
        <f>IFERROR('04A_국토부원자료'!F363,"")</f>
        <v>송파법조타운푸르지오시티</v>
      </c>
      <c r="E362" s="40">
        <f>IFERROR(VALUE(SUBSTITUTE('04A_국토부원자료'!G363,",","")),"")</f>
        <v>17.47</v>
      </c>
      <c r="F362" s="41">
        <f>IFERROR(IF(AND('04A_국토부원자료'!H363&lt;&gt;"",'04A_국토부원자료'!I363&lt;&gt;""),DATE(INT(VALUE(SUBSTITUTE('04A_국토부원자료'!H363,",",""))/100),MOD(VALUE(SUBSTITUTE('04A_국토부원자료'!H363,",","")),100),VALUE(SUBSTITUTE('04A_국토부원자료'!I363,",",""))),""),"")</f>
        <v>45920</v>
      </c>
      <c r="G362" s="42">
        <f>IFERROR(VALUE(SUBSTITUTE('04A_국토부원자료'!J363,",","")),"")</f>
        <v>17950</v>
      </c>
      <c r="H362" s="43">
        <f t="shared" si="10"/>
        <v>179500000</v>
      </c>
      <c r="I362" s="43">
        <f t="shared" si="11"/>
        <v>10274756.725815685</v>
      </c>
      <c r="J362" s="38">
        <f>IFERROR(VALUE(SUBSTITUTE('04A_국토부원자료'!K363,",","")),"")</f>
        <v>7</v>
      </c>
      <c r="K362" s="38">
        <f>IFERROR(VALUE(SUBSTITUTE('04A_국토부원자료'!N363,",","")),"")</f>
        <v>2018</v>
      </c>
      <c r="L362" s="39" t="str">
        <f>IFERROR('04A_국토부원자료'!O363,"")</f>
        <v>법원로4길 5</v>
      </c>
      <c r="M362" s="39" t="str">
        <f>IFERROR('04A_국토부원자료'!Q363,"")</f>
        <v>중개거래</v>
      </c>
      <c r="N362" s="38">
        <f>IF(B362="","",IF('02_대상물건입력'!B5="",1,IF(ISNUMBER(SEARCH('02_대상물건입력'!B5,B362)),1,0)))</f>
        <v>1</v>
      </c>
      <c r="O362" s="38">
        <f>IF(B362="","",IF('02_대상물건입력'!B6="",1,IF(ISNUMBER(SEARCH('02_대상물건입력'!B6,B362)),1,0)))</f>
        <v>0</v>
      </c>
      <c r="P362" s="38">
        <f>IF(L362="","",IF('02_대상물건입력'!B15="",0,IF(ISNUMBER(SEARCH('02_대상물건입력'!B15,L362)),1,0)))</f>
        <v>0</v>
      </c>
      <c r="Q362" s="38">
        <f>IF(D362="","",IF('02_대상물건입력'!B8="",0,IF(ISNUMBER(SEARCH('02_대상물건입력'!B8,D362)),1,0)))</f>
        <v>0</v>
      </c>
      <c r="R362" s="44">
        <f>IFERROR(ABS(E362-'02_대상물건입력'!B11)/'02_대상물건입력'!B11,"")</f>
        <v>0.35872964599820872</v>
      </c>
      <c r="S362" s="38">
        <f>IFERROR(ABS(J362-'02_대상물건입력'!B10),"")</f>
        <v>5</v>
      </c>
      <c r="T362" s="38">
        <f>IFERROR(ABS('01_설정'!B4-F362),"")</f>
        <v>192</v>
      </c>
      <c r="U362" s="38">
        <f>IFERROR(ABS(K362-YEAR('02_대상물건입력'!B14)),"")</f>
        <v>8</v>
      </c>
      <c r="V362" s="38" t="str">
        <f>IF(B362="","",IF(AND(E362&gt;0,F362&gt;0,H362&gt;0,OR('04A_국토부원자료'!P363="",'04A_국토부원자료'!P363="-"),IF('01_설정'!B10=1,N362=1,TRUE),R362&lt;='01_설정'!B5,S362&lt;='01_설정'!B6,T362&lt;='01_설정'!B7,U362&lt;='01_설정'!B8),"Y",""))</f>
        <v/>
      </c>
      <c r="W362" s="40" t="str">
        <f>IF(V362&lt;&gt;"Y","",MAX(0,(1-R362/'01_설정'!B5))*'01_설정'!B14+MAX(0,(1-S362/'01_설정'!B6))*'01_설정'!B15+MAX(0,(1-T362/'01_설정'!B7))*'01_설정'!B16+MAX(0,(1-U362/'01_설정'!B8))*'01_설정'!B17+O362*'01_설정'!B11+Q362*'01_설정'!B12+P362*'01_설정'!B13)</f>
        <v/>
      </c>
      <c r="X362" s="38" t="str">
        <f>IF(W362="","",1+COUNTIFS($W$4:$W$3003,"&gt;"&amp;W362)+COUNTIFS($W$4:W362,W362)-1)</f>
        <v/>
      </c>
    </row>
    <row r="363" spans="1:24" ht="16.5">
      <c r="A363" s="38">
        <f>IF('04A_국토부원자료'!A364="","",ROW()-3)</f>
        <v>360</v>
      </c>
      <c r="B363" s="39" t="str">
        <f>IFERROR('04A_국토부원자료'!B364,"")</f>
        <v>서울특별시 송파구 문정동</v>
      </c>
      <c r="C363" s="39" t="str">
        <f>IF(B363="","",IF('04A_국토부원자료'!C364&lt;&gt;"",'04A_국토부원자료'!C364,TRIM('04A_국토부원자료'!D364&amp;IF('04A_국토부원자료'!E364&lt;&gt;"","-"&amp;'04A_국토부원자료'!E364,""))))</f>
        <v>652-4</v>
      </c>
      <c r="D363" s="39" t="str">
        <f>IFERROR('04A_국토부원자료'!F364,"")</f>
        <v>힐스테이트에코문정</v>
      </c>
      <c r="E363" s="40">
        <f>IFERROR(VALUE(SUBSTITUTE('04A_국토부원자료'!G364,",","")),"")</f>
        <v>20.79</v>
      </c>
      <c r="F363" s="41">
        <f>IFERROR(IF(AND('04A_국토부원자료'!H364&lt;&gt;"",'04A_국토부원자료'!I364&lt;&gt;""),DATE(INT(VALUE(SUBSTITUTE('04A_국토부원자료'!H364,",",""))/100),MOD(VALUE(SUBSTITUTE('04A_국토부원자료'!H364,",","")),100),VALUE(SUBSTITUTE('04A_국토부원자료'!I364,",",""))),""),"")</f>
        <v>45920</v>
      </c>
      <c r="G363" s="42">
        <f>IFERROR(VALUE(SUBSTITUTE('04A_국토부원자료'!J364,",","")),"")</f>
        <v>21700</v>
      </c>
      <c r="H363" s="43">
        <f t="shared" si="10"/>
        <v>217000000</v>
      </c>
      <c r="I363" s="43">
        <f t="shared" si="11"/>
        <v>10437710.437710438</v>
      </c>
      <c r="J363" s="38">
        <f>IFERROR(VALUE(SUBSTITUTE('04A_국토부원자료'!K364,",","")),"")</f>
        <v>7</v>
      </c>
      <c r="K363" s="38">
        <f>IFERROR(VALUE(SUBSTITUTE('04A_국토부원자료'!N364,",","")),"")</f>
        <v>2018</v>
      </c>
      <c r="L363" s="39" t="str">
        <f>IFERROR('04A_국토부원자료'!O364,"")</f>
        <v>법원로4길 10</v>
      </c>
      <c r="M363" s="39" t="str">
        <f>IFERROR('04A_국토부원자료'!Q364,"")</f>
        <v>중개거래</v>
      </c>
      <c r="N363" s="38">
        <f>IF(B363="","",IF('02_대상물건입력'!B5="",1,IF(ISNUMBER(SEARCH('02_대상물건입력'!B5,B363)),1,0)))</f>
        <v>1</v>
      </c>
      <c r="O363" s="38">
        <f>IF(B363="","",IF('02_대상물건입력'!B6="",1,IF(ISNUMBER(SEARCH('02_대상물건입력'!B6,B363)),1,0)))</f>
        <v>0</v>
      </c>
      <c r="P363" s="38">
        <f>IF(L363="","",IF('02_대상물건입력'!B15="",0,IF(ISNUMBER(SEARCH('02_대상물건입력'!B15,L363)),1,0)))</f>
        <v>0</v>
      </c>
      <c r="Q363" s="38">
        <f>IF(D363="","",IF('02_대상물건입력'!B8="",0,IF(ISNUMBER(SEARCH('02_대상물건입력'!B8,D363)),1,0)))</f>
        <v>0</v>
      </c>
      <c r="R363" s="44">
        <f>IFERROR(ABS(E363-'02_대상물건입력'!B11)/'02_대상물건입력'!B11,"")</f>
        <v>0.23686258387537257</v>
      </c>
      <c r="S363" s="38">
        <f>IFERROR(ABS(J363-'02_대상물건입력'!B10),"")</f>
        <v>5</v>
      </c>
      <c r="T363" s="38">
        <f>IFERROR(ABS('01_설정'!B4-F363),"")</f>
        <v>192</v>
      </c>
      <c r="U363" s="38">
        <f>IFERROR(ABS(K363-YEAR('02_대상물건입력'!B14)),"")</f>
        <v>8</v>
      </c>
      <c r="V363" s="38" t="str">
        <f>IF(B363="","",IF(AND(E363&gt;0,F363&gt;0,H363&gt;0,OR('04A_국토부원자료'!P364="",'04A_국토부원자료'!P364="-"),IF('01_설정'!B10=1,N363=1,TRUE),R363&lt;='01_설정'!B5,S363&lt;='01_설정'!B6,T363&lt;='01_설정'!B7,U363&lt;='01_설정'!B8),"Y",""))</f>
        <v>Y</v>
      </c>
      <c r="W363" s="40">
        <f>IF(V363&lt;&gt;"Y","",MAX(0,(1-R363/'01_설정'!B5))*'01_설정'!B14+MAX(0,(1-S363/'01_설정'!B6))*'01_설정'!B15+MAX(0,(1-T363/'01_설정'!B7))*'01_설정'!B16+MAX(0,(1-U363/'01_설정'!B8))*'01_설정'!B17+O363*'01_설정'!B11+Q363*'01_설정'!B12+P363*'01_설정'!B13)</f>
        <v>17.999928235405569</v>
      </c>
      <c r="X363" s="38">
        <f>IF(W363="","",1+COUNTIFS($W$4:$W$3003,"&gt;"&amp;W363)+COUNTIFS($W$4:W363,W363)-1)</f>
        <v>270</v>
      </c>
    </row>
    <row r="364" spans="1:24" ht="16.5">
      <c r="A364" s="38">
        <f>IF('04A_국토부원자료'!A365="","",ROW()-3)</f>
        <v>361</v>
      </c>
      <c r="B364" s="39" t="str">
        <f>IFERROR('04A_국토부원자료'!B365,"")</f>
        <v>서울특별시 송파구 문정동</v>
      </c>
      <c r="C364" s="39" t="str">
        <f>IF(B364="","",IF('04A_국토부원자료'!C365&lt;&gt;"",'04A_국토부원자료'!C365,TRIM('04A_국토부원자료'!D365&amp;IF('04A_국토부원자료'!E365&lt;&gt;"","-"&amp;'04A_국토부원자료'!E365,""))))</f>
        <v>618</v>
      </c>
      <c r="D364" s="39" t="str">
        <f>IFERROR('04A_국토부원자료'!F365,"")</f>
        <v>파크하비오</v>
      </c>
      <c r="E364" s="40">
        <f>IFERROR(VALUE(SUBSTITUTE('04A_국토부원자료'!G365,",","")),"")</f>
        <v>48.94</v>
      </c>
      <c r="F364" s="41">
        <f>IFERROR(IF(AND('04A_국토부원자료'!H365&lt;&gt;"",'04A_국토부원자료'!I365&lt;&gt;""),DATE(INT(VALUE(SUBSTITUTE('04A_국토부원자료'!H365,",",""))/100),MOD(VALUE(SUBSTITUTE('04A_국토부원자료'!H365,",","")),100),VALUE(SUBSTITUTE('04A_국토부원자료'!I365,",",""))),""),"")</f>
        <v>45920</v>
      </c>
      <c r="G364" s="42">
        <f>IFERROR(VALUE(SUBSTITUTE('04A_국토부원자료'!J365,",","")),"")</f>
        <v>46500</v>
      </c>
      <c r="H364" s="43">
        <f t="shared" si="10"/>
        <v>465000000</v>
      </c>
      <c r="I364" s="43">
        <f t="shared" si="11"/>
        <v>9501430.3228443004</v>
      </c>
      <c r="J364" s="38">
        <f>IFERROR(VALUE(SUBSTITUTE('04A_국토부원자료'!K365,",","")),"")</f>
        <v>9</v>
      </c>
      <c r="K364" s="38" t="str">
        <f>IFERROR(VALUE(SUBSTITUTE('04A_국토부원자료'!N365,",","")),"")</f>
        <v/>
      </c>
      <c r="L364" s="39" t="str">
        <f>IFERROR('04A_국토부원자료'!O365,"")</f>
        <v>송파대로 111</v>
      </c>
      <c r="M364" s="39" t="str">
        <f>IFERROR('04A_국토부원자료'!Q365,"")</f>
        <v>중개거래</v>
      </c>
      <c r="N364" s="38">
        <f>IF(B364="","",IF('02_대상물건입력'!B5="",1,IF(ISNUMBER(SEARCH('02_대상물건입력'!B5,B364)),1,0)))</f>
        <v>1</v>
      </c>
      <c r="O364" s="38">
        <f>IF(B364="","",IF('02_대상물건입력'!B6="",1,IF(ISNUMBER(SEARCH('02_대상물건입력'!B6,B364)),1,0)))</f>
        <v>0</v>
      </c>
      <c r="P364" s="38">
        <f>IF(L364="","",IF('02_대상물건입력'!B15="",0,IF(ISNUMBER(SEARCH('02_대상물건입력'!B15,L364)),1,0)))</f>
        <v>1</v>
      </c>
      <c r="Q364" s="38">
        <f>IF(D364="","",IF('02_대상물건입력'!B8="",0,IF(ISNUMBER(SEARCH('02_대상물건입력'!B8,D364)),1,0)))</f>
        <v>0</v>
      </c>
      <c r="R364" s="44">
        <f>IFERROR(ABS(E364-'02_대상물건입력'!B11)/'02_대상물건입력'!B11,"")</f>
        <v>0.79643795791915661</v>
      </c>
      <c r="S364" s="38">
        <f>IFERROR(ABS(J364-'02_대상물건입력'!B10),"")</f>
        <v>3</v>
      </c>
      <c r="T364" s="38">
        <f>IFERROR(ABS('01_설정'!B4-F364),"")</f>
        <v>192</v>
      </c>
      <c r="U364" s="38" t="str">
        <f>IFERROR(ABS(K364-YEAR('02_대상물건입력'!B14)),"")</f>
        <v/>
      </c>
      <c r="V364" s="38" t="str">
        <f>IF(B364="","",IF(AND(E364&gt;0,F364&gt;0,H364&gt;0,OR('04A_국토부원자료'!P365="",'04A_국토부원자료'!P365="-"),IF('01_설정'!B10=1,N364=1,TRUE),R364&lt;='01_설정'!B5,S364&lt;='01_설정'!B6,T364&lt;='01_설정'!B7,U364&lt;='01_설정'!B8),"Y",""))</f>
        <v/>
      </c>
      <c r="W364" s="40" t="str">
        <f>IF(V364&lt;&gt;"Y","",MAX(0,(1-R364/'01_설정'!B5))*'01_설정'!B14+MAX(0,(1-S364/'01_설정'!B6))*'01_설정'!B15+MAX(0,(1-T364/'01_설정'!B7))*'01_설정'!B16+MAX(0,(1-U364/'01_설정'!B8))*'01_설정'!B17+O364*'01_설정'!B11+Q364*'01_설정'!B12+P364*'01_설정'!B13)</f>
        <v/>
      </c>
      <c r="X364" s="38" t="str">
        <f>IF(W364="","",1+COUNTIFS($W$4:$W$3003,"&gt;"&amp;W364)+COUNTIFS($W$4:W364,W364)-1)</f>
        <v/>
      </c>
    </row>
    <row r="365" spans="1:24" ht="16.5">
      <c r="A365" s="38">
        <f>IF('04A_국토부원자료'!A366="","",ROW()-3)</f>
        <v>362</v>
      </c>
      <c r="B365" s="39" t="str">
        <f>IFERROR('04A_국토부원자료'!B366,"")</f>
        <v>서울특별시 송파구 문정동</v>
      </c>
      <c r="C365" s="39" t="str">
        <f>IF(B365="","",IF('04A_국토부원자료'!C366&lt;&gt;"",'04A_국토부원자료'!C366,TRIM('04A_국토부원자료'!D366&amp;IF('04A_국토부원자료'!E366&lt;&gt;"","-"&amp;'04A_국토부원자료'!E366,""))))</f>
        <v>624</v>
      </c>
      <c r="D365" s="39" t="str">
        <f>IFERROR('04A_국토부원자료'!F366,"")</f>
        <v>송파 아이파크</v>
      </c>
      <c r="E365" s="40">
        <f>IFERROR(VALUE(SUBSTITUTE('04A_국토부원자료'!G366,",","")),"")</f>
        <v>49.93</v>
      </c>
      <c r="F365" s="41">
        <f>IFERROR(IF(AND('04A_국토부원자료'!H366&lt;&gt;"",'04A_국토부원자료'!I366&lt;&gt;""),DATE(INT(VALUE(SUBSTITUTE('04A_국토부원자료'!H366,",",""))/100),MOD(VALUE(SUBSTITUTE('04A_국토부원자료'!H366,",","")),100),VALUE(SUBSTITUTE('04A_국토부원자료'!I366,",",""))),""),"")</f>
        <v>45917</v>
      </c>
      <c r="G365" s="42">
        <f>IFERROR(VALUE(SUBSTITUTE('04A_국토부원자료'!J366,",","")),"")</f>
        <v>58500</v>
      </c>
      <c r="H365" s="43">
        <f t="shared" si="10"/>
        <v>585000000</v>
      </c>
      <c r="I365" s="43">
        <f t="shared" si="11"/>
        <v>11716402.96414981</v>
      </c>
      <c r="J365" s="38">
        <f>IFERROR(VALUE(SUBSTITUTE('04A_국토부원자료'!K366,",","")),"")</f>
        <v>12</v>
      </c>
      <c r="K365" s="38">
        <f>IFERROR(VALUE(SUBSTITUTE('04A_국토부원자료'!N366,",","")),"")</f>
        <v>2015</v>
      </c>
      <c r="L365" s="39" t="str">
        <f>IFERROR('04A_국토부원자료'!O366,"")</f>
        <v>법원로 55</v>
      </c>
      <c r="M365" s="39" t="str">
        <f>IFERROR('04A_국토부원자료'!Q366,"")</f>
        <v>중개거래</v>
      </c>
      <c r="N365" s="38">
        <f>IF(B365="","",IF('02_대상물건입력'!B5="",1,IF(ISNUMBER(SEARCH('02_대상물건입력'!B5,B365)),1,0)))</f>
        <v>1</v>
      </c>
      <c r="O365" s="38">
        <f>IF(B365="","",IF('02_대상물건입력'!B6="",1,IF(ISNUMBER(SEARCH('02_대상물건입력'!B6,B365)),1,0)))</f>
        <v>0</v>
      </c>
      <c r="P365" s="38">
        <f>IF(L365="","",IF('02_대상물건입력'!B15="",0,IF(ISNUMBER(SEARCH('02_대상물건입력'!B15,L365)),1,0)))</f>
        <v>0</v>
      </c>
      <c r="Q365" s="38">
        <f>IF(D365="","",IF('02_대상물건입력'!B8="",0,IF(ISNUMBER(SEARCH('02_대상물건입력'!B8,D365)),1,0)))</f>
        <v>0</v>
      </c>
      <c r="R365" s="44">
        <f>IFERROR(ABS(E365-'02_대상물건입력'!B11)/'02_대상물건입력'!B11,"")</f>
        <v>0.83277783487747226</v>
      </c>
      <c r="S365" s="38">
        <f>IFERROR(ABS(J365-'02_대상물건입력'!B10),"")</f>
        <v>0</v>
      </c>
      <c r="T365" s="38">
        <f>IFERROR(ABS('01_설정'!B4-F365),"")</f>
        <v>195</v>
      </c>
      <c r="U365" s="38">
        <f>IFERROR(ABS(K365-YEAR('02_대상물건입력'!B14)),"")</f>
        <v>11</v>
      </c>
      <c r="V365" s="38" t="str">
        <f>IF(B365="","",IF(AND(E365&gt;0,F365&gt;0,H365&gt;0,OR('04A_국토부원자료'!P366="",'04A_국토부원자료'!P366="-"),IF('01_설정'!B10=1,N365=1,TRUE),R365&lt;='01_설정'!B5,S365&lt;='01_설정'!B6,T365&lt;='01_설정'!B7,U365&lt;='01_설정'!B8),"Y",""))</f>
        <v/>
      </c>
      <c r="W365" s="40" t="str">
        <f>IF(V365&lt;&gt;"Y","",MAX(0,(1-R365/'01_설정'!B5))*'01_설정'!B14+MAX(0,(1-S365/'01_설정'!B6))*'01_설정'!B15+MAX(0,(1-T365/'01_설정'!B7))*'01_설정'!B16+MAX(0,(1-U365/'01_설정'!B8))*'01_설정'!B17+O365*'01_설정'!B11+Q365*'01_설정'!B12+P365*'01_설정'!B13)</f>
        <v/>
      </c>
      <c r="X365" s="38" t="str">
        <f>IF(W365="","",1+COUNTIFS($W$4:$W$3003,"&gt;"&amp;W365)+COUNTIFS($W$4:W365,W365)-1)</f>
        <v/>
      </c>
    </row>
    <row r="366" spans="1:24" ht="16.5">
      <c r="A366" s="38">
        <f>IF('04A_국토부원자료'!A367="","",ROW()-3)</f>
        <v>363</v>
      </c>
      <c r="B366" s="39" t="str">
        <f>IFERROR('04A_국토부원자료'!B367,"")</f>
        <v>서울특별시 송파구 문정동</v>
      </c>
      <c r="C366" s="39" t="str">
        <f>IF(B366="","",IF('04A_국토부원자료'!C367&lt;&gt;"",'04A_국토부원자료'!C367,TRIM('04A_국토부원자료'!D367&amp;IF('04A_국토부원자료'!E367&lt;&gt;"","-"&amp;'04A_국토부원자료'!E367,""))))</f>
        <v>652</v>
      </c>
      <c r="D366" s="39" t="str">
        <f>IFERROR('04A_국토부원자료'!F367,"")</f>
        <v>송파법조타운푸르지오시티</v>
      </c>
      <c r="E366" s="40">
        <f>IFERROR(VALUE(SUBSTITUTE('04A_국토부원자료'!G367,",","")),"")</f>
        <v>24.43</v>
      </c>
      <c r="F366" s="41">
        <f>IFERROR(IF(AND('04A_국토부원자료'!H367&lt;&gt;"",'04A_국토부원자료'!I367&lt;&gt;""),DATE(INT(VALUE(SUBSTITUTE('04A_국토부원자료'!H367,",",""))/100),MOD(VALUE(SUBSTITUTE('04A_국토부원자료'!H367,",","")),100),VALUE(SUBSTITUTE('04A_국토부원자료'!I367,",",""))),""),"")</f>
        <v>45917</v>
      </c>
      <c r="G366" s="42">
        <f>IFERROR(VALUE(SUBSTITUTE('04A_국토부원자료'!J367,",","")),"")</f>
        <v>23000</v>
      </c>
      <c r="H366" s="43">
        <f t="shared" si="10"/>
        <v>230000000</v>
      </c>
      <c r="I366" s="43">
        <f t="shared" si="11"/>
        <v>9414654.1137945149</v>
      </c>
      <c r="J366" s="38">
        <f>IFERROR(VALUE(SUBSTITUTE('04A_국토부원자료'!K367,",","")),"")</f>
        <v>12</v>
      </c>
      <c r="K366" s="38">
        <f>IFERROR(VALUE(SUBSTITUTE('04A_국토부원자료'!N367,",","")),"")</f>
        <v>2018</v>
      </c>
      <c r="L366" s="39" t="str">
        <f>IFERROR('04A_국토부원자료'!O367,"")</f>
        <v>법원로4길 5</v>
      </c>
      <c r="M366" s="39" t="str">
        <f>IFERROR('04A_국토부원자료'!Q367,"")</f>
        <v>중개거래</v>
      </c>
      <c r="N366" s="38">
        <f>IF(B366="","",IF('02_대상물건입력'!B5="",1,IF(ISNUMBER(SEARCH('02_대상물건입력'!B5,B366)),1,0)))</f>
        <v>1</v>
      </c>
      <c r="O366" s="38">
        <f>IF(B366="","",IF('02_대상물건입력'!B6="",1,IF(ISNUMBER(SEARCH('02_대상물건입력'!B6,B366)),1,0)))</f>
        <v>0</v>
      </c>
      <c r="P366" s="38">
        <f>IF(L366="","",IF('02_대상물건입력'!B15="",0,IF(ISNUMBER(SEARCH('02_대상물건입력'!B15,L366)),1,0)))</f>
        <v>0</v>
      </c>
      <c r="Q366" s="38">
        <f>IF(D366="","",IF('02_대상물건입력'!B8="",0,IF(ISNUMBER(SEARCH('02_대상물건입력'!B8,D366)),1,0)))</f>
        <v>0</v>
      </c>
      <c r="R366" s="44">
        <f>IFERROR(ABS(E366-'02_대상물건입력'!B11)/'02_대상물건입력'!B11,"")</f>
        <v>0.1032492988973233</v>
      </c>
      <c r="S366" s="38">
        <f>IFERROR(ABS(J366-'02_대상물건입력'!B10),"")</f>
        <v>0</v>
      </c>
      <c r="T366" s="38">
        <f>IFERROR(ABS('01_설정'!B4-F366),"")</f>
        <v>195</v>
      </c>
      <c r="U366" s="38">
        <f>IFERROR(ABS(K366-YEAR('02_대상물건입력'!B14)),"")</f>
        <v>8</v>
      </c>
      <c r="V366" s="38" t="str">
        <f>IF(B366="","",IF(AND(E366&gt;0,F366&gt;0,H366&gt;0,OR('04A_국토부원자료'!P367="",'04A_국토부원자료'!P367="-"),IF('01_설정'!B10=1,N366=1,TRUE),R366&lt;='01_설정'!B5,S366&lt;='01_설정'!B6,T366&lt;='01_설정'!B7,U366&lt;='01_설정'!B8),"Y",""))</f>
        <v>Y</v>
      </c>
      <c r="W366" s="40">
        <f>IF(V366&lt;&gt;"Y","",MAX(0,(1-R366/'01_설정'!B5))*'01_설정'!B14+MAX(0,(1-S366/'01_설정'!B6))*'01_설정'!B15+MAX(0,(1-T366/'01_설정'!B7))*'01_설정'!B16+MAX(0,(1-U366/'01_설정'!B8))*'01_설정'!B17+O366*'01_설정'!B11+Q366*'01_설정'!B12+P366*'01_설정'!B13)</f>
        <v>41.708582244980754</v>
      </c>
      <c r="X366" s="38">
        <f>IF(W366="","",1+COUNTIFS($W$4:$W$3003,"&gt;"&amp;W366)+COUNTIFS($W$4:W366,W366)-1)</f>
        <v>49</v>
      </c>
    </row>
    <row r="367" spans="1:24" ht="16.5">
      <c r="A367" s="38">
        <f>IF('04A_국토부원자료'!A368="","",ROW()-3)</f>
        <v>364</v>
      </c>
      <c r="B367" s="39" t="str">
        <f>IFERROR('04A_국토부원자료'!B368,"")</f>
        <v>서울특별시 송파구 문정동</v>
      </c>
      <c r="C367" s="39" t="str">
        <f>IF(B367="","",IF('04A_국토부원자료'!C368&lt;&gt;"",'04A_국토부원자료'!C368,TRIM('04A_국토부원자료'!D368&amp;IF('04A_국토부원자료'!E368&lt;&gt;"","-"&amp;'04A_국토부원자료'!E368,""))))</f>
        <v>620</v>
      </c>
      <c r="D367" s="39" t="str">
        <f>IFERROR('04A_국토부원자료'!F368,"")</f>
        <v>송파푸르지오시티</v>
      </c>
      <c r="E367" s="40">
        <f>IFERROR(VALUE(SUBSTITUTE('04A_국토부원자료'!G368,",","")),"")</f>
        <v>30</v>
      </c>
      <c r="F367" s="41">
        <f>IFERROR(IF(AND('04A_국토부원자료'!H368&lt;&gt;"",'04A_국토부원자료'!I368&lt;&gt;""),DATE(INT(VALUE(SUBSTITUTE('04A_국토부원자료'!H368,",",""))/100),MOD(VALUE(SUBSTITUTE('04A_국토부원자료'!H368,",","")),100),VALUE(SUBSTITUTE('04A_국토부원자료'!I368,",",""))),""),"")</f>
        <v>45917</v>
      </c>
      <c r="G367" s="42">
        <f>IFERROR(VALUE(SUBSTITUTE('04A_국토부원자료'!J368,",","")),"")</f>
        <v>22500</v>
      </c>
      <c r="H367" s="43">
        <f t="shared" si="10"/>
        <v>225000000</v>
      </c>
      <c r="I367" s="43">
        <f t="shared" si="11"/>
        <v>7500000</v>
      </c>
      <c r="J367" s="38">
        <f>IFERROR(VALUE(SUBSTITUTE('04A_국토부원자료'!K368,",","")),"")</f>
        <v>7</v>
      </c>
      <c r="K367" s="38">
        <f>IFERROR(VALUE(SUBSTITUTE('04A_국토부원자료'!N368,",","")),"")</f>
        <v>2013</v>
      </c>
      <c r="L367" s="39" t="str">
        <f>IFERROR('04A_국토부원자료'!O368,"")</f>
        <v>새말로 62</v>
      </c>
      <c r="M367" s="39" t="str">
        <f>IFERROR('04A_국토부원자료'!Q368,"")</f>
        <v>중개거래</v>
      </c>
      <c r="N367" s="38">
        <f>IF(B367="","",IF('02_대상물건입력'!B5="",1,IF(ISNUMBER(SEARCH('02_대상물건입력'!B5,B367)),1,0)))</f>
        <v>1</v>
      </c>
      <c r="O367" s="38">
        <f>IF(B367="","",IF('02_대상물건입력'!B6="",1,IF(ISNUMBER(SEARCH('02_대상물건입력'!B6,B367)),1,0)))</f>
        <v>0</v>
      </c>
      <c r="P367" s="38">
        <f>IF(L367="","",IF('02_대상물건입력'!B15="",0,IF(ISNUMBER(SEARCH('02_대상물건입력'!B15,L367)),1,0)))</f>
        <v>0</v>
      </c>
      <c r="Q367" s="38">
        <f>IF(D367="","",IF('02_대상물건입력'!B8="",0,IF(ISNUMBER(SEARCH('02_대상물건입력'!B8,D367)),1,0)))</f>
        <v>0</v>
      </c>
      <c r="R367" s="44">
        <f>IFERROR(ABS(E367-'02_대상물건입력'!B11)/'02_대상물건입력'!B11,"")</f>
        <v>0.10120839267623009</v>
      </c>
      <c r="S367" s="38">
        <f>IFERROR(ABS(J367-'02_대상물건입력'!B10),"")</f>
        <v>5</v>
      </c>
      <c r="T367" s="38">
        <f>IFERROR(ABS('01_설정'!B4-F367),"")</f>
        <v>195</v>
      </c>
      <c r="U367" s="38">
        <f>IFERROR(ABS(K367-YEAR('02_대상물건입력'!B14)),"")</f>
        <v>13</v>
      </c>
      <c r="V367" s="38" t="str">
        <f>IF(B367="","",IF(AND(E367&gt;0,F367&gt;0,H367&gt;0,OR('04A_국토부원자료'!P368="",'04A_국토부원자료'!P368="-"),IF('01_설정'!B10=1,N367=1,TRUE),R367&lt;='01_설정'!B5,S367&lt;='01_설정'!B6,T367&lt;='01_설정'!B7,U367&lt;='01_설정'!B8),"Y",""))</f>
        <v/>
      </c>
      <c r="W367" s="40" t="str">
        <f>IF(V367&lt;&gt;"Y","",MAX(0,(1-R367/'01_설정'!B5))*'01_설정'!B14+MAX(0,(1-S367/'01_설정'!B6))*'01_설정'!B15+MAX(0,(1-T367/'01_설정'!B7))*'01_설정'!B16+MAX(0,(1-U367/'01_설정'!B8))*'01_설정'!B17+O367*'01_설정'!B11+Q367*'01_설정'!B12+P367*'01_설정'!B13)</f>
        <v/>
      </c>
      <c r="X367" s="38" t="str">
        <f>IF(W367="","",1+COUNTIFS($W$4:$W$3003,"&gt;"&amp;W367)+COUNTIFS($W$4:W367,W367)-1)</f>
        <v/>
      </c>
    </row>
    <row r="368" spans="1:24" ht="16.5">
      <c r="A368" s="38">
        <f>IF('04A_국토부원자료'!A369="","",ROW()-3)</f>
        <v>365</v>
      </c>
      <c r="B368" s="39" t="str">
        <f>IFERROR('04A_국토부원자료'!B369,"")</f>
        <v>서울특별시 송파구 문정동</v>
      </c>
      <c r="C368" s="39" t="str">
        <f>IF(B368="","",IF('04A_국토부원자료'!C369&lt;&gt;"",'04A_국토부원자료'!C369,TRIM('04A_국토부원자료'!D369&amp;IF('04A_국토부원자료'!E369&lt;&gt;"","-"&amp;'04A_국토부원자료'!E369,""))))</f>
        <v>652-2</v>
      </c>
      <c r="D368" s="39" t="str">
        <f>IFERROR('04A_국토부원자료'!F369,"")</f>
        <v>문정 오벨리스크</v>
      </c>
      <c r="E368" s="40">
        <f>IFERROR(VALUE(SUBSTITUTE('04A_국토부원자료'!G369,",","")),"")</f>
        <v>24.8</v>
      </c>
      <c r="F368" s="41">
        <f>IFERROR(IF(AND('04A_국토부원자료'!H369&lt;&gt;"",'04A_국토부원자료'!I369&lt;&gt;""),DATE(INT(VALUE(SUBSTITUTE('04A_국토부원자료'!H369,",",""))/100),MOD(VALUE(SUBSTITUTE('04A_국토부원자료'!H369,",","")),100),VALUE(SUBSTITUTE('04A_국토부원자료'!I369,",",""))),""),"")</f>
        <v>45915</v>
      </c>
      <c r="G368" s="42">
        <f>IFERROR(VALUE(SUBSTITUTE('04A_국토부원자료'!J369,",","")),"")</f>
        <v>22000</v>
      </c>
      <c r="H368" s="43">
        <f t="shared" si="10"/>
        <v>220000000</v>
      </c>
      <c r="I368" s="43">
        <f t="shared" si="11"/>
        <v>8870967.7419354841</v>
      </c>
      <c r="J368" s="38">
        <f>IFERROR(VALUE(SUBSTITUTE('04A_국토부원자료'!K369,",","")),"")</f>
        <v>7</v>
      </c>
      <c r="K368" s="38">
        <f>IFERROR(VALUE(SUBSTITUTE('04A_국토부원자료'!N369,",","")),"")</f>
        <v>2018</v>
      </c>
      <c r="L368" s="39" t="str">
        <f>IFERROR('04A_국토부원자료'!O369,"")</f>
        <v>송파대로 145</v>
      </c>
      <c r="M368" s="39" t="str">
        <f>IFERROR('04A_국토부원자료'!Q369,"")</f>
        <v>중개거래</v>
      </c>
      <c r="N368" s="38">
        <f>IF(B368="","",IF('02_대상물건입력'!B5="",1,IF(ISNUMBER(SEARCH('02_대상물건입력'!B5,B368)),1,0)))</f>
        <v>1</v>
      </c>
      <c r="O368" s="38">
        <f>IF(B368="","",IF('02_대상물건입력'!B6="",1,IF(ISNUMBER(SEARCH('02_대상물건입력'!B6,B368)),1,0)))</f>
        <v>0</v>
      </c>
      <c r="P368" s="38">
        <f>IF(L368="","",IF('02_대상물건입력'!B15="",0,IF(ISNUMBER(SEARCH('02_대상물건입력'!B15,L368)),1,0)))</f>
        <v>1</v>
      </c>
      <c r="Q368" s="38">
        <f>IF(D368="","",IF('02_대상물건입력'!B8="",0,IF(ISNUMBER(SEARCH('02_대상물건입력'!B8,D368)),1,0)))</f>
        <v>0</v>
      </c>
      <c r="R368" s="44">
        <f>IFERROR(ABS(E368-'02_대상물건입력'!B11)/'02_대상물건입력'!B11,"")</f>
        <v>8.9667728720983095E-2</v>
      </c>
      <c r="S368" s="38">
        <f>IFERROR(ABS(J368-'02_대상물건입력'!B10),"")</f>
        <v>5</v>
      </c>
      <c r="T368" s="38">
        <f>IFERROR(ABS('01_설정'!B4-F368),"")</f>
        <v>197</v>
      </c>
      <c r="U368" s="38">
        <f>IFERROR(ABS(K368-YEAR('02_대상물건입력'!B14)),"")</f>
        <v>8</v>
      </c>
      <c r="V368" s="38" t="str">
        <f>IF(B368="","",IF(AND(E368&gt;0,F368&gt;0,H368&gt;0,OR('04A_국토부원자료'!P369="",'04A_국토부원자료'!P369="-"),IF('01_설정'!B10=1,N368=1,TRUE),R368&lt;='01_설정'!B5,S368&lt;='01_설정'!B6,T368&lt;='01_설정'!B7,U368&lt;='01_설정'!B8),"Y",""))</f>
        <v>Y</v>
      </c>
      <c r="W368" s="40">
        <f>IF(V368&lt;&gt;"Y","",MAX(0,(1-R368/'01_설정'!B5))*'01_설정'!B14+MAX(0,(1-S368/'01_설정'!B6))*'01_설정'!B15+MAX(0,(1-T368/'01_설정'!B7))*'01_설정'!B16+MAX(0,(1-U368/'01_설정'!B8))*'01_설정'!B17+O368*'01_설정'!B11+Q368*'01_설정'!B12+P368*'01_설정'!B13)</f>
        <v>38.870883708169927</v>
      </c>
      <c r="X368" s="38">
        <f>IF(W368="","",1+COUNTIFS($W$4:$W$3003,"&gt;"&amp;W368)+COUNTIFS($W$4:W368,W368)-1)</f>
        <v>79</v>
      </c>
    </row>
    <row r="369" spans="1:24" ht="16.5">
      <c r="A369" s="38">
        <f>IF('04A_국토부원자료'!A370="","",ROW()-3)</f>
        <v>366</v>
      </c>
      <c r="B369" s="39" t="str">
        <f>IFERROR('04A_국토부원자료'!B370,"")</f>
        <v>서울특별시 송파구 문정동</v>
      </c>
      <c r="C369" s="39" t="str">
        <f>IF(B369="","",IF('04A_국토부원자료'!C370&lt;&gt;"",'04A_국토부원자료'!C370,TRIM('04A_국토부원자료'!D370&amp;IF('04A_국토부원자료'!E370&lt;&gt;"","-"&amp;'04A_국토부원자료'!E370,""))))</f>
        <v>624</v>
      </c>
      <c r="D369" s="39" t="str">
        <f>IFERROR('04A_국토부원자료'!F370,"")</f>
        <v>송파 아이파크</v>
      </c>
      <c r="E369" s="40">
        <f>IFERROR(VALUE(SUBSTITUTE('04A_국토부원자료'!G370,",","")),"")</f>
        <v>25.87</v>
      </c>
      <c r="F369" s="41">
        <f>IFERROR(IF(AND('04A_국토부원자료'!H370&lt;&gt;"",'04A_국토부원자료'!I370&lt;&gt;""),DATE(INT(VALUE(SUBSTITUTE('04A_국토부원자료'!H370,",",""))/100),MOD(VALUE(SUBSTITUTE('04A_국토부원자료'!H370,",","")),100),VALUE(SUBSTITUTE('04A_국토부원자료'!I370,",",""))),""),"")</f>
        <v>45915</v>
      </c>
      <c r="G369" s="42">
        <f>IFERROR(VALUE(SUBSTITUTE('04A_국토부원자료'!J370,",","")),"")</f>
        <v>22000</v>
      </c>
      <c r="H369" s="43">
        <f t="shared" si="10"/>
        <v>220000000</v>
      </c>
      <c r="I369" s="43">
        <f t="shared" si="11"/>
        <v>8504058.7553150356</v>
      </c>
      <c r="J369" s="38">
        <f>IFERROR(VALUE(SUBSTITUTE('04A_국토부원자료'!K370,",","")),"")</f>
        <v>7</v>
      </c>
      <c r="K369" s="38">
        <f>IFERROR(VALUE(SUBSTITUTE('04A_국토부원자료'!N370,",","")),"")</f>
        <v>2015</v>
      </c>
      <c r="L369" s="39" t="str">
        <f>IFERROR('04A_국토부원자료'!O370,"")</f>
        <v>법원로 55</v>
      </c>
      <c r="M369" s="39" t="str">
        <f>IFERROR('04A_국토부원자료'!Q370,"")</f>
        <v>중개거래</v>
      </c>
      <c r="N369" s="38">
        <f>IF(B369="","",IF('02_대상물건입력'!B5="",1,IF(ISNUMBER(SEARCH('02_대상물건입력'!B5,B369)),1,0)))</f>
        <v>1</v>
      </c>
      <c r="O369" s="38">
        <f>IF(B369="","",IF('02_대상물건입력'!B6="",1,IF(ISNUMBER(SEARCH('02_대상물건입력'!B6,B369)),1,0)))</f>
        <v>0</v>
      </c>
      <c r="P369" s="38">
        <f>IF(L369="","",IF('02_대상물건입력'!B15="",0,IF(ISNUMBER(SEARCH('02_대상물건입력'!B15,L369)),1,0)))</f>
        <v>0</v>
      </c>
      <c r="Q369" s="38">
        <f>IF(D369="","",IF('02_대상물건입력'!B8="",0,IF(ISNUMBER(SEARCH('02_대상물건입력'!B8,D369)),1,0)))</f>
        <v>0</v>
      </c>
      <c r="R369" s="44">
        <f>IFERROR(ABS(E369-'02_대상물건입력'!B11)/'02_대상물건입력'!B11,"")</f>
        <v>5.0391296048864213E-2</v>
      </c>
      <c r="S369" s="38">
        <f>IFERROR(ABS(J369-'02_대상물건입력'!B10),"")</f>
        <v>5</v>
      </c>
      <c r="T369" s="38">
        <f>IFERROR(ABS('01_설정'!B4-F369),"")</f>
        <v>197</v>
      </c>
      <c r="U369" s="38">
        <f>IFERROR(ABS(K369-YEAR('02_대상물건입력'!B14)),"")</f>
        <v>11</v>
      </c>
      <c r="V369" s="38" t="str">
        <f>IF(B369="","",IF(AND(E369&gt;0,F369&gt;0,H369&gt;0,OR('04A_국토부원자료'!P370="",'04A_국토부원자료'!P370="-"),IF('01_설정'!B10=1,N369=1,TRUE),R369&lt;='01_설정'!B5,S369&lt;='01_설정'!B6,T369&lt;='01_설정'!B7,U369&lt;='01_설정'!B8),"Y",""))</f>
        <v/>
      </c>
      <c r="W369" s="40" t="str">
        <f>IF(V369&lt;&gt;"Y","",MAX(0,(1-R369/'01_설정'!B5))*'01_설정'!B14+MAX(0,(1-S369/'01_설정'!B6))*'01_설정'!B15+MAX(0,(1-T369/'01_설정'!B7))*'01_설정'!B16+MAX(0,(1-U369/'01_설정'!B8))*'01_설정'!B17+O369*'01_설정'!B11+Q369*'01_설정'!B12+P369*'01_설정'!B13)</f>
        <v/>
      </c>
      <c r="X369" s="38" t="str">
        <f>IF(W369="","",1+COUNTIFS($W$4:$W$3003,"&gt;"&amp;W369)+COUNTIFS($W$4:W369,W369)-1)</f>
        <v/>
      </c>
    </row>
    <row r="370" spans="1:24" ht="16.5">
      <c r="A370" s="38">
        <f>IF('04A_국토부원자료'!A371="","",ROW()-3)</f>
        <v>367</v>
      </c>
      <c r="B370" s="39" t="str">
        <f>IFERROR('04A_국토부원자료'!B371,"")</f>
        <v>서울특별시 송파구 문정동</v>
      </c>
      <c r="C370" s="39" t="str">
        <f>IF(B370="","",IF('04A_국토부원자료'!C371&lt;&gt;"",'04A_국토부원자료'!C371,TRIM('04A_국토부원자료'!D371&amp;IF('04A_국토부원자료'!E371&lt;&gt;"","-"&amp;'04A_국토부원자료'!E371,""))))</f>
        <v>622</v>
      </c>
      <c r="D370" s="39" t="str">
        <f>IFERROR('04A_국토부원자료'!F371,"")</f>
        <v>송파한화오벨리스크</v>
      </c>
      <c r="E370" s="40">
        <f>IFERROR(VALUE(SUBSTITUTE('04A_국토부원자료'!G371,",","")),"")</f>
        <v>26.82</v>
      </c>
      <c r="F370" s="41">
        <f>IFERROR(IF(AND('04A_국토부원자료'!H371&lt;&gt;"",'04A_국토부원자료'!I371&lt;&gt;""),DATE(INT(VALUE(SUBSTITUTE('04A_국토부원자료'!H371,",",""))/100),MOD(VALUE(SUBSTITUTE('04A_국토부원자료'!H371,",","")),100),VALUE(SUBSTITUTE('04A_국토부원자료'!I371,",",""))),""),"")</f>
        <v>45913</v>
      </c>
      <c r="G370" s="42">
        <f>IFERROR(VALUE(SUBSTITUTE('04A_국토부원자료'!J371,",","")),"")</f>
        <v>18950</v>
      </c>
      <c r="H370" s="43">
        <f t="shared" si="10"/>
        <v>189500000</v>
      </c>
      <c r="I370" s="43">
        <f t="shared" si="11"/>
        <v>7065622.6696495153</v>
      </c>
      <c r="J370" s="38">
        <f>IFERROR(VALUE(SUBSTITUTE('04A_국토부원자료'!K371,",","")),"")</f>
        <v>3</v>
      </c>
      <c r="K370" s="38">
        <f>IFERROR(VALUE(SUBSTITUTE('04A_국토부원자료'!N371,",","")),"")</f>
        <v>2013</v>
      </c>
      <c r="L370" s="39" t="str">
        <f>IFERROR('04A_국토부원자료'!O371,"")</f>
        <v>충민로 5</v>
      </c>
      <c r="M370" s="39" t="str">
        <f>IFERROR('04A_국토부원자료'!Q371,"")</f>
        <v>중개거래</v>
      </c>
      <c r="N370" s="38">
        <f>IF(B370="","",IF('02_대상물건입력'!B5="",1,IF(ISNUMBER(SEARCH('02_대상물건입력'!B5,B370)),1,0)))</f>
        <v>1</v>
      </c>
      <c r="O370" s="38">
        <f>IF(B370="","",IF('02_대상물건입력'!B6="",1,IF(ISNUMBER(SEARCH('02_대상물건입력'!B6,B370)),1,0)))</f>
        <v>0</v>
      </c>
      <c r="P370" s="38">
        <f>IF(L370="","",IF('02_대상물건입력'!B15="",0,IF(ISNUMBER(SEARCH('02_대상물건입력'!B15,L370)),1,0)))</f>
        <v>0</v>
      </c>
      <c r="Q370" s="38">
        <f>IF(D370="","",IF('02_대상물건입력'!B8="",0,IF(ISNUMBER(SEARCH('02_대상물건입력'!B8,D370)),1,0)))</f>
        <v>0</v>
      </c>
      <c r="R370" s="44">
        <f>IFERROR(ABS(E370-'02_대상물건입력'!B11)/'02_대상물건입력'!B11,"")</f>
        <v>1.551969694745029E-2</v>
      </c>
      <c r="S370" s="38">
        <f>IFERROR(ABS(J370-'02_대상물건입력'!B10),"")</f>
        <v>9</v>
      </c>
      <c r="T370" s="38">
        <f>IFERROR(ABS('01_설정'!B4-F370),"")</f>
        <v>199</v>
      </c>
      <c r="U370" s="38">
        <f>IFERROR(ABS(K370-YEAR('02_대상물건입력'!B14)),"")</f>
        <v>13</v>
      </c>
      <c r="V370" s="38" t="str">
        <f>IF(B370="","",IF(AND(E370&gt;0,F370&gt;0,H370&gt;0,OR('04A_국토부원자료'!P371="",'04A_국토부원자료'!P371="-"),IF('01_설정'!B10=1,N370=1,TRUE),R370&lt;='01_설정'!B5,S370&lt;='01_설정'!B6,T370&lt;='01_설정'!B7,U370&lt;='01_설정'!B8),"Y",""))</f>
        <v/>
      </c>
      <c r="W370" s="40" t="str">
        <f>IF(V370&lt;&gt;"Y","",MAX(0,(1-R370/'01_설정'!B5))*'01_설정'!B14+MAX(0,(1-S370/'01_설정'!B6))*'01_설정'!B15+MAX(0,(1-T370/'01_설정'!B7))*'01_설정'!B16+MAX(0,(1-U370/'01_설정'!B8))*'01_설정'!B17+O370*'01_설정'!B11+Q370*'01_설정'!B12+P370*'01_설정'!B13)</f>
        <v/>
      </c>
      <c r="X370" s="38" t="str">
        <f>IF(W370="","",1+COUNTIFS($W$4:$W$3003,"&gt;"&amp;W370)+COUNTIFS($W$4:W370,W370)-1)</f>
        <v/>
      </c>
    </row>
    <row r="371" spans="1:24" ht="16.5">
      <c r="A371" s="38">
        <f>IF('04A_국토부원자료'!A372="","",ROW()-3)</f>
        <v>368</v>
      </c>
      <c r="B371" s="39" t="str">
        <f>IFERROR('04A_국토부원자료'!B372,"")</f>
        <v>서울특별시 송파구 문정동</v>
      </c>
      <c r="C371" s="39" t="str">
        <f>IF(B371="","",IF('04A_국토부원자료'!C372&lt;&gt;"",'04A_국토부원자료'!C372,TRIM('04A_국토부원자료'!D372&amp;IF('04A_국토부원자료'!E372&lt;&gt;"","-"&amp;'04A_국토부원자료'!E372,""))))</f>
        <v>643-1</v>
      </c>
      <c r="D371" s="39" t="str">
        <f>IFERROR('04A_국토부원자료'!F372,"")</f>
        <v>엠스테이트</v>
      </c>
      <c r="E371" s="40">
        <f>IFERROR(VALUE(SUBSTITUTE('04A_국토부원자료'!G372,",","")),"")</f>
        <v>29.79</v>
      </c>
      <c r="F371" s="41">
        <f>IFERROR(IF(AND('04A_국토부원자료'!H372&lt;&gt;"",'04A_국토부원자료'!I372&lt;&gt;""),DATE(INT(VALUE(SUBSTITUTE('04A_국토부원자료'!H372,",",""))/100),MOD(VALUE(SUBSTITUTE('04A_국토부원자료'!H372,",","")),100),VALUE(SUBSTITUTE('04A_국토부원자료'!I372,",",""))),""),"")</f>
        <v>45913</v>
      </c>
      <c r="G371" s="42">
        <f>IFERROR(VALUE(SUBSTITUTE('04A_국토부원자료'!J372,",","")),"")</f>
        <v>27900</v>
      </c>
      <c r="H371" s="43">
        <f t="shared" si="10"/>
        <v>279000000</v>
      </c>
      <c r="I371" s="43">
        <f t="shared" si="11"/>
        <v>9365558.912386708</v>
      </c>
      <c r="J371" s="38">
        <f>IFERROR(VALUE(SUBSTITUTE('04A_국토부원자료'!K372,",","")),"")</f>
        <v>17</v>
      </c>
      <c r="K371" s="38">
        <f>IFERROR(VALUE(SUBSTITUTE('04A_국토부원자료'!N372,",","")),"")</f>
        <v>2016</v>
      </c>
      <c r="L371" s="39" t="str">
        <f>IFERROR('04A_국토부원자료'!O372,"")</f>
        <v>법원로 114</v>
      </c>
      <c r="M371" s="39" t="str">
        <f>IFERROR('04A_국토부원자료'!Q372,"")</f>
        <v>중개거래</v>
      </c>
      <c r="N371" s="38">
        <f>IF(B371="","",IF('02_대상물건입력'!B5="",1,IF(ISNUMBER(SEARCH('02_대상물건입력'!B5,B371)),1,0)))</f>
        <v>1</v>
      </c>
      <c r="O371" s="38">
        <f>IF(B371="","",IF('02_대상물건입력'!B6="",1,IF(ISNUMBER(SEARCH('02_대상물건입력'!B6,B371)),1,0)))</f>
        <v>0</v>
      </c>
      <c r="P371" s="38">
        <f>IF(L371="","",IF('02_대상물건입력'!B15="",0,IF(ISNUMBER(SEARCH('02_대상물건입력'!B15,L371)),1,0)))</f>
        <v>0</v>
      </c>
      <c r="Q371" s="38">
        <f>IF(D371="","",IF('02_대상물건입력'!B8="",0,IF(ISNUMBER(SEARCH('02_대상물건입력'!B8,D371)),1,0)))</f>
        <v>0</v>
      </c>
      <c r="R371" s="44">
        <f>IFERROR(ABS(E371-'02_대상물건입력'!B11)/'02_대상물건입력'!B11,"")</f>
        <v>9.3499933927496448E-2</v>
      </c>
      <c r="S371" s="38">
        <f>IFERROR(ABS(J371-'02_대상물건입력'!B10),"")</f>
        <v>5</v>
      </c>
      <c r="T371" s="38">
        <f>IFERROR(ABS('01_설정'!B4-F371),"")</f>
        <v>199</v>
      </c>
      <c r="U371" s="38">
        <f>IFERROR(ABS(K371-YEAR('02_대상물건입력'!B14)),"")</f>
        <v>10</v>
      </c>
      <c r="V371" s="38" t="str">
        <f>IF(B371="","",IF(AND(E371&gt;0,F371&gt;0,H371&gt;0,OR('04A_국토부원자료'!P372="",'04A_국토부원자료'!P372="-"),IF('01_설정'!B10=1,N371=1,TRUE),R371&lt;='01_설정'!B5,S371&lt;='01_설정'!B6,T371&lt;='01_설정'!B7,U371&lt;='01_설정'!B8),"Y",""))</f>
        <v>Y</v>
      </c>
      <c r="W371" s="40">
        <f>IF(V371&lt;&gt;"Y","",MAX(0,(1-R371/'01_설정'!B5))*'01_설정'!B14+MAX(0,(1-S371/'01_설정'!B6))*'01_설정'!B15+MAX(0,(1-T371/'01_설정'!B7))*'01_설정'!B16+MAX(0,(1-U371/'01_설정'!B8))*'01_설정'!B17+O371*'01_설정'!B11+Q371*'01_설정'!B12+P371*'01_설정'!B13)</f>
        <v>28.500772937667982</v>
      </c>
      <c r="X371" s="38">
        <f>IF(W371="","",1+COUNTIFS($W$4:$W$3003,"&gt;"&amp;W371)+COUNTIFS($W$4:W371,W371)-1)</f>
        <v>187</v>
      </c>
    </row>
    <row r="372" spans="1:24" ht="16.5">
      <c r="A372" s="38">
        <f>IF('04A_국토부원자료'!A373="","",ROW()-3)</f>
        <v>369</v>
      </c>
      <c r="B372" s="39" t="str">
        <f>IFERROR('04A_국토부원자료'!B373,"")</f>
        <v>서울특별시 송파구 문정동</v>
      </c>
      <c r="C372" s="39" t="str">
        <f>IF(B372="","",IF('04A_국토부원자료'!C373&lt;&gt;"",'04A_국토부원자료'!C373,TRIM('04A_국토부원자료'!D373&amp;IF('04A_국토부원자료'!E373&lt;&gt;"","-"&amp;'04A_국토부원자료'!E373,""))))</f>
        <v>618</v>
      </c>
      <c r="D372" s="39" t="str">
        <f>IFERROR('04A_국토부원자료'!F373,"")</f>
        <v>파크하비오</v>
      </c>
      <c r="E372" s="40">
        <f>IFERROR(VALUE(SUBSTITUTE('04A_국토부원자료'!G373,",","")),"")</f>
        <v>27.53</v>
      </c>
      <c r="F372" s="41">
        <f>IFERROR(IF(AND('04A_국토부원자료'!H373&lt;&gt;"",'04A_국토부원자료'!I373&lt;&gt;""),DATE(INT(VALUE(SUBSTITUTE('04A_국토부원자료'!H373,",",""))/100),MOD(VALUE(SUBSTITUTE('04A_국토부원자료'!H373,",","")),100),VALUE(SUBSTITUTE('04A_국토부원자료'!I373,",",""))),""),"")</f>
        <v>45913</v>
      </c>
      <c r="G372" s="42">
        <f>IFERROR(VALUE(SUBSTITUTE('04A_국토부원자료'!J373,",","")),"")</f>
        <v>21700</v>
      </c>
      <c r="H372" s="43">
        <f t="shared" si="10"/>
        <v>217000000</v>
      </c>
      <c r="I372" s="43">
        <f t="shared" si="11"/>
        <v>7882310.207046858</v>
      </c>
      <c r="J372" s="38">
        <f>IFERROR(VALUE(SUBSTITUTE('04A_국토부원자료'!K373,",","")),"")</f>
        <v>11</v>
      </c>
      <c r="K372" s="38" t="str">
        <f>IFERROR(VALUE(SUBSTITUTE('04A_국토부원자료'!N373,",","")),"")</f>
        <v/>
      </c>
      <c r="L372" s="39" t="str">
        <f>IFERROR('04A_국토부원자료'!O373,"")</f>
        <v>송파대로 111</v>
      </c>
      <c r="M372" s="39" t="str">
        <f>IFERROR('04A_국토부원자료'!Q373,"")</f>
        <v>중개거래</v>
      </c>
      <c r="N372" s="38">
        <f>IF(B372="","",IF('02_대상물건입력'!B5="",1,IF(ISNUMBER(SEARCH('02_대상물건입력'!B5,B372)),1,0)))</f>
        <v>1</v>
      </c>
      <c r="O372" s="38">
        <f>IF(B372="","",IF('02_대상물건입력'!B6="",1,IF(ISNUMBER(SEARCH('02_대상물건입력'!B6,B372)),1,0)))</f>
        <v>0</v>
      </c>
      <c r="P372" s="38">
        <f>IF(L372="","",IF('02_대상물건입력'!B15="",0,IF(ISNUMBER(SEARCH('02_대상물건입력'!B15,L372)),1,0)))</f>
        <v>1</v>
      </c>
      <c r="Q372" s="38">
        <f>IF(D372="","",IF('02_대상물건입력'!B8="",0,IF(ISNUMBER(SEARCH('02_대상물건입력'!B8,D372)),1,0)))</f>
        <v>0</v>
      </c>
      <c r="R372" s="44">
        <f>IFERROR(ABS(E372-'02_대상물건입력'!B11)/'02_대상물건입력'!B11,"")</f>
        <v>1.0542235012553854E-2</v>
      </c>
      <c r="S372" s="38">
        <f>IFERROR(ABS(J372-'02_대상물건입력'!B10),"")</f>
        <v>1</v>
      </c>
      <c r="T372" s="38">
        <f>IFERROR(ABS('01_설정'!B4-F372),"")</f>
        <v>199</v>
      </c>
      <c r="U372" s="38" t="str">
        <f>IFERROR(ABS(K372-YEAR('02_대상물건입력'!B14)),"")</f>
        <v/>
      </c>
      <c r="V372" s="38" t="str">
        <f>IF(B372="","",IF(AND(E372&gt;0,F372&gt;0,H372&gt;0,OR('04A_국토부원자료'!P373="",'04A_국토부원자료'!P373="-"),IF('01_설정'!B10=1,N372=1,TRUE),R372&lt;='01_설정'!B5,S372&lt;='01_설정'!B6,T372&lt;='01_설정'!B7,U372&lt;='01_설정'!B8),"Y",""))</f>
        <v/>
      </c>
      <c r="W372" s="40" t="str">
        <f>IF(V372&lt;&gt;"Y","",MAX(0,(1-R372/'01_설정'!B5))*'01_설정'!B14+MAX(0,(1-S372/'01_설정'!B6))*'01_설정'!B15+MAX(0,(1-T372/'01_설정'!B7))*'01_설정'!B16+MAX(0,(1-U372/'01_설정'!B8))*'01_설정'!B17+O372*'01_설정'!B11+Q372*'01_설정'!B12+P372*'01_설정'!B13)</f>
        <v/>
      </c>
      <c r="X372" s="38" t="str">
        <f>IF(W372="","",1+COUNTIFS($W$4:$W$3003,"&gt;"&amp;W372)+COUNTIFS($W$4:W372,W372)-1)</f>
        <v/>
      </c>
    </row>
    <row r="373" spans="1:24" ht="16.5">
      <c r="A373" s="38">
        <f>IF('04A_국토부원자료'!A374="","",ROW()-3)</f>
        <v>370</v>
      </c>
      <c r="B373" s="39" t="str">
        <f>IFERROR('04A_국토부원자료'!B374,"")</f>
        <v>서울특별시 송파구 문정동</v>
      </c>
      <c r="C373" s="39" t="str">
        <f>IF(B373="","",IF('04A_국토부원자료'!C374&lt;&gt;"",'04A_국토부원자료'!C374,TRIM('04A_국토부원자료'!D374&amp;IF('04A_국토부원자료'!E374&lt;&gt;"","-"&amp;'04A_국토부원자료'!E374,""))))</f>
        <v>622</v>
      </c>
      <c r="D373" s="39" t="str">
        <f>IFERROR('04A_국토부원자료'!F374,"")</f>
        <v>송파한화오벨리스크</v>
      </c>
      <c r="E373" s="40">
        <f>IFERROR(VALUE(SUBSTITUTE('04A_국토부원자료'!G374,",","")),"")</f>
        <v>29.99</v>
      </c>
      <c r="F373" s="41">
        <f>IFERROR(IF(AND('04A_국토부원자료'!H374&lt;&gt;"",'04A_국토부원자료'!I374&lt;&gt;""),DATE(INT(VALUE(SUBSTITUTE('04A_국토부원자료'!H374,",",""))/100),MOD(VALUE(SUBSTITUTE('04A_국토부원자료'!H374,",","")),100),VALUE(SUBSTITUTE('04A_국토부원자료'!I374,",",""))),""),"")</f>
        <v>45911</v>
      </c>
      <c r="G373" s="42">
        <f>IFERROR(VALUE(SUBSTITUTE('04A_국토부원자료'!J374,",","")),"")</f>
        <v>22950</v>
      </c>
      <c r="H373" s="43">
        <f t="shared" si="10"/>
        <v>229500000</v>
      </c>
      <c r="I373" s="43">
        <f t="shared" si="11"/>
        <v>7652550.8502834281</v>
      </c>
      <c r="J373" s="38">
        <f>IFERROR(VALUE(SUBSTITUTE('04A_국토부원자료'!K374,",","")),"")</f>
        <v>10</v>
      </c>
      <c r="K373" s="38">
        <f>IFERROR(VALUE(SUBSTITUTE('04A_국토부원자료'!N374,",","")),"")</f>
        <v>2013</v>
      </c>
      <c r="L373" s="39" t="str">
        <f>IFERROR('04A_국토부원자료'!O374,"")</f>
        <v>충민로 5</v>
      </c>
      <c r="M373" s="39" t="str">
        <f>IFERROR('04A_국토부원자료'!Q374,"")</f>
        <v>중개거래</v>
      </c>
      <c r="N373" s="38">
        <f>IF(B373="","",IF('02_대상물건입력'!B5="",1,IF(ISNUMBER(SEARCH('02_대상물건입력'!B5,B373)),1,0)))</f>
        <v>1</v>
      </c>
      <c r="O373" s="38">
        <f>IF(B373="","",IF('02_대상물건입력'!B6="",1,IF(ISNUMBER(SEARCH('02_대상물건입력'!B6,B373)),1,0)))</f>
        <v>0</v>
      </c>
      <c r="P373" s="38">
        <f>IF(L373="","",IF('02_대상물건입력'!B15="",0,IF(ISNUMBER(SEARCH('02_대상물건입력'!B15,L373)),1,0)))</f>
        <v>0</v>
      </c>
      <c r="Q373" s="38">
        <f>IF(D373="","",IF('02_대상물건입력'!B8="",0,IF(ISNUMBER(SEARCH('02_대상물건입력'!B8,D373)),1,0)))</f>
        <v>0</v>
      </c>
      <c r="R373" s="44">
        <f>IFERROR(ABS(E373-'02_대상물건입력'!B11)/'02_대상물건입력'!B11,"")</f>
        <v>0.10084132321200462</v>
      </c>
      <c r="S373" s="38">
        <f>IFERROR(ABS(J373-'02_대상물건입력'!B10),"")</f>
        <v>2</v>
      </c>
      <c r="T373" s="38">
        <f>IFERROR(ABS('01_설정'!B4-F373),"")</f>
        <v>201</v>
      </c>
      <c r="U373" s="38">
        <f>IFERROR(ABS(K373-YEAR('02_대상물건입력'!B14)),"")</f>
        <v>13</v>
      </c>
      <c r="V373" s="38" t="str">
        <f>IF(B373="","",IF(AND(E373&gt;0,F373&gt;0,H373&gt;0,OR('04A_국토부원자료'!P374="",'04A_국토부원자료'!P374="-"),IF('01_설정'!B10=1,N373=1,TRUE),R373&lt;='01_설정'!B5,S373&lt;='01_설정'!B6,T373&lt;='01_설정'!B7,U373&lt;='01_설정'!B8),"Y",""))</f>
        <v/>
      </c>
      <c r="W373" s="40" t="str">
        <f>IF(V373&lt;&gt;"Y","",MAX(0,(1-R373/'01_설정'!B5))*'01_설정'!B14+MAX(0,(1-S373/'01_설정'!B6))*'01_설정'!B15+MAX(0,(1-T373/'01_설정'!B7))*'01_설정'!B16+MAX(0,(1-U373/'01_설정'!B8))*'01_설정'!B17+O373*'01_설정'!B11+Q373*'01_설정'!B12+P373*'01_설정'!B13)</f>
        <v/>
      </c>
      <c r="X373" s="38" t="str">
        <f>IF(W373="","",1+COUNTIFS($W$4:$W$3003,"&gt;"&amp;W373)+COUNTIFS($W$4:W373,W373)-1)</f>
        <v/>
      </c>
    </row>
    <row r="374" spans="1:24" ht="16.5">
      <c r="A374" s="38">
        <f>IF('04A_국토부원자료'!A375="","",ROW()-3)</f>
        <v>371</v>
      </c>
      <c r="B374" s="39" t="str">
        <f>IFERROR('04A_국토부원자료'!B375,"")</f>
        <v>서울특별시 송파구 문정동</v>
      </c>
      <c r="C374" s="39" t="str">
        <f>IF(B374="","",IF('04A_국토부원자료'!C375&lt;&gt;"",'04A_국토부원자료'!C375,TRIM('04A_국토부원자료'!D375&amp;IF('04A_국토부원자료'!E375&lt;&gt;"","-"&amp;'04A_국토부원자료'!E375,""))))</f>
        <v>652</v>
      </c>
      <c r="D374" s="39" t="str">
        <f>IFERROR('04A_국토부원자료'!F375,"")</f>
        <v>송파법조타운푸르지오시티</v>
      </c>
      <c r="E374" s="40">
        <f>IFERROR(VALUE(SUBSTITUTE('04A_국토부원자료'!G375,",","")),"")</f>
        <v>17.47</v>
      </c>
      <c r="F374" s="41">
        <f>IFERROR(IF(AND('04A_국토부원자료'!H375&lt;&gt;"",'04A_국토부원자료'!I375&lt;&gt;""),DATE(INT(VALUE(SUBSTITUTE('04A_국토부원자료'!H375,",",""))/100),MOD(VALUE(SUBSTITUTE('04A_국토부원자료'!H375,",","")),100),VALUE(SUBSTITUTE('04A_국토부원자료'!I375,",",""))),""),"")</f>
        <v>45909</v>
      </c>
      <c r="G374" s="42">
        <f>IFERROR(VALUE(SUBSTITUTE('04A_국토부원자료'!J375,",","")),"")</f>
        <v>18250</v>
      </c>
      <c r="H374" s="43">
        <f t="shared" si="10"/>
        <v>182500000</v>
      </c>
      <c r="I374" s="43">
        <f t="shared" si="11"/>
        <v>10446479.679450488</v>
      </c>
      <c r="J374" s="38">
        <f>IFERROR(VALUE(SUBSTITUTE('04A_국토부원자료'!K375,",","")),"")</f>
        <v>11</v>
      </c>
      <c r="K374" s="38">
        <f>IFERROR(VALUE(SUBSTITUTE('04A_국토부원자료'!N375,",","")),"")</f>
        <v>2018</v>
      </c>
      <c r="L374" s="39" t="str">
        <f>IFERROR('04A_국토부원자료'!O375,"")</f>
        <v>법원로4길 5</v>
      </c>
      <c r="M374" s="39" t="str">
        <f>IFERROR('04A_국토부원자료'!Q375,"")</f>
        <v>중개거래</v>
      </c>
      <c r="N374" s="38">
        <f>IF(B374="","",IF('02_대상물건입력'!B5="",1,IF(ISNUMBER(SEARCH('02_대상물건입력'!B5,B374)),1,0)))</f>
        <v>1</v>
      </c>
      <c r="O374" s="38">
        <f>IF(B374="","",IF('02_대상물건입력'!B6="",1,IF(ISNUMBER(SEARCH('02_대상물건입력'!B6,B374)),1,0)))</f>
        <v>0</v>
      </c>
      <c r="P374" s="38">
        <f>IF(L374="","",IF('02_대상물건입력'!B15="",0,IF(ISNUMBER(SEARCH('02_대상물건입력'!B15,L374)),1,0)))</f>
        <v>0</v>
      </c>
      <c r="Q374" s="38">
        <f>IF(D374="","",IF('02_대상물건입력'!B8="",0,IF(ISNUMBER(SEARCH('02_대상물건입력'!B8,D374)),1,0)))</f>
        <v>0</v>
      </c>
      <c r="R374" s="44">
        <f>IFERROR(ABS(E374-'02_대상물건입력'!B11)/'02_대상물건입력'!B11,"")</f>
        <v>0.35872964599820872</v>
      </c>
      <c r="S374" s="38">
        <f>IFERROR(ABS(J374-'02_대상물건입력'!B10),"")</f>
        <v>1</v>
      </c>
      <c r="T374" s="38">
        <f>IFERROR(ABS('01_설정'!B4-F374),"")</f>
        <v>203</v>
      </c>
      <c r="U374" s="38">
        <f>IFERROR(ABS(K374-YEAR('02_대상물건입력'!B14)),"")</f>
        <v>8</v>
      </c>
      <c r="V374" s="38" t="str">
        <f>IF(B374="","",IF(AND(E374&gt;0,F374&gt;0,H374&gt;0,OR('04A_국토부원자료'!P375="",'04A_국토부원자료'!P375="-"),IF('01_설정'!B10=1,N374=1,TRUE),R374&lt;='01_설정'!B5,S374&lt;='01_설정'!B6,T374&lt;='01_설정'!B7,U374&lt;='01_설정'!B8),"Y",""))</f>
        <v/>
      </c>
      <c r="W374" s="40" t="str">
        <f>IF(V374&lt;&gt;"Y","",MAX(0,(1-R374/'01_설정'!B5))*'01_설정'!B14+MAX(0,(1-S374/'01_설정'!B6))*'01_설정'!B15+MAX(0,(1-T374/'01_설정'!B7))*'01_설정'!B16+MAX(0,(1-U374/'01_설정'!B8))*'01_설정'!B17+O374*'01_설정'!B11+Q374*'01_설정'!B12+P374*'01_설정'!B13)</f>
        <v/>
      </c>
      <c r="X374" s="38" t="str">
        <f>IF(W374="","",1+COUNTIFS($W$4:$W$3003,"&gt;"&amp;W374)+COUNTIFS($W$4:W374,W374)-1)</f>
        <v/>
      </c>
    </row>
    <row r="375" spans="1:24" ht="16.5">
      <c r="A375" s="38">
        <f>IF('04A_국토부원자료'!A376="","",ROW()-3)</f>
        <v>372</v>
      </c>
      <c r="B375" s="39" t="str">
        <f>IFERROR('04A_국토부원자료'!B376,"")</f>
        <v>서울특별시 송파구 문정동</v>
      </c>
      <c r="C375" s="39" t="str">
        <f>IF(B375="","",IF('04A_국토부원자료'!C376&lt;&gt;"",'04A_국토부원자료'!C376,TRIM('04A_국토부원자료'!D376&amp;IF('04A_국토부원자료'!E376&lt;&gt;"","-"&amp;'04A_국토부원자료'!E376,""))))</f>
        <v>622</v>
      </c>
      <c r="D375" s="39" t="str">
        <f>IFERROR('04A_국토부원자료'!F376,"")</f>
        <v>송파한화오벨리스크</v>
      </c>
      <c r="E375" s="40">
        <f>IFERROR(VALUE(SUBSTITUTE('04A_국토부원자료'!G376,",","")),"")</f>
        <v>26.82</v>
      </c>
      <c r="F375" s="41">
        <f>IFERROR(IF(AND('04A_국토부원자료'!H376&lt;&gt;"",'04A_국토부원자료'!I376&lt;&gt;""),DATE(INT(VALUE(SUBSTITUTE('04A_국토부원자료'!H376,",",""))/100),MOD(VALUE(SUBSTITUTE('04A_국토부원자료'!H376,",","")),100),VALUE(SUBSTITUTE('04A_국토부원자료'!I376,",",""))),""),"")</f>
        <v>45909</v>
      </c>
      <c r="G375" s="42">
        <f>IFERROR(VALUE(SUBSTITUTE('04A_국토부원자료'!J376,",","")),"")</f>
        <v>19000</v>
      </c>
      <c r="H375" s="43">
        <f t="shared" si="10"/>
        <v>190000000</v>
      </c>
      <c r="I375" s="43">
        <f t="shared" si="11"/>
        <v>7084265.4735272182</v>
      </c>
      <c r="J375" s="38">
        <f>IFERROR(VALUE(SUBSTITUTE('04A_국토부원자료'!K376,",","")),"")</f>
        <v>14</v>
      </c>
      <c r="K375" s="38">
        <f>IFERROR(VALUE(SUBSTITUTE('04A_국토부원자료'!N376,",","")),"")</f>
        <v>2013</v>
      </c>
      <c r="L375" s="39" t="str">
        <f>IFERROR('04A_국토부원자료'!O376,"")</f>
        <v>충민로 5</v>
      </c>
      <c r="M375" s="39" t="str">
        <f>IFERROR('04A_국토부원자료'!Q376,"")</f>
        <v>중개거래</v>
      </c>
      <c r="N375" s="38">
        <f>IF(B375="","",IF('02_대상물건입력'!B5="",1,IF(ISNUMBER(SEARCH('02_대상물건입력'!B5,B375)),1,0)))</f>
        <v>1</v>
      </c>
      <c r="O375" s="38">
        <f>IF(B375="","",IF('02_대상물건입력'!B6="",1,IF(ISNUMBER(SEARCH('02_대상물건입력'!B6,B375)),1,0)))</f>
        <v>0</v>
      </c>
      <c r="P375" s="38">
        <f>IF(L375="","",IF('02_대상물건입력'!B15="",0,IF(ISNUMBER(SEARCH('02_대상물건입력'!B15,L375)),1,0)))</f>
        <v>0</v>
      </c>
      <c r="Q375" s="38">
        <f>IF(D375="","",IF('02_대상물건입력'!B8="",0,IF(ISNUMBER(SEARCH('02_대상물건입력'!B8,D375)),1,0)))</f>
        <v>0</v>
      </c>
      <c r="R375" s="44">
        <f>IFERROR(ABS(E375-'02_대상물건입력'!B11)/'02_대상물건입력'!B11,"")</f>
        <v>1.551969694745029E-2</v>
      </c>
      <c r="S375" s="38">
        <f>IFERROR(ABS(J375-'02_대상물건입력'!B10),"")</f>
        <v>2</v>
      </c>
      <c r="T375" s="38">
        <f>IFERROR(ABS('01_설정'!B4-F375),"")</f>
        <v>203</v>
      </c>
      <c r="U375" s="38">
        <f>IFERROR(ABS(K375-YEAR('02_대상물건입력'!B14)),"")</f>
        <v>13</v>
      </c>
      <c r="V375" s="38" t="str">
        <f>IF(B375="","",IF(AND(E375&gt;0,F375&gt;0,H375&gt;0,OR('04A_국토부원자료'!P376="",'04A_국토부원자료'!P376="-"),IF('01_설정'!B10=1,N375=1,TRUE),R375&lt;='01_설정'!B5,S375&lt;='01_설정'!B6,T375&lt;='01_설정'!B7,U375&lt;='01_설정'!B8),"Y",""))</f>
        <v/>
      </c>
      <c r="W375" s="40" t="str">
        <f>IF(V375&lt;&gt;"Y","",MAX(0,(1-R375/'01_설정'!B5))*'01_설정'!B14+MAX(0,(1-S375/'01_설정'!B6))*'01_설정'!B15+MAX(0,(1-T375/'01_설정'!B7))*'01_설정'!B16+MAX(0,(1-U375/'01_설정'!B8))*'01_설정'!B17+O375*'01_설정'!B11+Q375*'01_설정'!B12+P375*'01_설정'!B13)</f>
        <v/>
      </c>
      <c r="X375" s="38" t="str">
        <f>IF(W375="","",1+COUNTIFS($W$4:$W$3003,"&gt;"&amp;W375)+COUNTIFS($W$4:W375,W375)-1)</f>
        <v/>
      </c>
    </row>
    <row r="376" spans="1:24" ht="16.5">
      <c r="A376" s="38">
        <f>IF('04A_국토부원자료'!A377="","",ROW()-3)</f>
        <v>373</v>
      </c>
      <c r="B376" s="39" t="str">
        <f>IFERROR('04A_국토부원자료'!B377,"")</f>
        <v>서울특별시 송파구 문정동</v>
      </c>
      <c r="C376" s="39" t="str">
        <f>IF(B376="","",IF('04A_국토부원자료'!C377&lt;&gt;"",'04A_국토부원자료'!C377,TRIM('04A_국토부원자료'!D377&amp;IF('04A_국토부원자료'!E377&lt;&gt;"","-"&amp;'04A_국토부원자료'!E377,""))))</f>
        <v>620</v>
      </c>
      <c r="D376" s="39" t="str">
        <f>IFERROR('04A_국토부원자료'!F377,"")</f>
        <v>송파푸르지오시티</v>
      </c>
      <c r="E376" s="40">
        <f>IFERROR(VALUE(SUBSTITUTE('04A_국토부원자료'!G377,",","")),"")</f>
        <v>29.99</v>
      </c>
      <c r="F376" s="41">
        <f>IFERROR(IF(AND('04A_국토부원자료'!H377&lt;&gt;"",'04A_국토부원자료'!I377&lt;&gt;""),DATE(INT(VALUE(SUBSTITUTE('04A_국토부원자료'!H377,",",""))/100),MOD(VALUE(SUBSTITUTE('04A_국토부원자료'!H377,",","")),100),VALUE(SUBSTITUTE('04A_국토부원자료'!I377,",",""))),""),"")</f>
        <v>45908</v>
      </c>
      <c r="G376" s="42">
        <f>IFERROR(VALUE(SUBSTITUTE('04A_국토부원자료'!J377,",","")),"")</f>
        <v>24000</v>
      </c>
      <c r="H376" s="43">
        <f t="shared" si="10"/>
        <v>240000000</v>
      </c>
      <c r="I376" s="43">
        <f t="shared" si="11"/>
        <v>8002667.5558519512</v>
      </c>
      <c r="J376" s="38">
        <f>IFERROR(VALUE(SUBSTITUTE('04A_국토부원자료'!K377,",","")),"")</f>
        <v>10</v>
      </c>
      <c r="K376" s="38">
        <f>IFERROR(VALUE(SUBSTITUTE('04A_국토부원자료'!N377,",","")),"")</f>
        <v>2013</v>
      </c>
      <c r="L376" s="39" t="str">
        <f>IFERROR('04A_국토부원자료'!O377,"")</f>
        <v>새말로 62</v>
      </c>
      <c r="M376" s="39" t="str">
        <f>IFERROR('04A_국토부원자료'!Q377,"")</f>
        <v>중개거래</v>
      </c>
      <c r="N376" s="38">
        <f>IF(B376="","",IF('02_대상물건입력'!B5="",1,IF(ISNUMBER(SEARCH('02_대상물건입력'!B5,B376)),1,0)))</f>
        <v>1</v>
      </c>
      <c r="O376" s="38">
        <f>IF(B376="","",IF('02_대상물건입력'!B6="",1,IF(ISNUMBER(SEARCH('02_대상물건입력'!B6,B376)),1,0)))</f>
        <v>0</v>
      </c>
      <c r="P376" s="38">
        <f>IF(L376="","",IF('02_대상물건입력'!B15="",0,IF(ISNUMBER(SEARCH('02_대상물건입력'!B15,L376)),1,0)))</f>
        <v>0</v>
      </c>
      <c r="Q376" s="38">
        <f>IF(D376="","",IF('02_대상물건입력'!B8="",0,IF(ISNUMBER(SEARCH('02_대상물건입력'!B8,D376)),1,0)))</f>
        <v>0</v>
      </c>
      <c r="R376" s="44">
        <f>IFERROR(ABS(E376-'02_대상물건입력'!B11)/'02_대상물건입력'!B11,"")</f>
        <v>0.10084132321200462</v>
      </c>
      <c r="S376" s="38">
        <f>IFERROR(ABS(J376-'02_대상물건입력'!B10),"")</f>
        <v>2</v>
      </c>
      <c r="T376" s="38">
        <f>IFERROR(ABS('01_설정'!B4-F376),"")</f>
        <v>204</v>
      </c>
      <c r="U376" s="38">
        <f>IFERROR(ABS(K376-YEAR('02_대상물건입력'!B14)),"")</f>
        <v>13</v>
      </c>
      <c r="V376" s="38" t="str">
        <f>IF(B376="","",IF(AND(E376&gt;0,F376&gt;0,H376&gt;0,OR('04A_국토부원자료'!P377="",'04A_국토부원자료'!P377="-"),IF('01_설정'!B10=1,N376=1,TRUE),R376&lt;='01_설정'!B5,S376&lt;='01_설정'!B6,T376&lt;='01_설정'!B7,U376&lt;='01_설정'!B8),"Y",""))</f>
        <v/>
      </c>
      <c r="W376" s="40" t="str">
        <f>IF(V376&lt;&gt;"Y","",MAX(0,(1-R376/'01_설정'!B5))*'01_설정'!B14+MAX(0,(1-S376/'01_설정'!B6))*'01_설정'!B15+MAX(0,(1-T376/'01_설정'!B7))*'01_설정'!B16+MAX(0,(1-U376/'01_설정'!B8))*'01_설정'!B17+O376*'01_설정'!B11+Q376*'01_설정'!B12+P376*'01_설정'!B13)</f>
        <v/>
      </c>
      <c r="X376" s="38" t="str">
        <f>IF(W376="","",1+COUNTIFS($W$4:$W$3003,"&gt;"&amp;W376)+COUNTIFS($W$4:W376,W376)-1)</f>
        <v/>
      </c>
    </row>
    <row r="377" spans="1:24" ht="16.5">
      <c r="A377" s="38">
        <f>IF('04A_국토부원자료'!A378="","",ROW()-3)</f>
        <v>374</v>
      </c>
      <c r="B377" s="39" t="str">
        <f>IFERROR('04A_국토부원자료'!B378,"")</f>
        <v>서울특별시 송파구 문정동</v>
      </c>
      <c r="C377" s="39" t="str">
        <f>IF(B377="","",IF('04A_국토부원자료'!C378&lt;&gt;"",'04A_국토부원자료'!C378,TRIM('04A_국토부원자료'!D378&amp;IF('04A_국토부원자료'!E378&lt;&gt;"","-"&amp;'04A_국토부원자료'!E378,""))))</f>
        <v>652-2</v>
      </c>
      <c r="D377" s="39" t="str">
        <f>IFERROR('04A_국토부원자료'!F378,"")</f>
        <v>문정 오벨리스크</v>
      </c>
      <c r="E377" s="40">
        <f>IFERROR(VALUE(SUBSTITUTE('04A_국토부원자료'!G378,",","")),"")</f>
        <v>24.46</v>
      </c>
      <c r="F377" s="41">
        <f>IFERROR(IF(AND('04A_국토부원자료'!H378&lt;&gt;"",'04A_국토부원자료'!I378&lt;&gt;""),DATE(INT(VALUE(SUBSTITUTE('04A_국토부원자료'!H378,",",""))/100),MOD(VALUE(SUBSTITUTE('04A_국토부원자료'!H378,",","")),100),VALUE(SUBSTITUTE('04A_국토부원자료'!I378,",",""))),""),"")</f>
        <v>45908</v>
      </c>
      <c r="G377" s="42">
        <f>IFERROR(VALUE(SUBSTITUTE('04A_국토부원자료'!J378,",","")),"")</f>
        <v>24500</v>
      </c>
      <c r="H377" s="43">
        <f t="shared" si="10"/>
        <v>245000000</v>
      </c>
      <c r="I377" s="43">
        <f t="shared" si="11"/>
        <v>10016353.229762878</v>
      </c>
      <c r="J377" s="38">
        <f>IFERROR(VALUE(SUBSTITUTE('04A_국토부원자료'!K378,",","")),"")</f>
        <v>15</v>
      </c>
      <c r="K377" s="38">
        <f>IFERROR(VALUE(SUBSTITUTE('04A_국토부원자료'!N378,",","")),"")</f>
        <v>2018</v>
      </c>
      <c r="L377" s="39" t="str">
        <f>IFERROR('04A_국토부원자료'!O378,"")</f>
        <v>송파대로 145</v>
      </c>
      <c r="M377" s="39" t="str">
        <f>IFERROR('04A_국토부원자료'!Q378,"")</f>
        <v>중개거래</v>
      </c>
      <c r="N377" s="38">
        <f>IF(B377="","",IF('02_대상물건입력'!B5="",1,IF(ISNUMBER(SEARCH('02_대상물건입력'!B5,B377)),1,0)))</f>
        <v>1</v>
      </c>
      <c r="O377" s="38">
        <f>IF(B377="","",IF('02_대상물건입력'!B6="",1,IF(ISNUMBER(SEARCH('02_대상물건입력'!B6,B377)),1,0)))</f>
        <v>0</v>
      </c>
      <c r="P377" s="38">
        <f>IF(L377="","",IF('02_대상물건입력'!B15="",0,IF(ISNUMBER(SEARCH('02_대상물건입력'!B15,L377)),1,0)))</f>
        <v>1</v>
      </c>
      <c r="Q377" s="38">
        <f>IF(D377="","",IF('02_대상물건입력'!B8="",0,IF(ISNUMBER(SEARCH('02_대상물건입력'!B8,D377)),1,0)))</f>
        <v>0</v>
      </c>
      <c r="R377" s="44">
        <f>IFERROR(ABS(E377-'02_대상물건입력'!B11)/'02_대상물건입력'!B11,"")</f>
        <v>0.10214809050464703</v>
      </c>
      <c r="S377" s="38">
        <f>IFERROR(ABS(J377-'02_대상물건입력'!B10),"")</f>
        <v>3</v>
      </c>
      <c r="T377" s="38">
        <f>IFERROR(ABS('01_설정'!B4-F377),"")</f>
        <v>204</v>
      </c>
      <c r="U377" s="38">
        <f>IFERROR(ABS(K377-YEAR('02_대상물건입력'!B14)),"")</f>
        <v>8</v>
      </c>
      <c r="V377" s="38" t="str">
        <f>IF(B377="","",IF(AND(E377&gt;0,F377&gt;0,H377&gt;0,OR('04A_국토부원자료'!P378="",'04A_국토부원자료'!P378="-"),IF('01_설정'!B10=1,N377=1,TRUE),R377&lt;='01_설정'!B5,S377&lt;='01_설정'!B6,T377&lt;='01_설정'!B7,U377&lt;='01_설정'!B8),"Y",""))</f>
        <v>Y</v>
      </c>
      <c r="W377" s="40">
        <f>IF(V377&lt;&gt;"Y","",MAX(0,(1-R377/'01_설정'!B5))*'01_설정'!B14+MAX(0,(1-S377/'01_설정'!B6))*'01_설정'!B15+MAX(0,(1-T377/'01_설정'!B7))*'01_설정'!B16+MAX(0,(1-U377/'01_설정'!B8))*'01_설정'!B17+O377*'01_설정'!B11+Q377*'01_설정'!B12+P377*'01_설정'!B13)</f>
        <v>42.457543378056819</v>
      </c>
      <c r="X377" s="38">
        <f>IF(W377="","",1+COUNTIFS($W$4:$W$3003,"&gt;"&amp;W377)+COUNTIFS($W$4:W377,W377)-1)</f>
        <v>43</v>
      </c>
    </row>
    <row r="378" spans="1:24" ht="16.5">
      <c r="A378" s="38">
        <f>IF('04A_국토부원자료'!A379="","",ROW()-3)</f>
        <v>375</v>
      </c>
      <c r="B378" s="39" t="str">
        <f>IFERROR('04A_국토부원자료'!B379,"")</f>
        <v>서울특별시 송파구 문정동</v>
      </c>
      <c r="C378" s="39" t="str">
        <f>IF(B378="","",IF('04A_국토부원자료'!C379&lt;&gt;"",'04A_국토부원자료'!C379,TRIM('04A_국토부원자료'!D379&amp;IF('04A_국토부원자료'!E379&lt;&gt;"","-"&amp;'04A_국토부원자료'!E379,""))))</f>
        <v>618</v>
      </c>
      <c r="D378" s="39" t="str">
        <f>IFERROR('04A_국토부원자료'!F379,"")</f>
        <v>파크하비오</v>
      </c>
      <c r="E378" s="40">
        <f>IFERROR(VALUE(SUBSTITUTE('04A_국토부원자료'!G379,",","")),"")</f>
        <v>48.96</v>
      </c>
      <c r="F378" s="41">
        <f>IFERROR(IF(AND('04A_국토부원자료'!H379&lt;&gt;"",'04A_국토부원자료'!I379&lt;&gt;""),DATE(INT(VALUE(SUBSTITUTE('04A_국토부원자료'!H379,",",""))/100),MOD(VALUE(SUBSTITUTE('04A_국토부원자료'!H379,",","")),100),VALUE(SUBSTITUTE('04A_국토부원자료'!I379,",",""))),""),"")</f>
        <v>45908</v>
      </c>
      <c r="G378" s="42">
        <f>IFERROR(VALUE(SUBSTITUTE('04A_국토부원자료'!J379,",","")),"")</f>
        <v>48500</v>
      </c>
      <c r="H378" s="43">
        <f t="shared" si="10"/>
        <v>485000000</v>
      </c>
      <c r="I378" s="43">
        <f t="shared" si="11"/>
        <v>9906045.7516339868</v>
      </c>
      <c r="J378" s="38">
        <f>IFERROR(VALUE(SUBSTITUTE('04A_국토부원자료'!K379,",","")),"")</f>
        <v>19</v>
      </c>
      <c r="K378" s="38" t="str">
        <f>IFERROR(VALUE(SUBSTITUTE('04A_국토부원자료'!N379,",","")),"")</f>
        <v/>
      </c>
      <c r="L378" s="39" t="str">
        <f>IFERROR('04A_국토부원자료'!O379,"")</f>
        <v>송파대로 111</v>
      </c>
      <c r="M378" s="39" t="str">
        <f>IFERROR('04A_국토부원자료'!Q379,"")</f>
        <v>중개거래</v>
      </c>
      <c r="N378" s="38">
        <f>IF(B378="","",IF('02_대상물건입력'!B5="",1,IF(ISNUMBER(SEARCH('02_대상물건입력'!B5,B378)),1,0)))</f>
        <v>1</v>
      </c>
      <c r="O378" s="38">
        <f>IF(B378="","",IF('02_대상물건입력'!B6="",1,IF(ISNUMBER(SEARCH('02_대상물건입력'!B6,B378)),1,0)))</f>
        <v>0</v>
      </c>
      <c r="P378" s="38">
        <f>IF(L378="","",IF('02_대상물건입력'!B15="",0,IF(ISNUMBER(SEARCH('02_대상물건입력'!B15,L378)),1,0)))</f>
        <v>1</v>
      </c>
      <c r="Q378" s="38">
        <f>IF(D378="","",IF('02_대상물건입력'!B8="",0,IF(ISNUMBER(SEARCH('02_대상물건입력'!B8,D378)),1,0)))</f>
        <v>0</v>
      </c>
      <c r="R378" s="44">
        <f>IFERROR(ABS(E378-'02_대상물건입력'!B11)/'02_대상물건입력'!B11,"")</f>
        <v>0.79717209684760759</v>
      </c>
      <c r="S378" s="38">
        <f>IFERROR(ABS(J378-'02_대상물건입력'!B10),"")</f>
        <v>7</v>
      </c>
      <c r="T378" s="38">
        <f>IFERROR(ABS('01_설정'!B4-F378),"")</f>
        <v>204</v>
      </c>
      <c r="U378" s="38" t="str">
        <f>IFERROR(ABS(K378-YEAR('02_대상물건입력'!B14)),"")</f>
        <v/>
      </c>
      <c r="V378" s="38" t="str">
        <f>IF(B378="","",IF(AND(E378&gt;0,F378&gt;0,H378&gt;0,OR('04A_국토부원자료'!P379="",'04A_국토부원자료'!P379="-"),IF('01_설정'!B10=1,N378=1,TRUE),R378&lt;='01_설정'!B5,S378&lt;='01_설정'!B6,T378&lt;='01_설정'!B7,U378&lt;='01_설정'!B8),"Y",""))</f>
        <v/>
      </c>
      <c r="W378" s="40" t="str">
        <f>IF(V378&lt;&gt;"Y","",MAX(0,(1-R378/'01_설정'!B5))*'01_설정'!B14+MAX(0,(1-S378/'01_설정'!B6))*'01_설정'!B15+MAX(0,(1-T378/'01_설정'!B7))*'01_설정'!B16+MAX(0,(1-U378/'01_설정'!B8))*'01_설정'!B17+O378*'01_설정'!B11+Q378*'01_설정'!B12+P378*'01_설정'!B13)</f>
        <v/>
      </c>
      <c r="X378" s="38" t="str">
        <f>IF(W378="","",1+COUNTIFS($W$4:$W$3003,"&gt;"&amp;W378)+COUNTIFS($W$4:W378,W378)-1)</f>
        <v/>
      </c>
    </row>
    <row r="379" spans="1:24" ht="16.5">
      <c r="A379" s="38">
        <f>IF('04A_국토부원자료'!A380="","",ROW()-3)</f>
        <v>376</v>
      </c>
      <c r="B379" s="39" t="str">
        <f>IFERROR('04A_국토부원자료'!B380,"")</f>
        <v>서울특별시 송파구 문정동</v>
      </c>
      <c r="C379" s="39" t="str">
        <f>IF(B379="","",IF('04A_국토부원자료'!C380&lt;&gt;"",'04A_국토부원자료'!C380,TRIM('04A_국토부원자료'!D380&amp;IF('04A_국토부원자료'!E380&lt;&gt;"","-"&amp;'04A_국토부원자료'!E380,""))))</f>
        <v>618</v>
      </c>
      <c r="D379" s="39" t="str">
        <f>IFERROR('04A_국토부원자료'!F380,"")</f>
        <v>파크하비오</v>
      </c>
      <c r="E379" s="40">
        <f>IFERROR(VALUE(SUBSTITUTE('04A_국토부원자료'!G380,",","")),"")</f>
        <v>48.96</v>
      </c>
      <c r="F379" s="41">
        <f>IFERROR(IF(AND('04A_국토부원자료'!H380&lt;&gt;"",'04A_국토부원자료'!I380&lt;&gt;""),DATE(INT(VALUE(SUBSTITUTE('04A_국토부원자료'!H380,",",""))/100),MOD(VALUE(SUBSTITUTE('04A_국토부원자료'!H380,",","")),100),VALUE(SUBSTITUTE('04A_국토부원자료'!I380,",",""))),""),"")</f>
        <v>45908</v>
      </c>
      <c r="G379" s="42">
        <f>IFERROR(VALUE(SUBSTITUTE('04A_국토부원자료'!J380,",","")),"")</f>
        <v>46500</v>
      </c>
      <c r="H379" s="43">
        <f t="shared" si="10"/>
        <v>465000000</v>
      </c>
      <c r="I379" s="43">
        <f t="shared" si="11"/>
        <v>9497549.0196078438</v>
      </c>
      <c r="J379" s="38">
        <f>IFERROR(VALUE(SUBSTITUTE('04A_국토부원자료'!K380,",","")),"")</f>
        <v>5</v>
      </c>
      <c r="K379" s="38" t="str">
        <f>IFERROR(VALUE(SUBSTITUTE('04A_국토부원자료'!N380,",","")),"")</f>
        <v/>
      </c>
      <c r="L379" s="39" t="str">
        <f>IFERROR('04A_국토부원자료'!O380,"")</f>
        <v>송파대로 111</v>
      </c>
      <c r="M379" s="39" t="str">
        <f>IFERROR('04A_국토부원자료'!Q380,"")</f>
        <v>중개거래</v>
      </c>
      <c r="N379" s="38">
        <f>IF(B379="","",IF('02_대상물건입력'!B5="",1,IF(ISNUMBER(SEARCH('02_대상물건입력'!B5,B379)),1,0)))</f>
        <v>1</v>
      </c>
      <c r="O379" s="38">
        <f>IF(B379="","",IF('02_대상물건입력'!B6="",1,IF(ISNUMBER(SEARCH('02_대상물건입력'!B6,B379)),1,0)))</f>
        <v>0</v>
      </c>
      <c r="P379" s="38">
        <f>IF(L379="","",IF('02_대상물건입력'!B15="",0,IF(ISNUMBER(SEARCH('02_대상물건입력'!B15,L379)),1,0)))</f>
        <v>1</v>
      </c>
      <c r="Q379" s="38">
        <f>IF(D379="","",IF('02_대상물건입력'!B8="",0,IF(ISNUMBER(SEARCH('02_대상물건입력'!B8,D379)),1,0)))</f>
        <v>0</v>
      </c>
      <c r="R379" s="44">
        <f>IFERROR(ABS(E379-'02_대상물건입력'!B11)/'02_대상물건입력'!B11,"")</f>
        <v>0.79717209684760759</v>
      </c>
      <c r="S379" s="38">
        <f>IFERROR(ABS(J379-'02_대상물건입력'!B10),"")</f>
        <v>7</v>
      </c>
      <c r="T379" s="38">
        <f>IFERROR(ABS('01_설정'!B4-F379),"")</f>
        <v>204</v>
      </c>
      <c r="U379" s="38" t="str">
        <f>IFERROR(ABS(K379-YEAR('02_대상물건입력'!B14)),"")</f>
        <v/>
      </c>
      <c r="V379" s="38" t="str">
        <f>IF(B379="","",IF(AND(E379&gt;0,F379&gt;0,H379&gt;0,OR('04A_국토부원자료'!P380="",'04A_국토부원자료'!P380="-"),IF('01_설정'!B10=1,N379=1,TRUE),R379&lt;='01_설정'!B5,S379&lt;='01_설정'!B6,T379&lt;='01_설정'!B7,U379&lt;='01_설정'!B8),"Y",""))</f>
        <v/>
      </c>
      <c r="W379" s="40" t="str">
        <f>IF(V379&lt;&gt;"Y","",MAX(0,(1-R379/'01_설정'!B5))*'01_설정'!B14+MAX(0,(1-S379/'01_설정'!B6))*'01_설정'!B15+MAX(0,(1-T379/'01_설정'!B7))*'01_설정'!B16+MAX(0,(1-U379/'01_설정'!B8))*'01_설정'!B17+O379*'01_설정'!B11+Q379*'01_설정'!B12+P379*'01_설정'!B13)</f>
        <v/>
      </c>
      <c r="X379" s="38" t="str">
        <f>IF(W379="","",1+COUNTIFS($W$4:$W$3003,"&gt;"&amp;W379)+COUNTIFS($W$4:W379,W379)-1)</f>
        <v/>
      </c>
    </row>
    <row r="380" spans="1:24" ht="16.5">
      <c r="A380" s="38">
        <f>IF('04A_국토부원자료'!A381="","",ROW()-3)</f>
        <v>377</v>
      </c>
      <c r="B380" s="39" t="str">
        <f>IFERROR('04A_국토부원자료'!B381,"")</f>
        <v>서울특별시 송파구 문정동</v>
      </c>
      <c r="C380" s="39" t="str">
        <f>IF(B380="","",IF('04A_국토부원자료'!C381&lt;&gt;"",'04A_국토부원자료'!C381,TRIM('04A_국토부원자료'!D381&amp;IF('04A_국토부원자료'!E381&lt;&gt;"","-"&amp;'04A_국토부원자료'!E381,""))))</f>
        <v>618</v>
      </c>
      <c r="D380" s="39" t="str">
        <f>IFERROR('04A_국토부원자료'!F381,"")</f>
        <v>파크하비오</v>
      </c>
      <c r="E380" s="40">
        <f>IFERROR(VALUE(SUBSTITUTE('04A_국토부원자료'!G381,",","")),"")</f>
        <v>48.96</v>
      </c>
      <c r="F380" s="41">
        <f>IFERROR(IF(AND('04A_국토부원자료'!H381&lt;&gt;"",'04A_국토부원자료'!I381&lt;&gt;""),DATE(INT(VALUE(SUBSTITUTE('04A_국토부원자료'!H381,",",""))/100),MOD(VALUE(SUBSTITUTE('04A_국토부원자료'!H381,",","")),100),VALUE(SUBSTITUTE('04A_국토부원자료'!I381,",",""))),""),"")</f>
        <v>45908</v>
      </c>
      <c r="G380" s="42">
        <f>IFERROR(VALUE(SUBSTITUTE('04A_국토부원자료'!J381,",","")),"")</f>
        <v>42000</v>
      </c>
      <c r="H380" s="43">
        <f t="shared" si="10"/>
        <v>420000000</v>
      </c>
      <c r="I380" s="43">
        <f t="shared" si="11"/>
        <v>8578431.3725490198</v>
      </c>
      <c r="J380" s="38">
        <f>IFERROR(VALUE(SUBSTITUTE('04A_국토부원자료'!K381,",","")),"")</f>
        <v>3</v>
      </c>
      <c r="K380" s="38" t="str">
        <f>IFERROR(VALUE(SUBSTITUTE('04A_국토부원자료'!N381,",","")),"")</f>
        <v/>
      </c>
      <c r="L380" s="39" t="str">
        <f>IFERROR('04A_국토부원자료'!O381,"")</f>
        <v>송파대로 111</v>
      </c>
      <c r="M380" s="39" t="str">
        <f>IFERROR('04A_국토부원자료'!Q381,"")</f>
        <v>직거래</v>
      </c>
      <c r="N380" s="38">
        <f>IF(B380="","",IF('02_대상물건입력'!B5="",1,IF(ISNUMBER(SEARCH('02_대상물건입력'!B5,B380)),1,0)))</f>
        <v>1</v>
      </c>
      <c r="O380" s="38">
        <f>IF(B380="","",IF('02_대상물건입력'!B6="",1,IF(ISNUMBER(SEARCH('02_대상물건입력'!B6,B380)),1,0)))</f>
        <v>0</v>
      </c>
      <c r="P380" s="38">
        <f>IF(L380="","",IF('02_대상물건입력'!B15="",0,IF(ISNUMBER(SEARCH('02_대상물건입력'!B15,L380)),1,0)))</f>
        <v>1</v>
      </c>
      <c r="Q380" s="38">
        <f>IF(D380="","",IF('02_대상물건입력'!B8="",0,IF(ISNUMBER(SEARCH('02_대상물건입력'!B8,D380)),1,0)))</f>
        <v>0</v>
      </c>
      <c r="R380" s="44">
        <f>IFERROR(ABS(E380-'02_대상물건입력'!B11)/'02_대상물건입력'!B11,"")</f>
        <v>0.79717209684760759</v>
      </c>
      <c r="S380" s="38">
        <f>IFERROR(ABS(J380-'02_대상물건입력'!B10),"")</f>
        <v>9</v>
      </c>
      <c r="T380" s="38">
        <f>IFERROR(ABS('01_설정'!B4-F380),"")</f>
        <v>204</v>
      </c>
      <c r="U380" s="38" t="str">
        <f>IFERROR(ABS(K380-YEAR('02_대상물건입력'!B14)),"")</f>
        <v/>
      </c>
      <c r="V380" s="38" t="str">
        <f>IF(B380="","",IF(AND(E380&gt;0,F380&gt;0,H380&gt;0,OR('04A_국토부원자료'!P381="",'04A_국토부원자료'!P381="-"),IF('01_설정'!B10=1,N380=1,TRUE),R380&lt;='01_설정'!B5,S380&lt;='01_설정'!B6,T380&lt;='01_설정'!B7,U380&lt;='01_설정'!B8),"Y",""))</f>
        <v/>
      </c>
      <c r="W380" s="40" t="str">
        <f>IF(V380&lt;&gt;"Y","",MAX(0,(1-R380/'01_설정'!B5))*'01_설정'!B14+MAX(0,(1-S380/'01_설정'!B6))*'01_설정'!B15+MAX(0,(1-T380/'01_설정'!B7))*'01_설정'!B16+MAX(0,(1-U380/'01_설정'!B8))*'01_설정'!B17+O380*'01_설정'!B11+Q380*'01_설정'!B12+P380*'01_설정'!B13)</f>
        <v/>
      </c>
      <c r="X380" s="38" t="str">
        <f>IF(W380="","",1+COUNTIFS($W$4:$W$3003,"&gt;"&amp;W380)+COUNTIFS($W$4:W380,W380)-1)</f>
        <v/>
      </c>
    </row>
    <row r="381" spans="1:24" ht="16.5">
      <c r="A381" s="38">
        <f>IF('04A_국토부원자료'!A382="","",ROW()-3)</f>
        <v>378</v>
      </c>
      <c r="B381" s="39" t="str">
        <f>IFERROR('04A_국토부원자료'!B382,"")</f>
        <v>서울특별시 송파구 문정동</v>
      </c>
      <c r="C381" s="39" t="str">
        <f>IF(B381="","",IF('04A_국토부원자료'!C382&lt;&gt;"",'04A_국토부원자료'!C382,TRIM('04A_국토부원자료'!D382&amp;IF('04A_국토부원자료'!E382&lt;&gt;"","-"&amp;'04A_국토부원자료'!E382,""))))</f>
        <v>622</v>
      </c>
      <c r="D381" s="39" t="str">
        <f>IFERROR('04A_국토부원자료'!F382,"")</f>
        <v>송파한화오벨리스크</v>
      </c>
      <c r="E381" s="40">
        <f>IFERROR(VALUE(SUBSTITUTE('04A_국토부원자료'!G382,",","")),"")</f>
        <v>34.14</v>
      </c>
      <c r="F381" s="41">
        <f>IFERROR(IF(AND('04A_국토부원자료'!H382&lt;&gt;"",'04A_국토부원자료'!I382&lt;&gt;""),DATE(INT(VALUE(SUBSTITUTE('04A_국토부원자료'!H382,",",""))/100),MOD(VALUE(SUBSTITUTE('04A_국토부원자료'!H382,",","")),100),VALUE(SUBSTITUTE('04A_국토부원자료'!I382,",",""))),""),"")</f>
        <v>45908</v>
      </c>
      <c r="G381" s="42">
        <f>IFERROR(VALUE(SUBSTITUTE('04A_국토부원자료'!J382,",","")),"")</f>
        <v>24500</v>
      </c>
      <c r="H381" s="43">
        <f t="shared" si="10"/>
        <v>245000000</v>
      </c>
      <c r="I381" s="43">
        <f t="shared" si="11"/>
        <v>7176332.7475102516</v>
      </c>
      <c r="J381" s="38">
        <f>IFERROR(VALUE(SUBSTITUTE('04A_국토부원자료'!K382,",","")),"")</f>
        <v>15</v>
      </c>
      <c r="K381" s="38">
        <f>IFERROR(VALUE(SUBSTITUTE('04A_국토부원자료'!N382,",","")),"")</f>
        <v>2013</v>
      </c>
      <c r="L381" s="39" t="str">
        <f>IFERROR('04A_국토부원자료'!O382,"")</f>
        <v>충민로 5</v>
      </c>
      <c r="M381" s="39" t="str">
        <f>IFERROR('04A_국토부원자료'!Q382,"")</f>
        <v>중개거래</v>
      </c>
      <c r="N381" s="38">
        <f>IF(B381="","",IF('02_대상물건입력'!B5="",1,IF(ISNUMBER(SEARCH('02_대상물건입력'!B5,B381)),1,0)))</f>
        <v>1</v>
      </c>
      <c r="O381" s="38">
        <f>IF(B381="","",IF('02_대상물건입력'!B6="",1,IF(ISNUMBER(SEARCH('02_대상물건입력'!B6,B381)),1,0)))</f>
        <v>0</v>
      </c>
      <c r="P381" s="38">
        <f>IF(L381="","",IF('02_대상물건입력'!B15="",0,IF(ISNUMBER(SEARCH('02_대상물건입력'!B15,L381)),1,0)))</f>
        <v>0</v>
      </c>
      <c r="Q381" s="38">
        <f>IF(D381="","",IF('02_대상물건입력'!B8="",0,IF(ISNUMBER(SEARCH('02_대상물건입력'!B8,D381)),1,0)))</f>
        <v>0</v>
      </c>
      <c r="R381" s="44">
        <f>IFERROR(ABS(E381-'02_대상물건입력'!B11)/'02_대상물건입력'!B11,"")</f>
        <v>0.25317515086554987</v>
      </c>
      <c r="S381" s="38">
        <f>IFERROR(ABS(J381-'02_대상물건입력'!B10),"")</f>
        <v>3</v>
      </c>
      <c r="T381" s="38">
        <f>IFERROR(ABS('01_설정'!B4-F381),"")</f>
        <v>204</v>
      </c>
      <c r="U381" s="38">
        <f>IFERROR(ABS(K381-YEAR('02_대상물건입력'!B14)),"")</f>
        <v>13</v>
      </c>
      <c r="V381" s="38" t="str">
        <f>IF(B381="","",IF(AND(E381&gt;0,F381&gt;0,H381&gt;0,OR('04A_국토부원자료'!P382="",'04A_국토부원자료'!P382="-"),IF('01_설정'!B10=1,N381=1,TRUE),R381&lt;='01_설정'!B5,S381&lt;='01_설정'!B6,T381&lt;='01_설정'!B7,U381&lt;='01_설정'!B8),"Y",""))</f>
        <v/>
      </c>
      <c r="W381" s="40" t="str">
        <f>IF(V381&lt;&gt;"Y","",MAX(0,(1-R381/'01_설정'!B5))*'01_설정'!B14+MAX(0,(1-S381/'01_설정'!B6))*'01_설정'!B15+MAX(0,(1-T381/'01_설정'!B7))*'01_설정'!B16+MAX(0,(1-U381/'01_설정'!B8))*'01_설정'!B17+O381*'01_설정'!B11+Q381*'01_설정'!B12+P381*'01_설정'!B13)</f>
        <v/>
      </c>
      <c r="X381" s="38" t="str">
        <f>IF(W381="","",1+COUNTIFS($W$4:$W$3003,"&gt;"&amp;W381)+COUNTIFS($W$4:W381,W381)-1)</f>
        <v/>
      </c>
    </row>
    <row r="382" spans="1:24" ht="16.5">
      <c r="A382" s="38">
        <f>IF('04A_국토부원자료'!A383="","",ROW()-3)</f>
        <v>379</v>
      </c>
      <c r="B382" s="39" t="str">
        <f>IFERROR('04A_국토부원자료'!B383,"")</f>
        <v>서울특별시 송파구 문정동</v>
      </c>
      <c r="C382" s="39" t="str">
        <f>IF(B382="","",IF('04A_국토부원자료'!C383&lt;&gt;"",'04A_국토부원자료'!C383,TRIM('04A_국토부원자료'!D383&amp;IF('04A_국토부원자료'!E383&lt;&gt;"","-"&amp;'04A_국토부원자료'!E383,""))))</f>
        <v>620</v>
      </c>
      <c r="D382" s="39" t="str">
        <f>IFERROR('04A_국토부원자료'!F383,"")</f>
        <v>송파푸르지오시티</v>
      </c>
      <c r="E382" s="40">
        <f>IFERROR(VALUE(SUBSTITUTE('04A_국토부원자료'!G383,",","")),"")</f>
        <v>30</v>
      </c>
      <c r="F382" s="41">
        <f>IFERROR(IF(AND('04A_국토부원자료'!H383&lt;&gt;"",'04A_국토부원자료'!I383&lt;&gt;""),DATE(INT(VALUE(SUBSTITUTE('04A_국토부원자료'!H383,",",""))/100),MOD(VALUE(SUBSTITUTE('04A_국토부원자료'!H383,",","")),100),VALUE(SUBSTITUTE('04A_국토부원자료'!I383,",",""))),""),"")</f>
        <v>45906</v>
      </c>
      <c r="G382" s="42">
        <f>IFERROR(VALUE(SUBSTITUTE('04A_국토부원자료'!J383,",","")),"")</f>
        <v>23500</v>
      </c>
      <c r="H382" s="43">
        <f t="shared" si="10"/>
        <v>235000000</v>
      </c>
      <c r="I382" s="43">
        <f t="shared" si="11"/>
        <v>7833333.333333333</v>
      </c>
      <c r="J382" s="38">
        <f>IFERROR(VALUE(SUBSTITUTE('04A_국토부원자료'!K383,",","")),"")</f>
        <v>7</v>
      </c>
      <c r="K382" s="38">
        <f>IFERROR(VALUE(SUBSTITUTE('04A_국토부원자료'!N383,",","")),"")</f>
        <v>2013</v>
      </c>
      <c r="L382" s="39" t="str">
        <f>IFERROR('04A_국토부원자료'!O383,"")</f>
        <v>새말로 62</v>
      </c>
      <c r="M382" s="39" t="str">
        <f>IFERROR('04A_국토부원자료'!Q383,"")</f>
        <v>중개거래</v>
      </c>
      <c r="N382" s="38">
        <f>IF(B382="","",IF('02_대상물건입력'!B5="",1,IF(ISNUMBER(SEARCH('02_대상물건입력'!B5,B382)),1,0)))</f>
        <v>1</v>
      </c>
      <c r="O382" s="38">
        <f>IF(B382="","",IF('02_대상물건입력'!B6="",1,IF(ISNUMBER(SEARCH('02_대상물건입력'!B6,B382)),1,0)))</f>
        <v>0</v>
      </c>
      <c r="P382" s="38">
        <f>IF(L382="","",IF('02_대상물건입력'!B15="",0,IF(ISNUMBER(SEARCH('02_대상물건입력'!B15,L382)),1,0)))</f>
        <v>0</v>
      </c>
      <c r="Q382" s="38">
        <f>IF(D382="","",IF('02_대상물건입력'!B8="",0,IF(ISNUMBER(SEARCH('02_대상물건입력'!B8,D382)),1,0)))</f>
        <v>0</v>
      </c>
      <c r="R382" s="44">
        <f>IFERROR(ABS(E382-'02_대상물건입력'!B11)/'02_대상물건입력'!B11,"")</f>
        <v>0.10120839267623009</v>
      </c>
      <c r="S382" s="38">
        <f>IFERROR(ABS(J382-'02_대상물건입력'!B10),"")</f>
        <v>5</v>
      </c>
      <c r="T382" s="38">
        <f>IFERROR(ABS('01_설정'!B4-F382),"")</f>
        <v>206</v>
      </c>
      <c r="U382" s="38">
        <f>IFERROR(ABS(K382-YEAR('02_대상물건입력'!B14)),"")</f>
        <v>13</v>
      </c>
      <c r="V382" s="38" t="str">
        <f>IF(B382="","",IF(AND(E382&gt;0,F382&gt;0,H382&gt;0,OR('04A_국토부원자료'!P383="",'04A_국토부원자료'!P383="-"),IF('01_설정'!B10=1,N382=1,TRUE),R382&lt;='01_설정'!B5,S382&lt;='01_설정'!B6,T382&lt;='01_설정'!B7,U382&lt;='01_설정'!B8),"Y",""))</f>
        <v/>
      </c>
      <c r="W382" s="40" t="str">
        <f>IF(V382&lt;&gt;"Y","",MAX(0,(1-R382/'01_설정'!B5))*'01_설정'!B14+MAX(0,(1-S382/'01_설정'!B6))*'01_설정'!B15+MAX(0,(1-T382/'01_설정'!B7))*'01_설정'!B16+MAX(0,(1-U382/'01_설정'!B8))*'01_설정'!B17+O382*'01_설정'!B11+Q382*'01_설정'!B12+P382*'01_설정'!B13)</f>
        <v/>
      </c>
      <c r="X382" s="38" t="str">
        <f>IF(W382="","",1+COUNTIFS($W$4:$W$3003,"&gt;"&amp;W382)+COUNTIFS($W$4:W382,W382)-1)</f>
        <v/>
      </c>
    </row>
    <row r="383" spans="1:24" ht="16.5">
      <c r="A383" s="38">
        <f>IF('04A_국토부원자료'!A384="","",ROW()-3)</f>
        <v>380</v>
      </c>
      <c r="B383" s="39" t="str">
        <f>IFERROR('04A_국토부원자료'!B384,"")</f>
        <v>서울특별시 송파구 문정동</v>
      </c>
      <c r="C383" s="39" t="str">
        <f>IF(B383="","",IF('04A_국토부원자료'!C384&lt;&gt;"",'04A_국토부원자료'!C384,TRIM('04A_국토부원자료'!D384&amp;IF('04A_국토부원자료'!E384&lt;&gt;"","-"&amp;'04A_국토부원자료'!E384,""))))</f>
        <v>618</v>
      </c>
      <c r="D383" s="39" t="str">
        <f>IFERROR('04A_국토부원자료'!F384,"")</f>
        <v>파크하비오</v>
      </c>
      <c r="E383" s="40">
        <f>IFERROR(VALUE(SUBSTITUTE('04A_국토부원자료'!G384,",","")),"")</f>
        <v>48.93</v>
      </c>
      <c r="F383" s="41">
        <f>IFERROR(IF(AND('04A_국토부원자료'!H384&lt;&gt;"",'04A_국토부원자료'!I384&lt;&gt;""),DATE(INT(VALUE(SUBSTITUTE('04A_국토부원자료'!H384,",",""))/100),MOD(VALUE(SUBSTITUTE('04A_국토부원자료'!H384,",","")),100),VALUE(SUBSTITUTE('04A_국토부원자료'!I384,",",""))),""),"")</f>
        <v>45906</v>
      </c>
      <c r="G383" s="42">
        <f>IFERROR(VALUE(SUBSTITUTE('04A_국토부원자료'!J384,",","")),"")</f>
        <v>45000</v>
      </c>
      <c r="H383" s="43">
        <f t="shared" si="10"/>
        <v>450000000</v>
      </c>
      <c r="I383" s="43">
        <f t="shared" si="11"/>
        <v>9196811.7719190679</v>
      </c>
      <c r="J383" s="38">
        <f>IFERROR(VALUE(SUBSTITUTE('04A_국토부원자료'!K384,",","")),"")</f>
        <v>9</v>
      </c>
      <c r="K383" s="38" t="str">
        <f>IFERROR(VALUE(SUBSTITUTE('04A_국토부원자료'!N384,",","")),"")</f>
        <v/>
      </c>
      <c r="L383" s="39" t="str">
        <f>IFERROR('04A_국토부원자료'!O384,"")</f>
        <v>송파대로 111</v>
      </c>
      <c r="M383" s="39" t="str">
        <f>IFERROR('04A_국토부원자료'!Q384,"")</f>
        <v>중개거래</v>
      </c>
      <c r="N383" s="38">
        <f>IF(B383="","",IF('02_대상물건입력'!B5="",1,IF(ISNUMBER(SEARCH('02_대상물건입력'!B5,B383)),1,0)))</f>
        <v>1</v>
      </c>
      <c r="O383" s="38">
        <f>IF(B383="","",IF('02_대상물건입력'!B6="",1,IF(ISNUMBER(SEARCH('02_대상물건입력'!B6,B383)),1,0)))</f>
        <v>0</v>
      </c>
      <c r="P383" s="38">
        <f>IF(L383="","",IF('02_대상물건입력'!B15="",0,IF(ISNUMBER(SEARCH('02_대상물건입력'!B15,L383)),1,0)))</f>
        <v>1</v>
      </c>
      <c r="Q383" s="38">
        <f>IF(D383="","",IF('02_대상물건입력'!B8="",0,IF(ISNUMBER(SEARCH('02_대상물건입력'!B8,D383)),1,0)))</f>
        <v>0</v>
      </c>
      <c r="R383" s="44">
        <f>IFERROR(ABS(E383-'02_대상물건입력'!B11)/'02_대상물건입력'!B11,"")</f>
        <v>0.79607088845493124</v>
      </c>
      <c r="S383" s="38">
        <f>IFERROR(ABS(J383-'02_대상물건입력'!B10),"")</f>
        <v>3</v>
      </c>
      <c r="T383" s="38">
        <f>IFERROR(ABS('01_설정'!B4-F383),"")</f>
        <v>206</v>
      </c>
      <c r="U383" s="38" t="str">
        <f>IFERROR(ABS(K383-YEAR('02_대상물건입력'!B14)),"")</f>
        <v/>
      </c>
      <c r="V383" s="38" t="str">
        <f>IF(B383="","",IF(AND(E383&gt;0,F383&gt;0,H383&gt;0,OR('04A_국토부원자료'!P384="",'04A_국토부원자료'!P384="-"),IF('01_설정'!B10=1,N383=1,TRUE),R383&lt;='01_설정'!B5,S383&lt;='01_설정'!B6,T383&lt;='01_설정'!B7,U383&lt;='01_설정'!B8),"Y",""))</f>
        <v/>
      </c>
      <c r="W383" s="40" t="str">
        <f>IF(V383&lt;&gt;"Y","",MAX(0,(1-R383/'01_설정'!B5))*'01_설정'!B14+MAX(0,(1-S383/'01_설정'!B6))*'01_설정'!B15+MAX(0,(1-T383/'01_설정'!B7))*'01_설정'!B16+MAX(0,(1-U383/'01_설정'!B8))*'01_설정'!B17+O383*'01_설정'!B11+Q383*'01_설정'!B12+P383*'01_설정'!B13)</f>
        <v/>
      </c>
      <c r="X383" s="38" t="str">
        <f>IF(W383="","",1+COUNTIFS($W$4:$W$3003,"&gt;"&amp;W383)+COUNTIFS($W$4:W383,W383)-1)</f>
        <v/>
      </c>
    </row>
    <row r="384" spans="1:24" ht="16.5">
      <c r="A384" s="38">
        <f>IF('04A_국토부원자료'!A385="","",ROW()-3)</f>
        <v>381</v>
      </c>
      <c r="B384" s="39" t="str">
        <f>IFERROR('04A_국토부원자료'!B385,"")</f>
        <v>서울특별시 송파구 문정동</v>
      </c>
      <c r="C384" s="39" t="str">
        <f>IF(B384="","",IF('04A_국토부원자료'!C385&lt;&gt;"",'04A_국토부원자료'!C385,TRIM('04A_국토부원자료'!D385&amp;IF('04A_국토부원자료'!E385&lt;&gt;"","-"&amp;'04A_국토부원자료'!E385,""))))</f>
        <v>620</v>
      </c>
      <c r="D384" s="39" t="str">
        <f>IFERROR('04A_국토부원자료'!F385,"")</f>
        <v>송파푸르지오시티</v>
      </c>
      <c r="E384" s="40">
        <f>IFERROR(VALUE(SUBSTITUTE('04A_국토부원자료'!G385,",","")),"")</f>
        <v>30</v>
      </c>
      <c r="F384" s="41">
        <f>IFERROR(IF(AND('04A_국토부원자료'!H385&lt;&gt;"",'04A_국토부원자료'!I385&lt;&gt;""),DATE(INT(VALUE(SUBSTITUTE('04A_국토부원자료'!H385,",",""))/100),MOD(VALUE(SUBSTITUTE('04A_국토부원자료'!H385,",","")),100),VALUE(SUBSTITUTE('04A_국토부원자료'!I385,",",""))),""),"")</f>
        <v>45904</v>
      </c>
      <c r="G384" s="42">
        <f>IFERROR(VALUE(SUBSTITUTE('04A_국토부원자료'!J385,",","")),"")</f>
        <v>24500</v>
      </c>
      <c r="H384" s="43">
        <f t="shared" si="10"/>
        <v>245000000</v>
      </c>
      <c r="I384" s="43">
        <f t="shared" si="11"/>
        <v>8166666.666666667</v>
      </c>
      <c r="J384" s="38">
        <f>IFERROR(VALUE(SUBSTITUTE('04A_국토부원자료'!K385,",","")),"")</f>
        <v>4</v>
      </c>
      <c r="K384" s="38">
        <f>IFERROR(VALUE(SUBSTITUTE('04A_국토부원자료'!N385,",","")),"")</f>
        <v>2013</v>
      </c>
      <c r="L384" s="39" t="str">
        <f>IFERROR('04A_국토부원자료'!O385,"")</f>
        <v>새말로 62</v>
      </c>
      <c r="M384" s="39" t="str">
        <f>IFERROR('04A_국토부원자료'!Q385,"")</f>
        <v>중개거래</v>
      </c>
      <c r="N384" s="38">
        <f>IF(B384="","",IF('02_대상물건입력'!B5="",1,IF(ISNUMBER(SEARCH('02_대상물건입력'!B5,B384)),1,0)))</f>
        <v>1</v>
      </c>
      <c r="O384" s="38">
        <f>IF(B384="","",IF('02_대상물건입력'!B6="",1,IF(ISNUMBER(SEARCH('02_대상물건입력'!B6,B384)),1,0)))</f>
        <v>0</v>
      </c>
      <c r="P384" s="38">
        <f>IF(L384="","",IF('02_대상물건입력'!B15="",0,IF(ISNUMBER(SEARCH('02_대상물건입력'!B15,L384)),1,0)))</f>
        <v>0</v>
      </c>
      <c r="Q384" s="38">
        <f>IF(D384="","",IF('02_대상물건입력'!B8="",0,IF(ISNUMBER(SEARCH('02_대상물건입력'!B8,D384)),1,0)))</f>
        <v>0</v>
      </c>
      <c r="R384" s="44">
        <f>IFERROR(ABS(E384-'02_대상물건입력'!B11)/'02_대상물건입력'!B11,"")</f>
        <v>0.10120839267623009</v>
      </c>
      <c r="S384" s="38">
        <f>IFERROR(ABS(J384-'02_대상물건입력'!B10),"")</f>
        <v>8</v>
      </c>
      <c r="T384" s="38">
        <f>IFERROR(ABS('01_설정'!B4-F384),"")</f>
        <v>208</v>
      </c>
      <c r="U384" s="38">
        <f>IFERROR(ABS(K384-YEAR('02_대상물건입력'!B14)),"")</f>
        <v>13</v>
      </c>
      <c r="V384" s="38" t="str">
        <f>IF(B384="","",IF(AND(E384&gt;0,F384&gt;0,H384&gt;0,OR('04A_국토부원자료'!P385="",'04A_국토부원자료'!P385="-"),IF('01_설정'!B10=1,N384=1,TRUE),R384&lt;='01_설정'!B5,S384&lt;='01_설정'!B6,T384&lt;='01_설정'!B7,U384&lt;='01_설정'!B8),"Y",""))</f>
        <v/>
      </c>
      <c r="W384" s="40" t="str">
        <f>IF(V384&lt;&gt;"Y","",MAX(0,(1-R384/'01_설정'!B5))*'01_설정'!B14+MAX(0,(1-S384/'01_설정'!B6))*'01_설정'!B15+MAX(0,(1-T384/'01_설정'!B7))*'01_설정'!B16+MAX(0,(1-U384/'01_설정'!B8))*'01_설정'!B17+O384*'01_설정'!B11+Q384*'01_설정'!B12+P384*'01_설정'!B13)</f>
        <v/>
      </c>
      <c r="X384" s="38" t="str">
        <f>IF(W384="","",1+COUNTIFS($W$4:$W$3003,"&gt;"&amp;W384)+COUNTIFS($W$4:W384,W384)-1)</f>
        <v/>
      </c>
    </row>
    <row r="385" spans="1:24" ht="16.5">
      <c r="A385" s="38">
        <f>IF('04A_국토부원자료'!A386="","",ROW()-3)</f>
        <v>382</v>
      </c>
      <c r="B385" s="39" t="str">
        <f>IFERROR('04A_국토부원자료'!B386,"")</f>
        <v>서울특별시 송파구 문정동</v>
      </c>
      <c r="C385" s="39" t="str">
        <f>IF(B385="","",IF('04A_국토부원자료'!C386&lt;&gt;"",'04A_국토부원자료'!C386,TRIM('04A_국토부원자료'!D386&amp;IF('04A_국토부원자료'!E386&lt;&gt;"","-"&amp;'04A_국토부원자료'!E386,""))))</f>
        <v>639-5</v>
      </c>
      <c r="D385" s="39" t="str">
        <f>IFERROR('04A_국토부원자료'!F386,"")</f>
        <v>힐스테이트에코송파</v>
      </c>
      <c r="E385" s="40">
        <f>IFERROR(VALUE(SUBSTITUTE('04A_국토부원자료'!G386,",","")),"")</f>
        <v>21.064</v>
      </c>
      <c r="F385" s="41">
        <f>IFERROR(IF(AND('04A_국토부원자료'!H386&lt;&gt;"",'04A_국토부원자료'!I386&lt;&gt;""),DATE(INT(VALUE(SUBSTITUTE('04A_국토부원자료'!H386,",",""))/100),MOD(VALUE(SUBSTITUTE('04A_국토부원자료'!H386,",","")),100),VALUE(SUBSTITUTE('04A_국토부원자료'!I386,",",""))),""),"")</f>
        <v>45903</v>
      </c>
      <c r="G385" s="42">
        <f>IFERROR(VALUE(SUBSTITUTE('04A_국토부원자료'!J386,",","")),"")</f>
        <v>18000</v>
      </c>
      <c r="H385" s="43">
        <f t="shared" si="10"/>
        <v>180000000</v>
      </c>
      <c r="I385" s="43">
        <f t="shared" si="11"/>
        <v>8545385.4918344095</v>
      </c>
      <c r="J385" s="38">
        <f>IFERROR(VALUE(SUBSTITUTE('04A_국토부원자료'!K386,",","")),"")</f>
        <v>15</v>
      </c>
      <c r="K385" s="38">
        <f>IFERROR(VALUE(SUBSTITUTE('04A_국토부원자료'!N386,",","")),"")</f>
        <v>2017</v>
      </c>
      <c r="L385" s="39" t="str">
        <f>IFERROR('04A_국토부원자료'!O386,"")</f>
        <v>정의로7길 13</v>
      </c>
      <c r="M385" s="39" t="str">
        <f>IFERROR('04A_국토부원자료'!Q386,"")</f>
        <v>중개거래</v>
      </c>
      <c r="N385" s="38">
        <f>IF(B385="","",IF('02_대상물건입력'!B5="",1,IF(ISNUMBER(SEARCH('02_대상물건입력'!B5,B385)),1,0)))</f>
        <v>1</v>
      </c>
      <c r="O385" s="38">
        <f>IF(B385="","",IF('02_대상물건입력'!B6="",1,IF(ISNUMBER(SEARCH('02_대상물건입력'!B6,B385)),1,0)))</f>
        <v>0</v>
      </c>
      <c r="P385" s="38">
        <f>IF(L385="","",IF('02_대상물건입력'!B15="",0,IF(ISNUMBER(SEARCH('02_대상물건입력'!B15,L385)),1,0)))</f>
        <v>0</v>
      </c>
      <c r="Q385" s="38">
        <f>IF(D385="","",IF('02_대상물건입력'!B8="",0,IF(ISNUMBER(SEARCH('02_대상물건입력'!B8,D385)),1,0)))</f>
        <v>0</v>
      </c>
      <c r="R385" s="44">
        <f>IFERROR(ABS(E385-'02_대상물건입력'!B11)/'02_대상물건입력'!B11,"")</f>
        <v>0.22680488055559631</v>
      </c>
      <c r="S385" s="38">
        <f>IFERROR(ABS(J385-'02_대상물건입력'!B10),"")</f>
        <v>3</v>
      </c>
      <c r="T385" s="38">
        <f>IFERROR(ABS('01_설정'!B4-F385),"")</f>
        <v>209</v>
      </c>
      <c r="U385" s="38">
        <f>IFERROR(ABS(K385-YEAR('02_대상물건입력'!B14)),"")</f>
        <v>9</v>
      </c>
      <c r="V385" s="38" t="str">
        <f>IF(B385="","",IF(AND(E385&gt;0,F385&gt;0,H385&gt;0,OR('04A_국토부원자료'!P386="",'04A_국토부원자료'!P386="-"),IF('01_설정'!B10=1,N385=1,TRUE),R385&lt;='01_설정'!B5,S385&lt;='01_설정'!B6,T385&lt;='01_설정'!B7,U385&lt;='01_설정'!B8),"Y",""))</f>
        <v>Y</v>
      </c>
      <c r="W385" s="40">
        <f>IF(V385&lt;&gt;"Y","",MAX(0,(1-R385/'01_설정'!B5))*'01_설정'!B14+MAX(0,(1-S385/'01_설정'!B6))*'01_설정'!B15+MAX(0,(1-T385/'01_설정'!B7))*'01_설정'!B16+MAX(0,(1-U385/'01_설정'!B8))*'01_설정'!B17+O385*'01_설정'!B11+Q385*'01_설정'!B12+P385*'01_설정'!B13)</f>
        <v>22.405554072751361</v>
      </c>
      <c r="X385" s="38">
        <f>IF(W385="","",1+COUNTIFS($W$4:$W$3003,"&gt;"&amp;W385)+COUNTIFS($W$4:W385,W385)-1)</f>
        <v>237</v>
      </c>
    </row>
    <row r="386" spans="1:24" ht="16.5">
      <c r="A386" s="38">
        <f>IF('04A_국토부원자료'!A387="","",ROW()-3)</f>
        <v>383</v>
      </c>
      <c r="B386" s="39" t="str">
        <f>IFERROR('04A_국토부원자료'!B387,"")</f>
        <v>서울특별시 송파구 문정동</v>
      </c>
      <c r="C386" s="39" t="str">
        <f>IF(B386="","",IF('04A_국토부원자료'!C387&lt;&gt;"",'04A_국토부원자료'!C387,TRIM('04A_국토부원자료'!D387&amp;IF('04A_국토부원자료'!E387&lt;&gt;"","-"&amp;'04A_국토부원자료'!E387,""))))</f>
        <v>643-1</v>
      </c>
      <c r="D386" s="39" t="str">
        <f>IFERROR('04A_국토부원자료'!F387,"")</f>
        <v>엠스테이트</v>
      </c>
      <c r="E386" s="40">
        <f>IFERROR(VALUE(SUBSTITUTE('04A_국토부원자료'!G387,",","")),"")</f>
        <v>29.79</v>
      </c>
      <c r="F386" s="41">
        <f>IFERROR(IF(AND('04A_국토부원자료'!H387&lt;&gt;"",'04A_국토부원자료'!I387&lt;&gt;""),DATE(INT(VALUE(SUBSTITUTE('04A_국토부원자료'!H387,",",""))/100),MOD(VALUE(SUBSTITUTE('04A_국토부원자료'!H387,",","")),100),VALUE(SUBSTITUTE('04A_국토부원자료'!I387,",",""))),""),"")</f>
        <v>45903</v>
      </c>
      <c r="G386" s="42">
        <f>IFERROR(VALUE(SUBSTITUTE('04A_국토부원자료'!J387,",","")),"")</f>
        <v>25000</v>
      </c>
      <c r="H386" s="43">
        <f t="shared" si="10"/>
        <v>250000000</v>
      </c>
      <c r="I386" s="43">
        <f t="shared" si="11"/>
        <v>8392077.8784827124</v>
      </c>
      <c r="J386" s="38">
        <f>IFERROR(VALUE(SUBSTITUTE('04A_국토부원자료'!K387,",","")),"")</f>
        <v>5</v>
      </c>
      <c r="K386" s="38">
        <f>IFERROR(VALUE(SUBSTITUTE('04A_국토부원자료'!N387,",","")),"")</f>
        <v>2016</v>
      </c>
      <c r="L386" s="39" t="str">
        <f>IFERROR('04A_국토부원자료'!O387,"")</f>
        <v>법원로 114</v>
      </c>
      <c r="M386" s="39" t="str">
        <f>IFERROR('04A_국토부원자료'!Q387,"")</f>
        <v>중개거래</v>
      </c>
      <c r="N386" s="38">
        <f>IF(B386="","",IF('02_대상물건입력'!B5="",1,IF(ISNUMBER(SEARCH('02_대상물건입력'!B5,B386)),1,0)))</f>
        <v>1</v>
      </c>
      <c r="O386" s="38">
        <f>IF(B386="","",IF('02_대상물건입력'!B6="",1,IF(ISNUMBER(SEARCH('02_대상물건입력'!B6,B386)),1,0)))</f>
        <v>0</v>
      </c>
      <c r="P386" s="38">
        <f>IF(L386="","",IF('02_대상물건입력'!B15="",0,IF(ISNUMBER(SEARCH('02_대상물건입력'!B15,L386)),1,0)))</f>
        <v>0</v>
      </c>
      <c r="Q386" s="38">
        <f>IF(D386="","",IF('02_대상물건입력'!B8="",0,IF(ISNUMBER(SEARCH('02_대상물건입력'!B8,D386)),1,0)))</f>
        <v>0</v>
      </c>
      <c r="R386" s="44">
        <f>IFERROR(ABS(E386-'02_대상물건입력'!B11)/'02_대상물건입력'!B11,"")</f>
        <v>9.3499933927496448E-2</v>
      </c>
      <c r="S386" s="38">
        <f>IFERROR(ABS(J386-'02_대상물건입력'!B10),"")</f>
        <v>7</v>
      </c>
      <c r="T386" s="38">
        <f>IFERROR(ABS('01_설정'!B4-F386),"")</f>
        <v>209</v>
      </c>
      <c r="U386" s="38">
        <f>IFERROR(ABS(K386-YEAR('02_대상물건입력'!B14)),"")</f>
        <v>10</v>
      </c>
      <c r="V386" s="38" t="str">
        <f>IF(B386="","",IF(AND(E386&gt;0,F386&gt;0,H386&gt;0,OR('04A_국토부원자료'!P387="",'04A_국토부원자료'!P387="-"),IF('01_설정'!B10=1,N386=1,TRUE),R386&lt;='01_설정'!B5,S386&lt;='01_설정'!B6,T386&lt;='01_설정'!B7,U386&lt;='01_설정'!B8),"Y",""))</f>
        <v/>
      </c>
      <c r="W386" s="40" t="str">
        <f>IF(V386&lt;&gt;"Y","",MAX(0,(1-R386/'01_설정'!B5))*'01_설정'!B14+MAX(0,(1-S386/'01_설정'!B6))*'01_설정'!B15+MAX(0,(1-T386/'01_설정'!B7))*'01_설정'!B16+MAX(0,(1-U386/'01_설정'!B8))*'01_설정'!B17+O386*'01_설정'!B11+Q386*'01_설정'!B12+P386*'01_설정'!B13)</f>
        <v/>
      </c>
      <c r="X386" s="38" t="str">
        <f>IF(W386="","",1+COUNTIFS($W$4:$W$3003,"&gt;"&amp;W386)+COUNTIFS($W$4:W386,W386)-1)</f>
        <v/>
      </c>
    </row>
    <row r="387" spans="1:24" ht="16.5">
      <c r="A387" s="38">
        <f>IF('04A_국토부원자료'!A388="","",ROW()-3)</f>
        <v>384</v>
      </c>
      <c r="B387" s="39" t="str">
        <f>IFERROR('04A_국토부원자료'!B388,"")</f>
        <v>서울특별시 송파구 문정동</v>
      </c>
      <c r="C387" s="39" t="str">
        <f>IF(B387="","",IF('04A_국토부원자료'!C388&lt;&gt;"",'04A_국토부원자료'!C388,TRIM('04A_국토부원자료'!D388&amp;IF('04A_국토부원자료'!E388&lt;&gt;"","-"&amp;'04A_국토부원자료'!E388,""))))</f>
        <v>622</v>
      </c>
      <c r="D387" s="39" t="str">
        <f>IFERROR('04A_국토부원자료'!F388,"")</f>
        <v>송파한화오벨리스크</v>
      </c>
      <c r="E387" s="40">
        <f>IFERROR(VALUE(SUBSTITUTE('04A_국토부원자료'!G388,",","")),"")</f>
        <v>26.82</v>
      </c>
      <c r="F387" s="41">
        <f>IFERROR(IF(AND('04A_국토부원자료'!H388&lt;&gt;"",'04A_국토부원자료'!I388&lt;&gt;""),DATE(INT(VALUE(SUBSTITUTE('04A_국토부원자료'!H388,",",""))/100),MOD(VALUE(SUBSTITUTE('04A_국토부원자료'!H388,",","")),100),VALUE(SUBSTITUTE('04A_국토부원자료'!I388,",",""))),""),"")</f>
        <v>45901</v>
      </c>
      <c r="G387" s="42">
        <f>IFERROR(VALUE(SUBSTITUTE('04A_국토부원자료'!J388,",","")),"")</f>
        <v>18900</v>
      </c>
      <c r="H387" s="43">
        <f t="shared" si="10"/>
        <v>189000000</v>
      </c>
      <c r="I387" s="43">
        <f t="shared" si="11"/>
        <v>7046979.8657718124</v>
      </c>
      <c r="J387" s="38">
        <f>IFERROR(VALUE(SUBSTITUTE('04A_국토부원자료'!K388,",","")),"")</f>
        <v>14</v>
      </c>
      <c r="K387" s="38">
        <f>IFERROR(VALUE(SUBSTITUTE('04A_국토부원자료'!N388,",","")),"")</f>
        <v>2013</v>
      </c>
      <c r="L387" s="39" t="str">
        <f>IFERROR('04A_국토부원자료'!O388,"")</f>
        <v>충민로 5</v>
      </c>
      <c r="M387" s="39" t="str">
        <f>IFERROR('04A_국토부원자료'!Q388,"")</f>
        <v>중개거래</v>
      </c>
      <c r="N387" s="38">
        <f>IF(B387="","",IF('02_대상물건입력'!B5="",1,IF(ISNUMBER(SEARCH('02_대상물건입력'!B5,B387)),1,0)))</f>
        <v>1</v>
      </c>
      <c r="O387" s="38">
        <f>IF(B387="","",IF('02_대상물건입력'!B6="",1,IF(ISNUMBER(SEARCH('02_대상물건입력'!B6,B387)),1,0)))</f>
        <v>0</v>
      </c>
      <c r="P387" s="38">
        <f>IF(L387="","",IF('02_대상물건입력'!B15="",0,IF(ISNUMBER(SEARCH('02_대상물건입력'!B15,L387)),1,0)))</f>
        <v>0</v>
      </c>
      <c r="Q387" s="38">
        <f>IF(D387="","",IF('02_대상물건입력'!B8="",0,IF(ISNUMBER(SEARCH('02_대상물건입력'!B8,D387)),1,0)))</f>
        <v>0</v>
      </c>
      <c r="R387" s="44">
        <f>IFERROR(ABS(E387-'02_대상물건입력'!B11)/'02_대상물건입력'!B11,"")</f>
        <v>1.551969694745029E-2</v>
      </c>
      <c r="S387" s="38">
        <f>IFERROR(ABS(J387-'02_대상물건입력'!B10),"")</f>
        <v>2</v>
      </c>
      <c r="T387" s="38">
        <f>IFERROR(ABS('01_설정'!B4-F387),"")</f>
        <v>211</v>
      </c>
      <c r="U387" s="38">
        <f>IFERROR(ABS(K387-YEAR('02_대상물건입력'!B14)),"")</f>
        <v>13</v>
      </c>
      <c r="V387" s="38" t="str">
        <f>IF(B387="","",IF(AND(E387&gt;0,F387&gt;0,H387&gt;0,OR('04A_국토부원자료'!P388="",'04A_국토부원자료'!P388="-"),IF('01_설정'!B10=1,N387=1,TRUE),R387&lt;='01_설정'!B5,S387&lt;='01_설정'!B6,T387&lt;='01_설정'!B7,U387&lt;='01_설정'!B8),"Y",""))</f>
        <v/>
      </c>
      <c r="W387" s="40" t="str">
        <f>IF(V387&lt;&gt;"Y","",MAX(0,(1-R387/'01_설정'!B5))*'01_설정'!B14+MAX(0,(1-S387/'01_설정'!B6))*'01_설정'!B15+MAX(0,(1-T387/'01_설정'!B7))*'01_설정'!B16+MAX(0,(1-U387/'01_설정'!B8))*'01_설정'!B17+O387*'01_설정'!B11+Q387*'01_설정'!B12+P387*'01_설정'!B13)</f>
        <v/>
      </c>
      <c r="X387" s="38" t="str">
        <f>IF(W387="","",1+COUNTIFS($W$4:$W$3003,"&gt;"&amp;W387)+COUNTIFS($W$4:W387,W387)-1)</f>
        <v/>
      </c>
    </row>
    <row r="388" spans="1:24" ht="16.5">
      <c r="A388" s="38">
        <f>IF('04A_국토부원자료'!A389="","",ROW()-3)</f>
        <v>385</v>
      </c>
      <c r="B388" s="39" t="str">
        <f>IFERROR('04A_국토부원자료'!B389,"")</f>
        <v>서울특별시 송파구 문정동</v>
      </c>
      <c r="C388" s="39" t="str">
        <f>IF(B388="","",IF('04A_국토부원자료'!C389&lt;&gt;"",'04A_국토부원자료'!C389,TRIM('04A_국토부원자료'!D389&amp;IF('04A_국토부원자료'!E389&lt;&gt;"","-"&amp;'04A_국토부원자료'!E389,""))))</f>
        <v>652-3</v>
      </c>
      <c r="D388" s="39" t="str">
        <f>IFERROR('04A_국토부원자료'!F389,"")</f>
        <v>르피에드 문정</v>
      </c>
      <c r="E388" s="40">
        <f>IFERROR(VALUE(SUBSTITUTE('04A_국토부원자료'!G389,",","")),"")</f>
        <v>44.806600000000003</v>
      </c>
      <c r="F388" s="41">
        <f>IFERROR(IF(AND('04A_국토부원자료'!H389&lt;&gt;"",'04A_국토부원자료'!I389&lt;&gt;""),DATE(INT(VALUE(SUBSTITUTE('04A_국토부원자료'!H389,",",""))/100),MOD(VALUE(SUBSTITUTE('04A_국토부원자료'!H389,",","")),100),VALUE(SUBSTITUTE('04A_국토부원자료'!I389,",",""))),""),"")</f>
        <v>45901</v>
      </c>
      <c r="G388" s="42">
        <f>IFERROR(VALUE(SUBSTITUTE('04A_국토부원자료'!J389,",","")),"")</f>
        <v>108550</v>
      </c>
      <c r="H388" s="43">
        <f t="shared" ref="H388:H451" si="12">IF(G388="","",G388*10000)</f>
        <v>1085500000</v>
      </c>
      <c r="I388" s="43">
        <f t="shared" ref="I388:I451" si="13">IFERROR(IF(AND(H388&gt;0,E388&gt;0),H388/E388,""),"")</f>
        <v>24226341.655024037</v>
      </c>
      <c r="J388" s="38">
        <f>IFERROR(VALUE(SUBSTITUTE('04A_국토부원자료'!K389,",","")),"")</f>
        <v>6</v>
      </c>
      <c r="K388" s="38">
        <f>IFERROR(VALUE(SUBSTITUTE('04A_국토부원자료'!N389,",","")),"")</f>
        <v>2022</v>
      </c>
      <c r="L388" s="39" t="str">
        <f>IFERROR('04A_국토부원자료'!O389,"")</f>
        <v>송파대로 141</v>
      </c>
      <c r="M388" s="39" t="str">
        <f>IFERROR('04A_국토부원자료'!Q389,"")</f>
        <v>직거래</v>
      </c>
      <c r="N388" s="38">
        <f>IF(B388="","",IF('02_대상물건입력'!B5="",1,IF(ISNUMBER(SEARCH('02_대상물건입력'!B5,B388)),1,0)))</f>
        <v>1</v>
      </c>
      <c r="O388" s="38">
        <f>IF(B388="","",IF('02_대상물건입력'!B6="",1,IF(ISNUMBER(SEARCH('02_대상물건입력'!B6,B388)),1,0)))</f>
        <v>0</v>
      </c>
      <c r="P388" s="38">
        <f>IF(L388="","",IF('02_대상물건입력'!B15="",0,IF(ISNUMBER(SEARCH('02_대상물건입력'!B15,L388)),1,0)))</f>
        <v>1</v>
      </c>
      <c r="Q388" s="38">
        <f>IF(D388="","",IF('02_대상물건입력'!B8="",0,IF(ISNUMBER(SEARCH('02_대상물건입력'!B8,D388)),1,0)))</f>
        <v>0</v>
      </c>
      <c r="R388" s="44">
        <f>IFERROR(ABS(E388-'02_대상물건입력'!B11)/'02_대상물건입력'!B11,"")</f>
        <v>0.64471346557622577</v>
      </c>
      <c r="S388" s="38">
        <f>IFERROR(ABS(J388-'02_대상물건입력'!B10),"")</f>
        <v>6</v>
      </c>
      <c r="T388" s="38">
        <f>IFERROR(ABS('01_설정'!B4-F388),"")</f>
        <v>211</v>
      </c>
      <c r="U388" s="38">
        <f>IFERROR(ABS(K388-YEAR('02_대상물건입력'!B14)),"")</f>
        <v>4</v>
      </c>
      <c r="V388" s="38" t="str">
        <f>IF(B388="","",IF(AND(E388&gt;0,F388&gt;0,H388&gt;0,OR('04A_국토부원자료'!P389="",'04A_국토부원자료'!P389="-"),IF('01_설정'!B10=1,N388=1,TRUE),R388&lt;='01_설정'!B5,S388&lt;='01_설정'!B6,T388&lt;='01_설정'!B7,U388&lt;='01_설정'!B8),"Y",""))</f>
        <v/>
      </c>
      <c r="W388" s="40" t="str">
        <f>IF(V388&lt;&gt;"Y","",MAX(0,(1-R388/'01_설정'!B5))*'01_설정'!B14+MAX(0,(1-S388/'01_설정'!B6))*'01_설정'!B15+MAX(0,(1-T388/'01_설정'!B7))*'01_설정'!B16+MAX(0,(1-U388/'01_설정'!B8))*'01_설정'!B17+O388*'01_설정'!B11+Q388*'01_설정'!B12+P388*'01_설정'!B13)</f>
        <v/>
      </c>
      <c r="X388" s="38" t="str">
        <f>IF(W388="","",1+COUNTIFS($W$4:$W$3003,"&gt;"&amp;W388)+COUNTIFS($W$4:W388,W388)-1)</f>
        <v/>
      </c>
    </row>
    <row r="389" spans="1:24" ht="16.5">
      <c r="A389" s="38">
        <f>IF('04A_국토부원자료'!A390="","",ROW()-3)</f>
        <v>386</v>
      </c>
      <c r="B389" s="39" t="str">
        <f>IFERROR('04A_국토부원자료'!B390,"")</f>
        <v>서울특별시 송파구 문정동</v>
      </c>
      <c r="C389" s="39" t="str">
        <f>IF(B389="","",IF('04A_국토부원자료'!C390&lt;&gt;"",'04A_국토부원자료'!C390,TRIM('04A_국토부원자료'!D390&amp;IF('04A_국토부원자료'!E390&lt;&gt;"","-"&amp;'04A_국토부원자료'!E390,""))))</f>
        <v>652-4</v>
      </c>
      <c r="D389" s="39" t="str">
        <f>IFERROR('04A_국토부원자료'!F390,"")</f>
        <v>힐스테이트에코문정</v>
      </c>
      <c r="E389" s="40">
        <f>IFERROR(VALUE(SUBSTITUTE('04A_국토부원자료'!G390,",","")),"")</f>
        <v>20.79</v>
      </c>
      <c r="F389" s="41">
        <f>IFERROR(IF(AND('04A_국토부원자료'!H390&lt;&gt;"",'04A_국토부원자료'!I390&lt;&gt;""),DATE(INT(VALUE(SUBSTITUTE('04A_국토부원자료'!H390,",",""))/100),MOD(VALUE(SUBSTITUTE('04A_국토부원자료'!H390,",","")),100),VALUE(SUBSTITUTE('04A_국토부원자료'!I390,",",""))),""),"")</f>
        <v>45901</v>
      </c>
      <c r="G389" s="42">
        <f>IFERROR(VALUE(SUBSTITUTE('04A_국토부원자료'!J390,",","")),"")</f>
        <v>20400</v>
      </c>
      <c r="H389" s="43">
        <f t="shared" si="12"/>
        <v>204000000</v>
      </c>
      <c r="I389" s="43">
        <f t="shared" si="13"/>
        <v>9812409.8124098126</v>
      </c>
      <c r="J389" s="38">
        <f>IFERROR(VALUE(SUBSTITUTE('04A_국토부원자료'!K390,",","")),"")</f>
        <v>14</v>
      </c>
      <c r="K389" s="38">
        <f>IFERROR(VALUE(SUBSTITUTE('04A_국토부원자료'!N390,",","")),"")</f>
        <v>2018</v>
      </c>
      <c r="L389" s="39" t="str">
        <f>IFERROR('04A_국토부원자료'!O390,"")</f>
        <v>법원로4길 10</v>
      </c>
      <c r="M389" s="39" t="str">
        <f>IFERROR('04A_국토부원자료'!Q390,"")</f>
        <v>중개거래</v>
      </c>
      <c r="N389" s="38">
        <f>IF(B389="","",IF('02_대상물건입력'!B5="",1,IF(ISNUMBER(SEARCH('02_대상물건입력'!B5,B389)),1,0)))</f>
        <v>1</v>
      </c>
      <c r="O389" s="38">
        <f>IF(B389="","",IF('02_대상물건입력'!B6="",1,IF(ISNUMBER(SEARCH('02_대상물건입력'!B6,B389)),1,0)))</f>
        <v>0</v>
      </c>
      <c r="P389" s="38">
        <f>IF(L389="","",IF('02_대상물건입력'!B15="",0,IF(ISNUMBER(SEARCH('02_대상물건입력'!B15,L389)),1,0)))</f>
        <v>0</v>
      </c>
      <c r="Q389" s="38">
        <f>IF(D389="","",IF('02_대상물건입력'!B8="",0,IF(ISNUMBER(SEARCH('02_대상물건입력'!B8,D389)),1,0)))</f>
        <v>0</v>
      </c>
      <c r="R389" s="44">
        <f>IFERROR(ABS(E389-'02_대상물건입력'!B11)/'02_대상물건입력'!B11,"")</f>
        <v>0.23686258387537257</v>
      </c>
      <c r="S389" s="38">
        <f>IFERROR(ABS(J389-'02_대상물건입력'!B10),"")</f>
        <v>2</v>
      </c>
      <c r="T389" s="38">
        <f>IFERROR(ABS('01_설정'!B4-F389),"")</f>
        <v>211</v>
      </c>
      <c r="U389" s="38">
        <f>IFERROR(ABS(K389-YEAR('02_대상물건입력'!B14)),"")</f>
        <v>8</v>
      </c>
      <c r="V389" s="38" t="str">
        <f>IF(B389="","",IF(AND(E389&gt;0,F389&gt;0,H389&gt;0,OR('04A_국토부원자료'!P390="",'04A_국토부원자료'!P390="-"),IF('01_설정'!B10=1,N389=1,TRUE),R389&lt;='01_설정'!B5,S389&lt;='01_설정'!B6,T389&lt;='01_설정'!B7,U389&lt;='01_설정'!B8),"Y",""))</f>
        <v>Y</v>
      </c>
      <c r="W389" s="40">
        <f>IF(V389&lt;&gt;"Y","",MAX(0,(1-R389/'01_설정'!B5))*'01_설정'!B14+MAX(0,(1-S389/'01_설정'!B6))*'01_설정'!B15+MAX(0,(1-T389/'01_설정'!B7))*'01_설정'!B16+MAX(0,(1-U389/'01_설정'!B8))*'01_설정'!B17+O389*'01_설정'!B11+Q389*'01_설정'!B12+P389*'01_설정'!B13)</f>
        <v>24.887599468282282</v>
      </c>
      <c r="X389" s="38">
        <f>IF(W389="","",1+COUNTIFS($W$4:$W$3003,"&gt;"&amp;W389)+COUNTIFS($W$4:W389,W389)-1)</f>
        <v>213</v>
      </c>
    </row>
    <row r="390" spans="1:24" ht="16.5">
      <c r="A390" s="38">
        <f>IF('04A_국토부원자료'!A391="","",ROW()-3)</f>
        <v>387</v>
      </c>
      <c r="B390" s="39" t="str">
        <f>IFERROR('04A_국토부원자료'!B391,"")</f>
        <v>서울특별시 송파구 문정동</v>
      </c>
      <c r="C390" s="39" t="str">
        <f>IF(B390="","",IF('04A_국토부원자료'!C391&lt;&gt;"",'04A_국토부원자료'!C391,TRIM('04A_국토부원자료'!D391&amp;IF('04A_국토부원자료'!E391&lt;&gt;"","-"&amp;'04A_국토부원자료'!E391,""))))</f>
        <v>652-2</v>
      </c>
      <c r="D390" s="39" t="str">
        <f>IFERROR('04A_국토부원자료'!F391,"")</f>
        <v>문정 오벨리스크</v>
      </c>
      <c r="E390" s="40">
        <f>IFERROR(VALUE(SUBSTITUTE('04A_국토부원자료'!G391,",","")),"")</f>
        <v>23.74</v>
      </c>
      <c r="F390" s="41">
        <f>IFERROR(IF(AND('04A_국토부원자료'!H391&lt;&gt;"",'04A_국토부원자료'!I391&lt;&gt;""),DATE(INT(VALUE(SUBSTITUTE('04A_국토부원자료'!H391,",",""))/100),MOD(VALUE(SUBSTITUTE('04A_국토부원자료'!H391,",","")),100),VALUE(SUBSTITUTE('04A_국토부원자료'!I391,",",""))),""),"")</f>
        <v>45901</v>
      </c>
      <c r="G390" s="42">
        <f>IFERROR(VALUE(SUBSTITUTE('04A_국토부원자료'!J391,",","")),"")</f>
        <v>20000</v>
      </c>
      <c r="H390" s="43">
        <f t="shared" si="12"/>
        <v>200000000</v>
      </c>
      <c r="I390" s="43">
        <f t="shared" si="13"/>
        <v>8424599.8315080032</v>
      </c>
      <c r="J390" s="38">
        <f>IFERROR(VALUE(SUBSTITUTE('04A_국토부원자료'!K391,",","")),"")</f>
        <v>7</v>
      </c>
      <c r="K390" s="38">
        <f>IFERROR(VALUE(SUBSTITUTE('04A_국토부원자료'!N391,",","")),"")</f>
        <v>2018</v>
      </c>
      <c r="L390" s="39" t="str">
        <f>IFERROR('04A_국토부원자료'!O391,"")</f>
        <v>송파대로 145</v>
      </c>
      <c r="M390" s="39" t="str">
        <f>IFERROR('04A_국토부원자료'!Q391,"")</f>
        <v>중개거래</v>
      </c>
      <c r="N390" s="38">
        <f>IF(B390="","",IF('02_대상물건입력'!B5="",1,IF(ISNUMBER(SEARCH('02_대상물건입력'!B5,B390)),1,0)))</f>
        <v>1</v>
      </c>
      <c r="O390" s="38">
        <f>IF(B390="","",IF('02_대상물건입력'!B6="",1,IF(ISNUMBER(SEARCH('02_대상물건입력'!B6,B390)),1,0)))</f>
        <v>0</v>
      </c>
      <c r="P390" s="38">
        <f>IF(L390="","",IF('02_대상물건입력'!B15="",0,IF(ISNUMBER(SEARCH('02_대상물건입력'!B15,L390)),1,0)))</f>
        <v>1</v>
      </c>
      <c r="Q390" s="38">
        <f>IF(D390="","",IF('02_대상물건입력'!B8="",0,IF(ISNUMBER(SEARCH('02_대상물건입력'!B8,D390)),1,0)))</f>
        <v>0</v>
      </c>
      <c r="R390" s="44">
        <f>IFERROR(ABS(E390-'02_대상물건입력'!B11)/'02_대상물건입력'!B11,"")</f>
        <v>0.12857709192887665</v>
      </c>
      <c r="S390" s="38">
        <f>IFERROR(ABS(J390-'02_대상물건입력'!B10),"")</f>
        <v>5</v>
      </c>
      <c r="T390" s="38">
        <f>IFERROR(ABS('01_설정'!B4-F390),"")</f>
        <v>211</v>
      </c>
      <c r="U390" s="38">
        <f>IFERROR(ABS(K390-YEAR('02_대상물건입력'!B14)),"")</f>
        <v>8</v>
      </c>
      <c r="V390" s="38" t="str">
        <f>IF(B390="","",IF(AND(E390&gt;0,F390&gt;0,H390&gt;0,OR('04A_국토부원자료'!P391="",'04A_국토부원자료'!P391="-"),IF('01_설정'!B10=1,N390=1,TRUE),R390&lt;='01_설정'!B5,S390&lt;='01_설정'!B6,T390&lt;='01_설정'!B7,U390&lt;='01_설정'!B8),"Y",""))</f>
        <v>Y</v>
      </c>
      <c r="W390" s="40">
        <f>IF(V390&lt;&gt;"Y","",MAX(0,(1-R390/'01_설정'!B5))*'01_설정'!B14+MAX(0,(1-S390/'01_설정'!B6))*'01_설정'!B15+MAX(0,(1-T390/'01_설정'!B7))*'01_설정'!B16+MAX(0,(1-U390/'01_설정'!B8))*'01_설정'!B17+O390*'01_설정'!B11+Q390*'01_설정'!B12+P390*'01_설정'!B13)</f>
        <v>35.216722759573926</v>
      </c>
      <c r="X390" s="38">
        <f>IF(W390="","",1+COUNTIFS($W$4:$W$3003,"&gt;"&amp;W390)+COUNTIFS($W$4:W390,W390)-1)</f>
        <v>107</v>
      </c>
    </row>
    <row r="391" spans="1:24" ht="16.5">
      <c r="A391" s="38">
        <f>IF('04A_국토부원자료'!A392="","",ROW()-3)</f>
        <v>388</v>
      </c>
      <c r="B391" s="39" t="str">
        <f>IFERROR('04A_국토부원자료'!B392,"")</f>
        <v>서울특별시 송파구 문정동</v>
      </c>
      <c r="C391" s="39" t="str">
        <f>IF(B391="","",IF('04A_국토부원자료'!C392&lt;&gt;"",'04A_국토부원자료'!C392,TRIM('04A_국토부원자료'!D392&amp;IF('04A_국토부원자료'!E392&lt;&gt;"","-"&amp;'04A_국토부원자료'!E392,""))))</f>
        <v>652</v>
      </c>
      <c r="D391" s="39" t="str">
        <f>IFERROR('04A_국토부원자료'!F392,"")</f>
        <v>송파법조타운푸르지오시티</v>
      </c>
      <c r="E391" s="40">
        <f>IFERROR(VALUE(SUBSTITUTE('04A_국토부원자료'!G392,",","")),"")</f>
        <v>17.47</v>
      </c>
      <c r="F391" s="41">
        <f>IFERROR(IF(AND('04A_국토부원자료'!H392&lt;&gt;"",'04A_국토부원자료'!I392&lt;&gt;""),DATE(INT(VALUE(SUBSTITUTE('04A_국토부원자료'!H392,",",""))/100),MOD(VALUE(SUBSTITUTE('04A_국토부원자료'!H392,",","")),100),VALUE(SUBSTITUTE('04A_국토부원자료'!I392,",",""))),""),"")</f>
        <v>45901</v>
      </c>
      <c r="G391" s="42">
        <f>IFERROR(VALUE(SUBSTITUTE('04A_국토부원자료'!J392,",","")),"")</f>
        <v>19100</v>
      </c>
      <c r="H391" s="43">
        <f t="shared" si="12"/>
        <v>191000000</v>
      </c>
      <c r="I391" s="43">
        <f t="shared" si="13"/>
        <v>10933028.048082428</v>
      </c>
      <c r="J391" s="38">
        <f>IFERROR(VALUE(SUBSTITUTE('04A_국토부원자료'!K392,",","")),"")</f>
        <v>7</v>
      </c>
      <c r="K391" s="38">
        <f>IFERROR(VALUE(SUBSTITUTE('04A_국토부원자료'!N392,",","")),"")</f>
        <v>2018</v>
      </c>
      <c r="L391" s="39" t="str">
        <f>IFERROR('04A_국토부원자료'!O392,"")</f>
        <v>법원로4길 5</v>
      </c>
      <c r="M391" s="39" t="str">
        <f>IFERROR('04A_국토부원자료'!Q392,"")</f>
        <v>중개거래</v>
      </c>
      <c r="N391" s="38">
        <f>IF(B391="","",IF('02_대상물건입력'!B5="",1,IF(ISNUMBER(SEARCH('02_대상물건입력'!B5,B391)),1,0)))</f>
        <v>1</v>
      </c>
      <c r="O391" s="38">
        <f>IF(B391="","",IF('02_대상물건입력'!B6="",1,IF(ISNUMBER(SEARCH('02_대상물건입력'!B6,B391)),1,0)))</f>
        <v>0</v>
      </c>
      <c r="P391" s="38">
        <f>IF(L391="","",IF('02_대상물건입력'!B15="",0,IF(ISNUMBER(SEARCH('02_대상물건입력'!B15,L391)),1,0)))</f>
        <v>0</v>
      </c>
      <c r="Q391" s="38">
        <f>IF(D391="","",IF('02_대상물건입력'!B8="",0,IF(ISNUMBER(SEARCH('02_대상물건입력'!B8,D391)),1,0)))</f>
        <v>0</v>
      </c>
      <c r="R391" s="44">
        <f>IFERROR(ABS(E391-'02_대상물건입력'!B11)/'02_대상물건입력'!B11,"")</f>
        <v>0.35872964599820872</v>
      </c>
      <c r="S391" s="38">
        <f>IFERROR(ABS(J391-'02_대상물건입력'!B10),"")</f>
        <v>5</v>
      </c>
      <c r="T391" s="38">
        <f>IFERROR(ABS('01_설정'!B4-F391),"")</f>
        <v>211</v>
      </c>
      <c r="U391" s="38">
        <f>IFERROR(ABS(K391-YEAR('02_대상물건입력'!B14)),"")</f>
        <v>8</v>
      </c>
      <c r="V391" s="38" t="str">
        <f>IF(B391="","",IF(AND(E391&gt;0,F391&gt;0,H391&gt;0,OR('04A_국토부원자료'!P392="",'04A_국토부원자료'!P392="-"),IF('01_설정'!B10=1,N391=1,TRUE),R391&lt;='01_설정'!B5,S391&lt;='01_설정'!B6,T391&lt;='01_설정'!B7,U391&lt;='01_설정'!B8),"Y",""))</f>
        <v/>
      </c>
      <c r="W391" s="40" t="str">
        <f>IF(V391&lt;&gt;"Y","",MAX(0,(1-R391/'01_설정'!B5))*'01_설정'!B14+MAX(0,(1-S391/'01_설정'!B6))*'01_설정'!B15+MAX(0,(1-T391/'01_설정'!B7))*'01_설정'!B16+MAX(0,(1-U391/'01_설정'!B8))*'01_설정'!B17+O391*'01_설정'!B11+Q391*'01_설정'!B12+P391*'01_설정'!B13)</f>
        <v/>
      </c>
      <c r="X391" s="38" t="str">
        <f>IF(W391="","",1+COUNTIFS($W$4:$W$3003,"&gt;"&amp;W391)+COUNTIFS($W$4:W391,W391)-1)</f>
        <v/>
      </c>
    </row>
    <row r="392" spans="1:24" ht="16.5">
      <c r="A392" s="38">
        <f>IF('04A_국토부원자료'!A393="","",ROW()-3)</f>
        <v>389</v>
      </c>
      <c r="B392" s="39" t="str">
        <f>IFERROR('04A_국토부원자료'!B393,"")</f>
        <v>서울특별시 송파구 문정동</v>
      </c>
      <c r="C392" s="39" t="str">
        <f>IF(B392="","",IF('04A_국토부원자료'!C393&lt;&gt;"",'04A_국토부원자료'!C393,TRIM('04A_국토부원자료'!D393&amp;IF('04A_국토부원자료'!E393&lt;&gt;"","-"&amp;'04A_국토부원자료'!E393,""))))</f>
        <v>643-1</v>
      </c>
      <c r="D392" s="39" t="str">
        <f>IFERROR('04A_국토부원자료'!F393,"")</f>
        <v>엠스테이트</v>
      </c>
      <c r="E392" s="40">
        <f>IFERROR(VALUE(SUBSTITUTE('04A_국토부원자료'!G393,",","")),"")</f>
        <v>26.15</v>
      </c>
      <c r="F392" s="41">
        <f>IFERROR(IF(AND('04A_국토부원자료'!H393&lt;&gt;"",'04A_국토부원자료'!I393&lt;&gt;""),DATE(INT(VALUE(SUBSTITUTE('04A_국토부원자료'!H393,",",""))/100),MOD(VALUE(SUBSTITUTE('04A_국토부원자료'!H393,",","")),100),VALUE(SUBSTITUTE('04A_국토부원자료'!I393,",",""))),""),"")</f>
        <v>45901</v>
      </c>
      <c r="G392" s="42">
        <f>IFERROR(VALUE(SUBSTITUTE('04A_국토부원자료'!J393,",","")),"")</f>
        <v>24500</v>
      </c>
      <c r="H392" s="43">
        <f t="shared" si="12"/>
        <v>245000000</v>
      </c>
      <c r="I392" s="43">
        <f t="shared" si="13"/>
        <v>9369024.8565965593</v>
      </c>
      <c r="J392" s="38">
        <f>IFERROR(VALUE(SUBSTITUTE('04A_국토부원자료'!K393,",","")),"")</f>
        <v>10</v>
      </c>
      <c r="K392" s="38">
        <f>IFERROR(VALUE(SUBSTITUTE('04A_국토부원자료'!N393,",","")),"")</f>
        <v>2016</v>
      </c>
      <c r="L392" s="39" t="str">
        <f>IFERROR('04A_국토부원자료'!O393,"")</f>
        <v>법원로 114</v>
      </c>
      <c r="M392" s="39" t="str">
        <f>IFERROR('04A_국토부원자료'!Q393,"")</f>
        <v>중개거래</v>
      </c>
      <c r="N392" s="38">
        <f>IF(B392="","",IF('02_대상물건입력'!B5="",1,IF(ISNUMBER(SEARCH('02_대상물건입력'!B5,B392)),1,0)))</f>
        <v>1</v>
      </c>
      <c r="O392" s="38">
        <f>IF(B392="","",IF('02_대상물건입력'!B6="",1,IF(ISNUMBER(SEARCH('02_대상물건입력'!B6,B392)),1,0)))</f>
        <v>0</v>
      </c>
      <c r="P392" s="38">
        <f>IF(L392="","",IF('02_대상물건입력'!B15="",0,IF(ISNUMBER(SEARCH('02_대상물건입력'!B15,L392)),1,0)))</f>
        <v>0</v>
      </c>
      <c r="Q392" s="38">
        <f>IF(D392="","",IF('02_대상물건입력'!B8="",0,IF(ISNUMBER(SEARCH('02_대상물건입력'!B8,D392)),1,0)))</f>
        <v>0</v>
      </c>
      <c r="R392" s="44">
        <f>IFERROR(ABS(E392-'02_대상물건입력'!B11)/'02_대상물건입력'!B11,"")</f>
        <v>4.0113351050552824E-2</v>
      </c>
      <c r="S392" s="38">
        <f>IFERROR(ABS(J392-'02_대상물건입력'!B10),"")</f>
        <v>2</v>
      </c>
      <c r="T392" s="38">
        <f>IFERROR(ABS('01_설정'!B4-F392),"")</f>
        <v>211</v>
      </c>
      <c r="U392" s="38">
        <f>IFERROR(ABS(K392-YEAR('02_대상물건입력'!B14)),"")</f>
        <v>10</v>
      </c>
      <c r="V392" s="38" t="str">
        <f>IF(B392="","",IF(AND(E392&gt;0,F392&gt;0,H392&gt;0,OR('04A_국토부원자료'!P393="",'04A_국토부원자료'!P393="-"),IF('01_설정'!B10=1,N392=1,TRUE),R392&lt;='01_설정'!B5,S392&lt;='01_설정'!B6,T392&lt;='01_설정'!B7,U392&lt;='01_설정'!B8),"Y",""))</f>
        <v>Y</v>
      </c>
      <c r="W392" s="40">
        <f>IF(V392&lt;&gt;"Y","",MAX(0,(1-R392/'01_설정'!B5))*'01_설정'!B14+MAX(0,(1-S392/'01_설정'!B6))*'01_설정'!B15+MAX(0,(1-T392/'01_설정'!B7))*'01_설정'!B16+MAX(0,(1-U392/'01_설정'!B8))*'01_설정'!B17+O392*'01_설정'!B11+Q392*'01_설정'!B12+P392*'01_설정'!B13)</f>
        <v>40.201531956866418</v>
      </c>
      <c r="X392" s="38">
        <f>IF(W392="","",1+COUNTIFS($W$4:$W$3003,"&gt;"&amp;W392)+COUNTIFS($W$4:W392,W392)-1)</f>
        <v>65</v>
      </c>
    </row>
    <row r="393" spans="1:24" ht="16.5">
      <c r="A393" s="38">
        <f>IF('04A_국토부원자료'!A394="","",ROW()-3)</f>
        <v>390</v>
      </c>
      <c r="B393" s="39" t="str">
        <f>IFERROR('04A_국토부원자료'!B394,"")</f>
        <v>서울특별시 송파구 문정동</v>
      </c>
      <c r="C393" s="39" t="str">
        <f>IF(B393="","",IF('04A_국토부원자료'!C394&lt;&gt;"",'04A_국토부원자료'!C394,TRIM('04A_국토부원자료'!D394&amp;IF('04A_국토부원자료'!E394&lt;&gt;"","-"&amp;'04A_국토부원자료'!E394,""))))</f>
        <v>622</v>
      </c>
      <c r="D393" s="39" t="str">
        <f>IFERROR('04A_국토부원자료'!F394,"")</f>
        <v>송파한화오벨리스크</v>
      </c>
      <c r="E393" s="40">
        <f>IFERROR(VALUE(SUBSTITUTE('04A_국토부원자료'!G394,",","")),"")</f>
        <v>29.99</v>
      </c>
      <c r="F393" s="41">
        <f>IFERROR(IF(AND('04A_국토부원자료'!H394&lt;&gt;"",'04A_국토부원자료'!I394&lt;&gt;""),DATE(INT(VALUE(SUBSTITUTE('04A_국토부원자료'!H394,",",""))/100),MOD(VALUE(SUBSTITUTE('04A_국토부원자료'!H394,",","")),100),VALUE(SUBSTITUTE('04A_국토부원자료'!I394,",",""))),""),"")</f>
        <v>45898</v>
      </c>
      <c r="G393" s="42">
        <f>IFERROR(VALUE(SUBSTITUTE('04A_국토부원자료'!J394,",","")),"")</f>
        <v>23500</v>
      </c>
      <c r="H393" s="43">
        <f t="shared" si="12"/>
        <v>235000000</v>
      </c>
      <c r="I393" s="43">
        <f t="shared" si="13"/>
        <v>7835945.315105035</v>
      </c>
      <c r="J393" s="38">
        <f>IFERROR(VALUE(SUBSTITUTE('04A_국토부원자료'!K394,",","")),"")</f>
        <v>8</v>
      </c>
      <c r="K393" s="38">
        <f>IFERROR(VALUE(SUBSTITUTE('04A_국토부원자료'!N394,",","")),"")</f>
        <v>2013</v>
      </c>
      <c r="L393" s="39" t="str">
        <f>IFERROR('04A_국토부원자료'!O394,"")</f>
        <v>충민로 5</v>
      </c>
      <c r="M393" s="39" t="str">
        <f>IFERROR('04A_국토부원자료'!Q394,"")</f>
        <v>중개거래</v>
      </c>
      <c r="N393" s="38">
        <f>IF(B393="","",IF('02_대상물건입력'!B5="",1,IF(ISNUMBER(SEARCH('02_대상물건입력'!B5,B393)),1,0)))</f>
        <v>1</v>
      </c>
      <c r="O393" s="38">
        <f>IF(B393="","",IF('02_대상물건입력'!B6="",1,IF(ISNUMBER(SEARCH('02_대상물건입력'!B6,B393)),1,0)))</f>
        <v>0</v>
      </c>
      <c r="P393" s="38">
        <f>IF(L393="","",IF('02_대상물건입력'!B15="",0,IF(ISNUMBER(SEARCH('02_대상물건입력'!B15,L393)),1,0)))</f>
        <v>0</v>
      </c>
      <c r="Q393" s="38">
        <f>IF(D393="","",IF('02_대상물건입력'!B8="",0,IF(ISNUMBER(SEARCH('02_대상물건입력'!B8,D393)),1,0)))</f>
        <v>0</v>
      </c>
      <c r="R393" s="44">
        <f>IFERROR(ABS(E393-'02_대상물건입력'!B11)/'02_대상물건입력'!B11,"")</f>
        <v>0.10084132321200462</v>
      </c>
      <c r="S393" s="38">
        <f>IFERROR(ABS(J393-'02_대상물건입력'!B10),"")</f>
        <v>4</v>
      </c>
      <c r="T393" s="38">
        <f>IFERROR(ABS('01_설정'!B4-F393),"")</f>
        <v>214</v>
      </c>
      <c r="U393" s="38">
        <f>IFERROR(ABS(K393-YEAR('02_대상물건입력'!B14)),"")</f>
        <v>13</v>
      </c>
      <c r="V393" s="38" t="str">
        <f>IF(B393="","",IF(AND(E393&gt;0,F393&gt;0,H393&gt;0,OR('04A_국토부원자료'!P394="",'04A_국토부원자료'!P394="-"),IF('01_설정'!B10=1,N393=1,TRUE),R393&lt;='01_설정'!B5,S393&lt;='01_설정'!B6,T393&lt;='01_설정'!B7,U393&lt;='01_설정'!B8),"Y",""))</f>
        <v/>
      </c>
      <c r="W393" s="40" t="str">
        <f>IF(V393&lt;&gt;"Y","",MAX(0,(1-R393/'01_설정'!B5))*'01_설정'!B14+MAX(0,(1-S393/'01_설정'!B6))*'01_설정'!B15+MAX(0,(1-T393/'01_설정'!B7))*'01_설정'!B16+MAX(0,(1-U393/'01_설정'!B8))*'01_설정'!B17+O393*'01_설정'!B11+Q393*'01_설정'!B12+P393*'01_설정'!B13)</f>
        <v/>
      </c>
      <c r="X393" s="38" t="str">
        <f>IF(W393="","",1+COUNTIFS($W$4:$W$3003,"&gt;"&amp;W393)+COUNTIFS($W$4:W393,W393)-1)</f>
        <v/>
      </c>
    </row>
    <row r="394" spans="1:24" ht="16.5">
      <c r="A394" s="38">
        <f>IF('04A_국토부원자료'!A395="","",ROW()-3)</f>
        <v>391</v>
      </c>
      <c r="B394" s="39" t="str">
        <f>IFERROR('04A_국토부원자료'!B395,"")</f>
        <v>서울특별시 송파구 문정동</v>
      </c>
      <c r="C394" s="39" t="str">
        <f>IF(B394="","",IF('04A_국토부원자료'!C395&lt;&gt;"",'04A_국토부원자료'!C395,TRIM('04A_국토부원자료'!D395&amp;IF('04A_국토부원자료'!E395&lt;&gt;"","-"&amp;'04A_국토부원자료'!E395,""))))</f>
        <v>652</v>
      </c>
      <c r="D394" s="39" t="str">
        <f>IFERROR('04A_국토부원자료'!F395,"")</f>
        <v>송파법조타운푸르지오시티</v>
      </c>
      <c r="E394" s="40">
        <f>IFERROR(VALUE(SUBSTITUTE('04A_국토부원자료'!G395,",","")),"")</f>
        <v>19.37</v>
      </c>
      <c r="F394" s="41">
        <f>IFERROR(IF(AND('04A_국토부원자료'!H395&lt;&gt;"",'04A_국토부원자료'!I395&lt;&gt;""),DATE(INT(VALUE(SUBSTITUTE('04A_국토부원자료'!H395,",",""))/100),MOD(VALUE(SUBSTITUTE('04A_국토부원자료'!H395,",","")),100),VALUE(SUBSTITUTE('04A_국토부원자료'!I395,",",""))),""),"")</f>
        <v>45897</v>
      </c>
      <c r="G394" s="42">
        <f>IFERROR(VALUE(SUBSTITUTE('04A_국토부원자료'!J395,",","")),"")</f>
        <v>21500</v>
      </c>
      <c r="H394" s="43">
        <f t="shared" si="12"/>
        <v>215000000</v>
      </c>
      <c r="I394" s="43">
        <f t="shared" si="13"/>
        <v>11099638.61641714</v>
      </c>
      <c r="J394" s="38">
        <f>IFERROR(VALUE(SUBSTITUTE('04A_국토부원자료'!K395,",","")),"")</f>
        <v>12</v>
      </c>
      <c r="K394" s="38">
        <f>IFERROR(VALUE(SUBSTITUTE('04A_국토부원자료'!N395,",","")),"")</f>
        <v>2018</v>
      </c>
      <c r="L394" s="39" t="str">
        <f>IFERROR('04A_국토부원자료'!O395,"")</f>
        <v>법원로4길 5</v>
      </c>
      <c r="M394" s="39" t="str">
        <f>IFERROR('04A_국토부원자료'!Q395,"")</f>
        <v>중개거래</v>
      </c>
      <c r="N394" s="38">
        <f>IF(B394="","",IF('02_대상물건입력'!B5="",1,IF(ISNUMBER(SEARCH('02_대상물건입력'!B5,B394)),1,0)))</f>
        <v>1</v>
      </c>
      <c r="O394" s="38">
        <f>IF(B394="","",IF('02_대상물건입력'!B6="",1,IF(ISNUMBER(SEARCH('02_대상물건입력'!B6,B394)),1,0)))</f>
        <v>0</v>
      </c>
      <c r="P394" s="38">
        <f>IF(L394="","",IF('02_대상물건입력'!B15="",0,IF(ISNUMBER(SEARCH('02_대상물건입력'!B15,L394)),1,0)))</f>
        <v>0</v>
      </c>
      <c r="Q394" s="38">
        <f>IF(D394="","",IF('02_대상물건입력'!B8="",0,IF(ISNUMBER(SEARCH('02_대상물건입력'!B8,D394)),1,0)))</f>
        <v>0</v>
      </c>
      <c r="R394" s="44">
        <f>IFERROR(ABS(E394-'02_대상물건입력'!B11)/'02_대상물건입력'!B11,"")</f>
        <v>0.28898644779538074</v>
      </c>
      <c r="S394" s="38">
        <f>IFERROR(ABS(J394-'02_대상물건입력'!B10),"")</f>
        <v>0</v>
      </c>
      <c r="T394" s="38">
        <f>IFERROR(ABS('01_설정'!B4-F394),"")</f>
        <v>215</v>
      </c>
      <c r="U394" s="38">
        <f>IFERROR(ABS(K394-YEAR('02_대상물건입력'!B14)),"")</f>
        <v>8</v>
      </c>
      <c r="V394" s="38" t="str">
        <f>IF(B394="","",IF(AND(E394&gt;0,F394&gt;0,H394&gt;0,OR('04A_국토부원자료'!P395="",'04A_국토부원자료'!P395="-"),IF('01_설정'!B10=1,N394=1,TRUE),R394&lt;='01_설정'!B5,S394&lt;='01_설정'!B6,T394&lt;='01_설정'!B7,U394&lt;='01_설정'!B8),"Y",""))</f>
        <v/>
      </c>
      <c r="W394" s="40" t="str">
        <f>IF(V394&lt;&gt;"Y","",MAX(0,(1-R394/'01_설정'!B5))*'01_설정'!B14+MAX(0,(1-S394/'01_설정'!B6))*'01_설정'!B15+MAX(0,(1-T394/'01_설정'!B7))*'01_설정'!B16+MAX(0,(1-U394/'01_설정'!B8))*'01_설정'!B17+O394*'01_설정'!B11+Q394*'01_설정'!B12+P394*'01_설정'!B13)</f>
        <v/>
      </c>
      <c r="X394" s="38" t="str">
        <f>IF(W394="","",1+COUNTIFS($W$4:$W$3003,"&gt;"&amp;W394)+COUNTIFS($W$4:W394,W394)-1)</f>
        <v/>
      </c>
    </row>
    <row r="395" spans="1:24" ht="16.5">
      <c r="A395" s="38">
        <f>IF('04A_국토부원자료'!A396="","",ROW()-3)</f>
        <v>392</v>
      </c>
      <c r="B395" s="39" t="str">
        <f>IFERROR('04A_국토부원자료'!B396,"")</f>
        <v>서울특별시 송파구 문정동</v>
      </c>
      <c r="C395" s="39" t="str">
        <f>IF(B395="","",IF('04A_국토부원자료'!C396&lt;&gt;"",'04A_국토부원자료'!C396,TRIM('04A_국토부원자료'!D396&amp;IF('04A_국토부원자료'!E396&lt;&gt;"","-"&amp;'04A_국토부원자료'!E396,""))))</f>
        <v>622</v>
      </c>
      <c r="D395" s="39" t="str">
        <f>IFERROR('04A_국토부원자료'!F396,"")</f>
        <v>송파한화오벨리스크</v>
      </c>
      <c r="E395" s="40">
        <f>IFERROR(VALUE(SUBSTITUTE('04A_국토부원자료'!G396,",","")),"")</f>
        <v>29.99</v>
      </c>
      <c r="F395" s="41">
        <f>IFERROR(IF(AND('04A_국토부원자료'!H396&lt;&gt;"",'04A_국토부원자료'!I396&lt;&gt;""),DATE(INT(VALUE(SUBSTITUTE('04A_국토부원자료'!H396,",",""))/100),MOD(VALUE(SUBSTITUTE('04A_국토부원자료'!H396,",","")),100),VALUE(SUBSTITUTE('04A_국토부원자료'!I396,",",""))),""),"")</f>
        <v>45897</v>
      </c>
      <c r="G395" s="42">
        <f>IFERROR(VALUE(SUBSTITUTE('04A_국토부원자료'!J396,",","")),"")</f>
        <v>22300</v>
      </c>
      <c r="H395" s="43">
        <f t="shared" si="12"/>
        <v>223000000</v>
      </c>
      <c r="I395" s="43">
        <f t="shared" si="13"/>
        <v>7435811.9373124382</v>
      </c>
      <c r="J395" s="38">
        <f>IFERROR(VALUE(SUBSTITUTE('04A_국토부원자료'!K396,",","")),"")</f>
        <v>12</v>
      </c>
      <c r="K395" s="38">
        <f>IFERROR(VALUE(SUBSTITUTE('04A_국토부원자료'!N396,",","")),"")</f>
        <v>2013</v>
      </c>
      <c r="L395" s="39" t="str">
        <f>IFERROR('04A_국토부원자료'!O396,"")</f>
        <v>충민로 5</v>
      </c>
      <c r="M395" s="39" t="str">
        <f>IFERROR('04A_국토부원자료'!Q396,"")</f>
        <v>중개거래</v>
      </c>
      <c r="N395" s="38">
        <f>IF(B395="","",IF('02_대상물건입력'!B5="",1,IF(ISNUMBER(SEARCH('02_대상물건입력'!B5,B395)),1,0)))</f>
        <v>1</v>
      </c>
      <c r="O395" s="38">
        <f>IF(B395="","",IF('02_대상물건입력'!B6="",1,IF(ISNUMBER(SEARCH('02_대상물건입력'!B6,B395)),1,0)))</f>
        <v>0</v>
      </c>
      <c r="P395" s="38">
        <f>IF(L395="","",IF('02_대상물건입력'!B15="",0,IF(ISNUMBER(SEARCH('02_대상물건입력'!B15,L395)),1,0)))</f>
        <v>0</v>
      </c>
      <c r="Q395" s="38">
        <f>IF(D395="","",IF('02_대상물건입력'!B8="",0,IF(ISNUMBER(SEARCH('02_대상물건입력'!B8,D395)),1,0)))</f>
        <v>0</v>
      </c>
      <c r="R395" s="44">
        <f>IFERROR(ABS(E395-'02_대상물건입력'!B11)/'02_대상물건입력'!B11,"")</f>
        <v>0.10084132321200462</v>
      </c>
      <c r="S395" s="38">
        <f>IFERROR(ABS(J395-'02_대상물건입력'!B10),"")</f>
        <v>0</v>
      </c>
      <c r="T395" s="38">
        <f>IFERROR(ABS('01_설정'!B4-F395),"")</f>
        <v>215</v>
      </c>
      <c r="U395" s="38">
        <f>IFERROR(ABS(K395-YEAR('02_대상물건입력'!B14)),"")</f>
        <v>13</v>
      </c>
      <c r="V395" s="38" t="str">
        <f>IF(B395="","",IF(AND(E395&gt;0,F395&gt;0,H395&gt;0,OR('04A_국토부원자료'!P396="",'04A_국토부원자료'!P396="-"),IF('01_설정'!B10=1,N395=1,TRUE),R395&lt;='01_설정'!B5,S395&lt;='01_설정'!B6,T395&lt;='01_설정'!B7,U395&lt;='01_설정'!B8),"Y",""))</f>
        <v/>
      </c>
      <c r="W395" s="40" t="str">
        <f>IF(V395&lt;&gt;"Y","",MAX(0,(1-R395/'01_설정'!B5))*'01_설정'!B14+MAX(0,(1-S395/'01_설정'!B6))*'01_설정'!B15+MAX(0,(1-T395/'01_설정'!B7))*'01_설정'!B16+MAX(0,(1-U395/'01_설정'!B8))*'01_설정'!B17+O395*'01_설정'!B11+Q395*'01_설정'!B12+P395*'01_설정'!B13)</f>
        <v/>
      </c>
      <c r="X395" s="38" t="str">
        <f>IF(W395="","",1+COUNTIFS($W$4:$W$3003,"&gt;"&amp;W395)+COUNTIFS($W$4:W395,W395)-1)</f>
        <v/>
      </c>
    </row>
    <row r="396" spans="1:24" ht="16.5">
      <c r="A396" s="38">
        <f>IF('04A_국토부원자료'!A397="","",ROW()-3)</f>
        <v>393</v>
      </c>
      <c r="B396" s="39" t="str">
        <f>IFERROR('04A_국토부원자료'!B397,"")</f>
        <v>서울특별시 송파구 문정동</v>
      </c>
      <c r="C396" s="39" t="str">
        <f>IF(B396="","",IF('04A_국토부원자료'!C397&lt;&gt;"",'04A_국토부원자료'!C397,TRIM('04A_국토부원자료'!D397&amp;IF('04A_국토부원자료'!E397&lt;&gt;"","-"&amp;'04A_국토부원자료'!E397,""))))</f>
        <v>624</v>
      </c>
      <c r="D396" s="39" t="str">
        <f>IFERROR('04A_국토부원자료'!F397,"")</f>
        <v>송파 아이파크</v>
      </c>
      <c r="E396" s="40">
        <f>IFERROR(VALUE(SUBSTITUTE('04A_국토부원자료'!G397,",","")),"")</f>
        <v>59.99</v>
      </c>
      <c r="F396" s="41">
        <f>IFERROR(IF(AND('04A_국토부원자료'!H397&lt;&gt;"",'04A_국토부원자료'!I397&lt;&gt;""),DATE(INT(VALUE(SUBSTITUTE('04A_국토부원자료'!H397,",",""))/100),MOD(VALUE(SUBSTITUTE('04A_국토부원자료'!H397,",","")),100),VALUE(SUBSTITUTE('04A_국토부원자료'!I397,",",""))),""),"")</f>
        <v>45896</v>
      </c>
      <c r="G396" s="42">
        <f>IFERROR(VALUE(SUBSTITUTE('04A_국토부원자료'!J397,",","")),"")</f>
        <v>75000</v>
      </c>
      <c r="H396" s="43">
        <f t="shared" si="12"/>
        <v>750000000</v>
      </c>
      <c r="I396" s="43">
        <f t="shared" si="13"/>
        <v>12502083.680613436</v>
      </c>
      <c r="J396" s="38">
        <f>IFERROR(VALUE(SUBSTITUTE('04A_국토부원자료'!K397,",","")),"")</f>
        <v>7</v>
      </c>
      <c r="K396" s="38">
        <f>IFERROR(VALUE(SUBSTITUTE('04A_국토부원자료'!N397,",","")),"")</f>
        <v>2015</v>
      </c>
      <c r="L396" s="39" t="str">
        <f>IFERROR('04A_국토부원자료'!O397,"")</f>
        <v>법원로 55</v>
      </c>
      <c r="M396" s="39" t="str">
        <f>IFERROR('04A_국토부원자료'!Q397,"")</f>
        <v>중개거래</v>
      </c>
      <c r="N396" s="38">
        <f>IF(B396="","",IF('02_대상물건입력'!B5="",1,IF(ISNUMBER(SEARCH('02_대상물건입력'!B5,B396)),1,0)))</f>
        <v>1</v>
      </c>
      <c r="O396" s="38">
        <f>IF(B396="","",IF('02_대상물건입력'!B6="",1,IF(ISNUMBER(SEARCH('02_대상물건입력'!B6,B396)),1,0)))</f>
        <v>0</v>
      </c>
      <c r="P396" s="38">
        <f>IF(L396="","",IF('02_대상물건입력'!B15="",0,IF(ISNUMBER(SEARCH('02_대상물건입력'!B15,L396)),1,0)))</f>
        <v>0</v>
      </c>
      <c r="Q396" s="38">
        <f>IF(D396="","",IF('02_대상물건입력'!B8="",0,IF(ISNUMBER(SEARCH('02_대상물건입력'!B8,D396)),1,0)))</f>
        <v>0</v>
      </c>
      <c r="R396" s="44">
        <f>IFERROR(ABS(E396-'02_대상물건입력'!B11)/'02_대상물건입력'!B11,"")</f>
        <v>1.2020497158882351</v>
      </c>
      <c r="S396" s="38">
        <f>IFERROR(ABS(J396-'02_대상물건입력'!B10),"")</f>
        <v>5</v>
      </c>
      <c r="T396" s="38">
        <f>IFERROR(ABS('01_설정'!B4-F396),"")</f>
        <v>216</v>
      </c>
      <c r="U396" s="38">
        <f>IFERROR(ABS(K396-YEAR('02_대상물건입력'!B14)),"")</f>
        <v>11</v>
      </c>
      <c r="V396" s="38" t="str">
        <f>IF(B396="","",IF(AND(E396&gt;0,F396&gt;0,H396&gt;0,OR('04A_국토부원자료'!P397="",'04A_국토부원자료'!P397="-"),IF('01_설정'!B10=1,N396=1,TRUE),R396&lt;='01_설정'!B5,S396&lt;='01_설정'!B6,T396&lt;='01_설정'!B7,U396&lt;='01_설정'!B8),"Y",""))</f>
        <v/>
      </c>
      <c r="W396" s="40" t="str">
        <f>IF(V396&lt;&gt;"Y","",MAX(0,(1-R396/'01_설정'!B5))*'01_설정'!B14+MAX(0,(1-S396/'01_설정'!B6))*'01_설정'!B15+MAX(0,(1-T396/'01_설정'!B7))*'01_설정'!B16+MAX(0,(1-U396/'01_설정'!B8))*'01_설정'!B17+O396*'01_설정'!B11+Q396*'01_설정'!B12+P396*'01_설정'!B13)</f>
        <v/>
      </c>
      <c r="X396" s="38" t="str">
        <f>IF(W396="","",1+COUNTIFS($W$4:$W$3003,"&gt;"&amp;W396)+COUNTIFS($W$4:W396,W396)-1)</f>
        <v/>
      </c>
    </row>
    <row r="397" spans="1:24" ht="16.5">
      <c r="A397" s="38">
        <f>IF('04A_국토부원자료'!A398="","",ROW()-3)</f>
        <v>394</v>
      </c>
      <c r="B397" s="39" t="str">
        <f>IFERROR('04A_국토부원자료'!B398,"")</f>
        <v>서울특별시 송파구 문정동</v>
      </c>
      <c r="C397" s="39" t="str">
        <f>IF(B397="","",IF('04A_국토부원자료'!C398&lt;&gt;"",'04A_국토부원자료'!C398,TRIM('04A_국토부원자료'!D398&amp;IF('04A_국토부원자료'!E398&lt;&gt;"","-"&amp;'04A_국토부원자료'!E398,""))))</f>
        <v>618</v>
      </c>
      <c r="D397" s="39" t="str">
        <f>IFERROR('04A_국토부원자료'!F398,"")</f>
        <v>파크하비오</v>
      </c>
      <c r="E397" s="40">
        <f>IFERROR(VALUE(SUBSTITUTE('04A_국토부원자료'!G398,",","")),"")</f>
        <v>25.08</v>
      </c>
      <c r="F397" s="41">
        <f>IFERROR(IF(AND('04A_국토부원자료'!H398&lt;&gt;"",'04A_국토부원자료'!I398&lt;&gt;""),DATE(INT(VALUE(SUBSTITUTE('04A_국토부원자료'!H398,",",""))/100),MOD(VALUE(SUBSTITUTE('04A_국토부원자료'!H398,",","")),100),VALUE(SUBSTITUTE('04A_국토부원자료'!I398,",",""))),""),"")</f>
        <v>45896</v>
      </c>
      <c r="G397" s="42">
        <f>IFERROR(VALUE(SUBSTITUTE('04A_국토부원자료'!J398,",","")),"")</f>
        <v>20250</v>
      </c>
      <c r="H397" s="43">
        <f t="shared" si="12"/>
        <v>202500000</v>
      </c>
      <c r="I397" s="43">
        <f t="shared" si="13"/>
        <v>8074162.6794258375</v>
      </c>
      <c r="J397" s="38">
        <f>IFERROR(VALUE(SUBSTITUTE('04A_국토부원자료'!K398,",","")),"")</f>
        <v>16</v>
      </c>
      <c r="K397" s="38" t="str">
        <f>IFERROR(VALUE(SUBSTITUTE('04A_국토부원자료'!N398,",","")),"")</f>
        <v/>
      </c>
      <c r="L397" s="39" t="str">
        <f>IFERROR('04A_국토부원자료'!O398,"")</f>
        <v>송파대로 111</v>
      </c>
      <c r="M397" s="39" t="str">
        <f>IFERROR('04A_국토부원자료'!Q398,"")</f>
        <v>중개거래</v>
      </c>
      <c r="N397" s="38">
        <f>IF(B397="","",IF('02_대상물건입력'!B5="",1,IF(ISNUMBER(SEARCH('02_대상물건입력'!B5,B397)),1,0)))</f>
        <v>1</v>
      </c>
      <c r="O397" s="38">
        <f>IF(B397="","",IF('02_대상물건입력'!B6="",1,IF(ISNUMBER(SEARCH('02_대상물건입력'!B6,B397)),1,0)))</f>
        <v>0</v>
      </c>
      <c r="P397" s="38">
        <f>IF(L397="","",IF('02_대상물건입력'!B15="",0,IF(ISNUMBER(SEARCH('02_대상물건입력'!B15,L397)),1,0)))</f>
        <v>1</v>
      </c>
      <c r="Q397" s="38">
        <f>IF(D397="","",IF('02_대상물건입력'!B8="",0,IF(ISNUMBER(SEARCH('02_대상물건입력'!B8,D397)),1,0)))</f>
        <v>0</v>
      </c>
      <c r="R397" s="44">
        <f>IFERROR(ABS(E397-'02_대상물건입력'!B11)/'02_대상물건입력'!B11,"")</f>
        <v>7.9389783722671706E-2</v>
      </c>
      <c r="S397" s="38">
        <f>IFERROR(ABS(J397-'02_대상물건입력'!B10),"")</f>
        <v>4</v>
      </c>
      <c r="T397" s="38">
        <f>IFERROR(ABS('01_설정'!B4-F397),"")</f>
        <v>216</v>
      </c>
      <c r="U397" s="38" t="str">
        <f>IFERROR(ABS(K397-YEAR('02_대상물건입력'!B14)),"")</f>
        <v/>
      </c>
      <c r="V397" s="38" t="str">
        <f>IF(B397="","",IF(AND(E397&gt;0,F397&gt;0,H397&gt;0,OR('04A_국토부원자료'!P398="",'04A_국토부원자료'!P398="-"),IF('01_설정'!B10=1,N397=1,TRUE),R397&lt;='01_설정'!B5,S397&lt;='01_설정'!B6,T397&lt;='01_설정'!B7,U397&lt;='01_설정'!B8),"Y",""))</f>
        <v/>
      </c>
      <c r="W397" s="40" t="str">
        <f>IF(V397&lt;&gt;"Y","",MAX(0,(1-R397/'01_설정'!B5))*'01_설정'!B14+MAX(0,(1-S397/'01_설정'!B6))*'01_설정'!B15+MAX(0,(1-T397/'01_설정'!B7))*'01_설정'!B16+MAX(0,(1-U397/'01_설정'!B8))*'01_설정'!B17+O397*'01_설정'!B11+Q397*'01_설정'!B12+P397*'01_설정'!B13)</f>
        <v/>
      </c>
      <c r="X397" s="38" t="str">
        <f>IF(W397="","",1+COUNTIFS($W$4:$W$3003,"&gt;"&amp;W397)+COUNTIFS($W$4:W397,W397)-1)</f>
        <v/>
      </c>
    </row>
    <row r="398" spans="1:24" ht="16.5">
      <c r="A398" s="38">
        <f>IF('04A_국토부원자료'!A399="","",ROW()-3)</f>
        <v>395</v>
      </c>
      <c r="B398" s="39" t="str">
        <f>IFERROR('04A_국토부원자료'!B399,"")</f>
        <v>서울특별시 송파구 문정동</v>
      </c>
      <c r="C398" s="39" t="str">
        <f>IF(B398="","",IF('04A_국토부원자료'!C399&lt;&gt;"",'04A_국토부원자료'!C399,TRIM('04A_국토부원자료'!D399&amp;IF('04A_국토부원자료'!E399&lt;&gt;"","-"&amp;'04A_국토부원자료'!E399,""))))</f>
        <v>652-3</v>
      </c>
      <c r="D398" s="39" t="str">
        <f>IFERROR('04A_국토부원자료'!F399,"")</f>
        <v>르피에드 문정</v>
      </c>
      <c r="E398" s="40">
        <f>IFERROR(VALUE(SUBSTITUTE('04A_국토부원자료'!G399,",","")),"")</f>
        <v>49.668500000000002</v>
      </c>
      <c r="F398" s="41">
        <f>IFERROR(IF(AND('04A_국토부원자료'!H399&lt;&gt;"",'04A_국토부원자료'!I399&lt;&gt;""),DATE(INT(VALUE(SUBSTITUTE('04A_국토부원자료'!H399,",",""))/100),MOD(VALUE(SUBSTITUTE('04A_국토부원자료'!H399,",","")),100),VALUE(SUBSTITUTE('04A_국토부원자료'!I399,",",""))),""),"")</f>
        <v>45895</v>
      </c>
      <c r="G398" s="42">
        <f>IFERROR(VALUE(SUBSTITUTE('04A_국토부원자료'!J399,",","")),"")</f>
        <v>79248</v>
      </c>
      <c r="H398" s="43">
        <f t="shared" si="12"/>
        <v>792480000</v>
      </c>
      <c r="I398" s="43">
        <f t="shared" si="13"/>
        <v>15955384.197227618</v>
      </c>
      <c r="J398" s="38">
        <f>IFERROR(VALUE(SUBSTITUTE('04A_국토부원자료'!K399,",","")),"")</f>
        <v>8</v>
      </c>
      <c r="K398" s="38">
        <f>IFERROR(VALUE(SUBSTITUTE('04A_국토부원자료'!N399,",","")),"")</f>
        <v>2022</v>
      </c>
      <c r="L398" s="39" t="str">
        <f>IFERROR('04A_국토부원자료'!O399,"")</f>
        <v>송파대로 141</v>
      </c>
      <c r="M398" s="39" t="str">
        <f>IFERROR('04A_국토부원자료'!Q399,"")</f>
        <v>중개거래</v>
      </c>
      <c r="N398" s="38">
        <f>IF(B398="","",IF('02_대상물건입력'!B5="",1,IF(ISNUMBER(SEARCH('02_대상물건입력'!B5,B398)),1,0)))</f>
        <v>1</v>
      </c>
      <c r="O398" s="38">
        <f>IF(B398="","",IF('02_대상물건입력'!B6="",1,IF(ISNUMBER(SEARCH('02_대상물건입력'!B6,B398)),1,0)))</f>
        <v>0</v>
      </c>
      <c r="P398" s="38">
        <f>IF(L398="","",IF('02_대상물건입력'!B15="",0,IF(ISNUMBER(SEARCH('02_대상물건입력'!B15,L398)),1,0)))</f>
        <v>1</v>
      </c>
      <c r="Q398" s="38">
        <f>IF(D398="","",IF('02_대상물건입력'!B8="",0,IF(ISNUMBER(SEARCH('02_대상물건입력'!B8,D398)),1,0)))</f>
        <v>0</v>
      </c>
      <c r="R398" s="44">
        <f>IFERROR(ABS(E398-'02_대상물건입력'!B11)/'02_대상물건입력'!B11,"")</f>
        <v>0.82317896838797788</v>
      </c>
      <c r="S398" s="38">
        <f>IFERROR(ABS(J398-'02_대상물건입력'!B10),"")</f>
        <v>4</v>
      </c>
      <c r="T398" s="38">
        <f>IFERROR(ABS('01_설정'!B4-F398),"")</f>
        <v>217</v>
      </c>
      <c r="U398" s="38">
        <f>IFERROR(ABS(K398-YEAR('02_대상물건입력'!B14)),"")</f>
        <v>4</v>
      </c>
      <c r="V398" s="38" t="str">
        <f>IF(B398="","",IF(AND(E398&gt;0,F398&gt;0,H398&gt;0,OR('04A_국토부원자료'!P399="",'04A_국토부원자료'!P399="-"),IF('01_설정'!B10=1,N398=1,TRUE),R398&lt;='01_설정'!B5,S398&lt;='01_설정'!B6,T398&lt;='01_설정'!B7,U398&lt;='01_설정'!B8),"Y",""))</f>
        <v/>
      </c>
      <c r="W398" s="40" t="str">
        <f>IF(V398&lt;&gt;"Y","",MAX(0,(1-R398/'01_설정'!B5))*'01_설정'!B14+MAX(0,(1-S398/'01_설정'!B6))*'01_설정'!B15+MAX(0,(1-T398/'01_설정'!B7))*'01_설정'!B16+MAX(0,(1-U398/'01_설정'!B8))*'01_설정'!B17+O398*'01_설정'!B11+Q398*'01_설정'!B12+P398*'01_설정'!B13)</f>
        <v/>
      </c>
      <c r="X398" s="38" t="str">
        <f>IF(W398="","",1+COUNTIFS($W$4:$W$3003,"&gt;"&amp;W398)+COUNTIFS($W$4:W398,W398)-1)</f>
        <v/>
      </c>
    </row>
    <row r="399" spans="1:24" ht="16.5">
      <c r="A399" s="38">
        <f>IF('04A_국토부원자료'!A400="","",ROW()-3)</f>
        <v>396</v>
      </c>
      <c r="B399" s="39" t="str">
        <f>IFERROR('04A_국토부원자료'!B400,"")</f>
        <v>서울특별시 송파구 문정동</v>
      </c>
      <c r="C399" s="39" t="str">
        <f>IF(B399="","",IF('04A_국토부원자료'!C400&lt;&gt;"",'04A_국토부원자료'!C400,TRIM('04A_국토부원자료'!D400&amp;IF('04A_국토부원자료'!E400&lt;&gt;"","-"&amp;'04A_국토부원자료'!E400,""))))</f>
        <v>652-4</v>
      </c>
      <c r="D399" s="39" t="str">
        <f>IFERROR('04A_국토부원자료'!F400,"")</f>
        <v>힐스테이트에코문정</v>
      </c>
      <c r="E399" s="40">
        <f>IFERROR(VALUE(SUBSTITUTE('04A_국토부원자료'!G400,",","")),"")</f>
        <v>20.79</v>
      </c>
      <c r="F399" s="41">
        <f>IFERROR(IF(AND('04A_국토부원자료'!H400&lt;&gt;"",'04A_국토부원자료'!I400&lt;&gt;""),DATE(INT(VALUE(SUBSTITUTE('04A_국토부원자료'!H400,",",""))/100),MOD(VALUE(SUBSTITUTE('04A_국토부원자료'!H400,",","")),100),VALUE(SUBSTITUTE('04A_국토부원자료'!I400,",",""))),""),"")</f>
        <v>45887</v>
      </c>
      <c r="G399" s="42">
        <f>IFERROR(VALUE(SUBSTITUTE('04A_국토부원자료'!J400,",","")),"")</f>
        <v>21400</v>
      </c>
      <c r="H399" s="43">
        <f t="shared" si="12"/>
        <v>214000000</v>
      </c>
      <c r="I399" s="43">
        <f t="shared" si="13"/>
        <v>10293410.293410294</v>
      </c>
      <c r="J399" s="38">
        <f>IFERROR(VALUE(SUBSTITUTE('04A_국토부원자료'!K400,",","")),"")</f>
        <v>4</v>
      </c>
      <c r="K399" s="38">
        <f>IFERROR(VALUE(SUBSTITUTE('04A_국토부원자료'!N400,",","")),"")</f>
        <v>2018</v>
      </c>
      <c r="L399" s="39" t="str">
        <f>IFERROR('04A_국토부원자료'!O400,"")</f>
        <v>법원로4길 10</v>
      </c>
      <c r="M399" s="39" t="str">
        <f>IFERROR('04A_국토부원자료'!Q400,"")</f>
        <v>중개거래</v>
      </c>
      <c r="N399" s="38">
        <f>IF(B399="","",IF('02_대상물건입력'!B5="",1,IF(ISNUMBER(SEARCH('02_대상물건입력'!B5,B399)),1,0)))</f>
        <v>1</v>
      </c>
      <c r="O399" s="38">
        <f>IF(B399="","",IF('02_대상물건입력'!B6="",1,IF(ISNUMBER(SEARCH('02_대상물건입력'!B6,B399)),1,0)))</f>
        <v>0</v>
      </c>
      <c r="P399" s="38">
        <f>IF(L399="","",IF('02_대상물건입력'!B15="",0,IF(ISNUMBER(SEARCH('02_대상물건입력'!B15,L399)),1,0)))</f>
        <v>0</v>
      </c>
      <c r="Q399" s="38">
        <f>IF(D399="","",IF('02_대상물건입력'!B8="",0,IF(ISNUMBER(SEARCH('02_대상물건입력'!B8,D399)),1,0)))</f>
        <v>0</v>
      </c>
      <c r="R399" s="44">
        <f>IFERROR(ABS(E399-'02_대상물건입력'!B11)/'02_대상물건입력'!B11,"")</f>
        <v>0.23686258387537257</v>
      </c>
      <c r="S399" s="38">
        <f>IFERROR(ABS(J399-'02_대상물건입력'!B10),"")</f>
        <v>8</v>
      </c>
      <c r="T399" s="38">
        <f>IFERROR(ABS('01_설정'!B4-F399),"")</f>
        <v>225</v>
      </c>
      <c r="U399" s="38">
        <f>IFERROR(ABS(K399-YEAR('02_대상물건입력'!B14)),"")</f>
        <v>8</v>
      </c>
      <c r="V399" s="38" t="str">
        <f>IF(B399="","",IF(AND(E399&gt;0,F399&gt;0,H399&gt;0,OR('04A_국토부원자료'!P400="",'04A_국토부원자료'!P400="-"),IF('01_설정'!B10=1,N399=1,TRUE),R399&lt;='01_설정'!B5,S399&lt;='01_설정'!B6,T399&lt;='01_설정'!B7,U399&lt;='01_설정'!B8),"Y",""))</f>
        <v/>
      </c>
      <c r="W399" s="40" t="str">
        <f>IF(V399&lt;&gt;"Y","",MAX(0,(1-R399/'01_설정'!B5))*'01_설정'!B14+MAX(0,(1-S399/'01_설정'!B6))*'01_설정'!B15+MAX(0,(1-T399/'01_설정'!B7))*'01_설정'!B16+MAX(0,(1-U399/'01_설정'!B8))*'01_설정'!B17+O399*'01_설정'!B11+Q399*'01_설정'!B12+P399*'01_설정'!B13)</f>
        <v/>
      </c>
      <c r="X399" s="38" t="str">
        <f>IF(W399="","",1+COUNTIFS($W$4:$W$3003,"&gt;"&amp;W399)+COUNTIFS($W$4:W399,W399)-1)</f>
        <v/>
      </c>
    </row>
    <row r="400" spans="1:24" ht="16.5">
      <c r="A400" s="38">
        <f>IF('04A_국토부원자료'!A401="","",ROW()-3)</f>
        <v>397</v>
      </c>
      <c r="B400" s="39" t="str">
        <f>IFERROR('04A_국토부원자료'!B401,"")</f>
        <v>서울특별시 송파구 문정동</v>
      </c>
      <c r="C400" s="39" t="str">
        <f>IF(B400="","",IF('04A_국토부원자료'!C401&lt;&gt;"",'04A_국토부원자료'!C401,TRIM('04A_국토부원자료'!D401&amp;IF('04A_국토부원자료'!E401&lt;&gt;"","-"&amp;'04A_국토부원자료'!E401,""))))</f>
        <v>618</v>
      </c>
      <c r="D400" s="39" t="str">
        <f>IFERROR('04A_국토부원자료'!F401,"")</f>
        <v>파크하비오</v>
      </c>
      <c r="E400" s="40">
        <f>IFERROR(VALUE(SUBSTITUTE('04A_국토부원자료'!G401,",","")),"")</f>
        <v>55.68</v>
      </c>
      <c r="F400" s="41">
        <f>IFERROR(IF(AND('04A_국토부원자료'!H401&lt;&gt;"",'04A_국토부원자료'!I401&lt;&gt;""),DATE(INT(VALUE(SUBSTITUTE('04A_국토부원자료'!H401,",",""))/100),MOD(VALUE(SUBSTITUTE('04A_국토부원자료'!H401,",","")),100),VALUE(SUBSTITUTE('04A_국토부원자료'!I401,",",""))),""),"")</f>
        <v>45884</v>
      </c>
      <c r="G400" s="42">
        <f>IFERROR(VALUE(SUBSTITUTE('04A_국토부원자료'!J401,",","")),"")</f>
        <v>58500</v>
      </c>
      <c r="H400" s="43">
        <f t="shared" si="12"/>
        <v>585000000</v>
      </c>
      <c r="I400" s="43">
        <f t="shared" si="13"/>
        <v>10506465.517241379</v>
      </c>
      <c r="J400" s="38">
        <f>IFERROR(VALUE(SUBSTITUTE('04A_국토부원자료'!K401,",","")),"")</f>
        <v>12</v>
      </c>
      <c r="K400" s="38" t="str">
        <f>IFERROR(VALUE(SUBSTITUTE('04A_국토부원자료'!N401,",","")),"")</f>
        <v/>
      </c>
      <c r="L400" s="39" t="str">
        <f>IFERROR('04A_국토부원자료'!O401,"")</f>
        <v>송파대로 111</v>
      </c>
      <c r="M400" s="39" t="str">
        <f>IFERROR('04A_국토부원자료'!Q401,"")</f>
        <v>중개거래</v>
      </c>
      <c r="N400" s="38">
        <f>IF(B400="","",IF('02_대상물건입력'!B5="",1,IF(ISNUMBER(SEARCH('02_대상물건입력'!B5,B400)),1,0)))</f>
        <v>1</v>
      </c>
      <c r="O400" s="38">
        <f>IF(B400="","",IF('02_대상물건입력'!B6="",1,IF(ISNUMBER(SEARCH('02_대상물건입력'!B6,B400)),1,0)))</f>
        <v>0</v>
      </c>
      <c r="P400" s="38">
        <f>IF(L400="","",IF('02_대상물건입력'!B15="",0,IF(ISNUMBER(SEARCH('02_대상물건입력'!B15,L400)),1,0)))</f>
        <v>1</v>
      </c>
      <c r="Q400" s="38">
        <f>IF(D400="","",IF('02_대상물건입력'!B8="",0,IF(ISNUMBER(SEARCH('02_대상물건입력'!B8,D400)),1,0)))</f>
        <v>0</v>
      </c>
      <c r="R400" s="44">
        <f>IFERROR(ABS(E400-'02_대상물건입력'!B11)/'02_대상물건입력'!B11,"")</f>
        <v>1.043842776807083</v>
      </c>
      <c r="S400" s="38">
        <f>IFERROR(ABS(J400-'02_대상물건입력'!B10),"")</f>
        <v>0</v>
      </c>
      <c r="T400" s="38">
        <f>IFERROR(ABS('01_설정'!B4-F400),"")</f>
        <v>228</v>
      </c>
      <c r="U400" s="38" t="str">
        <f>IFERROR(ABS(K400-YEAR('02_대상물건입력'!B14)),"")</f>
        <v/>
      </c>
      <c r="V400" s="38" t="str">
        <f>IF(B400="","",IF(AND(E400&gt;0,F400&gt;0,H400&gt;0,OR('04A_국토부원자료'!P401="",'04A_국토부원자료'!P401="-"),IF('01_설정'!B10=1,N400=1,TRUE),R400&lt;='01_설정'!B5,S400&lt;='01_설정'!B6,T400&lt;='01_설정'!B7,U400&lt;='01_설정'!B8),"Y",""))</f>
        <v/>
      </c>
      <c r="W400" s="40" t="str">
        <f>IF(V400&lt;&gt;"Y","",MAX(0,(1-R400/'01_설정'!B5))*'01_설정'!B14+MAX(0,(1-S400/'01_설정'!B6))*'01_설정'!B15+MAX(0,(1-T400/'01_설정'!B7))*'01_설정'!B16+MAX(0,(1-U400/'01_설정'!B8))*'01_설정'!B17+O400*'01_설정'!B11+Q400*'01_설정'!B12+P400*'01_설정'!B13)</f>
        <v/>
      </c>
      <c r="X400" s="38" t="str">
        <f>IF(W400="","",1+COUNTIFS($W$4:$W$3003,"&gt;"&amp;W400)+COUNTIFS($W$4:W400,W400)-1)</f>
        <v/>
      </c>
    </row>
    <row r="401" spans="1:24" ht="16.5">
      <c r="A401" s="38">
        <f>IF('04A_국토부원자료'!A402="","",ROW()-3)</f>
        <v>398</v>
      </c>
      <c r="B401" s="39" t="str">
        <f>IFERROR('04A_국토부원자료'!B402,"")</f>
        <v>서울특별시 송파구 문정동</v>
      </c>
      <c r="C401" s="39" t="str">
        <f>IF(B401="","",IF('04A_국토부원자료'!C402&lt;&gt;"",'04A_국토부원자료'!C402,TRIM('04A_국토부원자료'!D402&amp;IF('04A_국토부원자료'!E402&lt;&gt;"","-"&amp;'04A_국토부원자료'!E402,""))))</f>
        <v>639-5</v>
      </c>
      <c r="D401" s="39" t="str">
        <f>IFERROR('04A_국토부원자료'!F402,"")</f>
        <v>힐스테이트에코송파</v>
      </c>
      <c r="E401" s="40">
        <f>IFERROR(VALUE(SUBSTITUTE('04A_국토부원자료'!G402,",","")),"")</f>
        <v>21.064</v>
      </c>
      <c r="F401" s="41">
        <f>IFERROR(IF(AND('04A_국토부원자료'!H402&lt;&gt;"",'04A_국토부원자료'!I402&lt;&gt;""),DATE(INT(VALUE(SUBSTITUTE('04A_국토부원자료'!H402,",",""))/100),MOD(VALUE(SUBSTITUTE('04A_국토부원자료'!H402,",","")),100),VALUE(SUBSTITUTE('04A_국토부원자료'!I402,",",""))),""),"")</f>
        <v>45881</v>
      </c>
      <c r="G401" s="42">
        <f>IFERROR(VALUE(SUBSTITUTE('04A_국토부원자료'!J402,",","")),"")</f>
        <v>19000</v>
      </c>
      <c r="H401" s="43">
        <f t="shared" si="12"/>
        <v>190000000</v>
      </c>
      <c r="I401" s="43">
        <f t="shared" si="13"/>
        <v>9020129.1302696541</v>
      </c>
      <c r="J401" s="38">
        <f>IFERROR(VALUE(SUBSTITUTE('04A_국토부원자료'!K402,",","")),"")</f>
        <v>17</v>
      </c>
      <c r="K401" s="38">
        <f>IFERROR(VALUE(SUBSTITUTE('04A_국토부원자료'!N402,",","")),"")</f>
        <v>2017</v>
      </c>
      <c r="L401" s="39" t="str">
        <f>IFERROR('04A_국토부원자료'!O402,"")</f>
        <v>정의로7길 13</v>
      </c>
      <c r="M401" s="39" t="str">
        <f>IFERROR('04A_국토부원자료'!Q402,"")</f>
        <v>중개거래</v>
      </c>
      <c r="N401" s="38">
        <f>IF(B401="","",IF('02_대상물건입력'!B5="",1,IF(ISNUMBER(SEARCH('02_대상물건입력'!B5,B401)),1,0)))</f>
        <v>1</v>
      </c>
      <c r="O401" s="38">
        <f>IF(B401="","",IF('02_대상물건입력'!B6="",1,IF(ISNUMBER(SEARCH('02_대상물건입력'!B6,B401)),1,0)))</f>
        <v>0</v>
      </c>
      <c r="P401" s="38">
        <f>IF(L401="","",IF('02_대상물건입력'!B15="",0,IF(ISNUMBER(SEARCH('02_대상물건입력'!B15,L401)),1,0)))</f>
        <v>0</v>
      </c>
      <c r="Q401" s="38">
        <f>IF(D401="","",IF('02_대상물건입력'!B8="",0,IF(ISNUMBER(SEARCH('02_대상물건입력'!B8,D401)),1,0)))</f>
        <v>0</v>
      </c>
      <c r="R401" s="44">
        <f>IFERROR(ABS(E401-'02_대상물건입력'!B11)/'02_대상물건입력'!B11,"")</f>
        <v>0.22680488055559631</v>
      </c>
      <c r="S401" s="38">
        <f>IFERROR(ABS(J401-'02_대상물건입력'!B10),"")</f>
        <v>5</v>
      </c>
      <c r="T401" s="38">
        <f>IFERROR(ABS('01_설정'!B4-F401),"")</f>
        <v>231</v>
      </c>
      <c r="U401" s="38">
        <f>IFERROR(ABS(K401-YEAR('02_대상물건입력'!B14)),"")</f>
        <v>9</v>
      </c>
      <c r="V401" s="38" t="str">
        <f>IF(B401="","",IF(AND(E401&gt;0,F401&gt;0,H401&gt;0,OR('04A_국토부원자료'!P402="",'04A_국토부원자료'!P402="-"),IF('01_설정'!B10=1,N401=1,TRUE),R401&lt;='01_설정'!B5,S401&lt;='01_설정'!B6,T401&lt;='01_설정'!B7,U401&lt;='01_설정'!B8),"Y",""))</f>
        <v>Y</v>
      </c>
      <c r="W401" s="40">
        <f>IF(V401&lt;&gt;"Y","",MAX(0,(1-R401/'01_설정'!B5))*'01_설정'!B14+MAX(0,(1-S401/'01_설정'!B6))*'01_설정'!B15+MAX(0,(1-T401/'01_설정'!B7))*'01_설정'!B16+MAX(0,(1-U401/'01_설정'!B8))*'01_설정'!B17+O401*'01_설정'!B11+Q401*'01_설정'!B12+P401*'01_설정'!B13)</f>
        <v>17.243910237134923</v>
      </c>
      <c r="X401" s="38">
        <f>IF(W401="","",1+COUNTIFS($W$4:$W$3003,"&gt;"&amp;W401)+COUNTIFS($W$4:W401,W401)-1)</f>
        <v>277</v>
      </c>
    </row>
    <row r="402" spans="1:24" ht="16.5">
      <c r="A402" s="38">
        <f>IF('04A_국토부원자료'!A403="","",ROW()-3)</f>
        <v>399</v>
      </c>
      <c r="B402" s="39" t="str">
        <f>IFERROR('04A_국토부원자료'!B403,"")</f>
        <v>서울특별시 송파구 문정동</v>
      </c>
      <c r="C402" s="39" t="str">
        <f>IF(B402="","",IF('04A_국토부원자료'!C403&lt;&gt;"",'04A_국토부원자료'!C403,TRIM('04A_국토부원자료'!D403&amp;IF('04A_국토부원자료'!E403&lt;&gt;"","-"&amp;'04A_국토부원자료'!E403,""))))</f>
        <v>618</v>
      </c>
      <c r="D402" s="39" t="str">
        <f>IFERROR('04A_국토부원자료'!F403,"")</f>
        <v>파크하비오</v>
      </c>
      <c r="E402" s="40">
        <f>IFERROR(VALUE(SUBSTITUTE('04A_국토부원자료'!G403,",","")),"")</f>
        <v>48.96</v>
      </c>
      <c r="F402" s="41">
        <f>IFERROR(IF(AND('04A_국토부원자료'!H403&lt;&gt;"",'04A_국토부원자료'!I403&lt;&gt;""),DATE(INT(VALUE(SUBSTITUTE('04A_국토부원자료'!H403,",",""))/100),MOD(VALUE(SUBSTITUTE('04A_국토부원자료'!H403,",","")),100),VALUE(SUBSTITUTE('04A_국토부원자료'!I403,",",""))),""),"")</f>
        <v>45878</v>
      </c>
      <c r="G402" s="42">
        <f>IFERROR(VALUE(SUBSTITUTE('04A_국토부원자료'!J403,",","")),"")</f>
        <v>48500</v>
      </c>
      <c r="H402" s="43">
        <f t="shared" si="12"/>
        <v>485000000</v>
      </c>
      <c r="I402" s="43">
        <f t="shared" si="13"/>
        <v>9906045.7516339868</v>
      </c>
      <c r="J402" s="38">
        <f>IFERROR(VALUE(SUBSTITUTE('04A_국토부원자료'!K403,",","")),"")</f>
        <v>15</v>
      </c>
      <c r="K402" s="38" t="str">
        <f>IFERROR(VALUE(SUBSTITUTE('04A_국토부원자료'!N403,",","")),"")</f>
        <v/>
      </c>
      <c r="L402" s="39" t="str">
        <f>IFERROR('04A_국토부원자료'!O403,"")</f>
        <v>송파대로 111</v>
      </c>
      <c r="M402" s="39" t="str">
        <f>IFERROR('04A_국토부원자료'!Q403,"")</f>
        <v>중개거래</v>
      </c>
      <c r="N402" s="38">
        <f>IF(B402="","",IF('02_대상물건입력'!B5="",1,IF(ISNUMBER(SEARCH('02_대상물건입력'!B5,B402)),1,0)))</f>
        <v>1</v>
      </c>
      <c r="O402" s="38">
        <f>IF(B402="","",IF('02_대상물건입력'!B6="",1,IF(ISNUMBER(SEARCH('02_대상물건입력'!B6,B402)),1,0)))</f>
        <v>0</v>
      </c>
      <c r="P402" s="38">
        <f>IF(L402="","",IF('02_대상물건입력'!B15="",0,IF(ISNUMBER(SEARCH('02_대상물건입력'!B15,L402)),1,0)))</f>
        <v>1</v>
      </c>
      <c r="Q402" s="38">
        <f>IF(D402="","",IF('02_대상물건입력'!B8="",0,IF(ISNUMBER(SEARCH('02_대상물건입력'!B8,D402)),1,0)))</f>
        <v>0</v>
      </c>
      <c r="R402" s="44">
        <f>IFERROR(ABS(E402-'02_대상물건입력'!B11)/'02_대상물건입력'!B11,"")</f>
        <v>0.79717209684760759</v>
      </c>
      <c r="S402" s="38">
        <f>IFERROR(ABS(J402-'02_대상물건입력'!B10),"")</f>
        <v>3</v>
      </c>
      <c r="T402" s="38">
        <f>IFERROR(ABS('01_설정'!B4-F402),"")</f>
        <v>234</v>
      </c>
      <c r="U402" s="38" t="str">
        <f>IFERROR(ABS(K402-YEAR('02_대상물건입력'!B14)),"")</f>
        <v/>
      </c>
      <c r="V402" s="38" t="str">
        <f>IF(B402="","",IF(AND(E402&gt;0,F402&gt;0,H402&gt;0,OR('04A_국토부원자료'!P403="",'04A_국토부원자료'!P403="-"),IF('01_설정'!B10=1,N402=1,TRUE),R402&lt;='01_설정'!B5,S402&lt;='01_설정'!B6,T402&lt;='01_설정'!B7,U402&lt;='01_설정'!B8),"Y",""))</f>
        <v/>
      </c>
      <c r="W402" s="40" t="str">
        <f>IF(V402&lt;&gt;"Y","",MAX(0,(1-R402/'01_설정'!B5))*'01_설정'!B14+MAX(0,(1-S402/'01_설정'!B6))*'01_설정'!B15+MAX(0,(1-T402/'01_설정'!B7))*'01_설정'!B16+MAX(0,(1-U402/'01_설정'!B8))*'01_설정'!B17+O402*'01_설정'!B11+Q402*'01_설정'!B12+P402*'01_설정'!B13)</f>
        <v/>
      </c>
      <c r="X402" s="38" t="str">
        <f>IF(W402="","",1+COUNTIFS($W$4:$W$3003,"&gt;"&amp;W402)+COUNTIFS($W$4:W402,W402)-1)</f>
        <v/>
      </c>
    </row>
    <row r="403" spans="1:24" ht="16.5">
      <c r="A403" s="38">
        <f>IF('04A_국토부원자료'!A404="","",ROW()-3)</f>
        <v>400</v>
      </c>
      <c r="B403" s="39" t="str">
        <f>IFERROR('04A_국토부원자료'!B404,"")</f>
        <v>서울특별시 송파구 문정동</v>
      </c>
      <c r="C403" s="39" t="str">
        <f>IF(B403="","",IF('04A_국토부원자료'!C404&lt;&gt;"",'04A_국토부원자료'!C404,TRIM('04A_국토부원자료'!D404&amp;IF('04A_국토부원자료'!E404&lt;&gt;"","-"&amp;'04A_국토부원자료'!E404,""))))</f>
        <v>618</v>
      </c>
      <c r="D403" s="39" t="str">
        <f>IFERROR('04A_국토부원자료'!F404,"")</f>
        <v>파크하비오</v>
      </c>
      <c r="E403" s="40">
        <f>IFERROR(VALUE(SUBSTITUTE('04A_국토부원자료'!G404,",","")),"")</f>
        <v>59.74</v>
      </c>
      <c r="F403" s="41">
        <f>IFERROR(IF(AND('04A_국토부원자료'!H404&lt;&gt;"",'04A_국토부원자료'!I404&lt;&gt;""),DATE(INT(VALUE(SUBSTITUTE('04A_국토부원자료'!H404,",",""))/100),MOD(VALUE(SUBSTITUTE('04A_국토부원자료'!H404,",","")),100),VALUE(SUBSTITUTE('04A_국토부원자료'!I404,",",""))),""),"")</f>
        <v>45870</v>
      </c>
      <c r="G403" s="42">
        <f>IFERROR(VALUE(SUBSTITUTE('04A_국토부원자료'!J404,",","")),"")</f>
        <v>64000</v>
      </c>
      <c r="H403" s="43">
        <f t="shared" si="12"/>
        <v>640000000</v>
      </c>
      <c r="I403" s="43">
        <f t="shared" si="13"/>
        <v>10713090.05691329</v>
      </c>
      <c r="J403" s="38">
        <f>IFERROR(VALUE(SUBSTITUTE('04A_국토부원자료'!K404,",","")),"")</f>
        <v>14</v>
      </c>
      <c r="K403" s="38" t="str">
        <f>IFERROR(VALUE(SUBSTITUTE('04A_국토부원자료'!N404,",","")),"")</f>
        <v/>
      </c>
      <c r="L403" s="39" t="str">
        <f>IFERROR('04A_국토부원자료'!O404,"")</f>
        <v>송파대로 111</v>
      </c>
      <c r="M403" s="39" t="str">
        <f>IFERROR('04A_국토부원자료'!Q404,"")</f>
        <v>중개거래</v>
      </c>
      <c r="N403" s="38">
        <f>IF(B403="","",IF('02_대상물건입력'!B5="",1,IF(ISNUMBER(SEARCH('02_대상물건입력'!B5,B403)),1,0)))</f>
        <v>1</v>
      </c>
      <c r="O403" s="38">
        <f>IF(B403="","",IF('02_대상물건입력'!B6="",1,IF(ISNUMBER(SEARCH('02_대상물건입력'!B6,B403)),1,0)))</f>
        <v>0</v>
      </c>
      <c r="P403" s="38">
        <f>IF(L403="","",IF('02_대상물건입력'!B15="",0,IF(ISNUMBER(SEARCH('02_대상물건입력'!B15,L403)),1,0)))</f>
        <v>1</v>
      </c>
      <c r="Q403" s="38">
        <f>IF(D403="","",IF('02_대상물건입력'!B8="",0,IF(ISNUMBER(SEARCH('02_대상물건입력'!B8,D403)),1,0)))</f>
        <v>0</v>
      </c>
      <c r="R403" s="44">
        <f>IFERROR(ABS(E403-'02_대상물건입력'!B11)/'02_대상물건입력'!B11,"")</f>
        <v>1.1928729792825998</v>
      </c>
      <c r="S403" s="38">
        <f>IFERROR(ABS(J403-'02_대상물건입력'!B10),"")</f>
        <v>2</v>
      </c>
      <c r="T403" s="38">
        <f>IFERROR(ABS('01_설정'!B4-F403),"")</f>
        <v>242</v>
      </c>
      <c r="U403" s="38" t="str">
        <f>IFERROR(ABS(K403-YEAR('02_대상물건입력'!B14)),"")</f>
        <v/>
      </c>
      <c r="V403" s="38" t="str">
        <f>IF(B403="","",IF(AND(E403&gt;0,F403&gt;0,H403&gt;0,OR('04A_국토부원자료'!P404="",'04A_국토부원자료'!P404="-"),IF('01_설정'!B10=1,N403=1,TRUE),R403&lt;='01_설정'!B5,S403&lt;='01_설정'!B6,T403&lt;='01_설정'!B7,U403&lt;='01_설정'!B8),"Y",""))</f>
        <v/>
      </c>
      <c r="W403" s="40" t="str">
        <f>IF(V403&lt;&gt;"Y","",MAX(0,(1-R403/'01_설정'!B5))*'01_설정'!B14+MAX(0,(1-S403/'01_설정'!B6))*'01_설정'!B15+MAX(0,(1-T403/'01_설정'!B7))*'01_설정'!B16+MAX(0,(1-U403/'01_설정'!B8))*'01_설정'!B17+O403*'01_설정'!B11+Q403*'01_설정'!B12+P403*'01_설정'!B13)</f>
        <v/>
      </c>
      <c r="X403" s="38" t="str">
        <f>IF(W403="","",1+COUNTIFS($W$4:$W$3003,"&gt;"&amp;W403)+COUNTIFS($W$4:W403,W403)-1)</f>
        <v/>
      </c>
    </row>
    <row r="404" spans="1:24" ht="16.5">
      <c r="A404" s="38">
        <f>IF('04A_국토부원자료'!A405="","",ROW()-3)</f>
        <v>401</v>
      </c>
      <c r="B404" s="39" t="str">
        <f>IFERROR('04A_국토부원자료'!B405,"")</f>
        <v>서울특별시 송파구 문정동</v>
      </c>
      <c r="C404" s="39" t="str">
        <f>IF(B404="","",IF('04A_국토부원자료'!C405&lt;&gt;"",'04A_국토부원자료'!C405,TRIM('04A_국토부원자료'!D405&amp;IF('04A_국토부원자료'!E405&lt;&gt;"","-"&amp;'04A_국토부원자료'!E405,""))))</f>
        <v>620</v>
      </c>
      <c r="D404" s="39" t="str">
        <f>IFERROR('04A_국토부원자료'!F405,"")</f>
        <v>송파푸르지오시티</v>
      </c>
      <c r="E404" s="40">
        <f>IFERROR(VALUE(SUBSTITUTE('04A_국토부원자료'!G405,",","")),"")</f>
        <v>29.63</v>
      </c>
      <c r="F404" s="41">
        <f>IFERROR(IF(AND('04A_국토부원자료'!H405&lt;&gt;"",'04A_국토부원자료'!I405&lt;&gt;""),DATE(INT(VALUE(SUBSTITUTE('04A_국토부원자료'!H405,",",""))/100),MOD(VALUE(SUBSTITUTE('04A_국토부원자료'!H405,",","")),100),VALUE(SUBSTITUTE('04A_국토부원자료'!I405,",",""))),""),"")</f>
        <v>45870</v>
      </c>
      <c r="G404" s="42">
        <f>IFERROR(VALUE(SUBSTITUTE('04A_국토부원자료'!J405,",","")),"")</f>
        <v>22000</v>
      </c>
      <c r="H404" s="43">
        <f t="shared" si="12"/>
        <v>220000000</v>
      </c>
      <c r="I404" s="43">
        <f t="shared" si="13"/>
        <v>7424907.188660142</v>
      </c>
      <c r="J404" s="38">
        <f>IFERROR(VALUE(SUBSTITUTE('04A_국토부원자료'!K405,",","")),"")</f>
        <v>14</v>
      </c>
      <c r="K404" s="38">
        <f>IFERROR(VALUE(SUBSTITUTE('04A_국토부원자료'!N405,",","")),"")</f>
        <v>2013</v>
      </c>
      <c r="L404" s="39" t="str">
        <f>IFERROR('04A_국토부원자료'!O405,"")</f>
        <v>새말로 62</v>
      </c>
      <c r="M404" s="39" t="str">
        <f>IFERROR('04A_국토부원자료'!Q405,"")</f>
        <v>중개거래</v>
      </c>
      <c r="N404" s="38">
        <f>IF(B404="","",IF('02_대상물건입력'!B5="",1,IF(ISNUMBER(SEARCH('02_대상물건입력'!B5,B404)),1,0)))</f>
        <v>1</v>
      </c>
      <c r="O404" s="38">
        <f>IF(B404="","",IF('02_대상물건입력'!B6="",1,IF(ISNUMBER(SEARCH('02_대상물건입력'!B6,B404)),1,0)))</f>
        <v>0</v>
      </c>
      <c r="P404" s="38">
        <f>IF(L404="","",IF('02_대상물건입력'!B15="",0,IF(ISNUMBER(SEARCH('02_대상물건입력'!B15,L404)),1,0)))</f>
        <v>0</v>
      </c>
      <c r="Q404" s="38">
        <f>IF(D404="","",IF('02_대상물건입력'!B8="",0,IF(ISNUMBER(SEARCH('02_대상물건입력'!B8,D404)),1,0)))</f>
        <v>0</v>
      </c>
      <c r="R404" s="44">
        <f>IFERROR(ABS(E404-'02_대상물건입력'!B11)/'02_대상물건입력'!B11,"")</f>
        <v>8.7626822499889886E-2</v>
      </c>
      <c r="S404" s="38">
        <f>IFERROR(ABS(J404-'02_대상물건입력'!B10),"")</f>
        <v>2</v>
      </c>
      <c r="T404" s="38">
        <f>IFERROR(ABS('01_설정'!B4-F404),"")</f>
        <v>242</v>
      </c>
      <c r="U404" s="38">
        <f>IFERROR(ABS(K404-YEAR('02_대상물건입력'!B14)),"")</f>
        <v>13</v>
      </c>
      <c r="V404" s="38" t="str">
        <f>IF(B404="","",IF(AND(E404&gt;0,F404&gt;0,H404&gt;0,OR('04A_국토부원자료'!P405="",'04A_국토부원자료'!P405="-"),IF('01_설정'!B10=1,N404=1,TRUE),R404&lt;='01_설정'!B5,S404&lt;='01_설정'!B6,T404&lt;='01_설정'!B7,U404&lt;='01_설정'!B8),"Y",""))</f>
        <v/>
      </c>
      <c r="W404" s="40" t="str">
        <f>IF(V404&lt;&gt;"Y","",MAX(0,(1-R404/'01_설정'!B5))*'01_설정'!B14+MAX(0,(1-S404/'01_설정'!B6))*'01_설정'!B15+MAX(0,(1-T404/'01_설정'!B7))*'01_설정'!B16+MAX(0,(1-U404/'01_설정'!B8))*'01_설정'!B17+O404*'01_설정'!B11+Q404*'01_설정'!B12+P404*'01_설정'!B13)</f>
        <v/>
      </c>
      <c r="X404" s="38" t="str">
        <f>IF(W404="","",1+COUNTIFS($W$4:$W$3003,"&gt;"&amp;W404)+COUNTIFS($W$4:W404,W404)-1)</f>
        <v/>
      </c>
    </row>
    <row r="405" spans="1:24" ht="16.5">
      <c r="A405" s="38">
        <f>IF('04A_국토부원자료'!A406="","",ROW()-3)</f>
        <v>402</v>
      </c>
      <c r="B405" s="39" t="str">
        <f>IFERROR('04A_국토부원자료'!B406,"")</f>
        <v>서울특별시 송파구 문정동</v>
      </c>
      <c r="C405" s="39" t="str">
        <f>IF(B405="","",IF('04A_국토부원자료'!C406&lt;&gt;"",'04A_국토부원자료'!C406,TRIM('04A_국토부원자료'!D406&amp;IF('04A_국토부원자료'!E406&lt;&gt;"","-"&amp;'04A_국토부원자료'!E406,""))))</f>
        <v>618</v>
      </c>
      <c r="D405" s="39" t="str">
        <f>IFERROR('04A_국토부원자료'!F406,"")</f>
        <v>파크하비오</v>
      </c>
      <c r="E405" s="40">
        <f>IFERROR(VALUE(SUBSTITUTE('04A_국토부원자료'!G406,",","")),"")</f>
        <v>27.53</v>
      </c>
      <c r="F405" s="41">
        <f>IFERROR(IF(AND('04A_국토부원자료'!H406&lt;&gt;"",'04A_국토부원자료'!I406&lt;&gt;""),DATE(INT(VALUE(SUBSTITUTE('04A_국토부원자료'!H406,",",""))/100),MOD(VALUE(SUBSTITUTE('04A_국토부원자료'!H406,",","")),100),VALUE(SUBSTITUTE('04A_국토부원자료'!I406,",",""))),""),"")</f>
        <v>45869</v>
      </c>
      <c r="G405" s="42">
        <f>IFERROR(VALUE(SUBSTITUTE('04A_국토부원자료'!J406,",","")),"")</f>
        <v>22300</v>
      </c>
      <c r="H405" s="43">
        <f t="shared" si="12"/>
        <v>223000000</v>
      </c>
      <c r="I405" s="43">
        <f t="shared" si="13"/>
        <v>8100254.2680711951</v>
      </c>
      <c r="J405" s="38">
        <f>IFERROR(VALUE(SUBSTITUTE('04A_국토부원자료'!K406,",","")),"")</f>
        <v>15</v>
      </c>
      <c r="K405" s="38" t="str">
        <f>IFERROR(VALUE(SUBSTITUTE('04A_국토부원자료'!N406,",","")),"")</f>
        <v/>
      </c>
      <c r="L405" s="39" t="str">
        <f>IFERROR('04A_국토부원자료'!O406,"")</f>
        <v xml:space="preserve"> </v>
      </c>
      <c r="M405" s="39" t="str">
        <f>IFERROR('04A_국토부원자료'!Q406,"")</f>
        <v>중개거래</v>
      </c>
      <c r="N405" s="38">
        <f>IF(B405="","",IF('02_대상물건입력'!B5="",1,IF(ISNUMBER(SEARCH('02_대상물건입력'!B5,B405)),1,0)))</f>
        <v>1</v>
      </c>
      <c r="O405" s="38">
        <f>IF(B405="","",IF('02_대상물건입력'!B6="",1,IF(ISNUMBER(SEARCH('02_대상물건입력'!B6,B405)),1,0)))</f>
        <v>0</v>
      </c>
      <c r="P405" s="38">
        <f>IF(L405="","",IF('02_대상물건입력'!B15="",0,IF(ISNUMBER(SEARCH('02_대상물건입력'!B15,L405)),1,0)))</f>
        <v>0</v>
      </c>
      <c r="Q405" s="38">
        <f>IF(D405="","",IF('02_대상물건입력'!B8="",0,IF(ISNUMBER(SEARCH('02_대상물건입력'!B8,D405)),1,0)))</f>
        <v>0</v>
      </c>
      <c r="R405" s="44">
        <f>IFERROR(ABS(E405-'02_대상물건입력'!B11)/'02_대상물건입력'!B11,"")</f>
        <v>1.0542235012553854E-2</v>
      </c>
      <c r="S405" s="38">
        <f>IFERROR(ABS(J405-'02_대상물건입력'!B10),"")</f>
        <v>3</v>
      </c>
      <c r="T405" s="38">
        <f>IFERROR(ABS('01_설정'!B4-F405),"")</f>
        <v>243</v>
      </c>
      <c r="U405" s="38" t="str">
        <f>IFERROR(ABS(K405-YEAR('02_대상물건입력'!B14)),"")</f>
        <v/>
      </c>
      <c r="V405" s="38" t="str">
        <f>IF(B405="","",IF(AND(E405&gt;0,F405&gt;0,H405&gt;0,OR('04A_국토부원자료'!P406="",'04A_국토부원자료'!P406="-"),IF('01_설정'!B10=1,N405=1,TRUE),R405&lt;='01_설정'!B5,S405&lt;='01_설정'!B6,T405&lt;='01_설정'!B7,U405&lt;='01_설정'!B8),"Y",""))</f>
        <v/>
      </c>
      <c r="W405" s="40" t="str">
        <f>IF(V405&lt;&gt;"Y","",MAX(0,(1-R405/'01_설정'!B5))*'01_설정'!B14+MAX(0,(1-S405/'01_설정'!B6))*'01_설정'!B15+MAX(0,(1-T405/'01_설정'!B7))*'01_설정'!B16+MAX(0,(1-U405/'01_설정'!B8))*'01_설정'!B17+O405*'01_설정'!B11+Q405*'01_설정'!B12+P405*'01_설정'!B13)</f>
        <v/>
      </c>
      <c r="X405" s="38" t="str">
        <f>IF(W405="","",1+COUNTIFS($W$4:$W$3003,"&gt;"&amp;W405)+COUNTIFS($W$4:W405,W405)-1)</f>
        <v/>
      </c>
    </row>
    <row r="406" spans="1:24" ht="16.5">
      <c r="A406" s="38">
        <f>IF('04A_국토부원자료'!A407="","",ROW()-3)</f>
        <v>403</v>
      </c>
      <c r="B406" s="39" t="str">
        <f>IFERROR('04A_국토부원자료'!B407,"")</f>
        <v>서울특별시 송파구 문정동</v>
      </c>
      <c r="C406" s="39" t="str">
        <f>IF(B406="","",IF('04A_국토부원자료'!C407&lt;&gt;"",'04A_국토부원자료'!C407,TRIM('04A_국토부원자료'!D407&amp;IF('04A_국토부원자료'!E407&lt;&gt;"","-"&amp;'04A_국토부원자료'!E407,""))))</f>
        <v>624</v>
      </c>
      <c r="D406" s="39" t="str">
        <f>IFERROR('04A_국토부원자료'!F407,"")</f>
        <v>송파 아이파크</v>
      </c>
      <c r="E406" s="40">
        <f>IFERROR(VALUE(SUBSTITUTE('04A_국토부원자료'!G407,",","")),"")</f>
        <v>33.97</v>
      </c>
      <c r="F406" s="41">
        <f>IFERROR(IF(AND('04A_국토부원자료'!H407&lt;&gt;"",'04A_국토부원자료'!I407&lt;&gt;""),DATE(INT(VALUE(SUBSTITUTE('04A_국토부원자료'!H407,",",""))/100),MOD(VALUE(SUBSTITUTE('04A_국토부원자료'!H407,",","")),100),VALUE(SUBSTITUTE('04A_국토부원자료'!I407,",",""))),""),"")</f>
        <v>45869</v>
      </c>
      <c r="G406" s="42">
        <f>IFERROR(VALUE(SUBSTITUTE('04A_국토부원자료'!J407,",","")),"")</f>
        <v>39950</v>
      </c>
      <c r="H406" s="43">
        <f t="shared" si="12"/>
        <v>399500000</v>
      </c>
      <c r="I406" s="43">
        <f t="shared" si="13"/>
        <v>11760376.803061524</v>
      </c>
      <c r="J406" s="38">
        <f>IFERROR(VALUE(SUBSTITUTE('04A_국토부원자료'!K407,",","")),"")</f>
        <v>16</v>
      </c>
      <c r="K406" s="38">
        <f>IFERROR(VALUE(SUBSTITUTE('04A_국토부원자료'!N407,",","")),"")</f>
        <v>2015</v>
      </c>
      <c r="L406" s="39" t="str">
        <f>IFERROR('04A_국토부원자료'!O407,"")</f>
        <v>법원로 55</v>
      </c>
      <c r="M406" s="39" t="str">
        <f>IFERROR('04A_국토부원자료'!Q407,"")</f>
        <v>중개거래</v>
      </c>
      <c r="N406" s="38">
        <f>IF(B406="","",IF('02_대상물건입력'!B5="",1,IF(ISNUMBER(SEARCH('02_대상물건입력'!B5,B406)),1,0)))</f>
        <v>1</v>
      </c>
      <c r="O406" s="38">
        <f>IF(B406="","",IF('02_대상물건입력'!B6="",1,IF(ISNUMBER(SEARCH('02_대상물건입력'!B6,B406)),1,0)))</f>
        <v>0</v>
      </c>
      <c r="P406" s="38">
        <f>IF(L406="","",IF('02_대상물건입력'!B15="",0,IF(ISNUMBER(SEARCH('02_대상물건입력'!B15,L406)),1,0)))</f>
        <v>0</v>
      </c>
      <c r="Q406" s="38">
        <f>IF(D406="","",IF('02_대상물건입력'!B8="",0,IF(ISNUMBER(SEARCH('02_대상물건입력'!B8,D406)),1,0)))</f>
        <v>0</v>
      </c>
      <c r="R406" s="44">
        <f>IFERROR(ABS(E406-'02_대상물건입력'!B11)/'02_대상물건입력'!B11,"")</f>
        <v>0.24693496997371783</v>
      </c>
      <c r="S406" s="38">
        <f>IFERROR(ABS(J406-'02_대상물건입력'!B10),"")</f>
        <v>4</v>
      </c>
      <c r="T406" s="38">
        <f>IFERROR(ABS('01_설정'!B4-F406),"")</f>
        <v>243</v>
      </c>
      <c r="U406" s="38">
        <f>IFERROR(ABS(K406-YEAR('02_대상물건입력'!B14)),"")</f>
        <v>11</v>
      </c>
      <c r="V406" s="38" t="str">
        <f>IF(B406="","",IF(AND(E406&gt;0,F406&gt;0,H406&gt;0,OR('04A_국토부원자료'!P407="",'04A_국토부원자료'!P407="-"),IF('01_설정'!B10=1,N406=1,TRUE),R406&lt;='01_설정'!B5,S406&lt;='01_설정'!B6,T406&lt;='01_설정'!B7,U406&lt;='01_설정'!B8),"Y",""))</f>
        <v/>
      </c>
      <c r="W406" s="40" t="str">
        <f>IF(V406&lt;&gt;"Y","",MAX(0,(1-R406/'01_설정'!B5))*'01_설정'!B14+MAX(0,(1-S406/'01_설정'!B6))*'01_설정'!B15+MAX(0,(1-T406/'01_설정'!B7))*'01_설정'!B16+MAX(0,(1-U406/'01_설정'!B8))*'01_설정'!B17+O406*'01_설정'!B11+Q406*'01_설정'!B12+P406*'01_설정'!B13)</f>
        <v/>
      </c>
      <c r="X406" s="38" t="str">
        <f>IF(W406="","",1+COUNTIFS($W$4:$W$3003,"&gt;"&amp;W406)+COUNTIFS($W$4:W406,W406)-1)</f>
        <v/>
      </c>
    </row>
    <row r="407" spans="1:24" ht="16.5">
      <c r="A407" s="38">
        <f>IF('04A_국토부원자료'!A408="","",ROW()-3)</f>
        <v>404</v>
      </c>
      <c r="B407" s="39" t="str">
        <f>IFERROR('04A_국토부원자료'!B408,"")</f>
        <v>서울특별시 송파구 문정동</v>
      </c>
      <c r="C407" s="39" t="str">
        <f>IF(B407="","",IF('04A_국토부원자료'!C408&lt;&gt;"",'04A_국토부원자료'!C408,TRIM('04A_국토부원자료'!D408&amp;IF('04A_국토부원자료'!E408&lt;&gt;"","-"&amp;'04A_국토부원자료'!E408,""))))</f>
        <v>624</v>
      </c>
      <c r="D407" s="39" t="str">
        <f>IFERROR('04A_국토부원자료'!F408,"")</f>
        <v>송파 아이파크</v>
      </c>
      <c r="E407" s="40">
        <f>IFERROR(VALUE(SUBSTITUTE('04A_국토부원자료'!G408,",","")),"")</f>
        <v>49.7</v>
      </c>
      <c r="F407" s="41">
        <f>IFERROR(IF(AND('04A_국토부원자료'!H408&lt;&gt;"",'04A_국토부원자료'!I408&lt;&gt;""),DATE(INT(VALUE(SUBSTITUTE('04A_국토부원자료'!H408,",",""))/100),MOD(VALUE(SUBSTITUTE('04A_국토부원자료'!H408,",","")),100),VALUE(SUBSTITUTE('04A_국토부원자료'!I408,",",""))),""),"")</f>
        <v>45868</v>
      </c>
      <c r="G407" s="42">
        <f>IFERROR(VALUE(SUBSTITUTE('04A_국토부원자료'!J408,",","")),"")</f>
        <v>63500</v>
      </c>
      <c r="H407" s="43">
        <f t="shared" si="12"/>
        <v>635000000</v>
      </c>
      <c r="I407" s="43">
        <f t="shared" si="13"/>
        <v>12776659.95975855</v>
      </c>
      <c r="J407" s="38">
        <f>IFERROR(VALUE(SUBSTITUTE('04A_국토부원자료'!K408,",","")),"")</f>
        <v>4</v>
      </c>
      <c r="K407" s="38">
        <f>IFERROR(VALUE(SUBSTITUTE('04A_국토부원자료'!N408,",","")),"")</f>
        <v>2015</v>
      </c>
      <c r="L407" s="39" t="str">
        <f>IFERROR('04A_국토부원자료'!O408,"")</f>
        <v>법원로 55</v>
      </c>
      <c r="M407" s="39" t="str">
        <f>IFERROR('04A_국토부원자료'!Q408,"")</f>
        <v>중개거래</v>
      </c>
      <c r="N407" s="38">
        <f>IF(B407="","",IF('02_대상물건입력'!B5="",1,IF(ISNUMBER(SEARCH('02_대상물건입력'!B5,B407)),1,0)))</f>
        <v>1</v>
      </c>
      <c r="O407" s="38">
        <f>IF(B407="","",IF('02_대상물건입력'!B6="",1,IF(ISNUMBER(SEARCH('02_대상물건입력'!B6,B407)),1,0)))</f>
        <v>0</v>
      </c>
      <c r="P407" s="38">
        <f>IF(L407="","",IF('02_대상물건입력'!B15="",0,IF(ISNUMBER(SEARCH('02_대상물건입력'!B15,L407)),1,0)))</f>
        <v>0</v>
      </c>
      <c r="Q407" s="38">
        <f>IF(D407="","",IF('02_대상물건입력'!B8="",0,IF(ISNUMBER(SEARCH('02_대상물건입력'!B8,D407)),1,0)))</f>
        <v>0</v>
      </c>
      <c r="R407" s="44">
        <f>IFERROR(ABS(E407-'02_대상물건입력'!B11)/'02_대상물건입력'!B11,"")</f>
        <v>0.82433523720028801</v>
      </c>
      <c r="S407" s="38">
        <f>IFERROR(ABS(J407-'02_대상물건입력'!B10),"")</f>
        <v>8</v>
      </c>
      <c r="T407" s="38">
        <f>IFERROR(ABS('01_설정'!B4-F407),"")</f>
        <v>244</v>
      </c>
      <c r="U407" s="38">
        <f>IFERROR(ABS(K407-YEAR('02_대상물건입력'!B14)),"")</f>
        <v>11</v>
      </c>
      <c r="V407" s="38" t="str">
        <f>IF(B407="","",IF(AND(E407&gt;0,F407&gt;0,H407&gt;0,OR('04A_국토부원자료'!P408="",'04A_국토부원자료'!P408="-"),IF('01_설정'!B10=1,N407=1,TRUE),R407&lt;='01_설정'!B5,S407&lt;='01_설정'!B6,T407&lt;='01_설정'!B7,U407&lt;='01_설정'!B8),"Y",""))</f>
        <v/>
      </c>
      <c r="W407" s="40" t="str">
        <f>IF(V407&lt;&gt;"Y","",MAX(0,(1-R407/'01_설정'!B5))*'01_설정'!B14+MAX(0,(1-S407/'01_설정'!B6))*'01_설정'!B15+MAX(0,(1-T407/'01_설정'!B7))*'01_설정'!B16+MAX(0,(1-U407/'01_설정'!B8))*'01_설정'!B17+O407*'01_설정'!B11+Q407*'01_설정'!B12+P407*'01_설정'!B13)</f>
        <v/>
      </c>
      <c r="X407" s="38" t="str">
        <f>IF(W407="","",1+COUNTIFS($W$4:$W$3003,"&gt;"&amp;W407)+COUNTIFS($W$4:W407,W407)-1)</f>
        <v/>
      </c>
    </row>
    <row r="408" spans="1:24" ht="16.5">
      <c r="A408" s="38">
        <f>IF('04A_국토부원자료'!A409="","",ROW()-3)</f>
        <v>405</v>
      </c>
      <c r="B408" s="39" t="str">
        <f>IFERROR('04A_국토부원자료'!B409,"")</f>
        <v>서울특별시 송파구 문정동</v>
      </c>
      <c r="C408" s="39" t="str">
        <f>IF(B408="","",IF('04A_국토부원자료'!C409&lt;&gt;"",'04A_국토부원자료'!C409,TRIM('04A_국토부원자료'!D409&amp;IF('04A_국토부원자료'!E409&lt;&gt;"","-"&amp;'04A_국토부원자료'!E409,""))))</f>
        <v>639-5</v>
      </c>
      <c r="D408" s="39" t="str">
        <f>IFERROR('04A_국토부원자료'!F409,"")</f>
        <v>힐스테이트에코송파</v>
      </c>
      <c r="E408" s="40">
        <f>IFERROR(VALUE(SUBSTITUTE('04A_국토부원자료'!G409,",","")),"")</f>
        <v>21.064</v>
      </c>
      <c r="F408" s="41">
        <f>IFERROR(IF(AND('04A_국토부원자료'!H409&lt;&gt;"",'04A_국토부원자료'!I409&lt;&gt;""),DATE(INT(VALUE(SUBSTITUTE('04A_국토부원자료'!H409,",",""))/100),MOD(VALUE(SUBSTITUTE('04A_국토부원자료'!H409,",","")),100),VALUE(SUBSTITUTE('04A_국토부원자료'!I409,",",""))),""),"")</f>
        <v>45868</v>
      </c>
      <c r="G408" s="42">
        <f>IFERROR(VALUE(SUBSTITUTE('04A_국토부원자료'!J409,",","")),"")</f>
        <v>18600</v>
      </c>
      <c r="H408" s="43">
        <f t="shared" si="12"/>
        <v>186000000</v>
      </c>
      <c r="I408" s="43">
        <f t="shared" si="13"/>
        <v>8830231.6748955566</v>
      </c>
      <c r="J408" s="38">
        <f>IFERROR(VALUE(SUBSTITUTE('04A_국토부원자료'!K409,",","")),"")</f>
        <v>15</v>
      </c>
      <c r="K408" s="38">
        <f>IFERROR(VALUE(SUBSTITUTE('04A_국토부원자료'!N409,",","")),"")</f>
        <v>2017</v>
      </c>
      <c r="L408" s="39" t="str">
        <f>IFERROR('04A_국토부원자료'!O409,"")</f>
        <v>정의로7길 13</v>
      </c>
      <c r="M408" s="39" t="str">
        <f>IFERROR('04A_국토부원자료'!Q409,"")</f>
        <v>중개거래</v>
      </c>
      <c r="N408" s="38">
        <f>IF(B408="","",IF('02_대상물건입력'!B5="",1,IF(ISNUMBER(SEARCH('02_대상물건입력'!B5,B408)),1,0)))</f>
        <v>1</v>
      </c>
      <c r="O408" s="38">
        <f>IF(B408="","",IF('02_대상물건입력'!B6="",1,IF(ISNUMBER(SEARCH('02_대상물건입력'!B6,B408)),1,0)))</f>
        <v>0</v>
      </c>
      <c r="P408" s="38">
        <f>IF(L408="","",IF('02_대상물건입력'!B15="",0,IF(ISNUMBER(SEARCH('02_대상물건입력'!B15,L408)),1,0)))</f>
        <v>0</v>
      </c>
      <c r="Q408" s="38">
        <f>IF(D408="","",IF('02_대상물건입력'!B8="",0,IF(ISNUMBER(SEARCH('02_대상물건입력'!B8,D408)),1,0)))</f>
        <v>0</v>
      </c>
      <c r="R408" s="44">
        <f>IFERROR(ABS(E408-'02_대상물건입력'!B11)/'02_대상물건입력'!B11,"")</f>
        <v>0.22680488055559631</v>
      </c>
      <c r="S408" s="38">
        <f>IFERROR(ABS(J408-'02_대상물건입력'!B10),"")</f>
        <v>3</v>
      </c>
      <c r="T408" s="38">
        <f>IFERROR(ABS('01_설정'!B4-F408),"")</f>
        <v>244</v>
      </c>
      <c r="U408" s="38">
        <f>IFERROR(ABS(K408-YEAR('02_대상물건입력'!B14)),"")</f>
        <v>9</v>
      </c>
      <c r="V408" s="38" t="str">
        <f>IF(B408="","",IF(AND(E408&gt;0,F408&gt;0,H408&gt;0,OR('04A_국토부원자료'!P409="",'04A_국토부원자료'!P409="-"),IF('01_설정'!B10=1,N408=1,TRUE),R408&lt;='01_설정'!B5,S408&lt;='01_설정'!B6,T408&lt;='01_설정'!B7,U408&lt;='01_설정'!B8),"Y",""))</f>
        <v>Y</v>
      </c>
      <c r="W408" s="40">
        <f>IF(V408&lt;&gt;"Y","",MAX(0,(1-R408/'01_설정'!B5))*'01_설정'!B14+MAX(0,(1-S408/'01_설정'!B6))*'01_설정'!B15+MAX(0,(1-T408/'01_설정'!B7))*'01_설정'!B16+MAX(0,(1-U408/'01_설정'!B8))*'01_설정'!B17+O408*'01_설정'!B11+Q408*'01_설정'!B12+P408*'01_설정'!B13)</f>
        <v>21.830211606997935</v>
      </c>
      <c r="X408" s="38">
        <f>IF(W408="","",1+COUNTIFS($W$4:$W$3003,"&gt;"&amp;W408)+COUNTIFS($W$4:W408,W408)-1)</f>
        <v>240</v>
      </c>
    </row>
    <row r="409" spans="1:24" ht="16.5">
      <c r="A409" s="38">
        <f>IF('04A_국토부원자료'!A410="","",ROW()-3)</f>
        <v>406</v>
      </c>
      <c r="B409" s="39" t="str">
        <f>IFERROR('04A_국토부원자료'!B410,"")</f>
        <v>서울특별시 송파구 문정동</v>
      </c>
      <c r="C409" s="39" t="str">
        <f>IF(B409="","",IF('04A_국토부원자료'!C410&lt;&gt;"",'04A_국토부원자료'!C410,TRIM('04A_국토부원자료'!D410&amp;IF('04A_국토부원자료'!E410&lt;&gt;"","-"&amp;'04A_국토부원자료'!E410,""))))</f>
        <v>618</v>
      </c>
      <c r="D409" s="39" t="str">
        <f>IFERROR('04A_국토부원자료'!F410,"")</f>
        <v>파크하비오</v>
      </c>
      <c r="E409" s="40">
        <f>IFERROR(VALUE(SUBSTITUTE('04A_국토부원자료'!G410,",","")),"")</f>
        <v>25.33</v>
      </c>
      <c r="F409" s="41">
        <f>IFERROR(IF(AND('04A_국토부원자료'!H410&lt;&gt;"",'04A_국토부원자료'!I410&lt;&gt;""),DATE(INT(VALUE(SUBSTITUTE('04A_국토부원자료'!H410,",",""))/100),MOD(VALUE(SUBSTITUTE('04A_국토부원자료'!H410,",","")),100),VALUE(SUBSTITUTE('04A_국토부원자료'!I410,",",""))),""),"")</f>
        <v>45868</v>
      </c>
      <c r="G409" s="42">
        <f>IFERROR(VALUE(SUBSTITUTE('04A_국토부원자료'!J410,",","")),"")</f>
        <v>20200</v>
      </c>
      <c r="H409" s="43">
        <f t="shared" si="12"/>
        <v>202000000</v>
      </c>
      <c r="I409" s="43">
        <f t="shared" si="13"/>
        <v>7974733.5175681012</v>
      </c>
      <c r="J409" s="38">
        <f>IFERROR(VALUE(SUBSTITUTE('04A_국토부원자료'!K410,",","")),"")</f>
        <v>10</v>
      </c>
      <c r="K409" s="38" t="str">
        <f>IFERROR(VALUE(SUBSTITUTE('04A_국토부원자료'!N410,",","")),"")</f>
        <v/>
      </c>
      <c r="L409" s="39" t="str">
        <f>IFERROR('04A_국토부원자료'!O410,"")</f>
        <v xml:space="preserve"> </v>
      </c>
      <c r="M409" s="39" t="str">
        <f>IFERROR('04A_국토부원자료'!Q410,"")</f>
        <v>중개거래</v>
      </c>
      <c r="N409" s="38">
        <f>IF(B409="","",IF('02_대상물건입력'!B5="",1,IF(ISNUMBER(SEARCH('02_대상물건입력'!B5,B409)),1,0)))</f>
        <v>1</v>
      </c>
      <c r="O409" s="38">
        <f>IF(B409="","",IF('02_대상물건입력'!B6="",1,IF(ISNUMBER(SEARCH('02_대상물건입력'!B6,B409)),1,0)))</f>
        <v>0</v>
      </c>
      <c r="P409" s="38">
        <f>IF(L409="","",IF('02_대상물건입력'!B15="",0,IF(ISNUMBER(SEARCH('02_대상물건입력'!B15,L409)),1,0)))</f>
        <v>0</v>
      </c>
      <c r="Q409" s="38">
        <f>IF(D409="","",IF('02_대상물건입력'!B8="",0,IF(ISNUMBER(SEARCH('02_대상물건입력'!B8,D409)),1,0)))</f>
        <v>0</v>
      </c>
      <c r="R409" s="44">
        <f>IFERROR(ABS(E409-'02_대상물건입력'!B11)/'02_대상물건입력'!B11,"")</f>
        <v>7.0213047117036451E-2</v>
      </c>
      <c r="S409" s="38">
        <f>IFERROR(ABS(J409-'02_대상물건입력'!B10),"")</f>
        <v>2</v>
      </c>
      <c r="T409" s="38">
        <f>IFERROR(ABS('01_설정'!B4-F409),"")</f>
        <v>244</v>
      </c>
      <c r="U409" s="38" t="str">
        <f>IFERROR(ABS(K409-YEAR('02_대상물건입력'!B14)),"")</f>
        <v/>
      </c>
      <c r="V409" s="38" t="str">
        <f>IF(B409="","",IF(AND(E409&gt;0,F409&gt;0,H409&gt;0,OR('04A_국토부원자료'!P410="",'04A_국토부원자료'!P410="-"),IF('01_설정'!B10=1,N409=1,TRUE),R409&lt;='01_설정'!B5,S409&lt;='01_설정'!B6,T409&lt;='01_설정'!B7,U409&lt;='01_설정'!B8),"Y",""))</f>
        <v/>
      </c>
      <c r="W409" s="40" t="str">
        <f>IF(V409&lt;&gt;"Y","",MAX(0,(1-R409/'01_설정'!B5))*'01_설정'!B14+MAX(0,(1-S409/'01_설정'!B6))*'01_설정'!B15+MAX(0,(1-T409/'01_설정'!B7))*'01_설정'!B16+MAX(0,(1-U409/'01_설정'!B8))*'01_설정'!B17+O409*'01_설정'!B11+Q409*'01_설정'!B12+P409*'01_설정'!B13)</f>
        <v/>
      </c>
      <c r="X409" s="38" t="str">
        <f>IF(W409="","",1+COUNTIFS($W$4:$W$3003,"&gt;"&amp;W409)+COUNTIFS($W$4:W409,W409)-1)</f>
        <v/>
      </c>
    </row>
    <row r="410" spans="1:24" ht="16.5">
      <c r="A410" s="38">
        <f>IF('04A_국토부원자료'!A411="","",ROW()-3)</f>
        <v>407</v>
      </c>
      <c r="B410" s="39" t="str">
        <f>IFERROR('04A_국토부원자료'!B411,"")</f>
        <v>서울특별시 송파구 문정동</v>
      </c>
      <c r="C410" s="39" t="str">
        <f>IF(B410="","",IF('04A_국토부원자료'!C411&lt;&gt;"",'04A_국토부원자료'!C411,TRIM('04A_국토부원자료'!D411&amp;IF('04A_국토부원자료'!E411&lt;&gt;"","-"&amp;'04A_국토부원자료'!E411,""))))</f>
        <v>618</v>
      </c>
      <c r="D410" s="39" t="str">
        <f>IFERROR('04A_국토부원자료'!F411,"")</f>
        <v>파크하비오</v>
      </c>
      <c r="E410" s="40">
        <f>IFERROR(VALUE(SUBSTITUTE('04A_국토부원자료'!G411,",","")),"")</f>
        <v>48.94</v>
      </c>
      <c r="F410" s="41">
        <f>IFERROR(IF(AND('04A_국토부원자료'!H411&lt;&gt;"",'04A_국토부원자료'!I411&lt;&gt;""),DATE(INT(VALUE(SUBSTITUTE('04A_국토부원자료'!H411,",",""))/100),MOD(VALUE(SUBSTITUTE('04A_국토부원자료'!H411,",","")),100),VALUE(SUBSTITUTE('04A_국토부원자료'!I411,",",""))),""),"")</f>
        <v>45866</v>
      </c>
      <c r="G410" s="42">
        <f>IFERROR(VALUE(SUBSTITUTE('04A_국토부원자료'!J411,",","")),"")</f>
        <v>44800</v>
      </c>
      <c r="H410" s="43">
        <f t="shared" si="12"/>
        <v>448000000</v>
      </c>
      <c r="I410" s="43">
        <f t="shared" si="13"/>
        <v>9154066.2035145089</v>
      </c>
      <c r="J410" s="38">
        <f>IFERROR(VALUE(SUBSTITUTE('04A_국토부원자료'!K411,",","")),"")</f>
        <v>13</v>
      </c>
      <c r="K410" s="38" t="str">
        <f>IFERROR(VALUE(SUBSTITUTE('04A_국토부원자료'!N411,",","")),"")</f>
        <v/>
      </c>
      <c r="L410" s="39" t="str">
        <f>IFERROR('04A_국토부원자료'!O411,"")</f>
        <v>송파대로 111</v>
      </c>
      <c r="M410" s="39" t="str">
        <f>IFERROR('04A_국토부원자료'!Q411,"")</f>
        <v>중개거래</v>
      </c>
      <c r="N410" s="38">
        <f>IF(B410="","",IF('02_대상물건입력'!B5="",1,IF(ISNUMBER(SEARCH('02_대상물건입력'!B5,B410)),1,0)))</f>
        <v>1</v>
      </c>
      <c r="O410" s="38">
        <f>IF(B410="","",IF('02_대상물건입력'!B6="",1,IF(ISNUMBER(SEARCH('02_대상물건입력'!B6,B410)),1,0)))</f>
        <v>0</v>
      </c>
      <c r="P410" s="38">
        <f>IF(L410="","",IF('02_대상물건입력'!B15="",0,IF(ISNUMBER(SEARCH('02_대상물건입력'!B15,L410)),1,0)))</f>
        <v>1</v>
      </c>
      <c r="Q410" s="38">
        <f>IF(D410="","",IF('02_대상물건입력'!B8="",0,IF(ISNUMBER(SEARCH('02_대상물건입력'!B8,D410)),1,0)))</f>
        <v>0</v>
      </c>
      <c r="R410" s="44">
        <f>IFERROR(ABS(E410-'02_대상물건입력'!B11)/'02_대상물건입력'!B11,"")</f>
        <v>0.79643795791915661</v>
      </c>
      <c r="S410" s="38">
        <f>IFERROR(ABS(J410-'02_대상물건입력'!B10),"")</f>
        <v>1</v>
      </c>
      <c r="T410" s="38">
        <f>IFERROR(ABS('01_설정'!B4-F410),"")</f>
        <v>246</v>
      </c>
      <c r="U410" s="38" t="str">
        <f>IFERROR(ABS(K410-YEAR('02_대상물건입력'!B14)),"")</f>
        <v/>
      </c>
      <c r="V410" s="38" t="str">
        <f>IF(B410="","",IF(AND(E410&gt;0,F410&gt;0,H410&gt;0,OR('04A_국토부원자료'!P411="",'04A_국토부원자료'!P411="-"),IF('01_설정'!B10=1,N410=1,TRUE),R410&lt;='01_설정'!B5,S410&lt;='01_설정'!B6,T410&lt;='01_설정'!B7,U410&lt;='01_설정'!B8),"Y",""))</f>
        <v/>
      </c>
      <c r="W410" s="40" t="str">
        <f>IF(V410&lt;&gt;"Y","",MAX(0,(1-R410/'01_설정'!B5))*'01_설정'!B14+MAX(0,(1-S410/'01_설정'!B6))*'01_설정'!B15+MAX(0,(1-T410/'01_설정'!B7))*'01_설정'!B16+MAX(0,(1-U410/'01_설정'!B8))*'01_설정'!B17+O410*'01_설정'!B11+Q410*'01_설정'!B12+P410*'01_설정'!B13)</f>
        <v/>
      </c>
      <c r="X410" s="38" t="str">
        <f>IF(W410="","",1+COUNTIFS($W$4:$W$3003,"&gt;"&amp;W410)+COUNTIFS($W$4:W410,W410)-1)</f>
        <v/>
      </c>
    </row>
    <row r="411" spans="1:24" ht="16.5">
      <c r="A411" s="38">
        <f>IF('04A_국토부원자료'!A412="","",ROW()-3)</f>
        <v>408</v>
      </c>
      <c r="B411" s="39" t="str">
        <f>IFERROR('04A_국토부원자료'!B412,"")</f>
        <v>서울특별시 송파구 문정동</v>
      </c>
      <c r="C411" s="39" t="str">
        <f>IF(B411="","",IF('04A_국토부원자료'!C412&lt;&gt;"",'04A_국토부원자료'!C412,TRIM('04A_국토부원자료'!D412&amp;IF('04A_국토부원자료'!E412&lt;&gt;"","-"&amp;'04A_국토부원자료'!E412,""))))</f>
        <v>652-3</v>
      </c>
      <c r="D411" s="39" t="str">
        <f>IFERROR('04A_국토부원자료'!F412,"")</f>
        <v>르피에드 문정</v>
      </c>
      <c r="E411" s="40">
        <f>IFERROR(VALUE(SUBSTITUTE('04A_국토부원자료'!G412,",","")),"")</f>
        <v>26.963000000000001</v>
      </c>
      <c r="F411" s="41">
        <f>IFERROR(IF(AND('04A_국토부원자료'!H412&lt;&gt;"",'04A_국토부원자료'!I412&lt;&gt;""),DATE(INT(VALUE(SUBSTITUTE('04A_국토부원자료'!H412,",",""))/100),MOD(VALUE(SUBSTITUTE('04A_국토부원자료'!H412,",","")),100),VALUE(SUBSTITUTE('04A_국토부원자료'!I412,",",""))),""),"")</f>
        <v>45866</v>
      </c>
      <c r="G411" s="42">
        <f>IFERROR(VALUE(SUBSTITUTE('04A_국토부원자료'!J412,",","")),"")</f>
        <v>49445</v>
      </c>
      <c r="H411" s="43">
        <f t="shared" si="12"/>
        <v>494450000</v>
      </c>
      <c r="I411" s="43">
        <f t="shared" si="13"/>
        <v>18338092.942180023</v>
      </c>
      <c r="J411" s="38">
        <f>IFERROR(VALUE(SUBSTITUTE('04A_국토부원자료'!K412,",","")),"")</f>
        <v>12</v>
      </c>
      <c r="K411" s="38">
        <f>IFERROR(VALUE(SUBSTITUTE('04A_국토부원자료'!N412,",","")),"")</f>
        <v>2022</v>
      </c>
      <c r="L411" s="39" t="str">
        <f>IFERROR('04A_국토부원자료'!O412,"")</f>
        <v>송파대로 141</v>
      </c>
      <c r="M411" s="39" t="str">
        <f>IFERROR('04A_국토부원자료'!Q412,"")</f>
        <v>직거래</v>
      </c>
      <c r="N411" s="38">
        <f>IF(B411="","",IF('02_대상물건입력'!B5="",1,IF(ISNUMBER(SEARCH('02_대상물건입력'!B5,B411)),1,0)))</f>
        <v>1</v>
      </c>
      <c r="O411" s="38">
        <f>IF(B411="","",IF('02_대상물건입력'!B6="",1,IF(ISNUMBER(SEARCH('02_대상물건입력'!B6,B411)),1,0)))</f>
        <v>0</v>
      </c>
      <c r="P411" s="38">
        <f>IF(L411="","",IF('02_대상물건입력'!B15="",0,IF(ISNUMBER(SEARCH('02_대상물건입력'!B15,L411)),1,0)))</f>
        <v>1</v>
      </c>
      <c r="Q411" s="38">
        <f>IF(D411="","",IF('02_대상물건입력'!B8="",0,IF(ISNUMBER(SEARCH('02_대상물건입력'!B8,D411)),1,0)))</f>
        <v>0</v>
      </c>
      <c r="R411" s="44">
        <f>IFERROR(ABS(E411-'02_대상물건입력'!B11)/'02_대상물건입력'!B11,"")</f>
        <v>1.0270603609026902E-2</v>
      </c>
      <c r="S411" s="38">
        <f>IFERROR(ABS(J411-'02_대상물건입력'!B10),"")</f>
        <v>0</v>
      </c>
      <c r="T411" s="38">
        <f>IFERROR(ABS('01_설정'!B4-F411),"")</f>
        <v>246</v>
      </c>
      <c r="U411" s="38">
        <f>IFERROR(ABS(K411-YEAR('02_대상물건입력'!B14)),"")</f>
        <v>4</v>
      </c>
      <c r="V411" s="38" t="str">
        <f>IF(B411="","",IF(AND(E411&gt;0,F411&gt;0,H411&gt;0,OR('04A_국토부원자료'!P412="",'04A_국토부원자료'!P412="-"),IF('01_설정'!B10=1,N411=1,TRUE),R411&lt;='01_설정'!B5,S411&lt;='01_설정'!B6,T411&lt;='01_설정'!B7,U411&lt;='01_설정'!B8),"Y",""))</f>
        <v>Y</v>
      </c>
      <c r="W411" s="40">
        <f>IF(V411&lt;&gt;"Y","",MAX(0,(1-R411/'01_설정'!B5))*'01_설정'!B14+MAX(0,(1-S411/'01_설정'!B6))*'01_설정'!B15+MAX(0,(1-T411/'01_설정'!B7))*'01_설정'!B16+MAX(0,(1-U411/'01_설정'!B8))*'01_설정'!B17+O411*'01_설정'!B11+Q411*'01_설정'!B12+P411*'01_설정'!B13)</f>
        <v>61.052351265967275</v>
      </c>
      <c r="X411" s="38">
        <f>IF(W411="","",1+COUNTIFS($W$4:$W$3003,"&gt;"&amp;W411)+COUNTIFS($W$4:W411,W411)-1)</f>
        <v>1</v>
      </c>
    </row>
    <row r="412" spans="1:24" ht="16.5">
      <c r="A412" s="38">
        <f>IF('04A_국토부원자료'!A413="","",ROW()-3)</f>
        <v>409</v>
      </c>
      <c r="B412" s="39" t="str">
        <f>IFERROR('04A_국토부원자료'!B413,"")</f>
        <v>서울특별시 송파구 문정동</v>
      </c>
      <c r="C412" s="39" t="str">
        <f>IF(B412="","",IF('04A_국토부원자료'!C413&lt;&gt;"",'04A_국토부원자료'!C413,TRIM('04A_국토부원자료'!D413&amp;IF('04A_국토부원자료'!E413&lt;&gt;"","-"&amp;'04A_국토부원자료'!E413,""))))</f>
        <v>652-4</v>
      </c>
      <c r="D412" s="39" t="str">
        <f>IFERROR('04A_국토부원자료'!F413,"")</f>
        <v>힐스테이트에코문정</v>
      </c>
      <c r="E412" s="40">
        <f>IFERROR(VALUE(SUBSTITUTE('04A_국토부원자료'!G413,",","")),"")</f>
        <v>17.93</v>
      </c>
      <c r="F412" s="41">
        <f>IFERROR(IF(AND('04A_국토부원자료'!H413&lt;&gt;"",'04A_국토부원자료'!I413&lt;&gt;""),DATE(INT(VALUE(SUBSTITUTE('04A_국토부원자료'!H413,",",""))/100),MOD(VALUE(SUBSTITUTE('04A_국토부원자료'!H413,",","")),100),VALUE(SUBSTITUTE('04A_국토부원자료'!I413,",",""))),""),"")</f>
        <v>45866</v>
      </c>
      <c r="G412" s="42">
        <f>IFERROR(VALUE(SUBSTITUTE('04A_국토부원자료'!J413,",","")),"")</f>
        <v>18300</v>
      </c>
      <c r="H412" s="43">
        <f t="shared" si="12"/>
        <v>183000000</v>
      </c>
      <c r="I412" s="43">
        <f t="shared" si="13"/>
        <v>10206358.059118796</v>
      </c>
      <c r="J412" s="38">
        <f>IFERROR(VALUE(SUBSTITUTE('04A_국토부원자료'!K413,",","")),"")</f>
        <v>14</v>
      </c>
      <c r="K412" s="38">
        <f>IFERROR(VALUE(SUBSTITUTE('04A_국토부원자료'!N413,",","")),"")</f>
        <v>2018</v>
      </c>
      <c r="L412" s="39" t="str">
        <f>IFERROR('04A_국토부원자료'!O413,"")</f>
        <v>법원로4길 10</v>
      </c>
      <c r="M412" s="39" t="str">
        <f>IFERROR('04A_국토부원자료'!Q413,"")</f>
        <v>중개거래</v>
      </c>
      <c r="N412" s="38">
        <f>IF(B412="","",IF('02_대상물건입력'!B5="",1,IF(ISNUMBER(SEARCH('02_대상물건입력'!B5,B412)),1,0)))</f>
        <v>1</v>
      </c>
      <c r="O412" s="38">
        <f>IF(B412="","",IF('02_대상물건입력'!B6="",1,IF(ISNUMBER(SEARCH('02_대상물건입력'!B6,B412)),1,0)))</f>
        <v>0</v>
      </c>
      <c r="P412" s="38">
        <f>IF(L412="","",IF('02_대상물건입력'!B15="",0,IF(ISNUMBER(SEARCH('02_대상물건입력'!B15,L412)),1,0)))</f>
        <v>0</v>
      </c>
      <c r="Q412" s="38">
        <f>IF(D412="","",IF('02_대상물건입력'!B8="",0,IF(ISNUMBER(SEARCH('02_대상물건입력'!B8,D412)),1,0)))</f>
        <v>0</v>
      </c>
      <c r="R412" s="44">
        <f>IFERROR(ABS(E412-'02_대상물건입력'!B11)/'02_대상물건입력'!B11,"")</f>
        <v>0.34184445064383984</v>
      </c>
      <c r="S412" s="38">
        <f>IFERROR(ABS(J412-'02_대상물건입력'!B10),"")</f>
        <v>2</v>
      </c>
      <c r="T412" s="38">
        <f>IFERROR(ABS('01_설정'!B4-F412),"")</f>
        <v>246</v>
      </c>
      <c r="U412" s="38">
        <f>IFERROR(ABS(K412-YEAR('02_대상물건입력'!B14)),"")</f>
        <v>8</v>
      </c>
      <c r="V412" s="38" t="str">
        <f>IF(B412="","",IF(AND(E412&gt;0,F412&gt;0,H412&gt;0,OR('04A_국토부원자료'!P413="",'04A_국토부원자료'!P413="-"),IF('01_설정'!B10=1,N412=1,TRUE),R412&lt;='01_설정'!B5,S412&lt;='01_설정'!B6,T412&lt;='01_설정'!B7,U412&lt;='01_설정'!B8),"Y",""))</f>
        <v/>
      </c>
      <c r="W412" s="40" t="str">
        <f>IF(V412&lt;&gt;"Y","",MAX(0,(1-R412/'01_설정'!B5))*'01_설정'!B14+MAX(0,(1-S412/'01_설정'!B6))*'01_설정'!B15+MAX(0,(1-T412/'01_설정'!B7))*'01_설정'!B16+MAX(0,(1-U412/'01_설정'!B8))*'01_설정'!B17+O412*'01_설정'!B11+Q412*'01_설정'!B12+P412*'01_설정'!B13)</f>
        <v/>
      </c>
      <c r="X412" s="38" t="str">
        <f>IF(W412="","",1+COUNTIFS($W$4:$W$3003,"&gt;"&amp;W412)+COUNTIFS($W$4:W412,W412)-1)</f>
        <v/>
      </c>
    </row>
    <row r="413" spans="1:24" ht="16.5">
      <c r="A413" s="38">
        <f>IF('04A_국토부원자료'!A414="","",ROW()-3)</f>
        <v>410</v>
      </c>
      <c r="B413" s="39" t="str">
        <f>IFERROR('04A_국토부원자료'!B414,"")</f>
        <v>서울특별시 송파구 문정동</v>
      </c>
      <c r="C413" s="39" t="str">
        <f>IF(B413="","",IF('04A_국토부원자료'!C414&lt;&gt;"",'04A_국토부원자료'!C414,TRIM('04A_국토부원자료'!D414&amp;IF('04A_국토부원자료'!E414&lt;&gt;"","-"&amp;'04A_국토부원자료'!E414,""))))</f>
        <v>618</v>
      </c>
      <c r="D413" s="39" t="str">
        <f>IFERROR('04A_국토부원자료'!F414,"")</f>
        <v>파크하비오</v>
      </c>
      <c r="E413" s="40">
        <f>IFERROR(VALUE(SUBSTITUTE('04A_국토부원자료'!G414,",","")),"")</f>
        <v>48.93</v>
      </c>
      <c r="F413" s="41">
        <f>IFERROR(IF(AND('04A_국토부원자료'!H414&lt;&gt;"",'04A_국토부원자료'!I414&lt;&gt;""),DATE(INT(VALUE(SUBSTITUTE('04A_국토부원자료'!H414,",",""))/100),MOD(VALUE(SUBSTITUTE('04A_국토부원자료'!H414,",","")),100),VALUE(SUBSTITUTE('04A_국토부원자료'!I414,",",""))),""),"")</f>
        <v>45864</v>
      </c>
      <c r="G413" s="42">
        <f>IFERROR(VALUE(SUBSTITUTE('04A_국토부원자료'!J414,",","")),"")</f>
        <v>44800</v>
      </c>
      <c r="H413" s="43">
        <f t="shared" si="12"/>
        <v>448000000</v>
      </c>
      <c r="I413" s="43">
        <f t="shared" si="13"/>
        <v>9155937.0529327616</v>
      </c>
      <c r="J413" s="38">
        <f>IFERROR(VALUE(SUBSTITUTE('04A_국토부원자료'!K414,",","")),"")</f>
        <v>16</v>
      </c>
      <c r="K413" s="38" t="str">
        <f>IFERROR(VALUE(SUBSTITUTE('04A_국토부원자료'!N414,",","")),"")</f>
        <v/>
      </c>
      <c r="L413" s="39" t="str">
        <f>IFERROR('04A_국토부원자료'!O414,"")</f>
        <v xml:space="preserve"> </v>
      </c>
      <c r="M413" s="39" t="str">
        <f>IFERROR('04A_국토부원자료'!Q414,"")</f>
        <v>중개거래</v>
      </c>
      <c r="N413" s="38">
        <f>IF(B413="","",IF('02_대상물건입력'!B5="",1,IF(ISNUMBER(SEARCH('02_대상물건입력'!B5,B413)),1,0)))</f>
        <v>1</v>
      </c>
      <c r="O413" s="38">
        <f>IF(B413="","",IF('02_대상물건입력'!B6="",1,IF(ISNUMBER(SEARCH('02_대상물건입력'!B6,B413)),1,0)))</f>
        <v>0</v>
      </c>
      <c r="P413" s="38">
        <f>IF(L413="","",IF('02_대상물건입력'!B15="",0,IF(ISNUMBER(SEARCH('02_대상물건입력'!B15,L413)),1,0)))</f>
        <v>0</v>
      </c>
      <c r="Q413" s="38">
        <f>IF(D413="","",IF('02_대상물건입력'!B8="",0,IF(ISNUMBER(SEARCH('02_대상물건입력'!B8,D413)),1,0)))</f>
        <v>0</v>
      </c>
      <c r="R413" s="44">
        <f>IFERROR(ABS(E413-'02_대상물건입력'!B11)/'02_대상물건입력'!B11,"")</f>
        <v>0.79607088845493124</v>
      </c>
      <c r="S413" s="38">
        <f>IFERROR(ABS(J413-'02_대상물건입력'!B10),"")</f>
        <v>4</v>
      </c>
      <c r="T413" s="38">
        <f>IFERROR(ABS('01_설정'!B4-F413),"")</f>
        <v>248</v>
      </c>
      <c r="U413" s="38" t="str">
        <f>IFERROR(ABS(K413-YEAR('02_대상물건입력'!B14)),"")</f>
        <v/>
      </c>
      <c r="V413" s="38" t="str">
        <f>IF(B413="","",IF(AND(E413&gt;0,F413&gt;0,H413&gt;0,OR('04A_국토부원자료'!P414="",'04A_국토부원자료'!P414="-"),IF('01_설정'!B10=1,N413=1,TRUE),R413&lt;='01_설정'!B5,S413&lt;='01_설정'!B6,T413&lt;='01_설정'!B7,U413&lt;='01_설정'!B8),"Y",""))</f>
        <v/>
      </c>
      <c r="W413" s="40" t="str">
        <f>IF(V413&lt;&gt;"Y","",MAX(0,(1-R413/'01_설정'!B5))*'01_설정'!B14+MAX(0,(1-S413/'01_설정'!B6))*'01_설정'!B15+MAX(0,(1-T413/'01_설정'!B7))*'01_설정'!B16+MAX(0,(1-U413/'01_설정'!B8))*'01_설정'!B17+O413*'01_설정'!B11+Q413*'01_설정'!B12+P413*'01_설정'!B13)</f>
        <v/>
      </c>
      <c r="X413" s="38" t="str">
        <f>IF(W413="","",1+COUNTIFS($W$4:$W$3003,"&gt;"&amp;W413)+COUNTIFS($W$4:W413,W413)-1)</f>
        <v/>
      </c>
    </row>
    <row r="414" spans="1:24" ht="16.5">
      <c r="A414" s="38">
        <f>IF('04A_국토부원자료'!A415="","",ROW()-3)</f>
        <v>411</v>
      </c>
      <c r="B414" s="39" t="str">
        <f>IFERROR('04A_국토부원자료'!B415,"")</f>
        <v>서울특별시 송파구 문정동</v>
      </c>
      <c r="C414" s="39" t="str">
        <f>IF(B414="","",IF('04A_국토부원자료'!C415&lt;&gt;"",'04A_국토부원자료'!C415,TRIM('04A_국토부원자료'!D415&amp;IF('04A_국토부원자료'!E415&lt;&gt;"","-"&amp;'04A_국토부원자료'!E415,""))))</f>
        <v>622</v>
      </c>
      <c r="D414" s="39" t="str">
        <f>IFERROR('04A_국토부원자료'!F415,"")</f>
        <v>송파한화오벨리스크</v>
      </c>
      <c r="E414" s="40">
        <f>IFERROR(VALUE(SUBSTITUTE('04A_국토부원자료'!G415,",","")),"")</f>
        <v>29.99</v>
      </c>
      <c r="F414" s="41">
        <f>IFERROR(IF(AND('04A_국토부원자료'!H415&lt;&gt;"",'04A_국토부원자료'!I415&lt;&gt;""),DATE(INT(VALUE(SUBSTITUTE('04A_국토부원자료'!H415,",",""))/100),MOD(VALUE(SUBSTITUTE('04A_국토부원자료'!H415,",","")),100),VALUE(SUBSTITUTE('04A_국토부원자료'!I415,",",""))),""),"")</f>
        <v>45862</v>
      </c>
      <c r="G414" s="42">
        <f>IFERROR(VALUE(SUBSTITUTE('04A_국토부원자료'!J415,",","")),"")</f>
        <v>23000</v>
      </c>
      <c r="H414" s="43">
        <f t="shared" si="12"/>
        <v>230000000</v>
      </c>
      <c r="I414" s="43">
        <f t="shared" si="13"/>
        <v>7669223.0743581196</v>
      </c>
      <c r="J414" s="38">
        <f>IFERROR(VALUE(SUBSTITUTE('04A_국토부원자료'!K415,",","")),"")</f>
        <v>7</v>
      </c>
      <c r="K414" s="38">
        <f>IFERROR(VALUE(SUBSTITUTE('04A_국토부원자료'!N415,",","")),"")</f>
        <v>2013</v>
      </c>
      <c r="L414" s="39" t="str">
        <f>IFERROR('04A_국토부원자료'!O415,"")</f>
        <v>충민로 5</v>
      </c>
      <c r="M414" s="39" t="str">
        <f>IFERROR('04A_국토부원자료'!Q415,"")</f>
        <v>직거래</v>
      </c>
      <c r="N414" s="38">
        <f>IF(B414="","",IF('02_대상물건입력'!B5="",1,IF(ISNUMBER(SEARCH('02_대상물건입력'!B5,B414)),1,0)))</f>
        <v>1</v>
      </c>
      <c r="O414" s="38">
        <f>IF(B414="","",IF('02_대상물건입력'!B6="",1,IF(ISNUMBER(SEARCH('02_대상물건입력'!B6,B414)),1,0)))</f>
        <v>0</v>
      </c>
      <c r="P414" s="38">
        <f>IF(L414="","",IF('02_대상물건입력'!B15="",0,IF(ISNUMBER(SEARCH('02_대상물건입력'!B15,L414)),1,0)))</f>
        <v>0</v>
      </c>
      <c r="Q414" s="38">
        <f>IF(D414="","",IF('02_대상물건입력'!B8="",0,IF(ISNUMBER(SEARCH('02_대상물건입력'!B8,D414)),1,0)))</f>
        <v>0</v>
      </c>
      <c r="R414" s="44">
        <f>IFERROR(ABS(E414-'02_대상물건입력'!B11)/'02_대상물건입력'!B11,"")</f>
        <v>0.10084132321200462</v>
      </c>
      <c r="S414" s="38">
        <f>IFERROR(ABS(J414-'02_대상물건입력'!B10),"")</f>
        <v>5</v>
      </c>
      <c r="T414" s="38">
        <f>IFERROR(ABS('01_설정'!B4-F414),"")</f>
        <v>250</v>
      </c>
      <c r="U414" s="38">
        <f>IFERROR(ABS(K414-YEAR('02_대상물건입력'!B14)),"")</f>
        <v>13</v>
      </c>
      <c r="V414" s="38" t="str">
        <f>IF(B414="","",IF(AND(E414&gt;0,F414&gt;0,H414&gt;0,OR('04A_국토부원자료'!P415="",'04A_국토부원자료'!P415="-"),IF('01_설정'!B10=1,N414=1,TRUE),R414&lt;='01_설정'!B5,S414&lt;='01_설정'!B6,T414&lt;='01_설정'!B7,U414&lt;='01_설정'!B8),"Y",""))</f>
        <v/>
      </c>
      <c r="W414" s="40" t="str">
        <f>IF(V414&lt;&gt;"Y","",MAX(0,(1-R414/'01_설정'!B5))*'01_설정'!B14+MAX(0,(1-S414/'01_설정'!B6))*'01_설정'!B15+MAX(0,(1-T414/'01_설정'!B7))*'01_설정'!B16+MAX(0,(1-U414/'01_설정'!B8))*'01_설정'!B17+O414*'01_설정'!B11+Q414*'01_설정'!B12+P414*'01_설정'!B13)</f>
        <v/>
      </c>
      <c r="X414" s="38" t="str">
        <f>IF(W414="","",1+COUNTIFS($W$4:$W$3003,"&gt;"&amp;W414)+COUNTIFS($W$4:W414,W414)-1)</f>
        <v/>
      </c>
    </row>
    <row r="415" spans="1:24" ht="16.5">
      <c r="A415" s="38">
        <f>IF('04A_국토부원자료'!A416="","",ROW()-3)</f>
        <v>412</v>
      </c>
      <c r="B415" s="39" t="str">
        <f>IFERROR('04A_국토부원자료'!B416,"")</f>
        <v>서울특별시 송파구 문정동</v>
      </c>
      <c r="C415" s="39" t="str">
        <f>IF(B415="","",IF('04A_국토부원자료'!C416&lt;&gt;"",'04A_국토부원자료'!C416,TRIM('04A_국토부원자료'!D416&amp;IF('04A_국토부원자료'!E416&lt;&gt;"","-"&amp;'04A_국토부원자료'!E416,""))))</f>
        <v>618</v>
      </c>
      <c r="D415" s="39" t="str">
        <f>IFERROR('04A_국토부원자료'!F416,"")</f>
        <v>파크하비오</v>
      </c>
      <c r="E415" s="40">
        <f>IFERROR(VALUE(SUBSTITUTE('04A_국토부원자료'!G416,",","")),"")</f>
        <v>23.76</v>
      </c>
      <c r="F415" s="41">
        <f>IFERROR(IF(AND('04A_국토부원자료'!H416&lt;&gt;"",'04A_국토부원자료'!I416&lt;&gt;""),DATE(INT(VALUE(SUBSTITUTE('04A_국토부원자료'!H416,",",""))/100),MOD(VALUE(SUBSTITUTE('04A_국토부원자료'!H416,",","")),100),VALUE(SUBSTITUTE('04A_국토부원자료'!I416,",",""))),""),"")</f>
        <v>45862</v>
      </c>
      <c r="G415" s="42">
        <f>IFERROR(VALUE(SUBSTITUTE('04A_국토부원자료'!J416,",","")),"")</f>
        <v>19800</v>
      </c>
      <c r="H415" s="43">
        <f t="shared" si="12"/>
        <v>198000000</v>
      </c>
      <c r="I415" s="43">
        <f t="shared" si="13"/>
        <v>8333333.333333333</v>
      </c>
      <c r="J415" s="38">
        <f>IFERROR(VALUE(SUBSTITUTE('04A_국토부원자료'!K416,",","")),"")</f>
        <v>11</v>
      </c>
      <c r="K415" s="38" t="str">
        <f>IFERROR(VALUE(SUBSTITUTE('04A_국토부원자료'!N416,",","")),"")</f>
        <v/>
      </c>
      <c r="L415" s="39" t="str">
        <f>IFERROR('04A_국토부원자료'!O416,"")</f>
        <v>송파대로 111</v>
      </c>
      <c r="M415" s="39" t="str">
        <f>IFERROR('04A_국토부원자료'!Q416,"")</f>
        <v>중개거래</v>
      </c>
      <c r="N415" s="38">
        <f>IF(B415="","",IF('02_대상물건입력'!B5="",1,IF(ISNUMBER(SEARCH('02_대상물건입력'!B5,B415)),1,0)))</f>
        <v>1</v>
      </c>
      <c r="O415" s="38">
        <f>IF(B415="","",IF('02_대상물건입력'!B6="",1,IF(ISNUMBER(SEARCH('02_대상물건입력'!B6,B415)),1,0)))</f>
        <v>0</v>
      </c>
      <c r="P415" s="38">
        <f>IF(L415="","",IF('02_대상물건입력'!B15="",0,IF(ISNUMBER(SEARCH('02_대상물건입력'!B15,L415)),1,0)))</f>
        <v>1</v>
      </c>
      <c r="Q415" s="38">
        <f>IF(D415="","",IF('02_대상물건입력'!B8="",0,IF(ISNUMBER(SEARCH('02_대상물건입력'!B8,D415)),1,0)))</f>
        <v>0</v>
      </c>
      <c r="R415" s="44">
        <f>IFERROR(ABS(E415-'02_대상물건입력'!B11)/'02_대상물건입력'!B11,"")</f>
        <v>0.12784295300042572</v>
      </c>
      <c r="S415" s="38">
        <f>IFERROR(ABS(J415-'02_대상물건입력'!B10),"")</f>
        <v>1</v>
      </c>
      <c r="T415" s="38">
        <f>IFERROR(ABS('01_설정'!B4-F415),"")</f>
        <v>250</v>
      </c>
      <c r="U415" s="38" t="str">
        <f>IFERROR(ABS(K415-YEAR('02_대상물건입력'!B14)),"")</f>
        <v/>
      </c>
      <c r="V415" s="38" t="str">
        <f>IF(B415="","",IF(AND(E415&gt;0,F415&gt;0,H415&gt;0,OR('04A_국토부원자료'!P416="",'04A_국토부원자료'!P416="-"),IF('01_설정'!B10=1,N415=1,TRUE),R415&lt;='01_설정'!B5,S415&lt;='01_설정'!B6,T415&lt;='01_설정'!B7,U415&lt;='01_설정'!B8),"Y",""))</f>
        <v/>
      </c>
      <c r="W415" s="40" t="str">
        <f>IF(V415&lt;&gt;"Y","",MAX(0,(1-R415/'01_설정'!B5))*'01_설정'!B14+MAX(0,(1-S415/'01_설정'!B6))*'01_설정'!B15+MAX(0,(1-T415/'01_설정'!B7))*'01_설정'!B16+MAX(0,(1-U415/'01_설정'!B8))*'01_설정'!B17+O415*'01_설정'!B11+Q415*'01_설정'!B12+P415*'01_설정'!B13)</f>
        <v/>
      </c>
      <c r="X415" s="38" t="str">
        <f>IF(W415="","",1+COUNTIFS($W$4:$W$3003,"&gt;"&amp;W415)+COUNTIFS($W$4:W415,W415)-1)</f>
        <v/>
      </c>
    </row>
    <row r="416" spans="1:24" ht="16.5">
      <c r="A416" s="38">
        <f>IF('04A_국토부원자료'!A417="","",ROW()-3)</f>
        <v>413</v>
      </c>
      <c r="B416" s="39" t="str">
        <f>IFERROR('04A_국토부원자료'!B417,"")</f>
        <v>서울특별시 송파구 문정동</v>
      </c>
      <c r="C416" s="39" t="str">
        <f>IF(B416="","",IF('04A_국토부원자료'!C417&lt;&gt;"",'04A_국토부원자료'!C417,TRIM('04A_국토부원자료'!D417&amp;IF('04A_국토부원자료'!E417&lt;&gt;"","-"&amp;'04A_국토부원자료'!E417,""))))</f>
        <v>652-5</v>
      </c>
      <c r="D416" s="39" t="str">
        <f>IFERROR('04A_국토부원자료'!F417,"")</f>
        <v>문정 아이파크</v>
      </c>
      <c r="E416" s="40">
        <f>IFERROR(VALUE(SUBSTITUTE('04A_국토부원자료'!G417,",","")),"")</f>
        <v>21.57</v>
      </c>
      <c r="F416" s="41">
        <f>IFERROR(IF(AND('04A_국토부원자료'!H417&lt;&gt;"",'04A_국토부원자료'!I417&lt;&gt;""),DATE(INT(VALUE(SUBSTITUTE('04A_국토부원자료'!H417,",",""))/100),MOD(VALUE(SUBSTITUTE('04A_국토부원자료'!H417,",","")),100),VALUE(SUBSTITUTE('04A_국토부원자료'!I417,",",""))),""),"")</f>
        <v>45861</v>
      </c>
      <c r="G416" s="42">
        <f>IFERROR(VALUE(SUBSTITUTE('04A_국토부원자료'!J417,",","")),"")</f>
        <v>18000</v>
      </c>
      <c r="H416" s="43">
        <f t="shared" si="12"/>
        <v>180000000</v>
      </c>
      <c r="I416" s="43">
        <f t="shared" si="13"/>
        <v>8344923.5048678722</v>
      </c>
      <c r="J416" s="38">
        <f>IFERROR(VALUE(SUBSTITUTE('04A_국토부원자료'!K417,",","")),"")</f>
        <v>6</v>
      </c>
      <c r="K416" s="38">
        <f>IFERROR(VALUE(SUBSTITUTE('04A_국토부원자료'!N417,",","")),"")</f>
        <v>2017</v>
      </c>
      <c r="L416" s="39" t="str">
        <f>IFERROR('04A_국토부원자료'!O417,"")</f>
        <v>법원로4길 6</v>
      </c>
      <c r="M416" s="39" t="str">
        <f>IFERROR('04A_국토부원자료'!Q417,"")</f>
        <v>중개거래</v>
      </c>
      <c r="N416" s="38">
        <f>IF(B416="","",IF('02_대상물건입력'!B5="",1,IF(ISNUMBER(SEARCH('02_대상물건입력'!B5,B416)),1,0)))</f>
        <v>1</v>
      </c>
      <c r="O416" s="38">
        <f>IF(B416="","",IF('02_대상물건입력'!B6="",1,IF(ISNUMBER(SEARCH('02_대상물건입력'!B6,B416)),1,0)))</f>
        <v>0</v>
      </c>
      <c r="P416" s="38">
        <f>IF(L416="","",IF('02_대상물건입력'!B15="",0,IF(ISNUMBER(SEARCH('02_대상물건입력'!B15,L416)),1,0)))</f>
        <v>0</v>
      </c>
      <c r="Q416" s="38">
        <f>IF(D416="","",IF('02_대상물건입력'!B8="",0,IF(ISNUMBER(SEARCH('02_대상물건입력'!B8,D416)),1,0)))</f>
        <v>0</v>
      </c>
      <c r="R416" s="44">
        <f>IFERROR(ABS(E416-'02_대상물건입력'!B11)/'02_대상물건입력'!B11,"")</f>
        <v>0.20823116566579056</v>
      </c>
      <c r="S416" s="38">
        <f>IFERROR(ABS(J416-'02_대상물건입력'!B10),"")</f>
        <v>6</v>
      </c>
      <c r="T416" s="38">
        <f>IFERROR(ABS('01_설정'!B4-F416),"")</f>
        <v>251</v>
      </c>
      <c r="U416" s="38">
        <f>IFERROR(ABS(K416-YEAR('02_대상물건입력'!B14)),"")</f>
        <v>9</v>
      </c>
      <c r="V416" s="38" t="str">
        <f>IF(B416="","",IF(AND(E416&gt;0,F416&gt;0,H416&gt;0,OR('04A_국토부원자료'!P417="",'04A_국토부원자료'!P417="-"),IF('01_설정'!B10=1,N416=1,TRUE),R416&lt;='01_설정'!B5,S416&lt;='01_설정'!B6,T416&lt;='01_설정'!B7,U416&lt;='01_설정'!B8),"Y",""))</f>
        <v/>
      </c>
      <c r="W416" s="40" t="str">
        <f>IF(V416&lt;&gt;"Y","",MAX(0,(1-R416/'01_설정'!B5))*'01_설정'!B14+MAX(0,(1-S416/'01_설정'!B6))*'01_설정'!B15+MAX(0,(1-T416/'01_설정'!B7))*'01_설정'!B16+MAX(0,(1-U416/'01_설정'!B8))*'01_설정'!B17+O416*'01_설정'!B11+Q416*'01_설정'!B12+P416*'01_설정'!B13)</f>
        <v/>
      </c>
      <c r="X416" s="38" t="str">
        <f>IF(W416="","",1+COUNTIFS($W$4:$W$3003,"&gt;"&amp;W416)+COUNTIFS($W$4:W416,W416)-1)</f>
        <v/>
      </c>
    </row>
    <row r="417" spans="1:24" ht="16.5">
      <c r="A417" s="38">
        <f>IF('04A_국토부원자료'!A418="","",ROW()-3)</f>
        <v>414</v>
      </c>
      <c r="B417" s="39" t="str">
        <f>IFERROR('04A_국토부원자료'!B418,"")</f>
        <v>서울특별시 송파구 문정동</v>
      </c>
      <c r="C417" s="39" t="str">
        <f>IF(B417="","",IF('04A_국토부원자료'!C418&lt;&gt;"",'04A_국토부원자료'!C418,TRIM('04A_국토부원자료'!D418&amp;IF('04A_국토부원자료'!E418&lt;&gt;"","-"&amp;'04A_국토부원자료'!E418,""))))</f>
        <v>624</v>
      </c>
      <c r="D417" s="39" t="str">
        <f>IFERROR('04A_국토부원자료'!F418,"")</f>
        <v>송파 아이파크</v>
      </c>
      <c r="E417" s="40">
        <f>IFERROR(VALUE(SUBSTITUTE('04A_국토부원자료'!G418,",","")),"")</f>
        <v>25.87</v>
      </c>
      <c r="F417" s="41">
        <f>IFERROR(IF(AND('04A_국토부원자료'!H418&lt;&gt;"",'04A_국토부원자료'!I418&lt;&gt;""),DATE(INT(VALUE(SUBSTITUTE('04A_국토부원자료'!H418,",",""))/100),MOD(VALUE(SUBSTITUTE('04A_국토부원자료'!H418,",","")),100),VALUE(SUBSTITUTE('04A_국토부원자료'!I418,",",""))),""),"")</f>
        <v>45860</v>
      </c>
      <c r="G417" s="42">
        <f>IFERROR(VALUE(SUBSTITUTE('04A_국토부원자료'!J418,",","")),"")</f>
        <v>20900</v>
      </c>
      <c r="H417" s="43">
        <f t="shared" si="12"/>
        <v>209000000</v>
      </c>
      <c r="I417" s="43">
        <f t="shared" si="13"/>
        <v>8078855.8175492845</v>
      </c>
      <c r="J417" s="38">
        <f>IFERROR(VALUE(SUBSTITUTE('04A_국토부원자료'!K418,",","")),"")</f>
        <v>9</v>
      </c>
      <c r="K417" s="38">
        <f>IFERROR(VALUE(SUBSTITUTE('04A_국토부원자료'!N418,",","")),"")</f>
        <v>2015</v>
      </c>
      <c r="L417" s="39" t="str">
        <f>IFERROR('04A_국토부원자료'!O418,"")</f>
        <v>법원로 55</v>
      </c>
      <c r="M417" s="39" t="str">
        <f>IFERROR('04A_국토부원자료'!Q418,"")</f>
        <v>중개거래</v>
      </c>
      <c r="N417" s="38">
        <f>IF(B417="","",IF('02_대상물건입력'!B5="",1,IF(ISNUMBER(SEARCH('02_대상물건입력'!B5,B417)),1,0)))</f>
        <v>1</v>
      </c>
      <c r="O417" s="38">
        <f>IF(B417="","",IF('02_대상물건입력'!B6="",1,IF(ISNUMBER(SEARCH('02_대상물건입력'!B6,B417)),1,0)))</f>
        <v>0</v>
      </c>
      <c r="P417" s="38">
        <f>IF(L417="","",IF('02_대상물건입력'!B15="",0,IF(ISNUMBER(SEARCH('02_대상물건입력'!B15,L417)),1,0)))</f>
        <v>0</v>
      </c>
      <c r="Q417" s="38">
        <f>IF(D417="","",IF('02_대상물건입력'!B8="",0,IF(ISNUMBER(SEARCH('02_대상물건입력'!B8,D417)),1,0)))</f>
        <v>0</v>
      </c>
      <c r="R417" s="44">
        <f>IFERROR(ABS(E417-'02_대상물건입력'!B11)/'02_대상물건입력'!B11,"")</f>
        <v>5.0391296048864213E-2</v>
      </c>
      <c r="S417" s="38">
        <f>IFERROR(ABS(J417-'02_대상물건입력'!B10),"")</f>
        <v>3</v>
      </c>
      <c r="T417" s="38">
        <f>IFERROR(ABS('01_설정'!B4-F417),"")</f>
        <v>252</v>
      </c>
      <c r="U417" s="38">
        <f>IFERROR(ABS(K417-YEAR('02_대상물건입력'!B14)),"")</f>
        <v>11</v>
      </c>
      <c r="V417" s="38" t="str">
        <f>IF(B417="","",IF(AND(E417&gt;0,F417&gt;0,H417&gt;0,OR('04A_국토부원자료'!P418="",'04A_국토부원자료'!P418="-"),IF('01_설정'!B10=1,N417=1,TRUE),R417&lt;='01_설정'!B5,S417&lt;='01_설정'!B6,T417&lt;='01_설정'!B7,U417&lt;='01_설정'!B8),"Y",""))</f>
        <v/>
      </c>
      <c r="W417" s="40" t="str">
        <f>IF(V417&lt;&gt;"Y","",MAX(0,(1-R417/'01_설정'!B5))*'01_설정'!B14+MAX(0,(1-S417/'01_설정'!B6))*'01_설정'!B15+MAX(0,(1-T417/'01_설정'!B7))*'01_설정'!B16+MAX(0,(1-U417/'01_설정'!B8))*'01_설정'!B17+O417*'01_설정'!B11+Q417*'01_설정'!B12+P417*'01_설정'!B13)</f>
        <v/>
      </c>
      <c r="X417" s="38" t="str">
        <f>IF(W417="","",1+COUNTIFS($W$4:$W$3003,"&gt;"&amp;W417)+COUNTIFS($W$4:W417,W417)-1)</f>
        <v/>
      </c>
    </row>
    <row r="418" spans="1:24" ht="16.5">
      <c r="A418" s="38">
        <f>IF('04A_국토부원자료'!A419="","",ROW()-3)</f>
        <v>415</v>
      </c>
      <c r="B418" s="39" t="str">
        <f>IFERROR('04A_국토부원자료'!B419,"")</f>
        <v>서울특별시 송파구 문정동</v>
      </c>
      <c r="C418" s="39" t="str">
        <f>IF(B418="","",IF('04A_국토부원자료'!C419&lt;&gt;"",'04A_국토부원자료'!C419,TRIM('04A_국토부원자료'!D419&amp;IF('04A_국토부원자료'!E419&lt;&gt;"","-"&amp;'04A_국토부원자료'!E419,""))))</f>
        <v>618</v>
      </c>
      <c r="D418" s="39" t="str">
        <f>IFERROR('04A_국토부원자료'!F419,"")</f>
        <v>파크하비오</v>
      </c>
      <c r="E418" s="40">
        <f>IFERROR(VALUE(SUBSTITUTE('04A_국토부원자료'!G419,",","")),"")</f>
        <v>27.52</v>
      </c>
      <c r="F418" s="41">
        <f>IFERROR(IF(AND('04A_국토부원자료'!H419&lt;&gt;"",'04A_국토부원자료'!I419&lt;&gt;""),DATE(INT(VALUE(SUBSTITUTE('04A_국토부원자료'!H419,",",""))/100),MOD(VALUE(SUBSTITUTE('04A_국토부원자료'!H419,",","")),100),VALUE(SUBSTITUTE('04A_국토부원자료'!I419,",",""))),""),"")</f>
        <v>45860</v>
      </c>
      <c r="G418" s="42">
        <f>IFERROR(VALUE(SUBSTITUTE('04A_국토부원자료'!J419,",","")),"")</f>
        <v>22600</v>
      </c>
      <c r="H418" s="43">
        <f t="shared" si="12"/>
        <v>226000000</v>
      </c>
      <c r="I418" s="43">
        <f t="shared" si="13"/>
        <v>8212209.3023255812</v>
      </c>
      <c r="J418" s="38">
        <f>IFERROR(VALUE(SUBSTITUTE('04A_국토부원자료'!K419,",","")),"")</f>
        <v>5</v>
      </c>
      <c r="K418" s="38" t="str">
        <f>IFERROR(VALUE(SUBSTITUTE('04A_국토부원자료'!N419,",","")),"")</f>
        <v/>
      </c>
      <c r="L418" s="39" t="str">
        <f>IFERROR('04A_국토부원자료'!O419,"")</f>
        <v xml:space="preserve"> </v>
      </c>
      <c r="M418" s="39" t="str">
        <f>IFERROR('04A_국토부원자료'!Q419,"")</f>
        <v>중개거래</v>
      </c>
      <c r="N418" s="38">
        <f>IF(B418="","",IF('02_대상물건입력'!B5="",1,IF(ISNUMBER(SEARCH('02_대상물건입력'!B5,B418)),1,0)))</f>
        <v>1</v>
      </c>
      <c r="O418" s="38">
        <f>IF(B418="","",IF('02_대상물건입력'!B6="",1,IF(ISNUMBER(SEARCH('02_대상물건입력'!B6,B418)),1,0)))</f>
        <v>0</v>
      </c>
      <c r="P418" s="38">
        <f>IF(L418="","",IF('02_대상물건입력'!B15="",0,IF(ISNUMBER(SEARCH('02_대상물건입력'!B15,L418)),1,0)))</f>
        <v>0</v>
      </c>
      <c r="Q418" s="38">
        <f>IF(D418="","",IF('02_대상물건입력'!B8="",0,IF(ISNUMBER(SEARCH('02_대상물건입력'!B8,D418)),1,0)))</f>
        <v>0</v>
      </c>
      <c r="R418" s="44">
        <f>IFERROR(ABS(E418-'02_대상물건입력'!B11)/'02_대상물건입력'!B11,"")</f>
        <v>1.0175165548328386E-2</v>
      </c>
      <c r="S418" s="38">
        <f>IFERROR(ABS(J418-'02_대상물건입력'!B10),"")</f>
        <v>7</v>
      </c>
      <c r="T418" s="38">
        <f>IFERROR(ABS('01_설정'!B4-F418),"")</f>
        <v>252</v>
      </c>
      <c r="U418" s="38" t="str">
        <f>IFERROR(ABS(K418-YEAR('02_대상물건입력'!B14)),"")</f>
        <v/>
      </c>
      <c r="V418" s="38" t="str">
        <f>IF(B418="","",IF(AND(E418&gt;0,F418&gt;0,H418&gt;0,OR('04A_국토부원자료'!P419="",'04A_국토부원자료'!P419="-"),IF('01_설정'!B10=1,N418=1,TRUE),R418&lt;='01_설정'!B5,S418&lt;='01_설정'!B6,T418&lt;='01_설정'!B7,U418&lt;='01_설정'!B8),"Y",""))</f>
        <v/>
      </c>
      <c r="W418" s="40" t="str">
        <f>IF(V418&lt;&gt;"Y","",MAX(0,(1-R418/'01_설정'!B5))*'01_설정'!B14+MAX(0,(1-S418/'01_설정'!B6))*'01_설정'!B15+MAX(0,(1-T418/'01_설정'!B7))*'01_설정'!B16+MAX(0,(1-U418/'01_설정'!B8))*'01_설정'!B17+O418*'01_설정'!B11+Q418*'01_설정'!B12+P418*'01_설정'!B13)</f>
        <v/>
      </c>
      <c r="X418" s="38" t="str">
        <f>IF(W418="","",1+COUNTIFS($W$4:$W$3003,"&gt;"&amp;W418)+COUNTIFS($W$4:W418,W418)-1)</f>
        <v/>
      </c>
    </row>
    <row r="419" spans="1:24" ht="16.5">
      <c r="A419" s="38">
        <f>IF('04A_국토부원자료'!A420="","",ROW()-3)</f>
        <v>416</v>
      </c>
      <c r="B419" s="39" t="str">
        <f>IFERROR('04A_국토부원자료'!B420,"")</f>
        <v>서울특별시 송파구 문정동</v>
      </c>
      <c r="C419" s="39" t="str">
        <f>IF(B419="","",IF('04A_국토부원자료'!C420&lt;&gt;"",'04A_국토부원자료'!C420,TRIM('04A_국토부원자료'!D420&amp;IF('04A_국토부원자료'!E420&lt;&gt;"","-"&amp;'04A_국토부원자료'!E420,""))))</f>
        <v>620</v>
      </c>
      <c r="D419" s="39" t="str">
        <f>IFERROR('04A_국토부원자료'!F420,"")</f>
        <v>송파푸르지오시티</v>
      </c>
      <c r="E419" s="40">
        <f>IFERROR(VALUE(SUBSTITUTE('04A_국토부원자료'!G420,",","")),"")</f>
        <v>29.99</v>
      </c>
      <c r="F419" s="41">
        <f>IFERROR(IF(AND('04A_국토부원자료'!H420&lt;&gt;"",'04A_국토부원자료'!I420&lt;&gt;""),DATE(INT(VALUE(SUBSTITUTE('04A_국토부원자료'!H420,",",""))/100),MOD(VALUE(SUBSTITUTE('04A_국토부원자료'!H420,",","")),100),VALUE(SUBSTITUTE('04A_국토부원자료'!I420,",",""))),""),"")</f>
        <v>45859</v>
      </c>
      <c r="G419" s="42">
        <f>IFERROR(VALUE(SUBSTITUTE('04A_국토부원자료'!J420,",","")),"")</f>
        <v>23500</v>
      </c>
      <c r="H419" s="43">
        <f t="shared" si="12"/>
        <v>235000000</v>
      </c>
      <c r="I419" s="43">
        <f t="shared" si="13"/>
        <v>7835945.315105035</v>
      </c>
      <c r="J419" s="38">
        <f>IFERROR(VALUE(SUBSTITUTE('04A_국토부원자료'!K420,",","")),"")</f>
        <v>5</v>
      </c>
      <c r="K419" s="38">
        <f>IFERROR(VALUE(SUBSTITUTE('04A_국토부원자료'!N420,",","")),"")</f>
        <v>2013</v>
      </c>
      <c r="L419" s="39" t="str">
        <f>IFERROR('04A_국토부원자료'!O420,"")</f>
        <v>새말로 62</v>
      </c>
      <c r="M419" s="39" t="str">
        <f>IFERROR('04A_국토부원자료'!Q420,"")</f>
        <v>중개거래</v>
      </c>
      <c r="N419" s="38">
        <f>IF(B419="","",IF('02_대상물건입력'!B5="",1,IF(ISNUMBER(SEARCH('02_대상물건입력'!B5,B419)),1,0)))</f>
        <v>1</v>
      </c>
      <c r="O419" s="38">
        <f>IF(B419="","",IF('02_대상물건입력'!B6="",1,IF(ISNUMBER(SEARCH('02_대상물건입력'!B6,B419)),1,0)))</f>
        <v>0</v>
      </c>
      <c r="P419" s="38">
        <f>IF(L419="","",IF('02_대상물건입력'!B15="",0,IF(ISNUMBER(SEARCH('02_대상물건입력'!B15,L419)),1,0)))</f>
        <v>0</v>
      </c>
      <c r="Q419" s="38">
        <f>IF(D419="","",IF('02_대상물건입력'!B8="",0,IF(ISNUMBER(SEARCH('02_대상물건입력'!B8,D419)),1,0)))</f>
        <v>0</v>
      </c>
      <c r="R419" s="44">
        <f>IFERROR(ABS(E419-'02_대상물건입력'!B11)/'02_대상물건입력'!B11,"")</f>
        <v>0.10084132321200462</v>
      </c>
      <c r="S419" s="38">
        <f>IFERROR(ABS(J419-'02_대상물건입력'!B10),"")</f>
        <v>7</v>
      </c>
      <c r="T419" s="38">
        <f>IFERROR(ABS('01_설정'!B4-F419),"")</f>
        <v>253</v>
      </c>
      <c r="U419" s="38">
        <f>IFERROR(ABS(K419-YEAR('02_대상물건입력'!B14)),"")</f>
        <v>13</v>
      </c>
      <c r="V419" s="38" t="str">
        <f>IF(B419="","",IF(AND(E419&gt;0,F419&gt;0,H419&gt;0,OR('04A_국토부원자료'!P420="",'04A_국토부원자료'!P420="-"),IF('01_설정'!B10=1,N419=1,TRUE),R419&lt;='01_설정'!B5,S419&lt;='01_설정'!B6,T419&lt;='01_설정'!B7,U419&lt;='01_설정'!B8),"Y",""))</f>
        <v/>
      </c>
      <c r="W419" s="40" t="str">
        <f>IF(V419&lt;&gt;"Y","",MAX(0,(1-R419/'01_설정'!B5))*'01_설정'!B14+MAX(0,(1-S419/'01_설정'!B6))*'01_설정'!B15+MAX(0,(1-T419/'01_설정'!B7))*'01_설정'!B16+MAX(0,(1-U419/'01_설정'!B8))*'01_설정'!B17+O419*'01_설정'!B11+Q419*'01_설정'!B12+P419*'01_설정'!B13)</f>
        <v/>
      </c>
      <c r="X419" s="38" t="str">
        <f>IF(W419="","",1+COUNTIFS($W$4:$W$3003,"&gt;"&amp;W419)+COUNTIFS($W$4:W419,W419)-1)</f>
        <v/>
      </c>
    </row>
    <row r="420" spans="1:24" ht="16.5">
      <c r="A420" s="38">
        <f>IF('04A_국토부원자료'!A421="","",ROW()-3)</f>
        <v>417</v>
      </c>
      <c r="B420" s="39" t="str">
        <f>IFERROR('04A_국토부원자료'!B421,"")</f>
        <v>서울특별시 송파구 문정동</v>
      </c>
      <c r="C420" s="39" t="str">
        <f>IF(B420="","",IF('04A_국토부원자료'!C421&lt;&gt;"",'04A_국토부원자료'!C421,TRIM('04A_국토부원자료'!D421&amp;IF('04A_국토부원자료'!E421&lt;&gt;"","-"&amp;'04A_국토부원자료'!E421,""))))</f>
        <v>620</v>
      </c>
      <c r="D420" s="39" t="str">
        <f>IFERROR('04A_국토부원자료'!F421,"")</f>
        <v>송파푸르지오시티</v>
      </c>
      <c r="E420" s="40">
        <f>IFERROR(VALUE(SUBSTITUTE('04A_국토부원자료'!G421,",","")),"")</f>
        <v>30</v>
      </c>
      <c r="F420" s="41">
        <f>IFERROR(IF(AND('04A_국토부원자료'!H421&lt;&gt;"",'04A_국토부원자료'!I421&lt;&gt;""),DATE(INT(VALUE(SUBSTITUTE('04A_국토부원자료'!H421,",",""))/100),MOD(VALUE(SUBSTITUTE('04A_국토부원자료'!H421,",","")),100),VALUE(SUBSTITUTE('04A_국토부원자료'!I421,",",""))),""),"")</f>
        <v>45857</v>
      </c>
      <c r="G420" s="42">
        <f>IFERROR(VALUE(SUBSTITUTE('04A_국토부원자료'!J421,",","")),"")</f>
        <v>22800</v>
      </c>
      <c r="H420" s="43">
        <f t="shared" si="12"/>
        <v>228000000</v>
      </c>
      <c r="I420" s="43">
        <f t="shared" si="13"/>
        <v>7600000</v>
      </c>
      <c r="J420" s="38">
        <f>IFERROR(VALUE(SUBSTITUTE('04A_국토부원자료'!K421,",","")),"")</f>
        <v>15</v>
      </c>
      <c r="K420" s="38">
        <f>IFERROR(VALUE(SUBSTITUTE('04A_국토부원자료'!N421,",","")),"")</f>
        <v>2013</v>
      </c>
      <c r="L420" s="39" t="str">
        <f>IFERROR('04A_국토부원자료'!O421,"")</f>
        <v>새말로 62</v>
      </c>
      <c r="M420" s="39" t="str">
        <f>IFERROR('04A_국토부원자료'!Q421,"")</f>
        <v>중개거래</v>
      </c>
      <c r="N420" s="38">
        <f>IF(B420="","",IF('02_대상물건입력'!B5="",1,IF(ISNUMBER(SEARCH('02_대상물건입력'!B5,B420)),1,0)))</f>
        <v>1</v>
      </c>
      <c r="O420" s="38">
        <f>IF(B420="","",IF('02_대상물건입력'!B6="",1,IF(ISNUMBER(SEARCH('02_대상물건입력'!B6,B420)),1,0)))</f>
        <v>0</v>
      </c>
      <c r="P420" s="38">
        <f>IF(L420="","",IF('02_대상물건입력'!B15="",0,IF(ISNUMBER(SEARCH('02_대상물건입력'!B15,L420)),1,0)))</f>
        <v>0</v>
      </c>
      <c r="Q420" s="38">
        <f>IF(D420="","",IF('02_대상물건입력'!B8="",0,IF(ISNUMBER(SEARCH('02_대상물건입력'!B8,D420)),1,0)))</f>
        <v>0</v>
      </c>
      <c r="R420" s="44">
        <f>IFERROR(ABS(E420-'02_대상물건입력'!B11)/'02_대상물건입력'!B11,"")</f>
        <v>0.10120839267623009</v>
      </c>
      <c r="S420" s="38">
        <f>IFERROR(ABS(J420-'02_대상물건입력'!B10),"")</f>
        <v>3</v>
      </c>
      <c r="T420" s="38">
        <f>IFERROR(ABS('01_설정'!B4-F420),"")</f>
        <v>255</v>
      </c>
      <c r="U420" s="38">
        <f>IFERROR(ABS(K420-YEAR('02_대상물건입력'!B14)),"")</f>
        <v>13</v>
      </c>
      <c r="V420" s="38" t="str">
        <f>IF(B420="","",IF(AND(E420&gt;0,F420&gt;0,H420&gt;0,OR('04A_국토부원자료'!P421="",'04A_국토부원자료'!P421="-"),IF('01_설정'!B10=1,N420=1,TRUE),R420&lt;='01_설정'!B5,S420&lt;='01_설정'!B6,T420&lt;='01_설정'!B7,U420&lt;='01_설정'!B8),"Y",""))</f>
        <v/>
      </c>
      <c r="W420" s="40" t="str">
        <f>IF(V420&lt;&gt;"Y","",MAX(0,(1-R420/'01_설정'!B5))*'01_설정'!B14+MAX(0,(1-S420/'01_설정'!B6))*'01_설정'!B15+MAX(0,(1-T420/'01_설정'!B7))*'01_설정'!B16+MAX(0,(1-U420/'01_설정'!B8))*'01_설정'!B17+O420*'01_설정'!B11+Q420*'01_설정'!B12+P420*'01_설정'!B13)</f>
        <v/>
      </c>
      <c r="X420" s="38" t="str">
        <f>IF(W420="","",1+COUNTIFS($W$4:$W$3003,"&gt;"&amp;W420)+COUNTIFS($W$4:W420,W420)-1)</f>
        <v/>
      </c>
    </row>
    <row r="421" spans="1:24" ht="16.5">
      <c r="A421" s="38">
        <f>IF('04A_국토부원자료'!A422="","",ROW()-3)</f>
        <v>418</v>
      </c>
      <c r="B421" s="39" t="str">
        <f>IFERROR('04A_국토부원자료'!B422,"")</f>
        <v>서울특별시 송파구 문정동</v>
      </c>
      <c r="C421" s="39" t="str">
        <f>IF(B421="","",IF('04A_국토부원자료'!C422&lt;&gt;"",'04A_국토부원자료'!C422,TRIM('04A_국토부원자료'!D422&amp;IF('04A_국토부원자료'!E422&lt;&gt;"","-"&amp;'04A_국토부원자료'!E422,""))))</f>
        <v>652</v>
      </c>
      <c r="D421" s="39" t="str">
        <f>IFERROR('04A_국토부원자료'!F422,"")</f>
        <v>송파법조타운푸르지오시티</v>
      </c>
      <c r="E421" s="40">
        <f>IFERROR(VALUE(SUBSTITUTE('04A_국토부원자료'!G422,",","")),"")</f>
        <v>20.45</v>
      </c>
      <c r="F421" s="41">
        <f>IFERROR(IF(AND('04A_국토부원자료'!H422&lt;&gt;"",'04A_국토부원자료'!I422&lt;&gt;""),DATE(INT(VALUE(SUBSTITUTE('04A_국토부원자료'!H422,",",""))/100),MOD(VALUE(SUBSTITUTE('04A_국토부원자료'!H422,",","")),100),VALUE(SUBSTITUTE('04A_국토부원자료'!I422,",",""))),""),"")</f>
        <v>45855</v>
      </c>
      <c r="G421" s="42">
        <f>IFERROR(VALUE(SUBSTITUTE('04A_국토부원자료'!J422,",","")),"")</f>
        <v>20000</v>
      </c>
      <c r="H421" s="43">
        <f t="shared" si="12"/>
        <v>200000000</v>
      </c>
      <c r="I421" s="43">
        <f t="shared" si="13"/>
        <v>9779951.1002444997</v>
      </c>
      <c r="J421" s="38">
        <f>IFERROR(VALUE(SUBSTITUTE('04A_국토부원자료'!K422,",","")),"")</f>
        <v>8</v>
      </c>
      <c r="K421" s="38">
        <f>IFERROR(VALUE(SUBSTITUTE('04A_국토부원자료'!N422,",","")),"")</f>
        <v>2018</v>
      </c>
      <c r="L421" s="39" t="str">
        <f>IFERROR('04A_국토부원자료'!O422,"")</f>
        <v>법원로4길 5</v>
      </c>
      <c r="M421" s="39" t="str">
        <f>IFERROR('04A_국토부원자료'!Q422,"")</f>
        <v>중개거래</v>
      </c>
      <c r="N421" s="38">
        <f>IF(B421="","",IF('02_대상물건입력'!B5="",1,IF(ISNUMBER(SEARCH('02_대상물건입력'!B5,B421)),1,0)))</f>
        <v>1</v>
      </c>
      <c r="O421" s="38">
        <f>IF(B421="","",IF('02_대상물건입력'!B6="",1,IF(ISNUMBER(SEARCH('02_대상물건입력'!B6,B421)),1,0)))</f>
        <v>0</v>
      </c>
      <c r="P421" s="38">
        <f>IF(L421="","",IF('02_대상물건입력'!B15="",0,IF(ISNUMBER(SEARCH('02_대상물건입력'!B15,L421)),1,0)))</f>
        <v>0</v>
      </c>
      <c r="Q421" s="38">
        <f>IF(D421="","",IF('02_대상물건입력'!B8="",0,IF(ISNUMBER(SEARCH('02_대상물건입력'!B8,D421)),1,0)))</f>
        <v>0</v>
      </c>
      <c r="R421" s="44">
        <f>IFERROR(ABS(E421-'02_대상물건입력'!B11)/'02_대상물건입력'!B11,"")</f>
        <v>0.2493429456590365</v>
      </c>
      <c r="S421" s="38">
        <f>IFERROR(ABS(J421-'02_대상물건입력'!B10),"")</f>
        <v>4</v>
      </c>
      <c r="T421" s="38">
        <f>IFERROR(ABS('01_설정'!B4-F421),"")</f>
        <v>257</v>
      </c>
      <c r="U421" s="38">
        <f>IFERROR(ABS(K421-YEAR('02_대상물건입력'!B14)),"")</f>
        <v>8</v>
      </c>
      <c r="V421" s="38" t="str">
        <f>IF(B421="","",IF(AND(E421&gt;0,F421&gt;0,H421&gt;0,OR('04A_국토부원자료'!P422="",'04A_국토부원자료'!P422="-"),IF('01_설정'!B10=1,N421=1,TRUE),R421&lt;='01_설정'!B5,S421&lt;='01_설정'!B6,T421&lt;='01_설정'!B7,U421&lt;='01_설정'!B8),"Y",""))</f>
        <v>Y</v>
      </c>
      <c r="W421" s="40">
        <f>IF(V421&lt;&gt;"Y","",MAX(0,(1-R421/'01_설정'!B5))*'01_설정'!B14+MAX(0,(1-S421/'01_설정'!B6))*'01_설정'!B15+MAX(0,(1-T421/'01_설정'!B7))*'01_설정'!B16+MAX(0,(1-U421/'01_설정'!B8))*'01_설정'!B17+O421*'01_설정'!B11+Q421*'01_설정'!B12+P421*'01_설정'!B13)</f>
        <v>18.233163247758213</v>
      </c>
      <c r="X421" s="38">
        <f>IF(W421="","",1+COUNTIFS($W$4:$W$3003,"&gt;"&amp;W421)+COUNTIFS($W$4:W421,W421)-1)</f>
        <v>267</v>
      </c>
    </row>
    <row r="422" spans="1:24" ht="16.5">
      <c r="A422" s="38">
        <f>IF('04A_국토부원자료'!A423="","",ROW()-3)</f>
        <v>419</v>
      </c>
      <c r="B422" s="39" t="str">
        <f>IFERROR('04A_국토부원자료'!B423,"")</f>
        <v>서울특별시 송파구 문정동</v>
      </c>
      <c r="C422" s="39" t="str">
        <f>IF(B422="","",IF('04A_국토부원자료'!C423&lt;&gt;"",'04A_국토부원자료'!C423,TRIM('04A_국토부원자료'!D423&amp;IF('04A_국토부원자료'!E423&lt;&gt;"","-"&amp;'04A_국토부원자료'!E423,""))))</f>
        <v>652</v>
      </c>
      <c r="D422" s="39" t="str">
        <f>IFERROR('04A_국토부원자료'!F423,"")</f>
        <v>송파법조타운푸르지오시티</v>
      </c>
      <c r="E422" s="40">
        <f>IFERROR(VALUE(SUBSTITUTE('04A_국토부원자료'!G423,",","")),"")</f>
        <v>17.47</v>
      </c>
      <c r="F422" s="41">
        <f>IFERROR(IF(AND('04A_국토부원자료'!H423&lt;&gt;"",'04A_국토부원자료'!I423&lt;&gt;""),DATE(INT(VALUE(SUBSTITUTE('04A_국토부원자료'!H423,",",""))/100),MOD(VALUE(SUBSTITUTE('04A_국토부원자료'!H423,",","")),100),VALUE(SUBSTITUTE('04A_국토부원자료'!I423,",",""))),""),"")</f>
        <v>45854</v>
      </c>
      <c r="G422" s="42">
        <f>IFERROR(VALUE(SUBSTITUTE('04A_국토부원자료'!J423,",","")),"")</f>
        <v>18100</v>
      </c>
      <c r="H422" s="43">
        <f t="shared" si="12"/>
        <v>181000000</v>
      </c>
      <c r="I422" s="43">
        <f t="shared" si="13"/>
        <v>10360618.202633087</v>
      </c>
      <c r="J422" s="38">
        <f>IFERROR(VALUE(SUBSTITUTE('04A_국토부원자료'!K423,",","")),"")</f>
        <v>13</v>
      </c>
      <c r="K422" s="38">
        <f>IFERROR(VALUE(SUBSTITUTE('04A_국토부원자료'!N423,",","")),"")</f>
        <v>2018</v>
      </c>
      <c r="L422" s="39" t="str">
        <f>IFERROR('04A_국토부원자료'!O423,"")</f>
        <v>법원로4길 5</v>
      </c>
      <c r="M422" s="39" t="str">
        <f>IFERROR('04A_국토부원자료'!Q423,"")</f>
        <v>중개거래</v>
      </c>
      <c r="N422" s="38">
        <f>IF(B422="","",IF('02_대상물건입력'!B5="",1,IF(ISNUMBER(SEARCH('02_대상물건입력'!B5,B422)),1,0)))</f>
        <v>1</v>
      </c>
      <c r="O422" s="38">
        <f>IF(B422="","",IF('02_대상물건입력'!B6="",1,IF(ISNUMBER(SEARCH('02_대상물건입력'!B6,B422)),1,0)))</f>
        <v>0</v>
      </c>
      <c r="P422" s="38">
        <f>IF(L422="","",IF('02_대상물건입력'!B15="",0,IF(ISNUMBER(SEARCH('02_대상물건입력'!B15,L422)),1,0)))</f>
        <v>0</v>
      </c>
      <c r="Q422" s="38">
        <f>IF(D422="","",IF('02_대상물건입력'!B8="",0,IF(ISNUMBER(SEARCH('02_대상물건입력'!B8,D422)),1,0)))</f>
        <v>0</v>
      </c>
      <c r="R422" s="44">
        <f>IFERROR(ABS(E422-'02_대상물건입력'!B11)/'02_대상물건입력'!B11,"")</f>
        <v>0.35872964599820872</v>
      </c>
      <c r="S422" s="38">
        <f>IFERROR(ABS(J422-'02_대상물건입력'!B10),"")</f>
        <v>1</v>
      </c>
      <c r="T422" s="38">
        <f>IFERROR(ABS('01_설정'!B4-F422),"")</f>
        <v>258</v>
      </c>
      <c r="U422" s="38">
        <f>IFERROR(ABS(K422-YEAR('02_대상물건입력'!B14)),"")</f>
        <v>8</v>
      </c>
      <c r="V422" s="38" t="str">
        <f>IF(B422="","",IF(AND(E422&gt;0,F422&gt;0,H422&gt;0,OR('04A_국토부원자료'!P423="",'04A_국토부원자료'!P423="-"),IF('01_설정'!B10=1,N422=1,TRUE),R422&lt;='01_설정'!B5,S422&lt;='01_설정'!B6,T422&lt;='01_설정'!B7,U422&lt;='01_설정'!B8),"Y",""))</f>
        <v/>
      </c>
      <c r="W422" s="40" t="str">
        <f>IF(V422&lt;&gt;"Y","",MAX(0,(1-R422/'01_설정'!B5))*'01_설정'!B14+MAX(0,(1-S422/'01_설정'!B6))*'01_설정'!B15+MAX(0,(1-T422/'01_설정'!B7))*'01_설정'!B16+MAX(0,(1-U422/'01_설정'!B8))*'01_설정'!B17+O422*'01_설정'!B11+Q422*'01_설정'!B12+P422*'01_설정'!B13)</f>
        <v/>
      </c>
      <c r="X422" s="38" t="str">
        <f>IF(W422="","",1+COUNTIFS($W$4:$W$3003,"&gt;"&amp;W422)+COUNTIFS($W$4:W422,W422)-1)</f>
        <v/>
      </c>
    </row>
    <row r="423" spans="1:24" ht="16.5">
      <c r="A423" s="38">
        <f>IF('04A_국토부원자료'!A424="","",ROW()-3)</f>
        <v>420</v>
      </c>
      <c r="B423" s="39" t="str">
        <f>IFERROR('04A_국토부원자료'!B424,"")</f>
        <v>서울특별시 송파구 문정동</v>
      </c>
      <c r="C423" s="39" t="str">
        <f>IF(B423="","",IF('04A_국토부원자료'!C424&lt;&gt;"",'04A_국토부원자료'!C424,TRIM('04A_국토부원자료'!D424&amp;IF('04A_국토부원자료'!E424&lt;&gt;"","-"&amp;'04A_국토부원자료'!E424,""))))</f>
        <v>618</v>
      </c>
      <c r="D423" s="39" t="str">
        <f>IFERROR('04A_국토부원자료'!F424,"")</f>
        <v>파크하비오</v>
      </c>
      <c r="E423" s="40">
        <f>IFERROR(VALUE(SUBSTITUTE('04A_국토부원자료'!G424,",","")),"")</f>
        <v>47.37</v>
      </c>
      <c r="F423" s="41">
        <f>IFERROR(IF(AND('04A_국토부원자료'!H424&lt;&gt;"",'04A_국토부원자료'!I424&lt;&gt;""),DATE(INT(VALUE(SUBSTITUTE('04A_국토부원자료'!H424,",",""))/100),MOD(VALUE(SUBSTITUTE('04A_국토부원자료'!H424,",","")),100),VALUE(SUBSTITUTE('04A_국토부원자료'!I424,",",""))),""),"")</f>
        <v>45853</v>
      </c>
      <c r="G423" s="42">
        <f>IFERROR(VALUE(SUBSTITUTE('04A_국토부원자료'!J424,",","")),"")</f>
        <v>44800</v>
      </c>
      <c r="H423" s="43">
        <f t="shared" si="12"/>
        <v>448000000</v>
      </c>
      <c r="I423" s="43">
        <f t="shared" si="13"/>
        <v>9457462.5290268101</v>
      </c>
      <c r="J423" s="38">
        <f>IFERROR(VALUE(SUBSTITUTE('04A_국토부원자료'!K424,",","")),"")</f>
        <v>4</v>
      </c>
      <c r="K423" s="38" t="str">
        <f>IFERROR(VALUE(SUBSTITUTE('04A_국토부원자료'!N424,",","")),"")</f>
        <v/>
      </c>
      <c r="L423" s="39" t="str">
        <f>IFERROR('04A_국토부원자료'!O424,"")</f>
        <v>송파대로 111</v>
      </c>
      <c r="M423" s="39" t="str">
        <f>IFERROR('04A_국토부원자료'!Q424,"")</f>
        <v>중개거래</v>
      </c>
      <c r="N423" s="38">
        <f>IF(B423="","",IF('02_대상물건입력'!B5="",1,IF(ISNUMBER(SEARCH('02_대상물건입력'!B5,B423)),1,0)))</f>
        <v>1</v>
      </c>
      <c r="O423" s="38">
        <f>IF(B423="","",IF('02_대상물건입력'!B6="",1,IF(ISNUMBER(SEARCH('02_대상물건입력'!B6,B423)),1,0)))</f>
        <v>0</v>
      </c>
      <c r="P423" s="38">
        <f>IF(L423="","",IF('02_대상물건입력'!B15="",0,IF(ISNUMBER(SEARCH('02_대상물건입력'!B15,L423)),1,0)))</f>
        <v>1</v>
      </c>
      <c r="Q423" s="38">
        <f>IF(D423="","",IF('02_대상물건입력'!B8="",0,IF(ISNUMBER(SEARCH('02_대상물건입력'!B8,D423)),1,0)))</f>
        <v>0</v>
      </c>
      <c r="R423" s="44">
        <f>IFERROR(ABS(E423-'02_대상물건입력'!B11)/'02_대상물건입력'!B11,"")</f>
        <v>0.73880805203576727</v>
      </c>
      <c r="S423" s="38">
        <f>IFERROR(ABS(J423-'02_대상물건입력'!B10),"")</f>
        <v>8</v>
      </c>
      <c r="T423" s="38">
        <f>IFERROR(ABS('01_설정'!B4-F423),"")</f>
        <v>259</v>
      </c>
      <c r="U423" s="38" t="str">
        <f>IFERROR(ABS(K423-YEAR('02_대상물건입력'!B14)),"")</f>
        <v/>
      </c>
      <c r="V423" s="38" t="str">
        <f>IF(B423="","",IF(AND(E423&gt;0,F423&gt;0,H423&gt;0,OR('04A_국토부원자료'!P424="",'04A_국토부원자료'!P424="-"),IF('01_설정'!B10=1,N423=1,TRUE),R423&lt;='01_설정'!B5,S423&lt;='01_설정'!B6,T423&lt;='01_설정'!B7,U423&lt;='01_설정'!B8),"Y",""))</f>
        <v/>
      </c>
      <c r="W423" s="40" t="str">
        <f>IF(V423&lt;&gt;"Y","",MAX(0,(1-R423/'01_설정'!B5))*'01_설정'!B14+MAX(0,(1-S423/'01_설정'!B6))*'01_설정'!B15+MAX(0,(1-T423/'01_설정'!B7))*'01_설정'!B16+MAX(0,(1-U423/'01_설정'!B8))*'01_설정'!B17+O423*'01_설정'!B11+Q423*'01_설정'!B12+P423*'01_설정'!B13)</f>
        <v/>
      </c>
      <c r="X423" s="38" t="str">
        <f>IF(W423="","",1+COUNTIFS($W$4:$W$3003,"&gt;"&amp;W423)+COUNTIFS($W$4:W423,W423)-1)</f>
        <v/>
      </c>
    </row>
    <row r="424" spans="1:24" ht="16.5">
      <c r="A424" s="38">
        <f>IF('04A_국토부원자료'!A425="","",ROW()-3)</f>
        <v>421</v>
      </c>
      <c r="B424" s="39" t="str">
        <f>IFERROR('04A_국토부원자료'!B425,"")</f>
        <v>서울특별시 송파구 문정동</v>
      </c>
      <c r="C424" s="39" t="str">
        <f>IF(B424="","",IF('04A_국토부원자료'!C425&lt;&gt;"",'04A_국토부원자료'!C425,TRIM('04A_국토부원자료'!D425&amp;IF('04A_국토부원자료'!E425&lt;&gt;"","-"&amp;'04A_국토부원자료'!E425,""))))</f>
        <v>652-3</v>
      </c>
      <c r="D424" s="39" t="str">
        <f>IFERROR('04A_국토부원자료'!F425,"")</f>
        <v>르피에드 문정</v>
      </c>
      <c r="E424" s="40">
        <f>IFERROR(VALUE(SUBSTITUTE('04A_국토부원자료'!G425,",","")),"")</f>
        <v>44.566600000000001</v>
      </c>
      <c r="F424" s="41">
        <f>IFERROR(IF(AND('04A_국토부원자료'!H425&lt;&gt;"",'04A_국토부원자료'!I425&lt;&gt;""),DATE(INT(VALUE(SUBSTITUTE('04A_국토부원자료'!H425,",",""))/100),MOD(VALUE(SUBSTITUTE('04A_국토부원자료'!H425,",","")),100),VALUE(SUBSTITUTE('04A_국토부원자료'!I425,",",""))),""),"")</f>
        <v>45852</v>
      </c>
      <c r="G424" s="42">
        <f>IFERROR(VALUE(SUBSTITUTE('04A_국토부원자료'!J425,",","")),"")</f>
        <v>90000</v>
      </c>
      <c r="H424" s="43">
        <f t="shared" si="12"/>
        <v>900000000</v>
      </c>
      <c r="I424" s="43">
        <f t="shared" si="13"/>
        <v>20194495.429312535</v>
      </c>
      <c r="J424" s="38">
        <f>IFERROR(VALUE(SUBSTITUTE('04A_국토부원자료'!K425,",","")),"")</f>
        <v>16</v>
      </c>
      <c r="K424" s="38">
        <f>IFERROR(VALUE(SUBSTITUTE('04A_국토부원자료'!N425,",","")),"")</f>
        <v>2022</v>
      </c>
      <c r="L424" s="39" t="str">
        <f>IFERROR('04A_국토부원자료'!O425,"")</f>
        <v>송파대로 141</v>
      </c>
      <c r="M424" s="39" t="str">
        <f>IFERROR('04A_국토부원자료'!Q425,"")</f>
        <v>중개거래</v>
      </c>
      <c r="N424" s="38">
        <f>IF(B424="","",IF('02_대상물건입력'!B5="",1,IF(ISNUMBER(SEARCH('02_대상물건입력'!B5,B424)),1,0)))</f>
        <v>1</v>
      </c>
      <c r="O424" s="38">
        <f>IF(B424="","",IF('02_대상물건입력'!B6="",1,IF(ISNUMBER(SEARCH('02_대상물건입력'!B6,B424)),1,0)))</f>
        <v>0</v>
      </c>
      <c r="P424" s="38">
        <f>IF(L424="","",IF('02_대상물건입력'!B15="",0,IF(ISNUMBER(SEARCH('02_대상물건입력'!B15,L424)),1,0)))</f>
        <v>1</v>
      </c>
      <c r="Q424" s="38">
        <f>IF(D424="","",IF('02_대상물건입력'!B8="",0,IF(ISNUMBER(SEARCH('02_대상물건입력'!B8,D424)),1,0)))</f>
        <v>0</v>
      </c>
      <c r="R424" s="44">
        <f>IFERROR(ABS(E424-'02_대상물건입력'!B11)/'02_대상물건입력'!B11,"")</f>
        <v>0.63590379843481593</v>
      </c>
      <c r="S424" s="38">
        <f>IFERROR(ABS(J424-'02_대상물건입력'!B10),"")</f>
        <v>4</v>
      </c>
      <c r="T424" s="38">
        <f>IFERROR(ABS('01_설정'!B4-F424),"")</f>
        <v>260</v>
      </c>
      <c r="U424" s="38">
        <f>IFERROR(ABS(K424-YEAR('02_대상물건입력'!B14)),"")</f>
        <v>4</v>
      </c>
      <c r="V424" s="38" t="str">
        <f>IF(B424="","",IF(AND(E424&gt;0,F424&gt;0,H424&gt;0,OR('04A_국토부원자료'!P425="",'04A_국토부원자료'!P425="-"),IF('01_설정'!B10=1,N424=1,TRUE),R424&lt;='01_설정'!B5,S424&lt;='01_설정'!B6,T424&lt;='01_설정'!B7,U424&lt;='01_설정'!B8),"Y",""))</f>
        <v/>
      </c>
      <c r="W424" s="40" t="str">
        <f>IF(V424&lt;&gt;"Y","",MAX(0,(1-R424/'01_설정'!B5))*'01_설정'!B14+MAX(0,(1-S424/'01_설정'!B6))*'01_설정'!B15+MAX(0,(1-T424/'01_설정'!B7))*'01_설정'!B16+MAX(0,(1-U424/'01_설정'!B8))*'01_설정'!B17+O424*'01_설정'!B11+Q424*'01_설정'!B12+P424*'01_설정'!B13)</f>
        <v/>
      </c>
      <c r="X424" s="38" t="str">
        <f>IF(W424="","",1+COUNTIFS($W$4:$W$3003,"&gt;"&amp;W424)+COUNTIFS($W$4:W424,W424)-1)</f>
        <v/>
      </c>
    </row>
    <row r="425" spans="1:24" ht="16.5">
      <c r="A425" s="38">
        <f>IF('04A_국토부원자료'!A426="","",ROW()-3)</f>
        <v>422</v>
      </c>
      <c r="B425" s="39" t="str">
        <f>IFERROR('04A_국토부원자료'!B426,"")</f>
        <v>서울특별시 송파구 문정동</v>
      </c>
      <c r="C425" s="39" t="str">
        <f>IF(B425="","",IF('04A_국토부원자료'!C426&lt;&gt;"",'04A_국토부원자료'!C426,TRIM('04A_국토부원자료'!D426&amp;IF('04A_국토부원자료'!E426&lt;&gt;"","-"&amp;'04A_국토부원자료'!E426,""))))</f>
        <v>618</v>
      </c>
      <c r="D425" s="39" t="str">
        <f>IFERROR('04A_국토부원자료'!F426,"")</f>
        <v>파크하비오</v>
      </c>
      <c r="E425" s="40">
        <f>IFERROR(VALUE(SUBSTITUTE('04A_국토부원자료'!G426,",","")),"")</f>
        <v>26.53</v>
      </c>
      <c r="F425" s="41">
        <f>IFERROR(IF(AND('04A_국토부원자료'!H426&lt;&gt;"",'04A_국토부원자료'!I426&lt;&gt;""),DATE(INT(VALUE(SUBSTITUTE('04A_국토부원자료'!H426,",",""))/100),MOD(VALUE(SUBSTITUTE('04A_국토부원자료'!H426,",","")),100),VALUE(SUBSTITUTE('04A_국토부원자료'!I426,",",""))),""),"")</f>
        <v>45850</v>
      </c>
      <c r="G425" s="42">
        <f>IFERROR(VALUE(SUBSTITUTE('04A_국토부원자료'!J426,",","")),"")</f>
        <v>23000</v>
      </c>
      <c r="H425" s="43">
        <f t="shared" si="12"/>
        <v>230000000</v>
      </c>
      <c r="I425" s="43">
        <f t="shared" si="13"/>
        <v>8669430.8330192231</v>
      </c>
      <c r="J425" s="38">
        <f>IFERROR(VALUE(SUBSTITUTE('04A_국토부원자료'!K426,",","")),"")</f>
        <v>17</v>
      </c>
      <c r="K425" s="38" t="str">
        <f>IFERROR(VALUE(SUBSTITUTE('04A_국토부원자료'!N426,",","")),"")</f>
        <v/>
      </c>
      <c r="L425" s="39" t="str">
        <f>IFERROR('04A_국토부원자료'!O426,"")</f>
        <v>송파대로 111</v>
      </c>
      <c r="M425" s="39" t="str">
        <f>IFERROR('04A_국토부원자료'!Q426,"")</f>
        <v>중개거래</v>
      </c>
      <c r="N425" s="38">
        <f>IF(B425="","",IF('02_대상물건입력'!B5="",1,IF(ISNUMBER(SEARCH('02_대상물건입력'!B5,B425)),1,0)))</f>
        <v>1</v>
      </c>
      <c r="O425" s="38">
        <f>IF(B425="","",IF('02_대상물건입력'!B6="",1,IF(ISNUMBER(SEARCH('02_대상물건입력'!B6,B425)),1,0)))</f>
        <v>0</v>
      </c>
      <c r="P425" s="38">
        <f>IF(L425="","",IF('02_대상물건입력'!B15="",0,IF(ISNUMBER(SEARCH('02_대상물건입력'!B15,L425)),1,0)))</f>
        <v>1</v>
      </c>
      <c r="Q425" s="38">
        <f>IF(D425="","",IF('02_대상물건입력'!B8="",0,IF(ISNUMBER(SEARCH('02_대상물건입력'!B8,D425)),1,0)))</f>
        <v>0</v>
      </c>
      <c r="R425" s="44">
        <f>IFERROR(ABS(E425-'02_대상물건입력'!B11)/'02_대상물건입력'!B11,"")</f>
        <v>2.6164711409987149E-2</v>
      </c>
      <c r="S425" s="38">
        <f>IFERROR(ABS(J425-'02_대상물건입력'!B10),"")</f>
        <v>5</v>
      </c>
      <c r="T425" s="38">
        <f>IFERROR(ABS('01_설정'!B4-F425),"")</f>
        <v>262</v>
      </c>
      <c r="U425" s="38" t="str">
        <f>IFERROR(ABS(K425-YEAR('02_대상물건입력'!B14)),"")</f>
        <v/>
      </c>
      <c r="V425" s="38" t="str">
        <f>IF(B425="","",IF(AND(E425&gt;0,F425&gt;0,H425&gt;0,OR('04A_국토부원자료'!P426="",'04A_국토부원자료'!P426="-"),IF('01_설정'!B10=1,N425=1,TRUE),R425&lt;='01_설정'!B5,S425&lt;='01_설정'!B6,T425&lt;='01_설정'!B7,U425&lt;='01_설정'!B8),"Y",""))</f>
        <v/>
      </c>
      <c r="W425" s="40" t="str">
        <f>IF(V425&lt;&gt;"Y","",MAX(0,(1-R425/'01_설정'!B5))*'01_설정'!B14+MAX(0,(1-S425/'01_설정'!B6))*'01_설정'!B15+MAX(0,(1-T425/'01_설정'!B7))*'01_설정'!B16+MAX(0,(1-U425/'01_설정'!B8))*'01_설정'!B17+O425*'01_설정'!B11+Q425*'01_설정'!B12+P425*'01_설정'!B13)</f>
        <v/>
      </c>
      <c r="X425" s="38" t="str">
        <f>IF(W425="","",1+COUNTIFS($W$4:$W$3003,"&gt;"&amp;W425)+COUNTIFS($W$4:W425,W425)-1)</f>
        <v/>
      </c>
    </row>
    <row r="426" spans="1:24" ht="16.5">
      <c r="A426" s="38">
        <f>IF('04A_국토부원자료'!A427="","",ROW()-3)</f>
        <v>423</v>
      </c>
      <c r="B426" s="39" t="str">
        <f>IFERROR('04A_국토부원자료'!B427,"")</f>
        <v>서울특별시 송파구 문정동</v>
      </c>
      <c r="C426" s="39" t="str">
        <f>IF(B426="","",IF('04A_국토부원자료'!C427&lt;&gt;"",'04A_국토부원자료'!C427,TRIM('04A_국토부원자료'!D427&amp;IF('04A_국토부원자료'!E427&lt;&gt;"","-"&amp;'04A_국토부원자료'!E427,""))))</f>
        <v>643-1</v>
      </c>
      <c r="D426" s="39" t="str">
        <f>IFERROR('04A_국토부원자료'!F427,"")</f>
        <v>엠스테이트</v>
      </c>
      <c r="E426" s="40">
        <f>IFERROR(VALUE(SUBSTITUTE('04A_국토부원자료'!G427,",","")),"")</f>
        <v>26.15</v>
      </c>
      <c r="F426" s="41">
        <f>IFERROR(IF(AND('04A_국토부원자료'!H427&lt;&gt;"",'04A_국토부원자료'!I427&lt;&gt;""),DATE(INT(VALUE(SUBSTITUTE('04A_국토부원자료'!H427,",",""))/100),MOD(VALUE(SUBSTITUTE('04A_국토부원자료'!H427,",","")),100),VALUE(SUBSTITUTE('04A_국토부원자료'!I427,",",""))),""),"")</f>
        <v>45849</v>
      </c>
      <c r="G426" s="42">
        <f>IFERROR(VALUE(SUBSTITUTE('04A_국토부원자료'!J427,",","")),"")</f>
        <v>23750</v>
      </c>
      <c r="H426" s="43">
        <f t="shared" si="12"/>
        <v>237500000</v>
      </c>
      <c r="I426" s="43">
        <f t="shared" si="13"/>
        <v>9082217.9732313585</v>
      </c>
      <c r="J426" s="38">
        <f>IFERROR(VALUE(SUBSTITUTE('04A_국토부원자료'!K427,",","")),"")</f>
        <v>8</v>
      </c>
      <c r="K426" s="38">
        <f>IFERROR(VALUE(SUBSTITUTE('04A_국토부원자료'!N427,",","")),"")</f>
        <v>2016</v>
      </c>
      <c r="L426" s="39" t="str">
        <f>IFERROR('04A_국토부원자료'!O427,"")</f>
        <v>법원로 114</v>
      </c>
      <c r="M426" s="39" t="str">
        <f>IFERROR('04A_국토부원자료'!Q427,"")</f>
        <v>중개거래</v>
      </c>
      <c r="N426" s="38">
        <f>IF(B426="","",IF('02_대상물건입력'!B5="",1,IF(ISNUMBER(SEARCH('02_대상물건입력'!B5,B426)),1,0)))</f>
        <v>1</v>
      </c>
      <c r="O426" s="38">
        <f>IF(B426="","",IF('02_대상물건입력'!B6="",1,IF(ISNUMBER(SEARCH('02_대상물건입력'!B6,B426)),1,0)))</f>
        <v>0</v>
      </c>
      <c r="P426" s="38">
        <f>IF(L426="","",IF('02_대상물건입력'!B15="",0,IF(ISNUMBER(SEARCH('02_대상물건입력'!B15,L426)),1,0)))</f>
        <v>0</v>
      </c>
      <c r="Q426" s="38">
        <f>IF(D426="","",IF('02_대상물건입력'!B8="",0,IF(ISNUMBER(SEARCH('02_대상물건입력'!B8,D426)),1,0)))</f>
        <v>0</v>
      </c>
      <c r="R426" s="44">
        <f>IFERROR(ABS(E426-'02_대상물건입력'!B11)/'02_대상물건입력'!B11,"")</f>
        <v>4.0113351050552824E-2</v>
      </c>
      <c r="S426" s="38">
        <f>IFERROR(ABS(J426-'02_대상물건입력'!B10),"")</f>
        <v>4</v>
      </c>
      <c r="T426" s="38">
        <f>IFERROR(ABS('01_설정'!B4-F426),"")</f>
        <v>263</v>
      </c>
      <c r="U426" s="38">
        <f>IFERROR(ABS(K426-YEAR('02_대상물건입력'!B14)),"")</f>
        <v>10</v>
      </c>
      <c r="V426" s="38" t="str">
        <f>IF(B426="","",IF(AND(E426&gt;0,F426&gt;0,H426&gt;0,OR('04A_국토부원자료'!P427="",'04A_국토부원자료'!P427="-"),IF('01_설정'!B10=1,N426=1,TRUE),R426&lt;='01_설정'!B5,S426&lt;='01_설정'!B6,T426&lt;='01_설정'!B7,U426&lt;='01_설정'!B8),"Y",""))</f>
        <v>Y</v>
      </c>
      <c r="W426" s="40">
        <f>IF(V426&lt;&gt;"Y","",MAX(0,(1-R426/'01_설정'!B5))*'01_설정'!B14+MAX(0,(1-S426/'01_설정'!B6))*'01_설정'!B15+MAX(0,(1-T426/'01_설정'!B7))*'01_설정'!B16+MAX(0,(1-U426/'01_설정'!B8))*'01_설정'!B17+O426*'01_설정'!B11+Q426*'01_설정'!B12+P426*'01_설정'!B13)</f>
        <v>34.546737436318473</v>
      </c>
      <c r="X426" s="38">
        <f>IF(W426="","",1+COUNTIFS($W$4:$W$3003,"&gt;"&amp;W426)+COUNTIFS($W$4:W426,W426)-1)</f>
        <v>112</v>
      </c>
    </row>
    <row r="427" spans="1:24" ht="16.5">
      <c r="A427" s="38">
        <f>IF('04A_국토부원자료'!A428="","",ROW()-3)</f>
        <v>424</v>
      </c>
      <c r="B427" s="39" t="str">
        <f>IFERROR('04A_국토부원자료'!B428,"")</f>
        <v>서울특별시 송파구 문정동</v>
      </c>
      <c r="C427" s="39" t="str">
        <f>IF(B427="","",IF('04A_국토부원자료'!C428&lt;&gt;"",'04A_국토부원자료'!C428,TRIM('04A_국토부원자료'!D428&amp;IF('04A_국토부원자료'!E428&lt;&gt;"","-"&amp;'04A_국토부원자료'!E428,""))))</f>
        <v>652-5</v>
      </c>
      <c r="D427" s="39" t="str">
        <f>IFERROR('04A_국토부원자료'!F428,"")</f>
        <v>문정 아이파크</v>
      </c>
      <c r="E427" s="40">
        <f>IFERROR(VALUE(SUBSTITUTE('04A_국토부원자료'!G428,",","")),"")</f>
        <v>25.77</v>
      </c>
      <c r="F427" s="41">
        <f>IFERROR(IF(AND('04A_국토부원자료'!H428&lt;&gt;"",'04A_국토부원자료'!I428&lt;&gt;""),DATE(INT(VALUE(SUBSTITUTE('04A_국토부원자료'!H428,",",""))/100),MOD(VALUE(SUBSTITUTE('04A_국토부원자료'!H428,",","")),100),VALUE(SUBSTITUTE('04A_국토부원자료'!I428,",",""))),""),"")</f>
        <v>45848</v>
      </c>
      <c r="G427" s="42">
        <f>IFERROR(VALUE(SUBSTITUTE('04A_국토부원자료'!J428,",","")),"")</f>
        <v>23800</v>
      </c>
      <c r="H427" s="43">
        <f t="shared" si="12"/>
        <v>238000000</v>
      </c>
      <c r="I427" s="43">
        <f t="shared" si="13"/>
        <v>9235545.2076057438</v>
      </c>
      <c r="J427" s="38">
        <f>IFERROR(VALUE(SUBSTITUTE('04A_국토부원자료'!K428,",","")),"")</f>
        <v>16</v>
      </c>
      <c r="K427" s="38">
        <f>IFERROR(VALUE(SUBSTITUTE('04A_국토부원자료'!N428,",","")),"")</f>
        <v>2017</v>
      </c>
      <c r="L427" s="39" t="str">
        <f>IFERROR('04A_국토부원자료'!O428,"")</f>
        <v>법원로4길 6</v>
      </c>
      <c r="M427" s="39" t="str">
        <f>IFERROR('04A_국토부원자료'!Q428,"")</f>
        <v>중개거래</v>
      </c>
      <c r="N427" s="38">
        <f>IF(B427="","",IF('02_대상물건입력'!B5="",1,IF(ISNUMBER(SEARCH('02_대상물건입력'!B5,B427)),1,0)))</f>
        <v>1</v>
      </c>
      <c r="O427" s="38">
        <f>IF(B427="","",IF('02_대상물건입력'!B6="",1,IF(ISNUMBER(SEARCH('02_대상물건입력'!B6,B427)),1,0)))</f>
        <v>0</v>
      </c>
      <c r="P427" s="38">
        <f>IF(L427="","",IF('02_대상물건입력'!B15="",0,IF(ISNUMBER(SEARCH('02_대상물건입력'!B15,L427)),1,0)))</f>
        <v>0</v>
      </c>
      <c r="Q427" s="38">
        <f>IF(D427="","",IF('02_대상물건입력'!B8="",0,IF(ISNUMBER(SEARCH('02_대상물건입력'!B8,D427)),1,0)))</f>
        <v>0</v>
      </c>
      <c r="R427" s="44">
        <f>IFERROR(ABS(E427-'02_대상물건입력'!B11)/'02_대상물건입력'!B11,"")</f>
        <v>5.4061990691118368E-2</v>
      </c>
      <c r="S427" s="38">
        <f>IFERROR(ABS(J427-'02_대상물건입력'!B10),"")</f>
        <v>4</v>
      </c>
      <c r="T427" s="38">
        <f>IFERROR(ABS('01_설정'!B4-F427),"")</f>
        <v>264</v>
      </c>
      <c r="U427" s="38">
        <f>IFERROR(ABS(K427-YEAR('02_대상물건입력'!B14)),"")</f>
        <v>9</v>
      </c>
      <c r="V427" s="38" t="str">
        <f>IF(B427="","",IF(AND(E427&gt;0,F427&gt;0,H427&gt;0,OR('04A_국토부원자료'!P428="",'04A_국토부원자료'!P428="-"),IF('01_설정'!B10=1,N427=1,TRUE),R427&lt;='01_설정'!B5,S427&lt;='01_설정'!B6,T427&lt;='01_설정'!B7,U427&lt;='01_설정'!B8),"Y",""))</f>
        <v>Y</v>
      </c>
      <c r="W427" s="40">
        <f>IF(V427&lt;&gt;"Y","",MAX(0,(1-R427/'01_설정'!B5))*'01_설정'!B14+MAX(0,(1-S427/'01_설정'!B6))*'01_설정'!B15+MAX(0,(1-T427/'01_설정'!B7))*'01_설정'!B16+MAX(0,(1-U427/'01_설정'!B8))*'01_설정'!B17+O427*'01_설정'!B11+Q427*'01_설정'!B12+P427*'01_설정'!B13)</f>
        <v>34.302818791784325</v>
      </c>
      <c r="X427" s="38">
        <f>IF(W427="","",1+COUNTIFS($W$4:$W$3003,"&gt;"&amp;W427)+COUNTIFS($W$4:W427,W427)-1)</f>
        <v>118</v>
      </c>
    </row>
    <row r="428" spans="1:24" ht="16.5">
      <c r="A428" s="38">
        <f>IF('04A_국토부원자료'!A429="","",ROW()-3)</f>
        <v>425</v>
      </c>
      <c r="B428" s="39" t="str">
        <f>IFERROR('04A_국토부원자료'!B429,"")</f>
        <v>서울특별시 송파구 문정동</v>
      </c>
      <c r="C428" s="39" t="str">
        <f>IF(B428="","",IF('04A_국토부원자료'!C429&lt;&gt;"",'04A_국토부원자료'!C429,TRIM('04A_국토부원자료'!D429&amp;IF('04A_국토부원자료'!E429&lt;&gt;"","-"&amp;'04A_국토부원자료'!E429,""))))</f>
        <v>652-2</v>
      </c>
      <c r="D428" s="39" t="str">
        <f>IFERROR('04A_국토부원자료'!F429,"")</f>
        <v>문정 오벨리스크</v>
      </c>
      <c r="E428" s="40">
        <f>IFERROR(VALUE(SUBSTITUTE('04A_국토부원자료'!G429,",","")),"")</f>
        <v>48.09</v>
      </c>
      <c r="F428" s="41">
        <f>IFERROR(IF(AND('04A_국토부원자료'!H429&lt;&gt;"",'04A_국토부원자료'!I429&lt;&gt;""),DATE(INT(VALUE(SUBSTITUTE('04A_국토부원자료'!H429,",",""))/100),MOD(VALUE(SUBSTITUTE('04A_국토부원자료'!H429,",","")),100),VALUE(SUBSTITUTE('04A_국토부원자료'!I429,",",""))),""),"")</f>
        <v>45846</v>
      </c>
      <c r="G428" s="42">
        <f>IFERROR(VALUE(SUBSTITUTE('04A_국토부원자료'!J429,",","")),"")</f>
        <v>53700</v>
      </c>
      <c r="H428" s="43">
        <f t="shared" si="12"/>
        <v>537000000</v>
      </c>
      <c r="I428" s="43">
        <f t="shared" si="13"/>
        <v>11166562.694946975</v>
      </c>
      <c r="J428" s="38">
        <f>IFERROR(VALUE(SUBSTITUTE('04A_국토부원자료'!K429,",","")),"")</f>
        <v>16</v>
      </c>
      <c r="K428" s="38">
        <f>IFERROR(VALUE(SUBSTITUTE('04A_국토부원자료'!N429,",","")),"")</f>
        <v>2018</v>
      </c>
      <c r="L428" s="39" t="str">
        <f>IFERROR('04A_국토부원자료'!O429,"")</f>
        <v>송파대로 145</v>
      </c>
      <c r="M428" s="39" t="str">
        <f>IFERROR('04A_국토부원자료'!Q429,"")</f>
        <v>중개거래</v>
      </c>
      <c r="N428" s="38">
        <f>IF(B428="","",IF('02_대상물건입력'!B5="",1,IF(ISNUMBER(SEARCH('02_대상물건입력'!B5,B428)),1,0)))</f>
        <v>1</v>
      </c>
      <c r="O428" s="38">
        <f>IF(B428="","",IF('02_대상물건입력'!B6="",1,IF(ISNUMBER(SEARCH('02_대상물건입력'!B6,B428)),1,0)))</f>
        <v>0</v>
      </c>
      <c r="P428" s="38">
        <f>IF(L428="","",IF('02_대상물건입력'!B15="",0,IF(ISNUMBER(SEARCH('02_대상물건입력'!B15,L428)),1,0)))</f>
        <v>1</v>
      </c>
      <c r="Q428" s="38">
        <f>IF(D428="","",IF('02_대상물건입력'!B8="",0,IF(ISNUMBER(SEARCH('02_대상물건입력'!B8,D428)),1,0)))</f>
        <v>0</v>
      </c>
      <c r="R428" s="44">
        <f>IFERROR(ABS(E428-'02_대상물건입력'!B11)/'02_대상물건입력'!B11,"")</f>
        <v>0.76523705345999693</v>
      </c>
      <c r="S428" s="38">
        <f>IFERROR(ABS(J428-'02_대상물건입력'!B10),"")</f>
        <v>4</v>
      </c>
      <c r="T428" s="38">
        <f>IFERROR(ABS('01_설정'!B4-F428),"")</f>
        <v>266</v>
      </c>
      <c r="U428" s="38">
        <f>IFERROR(ABS(K428-YEAR('02_대상물건입력'!B14)),"")</f>
        <v>8</v>
      </c>
      <c r="V428" s="38" t="str">
        <f>IF(B428="","",IF(AND(E428&gt;0,F428&gt;0,H428&gt;0,OR('04A_국토부원자료'!P429="",'04A_국토부원자료'!P429="-"),IF('01_설정'!B10=1,N428=1,TRUE),R428&lt;='01_설정'!B5,S428&lt;='01_설정'!B6,T428&lt;='01_설정'!B7,U428&lt;='01_설정'!B8),"Y",""))</f>
        <v/>
      </c>
      <c r="W428" s="40" t="str">
        <f>IF(V428&lt;&gt;"Y","",MAX(0,(1-R428/'01_설정'!B5))*'01_설정'!B14+MAX(0,(1-S428/'01_설정'!B6))*'01_설정'!B15+MAX(0,(1-T428/'01_설정'!B7))*'01_설정'!B16+MAX(0,(1-U428/'01_설정'!B8))*'01_설정'!B17+O428*'01_설정'!B11+Q428*'01_설정'!B12+P428*'01_설정'!B13)</f>
        <v/>
      </c>
      <c r="X428" s="38" t="str">
        <f>IF(W428="","",1+COUNTIFS($W$4:$W$3003,"&gt;"&amp;W428)+COUNTIFS($W$4:W428,W428)-1)</f>
        <v/>
      </c>
    </row>
    <row r="429" spans="1:24" ht="16.5">
      <c r="A429" s="38">
        <f>IF('04A_국토부원자료'!A430="","",ROW()-3)</f>
        <v>426</v>
      </c>
      <c r="B429" s="39" t="str">
        <f>IFERROR('04A_국토부원자료'!B430,"")</f>
        <v>서울특별시 송파구 문정동</v>
      </c>
      <c r="C429" s="39" t="str">
        <f>IF(B429="","",IF('04A_국토부원자료'!C430&lt;&gt;"",'04A_국토부원자료'!C430,TRIM('04A_국토부원자료'!D430&amp;IF('04A_국토부원자료'!E430&lt;&gt;"","-"&amp;'04A_국토부원자료'!E430,""))))</f>
        <v>624</v>
      </c>
      <c r="D429" s="39" t="str">
        <f>IFERROR('04A_국토부원자료'!F430,"")</f>
        <v>송파 아이파크</v>
      </c>
      <c r="E429" s="40">
        <f>IFERROR(VALUE(SUBSTITUTE('04A_국토부원자료'!G430,",","")),"")</f>
        <v>29.83</v>
      </c>
      <c r="F429" s="41">
        <f>IFERROR(IF(AND('04A_국토부원자료'!H430&lt;&gt;"",'04A_국토부원자료'!I430&lt;&gt;""),DATE(INT(VALUE(SUBSTITUTE('04A_국토부원자료'!H430,",",""))/100),MOD(VALUE(SUBSTITUTE('04A_국토부원자료'!H430,",","")),100),VALUE(SUBSTITUTE('04A_국토부원자료'!I430,",",""))),""),"")</f>
        <v>45845</v>
      </c>
      <c r="G429" s="42">
        <f>IFERROR(VALUE(SUBSTITUTE('04A_국토부원자료'!J430,",","")),"")</f>
        <v>26800</v>
      </c>
      <c r="H429" s="43">
        <f t="shared" si="12"/>
        <v>268000000</v>
      </c>
      <c r="I429" s="43">
        <f t="shared" si="13"/>
        <v>8984244.0496144835</v>
      </c>
      <c r="J429" s="38">
        <f>IFERROR(VALUE(SUBSTITUTE('04A_국토부원자료'!K430,",","")),"")</f>
        <v>3</v>
      </c>
      <c r="K429" s="38">
        <f>IFERROR(VALUE(SUBSTITUTE('04A_국토부원자료'!N430,",","")),"")</f>
        <v>2015</v>
      </c>
      <c r="L429" s="39" t="str">
        <f>IFERROR('04A_국토부원자료'!O430,"")</f>
        <v>법원로 55</v>
      </c>
      <c r="M429" s="39" t="str">
        <f>IFERROR('04A_국토부원자료'!Q430,"")</f>
        <v>중개거래</v>
      </c>
      <c r="N429" s="38">
        <f>IF(B429="","",IF('02_대상물건입력'!B5="",1,IF(ISNUMBER(SEARCH('02_대상물건입력'!B5,B429)),1,0)))</f>
        <v>1</v>
      </c>
      <c r="O429" s="38">
        <f>IF(B429="","",IF('02_대상물건입력'!B6="",1,IF(ISNUMBER(SEARCH('02_대상물건입력'!B6,B429)),1,0)))</f>
        <v>0</v>
      </c>
      <c r="P429" s="38">
        <f>IF(L429="","",IF('02_대상물건입력'!B15="",0,IF(ISNUMBER(SEARCH('02_대상물건입력'!B15,L429)),1,0)))</f>
        <v>0</v>
      </c>
      <c r="Q429" s="38">
        <f>IF(D429="","",IF('02_대상물건입력'!B8="",0,IF(ISNUMBER(SEARCH('02_대상물건입력'!B8,D429)),1,0)))</f>
        <v>0</v>
      </c>
      <c r="R429" s="44">
        <f>IFERROR(ABS(E429-'02_대상물건입력'!B11)/'02_대상물건입력'!B11,"")</f>
        <v>9.4968211784398057E-2</v>
      </c>
      <c r="S429" s="38">
        <f>IFERROR(ABS(J429-'02_대상물건입력'!B10),"")</f>
        <v>9</v>
      </c>
      <c r="T429" s="38">
        <f>IFERROR(ABS('01_설정'!B4-F429),"")</f>
        <v>267</v>
      </c>
      <c r="U429" s="38">
        <f>IFERROR(ABS(K429-YEAR('02_대상물건입력'!B14)),"")</f>
        <v>11</v>
      </c>
      <c r="V429" s="38" t="str">
        <f>IF(B429="","",IF(AND(E429&gt;0,F429&gt;0,H429&gt;0,OR('04A_국토부원자료'!P430="",'04A_국토부원자료'!P430="-"),IF('01_설정'!B10=1,N429=1,TRUE),R429&lt;='01_설정'!B5,S429&lt;='01_설정'!B6,T429&lt;='01_설정'!B7,U429&lt;='01_설정'!B8),"Y",""))</f>
        <v/>
      </c>
      <c r="W429" s="40" t="str">
        <f>IF(V429&lt;&gt;"Y","",MAX(0,(1-R429/'01_설정'!B5))*'01_설정'!B14+MAX(0,(1-S429/'01_설정'!B6))*'01_설정'!B15+MAX(0,(1-T429/'01_설정'!B7))*'01_설정'!B16+MAX(0,(1-U429/'01_설정'!B8))*'01_설정'!B17+O429*'01_설정'!B11+Q429*'01_설정'!B12+P429*'01_설정'!B13)</f>
        <v/>
      </c>
      <c r="X429" s="38" t="str">
        <f>IF(W429="","",1+COUNTIFS($W$4:$W$3003,"&gt;"&amp;W429)+COUNTIFS($W$4:W429,W429)-1)</f>
        <v/>
      </c>
    </row>
    <row r="430" spans="1:24" ht="16.5">
      <c r="A430" s="38">
        <f>IF('04A_국토부원자료'!A431="","",ROW()-3)</f>
        <v>427</v>
      </c>
      <c r="B430" s="39" t="str">
        <f>IFERROR('04A_국토부원자료'!B431,"")</f>
        <v>서울특별시 송파구 문정동</v>
      </c>
      <c r="C430" s="39" t="str">
        <f>IF(B430="","",IF('04A_국토부원자료'!C431&lt;&gt;"",'04A_국토부원자료'!C431,TRIM('04A_국토부원자료'!D431&amp;IF('04A_국토부원자료'!E431&lt;&gt;"","-"&amp;'04A_국토부원자료'!E431,""))))</f>
        <v>618</v>
      </c>
      <c r="D430" s="39" t="str">
        <f>IFERROR('04A_국토부원자료'!F431,"")</f>
        <v>파크하비오</v>
      </c>
      <c r="E430" s="40">
        <f>IFERROR(VALUE(SUBSTITUTE('04A_국토부원자료'!G431,",","")),"")</f>
        <v>48.96</v>
      </c>
      <c r="F430" s="41">
        <f>IFERROR(IF(AND('04A_국토부원자료'!H431&lt;&gt;"",'04A_국토부원자료'!I431&lt;&gt;""),DATE(INT(VALUE(SUBSTITUTE('04A_국토부원자료'!H431,",",""))/100),MOD(VALUE(SUBSTITUTE('04A_국토부원자료'!H431,",","")),100),VALUE(SUBSTITUTE('04A_국토부원자료'!I431,",",""))),""),"")</f>
        <v>45843</v>
      </c>
      <c r="G430" s="42">
        <f>IFERROR(VALUE(SUBSTITUTE('04A_국토부원자료'!J431,",","")),"")</f>
        <v>49000</v>
      </c>
      <c r="H430" s="43">
        <f t="shared" si="12"/>
        <v>490000000</v>
      </c>
      <c r="I430" s="43">
        <f t="shared" si="13"/>
        <v>10008169.934640523</v>
      </c>
      <c r="J430" s="38">
        <f>IFERROR(VALUE(SUBSTITUTE('04A_국토부원자료'!K431,",","")),"")</f>
        <v>17</v>
      </c>
      <c r="K430" s="38" t="str">
        <f>IFERROR(VALUE(SUBSTITUTE('04A_국토부원자료'!N431,",","")),"")</f>
        <v/>
      </c>
      <c r="L430" s="39" t="str">
        <f>IFERROR('04A_국토부원자료'!O431,"")</f>
        <v xml:space="preserve"> </v>
      </c>
      <c r="M430" s="39" t="str">
        <f>IFERROR('04A_국토부원자료'!Q431,"")</f>
        <v>중개거래</v>
      </c>
      <c r="N430" s="38">
        <f>IF(B430="","",IF('02_대상물건입력'!B5="",1,IF(ISNUMBER(SEARCH('02_대상물건입력'!B5,B430)),1,0)))</f>
        <v>1</v>
      </c>
      <c r="O430" s="38">
        <f>IF(B430="","",IF('02_대상물건입력'!B6="",1,IF(ISNUMBER(SEARCH('02_대상물건입력'!B6,B430)),1,0)))</f>
        <v>0</v>
      </c>
      <c r="P430" s="38">
        <f>IF(L430="","",IF('02_대상물건입력'!B15="",0,IF(ISNUMBER(SEARCH('02_대상물건입력'!B15,L430)),1,0)))</f>
        <v>0</v>
      </c>
      <c r="Q430" s="38">
        <f>IF(D430="","",IF('02_대상물건입력'!B8="",0,IF(ISNUMBER(SEARCH('02_대상물건입력'!B8,D430)),1,0)))</f>
        <v>0</v>
      </c>
      <c r="R430" s="44">
        <f>IFERROR(ABS(E430-'02_대상물건입력'!B11)/'02_대상물건입력'!B11,"")</f>
        <v>0.79717209684760759</v>
      </c>
      <c r="S430" s="38">
        <f>IFERROR(ABS(J430-'02_대상물건입력'!B10),"")</f>
        <v>5</v>
      </c>
      <c r="T430" s="38">
        <f>IFERROR(ABS('01_설정'!B4-F430),"")</f>
        <v>269</v>
      </c>
      <c r="U430" s="38" t="str">
        <f>IFERROR(ABS(K430-YEAR('02_대상물건입력'!B14)),"")</f>
        <v/>
      </c>
      <c r="V430" s="38" t="str">
        <f>IF(B430="","",IF(AND(E430&gt;0,F430&gt;0,H430&gt;0,OR('04A_국토부원자료'!P431="",'04A_국토부원자료'!P431="-"),IF('01_설정'!B10=1,N430=1,TRUE),R430&lt;='01_설정'!B5,S430&lt;='01_설정'!B6,T430&lt;='01_설정'!B7,U430&lt;='01_설정'!B8),"Y",""))</f>
        <v/>
      </c>
      <c r="W430" s="40" t="str">
        <f>IF(V430&lt;&gt;"Y","",MAX(0,(1-R430/'01_설정'!B5))*'01_설정'!B14+MAX(0,(1-S430/'01_설정'!B6))*'01_설정'!B15+MAX(0,(1-T430/'01_설정'!B7))*'01_설정'!B16+MAX(0,(1-U430/'01_설정'!B8))*'01_설정'!B17+O430*'01_설정'!B11+Q430*'01_설정'!B12+P430*'01_설정'!B13)</f>
        <v/>
      </c>
      <c r="X430" s="38" t="str">
        <f>IF(W430="","",1+COUNTIFS($W$4:$W$3003,"&gt;"&amp;W430)+COUNTIFS($W$4:W430,W430)-1)</f>
        <v/>
      </c>
    </row>
    <row r="431" spans="1:24" ht="16.5">
      <c r="A431" s="38">
        <f>IF('04A_국토부원자료'!A432="","",ROW()-3)</f>
        <v>428</v>
      </c>
      <c r="B431" s="39" t="str">
        <f>IFERROR('04A_국토부원자료'!B432,"")</f>
        <v>서울특별시 송파구 문정동</v>
      </c>
      <c r="C431" s="39" t="str">
        <f>IF(B431="","",IF('04A_국토부원자료'!C432&lt;&gt;"",'04A_국토부원자료'!C432,TRIM('04A_국토부원자료'!D432&amp;IF('04A_국토부원자료'!E432&lt;&gt;"","-"&amp;'04A_국토부원자료'!E432,""))))</f>
        <v>618</v>
      </c>
      <c r="D431" s="39" t="str">
        <f>IFERROR('04A_국토부원자료'!F432,"")</f>
        <v>파크하비오</v>
      </c>
      <c r="E431" s="40">
        <f>IFERROR(VALUE(SUBSTITUTE('04A_국토부원자료'!G432,",","")),"")</f>
        <v>40.83</v>
      </c>
      <c r="F431" s="41">
        <f>IFERROR(IF(AND('04A_국토부원자료'!H432&lt;&gt;"",'04A_국토부원자료'!I432&lt;&gt;""),DATE(INT(VALUE(SUBSTITUTE('04A_국토부원자료'!H432,",",""))/100),MOD(VALUE(SUBSTITUTE('04A_국토부원자료'!H432,",","")),100),VALUE(SUBSTITUTE('04A_국토부원자료'!I432,",",""))),""),"")</f>
        <v>45843</v>
      </c>
      <c r="G431" s="42">
        <f>IFERROR(VALUE(SUBSTITUTE('04A_국토부원자료'!J432,",","")),"")</f>
        <v>39500</v>
      </c>
      <c r="H431" s="43">
        <f t="shared" si="12"/>
        <v>395000000</v>
      </c>
      <c r="I431" s="43">
        <f t="shared" si="13"/>
        <v>9674259.1231937297</v>
      </c>
      <c r="J431" s="38">
        <f>IFERROR(VALUE(SUBSTITUTE('04A_국토부원자료'!K432,",","")),"")</f>
        <v>6</v>
      </c>
      <c r="K431" s="38" t="str">
        <f>IFERROR(VALUE(SUBSTITUTE('04A_국토부원자료'!N432,",","")),"")</f>
        <v/>
      </c>
      <c r="L431" s="39" t="str">
        <f>IFERROR('04A_국토부원자료'!O432,"")</f>
        <v>송파대로 111</v>
      </c>
      <c r="M431" s="39" t="str">
        <f>IFERROR('04A_국토부원자료'!Q432,"")</f>
        <v>중개거래</v>
      </c>
      <c r="N431" s="38">
        <f>IF(B431="","",IF('02_대상물건입력'!B5="",1,IF(ISNUMBER(SEARCH('02_대상물건입력'!B5,B431)),1,0)))</f>
        <v>1</v>
      </c>
      <c r="O431" s="38">
        <f>IF(B431="","",IF('02_대상물건입력'!B6="",1,IF(ISNUMBER(SEARCH('02_대상물건입력'!B6,B431)),1,0)))</f>
        <v>0</v>
      </c>
      <c r="P431" s="38">
        <f>IF(L431="","",IF('02_대상물건입력'!B15="",0,IF(ISNUMBER(SEARCH('02_대상물건입력'!B15,L431)),1,0)))</f>
        <v>1</v>
      </c>
      <c r="Q431" s="38">
        <f>IF(D431="","",IF('02_대상물건입력'!B8="",0,IF(ISNUMBER(SEARCH('02_대상물건입력'!B8,D431)),1,0)))</f>
        <v>0</v>
      </c>
      <c r="R431" s="44">
        <f>IFERROR(ABS(E431-'02_대상물건입력'!B11)/'02_대상물건입력'!B11,"")</f>
        <v>0.49874462243234907</v>
      </c>
      <c r="S431" s="38">
        <f>IFERROR(ABS(J431-'02_대상물건입력'!B10),"")</f>
        <v>6</v>
      </c>
      <c r="T431" s="38">
        <f>IFERROR(ABS('01_설정'!B4-F431),"")</f>
        <v>269</v>
      </c>
      <c r="U431" s="38" t="str">
        <f>IFERROR(ABS(K431-YEAR('02_대상물건입력'!B14)),"")</f>
        <v/>
      </c>
      <c r="V431" s="38" t="str">
        <f>IF(B431="","",IF(AND(E431&gt;0,F431&gt;0,H431&gt;0,OR('04A_국토부원자료'!P432="",'04A_국토부원자료'!P432="-"),IF('01_설정'!B10=1,N431=1,TRUE),R431&lt;='01_설정'!B5,S431&lt;='01_설정'!B6,T431&lt;='01_설정'!B7,U431&lt;='01_설정'!B8),"Y",""))</f>
        <v/>
      </c>
      <c r="W431" s="40" t="str">
        <f>IF(V431&lt;&gt;"Y","",MAX(0,(1-R431/'01_설정'!B5))*'01_설정'!B14+MAX(0,(1-S431/'01_설정'!B6))*'01_설정'!B15+MAX(0,(1-T431/'01_설정'!B7))*'01_설정'!B16+MAX(0,(1-U431/'01_설정'!B8))*'01_설정'!B17+O431*'01_설정'!B11+Q431*'01_설정'!B12+P431*'01_설정'!B13)</f>
        <v/>
      </c>
      <c r="X431" s="38" t="str">
        <f>IF(W431="","",1+COUNTIFS($W$4:$W$3003,"&gt;"&amp;W431)+COUNTIFS($W$4:W431,W431)-1)</f>
        <v/>
      </c>
    </row>
    <row r="432" spans="1:24" ht="16.5">
      <c r="A432" s="38">
        <f>IF('04A_국토부원자료'!A433="","",ROW()-3)</f>
        <v>429</v>
      </c>
      <c r="B432" s="39" t="str">
        <f>IFERROR('04A_국토부원자료'!B433,"")</f>
        <v>서울특별시 송파구 문정동</v>
      </c>
      <c r="C432" s="39" t="str">
        <f>IF(B432="","",IF('04A_국토부원자료'!C433&lt;&gt;"",'04A_국토부원자료'!C433,TRIM('04A_국토부원자료'!D433&amp;IF('04A_국토부원자료'!E433&lt;&gt;"","-"&amp;'04A_국토부원자료'!E433,""))))</f>
        <v>652-3</v>
      </c>
      <c r="D432" s="39" t="str">
        <f>IFERROR('04A_국토부원자료'!F433,"")</f>
        <v>르피에드 문정</v>
      </c>
      <c r="E432" s="40">
        <f>IFERROR(VALUE(SUBSTITUTE('04A_국토부원자료'!G433,",","")),"")</f>
        <v>42.374600000000001</v>
      </c>
      <c r="F432" s="41">
        <f>IFERROR(IF(AND('04A_국토부원자료'!H433&lt;&gt;"",'04A_국토부원자료'!I433&lt;&gt;""),DATE(INT(VALUE(SUBSTITUTE('04A_국토부원자료'!H433,",",""))/100),MOD(VALUE(SUBSTITUTE('04A_국토부원자료'!H433,",","")),100),VALUE(SUBSTITUTE('04A_국토부원자료'!I433,",",""))),""),"")</f>
        <v>45842</v>
      </c>
      <c r="G432" s="42">
        <f>IFERROR(VALUE(SUBSTITUTE('04A_국토부원자료'!J433,",","")),"")</f>
        <v>65611</v>
      </c>
      <c r="H432" s="43">
        <f t="shared" si="12"/>
        <v>656110000</v>
      </c>
      <c r="I432" s="43">
        <f t="shared" si="13"/>
        <v>15483567.986482468</v>
      </c>
      <c r="J432" s="38">
        <f>IFERROR(VALUE(SUBSTITUTE('04A_국토부원자료'!K433,",","")),"")</f>
        <v>9</v>
      </c>
      <c r="K432" s="38">
        <f>IFERROR(VALUE(SUBSTITUTE('04A_국토부원자료'!N433,",","")),"")</f>
        <v>2022</v>
      </c>
      <c r="L432" s="39" t="str">
        <f>IFERROR('04A_국토부원자료'!O433,"")</f>
        <v>송파대로 141</v>
      </c>
      <c r="M432" s="39" t="str">
        <f>IFERROR('04A_국토부원자료'!Q433,"")</f>
        <v>직거래</v>
      </c>
      <c r="N432" s="38">
        <f>IF(B432="","",IF('02_대상물건입력'!B5="",1,IF(ISNUMBER(SEARCH('02_대상물건입력'!B5,B432)),1,0)))</f>
        <v>1</v>
      </c>
      <c r="O432" s="38">
        <f>IF(B432="","",IF('02_대상물건입력'!B6="",1,IF(ISNUMBER(SEARCH('02_대상물건입력'!B6,B432)),1,0)))</f>
        <v>0</v>
      </c>
      <c r="P432" s="38">
        <f>IF(L432="","",IF('02_대상물건입력'!B15="",0,IF(ISNUMBER(SEARCH('02_대상물건입력'!B15,L432)),1,0)))</f>
        <v>1</v>
      </c>
      <c r="Q432" s="38">
        <f>IF(D432="","",IF('02_대상물건입력'!B8="",0,IF(ISNUMBER(SEARCH('02_대상물건입력'!B8,D432)),1,0)))</f>
        <v>0</v>
      </c>
      <c r="R432" s="44">
        <f>IFERROR(ABS(E432-'02_대상물건입력'!B11)/'02_대상물건입력'!B11,"")</f>
        <v>0.55544217187660605</v>
      </c>
      <c r="S432" s="38">
        <f>IFERROR(ABS(J432-'02_대상물건입력'!B10),"")</f>
        <v>3</v>
      </c>
      <c r="T432" s="38">
        <f>IFERROR(ABS('01_설정'!B4-F432),"")</f>
        <v>270</v>
      </c>
      <c r="U432" s="38">
        <f>IFERROR(ABS(K432-YEAR('02_대상물건입력'!B14)),"")</f>
        <v>4</v>
      </c>
      <c r="V432" s="38" t="str">
        <f>IF(B432="","",IF(AND(E432&gt;0,F432&gt;0,H432&gt;0,OR('04A_국토부원자료'!P433="",'04A_국토부원자료'!P433="-"),IF('01_설정'!B10=1,N432=1,TRUE),R432&lt;='01_설정'!B5,S432&lt;='01_설정'!B6,T432&lt;='01_설정'!B7,U432&lt;='01_설정'!B8),"Y",""))</f>
        <v/>
      </c>
      <c r="W432" s="40" t="str">
        <f>IF(V432&lt;&gt;"Y","",MAX(0,(1-R432/'01_설정'!B5))*'01_설정'!B14+MAX(0,(1-S432/'01_설정'!B6))*'01_설정'!B15+MAX(0,(1-T432/'01_설정'!B7))*'01_설정'!B16+MAX(0,(1-U432/'01_설정'!B8))*'01_설정'!B17+O432*'01_설정'!B11+Q432*'01_설정'!B12+P432*'01_설정'!B13)</f>
        <v/>
      </c>
      <c r="X432" s="38" t="str">
        <f>IF(W432="","",1+COUNTIFS($W$4:$W$3003,"&gt;"&amp;W432)+COUNTIFS($W$4:W432,W432)-1)</f>
        <v/>
      </c>
    </row>
    <row r="433" spans="1:24" ht="16.5">
      <c r="A433" s="38">
        <f>IF('04A_국토부원자료'!A434="","",ROW()-3)</f>
        <v>430</v>
      </c>
      <c r="B433" s="39" t="str">
        <f>IFERROR('04A_국토부원자료'!B434,"")</f>
        <v>서울특별시 송파구 문정동</v>
      </c>
      <c r="C433" s="39" t="str">
        <f>IF(B433="","",IF('04A_국토부원자료'!C434&lt;&gt;"",'04A_국토부원자료'!C434,TRIM('04A_국토부원자료'!D434&amp;IF('04A_국토부원자료'!E434&lt;&gt;"","-"&amp;'04A_국토부원자료'!E434,""))))</f>
        <v>652-3</v>
      </c>
      <c r="D433" s="39" t="str">
        <f>IFERROR('04A_국토부원자료'!F434,"")</f>
        <v>르피에드 문정</v>
      </c>
      <c r="E433" s="40">
        <f>IFERROR(VALUE(SUBSTITUTE('04A_국토부원자료'!G434,",","")),"")</f>
        <v>49.633600000000001</v>
      </c>
      <c r="F433" s="41">
        <f>IFERROR(IF(AND('04A_국토부원자료'!H434&lt;&gt;"",'04A_국토부원자료'!I434&lt;&gt;""),DATE(INT(VALUE(SUBSTITUTE('04A_국토부원자료'!H434,",",""))/100),MOD(VALUE(SUBSTITUTE('04A_국토부원자료'!H434,",","")),100),VALUE(SUBSTITUTE('04A_국토부원자료'!I434,",",""))),""),"")</f>
        <v>45842</v>
      </c>
      <c r="G433" s="42">
        <f>IFERROR(VALUE(SUBSTITUTE('04A_국토부원자료'!J434,",","")),"")</f>
        <v>76838</v>
      </c>
      <c r="H433" s="43">
        <f t="shared" si="12"/>
        <v>768380000</v>
      </c>
      <c r="I433" s="43">
        <f t="shared" si="13"/>
        <v>15481045.098481674</v>
      </c>
      <c r="J433" s="38">
        <f>IFERROR(VALUE(SUBSTITUTE('04A_국토부원자료'!K434,",","")),"")</f>
        <v>14</v>
      </c>
      <c r="K433" s="38">
        <f>IFERROR(VALUE(SUBSTITUTE('04A_국토부원자료'!N434,",","")),"")</f>
        <v>2022</v>
      </c>
      <c r="L433" s="39" t="str">
        <f>IFERROR('04A_국토부원자료'!O434,"")</f>
        <v>송파대로 141</v>
      </c>
      <c r="M433" s="39" t="str">
        <f>IFERROR('04A_국토부원자료'!Q434,"")</f>
        <v>직거래</v>
      </c>
      <c r="N433" s="38">
        <f>IF(B433="","",IF('02_대상물건입력'!B5="",1,IF(ISNUMBER(SEARCH('02_대상물건입력'!B5,B433)),1,0)))</f>
        <v>1</v>
      </c>
      <c r="O433" s="38">
        <f>IF(B433="","",IF('02_대상물건입력'!B6="",1,IF(ISNUMBER(SEARCH('02_대상물건입력'!B6,B433)),1,0)))</f>
        <v>0</v>
      </c>
      <c r="P433" s="38">
        <f>IF(L433="","",IF('02_대상물건입력'!B15="",0,IF(ISNUMBER(SEARCH('02_대상물건입력'!B15,L433)),1,0)))</f>
        <v>1</v>
      </c>
      <c r="Q433" s="38">
        <f>IF(D433="","",IF('02_대상물건입력'!B8="",0,IF(ISNUMBER(SEARCH('02_대상물건입력'!B8,D433)),1,0)))</f>
        <v>0</v>
      </c>
      <c r="R433" s="44">
        <f>IFERROR(ABS(E433-'02_대상물건입력'!B11)/'02_대상물건입력'!B11,"")</f>
        <v>0.82189789595783114</v>
      </c>
      <c r="S433" s="38">
        <f>IFERROR(ABS(J433-'02_대상물건입력'!B10),"")</f>
        <v>2</v>
      </c>
      <c r="T433" s="38">
        <f>IFERROR(ABS('01_설정'!B4-F433),"")</f>
        <v>270</v>
      </c>
      <c r="U433" s="38">
        <f>IFERROR(ABS(K433-YEAR('02_대상물건입력'!B14)),"")</f>
        <v>4</v>
      </c>
      <c r="V433" s="38" t="str">
        <f>IF(B433="","",IF(AND(E433&gt;0,F433&gt;0,H433&gt;0,OR('04A_국토부원자료'!P434="",'04A_국토부원자료'!P434="-"),IF('01_설정'!B10=1,N433=1,TRUE),R433&lt;='01_설정'!B5,S433&lt;='01_설정'!B6,T433&lt;='01_설정'!B7,U433&lt;='01_설정'!B8),"Y",""))</f>
        <v/>
      </c>
      <c r="W433" s="40" t="str">
        <f>IF(V433&lt;&gt;"Y","",MAX(0,(1-R433/'01_설정'!B5))*'01_설정'!B14+MAX(0,(1-S433/'01_설정'!B6))*'01_설정'!B15+MAX(0,(1-T433/'01_설정'!B7))*'01_설정'!B16+MAX(0,(1-U433/'01_설정'!B8))*'01_설정'!B17+O433*'01_설정'!B11+Q433*'01_설정'!B12+P433*'01_설정'!B13)</f>
        <v/>
      </c>
      <c r="X433" s="38" t="str">
        <f>IF(W433="","",1+COUNTIFS($W$4:$W$3003,"&gt;"&amp;W433)+COUNTIFS($W$4:W433,W433)-1)</f>
        <v/>
      </c>
    </row>
    <row r="434" spans="1:24" ht="16.5">
      <c r="A434" s="38">
        <f>IF('04A_국토부원자료'!A435="","",ROW()-3)</f>
        <v>431</v>
      </c>
      <c r="B434" s="39" t="str">
        <f>IFERROR('04A_국토부원자료'!B435,"")</f>
        <v>서울특별시 송파구 문정동</v>
      </c>
      <c r="C434" s="39" t="str">
        <f>IF(B434="","",IF('04A_국토부원자료'!C435&lt;&gt;"",'04A_국토부원자료'!C435,TRIM('04A_국토부원자료'!D435&amp;IF('04A_국토부원자료'!E435&lt;&gt;"","-"&amp;'04A_국토부원자료'!E435,""))))</f>
        <v>652-3</v>
      </c>
      <c r="D434" s="39" t="str">
        <f>IFERROR('04A_국토부원자료'!F435,"")</f>
        <v>르피에드 문정</v>
      </c>
      <c r="E434" s="40">
        <f>IFERROR(VALUE(SUBSTITUTE('04A_국토부원자료'!G435,",","")),"")</f>
        <v>49.0306</v>
      </c>
      <c r="F434" s="41">
        <f>IFERROR(IF(AND('04A_국토부원자료'!H435&lt;&gt;"",'04A_국토부원자료'!I435&lt;&gt;""),DATE(INT(VALUE(SUBSTITUTE('04A_국토부원자료'!H435,",",""))/100),MOD(VALUE(SUBSTITUTE('04A_국토부원자료'!H435,",","")),100),VALUE(SUBSTITUTE('04A_국토부원자료'!I435,",",""))),""),"")</f>
        <v>45842</v>
      </c>
      <c r="G434" s="42">
        <f>IFERROR(VALUE(SUBSTITUTE('04A_국토부원자료'!J435,",","")),"")</f>
        <v>75911</v>
      </c>
      <c r="H434" s="43">
        <f t="shared" si="12"/>
        <v>759110000</v>
      </c>
      <c r="I434" s="43">
        <f t="shared" si="13"/>
        <v>15482372.232850505</v>
      </c>
      <c r="J434" s="38">
        <f>IFERROR(VALUE(SUBSTITUTE('04A_국토부원자료'!K435,",","")),"")</f>
        <v>12</v>
      </c>
      <c r="K434" s="38">
        <f>IFERROR(VALUE(SUBSTITUTE('04A_국토부원자료'!N435,",","")),"")</f>
        <v>2022</v>
      </c>
      <c r="L434" s="39" t="str">
        <f>IFERROR('04A_국토부원자료'!O435,"")</f>
        <v>송파대로 141</v>
      </c>
      <c r="M434" s="39" t="str">
        <f>IFERROR('04A_국토부원자료'!Q435,"")</f>
        <v>직거래</v>
      </c>
      <c r="N434" s="38">
        <f>IF(B434="","",IF('02_대상물건입력'!B5="",1,IF(ISNUMBER(SEARCH('02_대상물건입력'!B5,B434)),1,0)))</f>
        <v>1</v>
      </c>
      <c r="O434" s="38">
        <f>IF(B434="","",IF('02_대상물건입력'!B6="",1,IF(ISNUMBER(SEARCH('02_대상물건입력'!B6,B434)),1,0)))</f>
        <v>0</v>
      </c>
      <c r="P434" s="38">
        <f>IF(L434="","",IF('02_대상물건입력'!B15="",0,IF(ISNUMBER(SEARCH('02_대상물건입력'!B15,L434)),1,0)))</f>
        <v>1</v>
      </c>
      <c r="Q434" s="38">
        <f>IF(D434="","",IF('02_대상물건입력'!B8="",0,IF(ISNUMBER(SEARCH('02_대상물건입력'!B8,D434)),1,0)))</f>
        <v>0</v>
      </c>
      <c r="R434" s="44">
        <f>IFERROR(ABS(E434-'02_대상물건입력'!B11)/'02_대상물건입력'!B11,"")</f>
        <v>0.79976360726503892</v>
      </c>
      <c r="S434" s="38">
        <f>IFERROR(ABS(J434-'02_대상물건입력'!B10),"")</f>
        <v>0</v>
      </c>
      <c r="T434" s="38">
        <f>IFERROR(ABS('01_설정'!B4-F434),"")</f>
        <v>270</v>
      </c>
      <c r="U434" s="38">
        <f>IFERROR(ABS(K434-YEAR('02_대상물건입력'!B14)),"")</f>
        <v>4</v>
      </c>
      <c r="V434" s="38" t="str">
        <f>IF(B434="","",IF(AND(E434&gt;0,F434&gt;0,H434&gt;0,OR('04A_국토부원자료'!P435="",'04A_국토부원자료'!P435="-"),IF('01_설정'!B10=1,N434=1,TRUE),R434&lt;='01_설정'!B5,S434&lt;='01_설정'!B6,T434&lt;='01_설정'!B7,U434&lt;='01_설정'!B8),"Y",""))</f>
        <v/>
      </c>
      <c r="W434" s="40" t="str">
        <f>IF(V434&lt;&gt;"Y","",MAX(0,(1-R434/'01_설정'!B5))*'01_설정'!B14+MAX(0,(1-S434/'01_설정'!B6))*'01_설정'!B15+MAX(0,(1-T434/'01_설정'!B7))*'01_설정'!B16+MAX(0,(1-U434/'01_설정'!B8))*'01_설정'!B17+O434*'01_설정'!B11+Q434*'01_설정'!B12+P434*'01_설정'!B13)</f>
        <v/>
      </c>
      <c r="X434" s="38" t="str">
        <f>IF(W434="","",1+COUNTIFS($W$4:$W$3003,"&gt;"&amp;W434)+COUNTIFS($W$4:W434,W434)-1)</f>
        <v/>
      </c>
    </row>
    <row r="435" spans="1:24" ht="16.5">
      <c r="A435" s="38">
        <f>IF('04A_국토부원자료'!A436="","",ROW()-3)</f>
        <v>432</v>
      </c>
      <c r="B435" s="39" t="str">
        <f>IFERROR('04A_국토부원자료'!B436,"")</f>
        <v>서울특별시 송파구 문정동</v>
      </c>
      <c r="C435" s="39" t="str">
        <f>IF(B435="","",IF('04A_국토부원자료'!C436&lt;&gt;"",'04A_국토부원자료'!C436,TRIM('04A_국토부원자료'!D436&amp;IF('04A_국토부원자료'!E436&lt;&gt;"","-"&amp;'04A_국토부원자료'!E436,""))))</f>
        <v>652-3</v>
      </c>
      <c r="D435" s="39" t="str">
        <f>IFERROR('04A_국토부원자료'!F436,"")</f>
        <v>르피에드 문정</v>
      </c>
      <c r="E435" s="40">
        <f>IFERROR(VALUE(SUBSTITUTE('04A_국토부원자료'!G436,",","")),"")</f>
        <v>44.806600000000003</v>
      </c>
      <c r="F435" s="41">
        <f>IFERROR(IF(AND('04A_국토부원자료'!H436&lt;&gt;"",'04A_국토부원자료'!I436&lt;&gt;""),DATE(INT(VALUE(SUBSTITUTE('04A_국토부원자료'!H436,",",""))/100),MOD(VALUE(SUBSTITUTE('04A_국토부원자료'!H436,",","")),100),VALUE(SUBSTITUTE('04A_국토부원자료'!I436,",",""))),""),"")</f>
        <v>45842</v>
      </c>
      <c r="G435" s="42">
        <f>IFERROR(VALUE(SUBSTITUTE('04A_국토부원자료'!J436,",","")),"")</f>
        <v>69319</v>
      </c>
      <c r="H435" s="43">
        <f t="shared" si="12"/>
        <v>693190000</v>
      </c>
      <c r="I435" s="43">
        <f t="shared" si="13"/>
        <v>15470711.904049849</v>
      </c>
      <c r="J435" s="38">
        <f>IFERROR(VALUE(SUBSTITUTE('04A_국토부원자료'!K436,",","")),"")</f>
        <v>11</v>
      </c>
      <c r="K435" s="38">
        <f>IFERROR(VALUE(SUBSTITUTE('04A_국토부원자료'!N436,",","")),"")</f>
        <v>2022</v>
      </c>
      <c r="L435" s="39" t="str">
        <f>IFERROR('04A_국토부원자료'!O436,"")</f>
        <v>송파대로 141</v>
      </c>
      <c r="M435" s="39" t="str">
        <f>IFERROR('04A_국토부원자료'!Q436,"")</f>
        <v>직거래</v>
      </c>
      <c r="N435" s="38">
        <f>IF(B435="","",IF('02_대상물건입력'!B5="",1,IF(ISNUMBER(SEARCH('02_대상물건입력'!B5,B435)),1,0)))</f>
        <v>1</v>
      </c>
      <c r="O435" s="38">
        <f>IF(B435="","",IF('02_대상물건입력'!B6="",1,IF(ISNUMBER(SEARCH('02_대상물건입력'!B6,B435)),1,0)))</f>
        <v>0</v>
      </c>
      <c r="P435" s="38">
        <f>IF(L435="","",IF('02_대상물건입력'!B15="",0,IF(ISNUMBER(SEARCH('02_대상물건입력'!B15,L435)),1,0)))</f>
        <v>1</v>
      </c>
      <c r="Q435" s="38">
        <f>IF(D435="","",IF('02_대상물건입력'!B8="",0,IF(ISNUMBER(SEARCH('02_대상물건입력'!B8,D435)),1,0)))</f>
        <v>0</v>
      </c>
      <c r="R435" s="44">
        <f>IFERROR(ABS(E435-'02_대상물건입력'!B11)/'02_대상물건입력'!B11,"")</f>
        <v>0.64471346557622577</v>
      </c>
      <c r="S435" s="38">
        <f>IFERROR(ABS(J435-'02_대상물건입력'!B10),"")</f>
        <v>1</v>
      </c>
      <c r="T435" s="38">
        <f>IFERROR(ABS('01_설정'!B4-F435),"")</f>
        <v>270</v>
      </c>
      <c r="U435" s="38">
        <f>IFERROR(ABS(K435-YEAR('02_대상물건입력'!B14)),"")</f>
        <v>4</v>
      </c>
      <c r="V435" s="38" t="str">
        <f>IF(B435="","",IF(AND(E435&gt;0,F435&gt;0,H435&gt;0,OR('04A_국토부원자료'!P436="",'04A_국토부원자료'!P436="-"),IF('01_설정'!B10=1,N435=1,TRUE),R435&lt;='01_설정'!B5,S435&lt;='01_설정'!B6,T435&lt;='01_설정'!B7,U435&lt;='01_설정'!B8),"Y",""))</f>
        <v/>
      </c>
      <c r="W435" s="40" t="str">
        <f>IF(V435&lt;&gt;"Y","",MAX(0,(1-R435/'01_설정'!B5))*'01_설정'!B14+MAX(0,(1-S435/'01_설정'!B6))*'01_설정'!B15+MAX(0,(1-T435/'01_설정'!B7))*'01_설정'!B16+MAX(0,(1-U435/'01_설정'!B8))*'01_설정'!B17+O435*'01_설정'!B11+Q435*'01_설정'!B12+P435*'01_설정'!B13)</f>
        <v/>
      </c>
      <c r="X435" s="38" t="str">
        <f>IF(W435="","",1+COUNTIFS($W$4:$W$3003,"&gt;"&amp;W435)+COUNTIFS($W$4:W435,W435)-1)</f>
        <v/>
      </c>
    </row>
    <row r="436" spans="1:24" ht="16.5">
      <c r="A436" s="38">
        <f>IF('04A_국토부원자료'!A437="","",ROW()-3)</f>
        <v>433</v>
      </c>
      <c r="B436" s="39" t="str">
        <f>IFERROR('04A_국토부원자료'!B437,"")</f>
        <v>서울특별시 송파구 문정동</v>
      </c>
      <c r="C436" s="39" t="str">
        <f>IF(B436="","",IF('04A_국토부원자료'!C437&lt;&gt;"",'04A_국토부원자료'!C437,TRIM('04A_국토부원자료'!D437&amp;IF('04A_국토부원자료'!E437&lt;&gt;"","-"&amp;'04A_국토부원자료'!E437,""))))</f>
        <v>652-3</v>
      </c>
      <c r="D436" s="39" t="str">
        <f>IFERROR('04A_국토부원자료'!F437,"")</f>
        <v>르피에드 문정</v>
      </c>
      <c r="E436" s="40">
        <f>IFERROR(VALUE(SUBSTITUTE('04A_국토부원자료'!G437,",","")),"")</f>
        <v>47.206600000000002</v>
      </c>
      <c r="F436" s="41">
        <f>IFERROR(IF(AND('04A_국토부원자료'!H437&lt;&gt;"",'04A_국토부원자료'!I437&lt;&gt;""),DATE(INT(VALUE(SUBSTITUTE('04A_국토부원자료'!H437,",",""))/100),MOD(VALUE(SUBSTITUTE('04A_국토부원자료'!H437,",","")),100),VALUE(SUBSTITUTE('04A_국토부원자료'!I437,",",""))),""),"")</f>
        <v>45842</v>
      </c>
      <c r="G436" s="42">
        <f>IFERROR(VALUE(SUBSTITUTE('04A_국토부원자료'!J437,",","")),"")</f>
        <v>73130</v>
      </c>
      <c r="H436" s="43">
        <f t="shared" si="12"/>
        <v>731300000</v>
      </c>
      <c r="I436" s="43">
        <f t="shared" si="13"/>
        <v>15491477.886566708</v>
      </c>
      <c r="J436" s="38">
        <f>IFERROR(VALUE(SUBSTITUTE('04A_국토부원자료'!K437,",","")),"")</f>
        <v>10</v>
      </c>
      <c r="K436" s="38">
        <f>IFERROR(VALUE(SUBSTITUTE('04A_국토부원자료'!N437,",","")),"")</f>
        <v>2022</v>
      </c>
      <c r="L436" s="39" t="str">
        <f>IFERROR('04A_국토부원자료'!O437,"")</f>
        <v>송파대로 141</v>
      </c>
      <c r="M436" s="39" t="str">
        <f>IFERROR('04A_국토부원자료'!Q437,"")</f>
        <v>직거래</v>
      </c>
      <c r="N436" s="38">
        <f>IF(B436="","",IF('02_대상물건입력'!B5="",1,IF(ISNUMBER(SEARCH('02_대상물건입력'!B5,B436)),1,0)))</f>
        <v>1</v>
      </c>
      <c r="O436" s="38">
        <f>IF(B436="","",IF('02_대상물건입력'!B6="",1,IF(ISNUMBER(SEARCH('02_대상물건입력'!B6,B436)),1,0)))</f>
        <v>0</v>
      </c>
      <c r="P436" s="38">
        <f>IF(L436="","",IF('02_대상물건입력'!B15="",0,IF(ISNUMBER(SEARCH('02_대상물건입력'!B15,L436)),1,0)))</f>
        <v>1</v>
      </c>
      <c r="Q436" s="38">
        <f>IF(D436="","",IF('02_대상물건입력'!B8="",0,IF(ISNUMBER(SEARCH('02_대상물건입력'!B8,D436)),1,0)))</f>
        <v>0</v>
      </c>
      <c r="R436" s="44">
        <f>IFERROR(ABS(E436-'02_대상물건입력'!B11)/'02_대상물건입력'!B11,"")</f>
        <v>0.73281013699032416</v>
      </c>
      <c r="S436" s="38">
        <f>IFERROR(ABS(J436-'02_대상물건입력'!B10),"")</f>
        <v>2</v>
      </c>
      <c r="T436" s="38">
        <f>IFERROR(ABS('01_설정'!B4-F436),"")</f>
        <v>270</v>
      </c>
      <c r="U436" s="38">
        <f>IFERROR(ABS(K436-YEAR('02_대상물건입력'!B14)),"")</f>
        <v>4</v>
      </c>
      <c r="V436" s="38" t="str">
        <f>IF(B436="","",IF(AND(E436&gt;0,F436&gt;0,H436&gt;0,OR('04A_국토부원자료'!P437="",'04A_국토부원자료'!P437="-"),IF('01_설정'!B10=1,N436=1,TRUE),R436&lt;='01_설정'!B5,S436&lt;='01_설정'!B6,T436&lt;='01_설정'!B7,U436&lt;='01_설정'!B8),"Y",""))</f>
        <v/>
      </c>
      <c r="W436" s="40" t="str">
        <f>IF(V436&lt;&gt;"Y","",MAX(0,(1-R436/'01_설정'!B5))*'01_설정'!B14+MAX(0,(1-S436/'01_설정'!B6))*'01_설정'!B15+MAX(0,(1-T436/'01_설정'!B7))*'01_설정'!B16+MAX(0,(1-U436/'01_설정'!B8))*'01_설정'!B17+O436*'01_설정'!B11+Q436*'01_설정'!B12+P436*'01_설정'!B13)</f>
        <v/>
      </c>
      <c r="X436" s="38" t="str">
        <f>IF(W436="","",1+COUNTIFS($W$4:$W$3003,"&gt;"&amp;W436)+COUNTIFS($W$4:W436,W436)-1)</f>
        <v/>
      </c>
    </row>
    <row r="437" spans="1:24" ht="16.5">
      <c r="A437" s="38">
        <f>IF('04A_국토부원자료'!A438="","",ROW()-3)</f>
        <v>434</v>
      </c>
      <c r="B437" s="39" t="str">
        <f>IFERROR('04A_국토부원자료'!B438,"")</f>
        <v>서울특별시 송파구 문정동</v>
      </c>
      <c r="C437" s="39" t="str">
        <f>IF(B437="","",IF('04A_국토부원자료'!C438&lt;&gt;"",'04A_국토부원자료'!C438,TRIM('04A_국토부원자료'!D438&amp;IF('04A_국토부원자료'!E438&lt;&gt;"","-"&amp;'04A_국토부원자료'!E438,""))))</f>
        <v>652-3</v>
      </c>
      <c r="D437" s="39" t="str">
        <f>IFERROR('04A_국토부원자료'!F438,"")</f>
        <v>르피에드 문정</v>
      </c>
      <c r="E437" s="40">
        <f>IFERROR(VALUE(SUBSTITUTE('04A_국토부원자료'!G438,",","")),"")</f>
        <v>44.566600000000001</v>
      </c>
      <c r="F437" s="41">
        <f>IFERROR(IF(AND('04A_국토부원자료'!H438&lt;&gt;"",'04A_국토부원자료'!I438&lt;&gt;""),DATE(INT(VALUE(SUBSTITUTE('04A_국토부원자료'!H438,",",""))/100),MOD(VALUE(SUBSTITUTE('04A_국토부원자료'!H438,",","")),100),VALUE(SUBSTITUTE('04A_국토부원자료'!I438,",",""))),""),"")</f>
        <v>45842</v>
      </c>
      <c r="G437" s="42">
        <f>IFERROR(VALUE(SUBSTITUTE('04A_국토부원자료'!J438,",","")),"")</f>
        <v>69010</v>
      </c>
      <c r="H437" s="43">
        <f t="shared" si="12"/>
        <v>690100000</v>
      </c>
      <c r="I437" s="43">
        <f t="shared" si="13"/>
        <v>15484690.328631755</v>
      </c>
      <c r="J437" s="38">
        <f>IFERROR(VALUE(SUBSTITUTE('04A_국토부원자료'!K438,",","")),"")</f>
        <v>10</v>
      </c>
      <c r="K437" s="38">
        <f>IFERROR(VALUE(SUBSTITUTE('04A_국토부원자료'!N438,",","")),"")</f>
        <v>2022</v>
      </c>
      <c r="L437" s="39" t="str">
        <f>IFERROR('04A_국토부원자료'!O438,"")</f>
        <v>송파대로 141</v>
      </c>
      <c r="M437" s="39" t="str">
        <f>IFERROR('04A_국토부원자료'!Q438,"")</f>
        <v>직거래</v>
      </c>
      <c r="N437" s="38">
        <f>IF(B437="","",IF('02_대상물건입력'!B5="",1,IF(ISNUMBER(SEARCH('02_대상물건입력'!B5,B437)),1,0)))</f>
        <v>1</v>
      </c>
      <c r="O437" s="38">
        <f>IF(B437="","",IF('02_대상물건입력'!B6="",1,IF(ISNUMBER(SEARCH('02_대상물건입력'!B6,B437)),1,0)))</f>
        <v>0</v>
      </c>
      <c r="P437" s="38">
        <f>IF(L437="","",IF('02_대상물건입력'!B15="",0,IF(ISNUMBER(SEARCH('02_대상물건입력'!B15,L437)),1,0)))</f>
        <v>1</v>
      </c>
      <c r="Q437" s="38">
        <f>IF(D437="","",IF('02_대상물건입력'!B8="",0,IF(ISNUMBER(SEARCH('02_대상물건입력'!B8,D437)),1,0)))</f>
        <v>0</v>
      </c>
      <c r="R437" s="44">
        <f>IFERROR(ABS(E437-'02_대상물건입력'!B11)/'02_대상물건입력'!B11,"")</f>
        <v>0.63590379843481593</v>
      </c>
      <c r="S437" s="38">
        <f>IFERROR(ABS(J437-'02_대상물건입력'!B10),"")</f>
        <v>2</v>
      </c>
      <c r="T437" s="38">
        <f>IFERROR(ABS('01_설정'!B4-F437),"")</f>
        <v>270</v>
      </c>
      <c r="U437" s="38">
        <f>IFERROR(ABS(K437-YEAR('02_대상물건입력'!B14)),"")</f>
        <v>4</v>
      </c>
      <c r="V437" s="38" t="str">
        <f>IF(B437="","",IF(AND(E437&gt;0,F437&gt;0,H437&gt;0,OR('04A_국토부원자료'!P438="",'04A_국토부원자료'!P438="-"),IF('01_설정'!B10=1,N437=1,TRUE),R437&lt;='01_설정'!B5,S437&lt;='01_설정'!B6,T437&lt;='01_설정'!B7,U437&lt;='01_설정'!B8),"Y",""))</f>
        <v/>
      </c>
      <c r="W437" s="40" t="str">
        <f>IF(V437&lt;&gt;"Y","",MAX(0,(1-R437/'01_설정'!B5))*'01_설정'!B14+MAX(0,(1-S437/'01_설정'!B6))*'01_설정'!B15+MAX(0,(1-T437/'01_설정'!B7))*'01_설정'!B16+MAX(0,(1-U437/'01_설정'!B8))*'01_설정'!B17+O437*'01_설정'!B11+Q437*'01_설정'!B12+P437*'01_설정'!B13)</f>
        <v/>
      </c>
      <c r="X437" s="38" t="str">
        <f>IF(W437="","",1+COUNTIFS($W$4:$W$3003,"&gt;"&amp;W437)+COUNTIFS($W$4:W437,W437)-1)</f>
        <v/>
      </c>
    </row>
    <row r="438" spans="1:24" ht="16.5">
      <c r="A438" s="38">
        <f>IF('04A_국토부원자료'!A439="","",ROW()-3)</f>
        <v>435</v>
      </c>
      <c r="B438" s="39" t="str">
        <f>IFERROR('04A_국토부원자료'!B439,"")</f>
        <v>서울특별시 송파구 문정동</v>
      </c>
      <c r="C438" s="39" t="str">
        <f>IF(B438="","",IF('04A_국토부원자료'!C439&lt;&gt;"",'04A_국토부원자료'!C439,TRIM('04A_국토부원자료'!D439&amp;IF('04A_국토부원자료'!E439&lt;&gt;"","-"&amp;'04A_국토부원자료'!E439,""))))</f>
        <v>652-3</v>
      </c>
      <c r="D438" s="39" t="str">
        <f>IFERROR('04A_국토부원자료'!F439,"")</f>
        <v>르피에드 문정</v>
      </c>
      <c r="E438" s="40">
        <f>IFERROR(VALUE(SUBSTITUTE('04A_국토부원자료'!G439,",","")),"")</f>
        <v>44.566600000000001</v>
      </c>
      <c r="F438" s="41">
        <f>IFERROR(IF(AND('04A_국토부원자료'!H439&lt;&gt;"",'04A_국토부원자료'!I439&lt;&gt;""),DATE(INT(VALUE(SUBSTITUTE('04A_국토부원자료'!H439,",",""))/100),MOD(VALUE(SUBSTITUTE('04A_국토부원자료'!H439,",","")),100),VALUE(SUBSTITUTE('04A_국토부원자료'!I439,",",""))),""),"")</f>
        <v>45842</v>
      </c>
      <c r="G438" s="42">
        <f>IFERROR(VALUE(SUBSTITUTE('04A_국토부원자료'!J439,",","")),"")</f>
        <v>69010</v>
      </c>
      <c r="H438" s="43">
        <f t="shared" si="12"/>
        <v>690100000</v>
      </c>
      <c r="I438" s="43">
        <f t="shared" si="13"/>
        <v>15484690.328631755</v>
      </c>
      <c r="J438" s="38">
        <f>IFERROR(VALUE(SUBSTITUTE('04A_국토부원자료'!K439,",","")),"")</f>
        <v>10</v>
      </c>
      <c r="K438" s="38">
        <f>IFERROR(VALUE(SUBSTITUTE('04A_국토부원자료'!N439,",","")),"")</f>
        <v>2022</v>
      </c>
      <c r="L438" s="39" t="str">
        <f>IFERROR('04A_국토부원자료'!O439,"")</f>
        <v>송파대로 141</v>
      </c>
      <c r="M438" s="39" t="str">
        <f>IFERROR('04A_국토부원자료'!Q439,"")</f>
        <v>직거래</v>
      </c>
      <c r="N438" s="38">
        <f>IF(B438="","",IF('02_대상물건입력'!B5="",1,IF(ISNUMBER(SEARCH('02_대상물건입력'!B5,B438)),1,0)))</f>
        <v>1</v>
      </c>
      <c r="O438" s="38">
        <f>IF(B438="","",IF('02_대상물건입력'!B6="",1,IF(ISNUMBER(SEARCH('02_대상물건입력'!B6,B438)),1,0)))</f>
        <v>0</v>
      </c>
      <c r="P438" s="38">
        <f>IF(L438="","",IF('02_대상물건입력'!B15="",0,IF(ISNUMBER(SEARCH('02_대상물건입력'!B15,L438)),1,0)))</f>
        <v>1</v>
      </c>
      <c r="Q438" s="38">
        <f>IF(D438="","",IF('02_대상물건입력'!B8="",0,IF(ISNUMBER(SEARCH('02_대상물건입력'!B8,D438)),1,0)))</f>
        <v>0</v>
      </c>
      <c r="R438" s="44">
        <f>IFERROR(ABS(E438-'02_대상물건입력'!B11)/'02_대상물건입력'!B11,"")</f>
        <v>0.63590379843481593</v>
      </c>
      <c r="S438" s="38">
        <f>IFERROR(ABS(J438-'02_대상물건입력'!B10),"")</f>
        <v>2</v>
      </c>
      <c r="T438" s="38">
        <f>IFERROR(ABS('01_설정'!B4-F438),"")</f>
        <v>270</v>
      </c>
      <c r="U438" s="38">
        <f>IFERROR(ABS(K438-YEAR('02_대상물건입력'!B14)),"")</f>
        <v>4</v>
      </c>
      <c r="V438" s="38" t="str">
        <f>IF(B438="","",IF(AND(E438&gt;0,F438&gt;0,H438&gt;0,OR('04A_국토부원자료'!P439="",'04A_국토부원자료'!P439="-"),IF('01_설정'!B10=1,N438=1,TRUE),R438&lt;='01_설정'!B5,S438&lt;='01_설정'!B6,T438&lt;='01_설정'!B7,U438&lt;='01_설정'!B8),"Y",""))</f>
        <v/>
      </c>
      <c r="W438" s="40" t="str">
        <f>IF(V438&lt;&gt;"Y","",MAX(0,(1-R438/'01_설정'!B5))*'01_설정'!B14+MAX(0,(1-S438/'01_설정'!B6))*'01_설정'!B15+MAX(0,(1-T438/'01_설정'!B7))*'01_설정'!B16+MAX(0,(1-U438/'01_설정'!B8))*'01_설정'!B17+O438*'01_설정'!B11+Q438*'01_설정'!B12+P438*'01_설정'!B13)</f>
        <v/>
      </c>
      <c r="X438" s="38" t="str">
        <f>IF(W438="","",1+COUNTIFS($W$4:$W$3003,"&gt;"&amp;W438)+COUNTIFS($W$4:W438,W438)-1)</f>
        <v/>
      </c>
    </row>
    <row r="439" spans="1:24" ht="16.5">
      <c r="A439" s="38">
        <f>IF('04A_국토부원자료'!A440="","",ROW()-3)</f>
        <v>436</v>
      </c>
      <c r="B439" s="39" t="str">
        <f>IFERROR('04A_국토부원자료'!B440,"")</f>
        <v>서울특별시 송파구 문정동</v>
      </c>
      <c r="C439" s="39" t="str">
        <f>IF(B439="","",IF('04A_국토부원자료'!C440&lt;&gt;"",'04A_국토부원자료'!C440,TRIM('04A_국토부원자료'!D440&amp;IF('04A_국토부원자료'!E440&lt;&gt;"","-"&amp;'04A_국토부원자료'!E440,""))))</f>
        <v>652-3</v>
      </c>
      <c r="D439" s="39" t="str">
        <f>IFERROR('04A_국토부원자료'!F440,"")</f>
        <v>르피에드 문정</v>
      </c>
      <c r="E439" s="40">
        <f>IFERROR(VALUE(SUBSTITUTE('04A_국토부원자료'!G440,",","")),"")</f>
        <v>48.909700000000001</v>
      </c>
      <c r="F439" s="41">
        <f>IFERROR(IF(AND('04A_국토부원자료'!H440&lt;&gt;"",'04A_국토부원자료'!I440&lt;&gt;""),DATE(INT(VALUE(SUBSTITUTE('04A_국토부원자료'!H440,",",""))/100),MOD(VALUE(SUBSTITUTE('04A_국토부원자료'!H440,",","")),100),VALUE(SUBSTITUTE('04A_국토부원자료'!I440,",",""))),""),"")</f>
        <v>45842</v>
      </c>
      <c r="G439" s="42">
        <f>IFERROR(VALUE(SUBSTITUTE('04A_국토부원자료'!J440,",","")),"")</f>
        <v>75705</v>
      </c>
      <c r="H439" s="43">
        <f t="shared" si="12"/>
        <v>757050000</v>
      </c>
      <c r="I439" s="43">
        <f t="shared" si="13"/>
        <v>15478524.709822387</v>
      </c>
      <c r="J439" s="38">
        <f>IFERROR(VALUE(SUBSTITUTE('04A_국토부원자료'!K440,",","")),"")</f>
        <v>10</v>
      </c>
      <c r="K439" s="38">
        <f>IFERROR(VALUE(SUBSTITUTE('04A_국토부원자료'!N440,",","")),"")</f>
        <v>2022</v>
      </c>
      <c r="L439" s="39" t="str">
        <f>IFERROR('04A_국토부원자료'!O440,"")</f>
        <v>송파대로 141</v>
      </c>
      <c r="M439" s="39" t="str">
        <f>IFERROR('04A_국토부원자료'!Q440,"")</f>
        <v>직거래</v>
      </c>
      <c r="N439" s="38">
        <f>IF(B439="","",IF('02_대상물건입력'!B5="",1,IF(ISNUMBER(SEARCH('02_대상물건입력'!B5,B439)),1,0)))</f>
        <v>1</v>
      </c>
      <c r="O439" s="38">
        <f>IF(B439="","",IF('02_대상물건입력'!B6="",1,IF(ISNUMBER(SEARCH('02_대상물건입력'!B6,B439)),1,0)))</f>
        <v>0</v>
      </c>
      <c r="P439" s="38">
        <f>IF(L439="","",IF('02_대상물건입력'!B15="",0,IF(ISNUMBER(SEARCH('02_대상물건입력'!B15,L439)),1,0)))</f>
        <v>1</v>
      </c>
      <c r="Q439" s="38">
        <f>IF(D439="","",IF('02_대상물건입력'!B8="",0,IF(ISNUMBER(SEARCH('02_대상물건입력'!B8,D439)),1,0)))</f>
        <v>0</v>
      </c>
      <c r="R439" s="44">
        <f>IFERROR(ABS(E439-'02_대상물건입력'!B11)/'02_대상물건입력'!B11,"")</f>
        <v>0.79532573744255375</v>
      </c>
      <c r="S439" s="38">
        <f>IFERROR(ABS(J439-'02_대상물건입력'!B10),"")</f>
        <v>2</v>
      </c>
      <c r="T439" s="38">
        <f>IFERROR(ABS('01_설정'!B4-F439),"")</f>
        <v>270</v>
      </c>
      <c r="U439" s="38">
        <f>IFERROR(ABS(K439-YEAR('02_대상물건입력'!B14)),"")</f>
        <v>4</v>
      </c>
      <c r="V439" s="38" t="str">
        <f>IF(B439="","",IF(AND(E439&gt;0,F439&gt;0,H439&gt;0,OR('04A_국토부원자료'!P440="",'04A_국토부원자료'!P440="-"),IF('01_설정'!B10=1,N439=1,TRUE),R439&lt;='01_설정'!B5,S439&lt;='01_설정'!B6,T439&lt;='01_설정'!B7,U439&lt;='01_설정'!B8),"Y",""))</f>
        <v/>
      </c>
      <c r="W439" s="40" t="str">
        <f>IF(V439&lt;&gt;"Y","",MAX(0,(1-R439/'01_설정'!B5))*'01_설정'!B14+MAX(0,(1-S439/'01_설정'!B6))*'01_설정'!B15+MAX(0,(1-T439/'01_설정'!B7))*'01_설정'!B16+MAX(0,(1-U439/'01_설정'!B8))*'01_설정'!B17+O439*'01_설정'!B11+Q439*'01_설정'!B12+P439*'01_설정'!B13)</f>
        <v/>
      </c>
      <c r="X439" s="38" t="str">
        <f>IF(W439="","",1+COUNTIFS($W$4:$W$3003,"&gt;"&amp;W439)+COUNTIFS($W$4:W439,W439)-1)</f>
        <v/>
      </c>
    </row>
    <row r="440" spans="1:24" ht="16.5">
      <c r="A440" s="38">
        <f>IF('04A_국토부원자료'!A441="","",ROW()-3)</f>
        <v>437</v>
      </c>
      <c r="B440" s="39" t="str">
        <f>IFERROR('04A_국토부원자료'!B441,"")</f>
        <v>서울특별시 송파구 문정동</v>
      </c>
      <c r="C440" s="39" t="str">
        <f>IF(B440="","",IF('04A_국토부원자료'!C441&lt;&gt;"",'04A_국토부원자료'!C441,TRIM('04A_국토부원자료'!D441&amp;IF('04A_국토부원자료'!E441&lt;&gt;"","-"&amp;'04A_국토부원자료'!E441,""))))</f>
        <v>652-3</v>
      </c>
      <c r="D440" s="39" t="str">
        <f>IFERROR('04A_국토부원자료'!F441,"")</f>
        <v>르피에드 문정</v>
      </c>
      <c r="E440" s="40">
        <f>IFERROR(VALUE(SUBSTITUTE('04A_국토부원자료'!G441,",","")),"")</f>
        <v>44.806600000000003</v>
      </c>
      <c r="F440" s="41">
        <f>IFERROR(IF(AND('04A_국토부원자료'!H441&lt;&gt;"",'04A_국토부원자료'!I441&lt;&gt;""),DATE(INT(VALUE(SUBSTITUTE('04A_국토부원자료'!H441,",",""))/100),MOD(VALUE(SUBSTITUTE('04A_국토부원자료'!H441,",","")),100),VALUE(SUBSTITUTE('04A_국토부원자료'!I441,",",""))),""),"")</f>
        <v>45842</v>
      </c>
      <c r="G440" s="42">
        <f>IFERROR(VALUE(SUBSTITUTE('04A_국토부원자료'!J441,",","")),"")</f>
        <v>69319</v>
      </c>
      <c r="H440" s="43">
        <f t="shared" si="12"/>
        <v>693190000</v>
      </c>
      <c r="I440" s="43">
        <f t="shared" si="13"/>
        <v>15470711.904049849</v>
      </c>
      <c r="J440" s="38">
        <f>IFERROR(VALUE(SUBSTITUTE('04A_국토부원자료'!K441,",","")),"")</f>
        <v>8</v>
      </c>
      <c r="K440" s="38">
        <f>IFERROR(VALUE(SUBSTITUTE('04A_국토부원자료'!N441,",","")),"")</f>
        <v>2022</v>
      </c>
      <c r="L440" s="39" t="str">
        <f>IFERROR('04A_국토부원자료'!O441,"")</f>
        <v>송파대로 141</v>
      </c>
      <c r="M440" s="39" t="str">
        <f>IFERROR('04A_국토부원자료'!Q441,"")</f>
        <v>직거래</v>
      </c>
      <c r="N440" s="38">
        <f>IF(B440="","",IF('02_대상물건입력'!B5="",1,IF(ISNUMBER(SEARCH('02_대상물건입력'!B5,B440)),1,0)))</f>
        <v>1</v>
      </c>
      <c r="O440" s="38">
        <f>IF(B440="","",IF('02_대상물건입력'!B6="",1,IF(ISNUMBER(SEARCH('02_대상물건입력'!B6,B440)),1,0)))</f>
        <v>0</v>
      </c>
      <c r="P440" s="38">
        <f>IF(L440="","",IF('02_대상물건입력'!B15="",0,IF(ISNUMBER(SEARCH('02_대상물건입력'!B15,L440)),1,0)))</f>
        <v>1</v>
      </c>
      <c r="Q440" s="38">
        <f>IF(D440="","",IF('02_대상물건입력'!B8="",0,IF(ISNUMBER(SEARCH('02_대상물건입력'!B8,D440)),1,0)))</f>
        <v>0</v>
      </c>
      <c r="R440" s="44">
        <f>IFERROR(ABS(E440-'02_대상물건입력'!B11)/'02_대상물건입력'!B11,"")</f>
        <v>0.64471346557622577</v>
      </c>
      <c r="S440" s="38">
        <f>IFERROR(ABS(J440-'02_대상물건입력'!B10),"")</f>
        <v>4</v>
      </c>
      <c r="T440" s="38">
        <f>IFERROR(ABS('01_설정'!B4-F440),"")</f>
        <v>270</v>
      </c>
      <c r="U440" s="38">
        <f>IFERROR(ABS(K440-YEAR('02_대상물건입력'!B14)),"")</f>
        <v>4</v>
      </c>
      <c r="V440" s="38" t="str">
        <f>IF(B440="","",IF(AND(E440&gt;0,F440&gt;0,H440&gt;0,OR('04A_국토부원자료'!P441="",'04A_국토부원자료'!P441="-"),IF('01_설정'!B10=1,N440=1,TRUE),R440&lt;='01_설정'!B5,S440&lt;='01_설정'!B6,T440&lt;='01_설정'!B7,U440&lt;='01_설정'!B8),"Y",""))</f>
        <v/>
      </c>
      <c r="W440" s="40" t="str">
        <f>IF(V440&lt;&gt;"Y","",MAX(0,(1-R440/'01_설정'!B5))*'01_설정'!B14+MAX(0,(1-S440/'01_설정'!B6))*'01_설정'!B15+MAX(0,(1-T440/'01_설정'!B7))*'01_설정'!B16+MAX(0,(1-U440/'01_설정'!B8))*'01_설정'!B17+O440*'01_설정'!B11+Q440*'01_설정'!B12+P440*'01_설정'!B13)</f>
        <v/>
      </c>
      <c r="X440" s="38" t="str">
        <f>IF(W440="","",1+COUNTIFS($W$4:$W$3003,"&gt;"&amp;W440)+COUNTIFS($W$4:W440,W440)-1)</f>
        <v/>
      </c>
    </row>
    <row r="441" spans="1:24" ht="16.5">
      <c r="A441" s="38">
        <f>IF('04A_국토부원자료'!A442="","",ROW()-3)</f>
        <v>438</v>
      </c>
      <c r="B441" s="39" t="str">
        <f>IFERROR('04A_국토부원자료'!B442,"")</f>
        <v>서울특별시 송파구 문정동</v>
      </c>
      <c r="C441" s="39" t="str">
        <f>IF(B441="","",IF('04A_국토부원자료'!C442&lt;&gt;"",'04A_국토부원자료'!C442,TRIM('04A_국토부원자료'!D442&amp;IF('04A_국토부원자료'!E442&lt;&gt;"","-"&amp;'04A_국토부원자료'!E442,""))))</f>
        <v>652-3</v>
      </c>
      <c r="D441" s="39" t="str">
        <f>IFERROR('04A_국토부원자료'!F442,"")</f>
        <v>르피에드 문정</v>
      </c>
      <c r="E441" s="40">
        <f>IFERROR(VALUE(SUBSTITUTE('04A_국토부원자료'!G442,",","")),"")</f>
        <v>44.806600000000003</v>
      </c>
      <c r="F441" s="41">
        <f>IFERROR(IF(AND('04A_국토부원자료'!H442&lt;&gt;"",'04A_국토부원자료'!I442&lt;&gt;""),DATE(INT(VALUE(SUBSTITUTE('04A_국토부원자료'!H442,",",""))/100),MOD(VALUE(SUBSTITUTE('04A_국토부원자료'!H442,",","")),100),VALUE(SUBSTITUTE('04A_국토부원자료'!I442,",",""))),""),"")</f>
        <v>45842</v>
      </c>
      <c r="G441" s="42">
        <f>IFERROR(VALUE(SUBSTITUTE('04A_국토부원자료'!J442,",","")),"")</f>
        <v>69319</v>
      </c>
      <c r="H441" s="43">
        <f t="shared" si="12"/>
        <v>693190000</v>
      </c>
      <c r="I441" s="43">
        <f t="shared" si="13"/>
        <v>15470711.904049849</v>
      </c>
      <c r="J441" s="38">
        <f>IFERROR(VALUE(SUBSTITUTE('04A_국토부원자료'!K442,",","")),"")</f>
        <v>8</v>
      </c>
      <c r="K441" s="38">
        <f>IFERROR(VALUE(SUBSTITUTE('04A_국토부원자료'!N442,",","")),"")</f>
        <v>2022</v>
      </c>
      <c r="L441" s="39" t="str">
        <f>IFERROR('04A_국토부원자료'!O442,"")</f>
        <v>송파대로 141</v>
      </c>
      <c r="M441" s="39" t="str">
        <f>IFERROR('04A_국토부원자료'!Q442,"")</f>
        <v>직거래</v>
      </c>
      <c r="N441" s="38">
        <f>IF(B441="","",IF('02_대상물건입력'!B5="",1,IF(ISNUMBER(SEARCH('02_대상물건입력'!B5,B441)),1,0)))</f>
        <v>1</v>
      </c>
      <c r="O441" s="38">
        <f>IF(B441="","",IF('02_대상물건입력'!B6="",1,IF(ISNUMBER(SEARCH('02_대상물건입력'!B6,B441)),1,0)))</f>
        <v>0</v>
      </c>
      <c r="P441" s="38">
        <f>IF(L441="","",IF('02_대상물건입력'!B15="",0,IF(ISNUMBER(SEARCH('02_대상물건입력'!B15,L441)),1,0)))</f>
        <v>1</v>
      </c>
      <c r="Q441" s="38">
        <f>IF(D441="","",IF('02_대상물건입력'!B8="",0,IF(ISNUMBER(SEARCH('02_대상물건입력'!B8,D441)),1,0)))</f>
        <v>0</v>
      </c>
      <c r="R441" s="44">
        <f>IFERROR(ABS(E441-'02_대상물건입력'!B11)/'02_대상물건입력'!B11,"")</f>
        <v>0.64471346557622577</v>
      </c>
      <c r="S441" s="38">
        <f>IFERROR(ABS(J441-'02_대상물건입력'!B10),"")</f>
        <v>4</v>
      </c>
      <c r="T441" s="38">
        <f>IFERROR(ABS('01_설정'!B4-F441),"")</f>
        <v>270</v>
      </c>
      <c r="U441" s="38">
        <f>IFERROR(ABS(K441-YEAR('02_대상물건입력'!B14)),"")</f>
        <v>4</v>
      </c>
      <c r="V441" s="38" t="str">
        <f>IF(B441="","",IF(AND(E441&gt;0,F441&gt;0,H441&gt;0,OR('04A_국토부원자료'!P442="",'04A_국토부원자료'!P442="-"),IF('01_설정'!B10=1,N441=1,TRUE),R441&lt;='01_설정'!B5,S441&lt;='01_설정'!B6,T441&lt;='01_설정'!B7,U441&lt;='01_설정'!B8),"Y",""))</f>
        <v/>
      </c>
      <c r="W441" s="40" t="str">
        <f>IF(V441&lt;&gt;"Y","",MAX(0,(1-R441/'01_설정'!B5))*'01_설정'!B14+MAX(0,(1-S441/'01_설정'!B6))*'01_설정'!B15+MAX(0,(1-T441/'01_설정'!B7))*'01_설정'!B16+MAX(0,(1-U441/'01_설정'!B8))*'01_설정'!B17+O441*'01_설정'!B11+Q441*'01_설정'!B12+P441*'01_설정'!B13)</f>
        <v/>
      </c>
      <c r="X441" s="38" t="str">
        <f>IF(W441="","",1+COUNTIFS($W$4:$W$3003,"&gt;"&amp;W441)+COUNTIFS($W$4:W441,W441)-1)</f>
        <v/>
      </c>
    </row>
    <row r="442" spans="1:24" ht="16.5">
      <c r="A442" s="38">
        <f>IF('04A_국토부원자료'!A443="","",ROW()-3)</f>
        <v>439</v>
      </c>
      <c r="B442" s="39" t="str">
        <f>IFERROR('04A_국토부원자료'!B443,"")</f>
        <v>서울특별시 송파구 문정동</v>
      </c>
      <c r="C442" s="39" t="str">
        <f>IF(B442="","",IF('04A_국토부원자료'!C443&lt;&gt;"",'04A_국토부원자료'!C443,TRIM('04A_국토부원자료'!D443&amp;IF('04A_국토부원자료'!E443&lt;&gt;"","-"&amp;'04A_국토부원자료'!E443,""))))</f>
        <v>652-3</v>
      </c>
      <c r="D442" s="39" t="str">
        <f>IFERROR('04A_국토부원자료'!F443,"")</f>
        <v>르피에드 문정</v>
      </c>
      <c r="E442" s="40">
        <f>IFERROR(VALUE(SUBSTITUTE('04A_국토부원자료'!G443,",","")),"")</f>
        <v>44.806600000000003</v>
      </c>
      <c r="F442" s="41">
        <f>IFERROR(IF(AND('04A_국토부원자료'!H443&lt;&gt;"",'04A_국토부원자료'!I443&lt;&gt;""),DATE(INT(VALUE(SUBSTITUTE('04A_국토부원자료'!H443,",",""))/100),MOD(VALUE(SUBSTITUTE('04A_국토부원자료'!H443,",","")),100),VALUE(SUBSTITUTE('04A_국토부원자료'!I443,",",""))),""),"")</f>
        <v>45842</v>
      </c>
      <c r="G442" s="42">
        <f>IFERROR(VALUE(SUBSTITUTE('04A_국토부원자료'!J443,",","")),"")</f>
        <v>69319</v>
      </c>
      <c r="H442" s="43">
        <f t="shared" si="12"/>
        <v>693190000</v>
      </c>
      <c r="I442" s="43">
        <f t="shared" si="13"/>
        <v>15470711.904049849</v>
      </c>
      <c r="J442" s="38">
        <f>IFERROR(VALUE(SUBSTITUTE('04A_국토부원자료'!K443,",","")),"")</f>
        <v>8</v>
      </c>
      <c r="K442" s="38">
        <f>IFERROR(VALUE(SUBSTITUTE('04A_국토부원자료'!N443,",","")),"")</f>
        <v>2022</v>
      </c>
      <c r="L442" s="39" t="str">
        <f>IFERROR('04A_국토부원자료'!O443,"")</f>
        <v>송파대로 141</v>
      </c>
      <c r="M442" s="39" t="str">
        <f>IFERROR('04A_국토부원자료'!Q443,"")</f>
        <v>직거래</v>
      </c>
      <c r="N442" s="38">
        <f>IF(B442="","",IF('02_대상물건입력'!B5="",1,IF(ISNUMBER(SEARCH('02_대상물건입력'!B5,B442)),1,0)))</f>
        <v>1</v>
      </c>
      <c r="O442" s="38">
        <f>IF(B442="","",IF('02_대상물건입력'!B6="",1,IF(ISNUMBER(SEARCH('02_대상물건입력'!B6,B442)),1,0)))</f>
        <v>0</v>
      </c>
      <c r="P442" s="38">
        <f>IF(L442="","",IF('02_대상물건입력'!B15="",0,IF(ISNUMBER(SEARCH('02_대상물건입력'!B15,L442)),1,0)))</f>
        <v>1</v>
      </c>
      <c r="Q442" s="38">
        <f>IF(D442="","",IF('02_대상물건입력'!B8="",0,IF(ISNUMBER(SEARCH('02_대상물건입력'!B8,D442)),1,0)))</f>
        <v>0</v>
      </c>
      <c r="R442" s="44">
        <f>IFERROR(ABS(E442-'02_대상물건입력'!B11)/'02_대상물건입력'!B11,"")</f>
        <v>0.64471346557622577</v>
      </c>
      <c r="S442" s="38">
        <f>IFERROR(ABS(J442-'02_대상물건입력'!B10),"")</f>
        <v>4</v>
      </c>
      <c r="T442" s="38">
        <f>IFERROR(ABS('01_설정'!B4-F442),"")</f>
        <v>270</v>
      </c>
      <c r="U442" s="38">
        <f>IFERROR(ABS(K442-YEAR('02_대상물건입력'!B14)),"")</f>
        <v>4</v>
      </c>
      <c r="V442" s="38" t="str">
        <f>IF(B442="","",IF(AND(E442&gt;0,F442&gt;0,H442&gt;0,OR('04A_국토부원자료'!P443="",'04A_국토부원자료'!P443="-"),IF('01_설정'!B10=1,N442=1,TRUE),R442&lt;='01_설정'!B5,S442&lt;='01_설정'!B6,T442&lt;='01_설정'!B7,U442&lt;='01_설정'!B8),"Y",""))</f>
        <v/>
      </c>
      <c r="W442" s="40" t="str">
        <f>IF(V442&lt;&gt;"Y","",MAX(0,(1-R442/'01_설정'!B5))*'01_설정'!B14+MAX(0,(1-S442/'01_설정'!B6))*'01_설정'!B15+MAX(0,(1-T442/'01_설정'!B7))*'01_설정'!B16+MAX(0,(1-U442/'01_설정'!B8))*'01_설정'!B17+O442*'01_설정'!B11+Q442*'01_설정'!B12+P442*'01_설정'!B13)</f>
        <v/>
      </c>
      <c r="X442" s="38" t="str">
        <f>IF(W442="","",1+COUNTIFS($W$4:$W$3003,"&gt;"&amp;W442)+COUNTIFS($W$4:W442,W442)-1)</f>
        <v/>
      </c>
    </row>
    <row r="443" spans="1:24" ht="16.5">
      <c r="A443" s="38">
        <f>IF('04A_국토부원자료'!A444="","",ROW()-3)</f>
        <v>440</v>
      </c>
      <c r="B443" s="39" t="str">
        <f>IFERROR('04A_국토부원자료'!B444,"")</f>
        <v>서울특별시 송파구 문정동</v>
      </c>
      <c r="C443" s="39" t="str">
        <f>IF(B443="","",IF('04A_국토부원자료'!C444&lt;&gt;"",'04A_국토부원자료'!C444,TRIM('04A_국토부원자료'!D444&amp;IF('04A_국토부원자료'!E444&lt;&gt;"","-"&amp;'04A_국토부원자료'!E444,""))))</f>
        <v>652-3</v>
      </c>
      <c r="D443" s="39" t="str">
        <f>IFERROR('04A_국토부원자료'!F444,"")</f>
        <v>르피에드 문정</v>
      </c>
      <c r="E443" s="40">
        <f>IFERROR(VALUE(SUBSTITUTE('04A_국토부원자료'!G444,",","")),"")</f>
        <v>49.0306</v>
      </c>
      <c r="F443" s="41">
        <f>IFERROR(IF(AND('04A_국토부원자료'!H444&lt;&gt;"",'04A_국토부원자료'!I444&lt;&gt;""),DATE(INT(VALUE(SUBSTITUTE('04A_국토부원자료'!H444,",",""))/100),MOD(VALUE(SUBSTITUTE('04A_국토부원자료'!H444,",","")),100),VALUE(SUBSTITUTE('04A_국토부원자료'!I444,",",""))),""),"")</f>
        <v>45842</v>
      </c>
      <c r="G443" s="42">
        <f>IFERROR(VALUE(SUBSTITUTE('04A_국토부원자료'!J444,",","")),"")</f>
        <v>75911</v>
      </c>
      <c r="H443" s="43">
        <f t="shared" si="12"/>
        <v>759110000</v>
      </c>
      <c r="I443" s="43">
        <f t="shared" si="13"/>
        <v>15482372.232850505</v>
      </c>
      <c r="J443" s="38">
        <f>IFERROR(VALUE(SUBSTITUTE('04A_국토부원자료'!K444,",","")),"")</f>
        <v>8</v>
      </c>
      <c r="K443" s="38">
        <f>IFERROR(VALUE(SUBSTITUTE('04A_국토부원자료'!N444,",","")),"")</f>
        <v>2022</v>
      </c>
      <c r="L443" s="39" t="str">
        <f>IFERROR('04A_국토부원자료'!O444,"")</f>
        <v>송파대로 141</v>
      </c>
      <c r="M443" s="39" t="str">
        <f>IFERROR('04A_국토부원자료'!Q444,"")</f>
        <v>직거래</v>
      </c>
      <c r="N443" s="38">
        <f>IF(B443="","",IF('02_대상물건입력'!B5="",1,IF(ISNUMBER(SEARCH('02_대상물건입력'!B5,B443)),1,0)))</f>
        <v>1</v>
      </c>
      <c r="O443" s="38">
        <f>IF(B443="","",IF('02_대상물건입력'!B6="",1,IF(ISNUMBER(SEARCH('02_대상물건입력'!B6,B443)),1,0)))</f>
        <v>0</v>
      </c>
      <c r="P443" s="38">
        <f>IF(L443="","",IF('02_대상물건입력'!B15="",0,IF(ISNUMBER(SEARCH('02_대상물건입력'!B15,L443)),1,0)))</f>
        <v>1</v>
      </c>
      <c r="Q443" s="38">
        <f>IF(D443="","",IF('02_대상물건입력'!B8="",0,IF(ISNUMBER(SEARCH('02_대상물건입력'!B8,D443)),1,0)))</f>
        <v>0</v>
      </c>
      <c r="R443" s="44">
        <f>IFERROR(ABS(E443-'02_대상물건입력'!B11)/'02_대상물건입력'!B11,"")</f>
        <v>0.79976360726503892</v>
      </c>
      <c r="S443" s="38">
        <f>IFERROR(ABS(J443-'02_대상물건입력'!B10),"")</f>
        <v>4</v>
      </c>
      <c r="T443" s="38">
        <f>IFERROR(ABS('01_설정'!B4-F443),"")</f>
        <v>270</v>
      </c>
      <c r="U443" s="38">
        <f>IFERROR(ABS(K443-YEAR('02_대상물건입력'!B14)),"")</f>
        <v>4</v>
      </c>
      <c r="V443" s="38" t="str">
        <f>IF(B443="","",IF(AND(E443&gt;0,F443&gt;0,H443&gt;0,OR('04A_국토부원자료'!P444="",'04A_국토부원자료'!P444="-"),IF('01_설정'!B10=1,N443=1,TRUE),R443&lt;='01_설정'!B5,S443&lt;='01_설정'!B6,T443&lt;='01_설정'!B7,U443&lt;='01_설정'!B8),"Y",""))</f>
        <v/>
      </c>
      <c r="W443" s="40" t="str">
        <f>IF(V443&lt;&gt;"Y","",MAX(0,(1-R443/'01_설정'!B5))*'01_설정'!B14+MAX(0,(1-S443/'01_설정'!B6))*'01_설정'!B15+MAX(0,(1-T443/'01_설정'!B7))*'01_설정'!B16+MAX(0,(1-U443/'01_설정'!B8))*'01_설정'!B17+O443*'01_설정'!B11+Q443*'01_설정'!B12+P443*'01_설정'!B13)</f>
        <v/>
      </c>
      <c r="X443" s="38" t="str">
        <f>IF(W443="","",1+COUNTIFS($W$4:$W$3003,"&gt;"&amp;W443)+COUNTIFS($W$4:W443,W443)-1)</f>
        <v/>
      </c>
    </row>
    <row r="444" spans="1:24" ht="16.5">
      <c r="A444" s="38">
        <f>IF('04A_국토부원자료'!A445="","",ROW()-3)</f>
        <v>441</v>
      </c>
      <c r="B444" s="39" t="str">
        <f>IFERROR('04A_국토부원자료'!B445,"")</f>
        <v>서울특별시 송파구 문정동</v>
      </c>
      <c r="C444" s="39" t="str">
        <f>IF(B444="","",IF('04A_국토부원자료'!C445&lt;&gt;"",'04A_국토부원자료'!C445,TRIM('04A_국토부원자료'!D445&amp;IF('04A_국토부원자료'!E445&lt;&gt;"","-"&amp;'04A_국토부원자료'!E445,""))))</f>
        <v>652-3</v>
      </c>
      <c r="D444" s="39" t="str">
        <f>IFERROR('04A_국토부원자료'!F445,"")</f>
        <v>르피에드 문정</v>
      </c>
      <c r="E444" s="40">
        <f>IFERROR(VALUE(SUBSTITUTE('04A_국토부원자료'!G445,",","")),"")</f>
        <v>44.806600000000003</v>
      </c>
      <c r="F444" s="41">
        <f>IFERROR(IF(AND('04A_국토부원자료'!H445&lt;&gt;"",'04A_국토부원자료'!I445&lt;&gt;""),DATE(INT(VALUE(SUBSTITUTE('04A_국토부원자료'!H445,",",""))/100),MOD(VALUE(SUBSTITUTE('04A_국토부원자료'!H445,",","")),100),VALUE(SUBSTITUTE('04A_국토부원자료'!I445,",",""))),""),"")</f>
        <v>45842</v>
      </c>
      <c r="G444" s="42">
        <f>IFERROR(VALUE(SUBSTITUTE('04A_국토부원자료'!J445,",","")),"")</f>
        <v>69319</v>
      </c>
      <c r="H444" s="43">
        <f t="shared" si="12"/>
        <v>693190000</v>
      </c>
      <c r="I444" s="43">
        <f t="shared" si="13"/>
        <v>15470711.904049849</v>
      </c>
      <c r="J444" s="38">
        <f>IFERROR(VALUE(SUBSTITUTE('04A_국토부원자료'!K445,",","")),"")</f>
        <v>6</v>
      </c>
      <c r="K444" s="38">
        <f>IFERROR(VALUE(SUBSTITUTE('04A_국토부원자료'!N445,",","")),"")</f>
        <v>2022</v>
      </c>
      <c r="L444" s="39" t="str">
        <f>IFERROR('04A_국토부원자료'!O445,"")</f>
        <v>송파대로 141</v>
      </c>
      <c r="M444" s="39" t="str">
        <f>IFERROR('04A_국토부원자료'!Q445,"")</f>
        <v>직거래</v>
      </c>
      <c r="N444" s="38">
        <f>IF(B444="","",IF('02_대상물건입력'!B5="",1,IF(ISNUMBER(SEARCH('02_대상물건입력'!B5,B444)),1,0)))</f>
        <v>1</v>
      </c>
      <c r="O444" s="38">
        <f>IF(B444="","",IF('02_대상물건입력'!B6="",1,IF(ISNUMBER(SEARCH('02_대상물건입력'!B6,B444)),1,0)))</f>
        <v>0</v>
      </c>
      <c r="P444" s="38">
        <f>IF(L444="","",IF('02_대상물건입력'!B15="",0,IF(ISNUMBER(SEARCH('02_대상물건입력'!B15,L444)),1,0)))</f>
        <v>1</v>
      </c>
      <c r="Q444" s="38">
        <f>IF(D444="","",IF('02_대상물건입력'!B8="",0,IF(ISNUMBER(SEARCH('02_대상물건입력'!B8,D444)),1,0)))</f>
        <v>0</v>
      </c>
      <c r="R444" s="44">
        <f>IFERROR(ABS(E444-'02_대상물건입력'!B11)/'02_대상물건입력'!B11,"")</f>
        <v>0.64471346557622577</v>
      </c>
      <c r="S444" s="38">
        <f>IFERROR(ABS(J444-'02_대상물건입력'!B10),"")</f>
        <v>6</v>
      </c>
      <c r="T444" s="38">
        <f>IFERROR(ABS('01_설정'!B4-F444),"")</f>
        <v>270</v>
      </c>
      <c r="U444" s="38">
        <f>IFERROR(ABS(K444-YEAR('02_대상물건입력'!B14)),"")</f>
        <v>4</v>
      </c>
      <c r="V444" s="38" t="str">
        <f>IF(B444="","",IF(AND(E444&gt;0,F444&gt;0,H444&gt;0,OR('04A_국토부원자료'!P445="",'04A_국토부원자료'!P445="-"),IF('01_설정'!B10=1,N444=1,TRUE),R444&lt;='01_설정'!B5,S444&lt;='01_설정'!B6,T444&lt;='01_설정'!B7,U444&lt;='01_설정'!B8),"Y",""))</f>
        <v/>
      </c>
      <c r="W444" s="40" t="str">
        <f>IF(V444&lt;&gt;"Y","",MAX(0,(1-R444/'01_설정'!B5))*'01_설정'!B14+MAX(0,(1-S444/'01_설정'!B6))*'01_설정'!B15+MAX(0,(1-T444/'01_설정'!B7))*'01_설정'!B16+MAX(0,(1-U444/'01_설정'!B8))*'01_설정'!B17+O444*'01_설정'!B11+Q444*'01_설정'!B12+P444*'01_설정'!B13)</f>
        <v/>
      </c>
      <c r="X444" s="38" t="str">
        <f>IF(W444="","",1+COUNTIFS($W$4:$W$3003,"&gt;"&amp;W444)+COUNTIFS($W$4:W444,W444)-1)</f>
        <v/>
      </c>
    </row>
    <row r="445" spans="1:24" ht="16.5">
      <c r="A445" s="38">
        <f>IF('04A_국토부원자료'!A446="","",ROW()-3)</f>
        <v>442</v>
      </c>
      <c r="B445" s="39" t="str">
        <f>IFERROR('04A_국토부원자료'!B446,"")</f>
        <v>서울특별시 송파구 문정동</v>
      </c>
      <c r="C445" s="39" t="str">
        <f>IF(B445="","",IF('04A_국토부원자료'!C446&lt;&gt;"",'04A_국토부원자료'!C446,TRIM('04A_국토부원자료'!D446&amp;IF('04A_국토부원자료'!E446&lt;&gt;"","-"&amp;'04A_국토부원자료'!E446,""))))</f>
        <v>652-3</v>
      </c>
      <c r="D445" s="39" t="str">
        <f>IFERROR('04A_국토부원자료'!F446,"")</f>
        <v>르피에드 문정</v>
      </c>
      <c r="E445" s="40">
        <f>IFERROR(VALUE(SUBSTITUTE('04A_국토부원자료'!G446,",","")),"")</f>
        <v>44.806600000000003</v>
      </c>
      <c r="F445" s="41">
        <f>IFERROR(IF(AND('04A_국토부원자료'!H446&lt;&gt;"",'04A_국토부원자료'!I446&lt;&gt;""),DATE(INT(VALUE(SUBSTITUTE('04A_국토부원자료'!H446,",",""))/100),MOD(VALUE(SUBSTITUTE('04A_국토부원자료'!H446,",","")),100),VALUE(SUBSTITUTE('04A_국토부원자료'!I446,",",""))),""),"")</f>
        <v>45842</v>
      </c>
      <c r="G445" s="42">
        <f>IFERROR(VALUE(SUBSTITUTE('04A_국토부원자료'!J446,",","")),"")</f>
        <v>69319</v>
      </c>
      <c r="H445" s="43">
        <f t="shared" si="12"/>
        <v>693190000</v>
      </c>
      <c r="I445" s="43">
        <f t="shared" si="13"/>
        <v>15470711.904049849</v>
      </c>
      <c r="J445" s="38">
        <f>IFERROR(VALUE(SUBSTITUTE('04A_국토부원자료'!K446,",","")),"")</f>
        <v>5</v>
      </c>
      <c r="K445" s="38">
        <f>IFERROR(VALUE(SUBSTITUTE('04A_국토부원자료'!N446,",","")),"")</f>
        <v>2022</v>
      </c>
      <c r="L445" s="39" t="str">
        <f>IFERROR('04A_국토부원자료'!O446,"")</f>
        <v>송파대로 141</v>
      </c>
      <c r="M445" s="39" t="str">
        <f>IFERROR('04A_국토부원자료'!Q446,"")</f>
        <v>직거래</v>
      </c>
      <c r="N445" s="38">
        <f>IF(B445="","",IF('02_대상물건입력'!B5="",1,IF(ISNUMBER(SEARCH('02_대상물건입력'!B5,B445)),1,0)))</f>
        <v>1</v>
      </c>
      <c r="O445" s="38">
        <f>IF(B445="","",IF('02_대상물건입력'!B6="",1,IF(ISNUMBER(SEARCH('02_대상물건입력'!B6,B445)),1,0)))</f>
        <v>0</v>
      </c>
      <c r="P445" s="38">
        <f>IF(L445="","",IF('02_대상물건입력'!B15="",0,IF(ISNUMBER(SEARCH('02_대상물건입력'!B15,L445)),1,0)))</f>
        <v>1</v>
      </c>
      <c r="Q445" s="38">
        <f>IF(D445="","",IF('02_대상물건입력'!B8="",0,IF(ISNUMBER(SEARCH('02_대상물건입력'!B8,D445)),1,0)))</f>
        <v>0</v>
      </c>
      <c r="R445" s="44">
        <f>IFERROR(ABS(E445-'02_대상물건입력'!B11)/'02_대상물건입력'!B11,"")</f>
        <v>0.64471346557622577</v>
      </c>
      <c r="S445" s="38">
        <f>IFERROR(ABS(J445-'02_대상물건입력'!B10),"")</f>
        <v>7</v>
      </c>
      <c r="T445" s="38">
        <f>IFERROR(ABS('01_설정'!B4-F445),"")</f>
        <v>270</v>
      </c>
      <c r="U445" s="38">
        <f>IFERROR(ABS(K445-YEAR('02_대상물건입력'!B14)),"")</f>
        <v>4</v>
      </c>
      <c r="V445" s="38" t="str">
        <f>IF(B445="","",IF(AND(E445&gt;0,F445&gt;0,H445&gt;0,OR('04A_국토부원자료'!P446="",'04A_국토부원자료'!P446="-"),IF('01_설정'!B10=1,N445=1,TRUE),R445&lt;='01_설정'!B5,S445&lt;='01_설정'!B6,T445&lt;='01_설정'!B7,U445&lt;='01_설정'!B8),"Y",""))</f>
        <v/>
      </c>
      <c r="W445" s="40" t="str">
        <f>IF(V445&lt;&gt;"Y","",MAX(0,(1-R445/'01_설정'!B5))*'01_설정'!B14+MAX(0,(1-S445/'01_설정'!B6))*'01_설정'!B15+MAX(0,(1-T445/'01_설정'!B7))*'01_설정'!B16+MAX(0,(1-U445/'01_설정'!B8))*'01_설정'!B17+O445*'01_설정'!B11+Q445*'01_설정'!B12+P445*'01_설정'!B13)</f>
        <v/>
      </c>
      <c r="X445" s="38" t="str">
        <f>IF(W445="","",1+COUNTIFS($W$4:$W$3003,"&gt;"&amp;W445)+COUNTIFS($W$4:W445,W445)-1)</f>
        <v/>
      </c>
    </row>
    <row r="446" spans="1:24" ht="16.5">
      <c r="A446" s="38">
        <f>IF('04A_국토부원자료'!A447="","",ROW()-3)</f>
        <v>443</v>
      </c>
      <c r="B446" s="39" t="str">
        <f>IFERROR('04A_국토부원자료'!B447,"")</f>
        <v>서울특별시 송파구 문정동</v>
      </c>
      <c r="C446" s="39" t="str">
        <f>IF(B446="","",IF('04A_국토부원자료'!C447&lt;&gt;"",'04A_국토부원자료'!C447,TRIM('04A_국토부원자료'!D447&amp;IF('04A_국토부원자료'!E447&lt;&gt;"","-"&amp;'04A_국토부원자료'!E447,""))))</f>
        <v>652-3</v>
      </c>
      <c r="D446" s="39" t="str">
        <f>IFERROR('04A_국토부원자료'!F447,"")</f>
        <v>르피에드 문정</v>
      </c>
      <c r="E446" s="40">
        <f>IFERROR(VALUE(SUBSTITUTE('04A_국토부원자료'!G447,",","")),"")</f>
        <v>47.206600000000002</v>
      </c>
      <c r="F446" s="41">
        <f>IFERROR(IF(AND('04A_국토부원자료'!H447&lt;&gt;"",'04A_국토부원자료'!I447&lt;&gt;""),DATE(INT(VALUE(SUBSTITUTE('04A_국토부원자료'!H447,",",""))/100),MOD(VALUE(SUBSTITUTE('04A_국토부원자료'!H447,",","")),100),VALUE(SUBSTITUTE('04A_국토부원자료'!I447,",",""))),""),"")</f>
        <v>45842</v>
      </c>
      <c r="G446" s="42">
        <f>IFERROR(VALUE(SUBSTITUTE('04A_국토부원자료'!J447,",","")),"")</f>
        <v>73130</v>
      </c>
      <c r="H446" s="43">
        <f t="shared" si="12"/>
        <v>731300000</v>
      </c>
      <c r="I446" s="43">
        <f t="shared" si="13"/>
        <v>15491477.886566708</v>
      </c>
      <c r="J446" s="38">
        <f>IFERROR(VALUE(SUBSTITUTE('04A_국토부원자료'!K447,",","")),"")</f>
        <v>4</v>
      </c>
      <c r="K446" s="38">
        <f>IFERROR(VALUE(SUBSTITUTE('04A_국토부원자료'!N447,",","")),"")</f>
        <v>2022</v>
      </c>
      <c r="L446" s="39" t="str">
        <f>IFERROR('04A_국토부원자료'!O447,"")</f>
        <v>송파대로 141</v>
      </c>
      <c r="M446" s="39" t="str">
        <f>IFERROR('04A_국토부원자료'!Q447,"")</f>
        <v>직거래</v>
      </c>
      <c r="N446" s="38">
        <f>IF(B446="","",IF('02_대상물건입력'!B5="",1,IF(ISNUMBER(SEARCH('02_대상물건입력'!B5,B446)),1,0)))</f>
        <v>1</v>
      </c>
      <c r="O446" s="38">
        <f>IF(B446="","",IF('02_대상물건입력'!B6="",1,IF(ISNUMBER(SEARCH('02_대상물건입력'!B6,B446)),1,0)))</f>
        <v>0</v>
      </c>
      <c r="P446" s="38">
        <f>IF(L446="","",IF('02_대상물건입력'!B15="",0,IF(ISNUMBER(SEARCH('02_대상물건입력'!B15,L446)),1,0)))</f>
        <v>1</v>
      </c>
      <c r="Q446" s="38">
        <f>IF(D446="","",IF('02_대상물건입력'!B8="",0,IF(ISNUMBER(SEARCH('02_대상물건입력'!B8,D446)),1,0)))</f>
        <v>0</v>
      </c>
      <c r="R446" s="44">
        <f>IFERROR(ABS(E446-'02_대상물건입력'!B11)/'02_대상물건입력'!B11,"")</f>
        <v>0.73281013699032416</v>
      </c>
      <c r="S446" s="38">
        <f>IFERROR(ABS(J446-'02_대상물건입력'!B10),"")</f>
        <v>8</v>
      </c>
      <c r="T446" s="38">
        <f>IFERROR(ABS('01_설정'!B4-F446),"")</f>
        <v>270</v>
      </c>
      <c r="U446" s="38">
        <f>IFERROR(ABS(K446-YEAR('02_대상물건입력'!B14)),"")</f>
        <v>4</v>
      </c>
      <c r="V446" s="38" t="str">
        <f>IF(B446="","",IF(AND(E446&gt;0,F446&gt;0,H446&gt;0,OR('04A_국토부원자료'!P447="",'04A_국토부원자료'!P447="-"),IF('01_설정'!B10=1,N446=1,TRUE),R446&lt;='01_설정'!B5,S446&lt;='01_설정'!B6,T446&lt;='01_설정'!B7,U446&lt;='01_설정'!B8),"Y",""))</f>
        <v/>
      </c>
      <c r="W446" s="40" t="str">
        <f>IF(V446&lt;&gt;"Y","",MAX(0,(1-R446/'01_설정'!B5))*'01_설정'!B14+MAX(0,(1-S446/'01_설정'!B6))*'01_설정'!B15+MAX(0,(1-T446/'01_설정'!B7))*'01_설정'!B16+MAX(0,(1-U446/'01_설정'!B8))*'01_설정'!B17+O446*'01_설정'!B11+Q446*'01_설정'!B12+P446*'01_설정'!B13)</f>
        <v/>
      </c>
      <c r="X446" s="38" t="str">
        <f>IF(W446="","",1+COUNTIFS($W$4:$W$3003,"&gt;"&amp;W446)+COUNTIFS($W$4:W446,W446)-1)</f>
        <v/>
      </c>
    </row>
    <row r="447" spans="1:24" ht="16.5">
      <c r="A447" s="38">
        <f>IF('04A_국토부원자료'!A448="","",ROW()-3)</f>
        <v>444</v>
      </c>
      <c r="B447" s="39" t="str">
        <f>IFERROR('04A_국토부원자료'!B448,"")</f>
        <v>서울특별시 송파구 문정동</v>
      </c>
      <c r="C447" s="39" t="str">
        <f>IF(B447="","",IF('04A_국토부원자료'!C448&lt;&gt;"",'04A_국토부원자료'!C448,TRIM('04A_국토부원자료'!D448&amp;IF('04A_국토부원자료'!E448&lt;&gt;"","-"&amp;'04A_국토부원자료'!E448,""))))</f>
        <v>618</v>
      </c>
      <c r="D447" s="39" t="str">
        <f>IFERROR('04A_국토부원자료'!F448,"")</f>
        <v>파크하비오</v>
      </c>
      <c r="E447" s="40">
        <f>IFERROR(VALUE(SUBSTITUTE('04A_국토부원자료'!G448,",","")),"")</f>
        <v>50.11</v>
      </c>
      <c r="F447" s="41">
        <f>IFERROR(IF(AND('04A_국토부원자료'!H448&lt;&gt;"",'04A_국토부원자료'!I448&lt;&gt;""),DATE(INT(VALUE(SUBSTITUTE('04A_국토부원자료'!H448,",",""))/100),MOD(VALUE(SUBSTITUTE('04A_국토부원자료'!H448,",","")),100),VALUE(SUBSTITUTE('04A_국토부원자료'!I448,",",""))),""),"")</f>
        <v>45842</v>
      </c>
      <c r="G447" s="42">
        <f>IFERROR(VALUE(SUBSTITUTE('04A_국토부원자료'!J448,",","")),"")</f>
        <v>49800</v>
      </c>
      <c r="H447" s="43">
        <f t="shared" si="12"/>
        <v>498000000</v>
      </c>
      <c r="I447" s="43">
        <f t="shared" si="13"/>
        <v>9938136.1005787272</v>
      </c>
      <c r="J447" s="38">
        <f>IFERROR(VALUE(SUBSTITUTE('04A_국토부원자료'!K448,",","")),"")</f>
        <v>14</v>
      </c>
      <c r="K447" s="38" t="str">
        <f>IFERROR(VALUE(SUBSTITUTE('04A_국토부원자료'!N448,",","")),"")</f>
        <v/>
      </c>
      <c r="L447" s="39" t="str">
        <f>IFERROR('04A_국토부원자료'!O448,"")</f>
        <v xml:space="preserve"> </v>
      </c>
      <c r="M447" s="39" t="str">
        <f>IFERROR('04A_국토부원자료'!Q448,"")</f>
        <v>중개거래</v>
      </c>
      <c r="N447" s="38">
        <f>IF(B447="","",IF('02_대상물건입력'!B5="",1,IF(ISNUMBER(SEARCH('02_대상물건입력'!B5,B447)),1,0)))</f>
        <v>1</v>
      </c>
      <c r="O447" s="38">
        <f>IF(B447="","",IF('02_대상물건입력'!B6="",1,IF(ISNUMBER(SEARCH('02_대상물건입력'!B6,B447)),1,0)))</f>
        <v>0</v>
      </c>
      <c r="P447" s="38">
        <f>IF(L447="","",IF('02_대상물건입력'!B15="",0,IF(ISNUMBER(SEARCH('02_대상물건입력'!B15,L447)),1,0)))</f>
        <v>0</v>
      </c>
      <c r="Q447" s="38">
        <f>IF(D447="","",IF('02_대상물건입력'!B8="",0,IF(ISNUMBER(SEARCH('02_대상물건입력'!B8,D447)),1,0)))</f>
        <v>0</v>
      </c>
      <c r="R447" s="44">
        <f>IFERROR(ABS(E447-'02_대상물건입력'!B11)/'02_대상물건입력'!B11,"")</f>
        <v>0.83938508523352962</v>
      </c>
      <c r="S447" s="38">
        <f>IFERROR(ABS(J447-'02_대상물건입력'!B10),"")</f>
        <v>2</v>
      </c>
      <c r="T447" s="38">
        <f>IFERROR(ABS('01_설정'!B4-F447),"")</f>
        <v>270</v>
      </c>
      <c r="U447" s="38" t="str">
        <f>IFERROR(ABS(K447-YEAR('02_대상물건입력'!B14)),"")</f>
        <v/>
      </c>
      <c r="V447" s="38" t="str">
        <f>IF(B447="","",IF(AND(E447&gt;0,F447&gt;0,H447&gt;0,OR('04A_국토부원자료'!P448="",'04A_국토부원자료'!P448="-"),IF('01_설정'!B10=1,N447=1,TRUE),R447&lt;='01_설정'!B5,S447&lt;='01_설정'!B6,T447&lt;='01_설정'!B7,U447&lt;='01_설정'!B8),"Y",""))</f>
        <v/>
      </c>
      <c r="W447" s="40" t="str">
        <f>IF(V447&lt;&gt;"Y","",MAX(0,(1-R447/'01_설정'!B5))*'01_설정'!B14+MAX(0,(1-S447/'01_설정'!B6))*'01_설정'!B15+MAX(0,(1-T447/'01_설정'!B7))*'01_설정'!B16+MAX(0,(1-U447/'01_설정'!B8))*'01_설정'!B17+O447*'01_설정'!B11+Q447*'01_설정'!B12+P447*'01_설정'!B13)</f>
        <v/>
      </c>
      <c r="X447" s="38" t="str">
        <f>IF(W447="","",1+COUNTIFS($W$4:$W$3003,"&gt;"&amp;W447)+COUNTIFS($W$4:W447,W447)-1)</f>
        <v/>
      </c>
    </row>
    <row r="448" spans="1:24" ht="16.5">
      <c r="A448" s="38">
        <f>IF('04A_국토부원자료'!A449="","",ROW()-3)</f>
        <v>445</v>
      </c>
      <c r="B448" s="39" t="str">
        <f>IFERROR('04A_국토부원자료'!B449,"")</f>
        <v>서울특별시 송파구 문정동</v>
      </c>
      <c r="C448" s="39" t="str">
        <f>IF(B448="","",IF('04A_국토부원자료'!C449&lt;&gt;"",'04A_국토부원자료'!C449,TRIM('04A_국토부원자료'!D449&amp;IF('04A_국토부원자료'!E449&lt;&gt;"","-"&amp;'04A_국토부원자료'!E449,""))))</f>
        <v>618</v>
      </c>
      <c r="D448" s="39" t="str">
        <f>IFERROR('04A_국토부원자료'!F449,"")</f>
        <v>파크하비오</v>
      </c>
      <c r="E448" s="40">
        <f>IFERROR(VALUE(SUBSTITUTE('04A_국토부원자료'!G449,",","")),"")</f>
        <v>27.53</v>
      </c>
      <c r="F448" s="41">
        <f>IFERROR(IF(AND('04A_국토부원자료'!H449&lt;&gt;"",'04A_국토부원자료'!I449&lt;&gt;""),DATE(INT(VALUE(SUBSTITUTE('04A_국토부원자료'!H449,",",""))/100),MOD(VALUE(SUBSTITUTE('04A_국토부원자료'!H449,",","")),100),VALUE(SUBSTITUTE('04A_국토부원자료'!I449,",",""))),""),"")</f>
        <v>45842</v>
      </c>
      <c r="G448" s="42">
        <f>IFERROR(VALUE(SUBSTITUTE('04A_국토부원자료'!J449,",","")),"")</f>
        <v>22500</v>
      </c>
      <c r="H448" s="43">
        <f t="shared" si="12"/>
        <v>225000000</v>
      </c>
      <c r="I448" s="43">
        <f t="shared" si="13"/>
        <v>8172902.2884126408</v>
      </c>
      <c r="J448" s="38">
        <f>IFERROR(VALUE(SUBSTITUTE('04A_국토부원자료'!K449,",","")),"")</f>
        <v>4</v>
      </c>
      <c r="K448" s="38" t="str">
        <f>IFERROR(VALUE(SUBSTITUTE('04A_국토부원자료'!N449,",","")),"")</f>
        <v/>
      </c>
      <c r="L448" s="39" t="str">
        <f>IFERROR('04A_국토부원자료'!O449,"")</f>
        <v xml:space="preserve"> </v>
      </c>
      <c r="M448" s="39" t="str">
        <f>IFERROR('04A_국토부원자료'!Q449,"")</f>
        <v>중개거래</v>
      </c>
      <c r="N448" s="38">
        <f>IF(B448="","",IF('02_대상물건입력'!B5="",1,IF(ISNUMBER(SEARCH('02_대상물건입력'!B5,B448)),1,0)))</f>
        <v>1</v>
      </c>
      <c r="O448" s="38">
        <f>IF(B448="","",IF('02_대상물건입력'!B6="",1,IF(ISNUMBER(SEARCH('02_대상물건입력'!B6,B448)),1,0)))</f>
        <v>0</v>
      </c>
      <c r="P448" s="38">
        <f>IF(L448="","",IF('02_대상물건입력'!B15="",0,IF(ISNUMBER(SEARCH('02_대상물건입력'!B15,L448)),1,0)))</f>
        <v>0</v>
      </c>
      <c r="Q448" s="38">
        <f>IF(D448="","",IF('02_대상물건입력'!B8="",0,IF(ISNUMBER(SEARCH('02_대상물건입력'!B8,D448)),1,0)))</f>
        <v>0</v>
      </c>
      <c r="R448" s="44">
        <f>IFERROR(ABS(E448-'02_대상물건입력'!B11)/'02_대상물건입력'!B11,"")</f>
        <v>1.0542235012553854E-2</v>
      </c>
      <c r="S448" s="38">
        <f>IFERROR(ABS(J448-'02_대상물건입력'!B10),"")</f>
        <v>8</v>
      </c>
      <c r="T448" s="38">
        <f>IFERROR(ABS('01_설정'!B4-F448),"")</f>
        <v>270</v>
      </c>
      <c r="U448" s="38" t="str">
        <f>IFERROR(ABS(K448-YEAR('02_대상물건입력'!B14)),"")</f>
        <v/>
      </c>
      <c r="V448" s="38" t="str">
        <f>IF(B448="","",IF(AND(E448&gt;0,F448&gt;0,H448&gt;0,OR('04A_국토부원자료'!P449="",'04A_국토부원자료'!P449="-"),IF('01_설정'!B10=1,N448=1,TRUE),R448&lt;='01_설정'!B5,S448&lt;='01_설정'!B6,T448&lt;='01_설정'!B7,U448&lt;='01_설정'!B8),"Y",""))</f>
        <v/>
      </c>
      <c r="W448" s="40" t="str">
        <f>IF(V448&lt;&gt;"Y","",MAX(0,(1-R448/'01_설정'!B5))*'01_설정'!B14+MAX(0,(1-S448/'01_설정'!B6))*'01_설정'!B15+MAX(0,(1-T448/'01_설정'!B7))*'01_설정'!B16+MAX(0,(1-U448/'01_설정'!B8))*'01_설정'!B17+O448*'01_설정'!B11+Q448*'01_설정'!B12+P448*'01_설정'!B13)</f>
        <v/>
      </c>
      <c r="X448" s="38" t="str">
        <f>IF(W448="","",1+COUNTIFS($W$4:$W$3003,"&gt;"&amp;W448)+COUNTIFS($W$4:W448,W448)-1)</f>
        <v/>
      </c>
    </row>
    <row r="449" spans="1:24" ht="16.5">
      <c r="A449" s="38">
        <f>IF('04A_국토부원자료'!A450="","",ROW()-3)</f>
        <v>446</v>
      </c>
      <c r="B449" s="39" t="str">
        <f>IFERROR('04A_국토부원자료'!B450,"")</f>
        <v>서울특별시 송파구 문정동</v>
      </c>
      <c r="C449" s="39" t="str">
        <f>IF(B449="","",IF('04A_국토부원자료'!C450&lt;&gt;"",'04A_국토부원자료'!C450,TRIM('04A_국토부원자료'!D450&amp;IF('04A_국토부원자료'!E450&lt;&gt;"","-"&amp;'04A_국토부원자료'!E450,""))))</f>
        <v>620</v>
      </c>
      <c r="D449" s="39" t="str">
        <f>IFERROR('04A_국토부원자료'!F450,"")</f>
        <v>송파푸르지오시티</v>
      </c>
      <c r="E449" s="40">
        <f>IFERROR(VALUE(SUBSTITUTE('04A_국토부원자료'!G450,",","")),"")</f>
        <v>29.63</v>
      </c>
      <c r="F449" s="41">
        <f>IFERROR(IF(AND('04A_국토부원자료'!H450&lt;&gt;"",'04A_국토부원자료'!I450&lt;&gt;""),DATE(INT(VALUE(SUBSTITUTE('04A_국토부원자료'!H450,",",""))/100),MOD(VALUE(SUBSTITUTE('04A_국토부원자료'!H450,",","")),100),VALUE(SUBSTITUTE('04A_국토부원자료'!I450,",",""))),""),"")</f>
        <v>45842</v>
      </c>
      <c r="G449" s="42">
        <f>IFERROR(VALUE(SUBSTITUTE('04A_국토부원자료'!J450,",","")),"")</f>
        <v>22700</v>
      </c>
      <c r="H449" s="43">
        <f t="shared" si="12"/>
        <v>227000000</v>
      </c>
      <c r="I449" s="43">
        <f t="shared" si="13"/>
        <v>7661154.2355720559</v>
      </c>
      <c r="J449" s="38">
        <f>IFERROR(VALUE(SUBSTITUTE('04A_국토부원자료'!K450,",","")),"")</f>
        <v>15</v>
      </c>
      <c r="K449" s="38">
        <f>IFERROR(VALUE(SUBSTITUTE('04A_국토부원자료'!N450,",","")),"")</f>
        <v>2013</v>
      </c>
      <c r="L449" s="39" t="str">
        <f>IFERROR('04A_국토부원자료'!O450,"")</f>
        <v>새말로 62</v>
      </c>
      <c r="M449" s="39" t="str">
        <f>IFERROR('04A_국토부원자료'!Q450,"")</f>
        <v>중개거래</v>
      </c>
      <c r="N449" s="38">
        <f>IF(B449="","",IF('02_대상물건입력'!B5="",1,IF(ISNUMBER(SEARCH('02_대상물건입력'!B5,B449)),1,0)))</f>
        <v>1</v>
      </c>
      <c r="O449" s="38">
        <f>IF(B449="","",IF('02_대상물건입력'!B6="",1,IF(ISNUMBER(SEARCH('02_대상물건입력'!B6,B449)),1,0)))</f>
        <v>0</v>
      </c>
      <c r="P449" s="38">
        <f>IF(L449="","",IF('02_대상물건입력'!B15="",0,IF(ISNUMBER(SEARCH('02_대상물건입력'!B15,L449)),1,0)))</f>
        <v>0</v>
      </c>
      <c r="Q449" s="38">
        <f>IF(D449="","",IF('02_대상물건입력'!B8="",0,IF(ISNUMBER(SEARCH('02_대상물건입력'!B8,D449)),1,0)))</f>
        <v>0</v>
      </c>
      <c r="R449" s="44">
        <f>IFERROR(ABS(E449-'02_대상물건입력'!B11)/'02_대상물건입력'!B11,"")</f>
        <v>8.7626822499889886E-2</v>
      </c>
      <c r="S449" s="38">
        <f>IFERROR(ABS(J449-'02_대상물건입력'!B10),"")</f>
        <v>3</v>
      </c>
      <c r="T449" s="38">
        <f>IFERROR(ABS('01_설정'!B4-F449),"")</f>
        <v>270</v>
      </c>
      <c r="U449" s="38">
        <f>IFERROR(ABS(K449-YEAR('02_대상물건입력'!B14)),"")</f>
        <v>13</v>
      </c>
      <c r="V449" s="38" t="str">
        <f>IF(B449="","",IF(AND(E449&gt;0,F449&gt;0,H449&gt;0,OR('04A_국토부원자료'!P450="",'04A_국토부원자료'!P450="-"),IF('01_설정'!B10=1,N449=1,TRUE),R449&lt;='01_설정'!B5,S449&lt;='01_설정'!B6,T449&lt;='01_설정'!B7,U449&lt;='01_설정'!B8),"Y",""))</f>
        <v/>
      </c>
      <c r="W449" s="40" t="str">
        <f>IF(V449&lt;&gt;"Y","",MAX(0,(1-R449/'01_설정'!B5))*'01_설정'!B14+MAX(0,(1-S449/'01_설정'!B6))*'01_설정'!B15+MAX(0,(1-T449/'01_설정'!B7))*'01_설정'!B16+MAX(0,(1-U449/'01_설정'!B8))*'01_설정'!B17+O449*'01_설정'!B11+Q449*'01_설정'!B12+P449*'01_설정'!B13)</f>
        <v/>
      </c>
      <c r="X449" s="38" t="str">
        <f>IF(W449="","",1+COUNTIFS($W$4:$W$3003,"&gt;"&amp;W449)+COUNTIFS($W$4:W449,W449)-1)</f>
        <v/>
      </c>
    </row>
    <row r="450" spans="1:24" ht="16.5">
      <c r="A450" s="38">
        <f>IF('04A_국토부원자료'!A451="","",ROW()-3)</f>
        <v>447</v>
      </c>
      <c r="B450" s="39" t="str">
        <f>IFERROR('04A_국토부원자료'!B451,"")</f>
        <v>서울특별시 송파구 문정동</v>
      </c>
      <c r="C450" s="39" t="str">
        <f>IF(B450="","",IF('04A_국토부원자료'!C451&lt;&gt;"",'04A_국토부원자료'!C451,TRIM('04A_국토부원자료'!D451&amp;IF('04A_국토부원자료'!E451&lt;&gt;"","-"&amp;'04A_국토부원자료'!E451,""))))</f>
        <v>652-3</v>
      </c>
      <c r="D450" s="39" t="str">
        <f>IFERROR('04A_국토부원자료'!F451,"")</f>
        <v>르피에드 문정</v>
      </c>
      <c r="E450" s="40">
        <f>IFERROR(VALUE(SUBSTITUTE('04A_국토부원자료'!G451,",","")),"")</f>
        <v>47.206600000000002</v>
      </c>
      <c r="F450" s="41">
        <f>IFERROR(IF(AND('04A_국토부원자료'!H451&lt;&gt;"",'04A_국토부원자료'!I451&lt;&gt;""),DATE(INT(VALUE(SUBSTITUTE('04A_국토부원자료'!H451,",",""))/100),MOD(VALUE(SUBSTITUTE('04A_국토부원자료'!H451,",","")),100),VALUE(SUBSTITUTE('04A_국토부원자료'!I451,",",""))),""),"")</f>
        <v>45842</v>
      </c>
      <c r="G450" s="42">
        <f>IFERROR(VALUE(SUBSTITUTE('04A_국토부원자료'!J451,",","")),"")</f>
        <v>73130</v>
      </c>
      <c r="H450" s="43">
        <f t="shared" si="12"/>
        <v>731300000</v>
      </c>
      <c r="I450" s="43">
        <f t="shared" si="13"/>
        <v>15491477.886566708</v>
      </c>
      <c r="J450" s="38">
        <f>IFERROR(VALUE(SUBSTITUTE('04A_국토부원자료'!K451,",","")),"")</f>
        <v>9</v>
      </c>
      <c r="K450" s="38">
        <f>IFERROR(VALUE(SUBSTITUTE('04A_국토부원자료'!N451,",","")),"")</f>
        <v>2022</v>
      </c>
      <c r="L450" s="39" t="str">
        <f>IFERROR('04A_국토부원자료'!O451,"")</f>
        <v>송파대로 141</v>
      </c>
      <c r="M450" s="39" t="str">
        <f>IFERROR('04A_국토부원자료'!Q451,"")</f>
        <v>직거래</v>
      </c>
      <c r="N450" s="38">
        <f>IF(B450="","",IF('02_대상물건입력'!B5="",1,IF(ISNUMBER(SEARCH('02_대상물건입력'!B5,B450)),1,0)))</f>
        <v>1</v>
      </c>
      <c r="O450" s="38">
        <f>IF(B450="","",IF('02_대상물건입력'!B6="",1,IF(ISNUMBER(SEARCH('02_대상물건입력'!B6,B450)),1,0)))</f>
        <v>0</v>
      </c>
      <c r="P450" s="38">
        <f>IF(L450="","",IF('02_대상물건입력'!B15="",0,IF(ISNUMBER(SEARCH('02_대상물건입력'!B15,L450)),1,0)))</f>
        <v>1</v>
      </c>
      <c r="Q450" s="38">
        <f>IF(D450="","",IF('02_대상물건입력'!B8="",0,IF(ISNUMBER(SEARCH('02_대상물건입력'!B8,D450)),1,0)))</f>
        <v>0</v>
      </c>
      <c r="R450" s="44">
        <f>IFERROR(ABS(E450-'02_대상물건입력'!B11)/'02_대상물건입력'!B11,"")</f>
        <v>0.73281013699032416</v>
      </c>
      <c r="S450" s="38">
        <f>IFERROR(ABS(J450-'02_대상물건입력'!B10),"")</f>
        <v>3</v>
      </c>
      <c r="T450" s="38">
        <f>IFERROR(ABS('01_설정'!B4-F450),"")</f>
        <v>270</v>
      </c>
      <c r="U450" s="38">
        <f>IFERROR(ABS(K450-YEAR('02_대상물건입력'!B14)),"")</f>
        <v>4</v>
      </c>
      <c r="V450" s="38" t="str">
        <f>IF(B450="","",IF(AND(E450&gt;0,F450&gt;0,H450&gt;0,OR('04A_국토부원자료'!P451="",'04A_국토부원자료'!P451="-"),IF('01_설정'!B10=1,N450=1,TRUE),R450&lt;='01_설정'!B5,S450&lt;='01_설정'!B6,T450&lt;='01_설정'!B7,U450&lt;='01_설정'!B8),"Y",""))</f>
        <v/>
      </c>
      <c r="W450" s="40" t="str">
        <f>IF(V450&lt;&gt;"Y","",MAX(0,(1-R450/'01_설정'!B5))*'01_설정'!B14+MAX(0,(1-S450/'01_설정'!B6))*'01_설정'!B15+MAX(0,(1-T450/'01_설정'!B7))*'01_설정'!B16+MAX(0,(1-U450/'01_설정'!B8))*'01_설정'!B17+O450*'01_설정'!B11+Q450*'01_설정'!B12+P450*'01_설정'!B13)</f>
        <v/>
      </c>
      <c r="X450" s="38" t="str">
        <f>IF(W450="","",1+COUNTIFS($W$4:$W$3003,"&gt;"&amp;W450)+COUNTIFS($W$4:W450,W450)-1)</f>
        <v/>
      </c>
    </row>
    <row r="451" spans="1:24" ht="16.5">
      <c r="A451" s="38">
        <f>IF('04A_국토부원자료'!A452="","",ROW()-3)</f>
        <v>448</v>
      </c>
      <c r="B451" s="39" t="str">
        <f>IFERROR('04A_국토부원자료'!B452,"")</f>
        <v>서울특별시 송파구 문정동</v>
      </c>
      <c r="C451" s="39" t="str">
        <f>IF(B451="","",IF('04A_국토부원자료'!C452&lt;&gt;"",'04A_국토부원자료'!C452,TRIM('04A_국토부원자료'!D452&amp;IF('04A_국토부원자료'!E452&lt;&gt;"","-"&amp;'04A_국토부원자료'!E452,""))))</f>
        <v>620</v>
      </c>
      <c r="D451" s="39" t="str">
        <f>IFERROR('04A_국토부원자료'!F452,"")</f>
        <v>송파푸르지오시티</v>
      </c>
      <c r="E451" s="40">
        <f>IFERROR(VALUE(SUBSTITUTE('04A_국토부원자료'!G452,",","")),"")</f>
        <v>30</v>
      </c>
      <c r="F451" s="41">
        <f>IFERROR(IF(AND('04A_국토부원자료'!H452&lt;&gt;"",'04A_국토부원자료'!I452&lt;&gt;""),DATE(INT(VALUE(SUBSTITUTE('04A_국토부원자료'!H452,",",""))/100),MOD(VALUE(SUBSTITUTE('04A_국토부원자료'!H452,",","")),100),VALUE(SUBSTITUTE('04A_국토부원자료'!I452,",",""))),""),"")</f>
        <v>45841</v>
      </c>
      <c r="G451" s="42">
        <f>IFERROR(VALUE(SUBSTITUTE('04A_국토부원자료'!J452,",","")),"")</f>
        <v>23500</v>
      </c>
      <c r="H451" s="43">
        <f t="shared" si="12"/>
        <v>235000000</v>
      </c>
      <c r="I451" s="43">
        <f t="shared" si="13"/>
        <v>7833333.333333333</v>
      </c>
      <c r="J451" s="38">
        <f>IFERROR(VALUE(SUBSTITUTE('04A_국토부원자료'!K452,",","")),"")</f>
        <v>7</v>
      </c>
      <c r="K451" s="38">
        <f>IFERROR(VALUE(SUBSTITUTE('04A_국토부원자료'!N452,",","")),"")</f>
        <v>2013</v>
      </c>
      <c r="L451" s="39" t="str">
        <f>IFERROR('04A_국토부원자료'!O452,"")</f>
        <v>새말로 62</v>
      </c>
      <c r="M451" s="39" t="str">
        <f>IFERROR('04A_국토부원자료'!Q452,"")</f>
        <v>중개거래</v>
      </c>
      <c r="N451" s="38">
        <f>IF(B451="","",IF('02_대상물건입력'!B5="",1,IF(ISNUMBER(SEARCH('02_대상물건입력'!B5,B451)),1,0)))</f>
        <v>1</v>
      </c>
      <c r="O451" s="38">
        <f>IF(B451="","",IF('02_대상물건입력'!B6="",1,IF(ISNUMBER(SEARCH('02_대상물건입력'!B6,B451)),1,0)))</f>
        <v>0</v>
      </c>
      <c r="P451" s="38">
        <f>IF(L451="","",IF('02_대상물건입력'!B15="",0,IF(ISNUMBER(SEARCH('02_대상물건입력'!B15,L451)),1,0)))</f>
        <v>0</v>
      </c>
      <c r="Q451" s="38">
        <f>IF(D451="","",IF('02_대상물건입력'!B8="",0,IF(ISNUMBER(SEARCH('02_대상물건입력'!B8,D451)),1,0)))</f>
        <v>0</v>
      </c>
      <c r="R451" s="44">
        <f>IFERROR(ABS(E451-'02_대상물건입력'!B11)/'02_대상물건입력'!B11,"")</f>
        <v>0.10120839267623009</v>
      </c>
      <c r="S451" s="38">
        <f>IFERROR(ABS(J451-'02_대상물건입력'!B10),"")</f>
        <v>5</v>
      </c>
      <c r="T451" s="38">
        <f>IFERROR(ABS('01_설정'!B4-F451),"")</f>
        <v>271</v>
      </c>
      <c r="U451" s="38">
        <f>IFERROR(ABS(K451-YEAR('02_대상물건입력'!B14)),"")</f>
        <v>13</v>
      </c>
      <c r="V451" s="38" t="str">
        <f>IF(B451="","",IF(AND(E451&gt;0,F451&gt;0,H451&gt;0,OR('04A_국토부원자료'!P452="",'04A_국토부원자료'!P452="-"),IF('01_설정'!B10=1,N451=1,TRUE),R451&lt;='01_설정'!B5,S451&lt;='01_설정'!B6,T451&lt;='01_설정'!B7,U451&lt;='01_설정'!B8),"Y",""))</f>
        <v/>
      </c>
      <c r="W451" s="40" t="str">
        <f>IF(V451&lt;&gt;"Y","",MAX(0,(1-R451/'01_설정'!B5))*'01_설정'!B14+MAX(0,(1-S451/'01_설정'!B6))*'01_설정'!B15+MAX(0,(1-T451/'01_설정'!B7))*'01_설정'!B16+MAX(0,(1-U451/'01_설정'!B8))*'01_설정'!B17+O451*'01_설정'!B11+Q451*'01_설정'!B12+P451*'01_설정'!B13)</f>
        <v/>
      </c>
      <c r="X451" s="38" t="str">
        <f>IF(W451="","",1+COUNTIFS($W$4:$W$3003,"&gt;"&amp;W451)+COUNTIFS($W$4:W451,W451)-1)</f>
        <v/>
      </c>
    </row>
    <row r="452" spans="1:24" ht="16.5">
      <c r="A452" s="38">
        <f>IF('04A_국토부원자료'!A453="","",ROW()-3)</f>
        <v>449</v>
      </c>
      <c r="B452" s="39" t="str">
        <f>IFERROR('04A_국토부원자료'!B453,"")</f>
        <v>서울특별시 송파구 문정동</v>
      </c>
      <c r="C452" s="39" t="str">
        <f>IF(B452="","",IF('04A_국토부원자료'!C453&lt;&gt;"",'04A_국토부원자료'!C453,TRIM('04A_국토부원자료'!D453&amp;IF('04A_국토부원자료'!E453&lt;&gt;"","-"&amp;'04A_국토부원자료'!E453,""))))</f>
        <v>643-1</v>
      </c>
      <c r="D452" s="39" t="str">
        <f>IFERROR('04A_국토부원자료'!F453,"")</f>
        <v>엠스테이트</v>
      </c>
      <c r="E452" s="40">
        <f>IFERROR(VALUE(SUBSTITUTE('04A_국토부원자료'!G453,",","")),"")</f>
        <v>29.79</v>
      </c>
      <c r="F452" s="41">
        <f>IFERROR(IF(AND('04A_국토부원자료'!H453&lt;&gt;"",'04A_국토부원자료'!I453&lt;&gt;""),DATE(INT(VALUE(SUBSTITUTE('04A_국토부원자료'!H453,",",""))/100),MOD(VALUE(SUBSTITUTE('04A_국토부원자료'!H453,",","")),100),VALUE(SUBSTITUTE('04A_국토부원자료'!I453,",",""))),""),"")</f>
        <v>45841</v>
      </c>
      <c r="G452" s="42">
        <f>IFERROR(VALUE(SUBSTITUTE('04A_국토부원자료'!J453,",","")),"")</f>
        <v>28500</v>
      </c>
      <c r="H452" s="43">
        <f t="shared" ref="H452:H515" si="14">IF(G452="","",G452*10000)</f>
        <v>285000000</v>
      </c>
      <c r="I452" s="43">
        <f t="shared" ref="I452:I515" si="15">IFERROR(IF(AND(H452&gt;0,E452&gt;0),H452/E452,""),"")</f>
        <v>9566968.7814702932</v>
      </c>
      <c r="J452" s="38">
        <f>IFERROR(VALUE(SUBSTITUTE('04A_국토부원자료'!K453,",","")),"")</f>
        <v>13</v>
      </c>
      <c r="K452" s="38">
        <f>IFERROR(VALUE(SUBSTITUTE('04A_국토부원자료'!N453,",","")),"")</f>
        <v>2016</v>
      </c>
      <c r="L452" s="39" t="str">
        <f>IFERROR('04A_국토부원자료'!O453,"")</f>
        <v>법원로 114</v>
      </c>
      <c r="M452" s="39" t="str">
        <f>IFERROR('04A_국토부원자료'!Q453,"")</f>
        <v>중개거래</v>
      </c>
      <c r="N452" s="38">
        <f>IF(B452="","",IF('02_대상물건입력'!B5="",1,IF(ISNUMBER(SEARCH('02_대상물건입력'!B5,B452)),1,0)))</f>
        <v>1</v>
      </c>
      <c r="O452" s="38">
        <f>IF(B452="","",IF('02_대상물건입력'!B6="",1,IF(ISNUMBER(SEARCH('02_대상물건입력'!B6,B452)),1,0)))</f>
        <v>0</v>
      </c>
      <c r="P452" s="38">
        <f>IF(L452="","",IF('02_대상물건입력'!B15="",0,IF(ISNUMBER(SEARCH('02_대상물건입력'!B15,L452)),1,0)))</f>
        <v>0</v>
      </c>
      <c r="Q452" s="38">
        <f>IF(D452="","",IF('02_대상물건입력'!B8="",0,IF(ISNUMBER(SEARCH('02_대상물건입력'!B8,D452)),1,0)))</f>
        <v>0</v>
      </c>
      <c r="R452" s="44">
        <f>IFERROR(ABS(E452-'02_대상물건입력'!B11)/'02_대상물건입력'!B11,"")</f>
        <v>9.3499933927496448E-2</v>
      </c>
      <c r="S452" s="38">
        <f>IFERROR(ABS(J452-'02_대상물건입력'!B10),"")</f>
        <v>1</v>
      </c>
      <c r="T452" s="38">
        <f>IFERROR(ABS('01_설정'!B4-F452),"")</f>
        <v>271</v>
      </c>
      <c r="U452" s="38">
        <f>IFERROR(ABS(K452-YEAR('02_대상물건입력'!B14)),"")</f>
        <v>10</v>
      </c>
      <c r="V452" s="38" t="str">
        <f>IF(B452="","",IF(AND(E452&gt;0,F452&gt;0,H452&gt;0,OR('04A_국토부원자료'!P453="",'04A_국토부원자료'!P453="-"),IF('01_설정'!B10=1,N452=1,TRUE),R452&lt;='01_설정'!B5,S452&lt;='01_설정'!B6,T452&lt;='01_설정'!B7,U452&lt;='01_설정'!B8),"Y",""))</f>
        <v>Y</v>
      </c>
      <c r="W452" s="40">
        <f>IF(V452&lt;&gt;"Y","",MAX(0,(1-R452/'01_설정'!B5))*'01_설정'!B14+MAX(0,(1-S452/'01_설정'!B6))*'01_설정'!B15+MAX(0,(1-T452/'01_설정'!B7))*'01_설정'!B16+MAX(0,(1-U452/'01_설정'!B8))*'01_설정'!B17+O452*'01_설정'!B11+Q452*'01_설정'!B12+P452*'01_설정'!B13)</f>
        <v>36.917211293832366</v>
      </c>
      <c r="X452" s="38">
        <f>IF(W452="","",1+COUNTIFS($W$4:$W$3003,"&gt;"&amp;W452)+COUNTIFS($W$4:W452,W452)-1)</f>
        <v>94</v>
      </c>
    </row>
    <row r="453" spans="1:24" ht="16.5">
      <c r="A453" s="38">
        <f>IF('04A_국토부원자료'!A454="","",ROW()-3)</f>
        <v>450</v>
      </c>
      <c r="B453" s="39" t="str">
        <f>IFERROR('04A_국토부원자료'!B454,"")</f>
        <v>서울특별시 송파구 문정동</v>
      </c>
      <c r="C453" s="39" t="str">
        <f>IF(B453="","",IF('04A_국토부원자료'!C454&lt;&gt;"",'04A_국토부원자료'!C454,TRIM('04A_국토부원자료'!D454&amp;IF('04A_국토부원자료'!E454&lt;&gt;"","-"&amp;'04A_국토부원자료'!E454,""))))</f>
        <v>643-1</v>
      </c>
      <c r="D453" s="39" t="str">
        <f>IFERROR('04A_국토부원자료'!F454,"")</f>
        <v>엠스테이트</v>
      </c>
      <c r="E453" s="40">
        <f>IFERROR(VALUE(SUBSTITUTE('04A_국토부원자료'!G454,",","")),"")</f>
        <v>29.79</v>
      </c>
      <c r="F453" s="41">
        <f>IFERROR(IF(AND('04A_국토부원자료'!H454&lt;&gt;"",'04A_국토부원자료'!I454&lt;&gt;""),DATE(INT(VALUE(SUBSTITUTE('04A_국토부원자료'!H454,",",""))/100),MOD(VALUE(SUBSTITUTE('04A_국토부원자료'!H454,",","")),100),VALUE(SUBSTITUTE('04A_국토부원자료'!I454,",",""))),""),"")</f>
        <v>45841</v>
      </c>
      <c r="G453" s="42">
        <f>IFERROR(VALUE(SUBSTITUTE('04A_국토부원자료'!J454,",","")),"")</f>
        <v>28500</v>
      </c>
      <c r="H453" s="43">
        <f t="shared" si="14"/>
        <v>285000000</v>
      </c>
      <c r="I453" s="43">
        <f t="shared" si="15"/>
        <v>9566968.7814702932</v>
      </c>
      <c r="J453" s="38">
        <f>IFERROR(VALUE(SUBSTITUTE('04A_국토부원자료'!K454,",","")),"")</f>
        <v>14</v>
      </c>
      <c r="K453" s="38">
        <f>IFERROR(VALUE(SUBSTITUTE('04A_국토부원자료'!N454,",","")),"")</f>
        <v>2016</v>
      </c>
      <c r="L453" s="39" t="str">
        <f>IFERROR('04A_국토부원자료'!O454,"")</f>
        <v>법원로 114</v>
      </c>
      <c r="M453" s="39" t="str">
        <f>IFERROR('04A_국토부원자료'!Q454,"")</f>
        <v>중개거래</v>
      </c>
      <c r="N453" s="38">
        <f>IF(B453="","",IF('02_대상물건입력'!B5="",1,IF(ISNUMBER(SEARCH('02_대상물건입력'!B5,B453)),1,0)))</f>
        <v>1</v>
      </c>
      <c r="O453" s="38">
        <f>IF(B453="","",IF('02_대상물건입력'!B6="",1,IF(ISNUMBER(SEARCH('02_대상물건입력'!B6,B453)),1,0)))</f>
        <v>0</v>
      </c>
      <c r="P453" s="38">
        <f>IF(L453="","",IF('02_대상물건입력'!B15="",0,IF(ISNUMBER(SEARCH('02_대상물건입력'!B15,L453)),1,0)))</f>
        <v>0</v>
      </c>
      <c r="Q453" s="38">
        <f>IF(D453="","",IF('02_대상물건입력'!B8="",0,IF(ISNUMBER(SEARCH('02_대상물건입력'!B8,D453)),1,0)))</f>
        <v>0</v>
      </c>
      <c r="R453" s="44">
        <f>IFERROR(ABS(E453-'02_대상물건입력'!B11)/'02_대상물건입력'!B11,"")</f>
        <v>9.3499933927496448E-2</v>
      </c>
      <c r="S453" s="38">
        <f>IFERROR(ABS(J453-'02_대상물건입력'!B10),"")</f>
        <v>2</v>
      </c>
      <c r="T453" s="38">
        <f>IFERROR(ABS('01_설정'!B4-F453),"")</f>
        <v>271</v>
      </c>
      <c r="U453" s="38">
        <f>IFERROR(ABS(K453-YEAR('02_대상물건입력'!B14)),"")</f>
        <v>10</v>
      </c>
      <c r="V453" s="38" t="str">
        <f>IF(B453="","",IF(AND(E453&gt;0,F453&gt;0,H453&gt;0,OR('04A_국토부원자료'!P454="",'04A_국토부원자료'!P454="-"),IF('01_설정'!B10=1,N453=1,TRUE),R453&lt;='01_설정'!B5,S453&lt;='01_설정'!B6,T453&lt;='01_설정'!B7,U453&lt;='01_설정'!B8),"Y",""))</f>
        <v>Y</v>
      </c>
      <c r="W453" s="40">
        <f>IF(V453&lt;&gt;"Y","",MAX(0,(1-R453/'01_설정'!B5))*'01_설정'!B14+MAX(0,(1-S453/'01_설정'!B6))*'01_설정'!B15+MAX(0,(1-T453/'01_설정'!B7))*'01_설정'!B16+MAX(0,(1-U453/'01_설정'!B8))*'01_설정'!B17+O453*'01_설정'!B11+Q453*'01_설정'!B12+P453*'01_설정'!B13)</f>
        <v>34.517211293832361</v>
      </c>
      <c r="X453" s="38">
        <f>IF(W453="","",1+COUNTIFS($W$4:$W$3003,"&gt;"&amp;W453)+COUNTIFS($W$4:W453,W453)-1)</f>
        <v>115</v>
      </c>
    </row>
    <row r="454" spans="1:24" ht="16.5">
      <c r="A454" s="38">
        <f>IF('04A_국토부원자료'!A455="","",ROW()-3)</f>
        <v>451</v>
      </c>
      <c r="B454" s="39" t="str">
        <f>IFERROR('04A_국토부원자료'!B455,"")</f>
        <v>서울특별시 송파구 문정동</v>
      </c>
      <c r="C454" s="39" t="str">
        <f>IF(B454="","",IF('04A_국토부원자료'!C455&lt;&gt;"",'04A_국토부원자료'!C455,TRIM('04A_국토부원자료'!D455&amp;IF('04A_국토부원자료'!E455&lt;&gt;"","-"&amp;'04A_국토부원자료'!E455,""))))</f>
        <v>618</v>
      </c>
      <c r="D454" s="39" t="str">
        <f>IFERROR('04A_국토부원자료'!F455,"")</f>
        <v>파크하비오</v>
      </c>
      <c r="E454" s="40">
        <f>IFERROR(VALUE(SUBSTITUTE('04A_국토부원자료'!G455,",","")),"")</f>
        <v>26.53</v>
      </c>
      <c r="F454" s="41">
        <f>IFERROR(IF(AND('04A_국토부원자료'!H455&lt;&gt;"",'04A_국토부원자료'!I455&lt;&gt;""),DATE(INT(VALUE(SUBSTITUTE('04A_국토부원자료'!H455,",",""))/100),MOD(VALUE(SUBSTITUTE('04A_국토부원자료'!H455,",","")),100),VALUE(SUBSTITUTE('04A_국토부원자료'!I455,",",""))),""),"")</f>
        <v>45840</v>
      </c>
      <c r="G454" s="42">
        <f>IFERROR(VALUE(SUBSTITUTE('04A_국토부원자료'!J455,",","")),"")</f>
        <v>23000</v>
      </c>
      <c r="H454" s="43">
        <f t="shared" si="14"/>
        <v>230000000</v>
      </c>
      <c r="I454" s="43">
        <f t="shared" si="15"/>
        <v>8669430.8330192231</v>
      </c>
      <c r="J454" s="38">
        <f>IFERROR(VALUE(SUBSTITUTE('04A_국토부원자료'!K455,",","")),"")</f>
        <v>14</v>
      </c>
      <c r="K454" s="38" t="str">
        <f>IFERROR(VALUE(SUBSTITUTE('04A_국토부원자료'!N455,",","")),"")</f>
        <v/>
      </c>
      <c r="L454" s="39" t="str">
        <f>IFERROR('04A_국토부원자료'!O455,"")</f>
        <v xml:space="preserve"> </v>
      </c>
      <c r="M454" s="39" t="str">
        <f>IFERROR('04A_국토부원자료'!Q455,"")</f>
        <v>중개거래</v>
      </c>
      <c r="N454" s="38">
        <f>IF(B454="","",IF('02_대상물건입력'!B5="",1,IF(ISNUMBER(SEARCH('02_대상물건입력'!B5,B454)),1,0)))</f>
        <v>1</v>
      </c>
      <c r="O454" s="38">
        <f>IF(B454="","",IF('02_대상물건입력'!B6="",1,IF(ISNUMBER(SEARCH('02_대상물건입력'!B6,B454)),1,0)))</f>
        <v>0</v>
      </c>
      <c r="P454" s="38">
        <f>IF(L454="","",IF('02_대상물건입력'!B15="",0,IF(ISNUMBER(SEARCH('02_대상물건입력'!B15,L454)),1,0)))</f>
        <v>0</v>
      </c>
      <c r="Q454" s="38">
        <f>IF(D454="","",IF('02_대상물건입력'!B8="",0,IF(ISNUMBER(SEARCH('02_대상물건입력'!B8,D454)),1,0)))</f>
        <v>0</v>
      </c>
      <c r="R454" s="44">
        <f>IFERROR(ABS(E454-'02_대상물건입력'!B11)/'02_대상물건입력'!B11,"")</f>
        <v>2.6164711409987149E-2</v>
      </c>
      <c r="S454" s="38">
        <f>IFERROR(ABS(J454-'02_대상물건입력'!B10),"")</f>
        <v>2</v>
      </c>
      <c r="T454" s="38">
        <f>IFERROR(ABS('01_설정'!B4-F454),"")</f>
        <v>272</v>
      </c>
      <c r="U454" s="38" t="str">
        <f>IFERROR(ABS(K454-YEAR('02_대상물건입력'!B14)),"")</f>
        <v/>
      </c>
      <c r="V454" s="38" t="str">
        <f>IF(B454="","",IF(AND(E454&gt;0,F454&gt;0,H454&gt;0,OR('04A_국토부원자료'!P455="",'04A_국토부원자료'!P455="-"),IF('01_설정'!B10=1,N454=1,TRUE),R454&lt;='01_설정'!B5,S454&lt;='01_설정'!B6,T454&lt;='01_설정'!B7,U454&lt;='01_설정'!B8),"Y",""))</f>
        <v/>
      </c>
      <c r="W454" s="40" t="str">
        <f>IF(V454&lt;&gt;"Y","",MAX(0,(1-R454/'01_설정'!B5))*'01_설정'!B14+MAX(0,(1-S454/'01_설정'!B6))*'01_설정'!B15+MAX(0,(1-T454/'01_설정'!B7))*'01_설정'!B16+MAX(0,(1-U454/'01_설정'!B8))*'01_설정'!B17+O454*'01_설정'!B11+Q454*'01_설정'!B12+P454*'01_설정'!B13)</f>
        <v/>
      </c>
      <c r="X454" s="38" t="str">
        <f>IF(W454="","",1+COUNTIFS($W$4:$W$3003,"&gt;"&amp;W454)+COUNTIFS($W$4:W454,W454)-1)</f>
        <v/>
      </c>
    </row>
    <row r="455" spans="1:24" ht="16.5">
      <c r="A455" s="38">
        <f>IF('04A_국토부원자료'!A456="","",ROW()-3)</f>
        <v>452</v>
      </c>
      <c r="B455" s="39" t="str">
        <f>IFERROR('04A_국토부원자료'!B456,"")</f>
        <v>서울특별시 송파구 문정동</v>
      </c>
      <c r="C455" s="39" t="str">
        <f>IF(B455="","",IF('04A_국토부원자료'!C456&lt;&gt;"",'04A_국토부원자료'!C456,TRIM('04A_국토부원자료'!D456&amp;IF('04A_국토부원자료'!E456&lt;&gt;"","-"&amp;'04A_국토부원자료'!E456,""))))</f>
        <v>618</v>
      </c>
      <c r="D455" s="39" t="str">
        <f>IFERROR('04A_국토부원자료'!F456,"")</f>
        <v>파크하비오</v>
      </c>
      <c r="E455" s="40">
        <f>IFERROR(VALUE(SUBSTITUTE('04A_국토부원자료'!G456,",","")),"")</f>
        <v>23.76</v>
      </c>
      <c r="F455" s="41">
        <f>IFERROR(IF(AND('04A_국토부원자료'!H456&lt;&gt;"",'04A_국토부원자료'!I456&lt;&gt;""),DATE(INT(VALUE(SUBSTITUTE('04A_국토부원자료'!H456,",",""))/100),MOD(VALUE(SUBSTITUTE('04A_국토부원자료'!H456,",","")),100),VALUE(SUBSTITUTE('04A_국토부원자료'!I456,",",""))),""),"")</f>
        <v>45840</v>
      </c>
      <c r="G455" s="42">
        <f>IFERROR(VALUE(SUBSTITUTE('04A_국토부원자료'!J456,",","")),"")</f>
        <v>19700</v>
      </c>
      <c r="H455" s="43">
        <f t="shared" si="14"/>
        <v>197000000</v>
      </c>
      <c r="I455" s="43">
        <f t="shared" si="15"/>
        <v>8291245.7912457911</v>
      </c>
      <c r="J455" s="38">
        <f>IFERROR(VALUE(SUBSTITUTE('04A_국토부원자료'!K456,",","")),"")</f>
        <v>13</v>
      </c>
      <c r="K455" s="38" t="str">
        <f>IFERROR(VALUE(SUBSTITUTE('04A_국토부원자료'!N456,",","")),"")</f>
        <v/>
      </c>
      <c r="L455" s="39" t="str">
        <f>IFERROR('04A_국토부원자료'!O456,"")</f>
        <v xml:space="preserve"> </v>
      </c>
      <c r="M455" s="39" t="str">
        <f>IFERROR('04A_국토부원자료'!Q456,"")</f>
        <v>중개거래</v>
      </c>
      <c r="N455" s="38">
        <f>IF(B455="","",IF('02_대상물건입력'!B5="",1,IF(ISNUMBER(SEARCH('02_대상물건입력'!B5,B455)),1,0)))</f>
        <v>1</v>
      </c>
      <c r="O455" s="38">
        <f>IF(B455="","",IF('02_대상물건입력'!B6="",1,IF(ISNUMBER(SEARCH('02_대상물건입력'!B6,B455)),1,0)))</f>
        <v>0</v>
      </c>
      <c r="P455" s="38">
        <f>IF(L455="","",IF('02_대상물건입력'!B15="",0,IF(ISNUMBER(SEARCH('02_대상물건입력'!B15,L455)),1,0)))</f>
        <v>0</v>
      </c>
      <c r="Q455" s="38">
        <f>IF(D455="","",IF('02_대상물건입력'!B8="",0,IF(ISNUMBER(SEARCH('02_대상물건입력'!B8,D455)),1,0)))</f>
        <v>0</v>
      </c>
      <c r="R455" s="44">
        <f>IFERROR(ABS(E455-'02_대상물건입력'!B11)/'02_대상물건입력'!B11,"")</f>
        <v>0.12784295300042572</v>
      </c>
      <c r="S455" s="38">
        <f>IFERROR(ABS(J455-'02_대상물건입력'!B10),"")</f>
        <v>1</v>
      </c>
      <c r="T455" s="38">
        <f>IFERROR(ABS('01_설정'!B4-F455),"")</f>
        <v>272</v>
      </c>
      <c r="U455" s="38" t="str">
        <f>IFERROR(ABS(K455-YEAR('02_대상물건입력'!B14)),"")</f>
        <v/>
      </c>
      <c r="V455" s="38" t="str">
        <f>IF(B455="","",IF(AND(E455&gt;0,F455&gt;0,H455&gt;0,OR('04A_국토부원자료'!P456="",'04A_국토부원자료'!P456="-"),IF('01_설정'!B10=1,N455=1,TRUE),R455&lt;='01_설정'!B5,S455&lt;='01_설정'!B6,T455&lt;='01_설정'!B7,U455&lt;='01_설정'!B8),"Y",""))</f>
        <v/>
      </c>
      <c r="W455" s="40" t="str">
        <f>IF(V455&lt;&gt;"Y","",MAX(0,(1-R455/'01_설정'!B5))*'01_설정'!B14+MAX(0,(1-S455/'01_설정'!B6))*'01_설정'!B15+MAX(0,(1-T455/'01_설정'!B7))*'01_설정'!B16+MAX(0,(1-U455/'01_설정'!B8))*'01_설정'!B17+O455*'01_설정'!B11+Q455*'01_설정'!B12+P455*'01_설정'!B13)</f>
        <v/>
      </c>
      <c r="X455" s="38" t="str">
        <f>IF(W455="","",1+COUNTIFS($W$4:$W$3003,"&gt;"&amp;W455)+COUNTIFS($W$4:W455,W455)-1)</f>
        <v/>
      </c>
    </row>
    <row r="456" spans="1:24" ht="16.5">
      <c r="A456" s="38">
        <f>IF('04A_국토부원자료'!A457="","",ROW()-3)</f>
        <v>453</v>
      </c>
      <c r="B456" s="39" t="str">
        <f>IFERROR('04A_국토부원자료'!B457,"")</f>
        <v>서울특별시 송파구 문정동</v>
      </c>
      <c r="C456" s="39" t="str">
        <f>IF(B456="","",IF('04A_국토부원자료'!C457&lt;&gt;"",'04A_국토부원자료'!C457,TRIM('04A_국토부원자료'!D457&amp;IF('04A_국토부원자료'!E457&lt;&gt;"","-"&amp;'04A_국토부원자료'!E457,""))))</f>
        <v>643-1</v>
      </c>
      <c r="D456" s="39" t="str">
        <f>IFERROR('04A_국토부원자료'!F457,"")</f>
        <v>엠스테이트</v>
      </c>
      <c r="E456" s="40">
        <f>IFERROR(VALUE(SUBSTITUTE('04A_국토부원자료'!G457,",","")),"")</f>
        <v>26.15</v>
      </c>
      <c r="F456" s="41">
        <f>IFERROR(IF(AND('04A_국토부원자료'!H457&lt;&gt;"",'04A_국토부원자료'!I457&lt;&gt;""),DATE(INT(VALUE(SUBSTITUTE('04A_국토부원자료'!H457,",",""))/100),MOD(VALUE(SUBSTITUTE('04A_국토부원자료'!H457,",","")),100),VALUE(SUBSTITUTE('04A_국토부원자료'!I457,",",""))),""),"")</f>
        <v>45839</v>
      </c>
      <c r="G456" s="42">
        <f>IFERROR(VALUE(SUBSTITUTE('04A_국토부원자료'!J457,",","")),"")</f>
        <v>24500</v>
      </c>
      <c r="H456" s="43">
        <f t="shared" si="14"/>
        <v>245000000</v>
      </c>
      <c r="I456" s="43">
        <f t="shared" si="15"/>
        <v>9369024.8565965593</v>
      </c>
      <c r="J456" s="38">
        <f>IFERROR(VALUE(SUBSTITUTE('04A_국토부원자료'!K457,",","")),"")</f>
        <v>6</v>
      </c>
      <c r="K456" s="38">
        <f>IFERROR(VALUE(SUBSTITUTE('04A_국토부원자료'!N457,",","")),"")</f>
        <v>2016</v>
      </c>
      <c r="L456" s="39" t="str">
        <f>IFERROR('04A_국토부원자료'!O457,"")</f>
        <v>법원로 114</v>
      </c>
      <c r="M456" s="39" t="str">
        <f>IFERROR('04A_국토부원자료'!Q457,"")</f>
        <v>중개거래</v>
      </c>
      <c r="N456" s="38">
        <f>IF(B456="","",IF('02_대상물건입력'!B5="",1,IF(ISNUMBER(SEARCH('02_대상물건입력'!B5,B456)),1,0)))</f>
        <v>1</v>
      </c>
      <c r="O456" s="38">
        <f>IF(B456="","",IF('02_대상물건입력'!B6="",1,IF(ISNUMBER(SEARCH('02_대상물건입력'!B6,B456)),1,0)))</f>
        <v>0</v>
      </c>
      <c r="P456" s="38">
        <f>IF(L456="","",IF('02_대상물건입력'!B15="",0,IF(ISNUMBER(SEARCH('02_대상물건입력'!B15,L456)),1,0)))</f>
        <v>0</v>
      </c>
      <c r="Q456" s="38">
        <f>IF(D456="","",IF('02_대상물건입력'!B8="",0,IF(ISNUMBER(SEARCH('02_대상물건입력'!B8,D456)),1,0)))</f>
        <v>0</v>
      </c>
      <c r="R456" s="44">
        <f>IFERROR(ABS(E456-'02_대상물건입력'!B11)/'02_대상물건입력'!B11,"")</f>
        <v>4.0113351050552824E-2</v>
      </c>
      <c r="S456" s="38">
        <f>IFERROR(ABS(J456-'02_대상물건입력'!B10),"")</f>
        <v>6</v>
      </c>
      <c r="T456" s="38">
        <f>IFERROR(ABS('01_설정'!B4-F456),"")</f>
        <v>273</v>
      </c>
      <c r="U456" s="38">
        <f>IFERROR(ABS(K456-YEAR('02_대상물건입력'!B14)),"")</f>
        <v>10</v>
      </c>
      <c r="V456" s="38" t="str">
        <f>IF(B456="","",IF(AND(E456&gt;0,F456&gt;0,H456&gt;0,OR('04A_국토부원자료'!P457="",'04A_국토부원자료'!P457="-"),IF('01_설정'!B10=1,N456=1,TRUE),R456&lt;='01_설정'!B5,S456&lt;='01_설정'!B6,T456&lt;='01_설정'!B7,U456&lt;='01_설정'!B8),"Y",""))</f>
        <v/>
      </c>
      <c r="W456" s="40" t="str">
        <f>IF(V456&lt;&gt;"Y","",MAX(0,(1-R456/'01_설정'!B5))*'01_설정'!B14+MAX(0,(1-S456/'01_설정'!B6))*'01_설정'!B15+MAX(0,(1-T456/'01_설정'!B7))*'01_설정'!B16+MAX(0,(1-U456/'01_설정'!B8))*'01_설정'!B17+O456*'01_설정'!B11+Q456*'01_설정'!B12+P456*'01_설정'!B13)</f>
        <v/>
      </c>
      <c r="X456" s="38" t="str">
        <f>IF(W456="","",1+COUNTIFS($W$4:$W$3003,"&gt;"&amp;W456)+COUNTIFS($W$4:W456,W456)-1)</f>
        <v/>
      </c>
    </row>
    <row r="457" spans="1:24" ht="16.5">
      <c r="A457" s="38">
        <f>IF('04A_국토부원자료'!A458="","",ROW()-3)</f>
        <v>454</v>
      </c>
      <c r="B457" s="39" t="str">
        <f>IFERROR('04A_국토부원자료'!B458,"")</f>
        <v>서울특별시 송파구 문정동</v>
      </c>
      <c r="C457" s="39" t="str">
        <f>IF(B457="","",IF('04A_국토부원자료'!C458&lt;&gt;"",'04A_국토부원자료'!C458,TRIM('04A_국토부원자료'!D458&amp;IF('04A_국토부원자료'!E458&lt;&gt;"","-"&amp;'04A_국토부원자료'!E458,""))))</f>
        <v>618</v>
      </c>
      <c r="D457" s="39" t="str">
        <f>IFERROR('04A_국토부원자료'!F458,"")</f>
        <v>파크하비오</v>
      </c>
      <c r="E457" s="40">
        <f>IFERROR(VALUE(SUBSTITUTE('04A_국토부원자료'!G458,",","")),"")</f>
        <v>28.42</v>
      </c>
      <c r="F457" s="41">
        <f>IFERROR(IF(AND('04A_국토부원자료'!H458&lt;&gt;"",'04A_국토부원자료'!I458&lt;&gt;""),DATE(INT(VALUE(SUBSTITUTE('04A_국토부원자료'!H458,",",""))/100),MOD(VALUE(SUBSTITUTE('04A_국토부원자료'!H458,",","")),100),VALUE(SUBSTITUTE('04A_국토부원자료'!I458,",",""))),""),"")</f>
        <v>45839</v>
      </c>
      <c r="G457" s="42">
        <f>IFERROR(VALUE(SUBSTITUTE('04A_국토부원자료'!J458,",","")),"")</f>
        <v>21000</v>
      </c>
      <c r="H457" s="43">
        <f t="shared" si="14"/>
        <v>210000000</v>
      </c>
      <c r="I457" s="43">
        <f t="shared" si="15"/>
        <v>7389162.5615763543</v>
      </c>
      <c r="J457" s="38">
        <f>IFERROR(VALUE(SUBSTITUTE('04A_국토부원자료'!K458,",","")),"")</f>
        <v>3</v>
      </c>
      <c r="K457" s="38" t="str">
        <f>IFERROR(VALUE(SUBSTITUTE('04A_국토부원자료'!N458,",","")),"")</f>
        <v/>
      </c>
      <c r="L457" s="39" t="str">
        <f>IFERROR('04A_국토부원자료'!O458,"")</f>
        <v xml:space="preserve"> </v>
      </c>
      <c r="M457" s="39" t="str">
        <f>IFERROR('04A_국토부원자료'!Q458,"")</f>
        <v>직거래</v>
      </c>
      <c r="N457" s="38">
        <f>IF(B457="","",IF('02_대상물건입력'!B5="",1,IF(ISNUMBER(SEARCH('02_대상물건입력'!B5,B457)),1,0)))</f>
        <v>1</v>
      </c>
      <c r="O457" s="38">
        <f>IF(B457="","",IF('02_대상물건입력'!B6="",1,IF(ISNUMBER(SEARCH('02_대상물건입력'!B6,B457)),1,0)))</f>
        <v>0</v>
      </c>
      <c r="P457" s="38">
        <f>IF(L457="","",IF('02_대상물건입력'!B15="",0,IF(ISNUMBER(SEARCH('02_대상물건입력'!B15,L457)),1,0)))</f>
        <v>0</v>
      </c>
      <c r="Q457" s="38">
        <f>IF(D457="","",IF('02_대상물건입력'!B8="",0,IF(ISNUMBER(SEARCH('02_대상물건입력'!B8,D457)),1,0)))</f>
        <v>0</v>
      </c>
      <c r="R457" s="44">
        <f>IFERROR(ABS(E457-'02_대상물건입력'!B11)/'02_대상물건입력'!B11,"")</f>
        <v>4.3211417328615366E-2</v>
      </c>
      <c r="S457" s="38">
        <f>IFERROR(ABS(J457-'02_대상물건입력'!B10),"")</f>
        <v>9</v>
      </c>
      <c r="T457" s="38">
        <f>IFERROR(ABS('01_설정'!B4-F457),"")</f>
        <v>273</v>
      </c>
      <c r="U457" s="38" t="str">
        <f>IFERROR(ABS(K457-YEAR('02_대상물건입력'!B14)),"")</f>
        <v/>
      </c>
      <c r="V457" s="38" t="str">
        <f>IF(B457="","",IF(AND(E457&gt;0,F457&gt;0,H457&gt;0,OR('04A_국토부원자료'!P458="",'04A_국토부원자료'!P458="-"),IF('01_설정'!B10=1,N457=1,TRUE),R457&lt;='01_설정'!B5,S457&lt;='01_설정'!B6,T457&lt;='01_설정'!B7,U457&lt;='01_설정'!B8),"Y",""))</f>
        <v/>
      </c>
      <c r="W457" s="40" t="str">
        <f>IF(V457&lt;&gt;"Y","",MAX(0,(1-R457/'01_설정'!B5))*'01_설정'!B14+MAX(0,(1-S457/'01_설정'!B6))*'01_설정'!B15+MAX(0,(1-T457/'01_설정'!B7))*'01_설정'!B16+MAX(0,(1-U457/'01_설정'!B8))*'01_설정'!B17+O457*'01_설정'!B11+Q457*'01_설정'!B12+P457*'01_설정'!B13)</f>
        <v/>
      </c>
      <c r="X457" s="38" t="str">
        <f>IF(W457="","",1+COUNTIFS($W$4:$W$3003,"&gt;"&amp;W457)+COUNTIFS($W$4:W457,W457)-1)</f>
        <v/>
      </c>
    </row>
    <row r="458" spans="1:24" ht="16.5">
      <c r="A458" s="38">
        <f>IF('04A_국토부원자료'!A459="","",ROW()-3)</f>
        <v>455</v>
      </c>
      <c r="B458" s="39" t="str">
        <f>IFERROR('04A_국토부원자료'!B459,"")</f>
        <v>서울특별시 송파구 문정동</v>
      </c>
      <c r="C458" s="39" t="str">
        <f>IF(B458="","",IF('04A_국토부원자료'!C459&lt;&gt;"",'04A_국토부원자료'!C459,TRIM('04A_국토부원자료'!D459&amp;IF('04A_국토부원자료'!E459&lt;&gt;"","-"&amp;'04A_국토부원자료'!E459,""))))</f>
        <v>622</v>
      </c>
      <c r="D458" s="39" t="str">
        <f>IFERROR('04A_국토부원자료'!F459,"")</f>
        <v>송파한화오벨리스크</v>
      </c>
      <c r="E458" s="40">
        <f>IFERROR(VALUE(SUBSTITUTE('04A_국토부원자료'!G459,",","")),"")</f>
        <v>29.96</v>
      </c>
      <c r="F458" s="41">
        <f>IFERROR(IF(AND('04A_국토부원자료'!H459&lt;&gt;"",'04A_국토부원자료'!I459&lt;&gt;""),DATE(INT(VALUE(SUBSTITUTE('04A_국토부원자료'!H459,",",""))/100),MOD(VALUE(SUBSTITUTE('04A_국토부원자료'!H459,",","")),100),VALUE(SUBSTITUTE('04A_국토부원자료'!I459,",",""))),""),"")</f>
        <v>45839</v>
      </c>
      <c r="G458" s="42">
        <f>IFERROR(VALUE(SUBSTITUTE('04A_국토부원자료'!J459,",","")),"")</f>
        <v>21450</v>
      </c>
      <c r="H458" s="43">
        <f t="shared" si="14"/>
        <v>214500000</v>
      </c>
      <c r="I458" s="43">
        <f t="shared" si="15"/>
        <v>7159546.0614152197</v>
      </c>
      <c r="J458" s="38">
        <f>IFERROR(VALUE(SUBSTITUTE('04A_국토부원자료'!K459,",","")),"")</f>
        <v>5</v>
      </c>
      <c r="K458" s="38">
        <f>IFERROR(VALUE(SUBSTITUTE('04A_국토부원자료'!N459,",","")),"")</f>
        <v>2013</v>
      </c>
      <c r="L458" s="39" t="str">
        <f>IFERROR('04A_국토부원자료'!O459,"")</f>
        <v>충민로 5</v>
      </c>
      <c r="M458" s="39" t="str">
        <f>IFERROR('04A_국토부원자료'!Q459,"")</f>
        <v>중개거래</v>
      </c>
      <c r="N458" s="38">
        <f>IF(B458="","",IF('02_대상물건입력'!B5="",1,IF(ISNUMBER(SEARCH('02_대상물건입력'!B5,B458)),1,0)))</f>
        <v>1</v>
      </c>
      <c r="O458" s="38">
        <f>IF(B458="","",IF('02_대상물건입력'!B6="",1,IF(ISNUMBER(SEARCH('02_대상물건입력'!B6,B458)),1,0)))</f>
        <v>0</v>
      </c>
      <c r="P458" s="38">
        <f>IF(L458="","",IF('02_대상물건입력'!B15="",0,IF(ISNUMBER(SEARCH('02_대상물건입력'!B15,L458)),1,0)))</f>
        <v>0</v>
      </c>
      <c r="Q458" s="38">
        <f>IF(D458="","",IF('02_대상물건입력'!B8="",0,IF(ISNUMBER(SEARCH('02_대상물건입력'!B8,D458)),1,0)))</f>
        <v>0</v>
      </c>
      <c r="R458" s="44">
        <f>IFERROR(ABS(E458-'02_대상물건입력'!B11)/'02_대상물건입력'!B11,"")</f>
        <v>9.9740114819328485E-2</v>
      </c>
      <c r="S458" s="38">
        <f>IFERROR(ABS(J458-'02_대상물건입력'!B10),"")</f>
        <v>7</v>
      </c>
      <c r="T458" s="38">
        <f>IFERROR(ABS('01_설정'!B4-F458),"")</f>
        <v>273</v>
      </c>
      <c r="U458" s="38">
        <f>IFERROR(ABS(K458-YEAR('02_대상물건입력'!B14)),"")</f>
        <v>13</v>
      </c>
      <c r="V458" s="38" t="str">
        <f>IF(B458="","",IF(AND(E458&gt;0,F458&gt;0,H458&gt;0,OR('04A_국토부원자료'!P459="",'04A_국토부원자료'!P459="-"),IF('01_설정'!B10=1,N458=1,TRUE),R458&lt;='01_설정'!B5,S458&lt;='01_설정'!B6,T458&lt;='01_설정'!B7,U458&lt;='01_설정'!B8),"Y",""))</f>
        <v/>
      </c>
      <c r="W458" s="40" t="str">
        <f>IF(V458&lt;&gt;"Y","",MAX(0,(1-R458/'01_설정'!B5))*'01_설정'!B14+MAX(0,(1-S458/'01_설정'!B6))*'01_설정'!B15+MAX(0,(1-T458/'01_설정'!B7))*'01_설정'!B16+MAX(0,(1-U458/'01_설정'!B8))*'01_설정'!B17+O458*'01_설정'!B11+Q458*'01_설정'!B12+P458*'01_설정'!B13)</f>
        <v/>
      </c>
      <c r="X458" s="38" t="str">
        <f>IF(W458="","",1+COUNTIFS($W$4:$W$3003,"&gt;"&amp;W458)+COUNTIFS($W$4:W458,W458)-1)</f>
        <v/>
      </c>
    </row>
    <row r="459" spans="1:24" ht="16.5">
      <c r="A459" s="38">
        <f>IF('04A_국토부원자료'!A460="","",ROW()-3)</f>
        <v>456</v>
      </c>
      <c r="B459" s="39" t="str">
        <f>IFERROR('04A_국토부원자료'!B460,"")</f>
        <v>서울특별시 송파구 문정동</v>
      </c>
      <c r="C459" s="39" t="str">
        <f>IF(B459="","",IF('04A_국토부원자료'!C460&lt;&gt;"",'04A_국토부원자료'!C460,TRIM('04A_국토부원자료'!D460&amp;IF('04A_국토부원자료'!E460&lt;&gt;"","-"&amp;'04A_국토부원자료'!E460,""))))</f>
        <v>652-3</v>
      </c>
      <c r="D459" s="39" t="str">
        <f>IFERROR('04A_국토부원자료'!F460,"")</f>
        <v>르피에드 문정</v>
      </c>
      <c r="E459" s="40">
        <f>IFERROR(VALUE(SUBSTITUTE('04A_국토부원자료'!G460,",","")),"")</f>
        <v>44.566600000000001</v>
      </c>
      <c r="F459" s="41">
        <f>IFERROR(IF(AND('04A_국토부원자료'!H460&lt;&gt;"",'04A_국토부원자료'!I460&lt;&gt;""),DATE(INT(VALUE(SUBSTITUTE('04A_국토부원자료'!H460,",",""))/100),MOD(VALUE(SUBSTITUTE('04A_국토부원자료'!H460,",","")),100),VALUE(SUBSTITUTE('04A_국토부원자료'!I460,",",""))),""),"")</f>
        <v>45839</v>
      </c>
      <c r="G459" s="42">
        <f>IFERROR(VALUE(SUBSTITUTE('04A_국토부원자료'!J460,",","")),"")</f>
        <v>90000</v>
      </c>
      <c r="H459" s="43">
        <f t="shared" si="14"/>
        <v>900000000</v>
      </c>
      <c r="I459" s="43">
        <f t="shared" si="15"/>
        <v>20194495.429312535</v>
      </c>
      <c r="J459" s="38">
        <f>IFERROR(VALUE(SUBSTITUTE('04A_국토부원자료'!K460,",","")),"")</f>
        <v>16</v>
      </c>
      <c r="K459" s="38">
        <f>IFERROR(VALUE(SUBSTITUTE('04A_국토부원자료'!N460,",","")),"")</f>
        <v>2022</v>
      </c>
      <c r="L459" s="39" t="str">
        <f>IFERROR('04A_국토부원자료'!O460,"")</f>
        <v>송파대로 141</v>
      </c>
      <c r="M459" s="39" t="str">
        <f>IFERROR('04A_국토부원자료'!Q460,"")</f>
        <v>직거래</v>
      </c>
      <c r="N459" s="38">
        <f>IF(B459="","",IF('02_대상물건입력'!B5="",1,IF(ISNUMBER(SEARCH('02_대상물건입력'!B5,B459)),1,0)))</f>
        <v>1</v>
      </c>
      <c r="O459" s="38">
        <f>IF(B459="","",IF('02_대상물건입력'!B6="",1,IF(ISNUMBER(SEARCH('02_대상물건입력'!B6,B459)),1,0)))</f>
        <v>0</v>
      </c>
      <c r="P459" s="38">
        <f>IF(L459="","",IF('02_대상물건입력'!B15="",0,IF(ISNUMBER(SEARCH('02_대상물건입력'!B15,L459)),1,0)))</f>
        <v>1</v>
      </c>
      <c r="Q459" s="38">
        <f>IF(D459="","",IF('02_대상물건입력'!B8="",0,IF(ISNUMBER(SEARCH('02_대상물건입력'!B8,D459)),1,0)))</f>
        <v>0</v>
      </c>
      <c r="R459" s="44">
        <f>IFERROR(ABS(E459-'02_대상물건입력'!B11)/'02_대상물건입력'!B11,"")</f>
        <v>0.63590379843481593</v>
      </c>
      <c r="S459" s="38">
        <f>IFERROR(ABS(J459-'02_대상물건입력'!B10),"")</f>
        <v>4</v>
      </c>
      <c r="T459" s="38">
        <f>IFERROR(ABS('01_설정'!B4-F459),"")</f>
        <v>273</v>
      </c>
      <c r="U459" s="38">
        <f>IFERROR(ABS(K459-YEAR('02_대상물건입력'!B14)),"")</f>
        <v>4</v>
      </c>
      <c r="V459" s="38" t="str">
        <f>IF(B459="","",IF(AND(E459&gt;0,F459&gt;0,H459&gt;0,OR('04A_국토부원자료'!P460="",'04A_국토부원자료'!P460="-"),IF('01_설정'!B10=1,N459=1,TRUE),R459&lt;='01_설정'!B5,S459&lt;='01_설정'!B6,T459&lt;='01_설정'!B7,U459&lt;='01_설정'!B8),"Y",""))</f>
        <v/>
      </c>
      <c r="W459" s="40" t="str">
        <f>IF(V459&lt;&gt;"Y","",MAX(0,(1-R459/'01_설정'!B5))*'01_설정'!B14+MAX(0,(1-S459/'01_설정'!B6))*'01_설정'!B15+MAX(0,(1-T459/'01_설정'!B7))*'01_설정'!B16+MAX(0,(1-U459/'01_설정'!B8))*'01_설정'!B17+O459*'01_설정'!B11+Q459*'01_설정'!B12+P459*'01_설정'!B13)</f>
        <v/>
      </c>
      <c r="X459" s="38" t="str">
        <f>IF(W459="","",1+COUNTIFS($W$4:$W$3003,"&gt;"&amp;W459)+COUNTIFS($W$4:W459,W459)-1)</f>
        <v/>
      </c>
    </row>
    <row r="460" spans="1:24" ht="16.5">
      <c r="A460" s="38">
        <f>IF('04A_국토부원자료'!A461="","",ROW()-3)</f>
        <v>457</v>
      </c>
      <c r="B460" s="39" t="str">
        <f>IFERROR('04A_국토부원자료'!B461,"")</f>
        <v>서울특별시 송파구 문정동</v>
      </c>
      <c r="C460" s="39" t="str">
        <f>IF(B460="","",IF('04A_국토부원자료'!C461&lt;&gt;"",'04A_국토부원자료'!C461,TRIM('04A_국토부원자료'!D461&amp;IF('04A_국토부원자료'!E461&lt;&gt;"","-"&amp;'04A_국토부원자료'!E461,""))))</f>
        <v>652-1</v>
      </c>
      <c r="D460" s="39" t="str">
        <f>IFERROR('04A_국토부원자료'!F461,"")</f>
        <v>프라비다옥토</v>
      </c>
      <c r="E460" s="40">
        <f>IFERROR(VALUE(SUBSTITUTE('04A_국토부원자료'!G461,",","")),"")</f>
        <v>19.739999999999998</v>
      </c>
      <c r="F460" s="41">
        <f>IFERROR(IF(AND('04A_국토부원자료'!H461&lt;&gt;"",'04A_국토부원자료'!I461&lt;&gt;""),DATE(INT(VALUE(SUBSTITUTE('04A_국토부원자료'!H461,",",""))/100),MOD(VALUE(SUBSTITUTE('04A_국토부원자료'!H461,",","")),100),VALUE(SUBSTITUTE('04A_국토부원자료'!I461,",",""))),""),"")</f>
        <v>45838</v>
      </c>
      <c r="G460" s="42">
        <f>IFERROR(VALUE(SUBSTITUTE('04A_국토부원자료'!J461,",","")),"")</f>
        <v>17500</v>
      </c>
      <c r="H460" s="43">
        <f t="shared" si="14"/>
        <v>175000000</v>
      </c>
      <c r="I460" s="43">
        <f t="shared" si="15"/>
        <v>8865248.2269503549</v>
      </c>
      <c r="J460" s="38">
        <f>IFERROR(VALUE(SUBSTITUTE('04A_국토부원자료'!K461,",","")),"")</f>
        <v>14</v>
      </c>
      <c r="K460" s="38">
        <f>IFERROR(VALUE(SUBSTITUTE('04A_국토부원자료'!N461,",","")),"")</f>
        <v>2016</v>
      </c>
      <c r="L460" s="39" t="str">
        <f>IFERROR('04A_국토부원자료'!O461,"")</f>
        <v>법원로4길 17</v>
      </c>
      <c r="M460" s="39" t="str">
        <f>IFERROR('04A_국토부원자료'!Q461,"")</f>
        <v>중개거래</v>
      </c>
      <c r="N460" s="38">
        <f>IF(B460="","",IF('02_대상물건입력'!B5="",1,IF(ISNUMBER(SEARCH('02_대상물건입력'!B5,B460)),1,0)))</f>
        <v>1</v>
      </c>
      <c r="O460" s="38">
        <f>IF(B460="","",IF('02_대상물건입력'!B6="",1,IF(ISNUMBER(SEARCH('02_대상물건입력'!B6,B460)),1,0)))</f>
        <v>0</v>
      </c>
      <c r="P460" s="38">
        <f>IF(L460="","",IF('02_대상물건입력'!B15="",0,IF(ISNUMBER(SEARCH('02_대상물건입력'!B15,L460)),1,0)))</f>
        <v>0</v>
      </c>
      <c r="Q460" s="38">
        <f>IF(D460="","",IF('02_대상물건입력'!B8="",0,IF(ISNUMBER(SEARCH('02_대상물건입력'!B8,D460)),1,0)))</f>
        <v>0</v>
      </c>
      <c r="R460" s="44">
        <f>IFERROR(ABS(E460-'02_대상물건입력'!B11)/'02_대상물건입력'!B11,"")</f>
        <v>0.27540487761904064</v>
      </c>
      <c r="S460" s="38">
        <f>IFERROR(ABS(J460-'02_대상물건입력'!B10),"")</f>
        <v>2</v>
      </c>
      <c r="T460" s="38">
        <f>IFERROR(ABS('01_설정'!B4-F460),"")</f>
        <v>274</v>
      </c>
      <c r="U460" s="38">
        <f>IFERROR(ABS(K460-YEAR('02_대상물건입력'!B14)),"")</f>
        <v>10</v>
      </c>
      <c r="V460" s="38" t="str">
        <f>IF(B460="","",IF(AND(E460&gt;0,F460&gt;0,H460&gt;0,OR('04A_국토부원자료'!P461="",'04A_국토부원자료'!P461="-"),IF('01_설정'!B10=1,N460=1,TRUE),R460&lt;='01_설정'!B5,S460&lt;='01_설정'!B6,T460&lt;='01_설정'!B7,U460&lt;='01_설정'!B8),"Y",""))</f>
        <v/>
      </c>
      <c r="W460" s="40" t="str">
        <f>IF(V460&lt;&gt;"Y","",MAX(0,(1-R460/'01_설정'!B5))*'01_설정'!B14+MAX(0,(1-S460/'01_설정'!B6))*'01_설정'!B15+MAX(0,(1-T460/'01_설정'!B7))*'01_설정'!B16+MAX(0,(1-U460/'01_설정'!B8))*'01_설정'!B17+O460*'01_설정'!B11+Q460*'01_설정'!B12+P460*'01_설정'!B13)</f>
        <v/>
      </c>
      <c r="X460" s="38" t="str">
        <f>IF(W460="","",1+COUNTIFS($W$4:$W$3003,"&gt;"&amp;W460)+COUNTIFS($W$4:W460,W460)-1)</f>
        <v/>
      </c>
    </row>
    <row r="461" spans="1:24" ht="16.5">
      <c r="A461" s="38">
        <f>IF('04A_국토부원자료'!A462="","",ROW()-3)</f>
        <v>458</v>
      </c>
      <c r="B461" s="39" t="str">
        <f>IFERROR('04A_국토부원자료'!B462,"")</f>
        <v>서울특별시 송파구 문정동</v>
      </c>
      <c r="C461" s="39" t="str">
        <f>IF(B461="","",IF('04A_국토부원자료'!C462&lt;&gt;"",'04A_국토부원자료'!C462,TRIM('04A_국토부원자료'!D462&amp;IF('04A_국토부원자료'!E462&lt;&gt;"","-"&amp;'04A_국토부원자료'!E462,""))))</f>
        <v>624</v>
      </c>
      <c r="D461" s="39" t="str">
        <f>IFERROR('04A_국토부원자료'!F462,"")</f>
        <v>송파 아이파크</v>
      </c>
      <c r="E461" s="40">
        <f>IFERROR(VALUE(SUBSTITUTE('04A_국토부원자료'!G462,",","")),"")</f>
        <v>29.88</v>
      </c>
      <c r="F461" s="41">
        <f>IFERROR(IF(AND('04A_국토부원자료'!H462&lt;&gt;"",'04A_국토부원자료'!I462&lt;&gt;""),DATE(INT(VALUE(SUBSTITUTE('04A_국토부원자료'!H462,",",""))/100),MOD(VALUE(SUBSTITUTE('04A_국토부원자료'!H462,",","")),100),VALUE(SUBSTITUTE('04A_국토부원자료'!I462,",",""))),""),"")</f>
        <v>45836</v>
      </c>
      <c r="G461" s="42">
        <f>IFERROR(VALUE(SUBSTITUTE('04A_국토부원자료'!J462,",","")),"")</f>
        <v>28200</v>
      </c>
      <c r="H461" s="43">
        <f t="shared" si="14"/>
        <v>282000000</v>
      </c>
      <c r="I461" s="43">
        <f t="shared" si="15"/>
        <v>9437751.0040160641</v>
      </c>
      <c r="J461" s="38">
        <f>IFERROR(VALUE(SUBSTITUTE('04A_국토부원자료'!K462,",","")),"")</f>
        <v>11</v>
      </c>
      <c r="K461" s="38">
        <f>IFERROR(VALUE(SUBSTITUTE('04A_국토부원자료'!N462,",","")),"")</f>
        <v>2015</v>
      </c>
      <c r="L461" s="39" t="str">
        <f>IFERROR('04A_국토부원자료'!O462,"")</f>
        <v>법원로 55</v>
      </c>
      <c r="M461" s="39" t="str">
        <f>IFERROR('04A_국토부원자료'!Q462,"")</f>
        <v>중개거래</v>
      </c>
      <c r="N461" s="38">
        <f>IF(B461="","",IF('02_대상물건입력'!B5="",1,IF(ISNUMBER(SEARCH('02_대상물건입력'!B5,B461)),1,0)))</f>
        <v>1</v>
      </c>
      <c r="O461" s="38">
        <f>IF(B461="","",IF('02_대상물건입력'!B6="",1,IF(ISNUMBER(SEARCH('02_대상물건입력'!B6,B461)),1,0)))</f>
        <v>0</v>
      </c>
      <c r="P461" s="38">
        <f>IF(L461="","",IF('02_대상물건입력'!B15="",0,IF(ISNUMBER(SEARCH('02_대상물건입력'!B15,L461)),1,0)))</f>
        <v>0</v>
      </c>
      <c r="Q461" s="38">
        <f>IF(D461="","",IF('02_대상물건입력'!B8="",0,IF(ISNUMBER(SEARCH('02_대상물건입력'!B8,D461)),1,0)))</f>
        <v>0</v>
      </c>
      <c r="R461" s="44">
        <f>IFERROR(ABS(E461-'02_대상물건입력'!B11)/'02_대상물건입력'!B11,"")</f>
        <v>9.6803559105525128E-2</v>
      </c>
      <c r="S461" s="38">
        <f>IFERROR(ABS(J461-'02_대상물건입력'!B10),"")</f>
        <v>1</v>
      </c>
      <c r="T461" s="38">
        <f>IFERROR(ABS('01_설정'!B4-F461),"")</f>
        <v>276</v>
      </c>
      <c r="U461" s="38">
        <f>IFERROR(ABS(K461-YEAR('02_대상물건입력'!B14)),"")</f>
        <v>11</v>
      </c>
      <c r="V461" s="38" t="str">
        <f>IF(B461="","",IF(AND(E461&gt;0,F461&gt;0,H461&gt;0,OR('04A_국토부원자료'!P462="",'04A_국토부원자료'!P462="-"),IF('01_설정'!B10=1,N461=1,TRUE),R461&lt;='01_설정'!B5,S461&lt;='01_설정'!B6,T461&lt;='01_설정'!B7,U461&lt;='01_설정'!B8),"Y",""))</f>
        <v/>
      </c>
      <c r="W461" s="40" t="str">
        <f>IF(V461&lt;&gt;"Y","",MAX(0,(1-R461/'01_설정'!B5))*'01_설정'!B14+MAX(0,(1-S461/'01_설정'!B6))*'01_설정'!B15+MAX(0,(1-T461/'01_설정'!B7))*'01_설정'!B16+MAX(0,(1-U461/'01_설정'!B8))*'01_설정'!B17+O461*'01_설정'!B11+Q461*'01_설정'!B12+P461*'01_설정'!B13)</f>
        <v/>
      </c>
      <c r="X461" s="38" t="str">
        <f>IF(W461="","",1+COUNTIFS($W$4:$W$3003,"&gt;"&amp;W461)+COUNTIFS($W$4:W461,W461)-1)</f>
        <v/>
      </c>
    </row>
    <row r="462" spans="1:24" ht="16.5">
      <c r="A462" s="38">
        <f>IF('04A_국토부원자료'!A463="","",ROW()-3)</f>
        <v>459</v>
      </c>
      <c r="B462" s="39" t="str">
        <f>IFERROR('04A_국토부원자료'!B463,"")</f>
        <v>서울특별시 송파구 문정동</v>
      </c>
      <c r="C462" s="39" t="str">
        <f>IF(B462="","",IF('04A_국토부원자료'!C463&lt;&gt;"",'04A_국토부원자료'!C463,TRIM('04A_국토부원자료'!D463&amp;IF('04A_국토부원자료'!E463&lt;&gt;"","-"&amp;'04A_국토부원자료'!E463,""))))</f>
        <v>652</v>
      </c>
      <c r="D462" s="39" t="str">
        <f>IFERROR('04A_국토부원자료'!F463,"")</f>
        <v>송파법조타운푸르지오시티</v>
      </c>
      <c r="E462" s="40">
        <f>IFERROR(VALUE(SUBSTITUTE('04A_국토부원자료'!G463,",","")),"")</f>
        <v>17.47</v>
      </c>
      <c r="F462" s="41">
        <f>IFERROR(IF(AND('04A_국토부원자료'!H463&lt;&gt;"",'04A_국토부원자료'!I463&lt;&gt;""),DATE(INT(VALUE(SUBSTITUTE('04A_국토부원자료'!H463,",",""))/100),MOD(VALUE(SUBSTITUTE('04A_국토부원자료'!H463,",","")),100),VALUE(SUBSTITUTE('04A_국토부원자료'!I463,",",""))),""),"")</f>
        <v>45836</v>
      </c>
      <c r="G462" s="42">
        <f>IFERROR(VALUE(SUBSTITUTE('04A_국토부원자료'!J463,",","")),"")</f>
        <v>20000</v>
      </c>
      <c r="H462" s="43">
        <f t="shared" si="14"/>
        <v>200000000</v>
      </c>
      <c r="I462" s="43">
        <f t="shared" si="15"/>
        <v>11448196.908986835</v>
      </c>
      <c r="J462" s="38">
        <f>IFERROR(VALUE(SUBSTITUTE('04A_국토부원자료'!K463,",","")),"")</f>
        <v>6</v>
      </c>
      <c r="K462" s="38">
        <f>IFERROR(VALUE(SUBSTITUTE('04A_국토부원자료'!N463,",","")),"")</f>
        <v>2018</v>
      </c>
      <c r="L462" s="39" t="str">
        <f>IFERROR('04A_국토부원자료'!O463,"")</f>
        <v>법원로4길 5</v>
      </c>
      <c r="M462" s="39" t="str">
        <f>IFERROR('04A_국토부원자료'!Q463,"")</f>
        <v>중개거래</v>
      </c>
      <c r="N462" s="38">
        <f>IF(B462="","",IF('02_대상물건입력'!B5="",1,IF(ISNUMBER(SEARCH('02_대상물건입력'!B5,B462)),1,0)))</f>
        <v>1</v>
      </c>
      <c r="O462" s="38">
        <f>IF(B462="","",IF('02_대상물건입력'!B6="",1,IF(ISNUMBER(SEARCH('02_대상물건입력'!B6,B462)),1,0)))</f>
        <v>0</v>
      </c>
      <c r="P462" s="38">
        <f>IF(L462="","",IF('02_대상물건입력'!B15="",0,IF(ISNUMBER(SEARCH('02_대상물건입력'!B15,L462)),1,0)))</f>
        <v>0</v>
      </c>
      <c r="Q462" s="38">
        <f>IF(D462="","",IF('02_대상물건입력'!B8="",0,IF(ISNUMBER(SEARCH('02_대상물건입력'!B8,D462)),1,0)))</f>
        <v>0</v>
      </c>
      <c r="R462" s="44">
        <f>IFERROR(ABS(E462-'02_대상물건입력'!B11)/'02_대상물건입력'!B11,"")</f>
        <v>0.35872964599820872</v>
      </c>
      <c r="S462" s="38">
        <f>IFERROR(ABS(J462-'02_대상물건입력'!B10),"")</f>
        <v>6</v>
      </c>
      <c r="T462" s="38">
        <f>IFERROR(ABS('01_설정'!B4-F462),"")</f>
        <v>276</v>
      </c>
      <c r="U462" s="38">
        <f>IFERROR(ABS(K462-YEAR('02_대상물건입력'!B14)),"")</f>
        <v>8</v>
      </c>
      <c r="V462" s="38" t="str">
        <f>IF(B462="","",IF(AND(E462&gt;0,F462&gt;0,H462&gt;0,OR('04A_국토부원자료'!P463="",'04A_국토부원자료'!P463="-"),IF('01_설정'!B10=1,N462=1,TRUE),R462&lt;='01_설정'!B5,S462&lt;='01_설정'!B6,T462&lt;='01_설정'!B7,U462&lt;='01_설정'!B8),"Y",""))</f>
        <v/>
      </c>
      <c r="W462" s="40" t="str">
        <f>IF(V462&lt;&gt;"Y","",MAX(0,(1-R462/'01_설정'!B5))*'01_설정'!B14+MAX(0,(1-S462/'01_설정'!B6))*'01_설정'!B15+MAX(0,(1-T462/'01_설정'!B7))*'01_설정'!B16+MAX(0,(1-U462/'01_설정'!B8))*'01_설정'!B17+O462*'01_설정'!B11+Q462*'01_설정'!B12+P462*'01_설정'!B13)</f>
        <v/>
      </c>
      <c r="X462" s="38" t="str">
        <f>IF(W462="","",1+COUNTIFS($W$4:$W$3003,"&gt;"&amp;W462)+COUNTIFS($W$4:W462,W462)-1)</f>
        <v/>
      </c>
    </row>
    <row r="463" spans="1:24" ht="16.5">
      <c r="A463" s="38">
        <f>IF('04A_국토부원자료'!A464="","",ROW()-3)</f>
        <v>460</v>
      </c>
      <c r="B463" s="39" t="str">
        <f>IFERROR('04A_국토부원자료'!B464,"")</f>
        <v>서울특별시 송파구 문정동</v>
      </c>
      <c r="C463" s="39" t="str">
        <f>IF(B463="","",IF('04A_국토부원자료'!C464&lt;&gt;"",'04A_국토부원자료'!C464,TRIM('04A_국토부원자료'!D464&amp;IF('04A_국토부원자료'!E464&lt;&gt;"","-"&amp;'04A_국토부원자료'!E464,""))))</f>
        <v>643-1</v>
      </c>
      <c r="D463" s="39" t="str">
        <f>IFERROR('04A_국토부원자료'!F464,"")</f>
        <v>엠스테이트</v>
      </c>
      <c r="E463" s="40">
        <f>IFERROR(VALUE(SUBSTITUTE('04A_국토부원자료'!G464,",","")),"")</f>
        <v>26.15</v>
      </c>
      <c r="F463" s="41">
        <f>IFERROR(IF(AND('04A_국토부원자료'!H464&lt;&gt;"",'04A_국토부원자료'!I464&lt;&gt;""),DATE(INT(VALUE(SUBSTITUTE('04A_국토부원자료'!H464,",",""))/100),MOD(VALUE(SUBSTITUTE('04A_국토부원자료'!H464,",","")),100),VALUE(SUBSTITUTE('04A_국토부원자료'!I464,",",""))),""),"")</f>
        <v>45836</v>
      </c>
      <c r="G463" s="42">
        <f>IFERROR(VALUE(SUBSTITUTE('04A_국토부원자료'!J464,",","")),"")</f>
        <v>24000</v>
      </c>
      <c r="H463" s="43">
        <f t="shared" si="14"/>
        <v>240000000</v>
      </c>
      <c r="I463" s="43">
        <f t="shared" si="15"/>
        <v>9177820.2676864248</v>
      </c>
      <c r="J463" s="38">
        <f>IFERROR(VALUE(SUBSTITUTE('04A_국토부원자료'!K464,",","")),"")</f>
        <v>14</v>
      </c>
      <c r="K463" s="38">
        <f>IFERROR(VALUE(SUBSTITUTE('04A_국토부원자료'!N464,",","")),"")</f>
        <v>2016</v>
      </c>
      <c r="L463" s="39" t="str">
        <f>IFERROR('04A_국토부원자료'!O464,"")</f>
        <v>법원로 114</v>
      </c>
      <c r="M463" s="39" t="str">
        <f>IFERROR('04A_국토부원자료'!Q464,"")</f>
        <v>중개거래</v>
      </c>
      <c r="N463" s="38">
        <f>IF(B463="","",IF('02_대상물건입력'!B5="",1,IF(ISNUMBER(SEARCH('02_대상물건입력'!B5,B463)),1,0)))</f>
        <v>1</v>
      </c>
      <c r="O463" s="38">
        <f>IF(B463="","",IF('02_대상물건입력'!B6="",1,IF(ISNUMBER(SEARCH('02_대상물건입력'!B6,B463)),1,0)))</f>
        <v>0</v>
      </c>
      <c r="P463" s="38">
        <f>IF(L463="","",IF('02_대상물건입력'!B15="",0,IF(ISNUMBER(SEARCH('02_대상물건입력'!B15,L463)),1,0)))</f>
        <v>0</v>
      </c>
      <c r="Q463" s="38">
        <f>IF(D463="","",IF('02_대상물건입력'!B8="",0,IF(ISNUMBER(SEARCH('02_대상물건입력'!B8,D463)),1,0)))</f>
        <v>0</v>
      </c>
      <c r="R463" s="44">
        <f>IFERROR(ABS(E463-'02_대상물건입력'!B11)/'02_대상물건입력'!B11,"")</f>
        <v>4.0113351050552824E-2</v>
      </c>
      <c r="S463" s="38">
        <f>IFERROR(ABS(J463-'02_대상물건입력'!B10),"")</f>
        <v>2</v>
      </c>
      <c r="T463" s="38">
        <f>IFERROR(ABS('01_설정'!B4-F463),"")</f>
        <v>276</v>
      </c>
      <c r="U463" s="38">
        <f>IFERROR(ABS(K463-YEAR('02_대상물건입력'!B14)),"")</f>
        <v>10</v>
      </c>
      <c r="V463" s="38" t="str">
        <f>IF(B463="","",IF(AND(E463&gt;0,F463&gt;0,H463&gt;0,OR('04A_국토부원자료'!P464="",'04A_국토부원자료'!P464="-"),IF('01_설정'!B10=1,N463=1,TRUE),R463&lt;='01_설정'!B5,S463&lt;='01_설정'!B6,T463&lt;='01_설정'!B7,U463&lt;='01_설정'!B8),"Y",""))</f>
        <v>Y</v>
      </c>
      <c r="W463" s="40">
        <f>IF(V463&lt;&gt;"Y","",MAX(0,(1-R463/'01_설정'!B5))*'01_설정'!B14+MAX(0,(1-S463/'01_설정'!B6))*'01_설정'!B15+MAX(0,(1-T463/'01_설정'!B7))*'01_설정'!B16+MAX(0,(1-U463/'01_설정'!B8))*'01_설정'!B17+O463*'01_설정'!B11+Q463*'01_설정'!B12+P463*'01_설정'!B13)</f>
        <v>39.133038806181489</v>
      </c>
      <c r="X463" s="38">
        <f>IF(W463="","",1+COUNTIFS($W$4:$W$3003,"&gt;"&amp;W463)+COUNTIFS($W$4:W463,W463)-1)</f>
        <v>77</v>
      </c>
    </row>
    <row r="464" spans="1:24" ht="16.5">
      <c r="A464" s="38">
        <f>IF('04A_국토부원자료'!A465="","",ROW()-3)</f>
        <v>461</v>
      </c>
      <c r="B464" s="39" t="str">
        <f>IFERROR('04A_국토부원자료'!B465,"")</f>
        <v>서울특별시 송파구 문정동</v>
      </c>
      <c r="C464" s="39" t="str">
        <f>IF(B464="","",IF('04A_국토부원자료'!C465&lt;&gt;"",'04A_국토부원자료'!C465,TRIM('04A_국토부원자료'!D465&amp;IF('04A_국토부원자료'!E465&lt;&gt;"","-"&amp;'04A_국토부원자료'!E465,""))))</f>
        <v>618</v>
      </c>
      <c r="D464" s="39" t="str">
        <f>IFERROR('04A_국토부원자료'!F465,"")</f>
        <v>파크하비오</v>
      </c>
      <c r="E464" s="40">
        <f>IFERROR(VALUE(SUBSTITUTE('04A_국토부원자료'!G465,",","")),"")</f>
        <v>23.24</v>
      </c>
      <c r="F464" s="41">
        <f>IFERROR(IF(AND('04A_국토부원자료'!H465&lt;&gt;"",'04A_국토부원자료'!I465&lt;&gt;""),DATE(INT(VALUE(SUBSTITUTE('04A_국토부원자료'!H465,",",""))/100),MOD(VALUE(SUBSTITUTE('04A_국토부원자료'!H465,",","")),100),VALUE(SUBSTITUTE('04A_국토부원자료'!I465,",",""))),""),"")</f>
        <v>45836</v>
      </c>
      <c r="G464" s="42">
        <f>IFERROR(VALUE(SUBSTITUTE('04A_국토부원자료'!J465,",","")),"")</f>
        <v>19700</v>
      </c>
      <c r="H464" s="43">
        <f t="shared" si="14"/>
        <v>197000000</v>
      </c>
      <c r="I464" s="43">
        <f t="shared" si="15"/>
        <v>8476764.1996557657</v>
      </c>
      <c r="J464" s="38">
        <f>IFERROR(VALUE(SUBSTITUTE('04A_국토부원자료'!K465,",","")),"")</f>
        <v>14</v>
      </c>
      <c r="K464" s="38" t="str">
        <f>IFERROR(VALUE(SUBSTITUTE('04A_국토부원자료'!N465,",","")),"")</f>
        <v/>
      </c>
      <c r="L464" s="39" t="str">
        <f>IFERROR('04A_국토부원자료'!O465,"")</f>
        <v>송파대로 111</v>
      </c>
      <c r="M464" s="39" t="str">
        <f>IFERROR('04A_국토부원자료'!Q465,"")</f>
        <v>중개거래</v>
      </c>
      <c r="N464" s="38">
        <f>IF(B464="","",IF('02_대상물건입력'!B5="",1,IF(ISNUMBER(SEARCH('02_대상물건입력'!B5,B464)),1,0)))</f>
        <v>1</v>
      </c>
      <c r="O464" s="38">
        <f>IF(B464="","",IF('02_대상물건입력'!B6="",1,IF(ISNUMBER(SEARCH('02_대상물건입력'!B6,B464)),1,0)))</f>
        <v>0</v>
      </c>
      <c r="P464" s="38">
        <f>IF(L464="","",IF('02_대상물건입력'!B15="",0,IF(ISNUMBER(SEARCH('02_대상물건입력'!B15,L464)),1,0)))</f>
        <v>1</v>
      </c>
      <c r="Q464" s="38">
        <f>IF(D464="","",IF('02_대상물건입력'!B8="",0,IF(ISNUMBER(SEARCH('02_대상물건입력'!B8,D464)),1,0)))</f>
        <v>0</v>
      </c>
      <c r="R464" s="44">
        <f>IFERROR(ABS(E464-'02_대상물건입력'!B11)/'02_대상물건입력'!B11,"")</f>
        <v>0.14693056514014716</v>
      </c>
      <c r="S464" s="38">
        <f>IFERROR(ABS(J464-'02_대상물건입력'!B10),"")</f>
        <v>2</v>
      </c>
      <c r="T464" s="38">
        <f>IFERROR(ABS('01_설정'!B4-F464),"")</f>
        <v>276</v>
      </c>
      <c r="U464" s="38" t="str">
        <f>IFERROR(ABS(K464-YEAR('02_대상물건입력'!B14)),"")</f>
        <v/>
      </c>
      <c r="V464" s="38" t="str">
        <f>IF(B464="","",IF(AND(E464&gt;0,F464&gt;0,H464&gt;0,OR('04A_국토부원자료'!P465="",'04A_국토부원자료'!P465="-"),IF('01_설정'!B10=1,N464=1,TRUE),R464&lt;='01_설정'!B5,S464&lt;='01_설정'!B6,T464&lt;='01_설정'!B7,U464&lt;='01_설정'!B8),"Y",""))</f>
        <v/>
      </c>
      <c r="W464" s="40" t="str">
        <f>IF(V464&lt;&gt;"Y","",MAX(0,(1-R464/'01_설정'!B5))*'01_설정'!B14+MAX(0,(1-S464/'01_설정'!B6))*'01_설정'!B15+MAX(0,(1-T464/'01_설정'!B7))*'01_설정'!B16+MAX(0,(1-U464/'01_설정'!B8))*'01_설정'!B17+O464*'01_설정'!B11+Q464*'01_설정'!B12+P464*'01_설정'!B13)</f>
        <v/>
      </c>
      <c r="X464" s="38" t="str">
        <f>IF(W464="","",1+COUNTIFS($W$4:$W$3003,"&gt;"&amp;W464)+COUNTIFS($W$4:W464,W464)-1)</f>
        <v/>
      </c>
    </row>
    <row r="465" spans="1:24" ht="16.5">
      <c r="A465" s="38">
        <f>IF('04A_국토부원자료'!A466="","",ROW()-3)</f>
        <v>462</v>
      </c>
      <c r="B465" s="39" t="str">
        <f>IFERROR('04A_국토부원자료'!B466,"")</f>
        <v>서울특별시 송파구 문정동</v>
      </c>
      <c r="C465" s="39" t="str">
        <f>IF(B465="","",IF('04A_국토부원자료'!C466&lt;&gt;"",'04A_국토부원자료'!C466,TRIM('04A_국토부원자료'!D466&amp;IF('04A_국토부원자료'!E466&lt;&gt;"","-"&amp;'04A_국토부원자료'!E466,""))))</f>
        <v>622</v>
      </c>
      <c r="D465" s="39" t="str">
        <f>IFERROR('04A_국토부원자료'!F466,"")</f>
        <v>송파한화오벨리스크</v>
      </c>
      <c r="E465" s="40">
        <f>IFERROR(VALUE(SUBSTITUTE('04A_국토부원자료'!G466,",","")),"")</f>
        <v>26.82</v>
      </c>
      <c r="F465" s="41">
        <f>IFERROR(IF(AND('04A_국토부원자료'!H466&lt;&gt;"",'04A_국토부원자료'!I466&lt;&gt;""),DATE(INT(VALUE(SUBSTITUTE('04A_국토부원자료'!H466,",",""))/100),MOD(VALUE(SUBSTITUTE('04A_국토부원자료'!H466,",","")),100),VALUE(SUBSTITUTE('04A_국토부원자료'!I466,",",""))),""),"")</f>
        <v>45836</v>
      </c>
      <c r="G465" s="42">
        <f>IFERROR(VALUE(SUBSTITUTE('04A_국토부원자료'!J466,",","")),"")</f>
        <v>19650</v>
      </c>
      <c r="H465" s="43">
        <f t="shared" si="14"/>
        <v>196500000</v>
      </c>
      <c r="I465" s="43">
        <f t="shared" si="15"/>
        <v>7326621.9239373598</v>
      </c>
      <c r="J465" s="38">
        <f>IFERROR(VALUE(SUBSTITUTE('04A_국토부원자료'!K466,",","")),"")</f>
        <v>9</v>
      </c>
      <c r="K465" s="38">
        <f>IFERROR(VALUE(SUBSTITUTE('04A_국토부원자료'!N466,",","")),"")</f>
        <v>2013</v>
      </c>
      <c r="L465" s="39" t="str">
        <f>IFERROR('04A_국토부원자료'!O466,"")</f>
        <v>충민로 5</v>
      </c>
      <c r="M465" s="39" t="str">
        <f>IFERROR('04A_국토부원자료'!Q466,"")</f>
        <v>중개거래</v>
      </c>
      <c r="N465" s="38">
        <f>IF(B465="","",IF('02_대상물건입력'!B5="",1,IF(ISNUMBER(SEARCH('02_대상물건입력'!B5,B465)),1,0)))</f>
        <v>1</v>
      </c>
      <c r="O465" s="38">
        <f>IF(B465="","",IF('02_대상물건입력'!B6="",1,IF(ISNUMBER(SEARCH('02_대상물건입력'!B6,B465)),1,0)))</f>
        <v>0</v>
      </c>
      <c r="P465" s="38">
        <f>IF(L465="","",IF('02_대상물건입력'!B15="",0,IF(ISNUMBER(SEARCH('02_대상물건입력'!B15,L465)),1,0)))</f>
        <v>0</v>
      </c>
      <c r="Q465" s="38">
        <f>IF(D465="","",IF('02_대상물건입력'!B8="",0,IF(ISNUMBER(SEARCH('02_대상물건입력'!B8,D465)),1,0)))</f>
        <v>0</v>
      </c>
      <c r="R465" s="44">
        <f>IFERROR(ABS(E465-'02_대상물건입력'!B11)/'02_대상물건입력'!B11,"")</f>
        <v>1.551969694745029E-2</v>
      </c>
      <c r="S465" s="38">
        <f>IFERROR(ABS(J465-'02_대상물건입력'!B10),"")</f>
        <v>3</v>
      </c>
      <c r="T465" s="38">
        <f>IFERROR(ABS('01_설정'!B4-F465),"")</f>
        <v>276</v>
      </c>
      <c r="U465" s="38">
        <f>IFERROR(ABS(K465-YEAR('02_대상물건입력'!B14)),"")</f>
        <v>13</v>
      </c>
      <c r="V465" s="38" t="str">
        <f>IF(B465="","",IF(AND(E465&gt;0,F465&gt;0,H465&gt;0,OR('04A_국토부원자료'!P466="",'04A_국토부원자료'!P466="-"),IF('01_설정'!B10=1,N465=1,TRUE),R465&lt;='01_설정'!B5,S465&lt;='01_설정'!B6,T465&lt;='01_설정'!B7,U465&lt;='01_설정'!B8),"Y",""))</f>
        <v/>
      </c>
      <c r="W465" s="40" t="str">
        <f>IF(V465&lt;&gt;"Y","",MAX(0,(1-R465/'01_설정'!B5))*'01_설정'!B14+MAX(0,(1-S465/'01_설정'!B6))*'01_설정'!B15+MAX(0,(1-T465/'01_설정'!B7))*'01_설정'!B16+MAX(0,(1-U465/'01_설정'!B8))*'01_설정'!B17+O465*'01_설정'!B11+Q465*'01_설정'!B12+P465*'01_설정'!B13)</f>
        <v/>
      </c>
      <c r="X465" s="38" t="str">
        <f>IF(W465="","",1+COUNTIFS($W$4:$W$3003,"&gt;"&amp;W465)+COUNTIFS($W$4:W465,W465)-1)</f>
        <v/>
      </c>
    </row>
    <row r="466" spans="1:24" ht="16.5">
      <c r="A466" s="38">
        <f>IF('04A_국토부원자료'!A467="","",ROW()-3)</f>
        <v>463</v>
      </c>
      <c r="B466" s="39" t="str">
        <f>IFERROR('04A_국토부원자료'!B467,"")</f>
        <v>서울특별시 송파구 문정동</v>
      </c>
      <c r="C466" s="39" t="str">
        <f>IF(B466="","",IF('04A_국토부원자료'!C467&lt;&gt;"",'04A_국토부원자료'!C467,TRIM('04A_국토부원자료'!D467&amp;IF('04A_국토부원자료'!E467&lt;&gt;"","-"&amp;'04A_국토부원자료'!E467,""))))</f>
        <v>643-1</v>
      </c>
      <c r="D466" s="39" t="str">
        <f>IFERROR('04A_국토부원자료'!F467,"")</f>
        <v>엠스테이트</v>
      </c>
      <c r="E466" s="40">
        <f>IFERROR(VALUE(SUBSTITUTE('04A_국토부원자료'!G467,",","")),"")</f>
        <v>29.79</v>
      </c>
      <c r="F466" s="41">
        <f>IFERROR(IF(AND('04A_국토부원자료'!H467&lt;&gt;"",'04A_국토부원자료'!I467&lt;&gt;""),DATE(INT(VALUE(SUBSTITUTE('04A_국토부원자료'!H467,",",""))/100),MOD(VALUE(SUBSTITUTE('04A_국토부원자료'!H467,",","")),100),VALUE(SUBSTITUTE('04A_국토부원자료'!I467,",",""))),""),"")</f>
        <v>45833</v>
      </c>
      <c r="G466" s="42">
        <f>IFERROR(VALUE(SUBSTITUTE('04A_국토부원자료'!J467,",","")),"")</f>
        <v>27750</v>
      </c>
      <c r="H466" s="43">
        <f t="shared" si="14"/>
        <v>277500000</v>
      </c>
      <c r="I466" s="43">
        <f t="shared" si="15"/>
        <v>9315206.4451158103</v>
      </c>
      <c r="J466" s="38">
        <f>IFERROR(VALUE(SUBSTITUTE('04A_국토부원자료'!K467,",","")),"")</f>
        <v>10</v>
      </c>
      <c r="K466" s="38">
        <f>IFERROR(VALUE(SUBSTITUTE('04A_국토부원자료'!N467,",","")),"")</f>
        <v>2016</v>
      </c>
      <c r="L466" s="39" t="str">
        <f>IFERROR('04A_국토부원자료'!O467,"")</f>
        <v>법원로 114</v>
      </c>
      <c r="M466" s="39" t="str">
        <f>IFERROR('04A_국토부원자료'!Q467,"")</f>
        <v>중개거래</v>
      </c>
      <c r="N466" s="38">
        <f>IF(B466="","",IF('02_대상물건입력'!B5="",1,IF(ISNUMBER(SEARCH('02_대상물건입력'!B5,B466)),1,0)))</f>
        <v>1</v>
      </c>
      <c r="O466" s="38">
        <f>IF(B466="","",IF('02_대상물건입력'!B6="",1,IF(ISNUMBER(SEARCH('02_대상물건입력'!B6,B466)),1,0)))</f>
        <v>0</v>
      </c>
      <c r="P466" s="38">
        <f>IF(L466="","",IF('02_대상물건입력'!B15="",0,IF(ISNUMBER(SEARCH('02_대상물건입력'!B15,L466)),1,0)))</f>
        <v>0</v>
      </c>
      <c r="Q466" s="38">
        <f>IF(D466="","",IF('02_대상물건입력'!B8="",0,IF(ISNUMBER(SEARCH('02_대상물건입력'!B8,D466)),1,0)))</f>
        <v>0</v>
      </c>
      <c r="R466" s="44">
        <f>IFERROR(ABS(E466-'02_대상물건입력'!B11)/'02_대상물건입력'!B11,"")</f>
        <v>9.3499933927496448E-2</v>
      </c>
      <c r="S466" s="38">
        <f>IFERROR(ABS(J466-'02_대상물건입력'!B10),"")</f>
        <v>2</v>
      </c>
      <c r="T466" s="38">
        <f>IFERROR(ABS('01_설정'!B4-F466),"")</f>
        <v>279</v>
      </c>
      <c r="U466" s="38">
        <f>IFERROR(ABS(K466-YEAR('02_대상물건입력'!B14)),"")</f>
        <v>10</v>
      </c>
      <c r="V466" s="38" t="str">
        <f>IF(B466="","",IF(AND(E466&gt;0,F466&gt;0,H466&gt;0,OR('04A_국토부원자료'!P467="",'04A_국토부원자료'!P467="-"),IF('01_설정'!B10=1,N466=1,TRUE),R466&lt;='01_설정'!B5,S466&lt;='01_설정'!B6,T466&lt;='01_설정'!B7,U466&lt;='01_설정'!B8),"Y",""))</f>
        <v>Y</v>
      </c>
      <c r="W466" s="40">
        <f>IF(V466&lt;&gt;"Y","",MAX(0,(1-R466/'01_설정'!B5))*'01_설정'!B14+MAX(0,(1-S466/'01_설정'!B6))*'01_설정'!B15+MAX(0,(1-T466/'01_설정'!B7))*'01_설정'!B16+MAX(0,(1-U466/'01_설정'!B8))*'01_설정'!B17+O466*'01_설정'!B11+Q466*'01_설정'!B12+P466*'01_설정'!B13)</f>
        <v>34.385704444517302</v>
      </c>
      <c r="X466" s="38">
        <f>IF(W466="","",1+COUNTIFS($W$4:$W$3003,"&gt;"&amp;W466)+COUNTIFS($W$4:W466,W466)-1)</f>
        <v>116</v>
      </c>
    </row>
    <row r="467" spans="1:24" ht="16.5">
      <c r="A467" s="38">
        <f>IF('04A_국토부원자료'!A468="","",ROW()-3)</f>
        <v>464</v>
      </c>
      <c r="B467" s="39" t="str">
        <f>IFERROR('04A_국토부원자료'!B468,"")</f>
        <v>서울특별시 송파구 문정동</v>
      </c>
      <c r="C467" s="39" t="str">
        <f>IF(B467="","",IF('04A_국토부원자료'!C468&lt;&gt;"",'04A_국토부원자료'!C468,TRIM('04A_국토부원자료'!D468&amp;IF('04A_국토부원자료'!E468&lt;&gt;"","-"&amp;'04A_국토부원자료'!E468,""))))</f>
        <v>652-2</v>
      </c>
      <c r="D467" s="39" t="str">
        <f>IFERROR('04A_국토부원자료'!F468,"")</f>
        <v>문정 오벨리스크</v>
      </c>
      <c r="E467" s="40">
        <f>IFERROR(VALUE(SUBSTITUTE('04A_국토부원자료'!G468,",","")),"")</f>
        <v>27.85</v>
      </c>
      <c r="F467" s="41">
        <f>IFERROR(IF(AND('04A_국토부원자료'!H468&lt;&gt;"",'04A_국토부원자료'!I468&lt;&gt;""),DATE(INT(VALUE(SUBSTITUTE('04A_국토부원자료'!H468,",",""))/100),MOD(VALUE(SUBSTITUTE('04A_국토부원자료'!H468,",","")),100),VALUE(SUBSTITUTE('04A_국토부원자료'!I468,",",""))),""),"")</f>
        <v>45833</v>
      </c>
      <c r="G467" s="42">
        <f>IFERROR(VALUE(SUBSTITUTE('04A_국토부원자료'!J468,",","")),"")</f>
        <v>24800</v>
      </c>
      <c r="H467" s="43">
        <f t="shared" si="14"/>
        <v>248000000</v>
      </c>
      <c r="I467" s="43">
        <f t="shared" si="15"/>
        <v>8904847.3967684023</v>
      </c>
      <c r="J467" s="38">
        <f>IFERROR(VALUE(SUBSTITUTE('04A_국토부원자료'!K468,",","")),"")</f>
        <v>14</v>
      </c>
      <c r="K467" s="38">
        <f>IFERROR(VALUE(SUBSTITUTE('04A_국토부원자료'!N468,",","")),"")</f>
        <v>2018</v>
      </c>
      <c r="L467" s="39" t="str">
        <f>IFERROR('04A_국토부원자료'!O468,"")</f>
        <v>송파대로 145</v>
      </c>
      <c r="M467" s="39" t="str">
        <f>IFERROR('04A_국토부원자료'!Q468,"")</f>
        <v>중개거래</v>
      </c>
      <c r="N467" s="38">
        <f>IF(B467="","",IF('02_대상물건입력'!B5="",1,IF(ISNUMBER(SEARCH('02_대상물건입력'!B5,B467)),1,0)))</f>
        <v>1</v>
      </c>
      <c r="O467" s="38">
        <f>IF(B467="","",IF('02_대상물건입력'!B6="",1,IF(ISNUMBER(SEARCH('02_대상물건입력'!B6,B467)),1,0)))</f>
        <v>0</v>
      </c>
      <c r="P467" s="38">
        <f>IF(L467="","",IF('02_대상물건입력'!B15="",0,IF(ISNUMBER(SEARCH('02_대상물건입력'!B15,L467)),1,0)))</f>
        <v>1</v>
      </c>
      <c r="Q467" s="38">
        <f>IF(D467="","",IF('02_대상물건입력'!B8="",0,IF(ISNUMBER(SEARCH('02_대상물건입력'!B8,D467)),1,0)))</f>
        <v>0</v>
      </c>
      <c r="R467" s="44">
        <f>IFERROR(ABS(E467-'02_대상물건입력'!B11)/'02_대상물건입력'!B11,"")</f>
        <v>2.2288457867766984E-2</v>
      </c>
      <c r="S467" s="38">
        <f>IFERROR(ABS(J467-'02_대상물건입력'!B10),"")</f>
        <v>2</v>
      </c>
      <c r="T467" s="38">
        <f>IFERROR(ABS('01_설정'!B4-F467),"")</f>
        <v>279</v>
      </c>
      <c r="U467" s="38">
        <f>IFERROR(ABS(K467-YEAR('02_대상물건입력'!B14)),"")</f>
        <v>8</v>
      </c>
      <c r="V467" s="38" t="str">
        <f>IF(B467="","",IF(AND(E467&gt;0,F467&gt;0,H467&gt;0,OR('04A_국토부원자료'!P468="",'04A_국토부원자료'!P468="-"),IF('01_설정'!B10=1,N467=1,TRUE),R467&lt;='01_설정'!B5,S467&lt;='01_설정'!B6,T467&lt;='01_설정'!B7,U467&lt;='01_설정'!B8),"Y",""))</f>
        <v>Y</v>
      </c>
      <c r="W467" s="40">
        <f>IF(V467&lt;&gt;"Y","",MAX(0,(1-R467/'01_설정'!B5))*'01_설정'!B14+MAX(0,(1-S467/'01_설정'!B6))*'01_설정'!B15+MAX(0,(1-T467/'01_설정'!B7))*'01_설정'!B16+MAX(0,(1-U467/'01_설정'!B8))*'01_설정'!B17+O467*'01_설정'!B11+Q467*'01_설정'!B12+P467*'01_설정'!B13)</f>
        <v>50.65231433777349</v>
      </c>
      <c r="X467" s="38">
        <f>IF(W467="","",1+COUNTIFS($W$4:$W$3003,"&gt;"&amp;W467)+COUNTIFS($W$4:W467,W467)-1)</f>
        <v>10</v>
      </c>
    </row>
    <row r="468" spans="1:24" ht="16.5">
      <c r="A468" s="38">
        <f>IF('04A_국토부원자료'!A469="","",ROW()-3)</f>
        <v>465</v>
      </c>
      <c r="B468" s="39" t="str">
        <f>IFERROR('04A_국토부원자료'!B469,"")</f>
        <v>서울특별시 송파구 문정동</v>
      </c>
      <c r="C468" s="39" t="str">
        <f>IF(B468="","",IF('04A_국토부원자료'!C469&lt;&gt;"",'04A_국토부원자료'!C469,TRIM('04A_국토부원자료'!D469&amp;IF('04A_국토부원자료'!E469&lt;&gt;"","-"&amp;'04A_국토부원자료'!E469,""))))</f>
        <v>652-5</v>
      </c>
      <c r="D468" s="39" t="str">
        <f>IFERROR('04A_국토부원자료'!F469,"")</f>
        <v>문정 아이파크</v>
      </c>
      <c r="E468" s="40">
        <f>IFERROR(VALUE(SUBSTITUTE('04A_국토부원자료'!G469,",","")),"")</f>
        <v>25.77</v>
      </c>
      <c r="F468" s="41">
        <f>IFERROR(IF(AND('04A_국토부원자료'!H469&lt;&gt;"",'04A_국토부원자료'!I469&lt;&gt;""),DATE(INT(VALUE(SUBSTITUTE('04A_국토부원자료'!H469,",",""))/100),MOD(VALUE(SUBSTITUTE('04A_국토부원자료'!H469,",","")),100),VALUE(SUBSTITUTE('04A_국토부원자료'!I469,",",""))),""),"")</f>
        <v>45832</v>
      </c>
      <c r="G468" s="42">
        <f>IFERROR(VALUE(SUBSTITUTE('04A_국토부원자료'!J469,",","")),"")</f>
        <v>24600</v>
      </c>
      <c r="H468" s="43">
        <f t="shared" si="14"/>
        <v>246000000</v>
      </c>
      <c r="I468" s="43">
        <f t="shared" si="15"/>
        <v>9545983.7019790448</v>
      </c>
      <c r="J468" s="38">
        <f>IFERROR(VALUE(SUBSTITUTE('04A_국토부원자료'!K469,",","")),"")</f>
        <v>15</v>
      </c>
      <c r="K468" s="38">
        <f>IFERROR(VALUE(SUBSTITUTE('04A_국토부원자료'!N469,",","")),"")</f>
        <v>2017</v>
      </c>
      <c r="L468" s="39" t="str">
        <f>IFERROR('04A_국토부원자료'!O469,"")</f>
        <v>법원로4길 6</v>
      </c>
      <c r="M468" s="39" t="str">
        <f>IFERROR('04A_국토부원자료'!Q469,"")</f>
        <v>중개거래</v>
      </c>
      <c r="N468" s="38">
        <f>IF(B468="","",IF('02_대상물건입력'!B5="",1,IF(ISNUMBER(SEARCH('02_대상물건입력'!B5,B468)),1,0)))</f>
        <v>1</v>
      </c>
      <c r="O468" s="38">
        <f>IF(B468="","",IF('02_대상물건입력'!B6="",1,IF(ISNUMBER(SEARCH('02_대상물건입력'!B6,B468)),1,0)))</f>
        <v>0</v>
      </c>
      <c r="P468" s="38">
        <f>IF(L468="","",IF('02_대상물건입력'!B15="",0,IF(ISNUMBER(SEARCH('02_대상물건입력'!B15,L468)),1,0)))</f>
        <v>0</v>
      </c>
      <c r="Q468" s="38">
        <f>IF(D468="","",IF('02_대상물건입력'!B8="",0,IF(ISNUMBER(SEARCH('02_대상물건입력'!B8,D468)),1,0)))</f>
        <v>0</v>
      </c>
      <c r="R468" s="44">
        <f>IFERROR(ABS(E468-'02_대상물건입력'!B11)/'02_대상물건입력'!B11,"")</f>
        <v>5.4061990691118368E-2</v>
      </c>
      <c r="S468" s="38">
        <f>IFERROR(ABS(J468-'02_대상물건입력'!B10),"")</f>
        <v>3</v>
      </c>
      <c r="T468" s="38">
        <f>IFERROR(ABS('01_설정'!B4-F468),"")</f>
        <v>280</v>
      </c>
      <c r="U468" s="38">
        <f>IFERROR(ABS(K468-YEAR('02_대상물건입력'!B14)),"")</f>
        <v>9</v>
      </c>
      <c r="V468" s="38" t="str">
        <f>IF(B468="","",IF(AND(E468&gt;0,F468&gt;0,H468&gt;0,OR('04A_국토부원자료'!P469="",'04A_국토부원자료'!P469="-"),IF('01_설정'!B10=1,N468=1,TRUE),R468&lt;='01_설정'!B5,S468&lt;='01_설정'!B6,T468&lt;='01_설정'!B7,U468&lt;='01_설정'!B8),"Y",""))</f>
        <v>Y</v>
      </c>
      <c r="W468" s="40">
        <f>IF(V468&lt;&gt;"Y","",MAX(0,(1-R468/'01_설정'!B5))*'01_설정'!B14+MAX(0,(1-S468/'01_설정'!B6))*'01_설정'!B15+MAX(0,(1-T468/'01_설정'!B7))*'01_설정'!B16+MAX(0,(1-U468/'01_설정'!B8))*'01_설정'!B17+O468*'01_설정'!B11+Q468*'01_설정'!B12+P468*'01_설정'!B13)</f>
        <v>36.439805093154192</v>
      </c>
      <c r="X468" s="38">
        <f>IF(W468="","",1+COUNTIFS($W$4:$W$3003,"&gt;"&amp;W468)+COUNTIFS($W$4:W468,W468)-1)</f>
        <v>98</v>
      </c>
    </row>
    <row r="469" spans="1:24" ht="16.5">
      <c r="A469" s="38">
        <f>IF('04A_국토부원자료'!A470="","",ROW()-3)</f>
        <v>466</v>
      </c>
      <c r="B469" s="39" t="str">
        <f>IFERROR('04A_국토부원자료'!B470,"")</f>
        <v>서울특별시 송파구 문정동</v>
      </c>
      <c r="C469" s="39" t="str">
        <f>IF(B469="","",IF('04A_국토부원자료'!C470&lt;&gt;"",'04A_국토부원자료'!C470,TRIM('04A_국토부원자료'!D470&amp;IF('04A_국토부원자료'!E470&lt;&gt;"","-"&amp;'04A_국토부원자료'!E470,""))))</f>
        <v>620</v>
      </c>
      <c r="D469" s="39" t="str">
        <f>IFERROR('04A_국토부원자료'!F470,"")</f>
        <v>송파푸르지오시티</v>
      </c>
      <c r="E469" s="40">
        <f>IFERROR(VALUE(SUBSTITUTE('04A_국토부원자료'!G470,",","")),"")</f>
        <v>29.99</v>
      </c>
      <c r="F469" s="41">
        <f>IFERROR(IF(AND('04A_국토부원자료'!H470&lt;&gt;"",'04A_국토부원자료'!I470&lt;&gt;""),DATE(INT(VALUE(SUBSTITUTE('04A_국토부원자료'!H470,",",""))/100),MOD(VALUE(SUBSTITUTE('04A_국토부원자료'!H470,",","")),100),VALUE(SUBSTITUTE('04A_국토부원자료'!I470,",",""))),""),"")</f>
        <v>45832</v>
      </c>
      <c r="G469" s="42">
        <f>IFERROR(VALUE(SUBSTITUTE('04A_국토부원자료'!J470,",","")),"")</f>
        <v>24200</v>
      </c>
      <c r="H469" s="43">
        <f t="shared" si="14"/>
        <v>242000000</v>
      </c>
      <c r="I469" s="43">
        <f t="shared" si="15"/>
        <v>8069356.4521507174</v>
      </c>
      <c r="J469" s="38">
        <f>IFERROR(VALUE(SUBSTITUTE('04A_국토부원자료'!K470,",","")),"")</f>
        <v>7</v>
      </c>
      <c r="K469" s="38">
        <f>IFERROR(VALUE(SUBSTITUTE('04A_국토부원자료'!N470,",","")),"")</f>
        <v>2013</v>
      </c>
      <c r="L469" s="39" t="str">
        <f>IFERROR('04A_국토부원자료'!O470,"")</f>
        <v>새말로 62</v>
      </c>
      <c r="M469" s="39" t="str">
        <f>IFERROR('04A_국토부원자료'!Q470,"")</f>
        <v>중개거래</v>
      </c>
      <c r="N469" s="38">
        <f>IF(B469="","",IF('02_대상물건입력'!B5="",1,IF(ISNUMBER(SEARCH('02_대상물건입력'!B5,B469)),1,0)))</f>
        <v>1</v>
      </c>
      <c r="O469" s="38">
        <f>IF(B469="","",IF('02_대상물건입력'!B6="",1,IF(ISNUMBER(SEARCH('02_대상물건입력'!B6,B469)),1,0)))</f>
        <v>0</v>
      </c>
      <c r="P469" s="38">
        <f>IF(L469="","",IF('02_대상물건입력'!B15="",0,IF(ISNUMBER(SEARCH('02_대상물건입력'!B15,L469)),1,0)))</f>
        <v>0</v>
      </c>
      <c r="Q469" s="38">
        <f>IF(D469="","",IF('02_대상물건입력'!B8="",0,IF(ISNUMBER(SEARCH('02_대상물건입력'!B8,D469)),1,0)))</f>
        <v>0</v>
      </c>
      <c r="R469" s="44">
        <f>IFERROR(ABS(E469-'02_대상물건입력'!B11)/'02_대상물건입력'!B11,"")</f>
        <v>0.10084132321200462</v>
      </c>
      <c r="S469" s="38">
        <f>IFERROR(ABS(J469-'02_대상물건입력'!B10),"")</f>
        <v>5</v>
      </c>
      <c r="T469" s="38">
        <f>IFERROR(ABS('01_설정'!B4-F469),"")</f>
        <v>280</v>
      </c>
      <c r="U469" s="38">
        <f>IFERROR(ABS(K469-YEAR('02_대상물건입력'!B14)),"")</f>
        <v>13</v>
      </c>
      <c r="V469" s="38" t="str">
        <f>IF(B469="","",IF(AND(E469&gt;0,F469&gt;0,H469&gt;0,OR('04A_국토부원자료'!P470="",'04A_국토부원자료'!P470="-"),IF('01_설정'!B10=1,N469=1,TRUE),R469&lt;='01_설정'!B5,S469&lt;='01_설정'!B6,T469&lt;='01_설정'!B7,U469&lt;='01_설정'!B8),"Y",""))</f>
        <v/>
      </c>
      <c r="W469" s="40" t="str">
        <f>IF(V469&lt;&gt;"Y","",MAX(0,(1-R469/'01_설정'!B5))*'01_설정'!B14+MAX(0,(1-S469/'01_설정'!B6))*'01_설정'!B15+MAX(0,(1-T469/'01_설정'!B7))*'01_설정'!B16+MAX(0,(1-U469/'01_설정'!B8))*'01_설정'!B17+O469*'01_설정'!B11+Q469*'01_설정'!B12+P469*'01_설정'!B13)</f>
        <v/>
      </c>
      <c r="X469" s="38" t="str">
        <f>IF(W469="","",1+COUNTIFS($W$4:$W$3003,"&gt;"&amp;W469)+COUNTIFS($W$4:W469,W469)-1)</f>
        <v/>
      </c>
    </row>
    <row r="470" spans="1:24" ht="16.5">
      <c r="A470" s="38">
        <f>IF('04A_국토부원자료'!A471="","",ROW()-3)</f>
        <v>467</v>
      </c>
      <c r="B470" s="39" t="str">
        <f>IFERROR('04A_국토부원자료'!B471,"")</f>
        <v>서울특별시 송파구 문정동</v>
      </c>
      <c r="C470" s="39" t="str">
        <f>IF(B470="","",IF('04A_국토부원자료'!C471&lt;&gt;"",'04A_국토부원자료'!C471,TRIM('04A_국토부원자료'!D471&amp;IF('04A_국토부원자료'!E471&lt;&gt;"","-"&amp;'04A_국토부원자료'!E471,""))))</f>
        <v>652-2</v>
      </c>
      <c r="D470" s="39" t="str">
        <f>IFERROR('04A_국토부원자료'!F471,"")</f>
        <v>문정 오벨리스크</v>
      </c>
      <c r="E470" s="40">
        <f>IFERROR(VALUE(SUBSTITUTE('04A_국토부원자료'!G471,",","")),"")</f>
        <v>24.8</v>
      </c>
      <c r="F470" s="41">
        <f>IFERROR(IF(AND('04A_국토부원자료'!H471&lt;&gt;"",'04A_국토부원자료'!I471&lt;&gt;""),DATE(INT(VALUE(SUBSTITUTE('04A_국토부원자료'!H471,",",""))/100),MOD(VALUE(SUBSTITUTE('04A_국토부원자료'!H471,",","")),100),VALUE(SUBSTITUTE('04A_국토부원자료'!I471,",",""))),""),"")</f>
        <v>45831</v>
      </c>
      <c r="G470" s="42">
        <f>IFERROR(VALUE(SUBSTITUTE('04A_국토부원자료'!J471,",","")),"")</f>
        <v>21900</v>
      </c>
      <c r="H470" s="43">
        <f t="shared" si="14"/>
        <v>219000000</v>
      </c>
      <c r="I470" s="43">
        <f t="shared" si="15"/>
        <v>8830645.1612903215</v>
      </c>
      <c r="J470" s="38">
        <f>IFERROR(VALUE(SUBSTITUTE('04A_국토부원자료'!K471,",","")),"")</f>
        <v>11</v>
      </c>
      <c r="K470" s="38">
        <f>IFERROR(VALUE(SUBSTITUTE('04A_국토부원자료'!N471,",","")),"")</f>
        <v>2018</v>
      </c>
      <c r="L470" s="39" t="str">
        <f>IFERROR('04A_국토부원자료'!O471,"")</f>
        <v>송파대로 145</v>
      </c>
      <c r="M470" s="39" t="str">
        <f>IFERROR('04A_국토부원자료'!Q471,"")</f>
        <v>중개거래</v>
      </c>
      <c r="N470" s="38">
        <f>IF(B470="","",IF('02_대상물건입력'!B5="",1,IF(ISNUMBER(SEARCH('02_대상물건입력'!B5,B470)),1,0)))</f>
        <v>1</v>
      </c>
      <c r="O470" s="38">
        <f>IF(B470="","",IF('02_대상물건입력'!B6="",1,IF(ISNUMBER(SEARCH('02_대상물건입력'!B6,B470)),1,0)))</f>
        <v>0</v>
      </c>
      <c r="P470" s="38">
        <f>IF(L470="","",IF('02_대상물건입력'!B15="",0,IF(ISNUMBER(SEARCH('02_대상물건입력'!B15,L470)),1,0)))</f>
        <v>1</v>
      </c>
      <c r="Q470" s="38">
        <f>IF(D470="","",IF('02_대상물건입력'!B8="",0,IF(ISNUMBER(SEARCH('02_대상물건입력'!B8,D470)),1,0)))</f>
        <v>0</v>
      </c>
      <c r="R470" s="44">
        <f>IFERROR(ABS(E470-'02_대상물건입력'!B11)/'02_대상물건입력'!B11,"")</f>
        <v>8.9667728720983095E-2</v>
      </c>
      <c r="S470" s="38">
        <f>IFERROR(ABS(J470-'02_대상물건입력'!B10),"")</f>
        <v>1</v>
      </c>
      <c r="T470" s="38">
        <f>IFERROR(ABS('01_설정'!B4-F470),"")</f>
        <v>281</v>
      </c>
      <c r="U470" s="38">
        <f>IFERROR(ABS(K470-YEAR('02_대상물건입력'!B14)),"")</f>
        <v>8</v>
      </c>
      <c r="V470" s="38" t="str">
        <f>IF(B470="","",IF(AND(E470&gt;0,F470&gt;0,H470&gt;0,OR('04A_국토부원자료'!P471="",'04A_국토부원자료'!P471="-"),IF('01_설정'!B10=1,N470=1,TRUE),R470&lt;='01_설정'!B5,S470&lt;='01_설정'!B6,T470&lt;='01_설정'!B7,U470&lt;='01_설정'!B8),"Y",""))</f>
        <v>Y</v>
      </c>
      <c r="W470" s="40">
        <f>IF(V470&lt;&gt;"Y","",MAX(0,(1-R470/'01_설정'!B5))*'01_설정'!B14+MAX(0,(1-S470/'01_설정'!B6))*'01_설정'!B15+MAX(0,(1-T470/'01_설정'!B7))*'01_설정'!B16+MAX(0,(1-U470/'01_설정'!B8))*'01_설정'!B17+O470*'01_설정'!B11+Q470*'01_설정'!B12+P470*'01_설정'!B13)</f>
        <v>47.090061790361709</v>
      </c>
      <c r="X470" s="38">
        <f>IF(W470="","",1+COUNTIFS($W$4:$W$3003,"&gt;"&amp;W470)+COUNTIFS($W$4:W470,W470)-1)</f>
        <v>19</v>
      </c>
    </row>
    <row r="471" spans="1:24" ht="16.5">
      <c r="A471" s="38">
        <f>IF('04A_국토부원자료'!A472="","",ROW()-3)</f>
        <v>468</v>
      </c>
      <c r="B471" s="39" t="str">
        <f>IFERROR('04A_국토부원자료'!B472,"")</f>
        <v>서울특별시 송파구 문정동</v>
      </c>
      <c r="C471" s="39" t="str">
        <f>IF(B471="","",IF('04A_국토부원자료'!C472&lt;&gt;"",'04A_국토부원자료'!C472,TRIM('04A_국토부원자료'!D472&amp;IF('04A_국토부원자료'!E472&lt;&gt;"","-"&amp;'04A_국토부원자료'!E472,""))))</f>
        <v>622</v>
      </c>
      <c r="D471" s="39" t="str">
        <f>IFERROR('04A_국토부원자료'!F472,"")</f>
        <v>송파한화오벨리스크</v>
      </c>
      <c r="E471" s="40">
        <f>IFERROR(VALUE(SUBSTITUTE('04A_국토부원자료'!G472,",","")),"")</f>
        <v>26.82</v>
      </c>
      <c r="F471" s="41">
        <f>IFERROR(IF(AND('04A_국토부원자료'!H472&lt;&gt;"",'04A_국토부원자료'!I472&lt;&gt;""),DATE(INT(VALUE(SUBSTITUTE('04A_국토부원자료'!H472,",",""))/100),MOD(VALUE(SUBSTITUTE('04A_국토부원자료'!H472,",","")),100),VALUE(SUBSTITUTE('04A_국토부원자료'!I472,",",""))),""),"")</f>
        <v>45829</v>
      </c>
      <c r="G471" s="42">
        <f>IFERROR(VALUE(SUBSTITUTE('04A_국토부원자료'!J472,",","")),"")</f>
        <v>19000</v>
      </c>
      <c r="H471" s="43">
        <f t="shared" si="14"/>
        <v>190000000</v>
      </c>
      <c r="I471" s="43">
        <f t="shared" si="15"/>
        <v>7084265.4735272182</v>
      </c>
      <c r="J471" s="38">
        <f>IFERROR(VALUE(SUBSTITUTE('04A_국토부원자료'!K472,",","")),"")</f>
        <v>7</v>
      </c>
      <c r="K471" s="38">
        <f>IFERROR(VALUE(SUBSTITUTE('04A_국토부원자료'!N472,",","")),"")</f>
        <v>2013</v>
      </c>
      <c r="L471" s="39" t="str">
        <f>IFERROR('04A_국토부원자료'!O472,"")</f>
        <v>충민로 5</v>
      </c>
      <c r="M471" s="39" t="str">
        <f>IFERROR('04A_국토부원자료'!Q472,"")</f>
        <v>중개거래</v>
      </c>
      <c r="N471" s="38">
        <f>IF(B471="","",IF('02_대상물건입력'!B5="",1,IF(ISNUMBER(SEARCH('02_대상물건입력'!B5,B471)),1,0)))</f>
        <v>1</v>
      </c>
      <c r="O471" s="38">
        <f>IF(B471="","",IF('02_대상물건입력'!B6="",1,IF(ISNUMBER(SEARCH('02_대상물건입력'!B6,B471)),1,0)))</f>
        <v>0</v>
      </c>
      <c r="P471" s="38">
        <f>IF(L471="","",IF('02_대상물건입력'!B15="",0,IF(ISNUMBER(SEARCH('02_대상물건입력'!B15,L471)),1,0)))</f>
        <v>0</v>
      </c>
      <c r="Q471" s="38">
        <f>IF(D471="","",IF('02_대상물건입력'!B8="",0,IF(ISNUMBER(SEARCH('02_대상물건입력'!B8,D471)),1,0)))</f>
        <v>0</v>
      </c>
      <c r="R471" s="44">
        <f>IFERROR(ABS(E471-'02_대상물건입력'!B11)/'02_대상물건입력'!B11,"")</f>
        <v>1.551969694745029E-2</v>
      </c>
      <c r="S471" s="38">
        <f>IFERROR(ABS(J471-'02_대상물건입력'!B10),"")</f>
        <v>5</v>
      </c>
      <c r="T471" s="38">
        <f>IFERROR(ABS('01_설정'!B4-F471),"")</f>
        <v>283</v>
      </c>
      <c r="U471" s="38">
        <f>IFERROR(ABS(K471-YEAR('02_대상물건입력'!B14)),"")</f>
        <v>13</v>
      </c>
      <c r="V471" s="38" t="str">
        <f>IF(B471="","",IF(AND(E471&gt;0,F471&gt;0,H471&gt;0,OR('04A_국토부원자료'!P472="",'04A_국토부원자료'!P472="-"),IF('01_설정'!B10=1,N471=1,TRUE),R471&lt;='01_설정'!B5,S471&lt;='01_설정'!B6,T471&lt;='01_설정'!B7,U471&lt;='01_설정'!B8),"Y",""))</f>
        <v/>
      </c>
      <c r="W471" s="40" t="str">
        <f>IF(V471&lt;&gt;"Y","",MAX(0,(1-R471/'01_설정'!B5))*'01_설정'!B14+MAX(0,(1-S471/'01_설정'!B6))*'01_설정'!B15+MAX(0,(1-T471/'01_설정'!B7))*'01_설정'!B16+MAX(0,(1-U471/'01_설정'!B8))*'01_설정'!B17+O471*'01_설정'!B11+Q471*'01_설정'!B12+P471*'01_설정'!B13)</f>
        <v/>
      </c>
      <c r="X471" s="38" t="str">
        <f>IF(W471="","",1+COUNTIFS($W$4:$W$3003,"&gt;"&amp;W471)+COUNTIFS($W$4:W471,W471)-1)</f>
        <v/>
      </c>
    </row>
    <row r="472" spans="1:24" ht="16.5">
      <c r="A472" s="38">
        <f>IF('04A_국토부원자료'!A473="","",ROW()-3)</f>
        <v>469</v>
      </c>
      <c r="B472" s="39" t="str">
        <f>IFERROR('04A_국토부원자료'!B473,"")</f>
        <v>서울특별시 송파구 문정동</v>
      </c>
      <c r="C472" s="39" t="str">
        <f>IF(B472="","",IF('04A_국토부원자료'!C473&lt;&gt;"",'04A_국토부원자료'!C473,TRIM('04A_국토부원자료'!D473&amp;IF('04A_국토부원자료'!E473&lt;&gt;"","-"&amp;'04A_국토부원자료'!E473,""))))</f>
        <v>618</v>
      </c>
      <c r="D472" s="39" t="str">
        <f>IFERROR('04A_국토부원자료'!F473,"")</f>
        <v>파크하비오</v>
      </c>
      <c r="E472" s="40">
        <f>IFERROR(VALUE(SUBSTITUTE('04A_국토부원자료'!G473,",","")),"")</f>
        <v>26.29</v>
      </c>
      <c r="F472" s="41">
        <f>IFERROR(IF(AND('04A_국토부원자료'!H473&lt;&gt;"",'04A_국토부원자료'!I473&lt;&gt;""),DATE(INT(VALUE(SUBSTITUTE('04A_국토부원자료'!H473,",",""))/100),MOD(VALUE(SUBSTITUTE('04A_국토부원자료'!H473,",","")),100),VALUE(SUBSTITUTE('04A_국토부원자료'!I473,",",""))),""),"")</f>
        <v>45828</v>
      </c>
      <c r="G472" s="42">
        <f>IFERROR(VALUE(SUBSTITUTE('04A_국토부원자료'!J473,",","")),"")</f>
        <v>20000</v>
      </c>
      <c r="H472" s="43">
        <f t="shared" si="14"/>
        <v>200000000</v>
      </c>
      <c r="I472" s="43">
        <f t="shared" si="15"/>
        <v>7607455.3062000759</v>
      </c>
      <c r="J472" s="38">
        <f>IFERROR(VALUE(SUBSTITUTE('04A_국토부원자료'!K473,",","")),"")</f>
        <v>13</v>
      </c>
      <c r="K472" s="38" t="str">
        <f>IFERROR(VALUE(SUBSTITUTE('04A_국토부원자료'!N473,",","")),"")</f>
        <v/>
      </c>
      <c r="L472" s="39" t="str">
        <f>IFERROR('04A_국토부원자료'!O473,"")</f>
        <v>송파대로 111</v>
      </c>
      <c r="M472" s="39" t="str">
        <f>IFERROR('04A_국토부원자료'!Q473,"")</f>
        <v>중개거래</v>
      </c>
      <c r="N472" s="38">
        <f>IF(B472="","",IF('02_대상물건입력'!B5="",1,IF(ISNUMBER(SEARCH('02_대상물건입력'!B5,B472)),1,0)))</f>
        <v>1</v>
      </c>
      <c r="O472" s="38">
        <f>IF(B472="","",IF('02_대상물건입력'!B6="",1,IF(ISNUMBER(SEARCH('02_대상물건입력'!B6,B472)),1,0)))</f>
        <v>0</v>
      </c>
      <c r="P472" s="38">
        <f>IF(L472="","",IF('02_대상물건입력'!B15="",0,IF(ISNUMBER(SEARCH('02_대상물건입력'!B15,L472)),1,0)))</f>
        <v>1</v>
      </c>
      <c r="Q472" s="38">
        <f>IF(D472="","",IF('02_대상물건입력'!B8="",0,IF(ISNUMBER(SEARCH('02_대상물건입력'!B8,D472)),1,0)))</f>
        <v>0</v>
      </c>
      <c r="R472" s="44">
        <f>IFERROR(ABS(E472-'02_대상물건입력'!B11)/'02_대상물건입력'!B11,"")</f>
        <v>3.497437855139706E-2</v>
      </c>
      <c r="S472" s="38">
        <f>IFERROR(ABS(J472-'02_대상물건입력'!B10),"")</f>
        <v>1</v>
      </c>
      <c r="T472" s="38">
        <f>IFERROR(ABS('01_설정'!B4-F472),"")</f>
        <v>284</v>
      </c>
      <c r="U472" s="38" t="str">
        <f>IFERROR(ABS(K472-YEAR('02_대상물건입력'!B14)),"")</f>
        <v/>
      </c>
      <c r="V472" s="38" t="str">
        <f>IF(B472="","",IF(AND(E472&gt;0,F472&gt;0,H472&gt;0,OR('04A_국토부원자료'!P473="",'04A_국토부원자료'!P473="-"),IF('01_설정'!B10=1,N472=1,TRUE),R472&lt;='01_설정'!B5,S472&lt;='01_설정'!B6,T472&lt;='01_설정'!B7,U472&lt;='01_설정'!B8),"Y",""))</f>
        <v/>
      </c>
      <c r="W472" s="40" t="str">
        <f>IF(V472&lt;&gt;"Y","",MAX(0,(1-R472/'01_설정'!B5))*'01_설정'!B14+MAX(0,(1-S472/'01_설정'!B6))*'01_설정'!B15+MAX(0,(1-T472/'01_설정'!B7))*'01_설정'!B16+MAX(0,(1-U472/'01_설정'!B8))*'01_설정'!B17+O472*'01_설정'!B11+Q472*'01_설정'!B12+P472*'01_설정'!B13)</f>
        <v/>
      </c>
      <c r="X472" s="38" t="str">
        <f>IF(W472="","",1+COUNTIFS($W$4:$W$3003,"&gt;"&amp;W472)+COUNTIFS($W$4:W472,W472)-1)</f>
        <v/>
      </c>
    </row>
    <row r="473" spans="1:24" ht="16.5">
      <c r="A473" s="38">
        <f>IF('04A_국토부원자료'!A474="","",ROW()-3)</f>
        <v>470</v>
      </c>
      <c r="B473" s="39" t="str">
        <f>IFERROR('04A_국토부원자료'!B474,"")</f>
        <v>서울특별시 송파구 문정동</v>
      </c>
      <c r="C473" s="39" t="str">
        <f>IF(B473="","",IF('04A_국토부원자료'!C474&lt;&gt;"",'04A_국토부원자료'!C474,TRIM('04A_국토부원자료'!D474&amp;IF('04A_국토부원자료'!E474&lt;&gt;"","-"&amp;'04A_국토부원자료'!E474,""))))</f>
        <v>618</v>
      </c>
      <c r="D473" s="39" t="str">
        <f>IFERROR('04A_국토부원자료'!F474,"")</f>
        <v>파크하비오</v>
      </c>
      <c r="E473" s="40">
        <f>IFERROR(VALUE(SUBSTITUTE('04A_국토부원자료'!G474,",","")),"")</f>
        <v>34.11</v>
      </c>
      <c r="F473" s="41">
        <f>IFERROR(IF(AND('04A_국토부원자료'!H474&lt;&gt;"",'04A_국토부원자료'!I474&lt;&gt;""),DATE(INT(VALUE(SUBSTITUTE('04A_국토부원자료'!H474,",",""))/100),MOD(VALUE(SUBSTITUTE('04A_국토부원자료'!H474,",","")),100),VALUE(SUBSTITUTE('04A_국토부원자료'!I474,",",""))),""),"")</f>
        <v>45827</v>
      </c>
      <c r="G473" s="42">
        <f>IFERROR(VALUE(SUBSTITUTE('04A_국토부원자료'!J474,",","")),"")</f>
        <v>33000</v>
      </c>
      <c r="H473" s="43">
        <f t="shared" si="14"/>
        <v>330000000</v>
      </c>
      <c r="I473" s="43">
        <f t="shared" si="15"/>
        <v>9674582.2339489888</v>
      </c>
      <c r="J473" s="38">
        <f>IFERROR(VALUE(SUBSTITUTE('04A_국토부원자료'!K474,",","")),"")</f>
        <v>14</v>
      </c>
      <c r="K473" s="38" t="str">
        <f>IFERROR(VALUE(SUBSTITUTE('04A_국토부원자료'!N474,",","")),"")</f>
        <v/>
      </c>
      <c r="L473" s="39" t="str">
        <f>IFERROR('04A_국토부원자료'!O474,"")</f>
        <v xml:space="preserve"> </v>
      </c>
      <c r="M473" s="39" t="str">
        <f>IFERROR('04A_국토부원자료'!Q474,"")</f>
        <v>중개거래</v>
      </c>
      <c r="N473" s="38">
        <f>IF(B473="","",IF('02_대상물건입력'!B5="",1,IF(ISNUMBER(SEARCH('02_대상물건입력'!B5,B473)),1,0)))</f>
        <v>1</v>
      </c>
      <c r="O473" s="38">
        <f>IF(B473="","",IF('02_대상물건입력'!B6="",1,IF(ISNUMBER(SEARCH('02_대상물건입력'!B6,B473)),1,0)))</f>
        <v>0</v>
      </c>
      <c r="P473" s="38">
        <f>IF(L473="","",IF('02_대상물건입력'!B15="",0,IF(ISNUMBER(SEARCH('02_대상물건입력'!B15,L473)),1,0)))</f>
        <v>0</v>
      </c>
      <c r="Q473" s="38">
        <f>IF(D473="","",IF('02_대상물건입력'!B8="",0,IF(ISNUMBER(SEARCH('02_대상물건입력'!B8,D473)),1,0)))</f>
        <v>0</v>
      </c>
      <c r="R473" s="44">
        <f>IFERROR(ABS(E473-'02_대상물건입력'!B11)/'02_대상물건입력'!B11,"")</f>
        <v>0.25207394247287357</v>
      </c>
      <c r="S473" s="38">
        <f>IFERROR(ABS(J473-'02_대상물건입력'!B10),"")</f>
        <v>2</v>
      </c>
      <c r="T473" s="38">
        <f>IFERROR(ABS('01_설정'!B4-F473),"")</f>
        <v>285</v>
      </c>
      <c r="U473" s="38" t="str">
        <f>IFERROR(ABS(K473-YEAR('02_대상물건입력'!B14)),"")</f>
        <v/>
      </c>
      <c r="V473" s="38" t="str">
        <f>IF(B473="","",IF(AND(E473&gt;0,F473&gt;0,H473&gt;0,OR('04A_국토부원자료'!P474="",'04A_국토부원자료'!P474="-"),IF('01_설정'!B10=1,N473=1,TRUE),R473&lt;='01_설정'!B5,S473&lt;='01_설정'!B6,T473&lt;='01_설정'!B7,U473&lt;='01_설정'!B8),"Y",""))</f>
        <v/>
      </c>
      <c r="W473" s="40" t="str">
        <f>IF(V473&lt;&gt;"Y","",MAX(0,(1-R473/'01_설정'!B5))*'01_설정'!B14+MAX(0,(1-S473/'01_설정'!B6))*'01_설정'!B15+MAX(0,(1-T473/'01_설정'!B7))*'01_설정'!B16+MAX(0,(1-U473/'01_설정'!B8))*'01_설정'!B17+O473*'01_설정'!B11+Q473*'01_설정'!B12+P473*'01_설정'!B13)</f>
        <v/>
      </c>
      <c r="X473" s="38" t="str">
        <f>IF(W473="","",1+COUNTIFS($W$4:$W$3003,"&gt;"&amp;W473)+COUNTIFS($W$4:W473,W473)-1)</f>
        <v/>
      </c>
    </row>
    <row r="474" spans="1:24" ht="16.5">
      <c r="A474" s="38">
        <f>IF('04A_국토부원자료'!A475="","",ROW()-3)</f>
        <v>471</v>
      </c>
      <c r="B474" s="39" t="str">
        <f>IFERROR('04A_국토부원자료'!B475,"")</f>
        <v>서울특별시 송파구 문정동</v>
      </c>
      <c r="C474" s="39" t="str">
        <f>IF(B474="","",IF('04A_국토부원자료'!C475&lt;&gt;"",'04A_국토부원자료'!C475,TRIM('04A_국토부원자료'!D475&amp;IF('04A_국토부원자료'!E475&lt;&gt;"","-"&amp;'04A_국토부원자료'!E475,""))))</f>
        <v>639-5</v>
      </c>
      <c r="D474" s="39" t="str">
        <f>IFERROR('04A_국토부원자료'!F475,"")</f>
        <v>힐스테이트에코송파</v>
      </c>
      <c r="E474" s="40">
        <f>IFERROR(VALUE(SUBSTITUTE('04A_국토부원자료'!G475,",","")),"")</f>
        <v>21.064</v>
      </c>
      <c r="F474" s="41">
        <f>IFERROR(IF(AND('04A_국토부원자료'!H475&lt;&gt;"",'04A_국토부원자료'!I475&lt;&gt;""),DATE(INT(VALUE(SUBSTITUTE('04A_국토부원자료'!H475,",",""))/100),MOD(VALUE(SUBSTITUTE('04A_국토부원자료'!H475,",","")),100),VALUE(SUBSTITUTE('04A_국토부원자료'!I475,",",""))),""),"")</f>
        <v>45827</v>
      </c>
      <c r="G474" s="42">
        <f>IFERROR(VALUE(SUBSTITUTE('04A_국토부원자료'!J475,",","")),"")</f>
        <v>18000</v>
      </c>
      <c r="H474" s="43">
        <f t="shared" si="14"/>
        <v>180000000</v>
      </c>
      <c r="I474" s="43">
        <f t="shared" si="15"/>
        <v>8545385.4918344095</v>
      </c>
      <c r="J474" s="38">
        <f>IFERROR(VALUE(SUBSTITUTE('04A_국토부원자료'!K475,",","")),"")</f>
        <v>12</v>
      </c>
      <c r="K474" s="38">
        <f>IFERROR(VALUE(SUBSTITUTE('04A_국토부원자료'!N475,",","")),"")</f>
        <v>2017</v>
      </c>
      <c r="L474" s="39" t="str">
        <f>IFERROR('04A_국토부원자료'!O475,"")</f>
        <v>정의로7길 13</v>
      </c>
      <c r="M474" s="39" t="str">
        <f>IFERROR('04A_국토부원자료'!Q475,"")</f>
        <v>중개거래</v>
      </c>
      <c r="N474" s="38">
        <f>IF(B474="","",IF('02_대상물건입력'!B5="",1,IF(ISNUMBER(SEARCH('02_대상물건입력'!B5,B474)),1,0)))</f>
        <v>1</v>
      </c>
      <c r="O474" s="38">
        <f>IF(B474="","",IF('02_대상물건입력'!B6="",1,IF(ISNUMBER(SEARCH('02_대상물건입력'!B6,B474)),1,0)))</f>
        <v>0</v>
      </c>
      <c r="P474" s="38">
        <f>IF(L474="","",IF('02_대상물건입력'!B15="",0,IF(ISNUMBER(SEARCH('02_대상물건입력'!B15,L474)),1,0)))</f>
        <v>0</v>
      </c>
      <c r="Q474" s="38">
        <f>IF(D474="","",IF('02_대상물건입력'!B8="",0,IF(ISNUMBER(SEARCH('02_대상물건입력'!B8,D474)),1,0)))</f>
        <v>0</v>
      </c>
      <c r="R474" s="44">
        <f>IFERROR(ABS(E474-'02_대상물건입력'!B11)/'02_대상물건입력'!B11,"")</f>
        <v>0.22680488055559631</v>
      </c>
      <c r="S474" s="38">
        <f>IFERROR(ABS(J474-'02_대상물건입력'!B10),"")</f>
        <v>0</v>
      </c>
      <c r="T474" s="38">
        <f>IFERROR(ABS('01_설정'!B4-F474),"")</f>
        <v>285</v>
      </c>
      <c r="U474" s="38">
        <f>IFERROR(ABS(K474-YEAR('02_대상물건입력'!B14)),"")</f>
        <v>9</v>
      </c>
      <c r="V474" s="38" t="str">
        <f>IF(B474="","",IF(AND(E474&gt;0,F474&gt;0,H474&gt;0,OR('04A_국토부원자료'!P475="",'04A_국토부원자료'!P475="-"),IF('01_설정'!B10=1,N474=1,TRUE),R474&lt;='01_설정'!B5,S474&lt;='01_설정'!B6,T474&lt;='01_설정'!B7,U474&lt;='01_설정'!B8),"Y",""))</f>
        <v>Y</v>
      </c>
      <c r="W474" s="40">
        <f>IF(V474&lt;&gt;"Y","",MAX(0,(1-R474/'01_설정'!B5))*'01_설정'!B14+MAX(0,(1-S474/'01_설정'!B6))*'01_설정'!B15+MAX(0,(1-T474/'01_설정'!B7))*'01_설정'!B16+MAX(0,(1-U474/'01_설정'!B8))*'01_설정'!B17+O474*'01_설정'!B11+Q474*'01_설정'!B12+P474*'01_설정'!B13)</f>
        <v>28.356239004258214</v>
      </c>
      <c r="X474" s="38">
        <f>IF(W474="","",1+COUNTIFS($W$4:$W$3003,"&gt;"&amp;W474)+COUNTIFS($W$4:W474,W474)-1)</f>
        <v>189</v>
      </c>
    </row>
    <row r="475" spans="1:24" ht="16.5">
      <c r="A475" s="38">
        <f>IF('04A_국토부원자료'!A476="","",ROW()-3)</f>
        <v>472</v>
      </c>
      <c r="B475" s="39" t="str">
        <f>IFERROR('04A_국토부원자료'!B476,"")</f>
        <v>서울특별시 송파구 문정동</v>
      </c>
      <c r="C475" s="39" t="str">
        <f>IF(B475="","",IF('04A_국토부원자료'!C476&lt;&gt;"",'04A_국토부원자료'!C476,TRIM('04A_국토부원자료'!D476&amp;IF('04A_국토부원자료'!E476&lt;&gt;"","-"&amp;'04A_국토부원자료'!E476,""))))</f>
        <v>620</v>
      </c>
      <c r="D475" s="39" t="str">
        <f>IFERROR('04A_국토부원자료'!F476,"")</f>
        <v>송파푸르지오시티</v>
      </c>
      <c r="E475" s="40">
        <f>IFERROR(VALUE(SUBSTITUTE('04A_국토부원자료'!G476,",","")),"")</f>
        <v>24.9</v>
      </c>
      <c r="F475" s="41">
        <f>IFERROR(IF(AND('04A_국토부원자료'!H476&lt;&gt;"",'04A_국토부원자료'!I476&lt;&gt;""),DATE(INT(VALUE(SUBSTITUTE('04A_국토부원자료'!H476,",",""))/100),MOD(VALUE(SUBSTITUTE('04A_국토부원자료'!H476,",","")),100),VALUE(SUBSTITUTE('04A_국토부원자료'!I476,",",""))),""),"")</f>
        <v>45827</v>
      </c>
      <c r="G475" s="42">
        <f>IFERROR(VALUE(SUBSTITUTE('04A_국토부원자료'!J476,",","")),"")</f>
        <v>18800</v>
      </c>
      <c r="H475" s="43">
        <f t="shared" si="14"/>
        <v>188000000</v>
      </c>
      <c r="I475" s="43">
        <f t="shared" si="15"/>
        <v>7550200.8032128522</v>
      </c>
      <c r="J475" s="38">
        <f>IFERROR(VALUE(SUBSTITUTE('04A_국토부원자료'!K476,",","")),"")</f>
        <v>6</v>
      </c>
      <c r="K475" s="38">
        <f>IFERROR(VALUE(SUBSTITUTE('04A_국토부원자료'!N476,",","")),"")</f>
        <v>2013</v>
      </c>
      <c r="L475" s="39" t="str">
        <f>IFERROR('04A_국토부원자료'!O476,"")</f>
        <v>새말로 62</v>
      </c>
      <c r="M475" s="39" t="str">
        <f>IFERROR('04A_국토부원자료'!Q476,"")</f>
        <v>중개거래</v>
      </c>
      <c r="N475" s="38">
        <f>IF(B475="","",IF('02_대상물건입력'!B5="",1,IF(ISNUMBER(SEARCH('02_대상물건입력'!B5,B475)),1,0)))</f>
        <v>1</v>
      </c>
      <c r="O475" s="38">
        <f>IF(B475="","",IF('02_대상물건입력'!B6="",1,IF(ISNUMBER(SEARCH('02_대상물건입력'!B6,B475)),1,0)))</f>
        <v>0</v>
      </c>
      <c r="P475" s="38">
        <f>IF(L475="","",IF('02_대상물건입력'!B15="",0,IF(ISNUMBER(SEARCH('02_대상물건입력'!B15,L475)),1,0)))</f>
        <v>0</v>
      </c>
      <c r="Q475" s="38">
        <f>IF(D475="","",IF('02_대상물건입력'!B8="",0,IF(ISNUMBER(SEARCH('02_대상물건입력'!B8,D475)),1,0)))</f>
        <v>0</v>
      </c>
      <c r="R475" s="44">
        <f>IFERROR(ABS(E475-'02_대상물건입력'!B11)/'02_대상물건입력'!B11,"")</f>
        <v>8.5997034078729079E-2</v>
      </c>
      <c r="S475" s="38">
        <f>IFERROR(ABS(J475-'02_대상물건입력'!B10),"")</f>
        <v>6</v>
      </c>
      <c r="T475" s="38">
        <f>IFERROR(ABS('01_설정'!B4-F475),"")</f>
        <v>285</v>
      </c>
      <c r="U475" s="38">
        <f>IFERROR(ABS(K475-YEAR('02_대상물건입력'!B14)),"")</f>
        <v>13</v>
      </c>
      <c r="V475" s="38" t="str">
        <f>IF(B475="","",IF(AND(E475&gt;0,F475&gt;0,H475&gt;0,OR('04A_국토부원자료'!P476="",'04A_국토부원자료'!P476="-"),IF('01_설정'!B10=1,N475=1,TRUE),R475&lt;='01_설정'!B5,S475&lt;='01_설정'!B6,T475&lt;='01_설정'!B7,U475&lt;='01_설정'!B8),"Y",""))</f>
        <v/>
      </c>
      <c r="W475" s="40" t="str">
        <f>IF(V475&lt;&gt;"Y","",MAX(0,(1-R475/'01_설정'!B5))*'01_설정'!B14+MAX(0,(1-S475/'01_설정'!B6))*'01_설정'!B15+MAX(0,(1-T475/'01_설정'!B7))*'01_설정'!B16+MAX(0,(1-U475/'01_설정'!B8))*'01_설정'!B17+O475*'01_설정'!B11+Q475*'01_설정'!B12+P475*'01_설정'!B13)</f>
        <v/>
      </c>
      <c r="X475" s="38" t="str">
        <f>IF(W475="","",1+COUNTIFS($W$4:$W$3003,"&gt;"&amp;W475)+COUNTIFS($W$4:W475,W475)-1)</f>
        <v/>
      </c>
    </row>
    <row r="476" spans="1:24" ht="16.5">
      <c r="A476" s="38">
        <f>IF('04A_국토부원자료'!A477="","",ROW()-3)</f>
        <v>473</v>
      </c>
      <c r="B476" s="39" t="str">
        <f>IFERROR('04A_국토부원자료'!B477,"")</f>
        <v>서울특별시 송파구 문정동</v>
      </c>
      <c r="C476" s="39" t="str">
        <f>IF(B476="","",IF('04A_국토부원자료'!C477&lt;&gt;"",'04A_국토부원자료'!C477,TRIM('04A_국토부원자료'!D477&amp;IF('04A_국토부원자료'!E477&lt;&gt;"","-"&amp;'04A_국토부원자료'!E477,""))))</f>
        <v>622</v>
      </c>
      <c r="D476" s="39" t="str">
        <f>IFERROR('04A_국토부원자료'!F477,"")</f>
        <v>송파한화오벨리스크</v>
      </c>
      <c r="E476" s="40">
        <f>IFERROR(VALUE(SUBSTITUTE('04A_국토부원자료'!G477,",","")),"")</f>
        <v>26.82</v>
      </c>
      <c r="F476" s="41">
        <f>IFERROR(IF(AND('04A_국토부원자료'!H477&lt;&gt;"",'04A_국토부원자료'!I477&lt;&gt;""),DATE(INT(VALUE(SUBSTITUTE('04A_국토부원자료'!H477,",",""))/100),MOD(VALUE(SUBSTITUTE('04A_국토부원자료'!H477,",","")),100),VALUE(SUBSTITUTE('04A_국토부원자료'!I477,",",""))),""),"")</f>
        <v>45825</v>
      </c>
      <c r="G476" s="42">
        <f>IFERROR(VALUE(SUBSTITUTE('04A_국토부원자료'!J477,",","")),"")</f>
        <v>19000</v>
      </c>
      <c r="H476" s="43">
        <f t="shared" si="14"/>
        <v>190000000</v>
      </c>
      <c r="I476" s="43">
        <f t="shared" si="15"/>
        <v>7084265.4735272182</v>
      </c>
      <c r="J476" s="38">
        <f>IFERROR(VALUE(SUBSTITUTE('04A_국토부원자료'!K477,",","")),"")</f>
        <v>14</v>
      </c>
      <c r="K476" s="38">
        <f>IFERROR(VALUE(SUBSTITUTE('04A_국토부원자료'!N477,",","")),"")</f>
        <v>2013</v>
      </c>
      <c r="L476" s="39" t="str">
        <f>IFERROR('04A_국토부원자료'!O477,"")</f>
        <v>충민로 5</v>
      </c>
      <c r="M476" s="39" t="str">
        <f>IFERROR('04A_국토부원자료'!Q477,"")</f>
        <v>중개거래</v>
      </c>
      <c r="N476" s="38">
        <f>IF(B476="","",IF('02_대상물건입력'!B5="",1,IF(ISNUMBER(SEARCH('02_대상물건입력'!B5,B476)),1,0)))</f>
        <v>1</v>
      </c>
      <c r="O476" s="38">
        <f>IF(B476="","",IF('02_대상물건입력'!B6="",1,IF(ISNUMBER(SEARCH('02_대상물건입력'!B6,B476)),1,0)))</f>
        <v>0</v>
      </c>
      <c r="P476" s="38">
        <f>IF(L476="","",IF('02_대상물건입력'!B15="",0,IF(ISNUMBER(SEARCH('02_대상물건입력'!B15,L476)),1,0)))</f>
        <v>0</v>
      </c>
      <c r="Q476" s="38">
        <f>IF(D476="","",IF('02_대상물건입력'!B8="",0,IF(ISNUMBER(SEARCH('02_대상물건입력'!B8,D476)),1,0)))</f>
        <v>0</v>
      </c>
      <c r="R476" s="44">
        <f>IFERROR(ABS(E476-'02_대상물건입력'!B11)/'02_대상물건입력'!B11,"")</f>
        <v>1.551969694745029E-2</v>
      </c>
      <c r="S476" s="38">
        <f>IFERROR(ABS(J476-'02_대상물건입력'!B10),"")</f>
        <v>2</v>
      </c>
      <c r="T476" s="38">
        <f>IFERROR(ABS('01_설정'!B4-F476),"")</f>
        <v>287</v>
      </c>
      <c r="U476" s="38">
        <f>IFERROR(ABS(K476-YEAR('02_대상물건입력'!B14)),"")</f>
        <v>13</v>
      </c>
      <c r="V476" s="38" t="str">
        <f>IF(B476="","",IF(AND(E476&gt;0,F476&gt;0,H476&gt;0,OR('04A_국토부원자료'!P477="",'04A_국토부원자료'!P477="-"),IF('01_설정'!B10=1,N476=1,TRUE),R476&lt;='01_설정'!B5,S476&lt;='01_설정'!B6,T476&lt;='01_설정'!B7,U476&lt;='01_설정'!B8),"Y",""))</f>
        <v/>
      </c>
      <c r="W476" s="40" t="str">
        <f>IF(V476&lt;&gt;"Y","",MAX(0,(1-R476/'01_설정'!B5))*'01_설정'!B14+MAX(0,(1-S476/'01_설정'!B6))*'01_설정'!B15+MAX(0,(1-T476/'01_설정'!B7))*'01_설정'!B16+MAX(0,(1-U476/'01_설정'!B8))*'01_설정'!B17+O476*'01_설정'!B11+Q476*'01_설정'!B12+P476*'01_설정'!B13)</f>
        <v/>
      </c>
      <c r="X476" s="38" t="str">
        <f>IF(W476="","",1+COUNTIFS($W$4:$W$3003,"&gt;"&amp;W476)+COUNTIFS($W$4:W476,W476)-1)</f>
        <v/>
      </c>
    </row>
    <row r="477" spans="1:24" ht="16.5">
      <c r="A477" s="38">
        <f>IF('04A_국토부원자료'!A478="","",ROW()-3)</f>
        <v>474</v>
      </c>
      <c r="B477" s="39" t="str">
        <f>IFERROR('04A_국토부원자료'!B478,"")</f>
        <v>서울특별시 송파구 문정동</v>
      </c>
      <c r="C477" s="39" t="str">
        <f>IF(B477="","",IF('04A_국토부원자료'!C478&lt;&gt;"",'04A_국토부원자료'!C478,TRIM('04A_국토부원자료'!D478&amp;IF('04A_국토부원자료'!E478&lt;&gt;"","-"&amp;'04A_국토부원자료'!E478,""))))</f>
        <v>652-4</v>
      </c>
      <c r="D477" s="39" t="str">
        <f>IFERROR('04A_국토부원자료'!F478,"")</f>
        <v>힐스테이트에코문정</v>
      </c>
      <c r="E477" s="40">
        <f>IFERROR(VALUE(SUBSTITUTE('04A_국토부원자료'!G478,",","")),"")</f>
        <v>20.79</v>
      </c>
      <c r="F477" s="41">
        <f>IFERROR(IF(AND('04A_국토부원자료'!H478&lt;&gt;"",'04A_국토부원자료'!I478&lt;&gt;""),DATE(INT(VALUE(SUBSTITUTE('04A_국토부원자료'!H478,",",""))/100),MOD(VALUE(SUBSTITUTE('04A_국토부원자료'!H478,",","")),100),VALUE(SUBSTITUTE('04A_국토부원자료'!I478,",",""))),""),"")</f>
        <v>45825</v>
      </c>
      <c r="G477" s="42">
        <f>IFERROR(VALUE(SUBSTITUTE('04A_국토부원자료'!J478,",","")),"")</f>
        <v>22000</v>
      </c>
      <c r="H477" s="43">
        <f t="shared" si="14"/>
        <v>220000000</v>
      </c>
      <c r="I477" s="43">
        <f t="shared" si="15"/>
        <v>10582010.582010582</v>
      </c>
      <c r="J477" s="38">
        <f>IFERROR(VALUE(SUBSTITUTE('04A_국토부원자료'!K478,",","")),"")</f>
        <v>7</v>
      </c>
      <c r="K477" s="38">
        <f>IFERROR(VALUE(SUBSTITUTE('04A_국토부원자료'!N478,",","")),"")</f>
        <v>2018</v>
      </c>
      <c r="L477" s="39" t="str">
        <f>IFERROR('04A_국토부원자료'!O478,"")</f>
        <v>법원로4길 10</v>
      </c>
      <c r="M477" s="39" t="str">
        <f>IFERROR('04A_국토부원자료'!Q478,"")</f>
        <v>직거래</v>
      </c>
      <c r="N477" s="38">
        <f>IF(B477="","",IF('02_대상물건입력'!B5="",1,IF(ISNUMBER(SEARCH('02_대상물건입력'!B5,B477)),1,0)))</f>
        <v>1</v>
      </c>
      <c r="O477" s="38">
        <f>IF(B477="","",IF('02_대상물건입력'!B6="",1,IF(ISNUMBER(SEARCH('02_대상물건입력'!B6,B477)),1,0)))</f>
        <v>0</v>
      </c>
      <c r="P477" s="38">
        <f>IF(L477="","",IF('02_대상물건입력'!B15="",0,IF(ISNUMBER(SEARCH('02_대상물건입력'!B15,L477)),1,0)))</f>
        <v>0</v>
      </c>
      <c r="Q477" s="38">
        <f>IF(D477="","",IF('02_대상물건입력'!B8="",0,IF(ISNUMBER(SEARCH('02_대상물건입력'!B8,D477)),1,0)))</f>
        <v>0</v>
      </c>
      <c r="R477" s="44">
        <f>IFERROR(ABS(E477-'02_대상물건입력'!B11)/'02_대상물건입력'!B11,"")</f>
        <v>0.23686258387537257</v>
      </c>
      <c r="S477" s="38">
        <f>IFERROR(ABS(J477-'02_대상물건입력'!B10),"")</f>
        <v>5</v>
      </c>
      <c r="T477" s="38">
        <f>IFERROR(ABS('01_설정'!B4-F477),"")</f>
        <v>287</v>
      </c>
      <c r="U477" s="38">
        <f>IFERROR(ABS(K477-YEAR('02_대상물건입력'!B14)),"")</f>
        <v>8</v>
      </c>
      <c r="V477" s="38" t="str">
        <f>IF(B477="","",IF(AND(E477&gt;0,F477&gt;0,H477&gt;0,OR('04A_국토부원자료'!P478="",'04A_국토부원자료'!P478="-"),IF('01_설정'!B10=1,N477=1,TRUE),R477&lt;='01_설정'!B5,S477&lt;='01_설정'!B6,T477&lt;='01_설정'!B7,U477&lt;='01_설정'!B8),"Y",""))</f>
        <v>Y</v>
      </c>
      <c r="W477" s="40">
        <f>IF(V477&lt;&gt;"Y","",MAX(0,(1-R477/'01_설정'!B5))*'01_설정'!B14+MAX(0,(1-S477/'01_설정'!B6))*'01_설정'!B15+MAX(0,(1-T477/'01_설정'!B7))*'01_설정'!B16+MAX(0,(1-U477/'01_설정'!B8))*'01_설정'!B17+O477*'01_설정'!B11+Q477*'01_설정'!B12+P477*'01_설정'!B13)</f>
        <v>16.438284399789133</v>
      </c>
      <c r="X477" s="38">
        <f>IF(W477="","",1+COUNTIFS($W$4:$W$3003,"&gt;"&amp;W477)+COUNTIFS($W$4:W477,W477)-1)</f>
        <v>283</v>
      </c>
    </row>
    <row r="478" spans="1:24" ht="16.5">
      <c r="A478" s="38">
        <f>IF('04A_국토부원자료'!A479="","",ROW()-3)</f>
        <v>475</v>
      </c>
      <c r="B478" s="39" t="str">
        <f>IFERROR('04A_국토부원자료'!B479,"")</f>
        <v>서울특별시 송파구 문정동</v>
      </c>
      <c r="C478" s="39" t="str">
        <f>IF(B478="","",IF('04A_국토부원자료'!C479&lt;&gt;"",'04A_국토부원자료'!C479,TRIM('04A_국토부원자료'!D479&amp;IF('04A_국토부원자료'!E479&lt;&gt;"","-"&amp;'04A_국토부원자료'!E479,""))))</f>
        <v>618</v>
      </c>
      <c r="D478" s="39" t="str">
        <f>IFERROR('04A_국토부원자료'!F479,"")</f>
        <v>파크하비오</v>
      </c>
      <c r="E478" s="40">
        <f>IFERROR(VALUE(SUBSTITUTE('04A_국토부원자료'!G479,",","")),"")</f>
        <v>25.08</v>
      </c>
      <c r="F478" s="41">
        <f>IFERROR(IF(AND('04A_국토부원자료'!H479&lt;&gt;"",'04A_국토부원자료'!I479&lt;&gt;""),DATE(INT(VALUE(SUBSTITUTE('04A_국토부원자료'!H479,",",""))/100),MOD(VALUE(SUBSTITUTE('04A_국토부원자료'!H479,",","")),100),VALUE(SUBSTITUTE('04A_국토부원자료'!I479,",",""))),""),"")</f>
        <v>45825</v>
      </c>
      <c r="G478" s="42">
        <f>IFERROR(VALUE(SUBSTITUTE('04A_국토부원자료'!J479,",","")),"")</f>
        <v>20000</v>
      </c>
      <c r="H478" s="43">
        <f t="shared" si="14"/>
        <v>200000000</v>
      </c>
      <c r="I478" s="43">
        <f t="shared" si="15"/>
        <v>7974481.6586921858</v>
      </c>
      <c r="J478" s="38">
        <f>IFERROR(VALUE(SUBSTITUTE('04A_국토부원자료'!K479,",","")),"")</f>
        <v>15</v>
      </c>
      <c r="K478" s="38" t="str">
        <f>IFERROR(VALUE(SUBSTITUTE('04A_국토부원자료'!N479,",","")),"")</f>
        <v/>
      </c>
      <c r="L478" s="39" t="str">
        <f>IFERROR('04A_국토부원자료'!O479,"")</f>
        <v xml:space="preserve"> </v>
      </c>
      <c r="M478" s="39" t="str">
        <f>IFERROR('04A_국토부원자료'!Q479,"")</f>
        <v>중개거래</v>
      </c>
      <c r="N478" s="38">
        <f>IF(B478="","",IF('02_대상물건입력'!B5="",1,IF(ISNUMBER(SEARCH('02_대상물건입력'!B5,B478)),1,0)))</f>
        <v>1</v>
      </c>
      <c r="O478" s="38">
        <f>IF(B478="","",IF('02_대상물건입력'!B6="",1,IF(ISNUMBER(SEARCH('02_대상물건입력'!B6,B478)),1,0)))</f>
        <v>0</v>
      </c>
      <c r="P478" s="38">
        <f>IF(L478="","",IF('02_대상물건입력'!B15="",0,IF(ISNUMBER(SEARCH('02_대상물건입력'!B15,L478)),1,0)))</f>
        <v>0</v>
      </c>
      <c r="Q478" s="38">
        <f>IF(D478="","",IF('02_대상물건입력'!B8="",0,IF(ISNUMBER(SEARCH('02_대상물건입력'!B8,D478)),1,0)))</f>
        <v>0</v>
      </c>
      <c r="R478" s="44">
        <f>IFERROR(ABS(E478-'02_대상물건입력'!B11)/'02_대상물건입력'!B11,"")</f>
        <v>7.9389783722671706E-2</v>
      </c>
      <c r="S478" s="38">
        <f>IFERROR(ABS(J478-'02_대상물건입력'!B10),"")</f>
        <v>3</v>
      </c>
      <c r="T478" s="38">
        <f>IFERROR(ABS('01_설정'!B4-F478),"")</f>
        <v>287</v>
      </c>
      <c r="U478" s="38" t="str">
        <f>IFERROR(ABS(K478-YEAR('02_대상물건입력'!B14)),"")</f>
        <v/>
      </c>
      <c r="V478" s="38" t="str">
        <f>IF(B478="","",IF(AND(E478&gt;0,F478&gt;0,H478&gt;0,OR('04A_국토부원자료'!P479="",'04A_국토부원자료'!P479="-"),IF('01_설정'!B10=1,N478=1,TRUE),R478&lt;='01_설정'!B5,S478&lt;='01_설정'!B6,T478&lt;='01_설정'!B7,U478&lt;='01_설정'!B8),"Y",""))</f>
        <v/>
      </c>
      <c r="W478" s="40" t="str">
        <f>IF(V478&lt;&gt;"Y","",MAX(0,(1-R478/'01_설정'!B5))*'01_설정'!B14+MAX(0,(1-S478/'01_설정'!B6))*'01_설정'!B15+MAX(0,(1-T478/'01_설정'!B7))*'01_설정'!B16+MAX(0,(1-U478/'01_설정'!B8))*'01_설정'!B17+O478*'01_설정'!B11+Q478*'01_설정'!B12+P478*'01_설정'!B13)</f>
        <v/>
      </c>
      <c r="X478" s="38" t="str">
        <f>IF(W478="","",1+COUNTIFS($W$4:$W$3003,"&gt;"&amp;W478)+COUNTIFS($W$4:W478,W478)-1)</f>
        <v/>
      </c>
    </row>
    <row r="479" spans="1:24" ht="16.5">
      <c r="A479" s="38">
        <f>IF('04A_국토부원자료'!A480="","",ROW()-3)</f>
        <v>476</v>
      </c>
      <c r="B479" s="39" t="str">
        <f>IFERROR('04A_국토부원자료'!B480,"")</f>
        <v>서울특별시 송파구 문정동</v>
      </c>
      <c r="C479" s="39" t="str">
        <f>IF(B479="","",IF('04A_국토부원자료'!C480&lt;&gt;"",'04A_국토부원자료'!C480,TRIM('04A_국토부원자료'!D480&amp;IF('04A_국토부원자료'!E480&lt;&gt;"","-"&amp;'04A_국토부원자료'!E480,""))))</f>
        <v>620</v>
      </c>
      <c r="D479" s="39" t="str">
        <f>IFERROR('04A_국토부원자료'!F480,"")</f>
        <v>송파푸르지오시티</v>
      </c>
      <c r="E479" s="40">
        <f>IFERROR(VALUE(SUBSTITUTE('04A_국토부원자료'!G480,",","")),"")</f>
        <v>30</v>
      </c>
      <c r="F479" s="41">
        <f>IFERROR(IF(AND('04A_국토부원자료'!H480&lt;&gt;"",'04A_국토부원자료'!I480&lt;&gt;""),DATE(INT(VALUE(SUBSTITUTE('04A_국토부원자료'!H480,",",""))/100),MOD(VALUE(SUBSTITUTE('04A_국토부원자료'!H480,",","")),100),VALUE(SUBSTITUTE('04A_국토부원자료'!I480,",",""))),""),"")</f>
        <v>45824</v>
      </c>
      <c r="G479" s="42">
        <f>IFERROR(VALUE(SUBSTITUTE('04A_국토부원자료'!J480,",","")),"")</f>
        <v>22000</v>
      </c>
      <c r="H479" s="43">
        <f t="shared" si="14"/>
        <v>220000000</v>
      </c>
      <c r="I479" s="43">
        <f t="shared" si="15"/>
        <v>7333333.333333333</v>
      </c>
      <c r="J479" s="38">
        <f>IFERROR(VALUE(SUBSTITUTE('04A_국토부원자료'!K480,",","")),"")</f>
        <v>12</v>
      </c>
      <c r="K479" s="38">
        <f>IFERROR(VALUE(SUBSTITUTE('04A_국토부원자료'!N480,",","")),"")</f>
        <v>2013</v>
      </c>
      <c r="L479" s="39" t="str">
        <f>IFERROR('04A_국토부원자료'!O480,"")</f>
        <v>새말로 62</v>
      </c>
      <c r="M479" s="39" t="str">
        <f>IFERROR('04A_국토부원자료'!Q480,"")</f>
        <v>중개거래</v>
      </c>
      <c r="N479" s="38">
        <f>IF(B479="","",IF('02_대상물건입력'!B5="",1,IF(ISNUMBER(SEARCH('02_대상물건입력'!B5,B479)),1,0)))</f>
        <v>1</v>
      </c>
      <c r="O479" s="38">
        <f>IF(B479="","",IF('02_대상물건입력'!B6="",1,IF(ISNUMBER(SEARCH('02_대상물건입력'!B6,B479)),1,0)))</f>
        <v>0</v>
      </c>
      <c r="P479" s="38">
        <f>IF(L479="","",IF('02_대상물건입력'!B15="",0,IF(ISNUMBER(SEARCH('02_대상물건입력'!B15,L479)),1,0)))</f>
        <v>0</v>
      </c>
      <c r="Q479" s="38">
        <f>IF(D479="","",IF('02_대상물건입력'!B8="",0,IF(ISNUMBER(SEARCH('02_대상물건입력'!B8,D479)),1,0)))</f>
        <v>0</v>
      </c>
      <c r="R479" s="44">
        <f>IFERROR(ABS(E479-'02_대상물건입력'!B11)/'02_대상물건입력'!B11,"")</f>
        <v>0.10120839267623009</v>
      </c>
      <c r="S479" s="38">
        <f>IFERROR(ABS(J479-'02_대상물건입력'!B10),"")</f>
        <v>0</v>
      </c>
      <c r="T479" s="38">
        <f>IFERROR(ABS('01_설정'!B4-F479),"")</f>
        <v>288</v>
      </c>
      <c r="U479" s="38">
        <f>IFERROR(ABS(K479-YEAR('02_대상물건입력'!B14)),"")</f>
        <v>13</v>
      </c>
      <c r="V479" s="38" t="str">
        <f>IF(B479="","",IF(AND(E479&gt;0,F479&gt;0,H479&gt;0,OR('04A_국토부원자료'!P480="",'04A_국토부원자료'!P480="-"),IF('01_설정'!B10=1,N479=1,TRUE),R479&lt;='01_설정'!B5,S479&lt;='01_설정'!B6,T479&lt;='01_설정'!B7,U479&lt;='01_설정'!B8),"Y",""))</f>
        <v/>
      </c>
      <c r="W479" s="40" t="str">
        <f>IF(V479&lt;&gt;"Y","",MAX(0,(1-R479/'01_설정'!B5))*'01_설정'!B14+MAX(0,(1-S479/'01_설정'!B6))*'01_설정'!B15+MAX(0,(1-T479/'01_설정'!B7))*'01_설정'!B16+MAX(0,(1-U479/'01_설정'!B8))*'01_설정'!B17+O479*'01_설정'!B11+Q479*'01_설정'!B12+P479*'01_설정'!B13)</f>
        <v/>
      </c>
      <c r="X479" s="38" t="str">
        <f>IF(W479="","",1+COUNTIFS($W$4:$W$3003,"&gt;"&amp;W479)+COUNTIFS($W$4:W479,W479)-1)</f>
        <v/>
      </c>
    </row>
    <row r="480" spans="1:24" ht="16.5">
      <c r="A480" s="38">
        <f>IF('04A_국토부원자료'!A481="","",ROW()-3)</f>
        <v>477</v>
      </c>
      <c r="B480" s="39" t="str">
        <f>IFERROR('04A_국토부원자료'!B481,"")</f>
        <v>서울특별시 송파구 문정동</v>
      </c>
      <c r="C480" s="39" t="str">
        <f>IF(B480="","",IF('04A_국토부원자료'!C481&lt;&gt;"",'04A_국토부원자료'!C481,TRIM('04A_국토부원자료'!D481&amp;IF('04A_국토부원자료'!E481&lt;&gt;"","-"&amp;'04A_국토부원자료'!E481,""))))</f>
        <v>620</v>
      </c>
      <c r="D480" s="39" t="str">
        <f>IFERROR('04A_국토부원자료'!F481,"")</f>
        <v>송파푸르지오시티</v>
      </c>
      <c r="E480" s="40">
        <f>IFERROR(VALUE(SUBSTITUTE('04A_국토부원자료'!G481,",","")),"")</f>
        <v>30</v>
      </c>
      <c r="F480" s="41">
        <f>IFERROR(IF(AND('04A_국토부원자료'!H481&lt;&gt;"",'04A_국토부원자료'!I481&lt;&gt;""),DATE(INT(VALUE(SUBSTITUTE('04A_국토부원자료'!H481,",",""))/100),MOD(VALUE(SUBSTITUTE('04A_국토부원자료'!H481,",","")),100),VALUE(SUBSTITUTE('04A_국토부원자료'!I481,",",""))),""),"")</f>
        <v>45822</v>
      </c>
      <c r="G480" s="42">
        <f>IFERROR(VALUE(SUBSTITUTE('04A_국토부원자료'!J481,",","")),"")</f>
        <v>23000</v>
      </c>
      <c r="H480" s="43">
        <f t="shared" si="14"/>
        <v>230000000</v>
      </c>
      <c r="I480" s="43">
        <f t="shared" si="15"/>
        <v>7666666.666666667</v>
      </c>
      <c r="J480" s="38">
        <f>IFERROR(VALUE(SUBSTITUTE('04A_국토부원자료'!K481,",","")),"")</f>
        <v>10</v>
      </c>
      <c r="K480" s="38">
        <f>IFERROR(VALUE(SUBSTITUTE('04A_국토부원자료'!N481,",","")),"")</f>
        <v>2013</v>
      </c>
      <c r="L480" s="39" t="str">
        <f>IFERROR('04A_국토부원자료'!O481,"")</f>
        <v>새말로 62</v>
      </c>
      <c r="M480" s="39" t="str">
        <f>IFERROR('04A_국토부원자료'!Q481,"")</f>
        <v>중개거래</v>
      </c>
      <c r="N480" s="38">
        <f>IF(B480="","",IF('02_대상물건입력'!B5="",1,IF(ISNUMBER(SEARCH('02_대상물건입력'!B5,B480)),1,0)))</f>
        <v>1</v>
      </c>
      <c r="O480" s="38">
        <f>IF(B480="","",IF('02_대상물건입력'!B6="",1,IF(ISNUMBER(SEARCH('02_대상물건입력'!B6,B480)),1,0)))</f>
        <v>0</v>
      </c>
      <c r="P480" s="38">
        <f>IF(L480="","",IF('02_대상물건입력'!B15="",0,IF(ISNUMBER(SEARCH('02_대상물건입력'!B15,L480)),1,0)))</f>
        <v>0</v>
      </c>
      <c r="Q480" s="38">
        <f>IF(D480="","",IF('02_대상물건입력'!B8="",0,IF(ISNUMBER(SEARCH('02_대상물건입력'!B8,D480)),1,0)))</f>
        <v>0</v>
      </c>
      <c r="R480" s="44">
        <f>IFERROR(ABS(E480-'02_대상물건입력'!B11)/'02_대상물건입력'!B11,"")</f>
        <v>0.10120839267623009</v>
      </c>
      <c r="S480" s="38">
        <f>IFERROR(ABS(J480-'02_대상물건입력'!B10),"")</f>
        <v>2</v>
      </c>
      <c r="T480" s="38">
        <f>IFERROR(ABS('01_설정'!B4-F480),"")</f>
        <v>290</v>
      </c>
      <c r="U480" s="38">
        <f>IFERROR(ABS(K480-YEAR('02_대상물건입력'!B14)),"")</f>
        <v>13</v>
      </c>
      <c r="V480" s="38" t="str">
        <f>IF(B480="","",IF(AND(E480&gt;0,F480&gt;0,H480&gt;0,OR('04A_국토부원자료'!P481="",'04A_국토부원자료'!P481="-"),IF('01_설정'!B10=1,N480=1,TRUE),R480&lt;='01_설정'!B5,S480&lt;='01_설정'!B6,T480&lt;='01_설정'!B7,U480&lt;='01_설정'!B8),"Y",""))</f>
        <v/>
      </c>
      <c r="W480" s="40" t="str">
        <f>IF(V480&lt;&gt;"Y","",MAX(0,(1-R480/'01_설정'!B5))*'01_설정'!B14+MAX(0,(1-S480/'01_설정'!B6))*'01_설정'!B15+MAX(0,(1-T480/'01_설정'!B7))*'01_설정'!B16+MAX(0,(1-U480/'01_설정'!B8))*'01_설정'!B17+O480*'01_설정'!B11+Q480*'01_설정'!B12+P480*'01_설정'!B13)</f>
        <v/>
      </c>
      <c r="X480" s="38" t="str">
        <f>IF(W480="","",1+COUNTIFS($W$4:$W$3003,"&gt;"&amp;W480)+COUNTIFS($W$4:W480,W480)-1)</f>
        <v/>
      </c>
    </row>
    <row r="481" spans="1:24" ht="16.5">
      <c r="A481" s="38">
        <f>IF('04A_국토부원자료'!A482="","",ROW()-3)</f>
        <v>478</v>
      </c>
      <c r="B481" s="39" t="str">
        <f>IFERROR('04A_국토부원자료'!B482,"")</f>
        <v>서울특별시 송파구 문정동</v>
      </c>
      <c r="C481" s="39" t="str">
        <f>IF(B481="","",IF('04A_국토부원자료'!C482&lt;&gt;"",'04A_국토부원자료'!C482,TRIM('04A_국토부원자료'!D482&amp;IF('04A_국토부원자료'!E482&lt;&gt;"","-"&amp;'04A_국토부원자료'!E482,""))))</f>
        <v>652-4</v>
      </c>
      <c r="D481" s="39" t="str">
        <f>IFERROR('04A_국토부원자료'!F482,"")</f>
        <v>힐스테이트에코문정</v>
      </c>
      <c r="E481" s="40">
        <f>IFERROR(VALUE(SUBSTITUTE('04A_국토부원자료'!G482,",","")),"")</f>
        <v>20.79</v>
      </c>
      <c r="F481" s="41">
        <f>IFERROR(IF(AND('04A_국토부원자료'!H482&lt;&gt;"",'04A_국토부원자료'!I482&lt;&gt;""),DATE(INT(VALUE(SUBSTITUTE('04A_국토부원자료'!H482,",",""))/100),MOD(VALUE(SUBSTITUTE('04A_국토부원자료'!H482,",","")),100),VALUE(SUBSTITUTE('04A_국토부원자료'!I482,",",""))),""),"")</f>
        <v>45822</v>
      </c>
      <c r="G481" s="42">
        <f>IFERROR(VALUE(SUBSTITUTE('04A_국토부원자료'!J482,",","")),"")</f>
        <v>21000</v>
      </c>
      <c r="H481" s="43">
        <f t="shared" si="14"/>
        <v>210000000</v>
      </c>
      <c r="I481" s="43">
        <f t="shared" si="15"/>
        <v>10101010.101010101</v>
      </c>
      <c r="J481" s="38">
        <f>IFERROR(VALUE(SUBSTITUTE('04A_국토부원자료'!K482,",","")),"")</f>
        <v>14</v>
      </c>
      <c r="K481" s="38">
        <f>IFERROR(VALUE(SUBSTITUTE('04A_국토부원자료'!N482,",","")),"")</f>
        <v>2018</v>
      </c>
      <c r="L481" s="39" t="str">
        <f>IFERROR('04A_국토부원자료'!O482,"")</f>
        <v>법원로4길 10</v>
      </c>
      <c r="M481" s="39" t="str">
        <f>IFERROR('04A_국토부원자료'!Q482,"")</f>
        <v>중개거래</v>
      </c>
      <c r="N481" s="38">
        <f>IF(B481="","",IF('02_대상물건입력'!B5="",1,IF(ISNUMBER(SEARCH('02_대상물건입력'!B5,B481)),1,0)))</f>
        <v>1</v>
      </c>
      <c r="O481" s="38">
        <f>IF(B481="","",IF('02_대상물건입력'!B6="",1,IF(ISNUMBER(SEARCH('02_대상물건입력'!B6,B481)),1,0)))</f>
        <v>0</v>
      </c>
      <c r="P481" s="38">
        <f>IF(L481="","",IF('02_대상물건입력'!B15="",0,IF(ISNUMBER(SEARCH('02_대상물건입력'!B15,L481)),1,0)))</f>
        <v>0</v>
      </c>
      <c r="Q481" s="38">
        <f>IF(D481="","",IF('02_대상물건입력'!B8="",0,IF(ISNUMBER(SEARCH('02_대상물건입력'!B8,D481)),1,0)))</f>
        <v>0</v>
      </c>
      <c r="R481" s="44">
        <f>IFERROR(ABS(E481-'02_대상물건입력'!B11)/'02_대상물건입력'!B11,"")</f>
        <v>0.23686258387537257</v>
      </c>
      <c r="S481" s="38">
        <f>IFERROR(ABS(J481-'02_대상물건입력'!B10),"")</f>
        <v>2</v>
      </c>
      <c r="T481" s="38">
        <f>IFERROR(ABS('01_설정'!B4-F481),"")</f>
        <v>290</v>
      </c>
      <c r="U481" s="38">
        <f>IFERROR(ABS(K481-YEAR('02_대상물건입력'!B14)),"")</f>
        <v>8</v>
      </c>
      <c r="V481" s="38" t="str">
        <f>IF(B481="","",IF(AND(E481&gt;0,F481&gt;0,H481&gt;0,OR('04A_국토부원자료'!P482="",'04A_국토부원자료'!P482="-"),IF('01_설정'!B10=1,N481=1,TRUE),R481&lt;='01_설정'!B5,S481&lt;='01_설정'!B6,T481&lt;='01_설정'!B7,U481&lt;='01_설정'!B8),"Y",""))</f>
        <v>Y</v>
      </c>
      <c r="W481" s="40">
        <f>IF(V481&lt;&gt;"Y","",MAX(0,(1-R481/'01_설정'!B5))*'01_설정'!B14+MAX(0,(1-S481/'01_설정'!B6))*'01_설정'!B15+MAX(0,(1-T481/'01_설정'!B7))*'01_설정'!B16+MAX(0,(1-U481/'01_설정'!B8))*'01_설정'!B17+O481*'01_설정'!B11+Q481*'01_설정'!B12+P481*'01_설정'!B13)</f>
        <v>23.588969331295981</v>
      </c>
      <c r="X481" s="38">
        <f>IF(W481="","",1+COUNTIFS($W$4:$W$3003,"&gt;"&amp;W481)+COUNTIFS($W$4:W481,W481)-1)</f>
        <v>224</v>
      </c>
    </row>
    <row r="482" spans="1:24" ht="16.5">
      <c r="A482" s="38">
        <f>IF('04A_국토부원자료'!A483="","",ROW()-3)</f>
        <v>479</v>
      </c>
      <c r="B482" s="39" t="str">
        <f>IFERROR('04A_국토부원자료'!B483,"")</f>
        <v>서울특별시 송파구 문정동</v>
      </c>
      <c r="C482" s="39" t="str">
        <f>IF(B482="","",IF('04A_국토부원자료'!C483&lt;&gt;"",'04A_국토부원자료'!C483,TRIM('04A_국토부원자료'!D483&amp;IF('04A_국토부원자료'!E483&lt;&gt;"","-"&amp;'04A_국토부원자료'!E483,""))))</f>
        <v>643-1</v>
      </c>
      <c r="D482" s="39" t="str">
        <f>IFERROR('04A_국토부원자료'!F483,"")</f>
        <v>엠스테이트</v>
      </c>
      <c r="E482" s="40">
        <f>IFERROR(VALUE(SUBSTITUTE('04A_국토부원자료'!G483,",","")),"")</f>
        <v>29.79</v>
      </c>
      <c r="F482" s="41">
        <f>IFERROR(IF(AND('04A_국토부원자료'!H483&lt;&gt;"",'04A_국토부원자료'!I483&lt;&gt;""),DATE(INT(VALUE(SUBSTITUTE('04A_국토부원자료'!H483,",",""))/100),MOD(VALUE(SUBSTITUTE('04A_국토부원자료'!H483,",","")),100),VALUE(SUBSTITUTE('04A_국토부원자료'!I483,",",""))),""),"")</f>
        <v>45821</v>
      </c>
      <c r="G482" s="42">
        <f>IFERROR(VALUE(SUBSTITUTE('04A_국토부원자료'!J483,",","")),"")</f>
        <v>28300</v>
      </c>
      <c r="H482" s="43">
        <f t="shared" si="14"/>
        <v>283000000</v>
      </c>
      <c r="I482" s="43">
        <f t="shared" si="15"/>
        <v>9499832.1584424302</v>
      </c>
      <c r="J482" s="38">
        <f>IFERROR(VALUE(SUBSTITUTE('04A_국토부원자료'!K483,",","")),"")</f>
        <v>13</v>
      </c>
      <c r="K482" s="38">
        <f>IFERROR(VALUE(SUBSTITUTE('04A_국토부원자료'!N483,",","")),"")</f>
        <v>2016</v>
      </c>
      <c r="L482" s="39" t="str">
        <f>IFERROR('04A_국토부원자료'!O483,"")</f>
        <v>법원로 114</v>
      </c>
      <c r="M482" s="39" t="str">
        <f>IFERROR('04A_국토부원자료'!Q483,"")</f>
        <v>중개거래</v>
      </c>
      <c r="N482" s="38">
        <f>IF(B482="","",IF('02_대상물건입력'!B5="",1,IF(ISNUMBER(SEARCH('02_대상물건입력'!B5,B482)),1,0)))</f>
        <v>1</v>
      </c>
      <c r="O482" s="38">
        <f>IF(B482="","",IF('02_대상물건입력'!B6="",1,IF(ISNUMBER(SEARCH('02_대상물건입력'!B6,B482)),1,0)))</f>
        <v>0</v>
      </c>
      <c r="P482" s="38">
        <f>IF(L482="","",IF('02_대상물건입력'!B15="",0,IF(ISNUMBER(SEARCH('02_대상물건입력'!B15,L482)),1,0)))</f>
        <v>0</v>
      </c>
      <c r="Q482" s="38">
        <f>IF(D482="","",IF('02_대상물건입력'!B8="",0,IF(ISNUMBER(SEARCH('02_대상물건입력'!B8,D482)),1,0)))</f>
        <v>0</v>
      </c>
      <c r="R482" s="44">
        <f>IFERROR(ABS(E482-'02_대상물건입력'!B11)/'02_대상물건입력'!B11,"")</f>
        <v>9.3499933927496448E-2</v>
      </c>
      <c r="S482" s="38">
        <f>IFERROR(ABS(J482-'02_대상물건입력'!B10),"")</f>
        <v>1</v>
      </c>
      <c r="T482" s="38">
        <f>IFERROR(ABS('01_설정'!B4-F482),"")</f>
        <v>291</v>
      </c>
      <c r="U482" s="38">
        <f>IFERROR(ABS(K482-YEAR('02_대상물건입력'!B14)),"")</f>
        <v>10</v>
      </c>
      <c r="V482" s="38" t="str">
        <f>IF(B482="","",IF(AND(E482&gt;0,F482&gt;0,H482&gt;0,OR('04A_국토부원자료'!P483="",'04A_국토부원자료'!P483="-"),IF('01_설정'!B10=1,N482=1,TRUE),R482&lt;='01_설정'!B5,S482&lt;='01_설정'!B6,T482&lt;='01_설정'!B7,U482&lt;='01_설정'!B8),"Y",""))</f>
        <v>Y</v>
      </c>
      <c r="W482" s="40">
        <f>IF(V482&lt;&gt;"Y","",MAX(0,(1-R482/'01_설정'!B5))*'01_설정'!B14+MAX(0,(1-S482/'01_설정'!B6))*'01_설정'!B15+MAX(0,(1-T482/'01_설정'!B7))*'01_설정'!B16+MAX(0,(1-U482/'01_설정'!B8))*'01_설정'!B17+O482*'01_설정'!B11+Q482*'01_설정'!B12+P482*'01_설정'!B13)</f>
        <v>36.588444170544697</v>
      </c>
      <c r="X482" s="38">
        <f>IF(W482="","",1+COUNTIFS($W$4:$W$3003,"&gt;"&amp;W482)+COUNTIFS($W$4:W482,W482)-1)</f>
        <v>97</v>
      </c>
    </row>
    <row r="483" spans="1:24" ht="16.5">
      <c r="A483" s="38">
        <f>IF('04A_국토부원자료'!A484="","",ROW()-3)</f>
        <v>480</v>
      </c>
      <c r="B483" s="39" t="str">
        <f>IFERROR('04A_국토부원자료'!B484,"")</f>
        <v>서울특별시 송파구 문정동</v>
      </c>
      <c r="C483" s="39" t="str">
        <f>IF(B483="","",IF('04A_국토부원자료'!C484&lt;&gt;"",'04A_국토부원자료'!C484,TRIM('04A_국토부원자료'!D484&amp;IF('04A_국토부원자료'!E484&lt;&gt;"","-"&amp;'04A_국토부원자료'!E484,""))))</f>
        <v>618</v>
      </c>
      <c r="D483" s="39" t="str">
        <f>IFERROR('04A_국토부원자료'!F484,"")</f>
        <v>파크하비오</v>
      </c>
      <c r="E483" s="40">
        <f>IFERROR(VALUE(SUBSTITUTE('04A_국토부원자료'!G484,",","")),"")</f>
        <v>50.11</v>
      </c>
      <c r="F483" s="41">
        <f>IFERROR(IF(AND('04A_국토부원자료'!H484&lt;&gt;"",'04A_국토부원자료'!I484&lt;&gt;""),DATE(INT(VALUE(SUBSTITUTE('04A_국토부원자료'!H484,",",""))/100),MOD(VALUE(SUBSTITUTE('04A_국토부원자료'!H484,",","")),100),VALUE(SUBSTITUTE('04A_국토부원자료'!I484,",",""))),""),"")</f>
        <v>45820</v>
      </c>
      <c r="G483" s="42">
        <f>IFERROR(VALUE(SUBSTITUTE('04A_국토부원자료'!J484,",","")),"")</f>
        <v>49500</v>
      </c>
      <c r="H483" s="43">
        <f t="shared" si="14"/>
        <v>495000000</v>
      </c>
      <c r="I483" s="43">
        <f t="shared" si="15"/>
        <v>9878267.8108162042</v>
      </c>
      <c r="J483" s="38">
        <f>IFERROR(VALUE(SUBSTITUTE('04A_국토부원자료'!K484,",","")),"")</f>
        <v>8</v>
      </c>
      <c r="K483" s="38" t="str">
        <f>IFERROR(VALUE(SUBSTITUTE('04A_국토부원자료'!N484,",","")),"")</f>
        <v/>
      </c>
      <c r="L483" s="39" t="str">
        <f>IFERROR('04A_국토부원자료'!O484,"")</f>
        <v xml:space="preserve"> </v>
      </c>
      <c r="M483" s="39" t="str">
        <f>IFERROR('04A_국토부원자료'!Q484,"")</f>
        <v>중개거래</v>
      </c>
      <c r="N483" s="38">
        <f>IF(B483="","",IF('02_대상물건입력'!B5="",1,IF(ISNUMBER(SEARCH('02_대상물건입력'!B5,B483)),1,0)))</f>
        <v>1</v>
      </c>
      <c r="O483" s="38">
        <f>IF(B483="","",IF('02_대상물건입력'!B6="",1,IF(ISNUMBER(SEARCH('02_대상물건입력'!B6,B483)),1,0)))</f>
        <v>0</v>
      </c>
      <c r="P483" s="38">
        <f>IF(L483="","",IF('02_대상물건입력'!B15="",0,IF(ISNUMBER(SEARCH('02_대상물건입력'!B15,L483)),1,0)))</f>
        <v>0</v>
      </c>
      <c r="Q483" s="38">
        <f>IF(D483="","",IF('02_대상물건입력'!B8="",0,IF(ISNUMBER(SEARCH('02_대상물건입력'!B8,D483)),1,0)))</f>
        <v>0</v>
      </c>
      <c r="R483" s="44">
        <f>IFERROR(ABS(E483-'02_대상물건입력'!B11)/'02_대상물건입력'!B11,"")</f>
        <v>0.83938508523352962</v>
      </c>
      <c r="S483" s="38">
        <f>IFERROR(ABS(J483-'02_대상물건입력'!B10),"")</f>
        <v>4</v>
      </c>
      <c r="T483" s="38">
        <f>IFERROR(ABS('01_설정'!B4-F483),"")</f>
        <v>292</v>
      </c>
      <c r="U483" s="38" t="str">
        <f>IFERROR(ABS(K483-YEAR('02_대상물건입력'!B14)),"")</f>
        <v/>
      </c>
      <c r="V483" s="38" t="str">
        <f>IF(B483="","",IF(AND(E483&gt;0,F483&gt;0,H483&gt;0,OR('04A_국토부원자료'!P484="",'04A_국토부원자료'!P484="-"),IF('01_설정'!B10=1,N483=1,TRUE),R483&lt;='01_설정'!B5,S483&lt;='01_설정'!B6,T483&lt;='01_설정'!B7,U483&lt;='01_설정'!B8),"Y",""))</f>
        <v/>
      </c>
      <c r="W483" s="40" t="str">
        <f>IF(V483&lt;&gt;"Y","",MAX(0,(1-R483/'01_설정'!B5))*'01_설정'!B14+MAX(0,(1-S483/'01_설정'!B6))*'01_설정'!B15+MAX(0,(1-T483/'01_설정'!B7))*'01_설정'!B16+MAX(0,(1-U483/'01_설정'!B8))*'01_설정'!B17+O483*'01_설정'!B11+Q483*'01_설정'!B12+P483*'01_설정'!B13)</f>
        <v/>
      </c>
      <c r="X483" s="38" t="str">
        <f>IF(W483="","",1+COUNTIFS($W$4:$W$3003,"&gt;"&amp;W483)+COUNTIFS($W$4:W483,W483)-1)</f>
        <v/>
      </c>
    </row>
    <row r="484" spans="1:24" ht="16.5">
      <c r="A484" s="38">
        <f>IF('04A_국토부원자료'!A485="","",ROW()-3)</f>
        <v>481</v>
      </c>
      <c r="B484" s="39" t="str">
        <f>IFERROR('04A_국토부원자료'!B485,"")</f>
        <v>서울특별시 송파구 문정동</v>
      </c>
      <c r="C484" s="39" t="str">
        <f>IF(B484="","",IF('04A_국토부원자료'!C485&lt;&gt;"",'04A_국토부원자료'!C485,TRIM('04A_국토부원자료'!D485&amp;IF('04A_국토부원자료'!E485&lt;&gt;"","-"&amp;'04A_국토부원자료'!E485,""))))</f>
        <v>622</v>
      </c>
      <c r="D484" s="39" t="str">
        <f>IFERROR('04A_국토부원자료'!F485,"")</f>
        <v>송파한화오벨리스크</v>
      </c>
      <c r="E484" s="40">
        <f>IFERROR(VALUE(SUBSTITUTE('04A_국토부원자료'!G485,",","")),"")</f>
        <v>29.99</v>
      </c>
      <c r="F484" s="41">
        <f>IFERROR(IF(AND('04A_국토부원자료'!H485&lt;&gt;"",'04A_국토부원자료'!I485&lt;&gt;""),DATE(INT(VALUE(SUBSTITUTE('04A_국토부원자료'!H485,",",""))/100),MOD(VALUE(SUBSTITUTE('04A_국토부원자료'!H485,",","")),100),VALUE(SUBSTITUTE('04A_국토부원자료'!I485,",",""))),""),"")</f>
        <v>45820</v>
      </c>
      <c r="G484" s="42">
        <f>IFERROR(VALUE(SUBSTITUTE('04A_국토부원자료'!J485,",","")),"")</f>
        <v>23500</v>
      </c>
      <c r="H484" s="43">
        <f t="shared" si="14"/>
        <v>235000000</v>
      </c>
      <c r="I484" s="43">
        <f t="shared" si="15"/>
        <v>7835945.315105035</v>
      </c>
      <c r="J484" s="38">
        <f>IFERROR(VALUE(SUBSTITUTE('04A_국토부원자료'!K485,",","")),"")</f>
        <v>10</v>
      </c>
      <c r="K484" s="38">
        <f>IFERROR(VALUE(SUBSTITUTE('04A_국토부원자료'!N485,",","")),"")</f>
        <v>2013</v>
      </c>
      <c r="L484" s="39" t="str">
        <f>IFERROR('04A_국토부원자료'!O485,"")</f>
        <v>충민로 5</v>
      </c>
      <c r="M484" s="39" t="str">
        <f>IFERROR('04A_국토부원자료'!Q485,"")</f>
        <v>중개거래</v>
      </c>
      <c r="N484" s="38">
        <f>IF(B484="","",IF('02_대상물건입력'!B5="",1,IF(ISNUMBER(SEARCH('02_대상물건입력'!B5,B484)),1,0)))</f>
        <v>1</v>
      </c>
      <c r="O484" s="38">
        <f>IF(B484="","",IF('02_대상물건입력'!B6="",1,IF(ISNUMBER(SEARCH('02_대상물건입력'!B6,B484)),1,0)))</f>
        <v>0</v>
      </c>
      <c r="P484" s="38">
        <f>IF(L484="","",IF('02_대상물건입력'!B15="",0,IF(ISNUMBER(SEARCH('02_대상물건입력'!B15,L484)),1,0)))</f>
        <v>0</v>
      </c>
      <c r="Q484" s="38">
        <f>IF(D484="","",IF('02_대상물건입력'!B8="",0,IF(ISNUMBER(SEARCH('02_대상물건입력'!B8,D484)),1,0)))</f>
        <v>0</v>
      </c>
      <c r="R484" s="44">
        <f>IFERROR(ABS(E484-'02_대상물건입력'!B11)/'02_대상물건입력'!B11,"")</f>
        <v>0.10084132321200462</v>
      </c>
      <c r="S484" s="38">
        <f>IFERROR(ABS(J484-'02_대상물건입력'!B10),"")</f>
        <v>2</v>
      </c>
      <c r="T484" s="38">
        <f>IFERROR(ABS('01_설정'!B4-F484),"")</f>
        <v>292</v>
      </c>
      <c r="U484" s="38">
        <f>IFERROR(ABS(K484-YEAR('02_대상물건입력'!B14)),"")</f>
        <v>13</v>
      </c>
      <c r="V484" s="38" t="str">
        <f>IF(B484="","",IF(AND(E484&gt;0,F484&gt;0,H484&gt;0,OR('04A_국토부원자료'!P485="",'04A_국토부원자료'!P485="-"),IF('01_설정'!B10=1,N484=1,TRUE),R484&lt;='01_설정'!B5,S484&lt;='01_설정'!B6,T484&lt;='01_설정'!B7,U484&lt;='01_설정'!B8),"Y",""))</f>
        <v/>
      </c>
      <c r="W484" s="40" t="str">
        <f>IF(V484&lt;&gt;"Y","",MAX(0,(1-R484/'01_설정'!B5))*'01_설정'!B14+MAX(0,(1-S484/'01_설정'!B6))*'01_설정'!B15+MAX(0,(1-T484/'01_설정'!B7))*'01_설정'!B16+MAX(0,(1-U484/'01_설정'!B8))*'01_설정'!B17+O484*'01_설정'!B11+Q484*'01_설정'!B12+P484*'01_설정'!B13)</f>
        <v/>
      </c>
      <c r="X484" s="38" t="str">
        <f>IF(W484="","",1+COUNTIFS($W$4:$W$3003,"&gt;"&amp;W484)+COUNTIFS($W$4:W484,W484)-1)</f>
        <v/>
      </c>
    </row>
    <row r="485" spans="1:24" ht="16.5">
      <c r="A485" s="38">
        <f>IF('04A_국토부원자료'!A486="","",ROW()-3)</f>
        <v>482</v>
      </c>
      <c r="B485" s="39" t="str">
        <f>IFERROR('04A_국토부원자료'!B486,"")</f>
        <v>서울특별시 송파구 문정동</v>
      </c>
      <c r="C485" s="39" t="str">
        <f>IF(B485="","",IF('04A_국토부원자료'!C486&lt;&gt;"",'04A_국토부원자료'!C486,TRIM('04A_국토부원자료'!D486&amp;IF('04A_국토부원자료'!E486&lt;&gt;"","-"&amp;'04A_국토부원자료'!E486,""))))</f>
        <v>618</v>
      </c>
      <c r="D485" s="39" t="str">
        <f>IFERROR('04A_국토부원자료'!F486,"")</f>
        <v>파크하비오</v>
      </c>
      <c r="E485" s="40">
        <f>IFERROR(VALUE(SUBSTITUTE('04A_국토부원자료'!G486,",","")),"")</f>
        <v>48.93</v>
      </c>
      <c r="F485" s="41">
        <f>IFERROR(IF(AND('04A_국토부원자료'!H486&lt;&gt;"",'04A_국토부원자료'!I486&lt;&gt;""),DATE(INT(VALUE(SUBSTITUTE('04A_국토부원자료'!H486,",",""))/100),MOD(VALUE(SUBSTITUTE('04A_국토부원자료'!H486,",","")),100),VALUE(SUBSTITUTE('04A_국토부원자료'!I486,",",""))),""),"")</f>
        <v>45814</v>
      </c>
      <c r="G485" s="42">
        <f>IFERROR(VALUE(SUBSTITUTE('04A_국토부원자료'!J486,",","")),"")</f>
        <v>46000</v>
      </c>
      <c r="H485" s="43">
        <f t="shared" si="14"/>
        <v>460000000</v>
      </c>
      <c r="I485" s="43">
        <f t="shared" si="15"/>
        <v>9401185.3668506034</v>
      </c>
      <c r="J485" s="38">
        <f>IFERROR(VALUE(SUBSTITUTE('04A_국토부원자료'!K486,",","")),"")</f>
        <v>13</v>
      </c>
      <c r="K485" s="38" t="str">
        <f>IFERROR(VALUE(SUBSTITUTE('04A_국토부원자료'!N486,",","")),"")</f>
        <v/>
      </c>
      <c r="L485" s="39" t="str">
        <f>IFERROR('04A_국토부원자료'!O486,"")</f>
        <v>송파대로 111</v>
      </c>
      <c r="M485" s="39" t="str">
        <f>IFERROR('04A_국토부원자료'!Q486,"")</f>
        <v>중개거래</v>
      </c>
      <c r="N485" s="38">
        <f>IF(B485="","",IF('02_대상물건입력'!B5="",1,IF(ISNUMBER(SEARCH('02_대상물건입력'!B5,B485)),1,0)))</f>
        <v>1</v>
      </c>
      <c r="O485" s="38">
        <f>IF(B485="","",IF('02_대상물건입력'!B6="",1,IF(ISNUMBER(SEARCH('02_대상물건입력'!B6,B485)),1,0)))</f>
        <v>0</v>
      </c>
      <c r="P485" s="38">
        <f>IF(L485="","",IF('02_대상물건입력'!B15="",0,IF(ISNUMBER(SEARCH('02_대상물건입력'!B15,L485)),1,0)))</f>
        <v>1</v>
      </c>
      <c r="Q485" s="38">
        <f>IF(D485="","",IF('02_대상물건입력'!B8="",0,IF(ISNUMBER(SEARCH('02_대상물건입력'!B8,D485)),1,0)))</f>
        <v>0</v>
      </c>
      <c r="R485" s="44">
        <f>IFERROR(ABS(E485-'02_대상물건입력'!B11)/'02_대상물건입력'!B11,"")</f>
        <v>0.79607088845493124</v>
      </c>
      <c r="S485" s="38">
        <f>IFERROR(ABS(J485-'02_대상물건입력'!B10),"")</f>
        <v>1</v>
      </c>
      <c r="T485" s="38">
        <f>IFERROR(ABS('01_설정'!B4-F485),"")</f>
        <v>298</v>
      </c>
      <c r="U485" s="38" t="str">
        <f>IFERROR(ABS(K485-YEAR('02_대상물건입력'!B14)),"")</f>
        <v/>
      </c>
      <c r="V485" s="38" t="str">
        <f>IF(B485="","",IF(AND(E485&gt;0,F485&gt;0,H485&gt;0,OR('04A_국토부원자료'!P486="",'04A_국토부원자료'!P486="-"),IF('01_설정'!B10=1,N485=1,TRUE),R485&lt;='01_설정'!B5,S485&lt;='01_설정'!B6,T485&lt;='01_설정'!B7,U485&lt;='01_설정'!B8),"Y",""))</f>
        <v/>
      </c>
      <c r="W485" s="40" t="str">
        <f>IF(V485&lt;&gt;"Y","",MAX(0,(1-R485/'01_설정'!B5))*'01_설정'!B14+MAX(0,(1-S485/'01_설정'!B6))*'01_설정'!B15+MAX(0,(1-T485/'01_설정'!B7))*'01_설정'!B16+MAX(0,(1-U485/'01_설정'!B8))*'01_설정'!B17+O485*'01_설정'!B11+Q485*'01_설정'!B12+P485*'01_설정'!B13)</f>
        <v/>
      </c>
      <c r="X485" s="38" t="str">
        <f>IF(W485="","",1+COUNTIFS($W$4:$W$3003,"&gt;"&amp;W485)+COUNTIFS($W$4:W485,W485)-1)</f>
        <v/>
      </c>
    </row>
    <row r="486" spans="1:24" ht="16.5">
      <c r="A486" s="38">
        <f>IF('04A_국토부원자료'!A487="","",ROW()-3)</f>
        <v>483</v>
      </c>
      <c r="B486" s="39" t="str">
        <f>IFERROR('04A_국토부원자료'!B487,"")</f>
        <v>서울특별시 송파구 문정동</v>
      </c>
      <c r="C486" s="39" t="str">
        <f>IF(B486="","",IF('04A_국토부원자료'!C487&lt;&gt;"",'04A_국토부원자료'!C487,TRIM('04A_국토부원자료'!D487&amp;IF('04A_국토부원자료'!E487&lt;&gt;"","-"&amp;'04A_국토부원자료'!E487,""))))</f>
        <v>618</v>
      </c>
      <c r="D486" s="39" t="str">
        <f>IFERROR('04A_국토부원자료'!F487,"")</f>
        <v>파크하비오</v>
      </c>
      <c r="E486" s="40">
        <f>IFERROR(VALUE(SUBSTITUTE('04A_국토부원자료'!G487,",","")),"")</f>
        <v>50.32</v>
      </c>
      <c r="F486" s="41">
        <f>IFERROR(IF(AND('04A_국토부원자료'!H487&lt;&gt;"",'04A_국토부원자료'!I487&lt;&gt;""),DATE(INT(VALUE(SUBSTITUTE('04A_국토부원자료'!H487,",",""))/100),MOD(VALUE(SUBSTITUTE('04A_국토부원자료'!H487,",","")),100),VALUE(SUBSTITUTE('04A_국토부원자료'!I487,",",""))),""),"")</f>
        <v>45814</v>
      </c>
      <c r="G486" s="42">
        <f>IFERROR(VALUE(SUBSTITUTE('04A_국토부원자료'!J487,",","")),"")</f>
        <v>50500</v>
      </c>
      <c r="H486" s="43">
        <f t="shared" si="14"/>
        <v>505000000</v>
      </c>
      <c r="I486" s="43">
        <f t="shared" si="15"/>
        <v>10035771.065182829</v>
      </c>
      <c r="J486" s="38">
        <f>IFERROR(VALUE(SUBSTITUTE('04A_국토부원자료'!K487,",","")),"")</f>
        <v>17</v>
      </c>
      <c r="K486" s="38" t="str">
        <f>IFERROR(VALUE(SUBSTITUTE('04A_국토부원자료'!N487,",","")),"")</f>
        <v/>
      </c>
      <c r="L486" s="39" t="str">
        <f>IFERROR('04A_국토부원자료'!O487,"")</f>
        <v xml:space="preserve"> </v>
      </c>
      <c r="M486" s="39" t="str">
        <f>IFERROR('04A_국토부원자료'!Q487,"")</f>
        <v>중개거래</v>
      </c>
      <c r="N486" s="38">
        <f>IF(B486="","",IF('02_대상물건입력'!B5="",1,IF(ISNUMBER(SEARCH('02_대상물건입력'!B5,B486)),1,0)))</f>
        <v>1</v>
      </c>
      <c r="O486" s="38">
        <f>IF(B486="","",IF('02_대상물건입력'!B6="",1,IF(ISNUMBER(SEARCH('02_대상물건입력'!B6,B486)),1,0)))</f>
        <v>0</v>
      </c>
      <c r="P486" s="38">
        <f>IF(L486="","",IF('02_대상물건입력'!B15="",0,IF(ISNUMBER(SEARCH('02_대상물건입력'!B15,L486)),1,0)))</f>
        <v>0</v>
      </c>
      <c r="Q486" s="38">
        <f>IF(D486="","",IF('02_대상물건입력'!B8="",0,IF(ISNUMBER(SEARCH('02_대상물건입력'!B8,D486)),1,0)))</f>
        <v>0</v>
      </c>
      <c r="R486" s="44">
        <f>IFERROR(ABS(E486-'02_대상물건입력'!B11)/'02_대상물건입력'!B11,"")</f>
        <v>0.84709354398226333</v>
      </c>
      <c r="S486" s="38">
        <f>IFERROR(ABS(J486-'02_대상물건입력'!B10),"")</f>
        <v>5</v>
      </c>
      <c r="T486" s="38">
        <f>IFERROR(ABS('01_설정'!B4-F486),"")</f>
        <v>298</v>
      </c>
      <c r="U486" s="38" t="str">
        <f>IFERROR(ABS(K486-YEAR('02_대상물건입력'!B14)),"")</f>
        <v/>
      </c>
      <c r="V486" s="38" t="str">
        <f>IF(B486="","",IF(AND(E486&gt;0,F486&gt;0,H486&gt;0,OR('04A_국토부원자료'!P487="",'04A_국토부원자료'!P487="-"),IF('01_설정'!B10=1,N486=1,TRUE),R486&lt;='01_설정'!B5,S486&lt;='01_설정'!B6,T486&lt;='01_설정'!B7,U486&lt;='01_설정'!B8),"Y",""))</f>
        <v/>
      </c>
      <c r="W486" s="40" t="str">
        <f>IF(V486&lt;&gt;"Y","",MAX(0,(1-R486/'01_설정'!B5))*'01_설정'!B14+MAX(0,(1-S486/'01_설정'!B6))*'01_설정'!B15+MAX(0,(1-T486/'01_설정'!B7))*'01_설정'!B16+MAX(0,(1-U486/'01_설정'!B8))*'01_설정'!B17+O486*'01_설정'!B11+Q486*'01_설정'!B12+P486*'01_설정'!B13)</f>
        <v/>
      </c>
      <c r="X486" s="38" t="str">
        <f>IF(W486="","",1+COUNTIFS($W$4:$W$3003,"&gt;"&amp;W486)+COUNTIFS($W$4:W486,W486)-1)</f>
        <v/>
      </c>
    </row>
    <row r="487" spans="1:24" ht="16.5">
      <c r="A487" s="38">
        <f>IF('04A_국토부원자료'!A488="","",ROW()-3)</f>
        <v>484</v>
      </c>
      <c r="B487" s="39" t="str">
        <f>IFERROR('04A_국토부원자료'!B488,"")</f>
        <v>서울특별시 송파구 문정동</v>
      </c>
      <c r="C487" s="39" t="str">
        <f>IF(B487="","",IF('04A_국토부원자료'!C488&lt;&gt;"",'04A_국토부원자료'!C488,TRIM('04A_국토부원자료'!D488&amp;IF('04A_국토부원자료'!E488&lt;&gt;"","-"&amp;'04A_국토부원자료'!E488,""))))</f>
        <v>624</v>
      </c>
      <c r="D487" s="39" t="str">
        <f>IFERROR('04A_국토부원자료'!F488,"")</f>
        <v>송파 아이파크</v>
      </c>
      <c r="E487" s="40">
        <f>IFERROR(VALUE(SUBSTITUTE('04A_국토부원자료'!G488,",","")),"")</f>
        <v>25.87</v>
      </c>
      <c r="F487" s="41">
        <f>IFERROR(IF(AND('04A_국토부원자료'!H488&lt;&gt;"",'04A_국토부원자료'!I488&lt;&gt;""),DATE(INT(VALUE(SUBSTITUTE('04A_국토부원자료'!H488,",",""))/100),MOD(VALUE(SUBSTITUTE('04A_국토부원자료'!H488,",","")),100),VALUE(SUBSTITUTE('04A_국토부원자료'!I488,",",""))),""),"")</f>
        <v>45814</v>
      </c>
      <c r="G487" s="42">
        <f>IFERROR(VALUE(SUBSTITUTE('04A_국토부원자료'!J488,",","")),"")</f>
        <v>22200</v>
      </c>
      <c r="H487" s="43">
        <f t="shared" si="14"/>
        <v>222000000</v>
      </c>
      <c r="I487" s="43">
        <f t="shared" si="15"/>
        <v>8581368.3803633545</v>
      </c>
      <c r="J487" s="38">
        <f>IFERROR(VALUE(SUBSTITUTE('04A_국토부원자료'!K488,",","")),"")</f>
        <v>13</v>
      </c>
      <c r="K487" s="38">
        <f>IFERROR(VALUE(SUBSTITUTE('04A_국토부원자료'!N488,",","")),"")</f>
        <v>2015</v>
      </c>
      <c r="L487" s="39" t="str">
        <f>IFERROR('04A_국토부원자료'!O488,"")</f>
        <v>법원로 55</v>
      </c>
      <c r="M487" s="39" t="str">
        <f>IFERROR('04A_국토부원자료'!Q488,"")</f>
        <v>중개거래</v>
      </c>
      <c r="N487" s="38">
        <f>IF(B487="","",IF('02_대상물건입력'!B5="",1,IF(ISNUMBER(SEARCH('02_대상물건입력'!B5,B487)),1,0)))</f>
        <v>1</v>
      </c>
      <c r="O487" s="38">
        <f>IF(B487="","",IF('02_대상물건입력'!B6="",1,IF(ISNUMBER(SEARCH('02_대상물건입력'!B6,B487)),1,0)))</f>
        <v>0</v>
      </c>
      <c r="P487" s="38">
        <f>IF(L487="","",IF('02_대상물건입력'!B15="",0,IF(ISNUMBER(SEARCH('02_대상물건입력'!B15,L487)),1,0)))</f>
        <v>0</v>
      </c>
      <c r="Q487" s="38">
        <f>IF(D487="","",IF('02_대상물건입력'!B8="",0,IF(ISNUMBER(SEARCH('02_대상물건입력'!B8,D487)),1,0)))</f>
        <v>0</v>
      </c>
      <c r="R487" s="44">
        <f>IFERROR(ABS(E487-'02_대상물건입력'!B11)/'02_대상물건입력'!B11,"")</f>
        <v>5.0391296048864213E-2</v>
      </c>
      <c r="S487" s="38">
        <f>IFERROR(ABS(J487-'02_대상물건입력'!B10),"")</f>
        <v>1</v>
      </c>
      <c r="T487" s="38">
        <f>IFERROR(ABS('01_설정'!B4-F487),"")</f>
        <v>298</v>
      </c>
      <c r="U487" s="38">
        <f>IFERROR(ABS(K487-YEAR('02_대상물건입력'!B14)),"")</f>
        <v>11</v>
      </c>
      <c r="V487" s="38" t="str">
        <f>IF(B487="","",IF(AND(E487&gt;0,F487&gt;0,H487&gt;0,OR('04A_국토부원자료'!P488="",'04A_국토부원자료'!P488="-"),IF('01_설정'!B10=1,N487=1,TRUE),R487&lt;='01_설정'!B5,S487&lt;='01_설정'!B6,T487&lt;='01_설정'!B7,U487&lt;='01_설정'!B8),"Y",""))</f>
        <v/>
      </c>
      <c r="W487" s="40" t="str">
        <f>IF(V487&lt;&gt;"Y","",MAX(0,(1-R487/'01_설정'!B5))*'01_설정'!B14+MAX(0,(1-S487/'01_설정'!B6))*'01_설정'!B15+MAX(0,(1-T487/'01_설정'!B7))*'01_설정'!B16+MAX(0,(1-U487/'01_설정'!B8))*'01_설정'!B17+O487*'01_설정'!B11+Q487*'01_설정'!B12+P487*'01_설정'!B13)</f>
        <v/>
      </c>
      <c r="X487" s="38" t="str">
        <f>IF(W487="","",1+COUNTIFS($W$4:$W$3003,"&gt;"&amp;W487)+COUNTIFS($W$4:W487,W487)-1)</f>
        <v/>
      </c>
    </row>
    <row r="488" spans="1:24" ht="16.5">
      <c r="A488" s="38">
        <f>IF('04A_국토부원자료'!A489="","",ROW()-3)</f>
        <v>485</v>
      </c>
      <c r="B488" s="39" t="str">
        <f>IFERROR('04A_국토부원자료'!B489,"")</f>
        <v>서울특별시 송파구 문정동</v>
      </c>
      <c r="C488" s="39" t="str">
        <f>IF(B488="","",IF('04A_국토부원자료'!C489&lt;&gt;"",'04A_국토부원자료'!C489,TRIM('04A_국토부원자료'!D489&amp;IF('04A_국토부원자료'!E489&lt;&gt;"","-"&amp;'04A_국토부원자료'!E489,""))))</f>
        <v>652-2</v>
      </c>
      <c r="D488" s="39" t="str">
        <f>IFERROR('04A_국토부원자료'!F489,"")</f>
        <v>문정 오벨리스크</v>
      </c>
      <c r="E488" s="40">
        <f>IFERROR(VALUE(SUBSTITUTE('04A_국토부원자료'!G489,",","")),"")</f>
        <v>22.12</v>
      </c>
      <c r="F488" s="41">
        <f>IFERROR(IF(AND('04A_국토부원자료'!H489&lt;&gt;"",'04A_국토부원자료'!I489&lt;&gt;""),DATE(INT(VALUE(SUBSTITUTE('04A_국토부원자료'!H489,",",""))/100),MOD(VALUE(SUBSTITUTE('04A_국토부원자료'!H489,",","")),100),VALUE(SUBSTITUTE('04A_국토부원자료'!I489,",",""))),""),"")</f>
        <v>45813</v>
      </c>
      <c r="G488" s="42">
        <f>IFERROR(VALUE(SUBSTITUTE('04A_국토부원자료'!J489,",","")),"")</f>
        <v>21150</v>
      </c>
      <c r="H488" s="43">
        <f t="shared" si="14"/>
        <v>211500000</v>
      </c>
      <c r="I488" s="43">
        <f t="shared" si="15"/>
        <v>9561482.820976492</v>
      </c>
      <c r="J488" s="38">
        <f>IFERROR(VALUE(SUBSTITUTE('04A_국토부원자료'!K489,",","")),"")</f>
        <v>11</v>
      </c>
      <c r="K488" s="38">
        <f>IFERROR(VALUE(SUBSTITUTE('04A_국토부원자료'!N489,",","")),"")</f>
        <v>2018</v>
      </c>
      <c r="L488" s="39" t="str">
        <f>IFERROR('04A_국토부원자료'!O489,"")</f>
        <v>송파대로 145</v>
      </c>
      <c r="M488" s="39" t="str">
        <f>IFERROR('04A_국토부원자료'!Q489,"")</f>
        <v>중개거래</v>
      </c>
      <c r="N488" s="38">
        <f>IF(B488="","",IF('02_대상물건입력'!B5="",1,IF(ISNUMBER(SEARCH('02_대상물건입력'!B5,B488)),1,0)))</f>
        <v>1</v>
      </c>
      <c r="O488" s="38">
        <f>IF(B488="","",IF('02_대상물건입력'!B6="",1,IF(ISNUMBER(SEARCH('02_대상물건입력'!B6,B488)),1,0)))</f>
        <v>0</v>
      </c>
      <c r="P488" s="38">
        <f>IF(L488="","",IF('02_대상물건입력'!B15="",0,IF(ISNUMBER(SEARCH('02_대상물건입력'!B15,L488)),1,0)))</f>
        <v>1</v>
      </c>
      <c r="Q488" s="38">
        <f>IF(D488="","",IF('02_대상물건입력'!B8="",0,IF(ISNUMBER(SEARCH('02_대상물건입력'!B8,D488)),1,0)))</f>
        <v>0</v>
      </c>
      <c r="R488" s="44">
        <f>IFERROR(ABS(E488-'02_대상물건입력'!B11)/'02_대상물건입력'!B11,"")</f>
        <v>0.18804234513339299</v>
      </c>
      <c r="S488" s="38">
        <f>IFERROR(ABS(J488-'02_대상물건입력'!B10),"")</f>
        <v>1</v>
      </c>
      <c r="T488" s="38">
        <f>IFERROR(ABS('01_설정'!B4-F488),"")</f>
        <v>299</v>
      </c>
      <c r="U488" s="38">
        <f>IFERROR(ABS(K488-YEAR('02_대상물건입력'!B14)),"")</f>
        <v>8</v>
      </c>
      <c r="V488" s="38" t="str">
        <f>IF(B488="","",IF(AND(E488&gt;0,F488&gt;0,H488&gt;0,OR('04A_국토부원자료'!P489="",'04A_국토부원자료'!P489="-"),IF('01_설정'!B10=1,N488=1,TRUE),R488&lt;='01_설정'!B5,S488&lt;='01_설정'!B6,T488&lt;='01_설정'!B7,U488&lt;='01_설정'!B8),"Y",""))</f>
        <v>Y</v>
      </c>
      <c r="W488" s="40">
        <f>IF(V488&lt;&gt;"Y","",MAX(0,(1-R488/'01_설정'!B5))*'01_설정'!B14+MAX(0,(1-S488/'01_설정'!B6))*'01_설정'!B15+MAX(0,(1-T488/'01_설정'!B7))*'01_설정'!B16+MAX(0,(1-U488/'01_설정'!B8))*'01_설정'!B17+O488*'01_설정'!B11+Q488*'01_설정'!B12+P488*'01_설정'!B13)</f>
        <v>38.137205135110733</v>
      </c>
      <c r="X488" s="38">
        <f>IF(W488="","",1+COUNTIFS($W$4:$W$3003,"&gt;"&amp;W488)+COUNTIFS($W$4:W488,W488)-1)</f>
        <v>86</v>
      </c>
    </row>
    <row r="489" spans="1:24" ht="16.5">
      <c r="A489" s="38">
        <f>IF('04A_국토부원자료'!A490="","",ROW()-3)</f>
        <v>486</v>
      </c>
      <c r="B489" s="39" t="str">
        <f>IFERROR('04A_국토부원자료'!B490,"")</f>
        <v>서울특별시 송파구 문정동</v>
      </c>
      <c r="C489" s="39" t="str">
        <f>IF(B489="","",IF('04A_국토부원자료'!C490&lt;&gt;"",'04A_국토부원자료'!C490,TRIM('04A_국토부원자료'!D490&amp;IF('04A_국토부원자료'!E490&lt;&gt;"","-"&amp;'04A_국토부원자료'!E490,""))))</f>
        <v>652-3</v>
      </c>
      <c r="D489" s="39" t="str">
        <f>IFERROR('04A_국토부원자료'!F490,"")</f>
        <v>르피에드 문정</v>
      </c>
      <c r="E489" s="40">
        <f>IFERROR(VALUE(SUBSTITUTE('04A_국토부원자료'!G490,",","")),"")</f>
        <v>42.374600000000001</v>
      </c>
      <c r="F489" s="41">
        <f>IFERROR(IF(AND('04A_국토부원자료'!H490&lt;&gt;"",'04A_국토부원자료'!I490&lt;&gt;""),DATE(INT(VALUE(SUBSTITUTE('04A_국토부원자료'!H490,",",""))/100),MOD(VALUE(SUBSTITUTE('04A_국토부원자료'!H490,",","")),100),VALUE(SUBSTITUTE('04A_국토부원자료'!I490,",",""))),""),"")</f>
        <v>45812</v>
      </c>
      <c r="G489" s="42">
        <f>IFERROR(VALUE(SUBSTITUTE('04A_국토부원자료'!J490,",","")),"")</f>
        <v>90000</v>
      </c>
      <c r="H489" s="43">
        <f t="shared" si="14"/>
        <v>900000000</v>
      </c>
      <c r="I489" s="43">
        <f t="shared" si="15"/>
        <v>21239138.540540796</v>
      </c>
      <c r="J489" s="38">
        <f>IFERROR(VALUE(SUBSTITUTE('04A_국토부원자료'!K490,",","")),"")</f>
        <v>15</v>
      </c>
      <c r="K489" s="38">
        <f>IFERROR(VALUE(SUBSTITUTE('04A_국토부원자료'!N490,",","")),"")</f>
        <v>2022</v>
      </c>
      <c r="L489" s="39" t="str">
        <f>IFERROR('04A_국토부원자료'!O490,"")</f>
        <v>송파대로 141</v>
      </c>
      <c r="M489" s="39" t="str">
        <f>IFERROR('04A_국토부원자료'!Q490,"")</f>
        <v>중개거래</v>
      </c>
      <c r="N489" s="38">
        <f>IF(B489="","",IF('02_대상물건입력'!B5="",1,IF(ISNUMBER(SEARCH('02_대상물건입력'!B5,B489)),1,0)))</f>
        <v>1</v>
      </c>
      <c r="O489" s="38">
        <f>IF(B489="","",IF('02_대상물건입력'!B6="",1,IF(ISNUMBER(SEARCH('02_대상물건입력'!B6,B489)),1,0)))</f>
        <v>0</v>
      </c>
      <c r="P489" s="38">
        <f>IF(L489="","",IF('02_대상물건입력'!B15="",0,IF(ISNUMBER(SEARCH('02_대상물건입력'!B15,L489)),1,0)))</f>
        <v>1</v>
      </c>
      <c r="Q489" s="38">
        <f>IF(D489="","",IF('02_대상물건입력'!B8="",0,IF(ISNUMBER(SEARCH('02_대상물건입력'!B8,D489)),1,0)))</f>
        <v>0</v>
      </c>
      <c r="R489" s="44">
        <f>IFERROR(ABS(E489-'02_대상물건입력'!B11)/'02_대상물건입력'!B11,"")</f>
        <v>0.55544217187660605</v>
      </c>
      <c r="S489" s="38">
        <f>IFERROR(ABS(J489-'02_대상물건입력'!B10),"")</f>
        <v>3</v>
      </c>
      <c r="T489" s="38">
        <f>IFERROR(ABS('01_설정'!B4-F489),"")</f>
        <v>300</v>
      </c>
      <c r="U489" s="38">
        <f>IFERROR(ABS(K489-YEAR('02_대상물건입력'!B14)),"")</f>
        <v>4</v>
      </c>
      <c r="V489" s="38" t="str">
        <f>IF(B489="","",IF(AND(E489&gt;0,F489&gt;0,H489&gt;0,OR('04A_국토부원자료'!P490="",'04A_국토부원자료'!P490="-"),IF('01_설정'!B10=1,N489=1,TRUE),R489&lt;='01_설정'!B5,S489&lt;='01_설정'!B6,T489&lt;='01_설정'!B7,U489&lt;='01_설정'!B8),"Y",""))</f>
        <v/>
      </c>
      <c r="W489" s="40" t="str">
        <f>IF(V489&lt;&gt;"Y","",MAX(0,(1-R489/'01_설정'!B5))*'01_설정'!B14+MAX(0,(1-S489/'01_설정'!B6))*'01_설정'!B15+MAX(0,(1-T489/'01_설정'!B7))*'01_설정'!B16+MAX(0,(1-U489/'01_설정'!B8))*'01_설정'!B17+O489*'01_설정'!B11+Q489*'01_설정'!B12+P489*'01_설정'!B13)</f>
        <v/>
      </c>
      <c r="X489" s="38" t="str">
        <f>IF(W489="","",1+COUNTIFS($W$4:$W$3003,"&gt;"&amp;W489)+COUNTIFS($W$4:W489,W489)-1)</f>
        <v/>
      </c>
    </row>
    <row r="490" spans="1:24" ht="16.5">
      <c r="A490" s="38">
        <f>IF('04A_국토부원자료'!A491="","",ROW()-3)</f>
        <v>487</v>
      </c>
      <c r="B490" s="39" t="str">
        <f>IFERROR('04A_국토부원자료'!B491,"")</f>
        <v>서울특별시 송파구 문정동</v>
      </c>
      <c r="C490" s="39" t="str">
        <f>IF(B490="","",IF('04A_국토부원자료'!C491&lt;&gt;"",'04A_국토부원자료'!C491,TRIM('04A_국토부원자료'!D491&amp;IF('04A_국토부원자료'!E491&lt;&gt;"","-"&amp;'04A_국토부원자료'!E491,""))))</f>
        <v>624</v>
      </c>
      <c r="D490" s="39" t="str">
        <f>IFERROR('04A_국토부원자료'!F491,"")</f>
        <v>송파 아이파크</v>
      </c>
      <c r="E490" s="40">
        <f>IFERROR(VALUE(SUBSTITUTE('04A_국토부원자료'!G491,",","")),"")</f>
        <v>25.87</v>
      </c>
      <c r="F490" s="41">
        <f>IFERROR(IF(AND('04A_국토부원자료'!H491&lt;&gt;"",'04A_국토부원자료'!I491&lt;&gt;""),DATE(INT(VALUE(SUBSTITUTE('04A_국토부원자료'!H491,",",""))/100),MOD(VALUE(SUBSTITUTE('04A_국토부원자료'!H491,",","")),100),VALUE(SUBSTITUTE('04A_국토부원자료'!I491,",",""))),""),"")</f>
        <v>45811</v>
      </c>
      <c r="G490" s="42">
        <f>IFERROR(VALUE(SUBSTITUTE('04A_국토부원자료'!J491,",","")),"")</f>
        <v>22000</v>
      </c>
      <c r="H490" s="43">
        <f t="shared" si="14"/>
        <v>220000000</v>
      </c>
      <c r="I490" s="43">
        <f t="shared" si="15"/>
        <v>8504058.7553150356</v>
      </c>
      <c r="J490" s="38">
        <f>IFERROR(VALUE(SUBSTITUTE('04A_국토부원자료'!K491,",","")),"")</f>
        <v>13</v>
      </c>
      <c r="K490" s="38">
        <f>IFERROR(VALUE(SUBSTITUTE('04A_국토부원자료'!N491,",","")),"")</f>
        <v>2015</v>
      </c>
      <c r="L490" s="39" t="str">
        <f>IFERROR('04A_국토부원자료'!O491,"")</f>
        <v>법원로 55</v>
      </c>
      <c r="M490" s="39" t="str">
        <f>IFERROR('04A_국토부원자료'!Q491,"")</f>
        <v>중개거래</v>
      </c>
      <c r="N490" s="38">
        <f>IF(B490="","",IF('02_대상물건입력'!B5="",1,IF(ISNUMBER(SEARCH('02_대상물건입력'!B5,B490)),1,0)))</f>
        <v>1</v>
      </c>
      <c r="O490" s="38">
        <f>IF(B490="","",IF('02_대상물건입력'!B6="",1,IF(ISNUMBER(SEARCH('02_대상물건입력'!B6,B490)),1,0)))</f>
        <v>0</v>
      </c>
      <c r="P490" s="38">
        <f>IF(L490="","",IF('02_대상물건입력'!B15="",0,IF(ISNUMBER(SEARCH('02_대상물건입력'!B15,L490)),1,0)))</f>
        <v>0</v>
      </c>
      <c r="Q490" s="38">
        <f>IF(D490="","",IF('02_대상물건입력'!B8="",0,IF(ISNUMBER(SEARCH('02_대상물건입력'!B8,D490)),1,0)))</f>
        <v>0</v>
      </c>
      <c r="R490" s="44">
        <f>IFERROR(ABS(E490-'02_대상물건입력'!B11)/'02_대상물건입력'!B11,"")</f>
        <v>5.0391296048864213E-2</v>
      </c>
      <c r="S490" s="38">
        <f>IFERROR(ABS(J490-'02_대상물건입력'!B10),"")</f>
        <v>1</v>
      </c>
      <c r="T490" s="38">
        <f>IFERROR(ABS('01_설정'!B4-F490),"")</f>
        <v>301</v>
      </c>
      <c r="U490" s="38">
        <f>IFERROR(ABS(K490-YEAR('02_대상물건입력'!B14)),"")</f>
        <v>11</v>
      </c>
      <c r="V490" s="38" t="str">
        <f>IF(B490="","",IF(AND(E490&gt;0,F490&gt;0,H490&gt;0,OR('04A_국토부원자료'!P491="",'04A_국토부원자료'!P491="-"),IF('01_설정'!B10=1,N490=1,TRUE),R490&lt;='01_설정'!B5,S490&lt;='01_설정'!B6,T490&lt;='01_설정'!B7,U490&lt;='01_설정'!B8),"Y",""))</f>
        <v/>
      </c>
      <c r="W490" s="40" t="str">
        <f>IF(V490&lt;&gt;"Y","",MAX(0,(1-R490/'01_설정'!B5))*'01_설정'!B14+MAX(0,(1-S490/'01_설정'!B6))*'01_설정'!B15+MAX(0,(1-T490/'01_설정'!B7))*'01_설정'!B16+MAX(0,(1-U490/'01_설정'!B8))*'01_설정'!B17+O490*'01_설정'!B11+Q490*'01_설정'!B12+P490*'01_설정'!B13)</f>
        <v/>
      </c>
      <c r="X490" s="38" t="str">
        <f>IF(W490="","",1+COUNTIFS($W$4:$W$3003,"&gt;"&amp;W490)+COUNTIFS($W$4:W490,W490)-1)</f>
        <v/>
      </c>
    </row>
    <row r="491" spans="1:24" ht="16.5">
      <c r="A491" s="38">
        <f>IF('04A_국토부원자료'!A492="","",ROW()-3)</f>
        <v>488</v>
      </c>
      <c r="B491" s="39" t="str">
        <f>IFERROR('04A_국토부원자료'!B492,"")</f>
        <v>서울특별시 송파구 문정동</v>
      </c>
      <c r="C491" s="39" t="str">
        <f>IF(B491="","",IF('04A_국토부원자료'!C492&lt;&gt;"",'04A_국토부원자료'!C492,TRIM('04A_국토부원자료'!D492&amp;IF('04A_국토부원자료'!E492&lt;&gt;"","-"&amp;'04A_국토부원자료'!E492,""))))</f>
        <v>652-1</v>
      </c>
      <c r="D491" s="39" t="str">
        <f>IFERROR('04A_국토부원자료'!F492,"")</f>
        <v>프라비다옥토</v>
      </c>
      <c r="E491" s="40">
        <f>IFERROR(VALUE(SUBSTITUTE('04A_국토부원자료'!G492,",","")),"")</f>
        <v>41.3</v>
      </c>
      <c r="F491" s="41">
        <f>IFERROR(IF(AND('04A_국토부원자료'!H492&lt;&gt;"",'04A_국토부원자료'!I492&lt;&gt;""),DATE(INT(VALUE(SUBSTITUTE('04A_국토부원자료'!H492,",",""))/100),MOD(VALUE(SUBSTITUTE('04A_국토부원자료'!H492,",","")),100),VALUE(SUBSTITUTE('04A_국토부원자료'!I492,",",""))),""),"")</f>
        <v>45811</v>
      </c>
      <c r="G491" s="42">
        <f>IFERROR(VALUE(SUBSTITUTE('04A_국토부원자료'!J492,",","")),"")</f>
        <v>38500</v>
      </c>
      <c r="H491" s="43">
        <f t="shared" si="14"/>
        <v>385000000</v>
      </c>
      <c r="I491" s="43">
        <f t="shared" si="15"/>
        <v>9322033.8983050846</v>
      </c>
      <c r="J491" s="38">
        <f>IFERROR(VALUE(SUBSTITUTE('04A_국토부원자료'!K492,",","")),"")</f>
        <v>8</v>
      </c>
      <c r="K491" s="38">
        <f>IFERROR(VALUE(SUBSTITUTE('04A_국토부원자료'!N492,",","")),"")</f>
        <v>2016</v>
      </c>
      <c r="L491" s="39" t="str">
        <f>IFERROR('04A_국토부원자료'!O492,"")</f>
        <v>법원로4길 17</v>
      </c>
      <c r="M491" s="39" t="str">
        <f>IFERROR('04A_국토부원자료'!Q492,"")</f>
        <v>중개거래</v>
      </c>
      <c r="N491" s="38">
        <f>IF(B491="","",IF('02_대상물건입력'!B5="",1,IF(ISNUMBER(SEARCH('02_대상물건입력'!B5,B491)),1,0)))</f>
        <v>1</v>
      </c>
      <c r="O491" s="38">
        <f>IF(B491="","",IF('02_대상물건입력'!B6="",1,IF(ISNUMBER(SEARCH('02_대상물건입력'!B6,B491)),1,0)))</f>
        <v>0</v>
      </c>
      <c r="P491" s="38">
        <f>IF(L491="","",IF('02_대상물건입력'!B15="",0,IF(ISNUMBER(SEARCH('02_대상물건입력'!B15,L491)),1,0)))</f>
        <v>0</v>
      </c>
      <c r="Q491" s="38">
        <f>IF(D491="","",IF('02_대상물건입력'!B8="",0,IF(ISNUMBER(SEARCH('02_대상물건입력'!B8,D491)),1,0)))</f>
        <v>0</v>
      </c>
      <c r="R491" s="44">
        <f>IFERROR(ABS(E491-'02_대상물건입력'!B11)/'02_대상물건입력'!B11,"")</f>
        <v>0.51599688725094328</v>
      </c>
      <c r="S491" s="38">
        <f>IFERROR(ABS(J491-'02_대상물건입력'!B10),"")</f>
        <v>4</v>
      </c>
      <c r="T491" s="38">
        <f>IFERROR(ABS('01_설정'!B4-F491),"")</f>
        <v>301</v>
      </c>
      <c r="U491" s="38">
        <f>IFERROR(ABS(K491-YEAR('02_대상물건입력'!B14)),"")</f>
        <v>10</v>
      </c>
      <c r="V491" s="38" t="str">
        <f>IF(B491="","",IF(AND(E491&gt;0,F491&gt;0,H491&gt;0,OR('04A_국토부원자료'!P492="",'04A_국토부원자료'!P492="-"),IF('01_설정'!B10=1,N491=1,TRUE),R491&lt;='01_설정'!B5,S491&lt;='01_설정'!B6,T491&lt;='01_설정'!B7,U491&lt;='01_설정'!B8),"Y",""))</f>
        <v/>
      </c>
      <c r="W491" s="40" t="str">
        <f>IF(V491&lt;&gt;"Y","",MAX(0,(1-R491/'01_설정'!B5))*'01_설정'!B14+MAX(0,(1-S491/'01_설정'!B6))*'01_설정'!B15+MAX(0,(1-T491/'01_설정'!B7))*'01_설정'!B16+MAX(0,(1-U491/'01_설정'!B8))*'01_설정'!B17+O491*'01_설정'!B11+Q491*'01_설정'!B12+P491*'01_설정'!B13)</f>
        <v/>
      </c>
      <c r="X491" s="38" t="str">
        <f>IF(W491="","",1+COUNTIFS($W$4:$W$3003,"&gt;"&amp;W491)+COUNTIFS($W$4:W491,W491)-1)</f>
        <v/>
      </c>
    </row>
    <row r="492" spans="1:24" ht="16.5">
      <c r="A492" s="38">
        <f>IF('04A_국토부원자료'!A493="","",ROW()-3)</f>
        <v>489</v>
      </c>
      <c r="B492" s="39" t="str">
        <f>IFERROR('04A_국토부원자료'!B493,"")</f>
        <v>서울특별시 송파구 문정동</v>
      </c>
      <c r="C492" s="39" t="str">
        <f>IF(B492="","",IF('04A_국토부원자료'!C493&lt;&gt;"",'04A_국토부원자료'!C493,TRIM('04A_국토부원자료'!D493&amp;IF('04A_국토부원자료'!E493&lt;&gt;"","-"&amp;'04A_국토부원자료'!E493,""))))</f>
        <v>620</v>
      </c>
      <c r="D492" s="39" t="str">
        <f>IFERROR('04A_국토부원자료'!F493,"")</f>
        <v>송파푸르지오시티</v>
      </c>
      <c r="E492" s="40">
        <f>IFERROR(VALUE(SUBSTITUTE('04A_국토부원자료'!G493,",","")),"")</f>
        <v>29.63</v>
      </c>
      <c r="F492" s="41">
        <f>IFERROR(IF(AND('04A_국토부원자료'!H493&lt;&gt;"",'04A_국토부원자료'!I493&lt;&gt;""),DATE(INT(VALUE(SUBSTITUTE('04A_국토부원자료'!H493,",",""))/100),MOD(VALUE(SUBSTITUTE('04A_국토부원자료'!H493,",","")),100),VALUE(SUBSTITUTE('04A_국토부원자료'!I493,",",""))),""),"")</f>
        <v>45811</v>
      </c>
      <c r="G492" s="42">
        <f>IFERROR(VALUE(SUBSTITUTE('04A_국토부원자료'!J493,",","")),"")</f>
        <v>25000</v>
      </c>
      <c r="H492" s="43">
        <f t="shared" si="14"/>
        <v>250000000</v>
      </c>
      <c r="I492" s="43">
        <f t="shared" si="15"/>
        <v>8437394.532568343</v>
      </c>
      <c r="J492" s="38">
        <f>IFERROR(VALUE(SUBSTITUTE('04A_국토부원자료'!K493,",","")),"")</f>
        <v>5</v>
      </c>
      <c r="K492" s="38">
        <f>IFERROR(VALUE(SUBSTITUTE('04A_국토부원자료'!N493,",","")),"")</f>
        <v>2013</v>
      </c>
      <c r="L492" s="39" t="str">
        <f>IFERROR('04A_국토부원자료'!O493,"")</f>
        <v>새말로 62</v>
      </c>
      <c r="M492" s="39" t="str">
        <f>IFERROR('04A_국토부원자료'!Q493,"")</f>
        <v>중개거래</v>
      </c>
      <c r="N492" s="38">
        <f>IF(B492="","",IF('02_대상물건입력'!B5="",1,IF(ISNUMBER(SEARCH('02_대상물건입력'!B5,B492)),1,0)))</f>
        <v>1</v>
      </c>
      <c r="O492" s="38">
        <f>IF(B492="","",IF('02_대상물건입력'!B6="",1,IF(ISNUMBER(SEARCH('02_대상물건입력'!B6,B492)),1,0)))</f>
        <v>0</v>
      </c>
      <c r="P492" s="38">
        <f>IF(L492="","",IF('02_대상물건입력'!B15="",0,IF(ISNUMBER(SEARCH('02_대상물건입력'!B15,L492)),1,0)))</f>
        <v>0</v>
      </c>
      <c r="Q492" s="38">
        <f>IF(D492="","",IF('02_대상물건입력'!B8="",0,IF(ISNUMBER(SEARCH('02_대상물건입력'!B8,D492)),1,0)))</f>
        <v>0</v>
      </c>
      <c r="R492" s="44">
        <f>IFERROR(ABS(E492-'02_대상물건입력'!B11)/'02_대상물건입력'!B11,"")</f>
        <v>8.7626822499889886E-2</v>
      </c>
      <c r="S492" s="38">
        <f>IFERROR(ABS(J492-'02_대상물건입력'!B10),"")</f>
        <v>7</v>
      </c>
      <c r="T492" s="38">
        <f>IFERROR(ABS('01_설정'!B4-F492),"")</f>
        <v>301</v>
      </c>
      <c r="U492" s="38">
        <f>IFERROR(ABS(K492-YEAR('02_대상물건입력'!B14)),"")</f>
        <v>13</v>
      </c>
      <c r="V492" s="38" t="str">
        <f>IF(B492="","",IF(AND(E492&gt;0,F492&gt;0,H492&gt;0,OR('04A_국토부원자료'!P493="",'04A_국토부원자료'!P493="-"),IF('01_설정'!B10=1,N492=1,TRUE),R492&lt;='01_설정'!B5,S492&lt;='01_설정'!B6,T492&lt;='01_설정'!B7,U492&lt;='01_설정'!B8),"Y",""))</f>
        <v/>
      </c>
      <c r="W492" s="40" t="str">
        <f>IF(V492&lt;&gt;"Y","",MAX(0,(1-R492/'01_설정'!B5))*'01_설정'!B14+MAX(0,(1-S492/'01_설정'!B6))*'01_설정'!B15+MAX(0,(1-T492/'01_설정'!B7))*'01_설정'!B16+MAX(0,(1-U492/'01_설정'!B8))*'01_설정'!B17+O492*'01_설정'!B11+Q492*'01_설정'!B12+P492*'01_설정'!B13)</f>
        <v/>
      </c>
      <c r="X492" s="38" t="str">
        <f>IF(W492="","",1+COUNTIFS($W$4:$W$3003,"&gt;"&amp;W492)+COUNTIFS($W$4:W492,W492)-1)</f>
        <v/>
      </c>
    </row>
    <row r="493" spans="1:24" ht="16.5">
      <c r="A493" s="38">
        <f>IF('04A_국토부원자료'!A494="","",ROW()-3)</f>
        <v>490</v>
      </c>
      <c r="B493" s="39" t="str">
        <f>IFERROR('04A_국토부원자료'!B494,"")</f>
        <v>서울특별시 송파구 문정동</v>
      </c>
      <c r="C493" s="39" t="str">
        <f>IF(B493="","",IF('04A_국토부원자료'!C494&lt;&gt;"",'04A_국토부원자료'!C494,TRIM('04A_국토부원자료'!D494&amp;IF('04A_국토부원자료'!E494&lt;&gt;"","-"&amp;'04A_국토부원자료'!E494,""))))</f>
        <v>652-5</v>
      </c>
      <c r="D493" s="39" t="str">
        <f>IFERROR('04A_국토부원자료'!F494,"")</f>
        <v>문정 아이파크</v>
      </c>
      <c r="E493" s="40">
        <f>IFERROR(VALUE(SUBSTITUTE('04A_국토부원자료'!G494,",","")),"")</f>
        <v>22.89</v>
      </c>
      <c r="F493" s="41">
        <f>IFERROR(IF(AND('04A_국토부원자료'!H494&lt;&gt;"",'04A_국토부원자료'!I494&lt;&gt;""),DATE(INT(VALUE(SUBSTITUTE('04A_국토부원자료'!H494,",",""))/100),MOD(VALUE(SUBSTITUTE('04A_국토부원자료'!H494,",","")),100),VALUE(SUBSTITUTE('04A_국토부원자료'!I494,",",""))),""),"")</f>
        <v>45809</v>
      </c>
      <c r="G493" s="42">
        <f>IFERROR(VALUE(SUBSTITUTE('04A_국토부원자료'!J494,",","")),"")</f>
        <v>19800</v>
      </c>
      <c r="H493" s="43">
        <f t="shared" si="14"/>
        <v>198000000</v>
      </c>
      <c r="I493" s="43">
        <f t="shared" si="15"/>
        <v>8650065.5307994764</v>
      </c>
      <c r="J493" s="38">
        <f>IFERROR(VALUE(SUBSTITUTE('04A_국토부원자료'!K494,",","")),"")</f>
        <v>11</v>
      </c>
      <c r="K493" s="38">
        <f>IFERROR(VALUE(SUBSTITUTE('04A_국토부원자료'!N494,",","")),"")</f>
        <v>2017</v>
      </c>
      <c r="L493" s="39" t="str">
        <f>IFERROR('04A_국토부원자료'!O494,"")</f>
        <v>법원로4길 6</v>
      </c>
      <c r="M493" s="39" t="str">
        <f>IFERROR('04A_국토부원자료'!Q494,"")</f>
        <v>중개거래</v>
      </c>
      <c r="N493" s="38">
        <f>IF(B493="","",IF('02_대상물건입력'!B5="",1,IF(ISNUMBER(SEARCH('02_대상물건입력'!B5,B493)),1,0)))</f>
        <v>1</v>
      </c>
      <c r="O493" s="38">
        <f>IF(B493="","",IF('02_대상물건입력'!B6="",1,IF(ISNUMBER(SEARCH('02_대상물건입력'!B6,B493)),1,0)))</f>
        <v>0</v>
      </c>
      <c r="P493" s="38">
        <f>IF(L493="","",IF('02_대상물건입력'!B15="",0,IF(ISNUMBER(SEARCH('02_대상물건입력'!B15,L493)),1,0)))</f>
        <v>0</v>
      </c>
      <c r="Q493" s="38">
        <f>IF(D493="","",IF('02_대상물건입력'!B8="",0,IF(ISNUMBER(SEARCH('02_대상물건입력'!B8,D493)),1,0)))</f>
        <v>0</v>
      </c>
      <c r="R493" s="44">
        <f>IFERROR(ABS(E493-'02_대상물건입력'!B11)/'02_대상물건입력'!B11,"")</f>
        <v>0.15977799638803641</v>
      </c>
      <c r="S493" s="38">
        <f>IFERROR(ABS(J493-'02_대상물건입력'!B10),"")</f>
        <v>1</v>
      </c>
      <c r="T493" s="38">
        <f>IFERROR(ABS('01_설정'!B4-F493),"")</f>
        <v>303</v>
      </c>
      <c r="U493" s="38">
        <f>IFERROR(ABS(K493-YEAR('02_대상물건입력'!B14)),"")</f>
        <v>9</v>
      </c>
      <c r="V493" s="38" t="str">
        <f>IF(B493="","",IF(AND(E493&gt;0,F493&gt;0,H493&gt;0,OR('04A_국토부원자료'!P494="",'04A_국토부원자료'!P494="-"),IF('01_설정'!B10=1,N493=1,TRUE),R493&lt;='01_설정'!B5,S493&lt;='01_설정'!B6,T493&lt;='01_설정'!B7,U493&lt;='01_설정'!B8),"Y",""))</f>
        <v>Y</v>
      </c>
      <c r="W493" s="40">
        <f>IF(V493&lt;&gt;"Y","",MAX(0,(1-R493/'01_설정'!B5))*'01_설정'!B14+MAX(0,(1-S493/'01_설정'!B6))*'01_설정'!B15+MAX(0,(1-T493/'01_설정'!B7))*'01_설정'!B16+MAX(0,(1-U493/'01_설정'!B8))*'01_설정'!B17+O493*'01_설정'!B11+Q493*'01_설정'!B12+P493*'01_설정'!B13)</f>
        <v>31.558714400044579</v>
      </c>
      <c r="X493" s="38">
        <f>IF(W493="","",1+COUNTIFS($W$4:$W$3003,"&gt;"&amp;W493)+COUNTIFS($W$4:W493,W493)-1)</f>
        <v>159</v>
      </c>
    </row>
    <row r="494" spans="1:24" ht="16.5">
      <c r="A494" s="38">
        <f>IF('04A_국토부원자료'!A495="","",ROW()-3)</f>
        <v>491</v>
      </c>
      <c r="B494" s="39" t="str">
        <f>IFERROR('04A_국토부원자료'!B495,"")</f>
        <v>서울특별시 송파구 문정동</v>
      </c>
      <c r="C494" s="39" t="str">
        <f>IF(B494="","",IF('04A_국토부원자료'!C495&lt;&gt;"",'04A_국토부원자료'!C495,TRIM('04A_국토부원자료'!D495&amp;IF('04A_국토부원자료'!E495&lt;&gt;"","-"&amp;'04A_국토부원자료'!E495,""))))</f>
        <v>620</v>
      </c>
      <c r="D494" s="39" t="str">
        <f>IFERROR('04A_국토부원자료'!F495,"")</f>
        <v>송파푸르지오시티</v>
      </c>
      <c r="E494" s="40">
        <f>IFERROR(VALUE(SUBSTITUTE('04A_국토부원자료'!G495,",","")),"")</f>
        <v>30</v>
      </c>
      <c r="F494" s="41">
        <f>IFERROR(IF(AND('04A_국토부원자료'!H495&lt;&gt;"",'04A_국토부원자료'!I495&lt;&gt;""),DATE(INT(VALUE(SUBSTITUTE('04A_국토부원자료'!H495,",",""))/100),MOD(VALUE(SUBSTITUTE('04A_국토부원자료'!H495,",","")),100),VALUE(SUBSTITUTE('04A_국토부원자료'!I495,",",""))),""),"")</f>
        <v>45808</v>
      </c>
      <c r="G494" s="42">
        <f>IFERROR(VALUE(SUBSTITUTE('04A_국토부원자료'!J495,",","")),"")</f>
        <v>24800</v>
      </c>
      <c r="H494" s="43">
        <f t="shared" si="14"/>
        <v>248000000</v>
      </c>
      <c r="I494" s="43">
        <f t="shared" si="15"/>
        <v>8266666.666666667</v>
      </c>
      <c r="J494" s="38">
        <f>IFERROR(VALUE(SUBSTITUTE('04A_국토부원자료'!K495,",","")),"")</f>
        <v>9</v>
      </c>
      <c r="K494" s="38">
        <f>IFERROR(VALUE(SUBSTITUTE('04A_국토부원자료'!N495,",","")),"")</f>
        <v>2013</v>
      </c>
      <c r="L494" s="39" t="str">
        <f>IFERROR('04A_국토부원자료'!O495,"")</f>
        <v>새말로 62</v>
      </c>
      <c r="M494" s="39" t="str">
        <f>IFERROR('04A_국토부원자료'!Q495,"")</f>
        <v>중개거래</v>
      </c>
      <c r="N494" s="38">
        <f>IF(B494="","",IF('02_대상물건입력'!B5="",1,IF(ISNUMBER(SEARCH('02_대상물건입력'!B5,B494)),1,0)))</f>
        <v>1</v>
      </c>
      <c r="O494" s="38">
        <f>IF(B494="","",IF('02_대상물건입력'!B6="",1,IF(ISNUMBER(SEARCH('02_대상물건입력'!B6,B494)),1,0)))</f>
        <v>0</v>
      </c>
      <c r="P494" s="38">
        <f>IF(L494="","",IF('02_대상물건입력'!B15="",0,IF(ISNUMBER(SEARCH('02_대상물건입력'!B15,L494)),1,0)))</f>
        <v>0</v>
      </c>
      <c r="Q494" s="38">
        <f>IF(D494="","",IF('02_대상물건입력'!B8="",0,IF(ISNUMBER(SEARCH('02_대상물건입력'!B8,D494)),1,0)))</f>
        <v>0</v>
      </c>
      <c r="R494" s="44">
        <f>IFERROR(ABS(E494-'02_대상물건입력'!B11)/'02_대상물건입력'!B11,"")</f>
        <v>0.10120839267623009</v>
      </c>
      <c r="S494" s="38">
        <f>IFERROR(ABS(J494-'02_대상물건입력'!B10),"")</f>
        <v>3</v>
      </c>
      <c r="T494" s="38">
        <f>IFERROR(ABS('01_설정'!B4-F494),"")</f>
        <v>304</v>
      </c>
      <c r="U494" s="38">
        <f>IFERROR(ABS(K494-YEAR('02_대상물건입력'!B14)),"")</f>
        <v>13</v>
      </c>
      <c r="V494" s="38" t="str">
        <f>IF(B494="","",IF(AND(E494&gt;0,F494&gt;0,H494&gt;0,OR('04A_국토부원자료'!P495="",'04A_국토부원자료'!P495="-"),IF('01_설정'!B10=1,N494=1,TRUE),R494&lt;='01_설정'!B5,S494&lt;='01_설정'!B6,T494&lt;='01_설정'!B7,U494&lt;='01_설정'!B8),"Y",""))</f>
        <v/>
      </c>
      <c r="W494" s="40" t="str">
        <f>IF(V494&lt;&gt;"Y","",MAX(0,(1-R494/'01_설정'!B5))*'01_설정'!B14+MAX(0,(1-S494/'01_설정'!B6))*'01_설정'!B15+MAX(0,(1-T494/'01_설정'!B7))*'01_설정'!B16+MAX(0,(1-U494/'01_설정'!B8))*'01_설정'!B17+O494*'01_설정'!B11+Q494*'01_설정'!B12+P494*'01_설정'!B13)</f>
        <v/>
      </c>
      <c r="X494" s="38" t="str">
        <f>IF(W494="","",1+COUNTIFS($W$4:$W$3003,"&gt;"&amp;W494)+COUNTIFS($W$4:W494,W494)-1)</f>
        <v/>
      </c>
    </row>
    <row r="495" spans="1:24" ht="16.5">
      <c r="A495" s="38">
        <f>IF('04A_국토부원자료'!A496="","",ROW()-3)</f>
        <v>492</v>
      </c>
      <c r="B495" s="39" t="str">
        <f>IFERROR('04A_국토부원자료'!B496,"")</f>
        <v>서울특별시 송파구 문정동</v>
      </c>
      <c r="C495" s="39" t="str">
        <f>IF(B495="","",IF('04A_국토부원자료'!C496&lt;&gt;"",'04A_국토부원자료'!C496,TRIM('04A_국토부원자료'!D496&amp;IF('04A_국토부원자료'!E496&lt;&gt;"","-"&amp;'04A_국토부원자료'!E496,""))))</f>
        <v>652-2</v>
      </c>
      <c r="D495" s="39" t="str">
        <f>IFERROR('04A_국토부원자료'!F496,"")</f>
        <v>문정 오벨리스크</v>
      </c>
      <c r="E495" s="40">
        <f>IFERROR(VALUE(SUBSTITUTE('04A_국토부원자료'!G496,",","")),"")</f>
        <v>27.43</v>
      </c>
      <c r="F495" s="41">
        <f>IFERROR(IF(AND('04A_국토부원자료'!H496&lt;&gt;"",'04A_국토부원자료'!I496&lt;&gt;""),DATE(INT(VALUE(SUBSTITUTE('04A_국토부원자료'!H496,",",""))/100),MOD(VALUE(SUBSTITUTE('04A_국토부원자료'!H496,",","")),100),VALUE(SUBSTITUTE('04A_국토부원자료'!I496,",",""))),""),"")</f>
        <v>45808</v>
      </c>
      <c r="G495" s="42">
        <f>IFERROR(VALUE(SUBSTITUTE('04A_국토부원자료'!J496,",","")),"")</f>
        <v>25500</v>
      </c>
      <c r="H495" s="43">
        <f t="shared" si="14"/>
        <v>255000000</v>
      </c>
      <c r="I495" s="43">
        <f t="shared" si="15"/>
        <v>9296390.8129784912</v>
      </c>
      <c r="J495" s="38">
        <f>IFERROR(VALUE(SUBSTITUTE('04A_국토부원자료'!K496,",","")),"")</f>
        <v>11</v>
      </c>
      <c r="K495" s="38">
        <f>IFERROR(VALUE(SUBSTITUTE('04A_국토부원자료'!N496,",","")),"")</f>
        <v>2018</v>
      </c>
      <c r="L495" s="39" t="str">
        <f>IFERROR('04A_국토부원자료'!O496,"")</f>
        <v>송파대로 145</v>
      </c>
      <c r="M495" s="39" t="str">
        <f>IFERROR('04A_국토부원자료'!Q496,"")</f>
        <v>중개거래</v>
      </c>
      <c r="N495" s="38">
        <f>IF(B495="","",IF('02_대상물건입력'!B5="",1,IF(ISNUMBER(SEARCH('02_대상물건입력'!B5,B495)),1,0)))</f>
        <v>1</v>
      </c>
      <c r="O495" s="38">
        <f>IF(B495="","",IF('02_대상물건입력'!B6="",1,IF(ISNUMBER(SEARCH('02_대상물건입력'!B6,B495)),1,0)))</f>
        <v>0</v>
      </c>
      <c r="P495" s="38">
        <f>IF(L495="","",IF('02_대상물건입력'!B15="",0,IF(ISNUMBER(SEARCH('02_대상물건입력'!B15,L495)),1,0)))</f>
        <v>1</v>
      </c>
      <c r="Q495" s="38">
        <f>IF(D495="","",IF('02_대상물건입력'!B8="",0,IF(ISNUMBER(SEARCH('02_대상물건입력'!B8,D495)),1,0)))</f>
        <v>0</v>
      </c>
      <c r="R495" s="44">
        <f>IFERROR(ABS(E495-'02_대상물건입력'!B11)/'02_대상물건입력'!B11,"")</f>
        <v>6.8715403702997013E-3</v>
      </c>
      <c r="S495" s="38">
        <f>IFERROR(ABS(J495-'02_대상물건입력'!B10),"")</f>
        <v>1</v>
      </c>
      <c r="T495" s="38">
        <f>IFERROR(ABS('01_설정'!B4-F495),"")</f>
        <v>304</v>
      </c>
      <c r="U495" s="38">
        <f>IFERROR(ABS(K495-YEAR('02_대상물건입력'!B14)),"")</f>
        <v>8</v>
      </c>
      <c r="V495" s="38" t="str">
        <f>IF(B495="","",IF(AND(E495&gt;0,F495&gt;0,H495&gt;0,OR('04A_국토부원자료'!P496="",'04A_국토부원자료'!P496="-"),IF('01_설정'!B10=1,N495=1,TRUE),R495&lt;='01_설정'!B5,S495&lt;='01_설정'!B6,T495&lt;='01_설정'!B7,U495&lt;='01_설정'!B8),"Y",""))</f>
        <v>Y</v>
      </c>
      <c r="W495" s="40">
        <f>IF(V495&lt;&gt;"Y","",MAX(0,(1-R495/'01_설정'!B5))*'01_설정'!B14+MAX(0,(1-S495/'01_설정'!B6))*'01_설정'!B15+MAX(0,(1-T495/'01_설정'!B7))*'01_설정'!B16+MAX(0,(1-U495/'01_설정'!B8))*'01_설정'!B17+O495*'01_설정'!B11+Q495*'01_설정'!B12+P495*'01_설정'!B13)</f>
        <v>53.998044173441031</v>
      </c>
      <c r="X495" s="38">
        <f>IF(W495="","",1+COUNTIFS($W$4:$W$3003,"&gt;"&amp;W495)+COUNTIFS($W$4:W495,W495)-1)</f>
        <v>2</v>
      </c>
    </row>
    <row r="496" spans="1:24" ht="16.5">
      <c r="A496" s="38">
        <f>IF('04A_국토부원자료'!A497="","",ROW()-3)</f>
        <v>493</v>
      </c>
      <c r="B496" s="39" t="str">
        <f>IFERROR('04A_국토부원자료'!B497,"")</f>
        <v>서울특별시 송파구 문정동</v>
      </c>
      <c r="C496" s="39" t="str">
        <f>IF(B496="","",IF('04A_국토부원자료'!C497&lt;&gt;"",'04A_국토부원자료'!C497,TRIM('04A_국토부원자료'!D497&amp;IF('04A_국토부원자료'!E497&lt;&gt;"","-"&amp;'04A_국토부원자료'!E497,""))))</f>
        <v>639-5</v>
      </c>
      <c r="D496" s="39" t="str">
        <f>IFERROR('04A_국토부원자료'!F497,"")</f>
        <v>힐스테이트에코송파</v>
      </c>
      <c r="E496" s="40">
        <f>IFERROR(VALUE(SUBSTITUTE('04A_국토부원자료'!G497,",","")),"")</f>
        <v>34.966200000000001</v>
      </c>
      <c r="F496" s="41">
        <f>IFERROR(IF(AND('04A_국토부원자료'!H497&lt;&gt;"",'04A_국토부원자료'!I497&lt;&gt;""),DATE(INT(VALUE(SUBSTITUTE('04A_국토부원자료'!H497,",",""))/100),MOD(VALUE(SUBSTITUTE('04A_국토부원자료'!H497,",","")),100),VALUE(SUBSTITUTE('04A_국토부원자료'!I497,",",""))),""),"")</f>
        <v>45808</v>
      </c>
      <c r="G496" s="42">
        <f>IFERROR(VALUE(SUBSTITUTE('04A_국토부원자료'!J497,",","")),"")</f>
        <v>40000</v>
      </c>
      <c r="H496" s="43">
        <f t="shared" si="14"/>
        <v>400000000</v>
      </c>
      <c r="I496" s="43">
        <f t="shared" si="15"/>
        <v>11439618.83190052</v>
      </c>
      <c r="J496" s="38">
        <f>IFERROR(VALUE(SUBSTITUTE('04A_국토부원자료'!K497,",","")),"")</f>
        <v>15</v>
      </c>
      <c r="K496" s="38">
        <f>IFERROR(VALUE(SUBSTITUTE('04A_국토부원자료'!N497,",","")),"")</f>
        <v>2017</v>
      </c>
      <c r="L496" s="39" t="str">
        <f>IFERROR('04A_국토부원자료'!O497,"")</f>
        <v>정의로7길 13</v>
      </c>
      <c r="M496" s="39" t="str">
        <f>IFERROR('04A_국토부원자료'!Q497,"")</f>
        <v>중개거래</v>
      </c>
      <c r="N496" s="38">
        <f>IF(B496="","",IF('02_대상물건입력'!B5="",1,IF(ISNUMBER(SEARCH('02_대상물건입력'!B5,B496)),1,0)))</f>
        <v>1</v>
      </c>
      <c r="O496" s="38">
        <f>IF(B496="","",IF('02_대상물건입력'!B6="",1,IF(ISNUMBER(SEARCH('02_대상물건입력'!B6,B496)),1,0)))</f>
        <v>0</v>
      </c>
      <c r="P496" s="38">
        <f>IF(L496="","",IF('02_대상물건입력'!B15="",0,IF(ISNUMBER(SEARCH('02_대상물건입력'!B15,L496)),1,0)))</f>
        <v>0</v>
      </c>
      <c r="Q496" s="38">
        <f>IF(D496="","",IF('02_대상물건입력'!B8="",0,IF(ISNUMBER(SEARCH('02_대상물건입력'!B8,D496)),1,0)))</f>
        <v>0</v>
      </c>
      <c r="R496" s="44">
        <f>IFERROR(ABS(E496-'02_대상물건입력'!B11)/'02_대상물건입력'!B11,"")</f>
        <v>0.28350242999985326</v>
      </c>
      <c r="S496" s="38">
        <f>IFERROR(ABS(J496-'02_대상물건입력'!B10),"")</f>
        <v>3</v>
      </c>
      <c r="T496" s="38">
        <f>IFERROR(ABS('01_설정'!B4-F496),"")</f>
        <v>304</v>
      </c>
      <c r="U496" s="38">
        <f>IFERROR(ABS(K496-YEAR('02_대상물건입력'!B14)),"")</f>
        <v>9</v>
      </c>
      <c r="V496" s="38" t="str">
        <f>IF(B496="","",IF(AND(E496&gt;0,F496&gt;0,H496&gt;0,OR('04A_국토부원자료'!P497="",'04A_국토부원자료'!P497="-"),IF('01_설정'!B10=1,N496=1,TRUE),R496&lt;='01_설정'!B5,S496&lt;='01_설정'!B6,T496&lt;='01_설정'!B7,U496&lt;='01_설정'!B8),"Y",""))</f>
        <v/>
      </c>
      <c r="W496" s="40" t="str">
        <f>IF(V496&lt;&gt;"Y","",MAX(0,(1-R496/'01_설정'!B5))*'01_설정'!B14+MAX(0,(1-S496/'01_설정'!B6))*'01_설정'!B15+MAX(0,(1-T496/'01_설정'!B7))*'01_설정'!B16+MAX(0,(1-U496/'01_설정'!B8))*'01_설정'!B17+O496*'01_설정'!B11+Q496*'01_설정'!B12+P496*'01_설정'!B13)</f>
        <v/>
      </c>
      <c r="X496" s="38" t="str">
        <f>IF(W496="","",1+COUNTIFS($W$4:$W$3003,"&gt;"&amp;W496)+COUNTIFS($W$4:W496,W496)-1)</f>
        <v/>
      </c>
    </row>
    <row r="497" spans="1:24" ht="16.5">
      <c r="A497" s="38">
        <f>IF('04A_국토부원자료'!A498="","",ROW()-3)</f>
        <v>494</v>
      </c>
      <c r="B497" s="39" t="str">
        <f>IFERROR('04A_국토부원자료'!B498,"")</f>
        <v>서울특별시 송파구 문정동</v>
      </c>
      <c r="C497" s="39" t="str">
        <f>IF(B497="","",IF('04A_국토부원자료'!C498&lt;&gt;"",'04A_국토부원자료'!C498,TRIM('04A_국토부원자료'!D498&amp;IF('04A_국토부원자료'!E498&lt;&gt;"","-"&amp;'04A_국토부원자료'!E498,""))))</f>
        <v>618</v>
      </c>
      <c r="D497" s="39" t="str">
        <f>IFERROR('04A_국토부원자료'!F498,"")</f>
        <v>파크하비오</v>
      </c>
      <c r="E497" s="40">
        <f>IFERROR(VALUE(SUBSTITUTE('04A_국토부원자료'!G498,",","")),"")</f>
        <v>27.53</v>
      </c>
      <c r="F497" s="41">
        <f>IFERROR(IF(AND('04A_국토부원자료'!H498&lt;&gt;"",'04A_국토부원자료'!I498&lt;&gt;""),DATE(INT(VALUE(SUBSTITUTE('04A_국토부원자료'!H498,",",""))/100),MOD(VALUE(SUBSTITUTE('04A_국토부원자료'!H498,",","")),100),VALUE(SUBSTITUTE('04A_국토부원자료'!I498,",",""))),""),"")</f>
        <v>45808</v>
      </c>
      <c r="G497" s="42">
        <f>IFERROR(VALUE(SUBSTITUTE('04A_국토부원자료'!J498,",","")),"")</f>
        <v>22500</v>
      </c>
      <c r="H497" s="43">
        <f t="shared" si="14"/>
        <v>225000000</v>
      </c>
      <c r="I497" s="43">
        <f t="shared" si="15"/>
        <v>8172902.2884126408</v>
      </c>
      <c r="J497" s="38">
        <f>IFERROR(VALUE(SUBSTITUTE('04A_국토부원자료'!K498,",","")),"")</f>
        <v>16</v>
      </c>
      <c r="K497" s="38" t="str">
        <f>IFERROR(VALUE(SUBSTITUTE('04A_국토부원자료'!N498,",","")),"")</f>
        <v/>
      </c>
      <c r="L497" s="39" t="str">
        <f>IFERROR('04A_국토부원자료'!O498,"")</f>
        <v xml:space="preserve"> </v>
      </c>
      <c r="M497" s="39" t="str">
        <f>IFERROR('04A_국토부원자료'!Q498,"")</f>
        <v>중개거래</v>
      </c>
      <c r="N497" s="38">
        <f>IF(B497="","",IF('02_대상물건입력'!B5="",1,IF(ISNUMBER(SEARCH('02_대상물건입력'!B5,B497)),1,0)))</f>
        <v>1</v>
      </c>
      <c r="O497" s="38">
        <f>IF(B497="","",IF('02_대상물건입력'!B6="",1,IF(ISNUMBER(SEARCH('02_대상물건입력'!B6,B497)),1,0)))</f>
        <v>0</v>
      </c>
      <c r="P497" s="38">
        <f>IF(L497="","",IF('02_대상물건입력'!B15="",0,IF(ISNUMBER(SEARCH('02_대상물건입력'!B15,L497)),1,0)))</f>
        <v>0</v>
      </c>
      <c r="Q497" s="38">
        <f>IF(D497="","",IF('02_대상물건입력'!B8="",0,IF(ISNUMBER(SEARCH('02_대상물건입력'!B8,D497)),1,0)))</f>
        <v>0</v>
      </c>
      <c r="R497" s="44">
        <f>IFERROR(ABS(E497-'02_대상물건입력'!B11)/'02_대상물건입력'!B11,"")</f>
        <v>1.0542235012553854E-2</v>
      </c>
      <c r="S497" s="38">
        <f>IFERROR(ABS(J497-'02_대상물건입력'!B10),"")</f>
        <v>4</v>
      </c>
      <c r="T497" s="38">
        <f>IFERROR(ABS('01_설정'!B4-F497),"")</f>
        <v>304</v>
      </c>
      <c r="U497" s="38" t="str">
        <f>IFERROR(ABS(K497-YEAR('02_대상물건입력'!B14)),"")</f>
        <v/>
      </c>
      <c r="V497" s="38" t="str">
        <f>IF(B497="","",IF(AND(E497&gt;0,F497&gt;0,H497&gt;0,OR('04A_국토부원자료'!P498="",'04A_국토부원자료'!P498="-"),IF('01_설정'!B10=1,N497=1,TRUE),R497&lt;='01_설정'!B5,S497&lt;='01_설정'!B6,T497&lt;='01_설정'!B7,U497&lt;='01_설정'!B8),"Y",""))</f>
        <v/>
      </c>
      <c r="W497" s="40" t="str">
        <f>IF(V497&lt;&gt;"Y","",MAX(0,(1-R497/'01_설정'!B5))*'01_설정'!B14+MAX(0,(1-S497/'01_설정'!B6))*'01_설정'!B15+MAX(0,(1-T497/'01_설정'!B7))*'01_설정'!B16+MAX(0,(1-U497/'01_설정'!B8))*'01_설정'!B17+O497*'01_설정'!B11+Q497*'01_설정'!B12+P497*'01_설정'!B13)</f>
        <v/>
      </c>
      <c r="X497" s="38" t="str">
        <f>IF(W497="","",1+COUNTIFS($W$4:$W$3003,"&gt;"&amp;W497)+COUNTIFS($W$4:W497,W497)-1)</f>
        <v/>
      </c>
    </row>
    <row r="498" spans="1:24" ht="16.5">
      <c r="A498" s="38">
        <f>IF('04A_국토부원자료'!A499="","",ROW()-3)</f>
        <v>495</v>
      </c>
      <c r="B498" s="39" t="str">
        <f>IFERROR('04A_국토부원자료'!B499,"")</f>
        <v>서울특별시 송파구 문정동</v>
      </c>
      <c r="C498" s="39" t="str">
        <f>IF(B498="","",IF('04A_국토부원자료'!C499&lt;&gt;"",'04A_국토부원자료'!C499,TRIM('04A_국토부원자료'!D499&amp;IF('04A_국토부원자료'!E499&lt;&gt;"","-"&amp;'04A_국토부원자료'!E499,""))))</f>
        <v>618</v>
      </c>
      <c r="D498" s="39" t="str">
        <f>IFERROR('04A_국토부원자료'!F499,"")</f>
        <v>파크하비오</v>
      </c>
      <c r="E498" s="40">
        <f>IFERROR(VALUE(SUBSTITUTE('04A_국토부원자료'!G499,",","")),"")</f>
        <v>23.76</v>
      </c>
      <c r="F498" s="41">
        <f>IFERROR(IF(AND('04A_국토부원자료'!H499&lt;&gt;"",'04A_국토부원자료'!I499&lt;&gt;""),DATE(INT(VALUE(SUBSTITUTE('04A_국토부원자료'!H499,",",""))/100),MOD(VALUE(SUBSTITUTE('04A_국토부원자료'!H499,",","")),100),VALUE(SUBSTITUTE('04A_국토부원자료'!I499,",",""))),""),"")</f>
        <v>45808</v>
      </c>
      <c r="G498" s="42">
        <f>IFERROR(VALUE(SUBSTITUTE('04A_국토부원자료'!J499,",","")),"")</f>
        <v>19850</v>
      </c>
      <c r="H498" s="43">
        <f t="shared" si="14"/>
        <v>198500000</v>
      </c>
      <c r="I498" s="43">
        <f t="shared" si="15"/>
        <v>8354377.104377104</v>
      </c>
      <c r="J498" s="38">
        <f>IFERROR(VALUE(SUBSTITUTE('04A_국토부원자료'!K499,",","")),"")</f>
        <v>12</v>
      </c>
      <c r="K498" s="38" t="str">
        <f>IFERROR(VALUE(SUBSTITUTE('04A_국토부원자료'!N499,",","")),"")</f>
        <v/>
      </c>
      <c r="L498" s="39" t="str">
        <f>IFERROR('04A_국토부원자료'!O499,"")</f>
        <v xml:space="preserve"> </v>
      </c>
      <c r="M498" s="39" t="str">
        <f>IFERROR('04A_국토부원자료'!Q499,"")</f>
        <v>중개거래</v>
      </c>
      <c r="N498" s="38">
        <f>IF(B498="","",IF('02_대상물건입력'!B5="",1,IF(ISNUMBER(SEARCH('02_대상물건입력'!B5,B498)),1,0)))</f>
        <v>1</v>
      </c>
      <c r="O498" s="38">
        <f>IF(B498="","",IF('02_대상물건입력'!B6="",1,IF(ISNUMBER(SEARCH('02_대상물건입력'!B6,B498)),1,0)))</f>
        <v>0</v>
      </c>
      <c r="P498" s="38">
        <f>IF(L498="","",IF('02_대상물건입력'!B15="",0,IF(ISNUMBER(SEARCH('02_대상물건입력'!B15,L498)),1,0)))</f>
        <v>0</v>
      </c>
      <c r="Q498" s="38">
        <f>IF(D498="","",IF('02_대상물건입력'!B8="",0,IF(ISNUMBER(SEARCH('02_대상물건입력'!B8,D498)),1,0)))</f>
        <v>0</v>
      </c>
      <c r="R498" s="44">
        <f>IFERROR(ABS(E498-'02_대상물건입력'!B11)/'02_대상물건입력'!B11,"")</f>
        <v>0.12784295300042572</v>
      </c>
      <c r="S498" s="38">
        <f>IFERROR(ABS(J498-'02_대상물건입력'!B10),"")</f>
        <v>0</v>
      </c>
      <c r="T498" s="38">
        <f>IFERROR(ABS('01_설정'!B4-F498),"")</f>
        <v>304</v>
      </c>
      <c r="U498" s="38" t="str">
        <f>IFERROR(ABS(K498-YEAR('02_대상물건입력'!B14)),"")</f>
        <v/>
      </c>
      <c r="V498" s="38" t="str">
        <f>IF(B498="","",IF(AND(E498&gt;0,F498&gt;0,H498&gt;0,OR('04A_국토부원자료'!P499="",'04A_국토부원자료'!P499="-"),IF('01_설정'!B10=1,N498=1,TRUE),R498&lt;='01_설정'!B5,S498&lt;='01_설정'!B6,T498&lt;='01_설정'!B7,U498&lt;='01_설정'!B8),"Y",""))</f>
        <v/>
      </c>
      <c r="W498" s="40" t="str">
        <f>IF(V498&lt;&gt;"Y","",MAX(0,(1-R498/'01_설정'!B5))*'01_설정'!B14+MAX(0,(1-S498/'01_설정'!B6))*'01_설정'!B15+MAX(0,(1-T498/'01_설정'!B7))*'01_설정'!B16+MAX(0,(1-U498/'01_설정'!B8))*'01_설정'!B17+O498*'01_설정'!B11+Q498*'01_설정'!B12+P498*'01_설정'!B13)</f>
        <v/>
      </c>
      <c r="X498" s="38" t="str">
        <f>IF(W498="","",1+COUNTIFS($W$4:$W$3003,"&gt;"&amp;W498)+COUNTIFS($W$4:W498,W498)-1)</f>
        <v/>
      </c>
    </row>
    <row r="499" spans="1:24" ht="16.5">
      <c r="A499" s="38">
        <f>IF('04A_국토부원자료'!A500="","",ROW()-3)</f>
        <v>496</v>
      </c>
      <c r="B499" s="39" t="str">
        <f>IFERROR('04A_국토부원자료'!B500,"")</f>
        <v>서울특별시 송파구 문정동</v>
      </c>
      <c r="C499" s="39" t="str">
        <f>IF(B499="","",IF('04A_국토부원자료'!C500&lt;&gt;"",'04A_국토부원자료'!C500,TRIM('04A_국토부원자료'!D500&amp;IF('04A_국토부원자료'!E500&lt;&gt;"","-"&amp;'04A_국토부원자료'!E500,""))))</f>
        <v>618</v>
      </c>
      <c r="D499" s="39" t="str">
        <f>IFERROR('04A_국토부원자료'!F500,"")</f>
        <v>파크하비오</v>
      </c>
      <c r="E499" s="40">
        <f>IFERROR(VALUE(SUBSTITUTE('04A_국토부원자료'!G500,",","")),"")</f>
        <v>23.76</v>
      </c>
      <c r="F499" s="41">
        <f>IFERROR(IF(AND('04A_국토부원자료'!H500&lt;&gt;"",'04A_국토부원자료'!I500&lt;&gt;""),DATE(INT(VALUE(SUBSTITUTE('04A_국토부원자료'!H500,",",""))/100),MOD(VALUE(SUBSTITUTE('04A_국토부원자료'!H500,",","")),100),VALUE(SUBSTITUTE('04A_국토부원자료'!I500,",",""))),""),"")</f>
        <v>45808</v>
      </c>
      <c r="G499" s="42">
        <f>IFERROR(VALUE(SUBSTITUTE('04A_국토부원자료'!J500,",","")),"")</f>
        <v>19850</v>
      </c>
      <c r="H499" s="43">
        <f t="shared" si="14"/>
        <v>198500000</v>
      </c>
      <c r="I499" s="43">
        <f t="shared" si="15"/>
        <v>8354377.104377104</v>
      </c>
      <c r="J499" s="38">
        <f>IFERROR(VALUE(SUBSTITUTE('04A_국토부원자료'!K500,",","")),"")</f>
        <v>12</v>
      </c>
      <c r="K499" s="38" t="str">
        <f>IFERROR(VALUE(SUBSTITUTE('04A_국토부원자료'!N500,",","")),"")</f>
        <v/>
      </c>
      <c r="L499" s="39" t="str">
        <f>IFERROR('04A_국토부원자료'!O500,"")</f>
        <v xml:space="preserve"> </v>
      </c>
      <c r="M499" s="39" t="str">
        <f>IFERROR('04A_국토부원자료'!Q500,"")</f>
        <v>중개거래</v>
      </c>
      <c r="N499" s="38">
        <f>IF(B499="","",IF('02_대상물건입력'!B5="",1,IF(ISNUMBER(SEARCH('02_대상물건입력'!B5,B499)),1,0)))</f>
        <v>1</v>
      </c>
      <c r="O499" s="38">
        <f>IF(B499="","",IF('02_대상물건입력'!B6="",1,IF(ISNUMBER(SEARCH('02_대상물건입력'!B6,B499)),1,0)))</f>
        <v>0</v>
      </c>
      <c r="P499" s="38">
        <f>IF(L499="","",IF('02_대상물건입력'!B15="",0,IF(ISNUMBER(SEARCH('02_대상물건입력'!B15,L499)),1,0)))</f>
        <v>0</v>
      </c>
      <c r="Q499" s="38">
        <f>IF(D499="","",IF('02_대상물건입력'!B8="",0,IF(ISNUMBER(SEARCH('02_대상물건입력'!B8,D499)),1,0)))</f>
        <v>0</v>
      </c>
      <c r="R499" s="44">
        <f>IFERROR(ABS(E499-'02_대상물건입력'!B11)/'02_대상물건입력'!B11,"")</f>
        <v>0.12784295300042572</v>
      </c>
      <c r="S499" s="38">
        <f>IFERROR(ABS(J499-'02_대상물건입력'!B10),"")</f>
        <v>0</v>
      </c>
      <c r="T499" s="38">
        <f>IFERROR(ABS('01_설정'!B4-F499),"")</f>
        <v>304</v>
      </c>
      <c r="U499" s="38" t="str">
        <f>IFERROR(ABS(K499-YEAR('02_대상물건입력'!B14)),"")</f>
        <v/>
      </c>
      <c r="V499" s="38" t="str">
        <f>IF(B499="","",IF(AND(E499&gt;0,F499&gt;0,H499&gt;0,OR('04A_국토부원자료'!P500="",'04A_국토부원자료'!P500="-"),IF('01_설정'!B10=1,N499=1,TRUE),R499&lt;='01_설정'!B5,S499&lt;='01_설정'!B6,T499&lt;='01_설정'!B7,U499&lt;='01_설정'!B8),"Y",""))</f>
        <v/>
      </c>
      <c r="W499" s="40" t="str">
        <f>IF(V499&lt;&gt;"Y","",MAX(0,(1-R499/'01_설정'!B5))*'01_설정'!B14+MAX(0,(1-S499/'01_설정'!B6))*'01_설정'!B15+MAX(0,(1-T499/'01_설정'!B7))*'01_설정'!B16+MAX(0,(1-U499/'01_설정'!B8))*'01_설정'!B17+O499*'01_설정'!B11+Q499*'01_설정'!B12+P499*'01_설정'!B13)</f>
        <v/>
      </c>
      <c r="X499" s="38" t="str">
        <f>IF(W499="","",1+COUNTIFS($W$4:$W$3003,"&gt;"&amp;W499)+COUNTIFS($W$4:W499,W499)-1)</f>
        <v/>
      </c>
    </row>
    <row r="500" spans="1:24" ht="16.5">
      <c r="A500" s="38">
        <f>IF('04A_국토부원자료'!A501="","",ROW()-3)</f>
        <v>497</v>
      </c>
      <c r="B500" s="39" t="str">
        <f>IFERROR('04A_국토부원자료'!B501,"")</f>
        <v>서울특별시 송파구 문정동</v>
      </c>
      <c r="C500" s="39" t="str">
        <f>IF(B500="","",IF('04A_국토부원자료'!C501&lt;&gt;"",'04A_국토부원자료'!C501,TRIM('04A_국토부원자료'!D501&amp;IF('04A_국토부원자료'!E501&lt;&gt;"","-"&amp;'04A_국토부원자료'!E501,""))))</f>
        <v>620</v>
      </c>
      <c r="D500" s="39" t="str">
        <f>IFERROR('04A_국토부원자료'!F501,"")</f>
        <v>송파푸르지오시티</v>
      </c>
      <c r="E500" s="40">
        <f>IFERROR(VALUE(SUBSTITUTE('04A_국토부원자료'!G501,",","")),"")</f>
        <v>30</v>
      </c>
      <c r="F500" s="41">
        <f>IFERROR(IF(AND('04A_국토부원자료'!H501&lt;&gt;"",'04A_국토부원자료'!I501&lt;&gt;""),DATE(INT(VALUE(SUBSTITUTE('04A_국토부원자료'!H501,",",""))/100),MOD(VALUE(SUBSTITUTE('04A_국토부원자료'!H501,",","")),100),VALUE(SUBSTITUTE('04A_국토부원자료'!I501,",",""))),""),"")</f>
        <v>45808</v>
      </c>
      <c r="G500" s="42">
        <f>IFERROR(VALUE(SUBSTITUTE('04A_국토부원자료'!J501,",","")),"")</f>
        <v>23500</v>
      </c>
      <c r="H500" s="43">
        <f t="shared" si="14"/>
        <v>235000000</v>
      </c>
      <c r="I500" s="43">
        <f t="shared" si="15"/>
        <v>7833333.333333333</v>
      </c>
      <c r="J500" s="38">
        <f>IFERROR(VALUE(SUBSTITUTE('04A_국토부원자료'!K501,",","")),"")</f>
        <v>4</v>
      </c>
      <c r="K500" s="38">
        <f>IFERROR(VALUE(SUBSTITUTE('04A_국토부원자료'!N501,",","")),"")</f>
        <v>2013</v>
      </c>
      <c r="L500" s="39" t="str">
        <f>IFERROR('04A_국토부원자료'!O501,"")</f>
        <v>새말로 62</v>
      </c>
      <c r="M500" s="39" t="str">
        <f>IFERROR('04A_국토부원자료'!Q501,"")</f>
        <v>중개거래</v>
      </c>
      <c r="N500" s="38">
        <f>IF(B500="","",IF('02_대상물건입력'!B5="",1,IF(ISNUMBER(SEARCH('02_대상물건입력'!B5,B500)),1,0)))</f>
        <v>1</v>
      </c>
      <c r="O500" s="38">
        <f>IF(B500="","",IF('02_대상물건입력'!B6="",1,IF(ISNUMBER(SEARCH('02_대상물건입력'!B6,B500)),1,0)))</f>
        <v>0</v>
      </c>
      <c r="P500" s="38">
        <f>IF(L500="","",IF('02_대상물건입력'!B15="",0,IF(ISNUMBER(SEARCH('02_대상물건입력'!B15,L500)),1,0)))</f>
        <v>0</v>
      </c>
      <c r="Q500" s="38">
        <f>IF(D500="","",IF('02_대상물건입력'!B8="",0,IF(ISNUMBER(SEARCH('02_대상물건입력'!B8,D500)),1,0)))</f>
        <v>0</v>
      </c>
      <c r="R500" s="44">
        <f>IFERROR(ABS(E500-'02_대상물건입력'!B11)/'02_대상물건입력'!B11,"")</f>
        <v>0.10120839267623009</v>
      </c>
      <c r="S500" s="38">
        <f>IFERROR(ABS(J500-'02_대상물건입력'!B10),"")</f>
        <v>8</v>
      </c>
      <c r="T500" s="38">
        <f>IFERROR(ABS('01_설정'!B4-F500),"")</f>
        <v>304</v>
      </c>
      <c r="U500" s="38">
        <f>IFERROR(ABS(K500-YEAR('02_대상물건입력'!B14)),"")</f>
        <v>13</v>
      </c>
      <c r="V500" s="38" t="str">
        <f>IF(B500="","",IF(AND(E500&gt;0,F500&gt;0,H500&gt;0,OR('04A_국토부원자료'!P501="",'04A_국토부원자료'!P501="-"),IF('01_설정'!B10=1,N500=1,TRUE),R500&lt;='01_설정'!B5,S500&lt;='01_설정'!B6,T500&lt;='01_설정'!B7,U500&lt;='01_설정'!B8),"Y",""))</f>
        <v/>
      </c>
      <c r="W500" s="40" t="str">
        <f>IF(V500&lt;&gt;"Y","",MAX(0,(1-R500/'01_설정'!B5))*'01_설정'!B14+MAX(0,(1-S500/'01_설정'!B6))*'01_설정'!B15+MAX(0,(1-T500/'01_설정'!B7))*'01_설정'!B16+MAX(0,(1-U500/'01_설정'!B8))*'01_설정'!B17+O500*'01_설정'!B11+Q500*'01_설정'!B12+P500*'01_설정'!B13)</f>
        <v/>
      </c>
      <c r="X500" s="38" t="str">
        <f>IF(W500="","",1+COUNTIFS($W$4:$W$3003,"&gt;"&amp;W500)+COUNTIFS($W$4:W500,W500)-1)</f>
        <v/>
      </c>
    </row>
    <row r="501" spans="1:24" ht="16.5">
      <c r="A501" s="38">
        <f>IF('04A_국토부원자료'!A502="","",ROW()-3)</f>
        <v>498</v>
      </c>
      <c r="B501" s="39" t="str">
        <f>IFERROR('04A_국토부원자료'!B502,"")</f>
        <v>서울특별시 송파구 문정동</v>
      </c>
      <c r="C501" s="39" t="str">
        <f>IF(B501="","",IF('04A_국토부원자료'!C502&lt;&gt;"",'04A_국토부원자료'!C502,TRIM('04A_국토부원자료'!D502&amp;IF('04A_국토부원자료'!E502&lt;&gt;"","-"&amp;'04A_국토부원자료'!E502,""))))</f>
        <v>618</v>
      </c>
      <c r="D501" s="39" t="str">
        <f>IFERROR('04A_국토부원자료'!F502,"")</f>
        <v>파크하비오</v>
      </c>
      <c r="E501" s="40">
        <f>IFERROR(VALUE(SUBSTITUTE('04A_국토부원자료'!G502,",","")),"")</f>
        <v>48.94</v>
      </c>
      <c r="F501" s="41">
        <f>IFERROR(IF(AND('04A_국토부원자료'!H502&lt;&gt;"",'04A_국토부원자료'!I502&lt;&gt;""),DATE(INT(VALUE(SUBSTITUTE('04A_국토부원자료'!H502,",",""))/100),MOD(VALUE(SUBSTITUTE('04A_국토부원자료'!H502,",","")),100),VALUE(SUBSTITUTE('04A_국토부원자료'!I502,",",""))),""),"")</f>
        <v>45807</v>
      </c>
      <c r="G501" s="42">
        <f>IFERROR(VALUE(SUBSTITUTE('04A_국토부원자료'!J502,",","")),"")</f>
        <v>47000</v>
      </c>
      <c r="H501" s="43">
        <f t="shared" si="14"/>
        <v>470000000</v>
      </c>
      <c r="I501" s="43">
        <f t="shared" si="15"/>
        <v>9603596.2402942386</v>
      </c>
      <c r="J501" s="38">
        <f>IFERROR(VALUE(SUBSTITUTE('04A_국토부원자료'!K502,",","")),"")</f>
        <v>8</v>
      </c>
      <c r="K501" s="38" t="str">
        <f>IFERROR(VALUE(SUBSTITUTE('04A_국토부원자료'!N502,",","")),"")</f>
        <v/>
      </c>
      <c r="L501" s="39" t="str">
        <f>IFERROR('04A_국토부원자료'!O502,"")</f>
        <v xml:space="preserve"> </v>
      </c>
      <c r="M501" s="39" t="str">
        <f>IFERROR('04A_국토부원자료'!Q502,"")</f>
        <v>중개거래</v>
      </c>
      <c r="N501" s="38">
        <f>IF(B501="","",IF('02_대상물건입력'!B5="",1,IF(ISNUMBER(SEARCH('02_대상물건입력'!B5,B501)),1,0)))</f>
        <v>1</v>
      </c>
      <c r="O501" s="38">
        <f>IF(B501="","",IF('02_대상물건입력'!B6="",1,IF(ISNUMBER(SEARCH('02_대상물건입력'!B6,B501)),1,0)))</f>
        <v>0</v>
      </c>
      <c r="P501" s="38">
        <f>IF(L501="","",IF('02_대상물건입력'!B15="",0,IF(ISNUMBER(SEARCH('02_대상물건입력'!B15,L501)),1,0)))</f>
        <v>0</v>
      </c>
      <c r="Q501" s="38">
        <f>IF(D501="","",IF('02_대상물건입력'!B8="",0,IF(ISNUMBER(SEARCH('02_대상물건입력'!B8,D501)),1,0)))</f>
        <v>0</v>
      </c>
      <c r="R501" s="44">
        <f>IFERROR(ABS(E501-'02_대상물건입력'!B11)/'02_대상물건입력'!B11,"")</f>
        <v>0.79643795791915661</v>
      </c>
      <c r="S501" s="38">
        <f>IFERROR(ABS(J501-'02_대상물건입력'!B10),"")</f>
        <v>4</v>
      </c>
      <c r="T501" s="38">
        <f>IFERROR(ABS('01_설정'!B4-F501),"")</f>
        <v>305</v>
      </c>
      <c r="U501" s="38" t="str">
        <f>IFERROR(ABS(K501-YEAR('02_대상물건입력'!B14)),"")</f>
        <v/>
      </c>
      <c r="V501" s="38" t="str">
        <f>IF(B501="","",IF(AND(E501&gt;0,F501&gt;0,H501&gt;0,OR('04A_국토부원자료'!P502="",'04A_국토부원자료'!P502="-"),IF('01_설정'!B10=1,N501=1,TRUE),R501&lt;='01_설정'!B5,S501&lt;='01_설정'!B6,T501&lt;='01_설정'!B7,U501&lt;='01_설정'!B8),"Y",""))</f>
        <v/>
      </c>
      <c r="W501" s="40" t="str">
        <f>IF(V501&lt;&gt;"Y","",MAX(0,(1-R501/'01_설정'!B5))*'01_설정'!B14+MAX(0,(1-S501/'01_설정'!B6))*'01_설정'!B15+MAX(0,(1-T501/'01_설정'!B7))*'01_설정'!B16+MAX(0,(1-U501/'01_설정'!B8))*'01_설정'!B17+O501*'01_설정'!B11+Q501*'01_설정'!B12+P501*'01_설정'!B13)</f>
        <v/>
      </c>
      <c r="X501" s="38" t="str">
        <f>IF(W501="","",1+COUNTIFS($W$4:$W$3003,"&gt;"&amp;W501)+COUNTIFS($W$4:W501,W501)-1)</f>
        <v/>
      </c>
    </row>
    <row r="502" spans="1:24" ht="16.5">
      <c r="A502" s="38">
        <f>IF('04A_국토부원자료'!A503="","",ROW()-3)</f>
        <v>499</v>
      </c>
      <c r="B502" s="39" t="str">
        <f>IFERROR('04A_국토부원자료'!B503,"")</f>
        <v>서울특별시 송파구 문정동</v>
      </c>
      <c r="C502" s="39" t="str">
        <f>IF(B502="","",IF('04A_국토부원자료'!C503&lt;&gt;"",'04A_국토부원자료'!C503,TRIM('04A_국토부원자료'!D503&amp;IF('04A_국토부원자료'!E503&lt;&gt;"","-"&amp;'04A_국토부원자료'!E503,""))))</f>
        <v>618</v>
      </c>
      <c r="D502" s="39" t="str">
        <f>IFERROR('04A_국토부원자료'!F503,"")</f>
        <v>파크하비오</v>
      </c>
      <c r="E502" s="40">
        <f>IFERROR(VALUE(SUBSTITUTE('04A_국토부원자료'!G503,",","")),"")</f>
        <v>50.74</v>
      </c>
      <c r="F502" s="41">
        <f>IFERROR(IF(AND('04A_국토부원자료'!H503&lt;&gt;"",'04A_국토부원자료'!I503&lt;&gt;""),DATE(INT(VALUE(SUBSTITUTE('04A_국토부원자료'!H503,",",""))/100),MOD(VALUE(SUBSTITUTE('04A_국토부원자료'!H503,",","")),100),VALUE(SUBSTITUTE('04A_국토부원자료'!I503,",",""))),""),"")</f>
        <v>45807</v>
      </c>
      <c r="G502" s="42">
        <f>IFERROR(VALUE(SUBSTITUTE('04A_국토부원자료'!J503,",","")),"")</f>
        <v>50000</v>
      </c>
      <c r="H502" s="43">
        <f t="shared" si="14"/>
        <v>500000000</v>
      </c>
      <c r="I502" s="43">
        <f t="shared" si="15"/>
        <v>9854158.4548679534</v>
      </c>
      <c r="J502" s="38">
        <f>IFERROR(VALUE(SUBSTITUTE('04A_국토부원자료'!K503,",","")),"")</f>
        <v>18</v>
      </c>
      <c r="K502" s="38" t="str">
        <f>IFERROR(VALUE(SUBSTITUTE('04A_국토부원자료'!N503,",","")),"")</f>
        <v/>
      </c>
      <c r="L502" s="39" t="str">
        <f>IFERROR('04A_국토부원자료'!O503,"")</f>
        <v xml:space="preserve"> </v>
      </c>
      <c r="M502" s="39" t="str">
        <f>IFERROR('04A_국토부원자료'!Q503,"")</f>
        <v>중개거래</v>
      </c>
      <c r="N502" s="38">
        <f>IF(B502="","",IF('02_대상물건입력'!B5="",1,IF(ISNUMBER(SEARCH('02_대상물건입력'!B5,B502)),1,0)))</f>
        <v>1</v>
      </c>
      <c r="O502" s="38">
        <f>IF(B502="","",IF('02_대상물건입력'!B6="",1,IF(ISNUMBER(SEARCH('02_대상물건입력'!B6,B502)),1,0)))</f>
        <v>0</v>
      </c>
      <c r="P502" s="38">
        <f>IF(L502="","",IF('02_대상물건입력'!B15="",0,IF(ISNUMBER(SEARCH('02_대상물건입력'!B15,L502)),1,0)))</f>
        <v>0</v>
      </c>
      <c r="Q502" s="38">
        <f>IF(D502="","",IF('02_대상물건입력'!B8="",0,IF(ISNUMBER(SEARCH('02_대상물건입력'!B8,D502)),1,0)))</f>
        <v>0</v>
      </c>
      <c r="R502" s="44">
        <f>IFERROR(ABS(E502-'02_대상물건입력'!B11)/'02_대상물건입력'!B11,"")</f>
        <v>0.86251046147973054</v>
      </c>
      <c r="S502" s="38">
        <f>IFERROR(ABS(J502-'02_대상물건입력'!B10),"")</f>
        <v>6</v>
      </c>
      <c r="T502" s="38">
        <f>IFERROR(ABS('01_설정'!B4-F502),"")</f>
        <v>305</v>
      </c>
      <c r="U502" s="38" t="str">
        <f>IFERROR(ABS(K502-YEAR('02_대상물건입력'!B14)),"")</f>
        <v/>
      </c>
      <c r="V502" s="38" t="str">
        <f>IF(B502="","",IF(AND(E502&gt;0,F502&gt;0,H502&gt;0,OR('04A_국토부원자료'!P503="",'04A_국토부원자료'!P503="-"),IF('01_설정'!B10=1,N502=1,TRUE),R502&lt;='01_설정'!B5,S502&lt;='01_설정'!B6,T502&lt;='01_설정'!B7,U502&lt;='01_설정'!B8),"Y",""))</f>
        <v/>
      </c>
      <c r="W502" s="40" t="str">
        <f>IF(V502&lt;&gt;"Y","",MAX(0,(1-R502/'01_설정'!B5))*'01_설정'!B14+MAX(0,(1-S502/'01_설정'!B6))*'01_설정'!B15+MAX(0,(1-T502/'01_설정'!B7))*'01_설정'!B16+MAX(0,(1-U502/'01_설정'!B8))*'01_설정'!B17+O502*'01_설정'!B11+Q502*'01_설정'!B12+P502*'01_설정'!B13)</f>
        <v/>
      </c>
      <c r="X502" s="38" t="str">
        <f>IF(W502="","",1+COUNTIFS($W$4:$W$3003,"&gt;"&amp;W502)+COUNTIFS($W$4:W502,W502)-1)</f>
        <v/>
      </c>
    </row>
    <row r="503" spans="1:24" ht="16.5">
      <c r="A503" s="38">
        <f>IF('04A_국토부원자료'!A504="","",ROW()-3)</f>
        <v>500</v>
      </c>
      <c r="B503" s="39" t="str">
        <f>IFERROR('04A_국토부원자료'!B504,"")</f>
        <v>서울특별시 송파구 문정동</v>
      </c>
      <c r="C503" s="39" t="str">
        <f>IF(B503="","",IF('04A_국토부원자료'!C504&lt;&gt;"",'04A_국토부원자료'!C504,TRIM('04A_국토부원자료'!D504&amp;IF('04A_국토부원자료'!E504&lt;&gt;"","-"&amp;'04A_국토부원자료'!E504,""))))</f>
        <v>624</v>
      </c>
      <c r="D503" s="39" t="str">
        <f>IFERROR('04A_국토부원자료'!F504,"")</f>
        <v>송파 아이파크</v>
      </c>
      <c r="E503" s="40">
        <f>IFERROR(VALUE(SUBSTITUTE('04A_국토부원자료'!G504,",","")),"")</f>
        <v>25.87</v>
      </c>
      <c r="F503" s="41">
        <f>IFERROR(IF(AND('04A_국토부원자료'!H504&lt;&gt;"",'04A_국토부원자료'!I504&lt;&gt;""),DATE(INT(VALUE(SUBSTITUTE('04A_국토부원자료'!H504,",",""))/100),MOD(VALUE(SUBSTITUTE('04A_국토부원자료'!H504,",","")),100),VALUE(SUBSTITUTE('04A_국토부원자료'!I504,",",""))),""),"")</f>
        <v>45806</v>
      </c>
      <c r="G503" s="42">
        <f>IFERROR(VALUE(SUBSTITUTE('04A_국토부원자료'!J504,",","")),"")</f>
        <v>22000</v>
      </c>
      <c r="H503" s="43">
        <f t="shared" si="14"/>
        <v>220000000</v>
      </c>
      <c r="I503" s="43">
        <f t="shared" si="15"/>
        <v>8504058.7553150356</v>
      </c>
      <c r="J503" s="38">
        <f>IFERROR(VALUE(SUBSTITUTE('04A_국토부원자료'!K504,",","")),"")</f>
        <v>8</v>
      </c>
      <c r="K503" s="38">
        <f>IFERROR(VALUE(SUBSTITUTE('04A_국토부원자료'!N504,",","")),"")</f>
        <v>2015</v>
      </c>
      <c r="L503" s="39" t="str">
        <f>IFERROR('04A_국토부원자료'!O504,"")</f>
        <v>법원로 55</v>
      </c>
      <c r="M503" s="39" t="str">
        <f>IFERROR('04A_국토부원자료'!Q504,"")</f>
        <v>중개거래</v>
      </c>
      <c r="N503" s="38">
        <f>IF(B503="","",IF('02_대상물건입력'!B5="",1,IF(ISNUMBER(SEARCH('02_대상물건입력'!B5,B503)),1,0)))</f>
        <v>1</v>
      </c>
      <c r="O503" s="38">
        <f>IF(B503="","",IF('02_대상물건입력'!B6="",1,IF(ISNUMBER(SEARCH('02_대상물건입력'!B6,B503)),1,0)))</f>
        <v>0</v>
      </c>
      <c r="P503" s="38">
        <f>IF(L503="","",IF('02_대상물건입력'!B15="",0,IF(ISNUMBER(SEARCH('02_대상물건입력'!B15,L503)),1,0)))</f>
        <v>0</v>
      </c>
      <c r="Q503" s="38">
        <f>IF(D503="","",IF('02_대상물건입력'!B8="",0,IF(ISNUMBER(SEARCH('02_대상물건입력'!B8,D503)),1,0)))</f>
        <v>0</v>
      </c>
      <c r="R503" s="44">
        <f>IFERROR(ABS(E503-'02_대상물건입력'!B11)/'02_대상물건입력'!B11,"")</f>
        <v>5.0391296048864213E-2</v>
      </c>
      <c r="S503" s="38">
        <f>IFERROR(ABS(J503-'02_대상물건입력'!B10),"")</f>
        <v>4</v>
      </c>
      <c r="T503" s="38">
        <f>IFERROR(ABS('01_설정'!B4-F503),"")</f>
        <v>306</v>
      </c>
      <c r="U503" s="38">
        <f>IFERROR(ABS(K503-YEAR('02_대상물건입력'!B14)),"")</f>
        <v>11</v>
      </c>
      <c r="V503" s="38" t="str">
        <f>IF(B503="","",IF(AND(E503&gt;0,F503&gt;0,H503&gt;0,OR('04A_국토부원자료'!P504="",'04A_국토부원자료'!P504="-"),IF('01_설정'!B10=1,N503=1,TRUE),R503&lt;='01_설정'!B5,S503&lt;='01_설정'!B6,T503&lt;='01_설정'!B7,U503&lt;='01_설정'!B8),"Y",""))</f>
        <v/>
      </c>
      <c r="W503" s="40" t="str">
        <f>IF(V503&lt;&gt;"Y","",MAX(0,(1-R503/'01_설정'!B5))*'01_설정'!B14+MAX(0,(1-S503/'01_설정'!B6))*'01_설정'!B15+MAX(0,(1-T503/'01_설정'!B7))*'01_설정'!B16+MAX(0,(1-U503/'01_설정'!B8))*'01_설정'!B17+O503*'01_설정'!B11+Q503*'01_설정'!B12+P503*'01_설정'!B13)</f>
        <v/>
      </c>
      <c r="X503" s="38" t="str">
        <f>IF(W503="","",1+COUNTIFS($W$4:$W$3003,"&gt;"&amp;W503)+COUNTIFS($W$4:W503,W503)-1)</f>
        <v/>
      </c>
    </row>
    <row r="504" spans="1:24" ht="16.5">
      <c r="A504" s="38">
        <f>IF('04A_국토부원자료'!A505="","",ROW()-3)</f>
        <v>501</v>
      </c>
      <c r="B504" s="39" t="str">
        <f>IFERROR('04A_국토부원자료'!B505,"")</f>
        <v>서울특별시 송파구 문정동</v>
      </c>
      <c r="C504" s="39" t="str">
        <f>IF(B504="","",IF('04A_국토부원자료'!C505&lt;&gt;"",'04A_국토부원자료'!C505,TRIM('04A_국토부원자료'!D505&amp;IF('04A_국토부원자료'!E505&lt;&gt;"","-"&amp;'04A_국토부원자료'!E505,""))))</f>
        <v>639-5</v>
      </c>
      <c r="D504" s="39" t="str">
        <f>IFERROR('04A_국토부원자료'!F505,"")</f>
        <v>힐스테이트에코송파</v>
      </c>
      <c r="E504" s="40">
        <f>IFERROR(VALUE(SUBSTITUTE('04A_국토부원자료'!G505,",","")),"")</f>
        <v>21.064</v>
      </c>
      <c r="F504" s="41">
        <f>IFERROR(IF(AND('04A_국토부원자료'!H505&lt;&gt;"",'04A_국토부원자료'!I505&lt;&gt;""),DATE(INT(VALUE(SUBSTITUTE('04A_국토부원자료'!H505,",",""))/100),MOD(VALUE(SUBSTITUTE('04A_국토부원자료'!H505,",","")),100),VALUE(SUBSTITUTE('04A_국토부원자료'!I505,",",""))),""),"")</f>
        <v>45805</v>
      </c>
      <c r="G504" s="42">
        <f>IFERROR(VALUE(SUBSTITUTE('04A_국토부원자료'!J505,",","")),"")</f>
        <v>18700</v>
      </c>
      <c r="H504" s="43">
        <f t="shared" si="14"/>
        <v>187000000</v>
      </c>
      <c r="I504" s="43">
        <f t="shared" si="15"/>
        <v>8877706.0387390815</v>
      </c>
      <c r="J504" s="38">
        <f>IFERROR(VALUE(SUBSTITUTE('04A_국토부원자료'!K505,",","")),"")</f>
        <v>14</v>
      </c>
      <c r="K504" s="38">
        <f>IFERROR(VALUE(SUBSTITUTE('04A_국토부원자료'!N505,",","")),"")</f>
        <v>2017</v>
      </c>
      <c r="L504" s="39" t="str">
        <f>IFERROR('04A_국토부원자료'!O505,"")</f>
        <v>정의로7길 13</v>
      </c>
      <c r="M504" s="39" t="str">
        <f>IFERROR('04A_국토부원자료'!Q505,"")</f>
        <v>중개거래</v>
      </c>
      <c r="N504" s="38">
        <f>IF(B504="","",IF('02_대상물건입력'!B5="",1,IF(ISNUMBER(SEARCH('02_대상물건입력'!B5,B504)),1,0)))</f>
        <v>1</v>
      </c>
      <c r="O504" s="38">
        <f>IF(B504="","",IF('02_대상물건입력'!B6="",1,IF(ISNUMBER(SEARCH('02_대상물건입력'!B6,B504)),1,0)))</f>
        <v>0</v>
      </c>
      <c r="P504" s="38">
        <f>IF(L504="","",IF('02_대상물건입력'!B15="",0,IF(ISNUMBER(SEARCH('02_대상물건입력'!B15,L504)),1,0)))</f>
        <v>0</v>
      </c>
      <c r="Q504" s="38">
        <f>IF(D504="","",IF('02_대상물건입력'!B8="",0,IF(ISNUMBER(SEARCH('02_대상물건입력'!B8,D504)),1,0)))</f>
        <v>0</v>
      </c>
      <c r="R504" s="44">
        <f>IFERROR(ABS(E504-'02_대상물건입력'!B11)/'02_대상물건입력'!B11,"")</f>
        <v>0.22680488055559631</v>
      </c>
      <c r="S504" s="38">
        <f>IFERROR(ABS(J504-'02_대상물건입력'!B10),"")</f>
        <v>2</v>
      </c>
      <c r="T504" s="38">
        <f>IFERROR(ABS('01_설정'!B4-F504),"")</f>
        <v>307</v>
      </c>
      <c r="U504" s="38">
        <f>IFERROR(ABS(K504-YEAR('02_대상물건입력'!B14)),"")</f>
        <v>9</v>
      </c>
      <c r="V504" s="38" t="str">
        <f>IF(B504="","",IF(AND(E504&gt;0,F504&gt;0,H504&gt;0,OR('04A_국토부원자료'!P505="",'04A_국토부원자료'!P505="-"),IF('01_설정'!B10=1,N504=1,TRUE),R504&lt;='01_설정'!B5,S504&lt;='01_설정'!B6,T504&lt;='01_설정'!B7,U504&lt;='01_설정'!B8),"Y",""))</f>
        <v>Y</v>
      </c>
      <c r="W504" s="40">
        <f>IF(V504&lt;&gt;"Y","",MAX(0,(1-R504/'01_설정'!B5))*'01_설정'!B14+MAX(0,(1-S504/'01_설정'!B6))*'01_설정'!B15+MAX(0,(1-T504/'01_설정'!B7))*'01_설정'!B16+MAX(0,(1-U504/'01_설정'!B8))*'01_설정'!B17+O504*'01_설정'!B11+Q504*'01_설정'!B12+P504*'01_설정'!B13)</f>
        <v>23.194595168641769</v>
      </c>
      <c r="X504" s="38">
        <f>IF(W504="","",1+COUNTIFS($W$4:$W$3003,"&gt;"&amp;W504)+COUNTIFS($W$4:W504,W504)-1)</f>
        <v>230</v>
      </c>
    </row>
    <row r="505" spans="1:24" ht="16.5">
      <c r="A505" s="38">
        <f>IF('04A_국토부원자료'!A506="","",ROW()-3)</f>
        <v>502</v>
      </c>
      <c r="B505" s="39" t="str">
        <f>IFERROR('04A_국토부원자료'!B506,"")</f>
        <v>서울특별시 송파구 문정동</v>
      </c>
      <c r="C505" s="39" t="str">
        <f>IF(B505="","",IF('04A_국토부원자료'!C506&lt;&gt;"",'04A_국토부원자료'!C506,TRIM('04A_국토부원자료'!D506&amp;IF('04A_국토부원자료'!E506&lt;&gt;"","-"&amp;'04A_국토부원자료'!E506,""))))</f>
        <v>652</v>
      </c>
      <c r="D505" s="39" t="str">
        <f>IFERROR('04A_국토부원자료'!F506,"")</f>
        <v>송파법조타운푸르지오시티</v>
      </c>
      <c r="E505" s="40">
        <f>IFERROR(VALUE(SUBSTITUTE('04A_국토부원자료'!G506,",","")),"")</f>
        <v>19.37</v>
      </c>
      <c r="F505" s="41">
        <f>IFERROR(IF(AND('04A_국토부원자료'!H506&lt;&gt;"",'04A_국토부원자료'!I506&lt;&gt;""),DATE(INT(VALUE(SUBSTITUTE('04A_국토부원자료'!H506,",",""))/100),MOD(VALUE(SUBSTITUTE('04A_국토부원자료'!H506,",","")),100),VALUE(SUBSTITUTE('04A_국토부원자료'!I506,",",""))),""),"")</f>
        <v>45805</v>
      </c>
      <c r="G505" s="42">
        <f>IFERROR(VALUE(SUBSTITUTE('04A_국토부원자료'!J506,",","")),"")</f>
        <v>17900</v>
      </c>
      <c r="H505" s="43">
        <f t="shared" si="14"/>
        <v>179000000</v>
      </c>
      <c r="I505" s="43">
        <f t="shared" si="15"/>
        <v>9241094.4759938046</v>
      </c>
      <c r="J505" s="38">
        <f>IFERROR(VALUE(SUBSTITUTE('04A_국토부원자료'!K506,",","")),"")</f>
        <v>6</v>
      </c>
      <c r="K505" s="38">
        <f>IFERROR(VALUE(SUBSTITUTE('04A_국토부원자료'!N506,",","")),"")</f>
        <v>2018</v>
      </c>
      <c r="L505" s="39" t="str">
        <f>IFERROR('04A_국토부원자료'!O506,"")</f>
        <v>법원로4길 5</v>
      </c>
      <c r="M505" s="39" t="str">
        <f>IFERROR('04A_국토부원자료'!Q506,"")</f>
        <v>중개거래</v>
      </c>
      <c r="N505" s="38">
        <f>IF(B505="","",IF('02_대상물건입력'!B5="",1,IF(ISNUMBER(SEARCH('02_대상물건입력'!B5,B505)),1,0)))</f>
        <v>1</v>
      </c>
      <c r="O505" s="38">
        <f>IF(B505="","",IF('02_대상물건입력'!B6="",1,IF(ISNUMBER(SEARCH('02_대상물건입력'!B6,B505)),1,0)))</f>
        <v>0</v>
      </c>
      <c r="P505" s="38">
        <f>IF(L505="","",IF('02_대상물건입력'!B15="",0,IF(ISNUMBER(SEARCH('02_대상물건입력'!B15,L505)),1,0)))</f>
        <v>0</v>
      </c>
      <c r="Q505" s="38">
        <f>IF(D505="","",IF('02_대상물건입력'!B8="",0,IF(ISNUMBER(SEARCH('02_대상물건입력'!B8,D505)),1,0)))</f>
        <v>0</v>
      </c>
      <c r="R505" s="44">
        <f>IFERROR(ABS(E505-'02_대상물건입력'!B11)/'02_대상물건입력'!B11,"")</f>
        <v>0.28898644779538074</v>
      </c>
      <c r="S505" s="38">
        <f>IFERROR(ABS(J505-'02_대상물건입력'!B10),"")</f>
        <v>6</v>
      </c>
      <c r="T505" s="38">
        <f>IFERROR(ABS('01_설정'!B4-F505),"")</f>
        <v>307</v>
      </c>
      <c r="U505" s="38">
        <f>IFERROR(ABS(K505-YEAR('02_대상물건입력'!B14)),"")</f>
        <v>8</v>
      </c>
      <c r="V505" s="38" t="str">
        <f>IF(B505="","",IF(AND(E505&gt;0,F505&gt;0,H505&gt;0,OR('04A_국토부원자료'!P506="",'04A_국토부원자료'!P506="-"),IF('01_설정'!B10=1,N505=1,TRUE),R505&lt;='01_설정'!B5,S505&lt;='01_설정'!B6,T505&lt;='01_설정'!B7,U505&lt;='01_설정'!B8),"Y",""))</f>
        <v/>
      </c>
      <c r="W505" s="40" t="str">
        <f>IF(V505&lt;&gt;"Y","",MAX(0,(1-R505/'01_설정'!B5))*'01_설정'!B14+MAX(0,(1-S505/'01_설정'!B6))*'01_설정'!B15+MAX(0,(1-T505/'01_설정'!B7))*'01_설정'!B16+MAX(0,(1-U505/'01_설정'!B8))*'01_설정'!B17+O505*'01_설정'!B11+Q505*'01_설정'!B12+P505*'01_설정'!B13)</f>
        <v/>
      </c>
      <c r="X505" s="38" t="str">
        <f>IF(W505="","",1+COUNTIFS($W$4:$W$3003,"&gt;"&amp;W505)+COUNTIFS($W$4:W505,W505)-1)</f>
        <v/>
      </c>
    </row>
    <row r="506" spans="1:24" ht="16.5">
      <c r="A506" s="38">
        <f>IF('04A_국토부원자료'!A507="","",ROW()-3)</f>
        <v>503</v>
      </c>
      <c r="B506" s="39" t="str">
        <f>IFERROR('04A_국토부원자료'!B507,"")</f>
        <v>서울특별시 송파구 문정동</v>
      </c>
      <c r="C506" s="39" t="str">
        <f>IF(B506="","",IF('04A_국토부원자료'!C507&lt;&gt;"",'04A_국토부원자료'!C507,TRIM('04A_국토부원자료'!D507&amp;IF('04A_국토부원자료'!E507&lt;&gt;"","-"&amp;'04A_국토부원자료'!E507,""))))</f>
        <v>639-5</v>
      </c>
      <c r="D506" s="39" t="str">
        <f>IFERROR('04A_국토부원자료'!F507,"")</f>
        <v>힐스테이트에코송파</v>
      </c>
      <c r="E506" s="40">
        <f>IFERROR(VALUE(SUBSTITUTE('04A_국토부원자료'!G507,",","")),"")</f>
        <v>21.064</v>
      </c>
      <c r="F506" s="41">
        <f>IFERROR(IF(AND('04A_국토부원자료'!H507&lt;&gt;"",'04A_국토부원자료'!I507&lt;&gt;""),DATE(INT(VALUE(SUBSTITUTE('04A_국토부원자료'!H507,",",""))/100),MOD(VALUE(SUBSTITUTE('04A_국토부원자료'!H507,",","")),100),VALUE(SUBSTITUTE('04A_국토부원자료'!I507,",",""))),""),"")</f>
        <v>45805</v>
      </c>
      <c r="G506" s="42">
        <f>IFERROR(VALUE(SUBSTITUTE('04A_국토부원자료'!J507,",","")),"")</f>
        <v>18180</v>
      </c>
      <c r="H506" s="43">
        <f t="shared" si="14"/>
        <v>181800000</v>
      </c>
      <c r="I506" s="43">
        <f t="shared" si="15"/>
        <v>8630839.3467527535</v>
      </c>
      <c r="J506" s="38">
        <f>IFERROR(VALUE(SUBSTITUTE('04A_국토부원자료'!K507,",","")),"")</f>
        <v>5</v>
      </c>
      <c r="K506" s="38">
        <f>IFERROR(VALUE(SUBSTITUTE('04A_국토부원자료'!N507,",","")),"")</f>
        <v>2017</v>
      </c>
      <c r="L506" s="39" t="str">
        <f>IFERROR('04A_국토부원자료'!O507,"")</f>
        <v>정의로7길 13</v>
      </c>
      <c r="M506" s="39" t="str">
        <f>IFERROR('04A_국토부원자료'!Q507,"")</f>
        <v>중개거래</v>
      </c>
      <c r="N506" s="38">
        <f>IF(B506="","",IF('02_대상물건입력'!B5="",1,IF(ISNUMBER(SEARCH('02_대상물건입력'!B5,B506)),1,0)))</f>
        <v>1</v>
      </c>
      <c r="O506" s="38">
        <f>IF(B506="","",IF('02_대상물건입력'!B6="",1,IF(ISNUMBER(SEARCH('02_대상물건입력'!B6,B506)),1,0)))</f>
        <v>0</v>
      </c>
      <c r="P506" s="38">
        <f>IF(L506="","",IF('02_대상물건입력'!B15="",0,IF(ISNUMBER(SEARCH('02_대상물건입력'!B15,L506)),1,0)))</f>
        <v>0</v>
      </c>
      <c r="Q506" s="38">
        <f>IF(D506="","",IF('02_대상물건입력'!B8="",0,IF(ISNUMBER(SEARCH('02_대상물건입력'!B8,D506)),1,0)))</f>
        <v>0</v>
      </c>
      <c r="R506" s="44">
        <f>IFERROR(ABS(E506-'02_대상물건입력'!B11)/'02_대상물건입력'!B11,"")</f>
        <v>0.22680488055559631</v>
      </c>
      <c r="S506" s="38">
        <f>IFERROR(ABS(J506-'02_대상물건입력'!B10),"")</f>
        <v>7</v>
      </c>
      <c r="T506" s="38">
        <f>IFERROR(ABS('01_설정'!B4-F506),"")</f>
        <v>307</v>
      </c>
      <c r="U506" s="38">
        <f>IFERROR(ABS(K506-YEAR('02_대상물건입력'!B14)),"")</f>
        <v>9</v>
      </c>
      <c r="V506" s="38" t="str">
        <f>IF(B506="","",IF(AND(E506&gt;0,F506&gt;0,H506&gt;0,OR('04A_국토부원자료'!P507="",'04A_국토부원자료'!P507="-"),IF('01_설정'!B10=1,N506=1,TRUE),R506&lt;='01_설정'!B5,S506&lt;='01_설정'!B6,T506&lt;='01_설정'!B7,U506&lt;='01_설정'!B8),"Y",""))</f>
        <v/>
      </c>
      <c r="W506" s="40" t="str">
        <f>IF(V506&lt;&gt;"Y","",MAX(0,(1-R506/'01_설정'!B5))*'01_설정'!B14+MAX(0,(1-S506/'01_설정'!B6))*'01_설정'!B15+MAX(0,(1-T506/'01_설정'!B7))*'01_설정'!B16+MAX(0,(1-U506/'01_설정'!B8))*'01_설정'!B17+O506*'01_설정'!B11+Q506*'01_설정'!B12+P506*'01_설정'!B13)</f>
        <v/>
      </c>
      <c r="X506" s="38" t="str">
        <f>IF(W506="","",1+COUNTIFS($W$4:$W$3003,"&gt;"&amp;W506)+COUNTIFS($W$4:W506,W506)-1)</f>
        <v/>
      </c>
    </row>
    <row r="507" spans="1:24" ht="16.5">
      <c r="A507" s="38">
        <f>IF('04A_국토부원자료'!A508="","",ROW()-3)</f>
        <v>504</v>
      </c>
      <c r="B507" s="39" t="str">
        <f>IFERROR('04A_국토부원자료'!B508,"")</f>
        <v>서울특별시 송파구 문정동</v>
      </c>
      <c r="C507" s="39" t="str">
        <f>IF(B507="","",IF('04A_국토부원자료'!C508&lt;&gt;"",'04A_국토부원자료'!C508,TRIM('04A_국토부원자료'!D508&amp;IF('04A_국토부원자료'!E508&lt;&gt;"","-"&amp;'04A_국토부원자료'!E508,""))))</f>
        <v>618</v>
      </c>
      <c r="D507" s="39" t="str">
        <f>IFERROR('04A_국토부원자료'!F508,"")</f>
        <v>파크하비오</v>
      </c>
      <c r="E507" s="40">
        <f>IFERROR(VALUE(SUBSTITUTE('04A_국토부원자료'!G508,",","")),"")</f>
        <v>48.93</v>
      </c>
      <c r="F507" s="41">
        <f>IFERROR(IF(AND('04A_국토부원자료'!H508&lt;&gt;"",'04A_국토부원자료'!I508&lt;&gt;""),DATE(INT(VALUE(SUBSTITUTE('04A_국토부원자료'!H508,",",""))/100),MOD(VALUE(SUBSTITUTE('04A_국토부원자료'!H508,",","")),100),VALUE(SUBSTITUTE('04A_국토부원자료'!I508,",",""))),""),"")</f>
        <v>45804</v>
      </c>
      <c r="G507" s="42">
        <f>IFERROR(VALUE(SUBSTITUTE('04A_국토부원자료'!J508,",","")),"")</f>
        <v>45000</v>
      </c>
      <c r="H507" s="43">
        <f t="shared" si="14"/>
        <v>450000000</v>
      </c>
      <c r="I507" s="43">
        <f t="shared" si="15"/>
        <v>9196811.7719190679</v>
      </c>
      <c r="J507" s="38">
        <f>IFERROR(VALUE(SUBSTITUTE('04A_국토부원자료'!K508,",","")),"")</f>
        <v>8</v>
      </c>
      <c r="K507" s="38" t="str">
        <f>IFERROR(VALUE(SUBSTITUTE('04A_국토부원자료'!N508,",","")),"")</f>
        <v/>
      </c>
      <c r="L507" s="39" t="str">
        <f>IFERROR('04A_국토부원자료'!O508,"")</f>
        <v>송파대로 111</v>
      </c>
      <c r="M507" s="39" t="str">
        <f>IFERROR('04A_국토부원자료'!Q508,"")</f>
        <v>중개거래</v>
      </c>
      <c r="N507" s="38">
        <f>IF(B507="","",IF('02_대상물건입력'!B5="",1,IF(ISNUMBER(SEARCH('02_대상물건입력'!B5,B507)),1,0)))</f>
        <v>1</v>
      </c>
      <c r="O507" s="38">
        <f>IF(B507="","",IF('02_대상물건입력'!B6="",1,IF(ISNUMBER(SEARCH('02_대상물건입력'!B6,B507)),1,0)))</f>
        <v>0</v>
      </c>
      <c r="P507" s="38">
        <f>IF(L507="","",IF('02_대상물건입력'!B15="",0,IF(ISNUMBER(SEARCH('02_대상물건입력'!B15,L507)),1,0)))</f>
        <v>1</v>
      </c>
      <c r="Q507" s="38">
        <f>IF(D507="","",IF('02_대상물건입력'!B8="",0,IF(ISNUMBER(SEARCH('02_대상물건입력'!B8,D507)),1,0)))</f>
        <v>0</v>
      </c>
      <c r="R507" s="44">
        <f>IFERROR(ABS(E507-'02_대상물건입력'!B11)/'02_대상물건입력'!B11,"")</f>
        <v>0.79607088845493124</v>
      </c>
      <c r="S507" s="38">
        <f>IFERROR(ABS(J507-'02_대상물건입력'!B10),"")</f>
        <v>4</v>
      </c>
      <c r="T507" s="38">
        <f>IFERROR(ABS('01_설정'!B4-F507),"")</f>
        <v>308</v>
      </c>
      <c r="U507" s="38" t="str">
        <f>IFERROR(ABS(K507-YEAR('02_대상물건입력'!B14)),"")</f>
        <v/>
      </c>
      <c r="V507" s="38" t="str">
        <f>IF(B507="","",IF(AND(E507&gt;0,F507&gt;0,H507&gt;0,OR('04A_국토부원자료'!P508="",'04A_국토부원자료'!P508="-"),IF('01_설정'!B10=1,N507=1,TRUE),R507&lt;='01_설정'!B5,S507&lt;='01_설정'!B6,T507&lt;='01_설정'!B7,U507&lt;='01_설정'!B8),"Y",""))</f>
        <v/>
      </c>
      <c r="W507" s="40" t="str">
        <f>IF(V507&lt;&gt;"Y","",MAX(0,(1-R507/'01_설정'!B5))*'01_설정'!B14+MAX(0,(1-S507/'01_설정'!B6))*'01_설정'!B15+MAX(0,(1-T507/'01_설정'!B7))*'01_설정'!B16+MAX(0,(1-U507/'01_설정'!B8))*'01_설정'!B17+O507*'01_설정'!B11+Q507*'01_설정'!B12+P507*'01_설정'!B13)</f>
        <v/>
      </c>
      <c r="X507" s="38" t="str">
        <f>IF(W507="","",1+COUNTIFS($W$4:$W$3003,"&gt;"&amp;W507)+COUNTIFS($W$4:W507,W507)-1)</f>
        <v/>
      </c>
    </row>
    <row r="508" spans="1:24" ht="16.5">
      <c r="A508" s="38">
        <f>IF('04A_국토부원자료'!A509="","",ROW()-3)</f>
        <v>505</v>
      </c>
      <c r="B508" s="39" t="str">
        <f>IFERROR('04A_국토부원자료'!B509,"")</f>
        <v>서울특별시 송파구 문정동</v>
      </c>
      <c r="C508" s="39" t="str">
        <f>IF(B508="","",IF('04A_국토부원자료'!C509&lt;&gt;"",'04A_국토부원자료'!C509,TRIM('04A_국토부원자료'!D509&amp;IF('04A_국토부원자료'!E509&lt;&gt;"","-"&amp;'04A_국토부원자료'!E509,""))))</f>
        <v>652-2</v>
      </c>
      <c r="D508" s="39" t="str">
        <f>IFERROR('04A_국토부원자료'!F509,"")</f>
        <v>문정 오벨리스크</v>
      </c>
      <c r="E508" s="40">
        <f>IFERROR(VALUE(SUBSTITUTE('04A_국토부원자료'!G509,",","")),"")</f>
        <v>23.98</v>
      </c>
      <c r="F508" s="41">
        <f>IFERROR(IF(AND('04A_국토부원자료'!H509&lt;&gt;"",'04A_국토부원자료'!I509&lt;&gt;""),DATE(INT(VALUE(SUBSTITUTE('04A_국토부원자료'!H509,",",""))/100),MOD(VALUE(SUBSTITUTE('04A_국토부원자료'!H509,",","")),100),VALUE(SUBSTITUTE('04A_국토부원자료'!I509,",",""))),""),"")</f>
        <v>45804</v>
      </c>
      <c r="G508" s="42">
        <f>IFERROR(VALUE(SUBSTITUTE('04A_국토부원자료'!J509,",","")),"")</f>
        <v>21000</v>
      </c>
      <c r="H508" s="43">
        <f t="shared" si="14"/>
        <v>210000000</v>
      </c>
      <c r="I508" s="43">
        <f t="shared" si="15"/>
        <v>8757297.7481234353</v>
      </c>
      <c r="J508" s="38">
        <f>IFERROR(VALUE(SUBSTITUTE('04A_국토부원자료'!K509,",","")),"")</f>
        <v>6</v>
      </c>
      <c r="K508" s="38">
        <f>IFERROR(VALUE(SUBSTITUTE('04A_국토부원자료'!N509,",","")),"")</f>
        <v>2018</v>
      </c>
      <c r="L508" s="39" t="str">
        <f>IFERROR('04A_국토부원자료'!O509,"")</f>
        <v>송파대로 145</v>
      </c>
      <c r="M508" s="39" t="str">
        <f>IFERROR('04A_국토부원자료'!Q509,"")</f>
        <v>중개거래</v>
      </c>
      <c r="N508" s="38">
        <f>IF(B508="","",IF('02_대상물건입력'!B5="",1,IF(ISNUMBER(SEARCH('02_대상물건입력'!B5,B508)),1,0)))</f>
        <v>1</v>
      </c>
      <c r="O508" s="38">
        <f>IF(B508="","",IF('02_대상물건입력'!B6="",1,IF(ISNUMBER(SEARCH('02_대상물건입력'!B6,B508)),1,0)))</f>
        <v>0</v>
      </c>
      <c r="P508" s="38">
        <f>IF(L508="","",IF('02_대상물건입력'!B15="",0,IF(ISNUMBER(SEARCH('02_대상물건입력'!B15,L508)),1,0)))</f>
        <v>1</v>
      </c>
      <c r="Q508" s="38">
        <f>IF(D508="","",IF('02_대상물건입력'!B8="",0,IF(ISNUMBER(SEARCH('02_대상물건입력'!B8,D508)),1,0)))</f>
        <v>0</v>
      </c>
      <c r="R508" s="44">
        <f>IFERROR(ABS(E508-'02_대상물건입력'!B11)/'02_대상물건입력'!B11,"")</f>
        <v>0.11976742478746673</v>
      </c>
      <c r="S508" s="38">
        <f>IFERROR(ABS(J508-'02_대상물건입력'!B10),"")</f>
        <v>6</v>
      </c>
      <c r="T508" s="38">
        <f>IFERROR(ABS('01_설정'!B4-F508),"")</f>
        <v>308</v>
      </c>
      <c r="U508" s="38">
        <f>IFERROR(ABS(K508-YEAR('02_대상물건입력'!B14)),"")</f>
        <v>8</v>
      </c>
      <c r="V508" s="38" t="str">
        <f>IF(B508="","",IF(AND(E508&gt;0,F508&gt;0,H508&gt;0,OR('04A_국토부원자료'!P509="",'04A_국토부원자료'!P509="-"),IF('01_설정'!B10=1,N508=1,TRUE),R508&lt;='01_설정'!B5,S508&lt;='01_설정'!B6,T508&lt;='01_설정'!B7,U508&lt;='01_설정'!B8),"Y",""))</f>
        <v/>
      </c>
      <c r="W508" s="40" t="str">
        <f>IF(V508&lt;&gt;"Y","",MAX(0,(1-R508/'01_설정'!B5))*'01_설정'!B14+MAX(0,(1-S508/'01_설정'!B6))*'01_설정'!B15+MAX(0,(1-T508/'01_설정'!B7))*'01_설정'!B16+MAX(0,(1-U508/'01_설정'!B8))*'01_설정'!B17+O508*'01_설정'!B11+Q508*'01_설정'!B12+P508*'01_설정'!B13)</f>
        <v/>
      </c>
      <c r="X508" s="38" t="str">
        <f>IF(W508="","",1+COUNTIFS($W$4:$W$3003,"&gt;"&amp;W508)+COUNTIFS($W$4:W508,W508)-1)</f>
        <v/>
      </c>
    </row>
    <row r="509" spans="1:24" ht="16.5">
      <c r="A509" s="38">
        <f>IF('04A_국토부원자료'!A510="","",ROW()-3)</f>
        <v>506</v>
      </c>
      <c r="B509" s="39" t="str">
        <f>IFERROR('04A_국토부원자료'!B510,"")</f>
        <v>서울특별시 송파구 문정동</v>
      </c>
      <c r="C509" s="39" t="str">
        <f>IF(B509="","",IF('04A_국토부원자료'!C510&lt;&gt;"",'04A_국토부원자료'!C510,TRIM('04A_국토부원자료'!D510&amp;IF('04A_국토부원자료'!E510&lt;&gt;"","-"&amp;'04A_국토부원자료'!E510,""))))</f>
        <v>618</v>
      </c>
      <c r="D509" s="39" t="str">
        <f>IFERROR('04A_국토부원자료'!F510,"")</f>
        <v>파크하비오</v>
      </c>
      <c r="E509" s="40">
        <f>IFERROR(VALUE(SUBSTITUTE('04A_국토부원자료'!G510,",","")),"")</f>
        <v>48.93</v>
      </c>
      <c r="F509" s="41">
        <f>IFERROR(IF(AND('04A_국토부원자료'!H510&lt;&gt;"",'04A_국토부원자료'!I510&lt;&gt;""),DATE(INT(VALUE(SUBSTITUTE('04A_국토부원자료'!H510,",",""))/100),MOD(VALUE(SUBSTITUTE('04A_국토부원자료'!H510,",","")),100),VALUE(SUBSTITUTE('04A_국토부원자료'!I510,",",""))),""),"")</f>
        <v>45804</v>
      </c>
      <c r="G509" s="42">
        <f>IFERROR(VALUE(SUBSTITUTE('04A_국토부원자료'!J510,",","")),"")</f>
        <v>45000</v>
      </c>
      <c r="H509" s="43">
        <f t="shared" si="14"/>
        <v>450000000</v>
      </c>
      <c r="I509" s="43">
        <f t="shared" si="15"/>
        <v>9196811.7719190679</v>
      </c>
      <c r="J509" s="38">
        <f>IFERROR(VALUE(SUBSTITUTE('04A_국토부원자료'!K510,",","")),"")</f>
        <v>8</v>
      </c>
      <c r="K509" s="38" t="str">
        <f>IFERROR(VALUE(SUBSTITUTE('04A_국토부원자료'!N510,",","")),"")</f>
        <v/>
      </c>
      <c r="L509" s="39" t="str">
        <f>IFERROR('04A_국토부원자료'!O510,"")</f>
        <v xml:space="preserve"> </v>
      </c>
      <c r="M509" s="39" t="str">
        <f>IFERROR('04A_국토부원자료'!Q510,"")</f>
        <v>중개거래</v>
      </c>
      <c r="N509" s="38">
        <f>IF(B509="","",IF('02_대상물건입력'!B5="",1,IF(ISNUMBER(SEARCH('02_대상물건입력'!B5,B509)),1,0)))</f>
        <v>1</v>
      </c>
      <c r="O509" s="38">
        <f>IF(B509="","",IF('02_대상물건입력'!B6="",1,IF(ISNUMBER(SEARCH('02_대상물건입력'!B6,B509)),1,0)))</f>
        <v>0</v>
      </c>
      <c r="P509" s="38">
        <f>IF(L509="","",IF('02_대상물건입력'!B15="",0,IF(ISNUMBER(SEARCH('02_대상물건입력'!B15,L509)),1,0)))</f>
        <v>0</v>
      </c>
      <c r="Q509" s="38">
        <f>IF(D509="","",IF('02_대상물건입력'!B8="",0,IF(ISNUMBER(SEARCH('02_대상물건입력'!B8,D509)),1,0)))</f>
        <v>0</v>
      </c>
      <c r="R509" s="44">
        <f>IFERROR(ABS(E509-'02_대상물건입력'!B11)/'02_대상물건입력'!B11,"")</f>
        <v>0.79607088845493124</v>
      </c>
      <c r="S509" s="38">
        <f>IFERROR(ABS(J509-'02_대상물건입력'!B10),"")</f>
        <v>4</v>
      </c>
      <c r="T509" s="38">
        <f>IFERROR(ABS('01_설정'!B4-F509),"")</f>
        <v>308</v>
      </c>
      <c r="U509" s="38" t="str">
        <f>IFERROR(ABS(K509-YEAR('02_대상물건입력'!B14)),"")</f>
        <v/>
      </c>
      <c r="V509" s="38" t="str">
        <f>IF(B509="","",IF(AND(E509&gt;0,F509&gt;0,H509&gt;0,OR('04A_국토부원자료'!P510="",'04A_국토부원자료'!P510="-"),IF('01_설정'!B10=1,N509=1,TRUE),R509&lt;='01_설정'!B5,S509&lt;='01_설정'!B6,T509&lt;='01_설정'!B7,U509&lt;='01_설정'!B8),"Y",""))</f>
        <v/>
      </c>
      <c r="W509" s="40" t="str">
        <f>IF(V509&lt;&gt;"Y","",MAX(0,(1-R509/'01_설정'!B5))*'01_설정'!B14+MAX(0,(1-S509/'01_설정'!B6))*'01_설정'!B15+MAX(0,(1-T509/'01_설정'!B7))*'01_설정'!B16+MAX(0,(1-U509/'01_설정'!B8))*'01_설정'!B17+O509*'01_설정'!B11+Q509*'01_설정'!B12+P509*'01_설정'!B13)</f>
        <v/>
      </c>
      <c r="X509" s="38" t="str">
        <f>IF(W509="","",1+COUNTIFS($W$4:$W$3003,"&gt;"&amp;W509)+COUNTIFS($W$4:W509,W509)-1)</f>
        <v/>
      </c>
    </row>
    <row r="510" spans="1:24" ht="16.5">
      <c r="A510" s="38">
        <f>IF('04A_국토부원자료'!A511="","",ROW()-3)</f>
        <v>507</v>
      </c>
      <c r="B510" s="39" t="str">
        <f>IFERROR('04A_국토부원자료'!B511,"")</f>
        <v>서울특별시 송파구 문정동</v>
      </c>
      <c r="C510" s="39" t="str">
        <f>IF(B510="","",IF('04A_국토부원자료'!C511&lt;&gt;"",'04A_국토부원자료'!C511,TRIM('04A_국토부원자료'!D511&amp;IF('04A_국토부원자료'!E511&lt;&gt;"","-"&amp;'04A_국토부원자료'!E511,""))))</f>
        <v>618</v>
      </c>
      <c r="D510" s="39" t="str">
        <f>IFERROR('04A_국토부원자료'!F511,"")</f>
        <v>파크하비오</v>
      </c>
      <c r="E510" s="40">
        <f>IFERROR(VALUE(SUBSTITUTE('04A_국토부원자료'!G511,",","")),"")</f>
        <v>48.93</v>
      </c>
      <c r="F510" s="41">
        <f>IFERROR(IF(AND('04A_국토부원자료'!H511&lt;&gt;"",'04A_국토부원자료'!I511&lt;&gt;""),DATE(INT(VALUE(SUBSTITUTE('04A_국토부원자료'!H511,",",""))/100),MOD(VALUE(SUBSTITUTE('04A_국토부원자료'!H511,",","")),100),VALUE(SUBSTITUTE('04A_국토부원자료'!I511,",",""))),""),"")</f>
        <v>45802</v>
      </c>
      <c r="G510" s="42">
        <f>IFERROR(VALUE(SUBSTITUTE('04A_국토부원자료'!J511,",","")),"")</f>
        <v>46500</v>
      </c>
      <c r="H510" s="43">
        <f t="shared" si="14"/>
        <v>465000000</v>
      </c>
      <c r="I510" s="43">
        <f t="shared" si="15"/>
        <v>9503372.1643163711</v>
      </c>
      <c r="J510" s="38">
        <f>IFERROR(VALUE(SUBSTITUTE('04A_국토부원자료'!K511,",","")),"")</f>
        <v>6</v>
      </c>
      <c r="K510" s="38" t="str">
        <f>IFERROR(VALUE(SUBSTITUTE('04A_국토부원자료'!N511,",","")),"")</f>
        <v/>
      </c>
      <c r="L510" s="39" t="str">
        <f>IFERROR('04A_국토부원자료'!O511,"")</f>
        <v xml:space="preserve"> </v>
      </c>
      <c r="M510" s="39" t="str">
        <f>IFERROR('04A_국토부원자료'!Q511,"")</f>
        <v>중개거래</v>
      </c>
      <c r="N510" s="38">
        <f>IF(B510="","",IF('02_대상물건입력'!B5="",1,IF(ISNUMBER(SEARCH('02_대상물건입력'!B5,B510)),1,0)))</f>
        <v>1</v>
      </c>
      <c r="O510" s="38">
        <f>IF(B510="","",IF('02_대상물건입력'!B6="",1,IF(ISNUMBER(SEARCH('02_대상물건입력'!B6,B510)),1,0)))</f>
        <v>0</v>
      </c>
      <c r="P510" s="38">
        <f>IF(L510="","",IF('02_대상물건입력'!B15="",0,IF(ISNUMBER(SEARCH('02_대상물건입력'!B15,L510)),1,0)))</f>
        <v>0</v>
      </c>
      <c r="Q510" s="38">
        <f>IF(D510="","",IF('02_대상물건입력'!B8="",0,IF(ISNUMBER(SEARCH('02_대상물건입력'!B8,D510)),1,0)))</f>
        <v>0</v>
      </c>
      <c r="R510" s="44">
        <f>IFERROR(ABS(E510-'02_대상물건입력'!B11)/'02_대상물건입력'!B11,"")</f>
        <v>0.79607088845493124</v>
      </c>
      <c r="S510" s="38">
        <f>IFERROR(ABS(J510-'02_대상물건입력'!B10),"")</f>
        <v>6</v>
      </c>
      <c r="T510" s="38">
        <f>IFERROR(ABS('01_설정'!B4-F510),"")</f>
        <v>310</v>
      </c>
      <c r="U510" s="38" t="str">
        <f>IFERROR(ABS(K510-YEAR('02_대상물건입력'!B14)),"")</f>
        <v/>
      </c>
      <c r="V510" s="38" t="str">
        <f>IF(B510="","",IF(AND(E510&gt;0,F510&gt;0,H510&gt;0,OR('04A_국토부원자료'!P511="",'04A_국토부원자료'!P511="-"),IF('01_설정'!B10=1,N510=1,TRUE),R510&lt;='01_설정'!B5,S510&lt;='01_설정'!B6,T510&lt;='01_설정'!B7,U510&lt;='01_설정'!B8),"Y",""))</f>
        <v/>
      </c>
      <c r="W510" s="40" t="str">
        <f>IF(V510&lt;&gt;"Y","",MAX(0,(1-R510/'01_설정'!B5))*'01_설정'!B14+MAX(0,(1-S510/'01_설정'!B6))*'01_설정'!B15+MAX(0,(1-T510/'01_설정'!B7))*'01_설정'!B16+MAX(0,(1-U510/'01_설정'!B8))*'01_설정'!B17+O510*'01_설정'!B11+Q510*'01_설정'!B12+P510*'01_설정'!B13)</f>
        <v/>
      </c>
      <c r="X510" s="38" t="str">
        <f>IF(W510="","",1+COUNTIFS($W$4:$W$3003,"&gt;"&amp;W510)+COUNTIFS($W$4:W510,W510)-1)</f>
        <v/>
      </c>
    </row>
    <row r="511" spans="1:24" ht="16.5">
      <c r="A511" s="38">
        <f>IF('04A_국토부원자료'!A512="","",ROW()-3)</f>
        <v>508</v>
      </c>
      <c r="B511" s="39" t="str">
        <f>IFERROR('04A_국토부원자료'!B512,"")</f>
        <v>서울특별시 송파구 문정동</v>
      </c>
      <c r="C511" s="39" t="str">
        <f>IF(B511="","",IF('04A_국토부원자료'!C512&lt;&gt;"",'04A_국토부원자료'!C512,TRIM('04A_국토부원자료'!D512&amp;IF('04A_국토부원자료'!E512&lt;&gt;"","-"&amp;'04A_국토부원자료'!E512,""))))</f>
        <v>624</v>
      </c>
      <c r="D511" s="39" t="str">
        <f>IFERROR('04A_국토부원자료'!F512,"")</f>
        <v>송파 아이파크</v>
      </c>
      <c r="E511" s="40">
        <f>IFERROR(VALUE(SUBSTITUTE('04A_국토부원자료'!G512,",","")),"")</f>
        <v>25.87</v>
      </c>
      <c r="F511" s="41">
        <f>IFERROR(IF(AND('04A_국토부원자료'!H512&lt;&gt;"",'04A_국토부원자료'!I512&lt;&gt;""),DATE(INT(VALUE(SUBSTITUTE('04A_국토부원자료'!H512,",",""))/100),MOD(VALUE(SUBSTITUTE('04A_국토부원자료'!H512,",","")),100),VALUE(SUBSTITUTE('04A_국토부원자료'!I512,",",""))),""),"")</f>
        <v>45801</v>
      </c>
      <c r="G511" s="42">
        <f>IFERROR(VALUE(SUBSTITUTE('04A_국토부원자료'!J512,",","")),"")</f>
        <v>22900</v>
      </c>
      <c r="H511" s="43">
        <f t="shared" si="14"/>
        <v>229000000</v>
      </c>
      <c r="I511" s="43">
        <f t="shared" si="15"/>
        <v>8851952.0680324696</v>
      </c>
      <c r="J511" s="38">
        <f>IFERROR(VALUE(SUBSTITUTE('04A_국토부원자료'!K512,",","")),"")</f>
        <v>14</v>
      </c>
      <c r="K511" s="38">
        <f>IFERROR(VALUE(SUBSTITUTE('04A_국토부원자료'!N512,",","")),"")</f>
        <v>2015</v>
      </c>
      <c r="L511" s="39" t="str">
        <f>IFERROR('04A_국토부원자료'!O512,"")</f>
        <v>법원로 55</v>
      </c>
      <c r="M511" s="39" t="str">
        <f>IFERROR('04A_국토부원자료'!Q512,"")</f>
        <v>중개거래</v>
      </c>
      <c r="N511" s="38">
        <f>IF(B511="","",IF('02_대상물건입력'!B5="",1,IF(ISNUMBER(SEARCH('02_대상물건입력'!B5,B511)),1,0)))</f>
        <v>1</v>
      </c>
      <c r="O511" s="38">
        <f>IF(B511="","",IF('02_대상물건입력'!B6="",1,IF(ISNUMBER(SEARCH('02_대상물건입력'!B6,B511)),1,0)))</f>
        <v>0</v>
      </c>
      <c r="P511" s="38">
        <f>IF(L511="","",IF('02_대상물건입력'!B15="",0,IF(ISNUMBER(SEARCH('02_대상물건입력'!B15,L511)),1,0)))</f>
        <v>0</v>
      </c>
      <c r="Q511" s="38">
        <f>IF(D511="","",IF('02_대상물건입력'!B8="",0,IF(ISNUMBER(SEARCH('02_대상물건입력'!B8,D511)),1,0)))</f>
        <v>0</v>
      </c>
      <c r="R511" s="44">
        <f>IFERROR(ABS(E511-'02_대상물건입력'!B11)/'02_대상물건입력'!B11,"")</f>
        <v>5.0391296048864213E-2</v>
      </c>
      <c r="S511" s="38">
        <f>IFERROR(ABS(J511-'02_대상물건입력'!B10),"")</f>
        <v>2</v>
      </c>
      <c r="T511" s="38">
        <f>IFERROR(ABS('01_설정'!B4-F511),"")</f>
        <v>311</v>
      </c>
      <c r="U511" s="38">
        <f>IFERROR(ABS(K511-YEAR('02_대상물건입력'!B14)),"")</f>
        <v>11</v>
      </c>
      <c r="V511" s="38" t="str">
        <f>IF(B511="","",IF(AND(E511&gt;0,F511&gt;0,H511&gt;0,OR('04A_국토부원자료'!P512="",'04A_국토부원자료'!P512="-"),IF('01_설정'!B10=1,N511=1,TRUE),R511&lt;='01_설정'!B5,S511&lt;='01_설정'!B6,T511&lt;='01_설정'!B7,U511&lt;='01_설정'!B8),"Y",""))</f>
        <v/>
      </c>
      <c r="W511" s="40" t="str">
        <f>IF(V511&lt;&gt;"Y","",MAX(0,(1-R511/'01_설정'!B5))*'01_설정'!B14+MAX(0,(1-S511/'01_설정'!B6))*'01_설정'!B15+MAX(0,(1-T511/'01_설정'!B7))*'01_설정'!B16+MAX(0,(1-U511/'01_설정'!B8))*'01_설정'!B17+O511*'01_설정'!B11+Q511*'01_설정'!B12+P511*'01_설정'!B13)</f>
        <v/>
      </c>
      <c r="X511" s="38" t="str">
        <f>IF(W511="","",1+COUNTIFS($W$4:$W$3003,"&gt;"&amp;W511)+COUNTIFS($W$4:W511,W511)-1)</f>
        <v/>
      </c>
    </row>
    <row r="512" spans="1:24" ht="16.5">
      <c r="A512" s="38">
        <f>IF('04A_국토부원자료'!A513="","",ROW()-3)</f>
        <v>509</v>
      </c>
      <c r="B512" s="39" t="str">
        <f>IFERROR('04A_국토부원자료'!B513,"")</f>
        <v>서울특별시 송파구 문정동</v>
      </c>
      <c r="C512" s="39" t="str">
        <f>IF(B512="","",IF('04A_국토부원자료'!C513&lt;&gt;"",'04A_국토부원자료'!C513,TRIM('04A_국토부원자료'!D513&amp;IF('04A_국토부원자료'!E513&lt;&gt;"","-"&amp;'04A_국토부원자료'!E513,""))))</f>
        <v>618</v>
      </c>
      <c r="D512" s="39" t="str">
        <f>IFERROR('04A_국토부원자료'!F513,"")</f>
        <v>파크하비오</v>
      </c>
      <c r="E512" s="40">
        <f>IFERROR(VALUE(SUBSTITUTE('04A_국토부원자료'!G513,",","")),"")</f>
        <v>25.33</v>
      </c>
      <c r="F512" s="41">
        <f>IFERROR(IF(AND('04A_국토부원자료'!H513&lt;&gt;"",'04A_국토부원자료'!I513&lt;&gt;""),DATE(INT(VALUE(SUBSTITUTE('04A_국토부원자료'!H513,",",""))/100),MOD(VALUE(SUBSTITUTE('04A_국토부원자료'!H513,",","")),100),VALUE(SUBSTITUTE('04A_국토부원자료'!I513,",",""))),""),"")</f>
        <v>45801</v>
      </c>
      <c r="G512" s="42">
        <f>IFERROR(VALUE(SUBSTITUTE('04A_국토부원자료'!J513,",","")),"")</f>
        <v>20100</v>
      </c>
      <c r="H512" s="43">
        <f t="shared" si="14"/>
        <v>201000000</v>
      </c>
      <c r="I512" s="43">
        <f t="shared" si="15"/>
        <v>7935254.6387682594</v>
      </c>
      <c r="J512" s="38">
        <f>IFERROR(VALUE(SUBSTITUTE('04A_국토부원자료'!K513,",","")),"")</f>
        <v>12</v>
      </c>
      <c r="K512" s="38" t="str">
        <f>IFERROR(VALUE(SUBSTITUTE('04A_국토부원자료'!N513,",","")),"")</f>
        <v/>
      </c>
      <c r="L512" s="39" t="str">
        <f>IFERROR('04A_국토부원자료'!O513,"")</f>
        <v xml:space="preserve"> </v>
      </c>
      <c r="M512" s="39" t="str">
        <f>IFERROR('04A_국토부원자료'!Q513,"")</f>
        <v>중개거래</v>
      </c>
      <c r="N512" s="38">
        <f>IF(B512="","",IF('02_대상물건입력'!B5="",1,IF(ISNUMBER(SEARCH('02_대상물건입력'!B5,B512)),1,0)))</f>
        <v>1</v>
      </c>
      <c r="O512" s="38">
        <f>IF(B512="","",IF('02_대상물건입력'!B6="",1,IF(ISNUMBER(SEARCH('02_대상물건입력'!B6,B512)),1,0)))</f>
        <v>0</v>
      </c>
      <c r="P512" s="38">
        <f>IF(L512="","",IF('02_대상물건입력'!B15="",0,IF(ISNUMBER(SEARCH('02_대상물건입력'!B15,L512)),1,0)))</f>
        <v>0</v>
      </c>
      <c r="Q512" s="38">
        <f>IF(D512="","",IF('02_대상물건입력'!B8="",0,IF(ISNUMBER(SEARCH('02_대상물건입력'!B8,D512)),1,0)))</f>
        <v>0</v>
      </c>
      <c r="R512" s="44">
        <f>IFERROR(ABS(E512-'02_대상물건입력'!B11)/'02_대상물건입력'!B11,"")</f>
        <v>7.0213047117036451E-2</v>
      </c>
      <c r="S512" s="38">
        <f>IFERROR(ABS(J512-'02_대상물건입력'!B10),"")</f>
        <v>0</v>
      </c>
      <c r="T512" s="38">
        <f>IFERROR(ABS('01_설정'!B4-F512),"")</f>
        <v>311</v>
      </c>
      <c r="U512" s="38" t="str">
        <f>IFERROR(ABS(K512-YEAR('02_대상물건입력'!B14)),"")</f>
        <v/>
      </c>
      <c r="V512" s="38" t="str">
        <f>IF(B512="","",IF(AND(E512&gt;0,F512&gt;0,H512&gt;0,OR('04A_국토부원자료'!P513="",'04A_국토부원자료'!P513="-"),IF('01_설정'!B10=1,N512=1,TRUE),R512&lt;='01_설정'!B5,S512&lt;='01_설정'!B6,T512&lt;='01_설정'!B7,U512&lt;='01_설정'!B8),"Y",""))</f>
        <v/>
      </c>
      <c r="W512" s="40" t="str">
        <f>IF(V512&lt;&gt;"Y","",MAX(0,(1-R512/'01_설정'!B5))*'01_설정'!B14+MAX(0,(1-S512/'01_설정'!B6))*'01_설정'!B15+MAX(0,(1-T512/'01_설정'!B7))*'01_설정'!B16+MAX(0,(1-U512/'01_설정'!B8))*'01_설정'!B17+O512*'01_설정'!B11+Q512*'01_설정'!B12+P512*'01_설정'!B13)</f>
        <v/>
      </c>
      <c r="X512" s="38" t="str">
        <f>IF(W512="","",1+COUNTIFS($W$4:$W$3003,"&gt;"&amp;W512)+COUNTIFS($W$4:W512,W512)-1)</f>
        <v/>
      </c>
    </row>
    <row r="513" spans="1:24" ht="16.5">
      <c r="A513" s="38">
        <f>IF('04A_국토부원자료'!A514="","",ROW()-3)</f>
        <v>510</v>
      </c>
      <c r="B513" s="39" t="str">
        <f>IFERROR('04A_국토부원자료'!B514,"")</f>
        <v>서울특별시 송파구 문정동</v>
      </c>
      <c r="C513" s="39" t="str">
        <f>IF(B513="","",IF('04A_국토부원자료'!C514&lt;&gt;"",'04A_국토부원자료'!C514,TRIM('04A_국토부원자료'!D514&amp;IF('04A_국토부원자료'!E514&lt;&gt;"","-"&amp;'04A_국토부원자료'!E514,""))))</f>
        <v>618</v>
      </c>
      <c r="D513" s="39" t="str">
        <f>IFERROR('04A_국토부원자료'!F514,"")</f>
        <v>파크하비오</v>
      </c>
      <c r="E513" s="40">
        <f>IFERROR(VALUE(SUBSTITUTE('04A_국토부원자료'!G514,",","")),"")</f>
        <v>28.82</v>
      </c>
      <c r="F513" s="41">
        <f>IFERROR(IF(AND('04A_국토부원자료'!H514&lt;&gt;"",'04A_국토부원자료'!I514&lt;&gt;""),DATE(INT(VALUE(SUBSTITUTE('04A_국토부원자료'!H514,",",""))/100),MOD(VALUE(SUBSTITUTE('04A_국토부원자료'!H514,",","")),100),VALUE(SUBSTITUTE('04A_국토부원자료'!I514,",",""))),""),"")</f>
        <v>45801</v>
      </c>
      <c r="G513" s="42">
        <f>IFERROR(VALUE(SUBSTITUTE('04A_국토부원자료'!J514,",","")),"")</f>
        <v>23050</v>
      </c>
      <c r="H513" s="43">
        <f t="shared" si="14"/>
        <v>230500000</v>
      </c>
      <c r="I513" s="43">
        <f t="shared" si="15"/>
        <v>7997918.1124219289</v>
      </c>
      <c r="J513" s="38">
        <f>IFERROR(VALUE(SUBSTITUTE('04A_국토부원자료'!K514,",","")),"")</f>
        <v>13</v>
      </c>
      <c r="K513" s="38" t="str">
        <f>IFERROR(VALUE(SUBSTITUTE('04A_국토부원자료'!N514,",","")),"")</f>
        <v/>
      </c>
      <c r="L513" s="39" t="str">
        <f>IFERROR('04A_국토부원자료'!O514,"")</f>
        <v xml:space="preserve"> </v>
      </c>
      <c r="M513" s="39" t="str">
        <f>IFERROR('04A_국토부원자료'!Q514,"")</f>
        <v>중개거래</v>
      </c>
      <c r="N513" s="38">
        <f>IF(B513="","",IF('02_대상물건입력'!B5="",1,IF(ISNUMBER(SEARCH('02_대상물건입력'!B5,B513)),1,0)))</f>
        <v>1</v>
      </c>
      <c r="O513" s="38">
        <f>IF(B513="","",IF('02_대상물건입력'!B6="",1,IF(ISNUMBER(SEARCH('02_대상물건입력'!B6,B513)),1,0)))</f>
        <v>0</v>
      </c>
      <c r="P513" s="38">
        <f>IF(L513="","",IF('02_대상물건입력'!B15="",0,IF(ISNUMBER(SEARCH('02_대상물건입력'!B15,L513)),1,0)))</f>
        <v>0</v>
      </c>
      <c r="Q513" s="38">
        <f>IF(D513="","",IF('02_대상물건입력'!B8="",0,IF(ISNUMBER(SEARCH('02_대상물건입력'!B8,D513)),1,0)))</f>
        <v>0</v>
      </c>
      <c r="R513" s="44">
        <f>IFERROR(ABS(E513-'02_대상물건입력'!B11)/'02_대상물건입력'!B11,"")</f>
        <v>5.7894195897631714E-2</v>
      </c>
      <c r="S513" s="38">
        <f>IFERROR(ABS(J513-'02_대상물건입력'!B10),"")</f>
        <v>1</v>
      </c>
      <c r="T513" s="38">
        <f>IFERROR(ABS('01_설정'!B4-F513),"")</f>
        <v>311</v>
      </c>
      <c r="U513" s="38" t="str">
        <f>IFERROR(ABS(K513-YEAR('02_대상물건입력'!B14)),"")</f>
        <v/>
      </c>
      <c r="V513" s="38" t="str">
        <f>IF(B513="","",IF(AND(E513&gt;0,F513&gt;0,H513&gt;0,OR('04A_국토부원자료'!P514="",'04A_국토부원자료'!P514="-"),IF('01_설정'!B10=1,N513=1,TRUE),R513&lt;='01_설정'!B5,S513&lt;='01_설정'!B6,T513&lt;='01_설정'!B7,U513&lt;='01_설정'!B8),"Y",""))</f>
        <v/>
      </c>
      <c r="W513" s="40" t="str">
        <f>IF(V513&lt;&gt;"Y","",MAX(0,(1-R513/'01_설정'!B5))*'01_설정'!B14+MAX(0,(1-S513/'01_설정'!B6))*'01_설정'!B15+MAX(0,(1-T513/'01_설정'!B7))*'01_설정'!B16+MAX(0,(1-U513/'01_설정'!B8))*'01_설정'!B17+O513*'01_설정'!B11+Q513*'01_설정'!B12+P513*'01_설정'!B13)</f>
        <v/>
      </c>
      <c r="X513" s="38" t="str">
        <f>IF(W513="","",1+COUNTIFS($W$4:$W$3003,"&gt;"&amp;W513)+COUNTIFS($W$4:W513,W513)-1)</f>
        <v/>
      </c>
    </row>
    <row r="514" spans="1:24" ht="16.5">
      <c r="A514" s="38">
        <f>IF('04A_국토부원자료'!A515="","",ROW()-3)</f>
        <v>511</v>
      </c>
      <c r="B514" s="39" t="str">
        <f>IFERROR('04A_국토부원자료'!B515,"")</f>
        <v>서울특별시 송파구 문정동</v>
      </c>
      <c r="C514" s="39" t="str">
        <f>IF(B514="","",IF('04A_국토부원자료'!C515&lt;&gt;"",'04A_국토부원자료'!C515,TRIM('04A_국토부원자료'!D515&amp;IF('04A_국토부원자료'!E515&lt;&gt;"","-"&amp;'04A_국토부원자료'!E515,""))))</f>
        <v>620</v>
      </c>
      <c r="D514" s="39" t="str">
        <f>IFERROR('04A_국토부원자료'!F515,"")</f>
        <v>송파푸르지오시티</v>
      </c>
      <c r="E514" s="40">
        <f>IFERROR(VALUE(SUBSTITUTE('04A_국토부원자료'!G515,",","")),"")</f>
        <v>24.75</v>
      </c>
      <c r="F514" s="41">
        <f>IFERROR(IF(AND('04A_국토부원자료'!H515&lt;&gt;"",'04A_국토부원자료'!I515&lt;&gt;""),DATE(INT(VALUE(SUBSTITUTE('04A_국토부원자료'!H515,",",""))/100),MOD(VALUE(SUBSTITUTE('04A_국토부원자료'!H515,",","")),100),VALUE(SUBSTITUTE('04A_국토부원자료'!I515,",",""))),""),"")</f>
        <v>45800</v>
      </c>
      <c r="G514" s="42">
        <f>IFERROR(VALUE(SUBSTITUTE('04A_국토부원자료'!J515,",","")),"")</f>
        <v>19000</v>
      </c>
      <c r="H514" s="43">
        <f t="shared" si="14"/>
        <v>190000000</v>
      </c>
      <c r="I514" s="43">
        <f t="shared" si="15"/>
        <v>7676767.6767676771</v>
      </c>
      <c r="J514" s="38">
        <f>IFERROR(VALUE(SUBSTITUTE('04A_국토부원자료'!K515,",","")),"")</f>
        <v>8</v>
      </c>
      <c r="K514" s="38">
        <f>IFERROR(VALUE(SUBSTITUTE('04A_국토부원자료'!N515,",","")),"")</f>
        <v>2013</v>
      </c>
      <c r="L514" s="39" t="str">
        <f>IFERROR('04A_국토부원자료'!O515,"")</f>
        <v>새말로 62</v>
      </c>
      <c r="M514" s="39" t="str">
        <f>IFERROR('04A_국토부원자료'!Q515,"")</f>
        <v>중개거래</v>
      </c>
      <c r="N514" s="38">
        <f>IF(B514="","",IF('02_대상물건입력'!B5="",1,IF(ISNUMBER(SEARCH('02_대상물건입력'!B5,B514)),1,0)))</f>
        <v>1</v>
      </c>
      <c r="O514" s="38">
        <f>IF(B514="","",IF('02_대상물건입력'!B6="",1,IF(ISNUMBER(SEARCH('02_대상물건입력'!B6,B514)),1,0)))</f>
        <v>0</v>
      </c>
      <c r="P514" s="38">
        <f>IF(L514="","",IF('02_대상물건입력'!B15="",0,IF(ISNUMBER(SEARCH('02_대상물건입력'!B15,L514)),1,0)))</f>
        <v>0</v>
      </c>
      <c r="Q514" s="38">
        <f>IF(D514="","",IF('02_대상물건입력'!B8="",0,IF(ISNUMBER(SEARCH('02_대상물건입력'!B8,D514)),1,0)))</f>
        <v>0</v>
      </c>
      <c r="R514" s="44">
        <f>IFERROR(ABS(E514-'02_대상물건입력'!B11)/'02_대상물건입력'!B11,"")</f>
        <v>9.1503076042110179E-2</v>
      </c>
      <c r="S514" s="38">
        <f>IFERROR(ABS(J514-'02_대상물건입력'!B10),"")</f>
        <v>4</v>
      </c>
      <c r="T514" s="38">
        <f>IFERROR(ABS('01_설정'!B4-F514),"")</f>
        <v>312</v>
      </c>
      <c r="U514" s="38">
        <f>IFERROR(ABS(K514-YEAR('02_대상물건입력'!B14)),"")</f>
        <v>13</v>
      </c>
      <c r="V514" s="38" t="str">
        <f>IF(B514="","",IF(AND(E514&gt;0,F514&gt;0,H514&gt;0,OR('04A_국토부원자료'!P515="",'04A_국토부원자료'!P515="-"),IF('01_설정'!B10=1,N514=1,TRUE),R514&lt;='01_설정'!B5,S514&lt;='01_설정'!B6,T514&lt;='01_설정'!B7,U514&lt;='01_설정'!B8),"Y",""))</f>
        <v/>
      </c>
      <c r="W514" s="40" t="str">
        <f>IF(V514&lt;&gt;"Y","",MAX(0,(1-R514/'01_설정'!B5))*'01_설정'!B14+MAX(0,(1-S514/'01_설정'!B6))*'01_설정'!B15+MAX(0,(1-T514/'01_설정'!B7))*'01_설정'!B16+MAX(0,(1-U514/'01_설정'!B8))*'01_설정'!B17+O514*'01_설정'!B11+Q514*'01_설정'!B12+P514*'01_설정'!B13)</f>
        <v/>
      </c>
      <c r="X514" s="38" t="str">
        <f>IF(W514="","",1+COUNTIFS($W$4:$W$3003,"&gt;"&amp;W514)+COUNTIFS($W$4:W514,W514)-1)</f>
        <v/>
      </c>
    </row>
    <row r="515" spans="1:24" ht="16.5">
      <c r="A515" s="38">
        <f>IF('04A_국토부원자료'!A516="","",ROW()-3)</f>
        <v>512</v>
      </c>
      <c r="B515" s="39" t="str">
        <f>IFERROR('04A_국토부원자료'!B516,"")</f>
        <v>서울특별시 송파구 문정동</v>
      </c>
      <c r="C515" s="39" t="str">
        <f>IF(B515="","",IF('04A_국토부원자료'!C516&lt;&gt;"",'04A_국토부원자료'!C516,TRIM('04A_국토부원자료'!D516&amp;IF('04A_국토부원자료'!E516&lt;&gt;"","-"&amp;'04A_국토부원자료'!E516,""))))</f>
        <v>652-1</v>
      </c>
      <c r="D515" s="39" t="str">
        <f>IFERROR('04A_국토부원자료'!F516,"")</f>
        <v>프라비다옥토</v>
      </c>
      <c r="E515" s="40">
        <f>IFERROR(VALUE(SUBSTITUTE('04A_국토부원자료'!G516,",","")),"")</f>
        <v>19.739999999999998</v>
      </c>
      <c r="F515" s="41">
        <f>IFERROR(IF(AND('04A_국토부원자료'!H516&lt;&gt;"",'04A_국토부원자료'!I516&lt;&gt;""),DATE(INT(VALUE(SUBSTITUTE('04A_국토부원자료'!H516,",",""))/100),MOD(VALUE(SUBSTITUTE('04A_국토부원자료'!H516,",","")),100),VALUE(SUBSTITUTE('04A_국토부원자료'!I516,",",""))),""),"")</f>
        <v>45799</v>
      </c>
      <c r="G515" s="42">
        <f>IFERROR(VALUE(SUBSTITUTE('04A_국토부원자료'!J516,",","")),"")</f>
        <v>17700</v>
      </c>
      <c r="H515" s="43">
        <f t="shared" si="14"/>
        <v>177000000</v>
      </c>
      <c r="I515" s="43">
        <f t="shared" si="15"/>
        <v>8966565.3495440744</v>
      </c>
      <c r="J515" s="38">
        <f>IFERROR(VALUE(SUBSTITUTE('04A_국토부원자료'!K516,",","")),"")</f>
        <v>14</v>
      </c>
      <c r="K515" s="38">
        <f>IFERROR(VALUE(SUBSTITUTE('04A_국토부원자료'!N516,",","")),"")</f>
        <v>2016</v>
      </c>
      <c r="L515" s="39" t="str">
        <f>IFERROR('04A_국토부원자료'!O516,"")</f>
        <v>법원로4길 17</v>
      </c>
      <c r="M515" s="39" t="str">
        <f>IFERROR('04A_국토부원자료'!Q516,"")</f>
        <v>직거래</v>
      </c>
      <c r="N515" s="38">
        <f>IF(B515="","",IF('02_대상물건입력'!B5="",1,IF(ISNUMBER(SEARCH('02_대상물건입력'!B5,B515)),1,0)))</f>
        <v>1</v>
      </c>
      <c r="O515" s="38">
        <f>IF(B515="","",IF('02_대상물건입력'!B6="",1,IF(ISNUMBER(SEARCH('02_대상물건입력'!B6,B515)),1,0)))</f>
        <v>0</v>
      </c>
      <c r="P515" s="38">
        <f>IF(L515="","",IF('02_대상물건입력'!B15="",0,IF(ISNUMBER(SEARCH('02_대상물건입력'!B15,L515)),1,0)))</f>
        <v>0</v>
      </c>
      <c r="Q515" s="38">
        <f>IF(D515="","",IF('02_대상물건입력'!B8="",0,IF(ISNUMBER(SEARCH('02_대상물건입력'!B8,D515)),1,0)))</f>
        <v>0</v>
      </c>
      <c r="R515" s="44">
        <f>IFERROR(ABS(E515-'02_대상물건입력'!B11)/'02_대상물건입력'!B11,"")</f>
        <v>0.27540487761904064</v>
      </c>
      <c r="S515" s="38">
        <f>IFERROR(ABS(J515-'02_대상물건입력'!B10),"")</f>
        <v>2</v>
      </c>
      <c r="T515" s="38">
        <f>IFERROR(ABS('01_설정'!B4-F515),"")</f>
        <v>313</v>
      </c>
      <c r="U515" s="38">
        <f>IFERROR(ABS(K515-YEAR('02_대상물건입력'!B14)),"")</f>
        <v>10</v>
      </c>
      <c r="V515" s="38" t="str">
        <f>IF(B515="","",IF(AND(E515&gt;0,F515&gt;0,H515&gt;0,OR('04A_국토부원자료'!P516="",'04A_국토부원자료'!P516="-"),IF('01_설정'!B10=1,N515=1,TRUE),R515&lt;='01_설정'!B5,S515&lt;='01_설정'!B6,T515&lt;='01_설정'!B7,U515&lt;='01_설정'!B8),"Y",""))</f>
        <v/>
      </c>
      <c r="W515" s="40" t="str">
        <f>IF(V515&lt;&gt;"Y","",MAX(0,(1-R515/'01_설정'!B5))*'01_설정'!B14+MAX(0,(1-S515/'01_설정'!B6))*'01_설정'!B15+MAX(0,(1-T515/'01_설정'!B7))*'01_설정'!B16+MAX(0,(1-U515/'01_설정'!B8))*'01_설정'!B17+O515*'01_설정'!B11+Q515*'01_설정'!B12+P515*'01_설정'!B13)</f>
        <v/>
      </c>
      <c r="X515" s="38" t="str">
        <f>IF(W515="","",1+COUNTIFS($W$4:$W$3003,"&gt;"&amp;W515)+COUNTIFS($W$4:W515,W515)-1)</f>
        <v/>
      </c>
    </row>
    <row r="516" spans="1:24" ht="16.5">
      <c r="A516" s="38">
        <f>IF('04A_국토부원자료'!A517="","",ROW()-3)</f>
        <v>513</v>
      </c>
      <c r="B516" s="39" t="str">
        <f>IFERROR('04A_국토부원자료'!B517,"")</f>
        <v>서울특별시 송파구 문정동</v>
      </c>
      <c r="C516" s="39" t="str">
        <f>IF(B516="","",IF('04A_국토부원자료'!C517&lt;&gt;"",'04A_국토부원자료'!C517,TRIM('04A_국토부원자료'!D517&amp;IF('04A_국토부원자료'!E517&lt;&gt;"","-"&amp;'04A_국토부원자료'!E517,""))))</f>
        <v>639-5</v>
      </c>
      <c r="D516" s="39" t="str">
        <f>IFERROR('04A_국토부원자료'!F517,"")</f>
        <v>힐스테이트에코송파</v>
      </c>
      <c r="E516" s="40">
        <f>IFERROR(VALUE(SUBSTITUTE('04A_국토부원자료'!G517,",","")),"")</f>
        <v>21.064</v>
      </c>
      <c r="F516" s="41">
        <f>IFERROR(IF(AND('04A_국토부원자료'!H517&lt;&gt;"",'04A_국토부원자료'!I517&lt;&gt;""),DATE(INT(VALUE(SUBSTITUTE('04A_국토부원자료'!H517,",",""))/100),MOD(VALUE(SUBSTITUTE('04A_국토부원자료'!H517,",","")),100),VALUE(SUBSTITUTE('04A_국토부원자료'!I517,",",""))),""),"")</f>
        <v>45799</v>
      </c>
      <c r="G516" s="42">
        <f>IFERROR(VALUE(SUBSTITUTE('04A_국토부원자료'!J517,",","")),"")</f>
        <v>18500</v>
      </c>
      <c r="H516" s="43">
        <f t="shared" ref="H516:H579" si="16">IF(G516="","",G516*10000)</f>
        <v>185000000</v>
      </c>
      <c r="I516" s="43">
        <f t="shared" ref="I516:I579" si="17">IFERROR(IF(AND(H516&gt;0,E516&gt;0),H516/E516,""),"")</f>
        <v>8782757.3110520318</v>
      </c>
      <c r="J516" s="38">
        <f>IFERROR(VALUE(SUBSTITUTE('04A_국토부원자료'!K517,",","")),"")</f>
        <v>16</v>
      </c>
      <c r="K516" s="38">
        <f>IFERROR(VALUE(SUBSTITUTE('04A_국토부원자료'!N517,",","")),"")</f>
        <v>2017</v>
      </c>
      <c r="L516" s="39" t="str">
        <f>IFERROR('04A_국토부원자료'!O517,"")</f>
        <v>정의로7길 13</v>
      </c>
      <c r="M516" s="39" t="str">
        <f>IFERROR('04A_국토부원자료'!Q517,"")</f>
        <v>중개거래</v>
      </c>
      <c r="N516" s="38">
        <f>IF(B516="","",IF('02_대상물건입력'!B5="",1,IF(ISNUMBER(SEARCH('02_대상물건입력'!B5,B516)),1,0)))</f>
        <v>1</v>
      </c>
      <c r="O516" s="38">
        <f>IF(B516="","",IF('02_대상물건입력'!B6="",1,IF(ISNUMBER(SEARCH('02_대상물건입력'!B6,B516)),1,0)))</f>
        <v>0</v>
      </c>
      <c r="P516" s="38">
        <f>IF(L516="","",IF('02_대상물건입력'!B15="",0,IF(ISNUMBER(SEARCH('02_대상물건입력'!B15,L516)),1,0)))</f>
        <v>0</v>
      </c>
      <c r="Q516" s="38">
        <f>IF(D516="","",IF('02_대상물건입력'!B8="",0,IF(ISNUMBER(SEARCH('02_대상물건입력'!B8,D516)),1,0)))</f>
        <v>0</v>
      </c>
      <c r="R516" s="44">
        <f>IFERROR(ABS(E516-'02_대상물건입력'!B11)/'02_대상물건입력'!B11,"")</f>
        <v>0.22680488055559631</v>
      </c>
      <c r="S516" s="38">
        <f>IFERROR(ABS(J516-'02_대상물건입력'!B10),"")</f>
        <v>4</v>
      </c>
      <c r="T516" s="38">
        <f>IFERROR(ABS('01_설정'!B4-F516),"")</f>
        <v>313</v>
      </c>
      <c r="U516" s="38">
        <f>IFERROR(ABS(K516-YEAR('02_대상물건입력'!B14)),"")</f>
        <v>9</v>
      </c>
      <c r="V516" s="38" t="str">
        <f>IF(B516="","",IF(AND(E516&gt;0,F516&gt;0,H516&gt;0,OR('04A_국토부원자료'!P517="",'04A_국토부원자료'!P517="-"),IF('01_설정'!B10=1,N516=1,TRUE),R516&lt;='01_설정'!B5,S516&lt;='01_설정'!B6,T516&lt;='01_설정'!B7,U516&lt;='01_설정'!B8),"Y",""))</f>
        <v>Y</v>
      </c>
      <c r="W516" s="40">
        <f>IF(V516&lt;&gt;"Y","",MAX(0,(1-R516/'01_설정'!B5))*'01_설정'!B14+MAX(0,(1-S516/'01_설정'!B6))*'01_설정'!B15+MAX(0,(1-T516/'01_설정'!B7))*'01_설정'!B16+MAX(0,(1-U516/'01_설정'!B8))*'01_설정'!B17+O516*'01_설정'!B11+Q516*'01_설정'!B12+P516*'01_설정'!B13)</f>
        <v>18.29596503165547</v>
      </c>
      <c r="X516" s="38">
        <f>IF(W516="","",1+COUNTIFS($W$4:$W$3003,"&gt;"&amp;W516)+COUNTIFS($W$4:W516,W516)-1)</f>
        <v>265</v>
      </c>
    </row>
    <row r="517" spans="1:24" ht="16.5">
      <c r="A517" s="38">
        <f>IF('04A_국토부원자료'!A518="","",ROW()-3)</f>
        <v>514</v>
      </c>
      <c r="B517" s="39" t="str">
        <f>IFERROR('04A_국토부원자료'!B518,"")</f>
        <v>서울특별시 송파구 문정동</v>
      </c>
      <c r="C517" s="39" t="str">
        <f>IF(B517="","",IF('04A_국토부원자료'!C518&lt;&gt;"",'04A_국토부원자료'!C518,TRIM('04A_국토부원자료'!D518&amp;IF('04A_국토부원자료'!E518&lt;&gt;"","-"&amp;'04A_국토부원자료'!E518,""))))</f>
        <v>652-3</v>
      </c>
      <c r="D517" s="39" t="str">
        <f>IFERROR('04A_국토부원자료'!F518,"")</f>
        <v>르피에드 문정</v>
      </c>
      <c r="E517" s="40">
        <f>IFERROR(VALUE(SUBSTITUTE('04A_국토부원자료'!G518,",","")),"")</f>
        <v>49.268500000000003</v>
      </c>
      <c r="F517" s="41">
        <f>IFERROR(IF(AND('04A_국토부원자료'!H518&lt;&gt;"",'04A_국토부원자료'!I518&lt;&gt;""),DATE(INT(VALUE(SUBSTITUTE('04A_국토부원자료'!H518,",",""))/100),MOD(VALUE(SUBSTITUTE('04A_국토부원자료'!H518,",","")),100),VALUE(SUBSTITUTE('04A_국토부원자료'!I518,",",""))),""),"")</f>
        <v>45797</v>
      </c>
      <c r="G517" s="42">
        <f>IFERROR(VALUE(SUBSTITUTE('04A_국토부원자료'!J518,",","")),"")</f>
        <v>78171</v>
      </c>
      <c r="H517" s="43">
        <f t="shared" si="16"/>
        <v>781710000</v>
      </c>
      <c r="I517" s="43">
        <f t="shared" si="17"/>
        <v>15866324.324872889</v>
      </c>
      <c r="J517" s="38">
        <f>IFERROR(VALUE(SUBSTITUTE('04A_국토부원자료'!K518,",","")),"")</f>
        <v>7</v>
      </c>
      <c r="K517" s="38">
        <f>IFERROR(VALUE(SUBSTITUTE('04A_국토부원자료'!N518,",","")),"")</f>
        <v>2022</v>
      </c>
      <c r="L517" s="39" t="str">
        <f>IFERROR('04A_국토부원자료'!O518,"")</f>
        <v>송파대로 141</v>
      </c>
      <c r="M517" s="39" t="str">
        <f>IFERROR('04A_국토부원자료'!Q518,"")</f>
        <v>직거래</v>
      </c>
      <c r="N517" s="38">
        <f>IF(B517="","",IF('02_대상물건입력'!B5="",1,IF(ISNUMBER(SEARCH('02_대상물건입력'!B5,B517)),1,0)))</f>
        <v>1</v>
      </c>
      <c r="O517" s="38">
        <f>IF(B517="","",IF('02_대상물건입력'!B6="",1,IF(ISNUMBER(SEARCH('02_대상물건입력'!B6,B517)),1,0)))</f>
        <v>0</v>
      </c>
      <c r="P517" s="38">
        <f>IF(L517="","",IF('02_대상물건입력'!B15="",0,IF(ISNUMBER(SEARCH('02_대상물건입력'!B15,L517)),1,0)))</f>
        <v>1</v>
      </c>
      <c r="Q517" s="38">
        <f>IF(D517="","",IF('02_대상물건입력'!B8="",0,IF(ISNUMBER(SEARCH('02_대상물건입력'!B8,D517)),1,0)))</f>
        <v>0</v>
      </c>
      <c r="R517" s="44">
        <f>IFERROR(ABS(E517-'02_대상물건입력'!B11)/'02_대상물건입력'!B11,"")</f>
        <v>0.80849618981896154</v>
      </c>
      <c r="S517" s="38">
        <f>IFERROR(ABS(J517-'02_대상물건입력'!B10),"")</f>
        <v>5</v>
      </c>
      <c r="T517" s="38">
        <f>IFERROR(ABS('01_설정'!B4-F517),"")</f>
        <v>315</v>
      </c>
      <c r="U517" s="38">
        <f>IFERROR(ABS(K517-YEAR('02_대상물건입력'!B14)),"")</f>
        <v>4</v>
      </c>
      <c r="V517" s="38" t="str">
        <f>IF(B517="","",IF(AND(E517&gt;0,F517&gt;0,H517&gt;0,OR('04A_국토부원자료'!P518="",'04A_국토부원자료'!P518="-"),IF('01_설정'!B10=1,N517=1,TRUE),R517&lt;='01_설정'!B5,S517&lt;='01_설정'!B6,T517&lt;='01_설정'!B7,U517&lt;='01_설정'!B8),"Y",""))</f>
        <v/>
      </c>
      <c r="W517" s="40" t="str">
        <f>IF(V517&lt;&gt;"Y","",MAX(0,(1-R517/'01_설정'!B5))*'01_설정'!B14+MAX(0,(1-S517/'01_설정'!B6))*'01_설정'!B15+MAX(0,(1-T517/'01_설정'!B7))*'01_설정'!B16+MAX(0,(1-U517/'01_설정'!B8))*'01_설정'!B17+O517*'01_설정'!B11+Q517*'01_설정'!B12+P517*'01_설정'!B13)</f>
        <v/>
      </c>
      <c r="X517" s="38" t="str">
        <f>IF(W517="","",1+COUNTIFS($W$4:$W$3003,"&gt;"&amp;W517)+COUNTIFS($W$4:W517,W517)-1)</f>
        <v/>
      </c>
    </row>
    <row r="518" spans="1:24" ht="16.5">
      <c r="A518" s="38">
        <f>IF('04A_국토부원자료'!A519="","",ROW()-3)</f>
        <v>515</v>
      </c>
      <c r="B518" s="39" t="str">
        <f>IFERROR('04A_국토부원자료'!B519,"")</f>
        <v>서울특별시 송파구 문정동</v>
      </c>
      <c r="C518" s="39" t="str">
        <f>IF(B518="","",IF('04A_국토부원자료'!C519&lt;&gt;"",'04A_국토부원자료'!C519,TRIM('04A_국토부원자료'!D519&amp;IF('04A_국토부원자료'!E519&lt;&gt;"","-"&amp;'04A_국토부원자료'!E519,""))))</f>
        <v>652-3</v>
      </c>
      <c r="D518" s="39" t="str">
        <f>IFERROR('04A_국토부원자료'!F519,"")</f>
        <v>르피에드 문정</v>
      </c>
      <c r="E518" s="40">
        <f>IFERROR(VALUE(SUBSTITUTE('04A_국토부원자료'!G519,",","")),"")</f>
        <v>46.676499999999997</v>
      </c>
      <c r="F518" s="41">
        <f>IFERROR(IF(AND('04A_국토부원자료'!H519&lt;&gt;"",'04A_국토부원자료'!I519&lt;&gt;""),DATE(INT(VALUE(SUBSTITUTE('04A_국토부원자료'!H519,",",""))/100),MOD(VALUE(SUBSTITUTE('04A_국토부원자료'!H519,",","")),100),VALUE(SUBSTITUTE('04A_국토부원자료'!I519,",",""))),""),"")</f>
        <v>45793</v>
      </c>
      <c r="G518" s="42">
        <f>IFERROR(VALUE(SUBSTITUTE('04A_국토부원자료'!J519,",","")),"")</f>
        <v>83382</v>
      </c>
      <c r="H518" s="43">
        <f t="shared" si="16"/>
        <v>833820000</v>
      </c>
      <c r="I518" s="43">
        <f t="shared" si="17"/>
        <v>17863807.269182567</v>
      </c>
      <c r="J518" s="38">
        <f>IFERROR(VALUE(SUBSTITUTE('04A_국토부원자료'!K519,",","")),"")</f>
        <v>15</v>
      </c>
      <c r="K518" s="38">
        <f>IFERROR(VALUE(SUBSTITUTE('04A_국토부원자료'!N519,",","")),"")</f>
        <v>2022</v>
      </c>
      <c r="L518" s="39" t="str">
        <f>IFERROR('04A_국토부원자료'!O519,"")</f>
        <v>송파대로 141</v>
      </c>
      <c r="M518" s="39" t="str">
        <f>IFERROR('04A_국토부원자료'!Q519,"")</f>
        <v>중개거래</v>
      </c>
      <c r="N518" s="38">
        <f>IF(B518="","",IF('02_대상물건입력'!B5="",1,IF(ISNUMBER(SEARCH('02_대상물건입력'!B5,B518)),1,0)))</f>
        <v>1</v>
      </c>
      <c r="O518" s="38">
        <f>IF(B518="","",IF('02_대상물건입력'!B6="",1,IF(ISNUMBER(SEARCH('02_대상물건입력'!B6,B518)),1,0)))</f>
        <v>0</v>
      </c>
      <c r="P518" s="38">
        <f>IF(L518="","",IF('02_대상물건입력'!B15="",0,IF(ISNUMBER(SEARCH('02_대상물건입력'!B15,L518)),1,0)))</f>
        <v>1</v>
      </c>
      <c r="Q518" s="38">
        <f>IF(D518="","",IF('02_대상물건입력'!B8="",0,IF(ISNUMBER(SEARCH('02_대상물건입력'!B8,D518)),1,0)))</f>
        <v>0</v>
      </c>
      <c r="R518" s="44">
        <f>IFERROR(ABS(E518-'02_대상물건입력'!B11)/'02_대상물건입력'!B11,"")</f>
        <v>0.71335178469173499</v>
      </c>
      <c r="S518" s="38">
        <f>IFERROR(ABS(J518-'02_대상물건입력'!B10),"")</f>
        <v>3</v>
      </c>
      <c r="T518" s="38">
        <f>IFERROR(ABS('01_설정'!B4-F518),"")</f>
        <v>319</v>
      </c>
      <c r="U518" s="38">
        <f>IFERROR(ABS(K518-YEAR('02_대상물건입력'!B14)),"")</f>
        <v>4</v>
      </c>
      <c r="V518" s="38" t="str">
        <f>IF(B518="","",IF(AND(E518&gt;0,F518&gt;0,H518&gt;0,OR('04A_국토부원자료'!P519="",'04A_국토부원자료'!P519="-"),IF('01_설정'!B10=1,N518=1,TRUE),R518&lt;='01_설정'!B5,S518&lt;='01_설정'!B6,T518&lt;='01_설정'!B7,U518&lt;='01_설정'!B8),"Y",""))</f>
        <v/>
      </c>
      <c r="W518" s="40" t="str">
        <f>IF(V518&lt;&gt;"Y","",MAX(0,(1-R518/'01_설정'!B5))*'01_설정'!B14+MAX(0,(1-S518/'01_설정'!B6))*'01_설정'!B15+MAX(0,(1-T518/'01_설정'!B7))*'01_설정'!B16+MAX(0,(1-U518/'01_설정'!B8))*'01_설정'!B17+O518*'01_설정'!B11+Q518*'01_설정'!B12+P518*'01_설정'!B13)</f>
        <v/>
      </c>
      <c r="X518" s="38" t="str">
        <f>IF(W518="","",1+COUNTIFS($W$4:$W$3003,"&gt;"&amp;W518)+COUNTIFS($W$4:W518,W518)-1)</f>
        <v/>
      </c>
    </row>
    <row r="519" spans="1:24" ht="16.5">
      <c r="A519" s="38">
        <f>IF('04A_국토부원자료'!A520="","",ROW()-3)</f>
        <v>516</v>
      </c>
      <c r="B519" s="39" t="str">
        <f>IFERROR('04A_국토부원자료'!B520,"")</f>
        <v>서울특별시 송파구 문정동</v>
      </c>
      <c r="C519" s="39" t="str">
        <f>IF(B519="","",IF('04A_국토부원자료'!C520&lt;&gt;"",'04A_국토부원자료'!C520,TRIM('04A_국토부원자료'!D520&amp;IF('04A_국토부원자료'!E520&lt;&gt;"","-"&amp;'04A_국토부원자료'!E520,""))))</f>
        <v>652-5</v>
      </c>
      <c r="D519" s="39" t="str">
        <f>IFERROR('04A_국토부원자료'!F520,"")</f>
        <v>문정 아이파크</v>
      </c>
      <c r="E519" s="40">
        <f>IFERROR(VALUE(SUBSTITUTE('04A_국토부원자료'!G520,",","")),"")</f>
        <v>21.57</v>
      </c>
      <c r="F519" s="41">
        <f>IFERROR(IF(AND('04A_국토부원자료'!H520&lt;&gt;"",'04A_국토부원자료'!I520&lt;&gt;""),DATE(INT(VALUE(SUBSTITUTE('04A_국토부원자료'!H520,",",""))/100),MOD(VALUE(SUBSTITUTE('04A_국토부원자료'!H520,",","")),100),VALUE(SUBSTITUTE('04A_국토부원자료'!I520,",",""))),""),"")</f>
        <v>45793</v>
      </c>
      <c r="G519" s="42">
        <f>IFERROR(VALUE(SUBSTITUTE('04A_국토부원자료'!J520,",","")),"")</f>
        <v>19250</v>
      </c>
      <c r="H519" s="43">
        <f t="shared" si="16"/>
        <v>192500000</v>
      </c>
      <c r="I519" s="43">
        <f t="shared" si="17"/>
        <v>8924432.081594808</v>
      </c>
      <c r="J519" s="38">
        <f>IFERROR(VALUE(SUBSTITUTE('04A_국토부원자료'!K520,",","")),"")</f>
        <v>5</v>
      </c>
      <c r="K519" s="38">
        <f>IFERROR(VALUE(SUBSTITUTE('04A_국토부원자료'!N520,",","")),"")</f>
        <v>2017</v>
      </c>
      <c r="L519" s="39" t="str">
        <f>IFERROR('04A_국토부원자료'!O520,"")</f>
        <v>법원로4길 6</v>
      </c>
      <c r="M519" s="39" t="str">
        <f>IFERROR('04A_국토부원자료'!Q520,"")</f>
        <v>중개거래</v>
      </c>
      <c r="N519" s="38">
        <f>IF(B519="","",IF('02_대상물건입력'!B5="",1,IF(ISNUMBER(SEARCH('02_대상물건입력'!B5,B519)),1,0)))</f>
        <v>1</v>
      </c>
      <c r="O519" s="38">
        <f>IF(B519="","",IF('02_대상물건입력'!B6="",1,IF(ISNUMBER(SEARCH('02_대상물건입력'!B6,B519)),1,0)))</f>
        <v>0</v>
      </c>
      <c r="P519" s="38">
        <f>IF(L519="","",IF('02_대상물건입력'!B15="",0,IF(ISNUMBER(SEARCH('02_대상물건입력'!B15,L519)),1,0)))</f>
        <v>0</v>
      </c>
      <c r="Q519" s="38">
        <f>IF(D519="","",IF('02_대상물건입력'!B8="",0,IF(ISNUMBER(SEARCH('02_대상물건입력'!B8,D519)),1,0)))</f>
        <v>0</v>
      </c>
      <c r="R519" s="44">
        <f>IFERROR(ABS(E519-'02_대상물건입력'!B11)/'02_대상물건입력'!B11,"")</f>
        <v>0.20823116566579056</v>
      </c>
      <c r="S519" s="38">
        <f>IFERROR(ABS(J519-'02_대상물건입력'!B10),"")</f>
        <v>7</v>
      </c>
      <c r="T519" s="38">
        <f>IFERROR(ABS('01_설정'!B4-F519),"")</f>
        <v>319</v>
      </c>
      <c r="U519" s="38">
        <f>IFERROR(ABS(K519-YEAR('02_대상물건입력'!B14)),"")</f>
        <v>9</v>
      </c>
      <c r="V519" s="38" t="str">
        <f>IF(B519="","",IF(AND(E519&gt;0,F519&gt;0,H519&gt;0,OR('04A_국토부원자료'!P520="",'04A_국토부원자료'!P520="-"),IF('01_설정'!B10=1,N519=1,TRUE),R519&lt;='01_설정'!B5,S519&lt;='01_설정'!B6,T519&lt;='01_설정'!B7,U519&lt;='01_설정'!B8),"Y",""))</f>
        <v/>
      </c>
      <c r="W519" s="40" t="str">
        <f>IF(V519&lt;&gt;"Y","",MAX(0,(1-R519/'01_설정'!B5))*'01_설정'!B14+MAX(0,(1-S519/'01_설정'!B6))*'01_설정'!B15+MAX(0,(1-T519/'01_설정'!B7))*'01_설정'!B16+MAX(0,(1-U519/'01_설정'!B8))*'01_설정'!B17+O519*'01_설정'!B11+Q519*'01_설정'!B12+P519*'01_설정'!B13)</f>
        <v/>
      </c>
      <c r="X519" s="38" t="str">
        <f>IF(W519="","",1+COUNTIFS($W$4:$W$3003,"&gt;"&amp;W519)+COUNTIFS($W$4:W519,W519)-1)</f>
        <v/>
      </c>
    </row>
    <row r="520" spans="1:24" ht="16.5">
      <c r="A520" s="38">
        <f>IF('04A_국토부원자료'!A521="","",ROW()-3)</f>
        <v>517</v>
      </c>
      <c r="B520" s="39" t="str">
        <f>IFERROR('04A_국토부원자료'!B521,"")</f>
        <v>서울특별시 송파구 문정동</v>
      </c>
      <c r="C520" s="39" t="str">
        <f>IF(B520="","",IF('04A_국토부원자료'!C521&lt;&gt;"",'04A_국토부원자료'!C521,TRIM('04A_국토부원자료'!D521&amp;IF('04A_국토부원자료'!E521&lt;&gt;"","-"&amp;'04A_국토부원자료'!E521,""))))</f>
        <v>620</v>
      </c>
      <c r="D520" s="39" t="str">
        <f>IFERROR('04A_국토부원자료'!F521,"")</f>
        <v>송파푸르지오시티</v>
      </c>
      <c r="E520" s="40">
        <f>IFERROR(VALUE(SUBSTITUTE('04A_국토부원자료'!G521,",","")),"")</f>
        <v>30</v>
      </c>
      <c r="F520" s="41">
        <f>IFERROR(IF(AND('04A_국토부원자료'!H521&lt;&gt;"",'04A_국토부원자료'!I521&lt;&gt;""),DATE(INT(VALUE(SUBSTITUTE('04A_국토부원자료'!H521,",",""))/100),MOD(VALUE(SUBSTITUTE('04A_국토부원자료'!H521,",","")),100),VALUE(SUBSTITUTE('04A_국토부원자료'!I521,",",""))),""),"")</f>
        <v>45792</v>
      </c>
      <c r="G520" s="42">
        <f>IFERROR(VALUE(SUBSTITUTE('04A_국토부원자료'!J521,",","")),"")</f>
        <v>24900</v>
      </c>
      <c r="H520" s="43">
        <f t="shared" si="16"/>
        <v>249000000</v>
      </c>
      <c r="I520" s="43">
        <f t="shared" si="17"/>
        <v>8300000</v>
      </c>
      <c r="J520" s="38">
        <f>IFERROR(VALUE(SUBSTITUTE('04A_국토부원자료'!K521,",","")),"")</f>
        <v>12</v>
      </c>
      <c r="K520" s="38">
        <f>IFERROR(VALUE(SUBSTITUTE('04A_국토부원자료'!N521,",","")),"")</f>
        <v>2013</v>
      </c>
      <c r="L520" s="39" t="str">
        <f>IFERROR('04A_국토부원자료'!O521,"")</f>
        <v>새말로 62</v>
      </c>
      <c r="M520" s="39" t="str">
        <f>IFERROR('04A_국토부원자료'!Q521,"")</f>
        <v>중개거래</v>
      </c>
      <c r="N520" s="38">
        <f>IF(B520="","",IF('02_대상물건입력'!B5="",1,IF(ISNUMBER(SEARCH('02_대상물건입력'!B5,B520)),1,0)))</f>
        <v>1</v>
      </c>
      <c r="O520" s="38">
        <f>IF(B520="","",IF('02_대상물건입력'!B6="",1,IF(ISNUMBER(SEARCH('02_대상물건입력'!B6,B520)),1,0)))</f>
        <v>0</v>
      </c>
      <c r="P520" s="38">
        <f>IF(L520="","",IF('02_대상물건입력'!B15="",0,IF(ISNUMBER(SEARCH('02_대상물건입력'!B15,L520)),1,0)))</f>
        <v>0</v>
      </c>
      <c r="Q520" s="38">
        <f>IF(D520="","",IF('02_대상물건입력'!B8="",0,IF(ISNUMBER(SEARCH('02_대상물건입력'!B8,D520)),1,0)))</f>
        <v>0</v>
      </c>
      <c r="R520" s="44">
        <f>IFERROR(ABS(E520-'02_대상물건입력'!B11)/'02_대상물건입력'!B11,"")</f>
        <v>0.10120839267623009</v>
      </c>
      <c r="S520" s="38">
        <f>IFERROR(ABS(J520-'02_대상물건입력'!B10),"")</f>
        <v>0</v>
      </c>
      <c r="T520" s="38">
        <f>IFERROR(ABS('01_설정'!B4-F520),"")</f>
        <v>320</v>
      </c>
      <c r="U520" s="38">
        <f>IFERROR(ABS(K520-YEAR('02_대상물건입력'!B14)),"")</f>
        <v>13</v>
      </c>
      <c r="V520" s="38" t="str">
        <f>IF(B520="","",IF(AND(E520&gt;0,F520&gt;0,H520&gt;0,OR('04A_국토부원자료'!P521="",'04A_국토부원자료'!P521="-"),IF('01_설정'!B10=1,N520=1,TRUE),R520&lt;='01_설정'!B5,S520&lt;='01_설정'!B6,T520&lt;='01_설정'!B7,U520&lt;='01_설정'!B8),"Y",""))</f>
        <v/>
      </c>
      <c r="W520" s="40" t="str">
        <f>IF(V520&lt;&gt;"Y","",MAX(0,(1-R520/'01_설정'!B5))*'01_설정'!B14+MAX(0,(1-S520/'01_설정'!B6))*'01_설정'!B15+MAX(0,(1-T520/'01_설정'!B7))*'01_설정'!B16+MAX(0,(1-U520/'01_설정'!B8))*'01_설정'!B17+O520*'01_설정'!B11+Q520*'01_설정'!B12+P520*'01_설정'!B13)</f>
        <v/>
      </c>
      <c r="X520" s="38" t="str">
        <f>IF(W520="","",1+COUNTIFS($W$4:$W$3003,"&gt;"&amp;W520)+COUNTIFS($W$4:W520,W520)-1)</f>
        <v/>
      </c>
    </row>
    <row r="521" spans="1:24" ht="16.5">
      <c r="A521" s="38">
        <f>IF('04A_국토부원자료'!A522="","",ROW()-3)</f>
        <v>518</v>
      </c>
      <c r="B521" s="39" t="str">
        <f>IFERROR('04A_국토부원자료'!B522,"")</f>
        <v>서울특별시 송파구 문정동</v>
      </c>
      <c r="C521" s="39" t="str">
        <f>IF(B521="","",IF('04A_국토부원자료'!C522&lt;&gt;"",'04A_국토부원자료'!C522,TRIM('04A_국토부원자료'!D522&amp;IF('04A_국토부원자료'!E522&lt;&gt;"","-"&amp;'04A_국토부원자료'!E522,""))))</f>
        <v>622</v>
      </c>
      <c r="D521" s="39" t="str">
        <f>IFERROR('04A_국토부원자료'!F522,"")</f>
        <v>송파한화오벨리스크</v>
      </c>
      <c r="E521" s="40">
        <f>IFERROR(VALUE(SUBSTITUTE('04A_국토부원자료'!G522,",","")),"")</f>
        <v>29.99</v>
      </c>
      <c r="F521" s="41">
        <f>IFERROR(IF(AND('04A_국토부원자료'!H522&lt;&gt;"",'04A_국토부원자료'!I522&lt;&gt;""),DATE(INT(VALUE(SUBSTITUTE('04A_국토부원자료'!H522,",",""))/100),MOD(VALUE(SUBSTITUTE('04A_국토부원자료'!H522,",","")),100),VALUE(SUBSTITUTE('04A_국토부원자료'!I522,",",""))),""),"")</f>
        <v>45791</v>
      </c>
      <c r="G521" s="42">
        <f>IFERROR(VALUE(SUBSTITUTE('04A_국토부원자료'!J522,",","")),"")</f>
        <v>23400</v>
      </c>
      <c r="H521" s="43">
        <f t="shared" si="16"/>
        <v>234000000</v>
      </c>
      <c r="I521" s="43">
        <f t="shared" si="17"/>
        <v>7802600.8669556519</v>
      </c>
      <c r="J521" s="38">
        <f>IFERROR(VALUE(SUBSTITUTE('04A_국토부원자료'!K522,",","")),"")</f>
        <v>10</v>
      </c>
      <c r="K521" s="38">
        <f>IFERROR(VALUE(SUBSTITUTE('04A_국토부원자료'!N522,",","")),"")</f>
        <v>2013</v>
      </c>
      <c r="L521" s="39" t="str">
        <f>IFERROR('04A_국토부원자료'!O522,"")</f>
        <v>충민로 5</v>
      </c>
      <c r="M521" s="39" t="str">
        <f>IFERROR('04A_국토부원자료'!Q522,"")</f>
        <v>중개거래</v>
      </c>
      <c r="N521" s="38">
        <f>IF(B521="","",IF('02_대상물건입력'!B5="",1,IF(ISNUMBER(SEARCH('02_대상물건입력'!B5,B521)),1,0)))</f>
        <v>1</v>
      </c>
      <c r="O521" s="38">
        <f>IF(B521="","",IF('02_대상물건입력'!B6="",1,IF(ISNUMBER(SEARCH('02_대상물건입력'!B6,B521)),1,0)))</f>
        <v>0</v>
      </c>
      <c r="P521" s="38">
        <f>IF(L521="","",IF('02_대상물건입력'!B15="",0,IF(ISNUMBER(SEARCH('02_대상물건입력'!B15,L521)),1,0)))</f>
        <v>0</v>
      </c>
      <c r="Q521" s="38">
        <f>IF(D521="","",IF('02_대상물건입력'!B8="",0,IF(ISNUMBER(SEARCH('02_대상물건입력'!B8,D521)),1,0)))</f>
        <v>0</v>
      </c>
      <c r="R521" s="44">
        <f>IFERROR(ABS(E521-'02_대상물건입력'!B11)/'02_대상물건입력'!B11,"")</f>
        <v>0.10084132321200462</v>
      </c>
      <c r="S521" s="38">
        <f>IFERROR(ABS(J521-'02_대상물건입력'!B10),"")</f>
        <v>2</v>
      </c>
      <c r="T521" s="38">
        <f>IFERROR(ABS('01_설정'!B4-F521),"")</f>
        <v>321</v>
      </c>
      <c r="U521" s="38">
        <f>IFERROR(ABS(K521-YEAR('02_대상물건입력'!B14)),"")</f>
        <v>13</v>
      </c>
      <c r="V521" s="38" t="str">
        <f>IF(B521="","",IF(AND(E521&gt;0,F521&gt;0,H521&gt;0,OR('04A_국토부원자료'!P522="",'04A_국토부원자료'!P522="-"),IF('01_설정'!B10=1,N521=1,TRUE),R521&lt;='01_설정'!B5,S521&lt;='01_설정'!B6,T521&lt;='01_설정'!B7,U521&lt;='01_설정'!B8),"Y",""))</f>
        <v/>
      </c>
      <c r="W521" s="40" t="str">
        <f>IF(V521&lt;&gt;"Y","",MAX(0,(1-R521/'01_설정'!B5))*'01_설정'!B14+MAX(0,(1-S521/'01_설정'!B6))*'01_설정'!B15+MAX(0,(1-T521/'01_설정'!B7))*'01_설정'!B16+MAX(0,(1-U521/'01_설정'!B8))*'01_설정'!B17+O521*'01_설정'!B11+Q521*'01_설정'!B12+P521*'01_설정'!B13)</f>
        <v/>
      </c>
      <c r="X521" s="38" t="str">
        <f>IF(W521="","",1+COUNTIFS($W$4:$W$3003,"&gt;"&amp;W521)+COUNTIFS($W$4:W521,W521)-1)</f>
        <v/>
      </c>
    </row>
    <row r="522" spans="1:24" ht="16.5">
      <c r="A522" s="38">
        <f>IF('04A_국토부원자료'!A523="","",ROW()-3)</f>
        <v>519</v>
      </c>
      <c r="B522" s="39" t="str">
        <f>IFERROR('04A_국토부원자료'!B523,"")</f>
        <v>서울특별시 송파구 문정동</v>
      </c>
      <c r="C522" s="39" t="str">
        <f>IF(B522="","",IF('04A_국토부원자료'!C523&lt;&gt;"",'04A_국토부원자료'!C523,TRIM('04A_국토부원자료'!D523&amp;IF('04A_국토부원자료'!E523&lt;&gt;"","-"&amp;'04A_국토부원자료'!E523,""))))</f>
        <v>620</v>
      </c>
      <c r="D522" s="39" t="str">
        <f>IFERROR('04A_국토부원자료'!F523,"")</f>
        <v>송파푸르지오시티</v>
      </c>
      <c r="E522" s="40">
        <f>IFERROR(VALUE(SUBSTITUTE('04A_국토부원자료'!G523,",","")),"")</f>
        <v>30</v>
      </c>
      <c r="F522" s="41">
        <f>IFERROR(IF(AND('04A_국토부원자료'!H523&lt;&gt;"",'04A_국토부원자료'!I523&lt;&gt;""),DATE(INT(VALUE(SUBSTITUTE('04A_국토부원자료'!H523,",",""))/100),MOD(VALUE(SUBSTITUTE('04A_국토부원자료'!H523,",","")),100),VALUE(SUBSTITUTE('04A_국토부원자료'!I523,",",""))),""),"")</f>
        <v>45790</v>
      </c>
      <c r="G522" s="42">
        <f>IFERROR(VALUE(SUBSTITUTE('04A_국토부원자료'!J523,",","")),"")</f>
        <v>23500</v>
      </c>
      <c r="H522" s="43">
        <f t="shared" si="16"/>
        <v>235000000</v>
      </c>
      <c r="I522" s="43">
        <f t="shared" si="17"/>
        <v>7833333.333333333</v>
      </c>
      <c r="J522" s="38">
        <f>IFERROR(VALUE(SUBSTITUTE('04A_국토부원자료'!K523,",","")),"")</f>
        <v>13</v>
      </c>
      <c r="K522" s="38">
        <f>IFERROR(VALUE(SUBSTITUTE('04A_국토부원자료'!N523,",","")),"")</f>
        <v>2013</v>
      </c>
      <c r="L522" s="39" t="str">
        <f>IFERROR('04A_국토부원자료'!O523,"")</f>
        <v>새말로 62</v>
      </c>
      <c r="M522" s="39" t="str">
        <f>IFERROR('04A_국토부원자료'!Q523,"")</f>
        <v>중개거래</v>
      </c>
      <c r="N522" s="38">
        <f>IF(B522="","",IF('02_대상물건입력'!B5="",1,IF(ISNUMBER(SEARCH('02_대상물건입력'!B5,B522)),1,0)))</f>
        <v>1</v>
      </c>
      <c r="O522" s="38">
        <f>IF(B522="","",IF('02_대상물건입력'!B6="",1,IF(ISNUMBER(SEARCH('02_대상물건입력'!B6,B522)),1,0)))</f>
        <v>0</v>
      </c>
      <c r="P522" s="38">
        <f>IF(L522="","",IF('02_대상물건입력'!B15="",0,IF(ISNUMBER(SEARCH('02_대상물건입력'!B15,L522)),1,0)))</f>
        <v>0</v>
      </c>
      <c r="Q522" s="38">
        <f>IF(D522="","",IF('02_대상물건입력'!B8="",0,IF(ISNUMBER(SEARCH('02_대상물건입력'!B8,D522)),1,0)))</f>
        <v>0</v>
      </c>
      <c r="R522" s="44">
        <f>IFERROR(ABS(E522-'02_대상물건입력'!B11)/'02_대상물건입력'!B11,"")</f>
        <v>0.10120839267623009</v>
      </c>
      <c r="S522" s="38">
        <f>IFERROR(ABS(J522-'02_대상물건입력'!B10),"")</f>
        <v>1</v>
      </c>
      <c r="T522" s="38">
        <f>IFERROR(ABS('01_설정'!B4-F522),"")</f>
        <v>322</v>
      </c>
      <c r="U522" s="38">
        <f>IFERROR(ABS(K522-YEAR('02_대상물건입력'!B14)),"")</f>
        <v>13</v>
      </c>
      <c r="V522" s="38" t="str">
        <f>IF(B522="","",IF(AND(E522&gt;0,F522&gt;0,H522&gt;0,OR('04A_국토부원자료'!P523="",'04A_국토부원자료'!P523="-"),IF('01_설정'!B10=1,N522=1,TRUE),R522&lt;='01_설정'!B5,S522&lt;='01_설정'!B6,T522&lt;='01_설정'!B7,U522&lt;='01_설정'!B8),"Y",""))</f>
        <v/>
      </c>
      <c r="W522" s="40" t="str">
        <f>IF(V522&lt;&gt;"Y","",MAX(0,(1-R522/'01_설정'!B5))*'01_설정'!B14+MAX(0,(1-S522/'01_설정'!B6))*'01_설정'!B15+MAX(0,(1-T522/'01_설정'!B7))*'01_설정'!B16+MAX(0,(1-U522/'01_설정'!B8))*'01_설정'!B17+O522*'01_설정'!B11+Q522*'01_설정'!B12+P522*'01_설정'!B13)</f>
        <v/>
      </c>
      <c r="X522" s="38" t="str">
        <f>IF(W522="","",1+COUNTIFS($W$4:$W$3003,"&gt;"&amp;W522)+COUNTIFS($W$4:W522,W522)-1)</f>
        <v/>
      </c>
    </row>
    <row r="523" spans="1:24" ht="16.5">
      <c r="A523" s="38">
        <f>IF('04A_국토부원자료'!A524="","",ROW()-3)</f>
        <v>520</v>
      </c>
      <c r="B523" s="39" t="str">
        <f>IFERROR('04A_국토부원자료'!B524,"")</f>
        <v>서울특별시 송파구 문정동</v>
      </c>
      <c r="C523" s="39" t="str">
        <f>IF(B523="","",IF('04A_국토부원자료'!C524&lt;&gt;"",'04A_국토부원자료'!C524,TRIM('04A_국토부원자료'!D524&amp;IF('04A_국토부원자료'!E524&lt;&gt;"","-"&amp;'04A_국토부원자료'!E524,""))))</f>
        <v>618</v>
      </c>
      <c r="D523" s="39" t="str">
        <f>IFERROR('04A_국토부원자료'!F524,"")</f>
        <v>파크하비오</v>
      </c>
      <c r="E523" s="40">
        <f>IFERROR(VALUE(SUBSTITUTE('04A_국토부원자료'!G524,",","")),"")</f>
        <v>59.74</v>
      </c>
      <c r="F523" s="41">
        <f>IFERROR(IF(AND('04A_국토부원자료'!H524&lt;&gt;"",'04A_국토부원자료'!I524&lt;&gt;""),DATE(INT(VALUE(SUBSTITUTE('04A_국토부원자료'!H524,",",""))/100),MOD(VALUE(SUBSTITUTE('04A_국토부원자료'!H524,",","")),100),VALUE(SUBSTITUTE('04A_국토부원자료'!I524,",",""))),""),"")</f>
        <v>45790</v>
      </c>
      <c r="G523" s="42">
        <f>IFERROR(VALUE(SUBSTITUTE('04A_국토부원자료'!J524,",","")),"")</f>
        <v>66000</v>
      </c>
      <c r="H523" s="43">
        <f t="shared" si="16"/>
        <v>660000000</v>
      </c>
      <c r="I523" s="43">
        <f t="shared" si="17"/>
        <v>11047874.121191831</v>
      </c>
      <c r="J523" s="38">
        <f>IFERROR(VALUE(SUBSTITUTE('04A_국토부원자료'!K524,",","")),"")</f>
        <v>11</v>
      </c>
      <c r="K523" s="38" t="str">
        <f>IFERROR(VALUE(SUBSTITUTE('04A_국토부원자료'!N524,",","")),"")</f>
        <v/>
      </c>
      <c r="L523" s="39" t="str">
        <f>IFERROR('04A_국토부원자료'!O524,"")</f>
        <v xml:space="preserve"> </v>
      </c>
      <c r="M523" s="39" t="str">
        <f>IFERROR('04A_국토부원자료'!Q524,"")</f>
        <v>중개거래</v>
      </c>
      <c r="N523" s="38">
        <f>IF(B523="","",IF('02_대상물건입력'!B5="",1,IF(ISNUMBER(SEARCH('02_대상물건입력'!B5,B523)),1,0)))</f>
        <v>1</v>
      </c>
      <c r="O523" s="38">
        <f>IF(B523="","",IF('02_대상물건입력'!B6="",1,IF(ISNUMBER(SEARCH('02_대상물건입력'!B6,B523)),1,0)))</f>
        <v>0</v>
      </c>
      <c r="P523" s="38">
        <f>IF(L523="","",IF('02_대상물건입력'!B15="",0,IF(ISNUMBER(SEARCH('02_대상물건입력'!B15,L523)),1,0)))</f>
        <v>0</v>
      </c>
      <c r="Q523" s="38">
        <f>IF(D523="","",IF('02_대상물건입력'!B8="",0,IF(ISNUMBER(SEARCH('02_대상물건입력'!B8,D523)),1,0)))</f>
        <v>0</v>
      </c>
      <c r="R523" s="44">
        <f>IFERROR(ABS(E523-'02_대상물건입력'!B11)/'02_대상물건입력'!B11,"")</f>
        <v>1.1928729792825998</v>
      </c>
      <c r="S523" s="38">
        <f>IFERROR(ABS(J523-'02_대상물건입력'!B10),"")</f>
        <v>1</v>
      </c>
      <c r="T523" s="38">
        <f>IFERROR(ABS('01_설정'!B4-F523),"")</f>
        <v>322</v>
      </c>
      <c r="U523" s="38" t="str">
        <f>IFERROR(ABS(K523-YEAR('02_대상물건입력'!B14)),"")</f>
        <v/>
      </c>
      <c r="V523" s="38" t="str">
        <f>IF(B523="","",IF(AND(E523&gt;0,F523&gt;0,H523&gt;0,OR('04A_국토부원자료'!P524="",'04A_국토부원자료'!P524="-"),IF('01_설정'!B10=1,N523=1,TRUE),R523&lt;='01_설정'!B5,S523&lt;='01_설정'!B6,T523&lt;='01_설정'!B7,U523&lt;='01_설정'!B8),"Y",""))</f>
        <v/>
      </c>
      <c r="W523" s="40" t="str">
        <f>IF(V523&lt;&gt;"Y","",MAX(0,(1-R523/'01_설정'!B5))*'01_설정'!B14+MAX(0,(1-S523/'01_설정'!B6))*'01_설정'!B15+MAX(0,(1-T523/'01_설정'!B7))*'01_설정'!B16+MAX(0,(1-U523/'01_설정'!B8))*'01_설정'!B17+O523*'01_설정'!B11+Q523*'01_설정'!B12+P523*'01_설정'!B13)</f>
        <v/>
      </c>
      <c r="X523" s="38" t="str">
        <f>IF(W523="","",1+COUNTIFS($W$4:$W$3003,"&gt;"&amp;W523)+COUNTIFS($W$4:W523,W523)-1)</f>
        <v/>
      </c>
    </row>
    <row r="524" spans="1:24" ht="16.5">
      <c r="A524" s="38">
        <f>IF('04A_국토부원자료'!A525="","",ROW()-3)</f>
        <v>521</v>
      </c>
      <c r="B524" s="39" t="str">
        <f>IFERROR('04A_국토부원자료'!B525,"")</f>
        <v>서울특별시 송파구 문정동</v>
      </c>
      <c r="C524" s="39" t="str">
        <f>IF(B524="","",IF('04A_국토부원자료'!C525&lt;&gt;"",'04A_국토부원자료'!C525,TRIM('04A_국토부원자료'!D525&amp;IF('04A_국토부원자료'!E525&lt;&gt;"","-"&amp;'04A_국토부원자료'!E525,""))))</f>
        <v>618</v>
      </c>
      <c r="D524" s="39" t="str">
        <f>IFERROR('04A_국토부원자료'!F525,"")</f>
        <v>파크하비오</v>
      </c>
      <c r="E524" s="40">
        <f>IFERROR(VALUE(SUBSTITUTE('04A_국토부원자료'!G525,",","")),"")</f>
        <v>21.86</v>
      </c>
      <c r="F524" s="41">
        <f>IFERROR(IF(AND('04A_국토부원자료'!H525&lt;&gt;"",'04A_국토부원자료'!I525&lt;&gt;""),DATE(INT(VALUE(SUBSTITUTE('04A_국토부원자료'!H525,",",""))/100),MOD(VALUE(SUBSTITUTE('04A_국토부원자료'!H525,",","")),100),VALUE(SUBSTITUTE('04A_국토부원자료'!I525,",",""))),""),"")</f>
        <v>45789</v>
      </c>
      <c r="G524" s="42">
        <f>IFERROR(VALUE(SUBSTITUTE('04A_국토부원자료'!J525,",","")),"")</f>
        <v>18000</v>
      </c>
      <c r="H524" s="43">
        <f t="shared" si="16"/>
        <v>180000000</v>
      </c>
      <c r="I524" s="43">
        <f t="shared" si="17"/>
        <v>8234217.7493138155</v>
      </c>
      <c r="J524" s="38">
        <f>IFERROR(VALUE(SUBSTITUTE('04A_국토부원자료'!K525,",","")),"")</f>
        <v>8</v>
      </c>
      <c r="K524" s="38" t="str">
        <f>IFERROR(VALUE(SUBSTITUTE('04A_국토부원자료'!N525,",","")),"")</f>
        <v/>
      </c>
      <c r="L524" s="39" t="str">
        <f>IFERROR('04A_국토부원자료'!O525,"")</f>
        <v xml:space="preserve"> </v>
      </c>
      <c r="M524" s="39" t="str">
        <f>IFERROR('04A_국토부원자료'!Q525,"")</f>
        <v>중개거래</v>
      </c>
      <c r="N524" s="38">
        <f>IF(B524="","",IF('02_대상물건입력'!B5="",1,IF(ISNUMBER(SEARCH('02_대상물건입력'!B5,B524)),1,0)))</f>
        <v>1</v>
      </c>
      <c r="O524" s="38">
        <f>IF(B524="","",IF('02_대상물건입력'!B6="",1,IF(ISNUMBER(SEARCH('02_대상물건입력'!B6,B524)),1,0)))</f>
        <v>0</v>
      </c>
      <c r="P524" s="38">
        <f>IF(L524="","",IF('02_대상물건입력'!B15="",0,IF(ISNUMBER(SEARCH('02_대상물건입력'!B15,L524)),1,0)))</f>
        <v>0</v>
      </c>
      <c r="Q524" s="38">
        <f>IF(D524="","",IF('02_대상물건입력'!B8="",0,IF(ISNUMBER(SEARCH('02_대상물건입력'!B8,D524)),1,0)))</f>
        <v>0</v>
      </c>
      <c r="R524" s="44">
        <f>IFERROR(ABS(E524-'02_대상물건입력'!B11)/'02_대상물건입력'!B11,"")</f>
        <v>0.19758615120325371</v>
      </c>
      <c r="S524" s="38">
        <f>IFERROR(ABS(J524-'02_대상물건입력'!B10),"")</f>
        <v>4</v>
      </c>
      <c r="T524" s="38">
        <f>IFERROR(ABS('01_설정'!B4-F524),"")</f>
        <v>323</v>
      </c>
      <c r="U524" s="38" t="str">
        <f>IFERROR(ABS(K524-YEAR('02_대상물건입력'!B14)),"")</f>
        <v/>
      </c>
      <c r="V524" s="38" t="str">
        <f>IF(B524="","",IF(AND(E524&gt;0,F524&gt;0,H524&gt;0,OR('04A_국토부원자료'!P525="",'04A_국토부원자료'!P525="-"),IF('01_설정'!B10=1,N524=1,TRUE),R524&lt;='01_설정'!B5,S524&lt;='01_설정'!B6,T524&lt;='01_설정'!B7,U524&lt;='01_설정'!B8),"Y",""))</f>
        <v/>
      </c>
      <c r="W524" s="40" t="str">
        <f>IF(V524&lt;&gt;"Y","",MAX(0,(1-R524/'01_설정'!B5))*'01_설정'!B14+MAX(0,(1-S524/'01_설정'!B6))*'01_설정'!B15+MAX(0,(1-T524/'01_설정'!B7))*'01_설정'!B16+MAX(0,(1-U524/'01_설정'!B8))*'01_설정'!B17+O524*'01_설정'!B11+Q524*'01_설정'!B12+P524*'01_설정'!B13)</f>
        <v/>
      </c>
      <c r="X524" s="38" t="str">
        <f>IF(W524="","",1+COUNTIFS($W$4:$W$3003,"&gt;"&amp;W524)+COUNTIFS($W$4:W524,W524)-1)</f>
        <v/>
      </c>
    </row>
    <row r="525" spans="1:24" ht="16.5">
      <c r="A525" s="38">
        <f>IF('04A_국토부원자료'!A526="","",ROW()-3)</f>
        <v>522</v>
      </c>
      <c r="B525" s="39" t="str">
        <f>IFERROR('04A_국토부원자료'!B526,"")</f>
        <v>서울특별시 송파구 문정동</v>
      </c>
      <c r="C525" s="39" t="str">
        <f>IF(B525="","",IF('04A_국토부원자료'!C526&lt;&gt;"",'04A_국토부원자료'!C526,TRIM('04A_국토부원자료'!D526&amp;IF('04A_국토부원자료'!E526&lt;&gt;"","-"&amp;'04A_국토부원자료'!E526,""))))</f>
        <v>624</v>
      </c>
      <c r="D525" s="39" t="str">
        <f>IFERROR('04A_국토부원자료'!F526,"")</f>
        <v>송파 아이파크</v>
      </c>
      <c r="E525" s="40">
        <f>IFERROR(VALUE(SUBSTITUTE('04A_국토부원자료'!G526,",","")),"")</f>
        <v>49.9</v>
      </c>
      <c r="F525" s="41">
        <f>IFERROR(IF(AND('04A_국토부원자료'!H526&lt;&gt;"",'04A_국토부원자료'!I526&lt;&gt;""),DATE(INT(VALUE(SUBSTITUTE('04A_국토부원자료'!H526,",",""))/100),MOD(VALUE(SUBSTITUTE('04A_국토부원자료'!H526,",","")),100),VALUE(SUBSTITUTE('04A_국토부원자료'!I526,",",""))),""),"")</f>
        <v>45787</v>
      </c>
      <c r="G525" s="42">
        <f>IFERROR(VALUE(SUBSTITUTE('04A_국토부원자료'!J526,",","")),"")</f>
        <v>57000</v>
      </c>
      <c r="H525" s="43">
        <f t="shared" si="16"/>
        <v>570000000</v>
      </c>
      <c r="I525" s="43">
        <f t="shared" si="17"/>
        <v>11422845.691382766</v>
      </c>
      <c r="J525" s="38">
        <f>IFERROR(VALUE(SUBSTITUTE('04A_국토부원자료'!K526,",","")),"")</f>
        <v>10</v>
      </c>
      <c r="K525" s="38">
        <f>IFERROR(VALUE(SUBSTITUTE('04A_국토부원자료'!N526,",","")),"")</f>
        <v>2015</v>
      </c>
      <c r="L525" s="39" t="str">
        <f>IFERROR('04A_국토부원자료'!O526,"")</f>
        <v>법원로 55</v>
      </c>
      <c r="M525" s="39" t="str">
        <f>IFERROR('04A_국토부원자료'!Q526,"")</f>
        <v>중개거래</v>
      </c>
      <c r="N525" s="38">
        <f>IF(B525="","",IF('02_대상물건입력'!B5="",1,IF(ISNUMBER(SEARCH('02_대상물건입력'!B5,B525)),1,0)))</f>
        <v>1</v>
      </c>
      <c r="O525" s="38">
        <f>IF(B525="","",IF('02_대상물건입력'!B6="",1,IF(ISNUMBER(SEARCH('02_대상물건입력'!B6,B525)),1,0)))</f>
        <v>0</v>
      </c>
      <c r="P525" s="38">
        <f>IF(L525="","",IF('02_대상물건입력'!B15="",0,IF(ISNUMBER(SEARCH('02_대상물건입력'!B15,L525)),1,0)))</f>
        <v>0</v>
      </c>
      <c r="Q525" s="38">
        <f>IF(D525="","",IF('02_대상물건입력'!B8="",0,IF(ISNUMBER(SEARCH('02_대상물건입력'!B8,D525)),1,0)))</f>
        <v>0</v>
      </c>
      <c r="R525" s="44">
        <f>IFERROR(ABS(E525-'02_대상물건입력'!B11)/'02_대상물건입력'!B11,"")</f>
        <v>0.83167662648479601</v>
      </c>
      <c r="S525" s="38">
        <f>IFERROR(ABS(J525-'02_대상물건입력'!B10),"")</f>
        <v>2</v>
      </c>
      <c r="T525" s="38">
        <f>IFERROR(ABS('01_설정'!B4-F525),"")</f>
        <v>325</v>
      </c>
      <c r="U525" s="38">
        <f>IFERROR(ABS(K525-YEAR('02_대상물건입력'!B14)),"")</f>
        <v>11</v>
      </c>
      <c r="V525" s="38" t="str">
        <f>IF(B525="","",IF(AND(E525&gt;0,F525&gt;0,H525&gt;0,OR('04A_국토부원자료'!P526="",'04A_국토부원자료'!P526="-"),IF('01_설정'!B10=1,N525=1,TRUE),R525&lt;='01_설정'!B5,S525&lt;='01_설정'!B6,T525&lt;='01_설정'!B7,U525&lt;='01_설정'!B8),"Y",""))</f>
        <v/>
      </c>
      <c r="W525" s="40" t="str">
        <f>IF(V525&lt;&gt;"Y","",MAX(0,(1-R525/'01_설정'!B5))*'01_설정'!B14+MAX(0,(1-S525/'01_설정'!B6))*'01_설정'!B15+MAX(0,(1-T525/'01_설정'!B7))*'01_설정'!B16+MAX(0,(1-U525/'01_설정'!B8))*'01_설정'!B17+O525*'01_설정'!B11+Q525*'01_설정'!B12+P525*'01_설정'!B13)</f>
        <v/>
      </c>
      <c r="X525" s="38" t="str">
        <f>IF(W525="","",1+COUNTIFS($W$4:$W$3003,"&gt;"&amp;W525)+COUNTIFS($W$4:W525,W525)-1)</f>
        <v/>
      </c>
    </row>
    <row r="526" spans="1:24" ht="16.5">
      <c r="A526" s="38">
        <f>IF('04A_국토부원자료'!A527="","",ROW()-3)</f>
        <v>523</v>
      </c>
      <c r="B526" s="39" t="str">
        <f>IFERROR('04A_국토부원자료'!B527,"")</f>
        <v>서울특별시 송파구 문정동</v>
      </c>
      <c r="C526" s="39" t="str">
        <f>IF(B526="","",IF('04A_국토부원자료'!C527&lt;&gt;"",'04A_국토부원자료'!C527,TRIM('04A_국토부원자료'!D527&amp;IF('04A_국토부원자료'!E527&lt;&gt;"","-"&amp;'04A_국토부원자료'!E527,""))))</f>
        <v>620</v>
      </c>
      <c r="D526" s="39" t="str">
        <f>IFERROR('04A_국토부원자료'!F527,"")</f>
        <v>송파푸르지오시티</v>
      </c>
      <c r="E526" s="40">
        <f>IFERROR(VALUE(SUBSTITUTE('04A_국토부원자료'!G527,",","")),"")</f>
        <v>30</v>
      </c>
      <c r="F526" s="41">
        <f>IFERROR(IF(AND('04A_국토부원자료'!H527&lt;&gt;"",'04A_국토부원자료'!I527&lt;&gt;""),DATE(INT(VALUE(SUBSTITUTE('04A_국토부원자료'!H527,",",""))/100),MOD(VALUE(SUBSTITUTE('04A_국토부원자료'!H527,",","")),100),VALUE(SUBSTITUTE('04A_국토부원자료'!I527,",",""))),""),"")</f>
        <v>45787</v>
      </c>
      <c r="G526" s="42">
        <f>IFERROR(VALUE(SUBSTITUTE('04A_국토부원자료'!J527,",","")),"")</f>
        <v>22500</v>
      </c>
      <c r="H526" s="43">
        <f t="shared" si="16"/>
        <v>225000000</v>
      </c>
      <c r="I526" s="43">
        <f t="shared" si="17"/>
        <v>7500000</v>
      </c>
      <c r="J526" s="38">
        <f>IFERROR(VALUE(SUBSTITUTE('04A_국토부원자료'!K527,",","")),"")</f>
        <v>9</v>
      </c>
      <c r="K526" s="38">
        <f>IFERROR(VALUE(SUBSTITUTE('04A_국토부원자료'!N527,",","")),"")</f>
        <v>2013</v>
      </c>
      <c r="L526" s="39" t="str">
        <f>IFERROR('04A_국토부원자료'!O527,"")</f>
        <v>새말로 62</v>
      </c>
      <c r="M526" s="39" t="str">
        <f>IFERROR('04A_국토부원자료'!Q527,"")</f>
        <v>중개거래</v>
      </c>
      <c r="N526" s="38">
        <f>IF(B526="","",IF('02_대상물건입력'!B5="",1,IF(ISNUMBER(SEARCH('02_대상물건입력'!B5,B526)),1,0)))</f>
        <v>1</v>
      </c>
      <c r="O526" s="38">
        <f>IF(B526="","",IF('02_대상물건입력'!B6="",1,IF(ISNUMBER(SEARCH('02_대상물건입력'!B6,B526)),1,0)))</f>
        <v>0</v>
      </c>
      <c r="P526" s="38">
        <f>IF(L526="","",IF('02_대상물건입력'!B15="",0,IF(ISNUMBER(SEARCH('02_대상물건입력'!B15,L526)),1,0)))</f>
        <v>0</v>
      </c>
      <c r="Q526" s="38">
        <f>IF(D526="","",IF('02_대상물건입력'!B8="",0,IF(ISNUMBER(SEARCH('02_대상물건입력'!B8,D526)),1,0)))</f>
        <v>0</v>
      </c>
      <c r="R526" s="44">
        <f>IFERROR(ABS(E526-'02_대상물건입력'!B11)/'02_대상물건입력'!B11,"")</f>
        <v>0.10120839267623009</v>
      </c>
      <c r="S526" s="38">
        <f>IFERROR(ABS(J526-'02_대상물건입력'!B10),"")</f>
        <v>3</v>
      </c>
      <c r="T526" s="38">
        <f>IFERROR(ABS('01_설정'!B4-F526),"")</f>
        <v>325</v>
      </c>
      <c r="U526" s="38">
        <f>IFERROR(ABS(K526-YEAR('02_대상물건입력'!B14)),"")</f>
        <v>13</v>
      </c>
      <c r="V526" s="38" t="str">
        <f>IF(B526="","",IF(AND(E526&gt;0,F526&gt;0,H526&gt;0,OR('04A_국토부원자료'!P527="",'04A_국토부원자료'!P527="-"),IF('01_설정'!B10=1,N526=1,TRUE),R526&lt;='01_설정'!B5,S526&lt;='01_설정'!B6,T526&lt;='01_설정'!B7,U526&lt;='01_설정'!B8),"Y",""))</f>
        <v/>
      </c>
      <c r="W526" s="40" t="str">
        <f>IF(V526&lt;&gt;"Y","",MAX(0,(1-R526/'01_설정'!B5))*'01_설정'!B14+MAX(0,(1-S526/'01_설정'!B6))*'01_설정'!B15+MAX(0,(1-T526/'01_설정'!B7))*'01_설정'!B16+MAX(0,(1-U526/'01_설정'!B8))*'01_설정'!B17+O526*'01_설정'!B11+Q526*'01_설정'!B12+P526*'01_설정'!B13)</f>
        <v/>
      </c>
      <c r="X526" s="38" t="str">
        <f>IF(W526="","",1+COUNTIFS($W$4:$W$3003,"&gt;"&amp;W526)+COUNTIFS($W$4:W526,W526)-1)</f>
        <v/>
      </c>
    </row>
    <row r="527" spans="1:24" ht="16.5">
      <c r="A527" s="38">
        <f>IF('04A_국토부원자료'!A528="","",ROW()-3)</f>
        <v>524</v>
      </c>
      <c r="B527" s="39" t="str">
        <f>IFERROR('04A_국토부원자료'!B528,"")</f>
        <v>서울특별시 송파구 문정동</v>
      </c>
      <c r="C527" s="39" t="str">
        <f>IF(B527="","",IF('04A_국토부원자료'!C528&lt;&gt;"",'04A_국토부원자료'!C528,TRIM('04A_국토부원자료'!D528&amp;IF('04A_국토부원자료'!E528&lt;&gt;"","-"&amp;'04A_국토부원자료'!E528,""))))</f>
        <v>652</v>
      </c>
      <c r="D527" s="39" t="str">
        <f>IFERROR('04A_국토부원자료'!F528,"")</f>
        <v>송파법조타운푸르지오시티</v>
      </c>
      <c r="E527" s="40">
        <f>IFERROR(VALUE(SUBSTITUTE('04A_국토부원자료'!G528,",","")),"")</f>
        <v>17.47</v>
      </c>
      <c r="F527" s="41">
        <f>IFERROR(IF(AND('04A_국토부원자료'!H528&lt;&gt;"",'04A_국토부원자료'!I528&lt;&gt;""),DATE(INT(VALUE(SUBSTITUTE('04A_국토부원자료'!H528,",",""))/100),MOD(VALUE(SUBSTITUTE('04A_국토부원자료'!H528,",","")),100),VALUE(SUBSTITUTE('04A_국토부원자료'!I528,",",""))),""),"")</f>
        <v>45785</v>
      </c>
      <c r="G527" s="42">
        <f>IFERROR(VALUE(SUBSTITUTE('04A_국토부원자료'!J528,",","")),"")</f>
        <v>18000</v>
      </c>
      <c r="H527" s="43">
        <f t="shared" si="16"/>
        <v>180000000</v>
      </c>
      <c r="I527" s="43">
        <f t="shared" si="17"/>
        <v>10303377.218088152</v>
      </c>
      <c r="J527" s="38">
        <f>IFERROR(VALUE(SUBSTITUTE('04A_국토부원자료'!K528,",","")),"")</f>
        <v>8</v>
      </c>
      <c r="K527" s="38">
        <f>IFERROR(VALUE(SUBSTITUTE('04A_국토부원자료'!N528,",","")),"")</f>
        <v>2018</v>
      </c>
      <c r="L527" s="39" t="str">
        <f>IFERROR('04A_국토부원자료'!O528,"")</f>
        <v>법원로4길 5</v>
      </c>
      <c r="M527" s="39" t="str">
        <f>IFERROR('04A_국토부원자료'!Q528,"")</f>
        <v>중개거래</v>
      </c>
      <c r="N527" s="38">
        <f>IF(B527="","",IF('02_대상물건입력'!B5="",1,IF(ISNUMBER(SEARCH('02_대상물건입력'!B5,B527)),1,0)))</f>
        <v>1</v>
      </c>
      <c r="O527" s="38">
        <f>IF(B527="","",IF('02_대상물건입력'!B6="",1,IF(ISNUMBER(SEARCH('02_대상물건입력'!B6,B527)),1,0)))</f>
        <v>0</v>
      </c>
      <c r="P527" s="38">
        <f>IF(L527="","",IF('02_대상물건입력'!B15="",0,IF(ISNUMBER(SEARCH('02_대상물건입력'!B15,L527)),1,0)))</f>
        <v>0</v>
      </c>
      <c r="Q527" s="38">
        <f>IF(D527="","",IF('02_대상물건입력'!B8="",0,IF(ISNUMBER(SEARCH('02_대상물건입력'!B8,D527)),1,0)))</f>
        <v>0</v>
      </c>
      <c r="R527" s="44">
        <f>IFERROR(ABS(E527-'02_대상물건입력'!B11)/'02_대상물건입력'!B11,"")</f>
        <v>0.35872964599820872</v>
      </c>
      <c r="S527" s="38">
        <f>IFERROR(ABS(J527-'02_대상물건입력'!B10),"")</f>
        <v>4</v>
      </c>
      <c r="T527" s="38">
        <f>IFERROR(ABS('01_설정'!B4-F527),"")</f>
        <v>327</v>
      </c>
      <c r="U527" s="38">
        <f>IFERROR(ABS(K527-YEAR('02_대상물건입력'!B14)),"")</f>
        <v>8</v>
      </c>
      <c r="V527" s="38" t="str">
        <f>IF(B527="","",IF(AND(E527&gt;0,F527&gt;0,H527&gt;0,OR('04A_국토부원자료'!P528="",'04A_국토부원자료'!P528="-"),IF('01_설정'!B10=1,N527=1,TRUE),R527&lt;='01_설정'!B5,S527&lt;='01_설정'!B6,T527&lt;='01_설정'!B7,U527&lt;='01_설정'!B8),"Y",""))</f>
        <v/>
      </c>
      <c r="W527" s="40" t="str">
        <f>IF(V527&lt;&gt;"Y","",MAX(0,(1-R527/'01_설정'!B5))*'01_설정'!B14+MAX(0,(1-S527/'01_설정'!B6))*'01_설정'!B15+MAX(0,(1-T527/'01_설정'!B7))*'01_설정'!B16+MAX(0,(1-U527/'01_설정'!B8))*'01_설정'!B17+O527*'01_설정'!B11+Q527*'01_설정'!B12+P527*'01_설정'!B13)</f>
        <v/>
      </c>
      <c r="X527" s="38" t="str">
        <f>IF(W527="","",1+COUNTIFS($W$4:$W$3003,"&gt;"&amp;W527)+COUNTIFS($W$4:W527,W527)-1)</f>
        <v/>
      </c>
    </row>
    <row r="528" spans="1:24" ht="16.5">
      <c r="A528" s="38">
        <f>IF('04A_국토부원자료'!A529="","",ROW()-3)</f>
        <v>525</v>
      </c>
      <c r="B528" s="39" t="str">
        <f>IFERROR('04A_국토부원자료'!B529,"")</f>
        <v>서울특별시 송파구 문정동</v>
      </c>
      <c r="C528" s="39" t="str">
        <f>IF(B528="","",IF('04A_국토부원자료'!C529&lt;&gt;"",'04A_국토부원자료'!C529,TRIM('04A_국토부원자료'!D529&amp;IF('04A_국토부원자료'!E529&lt;&gt;"","-"&amp;'04A_국토부원자료'!E529,""))))</f>
        <v>624</v>
      </c>
      <c r="D528" s="39" t="str">
        <f>IFERROR('04A_국토부원자료'!F529,"")</f>
        <v>송파 아이파크</v>
      </c>
      <c r="E528" s="40">
        <f>IFERROR(VALUE(SUBSTITUTE('04A_국토부원자료'!G529,",","")),"")</f>
        <v>29.83</v>
      </c>
      <c r="F528" s="41">
        <f>IFERROR(IF(AND('04A_국토부원자료'!H529&lt;&gt;"",'04A_국토부원자료'!I529&lt;&gt;""),DATE(INT(VALUE(SUBSTITUTE('04A_국토부원자료'!H529,",",""))/100),MOD(VALUE(SUBSTITUTE('04A_국토부원자료'!H529,",","")),100),VALUE(SUBSTITUTE('04A_국토부원자료'!I529,",",""))),""),"")</f>
        <v>45784</v>
      </c>
      <c r="G528" s="42">
        <f>IFERROR(VALUE(SUBSTITUTE('04A_국토부원자료'!J529,",","")),"")</f>
        <v>29800</v>
      </c>
      <c r="H528" s="43">
        <f t="shared" si="16"/>
        <v>298000000</v>
      </c>
      <c r="I528" s="43">
        <f t="shared" si="17"/>
        <v>9989943.0103922226</v>
      </c>
      <c r="J528" s="38">
        <f>IFERROR(VALUE(SUBSTITUTE('04A_국토부원자료'!K529,",","")),"")</f>
        <v>14</v>
      </c>
      <c r="K528" s="38">
        <f>IFERROR(VALUE(SUBSTITUTE('04A_국토부원자료'!N529,",","")),"")</f>
        <v>2015</v>
      </c>
      <c r="L528" s="39" t="str">
        <f>IFERROR('04A_국토부원자료'!O529,"")</f>
        <v>법원로 55</v>
      </c>
      <c r="M528" s="39" t="str">
        <f>IFERROR('04A_국토부원자료'!Q529,"")</f>
        <v>중개거래</v>
      </c>
      <c r="N528" s="38">
        <f>IF(B528="","",IF('02_대상물건입력'!B5="",1,IF(ISNUMBER(SEARCH('02_대상물건입력'!B5,B528)),1,0)))</f>
        <v>1</v>
      </c>
      <c r="O528" s="38">
        <f>IF(B528="","",IF('02_대상물건입력'!B6="",1,IF(ISNUMBER(SEARCH('02_대상물건입력'!B6,B528)),1,0)))</f>
        <v>0</v>
      </c>
      <c r="P528" s="38">
        <f>IF(L528="","",IF('02_대상물건입력'!B15="",0,IF(ISNUMBER(SEARCH('02_대상물건입력'!B15,L528)),1,0)))</f>
        <v>0</v>
      </c>
      <c r="Q528" s="38">
        <f>IF(D528="","",IF('02_대상물건입력'!B8="",0,IF(ISNUMBER(SEARCH('02_대상물건입력'!B8,D528)),1,0)))</f>
        <v>0</v>
      </c>
      <c r="R528" s="44">
        <f>IFERROR(ABS(E528-'02_대상물건입력'!B11)/'02_대상물건입력'!B11,"")</f>
        <v>9.4968211784398057E-2</v>
      </c>
      <c r="S528" s="38">
        <f>IFERROR(ABS(J528-'02_대상물건입력'!B10),"")</f>
        <v>2</v>
      </c>
      <c r="T528" s="38">
        <f>IFERROR(ABS('01_설정'!B4-F528),"")</f>
        <v>328</v>
      </c>
      <c r="U528" s="38">
        <f>IFERROR(ABS(K528-YEAR('02_대상물건입력'!B14)),"")</f>
        <v>11</v>
      </c>
      <c r="V528" s="38" t="str">
        <f>IF(B528="","",IF(AND(E528&gt;0,F528&gt;0,H528&gt;0,OR('04A_국토부원자료'!P529="",'04A_국토부원자료'!P529="-"),IF('01_설정'!B10=1,N528=1,TRUE),R528&lt;='01_설정'!B5,S528&lt;='01_설정'!B6,T528&lt;='01_설정'!B7,U528&lt;='01_설정'!B8),"Y",""))</f>
        <v/>
      </c>
      <c r="W528" s="40" t="str">
        <f>IF(V528&lt;&gt;"Y","",MAX(0,(1-R528/'01_설정'!B5))*'01_설정'!B14+MAX(0,(1-S528/'01_설정'!B6))*'01_설정'!B15+MAX(0,(1-T528/'01_설정'!B7))*'01_설정'!B16+MAX(0,(1-U528/'01_설정'!B8))*'01_설정'!B17+O528*'01_설정'!B11+Q528*'01_설정'!B12+P528*'01_설정'!B13)</f>
        <v/>
      </c>
      <c r="X528" s="38" t="str">
        <f>IF(W528="","",1+COUNTIFS($W$4:$W$3003,"&gt;"&amp;W528)+COUNTIFS($W$4:W528,W528)-1)</f>
        <v/>
      </c>
    </row>
    <row r="529" spans="1:24" ht="16.5">
      <c r="A529" s="38">
        <f>IF('04A_국토부원자료'!A530="","",ROW()-3)</f>
        <v>526</v>
      </c>
      <c r="B529" s="39" t="str">
        <f>IFERROR('04A_국토부원자료'!B530,"")</f>
        <v>서울특별시 송파구 문정동</v>
      </c>
      <c r="C529" s="39" t="str">
        <f>IF(B529="","",IF('04A_국토부원자료'!C530&lt;&gt;"",'04A_국토부원자료'!C530,TRIM('04A_국토부원자료'!D530&amp;IF('04A_국토부원자료'!E530&lt;&gt;"","-"&amp;'04A_국토부원자료'!E530,""))))</f>
        <v>620</v>
      </c>
      <c r="D529" s="39" t="str">
        <f>IFERROR('04A_국토부원자료'!F530,"")</f>
        <v>송파푸르지오시티</v>
      </c>
      <c r="E529" s="40">
        <f>IFERROR(VALUE(SUBSTITUTE('04A_국토부원자료'!G530,",","")),"")</f>
        <v>30</v>
      </c>
      <c r="F529" s="41">
        <f>IFERROR(IF(AND('04A_국토부원자료'!H530&lt;&gt;"",'04A_국토부원자료'!I530&lt;&gt;""),DATE(INT(VALUE(SUBSTITUTE('04A_국토부원자료'!H530,",",""))/100),MOD(VALUE(SUBSTITUTE('04A_국토부원자료'!H530,",","")),100),VALUE(SUBSTITUTE('04A_국토부원자료'!I530,",",""))),""),"")</f>
        <v>45783</v>
      </c>
      <c r="G529" s="42">
        <f>IFERROR(VALUE(SUBSTITUTE('04A_국토부원자료'!J530,",","")),"")</f>
        <v>22800</v>
      </c>
      <c r="H529" s="43">
        <f t="shared" si="16"/>
        <v>228000000</v>
      </c>
      <c r="I529" s="43">
        <f t="shared" si="17"/>
        <v>7600000</v>
      </c>
      <c r="J529" s="38">
        <f>IFERROR(VALUE(SUBSTITUTE('04A_국토부원자료'!K530,",","")),"")</f>
        <v>15</v>
      </c>
      <c r="K529" s="38">
        <f>IFERROR(VALUE(SUBSTITUTE('04A_국토부원자료'!N530,",","")),"")</f>
        <v>2013</v>
      </c>
      <c r="L529" s="39" t="str">
        <f>IFERROR('04A_국토부원자료'!O530,"")</f>
        <v>새말로 62</v>
      </c>
      <c r="M529" s="39" t="str">
        <f>IFERROR('04A_국토부원자료'!Q530,"")</f>
        <v>중개거래</v>
      </c>
      <c r="N529" s="38">
        <f>IF(B529="","",IF('02_대상물건입력'!B5="",1,IF(ISNUMBER(SEARCH('02_대상물건입력'!B5,B529)),1,0)))</f>
        <v>1</v>
      </c>
      <c r="O529" s="38">
        <f>IF(B529="","",IF('02_대상물건입력'!B6="",1,IF(ISNUMBER(SEARCH('02_대상물건입력'!B6,B529)),1,0)))</f>
        <v>0</v>
      </c>
      <c r="P529" s="38">
        <f>IF(L529="","",IF('02_대상물건입력'!B15="",0,IF(ISNUMBER(SEARCH('02_대상물건입력'!B15,L529)),1,0)))</f>
        <v>0</v>
      </c>
      <c r="Q529" s="38">
        <f>IF(D529="","",IF('02_대상물건입력'!B8="",0,IF(ISNUMBER(SEARCH('02_대상물건입력'!B8,D529)),1,0)))</f>
        <v>0</v>
      </c>
      <c r="R529" s="44">
        <f>IFERROR(ABS(E529-'02_대상물건입력'!B11)/'02_대상물건입력'!B11,"")</f>
        <v>0.10120839267623009</v>
      </c>
      <c r="S529" s="38">
        <f>IFERROR(ABS(J529-'02_대상물건입력'!B10),"")</f>
        <v>3</v>
      </c>
      <c r="T529" s="38">
        <f>IFERROR(ABS('01_설정'!B4-F529),"")</f>
        <v>329</v>
      </c>
      <c r="U529" s="38">
        <f>IFERROR(ABS(K529-YEAR('02_대상물건입력'!B14)),"")</f>
        <v>13</v>
      </c>
      <c r="V529" s="38" t="str">
        <f>IF(B529="","",IF(AND(E529&gt;0,F529&gt;0,H529&gt;0,OR('04A_국토부원자료'!P530="",'04A_국토부원자료'!P530="-"),IF('01_설정'!B10=1,N529=1,TRUE),R529&lt;='01_설정'!B5,S529&lt;='01_설정'!B6,T529&lt;='01_설정'!B7,U529&lt;='01_설정'!B8),"Y",""))</f>
        <v/>
      </c>
      <c r="W529" s="40" t="str">
        <f>IF(V529&lt;&gt;"Y","",MAX(0,(1-R529/'01_설정'!B5))*'01_설정'!B14+MAX(0,(1-S529/'01_설정'!B6))*'01_설정'!B15+MAX(0,(1-T529/'01_설정'!B7))*'01_설정'!B16+MAX(0,(1-U529/'01_설정'!B8))*'01_설정'!B17+O529*'01_설정'!B11+Q529*'01_설정'!B12+P529*'01_설정'!B13)</f>
        <v/>
      </c>
      <c r="X529" s="38" t="str">
        <f>IF(W529="","",1+COUNTIFS($W$4:$W$3003,"&gt;"&amp;W529)+COUNTIFS($W$4:W529,W529)-1)</f>
        <v/>
      </c>
    </row>
    <row r="530" spans="1:24" ht="16.5">
      <c r="A530" s="38">
        <f>IF('04A_국토부원자료'!A531="","",ROW()-3)</f>
        <v>527</v>
      </c>
      <c r="B530" s="39" t="str">
        <f>IFERROR('04A_국토부원자료'!B531,"")</f>
        <v>서울특별시 송파구 문정동</v>
      </c>
      <c r="C530" s="39" t="str">
        <f>IF(B530="","",IF('04A_국토부원자료'!C531&lt;&gt;"",'04A_국토부원자료'!C531,TRIM('04A_국토부원자료'!D531&amp;IF('04A_국토부원자료'!E531&lt;&gt;"","-"&amp;'04A_국토부원자료'!E531,""))))</f>
        <v>652</v>
      </c>
      <c r="D530" s="39" t="str">
        <f>IFERROR('04A_국토부원자료'!F531,"")</f>
        <v>송파법조타운푸르지오시티</v>
      </c>
      <c r="E530" s="40">
        <f>IFERROR(VALUE(SUBSTITUTE('04A_국토부원자료'!G531,",","")),"")</f>
        <v>17.47</v>
      </c>
      <c r="F530" s="41">
        <f>IFERROR(IF(AND('04A_국토부원자료'!H531&lt;&gt;"",'04A_국토부원자료'!I531&lt;&gt;""),DATE(INT(VALUE(SUBSTITUTE('04A_국토부원자료'!H531,",",""))/100),MOD(VALUE(SUBSTITUTE('04A_국토부원자료'!H531,",","")),100),VALUE(SUBSTITUTE('04A_국토부원자료'!I531,",",""))),""),"")</f>
        <v>45779</v>
      </c>
      <c r="G530" s="42">
        <f>IFERROR(VALUE(SUBSTITUTE('04A_국토부원자료'!J531,",","")),"")</f>
        <v>18400</v>
      </c>
      <c r="H530" s="43">
        <f t="shared" si="16"/>
        <v>184000000</v>
      </c>
      <c r="I530" s="43">
        <f t="shared" si="17"/>
        <v>10532341.156267889</v>
      </c>
      <c r="J530" s="38">
        <f>IFERROR(VALUE(SUBSTITUTE('04A_국토부원자료'!K531,",","")),"")</f>
        <v>10</v>
      </c>
      <c r="K530" s="38">
        <f>IFERROR(VALUE(SUBSTITUTE('04A_국토부원자료'!N531,",","")),"")</f>
        <v>2018</v>
      </c>
      <c r="L530" s="39" t="str">
        <f>IFERROR('04A_국토부원자료'!O531,"")</f>
        <v>법원로4길 5</v>
      </c>
      <c r="M530" s="39" t="str">
        <f>IFERROR('04A_국토부원자료'!Q531,"")</f>
        <v>중개거래</v>
      </c>
      <c r="N530" s="38">
        <f>IF(B530="","",IF('02_대상물건입력'!B5="",1,IF(ISNUMBER(SEARCH('02_대상물건입력'!B5,B530)),1,0)))</f>
        <v>1</v>
      </c>
      <c r="O530" s="38">
        <f>IF(B530="","",IF('02_대상물건입력'!B6="",1,IF(ISNUMBER(SEARCH('02_대상물건입력'!B6,B530)),1,0)))</f>
        <v>0</v>
      </c>
      <c r="P530" s="38">
        <f>IF(L530="","",IF('02_대상물건입력'!B15="",0,IF(ISNUMBER(SEARCH('02_대상물건입력'!B15,L530)),1,0)))</f>
        <v>0</v>
      </c>
      <c r="Q530" s="38">
        <f>IF(D530="","",IF('02_대상물건입력'!B8="",0,IF(ISNUMBER(SEARCH('02_대상물건입력'!B8,D530)),1,0)))</f>
        <v>0</v>
      </c>
      <c r="R530" s="44">
        <f>IFERROR(ABS(E530-'02_대상물건입력'!B11)/'02_대상물건입력'!B11,"")</f>
        <v>0.35872964599820872</v>
      </c>
      <c r="S530" s="38">
        <f>IFERROR(ABS(J530-'02_대상물건입력'!B10),"")</f>
        <v>2</v>
      </c>
      <c r="T530" s="38">
        <f>IFERROR(ABS('01_설정'!B4-F530),"")</f>
        <v>333</v>
      </c>
      <c r="U530" s="38">
        <f>IFERROR(ABS(K530-YEAR('02_대상물건입력'!B14)),"")</f>
        <v>8</v>
      </c>
      <c r="V530" s="38" t="str">
        <f>IF(B530="","",IF(AND(E530&gt;0,F530&gt;0,H530&gt;0,OR('04A_국토부원자료'!P531="",'04A_국토부원자료'!P531="-"),IF('01_설정'!B10=1,N530=1,TRUE),R530&lt;='01_설정'!B5,S530&lt;='01_설정'!B6,T530&lt;='01_설정'!B7,U530&lt;='01_설정'!B8),"Y",""))</f>
        <v/>
      </c>
      <c r="W530" s="40" t="str">
        <f>IF(V530&lt;&gt;"Y","",MAX(0,(1-R530/'01_설정'!B5))*'01_설정'!B14+MAX(0,(1-S530/'01_설정'!B6))*'01_설정'!B15+MAX(0,(1-T530/'01_설정'!B7))*'01_설정'!B16+MAX(0,(1-U530/'01_설정'!B8))*'01_설정'!B17+O530*'01_설정'!B11+Q530*'01_설정'!B12+P530*'01_설정'!B13)</f>
        <v/>
      </c>
      <c r="X530" s="38" t="str">
        <f>IF(W530="","",1+COUNTIFS($W$4:$W$3003,"&gt;"&amp;W530)+COUNTIFS($W$4:W530,W530)-1)</f>
        <v/>
      </c>
    </row>
    <row r="531" spans="1:24" ht="16.5">
      <c r="A531" s="38">
        <f>IF('04A_국토부원자료'!A532="","",ROW()-3)</f>
        <v>528</v>
      </c>
      <c r="B531" s="39" t="str">
        <f>IFERROR('04A_국토부원자료'!B532,"")</f>
        <v>서울특별시 송파구 문정동</v>
      </c>
      <c r="C531" s="39" t="str">
        <f>IF(B531="","",IF('04A_국토부원자료'!C532&lt;&gt;"",'04A_국토부원자료'!C532,TRIM('04A_국토부원자료'!D532&amp;IF('04A_국토부원자료'!E532&lt;&gt;"","-"&amp;'04A_국토부원자료'!E532,""))))</f>
        <v>624</v>
      </c>
      <c r="D531" s="39" t="str">
        <f>IFERROR('04A_국토부원자료'!F532,"")</f>
        <v>송파 아이파크</v>
      </c>
      <c r="E531" s="40">
        <f>IFERROR(VALUE(SUBSTITUTE('04A_국토부원자료'!G532,",","")),"")</f>
        <v>25.87</v>
      </c>
      <c r="F531" s="41">
        <f>IFERROR(IF(AND('04A_국토부원자료'!H532&lt;&gt;"",'04A_국토부원자료'!I532&lt;&gt;""),DATE(INT(VALUE(SUBSTITUTE('04A_국토부원자료'!H532,",",""))/100),MOD(VALUE(SUBSTITUTE('04A_국토부원자료'!H532,",","")),100),VALUE(SUBSTITUTE('04A_국토부원자료'!I532,",",""))),""),"")</f>
        <v>45777</v>
      </c>
      <c r="G531" s="42">
        <f>IFERROR(VALUE(SUBSTITUTE('04A_국토부원자료'!J532,",","")),"")</f>
        <v>22000</v>
      </c>
      <c r="H531" s="43">
        <f t="shared" si="16"/>
        <v>220000000</v>
      </c>
      <c r="I531" s="43">
        <f t="shared" si="17"/>
        <v>8504058.7553150356</v>
      </c>
      <c r="J531" s="38">
        <f>IFERROR(VALUE(SUBSTITUTE('04A_국토부원자료'!K532,",","")),"")</f>
        <v>11</v>
      </c>
      <c r="K531" s="38">
        <f>IFERROR(VALUE(SUBSTITUTE('04A_국토부원자료'!N532,",","")),"")</f>
        <v>2015</v>
      </c>
      <c r="L531" s="39" t="str">
        <f>IFERROR('04A_국토부원자료'!O532,"")</f>
        <v>법원로 55</v>
      </c>
      <c r="M531" s="39" t="str">
        <f>IFERROR('04A_국토부원자료'!Q532,"")</f>
        <v>중개거래</v>
      </c>
      <c r="N531" s="38">
        <f>IF(B531="","",IF('02_대상물건입력'!B5="",1,IF(ISNUMBER(SEARCH('02_대상물건입력'!B5,B531)),1,0)))</f>
        <v>1</v>
      </c>
      <c r="O531" s="38">
        <f>IF(B531="","",IF('02_대상물건입력'!B6="",1,IF(ISNUMBER(SEARCH('02_대상물건입력'!B6,B531)),1,0)))</f>
        <v>0</v>
      </c>
      <c r="P531" s="38">
        <f>IF(L531="","",IF('02_대상물건입력'!B15="",0,IF(ISNUMBER(SEARCH('02_대상물건입력'!B15,L531)),1,0)))</f>
        <v>0</v>
      </c>
      <c r="Q531" s="38">
        <f>IF(D531="","",IF('02_대상물건입력'!B8="",0,IF(ISNUMBER(SEARCH('02_대상물건입력'!B8,D531)),1,0)))</f>
        <v>0</v>
      </c>
      <c r="R531" s="44">
        <f>IFERROR(ABS(E531-'02_대상물건입력'!B11)/'02_대상물건입력'!B11,"")</f>
        <v>5.0391296048864213E-2</v>
      </c>
      <c r="S531" s="38">
        <f>IFERROR(ABS(J531-'02_대상물건입력'!B10),"")</f>
        <v>1</v>
      </c>
      <c r="T531" s="38">
        <f>IFERROR(ABS('01_설정'!B4-F531),"")</f>
        <v>335</v>
      </c>
      <c r="U531" s="38">
        <f>IFERROR(ABS(K531-YEAR('02_대상물건입력'!B14)),"")</f>
        <v>11</v>
      </c>
      <c r="V531" s="38" t="str">
        <f>IF(B531="","",IF(AND(E531&gt;0,F531&gt;0,H531&gt;0,OR('04A_국토부원자료'!P532="",'04A_국토부원자료'!P532="-"),IF('01_설정'!B10=1,N531=1,TRUE),R531&lt;='01_설정'!B5,S531&lt;='01_설정'!B6,T531&lt;='01_설정'!B7,U531&lt;='01_설정'!B8),"Y",""))</f>
        <v/>
      </c>
      <c r="W531" s="40" t="str">
        <f>IF(V531&lt;&gt;"Y","",MAX(0,(1-R531/'01_설정'!B5))*'01_설정'!B14+MAX(0,(1-S531/'01_설정'!B6))*'01_설정'!B15+MAX(0,(1-T531/'01_설정'!B7))*'01_설정'!B16+MAX(0,(1-U531/'01_설정'!B8))*'01_설정'!B17+O531*'01_설정'!B11+Q531*'01_설정'!B12+P531*'01_설정'!B13)</f>
        <v/>
      </c>
      <c r="X531" s="38" t="str">
        <f>IF(W531="","",1+COUNTIFS($W$4:$W$3003,"&gt;"&amp;W531)+COUNTIFS($W$4:W531,W531)-1)</f>
        <v/>
      </c>
    </row>
    <row r="532" spans="1:24" ht="16.5">
      <c r="A532" s="38">
        <f>IF('04A_국토부원자료'!A533="","",ROW()-3)</f>
        <v>529</v>
      </c>
      <c r="B532" s="39" t="str">
        <f>IFERROR('04A_국토부원자료'!B533,"")</f>
        <v>서울특별시 송파구 문정동</v>
      </c>
      <c r="C532" s="39" t="str">
        <f>IF(B532="","",IF('04A_국토부원자료'!C533&lt;&gt;"",'04A_국토부원자료'!C533,TRIM('04A_국토부원자료'!D533&amp;IF('04A_국토부원자료'!E533&lt;&gt;"","-"&amp;'04A_국토부원자료'!E533,""))))</f>
        <v>652-3</v>
      </c>
      <c r="D532" s="39" t="str">
        <f>IFERROR('04A_국토부원자료'!F533,"")</f>
        <v>르피에드 문정</v>
      </c>
      <c r="E532" s="40">
        <f>IFERROR(VALUE(SUBSTITUTE('04A_국토부원자료'!G533,",","")),"")</f>
        <v>44.566600000000001</v>
      </c>
      <c r="F532" s="41">
        <f>IFERROR(IF(AND('04A_국토부원자료'!H533&lt;&gt;"",'04A_국토부원자료'!I533&lt;&gt;""),DATE(INT(VALUE(SUBSTITUTE('04A_국토부원자료'!H533,",",""))/100),MOD(VALUE(SUBSTITUTE('04A_국토부원자료'!H533,",","")),100),VALUE(SUBSTITUTE('04A_국토부원자료'!I533,",",""))),""),"")</f>
        <v>45777</v>
      </c>
      <c r="G532" s="42">
        <f>IFERROR(VALUE(SUBSTITUTE('04A_국토부원자료'!J533,",","")),"")</f>
        <v>73000</v>
      </c>
      <c r="H532" s="43">
        <f t="shared" si="16"/>
        <v>730000000</v>
      </c>
      <c r="I532" s="43">
        <f t="shared" si="17"/>
        <v>16379979.625997944</v>
      </c>
      <c r="J532" s="38">
        <f>IFERROR(VALUE(SUBSTITUTE('04A_국토부원자료'!K533,",","")),"")</f>
        <v>16</v>
      </c>
      <c r="K532" s="38">
        <f>IFERROR(VALUE(SUBSTITUTE('04A_국토부원자료'!N533,",","")),"")</f>
        <v>2022</v>
      </c>
      <c r="L532" s="39" t="str">
        <f>IFERROR('04A_국토부원자료'!O533,"")</f>
        <v>송파대로 141</v>
      </c>
      <c r="M532" s="39" t="str">
        <f>IFERROR('04A_국토부원자료'!Q533,"")</f>
        <v>중개거래</v>
      </c>
      <c r="N532" s="38">
        <f>IF(B532="","",IF('02_대상물건입력'!B5="",1,IF(ISNUMBER(SEARCH('02_대상물건입력'!B5,B532)),1,0)))</f>
        <v>1</v>
      </c>
      <c r="O532" s="38">
        <f>IF(B532="","",IF('02_대상물건입력'!B6="",1,IF(ISNUMBER(SEARCH('02_대상물건입력'!B6,B532)),1,0)))</f>
        <v>0</v>
      </c>
      <c r="P532" s="38">
        <f>IF(L532="","",IF('02_대상물건입력'!B15="",0,IF(ISNUMBER(SEARCH('02_대상물건입력'!B15,L532)),1,0)))</f>
        <v>1</v>
      </c>
      <c r="Q532" s="38">
        <f>IF(D532="","",IF('02_대상물건입력'!B8="",0,IF(ISNUMBER(SEARCH('02_대상물건입력'!B8,D532)),1,0)))</f>
        <v>0</v>
      </c>
      <c r="R532" s="44">
        <f>IFERROR(ABS(E532-'02_대상물건입력'!B11)/'02_대상물건입력'!B11,"")</f>
        <v>0.63590379843481593</v>
      </c>
      <c r="S532" s="38">
        <f>IFERROR(ABS(J532-'02_대상물건입력'!B10),"")</f>
        <v>4</v>
      </c>
      <c r="T532" s="38">
        <f>IFERROR(ABS('01_설정'!B4-F532),"")</f>
        <v>335</v>
      </c>
      <c r="U532" s="38">
        <f>IFERROR(ABS(K532-YEAR('02_대상물건입력'!B14)),"")</f>
        <v>4</v>
      </c>
      <c r="V532" s="38" t="str">
        <f>IF(B532="","",IF(AND(E532&gt;0,F532&gt;0,H532&gt;0,OR('04A_국토부원자료'!P533="",'04A_국토부원자료'!P533="-"),IF('01_설정'!B10=1,N532=1,TRUE),R532&lt;='01_설정'!B5,S532&lt;='01_설정'!B6,T532&lt;='01_설정'!B7,U532&lt;='01_설정'!B8),"Y",""))</f>
        <v/>
      </c>
      <c r="W532" s="40" t="str">
        <f>IF(V532&lt;&gt;"Y","",MAX(0,(1-R532/'01_설정'!B5))*'01_설정'!B14+MAX(0,(1-S532/'01_설정'!B6))*'01_설정'!B15+MAX(0,(1-T532/'01_설정'!B7))*'01_설정'!B16+MAX(0,(1-U532/'01_설정'!B8))*'01_설정'!B17+O532*'01_설정'!B11+Q532*'01_설정'!B12+P532*'01_설정'!B13)</f>
        <v/>
      </c>
      <c r="X532" s="38" t="str">
        <f>IF(W532="","",1+COUNTIFS($W$4:$W$3003,"&gt;"&amp;W532)+COUNTIFS($W$4:W532,W532)-1)</f>
        <v/>
      </c>
    </row>
    <row r="533" spans="1:24" ht="16.5">
      <c r="A533" s="38">
        <f>IF('04A_국토부원자료'!A534="","",ROW()-3)</f>
        <v>530</v>
      </c>
      <c r="B533" s="39" t="str">
        <f>IFERROR('04A_국토부원자료'!B534,"")</f>
        <v>서울특별시 송파구 문정동</v>
      </c>
      <c r="C533" s="39" t="str">
        <f>IF(B533="","",IF('04A_국토부원자료'!C534&lt;&gt;"",'04A_국토부원자료'!C534,TRIM('04A_국토부원자료'!D534&amp;IF('04A_국토부원자료'!E534&lt;&gt;"","-"&amp;'04A_국토부원자료'!E534,""))))</f>
        <v>622</v>
      </c>
      <c r="D533" s="39" t="str">
        <f>IFERROR('04A_국토부원자료'!F534,"")</f>
        <v>송파한화오벨리스크</v>
      </c>
      <c r="E533" s="40">
        <f>IFERROR(VALUE(SUBSTITUTE('04A_국토부원자료'!G534,",","")),"")</f>
        <v>29.99</v>
      </c>
      <c r="F533" s="41">
        <f>IFERROR(IF(AND('04A_국토부원자료'!H534&lt;&gt;"",'04A_국토부원자료'!I534&lt;&gt;""),DATE(INT(VALUE(SUBSTITUTE('04A_국토부원자료'!H534,",",""))/100),MOD(VALUE(SUBSTITUTE('04A_국토부원자료'!H534,",","")),100),VALUE(SUBSTITUTE('04A_국토부원자료'!I534,",",""))),""),"")</f>
        <v>45775</v>
      </c>
      <c r="G533" s="42">
        <f>IFERROR(VALUE(SUBSTITUTE('04A_국토부원자료'!J534,",","")),"")</f>
        <v>23400</v>
      </c>
      <c r="H533" s="43">
        <f t="shared" si="16"/>
        <v>234000000</v>
      </c>
      <c r="I533" s="43">
        <f t="shared" si="17"/>
        <v>7802600.8669556519</v>
      </c>
      <c r="J533" s="38">
        <f>IFERROR(VALUE(SUBSTITUTE('04A_국토부원자료'!K534,",","")),"")</f>
        <v>13</v>
      </c>
      <c r="K533" s="38">
        <f>IFERROR(VALUE(SUBSTITUTE('04A_국토부원자료'!N534,",","")),"")</f>
        <v>2013</v>
      </c>
      <c r="L533" s="39" t="str">
        <f>IFERROR('04A_국토부원자료'!O534,"")</f>
        <v>충민로 5</v>
      </c>
      <c r="M533" s="39" t="str">
        <f>IFERROR('04A_국토부원자료'!Q534,"")</f>
        <v>중개거래</v>
      </c>
      <c r="N533" s="38">
        <f>IF(B533="","",IF('02_대상물건입력'!B5="",1,IF(ISNUMBER(SEARCH('02_대상물건입력'!B5,B533)),1,0)))</f>
        <v>1</v>
      </c>
      <c r="O533" s="38">
        <f>IF(B533="","",IF('02_대상물건입력'!B6="",1,IF(ISNUMBER(SEARCH('02_대상물건입력'!B6,B533)),1,0)))</f>
        <v>0</v>
      </c>
      <c r="P533" s="38">
        <f>IF(L533="","",IF('02_대상물건입력'!B15="",0,IF(ISNUMBER(SEARCH('02_대상물건입력'!B15,L533)),1,0)))</f>
        <v>0</v>
      </c>
      <c r="Q533" s="38">
        <f>IF(D533="","",IF('02_대상물건입력'!B8="",0,IF(ISNUMBER(SEARCH('02_대상물건입력'!B8,D533)),1,0)))</f>
        <v>0</v>
      </c>
      <c r="R533" s="44">
        <f>IFERROR(ABS(E533-'02_대상물건입력'!B11)/'02_대상물건입력'!B11,"")</f>
        <v>0.10084132321200462</v>
      </c>
      <c r="S533" s="38">
        <f>IFERROR(ABS(J533-'02_대상물건입력'!B10),"")</f>
        <v>1</v>
      </c>
      <c r="T533" s="38">
        <f>IFERROR(ABS('01_설정'!B4-F533),"")</f>
        <v>337</v>
      </c>
      <c r="U533" s="38">
        <f>IFERROR(ABS(K533-YEAR('02_대상물건입력'!B14)),"")</f>
        <v>13</v>
      </c>
      <c r="V533" s="38" t="str">
        <f>IF(B533="","",IF(AND(E533&gt;0,F533&gt;0,H533&gt;0,OR('04A_국토부원자료'!P534="",'04A_국토부원자료'!P534="-"),IF('01_설정'!B10=1,N533=1,TRUE),R533&lt;='01_설정'!B5,S533&lt;='01_설정'!B6,T533&lt;='01_설정'!B7,U533&lt;='01_설정'!B8),"Y",""))</f>
        <v/>
      </c>
      <c r="W533" s="40" t="str">
        <f>IF(V533&lt;&gt;"Y","",MAX(0,(1-R533/'01_설정'!B5))*'01_설정'!B14+MAX(0,(1-S533/'01_설정'!B6))*'01_설정'!B15+MAX(0,(1-T533/'01_설정'!B7))*'01_설정'!B16+MAX(0,(1-U533/'01_설정'!B8))*'01_설정'!B17+O533*'01_설정'!B11+Q533*'01_설정'!B12+P533*'01_설정'!B13)</f>
        <v/>
      </c>
      <c r="X533" s="38" t="str">
        <f>IF(W533="","",1+COUNTIFS($W$4:$W$3003,"&gt;"&amp;W533)+COUNTIFS($W$4:W533,W533)-1)</f>
        <v/>
      </c>
    </row>
    <row r="534" spans="1:24" ht="16.5">
      <c r="A534" s="38">
        <f>IF('04A_국토부원자료'!A535="","",ROW()-3)</f>
        <v>531</v>
      </c>
      <c r="B534" s="39" t="str">
        <f>IFERROR('04A_국토부원자료'!B535,"")</f>
        <v>서울특별시 송파구 문정동</v>
      </c>
      <c r="C534" s="39" t="str">
        <f>IF(B534="","",IF('04A_국토부원자료'!C535&lt;&gt;"",'04A_국토부원자료'!C535,TRIM('04A_국토부원자료'!D535&amp;IF('04A_국토부원자료'!E535&lt;&gt;"","-"&amp;'04A_국토부원자료'!E535,""))))</f>
        <v>618</v>
      </c>
      <c r="D534" s="39" t="str">
        <f>IFERROR('04A_국토부원자료'!F535,"")</f>
        <v>파크하비오</v>
      </c>
      <c r="E534" s="40">
        <f>IFERROR(VALUE(SUBSTITUTE('04A_국토부원자료'!G535,",","")),"")</f>
        <v>48.96</v>
      </c>
      <c r="F534" s="41">
        <f>IFERROR(IF(AND('04A_국토부원자료'!H535&lt;&gt;"",'04A_국토부원자료'!I535&lt;&gt;""),DATE(INT(VALUE(SUBSTITUTE('04A_국토부원자료'!H535,",",""))/100),MOD(VALUE(SUBSTITUTE('04A_국토부원자료'!H535,",","")),100),VALUE(SUBSTITUTE('04A_국토부원자료'!I535,",",""))),""),"")</f>
        <v>45773</v>
      </c>
      <c r="G534" s="42">
        <f>IFERROR(VALUE(SUBSTITUTE('04A_국토부원자료'!J535,",","")),"")</f>
        <v>47000</v>
      </c>
      <c r="H534" s="43">
        <f t="shared" si="16"/>
        <v>470000000</v>
      </c>
      <c r="I534" s="43">
        <f t="shared" si="17"/>
        <v>9599673.2026143782</v>
      </c>
      <c r="J534" s="38">
        <f>IFERROR(VALUE(SUBSTITUTE('04A_국토부원자료'!K535,",","")),"")</f>
        <v>7</v>
      </c>
      <c r="K534" s="38" t="str">
        <f>IFERROR(VALUE(SUBSTITUTE('04A_국토부원자료'!N535,",","")),"")</f>
        <v/>
      </c>
      <c r="L534" s="39" t="str">
        <f>IFERROR('04A_국토부원자료'!O535,"")</f>
        <v xml:space="preserve"> </v>
      </c>
      <c r="M534" s="39" t="str">
        <f>IFERROR('04A_국토부원자료'!Q535,"")</f>
        <v>중개거래</v>
      </c>
      <c r="N534" s="38">
        <f>IF(B534="","",IF('02_대상물건입력'!B5="",1,IF(ISNUMBER(SEARCH('02_대상물건입력'!B5,B534)),1,0)))</f>
        <v>1</v>
      </c>
      <c r="O534" s="38">
        <f>IF(B534="","",IF('02_대상물건입력'!B6="",1,IF(ISNUMBER(SEARCH('02_대상물건입력'!B6,B534)),1,0)))</f>
        <v>0</v>
      </c>
      <c r="P534" s="38">
        <f>IF(L534="","",IF('02_대상물건입력'!B15="",0,IF(ISNUMBER(SEARCH('02_대상물건입력'!B15,L534)),1,0)))</f>
        <v>0</v>
      </c>
      <c r="Q534" s="38">
        <f>IF(D534="","",IF('02_대상물건입력'!B8="",0,IF(ISNUMBER(SEARCH('02_대상물건입력'!B8,D534)),1,0)))</f>
        <v>0</v>
      </c>
      <c r="R534" s="44">
        <f>IFERROR(ABS(E534-'02_대상물건입력'!B11)/'02_대상물건입력'!B11,"")</f>
        <v>0.79717209684760759</v>
      </c>
      <c r="S534" s="38">
        <f>IFERROR(ABS(J534-'02_대상물건입력'!B10),"")</f>
        <v>5</v>
      </c>
      <c r="T534" s="38">
        <f>IFERROR(ABS('01_설정'!B4-F534),"")</f>
        <v>339</v>
      </c>
      <c r="U534" s="38" t="str">
        <f>IFERROR(ABS(K534-YEAR('02_대상물건입력'!B14)),"")</f>
        <v/>
      </c>
      <c r="V534" s="38" t="str">
        <f>IF(B534="","",IF(AND(E534&gt;0,F534&gt;0,H534&gt;0,OR('04A_국토부원자료'!P535="",'04A_국토부원자료'!P535="-"),IF('01_설정'!B10=1,N534=1,TRUE),R534&lt;='01_설정'!B5,S534&lt;='01_설정'!B6,T534&lt;='01_설정'!B7,U534&lt;='01_설정'!B8),"Y",""))</f>
        <v/>
      </c>
      <c r="W534" s="40" t="str">
        <f>IF(V534&lt;&gt;"Y","",MAX(0,(1-R534/'01_설정'!B5))*'01_설정'!B14+MAX(0,(1-S534/'01_설정'!B6))*'01_설정'!B15+MAX(0,(1-T534/'01_설정'!B7))*'01_설정'!B16+MAX(0,(1-U534/'01_설정'!B8))*'01_설정'!B17+O534*'01_설정'!B11+Q534*'01_설정'!B12+P534*'01_설정'!B13)</f>
        <v/>
      </c>
      <c r="X534" s="38" t="str">
        <f>IF(W534="","",1+COUNTIFS($W$4:$W$3003,"&gt;"&amp;W534)+COUNTIFS($W$4:W534,W534)-1)</f>
        <v/>
      </c>
    </row>
    <row r="535" spans="1:24" ht="16.5">
      <c r="A535" s="38">
        <f>IF('04A_국토부원자료'!A536="","",ROW()-3)</f>
        <v>532</v>
      </c>
      <c r="B535" s="39" t="str">
        <f>IFERROR('04A_국토부원자료'!B536,"")</f>
        <v>서울특별시 송파구 문정동</v>
      </c>
      <c r="C535" s="39" t="str">
        <f>IF(B535="","",IF('04A_국토부원자료'!C536&lt;&gt;"",'04A_국토부원자료'!C536,TRIM('04A_국토부원자료'!D536&amp;IF('04A_국토부원자료'!E536&lt;&gt;"","-"&amp;'04A_국토부원자료'!E536,""))))</f>
        <v>652</v>
      </c>
      <c r="D535" s="39" t="str">
        <f>IFERROR('04A_국토부원자료'!F536,"")</f>
        <v>송파법조타운푸르지오시티</v>
      </c>
      <c r="E535" s="40">
        <f>IFERROR(VALUE(SUBSTITUTE('04A_국토부원자료'!G536,",","")),"")</f>
        <v>17.47</v>
      </c>
      <c r="F535" s="41">
        <f>IFERROR(IF(AND('04A_국토부원자료'!H536&lt;&gt;"",'04A_국토부원자료'!I536&lt;&gt;""),DATE(INT(VALUE(SUBSTITUTE('04A_국토부원자료'!H536,",",""))/100),MOD(VALUE(SUBSTITUTE('04A_국토부원자료'!H536,",","")),100),VALUE(SUBSTITUTE('04A_국토부원자료'!I536,",",""))),""),"")</f>
        <v>45773</v>
      </c>
      <c r="G535" s="42">
        <f>IFERROR(VALUE(SUBSTITUTE('04A_국토부원자료'!J536,",","")),"")</f>
        <v>17800</v>
      </c>
      <c r="H535" s="43">
        <f t="shared" si="16"/>
        <v>178000000</v>
      </c>
      <c r="I535" s="43">
        <f t="shared" si="17"/>
        <v>10188895.248998284</v>
      </c>
      <c r="J535" s="38">
        <f>IFERROR(VALUE(SUBSTITUTE('04A_국토부원자료'!K536,",","")),"")</f>
        <v>8</v>
      </c>
      <c r="K535" s="38">
        <f>IFERROR(VALUE(SUBSTITUTE('04A_국토부원자료'!N536,",","")),"")</f>
        <v>2018</v>
      </c>
      <c r="L535" s="39" t="str">
        <f>IFERROR('04A_국토부원자료'!O536,"")</f>
        <v>법원로4길 5</v>
      </c>
      <c r="M535" s="39" t="str">
        <f>IFERROR('04A_국토부원자료'!Q536,"")</f>
        <v>중개거래</v>
      </c>
      <c r="N535" s="38">
        <f>IF(B535="","",IF('02_대상물건입력'!B5="",1,IF(ISNUMBER(SEARCH('02_대상물건입력'!B5,B535)),1,0)))</f>
        <v>1</v>
      </c>
      <c r="O535" s="38">
        <f>IF(B535="","",IF('02_대상물건입력'!B6="",1,IF(ISNUMBER(SEARCH('02_대상물건입력'!B6,B535)),1,0)))</f>
        <v>0</v>
      </c>
      <c r="P535" s="38">
        <f>IF(L535="","",IF('02_대상물건입력'!B15="",0,IF(ISNUMBER(SEARCH('02_대상물건입력'!B15,L535)),1,0)))</f>
        <v>0</v>
      </c>
      <c r="Q535" s="38">
        <f>IF(D535="","",IF('02_대상물건입력'!B8="",0,IF(ISNUMBER(SEARCH('02_대상물건입력'!B8,D535)),1,0)))</f>
        <v>0</v>
      </c>
      <c r="R535" s="44">
        <f>IFERROR(ABS(E535-'02_대상물건입력'!B11)/'02_대상물건입력'!B11,"")</f>
        <v>0.35872964599820872</v>
      </c>
      <c r="S535" s="38">
        <f>IFERROR(ABS(J535-'02_대상물건입력'!B10),"")</f>
        <v>4</v>
      </c>
      <c r="T535" s="38">
        <f>IFERROR(ABS('01_설정'!B4-F535),"")</f>
        <v>339</v>
      </c>
      <c r="U535" s="38">
        <f>IFERROR(ABS(K535-YEAR('02_대상물건입력'!B14)),"")</f>
        <v>8</v>
      </c>
      <c r="V535" s="38" t="str">
        <f>IF(B535="","",IF(AND(E535&gt;0,F535&gt;0,H535&gt;0,OR('04A_국토부원자료'!P536="",'04A_국토부원자료'!P536="-"),IF('01_설정'!B10=1,N535=1,TRUE),R535&lt;='01_설정'!B5,S535&lt;='01_설정'!B6,T535&lt;='01_설정'!B7,U535&lt;='01_설정'!B8),"Y",""))</f>
        <v/>
      </c>
      <c r="W535" s="40" t="str">
        <f>IF(V535&lt;&gt;"Y","",MAX(0,(1-R535/'01_설정'!B5))*'01_설정'!B14+MAX(0,(1-S535/'01_설정'!B6))*'01_설정'!B15+MAX(0,(1-T535/'01_설정'!B7))*'01_설정'!B16+MAX(0,(1-U535/'01_설정'!B8))*'01_설정'!B17+O535*'01_설정'!B11+Q535*'01_설정'!B12+P535*'01_설정'!B13)</f>
        <v/>
      </c>
      <c r="X535" s="38" t="str">
        <f>IF(W535="","",1+COUNTIFS($W$4:$W$3003,"&gt;"&amp;W535)+COUNTIFS($W$4:W535,W535)-1)</f>
        <v/>
      </c>
    </row>
    <row r="536" spans="1:24" ht="16.5">
      <c r="A536" s="38">
        <f>IF('04A_국토부원자료'!A537="","",ROW()-3)</f>
        <v>533</v>
      </c>
      <c r="B536" s="39" t="str">
        <f>IFERROR('04A_국토부원자료'!B537,"")</f>
        <v>서울특별시 송파구 문정동</v>
      </c>
      <c r="C536" s="39" t="str">
        <f>IF(B536="","",IF('04A_국토부원자료'!C537&lt;&gt;"",'04A_국토부원자료'!C537,TRIM('04A_국토부원자료'!D537&amp;IF('04A_국토부원자료'!E537&lt;&gt;"","-"&amp;'04A_국토부원자료'!E537,""))))</f>
        <v>652-3</v>
      </c>
      <c r="D536" s="39" t="str">
        <f>IFERROR('04A_국토부원자료'!F537,"")</f>
        <v>르피에드 문정</v>
      </c>
      <c r="E536" s="40">
        <f>IFERROR(VALUE(SUBSTITUTE('04A_국토부원자료'!G537,",","")),"")</f>
        <v>50.889699999999998</v>
      </c>
      <c r="F536" s="41">
        <f>IFERROR(IF(AND('04A_국토부원자료'!H537&lt;&gt;"",'04A_국토부원자료'!I537&lt;&gt;""),DATE(INT(VALUE(SUBSTITUTE('04A_국토부원자료'!H537,",",""))/100),MOD(VALUE(SUBSTITUTE('04A_국토부원자료'!H537,",","")),100),VALUE(SUBSTITUTE('04A_국토부원자료'!I537,",",""))),""),"")</f>
        <v>45771</v>
      </c>
      <c r="G536" s="42">
        <f>IFERROR(VALUE(SUBSTITUTE('04A_국토부원자료'!J537,",","")),"")</f>
        <v>80000</v>
      </c>
      <c r="H536" s="43">
        <f t="shared" si="16"/>
        <v>800000000</v>
      </c>
      <c r="I536" s="43">
        <f t="shared" si="17"/>
        <v>15720273.454156736</v>
      </c>
      <c r="J536" s="38">
        <f>IFERROR(VALUE(SUBSTITUTE('04A_국토부원자료'!K537,",","")),"")</f>
        <v>8</v>
      </c>
      <c r="K536" s="38">
        <f>IFERROR(VALUE(SUBSTITUTE('04A_국토부원자료'!N537,",","")),"")</f>
        <v>2022</v>
      </c>
      <c r="L536" s="39" t="str">
        <f>IFERROR('04A_국토부원자료'!O537,"")</f>
        <v>송파대로 141</v>
      </c>
      <c r="M536" s="39" t="str">
        <f>IFERROR('04A_국토부원자료'!Q537,"")</f>
        <v>중개거래</v>
      </c>
      <c r="N536" s="38">
        <f>IF(B536="","",IF('02_대상물건입력'!B5="",1,IF(ISNUMBER(SEARCH('02_대상물건입력'!B5,B536)),1,0)))</f>
        <v>1</v>
      </c>
      <c r="O536" s="38">
        <f>IF(B536="","",IF('02_대상물건입력'!B6="",1,IF(ISNUMBER(SEARCH('02_대상물건입력'!B6,B536)),1,0)))</f>
        <v>0</v>
      </c>
      <c r="P536" s="38">
        <f>IF(L536="","",IF('02_대상물건입력'!B15="",0,IF(ISNUMBER(SEARCH('02_대상물건입력'!B15,L536)),1,0)))</f>
        <v>1</v>
      </c>
      <c r="Q536" s="38">
        <f>IF(D536="","",IF('02_대상물건입력'!B8="",0,IF(ISNUMBER(SEARCH('02_대상물건입력'!B8,D536)),1,0)))</f>
        <v>0</v>
      </c>
      <c r="R536" s="44">
        <f>IFERROR(ABS(E536-'02_대상물건입력'!B11)/'02_대상물건입력'!B11,"")</f>
        <v>0.86800549135918481</v>
      </c>
      <c r="S536" s="38">
        <f>IFERROR(ABS(J536-'02_대상물건입력'!B10),"")</f>
        <v>4</v>
      </c>
      <c r="T536" s="38">
        <f>IFERROR(ABS('01_설정'!B4-F536),"")</f>
        <v>341</v>
      </c>
      <c r="U536" s="38">
        <f>IFERROR(ABS(K536-YEAR('02_대상물건입력'!B14)),"")</f>
        <v>4</v>
      </c>
      <c r="V536" s="38" t="str">
        <f>IF(B536="","",IF(AND(E536&gt;0,F536&gt;0,H536&gt;0,OR('04A_국토부원자료'!P537="",'04A_국토부원자료'!P537="-"),IF('01_설정'!B10=1,N536=1,TRUE),R536&lt;='01_설정'!B5,S536&lt;='01_설정'!B6,T536&lt;='01_설정'!B7,U536&lt;='01_설정'!B8),"Y",""))</f>
        <v/>
      </c>
      <c r="W536" s="40" t="str">
        <f>IF(V536&lt;&gt;"Y","",MAX(0,(1-R536/'01_설정'!B5))*'01_설정'!B14+MAX(0,(1-S536/'01_설정'!B6))*'01_설정'!B15+MAX(0,(1-T536/'01_설정'!B7))*'01_설정'!B16+MAX(0,(1-U536/'01_설정'!B8))*'01_설정'!B17+O536*'01_설정'!B11+Q536*'01_설정'!B12+P536*'01_설정'!B13)</f>
        <v/>
      </c>
      <c r="X536" s="38" t="str">
        <f>IF(W536="","",1+COUNTIFS($W$4:$W$3003,"&gt;"&amp;W536)+COUNTIFS($W$4:W536,W536)-1)</f>
        <v/>
      </c>
    </row>
    <row r="537" spans="1:24" ht="16.5">
      <c r="A537" s="38">
        <f>IF('04A_국토부원자료'!A538="","",ROW()-3)</f>
        <v>534</v>
      </c>
      <c r="B537" s="39" t="str">
        <f>IFERROR('04A_국토부원자료'!B538,"")</f>
        <v>서울특별시 송파구 문정동</v>
      </c>
      <c r="C537" s="39" t="str">
        <f>IF(B537="","",IF('04A_국토부원자료'!C538&lt;&gt;"",'04A_국토부원자료'!C538,TRIM('04A_국토부원자료'!D538&amp;IF('04A_국토부원자료'!E538&lt;&gt;"","-"&amp;'04A_국토부원자료'!E538,""))))</f>
        <v>652-5</v>
      </c>
      <c r="D537" s="39" t="str">
        <f>IFERROR('04A_국토부원자료'!F538,"")</f>
        <v>문정 아이파크</v>
      </c>
      <c r="E537" s="40">
        <f>IFERROR(VALUE(SUBSTITUTE('04A_국토부원자료'!G538,",","")),"")</f>
        <v>37.18</v>
      </c>
      <c r="F537" s="41">
        <f>IFERROR(IF(AND('04A_국토부원자료'!H538&lt;&gt;"",'04A_국토부원자료'!I538&lt;&gt;""),DATE(INT(VALUE(SUBSTITUTE('04A_국토부원자료'!H538,",",""))/100),MOD(VALUE(SUBSTITUTE('04A_국토부원자료'!H538,",","")),100),VALUE(SUBSTITUTE('04A_국토부원자료'!I538,",",""))),""),"")</f>
        <v>45770</v>
      </c>
      <c r="G537" s="42">
        <f>IFERROR(VALUE(SUBSTITUTE('04A_국토부원자료'!J538,",","")),"")</f>
        <v>48200</v>
      </c>
      <c r="H537" s="43">
        <f t="shared" si="16"/>
        <v>482000000</v>
      </c>
      <c r="I537" s="43">
        <f t="shared" si="17"/>
        <v>12963959.117805272</v>
      </c>
      <c r="J537" s="38">
        <f>IFERROR(VALUE(SUBSTITUTE('04A_국토부원자료'!K538,",","")),"")</f>
        <v>13</v>
      </c>
      <c r="K537" s="38">
        <f>IFERROR(VALUE(SUBSTITUTE('04A_국토부원자료'!N538,",","")),"")</f>
        <v>2017</v>
      </c>
      <c r="L537" s="39" t="str">
        <f>IFERROR('04A_국토부원자료'!O538,"")</f>
        <v>법원로4길 6</v>
      </c>
      <c r="M537" s="39" t="str">
        <f>IFERROR('04A_국토부원자료'!Q538,"")</f>
        <v>중개거래</v>
      </c>
      <c r="N537" s="38">
        <f>IF(B537="","",IF('02_대상물건입력'!B5="",1,IF(ISNUMBER(SEARCH('02_대상물건입력'!B5,B537)),1,0)))</f>
        <v>1</v>
      </c>
      <c r="O537" s="38">
        <f>IF(B537="","",IF('02_대상물건입력'!B6="",1,IF(ISNUMBER(SEARCH('02_대상물건입력'!B6,B537)),1,0)))</f>
        <v>0</v>
      </c>
      <c r="P537" s="38">
        <f>IF(L537="","",IF('02_대상물건입력'!B15="",0,IF(ISNUMBER(SEARCH('02_대상물건입력'!B15,L537)),1,0)))</f>
        <v>0</v>
      </c>
      <c r="Q537" s="38">
        <f>IF(D537="","",IF('02_대상물건입력'!B8="",0,IF(ISNUMBER(SEARCH('02_대상물건입력'!B8,D537)),1,0)))</f>
        <v>0</v>
      </c>
      <c r="R537" s="44">
        <f>IFERROR(ABS(E537-'02_대상물건입력'!B11)/'02_대상물건입력'!B11,"")</f>
        <v>0.3647642679900745</v>
      </c>
      <c r="S537" s="38">
        <f>IFERROR(ABS(J537-'02_대상물건입력'!B10),"")</f>
        <v>1</v>
      </c>
      <c r="T537" s="38">
        <f>IFERROR(ABS('01_설정'!B4-F537),"")</f>
        <v>342</v>
      </c>
      <c r="U537" s="38">
        <f>IFERROR(ABS(K537-YEAR('02_대상물건입력'!B14)),"")</f>
        <v>9</v>
      </c>
      <c r="V537" s="38" t="str">
        <f>IF(B537="","",IF(AND(E537&gt;0,F537&gt;0,H537&gt;0,OR('04A_국토부원자료'!P538="",'04A_국토부원자료'!P538="-"),IF('01_설정'!B10=1,N537=1,TRUE),R537&lt;='01_설정'!B5,S537&lt;='01_설정'!B6,T537&lt;='01_설정'!B7,U537&lt;='01_설정'!B8),"Y",""))</f>
        <v/>
      </c>
      <c r="W537" s="40" t="str">
        <f>IF(V537&lt;&gt;"Y","",MAX(0,(1-R537/'01_설정'!B5))*'01_설정'!B14+MAX(0,(1-S537/'01_설정'!B6))*'01_설정'!B15+MAX(0,(1-T537/'01_설정'!B7))*'01_설정'!B16+MAX(0,(1-U537/'01_설정'!B8))*'01_설정'!B17+O537*'01_설정'!B11+Q537*'01_설정'!B12+P537*'01_설정'!B13)</f>
        <v/>
      </c>
      <c r="X537" s="38" t="str">
        <f>IF(W537="","",1+COUNTIFS($W$4:$W$3003,"&gt;"&amp;W537)+COUNTIFS($W$4:W537,W537)-1)</f>
        <v/>
      </c>
    </row>
    <row r="538" spans="1:24" ht="16.5">
      <c r="A538" s="38">
        <f>IF('04A_국토부원자료'!A539="","",ROW()-3)</f>
        <v>535</v>
      </c>
      <c r="B538" s="39" t="str">
        <f>IFERROR('04A_국토부원자료'!B539,"")</f>
        <v>서울특별시 송파구 문정동</v>
      </c>
      <c r="C538" s="39" t="str">
        <f>IF(B538="","",IF('04A_국토부원자료'!C539&lt;&gt;"",'04A_국토부원자료'!C539,TRIM('04A_국토부원자료'!D539&amp;IF('04A_국토부원자료'!E539&lt;&gt;"","-"&amp;'04A_국토부원자료'!E539,""))))</f>
        <v>618</v>
      </c>
      <c r="D538" s="39" t="str">
        <f>IFERROR('04A_국토부원자료'!F539,"")</f>
        <v>파크하비오</v>
      </c>
      <c r="E538" s="40">
        <f>IFERROR(VALUE(SUBSTITUTE('04A_국토부원자료'!G539,",","")),"")</f>
        <v>37.78</v>
      </c>
      <c r="F538" s="41">
        <f>IFERROR(IF(AND('04A_국토부원자료'!H539&lt;&gt;"",'04A_국토부원자료'!I539&lt;&gt;""),DATE(INT(VALUE(SUBSTITUTE('04A_국토부원자료'!H539,",",""))/100),MOD(VALUE(SUBSTITUTE('04A_국토부원자료'!H539,",","")),100),VALUE(SUBSTITUTE('04A_국토부원자료'!I539,",",""))),""),"")</f>
        <v>45770</v>
      </c>
      <c r="G538" s="42">
        <f>IFERROR(VALUE(SUBSTITUTE('04A_국토부원자료'!J539,",","")),"")</f>
        <v>35800</v>
      </c>
      <c r="H538" s="43">
        <f t="shared" si="16"/>
        <v>358000000</v>
      </c>
      <c r="I538" s="43">
        <f t="shared" si="17"/>
        <v>9475913.181577554</v>
      </c>
      <c r="J538" s="38">
        <f>IFERROR(VALUE(SUBSTITUTE('04A_국토부원자료'!K539,",","")),"")</f>
        <v>11</v>
      </c>
      <c r="K538" s="38" t="str">
        <f>IFERROR(VALUE(SUBSTITUTE('04A_국토부원자료'!N539,",","")),"")</f>
        <v/>
      </c>
      <c r="L538" s="39" t="str">
        <f>IFERROR('04A_국토부원자료'!O539,"")</f>
        <v xml:space="preserve"> </v>
      </c>
      <c r="M538" s="39" t="str">
        <f>IFERROR('04A_국토부원자료'!Q539,"")</f>
        <v>중개거래</v>
      </c>
      <c r="N538" s="38">
        <f>IF(B538="","",IF('02_대상물건입력'!B5="",1,IF(ISNUMBER(SEARCH('02_대상물건입력'!B5,B538)),1,0)))</f>
        <v>1</v>
      </c>
      <c r="O538" s="38">
        <f>IF(B538="","",IF('02_대상물건입력'!B6="",1,IF(ISNUMBER(SEARCH('02_대상물건입력'!B6,B538)),1,0)))</f>
        <v>0</v>
      </c>
      <c r="P538" s="38">
        <f>IF(L538="","",IF('02_대상물건입력'!B15="",0,IF(ISNUMBER(SEARCH('02_대상물건입력'!B15,L538)),1,0)))</f>
        <v>0</v>
      </c>
      <c r="Q538" s="38">
        <f>IF(D538="","",IF('02_대상물건입력'!B8="",0,IF(ISNUMBER(SEARCH('02_대상물건입력'!B8,D538)),1,0)))</f>
        <v>0</v>
      </c>
      <c r="R538" s="44">
        <f>IFERROR(ABS(E538-'02_대상물건입력'!B11)/'02_대상물건입력'!B11,"")</f>
        <v>0.38678843584359912</v>
      </c>
      <c r="S538" s="38">
        <f>IFERROR(ABS(J538-'02_대상물건입력'!B10),"")</f>
        <v>1</v>
      </c>
      <c r="T538" s="38">
        <f>IFERROR(ABS('01_설정'!B4-F538),"")</f>
        <v>342</v>
      </c>
      <c r="U538" s="38" t="str">
        <f>IFERROR(ABS(K538-YEAR('02_대상물건입력'!B14)),"")</f>
        <v/>
      </c>
      <c r="V538" s="38" t="str">
        <f>IF(B538="","",IF(AND(E538&gt;0,F538&gt;0,H538&gt;0,OR('04A_국토부원자료'!P539="",'04A_국토부원자료'!P539="-"),IF('01_설정'!B10=1,N538=1,TRUE),R538&lt;='01_설정'!B5,S538&lt;='01_설정'!B6,T538&lt;='01_설정'!B7,U538&lt;='01_설정'!B8),"Y",""))</f>
        <v/>
      </c>
      <c r="W538" s="40" t="str">
        <f>IF(V538&lt;&gt;"Y","",MAX(0,(1-R538/'01_설정'!B5))*'01_설정'!B14+MAX(0,(1-S538/'01_설정'!B6))*'01_설정'!B15+MAX(0,(1-T538/'01_설정'!B7))*'01_설정'!B16+MAX(0,(1-U538/'01_설정'!B8))*'01_설정'!B17+O538*'01_설정'!B11+Q538*'01_설정'!B12+P538*'01_설정'!B13)</f>
        <v/>
      </c>
      <c r="X538" s="38" t="str">
        <f>IF(W538="","",1+COUNTIFS($W$4:$W$3003,"&gt;"&amp;W538)+COUNTIFS($W$4:W538,W538)-1)</f>
        <v/>
      </c>
    </row>
    <row r="539" spans="1:24" ht="16.5">
      <c r="A539" s="38">
        <f>IF('04A_국토부원자료'!A540="","",ROW()-3)</f>
        <v>536</v>
      </c>
      <c r="B539" s="39" t="str">
        <f>IFERROR('04A_국토부원자료'!B540,"")</f>
        <v>서울특별시 송파구 문정동</v>
      </c>
      <c r="C539" s="39" t="str">
        <f>IF(B539="","",IF('04A_국토부원자료'!C540&lt;&gt;"",'04A_국토부원자료'!C540,TRIM('04A_국토부원자료'!D540&amp;IF('04A_국토부원자료'!E540&lt;&gt;"","-"&amp;'04A_국토부원자료'!E540,""))))</f>
        <v>652-1</v>
      </c>
      <c r="D539" s="39" t="str">
        <f>IFERROR('04A_국토부원자료'!F540,"")</f>
        <v>프라비다옥토</v>
      </c>
      <c r="E539" s="40">
        <f>IFERROR(VALUE(SUBSTITUTE('04A_국토부원자료'!G540,",","")),"")</f>
        <v>21.73</v>
      </c>
      <c r="F539" s="41">
        <f>IFERROR(IF(AND('04A_국토부원자료'!H540&lt;&gt;"",'04A_국토부원자료'!I540&lt;&gt;""),DATE(INT(VALUE(SUBSTITUTE('04A_국토부원자료'!H540,",",""))/100),MOD(VALUE(SUBSTITUTE('04A_국토부원자료'!H540,",","")),100),VALUE(SUBSTITUTE('04A_국토부원자료'!I540,",",""))),""),"")</f>
        <v>45769</v>
      </c>
      <c r="G539" s="42">
        <f>IFERROR(VALUE(SUBSTITUTE('04A_국토부원자료'!J540,",","")),"")</f>
        <v>19800</v>
      </c>
      <c r="H539" s="43">
        <f t="shared" si="16"/>
        <v>198000000</v>
      </c>
      <c r="I539" s="43">
        <f t="shared" si="17"/>
        <v>9111826.967326276</v>
      </c>
      <c r="J539" s="38">
        <f>IFERROR(VALUE(SUBSTITUTE('04A_국토부원자료'!K540,",","")),"")</f>
        <v>9</v>
      </c>
      <c r="K539" s="38">
        <f>IFERROR(VALUE(SUBSTITUTE('04A_국토부원자료'!N540,",","")),"")</f>
        <v>2016</v>
      </c>
      <c r="L539" s="39" t="str">
        <f>IFERROR('04A_국토부원자료'!O540,"")</f>
        <v>법원로4길 17</v>
      </c>
      <c r="M539" s="39" t="str">
        <f>IFERROR('04A_국토부원자료'!Q540,"")</f>
        <v>중개거래</v>
      </c>
      <c r="N539" s="38">
        <f>IF(B539="","",IF('02_대상물건입력'!B5="",1,IF(ISNUMBER(SEARCH('02_대상물건입력'!B5,B539)),1,0)))</f>
        <v>1</v>
      </c>
      <c r="O539" s="38">
        <f>IF(B539="","",IF('02_대상물건입력'!B6="",1,IF(ISNUMBER(SEARCH('02_대상물건입력'!B6,B539)),1,0)))</f>
        <v>0</v>
      </c>
      <c r="P539" s="38">
        <f>IF(L539="","",IF('02_대상물건입력'!B15="",0,IF(ISNUMBER(SEARCH('02_대상물건입력'!B15,L539)),1,0)))</f>
        <v>0</v>
      </c>
      <c r="Q539" s="38">
        <f>IF(D539="","",IF('02_대상물건입력'!B8="",0,IF(ISNUMBER(SEARCH('02_대상물건입력'!B8,D539)),1,0)))</f>
        <v>0</v>
      </c>
      <c r="R539" s="44">
        <f>IFERROR(ABS(E539-'02_대상물건입력'!B11)/'02_대상물건입력'!B11,"")</f>
        <v>0.20235805423818398</v>
      </c>
      <c r="S539" s="38">
        <f>IFERROR(ABS(J539-'02_대상물건입력'!B10),"")</f>
        <v>3</v>
      </c>
      <c r="T539" s="38">
        <f>IFERROR(ABS('01_설정'!B4-F539),"")</f>
        <v>343</v>
      </c>
      <c r="U539" s="38">
        <f>IFERROR(ABS(K539-YEAR('02_대상물건입력'!B14)),"")</f>
        <v>10</v>
      </c>
      <c r="V539" s="38" t="str">
        <f>IF(B539="","",IF(AND(E539&gt;0,F539&gt;0,H539&gt;0,OR('04A_국토부원자료'!P540="",'04A_국토부원자료'!P540="-"),IF('01_설정'!B10=1,N539=1,TRUE),R539&lt;='01_설정'!B5,S539&lt;='01_설정'!B6,T539&lt;='01_설정'!B7,U539&lt;='01_설정'!B8),"Y",""))</f>
        <v>Y</v>
      </c>
      <c r="W539" s="40">
        <f>IF(V539&lt;&gt;"Y","",MAX(0,(1-R539/'01_설정'!B5))*'01_설정'!B14+MAX(0,(1-S539/'01_설정'!B6))*'01_설정'!B15+MAX(0,(1-T539/'01_설정'!B7))*'01_설정'!B16+MAX(0,(1-U539/'01_설정'!B8))*'01_설정'!B17+O539*'01_설정'!B11+Q539*'01_설정'!B12+P539*'01_설정'!B13)</f>
        <v>21.354135062656248</v>
      </c>
      <c r="X539" s="38">
        <f>IF(W539="","",1+COUNTIFS($W$4:$W$3003,"&gt;"&amp;W539)+COUNTIFS($W$4:W539,W539)-1)</f>
        <v>242</v>
      </c>
    </row>
    <row r="540" spans="1:24" ht="16.5">
      <c r="A540" s="38">
        <f>IF('04A_국토부원자료'!A541="","",ROW()-3)</f>
        <v>537</v>
      </c>
      <c r="B540" s="39" t="str">
        <f>IFERROR('04A_국토부원자료'!B541,"")</f>
        <v>서울특별시 송파구 문정동</v>
      </c>
      <c r="C540" s="39" t="str">
        <f>IF(B540="","",IF('04A_국토부원자료'!C541&lt;&gt;"",'04A_국토부원자료'!C541,TRIM('04A_국토부원자료'!D541&amp;IF('04A_국토부원자료'!E541&lt;&gt;"","-"&amp;'04A_국토부원자료'!E541,""))))</f>
        <v>652-4</v>
      </c>
      <c r="D540" s="39" t="str">
        <f>IFERROR('04A_국토부원자료'!F541,"")</f>
        <v>힐스테이트에코문정</v>
      </c>
      <c r="E540" s="40">
        <f>IFERROR(VALUE(SUBSTITUTE('04A_국토부원자료'!G541,",","")),"")</f>
        <v>20.79</v>
      </c>
      <c r="F540" s="41">
        <f>IFERROR(IF(AND('04A_국토부원자료'!H541&lt;&gt;"",'04A_국토부원자료'!I541&lt;&gt;""),DATE(INT(VALUE(SUBSTITUTE('04A_국토부원자료'!H541,",",""))/100),MOD(VALUE(SUBSTITUTE('04A_국토부원자료'!H541,",","")),100),VALUE(SUBSTITUTE('04A_국토부원자료'!I541,",",""))),""),"")</f>
        <v>45769</v>
      </c>
      <c r="G540" s="42">
        <f>IFERROR(VALUE(SUBSTITUTE('04A_국토부원자료'!J541,",","")),"")</f>
        <v>20000</v>
      </c>
      <c r="H540" s="43">
        <f t="shared" si="16"/>
        <v>200000000</v>
      </c>
      <c r="I540" s="43">
        <f t="shared" si="17"/>
        <v>9620009.6200096197</v>
      </c>
      <c r="J540" s="38">
        <f>IFERROR(VALUE(SUBSTITUTE('04A_국토부원자료'!K541,",","")),"")</f>
        <v>10</v>
      </c>
      <c r="K540" s="38">
        <f>IFERROR(VALUE(SUBSTITUTE('04A_국토부원자료'!N541,",","")),"")</f>
        <v>2018</v>
      </c>
      <c r="L540" s="39" t="str">
        <f>IFERROR('04A_국토부원자료'!O541,"")</f>
        <v>법원로4길 10</v>
      </c>
      <c r="M540" s="39" t="str">
        <f>IFERROR('04A_국토부원자료'!Q541,"")</f>
        <v>중개거래</v>
      </c>
      <c r="N540" s="38">
        <f>IF(B540="","",IF('02_대상물건입력'!B5="",1,IF(ISNUMBER(SEARCH('02_대상물건입력'!B5,B540)),1,0)))</f>
        <v>1</v>
      </c>
      <c r="O540" s="38">
        <f>IF(B540="","",IF('02_대상물건입력'!B6="",1,IF(ISNUMBER(SEARCH('02_대상물건입력'!B6,B540)),1,0)))</f>
        <v>0</v>
      </c>
      <c r="P540" s="38">
        <f>IF(L540="","",IF('02_대상물건입력'!B15="",0,IF(ISNUMBER(SEARCH('02_대상물건입력'!B15,L540)),1,0)))</f>
        <v>0</v>
      </c>
      <c r="Q540" s="38">
        <f>IF(D540="","",IF('02_대상물건입력'!B8="",0,IF(ISNUMBER(SEARCH('02_대상물건입력'!B8,D540)),1,0)))</f>
        <v>0</v>
      </c>
      <c r="R540" s="44">
        <f>IFERROR(ABS(E540-'02_대상물건입력'!B11)/'02_대상물건입력'!B11,"")</f>
        <v>0.23686258387537257</v>
      </c>
      <c r="S540" s="38">
        <f>IFERROR(ABS(J540-'02_대상물건입력'!B10),"")</f>
        <v>2</v>
      </c>
      <c r="T540" s="38">
        <f>IFERROR(ABS('01_설정'!B4-F540),"")</f>
        <v>343</v>
      </c>
      <c r="U540" s="38">
        <f>IFERROR(ABS(K540-YEAR('02_대상물건입력'!B14)),"")</f>
        <v>8</v>
      </c>
      <c r="V540" s="38" t="str">
        <f>IF(B540="","",IF(AND(E540&gt;0,F540&gt;0,H540&gt;0,OR('04A_국토부원자료'!P541="",'04A_국토부원자료'!P541="-"),IF('01_설정'!B10=1,N540=1,TRUE),R540&lt;='01_설정'!B5,S540&lt;='01_설정'!B6,T540&lt;='01_설정'!B7,U540&lt;='01_설정'!B8),"Y",""))</f>
        <v>Y</v>
      </c>
      <c r="W540" s="40">
        <f>IF(V540&lt;&gt;"Y","",MAX(0,(1-R540/'01_설정'!B5))*'01_설정'!B14+MAX(0,(1-S540/'01_설정'!B6))*'01_설정'!B15+MAX(0,(1-T540/'01_설정'!B7))*'01_설정'!B16+MAX(0,(1-U540/'01_설정'!B8))*'01_설정'!B17+O540*'01_설정'!B11+Q540*'01_설정'!B12+P540*'01_설정'!B13)</f>
        <v>22.717736454583651</v>
      </c>
      <c r="X540" s="38">
        <f>IF(W540="","",1+COUNTIFS($W$4:$W$3003,"&gt;"&amp;W540)+COUNTIFS($W$4:W540,W540)-1)</f>
        <v>235</v>
      </c>
    </row>
    <row r="541" spans="1:24" ht="16.5">
      <c r="A541" s="38">
        <f>IF('04A_국토부원자료'!A542="","",ROW()-3)</f>
        <v>538</v>
      </c>
      <c r="B541" s="39" t="str">
        <f>IFERROR('04A_국토부원자료'!B542,"")</f>
        <v>서울특별시 송파구 문정동</v>
      </c>
      <c r="C541" s="39" t="str">
        <f>IF(B541="","",IF('04A_국토부원자료'!C542&lt;&gt;"",'04A_국토부원자료'!C542,TRIM('04A_국토부원자료'!D542&amp;IF('04A_국토부원자료'!E542&lt;&gt;"","-"&amp;'04A_국토부원자료'!E542,""))))</f>
        <v>618</v>
      </c>
      <c r="D541" s="39" t="str">
        <f>IFERROR('04A_국토부원자료'!F542,"")</f>
        <v>파크하비오</v>
      </c>
      <c r="E541" s="40">
        <f>IFERROR(VALUE(SUBSTITUTE('04A_국토부원자료'!G542,",","")),"")</f>
        <v>37.78</v>
      </c>
      <c r="F541" s="41">
        <f>IFERROR(IF(AND('04A_국토부원자료'!H542&lt;&gt;"",'04A_국토부원자료'!I542&lt;&gt;""),DATE(INT(VALUE(SUBSTITUTE('04A_국토부원자료'!H542,",",""))/100),MOD(VALUE(SUBSTITUTE('04A_국토부원자료'!H542,",","")),100),VALUE(SUBSTITUTE('04A_국토부원자료'!I542,",",""))),""),"")</f>
        <v>45769</v>
      </c>
      <c r="G541" s="42">
        <f>IFERROR(VALUE(SUBSTITUTE('04A_국토부원자료'!J542,",","")),"")</f>
        <v>36500</v>
      </c>
      <c r="H541" s="43">
        <f t="shared" si="16"/>
        <v>365000000</v>
      </c>
      <c r="I541" s="43">
        <f t="shared" si="17"/>
        <v>9661196.4002117515</v>
      </c>
      <c r="J541" s="38">
        <f>IFERROR(VALUE(SUBSTITUTE('04A_국토부원자료'!K542,",","")),"")</f>
        <v>9</v>
      </c>
      <c r="K541" s="38" t="str">
        <f>IFERROR(VALUE(SUBSTITUTE('04A_국토부원자료'!N542,",","")),"")</f>
        <v/>
      </c>
      <c r="L541" s="39" t="str">
        <f>IFERROR('04A_국토부원자료'!O542,"")</f>
        <v xml:space="preserve"> </v>
      </c>
      <c r="M541" s="39" t="str">
        <f>IFERROR('04A_국토부원자료'!Q542,"")</f>
        <v>중개거래</v>
      </c>
      <c r="N541" s="38">
        <f>IF(B541="","",IF('02_대상물건입력'!B5="",1,IF(ISNUMBER(SEARCH('02_대상물건입력'!B5,B541)),1,0)))</f>
        <v>1</v>
      </c>
      <c r="O541" s="38">
        <f>IF(B541="","",IF('02_대상물건입력'!B6="",1,IF(ISNUMBER(SEARCH('02_대상물건입력'!B6,B541)),1,0)))</f>
        <v>0</v>
      </c>
      <c r="P541" s="38">
        <f>IF(L541="","",IF('02_대상물건입력'!B15="",0,IF(ISNUMBER(SEARCH('02_대상물건입력'!B15,L541)),1,0)))</f>
        <v>0</v>
      </c>
      <c r="Q541" s="38">
        <f>IF(D541="","",IF('02_대상물건입력'!B8="",0,IF(ISNUMBER(SEARCH('02_대상물건입력'!B8,D541)),1,0)))</f>
        <v>0</v>
      </c>
      <c r="R541" s="44">
        <f>IFERROR(ABS(E541-'02_대상물건입력'!B11)/'02_대상물건입력'!B11,"")</f>
        <v>0.38678843584359912</v>
      </c>
      <c r="S541" s="38">
        <f>IFERROR(ABS(J541-'02_대상물건입력'!B10),"")</f>
        <v>3</v>
      </c>
      <c r="T541" s="38">
        <f>IFERROR(ABS('01_설정'!B4-F541),"")</f>
        <v>343</v>
      </c>
      <c r="U541" s="38" t="str">
        <f>IFERROR(ABS(K541-YEAR('02_대상물건입력'!B14)),"")</f>
        <v/>
      </c>
      <c r="V541" s="38" t="str">
        <f>IF(B541="","",IF(AND(E541&gt;0,F541&gt;0,H541&gt;0,OR('04A_국토부원자료'!P542="",'04A_국토부원자료'!P542="-"),IF('01_설정'!B10=1,N541=1,TRUE),R541&lt;='01_설정'!B5,S541&lt;='01_설정'!B6,T541&lt;='01_설정'!B7,U541&lt;='01_설정'!B8),"Y",""))</f>
        <v/>
      </c>
      <c r="W541" s="40" t="str">
        <f>IF(V541&lt;&gt;"Y","",MAX(0,(1-R541/'01_설정'!B5))*'01_설정'!B14+MAX(0,(1-S541/'01_설정'!B6))*'01_설정'!B15+MAX(0,(1-T541/'01_설정'!B7))*'01_설정'!B16+MAX(0,(1-U541/'01_설정'!B8))*'01_설정'!B17+O541*'01_설정'!B11+Q541*'01_설정'!B12+P541*'01_설정'!B13)</f>
        <v/>
      </c>
      <c r="X541" s="38" t="str">
        <f>IF(W541="","",1+COUNTIFS($W$4:$W$3003,"&gt;"&amp;W541)+COUNTIFS($W$4:W541,W541)-1)</f>
        <v/>
      </c>
    </row>
    <row r="542" spans="1:24" ht="16.5">
      <c r="A542" s="38">
        <f>IF('04A_국토부원자료'!A543="","",ROW()-3)</f>
        <v>539</v>
      </c>
      <c r="B542" s="39" t="str">
        <f>IFERROR('04A_국토부원자료'!B543,"")</f>
        <v>서울특별시 송파구 문정동</v>
      </c>
      <c r="C542" s="39" t="str">
        <f>IF(B542="","",IF('04A_국토부원자료'!C543&lt;&gt;"",'04A_국토부원자료'!C543,TRIM('04A_국토부원자료'!D543&amp;IF('04A_국토부원자료'!E543&lt;&gt;"","-"&amp;'04A_국토부원자료'!E543,""))))</f>
        <v>624</v>
      </c>
      <c r="D542" s="39" t="str">
        <f>IFERROR('04A_국토부원자료'!F543,"")</f>
        <v>송파 아이파크</v>
      </c>
      <c r="E542" s="40">
        <f>IFERROR(VALUE(SUBSTITUTE('04A_국토부원자료'!G543,",","")),"")</f>
        <v>25.87</v>
      </c>
      <c r="F542" s="41">
        <f>IFERROR(IF(AND('04A_국토부원자료'!H543&lt;&gt;"",'04A_국토부원자료'!I543&lt;&gt;""),DATE(INT(VALUE(SUBSTITUTE('04A_국토부원자료'!H543,",",""))/100),MOD(VALUE(SUBSTITUTE('04A_국토부원자료'!H543,",","")),100),VALUE(SUBSTITUTE('04A_국토부원자료'!I543,",",""))),""),"")</f>
        <v>45766</v>
      </c>
      <c r="G542" s="42">
        <f>IFERROR(VALUE(SUBSTITUTE('04A_국토부원자료'!J543,",","")),"")</f>
        <v>21500</v>
      </c>
      <c r="H542" s="43">
        <f t="shared" si="16"/>
        <v>215000000</v>
      </c>
      <c r="I542" s="43">
        <f t="shared" si="17"/>
        <v>8310784.6926942402</v>
      </c>
      <c r="J542" s="38">
        <f>IFERROR(VALUE(SUBSTITUTE('04A_국토부원자료'!K543,",","")),"")</f>
        <v>11</v>
      </c>
      <c r="K542" s="38">
        <f>IFERROR(VALUE(SUBSTITUTE('04A_국토부원자료'!N543,",","")),"")</f>
        <v>2015</v>
      </c>
      <c r="L542" s="39" t="str">
        <f>IFERROR('04A_국토부원자료'!O543,"")</f>
        <v>법원로 55</v>
      </c>
      <c r="M542" s="39" t="str">
        <f>IFERROR('04A_국토부원자료'!Q543,"")</f>
        <v>중개거래</v>
      </c>
      <c r="N542" s="38">
        <f>IF(B542="","",IF('02_대상물건입력'!B5="",1,IF(ISNUMBER(SEARCH('02_대상물건입력'!B5,B542)),1,0)))</f>
        <v>1</v>
      </c>
      <c r="O542" s="38">
        <f>IF(B542="","",IF('02_대상물건입력'!B6="",1,IF(ISNUMBER(SEARCH('02_대상물건입력'!B6,B542)),1,0)))</f>
        <v>0</v>
      </c>
      <c r="P542" s="38">
        <f>IF(L542="","",IF('02_대상물건입력'!B15="",0,IF(ISNUMBER(SEARCH('02_대상물건입력'!B15,L542)),1,0)))</f>
        <v>0</v>
      </c>
      <c r="Q542" s="38">
        <f>IF(D542="","",IF('02_대상물건입력'!B8="",0,IF(ISNUMBER(SEARCH('02_대상물건입력'!B8,D542)),1,0)))</f>
        <v>0</v>
      </c>
      <c r="R542" s="44">
        <f>IFERROR(ABS(E542-'02_대상물건입력'!B11)/'02_대상물건입력'!B11,"")</f>
        <v>5.0391296048864213E-2</v>
      </c>
      <c r="S542" s="38">
        <f>IFERROR(ABS(J542-'02_대상물건입력'!B10),"")</f>
        <v>1</v>
      </c>
      <c r="T542" s="38">
        <f>IFERROR(ABS('01_설정'!B4-F542),"")</f>
        <v>346</v>
      </c>
      <c r="U542" s="38">
        <f>IFERROR(ABS(K542-YEAR('02_대상물건입력'!B14)),"")</f>
        <v>11</v>
      </c>
      <c r="V542" s="38" t="str">
        <f>IF(B542="","",IF(AND(E542&gt;0,F542&gt;0,H542&gt;0,OR('04A_국토부원자료'!P543="",'04A_국토부원자료'!P543="-"),IF('01_설정'!B10=1,N542=1,TRUE),R542&lt;='01_설정'!B5,S542&lt;='01_설정'!B6,T542&lt;='01_설정'!B7,U542&lt;='01_설정'!B8),"Y",""))</f>
        <v/>
      </c>
      <c r="W542" s="40" t="str">
        <f>IF(V542&lt;&gt;"Y","",MAX(0,(1-R542/'01_설정'!B5))*'01_설정'!B14+MAX(0,(1-S542/'01_설정'!B6))*'01_설정'!B15+MAX(0,(1-T542/'01_설정'!B7))*'01_설정'!B16+MAX(0,(1-U542/'01_설정'!B8))*'01_설정'!B17+O542*'01_설정'!B11+Q542*'01_설정'!B12+P542*'01_설정'!B13)</f>
        <v/>
      </c>
      <c r="X542" s="38" t="str">
        <f>IF(W542="","",1+COUNTIFS($W$4:$W$3003,"&gt;"&amp;W542)+COUNTIFS($W$4:W542,W542)-1)</f>
        <v/>
      </c>
    </row>
    <row r="543" spans="1:24" ht="16.5">
      <c r="A543" s="38">
        <f>IF('04A_국토부원자료'!A544="","",ROW()-3)</f>
        <v>540</v>
      </c>
      <c r="B543" s="39" t="str">
        <f>IFERROR('04A_국토부원자료'!B544,"")</f>
        <v>서울특별시 송파구 문정동</v>
      </c>
      <c r="C543" s="39" t="str">
        <f>IF(B543="","",IF('04A_국토부원자료'!C544&lt;&gt;"",'04A_국토부원자료'!C544,TRIM('04A_국토부원자료'!D544&amp;IF('04A_국토부원자료'!E544&lt;&gt;"","-"&amp;'04A_국토부원자료'!E544,""))))</f>
        <v>624</v>
      </c>
      <c r="D543" s="39" t="str">
        <f>IFERROR('04A_국토부원자료'!F544,"")</f>
        <v>송파 아이파크</v>
      </c>
      <c r="E543" s="40">
        <f>IFERROR(VALUE(SUBSTITUTE('04A_국토부원자료'!G544,",","")),"")</f>
        <v>25.87</v>
      </c>
      <c r="F543" s="41">
        <f>IFERROR(IF(AND('04A_국토부원자료'!H544&lt;&gt;"",'04A_국토부원자료'!I544&lt;&gt;""),DATE(INT(VALUE(SUBSTITUTE('04A_국토부원자료'!H544,",",""))/100),MOD(VALUE(SUBSTITUTE('04A_국토부원자료'!H544,",","")),100),VALUE(SUBSTITUTE('04A_국토부원자료'!I544,",",""))),""),"")</f>
        <v>45766</v>
      </c>
      <c r="G543" s="42">
        <f>IFERROR(VALUE(SUBSTITUTE('04A_국토부원자료'!J544,",","")),"")</f>
        <v>22450</v>
      </c>
      <c r="H543" s="43">
        <f t="shared" si="16"/>
        <v>224500000</v>
      </c>
      <c r="I543" s="43">
        <f t="shared" si="17"/>
        <v>8678005.4116737526</v>
      </c>
      <c r="J543" s="38">
        <f>IFERROR(VALUE(SUBSTITUTE('04A_국토부원자료'!K544,",","")),"")</f>
        <v>11</v>
      </c>
      <c r="K543" s="38">
        <f>IFERROR(VALUE(SUBSTITUTE('04A_국토부원자료'!N544,",","")),"")</f>
        <v>2015</v>
      </c>
      <c r="L543" s="39" t="str">
        <f>IFERROR('04A_국토부원자료'!O544,"")</f>
        <v>법원로 55</v>
      </c>
      <c r="M543" s="39" t="str">
        <f>IFERROR('04A_국토부원자료'!Q544,"")</f>
        <v>중개거래</v>
      </c>
      <c r="N543" s="38">
        <f>IF(B543="","",IF('02_대상물건입력'!B5="",1,IF(ISNUMBER(SEARCH('02_대상물건입력'!B5,B543)),1,0)))</f>
        <v>1</v>
      </c>
      <c r="O543" s="38">
        <f>IF(B543="","",IF('02_대상물건입력'!B6="",1,IF(ISNUMBER(SEARCH('02_대상물건입력'!B6,B543)),1,0)))</f>
        <v>0</v>
      </c>
      <c r="P543" s="38">
        <f>IF(L543="","",IF('02_대상물건입력'!B15="",0,IF(ISNUMBER(SEARCH('02_대상물건입력'!B15,L543)),1,0)))</f>
        <v>0</v>
      </c>
      <c r="Q543" s="38">
        <f>IF(D543="","",IF('02_대상물건입력'!B8="",0,IF(ISNUMBER(SEARCH('02_대상물건입력'!B8,D543)),1,0)))</f>
        <v>0</v>
      </c>
      <c r="R543" s="44">
        <f>IFERROR(ABS(E543-'02_대상물건입력'!B11)/'02_대상물건입력'!B11,"")</f>
        <v>5.0391296048864213E-2</v>
      </c>
      <c r="S543" s="38">
        <f>IFERROR(ABS(J543-'02_대상물건입력'!B10),"")</f>
        <v>1</v>
      </c>
      <c r="T543" s="38">
        <f>IFERROR(ABS('01_설정'!B4-F543),"")</f>
        <v>346</v>
      </c>
      <c r="U543" s="38">
        <f>IFERROR(ABS(K543-YEAR('02_대상물건입력'!B14)),"")</f>
        <v>11</v>
      </c>
      <c r="V543" s="38" t="str">
        <f>IF(B543="","",IF(AND(E543&gt;0,F543&gt;0,H543&gt;0,OR('04A_국토부원자료'!P544="",'04A_국토부원자료'!P544="-"),IF('01_설정'!B10=1,N543=1,TRUE),R543&lt;='01_설정'!B5,S543&lt;='01_설정'!B6,T543&lt;='01_설정'!B7,U543&lt;='01_설정'!B8),"Y",""))</f>
        <v/>
      </c>
      <c r="W543" s="40" t="str">
        <f>IF(V543&lt;&gt;"Y","",MAX(0,(1-R543/'01_설정'!B5))*'01_설정'!B14+MAX(0,(1-S543/'01_설정'!B6))*'01_설정'!B15+MAX(0,(1-T543/'01_설정'!B7))*'01_설정'!B16+MAX(0,(1-U543/'01_설정'!B8))*'01_설정'!B17+O543*'01_설정'!B11+Q543*'01_설정'!B12+P543*'01_설정'!B13)</f>
        <v/>
      </c>
      <c r="X543" s="38" t="str">
        <f>IF(W543="","",1+COUNTIFS($W$4:$W$3003,"&gt;"&amp;W543)+COUNTIFS($W$4:W543,W543)-1)</f>
        <v/>
      </c>
    </row>
    <row r="544" spans="1:24" ht="16.5">
      <c r="A544" s="38">
        <f>IF('04A_국토부원자료'!A545="","",ROW()-3)</f>
        <v>541</v>
      </c>
      <c r="B544" s="39" t="str">
        <f>IFERROR('04A_국토부원자료'!B545,"")</f>
        <v>서울특별시 송파구 문정동</v>
      </c>
      <c r="C544" s="39" t="str">
        <f>IF(B544="","",IF('04A_국토부원자료'!C545&lt;&gt;"",'04A_국토부원자료'!C545,TRIM('04A_국토부원자료'!D545&amp;IF('04A_국토부원자료'!E545&lt;&gt;"","-"&amp;'04A_국토부원자료'!E545,""))))</f>
        <v>624</v>
      </c>
      <c r="D544" s="39" t="str">
        <f>IFERROR('04A_국토부원자료'!F545,"")</f>
        <v>송파 아이파크</v>
      </c>
      <c r="E544" s="40">
        <f>IFERROR(VALUE(SUBSTITUTE('04A_국토부원자료'!G545,",","")),"")</f>
        <v>29.83</v>
      </c>
      <c r="F544" s="41">
        <f>IFERROR(IF(AND('04A_국토부원자료'!H545&lt;&gt;"",'04A_국토부원자료'!I545&lt;&gt;""),DATE(INT(VALUE(SUBSTITUTE('04A_국토부원자료'!H545,",",""))/100),MOD(VALUE(SUBSTITUTE('04A_국토부원자료'!H545,",","")),100),VALUE(SUBSTITUTE('04A_국토부원자료'!I545,",",""))),""),"")</f>
        <v>45765</v>
      </c>
      <c r="G544" s="42">
        <f>IFERROR(VALUE(SUBSTITUTE('04A_국토부원자료'!J545,",","")),"")</f>
        <v>27800</v>
      </c>
      <c r="H544" s="43">
        <f t="shared" si="16"/>
        <v>278000000</v>
      </c>
      <c r="I544" s="43">
        <f t="shared" si="17"/>
        <v>9319477.0365403965</v>
      </c>
      <c r="J544" s="38">
        <f>IFERROR(VALUE(SUBSTITUTE('04A_국토부원자료'!K545,",","")),"")</f>
        <v>13</v>
      </c>
      <c r="K544" s="38">
        <f>IFERROR(VALUE(SUBSTITUTE('04A_국토부원자료'!N545,",","")),"")</f>
        <v>2015</v>
      </c>
      <c r="L544" s="39" t="str">
        <f>IFERROR('04A_국토부원자료'!O545,"")</f>
        <v>법원로 55</v>
      </c>
      <c r="M544" s="39" t="str">
        <f>IFERROR('04A_국토부원자료'!Q545,"")</f>
        <v>중개거래</v>
      </c>
      <c r="N544" s="38">
        <f>IF(B544="","",IF('02_대상물건입력'!B5="",1,IF(ISNUMBER(SEARCH('02_대상물건입력'!B5,B544)),1,0)))</f>
        <v>1</v>
      </c>
      <c r="O544" s="38">
        <f>IF(B544="","",IF('02_대상물건입력'!B6="",1,IF(ISNUMBER(SEARCH('02_대상물건입력'!B6,B544)),1,0)))</f>
        <v>0</v>
      </c>
      <c r="P544" s="38">
        <f>IF(L544="","",IF('02_대상물건입력'!B15="",0,IF(ISNUMBER(SEARCH('02_대상물건입력'!B15,L544)),1,0)))</f>
        <v>0</v>
      </c>
      <c r="Q544" s="38">
        <f>IF(D544="","",IF('02_대상물건입력'!B8="",0,IF(ISNUMBER(SEARCH('02_대상물건입력'!B8,D544)),1,0)))</f>
        <v>0</v>
      </c>
      <c r="R544" s="44">
        <f>IFERROR(ABS(E544-'02_대상물건입력'!B11)/'02_대상물건입력'!B11,"")</f>
        <v>9.4968211784398057E-2</v>
      </c>
      <c r="S544" s="38">
        <f>IFERROR(ABS(J544-'02_대상물건입력'!B10),"")</f>
        <v>1</v>
      </c>
      <c r="T544" s="38">
        <f>IFERROR(ABS('01_설정'!B4-F544),"")</f>
        <v>347</v>
      </c>
      <c r="U544" s="38">
        <f>IFERROR(ABS(K544-YEAR('02_대상물건입력'!B14)),"")</f>
        <v>11</v>
      </c>
      <c r="V544" s="38" t="str">
        <f>IF(B544="","",IF(AND(E544&gt;0,F544&gt;0,H544&gt;0,OR('04A_국토부원자료'!P545="",'04A_국토부원자료'!P545="-"),IF('01_설정'!B10=1,N544=1,TRUE),R544&lt;='01_설정'!B5,S544&lt;='01_설정'!B6,T544&lt;='01_설정'!B7,U544&lt;='01_설정'!B8),"Y",""))</f>
        <v/>
      </c>
      <c r="W544" s="40" t="str">
        <f>IF(V544&lt;&gt;"Y","",MAX(0,(1-R544/'01_설정'!B5))*'01_설정'!B14+MAX(0,(1-S544/'01_설정'!B6))*'01_설정'!B15+MAX(0,(1-T544/'01_설정'!B7))*'01_설정'!B16+MAX(0,(1-U544/'01_설정'!B8))*'01_설정'!B17+O544*'01_설정'!B11+Q544*'01_설정'!B12+P544*'01_설정'!B13)</f>
        <v/>
      </c>
      <c r="X544" s="38" t="str">
        <f>IF(W544="","",1+COUNTIFS($W$4:$W$3003,"&gt;"&amp;W544)+COUNTIFS($W$4:W544,W544)-1)</f>
        <v/>
      </c>
    </row>
    <row r="545" spans="1:24" ht="16.5">
      <c r="A545" s="38">
        <f>IF('04A_국토부원자료'!A546="","",ROW()-3)</f>
        <v>542</v>
      </c>
      <c r="B545" s="39" t="str">
        <f>IFERROR('04A_국토부원자료'!B546,"")</f>
        <v>서울특별시 송파구 문정동</v>
      </c>
      <c r="C545" s="39" t="str">
        <f>IF(B545="","",IF('04A_국토부원자료'!C546&lt;&gt;"",'04A_국토부원자료'!C546,TRIM('04A_국토부원자료'!D546&amp;IF('04A_국토부원자료'!E546&lt;&gt;"","-"&amp;'04A_국토부원자료'!E546,""))))</f>
        <v>643-1</v>
      </c>
      <c r="D545" s="39" t="str">
        <f>IFERROR('04A_국토부원자료'!F546,"")</f>
        <v>엠스테이트</v>
      </c>
      <c r="E545" s="40">
        <f>IFERROR(VALUE(SUBSTITUTE('04A_국토부원자료'!G546,",","")),"")</f>
        <v>26.15</v>
      </c>
      <c r="F545" s="41">
        <f>IFERROR(IF(AND('04A_국토부원자료'!H546&lt;&gt;"",'04A_국토부원자료'!I546&lt;&gt;""),DATE(INT(VALUE(SUBSTITUTE('04A_국토부원자료'!H546,",",""))/100),MOD(VALUE(SUBSTITUTE('04A_국토부원자료'!H546,",","")),100),VALUE(SUBSTITUTE('04A_국토부원자료'!I546,",",""))),""),"")</f>
        <v>45764</v>
      </c>
      <c r="G545" s="42">
        <f>IFERROR(VALUE(SUBSTITUTE('04A_국토부원자료'!J546,",","")),"")</f>
        <v>23500</v>
      </c>
      <c r="H545" s="43">
        <f t="shared" si="16"/>
        <v>235000000</v>
      </c>
      <c r="I545" s="43">
        <f t="shared" si="17"/>
        <v>8986615.6787762903</v>
      </c>
      <c r="J545" s="38">
        <f>IFERROR(VALUE(SUBSTITUTE('04A_국토부원자료'!K546,",","")),"")</f>
        <v>8</v>
      </c>
      <c r="K545" s="38">
        <f>IFERROR(VALUE(SUBSTITUTE('04A_국토부원자료'!N546,",","")),"")</f>
        <v>2016</v>
      </c>
      <c r="L545" s="39" t="str">
        <f>IFERROR('04A_국토부원자료'!O546,"")</f>
        <v>법원로 114</v>
      </c>
      <c r="M545" s="39" t="str">
        <f>IFERROR('04A_국토부원자료'!Q546,"")</f>
        <v>중개거래</v>
      </c>
      <c r="N545" s="38">
        <f>IF(B545="","",IF('02_대상물건입력'!B5="",1,IF(ISNUMBER(SEARCH('02_대상물건입력'!B5,B545)),1,0)))</f>
        <v>1</v>
      </c>
      <c r="O545" s="38">
        <f>IF(B545="","",IF('02_대상물건입력'!B6="",1,IF(ISNUMBER(SEARCH('02_대상물건입력'!B6,B545)),1,0)))</f>
        <v>0</v>
      </c>
      <c r="P545" s="38">
        <f>IF(L545="","",IF('02_대상물건입력'!B15="",0,IF(ISNUMBER(SEARCH('02_대상물건입력'!B15,L545)),1,0)))</f>
        <v>0</v>
      </c>
      <c r="Q545" s="38">
        <f>IF(D545="","",IF('02_대상물건입력'!B8="",0,IF(ISNUMBER(SEARCH('02_대상물건입력'!B8,D545)),1,0)))</f>
        <v>0</v>
      </c>
      <c r="R545" s="44">
        <f>IFERROR(ABS(E545-'02_대상물건입력'!B11)/'02_대상물건입력'!B11,"")</f>
        <v>4.0113351050552824E-2</v>
      </c>
      <c r="S545" s="38">
        <f>IFERROR(ABS(J545-'02_대상물건입력'!B10),"")</f>
        <v>4</v>
      </c>
      <c r="T545" s="38">
        <f>IFERROR(ABS('01_설정'!B4-F545),"")</f>
        <v>348</v>
      </c>
      <c r="U545" s="38">
        <f>IFERROR(ABS(K545-YEAR('02_대상물건입력'!B14)),"")</f>
        <v>10</v>
      </c>
      <c r="V545" s="38" t="str">
        <f>IF(B545="","",IF(AND(E545&gt;0,F545&gt;0,H545&gt;0,OR('04A_국토부원자료'!P546="",'04A_국토부원자료'!P546="-"),IF('01_설정'!B10=1,N545=1,TRUE),R545&lt;='01_설정'!B5,S545&lt;='01_설정'!B6,T545&lt;='01_설정'!B7,U545&lt;='01_설정'!B8),"Y",""))</f>
        <v>Y</v>
      </c>
      <c r="W545" s="40">
        <f>IF(V545&lt;&gt;"Y","",MAX(0,(1-R545/'01_설정'!B5))*'01_설정'!B14+MAX(0,(1-S545/'01_설정'!B6))*'01_설정'!B15+MAX(0,(1-T545/'01_설정'!B7))*'01_설정'!B16+MAX(0,(1-U545/'01_설정'!B8))*'01_설정'!B17+O545*'01_설정'!B11+Q545*'01_설정'!B12+P545*'01_설정'!B13)</f>
        <v>33.149477162345867</v>
      </c>
      <c r="X545" s="38">
        <f>IF(W545="","",1+COUNTIFS($W$4:$W$3003,"&gt;"&amp;W545)+COUNTIFS($W$4:W545,W545)-1)</f>
        <v>134</v>
      </c>
    </row>
    <row r="546" spans="1:24" ht="16.5">
      <c r="A546" s="38">
        <f>IF('04A_국토부원자료'!A547="","",ROW()-3)</f>
        <v>543</v>
      </c>
      <c r="B546" s="39" t="str">
        <f>IFERROR('04A_국토부원자료'!B547,"")</f>
        <v>서울특별시 송파구 문정동</v>
      </c>
      <c r="C546" s="39" t="str">
        <f>IF(B546="","",IF('04A_국토부원자료'!C547&lt;&gt;"",'04A_국토부원자료'!C547,TRIM('04A_국토부원자료'!D547&amp;IF('04A_국토부원자료'!E547&lt;&gt;"","-"&amp;'04A_국토부원자료'!E547,""))))</f>
        <v>652-2</v>
      </c>
      <c r="D546" s="39" t="str">
        <f>IFERROR('04A_국토부원자료'!F547,"")</f>
        <v>문정 오벨리스크</v>
      </c>
      <c r="E546" s="40">
        <f>IFERROR(VALUE(SUBSTITUTE('04A_국토부원자료'!G547,",","")),"")</f>
        <v>27.66</v>
      </c>
      <c r="F546" s="41">
        <f>IFERROR(IF(AND('04A_국토부원자료'!H547&lt;&gt;"",'04A_국토부원자료'!I547&lt;&gt;""),DATE(INT(VALUE(SUBSTITUTE('04A_국토부원자료'!H547,",",""))/100),MOD(VALUE(SUBSTITUTE('04A_국토부원자료'!H547,",","")),100),VALUE(SUBSTITUTE('04A_국토부원자료'!I547,",",""))),""),"")</f>
        <v>45764</v>
      </c>
      <c r="G546" s="42">
        <f>IFERROR(VALUE(SUBSTITUTE('04A_국토부원자료'!J547,",","")),"")</f>
        <v>27000</v>
      </c>
      <c r="H546" s="43">
        <f t="shared" si="16"/>
        <v>270000000</v>
      </c>
      <c r="I546" s="43">
        <f t="shared" si="17"/>
        <v>9761388.2863340564</v>
      </c>
      <c r="J546" s="38">
        <f>IFERROR(VALUE(SUBSTITUTE('04A_국토부원자료'!K547,",","")),"")</f>
        <v>11</v>
      </c>
      <c r="K546" s="38">
        <f>IFERROR(VALUE(SUBSTITUTE('04A_국토부원자료'!N547,",","")),"")</f>
        <v>2018</v>
      </c>
      <c r="L546" s="39" t="str">
        <f>IFERROR('04A_국토부원자료'!O547,"")</f>
        <v>송파대로 145</v>
      </c>
      <c r="M546" s="39" t="str">
        <f>IFERROR('04A_국토부원자료'!Q547,"")</f>
        <v>중개거래</v>
      </c>
      <c r="N546" s="38">
        <f>IF(B546="","",IF('02_대상물건입력'!B5="",1,IF(ISNUMBER(SEARCH('02_대상물건입력'!B5,B546)),1,0)))</f>
        <v>1</v>
      </c>
      <c r="O546" s="38">
        <f>IF(B546="","",IF('02_대상물건입력'!B6="",1,IF(ISNUMBER(SEARCH('02_대상물건입력'!B6,B546)),1,0)))</f>
        <v>0</v>
      </c>
      <c r="P546" s="38">
        <f>IF(L546="","",IF('02_대상물건입력'!B15="",0,IF(ISNUMBER(SEARCH('02_대상물건입력'!B15,L546)),1,0)))</f>
        <v>1</v>
      </c>
      <c r="Q546" s="38">
        <f>IF(D546="","",IF('02_대상물건입력'!B8="",0,IF(ISNUMBER(SEARCH('02_대상물건입력'!B8,D546)),1,0)))</f>
        <v>0</v>
      </c>
      <c r="R546" s="44">
        <f>IFERROR(ABS(E546-'02_대상물건입력'!B11)/'02_대상물건입력'!B11,"")</f>
        <v>1.5314138047484148E-2</v>
      </c>
      <c r="S546" s="38">
        <f>IFERROR(ABS(J546-'02_대상물건입력'!B10),"")</f>
        <v>1</v>
      </c>
      <c r="T546" s="38">
        <f>IFERROR(ABS('01_설정'!B4-F546),"")</f>
        <v>348</v>
      </c>
      <c r="U546" s="38">
        <f>IFERROR(ABS(K546-YEAR('02_대상물건입력'!B14)),"")</f>
        <v>8</v>
      </c>
      <c r="V546" s="38" t="str">
        <f>IF(B546="","",IF(AND(E546&gt;0,F546&gt;0,H546&gt;0,OR('04A_국토부원자료'!P547="",'04A_국토부원자료'!P547="-"),IF('01_설정'!B10=1,N546=1,TRUE),R546&lt;='01_설정'!B5,S546&lt;='01_설정'!B6,T546&lt;='01_설정'!B7,U546&lt;='01_설정'!B8),"Y",""))</f>
        <v>Y</v>
      </c>
      <c r="W546" s="40">
        <f>IF(V546&lt;&gt;"Y","",MAX(0,(1-R546/'01_설정'!B5))*'01_설정'!B14+MAX(0,(1-S546/'01_설정'!B6))*'01_설정'!B15+MAX(0,(1-T546/'01_설정'!B7))*'01_설정'!B16+MAX(0,(1-U546/'01_설정'!B8))*'01_설정'!B17+O546*'01_설정'!B11+Q546*'01_설정'!B12+P546*'01_설정'!B13)</f>
        <v>52.531807906615917</v>
      </c>
      <c r="X546" s="38">
        <f>IF(W546="","",1+COUNTIFS($W$4:$W$3003,"&gt;"&amp;W546)+COUNTIFS($W$4:W546,W546)-1)</f>
        <v>7</v>
      </c>
    </row>
    <row r="547" spans="1:24" ht="16.5">
      <c r="A547" s="38">
        <f>IF('04A_국토부원자료'!A548="","",ROW()-3)</f>
        <v>544</v>
      </c>
      <c r="B547" s="39" t="str">
        <f>IFERROR('04A_국토부원자료'!B548,"")</f>
        <v>서울특별시 송파구 문정동</v>
      </c>
      <c r="C547" s="39" t="str">
        <f>IF(B547="","",IF('04A_국토부원자료'!C548&lt;&gt;"",'04A_국토부원자료'!C548,TRIM('04A_국토부원자료'!D548&amp;IF('04A_국토부원자료'!E548&lt;&gt;"","-"&amp;'04A_국토부원자료'!E548,""))))</f>
        <v>652-2</v>
      </c>
      <c r="D547" s="39" t="str">
        <f>IFERROR('04A_국토부원자료'!F548,"")</f>
        <v>문정 오벨리스크</v>
      </c>
      <c r="E547" s="40">
        <f>IFERROR(VALUE(SUBSTITUTE('04A_국토부원자료'!G548,",","")),"")</f>
        <v>27.66</v>
      </c>
      <c r="F547" s="41">
        <f>IFERROR(IF(AND('04A_국토부원자료'!H548&lt;&gt;"",'04A_국토부원자료'!I548&lt;&gt;""),DATE(INT(VALUE(SUBSTITUTE('04A_국토부원자료'!H548,",",""))/100),MOD(VALUE(SUBSTITUTE('04A_국토부원자료'!H548,",","")),100),VALUE(SUBSTITUTE('04A_국토부원자료'!I548,",",""))),""),"")</f>
        <v>45764</v>
      </c>
      <c r="G547" s="42">
        <f>IFERROR(VALUE(SUBSTITUTE('04A_국토부원자료'!J548,",","")),"")</f>
        <v>27000</v>
      </c>
      <c r="H547" s="43">
        <f t="shared" si="16"/>
        <v>270000000</v>
      </c>
      <c r="I547" s="43">
        <f t="shared" si="17"/>
        <v>9761388.2863340564</v>
      </c>
      <c r="J547" s="38">
        <f>IFERROR(VALUE(SUBSTITUTE('04A_국토부원자료'!K548,",","")),"")</f>
        <v>11</v>
      </c>
      <c r="K547" s="38">
        <f>IFERROR(VALUE(SUBSTITUTE('04A_국토부원자료'!N548,",","")),"")</f>
        <v>2018</v>
      </c>
      <c r="L547" s="39" t="str">
        <f>IFERROR('04A_국토부원자료'!O548,"")</f>
        <v>송파대로 145</v>
      </c>
      <c r="M547" s="39" t="str">
        <f>IFERROR('04A_국토부원자료'!Q548,"")</f>
        <v>중개거래</v>
      </c>
      <c r="N547" s="38">
        <f>IF(B547="","",IF('02_대상물건입력'!B5="",1,IF(ISNUMBER(SEARCH('02_대상물건입력'!B5,B547)),1,0)))</f>
        <v>1</v>
      </c>
      <c r="O547" s="38">
        <f>IF(B547="","",IF('02_대상물건입력'!B6="",1,IF(ISNUMBER(SEARCH('02_대상물건입력'!B6,B547)),1,0)))</f>
        <v>0</v>
      </c>
      <c r="P547" s="38">
        <f>IF(L547="","",IF('02_대상물건입력'!B15="",0,IF(ISNUMBER(SEARCH('02_대상물건입력'!B15,L547)),1,0)))</f>
        <v>1</v>
      </c>
      <c r="Q547" s="38">
        <f>IF(D547="","",IF('02_대상물건입력'!B8="",0,IF(ISNUMBER(SEARCH('02_대상물건입력'!B8,D547)),1,0)))</f>
        <v>0</v>
      </c>
      <c r="R547" s="44">
        <f>IFERROR(ABS(E547-'02_대상물건입력'!B11)/'02_대상물건입력'!B11,"")</f>
        <v>1.5314138047484148E-2</v>
      </c>
      <c r="S547" s="38">
        <f>IFERROR(ABS(J547-'02_대상물건입력'!B10),"")</f>
        <v>1</v>
      </c>
      <c r="T547" s="38">
        <f>IFERROR(ABS('01_설정'!B4-F547),"")</f>
        <v>348</v>
      </c>
      <c r="U547" s="38">
        <f>IFERROR(ABS(K547-YEAR('02_대상물건입력'!B14)),"")</f>
        <v>8</v>
      </c>
      <c r="V547" s="38" t="str">
        <f>IF(B547="","",IF(AND(E547&gt;0,F547&gt;0,H547&gt;0,OR('04A_국토부원자료'!P548="",'04A_국토부원자료'!P548="-"),IF('01_설정'!B10=1,N547=1,TRUE),R547&lt;='01_설정'!B5,S547&lt;='01_설정'!B6,T547&lt;='01_설정'!B7,U547&lt;='01_설정'!B8),"Y",""))</f>
        <v/>
      </c>
      <c r="W547" s="40" t="str">
        <f>IF(V547&lt;&gt;"Y","",MAX(0,(1-R547/'01_설정'!B5))*'01_설정'!B14+MAX(0,(1-S547/'01_설정'!B6))*'01_설정'!B15+MAX(0,(1-T547/'01_설정'!B7))*'01_설정'!B16+MAX(0,(1-U547/'01_설정'!B8))*'01_설정'!B17+O547*'01_설정'!B11+Q547*'01_설정'!B12+P547*'01_설정'!B13)</f>
        <v/>
      </c>
      <c r="X547" s="38" t="str">
        <f>IF(W547="","",1+COUNTIFS($W$4:$W$3003,"&gt;"&amp;W547)+COUNTIFS($W$4:W547,W547)-1)</f>
        <v/>
      </c>
    </row>
    <row r="548" spans="1:24" ht="16.5">
      <c r="A548" s="38">
        <f>IF('04A_국토부원자료'!A549="","",ROW()-3)</f>
        <v>545</v>
      </c>
      <c r="B548" s="39" t="str">
        <f>IFERROR('04A_국토부원자료'!B549,"")</f>
        <v>서울특별시 송파구 문정동</v>
      </c>
      <c r="C548" s="39" t="str">
        <f>IF(B548="","",IF('04A_국토부원자료'!C549&lt;&gt;"",'04A_국토부원자료'!C549,TRIM('04A_국토부원자료'!D549&amp;IF('04A_국토부원자료'!E549&lt;&gt;"","-"&amp;'04A_국토부원자료'!E549,""))))</f>
        <v>652-5</v>
      </c>
      <c r="D548" s="39" t="str">
        <f>IFERROR('04A_국토부원자료'!F549,"")</f>
        <v>문정 아이파크</v>
      </c>
      <c r="E548" s="40">
        <f>IFERROR(VALUE(SUBSTITUTE('04A_국토부원자료'!G549,",","")),"")</f>
        <v>22.89</v>
      </c>
      <c r="F548" s="41">
        <f>IFERROR(IF(AND('04A_국토부원자료'!H549&lt;&gt;"",'04A_국토부원자료'!I549&lt;&gt;""),DATE(INT(VALUE(SUBSTITUTE('04A_국토부원자료'!H549,",",""))/100),MOD(VALUE(SUBSTITUTE('04A_국토부원자료'!H549,",","")),100),VALUE(SUBSTITUTE('04A_국토부원자료'!I549,",",""))),""),"")</f>
        <v>45764</v>
      </c>
      <c r="G548" s="42">
        <f>IFERROR(VALUE(SUBSTITUTE('04A_국토부원자료'!J549,",","")),"")</f>
        <v>19900</v>
      </c>
      <c r="H548" s="43">
        <f t="shared" si="16"/>
        <v>199000000</v>
      </c>
      <c r="I548" s="43">
        <f t="shared" si="17"/>
        <v>8693752.7304499783</v>
      </c>
      <c r="J548" s="38">
        <f>IFERROR(VALUE(SUBSTITUTE('04A_국토부원자료'!K549,",","")),"")</f>
        <v>7</v>
      </c>
      <c r="K548" s="38">
        <f>IFERROR(VALUE(SUBSTITUTE('04A_국토부원자료'!N549,",","")),"")</f>
        <v>2017</v>
      </c>
      <c r="L548" s="39" t="str">
        <f>IFERROR('04A_국토부원자료'!O549,"")</f>
        <v>법원로4길 6</v>
      </c>
      <c r="M548" s="39" t="str">
        <f>IFERROR('04A_국토부원자료'!Q549,"")</f>
        <v>중개거래</v>
      </c>
      <c r="N548" s="38">
        <f>IF(B548="","",IF('02_대상물건입력'!B5="",1,IF(ISNUMBER(SEARCH('02_대상물건입력'!B5,B548)),1,0)))</f>
        <v>1</v>
      </c>
      <c r="O548" s="38">
        <f>IF(B548="","",IF('02_대상물건입력'!B6="",1,IF(ISNUMBER(SEARCH('02_대상물건입력'!B6,B548)),1,0)))</f>
        <v>0</v>
      </c>
      <c r="P548" s="38">
        <f>IF(L548="","",IF('02_대상물건입력'!B15="",0,IF(ISNUMBER(SEARCH('02_대상물건입력'!B15,L548)),1,0)))</f>
        <v>0</v>
      </c>
      <c r="Q548" s="38">
        <f>IF(D548="","",IF('02_대상물건입력'!B8="",0,IF(ISNUMBER(SEARCH('02_대상물건입력'!B8,D548)),1,0)))</f>
        <v>0</v>
      </c>
      <c r="R548" s="44">
        <f>IFERROR(ABS(E548-'02_대상물건입력'!B11)/'02_대상물건입력'!B11,"")</f>
        <v>0.15977799638803641</v>
      </c>
      <c r="S548" s="38">
        <f>IFERROR(ABS(J548-'02_대상물건입력'!B10),"")</f>
        <v>5</v>
      </c>
      <c r="T548" s="38">
        <f>IFERROR(ABS('01_설정'!B4-F548),"")</f>
        <v>348</v>
      </c>
      <c r="U548" s="38">
        <f>IFERROR(ABS(K548-YEAR('02_대상물건입력'!B14)),"")</f>
        <v>9</v>
      </c>
      <c r="V548" s="38" t="str">
        <f>IF(B548="","",IF(AND(E548&gt;0,F548&gt;0,H548&gt;0,OR('04A_국토부원자료'!P549="",'04A_국토부원자료'!P549="-"),IF('01_설정'!B10=1,N548=1,TRUE),R548&lt;='01_설정'!B5,S548&lt;='01_설정'!B6,T548&lt;='01_설정'!B7,U548&lt;='01_설정'!B8),"Y",""))</f>
        <v>Y</v>
      </c>
      <c r="W548" s="40">
        <f>IF(V548&lt;&gt;"Y","",MAX(0,(1-R548/'01_설정'!B5))*'01_설정'!B14+MAX(0,(1-S548/'01_설정'!B6))*'01_설정'!B15+MAX(0,(1-T548/'01_설정'!B7))*'01_설정'!B16+MAX(0,(1-U548/'01_설정'!B8))*'01_설정'!B17+O548*'01_설정'!B11+Q548*'01_설정'!B12+P548*'01_설정'!B13)</f>
        <v>21.218988372647317</v>
      </c>
      <c r="X548" s="38">
        <f>IF(W548="","",1+COUNTIFS($W$4:$W$3003,"&gt;"&amp;W548)+COUNTIFS($W$4:W548,W548)-1)</f>
        <v>245</v>
      </c>
    </row>
    <row r="549" spans="1:24" ht="16.5">
      <c r="A549" s="38">
        <f>IF('04A_국토부원자료'!A550="","",ROW()-3)</f>
        <v>546</v>
      </c>
      <c r="B549" s="39" t="str">
        <f>IFERROR('04A_국토부원자료'!B550,"")</f>
        <v>서울특별시 송파구 문정동</v>
      </c>
      <c r="C549" s="39" t="str">
        <f>IF(B549="","",IF('04A_국토부원자료'!C550&lt;&gt;"",'04A_국토부원자료'!C550,TRIM('04A_국토부원자료'!D550&amp;IF('04A_국토부원자료'!E550&lt;&gt;"","-"&amp;'04A_국토부원자료'!E550,""))))</f>
        <v>622</v>
      </c>
      <c r="D549" s="39" t="str">
        <f>IFERROR('04A_국토부원자료'!F550,"")</f>
        <v>송파한화오벨리스크</v>
      </c>
      <c r="E549" s="40">
        <f>IFERROR(VALUE(SUBSTITUTE('04A_국토부원자료'!G550,",","")),"")</f>
        <v>29.99</v>
      </c>
      <c r="F549" s="41">
        <f>IFERROR(IF(AND('04A_국토부원자료'!H550&lt;&gt;"",'04A_국토부원자료'!I550&lt;&gt;""),DATE(INT(VALUE(SUBSTITUTE('04A_국토부원자료'!H550,",",""))/100),MOD(VALUE(SUBSTITUTE('04A_국토부원자료'!H550,",","")),100),VALUE(SUBSTITUTE('04A_국토부원자료'!I550,",",""))),""),"")</f>
        <v>45763</v>
      </c>
      <c r="G549" s="42">
        <f>IFERROR(VALUE(SUBSTITUTE('04A_국토부원자료'!J550,",","")),"")</f>
        <v>23800</v>
      </c>
      <c r="H549" s="43">
        <f t="shared" si="16"/>
        <v>238000000</v>
      </c>
      <c r="I549" s="43">
        <f t="shared" si="17"/>
        <v>7935978.6595531851</v>
      </c>
      <c r="J549" s="38">
        <f>IFERROR(VALUE(SUBSTITUTE('04A_국토부원자료'!K550,",","")),"")</f>
        <v>6</v>
      </c>
      <c r="K549" s="38">
        <f>IFERROR(VALUE(SUBSTITUTE('04A_국토부원자료'!N550,",","")),"")</f>
        <v>2013</v>
      </c>
      <c r="L549" s="39" t="str">
        <f>IFERROR('04A_국토부원자료'!O550,"")</f>
        <v>충민로 5</v>
      </c>
      <c r="M549" s="39" t="str">
        <f>IFERROR('04A_국토부원자료'!Q550,"")</f>
        <v>중개거래</v>
      </c>
      <c r="N549" s="38">
        <f>IF(B549="","",IF('02_대상물건입력'!B5="",1,IF(ISNUMBER(SEARCH('02_대상물건입력'!B5,B549)),1,0)))</f>
        <v>1</v>
      </c>
      <c r="O549" s="38">
        <f>IF(B549="","",IF('02_대상물건입력'!B6="",1,IF(ISNUMBER(SEARCH('02_대상물건입력'!B6,B549)),1,0)))</f>
        <v>0</v>
      </c>
      <c r="P549" s="38">
        <f>IF(L549="","",IF('02_대상물건입력'!B15="",0,IF(ISNUMBER(SEARCH('02_대상물건입력'!B15,L549)),1,0)))</f>
        <v>0</v>
      </c>
      <c r="Q549" s="38">
        <f>IF(D549="","",IF('02_대상물건입력'!B8="",0,IF(ISNUMBER(SEARCH('02_대상물건입력'!B8,D549)),1,0)))</f>
        <v>0</v>
      </c>
      <c r="R549" s="44">
        <f>IFERROR(ABS(E549-'02_대상물건입력'!B11)/'02_대상물건입력'!B11,"")</f>
        <v>0.10084132321200462</v>
      </c>
      <c r="S549" s="38">
        <f>IFERROR(ABS(J549-'02_대상물건입력'!B10),"")</f>
        <v>6</v>
      </c>
      <c r="T549" s="38">
        <f>IFERROR(ABS('01_설정'!B4-F549),"")</f>
        <v>349</v>
      </c>
      <c r="U549" s="38">
        <f>IFERROR(ABS(K549-YEAR('02_대상물건입력'!B14)),"")</f>
        <v>13</v>
      </c>
      <c r="V549" s="38" t="str">
        <f>IF(B549="","",IF(AND(E549&gt;0,F549&gt;0,H549&gt;0,OR('04A_국토부원자료'!P550="",'04A_국토부원자료'!P550="-"),IF('01_설정'!B10=1,N549=1,TRUE),R549&lt;='01_설정'!B5,S549&lt;='01_설정'!B6,T549&lt;='01_설정'!B7,U549&lt;='01_설정'!B8),"Y",""))</f>
        <v/>
      </c>
      <c r="W549" s="40" t="str">
        <f>IF(V549&lt;&gt;"Y","",MAX(0,(1-R549/'01_설정'!B5))*'01_설정'!B14+MAX(0,(1-S549/'01_설정'!B6))*'01_설정'!B15+MAX(0,(1-T549/'01_설정'!B7))*'01_설정'!B16+MAX(0,(1-U549/'01_설정'!B8))*'01_설정'!B17+O549*'01_설정'!B11+Q549*'01_설정'!B12+P549*'01_설정'!B13)</f>
        <v/>
      </c>
      <c r="X549" s="38" t="str">
        <f>IF(W549="","",1+COUNTIFS($W$4:$W$3003,"&gt;"&amp;W549)+COUNTIFS($W$4:W549,W549)-1)</f>
        <v/>
      </c>
    </row>
    <row r="550" spans="1:24" ht="16.5">
      <c r="A550" s="38">
        <f>IF('04A_국토부원자료'!A551="","",ROW()-3)</f>
        <v>547</v>
      </c>
      <c r="B550" s="39" t="str">
        <f>IFERROR('04A_국토부원자료'!B551,"")</f>
        <v>서울특별시 송파구 문정동</v>
      </c>
      <c r="C550" s="39" t="str">
        <f>IF(B550="","",IF('04A_국토부원자료'!C551&lt;&gt;"",'04A_국토부원자료'!C551,TRIM('04A_국토부원자료'!D551&amp;IF('04A_국토부원자료'!E551&lt;&gt;"","-"&amp;'04A_국토부원자료'!E551,""))))</f>
        <v>652-4</v>
      </c>
      <c r="D550" s="39" t="str">
        <f>IFERROR('04A_국토부원자료'!F551,"")</f>
        <v>힐스테이트에코문정</v>
      </c>
      <c r="E550" s="40">
        <f>IFERROR(VALUE(SUBSTITUTE('04A_국토부원자료'!G551,",","")),"")</f>
        <v>20.79</v>
      </c>
      <c r="F550" s="41">
        <f>IFERROR(IF(AND('04A_국토부원자료'!H551&lt;&gt;"",'04A_국토부원자료'!I551&lt;&gt;""),DATE(INT(VALUE(SUBSTITUTE('04A_국토부원자료'!H551,",",""))/100),MOD(VALUE(SUBSTITUTE('04A_국토부원자료'!H551,",","")),100),VALUE(SUBSTITUTE('04A_국토부원자료'!I551,",",""))),""),"")</f>
        <v>45761</v>
      </c>
      <c r="G550" s="42">
        <f>IFERROR(VALUE(SUBSTITUTE('04A_국토부원자료'!J551,",","")),"")</f>
        <v>22000</v>
      </c>
      <c r="H550" s="43">
        <f t="shared" si="16"/>
        <v>220000000</v>
      </c>
      <c r="I550" s="43">
        <f t="shared" si="17"/>
        <v>10582010.582010582</v>
      </c>
      <c r="J550" s="38">
        <f>IFERROR(VALUE(SUBSTITUTE('04A_국토부원자료'!K551,",","")),"")</f>
        <v>7</v>
      </c>
      <c r="K550" s="38">
        <f>IFERROR(VALUE(SUBSTITUTE('04A_국토부원자료'!N551,",","")),"")</f>
        <v>2018</v>
      </c>
      <c r="L550" s="39" t="str">
        <f>IFERROR('04A_국토부원자료'!O551,"")</f>
        <v>법원로4길 10</v>
      </c>
      <c r="M550" s="39" t="str">
        <f>IFERROR('04A_국토부원자료'!Q551,"")</f>
        <v>직거래</v>
      </c>
      <c r="N550" s="38">
        <f>IF(B550="","",IF('02_대상물건입력'!B5="",1,IF(ISNUMBER(SEARCH('02_대상물건입력'!B5,B550)),1,0)))</f>
        <v>1</v>
      </c>
      <c r="O550" s="38">
        <f>IF(B550="","",IF('02_대상물건입력'!B6="",1,IF(ISNUMBER(SEARCH('02_대상물건입력'!B6,B550)),1,0)))</f>
        <v>0</v>
      </c>
      <c r="P550" s="38">
        <f>IF(L550="","",IF('02_대상물건입력'!B15="",0,IF(ISNUMBER(SEARCH('02_대상물건입력'!B15,L550)),1,0)))</f>
        <v>0</v>
      </c>
      <c r="Q550" s="38">
        <f>IF(D550="","",IF('02_대상물건입력'!B8="",0,IF(ISNUMBER(SEARCH('02_대상물건입력'!B8,D550)),1,0)))</f>
        <v>0</v>
      </c>
      <c r="R550" s="44">
        <f>IFERROR(ABS(E550-'02_대상물건입력'!B11)/'02_대상물건입력'!B11,"")</f>
        <v>0.23686258387537257</v>
      </c>
      <c r="S550" s="38">
        <f>IFERROR(ABS(J550-'02_대상물건입력'!B10),"")</f>
        <v>5</v>
      </c>
      <c r="T550" s="38">
        <f>IFERROR(ABS('01_설정'!B4-F550),"")</f>
        <v>351</v>
      </c>
      <c r="U550" s="38">
        <f>IFERROR(ABS(K550-YEAR('02_대상물건입력'!B14)),"")</f>
        <v>8</v>
      </c>
      <c r="V550" s="38" t="str">
        <f>IF(B550="","",IF(AND(E550&gt;0,F550&gt;0,H550&gt;0,OR('04A_국토부원자료'!P551="",'04A_국토부원자료'!P551="-"),IF('01_설정'!B10=1,N550=1,TRUE),R550&lt;='01_설정'!B5,S550&lt;='01_설정'!B6,T550&lt;='01_설정'!B7,U550&lt;='01_설정'!B8),"Y",""))</f>
        <v>Y</v>
      </c>
      <c r="W550" s="40">
        <f>IF(V550&lt;&gt;"Y","",MAX(0,(1-R550/'01_설정'!B5))*'01_설정'!B14+MAX(0,(1-S550/'01_설정'!B6))*'01_설정'!B15+MAX(0,(1-T550/'01_설정'!B7))*'01_설정'!B16+MAX(0,(1-U550/'01_설정'!B8))*'01_설정'!B17+O550*'01_설정'!B11+Q550*'01_설정'!B12+P550*'01_설정'!B13)</f>
        <v>15.386229605268584</v>
      </c>
      <c r="X550" s="38">
        <f>IF(W550="","",1+COUNTIFS($W$4:$W$3003,"&gt;"&amp;W550)+COUNTIFS($W$4:W550,W550)-1)</f>
        <v>290</v>
      </c>
    </row>
    <row r="551" spans="1:24" ht="16.5">
      <c r="A551" s="38">
        <f>IF('04A_국토부원자료'!A552="","",ROW()-3)</f>
        <v>548</v>
      </c>
      <c r="B551" s="39" t="str">
        <f>IFERROR('04A_국토부원자료'!B552,"")</f>
        <v>서울특별시 송파구 문정동</v>
      </c>
      <c r="C551" s="39" t="str">
        <f>IF(B551="","",IF('04A_국토부원자료'!C552&lt;&gt;"",'04A_국토부원자료'!C552,TRIM('04A_국토부원자료'!D552&amp;IF('04A_국토부원자료'!E552&lt;&gt;"","-"&amp;'04A_국토부원자료'!E552,""))))</f>
        <v>639-5</v>
      </c>
      <c r="D551" s="39" t="str">
        <f>IFERROR('04A_국토부원자료'!F552,"")</f>
        <v>힐스테이트에코송파</v>
      </c>
      <c r="E551" s="40">
        <f>IFERROR(VALUE(SUBSTITUTE('04A_국토부원자료'!G552,",","")),"")</f>
        <v>21.064</v>
      </c>
      <c r="F551" s="41">
        <f>IFERROR(IF(AND('04A_국토부원자료'!H552&lt;&gt;"",'04A_국토부원자료'!I552&lt;&gt;""),DATE(INT(VALUE(SUBSTITUTE('04A_국토부원자료'!H552,",",""))/100),MOD(VALUE(SUBSTITUTE('04A_국토부원자료'!H552,",","")),100),VALUE(SUBSTITUTE('04A_국토부원자료'!I552,",",""))),""),"")</f>
        <v>45761</v>
      </c>
      <c r="G551" s="42">
        <f>IFERROR(VALUE(SUBSTITUTE('04A_국토부원자료'!J552,",","")),"")</f>
        <v>18200</v>
      </c>
      <c r="H551" s="43">
        <f t="shared" si="16"/>
        <v>182000000</v>
      </c>
      <c r="I551" s="43">
        <f t="shared" si="17"/>
        <v>8640334.2195214592</v>
      </c>
      <c r="J551" s="38">
        <f>IFERROR(VALUE(SUBSTITUTE('04A_국토부원자료'!K552,",","")),"")</f>
        <v>13</v>
      </c>
      <c r="K551" s="38">
        <f>IFERROR(VALUE(SUBSTITUTE('04A_국토부원자료'!N552,",","")),"")</f>
        <v>2017</v>
      </c>
      <c r="L551" s="39" t="str">
        <f>IFERROR('04A_국토부원자료'!O552,"")</f>
        <v>정의로7길 13</v>
      </c>
      <c r="M551" s="39" t="str">
        <f>IFERROR('04A_국토부원자료'!Q552,"")</f>
        <v>중개거래</v>
      </c>
      <c r="N551" s="38">
        <f>IF(B551="","",IF('02_대상물건입력'!B5="",1,IF(ISNUMBER(SEARCH('02_대상물건입력'!B5,B551)),1,0)))</f>
        <v>1</v>
      </c>
      <c r="O551" s="38">
        <f>IF(B551="","",IF('02_대상물건입력'!B6="",1,IF(ISNUMBER(SEARCH('02_대상물건입력'!B6,B551)),1,0)))</f>
        <v>0</v>
      </c>
      <c r="P551" s="38">
        <f>IF(L551="","",IF('02_대상물건입력'!B15="",0,IF(ISNUMBER(SEARCH('02_대상물건입력'!B15,L551)),1,0)))</f>
        <v>0</v>
      </c>
      <c r="Q551" s="38">
        <f>IF(D551="","",IF('02_대상물건입력'!B8="",0,IF(ISNUMBER(SEARCH('02_대상물건입력'!B8,D551)),1,0)))</f>
        <v>0</v>
      </c>
      <c r="R551" s="44">
        <f>IFERROR(ABS(E551-'02_대상물건입력'!B11)/'02_대상물건입력'!B11,"")</f>
        <v>0.22680488055559631</v>
      </c>
      <c r="S551" s="38">
        <f>IFERROR(ABS(J551-'02_대상물건입력'!B10),"")</f>
        <v>1</v>
      </c>
      <c r="T551" s="38">
        <f>IFERROR(ABS('01_설정'!B4-F551),"")</f>
        <v>351</v>
      </c>
      <c r="U551" s="38">
        <f>IFERROR(ABS(K551-YEAR('02_대상물건입력'!B14)),"")</f>
        <v>9</v>
      </c>
      <c r="V551" s="38" t="str">
        <f>IF(B551="","",IF(AND(E551&gt;0,F551&gt;0,H551&gt;0,OR('04A_국토부원자료'!P552="",'04A_국토부원자료'!P552="-"),IF('01_설정'!B10=1,N551=1,TRUE),R551&lt;='01_설정'!B5,S551&lt;='01_설정'!B6,T551&lt;='01_설정'!B7,U551&lt;='01_설정'!B8),"Y",""))</f>
        <v>Y</v>
      </c>
      <c r="W551" s="40">
        <f>IF(V551&lt;&gt;"Y","",MAX(0,(1-R551/'01_설정'!B5))*'01_설정'!B14+MAX(0,(1-S551/'01_설정'!B6))*'01_설정'!B15+MAX(0,(1-T551/'01_설정'!B7))*'01_설정'!B16+MAX(0,(1-U551/'01_설정'!B8))*'01_설정'!B17+O551*'01_설정'!B11+Q551*'01_설정'!B12+P551*'01_설정'!B13)</f>
        <v>24.871307497408896</v>
      </c>
      <c r="X551" s="38">
        <f>IF(W551="","",1+COUNTIFS($W$4:$W$3003,"&gt;"&amp;W551)+COUNTIFS($W$4:W551,W551)-1)</f>
        <v>215</v>
      </c>
    </row>
    <row r="552" spans="1:24" ht="16.5">
      <c r="A552" s="38">
        <f>IF('04A_국토부원자료'!A553="","",ROW()-3)</f>
        <v>549</v>
      </c>
      <c r="B552" s="39" t="str">
        <f>IFERROR('04A_국토부원자료'!B553,"")</f>
        <v>서울특별시 송파구 문정동</v>
      </c>
      <c r="C552" s="39" t="str">
        <f>IF(B552="","",IF('04A_국토부원자료'!C553&lt;&gt;"",'04A_국토부원자료'!C553,TRIM('04A_국토부원자료'!D553&amp;IF('04A_국토부원자료'!E553&lt;&gt;"","-"&amp;'04A_국토부원자료'!E553,""))))</f>
        <v>618</v>
      </c>
      <c r="D552" s="39" t="str">
        <f>IFERROR('04A_국토부원자료'!F553,"")</f>
        <v>파크하비오</v>
      </c>
      <c r="E552" s="40">
        <f>IFERROR(VALUE(SUBSTITUTE('04A_국토부원자료'!G553,",","")),"")</f>
        <v>50.79</v>
      </c>
      <c r="F552" s="41">
        <f>IFERROR(IF(AND('04A_국토부원자료'!H553&lt;&gt;"",'04A_국토부원자료'!I553&lt;&gt;""),DATE(INT(VALUE(SUBSTITUTE('04A_국토부원자료'!H553,",",""))/100),MOD(VALUE(SUBSTITUTE('04A_국토부원자료'!H553,",","")),100),VALUE(SUBSTITUTE('04A_국토부원자료'!I553,",",""))),""),"")</f>
        <v>45757</v>
      </c>
      <c r="G552" s="42">
        <f>IFERROR(VALUE(SUBSTITUTE('04A_국토부원자료'!J553,",","")),"")</f>
        <v>50000</v>
      </c>
      <c r="H552" s="43">
        <f t="shared" si="16"/>
        <v>500000000</v>
      </c>
      <c r="I552" s="43">
        <f t="shared" si="17"/>
        <v>9844457.5703878719</v>
      </c>
      <c r="J552" s="38">
        <f>IFERROR(VALUE(SUBSTITUTE('04A_국토부원자료'!K553,",","")),"")</f>
        <v>11</v>
      </c>
      <c r="K552" s="38" t="str">
        <f>IFERROR(VALUE(SUBSTITUTE('04A_국토부원자료'!N553,",","")),"")</f>
        <v/>
      </c>
      <c r="L552" s="39" t="str">
        <f>IFERROR('04A_국토부원자료'!O553,"")</f>
        <v xml:space="preserve"> </v>
      </c>
      <c r="M552" s="39" t="str">
        <f>IFERROR('04A_국토부원자료'!Q553,"")</f>
        <v>중개거래</v>
      </c>
      <c r="N552" s="38">
        <f>IF(B552="","",IF('02_대상물건입력'!B5="",1,IF(ISNUMBER(SEARCH('02_대상물건입력'!B5,B552)),1,0)))</f>
        <v>1</v>
      </c>
      <c r="O552" s="38">
        <f>IF(B552="","",IF('02_대상물건입력'!B6="",1,IF(ISNUMBER(SEARCH('02_대상물건입력'!B6,B552)),1,0)))</f>
        <v>0</v>
      </c>
      <c r="P552" s="38">
        <f>IF(L552="","",IF('02_대상물건입력'!B15="",0,IF(ISNUMBER(SEARCH('02_대상물건입력'!B15,L552)),1,0)))</f>
        <v>0</v>
      </c>
      <c r="Q552" s="38">
        <f>IF(D552="","",IF('02_대상물건입력'!B8="",0,IF(ISNUMBER(SEARCH('02_대상물건입력'!B8,D552)),1,0)))</f>
        <v>0</v>
      </c>
      <c r="R552" s="44">
        <f>IFERROR(ABS(E552-'02_대상물건입력'!B11)/'02_대상물건입력'!B11,"")</f>
        <v>0.86434580880085754</v>
      </c>
      <c r="S552" s="38">
        <f>IFERROR(ABS(J552-'02_대상물건입력'!B10),"")</f>
        <v>1</v>
      </c>
      <c r="T552" s="38">
        <f>IFERROR(ABS('01_설정'!B4-F552),"")</f>
        <v>355</v>
      </c>
      <c r="U552" s="38" t="str">
        <f>IFERROR(ABS(K552-YEAR('02_대상물건입력'!B14)),"")</f>
        <v/>
      </c>
      <c r="V552" s="38" t="str">
        <f>IF(B552="","",IF(AND(E552&gt;0,F552&gt;0,H552&gt;0,OR('04A_국토부원자료'!P553="",'04A_국토부원자료'!P553="-"),IF('01_설정'!B10=1,N552=1,TRUE),R552&lt;='01_설정'!B5,S552&lt;='01_설정'!B6,T552&lt;='01_설정'!B7,U552&lt;='01_설정'!B8),"Y",""))</f>
        <v/>
      </c>
      <c r="W552" s="40" t="str">
        <f>IF(V552&lt;&gt;"Y","",MAX(0,(1-R552/'01_설정'!B5))*'01_설정'!B14+MAX(0,(1-S552/'01_설정'!B6))*'01_설정'!B15+MAX(0,(1-T552/'01_설정'!B7))*'01_설정'!B16+MAX(0,(1-U552/'01_설정'!B8))*'01_설정'!B17+O552*'01_설정'!B11+Q552*'01_설정'!B12+P552*'01_설정'!B13)</f>
        <v/>
      </c>
      <c r="X552" s="38" t="str">
        <f>IF(W552="","",1+COUNTIFS($W$4:$W$3003,"&gt;"&amp;W552)+COUNTIFS($W$4:W552,W552)-1)</f>
        <v/>
      </c>
    </row>
    <row r="553" spans="1:24" ht="16.5">
      <c r="A553" s="38">
        <f>IF('04A_국토부원자료'!A554="","",ROW()-3)</f>
        <v>550</v>
      </c>
      <c r="B553" s="39" t="str">
        <f>IFERROR('04A_국토부원자료'!B554,"")</f>
        <v>서울특별시 송파구 문정동</v>
      </c>
      <c r="C553" s="39" t="str">
        <f>IF(B553="","",IF('04A_국토부원자료'!C554&lt;&gt;"",'04A_국토부원자료'!C554,TRIM('04A_국토부원자료'!D554&amp;IF('04A_국토부원자료'!E554&lt;&gt;"","-"&amp;'04A_국토부원자료'!E554,""))))</f>
        <v>622</v>
      </c>
      <c r="D553" s="39" t="str">
        <f>IFERROR('04A_국토부원자료'!F554,"")</f>
        <v>송파한화오벨리스크</v>
      </c>
      <c r="E553" s="40">
        <f>IFERROR(VALUE(SUBSTITUTE('04A_국토부원자료'!G554,",","")),"")</f>
        <v>26.82</v>
      </c>
      <c r="F553" s="41">
        <f>IFERROR(IF(AND('04A_국토부원자료'!H554&lt;&gt;"",'04A_국토부원자료'!I554&lt;&gt;""),DATE(INT(VALUE(SUBSTITUTE('04A_국토부원자료'!H554,",",""))/100),MOD(VALUE(SUBSTITUTE('04A_국토부원자료'!H554,",","")),100),VALUE(SUBSTITUTE('04A_국토부원자료'!I554,",",""))),""),"")</f>
        <v>45757</v>
      </c>
      <c r="G553" s="42">
        <f>IFERROR(VALUE(SUBSTITUTE('04A_국토부원자료'!J554,",","")),"")</f>
        <v>19400</v>
      </c>
      <c r="H553" s="43">
        <f t="shared" si="16"/>
        <v>194000000</v>
      </c>
      <c r="I553" s="43">
        <f t="shared" si="17"/>
        <v>7233407.9045488443</v>
      </c>
      <c r="J553" s="38">
        <f>IFERROR(VALUE(SUBSTITUTE('04A_국토부원자료'!K554,",","")),"")</f>
        <v>14</v>
      </c>
      <c r="K553" s="38">
        <f>IFERROR(VALUE(SUBSTITUTE('04A_국토부원자료'!N554,",","")),"")</f>
        <v>2013</v>
      </c>
      <c r="L553" s="39" t="str">
        <f>IFERROR('04A_국토부원자료'!O554,"")</f>
        <v>충민로 5</v>
      </c>
      <c r="M553" s="39" t="str">
        <f>IFERROR('04A_국토부원자료'!Q554,"")</f>
        <v>중개거래</v>
      </c>
      <c r="N553" s="38">
        <f>IF(B553="","",IF('02_대상물건입력'!B5="",1,IF(ISNUMBER(SEARCH('02_대상물건입력'!B5,B553)),1,0)))</f>
        <v>1</v>
      </c>
      <c r="O553" s="38">
        <f>IF(B553="","",IF('02_대상물건입력'!B6="",1,IF(ISNUMBER(SEARCH('02_대상물건입력'!B6,B553)),1,0)))</f>
        <v>0</v>
      </c>
      <c r="P553" s="38">
        <f>IF(L553="","",IF('02_대상물건입력'!B15="",0,IF(ISNUMBER(SEARCH('02_대상물건입력'!B15,L553)),1,0)))</f>
        <v>0</v>
      </c>
      <c r="Q553" s="38">
        <f>IF(D553="","",IF('02_대상물건입력'!B8="",0,IF(ISNUMBER(SEARCH('02_대상물건입력'!B8,D553)),1,0)))</f>
        <v>0</v>
      </c>
      <c r="R553" s="44">
        <f>IFERROR(ABS(E553-'02_대상물건입력'!B11)/'02_대상물건입력'!B11,"")</f>
        <v>1.551969694745029E-2</v>
      </c>
      <c r="S553" s="38">
        <f>IFERROR(ABS(J553-'02_대상물건입력'!B10),"")</f>
        <v>2</v>
      </c>
      <c r="T553" s="38">
        <f>IFERROR(ABS('01_설정'!B4-F553),"")</f>
        <v>355</v>
      </c>
      <c r="U553" s="38">
        <f>IFERROR(ABS(K553-YEAR('02_대상물건입력'!B14)),"")</f>
        <v>13</v>
      </c>
      <c r="V553" s="38" t="str">
        <f>IF(B553="","",IF(AND(E553&gt;0,F553&gt;0,H553&gt;0,OR('04A_국토부원자료'!P554="",'04A_국토부원자료'!P554="-"),IF('01_설정'!B10=1,N553=1,TRUE),R553&lt;='01_설정'!B5,S553&lt;='01_설정'!B6,T553&lt;='01_설정'!B7,U553&lt;='01_설정'!B8),"Y",""))</f>
        <v/>
      </c>
      <c r="W553" s="40" t="str">
        <f>IF(V553&lt;&gt;"Y","",MAX(0,(1-R553/'01_설정'!B5))*'01_설정'!B14+MAX(0,(1-S553/'01_설정'!B6))*'01_설정'!B15+MAX(0,(1-T553/'01_설정'!B7))*'01_설정'!B16+MAX(0,(1-U553/'01_설정'!B8))*'01_설정'!B17+O553*'01_설정'!B11+Q553*'01_설정'!B12+P553*'01_설정'!B13)</f>
        <v/>
      </c>
      <c r="X553" s="38" t="str">
        <f>IF(W553="","",1+COUNTIFS($W$4:$W$3003,"&gt;"&amp;W553)+COUNTIFS($W$4:W553,W553)-1)</f>
        <v/>
      </c>
    </row>
    <row r="554" spans="1:24" ht="16.5">
      <c r="A554" s="38">
        <f>IF('04A_국토부원자료'!A555="","",ROW()-3)</f>
        <v>551</v>
      </c>
      <c r="B554" s="39" t="str">
        <f>IFERROR('04A_국토부원자료'!B555,"")</f>
        <v>서울특별시 송파구 문정동</v>
      </c>
      <c r="C554" s="39" t="str">
        <f>IF(B554="","",IF('04A_국토부원자료'!C555&lt;&gt;"",'04A_국토부원자료'!C555,TRIM('04A_국토부원자료'!D555&amp;IF('04A_국토부원자료'!E555&lt;&gt;"","-"&amp;'04A_국토부원자료'!E555,""))))</f>
        <v>620</v>
      </c>
      <c r="D554" s="39" t="str">
        <f>IFERROR('04A_국토부원자료'!F555,"")</f>
        <v>송파푸르지오시티</v>
      </c>
      <c r="E554" s="40">
        <f>IFERROR(VALUE(SUBSTITUTE('04A_국토부원자료'!G555,",","")),"")</f>
        <v>24.9</v>
      </c>
      <c r="F554" s="41">
        <f>IFERROR(IF(AND('04A_국토부원자료'!H555&lt;&gt;"",'04A_국토부원자료'!I555&lt;&gt;""),DATE(INT(VALUE(SUBSTITUTE('04A_국토부원자료'!H555,",",""))/100),MOD(VALUE(SUBSTITUTE('04A_국토부원자료'!H555,",","")),100),VALUE(SUBSTITUTE('04A_국토부원자료'!I555,",",""))),""),"")</f>
        <v>45756</v>
      </c>
      <c r="G554" s="42">
        <f>IFERROR(VALUE(SUBSTITUTE('04A_국토부원자료'!J555,",","")),"")</f>
        <v>18800</v>
      </c>
      <c r="H554" s="43">
        <f t="shared" si="16"/>
        <v>188000000</v>
      </c>
      <c r="I554" s="43">
        <f t="shared" si="17"/>
        <v>7550200.8032128522</v>
      </c>
      <c r="J554" s="38">
        <f>IFERROR(VALUE(SUBSTITUTE('04A_국토부원자료'!K555,",","")),"")</f>
        <v>3</v>
      </c>
      <c r="K554" s="38">
        <f>IFERROR(VALUE(SUBSTITUTE('04A_국토부원자료'!N555,",","")),"")</f>
        <v>2013</v>
      </c>
      <c r="L554" s="39" t="str">
        <f>IFERROR('04A_국토부원자료'!O555,"")</f>
        <v>새말로 62</v>
      </c>
      <c r="M554" s="39" t="str">
        <f>IFERROR('04A_국토부원자료'!Q555,"")</f>
        <v>중개거래</v>
      </c>
      <c r="N554" s="38">
        <f>IF(B554="","",IF('02_대상물건입력'!B5="",1,IF(ISNUMBER(SEARCH('02_대상물건입력'!B5,B554)),1,0)))</f>
        <v>1</v>
      </c>
      <c r="O554" s="38">
        <f>IF(B554="","",IF('02_대상물건입력'!B6="",1,IF(ISNUMBER(SEARCH('02_대상물건입력'!B6,B554)),1,0)))</f>
        <v>0</v>
      </c>
      <c r="P554" s="38">
        <f>IF(L554="","",IF('02_대상물건입력'!B15="",0,IF(ISNUMBER(SEARCH('02_대상물건입력'!B15,L554)),1,0)))</f>
        <v>0</v>
      </c>
      <c r="Q554" s="38">
        <f>IF(D554="","",IF('02_대상물건입력'!B8="",0,IF(ISNUMBER(SEARCH('02_대상물건입력'!B8,D554)),1,0)))</f>
        <v>0</v>
      </c>
      <c r="R554" s="44">
        <f>IFERROR(ABS(E554-'02_대상물건입력'!B11)/'02_대상물건입력'!B11,"")</f>
        <v>8.5997034078729079E-2</v>
      </c>
      <c r="S554" s="38">
        <f>IFERROR(ABS(J554-'02_대상물건입력'!B10),"")</f>
        <v>9</v>
      </c>
      <c r="T554" s="38">
        <f>IFERROR(ABS('01_설정'!B4-F554),"")</f>
        <v>356</v>
      </c>
      <c r="U554" s="38">
        <f>IFERROR(ABS(K554-YEAR('02_대상물건입력'!B14)),"")</f>
        <v>13</v>
      </c>
      <c r="V554" s="38" t="str">
        <f>IF(B554="","",IF(AND(E554&gt;0,F554&gt;0,H554&gt;0,OR('04A_국토부원자료'!P555="",'04A_국토부원자료'!P555="-"),IF('01_설정'!B10=1,N554=1,TRUE),R554&lt;='01_설정'!B5,S554&lt;='01_설정'!B6,T554&lt;='01_설정'!B7,U554&lt;='01_설정'!B8),"Y",""))</f>
        <v/>
      </c>
      <c r="W554" s="40" t="str">
        <f>IF(V554&lt;&gt;"Y","",MAX(0,(1-R554/'01_설정'!B5))*'01_설정'!B14+MAX(0,(1-S554/'01_설정'!B6))*'01_설정'!B15+MAX(0,(1-T554/'01_설정'!B7))*'01_설정'!B16+MAX(0,(1-U554/'01_설정'!B8))*'01_설정'!B17+O554*'01_설정'!B11+Q554*'01_설정'!B12+P554*'01_설정'!B13)</f>
        <v/>
      </c>
      <c r="X554" s="38" t="str">
        <f>IF(W554="","",1+COUNTIFS($W$4:$W$3003,"&gt;"&amp;W554)+COUNTIFS($W$4:W554,W554)-1)</f>
        <v/>
      </c>
    </row>
    <row r="555" spans="1:24" ht="16.5">
      <c r="A555" s="38">
        <f>IF('04A_국토부원자료'!A556="","",ROW()-3)</f>
        <v>552</v>
      </c>
      <c r="B555" s="39" t="str">
        <f>IFERROR('04A_국토부원자료'!B556,"")</f>
        <v>서울특별시 송파구 문정동</v>
      </c>
      <c r="C555" s="39" t="str">
        <f>IF(B555="","",IF('04A_국토부원자료'!C556&lt;&gt;"",'04A_국토부원자료'!C556,TRIM('04A_국토부원자료'!D556&amp;IF('04A_국토부원자료'!E556&lt;&gt;"","-"&amp;'04A_국토부원자료'!E556,""))))</f>
        <v>618</v>
      </c>
      <c r="D555" s="39" t="str">
        <f>IFERROR('04A_국토부원자료'!F556,"")</f>
        <v>파크하비오</v>
      </c>
      <c r="E555" s="40">
        <f>IFERROR(VALUE(SUBSTITUTE('04A_국토부원자료'!G556,",","")),"")</f>
        <v>48.96</v>
      </c>
      <c r="F555" s="41">
        <f>IFERROR(IF(AND('04A_국토부원자료'!H556&lt;&gt;"",'04A_국토부원자료'!I556&lt;&gt;""),DATE(INT(VALUE(SUBSTITUTE('04A_국토부원자료'!H556,",",""))/100),MOD(VALUE(SUBSTITUTE('04A_국토부원자료'!H556,",","")),100),VALUE(SUBSTITUTE('04A_국토부원자료'!I556,",",""))),""),"")</f>
        <v>45755</v>
      </c>
      <c r="G555" s="42">
        <f>IFERROR(VALUE(SUBSTITUTE('04A_국토부원자료'!J556,",","")),"")</f>
        <v>47500</v>
      </c>
      <c r="H555" s="43">
        <f t="shared" si="16"/>
        <v>475000000</v>
      </c>
      <c r="I555" s="43">
        <f t="shared" si="17"/>
        <v>9701797.3856209144</v>
      </c>
      <c r="J555" s="38">
        <f>IFERROR(VALUE(SUBSTITUTE('04A_국토부원자료'!K556,",","")),"")</f>
        <v>15</v>
      </c>
      <c r="K555" s="38" t="str">
        <f>IFERROR(VALUE(SUBSTITUTE('04A_국토부원자료'!N556,",","")),"")</f>
        <v/>
      </c>
      <c r="L555" s="39" t="str">
        <f>IFERROR('04A_국토부원자료'!O556,"")</f>
        <v xml:space="preserve"> </v>
      </c>
      <c r="M555" s="39" t="str">
        <f>IFERROR('04A_국토부원자료'!Q556,"")</f>
        <v>중개거래</v>
      </c>
      <c r="N555" s="38">
        <f>IF(B555="","",IF('02_대상물건입력'!B5="",1,IF(ISNUMBER(SEARCH('02_대상물건입력'!B5,B555)),1,0)))</f>
        <v>1</v>
      </c>
      <c r="O555" s="38">
        <f>IF(B555="","",IF('02_대상물건입력'!B6="",1,IF(ISNUMBER(SEARCH('02_대상물건입력'!B6,B555)),1,0)))</f>
        <v>0</v>
      </c>
      <c r="P555" s="38">
        <f>IF(L555="","",IF('02_대상물건입력'!B15="",0,IF(ISNUMBER(SEARCH('02_대상물건입력'!B15,L555)),1,0)))</f>
        <v>0</v>
      </c>
      <c r="Q555" s="38">
        <f>IF(D555="","",IF('02_대상물건입력'!B8="",0,IF(ISNUMBER(SEARCH('02_대상물건입력'!B8,D555)),1,0)))</f>
        <v>0</v>
      </c>
      <c r="R555" s="44">
        <f>IFERROR(ABS(E555-'02_대상물건입력'!B11)/'02_대상물건입력'!B11,"")</f>
        <v>0.79717209684760759</v>
      </c>
      <c r="S555" s="38">
        <f>IFERROR(ABS(J555-'02_대상물건입력'!B10),"")</f>
        <v>3</v>
      </c>
      <c r="T555" s="38">
        <f>IFERROR(ABS('01_설정'!B4-F555),"")</f>
        <v>357</v>
      </c>
      <c r="U555" s="38" t="str">
        <f>IFERROR(ABS(K555-YEAR('02_대상물건입력'!B14)),"")</f>
        <v/>
      </c>
      <c r="V555" s="38" t="str">
        <f>IF(B555="","",IF(AND(E555&gt;0,F555&gt;0,H555&gt;0,OR('04A_국토부원자료'!P556="",'04A_국토부원자료'!P556="-"),IF('01_설정'!B10=1,N555=1,TRUE),R555&lt;='01_설정'!B5,S555&lt;='01_설정'!B6,T555&lt;='01_설정'!B7,U555&lt;='01_설정'!B8),"Y",""))</f>
        <v/>
      </c>
      <c r="W555" s="40" t="str">
        <f>IF(V555&lt;&gt;"Y","",MAX(0,(1-R555/'01_설정'!B5))*'01_설정'!B14+MAX(0,(1-S555/'01_설정'!B6))*'01_설정'!B15+MAX(0,(1-T555/'01_설정'!B7))*'01_설정'!B16+MAX(0,(1-U555/'01_설정'!B8))*'01_설정'!B17+O555*'01_설정'!B11+Q555*'01_설정'!B12+P555*'01_설정'!B13)</f>
        <v/>
      </c>
      <c r="X555" s="38" t="str">
        <f>IF(W555="","",1+COUNTIFS($W$4:$W$3003,"&gt;"&amp;W555)+COUNTIFS($W$4:W555,W555)-1)</f>
        <v/>
      </c>
    </row>
    <row r="556" spans="1:24" ht="16.5">
      <c r="A556" s="38">
        <f>IF('04A_국토부원자료'!A557="","",ROW()-3)</f>
        <v>553</v>
      </c>
      <c r="B556" s="39" t="str">
        <f>IFERROR('04A_국토부원자료'!B557,"")</f>
        <v>서울특별시 송파구 문정동</v>
      </c>
      <c r="C556" s="39" t="str">
        <f>IF(B556="","",IF('04A_국토부원자료'!C557&lt;&gt;"",'04A_국토부원자료'!C557,TRIM('04A_국토부원자료'!D557&amp;IF('04A_국토부원자료'!E557&lt;&gt;"","-"&amp;'04A_국토부원자료'!E557,""))))</f>
        <v>618</v>
      </c>
      <c r="D556" s="39" t="str">
        <f>IFERROR('04A_국토부원자료'!F557,"")</f>
        <v>파크하비오</v>
      </c>
      <c r="E556" s="40">
        <f>IFERROR(VALUE(SUBSTITUTE('04A_국토부원자료'!G557,",","")),"")</f>
        <v>47.04</v>
      </c>
      <c r="F556" s="41">
        <f>IFERROR(IF(AND('04A_국토부원자료'!H557&lt;&gt;"",'04A_국토부원자료'!I557&lt;&gt;""),DATE(INT(VALUE(SUBSTITUTE('04A_국토부원자료'!H557,",",""))/100),MOD(VALUE(SUBSTITUTE('04A_국토부원자료'!H557,",","")),100),VALUE(SUBSTITUTE('04A_국토부원자료'!I557,",",""))),""),"")</f>
        <v>45755</v>
      </c>
      <c r="G556" s="42">
        <f>IFERROR(VALUE(SUBSTITUTE('04A_국토부원자료'!J557,",","")),"")</f>
        <v>44900</v>
      </c>
      <c r="H556" s="43">
        <f t="shared" si="16"/>
        <v>449000000</v>
      </c>
      <c r="I556" s="43">
        <f t="shared" si="17"/>
        <v>9545068.0272108838</v>
      </c>
      <c r="J556" s="38">
        <f>IFERROR(VALUE(SUBSTITUTE('04A_국토부원자료'!K557,",","")),"")</f>
        <v>14</v>
      </c>
      <c r="K556" s="38" t="str">
        <f>IFERROR(VALUE(SUBSTITUTE('04A_국토부원자료'!N557,",","")),"")</f>
        <v/>
      </c>
      <c r="L556" s="39" t="str">
        <f>IFERROR('04A_국토부원자료'!O557,"")</f>
        <v xml:space="preserve"> </v>
      </c>
      <c r="M556" s="39" t="str">
        <f>IFERROR('04A_국토부원자료'!Q557,"")</f>
        <v>중개거래</v>
      </c>
      <c r="N556" s="38">
        <f>IF(B556="","",IF('02_대상물건입력'!B5="",1,IF(ISNUMBER(SEARCH('02_대상물건입력'!B5,B556)),1,0)))</f>
        <v>1</v>
      </c>
      <c r="O556" s="38">
        <f>IF(B556="","",IF('02_대상물건입력'!B6="",1,IF(ISNUMBER(SEARCH('02_대상물건입력'!B6,B556)),1,0)))</f>
        <v>0</v>
      </c>
      <c r="P556" s="38">
        <f>IF(L556="","",IF('02_대상물건입력'!B15="",0,IF(ISNUMBER(SEARCH('02_대상물건입력'!B15,L556)),1,0)))</f>
        <v>0</v>
      </c>
      <c r="Q556" s="38">
        <f>IF(D556="","",IF('02_대상물건입력'!B8="",0,IF(ISNUMBER(SEARCH('02_대상물건입력'!B8,D556)),1,0)))</f>
        <v>0</v>
      </c>
      <c r="R556" s="44">
        <f>IFERROR(ABS(E556-'02_대상물건입력'!B11)/'02_대상물건입력'!B11,"")</f>
        <v>0.7266947597163288</v>
      </c>
      <c r="S556" s="38">
        <f>IFERROR(ABS(J556-'02_대상물건입력'!B10),"")</f>
        <v>2</v>
      </c>
      <c r="T556" s="38">
        <f>IFERROR(ABS('01_설정'!B4-F556),"")</f>
        <v>357</v>
      </c>
      <c r="U556" s="38" t="str">
        <f>IFERROR(ABS(K556-YEAR('02_대상물건입력'!B14)),"")</f>
        <v/>
      </c>
      <c r="V556" s="38" t="str">
        <f>IF(B556="","",IF(AND(E556&gt;0,F556&gt;0,H556&gt;0,OR('04A_국토부원자료'!P557="",'04A_국토부원자료'!P557="-"),IF('01_설정'!B10=1,N556=1,TRUE),R556&lt;='01_설정'!B5,S556&lt;='01_설정'!B6,T556&lt;='01_설정'!B7,U556&lt;='01_설정'!B8),"Y",""))</f>
        <v/>
      </c>
      <c r="W556" s="40" t="str">
        <f>IF(V556&lt;&gt;"Y","",MAX(0,(1-R556/'01_설정'!B5))*'01_설정'!B14+MAX(0,(1-S556/'01_설정'!B6))*'01_설정'!B15+MAX(0,(1-T556/'01_설정'!B7))*'01_설정'!B16+MAX(0,(1-U556/'01_설정'!B8))*'01_설정'!B17+O556*'01_설정'!B11+Q556*'01_설정'!B12+P556*'01_설정'!B13)</f>
        <v/>
      </c>
      <c r="X556" s="38" t="str">
        <f>IF(W556="","",1+COUNTIFS($W$4:$W$3003,"&gt;"&amp;W556)+COUNTIFS($W$4:W556,W556)-1)</f>
        <v/>
      </c>
    </row>
    <row r="557" spans="1:24" ht="16.5">
      <c r="A557" s="38">
        <f>IF('04A_국토부원자료'!A558="","",ROW()-3)</f>
        <v>554</v>
      </c>
      <c r="B557" s="39" t="str">
        <f>IFERROR('04A_국토부원자료'!B558,"")</f>
        <v>서울특별시 송파구 문정동</v>
      </c>
      <c r="C557" s="39" t="str">
        <f>IF(B557="","",IF('04A_국토부원자료'!C558&lt;&gt;"",'04A_국토부원자료'!C558,TRIM('04A_국토부원자료'!D558&amp;IF('04A_국토부원자료'!E558&lt;&gt;"","-"&amp;'04A_국토부원자료'!E558,""))))</f>
        <v>643-1</v>
      </c>
      <c r="D557" s="39" t="str">
        <f>IFERROR('04A_국토부원자료'!F558,"")</f>
        <v>엠스테이트</v>
      </c>
      <c r="E557" s="40">
        <f>IFERROR(VALUE(SUBSTITUTE('04A_국토부원자료'!G558,",","")),"")</f>
        <v>29.79</v>
      </c>
      <c r="F557" s="41">
        <f>IFERROR(IF(AND('04A_국토부원자료'!H558&lt;&gt;"",'04A_국토부원자료'!I558&lt;&gt;""),DATE(INT(VALUE(SUBSTITUTE('04A_국토부원자료'!H558,",",""))/100),MOD(VALUE(SUBSTITUTE('04A_국토부원자료'!H558,",","")),100),VALUE(SUBSTITUTE('04A_국토부원자료'!I558,",",""))),""),"")</f>
        <v>45754</v>
      </c>
      <c r="G557" s="42">
        <f>IFERROR(VALUE(SUBSTITUTE('04A_국토부원자료'!J558,",","")),"")</f>
        <v>28200</v>
      </c>
      <c r="H557" s="43">
        <f t="shared" si="16"/>
        <v>282000000</v>
      </c>
      <c r="I557" s="43">
        <f t="shared" si="17"/>
        <v>9466263.8469284996</v>
      </c>
      <c r="J557" s="38">
        <f>IFERROR(VALUE(SUBSTITUTE('04A_국토부원자료'!K558,",","")),"")</f>
        <v>14</v>
      </c>
      <c r="K557" s="38">
        <f>IFERROR(VALUE(SUBSTITUTE('04A_국토부원자료'!N558,",","")),"")</f>
        <v>2016</v>
      </c>
      <c r="L557" s="39" t="str">
        <f>IFERROR('04A_국토부원자료'!O558,"")</f>
        <v>법원로 114</v>
      </c>
      <c r="M557" s="39" t="str">
        <f>IFERROR('04A_국토부원자료'!Q558,"")</f>
        <v>중개거래</v>
      </c>
      <c r="N557" s="38">
        <f>IF(B557="","",IF('02_대상물건입력'!B5="",1,IF(ISNUMBER(SEARCH('02_대상물건입력'!B5,B557)),1,0)))</f>
        <v>1</v>
      </c>
      <c r="O557" s="38">
        <f>IF(B557="","",IF('02_대상물건입력'!B6="",1,IF(ISNUMBER(SEARCH('02_대상물건입력'!B6,B557)),1,0)))</f>
        <v>0</v>
      </c>
      <c r="P557" s="38">
        <f>IF(L557="","",IF('02_대상물건입력'!B15="",0,IF(ISNUMBER(SEARCH('02_대상물건입력'!B15,L557)),1,0)))</f>
        <v>0</v>
      </c>
      <c r="Q557" s="38">
        <f>IF(D557="","",IF('02_대상물건입력'!B8="",0,IF(ISNUMBER(SEARCH('02_대상물건입력'!B8,D557)),1,0)))</f>
        <v>0</v>
      </c>
      <c r="R557" s="44">
        <f>IFERROR(ABS(E557-'02_대상물건입력'!B11)/'02_대상물건입력'!B11,"")</f>
        <v>9.3499933927496448E-2</v>
      </c>
      <c r="S557" s="38">
        <f>IFERROR(ABS(J557-'02_대상물건입력'!B10),"")</f>
        <v>2</v>
      </c>
      <c r="T557" s="38">
        <f>IFERROR(ABS('01_설정'!B4-F557),"")</f>
        <v>358</v>
      </c>
      <c r="U557" s="38">
        <f>IFERROR(ABS(K557-YEAR('02_대상물건입력'!B14)),"")</f>
        <v>10</v>
      </c>
      <c r="V557" s="38" t="str">
        <f>IF(B557="","",IF(AND(E557&gt;0,F557&gt;0,H557&gt;0,OR('04A_국토부원자료'!P558="",'04A_국토부원자료'!P558="-"),IF('01_설정'!B10=1,N557=1,TRUE),R557&lt;='01_설정'!B5,S557&lt;='01_설정'!B6,T557&lt;='01_설정'!B7,U557&lt;='01_설정'!B8),"Y",""))</f>
        <v>Y</v>
      </c>
      <c r="W557" s="40">
        <f>IF(V557&lt;&gt;"Y","",MAX(0,(1-R557/'01_설정'!B5))*'01_설정'!B14+MAX(0,(1-S557/'01_설정'!B6))*'01_설정'!B15+MAX(0,(1-T557/'01_설정'!B7))*'01_설정'!B16+MAX(0,(1-U557/'01_설정'!B8))*'01_설정'!B17+O557*'01_설정'!B11+Q557*'01_설정'!B12+P557*'01_설정'!B13)</f>
        <v>33.087074307530997</v>
      </c>
      <c r="X557" s="38">
        <f>IF(W557="","",1+COUNTIFS($W$4:$W$3003,"&gt;"&amp;W557)+COUNTIFS($W$4:W557,W557)-1)</f>
        <v>135</v>
      </c>
    </row>
    <row r="558" spans="1:24" ht="16.5">
      <c r="A558" s="38">
        <f>IF('04A_국토부원자료'!A559="","",ROW()-3)</f>
        <v>555</v>
      </c>
      <c r="B558" s="39" t="str">
        <f>IFERROR('04A_국토부원자료'!B559,"")</f>
        <v>서울특별시 송파구 문정동</v>
      </c>
      <c r="C558" s="39" t="str">
        <f>IF(B558="","",IF('04A_국토부원자료'!C559&lt;&gt;"",'04A_국토부원자료'!C559,TRIM('04A_국토부원자료'!D559&amp;IF('04A_국토부원자료'!E559&lt;&gt;"","-"&amp;'04A_국토부원자료'!E559,""))))</f>
        <v>624</v>
      </c>
      <c r="D558" s="39" t="str">
        <f>IFERROR('04A_국토부원자료'!F559,"")</f>
        <v>송파 아이파크</v>
      </c>
      <c r="E558" s="40">
        <f>IFERROR(VALUE(SUBSTITUTE('04A_국토부원자료'!G559,",","")),"")</f>
        <v>29.83</v>
      </c>
      <c r="F558" s="41">
        <f>IFERROR(IF(AND('04A_국토부원자료'!H559&lt;&gt;"",'04A_국토부원자료'!I559&lt;&gt;""),DATE(INT(VALUE(SUBSTITUTE('04A_국토부원자료'!H559,",",""))/100),MOD(VALUE(SUBSTITUTE('04A_국토부원자료'!H559,",","")),100),VALUE(SUBSTITUTE('04A_국토부원자료'!I559,",",""))),""),"")</f>
        <v>45754</v>
      </c>
      <c r="G558" s="42">
        <f>IFERROR(VALUE(SUBSTITUTE('04A_국토부원자료'!J559,",","")),"")</f>
        <v>25500</v>
      </c>
      <c r="H558" s="43">
        <f t="shared" si="16"/>
        <v>255000000</v>
      </c>
      <c r="I558" s="43">
        <f t="shared" si="17"/>
        <v>8548441.1666107941</v>
      </c>
      <c r="J558" s="38">
        <f>IFERROR(VALUE(SUBSTITUTE('04A_국토부원자료'!K559,",","")),"")</f>
        <v>2</v>
      </c>
      <c r="K558" s="38">
        <f>IFERROR(VALUE(SUBSTITUTE('04A_국토부원자료'!N559,",","")),"")</f>
        <v>2015</v>
      </c>
      <c r="L558" s="39" t="str">
        <f>IFERROR('04A_국토부원자료'!O559,"")</f>
        <v>법원로 55</v>
      </c>
      <c r="M558" s="39" t="str">
        <f>IFERROR('04A_국토부원자료'!Q559,"")</f>
        <v>중개거래</v>
      </c>
      <c r="N558" s="38">
        <f>IF(B558="","",IF('02_대상물건입력'!B5="",1,IF(ISNUMBER(SEARCH('02_대상물건입력'!B5,B558)),1,0)))</f>
        <v>1</v>
      </c>
      <c r="O558" s="38">
        <f>IF(B558="","",IF('02_대상물건입력'!B6="",1,IF(ISNUMBER(SEARCH('02_대상물건입력'!B6,B558)),1,0)))</f>
        <v>0</v>
      </c>
      <c r="P558" s="38">
        <f>IF(L558="","",IF('02_대상물건입력'!B15="",0,IF(ISNUMBER(SEARCH('02_대상물건입력'!B15,L558)),1,0)))</f>
        <v>0</v>
      </c>
      <c r="Q558" s="38">
        <f>IF(D558="","",IF('02_대상물건입력'!B8="",0,IF(ISNUMBER(SEARCH('02_대상물건입력'!B8,D558)),1,0)))</f>
        <v>0</v>
      </c>
      <c r="R558" s="44">
        <f>IFERROR(ABS(E558-'02_대상물건입력'!B11)/'02_대상물건입력'!B11,"")</f>
        <v>9.4968211784398057E-2</v>
      </c>
      <c r="S558" s="38">
        <f>IFERROR(ABS(J558-'02_대상물건입력'!B10),"")</f>
        <v>10</v>
      </c>
      <c r="T558" s="38">
        <f>IFERROR(ABS('01_설정'!B4-F558),"")</f>
        <v>358</v>
      </c>
      <c r="U558" s="38">
        <f>IFERROR(ABS(K558-YEAR('02_대상물건입력'!B14)),"")</f>
        <v>11</v>
      </c>
      <c r="V558" s="38" t="str">
        <f>IF(B558="","",IF(AND(E558&gt;0,F558&gt;0,H558&gt;0,OR('04A_국토부원자료'!P559="",'04A_국토부원자료'!P559="-"),IF('01_설정'!B10=1,N558=1,TRUE),R558&lt;='01_설정'!B5,S558&lt;='01_설정'!B6,T558&lt;='01_설정'!B7,U558&lt;='01_설정'!B8),"Y",""))</f>
        <v/>
      </c>
      <c r="W558" s="40" t="str">
        <f>IF(V558&lt;&gt;"Y","",MAX(0,(1-R558/'01_설정'!B5))*'01_설정'!B14+MAX(0,(1-S558/'01_설정'!B6))*'01_설정'!B15+MAX(0,(1-T558/'01_설정'!B7))*'01_설정'!B16+MAX(0,(1-U558/'01_설정'!B8))*'01_설정'!B17+O558*'01_설정'!B11+Q558*'01_설정'!B12+P558*'01_설정'!B13)</f>
        <v/>
      </c>
      <c r="X558" s="38" t="str">
        <f>IF(W558="","",1+COUNTIFS($W$4:$W$3003,"&gt;"&amp;W558)+COUNTIFS($W$4:W558,W558)-1)</f>
        <v/>
      </c>
    </row>
    <row r="559" spans="1:24" ht="16.5">
      <c r="A559" s="38">
        <f>IF('04A_국토부원자료'!A560="","",ROW()-3)</f>
        <v>556</v>
      </c>
      <c r="B559" s="39" t="str">
        <f>IFERROR('04A_국토부원자료'!B560,"")</f>
        <v>서울특별시 송파구 문정동</v>
      </c>
      <c r="C559" s="39" t="str">
        <f>IF(B559="","",IF('04A_국토부원자료'!C560&lt;&gt;"",'04A_국토부원자료'!C560,TRIM('04A_국토부원자료'!D560&amp;IF('04A_국토부원자료'!E560&lt;&gt;"","-"&amp;'04A_국토부원자료'!E560,""))))</f>
        <v>622</v>
      </c>
      <c r="D559" s="39" t="str">
        <f>IFERROR('04A_국토부원자료'!F560,"")</f>
        <v>송파한화오벨리스크</v>
      </c>
      <c r="E559" s="40">
        <f>IFERROR(VALUE(SUBSTITUTE('04A_국토부원자료'!G560,",","")),"")</f>
        <v>29.96</v>
      </c>
      <c r="F559" s="41">
        <f>IFERROR(IF(AND('04A_국토부원자료'!H560&lt;&gt;"",'04A_국토부원자료'!I560&lt;&gt;""),DATE(INT(VALUE(SUBSTITUTE('04A_국토부원자료'!H560,",",""))/100),MOD(VALUE(SUBSTITUTE('04A_국토부원자료'!H560,",","")),100),VALUE(SUBSTITUTE('04A_국토부원자료'!I560,",",""))),""),"")</f>
        <v>45754</v>
      </c>
      <c r="G559" s="42">
        <f>IFERROR(VALUE(SUBSTITUTE('04A_국토부원자료'!J560,",","")),"")</f>
        <v>21500</v>
      </c>
      <c r="H559" s="43">
        <f t="shared" si="16"/>
        <v>215000000</v>
      </c>
      <c r="I559" s="43">
        <f t="shared" si="17"/>
        <v>7176234.9799732976</v>
      </c>
      <c r="J559" s="38">
        <f>IFERROR(VALUE(SUBSTITUTE('04A_국토부원자료'!K560,",","")),"")</f>
        <v>3</v>
      </c>
      <c r="K559" s="38">
        <f>IFERROR(VALUE(SUBSTITUTE('04A_국토부원자료'!N560,",","")),"")</f>
        <v>2013</v>
      </c>
      <c r="L559" s="39" t="str">
        <f>IFERROR('04A_국토부원자료'!O560,"")</f>
        <v>충민로 5</v>
      </c>
      <c r="M559" s="39" t="str">
        <f>IFERROR('04A_국토부원자료'!Q560,"")</f>
        <v>중개거래</v>
      </c>
      <c r="N559" s="38">
        <f>IF(B559="","",IF('02_대상물건입력'!B5="",1,IF(ISNUMBER(SEARCH('02_대상물건입력'!B5,B559)),1,0)))</f>
        <v>1</v>
      </c>
      <c r="O559" s="38">
        <f>IF(B559="","",IF('02_대상물건입력'!B6="",1,IF(ISNUMBER(SEARCH('02_대상물건입력'!B6,B559)),1,0)))</f>
        <v>0</v>
      </c>
      <c r="P559" s="38">
        <f>IF(L559="","",IF('02_대상물건입력'!B15="",0,IF(ISNUMBER(SEARCH('02_대상물건입력'!B15,L559)),1,0)))</f>
        <v>0</v>
      </c>
      <c r="Q559" s="38">
        <f>IF(D559="","",IF('02_대상물건입력'!B8="",0,IF(ISNUMBER(SEARCH('02_대상물건입력'!B8,D559)),1,0)))</f>
        <v>0</v>
      </c>
      <c r="R559" s="44">
        <f>IFERROR(ABS(E559-'02_대상물건입력'!B11)/'02_대상물건입력'!B11,"")</f>
        <v>9.9740114819328485E-2</v>
      </c>
      <c r="S559" s="38">
        <f>IFERROR(ABS(J559-'02_대상물건입력'!B10),"")</f>
        <v>9</v>
      </c>
      <c r="T559" s="38">
        <f>IFERROR(ABS('01_설정'!B4-F559),"")</f>
        <v>358</v>
      </c>
      <c r="U559" s="38">
        <f>IFERROR(ABS(K559-YEAR('02_대상물건입력'!B14)),"")</f>
        <v>13</v>
      </c>
      <c r="V559" s="38" t="str">
        <f>IF(B559="","",IF(AND(E559&gt;0,F559&gt;0,H559&gt;0,OR('04A_국토부원자료'!P560="",'04A_국토부원자료'!P560="-"),IF('01_설정'!B10=1,N559=1,TRUE),R559&lt;='01_설정'!B5,S559&lt;='01_설정'!B6,T559&lt;='01_설정'!B7,U559&lt;='01_설정'!B8),"Y",""))</f>
        <v/>
      </c>
      <c r="W559" s="40" t="str">
        <f>IF(V559&lt;&gt;"Y","",MAX(0,(1-R559/'01_설정'!B5))*'01_설정'!B14+MAX(0,(1-S559/'01_설정'!B6))*'01_설정'!B15+MAX(0,(1-T559/'01_설정'!B7))*'01_설정'!B16+MAX(0,(1-U559/'01_설정'!B8))*'01_설정'!B17+O559*'01_설정'!B11+Q559*'01_설정'!B12+P559*'01_설정'!B13)</f>
        <v/>
      </c>
      <c r="X559" s="38" t="str">
        <f>IF(W559="","",1+COUNTIFS($W$4:$W$3003,"&gt;"&amp;W559)+COUNTIFS($W$4:W559,W559)-1)</f>
        <v/>
      </c>
    </row>
    <row r="560" spans="1:24" ht="16.5">
      <c r="A560" s="38">
        <f>IF('04A_국토부원자료'!A561="","",ROW()-3)</f>
        <v>557</v>
      </c>
      <c r="B560" s="39" t="str">
        <f>IFERROR('04A_국토부원자료'!B561,"")</f>
        <v>서울특별시 송파구 문정동</v>
      </c>
      <c r="C560" s="39" t="str">
        <f>IF(B560="","",IF('04A_국토부원자료'!C561&lt;&gt;"",'04A_국토부원자료'!C561,TRIM('04A_국토부원자료'!D561&amp;IF('04A_국토부원자료'!E561&lt;&gt;"","-"&amp;'04A_국토부원자료'!E561,""))))</f>
        <v>643-1</v>
      </c>
      <c r="D560" s="39" t="str">
        <f>IFERROR('04A_국토부원자료'!F561,"")</f>
        <v>엠스테이트</v>
      </c>
      <c r="E560" s="40">
        <f>IFERROR(VALUE(SUBSTITUTE('04A_국토부원자료'!G561,",","")),"")</f>
        <v>27.81</v>
      </c>
      <c r="F560" s="41">
        <f>IFERROR(IF(AND('04A_국토부원자료'!H561&lt;&gt;"",'04A_국토부원자료'!I561&lt;&gt;""),DATE(INT(VALUE(SUBSTITUTE('04A_국토부원자료'!H561,",",""))/100),MOD(VALUE(SUBSTITUTE('04A_국토부원자료'!H561,",","")),100),VALUE(SUBSTITUTE('04A_국토부원자료'!I561,",",""))),""),"")</f>
        <v>45752</v>
      </c>
      <c r="G560" s="42">
        <f>IFERROR(VALUE(SUBSTITUTE('04A_국토부원자료'!J561,",","")),"")</f>
        <v>24380</v>
      </c>
      <c r="H560" s="43">
        <f t="shared" si="16"/>
        <v>243800000</v>
      </c>
      <c r="I560" s="43">
        <f t="shared" si="17"/>
        <v>8766630.7083782814</v>
      </c>
      <c r="J560" s="38">
        <f>IFERROR(VALUE(SUBSTITUTE('04A_국토부원자료'!K561,",","")),"")</f>
        <v>8</v>
      </c>
      <c r="K560" s="38">
        <f>IFERROR(VALUE(SUBSTITUTE('04A_국토부원자료'!N561,",","")),"")</f>
        <v>2016</v>
      </c>
      <c r="L560" s="39" t="str">
        <f>IFERROR('04A_국토부원자료'!O561,"")</f>
        <v>법원로 114</v>
      </c>
      <c r="M560" s="39" t="str">
        <f>IFERROR('04A_국토부원자료'!Q561,"")</f>
        <v>중개거래</v>
      </c>
      <c r="N560" s="38">
        <f>IF(B560="","",IF('02_대상물건입력'!B5="",1,IF(ISNUMBER(SEARCH('02_대상물건입력'!B5,B560)),1,0)))</f>
        <v>1</v>
      </c>
      <c r="O560" s="38">
        <f>IF(B560="","",IF('02_대상물건입력'!B6="",1,IF(ISNUMBER(SEARCH('02_대상물건입력'!B6,B560)),1,0)))</f>
        <v>0</v>
      </c>
      <c r="P560" s="38">
        <f>IF(L560="","",IF('02_대상물건입력'!B15="",0,IF(ISNUMBER(SEARCH('02_대상물건입력'!B15,L560)),1,0)))</f>
        <v>0</v>
      </c>
      <c r="Q560" s="38">
        <f>IF(D560="","",IF('02_대상물건입력'!B8="",0,IF(ISNUMBER(SEARCH('02_대상물건입력'!B8,D560)),1,0)))</f>
        <v>0</v>
      </c>
      <c r="R560" s="44">
        <f>IFERROR(ABS(E560-'02_대상물건입력'!B11)/'02_대상물건입력'!B11,"")</f>
        <v>2.0820180010865247E-2</v>
      </c>
      <c r="S560" s="38">
        <f>IFERROR(ABS(J560-'02_대상물건입력'!B10),"")</f>
        <v>4</v>
      </c>
      <c r="T560" s="38">
        <f>IFERROR(ABS('01_설정'!B4-F560),"")</f>
        <v>360</v>
      </c>
      <c r="U560" s="38">
        <f>IFERROR(ABS(K560-YEAR('02_대상물건입력'!B14)),"")</f>
        <v>10</v>
      </c>
      <c r="V560" s="38" t="str">
        <f>IF(B560="","",IF(AND(E560&gt;0,F560&gt;0,H560&gt;0,OR('04A_국토부원자료'!P561="",'04A_국토부원자료'!P561="-"),IF('01_설정'!B10=1,N560=1,TRUE),R560&lt;='01_설정'!B5,S560&lt;='01_설정'!B6,T560&lt;='01_설정'!B7,U560&lt;='01_설정'!B8),"Y",""))</f>
        <v>Y</v>
      </c>
      <c r="W560" s="40">
        <f>IF(V560&lt;&gt;"Y","",MAX(0,(1-R560/'01_설정'!B5))*'01_설정'!B14+MAX(0,(1-S560/'01_설정'!B6))*'01_설정'!B15+MAX(0,(1-T560/'01_설정'!B7))*'01_설정'!B16+MAX(0,(1-U560/'01_설정'!B8))*'01_설정'!B17+O560*'01_설정'!B11+Q560*'01_설정'!B12+P560*'01_설정'!B13)</f>
        <v>34.650015939865774</v>
      </c>
      <c r="X560" s="38">
        <f>IF(W560="","",1+COUNTIFS($W$4:$W$3003,"&gt;"&amp;W560)+COUNTIFS($W$4:W560,W560)-1)</f>
        <v>111</v>
      </c>
    </row>
    <row r="561" spans="1:24" ht="16.5">
      <c r="A561" s="38">
        <f>IF('04A_국토부원자료'!A562="","",ROW()-3)</f>
        <v>558</v>
      </c>
      <c r="B561" s="39" t="str">
        <f>IFERROR('04A_국토부원자료'!B562,"")</f>
        <v>서울특별시 송파구 문정동</v>
      </c>
      <c r="C561" s="39" t="str">
        <f>IF(B561="","",IF('04A_국토부원자료'!C562&lt;&gt;"",'04A_국토부원자료'!C562,TRIM('04A_국토부원자료'!D562&amp;IF('04A_국토부원자료'!E562&lt;&gt;"","-"&amp;'04A_국토부원자료'!E562,""))))</f>
        <v>652</v>
      </c>
      <c r="D561" s="39" t="str">
        <f>IFERROR('04A_국토부원자료'!F562,"")</f>
        <v>송파법조타운푸르지오시티</v>
      </c>
      <c r="E561" s="40">
        <f>IFERROR(VALUE(SUBSTITUTE('04A_국토부원자료'!G562,",","")),"")</f>
        <v>17.47</v>
      </c>
      <c r="F561" s="41">
        <f>IFERROR(IF(AND('04A_국토부원자료'!H562&lt;&gt;"",'04A_국토부원자료'!I562&lt;&gt;""),DATE(INT(VALUE(SUBSTITUTE('04A_국토부원자료'!H562,",",""))/100),MOD(VALUE(SUBSTITUTE('04A_국토부원자료'!H562,",","")),100),VALUE(SUBSTITUTE('04A_국토부원자료'!I562,",",""))),""),"")</f>
        <v>45750</v>
      </c>
      <c r="G561" s="42">
        <f>IFERROR(VALUE(SUBSTITUTE('04A_국토부원자료'!J562,",","")),"")</f>
        <v>19300</v>
      </c>
      <c r="H561" s="43">
        <f t="shared" si="16"/>
        <v>193000000</v>
      </c>
      <c r="I561" s="43">
        <f t="shared" si="17"/>
        <v>11047510.017172296</v>
      </c>
      <c r="J561" s="38">
        <f>IFERROR(VALUE(SUBSTITUTE('04A_국토부원자료'!K562,",","")),"")</f>
        <v>9</v>
      </c>
      <c r="K561" s="38">
        <f>IFERROR(VALUE(SUBSTITUTE('04A_국토부원자료'!N562,",","")),"")</f>
        <v>2018</v>
      </c>
      <c r="L561" s="39" t="str">
        <f>IFERROR('04A_국토부원자료'!O562,"")</f>
        <v>법원로4길 5</v>
      </c>
      <c r="M561" s="39" t="str">
        <f>IFERROR('04A_국토부원자료'!Q562,"")</f>
        <v>중개거래</v>
      </c>
      <c r="N561" s="38">
        <f>IF(B561="","",IF('02_대상물건입력'!B5="",1,IF(ISNUMBER(SEARCH('02_대상물건입력'!B5,B561)),1,0)))</f>
        <v>1</v>
      </c>
      <c r="O561" s="38">
        <f>IF(B561="","",IF('02_대상물건입력'!B6="",1,IF(ISNUMBER(SEARCH('02_대상물건입력'!B6,B561)),1,0)))</f>
        <v>0</v>
      </c>
      <c r="P561" s="38">
        <f>IF(L561="","",IF('02_대상물건입력'!B15="",0,IF(ISNUMBER(SEARCH('02_대상물건입력'!B15,L561)),1,0)))</f>
        <v>0</v>
      </c>
      <c r="Q561" s="38">
        <f>IF(D561="","",IF('02_대상물건입력'!B8="",0,IF(ISNUMBER(SEARCH('02_대상물건입력'!B8,D561)),1,0)))</f>
        <v>0</v>
      </c>
      <c r="R561" s="44">
        <f>IFERROR(ABS(E561-'02_대상물건입력'!B11)/'02_대상물건입력'!B11,"")</f>
        <v>0.35872964599820872</v>
      </c>
      <c r="S561" s="38">
        <f>IFERROR(ABS(J561-'02_대상물건입력'!B10),"")</f>
        <v>3</v>
      </c>
      <c r="T561" s="38">
        <f>IFERROR(ABS('01_설정'!B4-F561),"")</f>
        <v>362</v>
      </c>
      <c r="U561" s="38">
        <f>IFERROR(ABS(K561-YEAR('02_대상물건입력'!B14)),"")</f>
        <v>8</v>
      </c>
      <c r="V561" s="38" t="str">
        <f>IF(B561="","",IF(AND(E561&gt;0,F561&gt;0,H561&gt;0,OR('04A_국토부원자료'!P562="",'04A_국토부원자료'!P562="-"),IF('01_설정'!B10=1,N561=1,TRUE),R561&lt;='01_설정'!B5,S561&lt;='01_설정'!B6,T561&lt;='01_설정'!B7,U561&lt;='01_설정'!B8),"Y",""))</f>
        <v/>
      </c>
      <c r="W561" s="40" t="str">
        <f>IF(V561&lt;&gt;"Y","",MAX(0,(1-R561/'01_설정'!B5))*'01_설정'!B14+MAX(0,(1-S561/'01_설정'!B6))*'01_설정'!B15+MAX(0,(1-T561/'01_설정'!B7))*'01_설정'!B16+MAX(0,(1-U561/'01_설정'!B8))*'01_설정'!B17+O561*'01_설정'!B11+Q561*'01_설정'!B12+P561*'01_설정'!B13)</f>
        <v/>
      </c>
      <c r="X561" s="38" t="str">
        <f>IF(W561="","",1+COUNTIFS($W$4:$W$3003,"&gt;"&amp;W561)+COUNTIFS($W$4:W561,W561)-1)</f>
        <v/>
      </c>
    </row>
    <row r="562" spans="1:24" ht="16.5">
      <c r="A562" s="38">
        <f>IF('04A_국토부원자료'!A563="","",ROW()-3)</f>
        <v>559</v>
      </c>
      <c r="B562" s="39" t="str">
        <f>IFERROR('04A_국토부원자료'!B563,"")</f>
        <v>서울특별시 송파구 문정동</v>
      </c>
      <c r="C562" s="39" t="str">
        <f>IF(B562="","",IF('04A_국토부원자료'!C563&lt;&gt;"",'04A_국토부원자료'!C563,TRIM('04A_국토부원자료'!D563&amp;IF('04A_국토부원자료'!E563&lt;&gt;"","-"&amp;'04A_국토부원자료'!E563,""))))</f>
        <v>622</v>
      </c>
      <c r="D562" s="39" t="str">
        <f>IFERROR('04A_국토부원자료'!F563,"")</f>
        <v>송파한화오벨리스크</v>
      </c>
      <c r="E562" s="40">
        <f>IFERROR(VALUE(SUBSTITUTE('04A_국토부원자료'!G563,",","")),"")</f>
        <v>29.68</v>
      </c>
      <c r="F562" s="41">
        <f>IFERROR(IF(AND('04A_국토부원자료'!H563&lt;&gt;"",'04A_국토부원자료'!I563&lt;&gt;""),DATE(INT(VALUE(SUBSTITUTE('04A_국토부원자료'!H563,",",""))/100),MOD(VALUE(SUBSTITUTE('04A_국토부원자료'!H563,",","")),100),VALUE(SUBSTITUTE('04A_국토부원자료'!I563,",",""))),""),"")</f>
        <v>45750</v>
      </c>
      <c r="G562" s="42">
        <f>IFERROR(VALUE(SUBSTITUTE('04A_국토부원자료'!J563,",","")),"")</f>
        <v>19700</v>
      </c>
      <c r="H562" s="43">
        <f t="shared" si="16"/>
        <v>197000000</v>
      </c>
      <c r="I562" s="43">
        <f t="shared" si="17"/>
        <v>6637466.3072776282</v>
      </c>
      <c r="J562" s="38">
        <f>IFERROR(VALUE(SUBSTITUTE('04A_국토부원자료'!K563,",","")),"")</f>
        <v>2</v>
      </c>
      <c r="K562" s="38">
        <f>IFERROR(VALUE(SUBSTITUTE('04A_국토부원자료'!N563,",","")),"")</f>
        <v>2013</v>
      </c>
      <c r="L562" s="39" t="str">
        <f>IFERROR('04A_국토부원자료'!O563,"")</f>
        <v>충민로 5</v>
      </c>
      <c r="M562" s="39" t="str">
        <f>IFERROR('04A_국토부원자료'!Q563,"")</f>
        <v>중개거래</v>
      </c>
      <c r="N562" s="38">
        <f>IF(B562="","",IF('02_대상물건입력'!B5="",1,IF(ISNUMBER(SEARCH('02_대상물건입력'!B5,B562)),1,0)))</f>
        <v>1</v>
      </c>
      <c r="O562" s="38">
        <f>IF(B562="","",IF('02_대상물건입력'!B6="",1,IF(ISNUMBER(SEARCH('02_대상물건입력'!B6,B562)),1,0)))</f>
        <v>0</v>
      </c>
      <c r="P562" s="38">
        <f>IF(L562="","",IF('02_대상물건입력'!B15="",0,IF(ISNUMBER(SEARCH('02_대상물건입력'!B15,L562)),1,0)))</f>
        <v>0</v>
      </c>
      <c r="Q562" s="38">
        <f>IF(D562="","",IF('02_대상물건입력'!B8="",0,IF(ISNUMBER(SEARCH('02_대상물건입력'!B8,D562)),1,0)))</f>
        <v>0</v>
      </c>
      <c r="R562" s="44">
        <f>IFERROR(ABS(E562-'02_대상물건입력'!B11)/'02_대상물건입력'!B11,"")</f>
        <v>8.9462169821016957E-2</v>
      </c>
      <c r="S562" s="38">
        <f>IFERROR(ABS(J562-'02_대상물건입력'!B10),"")</f>
        <v>10</v>
      </c>
      <c r="T562" s="38">
        <f>IFERROR(ABS('01_설정'!B4-F562),"")</f>
        <v>362</v>
      </c>
      <c r="U562" s="38">
        <f>IFERROR(ABS(K562-YEAR('02_대상물건입력'!B14)),"")</f>
        <v>13</v>
      </c>
      <c r="V562" s="38" t="str">
        <f>IF(B562="","",IF(AND(E562&gt;0,F562&gt;0,H562&gt;0,OR('04A_국토부원자료'!P563="",'04A_국토부원자료'!P563="-"),IF('01_설정'!B10=1,N562=1,TRUE),R562&lt;='01_설정'!B5,S562&lt;='01_설정'!B6,T562&lt;='01_설정'!B7,U562&lt;='01_설정'!B8),"Y",""))</f>
        <v/>
      </c>
      <c r="W562" s="40" t="str">
        <f>IF(V562&lt;&gt;"Y","",MAX(0,(1-R562/'01_설정'!B5))*'01_설정'!B14+MAX(0,(1-S562/'01_설정'!B6))*'01_설정'!B15+MAX(0,(1-T562/'01_설정'!B7))*'01_설정'!B16+MAX(0,(1-U562/'01_설정'!B8))*'01_설정'!B17+O562*'01_설정'!B11+Q562*'01_설정'!B12+P562*'01_설정'!B13)</f>
        <v/>
      </c>
      <c r="X562" s="38" t="str">
        <f>IF(W562="","",1+COUNTIFS($W$4:$W$3003,"&gt;"&amp;W562)+COUNTIFS($W$4:W562,W562)-1)</f>
        <v/>
      </c>
    </row>
    <row r="563" spans="1:24" ht="16.5">
      <c r="A563" s="38">
        <f>IF('04A_국토부원자료'!A564="","",ROW()-3)</f>
        <v>560</v>
      </c>
      <c r="B563" s="39" t="str">
        <f>IFERROR('04A_국토부원자료'!B564,"")</f>
        <v>서울특별시 송파구 문정동</v>
      </c>
      <c r="C563" s="39" t="str">
        <f>IF(B563="","",IF('04A_국토부원자료'!C564&lt;&gt;"",'04A_국토부원자료'!C564,TRIM('04A_국토부원자료'!D564&amp;IF('04A_국토부원자료'!E564&lt;&gt;"","-"&amp;'04A_국토부원자료'!E564,""))))</f>
        <v>618</v>
      </c>
      <c r="D563" s="39" t="str">
        <f>IFERROR('04A_국토부원자료'!F564,"")</f>
        <v>파크하비오</v>
      </c>
      <c r="E563" s="40">
        <f>IFERROR(VALUE(SUBSTITUTE('04A_국토부원자료'!G564,",","")),"")</f>
        <v>27.53</v>
      </c>
      <c r="F563" s="41">
        <f>IFERROR(IF(AND('04A_국토부원자료'!H564&lt;&gt;"",'04A_국토부원자료'!I564&lt;&gt;""),DATE(INT(VALUE(SUBSTITUTE('04A_국토부원자료'!H564,",",""))/100),MOD(VALUE(SUBSTITUTE('04A_국토부원자료'!H564,",","")),100),VALUE(SUBSTITUTE('04A_국토부원자료'!I564,",",""))),""),"")</f>
        <v>45748</v>
      </c>
      <c r="G563" s="42">
        <f>IFERROR(VALUE(SUBSTITUTE('04A_국토부원자료'!J564,",","")),"")</f>
        <v>23300</v>
      </c>
      <c r="H563" s="43">
        <f t="shared" si="16"/>
        <v>233000000</v>
      </c>
      <c r="I563" s="43">
        <f t="shared" si="17"/>
        <v>8463494.3697784226</v>
      </c>
      <c r="J563" s="38">
        <f>IFERROR(VALUE(SUBSTITUTE('04A_국토부원자료'!K564,",","")),"")</f>
        <v>16</v>
      </c>
      <c r="K563" s="38" t="str">
        <f>IFERROR(VALUE(SUBSTITUTE('04A_국토부원자료'!N564,",","")),"")</f>
        <v/>
      </c>
      <c r="L563" s="39" t="str">
        <f>IFERROR('04A_국토부원자료'!O564,"")</f>
        <v xml:space="preserve"> </v>
      </c>
      <c r="M563" s="39" t="str">
        <f>IFERROR('04A_국토부원자료'!Q564,"")</f>
        <v>중개거래</v>
      </c>
      <c r="N563" s="38">
        <f>IF(B563="","",IF('02_대상물건입력'!B5="",1,IF(ISNUMBER(SEARCH('02_대상물건입력'!B5,B563)),1,0)))</f>
        <v>1</v>
      </c>
      <c r="O563" s="38">
        <f>IF(B563="","",IF('02_대상물건입력'!B6="",1,IF(ISNUMBER(SEARCH('02_대상물건입력'!B6,B563)),1,0)))</f>
        <v>0</v>
      </c>
      <c r="P563" s="38">
        <f>IF(L563="","",IF('02_대상물건입력'!B15="",0,IF(ISNUMBER(SEARCH('02_대상물건입력'!B15,L563)),1,0)))</f>
        <v>0</v>
      </c>
      <c r="Q563" s="38">
        <f>IF(D563="","",IF('02_대상물건입력'!B8="",0,IF(ISNUMBER(SEARCH('02_대상물건입력'!B8,D563)),1,0)))</f>
        <v>0</v>
      </c>
      <c r="R563" s="44">
        <f>IFERROR(ABS(E563-'02_대상물건입력'!B11)/'02_대상물건입력'!B11,"")</f>
        <v>1.0542235012553854E-2</v>
      </c>
      <c r="S563" s="38">
        <f>IFERROR(ABS(J563-'02_대상물건입력'!B10),"")</f>
        <v>4</v>
      </c>
      <c r="T563" s="38">
        <f>IFERROR(ABS('01_설정'!B4-F563),"")</f>
        <v>364</v>
      </c>
      <c r="U563" s="38" t="str">
        <f>IFERROR(ABS(K563-YEAR('02_대상물건입력'!B14)),"")</f>
        <v/>
      </c>
      <c r="V563" s="38" t="str">
        <f>IF(B563="","",IF(AND(E563&gt;0,F563&gt;0,H563&gt;0,OR('04A_국토부원자료'!P564="",'04A_국토부원자료'!P564="-"),IF('01_설정'!B10=1,N563=1,TRUE),R563&lt;='01_설정'!B5,S563&lt;='01_설정'!B6,T563&lt;='01_설정'!B7,U563&lt;='01_설정'!B8),"Y",""))</f>
        <v/>
      </c>
      <c r="W563" s="40" t="str">
        <f>IF(V563&lt;&gt;"Y","",MAX(0,(1-R563/'01_설정'!B5))*'01_설정'!B14+MAX(0,(1-S563/'01_설정'!B6))*'01_설정'!B15+MAX(0,(1-T563/'01_설정'!B7))*'01_설정'!B16+MAX(0,(1-U563/'01_설정'!B8))*'01_설정'!B17+O563*'01_설정'!B11+Q563*'01_설정'!B12+P563*'01_설정'!B13)</f>
        <v/>
      </c>
      <c r="X563" s="38" t="str">
        <f>IF(W563="","",1+COUNTIFS($W$4:$W$3003,"&gt;"&amp;W563)+COUNTIFS($W$4:W563,W563)-1)</f>
        <v/>
      </c>
    </row>
    <row r="564" spans="1:24" ht="16.5">
      <c r="A564" s="38">
        <f>IF('04A_국토부원자료'!A565="","",ROW()-3)</f>
        <v>561</v>
      </c>
      <c r="B564" s="39" t="str">
        <f>IFERROR('04A_국토부원자료'!B565,"")</f>
        <v>서울특별시 송파구 문정동</v>
      </c>
      <c r="C564" s="39" t="str">
        <f>IF(B564="","",IF('04A_국토부원자료'!C565&lt;&gt;"",'04A_국토부원자료'!C565,TRIM('04A_국토부원자료'!D565&amp;IF('04A_국토부원자료'!E565&lt;&gt;"","-"&amp;'04A_국토부원자료'!E565,""))))</f>
        <v>618</v>
      </c>
      <c r="D564" s="39" t="str">
        <f>IFERROR('04A_국토부원자료'!F565,"")</f>
        <v>파크하비오</v>
      </c>
      <c r="E564" s="40">
        <f>IFERROR(VALUE(SUBSTITUTE('04A_국토부원자료'!G565,",","")),"")</f>
        <v>24.58</v>
      </c>
      <c r="F564" s="41">
        <f>IFERROR(IF(AND('04A_국토부원자료'!H565&lt;&gt;"",'04A_국토부원자료'!I565&lt;&gt;""),DATE(INT(VALUE(SUBSTITUTE('04A_국토부원자료'!H565,",",""))/100),MOD(VALUE(SUBSTITUTE('04A_국토부원자료'!H565,",","")),100),VALUE(SUBSTITUTE('04A_국토부원자료'!I565,",",""))),""),"")</f>
        <v>45748</v>
      </c>
      <c r="G564" s="42">
        <f>IFERROR(VALUE(SUBSTITUTE('04A_국토부원자료'!J565,",","")),"")</f>
        <v>20000</v>
      </c>
      <c r="H564" s="43">
        <f t="shared" si="16"/>
        <v>200000000</v>
      </c>
      <c r="I564" s="43">
        <f t="shared" si="17"/>
        <v>8136696.5012205048</v>
      </c>
      <c r="J564" s="38">
        <f>IFERROR(VALUE(SUBSTITUTE('04A_국토부원자료'!K565,",","")),"")</f>
        <v>17</v>
      </c>
      <c r="K564" s="38" t="str">
        <f>IFERROR(VALUE(SUBSTITUTE('04A_국토부원자료'!N565,",","")),"")</f>
        <v/>
      </c>
      <c r="L564" s="39" t="str">
        <f>IFERROR('04A_국토부원자료'!O565,"")</f>
        <v xml:space="preserve"> </v>
      </c>
      <c r="M564" s="39" t="str">
        <f>IFERROR('04A_국토부원자료'!Q565,"")</f>
        <v>중개거래</v>
      </c>
      <c r="N564" s="38">
        <f>IF(B564="","",IF('02_대상물건입력'!B5="",1,IF(ISNUMBER(SEARCH('02_대상물건입력'!B5,B564)),1,0)))</f>
        <v>1</v>
      </c>
      <c r="O564" s="38">
        <f>IF(B564="","",IF('02_대상물건입력'!B6="",1,IF(ISNUMBER(SEARCH('02_대상물건입력'!B6,B564)),1,0)))</f>
        <v>0</v>
      </c>
      <c r="P564" s="38">
        <f>IF(L564="","",IF('02_대상물건입력'!B15="",0,IF(ISNUMBER(SEARCH('02_대상물건입력'!B15,L564)),1,0)))</f>
        <v>0</v>
      </c>
      <c r="Q564" s="38">
        <f>IF(D564="","",IF('02_대상물건입력'!B8="",0,IF(ISNUMBER(SEARCH('02_대상물건입력'!B8,D564)),1,0)))</f>
        <v>0</v>
      </c>
      <c r="R564" s="44">
        <f>IFERROR(ABS(E564-'02_대상물건입력'!B11)/'02_대상물건입력'!B11,"")</f>
        <v>9.7743256933942216E-2</v>
      </c>
      <c r="S564" s="38">
        <f>IFERROR(ABS(J564-'02_대상물건입력'!B10),"")</f>
        <v>5</v>
      </c>
      <c r="T564" s="38">
        <f>IFERROR(ABS('01_설정'!B4-F564),"")</f>
        <v>364</v>
      </c>
      <c r="U564" s="38" t="str">
        <f>IFERROR(ABS(K564-YEAR('02_대상물건입력'!B14)),"")</f>
        <v/>
      </c>
      <c r="V564" s="38" t="str">
        <f>IF(B564="","",IF(AND(E564&gt;0,F564&gt;0,H564&gt;0,OR('04A_국토부원자료'!P565="",'04A_국토부원자료'!P565="-"),IF('01_설정'!B10=1,N564=1,TRUE),R564&lt;='01_설정'!B5,S564&lt;='01_설정'!B6,T564&lt;='01_설정'!B7,U564&lt;='01_설정'!B8),"Y",""))</f>
        <v/>
      </c>
      <c r="W564" s="40" t="str">
        <f>IF(V564&lt;&gt;"Y","",MAX(0,(1-R564/'01_설정'!B5))*'01_설정'!B14+MAX(0,(1-S564/'01_설정'!B6))*'01_설정'!B15+MAX(0,(1-T564/'01_설정'!B7))*'01_설정'!B16+MAX(0,(1-U564/'01_설정'!B8))*'01_설정'!B17+O564*'01_설정'!B11+Q564*'01_설정'!B12+P564*'01_설정'!B13)</f>
        <v/>
      </c>
      <c r="X564" s="38" t="str">
        <f>IF(W564="","",1+COUNTIFS($W$4:$W$3003,"&gt;"&amp;W564)+COUNTIFS($W$4:W564,W564)-1)</f>
        <v/>
      </c>
    </row>
    <row r="565" spans="1:24" ht="16.5">
      <c r="A565" s="38">
        <f>IF('04A_국토부원자료'!A566="","",ROW()-3)</f>
        <v>562</v>
      </c>
      <c r="B565" s="39" t="str">
        <f>IFERROR('04A_국토부원자료'!B566,"")</f>
        <v>서울특별시 송파구 문정동</v>
      </c>
      <c r="C565" s="39" t="str">
        <f>IF(B565="","",IF('04A_국토부원자료'!C566&lt;&gt;"",'04A_국토부원자료'!C566,TRIM('04A_국토부원자료'!D566&amp;IF('04A_국토부원자료'!E566&lt;&gt;"","-"&amp;'04A_국토부원자료'!E566,""))))</f>
        <v>618</v>
      </c>
      <c r="D565" s="39" t="str">
        <f>IFERROR('04A_국토부원자료'!F566,"")</f>
        <v>파크하비오</v>
      </c>
      <c r="E565" s="40">
        <f>IFERROR(VALUE(SUBSTITUTE('04A_국토부원자료'!G566,",","")),"")</f>
        <v>48.93</v>
      </c>
      <c r="F565" s="41">
        <f>IFERROR(IF(AND('04A_국토부원자료'!H566&lt;&gt;"",'04A_국토부원자료'!I566&lt;&gt;""),DATE(INT(VALUE(SUBSTITUTE('04A_국토부원자료'!H566,",",""))/100),MOD(VALUE(SUBSTITUTE('04A_국토부원자료'!H566,",","")),100),VALUE(SUBSTITUTE('04A_국토부원자료'!I566,",",""))),""),"")</f>
        <v>45748</v>
      </c>
      <c r="G565" s="42">
        <f>IFERROR(VALUE(SUBSTITUTE('04A_국토부원자료'!J566,",","")),"")</f>
        <v>45000</v>
      </c>
      <c r="H565" s="43">
        <f t="shared" si="16"/>
        <v>450000000</v>
      </c>
      <c r="I565" s="43">
        <f t="shared" si="17"/>
        <v>9196811.7719190679</v>
      </c>
      <c r="J565" s="38">
        <f>IFERROR(VALUE(SUBSTITUTE('04A_국토부원자료'!K566,",","")),"")</f>
        <v>3</v>
      </c>
      <c r="K565" s="38" t="str">
        <f>IFERROR(VALUE(SUBSTITUTE('04A_국토부원자료'!N566,",","")),"")</f>
        <v/>
      </c>
      <c r="L565" s="39" t="str">
        <f>IFERROR('04A_국토부원자료'!O566,"")</f>
        <v xml:space="preserve"> </v>
      </c>
      <c r="M565" s="39" t="str">
        <f>IFERROR('04A_국토부원자료'!Q566,"")</f>
        <v>중개거래</v>
      </c>
      <c r="N565" s="38">
        <f>IF(B565="","",IF('02_대상물건입력'!B5="",1,IF(ISNUMBER(SEARCH('02_대상물건입력'!B5,B565)),1,0)))</f>
        <v>1</v>
      </c>
      <c r="O565" s="38">
        <f>IF(B565="","",IF('02_대상물건입력'!B6="",1,IF(ISNUMBER(SEARCH('02_대상물건입력'!B6,B565)),1,0)))</f>
        <v>0</v>
      </c>
      <c r="P565" s="38">
        <f>IF(L565="","",IF('02_대상물건입력'!B15="",0,IF(ISNUMBER(SEARCH('02_대상물건입력'!B15,L565)),1,0)))</f>
        <v>0</v>
      </c>
      <c r="Q565" s="38">
        <f>IF(D565="","",IF('02_대상물건입력'!B8="",0,IF(ISNUMBER(SEARCH('02_대상물건입력'!B8,D565)),1,0)))</f>
        <v>0</v>
      </c>
      <c r="R565" s="44">
        <f>IFERROR(ABS(E565-'02_대상물건입력'!B11)/'02_대상물건입력'!B11,"")</f>
        <v>0.79607088845493124</v>
      </c>
      <c r="S565" s="38">
        <f>IFERROR(ABS(J565-'02_대상물건입력'!B10),"")</f>
        <v>9</v>
      </c>
      <c r="T565" s="38">
        <f>IFERROR(ABS('01_설정'!B4-F565),"")</f>
        <v>364</v>
      </c>
      <c r="U565" s="38" t="str">
        <f>IFERROR(ABS(K565-YEAR('02_대상물건입력'!B14)),"")</f>
        <v/>
      </c>
      <c r="V565" s="38" t="str">
        <f>IF(B565="","",IF(AND(E565&gt;0,F565&gt;0,H565&gt;0,OR('04A_국토부원자료'!P566="",'04A_국토부원자료'!P566="-"),IF('01_설정'!B10=1,N565=1,TRUE),R565&lt;='01_설정'!B5,S565&lt;='01_설정'!B6,T565&lt;='01_설정'!B7,U565&lt;='01_설정'!B8),"Y",""))</f>
        <v/>
      </c>
      <c r="W565" s="40" t="str">
        <f>IF(V565&lt;&gt;"Y","",MAX(0,(1-R565/'01_설정'!B5))*'01_설정'!B14+MAX(0,(1-S565/'01_설정'!B6))*'01_설정'!B15+MAX(0,(1-T565/'01_설정'!B7))*'01_설정'!B16+MAX(0,(1-U565/'01_설정'!B8))*'01_설정'!B17+O565*'01_설정'!B11+Q565*'01_설정'!B12+P565*'01_설정'!B13)</f>
        <v/>
      </c>
      <c r="X565" s="38" t="str">
        <f>IF(W565="","",1+COUNTIFS($W$4:$W$3003,"&gt;"&amp;W565)+COUNTIFS($W$4:W565,W565)-1)</f>
        <v/>
      </c>
    </row>
    <row r="566" spans="1:24" ht="16.5">
      <c r="A566" s="38">
        <f>IF('04A_국토부원자료'!A567="","",ROW()-3)</f>
        <v>563</v>
      </c>
      <c r="B566" s="39" t="str">
        <f>IFERROR('04A_국토부원자료'!B567,"")</f>
        <v>서울특별시 송파구 문정동</v>
      </c>
      <c r="C566" s="39" t="str">
        <f>IF(B566="","",IF('04A_국토부원자료'!C567&lt;&gt;"",'04A_국토부원자료'!C567,TRIM('04A_국토부원자료'!D567&amp;IF('04A_국토부원자료'!E567&lt;&gt;"","-"&amp;'04A_국토부원자료'!E567,""))))</f>
        <v>622</v>
      </c>
      <c r="D566" s="39" t="str">
        <f>IFERROR('04A_국토부원자료'!F567,"")</f>
        <v>송파한화오벨리스크</v>
      </c>
      <c r="E566" s="40">
        <f>IFERROR(VALUE(SUBSTITUTE('04A_국토부원자료'!G567,",","")),"")</f>
        <v>29.99</v>
      </c>
      <c r="F566" s="41">
        <f>IFERROR(IF(AND('04A_국토부원자료'!H567&lt;&gt;"",'04A_국토부원자료'!I567&lt;&gt;""),DATE(INT(VALUE(SUBSTITUTE('04A_국토부원자료'!H567,",",""))/100),MOD(VALUE(SUBSTITUTE('04A_국토부원자료'!H567,",","")),100),VALUE(SUBSTITUTE('04A_국토부원자료'!I567,",",""))),""),"")</f>
        <v>45748</v>
      </c>
      <c r="G566" s="42">
        <f>IFERROR(VALUE(SUBSTITUTE('04A_국토부원자료'!J567,",","")),"")</f>
        <v>22200</v>
      </c>
      <c r="H566" s="43">
        <f t="shared" si="16"/>
        <v>222000000</v>
      </c>
      <c r="I566" s="43">
        <f t="shared" si="17"/>
        <v>7402467.4891630551</v>
      </c>
      <c r="J566" s="38">
        <f>IFERROR(VALUE(SUBSTITUTE('04A_국토부원자료'!K567,",","")),"")</f>
        <v>11</v>
      </c>
      <c r="K566" s="38">
        <f>IFERROR(VALUE(SUBSTITUTE('04A_국토부원자료'!N567,",","")),"")</f>
        <v>2013</v>
      </c>
      <c r="L566" s="39" t="str">
        <f>IFERROR('04A_국토부원자료'!O567,"")</f>
        <v>충민로 5</v>
      </c>
      <c r="M566" s="39" t="str">
        <f>IFERROR('04A_국토부원자료'!Q567,"")</f>
        <v>중개거래</v>
      </c>
      <c r="N566" s="38">
        <f>IF(B566="","",IF('02_대상물건입력'!B5="",1,IF(ISNUMBER(SEARCH('02_대상물건입력'!B5,B566)),1,0)))</f>
        <v>1</v>
      </c>
      <c r="O566" s="38">
        <f>IF(B566="","",IF('02_대상물건입력'!B6="",1,IF(ISNUMBER(SEARCH('02_대상물건입력'!B6,B566)),1,0)))</f>
        <v>0</v>
      </c>
      <c r="P566" s="38">
        <f>IF(L566="","",IF('02_대상물건입력'!B15="",0,IF(ISNUMBER(SEARCH('02_대상물건입력'!B15,L566)),1,0)))</f>
        <v>0</v>
      </c>
      <c r="Q566" s="38">
        <f>IF(D566="","",IF('02_대상물건입력'!B8="",0,IF(ISNUMBER(SEARCH('02_대상물건입력'!B8,D566)),1,0)))</f>
        <v>0</v>
      </c>
      <c r="R566" s="44">
        <f>IFERROR(ABS(E566-'02_대상물건입력'!B11)/'02_대상물건입력'!B11,"")</f>
        <v>0.10084132321200462</v>
      </c>
      <c r="S566" s="38">
        <f>IFERROR(ABS(J566-'02_대상물건입력'!B10),"")</f>
        <v>1</v>
      </c>
      <c r="T566" s="38">
        <f>IFERROR(ABS('01_설정'!B4-F566),"")</f>
        <v>364</v>
      </c>
      <c r="U566" s="38">
        <f>IFERROR(ABS(K566-YEAR('02_대상물건입력'!B14)),"")</f>
        <v>13</v>
      </c>
      <c r="V566" s="38" t="str">
        <f>IF(B566="","",IF(AND(E566&gt;0,F566&gt;0,H566&gt;0,OR('04A_국토부원자료'!P567="",'04A_국토부원자료'!P567="-"),IF('01_설정'!B10=1,N566=1,TRUE),R566&lt;='01_설정'!B5,S566&lt;='01_설정'!B6,T566&lt;='01_설정'!B7,U566&lt;='01_설정'!B8),"Y",""))</f>
        <v/>
      </c>
      <c r="W566" s="40" t="str">
        <f>IF(V566&lt;&gt;"Y","",MAX(0,(1-R566/'01_설정'!B5))*'01_설정'!B14+MAX(0,(1-S566/'01_설정'!B6))*'01_설정'!B15+MAX(0,(1-T566/'01_설정'!B7))*'01_설정'!B16+MAX(0,(1-U566/'01_설정'!B8))*'01_설정'!B17+O566*'01_설정'!B11+Q566*'01_설정'!B12+P566*'01_설정'!B13)</f>
        <v/>
      </c>
      <c r="X566" s="38" t="str">
        <f>IF(W566="","",1+COUNTIFS($W$4:$W$3003,"&gt;"&amp;W566)+COUNTIFS($W$4:W566,W566)-1)</f>
        <v/>
      </c>
    </row>
    <row r="567" spans="1:24" ht="16.5">
      <c r="A567" s="38">
        <f>IF('04A_국토부원자료'!A568="","",ROW()-3)</f>
        <v>564</v>
      </c>
      <c r="B567" s="39" t="str">
        <f>IFERROR('04A_국토부원자료'!B568,"")</f>
        <v>서울특별시 송파구 문정동</v>
      </c>
      <c r="C567" s="39" t="str">
        <f>IF(B567="","",IF('04A_국토부원자료'!C568&lt;&gt;"",'04A_국토부원자료'!C568,TRIM('04A_국토부원자료'!D568&amp;IF('04A_국토부원자료'!E568&lt;&gt;"","-"&amp;'04A_국토부원자료'!E568,""))))</f>
        <v>643-1</v>
      </c>
      <c r="D567" s="39" t="str">
        <f>IFERROR('04A_국토부원자료'!F568,"")</f>
        <v>엠스테이트</v>
      </c>
      <c r="E567" s="40">
        <f>IFERROR(VALUE(SUBSTITUTE('04A_국토부원자료'!G568,",","")),"")</f>
        <v>26.15</v>
      </c>
      <c r="F567" s="41">
        <f>IFERROR(IF(AND('04A_국토부원자료'!H568&lt;&gt;"",'04A_국토부원자료'!I568&lt;&gt;""),DATE(INT(VALUE(SUBSTITUTE('04A_국토부원자료'!H568,",",""))/100),MOD(VALUE(SUBSTITUTE('04A_국토부원자료'!H568,",","")),100),VALUE(SUBSTITUTE('04A_국토부원자료'!I568,",",""))),""),"")</f>
        <v>45745</v>
      </c>
      <c r="G567" s="42">
        <f>IFERROR(VALUE(SUBSTITUTE('04A_국토부원자료'!J568,",","")),"")</f>
        <v>21850</v>
      </c>
      <c r="H567" s="43">
        <f t="shared" si="16"/>
        <v>218500000</v>
      </c>
      <c r="I567" s="43">
        <f t="shared" si="17"/>
        <v>8355640.5353728496</v>
      </c>
      <c r="J567" s="38">
        <f>IFERROR(VALUE(SUBSTITUTE('04A_국토부원자료'!K568,",","")),"")</f>
        <v>5</v>
      </c>
      <c r="K567" s="38">
        <f>IFERROR(VALUE(SUBSTITUTE('04A_국토부원자료'!N568,",","")),"")</f>
        <v>2016</v>
      </c>
      <c r="L567" s="39" t="str">
        <f>IFERROR('04A_국토부원자료'!O568,"")</f>
        <v>법원로 114</v>
      </c>
      <c r="M567" s="39" t="str">
        <f>IFERROR('04A_국토부원자료'!Q568,"")</f>
        <v>중개거래</v>
      </c>
      <c r="N567" s="38">
        <f>IF(B567="","",IF('02_대상물건입력'!B5="",1,IF(ISNUMBER(SEARCH('02_대상물건입력'!B5,B567)),1,0)))</f>
        <v>1</v>
      </c>
      <c r="O567" s="38">
        <f>IF(B567="","",IF('02_대상물건입력'!B6="",1,IF(ISNUMBER(SEARCH('02_대상물건입력'!B6,B567)),1,0)))</f>
        <v>0</v>
      </c>
      <c r="P567" s="38">
        <f>IF(L567="","",IF('02_대상물건입력'!B15="",0,IF(ISNUMBER(SEARCH('02_대상물건입력'!B15,L567)),1,0)))</f>
        <v>0</v>
      </c>
      <c r="Q567" s="38">
        <f>IF(D567="","",IF('02_대상물건입력'!B8="",0,IF(ISNUMBER(SEARCH('02_대상물건입력'!B8,D567)),1,0)))</f>
        <v>0</v>
      </c>
      <c r="R567" s="44">
        <f>IFERROR(ABS(E567-'02_대상물건입력'!B11)/'02_대상물건입력'!B11,"")</f>
        <v>4.0113351050552824E-2</v>
      </c>
      <c r="S567" s="38">
        <f>IFERROR(ABS(J567-'02_대상물건입력'!B10),"")</f>
        <v>7</v>
      </c>
      <c r="T567" s="38">
        <f>IFERROR(ABS('01_설정'!B4-F567),"")</f>
        <v>367</v>
      </c>
      <c r="U567" s="38">
        <f>IFERROR(ABS(K567-YEAR('02_대상물건입력'!B14)),"")</f>
        <v>10</v>
      </c>
      <c r="V567" s="38" t="str">
        <f>IF(B567="","",IF(AND(E567&gt;0,F567&gt;0,H567&gt;0,OR('04A_국토부원자료'!P568="",'04A_국토부원자료'!P568="-"),IF('01_설정'!B10=1,N567=1,TRUE),R567&lt;='01_설정'!B5,S567&lt;='01_설정'!B6,T567&lt;='01_설정'!B7,U567&lt;='01_설정'!B8),"Y",""))</f>
        <v/>
      </c>
      <c r="W567" s="40" t="str">
        <f>IF(V567&lt;&gt;"Y","",MAX(0,(1-R567/'01_설정'!B5))*'01_설정'!B14+MAX(0,(1-S567/'01_설정'!B6))*'01_설정'!B15+MAX(0,(1-T567/'01_설정'!B7))*'01_설정'!B16+MAX(0,(1-U567/'01_설정'!B8))*'01_설정'!B17+O567*'01_설정'!B11+Q567*'01_설정'!B12+P567*'01_설정'!B13)</f>
        <v/>
      </c>
      <c r="X567" s="38" t="str">
        <f>IF(W567="","",1+COUNTIFS($W$4:$W$3003,"&gt;"&amp;W567)+COUNTIFS($W$4:W567,W567)-1)</f>
        <v/>
      </c>
    </row>
    <row r="568" spans="1:24" ht="16.5">
      <c r="A568" s="38">
        <f>IF('04A_국토부원자료'!A569="","",ROW()-3)</f>
        <v>565</v>
      </c>
      <c r="B568" s="39" t="str">
        <f>IFERROR('04A_국토부원자료'!B569,"")</f>
        <v>서울특별시 송파구 문정동</v>
      </c>
      <c r="C568" s="39" t="str">
        <f>IF(B568="","",IF('04A_국토부원자료'!C569&lt;&gt;"",'04A_국토부원자료'!C569,TRIM('04A_국토부원자료'!D569&amp;IF('04A_국토부원자료'!E569&lt;&gt;"","-"&amp;'04A_국토부원자료'!E569,""))))</f>
        <v>618</v>
      </c>
      <c r="D568" s="39" t="str">
        <f>IFERROR('04A_국토부원자료'!F569,"")</f>
        <v>파크하비오</v>
      </c>
      <c r="E568" s="40">
        <f>IFERROR(VALUE(SUBSTITUTE('04A_국토부원자료'!G569,",","")),"")</f>
        <v>46.24</v>
      </c>
      <c r="F568" s="41">
        <f>IFERROR(IF(AND('04A_국토부원자료'!H569&lt;&gt;"",'04A_국토부원자료'!I569&lt;&gt;""),DATE(INT(VALUE(SUBSTITUTE('04A_국토부원자료'!H569,",",""))/100),MOD(VALUE(SUBSTITUTE('04A_국토부원자료'!H569,",","")),100),VALUE(SUBSTITUTE('04A_국토부원자료'!I569,",",""))),""),"")</f>
        <v>45745</v>
      </c>
      <c r="G568" s="42">
        <f>IFERROR(VALUE(SUBSTITUTE('04A_국토부원자료'!J569,",","")),"")</f>
        <v>43000</v>
      </c>
      <c r="H568" s="43">
        <f t="shared" si="16"/>
        <v>430000000</v>
      </c>
      <c r="I568" s="43">
        <f t="shared" si="17"/>
        <v>9299307.9584775083</v>
      </c>
      <c r="J568" s="38">
        <f>IFERROR(VALUE(SUBSTITUTE('04A_국토부원자료'!K569,",","")),"")</f>
        <v>4</v>
      </c>
      <c r="K568" s="38" t="str">
        <f>IFERROR(VALUE(SUBSTITUTE('04A_국토부원자료'!N569,",","")),"")</f>
        <v/>
      </c>
      <c r="L568" s="39" t="str">
        <f>IFERROR('04A_국토부원자료'!O569,"")</f>
        <v xml:space="preserve"> </v>
      </c>
      <c r="M568" s="39" t="str">
        <f>IFERROR('04A_국토부원자료'!Q569,"")</f>
        <v>중개거래</v>
      </c>
      <c r="N568" s="38">
        <f>IF(B568="","",IF('02_대상물건입력'!B5="",1,IF(ISNUMBER(SEARCH('02_대상물건입력'!B5,B568)),1,0)))</f>
        <v>1</v>
      </c>
      <c r="O568" s="38">
        <f>IF(B568="","",IF('02_대상물건입력'!B6="",1,IF(ISNUMBER(SEARCH('02_대상물건입력'!B6,B568)),1,0)))</f>
        <v>0</v>
      </c>
      <c r="P568" s="38">
        <f>IF(L568="","",IF('02_대상물건입력'!B15="",0,IF(ISNUMBER(SEARCH('02_대상물건입력'!B15,L568)),1,0)))</f>
        <v>0</v>
      </c>
      <c r="Q568" s="38">
        <f>IF(D568="","",IF('02_대상물건입력'!B8="",0,IF(ISNUMBER(SEARCH('02_대상물건입력'!B8,D568)),1,0)))</f>
        <v>0</v>
      </c>
      <c r="R568" s="44">
        <f>IFERROR(ABS(E568-'02_대상물건입력'!B11)/'02_대상물건입력'!B11,"")</f>
        <v>0.697329202578296</v>
      </c>
      <c r="S568" s="38">
        <f>IFERROR(ABS(J568-'02_대상물건입력'!B10),"")</f>
        <v>8</v>
      </c>
      <c r="T568" s="38">
        <f>IFERROR(ABS('01_설정'!B4-F568),"")</f>
        <v>367</v>
      </c>
      <c r="U568" s="38" t="str">
        <f>IFERROR(ABS(K568-YEAR('02_대상물건입력'!B14)),"")</f>
        <v/>
      </c>
      <c r="V568" s="38" t="str">
        <f>IF(B568="","",IF(AND(E568&gt;0,F568&gt;0,H568&gt;0,OR('04A_국토부원자료'!P569="",'04A_국토부원자료'!P569="-"),IF('01_설정'!B10=1,N568=1,TRUE),R568&lt;='01_설정'!B5,S568&lt;='01_설정'!B6,T568&lt;='01_설정'!B7,U568&lt;='01_설정'!B8),"Y",""))</f>
        <v/>
      </c>
      <c r="W568" s="40" t="str">
        <f>IF(V568&lt;&gt;"Y","",MAX(0,(1-R568/'01_설정'!B5))*'01_설정'!B14+MAX(0,(1-S568/'01_설정'!B6))*'01_설정'!B15+MAX(0,(1-T568/'01_설정'!B7))*'01_설정'!B16+MAX(0,(1-U568/'01_설정'!B8))*'01_설정'!B17+O568*'01_설정'!B11+Q568*'01_설정'!B12+P568*'01_설정'!B13)</f>
        <v/>
      </c>
      <c r="X568" s="38" t="str">
        <f>IF(W568="","",1+COUNTIFS($W$4:$W$3003,"&gt;"&amp;W568)+COUNTIFS($W$4:W568,W568)-1)</f>
        <v/>
      </c>
    </row>
    <row r="569" spans="1:24" ht="16.5">
      <c r="A569" s="38">
        <f>IF('04A_국토부원자료'!A570="","",ROW()-3)</f>
        <v>566</v>
      </c>
      <c r="B569" s="39" t="str">
        <f>IFERROR('04A_국토부원자료'!B570,"")</f>
        <v>서울특별시 송파구 문정동</v>
      </c>
      <c r="C569" s="39" t="str">
        <f>IF(B569="","",IF('04A_국토부원자료'!C570&lt;&gt;"",'04A_국토부원자료'!C570,TRIM('04A_국토부원자료'!D570&amp;IF('04A_국토부원자료'!E570&lt;&gt;"","-"&amp;'04A_국토부원자료'!E570,""))))</f>
        <v>624</v>
      </c>
      <c r="D569" s="39" t="str">
        <f>IFERROR('04A_국토부원자료'!F570,"")</f>
        <v>송파 아이파크</v>
      </c>
      <c r="E569" s="40">
        <f>IFERROR(VALUE(SUBSTITUTE('04A_국토부원자료'!G570,",","")),"")</f>
        <v>29.88</v>
      </c>
      <c r="F569" s="41">
        <f>IFERROR(IF(AND('04A_국토부원자료'!H570&lt;&gt;"",'04A_국토부원자료'!I570&lt;&gt;""),DATE(INT(VALUE(SUBSTITUTE('04A_국토부원자료'!H570,",",""))/100),MOD(VALUE(SUBSTITUTE('04A_국토부원자료'!H570,",","")),100),VALUE(SUBSTITUTE('04A_국토부원자료'!I570,",",""))),""),"")</f>
        <v>45744</v>
      </c>
      <c r="G569" s="42">
        <f>IFERROR(VALUE(SUBSTITUTE('04A_국토부원자료'!J570,",","")),"")</f>
        <v>25950</v>
      </c>
      <c r="H569" s="43">
        <f t="shared" si="16"/>
        <v>259500000</v>
      </c>
      <c r="I569" s="43">
        <f t="shared" si="17"/>
        <v>8684738.955823293</v>
      </c>
      <c r="J569" s="38">
        <f>IFERROR(VALUE(SUBSTITUTE('04A_국토부원자료'!K570,",","")),"")</f>
        <v>3</v>
      </c>
      <c r="K569" s="38">
        <f>IFERROR(VALUE(SUBSTITUTE('04A_국토부원자료'!N570,",","")),"")</f>
        <v>2015</v>
      </c>
      <c r="L569" s="39" t="str">
        <f>IFERROR('04A_국토부원자료'!O570,"")</f>
        <v>법원로 55</v>
      </c>
      <c r="M569" s="39" t="str">
        <f>IFERROR('04A_국토부원자료'!Q570,"")</f>
        <v>중개거래</v>
      </c>
      <c r="N569" s="38">
        <f>IF(B569="","",IF('02_대상물건입력'!B5="",1,IF(ISNUMBER(SEARCH('02_대상물건입력'!B5,B569)),1,0)))</f>
        <v>1</v>
      </c>
      <c r="O569" s="38">
        <f>IF(B569="","",IF('02_대상물건입력'!B6="",1,IF(ISNUMBER(SEARCH('02_대상물건입력'!B6,B569)),1,0)))</f>
        <v>0</v>
      </c>
      <c r="P569" s="38">
        <f>IF(L569="","",IF('02_대상물건입력'!B15="",0,IF(ISNUMBER(SEARCH('02_대상물건입력'!B15,L569)),1,0)))</f>
        <v>0</v>
      </c>
      <c r="Q569" s="38">
        <f>IF(D569="","",IF('02_대상물건입력'!B8="",0,IF(ISNUMBER(SEARCH('02_대상물건입력'!B8,D569)),1,0)))</f>
        <v>0</v>
      </c>
      <c r="R569" s="44">
        <f>IFERROR(ABS(E569-'02_대상물건입력'!B11)/'02_대상물건입력'!B11,"")</f>
        <v>9.6803559105525128E-2</v>
      </c>
      <c r="S569" s="38">
        <f>IFERROR(ABS(J569-'02_대상물건입력'!B10),"")</f>
        <v>9</v>
      </c>
      <c r="T569" s="38">
        <f>IFERROR(ABS('01_설정'!B4-F569),"")</f>
        <v>368</v>
      </c>
      <c r="U569" s="38">
        <f>IFERROR(ABS(K569-YEAR('02_대상물건입력'!B14)),"")</f>
        <v>11</v>
      </c>
      <c r="V569" s="38" t="str">
        <f>IF(B569="","",IF(AND(E569&gt;0,F569&gt;0,H569&gt;0,OR('04A_국토부원자료'!P570="",'04A_국토부원자료'!P570="-"),IF('01_설정'!B10=1,N569=1,TRUE),R569&lt;='01_설정'!B5,S569&lt;='01_설정'!B6,T569&lt;='01_설정'!B7,U569&lt;='01_설정'!B8),"Y",""))</f>
        <v/>
      </c>
      <c r="W569" s="40" t="str">
        <f>IF(V569&lt;&gt;"Y","",MAX(0,(1-R569/'01_설정'!B5))*'01_설정'!B14+MAX(0,(1-S569/'01_설정'!B6))*'01_설정'!B15+MAX(0,(1-T569/'01_설정'!B7))*'01_설정'!B16+MAX(0,(1-U569/'01_설정'!B8))*'01_설정'!B17+O569*'01_설정'!B11+Q569*'01_설정'!B12+P569*'01_설정'!B13)</f>
        <v/>
      </c>
      <c r="X569" s="38" t="str">
        <f>IF(W569="","",1+COUNTIFS($W$4:$W$3003,"&gt;"&amp;W569)+COUNTIFS($W$4:W569,W569)-1)</f>
        <v/>
      </c>
    </row>
    <row r="570" spans="1:24" ht="16.5">
      <c r="A570" s="38">
        <f>IF('04A_국토부원자료'!A571="","",ROW()-3)</f>
        <v>567</v>
      </c>
      <c r="B570" s="39" t="str">
        <f>IFERROR('04A_국토부원자료'!B571,"")</f>
        <v>서울특별시 송파구 문정동</v>
      </c>
      <c r="C570" s="39" t="str">
        <f>IF(B570="","",IF('04A_국토부원자료'!C571&lt;&gt;"",'04A_국토부원자료'!C571,TRIM('04A_국토부원자료'!D571&amp;IF('04A_국토부원자료'!E571&lt;&gt;"","-"&amp;'04A_국토부원자료'!E571,""))))</f>
        <v>652</v>
      </c>
      <c r="D570" s="39" t="str">
        <f>IFERROR('04A_국토부원자료'!F571,"")</f>
        <v>송파법조타운푸르지오시티</v>
      </c>
      <c r="E570" s="40">
        <f>IFERROR(VALUE(SUBSTITUTE('04A_국토부원자료'!G571,",","")),"")</f>
        <v>17.47</v>
      </c>
      <c r="F570" s="41">
        <f>IFERROR(IF(AND('04A_국토부원자료'!H571&lt;&gt;"",'04A_국토부원자료'!I571&lt;&gt;""),DATE(INT(VALUE(SUBSTITUTE('04A_국토부원자료'!H571,",",""))/100),MOD(VALUE(SUBSTITUTE('04A_국토부원자료'!H571,",","")),100),VALUE(SUBSTITUTE('04A_국토부원자료'!I571,",",""))),""),"")</f>
        <v>45744</v>
      </c>
      <c r="G570" s="42">
        <f>IFERROR(VALUE(SUBSTITUTE('04A_국토부원자료'!J571,",","")),"")</f>
        <v>18500</v>
      </c>
      <c r="H570" s="43">
        <f t="shared" si="16"/>
        <v>185000000</v>
      </c>
      <c r="I570" s="43">
        <f t="shared" si="17"/>
        <v>10589582.140812824</v>
      </c>
      <c r="J570" s="38">
        <f>IFERROR(VALUE(SUBSTITUTE('04A_국토부원자료'!K571,",","")),"")</f>
        <v>13</v>
      </c>
      <c r="K570" s="38">
        <f>IFERROR(VALUE(SUBSTITUTE('04A_국토부원자료'!N571,",","")),"")</f>
        <v>2018</v>
      </c>
      <c r="L570" s="39" t="str">
        <f>IFERROR('04A_국토부원자료'!O571,"")</f>
        <v>법원로4길 5</v>
      </c>
      <c r="M570" s="39" t="str">
        <f>IFERROR('04A_국토부원자료'!Q571,"")</f>
        <v>중개거래</v>
      </c>
      <c r="N570" s="38">
        <f>IF(B570="","",IF('02_대상물건입력'!B5="",1,IF(ISNUMBER(SEARCH('02_대상물건입력'!B5,B570)),1,0)))</f>
        <v>1</v>
      </c>
      <c r="O570" s="38">
        <f>IF(B570="","",IF('02_대상물건입력'!B6="",1,IF(ISNUMBER(SEARCH('02_대상물건입력'!B6,B570)),1,0)))</f>
        <v>0</v>
      </c>
      <c r="P570" s="38">
        <f>IF(L570="","",IF('02_대상물건입력'!B15="",0,IF(ISNUMBER(SEARCH('02_대상물건입력'!B15,L570)),1,0)))</f>
        <v>0</v>
      </c>
      <c r="Q570" s="38">
        <f>IF(D570="","",IF('02_대상물건입력'!B8="",0,IF(ISNUMBER(SEARCH('02_대상물건입력'!B8,D570)),1,0)))</f>
        <v>0</v>
      </c>
      <c r="R570" s="44">
        <f>IFERROR(ABS(E570-'02_대상물건입력'!B11)/'02_대상물건입력'!B11,"")</f>
        <v>0.35872964599820872</v>
      </c>
      <c r="S570" s="38">
        <f>IFERROR(ABS(J570-'02_대상물건입력'!B10),"")</f>
        <v>1</v>
      </c>
      <c r="T570" s="38">
        <f>IFERROR(ABS('01_설정'!B4-F570),"")</f>
        <v>368</v>
      </c>
      <c r="U570" s="38">
        <f>IFERROR(ABS(K570-YEAR('02_대상물건입력'!B14)),"")</f>
        <v>8</v>
      </c>
      <c r="V570" s="38" t="str">
        <f>IF(B570="","",IF(AND(E570&gt;0,F570&gt;0,H570&gt;0,OR('04A_국토부원자료'!P571="",'04A_국토부원자료'!P571="-"),IF('01_설정'!B10=1,N570=1,TRUE),R570&lt;='01_설정'!B5,S570&lt;='01_설정'!B6,T570&lt;='01_설정'!B7,U570&lt;='01_설정'!B8),"Y",""))</f>
        <v/>
      </c>
      <c r="W570" s="40" t="str">
        <f>IF(V570&lt;&gt;"Y","",MAX(0,(1-R570/'01_설정'!B5))*'01_설정'!B14+MAX(0,(1-S570/'01_설정'!B6))*'01_설정'!B15+MAX(0,(1-T570/'01_설정'!B7))*'01_설정'!B16+MAX(0,(1-U570/'01_설정'!B8))*'01_설정'!B17+O570*'01_설정'!B11+Q570*'01_설정'!B12+P570*'01_설정'!B13)</f>
        <v/>
      </c>
      <c r="X570" s="38" t="str">
        <f>IF(W570="","",1+COUNTIFS($W$4:$W$3003,"&gt;"&amp;W570)+COUNTIFS($W$4:W570,W570)-1)</f>
        <v/>
      </c>
    </row>
    <row r="571" spans="1:24" ht="16.5">
      <c r="A571" s="38">
        <f>IF('04A_국토부원자료'!A572="","",ROW()-3)</f>
        <v>568</v>
      </c>
      <c r="B571" s="39" t="str">
        <f>IFERROR('04A_국토부원자료'!B572,"")</f>
        <v>서울특별시 송파구 문정동</v>
      </c>
      <c r="C571" s="39" t="str">
        <f>IF(B571="","",IF('04A_국토부원자료'!C572&lt;&gt;"",'04A_국토부원자료'!C572,TRIM('04A_국토부원자료'!D572&amp;IF('04A_국토부원자료'!E572&lt;&gt;"","-"&amp;'04A_국토부원자료'!E572,""))))</f>
        <v>618</v>
      </c>
      <c r="D571" s="39" t="str">
        <f>IFERROR('04A_국토부원자료'!F572,"")</f>
        <v>파크하비오</v>
      </c>
      <c r="E571" s="40">
        <f>IFERROR(VALUE(SUBSTITUTE('04A_국토부원자료'!G572,",","")),"")</f>
        <v>26.16</v>
      </c>
      <c r="F571" s="41">
        <f>IFERROR(IF(AND('04A_국토부원자료'!H572&lt;&gt;"",'04A_국토부원자료'!I572&lt;&gt;""),DATE(INT(VALUE(SUBSTITUTE('04A_국토부원자료'!H572,",",""))/100),MOD(VALUE(SUBSTITUTE('04A_국토부원자료'!H572,",","")),100),VALUE(SUBSTITUTE('04A_국토부원자료'!I572,",",""))),""),"")</f>
        <v>45744</v>
      </c>
      <c r="G571" s="42">
        <f>IFERROR(VALUE(SUBSTITUTE('04A_국토부원자료'!J572,",","")),"")</f>
        <v>21500</v>
      </c>
      <c r="H571" s="43">
        <f t="shared" si="16"/>
        <v>215000000</v>
      </c>
      <c r="I571" s="43">
        <f t="shared" si="17"/>
        <v>8218654.4342507645</v>
      </c>
      <c r="J571" s="38">
        <f>IFERROR(VALUE(SUBSTITUTE('04A_국토부원자료'!K572,",","")),"")</f>
        <v>19</v>
      </c>
      <c r="K571" s="38" t="str">
        <f>IFERROR(VALUE(SUBSTITUTE('04A_국토부원자료'!N572,",","")),"")</f>
        <v/>
      </c>
      <c r="L571" s="39" t="str">
        <f>IFERROR('04A_국토부원자료'!O572,"")</f>
        <v xml:space="preserve"> </v>
      </c>
      <c r="M571" s="39" t="str">
        <f>IFERROR('04A_국토부원자료'!Q572,"")</f>
        <v>중개거래</v>
      </c>
      <c r="N571" s="38">
        <f>IF(B571="","",IF('02_대상물건입력'!B5="",1,IF(ISNUMBER(SEARCH('02_대상물건입력'!B5,B571)),1,0)))</f>
        <v>1</v>
      </c>
      <c r="O571" s="38">
        <f>IF(B571="","",IF('02_대상물건입력'!B6="",1,IF(ISNUMBER(SEARCH('02_대상물건입력'!B6,B571)),1,0)))</f>
        <v>0</v>
      </c>
      <c r="P571" s="38">
        <f>IF(L571="","",IF('02_대상물건입력'!B15="",0,IF(ISNUMBER(SEARCH('02_대상물건입력'!B15,L571)),1,0)))</f>
        <v>0</v>
      </c>
      <c r="Q571" s="38">
        <f>IF(D571="","",IF('02_대상물건입력'!B8="",0,IF(ISNUMBER(SEARCH('02_대상물건입력'!B8,D571)),1,0)))</f>
        <v>0</v>
      </c>
      <c r="R571" s="44">
        <f>IFERROR(ABS(E571-'02_대상물건입력'!B11)/'02_대상물건입력'!B11,"")</f>
        <v>3.9746281586327356E-2</v>
      </c>
      <c r="S571" s="38">
        <f>IFERROR(ABS(J571-'02_대상물건입력'!B10),"")</f>
        <v>7</v>
      </c>
      <c r="T571" s="38">
        <f>IFERROR(ABS('01_설정'!B4-F571),"")</f>
        <v>368</v>
      </c>
      <c r="U571" s="38" t="str">
        <f>IFERROR(ABS(K571-YEAR('02_대상물건입력'!B14)),"")</f>
        <v/>
      </c>
      <c r="V571" s="38" t="str">
        <f>IF(B571="","",IF(AND(E571&gt;0,F571&gt;0,H571&gt;0,OR('04A_국토부원자료'!P572="",'04A_국토부원자료'!P572="-"),IF('01_설정'!B10=1,N571=1,TRUE),R571&lt;='01_설정'!B5,S571&lt;='01_설정'!B6,T571&lt;='01_설정'!B7,U571&lt;='01_설정'!B8),"Y",""))</f>
        <v/>
      </c>
      <c r="W571" s="40" t="str">
        <f>IF(V571&lt;&gt;"Y","",MAX(0,(1-R571/'01_설정'!B5))*'01_설정'!B14+MAX(0,(1-S571/'01_설정'!B6))*'01_설정'!B15+MAX(0,(1-T571/'01_설정'!B7))*'01_설정'!B16+MAX(0,(1-U571/'01_설정'!B8))*'01_설정'!B17+O571*'01_설정'!B11+Q571*'01_설정'!B12+P571*'01_설정'!B13)</f>
        <v/>
      </c>
      <c r="X571" s="38" t="str">
        <f>IF(W571="","",1+COUNTIFS($W$4:$W$3003,"&gt;"&amp;W571)+COUNTIFS($W$4:W571,W571)-1)</f>
        <v/>
      </c>
    </row>
    <row r="572" spans="1:24" ht="16.5">
      <c r="A572" s="38">
        <f>IF('04A_국토부원자료'!A573="","",ROW()-3)</f>
        <v>569</v>
      </c>
      <c r="B572" s="39" t="str">
        <f>IFERROR('04A_국토부원자료'!B573,"")</f>
        <v>서울특별시 송파구 문정동</v>
      </c>
      <c r="C572" s="39" t="str">
        <f>IF(B572="","",IF('04A_국토부원자료'!C573&lt;&gt;"",'04A_국토부원자료'!C573,TRIM('04A_국토부원자료'!D573&amp;IF('04A_국토부원자료'!E573&lt;&gt;"","-"&amp;'04A_국토부원자료'!E573,""))))</f>
        <v>624</v>
      </c>
      <c r="D572" s="39" t="str">
        <f>IFERROR('04A_국토부원자료'!F573,"")</f>
        <v>송파 아이파크</v>
      </c>
      <c r="E572" s="40">
        <f>IFERROR(VALUE(SUBSTITUTE('04A_국토부원자료'!G573,",","")),"")</f>
        <v>29.88</v>
      </c>
      <c r="F572" s="41">
        <f>IFERROR(IF(AND('04A_국토부원자료'!H573&lt;&gt;"",'04A_국토부원자료'!I573&lt;&gt;""),DATE(INT(VALUE(SUBSTITUTE('04A_국토부원자료'!H573,",",""))/100),MOD(VALUE(SUBSTITUTE('04A_국토부원자료'!H573,",","")),100),VALUE(SUBSTITUTE('04A_국토부원자료'!I573,",",""))),""),"")</f>
        <v>45744</v>
      </c>
      <c r="G572" s="42">
        <f>IFERROR(VALUE(SUBSTITUTE('04A_국토부원자료'!J573,",","")),"")</f>
        <v>25950</v>
      </c>
      <c r="H572" s="43">
        <f t="shared" si="16"/>
        <v>259500000</v>
      </c>
      <c r="I572" s="43">
        <f t="shared" si="17"/>
        <v>8684738.955823293</v>
      </c>
      <c r="J572" s="38">
        <f>IFERROR(VALUE(SUBSTITUTE('04A_국토부원자료'!K573,",","")),"")</f>
        <v>3</v>
      </c>
      <c r="K572" s="38">
        <f>IFERROR(VALUE(SUBSTITUTE('04A_국토부원자료'!N573,",","")),"")</f>
        <v>2015</v>
      </c>
      <c r="L572" s="39" t="str">
        <f>IFERROR('04A_국토부원자료'!O573,"")</f>
        <v>법원로 55</v>
      </c>
      <c r="M572" s="39" t="str">
        <f>IFERROR('04A_국토부원자료'!Q573,"")</f>
        <v>중개거래</v>
      </c>
      <c r="N572" s="38">
        <f>IF(B572="","",IF('02_대상물건입력'!B5="",1,IF(ISNUMBER(SEARCH('02_대상물건입력'!B5,B572)),1,0)))</f>
        <v>1</v>
      </c>
      <c r="O572" s="38">
        <f>IF(B572="","",IF('02_대상물건입력'!B6="",1,IF(ISNUMBER(SEARCH('02_대상물건입력'!B6,B572)),1,0)))</f>
        <v>0</v>
      </c>
      <c r="P572" s="38">
        <f>IF(L572="","",IF('02_대상물건입력'!B15="",0,IF(ISNUMBER(SEARCH('02_대상물건입력'!B15,L572)),1,0)))</f>
        <v>0</v>
      </c>
      <c r="Q572" s="38">
        <f>IF(D572="","",IF('02_대상물건입력'!B8="",0,IF(ISNUMBER(SEARCH('02_대상물건입력'!B8,D572)),1,0)))</f>
        <v>0</v>
      </c>
      <c r="R572" s="44">
        <f>IFERROR(ABS(E572-'02_대상물건입력'!B11)/'02_대상물건입력'!B11,"")</f>
        <v>9.6803559105525128E-2</v>
      </c>
      <c r="S572" s="38">
        <f>IFERROR(ABS(J572-'02_대상물건입력'!B10),"")</f>
        <v>9</v>
      </c>
      <c r="T572" s="38">
        <f>IFERROR(ABS('01_설정'!B4-F572),"")</f>
        <v>368</v>
      </c>
      <c r="U572" s="38">
        <f>IFERROR(ABS(K572-YEAR('02_대상물건입력'!B14)),"")</f>
        <v>11</v>
      </c>
      <c r="V572" s="38" t="str">
        <f>IF(B572="","",IF(AND(E572&gt;0,F572&gt;0,H572&gt;0,OR('04A_국토부원자료'!P573="",'04A_국토부원자료'!P573="-"),IF('01_설정'!B10=1,N572=1,TRUE),R572&lt;='01_설정'!B5,S572&lt;='01_설정'!B6,T572&lt;='01_설정'!B7,U572&lt;='01_설정'!B8),"Y",""))</f>
        <v/>
      </c>
      <c r="W572" s="40" t="str">
        <f>IF(V572&lt;&gt;"Y","",MAX(0,(1-R572/'01_설정'!B5))*'01_설정'!B14+MAX(0,(1-S572/'01_설정'!B6))*'01_설정'!B15+MAX(0,(1-T572/'01_설정'!B7))*'01_설정'!B16+MAX(0,(1-U572/'01_설정'!B8))*'01_설정'!B17+O572*'01_설정'!B11+Q572*'01_설정'!B12+P572*'01_설정'!B13)</f>
        <v/>
      </c>
      <c r="X572" s="38" t="str">
        <f>IF(W572="","",1+COUNTIFS($W$4:$W$3003,"&gt;"&amp;W572)+COUNTIFS($W$4:W572,W572)-1)</f>
        <v/>
      </c>
    </row>
    <row r="573" spans="1:24" ht="16.5">
      <c r="A573" s="38">
        <f>IF('04A_국토부원자료'!A574="","",ROW()-3)</f>
        <v>570</v>
      </c>
      <c r="B573" s="39" t="str">
        <f>IFERROR('04A_국토부원자료'!B574,"")</f>
        <v>서울특별시 송파구 문정동</v>
      </c>
      <c r="C573" s="39" t="str">
        <f>IF(B573="","",IF('04A_국토부원자료'!C574&lt;&gt;"",'04A_국토부원자료'!C574,TRIM('04A_국토부원자료'!D574&amp;IF('04A_국토부원자료'!E574&lt;&gt;"","-"&amp;'04A_국토부원자료'!E574,""))))</f>
        <v>652-5</v>
      </c>
      <c r="D573" s="39" t="str">
        <f>IFERROR('04A_국토부원자료'!F574,"")</f>
        <v>문정 아이파크</v>
      </c>
      <c r="E573" s="40">
        <f>IFERROR(VALUE(SUBSTITUTE('04A_국토부원자료'!G574,",","")),"")</f>
        <v>25.77</v>
      </c>
      <c r="F573" s="41">
        <f>IFERROR(IF(AND('04A_국토부원자료'!H574&lt;&gt;"",'04A_국토부원자료'!I574&lt;&gt;""),DATE(INT(VALUE(SUBSTITUTE('04A_국토부원자료'!H574,",",""))/100),MOD(VALUE(SUBSTITUTE('04A_국토부원자료'!H574,",","")),100),VALUE(SUBSTITUTE('04A_국토부원자료'!I574,",",""))),""),"")</f>
        <v>45742</v>
      </c>
      <c r="G573" s="42">
        <f>IFERROR(VALUE(SUBSTITUTE('04A_국토부원자료'!J574,",","")),"")</f>
        <v>23500</v>
      </c>
      <c r="H573" s="43">
        <f t="shared" si="16"/>
        <v>235000000</v>
      </c>
      <c r="I573" s="43">
        <f t="shared" si="17"/>
        <v>9119130.7722157557</v>
      </c>
      <c r="J573" s="38">
        <f>IFERROR(VALUE(SUBSTITUTE('04A_국토부원자료'!K574,",","")),"")</f>
        <v>16</v>
      </c>
      <c r="K573" s="38">
        <f>IFERROR(VALUE(SUBSTITUTE('04A_국토부원자료'!N574,",","")),"")</f>
        <v>2017</v>
      </c>
      <c r="L573" s="39" t="str">
        <f>IFERROR('04A_국토부원자료'!O574,"")</f>
        <v>법원로4길 6</v>
      </c>
      <c r="M573" s="39" t="str">
        <f>IFERROR('04A_국토부원자료'!Q574,"")</f>
        <v>중개거래</v>
      </c>
      <c r="N573" s="38">
        <f>IF(B573="","",IF('02_대상물건입력'!B5="",1,IF(ISNUMBER(SEARCH('02_대상물건입력'!B5,B573)),1,0)))</f>
        <v>1</v>
      </c>
      <c r="O573" s="38">
        <f>IF(B573="","",IF('02_대상물건입력'!B6="",1,IF(ISNUMBER(SEARCH('02_대상물건입력'!B6,B573)),1,0)))</f>
        <v>0</v>
      </c>
      <c r="P573" s="38">
        <f>IF(L573="","",IF('02_대상물건입력'!B15="",0,IF(ISNUMBER(SEARCH('02_대상물건입력'!B15,L573)),1,0)))</f>
        <v>0</v>
      </c>
      <c r="Q573" s="38">
        <f>IF(D573="","",IF('02_대상물건입력'!B8="",0,IF(ISNUMBER(SEARCH('02_대상물건입력'!B8,D573)),1,0)))</f>
        <v>0</v>
      </c>
      <c r="R573" s="44">
        <f>IFERROR(ABS(E573-'02_대상물건입력'!B11)/'02_대상물건입력'!B11,"")</f>
        <v>5.4061990691118368E-2</v>
      </c>
      <c r="S573" s="38">
        <f>IFERROR(ABS(J573-'02_대상물건입력'!B10),"")</f>
        <v>4</v>
      </c>
      <c r="T573" s="38">
        <f>IFERROR(ABS('01_설정'!B4-F573),"")</f>
        <v>370</v>
      </c>
      <c r="U573" s="38">
        <f>IFERROR(ABS(K573-YEAR('02_대상물건입력'!B14)),"")</f>
        <v>9</v>
      </c>
      <c r="V573" s="38" t="str">
        <f>IF(B573="","",IF(AND(E573&gt;0,F573&gt;0,H573&gt;0,OR('04A_국토부원자료'!P574="",'04A_국토부원자료'!P574="-"),IF('01_설정'!B10=1,N573=1,TRUE),R573&lt;='01_설정'!B5,S573&lt;='01_설정'!B6,T573&lt;='01_설정'!B7,U573&lt;='01_설정'!B8),"Y",""))</f>
        <v>Y</v>
      </c>
      <c r="W573" s="40">
        <f>IF(V573&lt;&gt;"Y","",MAX(0,(1-R573/'01_설정'!B5))*'01_설정'!B14+MAX(0,(1-S573/'01_설정'!B6))*'01_설정'!B15+MAX(0,(1-T573/'01_설정'!B7))*'01_설정'!B16+MAX(0,(1-U573/'01_설정'!B8))*'01_설정'!B17+O573*'01_설정'!B11+Q573*'01_설정'!B12+P573*'01_설정'!B13)</f>
        <v>32.560353038359665</v>
      </c>
      <c r="X573" s="38">
        <f>IF(W573="","",1+COUNTIFS($W$4:$W$3003,"&gt;"&amp;W573)+COUNTIFS($W$4:W573,W573)-1)</f>
        <v>146</v>
      </c>
    </row>
    <row r="574" spans="1:24" ht="16.5">
      <c r="A574" s="38">
        <f>IF('04A_국토부원자료'!A575="","",ROW()-3)</f>
        <v>571</v>
      </c>
      <c r="B574" s="39" t="str">
        <f>IFERROR('04A_국토부원자료'!B575,"")</f>
        <v>서울특별시 송파구 문정동</v>
      </c>
      <c r="C574" s="39" t="str">
        <f>IF(B574="","",IF('04A_국토부원자료'!C575&lt;&gt;"",'04A_국토부원자료'!C575,TRIM('04A_국토부원자료'!D575&amp;IF('04A_국토부원자료'!E575&lt;&gt;"","-"&amp;'04A_국토부원자료'!E575,""))))</f>
        <v>652-2</v>
      </c>
      <c r="D574" s="39" t="str">
        <f>IFERROR('04A_국토부원자료'!F575,"")</f>
        <v>문정 오벨리스크</v>
      </c>
      <c r="E574" s="40">
        <f>IFERROR(VALUE(SUBSTITUTE('04A_국토부원자료'!G575,",","")),"")</f>
        <v>24.04</v>
      </c>
      <c r="F574" s="41">
        <f>IFERROR(IF(AND('04A_국토부원자료'!H575&lt;&gt;"",'04A_국토부원자료'!I575&lt;&gt;""),DATE(INT(VALUE(SUBSTITUTE('04A_국토부원자료'!H575,",",""))/100),MOD(VALUE(SUBSTITUTE('04A_국토부원자료'!H575,",","")),100),VALUE(SUBSTITUTE('04A_국토부원자료'!I575,",",""))),""),"")</f>
        <v>45740</v>
      </c>
      <c r="G574" s="42">
        <f>IFERROR(VALUE(SUBSTITUTE('04A_국토부원자료'!J575,",","")),"")</f>
        <v>23500</v>
      </c>
      <c r="H574" s="43">
        <f t="shared" si="16"/>
        <v>235000000</v>
      </c>
      <c r="I574" s="43">
        <f t="shared" si="17"/>
        <v>9775374.3760399334</v>
      </c>
      <c r="J574" s="38">
        <f>IFERROR(VALUE(SUBSTITUTE('04A_국토부원자료'!K575,",","")),"")</f>
        <v>12</v>
      </c>
      <c r="K574" s="38">
        <f>IFERROR(VALUE(SUBSTITUTE('04A_국토부원자료'!N575,",","")),"")</f>
        <v>2018</v>
      </c>
      <c r="L574" s="39" t="str">
        <f>IFERROR('04A_국토부원자료'!O575,"")</f>
        <v>송파대로 145</v>
      </c>
      <c r="M574" s="39" t="str">
        <f>IFERROR('04A_국토부원자료'!Q575,"")</f>
        <v>중개거래</v>
      </c>
      <c r="N574" s="38">
        <f>IF(B574="","",IF('02_대상물건입력'!B5="",1,IF(ISNUMBER(SEARCH('02_대상물건입력'!B5,B574)),1,0)))</f>
        <v>1</v>
      </c>
      <c r="O574" s="38">
        <f>IF(B574="","",IF('02_대상물건입력'!B6="",1,IF(ISNUMBER(SEARCH('02_대상물건입력'!B6,B574)),1,0)))</f>
        <v>0</v>
      </c>
      <c r="P574" s="38">
        <f>IF(L574="","",IF('02_대상물건입력'!B15="",0,IF(ISNUMBER(SEARCH('02_대상물건입력'!B15,L574)),1,0)))</f>
        <v>1</v>
      </c>
      <c r="Q574" s="38">
        <f>IF(D574="","",IF('02_대상물건입력'!B8="",0,IF(ISNUMBER(SEARCH('02_대상물건입력'!B8,D574)),1,0)))</f>
        <v>0</v>
      </c>
      <c r="R574" s="44">
        <f>IFERROR(ABS(E574-'02_대상물건입력'!B11)/'02_대상물건입력'!B11,"")</f>
        <v>0.11756500800211432</v>
      </c>
      <c r="S574" s="38">
        <f>IFERROR(ABS(J574-'02_대상물건입력'!B10),"")</f>
        <v>0</v>
      </c>
      <c r="T574" s="38">
        <f>IFERROR(ABS('01_설정'!B4-F574),"")</f>
        <v>372</v>
      </c>
      <c r="U574" s="38">
        <f>IFERROR(ABS(K574-YEAR('02_대상물건입력'!B14)),"")</f>
        <v>8</v>
      </c>
      <c r="V574" s="38" t="str">
        <f>IF(B574="","",IF(AND(E574&gt;0,F574&gt;0,H574&gt;0,OR('04A_국토부원자료'!P575="",'04A_국토부원자료'!P575="-"),IF('01_설정'!B10=1,N574=1,TRUE),R574&lt;='01_설정'!B5,S574&lt;='01_설정'!B6,T574&lt;='01_설정'!B7,U574&lt;='01_설정'!B8),"Y",""))</f>
        <v>Y</v>
      </c>
      <c r="W574" s="40">
        <f>IF(V574&lt;&gt;"Y","",MAX(0,(1-R574/'01_설정'!B5))*'01_설정'!B14+MAX(0,(1-S574/'01_설정'!B6))*'01_설정'!B15+MAX(0,(1-T574/'01_설정'!B7))*'01_설정'!B16+MAX(0,(1-U574/'01_설정'!B8))*'01_설정'!B17+O574*'01_설정'!B11+Q574*'01_설정'!B12+P574*'01_설정'!B13)</f>
        <v>45.539210802663256</v>
      </c>
      <c r="X574" s="38">
        <f>IF(W574="","",1+COUNTIFS($W$4:$W$3003,"&gt;"&amp;W574)+COUNTIFS($W$4:W574,W574)-1)</f>
        <v>27</v>
      </c>
    </row>
    <row r="575" spans="1:24" ht="16.5">
      <c r="A575" s="38">
        <f>IF('04A_국토부원자료'!A576="","",ROW()-3)</f>
        <v>572</v>
      </c>
      <c r="B575" s="39" t="str">
        <f>IFERROR('04A_국토부원자료'!B576,"")</f>
        <v>서울특별시 송파구 문정동</v>
      </c>
      <c r="C575" s="39" t="str">
        <f>IF(B575="","",IF('04A_국토부원자료'!C576&lt;&gt;"",'04A_국토부원자료'!C576,TRIM('04A_국토부원자료'!D576&amp;IF('04A_국토부원자료'!E576&lt;&gt;"","-"&amp;'04A_국토부원자료'!E576,""))))</f>
        <v>624</v>
      </c>
      <c r="D575" s="39" t="str">
        <f>IFERROR('04A_국토부원자료'!F576,"")</f>
        <v>송파 아이파크</v>
      </c>
      <c r="E575" s="40">
        <f>IFERROR(VALUE(SUBSTITUTE('04A_국토부원자료'!G576,",","")),"")</f>
        <v>25.87</v>
      </c>
      <c r="F575" s="41">
        <f>IFERROR(IF(AND('04A_국토부원자료'!H576&lt;&gt;"",'04A_국토부원자료'!I576&lt;&gt;""),DATE(INT(VALUE(SUBSTITUTE('04A_국토부원자료'!H576,",",""))/100),MOD(VALUE(SUBSTITUTE('04A_국토부원자료'!H576,",","")),100),VALUE(SUBSTITUTE('04A_국토부원자료'!I576,",",""))),""),"")</f>
        <v>45740</v>
      </c>
      <c r="G575" s="42">
        <f>IFERROR(VALUE(SUBSTITUTE('04A_국토부원자료'!J576,",","")),"")</f>
        <v>21000</v>
      </c>
      <c r="H575" s="43">
        <f t="shared" si="16"/>
        <v>210000000</v>
      </c>
      <c r="I575" s="43">
        <f t="shared" si="17"/>
        <v>8117510.630073444</v>
      </c>
      <c r="J575" s="38">
        <f>IFERROR(VALUE(SUBSTITUTE('04A_국토부원자료'!K576,",","")),"")</f>
        <v>6</v>
      </c>
      <c r="K575" s="38">
        <f>IFERROR(VALUE(SUBSTITUTE('04A_국토부원자료'!N576,",","")),"")</f>
        <v>2015</v>
      </c>
      <c r="L575" s="39" t="str">
        <f>IFERROR('04A_국토부원자료'!O576,"")</f>
        <v>법원로 55</v>
      </c>
      <c r="M575" s="39" t="str">
        <f>IFERROR('04A_국토부원자료'!Q576,"")</f>
        <v>중개거래</v>
      </c>
      <c r="N575" s="38">
        <f>IF(B575="","",IF('02_대상물건입력'!B5="",1,IF(ISNUMBER(SEARCH('02_대상물건입력'!B5,B575)),1,0)))</f>
        <v>1</v>
      </c>
      <c r="O575" s="38">
        <f>IF(B575="","",IF('02_대상물건입력'!B6="",1,IF(ISNUMBER(SEARCH('02_대상물건입력'!B6,B575)),1,0)))</f>
        <v>0</v>
      </c>
      <c r="P575" s="38">
        <f>IF(L575="","",IF('02_대상물건입력'!B15="",0,IF(ISNUMBER(SEARCH('02_대상물건입력'!B15,L575)),1,0)))</f>
        <v>0</v>
      </c>
      <c r="Q575" s="38">
        <f>IF(D575="","",IF('02_대상물건입력'!B8="",0,IF(ISNUMBER(SEARCH('02_대상물건입력'!B8,D575)),1,0)))</f>
        <v>0</v>
      </c>
      <c r="R575" s="44">
        <f>IFERROR(ABS(E575-'02_대상물건입력'!B11)/'02_대상물건입력'!B11,"")</f>
        <v>5.0391296048864213E-2</v>
      </c>
      <c r="S575" s="38">
        <f>IFERROR(ABS(J575-'02_대상물건입력'!B10),"")</f>
        <v>6</v>
      </c>
      <c r="T575" s="38">
        <f>IFERROR(ABS('01_설정'!B4-F575),"")</f>
        <v>372</v>
      </c>
      <c r="U575" s="38">
        <f>IFERROR(ABS(K575-YEAR('02_대상물건입력'!B14)),"")</f>
        <v>11</v>
      </c>
      <c r="V575" s="38" t="str">
        <f>IF(B575="","",IF(AND(E575&gt;0,F575&gt;0,H575&gt;0,OR('04A_국토부원자료'!P576="",'04A_국토부원자료'!P576="-"),IF('01_설정'!B10=1,N575=1,TRUE),R575&lt;='01_설정'!B5,S575&lt;='01_설정'!B6,T575&lt;='01_설정'!B7,U575&lt;='01_설정'!B8),"Y",""))</f>
        <v/>
      </c>
      <c r="W575" s="40" t="str">
        <f>IF(V575&lt;&gt;"Y","",MAX(0,(1-R575/'01_설정'!B5))*'01_설정'!B14+MAX(0,(1-S575/'01_설정'!B6))*'01_설정'!B15+MAX(0,(1-T575/'01_설정'!B7))*'01_설정'!B16+MAX(0,(1-U575/'01_설정'!B8))*'01_설정'!B17+O575*'01_설정'!B11+Q575*'01_설정'!B12+P575*'01_설정'!B13)</f>
        <v/>
      </c>
      <c r="X575" s="38" t="str">
        <f>IF(W575="","",1+COUNTIFS($W$4:$W$3003,"&gt;"&amp;W575)+COUNTIFS($W$4:W575,W575)-1)</f>
        <v/>
      </c>
    </row>
    <row r="576" spans="1:24" ht="16.5">
      <c r="A576" s="38">
        <f>IF('04A_국토부원자료'!A577="","",ROW()-3)</f>
        <v>573</v>
      </c>
      <c r="B576" s="39" t="str">
        <f>IFERROR('04A_국토부원자료'!B577,"")</f>
        <v>서울특별시 송파구 문정동</v>
      </c>
      <c r="C576" s="39" t="str">
        <f>IF(B576="","",IF('04A_국토부원자료'!C577&lt;&gt;"",'04A_국토부원자료'!C577,TRIM('04A_국토부원자료'!D577&amp;IF('04A_국토부원자료'!E577&lt;&gt;"","-"&amp;'04A_국토부원자료'!E577,""))))</f>
        <v>618</v>
      </c>
      <c r="D576" s="39" t="str">
        <f>IFERROR('04A_국토부원자료'!F577,"")</f>
        <v>파크하비오</v>
      </c>
      <c r="E576" s="40">
        <f>IFERROR(VALUE(SUBSTITUTE('04A_국토부원자료'!G577,",","")),"")</f>
        <v>48.93</v>
      </c>
      <c r="F576" s="41">
        <f>IFERROR(IF(AND('04A_국토부원자료'!H577&lt;&gt;"",'04A_국토부원자료'!I577&lt;&gt;""),DATE(INT(VALUE(SUBSTITUTE('04A_국토부원자료'!H577,",",""))/100),MOD(VALUE(SUBSTITUTE('04A_국토부원자료'!H577,",","")),100),VALUE(SUBSTITUTE('04A_국토부원자료'!I577,",",""))),""),"")</f>
        <v>45737</v>
      </c>
      <c r="G576" s="42">
        <f>IFERROR(VALUE(SUBSTITUTE('04A_국토부원자료'!J577,",","")),"")</f>
        <v>44300</v>
      </c>
      <c r="H576" s="43">
        <f t="shared" si="16"/>
        <v>443000000</v>
      </c>
      <c r="I576" s="43">
        <f t="shared" si="17"/>
        <v>9053750.2554669939</v>
      </c>
      <c r="J576" s="38">
        <f>IFERROR(VALUE(SUBSTITUTE('04A_국토부원자료'!K577,",","")),"")</f>
        <v>6</v>
      </c>
      <c r="K576" s="38" t="str">
        <f>IFERROR(VALUE(SUBSTITUTE('04A_국토부원자료'!N577,",","")),"")</f>
        <v/>
      </c>
      <c r="L576" s="39" t="str">
        <f>IFERROR('04A_국토부원자료'!O577,"")</f>
        <v xml:space="preserve"> </v>
      </c>
      <c r="M576" s="39" t="str">
        <f>IFERROR('04A_국토부원자료'!Q577,"")</f>
        <v>중개거래</v>
      </c>
      <c r="N576" s="38">
        <f>IF(B576="","",IF('02_대상물건입력'!B5="",1,IF(ISNUMBER(SEARCH('02_대상물건입력'!B5,B576)),1,0)))</f>
        <v>1</v>
      </c>
      <c r="O576" s="38">
        <f>IF(B576="","",IF('02_대상물건입력'!B6="",1,IF(ISNUMBER(SEARCH('02_대상물건입력'!B6,B576)),1,0)))</f>
        <v>0</v>
      </c>
      <c r="P576" s="38">
        <f>IF(L576="","",IF('02_대상물건입력'!B15="",0,IF(ISNUMBER(SEARCH('02_대상물건입력'!B15,L576)),1,0)))</f>
        <v>0</v>
      </c>
      <c r="Q576" s="38">
        <f>IF(D576="","",IF('02_대상물건입력'!B8="",0,IF(ISNUMBER(SEARCH('02_대상물건입력'!B8,D576)),1,0)))</f>
        <v>0</v>
      </c>
      <c r="R576" s="44">
        <f>IFERROR(ABS(E576-'02_대상물건입력'!B11)/'02_대상물건입력'!B11,"")</f>
        <v>0.79607088845493124</v>
      </c>
      <c r="S576" s="38">
        <f>IFERROR(ABS(J576-'02_대상물건입력'!B10),"")</f>
        <v>6</v>
      </c>
      <c r="T576" s="38">
        <f>IFERROR(ABS('01_설정'!B4-F576),"")</f>
        <v>375</v>
      </c>
      <c r="U576" s="38" t="str">
        <f>IFERROR(ABS(K576-YEAR('02_대상물건입력'!B14)),"")</f>
        <v/>
      </c>
      <c r="V576" s="38" t="str">
        <f>IF(B576="","",IF(AND(E576&gt;0,F576&gt;0,H576&gt;0,OR('04A_국토부원자료'!P577="",'04A_국토부원자료'!P577="-"),IF('01_설정'!B10=1,N576=1,TRUE),R576&lt;='01_설정'!B5,S576&lt;='01_설정'!B6,T576&lt;='01_설정'!B7,U576&lt;='01_설정'!B8),"Y",""))</f>
        <v/>
      </c>
      <c r="W576" s="40" t="str">
        <f>IF(V576&lt;&gt;"Y","",MAX(0,(1-R576/'01_설정'!B5))*'01_설정'!B14+MAX(0,(1-S576/'01_설정'!B6))*'01_설정'!B15+MAX(0,(1-T576/'01_설정'!B7))*'01_설정'!B16+MAX(0,(1-U576/'01_설정'!B8))*'01_설정'!B17+O576*'01_설정'!B11+Q576*'01_설정'!B12+P576*'01_설정'!B13)</f>
        <v/>
      </c>
      <c r="X576" s="38" t="str">
        <f>IF(W576="","",1+COUNTIFS($W$4:$W$3003,"&gt;"&amp;W576)+COUNTIFS($W$4:W576,W576)-1)</f>
        <v/>
      </c>
    </row>
    <row r="577" spans="1:24" ht="16.5">
      <c r="A577" s="38">
        <f>IF('04A_국토부원자료'!A578="","",ROW()-3)</f>
        <v>574</v>
      </c>
      <c r="B577" s="39" t="str">
        <f>IFERROR('04A_국토부원자료'!B578,"")</f>
        <v>서울특별시 송파구 문정동</v>
      </c>
      <c r="C577" s="39" t="str">
        <f>IF(B577="","",IF('04A_국토부원자료'!C578&lt;&gt;"",'04A_국토부원자료'!C578,TRIM('04A_국토부원자료'!D578&amp;IF('04A_국토부원자료'!E578&lt;&gt;"","-"&amp;'04A_국토부원자료'!E578,""))))</f>
        <v>652-2</v>
      </c>
      <c r="D577" s="39" t="str">
        <f>IFERROR('04A_국토부원자료'!F578,"")</f>
        <v>문정 오벨리스크</v>
      </c>
      <c r="E577" s="40">
        <f>IFERROR(VALUE(SUBSTITUTE('04A_국토부원자료'!G578,",","")),"")</f>
        <v>24.09</v>
      </c>
      <c r="F577" s="41">
        <f>IFERROR(IF(AND('04A_국토부원자료'!H578&lt;&gt;"",'04A_국토부원자료'!I578&lt;&gt;""),DATE(INT(VALUE(SUBSTITUTE('04A_국토부원자료'!H578,",",""))/100),MOD(VALUE(SUBSTITUTE('04A_국토부원자료'!H578,",","")),100),VALUE(SUBSTITUTE('04A_국토부원자료'!I578,",",""))),""),"")</f>
        <v>45737</v>
      </c>
      <c r="G577" s="42">
        <f>IFERROR(VALUE(SUBSTITUTE('04A_국토부원자료'!J578,",","")),"")</f>
        <v>23000</v>
      </c>
      <c r="H577" s="43">
        <f t="shared" si="16"/>
        <v>230000000</v>
      </c>
      <c r="I577" s="43">
        <f t="shared" si="17"/>
        <v>9547530.0954753011</v>
      </c>
      <c r="J577" s="38">
        <f>IFERROR(VALUE(SUBSTITUTE('04A_국토부원자료'!K578,",","")),"")</f>
        <v>7</v>
      </c>
      <c r="K577" s="38">
        <f>IFERROR(VALUE(SUBSTITUTE('04A_국토부원자료'!N578,",","")),"")</f>
        <v>2018</v>
      </c>
      <c r="L577" s="39" t="str">
        <f>IFERROR('04A_국토부원자료'!O578,"")</f>
        <v>송파대로 145</v>
      </c>
      <c r="M577" s="39" t="str">
        <f>IFERROR('04A_국토부원자료'!Q578,"")</f>
        <v>중개거래</v>
      </c>
      <c r="N577" s="38">
        <f>IF(B577="","",IF('02_대상물건입력'!B5="",1,IF(ISNUMBER(SEARCH('02_대상물건입력'!B5,B577)),1,0)))</f>
        <v>1</v>
      </c>
      <c r="O577" s="38">
        <f>IF(B577="","",IF('02_대상물건입력'!B6="",1,IF(ISNUMBER(SEARCH('02_대상물건입력'!B6,B577)),1,0)))</f>
        <v>0</v>
      </c>
      <c r="P577" s="38">
        <f>IF(L577="","",IF('02_대상물건입력'!B15="",0,IF(ISNUMBER(SEARCH('02_대상물건입력'!B15,L577)),1,0)))</f>
        <v>1</v>
      </c>
      <c r="Q577" s="38">
        <f>IF(D577="","",IF('02_대상물건입력'!B8="",0,IF(ISNUMBER(SEARCH('02_대상물건입력'!B8,D577)),1,0)))</f>
        <v>0</v>
      </c>
      <c r="R577" s="44">
        <f>IFERROR(ABS(E577-'02_대상물건입력'!B11)/'02_대상물건입력'!B11,"")</f>
        <v>0.11572966068098724</v>
      </c>
      <c r="S577" s="38">
        <f>IFERROR(ABS(J577-'02_대상물건입력'!B10),"")</f>
        <v>5</v>
      </c>
      <c r="T577" s="38">
        <f>IFERROR(ABS('01_설정'!B4-F577),"")</f>
        <v>375</v>
      </c>
      <c r="U577" s="38">
        <f>IFERROR(ABS(K577-YEAR('02_대상물건입력'!B14)),"")</f>
        <v>8</v>
      </c>
      <c r="V577" s="38" t="str">
        <f>IF(B577="","",IF(AND(E577&gt;0,F577&gt;0,H577&gt;0,OR('04A_국토부원자료'!P578="",'04A_국토부원자료'!P578="-"),IF('01_설정'!B10=1,N577=1,TRUE),R577&lt;='01_설정'!B5,S577&lt;='01_설정'!B6,T577&lt;='01_설정'!B7,U577&lt;='01_설정'!B8),"Y",""))</f>
        <v>Y</v>
      </c>
      <c r="W577" s="40">
        <f>IF(V577&lt;&gt;"Y","",MAX(0,(1-R577/'01_설정'!B5))*'01_설정'!B14+MAX(0,(1-S577/'01_설정'!B6))*'01_설정'!B15+MAX(0,(1-T577/'01_설정'!B7))*'01_설정'!B16+MAX(0,(1-U577/'01_설정'!B8))*'01_설정'!B17+O577*'01_설정'!B11+Q577*'01_설정'!B12+P577*'01_설정'!B13)</f>
        <v>33.651406298429286</v>
      </c>
      <c r="X577" s="38">
        <f>IF(W577="","",1+COUNTIFS($W$4:$W$3003,"&gt;"&amp;W577)+COUNTIFS($W$4:W577,W577)-1)</f>
        <v>126</v>
      </c>
    </row>
    <row r="578" spans="1:24" ht="16.5">
      <c r="A578" s="38">
        <f>IF('04A_국토부원자료'!A579="","",ROW()-3)</f>
        <v>575</v>
      </c>
      <c r="B578" s="39" t="str">
        <f>IFERROR('04A_국토부원자료'!B579,"")</f>
        <v>서울특별시 송파구 문정동</v>
      </c>
      <c r="C578" s="39" t="str">
        <f>IF(B578="","",IF('04A_국토부원자료'!C579&lt;&gt;"",'04A_국토부원자료'!C579,TRIM('04A_국토부원자료'!D579&amp;IF('04A_국토부원자료'!E579&lt;&gt;"","-"&amp;'04A_국토부원자료'!E579,""))))</f>
        <v>652</v>
      </c>
      <c r="D578" s="39" t="str">
        <f>IFERROR('04A_국토부원자료'!F579,"")</f>
        <v>송파법조타운푸르지오시티</v>
      </c>
      <c r="E578" s="40">
        <f>IFERROR(VALUE(SUBSTITUTE('04A_국토부원자료'!G579,",","")),"")</f>
        <v>20.45</v>
      </c>
      <c r="F578" s="41">
        <f>IFERROR(IF(AND('04A_국토부원자료'!H579&lt;&gt;"",'04A_국토부원자료'!I579&lt;&gt;""),DATE(INT(VALUE(SUBSTITUTE('04A_국토부원자료'!H579,",",""))/100),MOD(VALUE(SUBSTITUTE('04A_국토부원자료'!H579,",","")),100),VALUE(SUBSTITUTE('04A_국토부원자료'!I579,",",""))),""),"")</f>
        <v>45736</v>
      </c>
      <c r="G578" s="42">
        <f>IFERROR(VALUE(SUBSTITUTE('04A_국토부원자료'!J579,",","")),"")</f>
        <v>20300</v>
      </c>
      <c r="H578" s="43">
        <f t="shared" si="16"/>
        <v>203000000</v>
      </c>
      <c r="I578" s="43">
        <f t="shared" si="17"/>
        <v>9926650.3667481672</v>
      </c>
      <c r="J578" s="38">
        <f>IFERROR(VALUE(SUBSTITUTE('04A_국토부원자료'!K579,",","")),"")</f>
        <v>11</v>
      </c>
      <c r="K578" s="38">
        <f>IFERROR(VALUE(SUBSTITUTE('04A_국토부원자료'!N579,",","")),"")</f>
        <v>2018</v>
      </c>
      <c r="L578" s="39" t="str">
        <f>IFERROR('04A_국토부원자료'!O579,"")</f>
        <v>법원로4길 5</v>
      </c>
      <c r="M578" s="39" t="str">
        <f>IFERROR('04A_국토부원자료'!Q579,"")</f>
        <v>중개거래</v>
      </c>
      <c r="N578" s="38">
        <f>IF(B578="","",IF('02_대상물건입력'!B5="",1,IF(ISNUMBER(SEARCH('02_대상물건입력'!B5,B578)),1,0)))</f>
        <v>1</v>
      </c>
      <c r="O578" s="38">
        <f>IF(B578="","",IF('02_대상물건입력'!B6="",1,IF(ISNUMBER(SEARCH('02_대상물건입력'!B6,B578)),1,0)))</f>
        <v>0</v>
      </c>
      <c r="P578" s="38">
        <f>IF(L578="","",IF('02_대상물건입력'!B15="",0,IF(ISNUMBER(SEARCH('02_대상물건입력'!B15,L578)),1,0)))</f>
        <v>0</v>
      </c>
      <c r="Q578" s="38">
        <f>IF(D578="","",IF('02_대상물건입력'!B8="",0,IF(ISNUMBER(SEARCH('02_대상물건입력'!B8,D578)),1,0)))</f>
        <v>0</v>
      </c>
      <c r="R578" s="44">
        <f>IFERROR(ABS(E578-'02_대상물건입력'!B11)/'02_대상물건입력'!B11,"")</f>
        <v>0.2493429456590365</v>
      </c>
      <c r="S578" s="38">
        <f>IFERROR(ABS(J578-'02_대상물건입력'!B10),"")</f>
        <v>1</v>
      </c>
      <c r="T578" s="38">
        <f>IFERROR(ABS('01_설정'!B4-F578),"")</f>
        <v>376</v>
      </c>
      <c r="U578" s="38">
        <f>IFERROR(ABS(K578-YEAR('02_대상물건입력'!B14)),"")</f>
        <v>8</v>
      </c>
      <c r="V578" s="38" t="str">
        <f>IF(B578="","",IF(AND(E578&gt;0,F578&gt;0,H578&gt;0,OR('04A_국토부원자료'!P579="",'04A_국토부원자료'!P579="-"),IF('01_설정'!B10=1,N578=1,TRUE),R578&lt;='01_설정'!B5,S578&lt;='01_설정'!B6,T578&lt;='01_설정'!B7,U578&lt;='01_설정'!B8),"Y",""))</f>
        <v>Y</v>
      </c>
      <c r="W578" s="40">
        <f>IF(V578&lt;&gt;"Y","",MAX(0,(1-R578/'01_설정'!B5))*'01_설정'!B14+MAX(0,(1-S578/'01_설정'!B6))*'01_설정'!B15+MAX(0,(1-T578/'01_설정'!B7))*'01_설정'!B16+MAX(0,(1-U578/'01_설정'!B8))*'01_설정'!B17+O578*'01_설정'!B11+Q578*'01_설정'!B12+P578*'01_설정'!B13)</f>
        <v>23.476998864196567</v>
      </c>
      <c r="X578" s="38">
        <f>IF(W578="","",1+COUNTIFS($W$4:$W$3003,"&gt;"&amp;W578)+COUNTIFS($W$4:W578,W578)-1)</f>
        <v>227</v>
      </c>
    </row>
    <row r="579" spans="1:24" ht="16.5">
      <c r="A579" s="38">
        <f>IF('04A_국토부원자료'!A580="","",ROW()-3)</f>
        <v>576</v>
      </c>
      <c r="B579" s="39" t="str">
        <f>IFERROR('04A_국토부원자료'!B580,"")</f>
        <v>서울특별시 송파구 문정동</v>
      </c>
      <c r="C579" s="39" t="str">
        <f>IF(B579="","",IF('04A_국토부원자료'!C580&lt;&gt;"",'04A_국토부원자료'!C580,TRIM('04A_국토부원자료'!D580&amp;IF('04A_국토부원자료'!E580&lt;&gt;"","-"&amp;'04A_국토부원자료'!E580,""))))</f>
        <v>622</v>
      </c>
      <c r="D579" s="39" t="str">
        <f>IFERROR('04A_국토부원자료'!F580,"")</f>
        <v>송파한화오벨리스크</v>
      </c>
      <c r="E579" s="40">
        <f>IFERROR(VALUE(SUBSTITUTE('04A_국토부원자료'!G580,",","")),"")</f>
        <v>29.99</v>
      </c>
      <c r="F579" s="41">
        <f>IFERROR(IF(AND('04A_국토부원자료'!H580&lt;&gt;"",'04A_국토부원자료'!I580&lt;&gt;""),DATE(INT(VALUE(SUBSTITUTE('04A_국토부원자료'!H580,",",""))/100),MOD(VALUE(SUBSTITUTE('04A_국토부원자료'!H580,",","")),100),VALUE(SUBSTITUTE('04A_국토부원자료'!I580,",",""))),""),"")</f>
        <v>45735</v>
      </c>
      <c r="G579" s="42">
        <f>IFERROR(VALUE(SUBSTITUTE('04A_국토부원자료'!J580,",","")),"")</f>
        <v>22700</v>
      </c>
      <c r="H579" s="43">
        <f t="shared" si="16"/>
        <v>227000000</v>
      </c>
      <c r="I579" s="43">
        <f t="shared" si="17"/>
        <v>7569189.7299099704</v>
      </c>
      <c r="J579" s="38">
        <f>IFERROR(VALUE(SUBSTITUTE('04A_국토부원자료'!K580,",","")),"")</f>
        <v>7</v>
      </c>
      <c r="K579" s="38">
        <f>IFERROR(VALUE(SUBSTITUTE('04A_국토부원자료'!N580,",","")),"")</f>
        <v>2013</v>
      </c>
      <c r="L579" s="39" t="str">
        <f>IFERROR('04A_국토부원자료'!O580,"")</f>
        <v>충민로 5</v>
      </c>
      <c r="M579" s="39" t="str">
        <f>IFERROR('04A_국토부원자료'!Q580,"")</f>
        <v>중개거래</v>
      </c>
      <c r="N579" s="38">
        <f>IF(B579="","",IF('02_대상물건입력'!B5="",1,IF(ISNUMBER(SEARCH('02_대상물건입력'!B5,B579)),1,0)))</f>
        <v>1</v>
      </c>
      <c r="O579" s="38">
        <f>IF(B579="","",IF('02_대상물건입력'!B6="",1,IF(ISNUMBER(SEARCH('02_대상물건입력'!B6,B579)),1,0)))</f>
        <v>0</v>
      </c>
      <c r="P579" s="38">
        <f>IF(L579="","",IF('02_대상물건입력'!B15="",0,IF(ISNUMBER(SEARCH('02_대상물건입력'!B15,L579)),1,0)))</f>
        <v>0</v>
      </c>
      <c r="Q579" s="38">
        <f>IF(D579="","",IF('02_대상물건입력'!B8="",0,IF(ISNUMBER(SEARCH('02_대상물건입력'!B8,D579)),1,0)))</f>
        <v>0</v>
      </c>
      <c r="R579" s="44">
        <f>IFERROR(ABS(E579-'02_대상물건입력'!B11)/'02_대상물건입력'!B11,"")</f>
        <v>0.10084132321200462</v>
      </c>
      <c r="S579" s="38">
        <f>IFERROR(ABS(J579-'02_대상물건입력'!B10),"")</f>
        <v>5</v>
      </c>
      <c r="T579" s="38">
        <f>IFERROR(ABS('01_설정'!B4-F579),"")</f>
        <v>377</v>
      </c>
      <c r="U579" s="38">
        <f>IFERROR(ABS(K579-YEAR('02_대상물건입력'!B14)),"")</f>
        <v>13</v>
      </c>
      <c r="V579" s="38" t="str">
        <f>IF(B579="","",IF(AND(E579&gt;0,F579&gt;0,H579&gt;0,OR('04A_국토부원자료'!P580="",'04A_국토부원자료'!P580="-"),IF('01_설정'!B10=1,N579=1,TRUE),R579&lt;='01_설정'!B5,S579&lt;='01_설정'!B6,T579&lt;='01_설정'!B7,U579&lt;='01_설정'!B8),"Y",""))</f>
        <v/>
      </c>
      <c r="W579" s="40" t="str">
        <f>IF(V579&lt;&gt;"Y","",MAX(0,(1-R579/'01_설정'!B5))*'01_설정'!B14+MAX(0,(1-S579/'01_설정'!B6))*'01_설정'!B15+MAX(0,(1-T579/'01_설정'!B7))*'01_설정'!B16+MAX(0,(1-U579/'01_설정'!B8))*'01_설정'!B17+O579*'01_설정'!B11+Q579*'01_설정'!B12+P579*'01_설정'!B13)</f>
        <v/>
      </c>
      <c r="X579" s="38" t="str">
        <f>IF(W579="","",1+COUNTIFS($W$4:$W$3003,"&gt;"&amp;W579)+COUNTIFS($W$4:W579,W579)-1)</f>
        <v/>
      </c>
    </row>
    <row r="580" spans="1:24" ht="16.5">
      <c r="A580" s="38">
        <f>IF('04A_국토부원자료'!A581="","",ROW()-3)</f>
        <v>577</v>
      </c>
      <c r="B580" s="39" t="str">
        <f>IFERROR('04A_국토부원자료'!B581,"")</f>
        <v>서울특별시 송파구 문정동</v>
      </c>
      <c r="C580" s="39" t="str">
        <f>IF(B580="","",IF('04A_국토부원자료'!C581&lt;&gt;"",'04A_국토부원자료'!C581,TRIM('04A_국토부원자료'!D581&amp;IF('04A_국토부원자료'!E581&lt;&gt;"","-"&amp;'04A_국토부원자료'!E581,""))))</f>
        <v>620</v>
      </c>
      <c r="D580" s="39" t="str">
        <f>IFERROR('04A_국토부원자료'!F581,"")</f>
        <v>송파푸르지오시티</v>
      </c>
      <c r="E580" s="40">
        <f>IFERROR(VALUE(SUBSTITUTE('04A_국토부원자료'!G581,",","")),"")</f>
        <v>24.75</v>
      </c>
      <c r="F580" s="41">
        <f>IFERROR(IF(AND('04A_국토부원자료'!H581&lt;&gt;"",'04A_국토부원자료'!I581&lt;&gt;""),DATE(INT(VALUE(SUBSTITUTE('04A_국토부원자료'!H581,",",""))/100),MOD(VALUE(SUBSTITUTE('04A_국토부원자료'!H581,",","")),100),VALUE(SUBSTITUTE('04A_국토부원자료'!I581,",",""))),""),"")</f>
        <v>45735</v>
      </c>
      <c r="G580" s="42">
        <f>IFERROR(VALUE(SUBSTITUTE('04A_국토부원자료'!J581,",","")),"")</f>
        <v>19200</v>
      </c>
      <c r="H580" s="43">
        <f t="shared" ref="H580:H643" si="18">IF(G580="","",G580*10000)</f>
        <v>192000000</v>
      </c>
      <c r="I580" s="43">
        <f t="shared" ref="I580:I643" si="19">IFERROR(IF(AND(H580&gt;0,E580&gt;0),H580/E580,""),"")</f>
        <v>7757575.7575757578</v>
      </c>
      <c r="J580" s="38">
        <f>IFERROR(VALUE(SUBSTITUTE('04A_국토부원자료'!K581,",","")),"")</f>
        <v>14</v>
      </c>
      <c r="K580" s="38">
        <f>IFERROR(VALUE(SUBSTITUTE('04A_국토부원자료'!N581,",","")),"")</f>
        <v>2013</v>
      </c>
      <c r="L580" s="39" t="str">
        <f>IFERROR('04A_국토부원자료'!O581,"")</f>
        <v>새말로 62</v>
      </c>
      <c r="M580" s="39" t="str">
        <f>IFERROR('04A_국토부원자료'!Q581,"")</f>
        <v>중개거래</v>
      </c>
      <c r="N580" s="38">
        <f>IF(B580="","",IF('02_대상물건입력'!B5="",1,IF(ISNUMBER(SEARCH('02_대상물건입력'!B5,B580)),1,0)))</f>
        <v>1</v>
      </c>
      <c r="O580" s="38">
        <f>IF(B580="","",IF('02_대상물건입력'!B6="",1,IF(ISNUMBER(SEARCH('02_대상물건입력'!B6,B580)),1,0)))</f>
        <v>0</v>
      </c>
      <c r="P580" s="38">
        <f>IF(L580="","",IF('02_대상물건입력'!B15="",0,IF(ISNUMBER(SEARCH('02_대상물건입력'!B15,L580)),1,0)))</f>
        <v>0</v>
      </c>
      <c r="Q580" s="38">
        <f>IF(D580="","",IF('02_대상물건입력'!B8="",0,IF(ISNUMBER(SEARCH('02_대상물건입력'!B8,D580)),1,0)))</f>
        <v>0</v>
      </c>
      <c r="R580" s="44">
        <f>IFERROR(ABS(E580-'02_대상물건입력'!B11)/'02_대상물건입력'!B11,"")</f>
        <v>9.1503076042110179E-2</v>
      </c>
      <c r="S580" s="38">
        <f>IFERROR(ABS(J580-'02_대상물건입력'!B10),"")</f>
        <v>2</v>
      </c>
      <c r="T580" s="38">
        <f>IFERROR(ABS('01_설정'!B4-F580),"")</f>
        <v>377</v>
      </c>
      <c r="U580" s="38">
        <f>IFERROR(ABS(K580-YEAR('02_대상물건입력'!B14)),"")</f>
        <v>13</v>
      </c>
      <c r="V580" s="38" t="str">
        <f>IF(B580="","",IF(AND(E580&gt;0,F580&gt;0,H580&gt;0,OR('04A_국토부원자료'!P581="",'04A_국토부원자료'!P581="-"),IF('01_설정'!B10=1,N580=1,TRUE),R580&lt;='01_설정'!B5,S580&lt;='01_설정'!B6,T580&lt;='01_설정'!B7,U580&lt;='01_설정'!B8),"Y",""))</f>
        <v/>
      </c>
      <c r="W580" s="40" t="str">
        <f>IF(V580&lt;&gt;"Y","",MAX(0,(1-R580/'01_설정'!B5))*'01_설정'!B14+MAX(0,(1-S580/'01_설정'!B6))*'01_설정'!B15+MAX(0,(1-T580/'01_설정'!B7))*'01_설정'!B16+MAX(0,(1-U580/'01_설정'!B8))*'01_설정'!B17+O580*'01_설정'!B11+Q580*'01_설정'!B12+P580*'01_설정'!B13)</f>
        <v/>
      </c>
      <c r="X580" s="38" t="str">
        <f>IF(W580="","",1+COUNTIFS($W$4:$W$3003,"&gt;"&amp;W580)+COUNTIFS($W$4:W580,W580)-1)</f>
        <v/>
      </c>
    </row>
    <row r="581" spans="1:24" ht="16.5">
      <c r="A581" s="38">
        <f>IF('04A_국토부원자료'!A582="","",ROW()-3)</f>
        <v>578</v>
      </c>
      <c r="B581" s="39" t="str">
        <f>IFERROR('04A_국토부원자료'!B582,"")</f>
        <v>서울특별시 송파구 문정동</v>
      </c>
      <c r="C581" s="39" t="str">
        <f>IF(B581="","",IF('04A_국토부원자료'!C582&lt;&gt;"",'04A_국토부원자료'!C582,TRIM('04A_국토부원자료'!D582&amp;IF('04A_국토부원자료'!E582&lt;&gt;"","-"&amp;'04A_국토부원자료'!E582,""))))</f>
        <v>643-1</v>
      </c>
      <c r="D581" s="39" t="str">
        <f>IFERROR('04A_국토부원자료'!F582,"")</f>
        <v>엠스테이트</v>
      </c>
      <c r="E581" s="40">
        <f>IFERROR(VALUE(SUBSTITUTE('04A_국토부원자료'!G582,",","")),"")</f>
        <v>26.15</v>
      </c>
      <c r="F581" s="41">
        <f>IFERROR(IF(AND('04A_국토부원자료'!H582&lt;&gt;"",'04A_국토부원자료'!I582&lt;&gt;""),DATE(INT(VALUE(SUBSTITUTE('04A_국토부원자료'!H582,",",""))/100),MOD(VALUE(SUBSTITUTE('04A_국토부원자료'!H582,",","")),100),VALUE(SUBSTITUTE('04A_국토부원자료'!I582,",",""))),""),"")</f>
        <v>45733</v>
      </c>
      <c r="G581" s="42">
        <f>IFERROR(VALUE(SUBSTITUTE('04A_국토부원자료'!J582,",","")),"")</f>
        <v>24300</v>
      </c>
      <c r="H581" s="43">
        <f t="shared" si="18"/>
        <v>243000000</v>
      </c>
      <c r="I581" s="43">
        <f t="shared" si="19"/>
        <v>9292543.0210325047</v>
      </c>
      <c r="J581" s="38">
        <f>IFERROR(VALUE(SUBSTITUTE('04A_국토부원자료'!K582,",","")),"")</f>
        <v>14</v>
      </c>
      <c r="K581" s="38">
        <f>IFERROR(VALUE(SUBSTITUTE('04A_국토부원자료'!N582,",","")),"")</f>
        <v>2016</v>
      </c>
      <c r="L581" s="39" t="str">
        <f>IFERROR('04A_국토부원자료'!O582,"")</f>
        <v>법원로 114</v>
      </c>
      <c r="M581" s="39" t="str">
        <f>IFERROR('04A_국토부원자료'!Q582,"")</f>
        <v>중개거래</v>
      </c>
      <c r="N581" s="38">
        <f>IF(B581="","",IF('02_대상물건입력'!B5="",1,IF(ISNUMBER(SEARCH('02_대상물건입력'!B5,B581)),1,0)))</f>
        <v>1</v>
      </c>
      <c r="O581" s="38">
        <f>IF(B581="","",IF('02_대상물건입력'!B6="",1,IF(ISNUMBER(SEARCH('02_대상물건입력'!B6,B581)),1,0)))</f>
        <v>0</v>
      </c>
      <c r="P581" s="38">
        <f>IF(L581="","",IF('02_대상물건입력'!B15="",0,IF(ISNUMBER(SEARCH('02_대상물건입력'!B15,L581)),1,0)))</f>
        <v>0</v>
      </c>
      <c r="Q581" s="38">
        <f>IF(D581="","",IF('02_대상물건입력'!B8="",0,IF(ISNUMBER(SEARCH('02_대상물건입력'!B8,D581)),1,0)))</f>
        <v>0</v>
      </c>
      <c r="R581" s="44">
        <f>IFERROR(ABS(E581-'02_대상물건입력'!B11)/'02_대상물건입력'!B11,"")</f>
        <v>4.0113351050552824E-2</v>
      </c>
      <c r="S581" s="38">
        <f>IFERROR(ABS(J581-'02_대상물건입력'!B10),"")</f>
        <v>2</v>
      </c>
      <c r="T581" s="38">
        <f>IFERROR(ABS('01_설정'!B4-F581),"")</f>
        <v>379</v>
      </c>
      <c r="U581" s="38">
        <f>IFERROR(ABS(K581-YEAR('02_대상물건입력'!B14)),"")</f>
        <v>10</v>
      </c>
      <c r="V581" s="38" t="str">
        <f>IF(B581="","",IF(AND(E581&gt;0,F581&gt;0,H581&gt;0,OR('04A_국토부원자료'!P582="",'04A_국토부원자료'!P582="-"),IF('01_설정'!B10=1,N581=1,TRUE),R581&lt;='01_설정'!B5,S581&lt;='01_설정'!B6,T581&lt;='01_설정'!B7,U581&lt;='01_설정'!B8),"Y",""))</f>
        <v>Y</v>
      </c>
      <c r="W581" s="40">
        <f>IF(V581&lt;&gt;"Y","",MAX(0,(1-R581/'01_설정'!B5))*'01_설정'!B14+MAX(0,(1-S581/'01_설정'!B6))*'01_설정'!B15+MAX(0,(1-T581/'01_설정'!B7))*'01_설정'!B16+MAX(0,(1-U581/'01_설정'!B8))*'01_설정'!B17+O581*'01_설정'!B11+Q581*'01_설정'!B12+P581*'01_설정'!B13)</f>
        <v>37.439888121249979</v>
      </c>
      <c r="X581" s="38">
        <f>IF(W581="","",1+COUNTIFS($W$4:$W$3003,"&gt;"&amp;W581)+COUNTIFS($W$4:W581,W581)-1)</f>
        <v>91</v>
      </c>
    </row>
    <row r="582" spans="1:24" ht="16.5">
      <c r="A582" s="38">
        <f>IF('04A_국토부원자료'!A583="","",ROW()-3)</f>
        <v>579</v>
      </c>
      <c r="B582" s="39" t="str">
        <f>IFERROR('04A_국토부원자료'!B583,"")</f>
        <v>서울특별시 송파구 문정동</v>
      </c>
      <c r="C582" s="39" t="str">
        <f>IF(B582="","",IF('04A_국토부원자료'!C583&lt;&gt;"",'04A_국토부원자료'!C583,TRIM('04A_국토부원자료'!D583&amp;IF('04A_국토부원자료'!E583&lt;&gt;"","-"&amp;'04A_국토부원자료'!E583,""))))</f>
        <v>620</v>
      </c>
      <c r="D582" s="39" t="str">
        <f>IFERROR('04A_국토부원자료'!F583,"")</f>
        <v>송파푸르지오시티</v>
      </c>
      <c r="E582" s="40">
        <f>IFERROR(VALUE(SUBSTITUTE('04A_국토부원자료'!G583,",","")),"")</f>
        <v>30</v>
      </c>
      <c r="F582" s="41">
        <f>IFERROR(IF(AND('04A_국토부원자료'!H583&lt;&gt;"",'04A_국토부원자료'!I583&lt;&gt;""),DATE(INT(VALUE(SUBSTITUTE('04A_국토부원자료'!H583,",",""))/100),MOD(VALUE(SUBSTITUTE('04A_국토부원자료'!H583,",","")),100),VALUE(SUBSTITUTE('04A_국토부원자료'!I583,",",""))),""),"")</f>
        <v>45733</v>
      </c>
      <c r="G582" s="42">
        <f>IFERROR(VALUE(SUBSTITUTE('04A_국토부원자료'!J583,",","")),"")</f>
        <v>22000</v>
      </c>
      <c r="H582" s="43">
        <f t="shared" si="18"/>
        <v>220000000</v>
      </c>
      <c r="I582" s="43">
        <f t="shared" si="19"/>
        <v>7333333.333333333</v>
      </c>
      <c r="J582" s="38">
        <f>IFERROR(VALUE(SUBSTITUTE('04A_국토부원자료'!K583,",","")),"")</f>
        <v>9</v>
      </c>
      <c r="K582" s="38">
        <f>IFERROR(VALUE(SUBSTITUTE('04A_국토부원자료'!N583,",","")),"")</f>
        <v>2013</v>
      </c>
      <c r="L582" s="39" t="str">
        <f>IFERROR('04A_국토부원자료'!O583,"")</f>
        <v>새말로 62</v>
      </c>
      <c r="M582" s="39" t="str">
        <f>IFERROR('04A_국토부원자료'!Q583,"")</f>
        <v>중개거래</v>
      </c>
      <c r="N582" s="38">
        <f>IF(B582="","",IF('02_대상물건입력'!B5="",1,IF(ISNUMBER(SEARCH('02_대상물건입력'!B5,B582)),1,0)))</f>
        <v>1</v>
      </c>
      <c r="O582" s="38">
        <f>IF(B582="","",IF('02_대상물건입력'!B6="",1,IF(ISNUMBER(SEARCH('02_대상물건입력'!B6,B582)),1,0)))</f>
        <v>0</v>
      </c>
      <c r="P582" s="38">
        <f>IF(L582="","",IF('02_대상물건입력'!B15="",0,IF(ISNUMBER(SEARCH('02_대상물건입력'!B15,L582)),1,0)))</f>
        <v>0</v>
      </c>
      <c r="Q582" s="38">
        <f>IF(D582="","",IF('02_대상물건입력'!B8="",0,IF(ISNUMBER(SEARCH('02_대상물건입력'!B8,D582)),1,0)))</f>
        <v>0</v>
      </c>
      <c r="R582" s="44">
        <f>IFERROR(ABS(E582-'02_대상물건입력'!B11)/'02_대상물건입력'!B11,"")</f>
        <v>0.10120839267623009</v>
      </c>
      <c r="S582" s="38">
        <f>IFERROR(ABS(J582-'02_대상물건입력'!B10),"")</f>
        <v>3</v>
      </c>
      <c r="T582" s="38">
        <f>IFERROR(ABS('01_설정'!B4-F582),"")</f>
        <v>379</v>
      </c>
      <c r="U582" s="38">
        <f>IFERROR(ABS(K582-YEAR('02_대상물건입력'!B14)),"")</f>
        <v>13</v>
      </c>
      <c r="V582" s="38" t="str">
        <f>IF(B582="","",IF(AND(E582&gt;0,F582&gt;0,H582&gt;0,OR('04A_국토부원자료'!P583="",'04A_국토부원자료'!P583="-"),IF('01_설정'!B10=1,N582=1,TRUE),R582&lt;='01_설정'!B5,S582&lt;='01_설정'!B6,T582&lt;='01_설정'!B7,U582&lt;='01_설정'!B8),"Y",""))</f>
        <v/>
      </c>
      <c r="W582" s="40" t="str">
        <f>IF(V582&lt;&gt;"Y","",MAX(0,(1-R582/'01_설정'!B5))*'01_설정'!B14+MAX(0,(1-S582/'01_설정'!B6))*'01_설정'!B15+MAX(0,(1-T582/'01_설정'!B7))*'01_설정'!B16+MAX(0,(1-U582/'01_설정'!B8))*'01_설정'!B17+O582*'01_설정'!B11+Q582*'01_설정'!B12+P582*'01_설정'!B13)</f>
        <v/>
      </c>
      <c r="X582" s="38" t="str">
        <f>IF(W582="","",1+COUNTIFS($W$4:$W$3003,"&gt;"&amp;W582)+COUNTIFS($W$4:W582,W582)-1)</f>
        <v/>
      </c>
    </row>
    <row r="583" spans="1:24" ht="16.5">
      <c r="A583" s="38" t="str">
        <f>IF('04A_국토부원자료'!A584="","",ROW()-3)</f>
        <v/>
      </c>
      <c r="B583" s="39">
        <f>IFERROR('04A_국토부원자료'!B584,"")</f>
        <v>0</v>
      </c>
      <c r="C583" s="39" t="str">
        <f>IF(B583="","",IF('04A_국토부원자료'!C584&lt;&gt;"",'04A_국토부원자료'!C584,TRIM('04A_국토부원자료'!D584&amp;IF('04A_국토부원자료'!E584&lt;&gt;"","-"&amp;'04A_국토부원자료'!E584,""))))</f>
        <v/>
      </c>
      <c r="D583" s="39">
        <f>IFERROR('04A_국토부원자료'!F584,"")</f>
        <v>0</v>
      </c>
      <c r="E583" s="40" t="str">
        <f>IFERROR(VALUE(SUBSTITUTE('04A_국토부원자료'!G584,",","")),"")</f>
        <v/>
      </c>
      <c r="F583" s="41" t="str">
        <f>IFERROR(IF(AND('04A_국토부원자료'!H584&lt;&gt;"",'04A_국토부원자료'!I584&lt;&gt;""),DATE(INT(VALUE(SUBSTITUTE('04A_국토부원자료'!H584,",",""))/100),MOD(VALUE(SUBSTITUTE('04A_국토부원자료'!H584,",","")),100),VALUE(SUBSTITUTE('04A_국토부원자료'!I584,",",""))),""),"")</f>
        <v/>
      </c>
      <c r="G583" s="42" t="str">
        <f>IFERROR(VALUE(SUBSTITUTE('04A_국토부원자료'!J584,",","")),"")</f>
        <v/>
      </c>
      <c r="H583" s="43" t="str">
        <f t="shared" si="18"/>
        <v/>
      </c>
      <c r="I583" s="43" t="str">
        <f t="shared" si="19"/>
        <v/>
      </c>
      <c r="J583" s="38" t="str">
        <f>IFERROR(VALUE(SUBSTITUTE('04A_국토부원자료'!K584,",","")),"")</f>
        <v/>
      </c>
      <c r="K583" s="38" t="str">
        <f>IFERROR(VALUE(SUBSTITUTE('04A_국토부원자료'!N584,",","")),"")</f>
        <v/>
      </c>
      <c r="L583" s="39">
        <f>IFERROR('04A_국토부원자료'!O584,"")</f>
        <v>0</v>
      </c>
      <c r="M583" s="39">
        <f>IFERROR('04A_국토부원자료'!Q584,"")</f>
        <v>0</v>
      </c>
      <c r="N583" s="38">
        <f>IF(B583="","",IF('02_대상물건입력'!B5="",1,IF(ISNUMBER(SEARCH('02_대상물건입력'!B5,B583)),1,0)))</f>
        <v>0</v>
      </c>
      <c r="O583" s="38">
        <f>IF(B583="","",IF('02_대상물건입력'!B6="",1,IF(ISNUMBER(SEARCH('02_대상물건입력'!B6,B583)),1,0)))</f>
        <v>0</v>
      </c>
      <c r="P583" s="38">
        <f>IF(L583="","",IF('02_대상물건입력'!B15="",0,IF(ISNUMBER(SEARCH('02_대상물건입력'!B15,L583)),1,0)))</f>
        <v>0</v>
      </c>
      <c r="Q583" s="38">
        <f>IF(D583="","",IF('02_대상물건입력'!B8="",0,IF(ISNUMBER(SEARCH('02_대상물건입력'!B8,D583)),1,0)))</f>
        <v>0</v>
      </c>
      <c r="R583" s="44" t="str">
        <f>IFERROR(ABS(E583-'02_대상물건입력'!B11)/'02_대상물건입력'!B11,"")</f>
        <v/>
      </c>
      <c r="S583" s="38" t="str">
        <f>IFERROR(ABS(J583-'02_대상물건입력'!B10),"")</f>
        <v/>
      </c>
      <c r="T583" s="38" t="str">
        <f>IFERROR(ABS('01_설정'!B4-F583),"")</f>
        <v/>
      </c>
      <c r="U583" s="38" t="str">
        <f>IFERROR(ABS(K583-YEAR('02_대상물건입력'!B14)),"")</f>
        <v/>
      </c>
      <c r="V583" s="38" t="str">
        <f>IF(B583="","",IF(AND(E583&gt;0,F583&gt;0,H583&gt;0,OR('04A_국토부원자료'!P584="",'04A_국토부원자료'!P584="-"),IF('01_설정'!B10=1,N583=1,TRUE),R583&lt;='01_설정'!B5,S583&lt;='01_설정'!B6,T583&lt;='01_설정'!B7,U583&lt;='01_설정'!B8),"Y",""))</f>
        <v/>
      </c>
      <c r="W583" s="40" t="str">
        <f>IF(V583&lt;&gt;"Y","",MAX(0,(1-R583/'01_설정'!B5))*'01_설정'!B14+MAX(0,(1-S583/'01_설정'!B6))*'01_설정'!B15+MAX(0,(1-T583/'01_설정'!B7))*'01_설정'!B16+MAX(0,(1-U583/'01_설정'!B8))*'01_설정'!B17+O583*'01_설정'!B11+Q583*'01_설정'!B12+P583*'01_설정'!B13)</f>
        <v/>
      </c>
      <c r="X583" s="38" t="str">
        <f>IF(W583="","",1+COUNTIFS($W$4:$W$3003,"&gt;"&amp;W583)+COUNTIFS($W$4:W583,W583)-1)</f>
        <v/>
      </c>
    </row>
    <row r="584" spans="1:24" ht="16.5">
      <c r="A584" s="38" t="str">
        <f>IF('04A_국토부원자료'!A585="","",ROW()-3)</f>
        <v/>
      </c>
      <c r="B584" s="39">
        <f>IFERROR('04A_국토부원자료'!B585,"")</f>
        <v>0</v>
      </c>
      <c r="C584" s="39" t="str">
        <f>IF(B584="","",IF('04A_국토부원자료'!C585&lt;&gt;"",'04A_국토부원자료'!C585,TRIM('04A_국토부원자료'!D585&amp;IF('04A_국토부원자료'!E585&lt;&gt;"","-"&amp;'04A_국토부원자료'!E585,""))))</f>
        <v/>
      </c>
      <c r="D584" s="39">
        <f>IFERROR('04A_국토부원자료'!F585,"")</f>
        <v>0</v>
      </c>
      <c r="E584" s="40" t="str">
        <f>IFERROR(VALUE(SUBSTITUTE('04A_국토부원자료'!G585,",","")),"")</f>
        <v/>
      </c>
      <c r="F584" s="41" t="str">
        <f>IFERROR(IF(AND('04A_국토부원자료'!H585&lt;&gt;"",'04A_국토부원자료'!I585&lt;&gt;""),DATE(INT(VALUE(SUBSTITUTE('04A_국토부원자료'!H585,",",""))/100),MOD(VALUE(SUBSTITUTE('04A_국토부원자료'!H585,",","")),100),VALUE(SUBSTITUTE('04A_국토부원자료'!I585,",",""))),""),"")</f>
        <v/>
      </c>
      <c r="G584" s="42" t="str">
        <f>IFERROR(VALUE(SUBSTITUTE('04A_국토부원자료'!J585,",","")),"")</f>
        <v/>
      </c>
      <c r="H584" s="43" t="str">
        <f t="shared" si="18"/>
        <v/>
      </c>
      <c r="I584" s="43" t="str">
        <f t="shared" si="19"/>
        <v/>
      </c>
      <c r="J584" s="38" t="str">
        <f>IFERROR(VALUE(SUBSTITUTE('04A_국토부원자료'!K585,",","")),"")</f>
        <v/>
      </c>
      <c r="K584" s="38" t="str">
        <f>IFERROR(VALUE(SUBSTITUTE('04A_국토부원자료'!N585,",","")),"")</f>
        <v/>
      </c>
      <c r="L584" s="39">
        <f>IFERROR('04A_국토부원자료'!O585,"")</f>
        <v>0</v>
      </c>
      <c r="M584" s="39">
        <f>IFERROR('04A_국토부원자료'!Q585,"")</f>
        <v>0</v>
      </c>
      <c r="N584" s="38">
        <f>IF(B584="","",IF('02_대상물건입력'!B5="",1,IF(ISNUMBER(SEARCH('02_대상물건입력'!B5,B584)),1,0)))</f>
        <v>0</v>
      </c>
      <c r="O584" s="38">
        <f>IF(B584="","",IF('02_대상물건입력'!B6="",1,IF(ISNUMBER(SEARCH('02_대상물건입력'!B6,B584)),1,0)))</f>
        <v>0</v>
      </c>
      <c r="P584" s="38">
        <f>IF(L584="","",IF('02_대상물건입력'!B15="",0,IF(ISNUMBER(SEARCH('02_대상물건입력'!B15,L584)),1,0)))</f>
        <v>0</v>
      </c>
      <c r="Q584" s="38">
        <f>IF(D584="","",IF('02_대상물건입력'!B8="",0,IF(ISNUMBER(SEARCH('02_대상물건입력'!B8,D584)),1,0)))</f>
        <v>0</v>
      </c>
      <c r="R584" s="44" t="str">
        <f>IFERROR(ABS(E584-'02_대상물건입력'!B11)/'02_대상물건입력'!B11,"")</f>
        <v/>
      </c>
      <c r="S584" s="38" t="str">
        <f>IFERROR(ABS(J584-'02_대상물건입력'!B10),"")</f>
        <v/>
      </c>
      <c r="T584" s="38" t="str">
        <f>IFERROR(ABS('01_설정'!B4-F584),"")</f>
        <v/>
      </c>
      <c r="U584" s="38" t="str">
        <f>IFERROR(ABS(K584-YEAR('02_대상물건입력'!B14)),"")</f>
        <v/>
      </c>
      <c r="V584" s="38" t="str">
        <f>IF(B584="","",IF(AND(E584&gt;0,F584&gt;0,H584&gt;0,OR('04A_국토부원자료'!P585="",'04A_국토부원자료'!P585="-"),IF('01_설정'!B10=1,N584=1,TRUE),R584&lt;='01_설정'!B5,S584&lt;='01_설정'!B6,T584&lt;='01_설정'!B7,U584&lt;='01_설정'!B8),"Y",""))</f>
        <v/>
      </c>
      <c r="W584" s="40" t="str">
        <f>IF(V584&lt;&gt;"Y","",MAX(0,(1-R584/'01_설정'!B5))*'01_설정'!B14+MAX(0,(1-S584/'01_설정'!B6))*'01_설정'!B15+MAX(0,(1-T584/'01_설정'!B7))*'01_설정'!B16+MAX(0,(1-U584/'01_설정'!B8))*'01_설정'!B17+O584*'01_설정'!B11+Q584*'01_설정'!B12+P584*'01_설정'!B13)</f>
        <v/>
      </c>
      <c r="X584" s="38" t="str">
        <f>IF(W584="","",1+COUNTIFS($W$4:$W$3003,"&gt;"&amp;W584)+COUNTIFS($W$4:W584,W584)-1)</f>
        <v/>
      </c>
    </row>
    <row r="585" spans="1:24" ht="16.5">
      <c r="A585" s="38">
        <f>IF('04A_국토부원자료'!A586="","",ROW()-3)</f>
        <v>582</v>
      </c>
      <c r="B585" s="39">
        <f>IFERROR('04A_국토부원자료'!B586,"")</f>
        <v>0</v>
      </c>
      <c r="C585" s="39" t="str">
        <f>IF(B585="","",IF('04A_국토부원자료'!C586&lt;&gt;"",'04A_국토부원자료'!C586,TRIM('04A_국토부원자료'!D586&amp;IF('04A_국토부원자료'!E586&lt;&gt;"","-"&amp;'04A_국토부원자료'!E586,""))))</f>
        <v/>
      </c>
      <c r="D585" s="39">
        <f>IFERROR('04A_국토부원자료'!F586,"")</f>
        <v>0</v>
      </c>
      <c r="E585" s="40" t="str">
        <f>IFERROR(VALUE(SUBSTITUTE('04A_국토부원자료'!G586,",","")),"")</f>
        <v/>
      </c>
      <c r="F585" s="41" t="str">
        <f>IFERROR(IF(AND('04A_국토부원자료'!H586&lt;&gt;"",'04A_국토부원자료'!I586&lt;&gt;""),DATE(INT(VALUE(SUBSTITUTE('04A_국토부원자료'!H586,",",""))/100),MOD(VALUE(SUBSTITUTE('04A_국토부원자료'!H586,",","")),100),VALUE(SUBSTITUTE('04A_국토부원자료'!I586,",",""))),""),"")</f>
        <v/>
      </c>
      <c r="G585" s="42" t="str">
        <f>IFERROR(VALUE(SUBSTITUTE('04A_국토부원자료'!J586,",","")),"")</f>
        <v/>
      </c>
      <c r="H585" s="43" t="str">
        <f t="shared" si="18"/>
        <v/>
      </c>
      <c r="I585" s="43" t="str">
        <f t="shared" si="19"/>
        <v/>
      </c>
      <c r="J585" s="38" t="str">
        <f>IFERROR(VALUE(SUBSTITUTE('04A_국토부원자료'!K586,",","")),"")</f>
        <v/>
      </c>
      <c r="K585" s="38" t="str">
        <f>IFERROR(VALUE(SUBSTITUTE('04A_국토부원자료'!N586,",","")),"")</f>
        <v/>
      </c>
      <c r="L585" s="39">
        <f>IFERROR('04A_국토부원자료'!O586,"")</f>
        <v>0</v>
      </c>
      <c r="M585" s="39">
        <f>IFERROR('04A_국토부원자료'!Q586,"")</f>
        <v>0</v>
      </c>
      <c r="N585" s="38">
        <f>IF(B585="","",IF('02_대상물건입력'!B5="",1,IF(ISNUMBER(SEARCH('02_대상물건입력'!B5,B585)),1,0)))</f>
        <v>0</v>
      </c>
      <c r="O585" s="38">
        <f>IF(B585="","",IF('02_대상물건입력'!B6="",1,IF(ISNUMBER(SEARCH('02_대상물건입력'!B6,B585)),1,0)))</f>
        <v>0</v>
      </c>
      <c r="P585" s="38">
        <f>IF(L585="","",IF('02_대상물건입력'!B15="",0,IF(ISNUMBER(SEARCH('02_대상물건입력'!B15,L585)),1,0)))</f>
        <v>0</v>
      </c>
      <c r="Q585" s="38">
        <f>IF(D585="","",IF('02_대상물건입력'!B8="",0,IF(ISNUMBER(SEARCH('02_대상물건입력'!B8,D585)),1,0)))</f>
        <v>0</v>
      </c>
      <c r="R585" s="44" t="str">
        <f>IFERROR(ABS(E585-'02_대상물건입력'!B11)/'02_대상물건입력'!B11,"")</f>
        <v/>
      </c>
      <c r="S585" s="38" t="str">
        <f>IFERROR(ABS(J585-'02_대상물건입력'!B10),"")</f>
        <v/>
      </c>
      <c r="T585" s="38" t="str">
        <f>IFERROR(ABS('01_설정'!B4-F585),"")</f>
        <v/>
      </c>
      <c r="U585" s="38" t="str">
        <f>IFERROR(ABS(K585-YEAR('02_대상물건입력'!B14)),"")</f>
        <v/>
      </c>
      <c r="V585" s="38" t="str">
        <f>IF(B585="","",IF(AND(E585&gt;0,F585&gt;0,H585&gt;0,OR('04A_국토부원자료'!P586="",'04A_국토부원자료'!P586="-"),IF('01_설정'!B10=1,N585=1,TRUE),R585&lt;='01_설정'!B5,S585&lt;='01_설정'!B6,T585&lt;='01_설정'!B7,U585&lt;='01_설정'!B8),"Y",""))</f>
        <v/>
      </c>
      <c r="W585" s="40" t="str">
        <f>IF(V585&lt;&gt;"Y","",MAX(0,(1-R585/'01_설정'!B5))*'01_설정'!B14+MAX(0,(1-S585/'01_설정'!B6))*'01_설정'!B15+MAX(0,(1-T585/'01_설정'!B7))*'01_설정'!B16+MAX(0,(1-U585/'01_설정'!B8))*'01_설정'!B17+O585*'01_설정'!B11+Q585*'01_설정'!B12+P585*'01_설정'!B13)</f>
        <v/>
      </c>
      <c r="X585" s="38" t="str">
        <f>IF(W585="","",1+COUNTIFS($W$4:$W$3003,"&gt;"&amp;W585)+COUNTIFS($W$4:W585,W585)-1)</f>
        <v/>
      </c>
    </row>
    <row r="586" spans="1:24" ht="16.5">
      <c r="A586" s="38">
        <f>IF('04A_국토부원자료'!A587="","",ROW()-3)</f>
        <v>583</v>
      </c>
      <c r="B586" s="39">
        <f>IFERROR('04A_국토부원자료'!B587,"")</f>
        <v>0</v>
      </c>
      <c r="C586" s="39" t="str">
        <f>IF(B586="","",IF('04A_국토부원자료'!C587&lt;&gt;"",'04A_국토부원자료'!C587,TRIM('04A_국토부원자료'!D587&amp;IF('04A_국토부원자료'!E587&lt;&gt;"","-"&amp;'04A_국토부원자료'!E587,""))))</f>
        <v/>
      </c>
      <c r="D586" s="39">
        <f>IFERROR('04A_국토부원자료'!F587,"")</f>
        <v>0</v>
      </c>
      <c r="E586" s="40" t="str">
        <f>IFERROR(VALUE(SUBSTITUTE('04A_국토부원자료'!G587,",","")),"")</f>
        <v/>
      </c>
      <c r="F586" s="41" t="str">
        <f>IFERROR(IF(AND('04A_국토부원자료'!H587&lt;&gt;"",'04A_국토부원자료'!I587&lt;&gt;""),DATE(INT(VALUE(SUBSTITUTE('04A_국토부원자료'!H587,",",""))/100),MOD(VALUE(SUBSTITUTE('04A_국토부원자료'!H587,",","")),100),VALUE(SUBSTITUTE('04A_국토부원자료'!I587,",",""))),""),"")</f>
        <v/>
      </c>
      <c r="G586" s="42" t="str">
        <f>IFERROR(VALUE(SUBSTITUTE('04A_국토부원자료'!J587,",","")),"")</f>
        <v/>
      </c>
      <c r="H586" s="43" t="str">
        <f t="shared" si="18"/>
        <v/>
      </c>
      <c r="I586" s="43" t="str">
        <f t="shared" si="19"/>
        <v/>
      </c>
      <c r="J586" s="38" t="str">
        <f>IFERROR(VALUE(SUBSTITUTE('04A_국토부원자료'!K587,",","")),"")</f>
        <v/>
      </c>
      <c r="K586" s="38" t="str">
        <f>IFERROR(VALUE(SUBSTITUTE('04A_국토부원자료'!N587,",","")),"")</f>
        <v/>
      </c>
      <c r="L586" s="39">
        <f>IFERROR('04A_국토부원자료'!O587,"")</f>
        <v>0</v>
      </c>
      <c r="M586" s="39">
        <f>IFERROR('04A_국토부원자료'!Q587,"")</f>
        <v>0</v>
      </c>
      <c r="N586" s="38">
        <f>IF(B586="","",IF('02_대상물건입력'!B5="",1,IF(ISNUMBER(SEARCH('02_대상물건입력'!B5,B586)),1,0)))</f>
        <v>0</v>
      </c>
      <c r="O586" s="38">
        <f>IF(B586="","",IF('02_대상물건입력'!B6="",1,IF(ISNUMBER(SEARCH('02_대상물건입력'!B6,B586)),1,0)))</f>
        <v>0</v>
      </c>
      <c r="P586" s="38">
        <f>IF(L586="","",IF('02_대상물건입력'!B15="",0,IF(ISNUMBER(SEARCH('02_대상물건입력'!B15,L586)),1,0)))</f>
        <v>0</v>
      </c>
      <c r="Q586" s="38">
        <f>IF(D586="","",IF('02_대상물건입력'!B8="",0,IF(ISNUMBER(SEARCH('02_대상물건입력'!B8,D586)),1,0)))</f>
        <v>0</v>
      </c>
      <c r="R586" s="44" t="str">
        <f>IFERROR(ABS(E586-'02_대상물건입력'!B11)/'02_대상물건입력'!B11,"")</f>
        <v/>
      </c>
      <c r="S586" s="38" t="str">
        <f>IFERROR(ABS(J586-'02_대상물건입력'!B10),"")</f>
        <v/>
      </c>
      <c r="T586" s="38" t="str">
        <f>IFERROR(ABS('01_설정'!B4-F586),"")</f>
        <v/>
      </c>
      <c r="U586" s="38" t="str">
        <f>IFERROR(ABS(K586-YEAR('02_대상물건입력'!B14)),"")</f>
        <v/>
      </c>
      <c r="V586" s="38" t="str">
        <f>IF(B586="","",IF(AND(E586&gt;0,F586&gt;0,H586&gt;0,OR('04A_국토부원자료'!P587="",'04A_국토부원자료'!P587="-"),IF('01_설정'!B10=1,N586=1,TRUE),R586&lt;='01_설정'!B5,S586&lt;='01_설정'!B6,T586&lt;='01_설정'!B7,U586&lt;='01_설정'!B8),"Y",""))</f>
        <v/>
      </c>
      <c r="W586" s="40" t="str">
        <f>IF(V586&lt;&gt;"Y","",MAX(0,(1-R586/'01_설정'!B5))*'01_설정'!B14+MAX(0,(1-S586/'01_설정'!B6))*'01_설정'!B15+MAX(0,(1-T586/'01_설정'!B7))*'01_설정'!B16+MAX(0,(1-U586/'01_설정'!B8))*'01_설정'!B17+O586*'01_설정'!B11+Q586*'01_설정'!B12+P586*'01_설정'!B13)</f>
        <v/>
      </c>
      <c r="X586" s="38" t="str">
        <f>IF(W586="","",1+COUNTIFS($W$4:$W$3003,"&gt;"&amp;W586)+COUNTIFS($W$4:W586,W586)-1)</f>
        <v/>
      </c>
    </row>
    <row r="587" spans="1:24" ht="16.5">
      <c r="A587" s="38">
        <f>IF('04A_국토부원자료'!A588="","",ROW()-3)</f>
        <v>584</v>
      </c>
      <c r="B587" s="39">
        <f>IFERROR('04A_국토부원자료'!B588,"")</f>
        <v>0</v>
      </c>
      <c r="C587" s="39" t="str">
        <f>IF(B587="","",IF('04A_국토부원자료'!C588&lt;&gt;"",'04A_국토부원자료'!C588,TRIM('04A_국토부원자료'!D588&amp;IF('04A_국토부원자료'!E588&lt;&gt;"","-"&amp;'04A_국토부원자료'!E588,""))))</f>
        <v/>
      </c>
      <c r="D587" s="39">
        <f>IFERROR('04A_국토부원자료'!F588,"")</f>
        <v>0</v>
      </c>
      <c r="E587" s="40" t="str">
        <f>IFERROR(VALUE(SUBSTITUTE('04A_국토부원자료'!G588,",","")),"")</f>
        <v/>
      </c>
      <c r="F587" s="41" t="str">
        <f>IFERROR(IF(AND('04A_국토부원자료'!H588&lt;&gt;"",'04A_국토부원자료'!I588&lt;&gt;""),DATE(INT(VALUE(SUBSTITUTE('04A_국토부원자료'!H588,",",""))/100),MOD(VALUE(SUBSTITUTE('04A_국토부원자료'!H588,",","")),100),VALUE(SUBSTITUTE('04A_국토부원자료'!I588,",",""))),""),"")</f>
        <v/>
      </c>
      <c r="G587" s="42" t="str">
        <f>IFERROR(VALUE(SUBSTITUTE('04A_국토부원자료'!J588,",","")),"")</f>
        <v/>
      </c>
      <c r="H587" s="43" t="str">
        <f t="shared" si="18"/>
        <v/>
      </c>
      <c r="I587" s="43" t="str">
        <f t="shared" si="19"/>
        <v/>
      </c>
      <c r="J587" s="38" t="str">
        <f>IFERROR(VALUE(SUBSTITUTE('04A_국토부원자료'!K588,",","")),"")</f>
        <v/>
      </c>
      <c r="K587" s="38" t="str">
        <f>IFERROR(VALUE(SUBSTITUTE('04A_국토부원자료'!N588,",","")),"")</f>
        <v/>
      </c>
      <c r="L587" s="39">
        <f>IFERROR('04A_국토부원자료'!O588,"")</f>
        <v>0</v>
      </c>
      <c r="M587" s="39">
        <f>IFERROR('04A_국토부원자료'!Q588,"")</f>
        <v>0</v>
      </c>
      <c r="N587" s="38">
        <f>IF(B587="","",IF('02_대상물건입력'!B5="",1,IF(ISNUMBER(SEARCH('02_대상물건입력'!B5,B587)),1,0)))</f>
        <v>0</v>
      </c>
      <c r="O587" s="38">
        <f>IF(B587="","",IF('02_대상물건입력'!B6="",1,IF(ISNUMBER(SEARCH('02_대상물건입력'!B6,B587)),1,0)))</f>
        <v>0</v>
      </c>
      <c r="P587" s="38">
        <f>IF(L587="","",IF('02_대상물건입력'!B15="",0,IF(ISNUMBER(SEARCH('02_대상물건입력'!B15,L587)),1,0)))</f>
        <v>0</v>
      </c>
      <c r="Q587" s="38">
        <f>IF(D587="","",IF('02_대상물건입력'!B8="",0,IF(ISNUMBER(SEARCH('02_대상물건입력'!B8,D587)),1,0)))</f>
        <v>0</v>
      </c>
      <c r="R587" s="44" t="str">
        <f>IFERROR(ABS(E587-'02_대상물건입력'!B11)/'02_대상물건입력'!B11,"")</f>
        <v/>
      </c>
      <c r="S587" s="38" t="str">
        <f>IFERROR(ABS(J587-'02_대상물건입력'!B10),"")</f>
        <v/>
      </c>
      <c r="T587" s="38" t="str">
        <f>IFERROR(ABS('01_설정'!B4-F587),"")</f>
        <v/>
      </c>
      <c r="U587" s="38" t="str">
        <f>IFERROR(ABS(K587-YEAR('02_대상물건입력'!B14)),"")</f>
        <v/>
      </c>
      <c r="V587" s="38" t="str">
        <f>IF(B587="","",IF(AND(E587&gt;0,F587&gt;0,H587&gt;0,OR('04A_국토부원자료'!P588="",'04A_국토부원자료'!P588="-"),IF('01_설정'!B10=1,N587=1,TRUE),R587&lt;='01_설정'!B5,S587&lt;='01_설정'!B6,T587&lt;='01_설정'!B7,U587&lt;='01_설정'!B8),"Y",""))</f>
        <v/>
      </c>
      <c r="W587" s="40" t="str">
        <f>IF(V587&lt;&gt;"Y","",MAX(0,(1-R587/'01_설정'!B5))*'01_설정'!B14+MAX(0,(1-S587/'01_설정'!B6))*'01_설정'!B15+MAX(0,(1-T587/'01_설정'!B7))*'01_설정'!B16+MAX(0,(1-U587/'01_설정'!B8))*'01_설정'!B17+O587*'01_설정'!B11+Q587*'01_설정'!B12+P587*'01_설정'!B13)</f>
        <v/>
      </c>
      <c r="X587" s="38" t="str">
        <f>IF(W587="","",1+COUNTIFS($W$4:$W$3003,"&gt;"&amp;W587)+COUNTIFS($W$4:W587,W587)-1)</f>
        <v/>
      </c>
    </row>
    <row r="588" spans="1:24" ht="16.5">
      <c r="A588" s="38">
        <f>IF('04A_국토부원자료'!A589="","",ROW()-3)</f>
        <v>585</v>
      </c>
      <c r="B588" s="39">
        <f>IFERROR('04A_국토부원자료'!B589,"")</f>
        <v>0</v>
      </c>
      <c r="C588" s="39" t="str">
        <f>IF(B588="","",IF('04A_국토부원자료'!C589&lt;&gt;"",'04A_국토부원자료'!C589,TRIM('04A_국토부원자료'!D589&amp;IF('04A_국토부원자료'!E589&lt;&gt;"","-"&amp;'04A_국토부원자료'!E589,""))))</f>
        <v/>
      </c>
      <c r="D588" s="39">
        <f>IFERROR('04A_국토부원자료'!F589,"")</f>
        <v>0</v>
      </c>
      <c r="E588" s="40" t="str">
        <f>IFERROR(VALUE(SUBSTITUTE('04A_국토부원자료'!G589,",","")),"")</f>
        <v/>
      </c>
      <c r="F588" s="41" t="str">
        <f>IFERROR(IF(AND('04A_국토부원자료'!H589&lt;&gt;"",'04A_국토부원자료'!I589&lt;&gt;""),DATE(INT(VALUE(SUBSTITUTE('04A_국토부원자료'!H589,",",""))/100),MOD(VALUE(SUBSTITUTE('04A_국토부원자료'!H589,",","")),100),VALUE(SUBSTITUTE('04A_국토부원자료'!I589,",",""))),""),"")</f>
        <v/>
      </c>
      <c r="G588" s="42" t="str">
        <f>IFERROR(VALUE(SUBSTITUTE('04A_국토부원자료'!J589,",","")),"")</f>
        <v/>
      </c>
      <c r="H588" s="43" t="str">
        <f t="shared" si="18"/>
        <v/>
      </c>
      <c r="I588" s="43" t="str">
        <f t="shared" si="19"/>
        <v/>
      </c>
      <c r="J588" s="38" t="str">
        <f>IFERROR(VALUE(SUBSTITUTE('04A_국토부원자료'!K589,",","")),"")</f>
        <v/>
      </c>
      <c r="K588" s="38" t="str">
        <f>IFERROR(VALUE(SUBSTITUTE('04A_국토부원자료'!N589,",","")),"")</f>
        <v/>
      </c>
      <c r="L588" s="39">
        <f>IFERROR('04A_국토부원자료'!O589,"")</f>
        <v>0</v>
      </c>
      <c r="M588" s="39">
        <f>IFERROR('04A_국토부원자료'!Q589,"")</f>
        <v>0</v>
      </c>
      <c r="N588" s="38">
        <f>IF(B588="","",IF('02_대상물건입력'!B5="",1,IF(ISNUMBER(SEARCH('02_대상물건입력'!B5,B588)),1,0)))</f>
        <v>0</v>
      </c>
      <c r="O588" s="38">
        <f>IF(B588="","",IF('02_대상물건입력'!B6="",1,IF(ISNUMBER(SEARCH('02_대상물건입력'!B6,B588)),1,0)))</f>
        <v>0</v>
      </c>
      <c r="P588" s="38">
        <f>IF(L588="","",IF('02_대상물건입력'!B15="",0,IF(ISNUMBER(SEARCH('02_대상물건입력'!B15,L588)),1,0)))</f>
        <v>0</v>
      </c>
      <c r="Q588" s="38">
        <f>IF(D588="","",IF('02_대상물건입력'!B8="",0,IF(ISNUMBER(SEARCH('02_대상물건입력'!B8,D588)),1,0)))</f>
        <v>0</v>
      </c>
      <c r="R588" s="44" t="str">
        <f>IFERROR(ABS(E588-'02_대상물건입력'!B11)/'02_대상물건입력'!B11,"")</f>
        <v/>
      </c>
      <c r="S588" s="38" t="str">
        <f>IFERROR(ABS(J588-'02_대상물건입력'!B10),"")</f>
        <v/>
      </c>
      <c r="T588" s="38" t="str">
        <f>IFERROR(ABS('01_설정'!B4-F588),"")</f>
        <v/>
      </c>
      <c r="U588" s="38" t="str">
        <f>IFERROR(ABS(K588-YEAR('02_대상물건입력'!B14)),"")</f>
        <v/>
      </c>
      <c r="V588" s="38" t="str">
        <f>IF(B588="","",IF(AND(E588&gt;0,F588&gt;0,H588&gt;0,OR('04A_국토부원자료'!P589="",'04A_국토부원자료'!P589="-"),IF('01_설정'!B10=1,N588=1,TRUE),R588&lt;='01_설정'!B5,S588&lt;='01_설정'!B6,T588&lt;='01_설정'!B7,U588&lt;='01_설정'!B8),"Y",""))</f>
        <v/>
      </c>
      <c r="W588" s="40" t="str">
        <f>IF(V588&lt;&gt;"Y","",MAX(0,(1-R588/'01_설정'!B5))*'01_설정'!B14+MAX(0,(1-S588/'01_설정'!B6))*'01_설정'!B15+MAX(0,(1-T588/'01_설정'!B7))*'01_설정'!B16+MAX(0,(1-U588/'01_설정'!B8))*'01_설정'!B17+O588*'01_설정'!B11+Q588*'01_설정'!B12+P588*'01_설정'!B13)</f>
        <v/>
      </c>
      <c r="X588" s="38" t="str">
        <f>IF(W588="","",1+COUNTIFS($W$4:$W$3003,"&gt;"&amp;W588)+COUNTIFS($W$4:W588,W588)-1)</f>
        <v/>
      </c>
    </row>
    <row r="589" spans="1:24" ht="16.5">
      <c r="A589" s="38" t="str">
        <f>IF('04A_국토부원자료'!A590="","",ROW()-3)</f>
        <v/>
      </c>
      <c r="B589" s="39">
        <f>IFERROR('04A_국토부원자료'!B590,"")</f>
        <v>0</v>
      </c>
      <c r="C589" s="39" t="str">
        <f>IF(B589="","",IF('04A_국토부원자료'!C590&lt;&gt;"",'04A_국토부원자료'!C590,TRIM('04A_국토부원자료'!D590&amp;IF('04A_국토부원자료'!E590&lt;&gt;"","-"&amp;'04A_국토부원자료'!E590,""))))</f>
        <v/>
      </c>
      <c r="D589" s="39">
        <f>IFERROR('04A_국토부원자료'!F590,"")</f>
        <v>0</v>
      </c>
      <c r="E589" s="40" t="str">
        <f>IFERROR(VALUE(SUBSTITUTE('04A_국토부원자료'!G590,",","")),"")</f>
        <v/>
      </c>
      <c r="F589" s="41" t="str">
        <f>IFERROR(IF(AND('04A_국토부원자료'!H590&lt;&gt;"",'04A_국토부원자료'!I590&lt;&gt;""),DATE(INT(VALUE(SUBSTITUTE('04A_국토부원자료'!H590,",",""))/100),MOD(VALUE(SUBSTITUTE('04A_국토부원자료'!H590,",","")),100),VALUE(SUBSTITUTE('04A_국토부원자료'!I590,",",""))),""),"")</f>
        <v/>
      </c>
      <c r="G589" s="42" t="str">
        <f>IFERROR(VALUE(SUBSTITUTE('04A_국토부원자료'!J590,",","")),"")</f>
        <v/>
      </c>
      <c r="H589" s="43" t="str">
        <f t="shared" si="18"/>
        <v/>
      </c>
      <c r="I589" s="43" t="str">
        <f t="shared" si="19"/>
        <v/>
      </c>
      <c r="J589" s="38" t="str">
        <f>IFERROR(VALUE(SUBSTITUTE('04A_국토부원자료'!K590,",","")),"")</f>
        <v/>
      </c>
      <c r="K589" s="38" t="str">
        <f>IFERROR(VALUE(SUBSTITUTE('04A_국토부원자료'!N590,",","")),"")</f>
        <v/>
      </c>
      <c r="L589" s="39">
        <f>IFERROR('04A_국토부원자료'!O590,"")</f>
        <v>0</v>
      </c>
      <c r="M589" s="39">
        <f>IFERROR('04A_국토부원자료'!Q590,"")</f>
        <v>0</v>
      </c>
      <c r="N589" s="38">
        <f>IF(B589="","",IF('02_대상물건입력'!B5="",1,IF(ISNUMBER(SEARCH('02_대상물건입력'!B5,B589)),1,0)))</f>
        <v>0</v>
      </c>
      <c r="O589" s="38">
        <f>IF(B589="","",IF('02_대상물건입력'!B6="",1,IF(ISNUMBER(SEARCH('02_대상물건입력'!B6,B589)),1,0)))</f>
        <v>0</v>
      </c>
      <c r="P589" s="38">
        <f>IF(L589="","",IF('02_대상물건입력'!B15="",0,IF(ISNUMBER(SEARCH('02_대상물건입력'!B15,L589)),1,0)))</f>
        <v>0</v>
      </c>
      <c r="Q589" s="38">
        <f>IF(D589="","",IF('02_대상물건입력'!B8="",0,IF(ISNUMBER(SEARCH('02_대상물건입력'!B8,D589)),1,0)))</f>
        <v>0</v>
      </c>
      <c r="R589" s="44" t="str">
        <f>IFERROR(ABS(E589-'02_대상물건입력'!B11)/'02_대상물건입력'!B11,"")</f>
        <v/>
      </c>
      <c r="S589" s="38" t="str">
        <f>IFERROR(ABS(J589-'02_대상물건입력'!B10),"")</f>
        <v/>
      </c>
      <c r="T589" s="38" t="str">
        <f>IFERROR(ABS('01_설정'!B4-F589),"")</f>
        <v/>
      </c>
      <c r="U589" s="38" t="str">
        <f>IFERROR(ABS(K589-YEAR('02_대상물건입력'!B14)),"")</f>
        <v/>
      </c>
      <c r="V589" s="38" t="str">
        <f>IF(B589="","",IF(AND(E589&gt;0,F589&gt;0,H589&gt;0,OR('04A_국토부원자료'!P590="",'04A_국토부원자료'!P590="-"),IF('01_설정'!B10=1,N589=1,TRUE),R589&lt;='01_설정'!B5,S589&lt;='01_설정'!B6,T589&lt;='01_설정'!B7,U589&lt;='01_설정'!B8),"Y",""))</f>
        <v/>
      </c>
      <c r="W589" s="40" t="str">
        <f>IF(V589&lt;&gt;"Y","",MAX(0,(1-R589/'01_설정'!B5))*'01_설정'!B14+MAX(0,(1-S589/'01_설정'!B6))*'01_설정'!B15+MAX(0,(1-T589/'01_설정'!B7))*'01_설정'!B16+MAX(0,(1-U589/'01_설정'!B8))*'01_설정'!B17+O589*'01_설정'!B11+Q589*'01_설정'!B12+P589*'01_설정'!B13)</f>
        <v/>
      </c>
      <c r="X589" s="38" t="str">
        <f>IF(W589="","",1+COUNTIFS($W$4:$W$3003,"&gt;"&amp;W589)+COUNTIFS($W$4:W589,W589)-1)</f>
        <v/>
      </c>
    </row>
    <row r="590" spans="1:24" ht="16.5">
      <c r="A590" s="38">
        <f>IF('04A_국토부원자료'!A591="","",ROW()-3)</f>
        <v>587</v>
      </c>
      <c r="B590" s="39">
        <f>IFERROR('04A_국토부원자료'!B591,"")</f>
        <v>0</v>
      </c>
      <c r="C590" s="39" t="str">
        <f>IF(B590="","",IF('04A_국토부원자료'!C591&lt;&gt;"",'04A_국토부원자료'!C591,TRIM('04A_국토부원자료'!D591&amp;IF('04A_국토부원자료'!E591&lt;&gt;"","-"&amp;'04A_국토부원자료'!E591,""))))</f>
        <v/>
      </c>
      <c r="D590" s="39">
        <f>IFERROR('04A_국토부원자료'!F591,"")</f>
        <v>0</v>
      </c>
      <c r="E590" s="40" t="str">
        <f>IFERROR(VALUE(SUBSTITUTE('04A_국토부원자료'!G591,",","")),"")</f>
        <v/>
      </c>
      <c r="F590" s="41" t="str">
        <f>IFERROR(IF(AND('04A_국토부원자료'!H591&lt;&gt;"",'04A_국토부원자료'!I591&lt;&gt;""),DATE(INT(VALUE(SUBSTITUTE('04A_국토부원자료'!H591,",",""))/100),MOD(VALUE(SUBSTITUTE('04A_국토부원자료'!H591,",","")),100),VALUE(SUBSTITUTE('04A_국토부원자료'!I591,",",""))),""),"")</f>
        <v/>
      </c>
      <c r="G590" s="42" t="str">
        <f>IFERROR(VALUE(SUBSTITUTE('04A_국토부원자료'!J591,",","")),"")</f>
        <v/>
      </c>
      <c r="H590" s="43" t="str">
        <f t="shared" si="18"/>
        <v/>
      </c>
      <c r="I590" s="43" t="str">
        <f t="shared" si="19"/>
        <v/>
      </c>
      <c r="J590" s="38" t="str">
        <f>IFERROR(VALUE(SUBSTITUTE('04A_국토부원자료'!K591,",","")),"")</f>
        <v/>
      </c>
      <c r="K590" s="38" t="str">
        <f>IFERROR(VALUE(SUBSTITUTE('04A_국토부원자료'!N591,",","")),"")</f>
        <v/>
      </c>
      <c r="L590" s="39">
        <f>IFERROR('04A_국토부원자료'!O591,"")</f>
        <v>0</v>
      </c>
      <c r="M590" s="39">
        <f>IFERROR('04A_국토부원자료'!Q591,"")</f>
        <v>0</v>
      </c>
      <c r="N590" s="38">
        <f>IF(B590="","",IF('02_대상물건입력'!B5="",1,IF(ISNUMBER(SEARCH('02_대상물건입력'!B5,B590)),1,0)))</f>
        <v>0</v>
      </c>
      <c r="O590" s="38">
        <f>IF(B590="","",IF('02_대상물건입력'!B6="",1,IF(ISNUMBER(SEARCH('02_대상물건입력'!B6,B590)),1,0)))</f>
        <v>0</v>
      </c>
      <c r="P590" s="38">
        <f>IF(L590="","",IF('02_대상물건입력'!B15="",0,IF(ISNUMBER(SEARCH('02_대상물건입력'!B15,L590)),1,0)))</f>
        <v>0</v>
      </c>
      <c r="Q590" s="38">
        <f>IF(D590="","",IF('02_대상물건입력'!B8="",0,IF(ISNUMBER(SEARCH('02_대상물건입력'!B8,D590)),1,0)))</f>
        <v>0</v>
      </c>
      <c r="R590" s="44" t="str">
        <f>IFERROR(ABS(E590-'02_대상물건입력'!B11)/'02_대상물건입력'!B11,"")</f>
        <v/>
      </c>
      <c r="S590" s="38" t="str">
        <f>IFERROR(ABS(J590-'02_대상물건입력'!B10),"")</f>
        <v/>
      </c>
      <c r="T590" s="38" t="str">
        <f>IFERROR(ABS('01_설정'!B4-F590),"")</f>
        <v/>
      </c>
      <c r="U590" s="38" t="str">
        <f>IFERROR(ABS(K590-YEAR('02_대상물건입력'!B14)),"")</f>
        <v/>
      </c>
      <c r="V590" s="38" t="str">
        <f>IF(B590="","",IF(AND(E590&gt;0,F590&gt;0,H590&gt;0,OR('04A_국토부원자료'!P591="",'04A_국토부원자료'!P591="-"),IF('01_설정'!B10=1,N590=1,TRUE),R590&lt;='01_설정'!B5,S590&lt;='01_설정'!B6,T590&lt;='01_설정'!B7,U590&lt;='01_설정'!B8),"Y",""))</f>
        <v/>
      </c>
      <c r="W590" s="40" t="str">
        <f>IF(V590&lt;&gt;"Y","",MAX(0,(1-R590/'01_설정'!B5))*'01_설정'!B14+MAX(0,(1-S590/'01_설정'!B6))*'01_설정'!B15+MAX(0,(1-T590/'01_설정'!B7))*'01_설정'!B16+MAX(0,(1-U590/'01_설정'!B8))*'01_설정'!B17+O590*'01_설정'!B11+Q590*'01_설정'!B12+P590*'01_설정'!B13)</f>
        <v/>
      </c>
      <c r="X590" s="38" t="str">
        <f>IF(W590="","",1+COUNTIFS($W$4:$W$3003,"&gt;"&amp;W590)+COUNTIFS($W$4:W590,W590)-1)</f>
        <v/>
      </c>
    </row>
    <row r="591" spans="1:24" ht="16.5">
      <c r="A591" s="38" t="str">
        <f>IF('04A_국토부원자료'!A592="","",ROW()-3)</f>
        <v/>
      </c>
      <c r="B591" s="39">
        <f>IFERROR('04A_국토부원자료'!B592,"")</f>
        <v>0</v>
      </c>
      <c r="C591" s="39" t="str">
        <f>IF(B591="","",IF('04A_국토부원자료'!C592&lt;&gt;"",'04A_국토부원자료'!C592,TRIM('04A_국토부원자료'!D592&amp;IF('04A_국토부원자료'!E592&lt;&gt;"","-"&amp;'04A_국토부원자료'!E592,""))))</f>
        <v/>
      </c>
      <c r="D591" s="39">
        <f>IFERROR('04A_국토부원자료'!F592,"")</f>
        <v>0</v>
      </c>
      <c r="E591" s="40" t="str">
        <f>IFERROR(VALUE(SUBSTITUTE('04A_국토부원자료'!G592,",","")),"")</f>
        <v/>
      </c>
      <c r="F591" s="41" t="str">
        <f>IFERROR(IF(AND('04A_국토부원자료'!H592&lt;&gt;"",'04A_국토부원자료'!I592&lt;&gt;""),DATE(INT(VALUE(SUBSTITUTE('04A_국토부원자료'!H592,",",""))/100),MOD(VALUE(SUBSTITUTE('04A_국토부원자료'!H592,",","")),100),VALUE(SUBSTITUTE('04A_국토부원자료'!I592,",",""))),""),"")</f>
        <v/>
      </c>
      <c r="G591" s="42" t="str">
        <f>IFERROR(VALUE(SUBSTITUTE('04A_국토부원자료'!J592,",","")),"")</f>
        <v/>
      </c>
      <c r="H591" s="43" t="str">
        <f t="shared" si="18"/>
        <v/>
      </c>
      <c r="I591" s="43" t="str">
        <f t="shared" si="19"/>
        <v/>
      </c>
      <c r="J591" s="38" t="str">
        <f>IFERROR(VALUE(SUBSTITUTE('04A_국토부원자료'!K592,",","")),"")</f>
        <v/>
      </c>
      <c r="K591" s="38" t="str">
        <f>IFERROR(VALUE(SUBSTITUTE('04A_국토부원자료'!N592,",","")),"")</f>
        <v/>
      </c>
      <c r="L591" s="39">
        <f>IFERROR('04A_국토부원자료'!O592,"")</f>
        <v>0</v>
      </c>
      <c r="M591" s="39">
        <f>IFERROR('04A_국토부원자료'!Q592,"")</f>
        <v>0</v>
      </c>
      <c r="N591" s="38">
        <f>IF(B591="","",IF('02_대상물건입력'!B5="",1,IF(ISNUMBER(SEARCH('02_대상물건입력'!B5,B591)),1,0)))</f>
        <v>0</v>
      </c>
      <c r="O591" s="38">
        <f>IF(B591="","",IF('02_대상물건입력'!B6="",1,IF(ISNUMBER(SEARCH('02_대상물건입력'!B6,B591)),1,0)))</f>
        <v>0</v>
      </c>
      <c r="P591" s="38">
        <f>IF(L591="","",IF('02_대상물건입력'!B15="",0,IF(ISNUMBER(SEARCH('02_대상물건입력'!B15,L591)),1,0)))</f>
        <v>0</v>
      </c>
      <c r="Q591" s="38">
        <f>IF(D591="","",IF('02_대상물건입력'!B8="",0,IF(ISNUMBER(SEARCH('02_대상물건입력'!B8,D591)),1,0)))</f>
        <v>0</v>
      </c>
      <c r="R591" s="44" t="str">
        <f>IFERROR(ABS(E591-'02_대상물건입력'!B11)/'02_대상물건입력'!B11,"")</f>
        <v/>
      </c>
      <c r="S591" s="38" t="str">
        <f>IFERROR(ABS(J591-'02_대상물건입력'!B10),"")</f>
        <v/>
      </c>
      <c r="T591" s="38" t="str">
        <f>IFERROR(ABS('01_설정'!B4-F591),"")</f>
        <v/>
      </c>
      <c r="U591" s="38" t="str">
        <f>IFERROR(ABS(K591-YEAR('02_대상물건입력'!B14)),"")</f>
        <v/>
      </c>
      <c r="V591" s="38" t="str">
        <f>IF(B591="","",IF(AND(E591&gt;0,F591&gt;0,H591&gt;0,OR('04A_국토부원자료'!P592="",'04A_국토부원자료'!P592="-"),IF('01_설정'!B10=1,N591=1,TRUE),R591&lt;='01_설정'!B5,S591&lt;='01_설정'!B6,T591&lt;='01_설정'!B7,U591&lt;='01_설정'!B8),"Y",""))</f>
        <v/>
      </c>
      <c r="W591" s="40" t="str">
        <f>IF(V591&lt;&gt;"Y","",MAX(0,(1-R591/'01_설정'!B5))*'01_설정'!B14+MAX(0,(1-S591/'01_설정'!B6))*'01_설정'!B15+MAX(0,(1-T591/'01_설정'!B7))*'01_설정'!B16+MAX(0,(1-U591/'01_설정'!B8))*'01_설정'!B17+O591*'01_설정'!B11+Q591*'01_설정'!B12+P591*'01_설정'!B13)</f>
        <v/>
      </c>
      <c r="X591" s="38" t="str">
        <f>IF(W591="","",1+COUNTIFS($W$4:$W$3003,"&gt;"&amp;W591)+COUNTIFS($W$4:W591,W591)-1)</f>
        <v/>
      </c>
    </row>
    <row r="592" spans="1:24" ht="16.5">
      <c r="A592" s="38">
        <f>IF('04A_국토부원자료'!A593="","",ROW()-3)</f>
        <v>589</v>
      </c>
      <c r="B592" s="39">
        <f>IFERROR('04A_국토부원자료'!B593,"")</f>
        <v>0</v>
      </c>
      <c r="C592" s="39" t="str">
        <f>IF(B592="","",IF('04A_국토부원자료'!C593&lt;&gt;"",'04A_국토부원자료'!C593,TRIM('04A_국토부원자료'!D593&amp;IF('04A_국토부원자료'!E593&lt;&gt;"","-"&amp;'04A_국토부원자료'!E593,""))))</f>
        <v/>
      </c>
      <c r="D592" s="39">
        <f>IFERROR('04A_국토부원자료'!F593,"")</f>
        <v>0</v>
      </c>
      <c r="E592" s="40" t="str">
        <f>IFERROR(VALUE(SUBSTITUTE('04A_국토부원자료'!G593,",","")),"")</f>
        <v/>
      </c>
      <c r="F592" s="41" t="str">
        <f>IFERROR(IF(AND('04A_국토부원자료'!H593&lt;&gt;"",'04A_국토부원자료'!I593&lt;&gt;""),DATE(INT(VALUE(SUBSTITUTE('04A_국토부원자료'!H593,",",""))/100),MOD(VALUE(SUBSTITUTE('04A_국토부원자료'!H593,",","")),100),VALUE(SUBSTITUTE('04A_국토부원자료'!I593,",",""))),""),"")</f>
        <v/>
      </c>
      <c r="G592" s="42" t="str">
        <f>IFERROR(VALUE(SUBSTITUTE('04A_국토부원자료'!J593,",","")),"")</f>
        <v/>
      </c>
      <c r="H592" s="43" t="str">
        <f t="shared" si="18"/>
        <v/>
      </c>
      <c r="I592" s="43" t="str">
        <f t="shared" si="19"/>
        <v/>
      </c>
      <c r="J592" s="38" t="str">
        <f>IFERROR(VALUE(SUBSTITUTE('04A_국토부원자료'!K593,",","")),"")</f>
        <v/>
      </c>
      <c r="K592" s="38" t="str">
        <f>IFERROR(VALUE(SUBSTITUTE('04A_국토부원자료'!N593,",","")),"")</f>
        <v/>
      </c>
      <c r="L592" s="39">
        <f>IFERROR('04A_국토부원자료'!O593,"")</f>
        <v>0</v>
      </c>
      <c r="M592" s="39">
        <f>IFERROR('04A_국토부원자료'!Q593,"")</f>
        <v>0</v>
      </c>
      <c r="N592" s="38">
        <f>IF(B592="","",IF('02_대상물건입력'!B5="",1,IF(ISNUMBER(SEARCH('02_대상물건입력'!B5,B592)),1,0)))</f>
        <v>0</v>
      </c>
      <c r="O592" s="38">
        <f>IF(B592="","",IF('02_대상물건입력'!B6="",1,IF(ISNUMBER(SEARCH('02_대상물건입력'!B6,B592)),1,0)))</f>
        <v>0</v>
      </c>
      <c r="P592" s="38">
        <f>IF(L592="","",IF('02_대상물건입력'!B15="",0,IF(ISNUMBER(SEARCH('02_대상물건입력'!B15,L592)),1,0)))</f>
        <v>0</v>
      </c>
      <c r="Q592" s="38">
        <f>IF(D592="","",IF('02_대상물건입력'!B8="",0,IF(ISNUMBER(SEARCH('02_대상물건입력'!B8,D592)),1,0)))</f>
        <v>0</v>
      </c>
      <c r="R592" s="44" t="str">
        <f>IFERROR(ABS(E592-'02_대상물건입력'!B11)/'02_대상물건입력'!B11,"")</f>
        <v/>
      </c>
      <c r="S592" s="38" t="str">
        <f>IFERROR(ABS(J592-'02_대상물건입력'!B10),"")</f>
        <v/>
      </c>
      <c r="T592" s="38" t="str">
        <f>IFERROR(ABS('01_설정'!B4-F592),"")</f>
        <v/>
      </c>
      <c r="U592" s="38" t="str">
        <f>IFERROR(ABS(K592-YEAR('02_대상물건입력'!B14)),"")</f>
        <v/>
      </c>
      <c r="V592" s="38" t="str">
        <f>IF(B592="","",IF(AND(E592&gt;0,F592&gt;0,H592&gt;0,OR('04A_국토부원자료'!P593="",'04A_국토부원자료'!P593="-"),IF('01_설정'!B10=1,N592=1,TRUE),R592&lt;='01_설정'!B5,S592&lt;='01_설정'!B6,T592&lt;='01_설정'!B7,U592&lt;='01_설정'!B8),"Y",""))</f>
        <v/>
      </c>
      <c r="W592" s="40" t="str">
        <f>IF(V592&lt;&gt;"Y","",MAX(0,(1-R592/'01_설정'!B5))*'01_설정'!B14+MAX(0,(1-S592/'01_설정'!B6))*'01_설정'!B15+MAX(0,(1-T592/'01_설정'!B7))*'01_설정'!B16+MAX(0,(1-U592/'01_설정'!B8))*'01_설정'!B17+O592*'01_설정'!B11+Q592*'01_설정'!B12+P592*'01_설정'!B13)</f>
        <v/>
      </c>
      <c r="X592" s="38" t="str">
        <f>IF(W592="","",1+COUNTIFS($W$4:$W$3003,"&gt;"&amp;W592)+COUNTIFS($W$4:W592,W592)-1)</f>
        <v/>
      </c>
    </row>
    <row r="593" spans="1:24" ht="16.5">
      <c r="A593" s="38">
        <f>IF('04A_국토부원자료'!A594="","",ROW()-3)</f>
        <v>590</v>
      </c>
      <c r="B593" s="39">
        <f>IFERROR('04A_국토부원자료'!B594,"")</f>
        <v>0</v>
      </c>
      <c r="C593" s="39" t="str">
        <f>IF(B593="","",IF('04A_국토부원자료'!C594&lt;&gt;"",'04A_국토부원자료'!C594,TRIM('04A_국토부원자료'!D594&amp;IF('04A_국토부원자료'!E594&lt;&gt;"","-"&amp;'04A_국토부원자료'!E594,""))))</f>
        <v>-실거래 구분 : 오피스텔(매매)</v>
      </c>
      <c r="D593" s="39">
        <f>IFERROR('04A_국토부원자료'!F594,"")</f>
        <v>0</v>
      </c>
      <c r="E593" s="40" t="str">
        <f>IFERROR(VALUE(SUBSTITUTE('04A_국토부원자료'!G594,",","")),"")</f>
        <v/>
      </c>
      <c r="F593" s="41" t="str">
        <f>IFERROR(IF(AND('04A_국토부원자료'!H594&lt;&gt;"",'04A_국토부원자료'!I594&lt;&gt;""),DATE(INT(VALUE(SUBSTITUTE('04A_국토부원자료'!H594,",",""))/100),MOD(VALUE(SUBSTITUTE('04A_국토부원자료'!H594,",","")),100),VALUE(SUBSTITUTE('04A_국토부원자료'!I594,",",""))),""),"")</f>
        <v/>
      </c>
      <c r="G593" s="42" t="str">
        <f>IFERROR(VALUE(SUBSTITUTE('04A_국토부원자료'!J594,",","")),"")</f>
        <v/>
      </c>
      <c r="H593" s="43" t="str">
        <f t="shared" si="18"/>
        <v/>
      </c>
      <c r="I593" s="43" t="str">
        <f t="shared" si="19"/>
        <v/>
      </c>
      <c r="J593" s="38" t="str">
        <f>IFERROR(VALUE(SUBSTITUTE('04A_국토부원자료'!K594,",","")),"")</f>
        <v/>
      </c>
      <c r="K593" s="38" t="str">
        <f>IFERROR(VALUE(SUBSTITUTE('04A_국토부원자료'!N594,",","")),"")</f>
        <v/>
      </c>
      <c r="L593" s="39">
        <f>IFERROR('04A_국토부원자료'!O594,"")</f>
        <v>0</v>
      </c>
      <c r="M593" s="39">
        <f>IFERROR('04A_국토부원자료'!Q594,"")</f>
        <v>0</v>
      </c>
      <c r="N593" s="38">
        <f>IF(B593="","",IF('02_대상물건입력'!B5="",1,IF(ISNUMBER(SEARCH('02_대상물건입력'!B5,B593)),1,0)))</f>
        <v>0</v>
      </c>
      <c r="O593" s="38">
        <f>IF(B593="","",IF('02_대상물건입력'!B6="",1,IF(ISNUMBER(SEARCH('02_대상물건입력'!B6,B593)),1,0)))</f>
        <v>0</v>
      </c>
      <c r="P593" s="38">
        <f>IF(L593="","",IF('02_대상물건입력'!B15="",0,IF(ISNUMBER(SEARCH('02_대상물건입력'!B15,L593)),1,0)))</f>
        <v>0</v>
      </c>
      <c r="Q593" s="38">
        <f>IF(D593="","",IF('02_대상물건입력'!B8="",0,IF(ISNUMBER(SEARCH('02_대상물건입력'!B8,D593)),1,0)))</f>
        <v>0</v>
      </c>
      <c r="R593" s="44" t="str">
        <f>IFERROR(ABS(E593-'02_대상물건입력'!B11)/'02_대상물건입력'!B11,"")</f>
        <v/>
      </c>
      <c r="S593" s="38" t="str">
        <f>IFERROR(ABS(J593-'02_대상물건입력'!B10),"")</f>
        <v/>
      </c>
      <c r="T593" s="38" t="str">
        <f>IFERROR(ABS('01_설정'!B4-F593),"")</f>
        <v/>
      </c>
      <c r="U593" s="38" t="str">
        <f>IFERROR(ABS(K593-YEAR('02_대상물건입력'!B14)),"")</f>
        <v/>
      </c>
      <c r="V593" s="38" t="str">
        <f>IF(B593="","",IF(AND(E593&gt;0,F593&gt;0,H593&gt;0,OR('04A_국토부원자료'!P594="",'04A_국토부원자료'!P594="-"),IF('01_설정'!B10=1,N593=1,TRUE),R593&lt;='01_설정'!B5,S593&lt;='01_설정'!B6,T593&lt;='01_설정'!B7,U593&lt;='01_설정'!B8),"Y",""))</f>
        <v/>
      </c>
      <c r="W593" s="40" t="str">
        <f>IF(V593&lt;&gt;"Y","",MAX(0,(1-R593/'01_설정'!B5))*'01_설정'!B14+MAX(0,(1-S593/'01_설정'!B6))*'01_설정'!B15+MAX(0,(1-T593/'01_설정'!B7))*'01_설정'!B16+MAX(0,(1-U593/'01_설정'!B8))*'01_설정'!B17+O593*'01_설정'!B11+Q593*'01_설정'!B12+P593*'01_설정'!B13)</f>
        <v/>
      </c>
      <c r="X593" s="38" t="str">
        <f>IF(W593="","",1+COUNTIFS($W$4:$W$3003,"&gt;"&amp;W593)+COUNTIFS($W$4:W593,W593)-1)</f>
        <v/>
      </c>
    </row>
    <row r="594" spans="1:24" ht="16.5">
      <c r="A594" s="38">
        <f>IF('04A_국토부원자료'!A595="","",ROW()-3)</f>
        <v>591</v>
      </c>
      <c r="B594" s="39">
        <f>IFERROR('04A_국토부원자료'!B595,"")</f>
        <v>0</v>
      </c>
      <c r="C594" s="39" t="str">
        <f>IF(B594="","",IF('04A_국토부원자료'!C595&lt;&gt;"",'04A_국토부원자료'!C595,TRIM('04A_국토부원자료'!D595&amp;IF('04A_국토부원자료'!E595&lt;&gt;"","-"&amp;'04A_국토부원자료'!E595,""))))</f>
        <v>-시군구 : 송파구</v>
      </c>
      <c r="D594" s="39">
        <f>IFERROR('04A_국토부원자료'!F595,"")</f>
        <v>0</v>
      </c>
      <c r="E594" s="40" t="str">
        <f>IFERROR(VALUE(SUBSTITUTE('04A_국토부원자료'!G595,",","")),"")</f>
        <v/>
      </c>
      <c r="F594" s="41" t="str">
        <f>IFERROR(IF(AND('04A_국토부원자료'!H595&lt;&gt;"",'04A_국토부원자료'!I595&lt;&gt;""),DATE(INT(VALUE(SUBSTITUTE('04A_국토부원자료'!H595,",",""))/100),MOD(VALUE(SUBSTITUTE('04A_국토부원자료'!H595,",","")),100),VALUE(SUBSTITUTE('04A_국토부원자료'!I595,",",""))),""),"")</f>
        <v/>
      </c>
      <c r="G594" s="42" t="str">
        <f>IFERROR(VALUE(SUBSTITUTE('04A_국토부원자료'!J595,",","")),"")</f>
        <v/>
      </c>
      <c r="H594" s="43" t="str">
        <f t="shared" si="18"/>
        <v/>
      </c>
      <c r="I594" s="43" t="str">
        <f t="shared" si="19"/>
        <v/>
      </c>
      <c r="J594" s="38" t="str">
        <f>IFERROR(VALUE(SUBSTITUTE('04A_국토부원자료'!K595,",","")),"")</f>
        <v/>
      </c>
      <c r="K594" s="38" t="str">
        <f>IFERROR(VALUE(SUBSTITUTE('04A_국토부원자료'!N595,",","")),"")</f>
        <v/>
      </c>
      <c r="L594" s="39">
        <f>IFERROR('04A_국토부원자료'!O595,"")</f>
        <v>0</v>
      </c>
      <c r="M594" s="39">
        <f>IFERROR('04A_국토부원자료'!Q595,"")</f>
        <v>0</v>
      </c>
      <c r="N594" s="38">
        <f>IF(B594="","",IF('02_대상물건입력'!B5="",1,IF(ISNUMBER(SEARCH('02_대상물건입력'!B5,B594)),1,0)))</f>
        <v>0</v>
      </c>
      <c r="O594" s="38">
        <f>IF(B594="","",IF('02_대상물건입력'!B6="",1,IF(ISNUMBER(SEARCH('02_대상물건입력'!B6,B594)),1,0)))</f>
        <v>0</v>
      </c>
      <c r="P594" s="38">
        <f>IF(L594="","",IF('02_대상물건입력'!B15="",0,IF(ISNUMBER(SEARCH('02_대상물건입력'!B15,L594)),1,0)))</f>
        <v>0</v>
      </c>
      <c r="Q594" s="38">
        <f>IF(D594="","",IF('02_대상물건입력'!B8="",0,IF(ISNUMBER(SEARCH('02_대상물건입력'!B8,D594)),1,0)))</f>
        <v>0</v>
      </c>
      <c r="R594" s="44" t="str">
        <f>IFERROR(ABS(E594-'02_대상물건입력'!B11)/'02_대상물건입력'!B11,"")</f>
        <v/>
      </c>
      <c r="S594" s="38" t="str">
        <f>IFERROR(ABS(J594-'02_대상물건입력'!B10),"")</f>
        <v/>
      </c>
      <c r="T594" s="38" t="str">
        <f>IFERROR(ABS('01_설정'!B4-F594),"")</f>
        <v/>
      </c>
      <c r="U594" s="38" t="str">
        <f>IFERROR(ABS(K594-YEAR('02_대상물건입력'!B14)),"")</f>
        <v/>
      </c>
      <c r="V594" s="38" t="str">
        <f>IF(B594="","",IF(AND(E594&gt;0,F594&gt;0,H594&gt;0,OR('04A_국토부원자료'!P595="",'04A_국토부원자료'!P595="-"),IF('01_설정'!B10=1,N594=1,TRUE),R594&lt;='01_설정'!B5,S594&lt;='01_설정'!B6,T594&lt;='01_설정'!B7,U594&lt;='01_설정'!B8),"Y",""))</f>
        <v/>
      </c>
      <c r="W594" s="40" t="str">
        <f>IF(V594&lt;&gt;"Y","",MAX(0,(1-R594/'01_설정'!B5))*'01_설정'!B14+MAX(0,(1-S594/'01_설정'!B6))*'01_설정'!B15+MAX(0,(1-T594/'01_설정'!B7))*'01_설정'!B16+MAX(0,(1-U594/'01_설정'!B8))*'01_설정'!B17+O594*'01_설정'!B11+Q594*'01_설정'!B12+P594*'01_설정'!B13)</f>
        <v/>
      </c>
      <c r="X594" s="38" t="str">
        <f>IF(W594="","",1+COUNTIFS($W$4:$W$3003,"&gt;"&amp;W594)+COUNTIFS($W$4:W594,W594)-1)</f>
        <v/>
      </c>
    </row>
    <row r="595" spans="1:24" ht="16.5">
      <c r="A595" s="38">
        <f>IF('04A_국토부원자료'!A596="","",ROW()-3)</f>
        <v>592</v>
      </c>
      <c r="B595" s="39">
        <f>IFERROR('04A_국토부원자료'!B596,"")</f>
        <v>0</v>
      </c>
      <c r="C595" s="39" t="str">
        <f>IF(B595="","",IF('04A_국토부원자료'!C596&lt;&gt;"",'04A_국토부원자료'!C596,TRIM('04A_국토부원자료'!D596&amp;IF('04A_국토부원자료'!E596&lt;&gt;"","-"&amp;'04A_국토부원자료'!E596,""))))</f>
        <v>-면적 : 60㎡이하</v>
      </c>
      <c r="D595" s="39">
        <f>IFERROR('04A_국토부원자료'!F596,"")</f>
        <v>0</v>
      </c>
      <c r="E595" s="40" t="str">
        <f>IFERROR(VALUE(SUBSTITUTE('04A_국토부원자료'!G596,",","")),"")</f>
        <v/>
      </c>
      <c r="F595" s="41" t="str">
        <f>IFERROR(IF(AND('04A_국토부원자료'!H596&lt;&gt;"",'04A_국토부원자료'!I596&lt;&gt;""),DATE(INT(VALUE(SUBSTITUTE('04A_국토부원자료'!H596,",",""))/100),MOD(VALUE(SUBSTITUTE('04A_국토부원자료'!H596,",","")),100),VALUE(SUBSTITUTE('04A_국토부원자료'!I596,",",""))),""),"")</f>
        <v/>
      </c>
      <c r="G595" s="42" t="str">
        <f>IFERROR(VALUE(SUBSTITUTE('04A_국토부원자료'!J596,",","")),"")</f>
        <v/>
      </c>
      <c r="H595" s="43" t="str">
        <f t="shared" si="18"/>
        <v/>
      </c>
      <c r="I595" s="43" t="str">
        <f t="shared" si="19"/>
        <v/>
      </c>
      <c r="J595" s="38" t="str">
        <f>IFERROR(VALUE(SUBSTITUTE('04A_국토부원자료'!K596,",","")),"")</f>
        <v/>
      </c>
      <c r="K595" s="38" t="str">
        <f>IFERROR(VALUE(SUBSTITUTE('04A_국토부원자료'!N596,",","")),"")</f>
        <v/>
      </c>
      <c r="L595" s="39">
        <f>IFERROR('04A_국토부원자료'!O596,"")</f>
        <v>0</v>
      </c>
      <c r="M595" s="39">
        <f>IFERROR('04A_국토부원자료'!Q596,"")</f>
        <v>0</v>
      </c>
      <c r="N595" s="38">
        <f>IF(B595="","",IF('02_대상물건입력'!B5="",1,IF(ISNUMBER(SEARCH('02_대상물건입력'!B5,B595)),1,0)))</f>
        <v>0</v>
      </c>
      <c r="O595" s="38">
        <f>IF(B595="","",IF('02_대상물건입력'!B6="",1,IF(ISNUMBER(SEARCH('02_대상물건입력'!B6,B595)),1,0)))</f>
        <v>0</v>
      </c>
      <c r="P595" s="38">
        <f>IF(L595="","",IF('02_대상물건입력'!B15="",0,IF(ISNUMBER(SEARCH('02_대상물건입력'!B15,L595)),1,0)))</f>
        <v>0</v>
      </c>
      <c r="Q595" s="38">
        <f>IF(D595="","",IF('02_대상물건입력'!B8="",0,IF(ISNUMBER(SEARCH('02_대상물건입력'!B8,D595)),1,0)))</f>
        <v>0</v>
      </c>
      <c r="R595" s="44" t="str">
        <f>IFERROR(ABS(E595-'02_대상물건입력'!B11)/'02_대상물건입력'!B11,"")</f>
        <v/>
      </c>
      <c r="S595" s="38" t="str">
        <f>IFERROR(ABS(J595-'02_대상물건입력'!B10),"")</f>
        <v/>
      </c>
      <c r="T595" s="38" t="str">
        <f>IFERROR(ABS('01_설정'!B4-F595),"")</f>
        <v/>
      </c>
      <c r="U595" s="38" t="str">
        <f>IFERROR(ABS(K595-YEAR('02_대상물건입력'!B14)),"")</f>
        <v/>
      </c>
      <c r="V595" s="38" t="str">
        <f>IF(B595="","",IF(AND(E595&gt;0,F595&gt;0,H595&gt;0,OR('04A_국토부원자료'!P596="",'04A_국토부원자료'!P596="-"),IF('01_설정'!B10=1,N595=1,TRUE),R595&lt;='01_설정'!B5,S595&lt;='01_설정'!B6,T595&lt;='01_설정'!B7,U595&lt;='01_설정'!B8),"Y",""))</f>
        <v/>
      </c>
      <c r="W595" s="40" t="str">
        <f>IF(V595&lt;&gt;"Y","",MAX(0,(1-R595/'01_설정'!B5))*'01_설정'!B14+MAX(0,(1-S595/'01_설정'!B6))*'01_설정'!B15+MAX(0,(1-T595/'01_설정'!B7))*'01_설정'!B16+MAX(0,(1-U595/'01_설정'!B8))*'01_설정'!B17+O595*'01_설정'!B11+Q595*'01_설정'!B12+P595*'01_설정'!B13)</f>
        <v/>
      </c>
      <c r="X595" s="38" t="str">
        <f>IF(W595="","",1+COUNTIFS($W$4:$W$3003,"&gt;"&amp;W595)+COUNTIFS($W$4:W595,W595)-1)</f>
        <v/>
      </c>
    </row>
    <row r="596" spans="1:24" ht="16.5">
      <c r="A596" s="38" t="str">
        <f>IF('04A_국토부원자료'!A597="","",ROW()-3)</f>
        <v/>
      </c>
      <c r="B596" s="39">
        <f>IFERROR('04A_국토부원자료'!B597,"")</f>
        <v>0</v>
      </c>
      <c r="C596" s="39" t="str">
        <f>IF(B596="","",IF('04A_국토부원자료'!C597&lt;&gt;"",'04A_국토부원자료'!C597,TRIM('04A_국토부원자료'!D597&amp;IF('04A_국토부원자료'!E597&lt;&gt;"","-"&amp;'04A_국토부원자료'!E597,""))))</f>
        <v/>
      </c>
      <c r="D596" s="39">
        <f>IFERROR('04A_국토부원자료'!F597,"")</f>
        <v>0</v>
      </c>
      <c r="E596" s="40" t="str">
        <f>IFERROR(VALUE(SUBSTITUTE('04A_국토부원자료'!G597,",","")),"")</f>
        <v/>
      </c>
      <c r="F596" s="41" t="str">
        <f>IFERROR(IF(AND('04A_국토부원자료'!H597&lt;&gt;"",'04A_국토부원자료'!I597&lt;&gt;""),DATE(INT(VALUE(SUBSTITUTE('04A_국토부원자료'!H597,",",""))/100),MOD(VALUE(SUBSTITUTE('04A_국토부원자료'!H597,",","")),100),VALUE(SUBSTITUTE('04A_국토부원자료'!I597,",",""))),""),"")</f>
        <v/>
      </c>
      <c r="G596" s="42" t="str">
        <f>IFERROR(VALUE(SUBSTITUTE('04A_국토부원자료'!J597,",","")),"")</f>
        <v/>
      </c>
      <c r="H596" s="43" t="str">
        <f t="shared" si="18"/>
        <v/>
      </c>
      <c r="I596" s="43" t="str">
        <f t="shared" si="19"/>
        <v/>
      </c>
      <c r="J596" s="38" t="str">
        <f>IFERROR(VALUE(SUBSTITUTE('04A_국토부원자료'!K597,",","")),"")</f>
        <v/>
      </c>
      <c r="K596" s="38" t="str">
        <f>IFERROR(VALUE(SUBSTITUTE('04A_국토부원자료'!N597,",","")),"")</f>
        <v/>
      </c>
      <c r="L596" s="39">
        <f>IFERROR('04A_국토부원자료'!O597,"")</f>
        <v>0</v>
      </c>
      <c r="M596" s="39">
        <f>IFERROR('04A_국토부원자료'!Q597,"")</f>
        <v>0</v>
      </c>
      <c r="N596" s="38">
        <f>IF(B596="","",IF('02_대상물건입력'!B5="",1,IF(ISNUMBER(SEARCH('02_대상물건입력'!B5,B596)),1,0)))</f>
        <v>0</v>
      </c>
      <c r="O596" s="38">
        <f>IF(B596="","",IF('02_대상물건입력'!B6="",1,IF(ISNUMBER(SEARCH('02_대상물건입력'!B6,B596)),1,0)))</f>
        <v>0</v>
      </c>
      <c r="P596" s="38">
        <f>IF(L596="","",IF('02_대상물건입력'!B15="",0,IF(ISNUMBER(SEARCH('02_대상물건입력'!B15,L596)),1,0)))</f>
        <v>0</v>
      </c>
      <c r="Q596" s="38">
        <f>IF(D596="","",IF('02_대상물건입력'!B8="",0,IF(ISNUMBER(SEARCH('02_대상물건입력'!B8,D596)),1,0)))</f>
        <v>0</v>
      </c>
      <c r="R596" s="44" t="str">
        <f>IFERROR(ABS(E596-'02_대상물건입력'!B11)/'02_대상물건입력'!B11,"")</f>
        <v/>
      </c>
      <c r="S596" s="38" t="str">
        <f>IFERROR(ABS(J596-'02_대상물건입력'!B10),"")</f>
        <v/>
      </c>
      <c r="T596" s="38" t="str">
        <f>IFERROR(ABS('01_설정'!B4-F596),"")</f>
        <v/>
      </c>
      <c r="U596" s="38" t="str">
        <f>IFERROR(ABS(K596-YEAR('02_대상물건입력'!B14)),"")</f>
        <v/>
      </c>
      <c r="V596" s="38" t="str">
        <f>IF(B596="","",IF(AND(E596&gt;0,F596&gt;0,H596&gt;0,OR('04A_국토부원자료'!P597="",'04A_국토부원자료'!P597="-"),IF('01_설정'!B10=1,N596=1,TRUE),R596&lt;='01_설정'!B5,S596&lt;='01_설정'!B6,T596&lt;='01_설정'!B7,U596&lt;='01_설정'!B8),"Y",""))</f>
        <v/>
      </c>
      <c r="W596" s="40" t="str">
        <f>IF(V596&lt;&gt;"Y","",MAX(0,(1-R596/'01_설정'!B5))*'01_설정'!B14+MAX(0,(1-S596/'01_설정'!B6))*'01_설정'!B15+MAX(0,(1-T596/'01_설정'!B7))*'01_설정'!B16+MAX(0,(1-U596/'01_설정'!B8))*'01_설정'!B17+O596*'01_설정'!B11+Q596*'01_설정'!B12+P596*'01_설정'!B13)</f>
        <v/>
      </c>
      <c r="X596" s="38" t="str">
        <f>IF(W596="","",1+COUNTIFS($W$4:$W$3003,"&gt;"&amp;W596)+COUNTIFS($W$4:W596,W596)-1)</f>
        <v/>
      </c>
    </row>
    <row r="597" spans="1:24" ht="16.5">
      <c r="A597" s="38">
        <f>IF('04A_국토부원자료'!A598="","",ROW()-3)</f>
        <v>594</v>
      </c>
      <c r="B597" s="39" t="str">
        <f>IFERROR('04A_국토부원자료'!B598,"")</f>
        <v>시군구</v>
      </c>
      <c r="C597" s="39" t="str">
        <f>IF(B597="","",IF('04A_국토부원자료'!C598&lt;&gt;"",'04A_국토부원자료'!C598,TRIM('04A_국토부원자료'!D598&amp;IF('04A_국토부원자료'!E598&lt;&gt;"","-"&amp;'04A_국토부원자료'!E598,""))))</f>
        <v>번지</v>
      </c>
      <c r="D597" s="39" t="str">
        <f>IFERROR('04A_국토부원자료'!F598,"")</f>
        <v>단지명</v>
      </c>
      <c r="E597" s="40" t="str">
        <f>IFERROR(VALUE(SUBSTITUTE('04A_국토부원자료'!G598,",","")),"")</f>
        <v/>
      </c>
      <c r="F597" s="41" t="str">
        <f>IFERROR(IF(AND('04A_국토부원자료'!H598&lt;&gt;"",'04A_국토부원자료'!I598&lt;&gt;""),DATE(INT(VALUE(SUBSTITUTE('04A_국토부원자료'!H598,",",""))/100),MOD(VALUE(SUBSTITUTE('04A_국토부원자료'!H598,",","")),100),VALUE(SUBSTITUTE('04A_국토부원자료'!I598,",",""))),""),"")</f>
        <v/>
      </c>
      <c r="G597" s="42" t="str">
        <f>IFERROR(VALUE(SUBSTITUTE('04A_국토부원자료'!J598,",","")),"")</f>
        <v/>
      </c>
      <c r="H597" s="43" t="str">
        <f t="shared" si="18"/>
        <v/>
      </c>
      <c r="I597" s="43" t="str">
        <f t="shared" si="19"/>
        <v/>
      </c>
      <c r="J597" s="38" t="str">
        <f>IFERROR(VALUE(SUBSTITUTE('04A_국토부원자료'!K598,",","")),"")</f>
        <v/>
      </c>
      <c r="K597" s="38" t="str">
        <f>IFERROR(VALUE(SUBSTITUTE('04A_국토부원자료'!N598,",","")),"")</f>
        <v/>
      </c>
      <c r="L597" s="39" t="str">
        <f>IFERROR('04A_국토부원자료'!O598,"")</f>
        <v>도로명</v>
      </c>
      <c r="M597" s="39" t="str">
        <f>IFERROR('04A_국토부원자료'!Q598,"")</f>
        <v>거래유형</v>
      </c>
      <c r="N597" s="38">
        <f>IF(B597="","",IF('02_대상물건입력'!B5="",1,IF(ISNUMBER(SEARCH('02_대상물건입력'!B5,B597)),1,0)))</f>
        <v>0</v>
      </c>
      <c r="O597" s="38">
        <f>IF(B597="","",IF('02_대상물건입력'!B6="",1,IF(ISNUMBER(SEARCH('02_대상물건입력'!B6,B597)),1,0)))</f>
        <v>0</v>
      </c>
      <c r="P597" s="38">
        <f>IF(L597="","",IF('02_대상물건입력'!B15="",0,IF(ISNUMBER(SEARCH('02_대상물건입력'!B15,L597)),1,0)))</f>
        <v>0</v>
      </c>
      <c r="Q597" s="38">
        <f>IF(D597="","",IF('02_대상물건입력'!B8="",0,IF(ISNUMBER(SEARCH('02_대상물건입력'!B8,D597)),1,0)))</f>
        <v>0</v>
      </c>
      <c r="R597" s="44" t="str">
        <f>IFERROR(ABS(E597-'02_대상물건입력'!B11)/'02_대상물건입력'!B11,"")</f>
        <v/>
      </c>
      <c r="S597" s="38" t="str">
        <f>IFERROR(ABS(J597-'02_대상물건입력'!B10),"")</f>
        <v/>
      </c>
      <c r="T597" s="38" t="str">
        <f>IFERROR(ABS('01_설정'!B4-F597),"")</f>
        <v/>
      </c>
      <c r="U597" s="38" t="str">
        <f>IFERROR(ABS(K597-YEAR('02_대상물건입력'!B14)),"")</f>
        <v/>
      </c>
      <c r="V597" s="38" t="str">
        <f>IF(B597="","",IF(AND(E597&gt;0,F597&gt;0,H597&gt;0,OR('04A_국토부원자료'!P598="",'04A_국토부원자료'!P598="-"),IF('01_설정'!B10=1,N597=1,TRUE),R597&lt;='01_설정'!B5,S597&lt;='01_설정'!B6,T597&lt;='01_설정'!B7,U597&lt;='01_설정'!B8),"Y",""))</f>
        <v/>
      </c>
      <c r="W597" s="40" t="str">
        <f>IF(V597&lt;&gt;"Y","",MAX(0,(1-R597/'01_설정'!B5))*'01_설정'!B14+MAX(0,(1-S597/'01_설정'!B6))*'01_설정'!B15+MAX(0,(1-T597/'01_설정'!B7))*'01_설정'!B16+MAX(0,(1-U597/'01_설정'!B8))*'01_설정'!B17+O597*'01_설정'!B11+Q597*'01_설정'!B12+P597*'01_설정'!B13)</f>
        <v/>
      </c>
      <c r="X597" s="38" t="str">
        <f>IF(W597="","",1+COUNTIFS($W$4:$W$3003,"&gt;"&amp;W597)+COUNTIFS($W$4:W597,W597)-1)</f>
        <v/>
      </c>
    </row>
    <row r="598" spans="1:24" ht="16.5">
      <c r="A598" s="38">
        <f>IF('04A_국토부원자료'!A599="","",ROW()-3)</f>
        <v>595</v>
      </c>
      <c r="B598" s="39" t="str">
        <f>IFERROR('04A_국토부원자료'!B599,"")</f>
        <v>서울특별시 송파구 가락동</v>
      </c>
      <c r="C598" s="39" t="str">
        <f>IF(B598="","",IF('04A_국토부원자료'!C599&lt;&gt;"",'04A_국토부원자료'!C599,TRIM('04A_국토부원자료'!D599&amp;IF('04A_국토부원자료'!E599&lt;&gt;"","-"&amp;'04A_국토부원자료'!E599,""))))</f>
        <v>79-4</v>
      </c>
      <c r="D598" s="39" t="str">
        <f>IFERROR('04A_국토부원자료'!F599,"")</f>
        <v>(79-4)</v>
      </c>
      <c r="E598" s="40">
        <f>IFERROR(VALUE(SUBSTITUTE('04A_국토부원자료'!G599,",","")),"")</f>
        <v>27.93</v>
      </c>
      <c r="F598" s="41">
        <f>IFERROR(IF(AND('04A_국토부원자료'!H599&lt;&gt;"",'04A_국토부원자료'!I599&lt;&gt;""),DATE(INT(VALUE(SUBSTITUTE('04A_국토부원자료'!H599,",",""))/100),MOD(VALUE(SUBSTITUTE('04A_국토부원자료'!H599,",","")),100),VALUE(SUBSTITUTE('04A_국토부원자료'!I599,",",""))),""),"")</f>
        <v>45726</v>
      </c>
      <c r="G598" s="42">
        <f>IFERROR(VALUE(SUBSTITUTE('04A_국토부원자료'!J599,",","")),"")</f>
        <v>11000</v>
      </c>
      <c r="H598" s="43">
        <f t="shared" si="18"/>
        <v>110000000</v>
      </c>
      <c r="I598" s="43">
        <f t="shared" si="19"/>
        <v>3938417.4722520588</v>
      </c>
      <c r="J598" s="38">
        <f>IFERROR(VALUE(SUBSTITUTE('04A_국토부원자료'!K599,",","")),"")</f>
        <v>7</v>
      </c>
      <c r="K598" s="38">
        <f>IFERROR(VALUE(SUBSTITUTE('04A_국토부원자료'!N599,",","")),"")</f>
        <v>1991</v>
      </c>
      <c r="L598" s="39" t="str">
        <f>IFERROR('04A_국토부원자료'!O599,"")</f>
        <v>송파대로28길 20</v>
      </c>
      <c r="M598" s="39" t="str">
        <f>IFERROR('04A_국토부원자료'!Q599,"")</f>
        <v>중개거래</v>
      </c>
      <c r="N598" s="38">
        <f>IF(B598="","",IF('02_대상물건입력'!B5="",1,IF(ISNUMBER(SEARCH('02_대상물건입력'!B5,B598)),1,0)))</f>
        <v>1</v>
      </c>
      <c r="O598" s="38">
        <f>IF(B598="","",IF('02_대상물건입력'!B6="",1,IF(ISNUMBER(SEARCH('02_대상물건입력'!B6,B598)),1,0)))</f>
        <v>1</v>
      </c>
      <c r="P598" s="38">
        <f>IF(L598="","",IF('02_대상물건입력'!B15="",0,IF(ISNUMBER(SEARCH('02_대상물건입력'!B15,L598)),1,0)))</f>
        <v>1</v>
      </c>
      <c r="Q598" s="38">
        <f>IF(D598="","",IF('02_대상물건입력'!B8="",0,IF(ISNUMBER(SEARCH('02_대상물건입력'!B8,D598)),1,0)))</f>
        <v>0</v>
      </c>
      <c r="R598" s="44">
        <f>IFERROR(ABS(E598-'02_대상물건입력'!B11)/'02_대상물건입력'!B11,"")</f>
        <v>2.5225013581570203E-2</v>
      </c>
      <c r="S598" s="38">
        <f>IFERROR(ABS(J598-'02_대상물건입력'!B10),"")</f>
        <v>5</v>
      </c>
      <c r="T598" s="38">
        <f>IFERROR(ABS('01_설정'!B4-F598),"")</f>
        <v>386</v>
      </c>
      <c r="U598" s="38">
        <f>IFERROR(ABS(K598-YEAR('02_대상물건입력'!B14)),"")</f>
        <v>35</v>
      </c>
      <c r="V598" s="38" t="str">
        <f>IF(B598="","",IF(AND(E598&gt;0,F598&gt;0,H598&gt;0,OR('04A_국토부원자료'!P599="",'04A_국토부원자료'!P599="-"),IF('01_설정'!B10=1,N598=1,TRUE),R598&lt;='01_설정'!B5,S598&lt;='01_설정'!B6,T598&lt;='01_설정'!B7,U598&lt;='01_설정'!B8),"Y",""))</f>
        <v/>
      </c>
      <c r="W598" s="40" t="str">
        <f>IF(V598&lt;&gt;"Y","",MAX(0,(1-R598/'01_설정'!B5))*'01_설정'!B14+MAX(0,(1-S598/'01_설정'!B6))*'01_설정'!B15+MAX(0,(1-T598/'01_설정'!B7))*'01_설정'!B16+MAX(0,(1-U598/'01_설정'!B8))*'01_설정'!B17+O598*'01_설정'!B11+Q598*'01_설정'!B12+P598*'01_설정'!B13)</f>
        <v/>
      </c>
      <c r="X598" s="38" t="str">
        <f>IF(W598="","",1+COUNTIFS($W$4:$W$3003,"&gt;"&amp;W598)+COUNTIFS($W$4:W598,W598)-1)</f>
        <v/>
      </c>
    </row>
    <row r="599" spans="1:24" ht="16.5">
      <c r="A599" s="38">
        <f>IF('04A_국토부원자료'!A600="","",ROW()-3)</f>
        <v>596</v>
      </c>
      <c r="B599" s="39" t="str">
        <f>IFERROR('04A_국토부원자료'!B600,"")</f>
        <v>서울특별시 송파구 가락동</v>
      </c>
      <c r="C599" s="39" t="str">
        <f>IF(B599="","",IF('04A_국토부원자료'!C600&lt;&gt;"",'04A_국토부원자료'!C600,TRIM('04A_국토부원자료'!D600&amp;IF('04A_국토부원자료'!E600&lt;&gt;"","-"&amp;'04A_국토부원자료'!E600,""))))</f>
        <v>171</v>
      </c>
      <c r="D599" s="39" t="str">
        <f>IFERROR('04A_국토부원자료'!F600,"")</f>
        <v>현진타워</v>
      </c>
      <c r="E599" s="40">
        <f>IFERROR(VALUE(SUBSTITUTE('04A_국토부원자료'!G600,",","")),"")</f>
        <v>43.48</v>
      </c>
      <c r="F599" s="41">
        <f>IFERROR(IF(AND('04A_국토부원자료'!H600&lt;&gt;"",'04A_국토부원자료'!I600&lt;&gt;""),DATE(INT(VALUE(SUBSTITUTE('04A_국토부원자료'!H600,",",""))/100),MOD(VALUE(SUBSTITUTE('04A_국토부원자료'!H600,",","")),100),VALUE(SUBSTITUTE('04A_국토부원자료'!I600,",",""))),""),"")</f>
        <v>45724</v>
      </c>
      <c r="G599" s="42">
        <f>IFERROR(VALUE(SUBSTITUTE('04A_국토부원자료'!J600,",","")),"")</f>
        <v>32000</v>
      </c>
      <c r="H599" s="43">
        <f t="shared" si="18"/>
        <v>320000000</v>
      </c>
      <c r="I599" s="43">
        <f t="shared" si="19"/>
        <v>7359705.6117755296</v>
      </c>
      <c r="J599" s="38">
        <f>IFERROR(VALUE(SUBSTITUTE('04A_국토부원자료'!K600,",","")),"")</f>
        <v>5</v>
      </c>
      <c r="K599" s="38">
        <f>IFERROR(VALUE(SUBSTITUTE('04A_국토부원자료'!N600,",","")),"")</f>
        <v>2015</v>
      </c>
      <c r="L599" s="39" t="str">
        <f>IFERROR('04A_국토부원자료'!O600,"")</f>
        <v>오금로44가길 13</v>
      </c>
      <c r="M599" s="39" t="str">
        <f>IFERROR('04A_국토부원자료'!Q600,"")</f>
        <v>중개거래</v>
      </c>
      <c r="N599" s="38">
        <f>IF(B599="","",IF('02_대상물건입력'!B5="",1,IF(ISNUMBER(SEARCH('02_대상물건입력'!B5,B599)),1,0)))</f>
        <v>1</v>
      </c>
      <c r="O599" s="38">
        <f>IF(B599="","",IF('02_대상물건입력'!B6="",1,IF(ISNUMBER(SEARCH('02_대상물건입력'!B6,B599)),1,0)))</f>
        <v>1</v>
      </c>
      <c r="P599" s="38">
        <f>IF(L599="","",IF('02_대상물건입력'!B15="",0,IF(ISNUMBER(SEARCH('02_대상물건입력'!B15,L599)),1,0)))</f>
        <v>0</v>
      </c>
      <c r="Q599" s="38">
        <f>IF(D599="","",IF('02_대상물건입력'!B8="",0,IF(ISNUMBER(SEARCH('02_대상물건입력'!B8,D599)),1,0)))</f>
        <v>0</v>
      </c>
      <c r="R599" s="44">
        <f>IFERROR(ABS(E599-'02_대상물건입력'!B11)/'02_대상물건입력'!B11,"")</f>
        <v>0.59601803045208268</v>
      </c>
      <c r="S599" s="38">
        <f>IFERROR(ABS(J599-'02_대상물건입력'!B10),"")</f>
        <v>7</v>
      </c>
      <c r="T599" s="38">
        <f>IFERROR(ABS('01_설정'!B4-F599),"")</f>
        <v>388</v>
      </c>
      <c r="U599" s="38">
        <f>IFERROR(ABS(K599-YEAR('02_대상물건입력'!B14)),"")</f>
        <v>11</v>
      </c>
      <c r="V599" s="38" t="str">
        <f>IF(B599="","",IF(AND(E599&gt;0,F599&gt;0,H599&gt;0,OR('04A_국토부원자료'!P600="",'04A_국토부원자료'!P600="-"),IF('01_설정'!B10=1,N599=1,TRUE),R599&lt;='01_설정'!B5,S599&lt;='01_설정'!B6,T599&lt;='01_설정'!B7,U599&lt;='01_설정'!B8),"Y",""))</f>
        <v/>
      </c>
      <c r="W599" s="40" t="str">
        <f>IF(V599&lt;&gt;"Y","",MAX(0,(1-R599/'01_설정'!B5))*'01_설정'!B14+MAX(0,(1-S599/'01_설정'!B6))*'01_설정'!B15+MAX(0,(1-T599/'01_설정'!B7))*'01_설정'!B16+MAX(0,(1-U599/'01_설정'!B8))*'01_설정'!B17+O599*'01_설정'!B11+Q599*'01_설정'!B12+P599*'01_설정'!B13)</f>
        <v/>
      </c>
      <c r="X599" s="38" t="str">
        <f>IF(W599="","",1+COUNTIFS($W$4:$W$3003,"&gt;"&amp;W599)+COUNTIFS($W$4:W599,W599)-1)</f>
        <v/>
      </c>
    </row>
    <row r="600" spans="1:24" ht="16.5">
      <c r="A600" s="38">
        <f>IF('04A_국토부원자료'!A601="","",ROW()-3)</f>
        <v>597</v>
      </c>
      <c r="B600" s="39" t="str">
        <f>IFERROR('04A_국토부원자료'!B601,"")</f>
        <v>서울특별시 송파구 가락동</v>
      </c>
      <c r="C600" s="39" t="str">
        <f>IF(B600="","",IF('04A_국토부원자료'!C601&lt;&gt;"",'04A_국토부원자료'!C601,TRIM('04A_국토부원자료'!D601&amp;IF('04A_국토부원자료'!E601&lt;&gt;"","-"&amp;'04A_국토부원자료'!E601,""))))</f>
        <v>98-2</v>
      </c>
      <c r="D600" s="39" t="str">
        <f>IFERROR('04A_국토부원자료'!F601,"")</f>
        <v>(98-2)</v>
      </c>
      <c r="E600" s="40">
        <f>IFERROR(VALUE(SUBSTITUTE('04A_국토부원자료'!G601,",","")),"")</f>
        <v>50.4</v>
      </c>
      <c r="F600" s="41">
        <f>IFERROR(IF(AND('04A_국토부원자료'!H601&lt;&gt;"",'04A_국토부원자료'!I601&lt;&gt;""),DATE(INT(VALUE(SUBSTITUTE('04A_국토부원자료'!H601,",",""))/100),MOD(VALUE(SUBSTITUTE('04A_국토부원자료'!H601,",","")),100),VALUE(SUBSTITUTE('04A_국토부원자료'!I601,",",""))),""),"")</f>
        <v>45721</v>
      </c>
      <c r="G600" s="42">
        <f>IFERROR(VALUE(SUBSTITUTE('04A_국토부원자료'!J601,",","")),"")</f>
        <v>17500</v>
      </c>
      <c r="H600" s="43">
        <f t="shared" si="18"/>
        <v>175000000</v>
      </c>
      <c r="I600" s="43">
        <f t="shared" si="19"/>
        <v>3472222.2222222225</v>
      </c>
      <c r="J600" s="38">
        <f>IFERROR(VALUE(SUBSTITUTE('04A_국토부원자료'!K601,",","")),"")</f>
        <v>9</v>
      </c>
      <c r="K600" s="38">
        <f>IFERROR(VALUE(SUBSTITUTE('04A_국토부원자료'!N601,",","")),"")</f>
        <v>1990</v>
      </c>
      <c r="L600" s="39" t="str">
        <f>IFERROR('04A_국토부원자료'!O601,"")</f>
        <v>송파대로30길 8</v>
      </c>
      <c r="M600" s="39" t="str">
        <f>IFERROR('04A_국토부원자료'!Q601,"")</f>
        <v>중개거래</v>
      </c>
      <c r="N600" s="38">
        <f>IF(B600="","",IF('02_대상물건입력'!B5="",1,IF(ISNUMBER(SEARCH('02_대상물건입력'!B5,B600)),1,0)))</f>
        <v>1</v>
      </c>
      <c r="O600" s="38">
        <f>IF(B600="","",IF('02_대상물건입력'!B6="",1,IF(ISNUMBER(SEARCH('02_대상물건입력'!B6,B600)),1,0)))</f>
        <v>1</v>
      </c>
      <c r="P600" s="38">
        <f>IF(L600="","",IF('02_대상물건입력'!B15="",0,IF(ISNUMBER(SEARCH('02_대상물건입력'!B15,L600)),1,0)))</f>
        <v>1</v>
      </c>
      <c r="Q600" s="38">
        <f>IF(D600="","",IF('02_대상물건입력'!B8="",0,IF(ISNUMBER(SEARCH('02_대상물건입력'!B8,D600)),1,0)))</f>
        <v>0</v>
      </c>
      <c r="R600" s="44">
        <f>IFERROR(ABS(E600-'02_대상물건입력'!B11)/'02_대상물건입력'!B11,"")</f>
        <v>0.85003009969606647</v>
      </c>
      <c r="S600" s="38">
        <f>IFERROR(ABS(J600-'02_대상물건입력'!B10),"")</f>
        <v>3</v>
      </c>
      <c r="T600" s="38">
        <f>IFERROR(ABS('01_설정'!B4-F600),"")</f>
        <v>391</v>
      </c>
      <c r="U600" s="38">
        <f>IFERROR(ABS(K600-YEAR('02_대상물건입력'!B14)),"")</f>
        <v>36</v>
      </c>
      <c r="V600" s="38" t="str">
        <f>IF(B600="","",IF(AND(E600&gt;0,F600&gt;0,H600&gt;0,OR('04A_국토부원자료'!P601="",'04A_국토부원자료'!P601="-"),IF('01_설정'!B10=1,N600=1,TRUE),R600&lt;='01_설정'!B5,S600&lt;='01_설정'!B6,T600&lt;='01_설정'!B7,U600&lt;='01_설정'!B8),"Y",""))</f>
        <v/>
      </c>
      <c r="W600" s="40" t="str">
        <f>IF(V600&lt;&gt;"Y","",MAX(0,(1-R600/'01_설정'!B5))*'01_설정'!B14+MAX(0,(1-S600/'01_설정'!B6))*'01_설정'!B15+MAX(0,(1-T600/'01_설정'!B7))*'01_설정'!B16+MAX(0,(1-U600/'01_설정'!B8))*'01_설정'!B17+O600*'01_설정'!B11+Q600*'01_설정'!B12+P600*'01_설정'!B13)</f>
        <v/>
      </c>
      <c r="X600" s="38" t="str">
        <f>IF(W600="","",1+COUNTIFS($W$4:$W$3003,"&gt;"&amp;W600)+COUNTIFS($W$4:W600,W600)-1)</f>
        <v/>
      </c>
    </row>
    <row r="601" spans="1:24" ht="16.5">
      <c r="A601" s="38">
        <f>IF('04A_국토부원자료'!A602="","",ROW()-3)</f>
        <v>598</v>
      </c>
      <c r="B601" s="39" t="str">
        <f>IFERROR('04A_국토부원자료'!B602,"")</f>
        <v>서울특별시 송파구 가락동</v>
      </c>
      <c r="C601" s="39" t="str">
        <f>IF(B601="","",IF('04A_국토부원자료'!C602&lt;&gt;"",'04A_국토부원자료'!C602,TRIM('04A_국토부원자료'!D602&amp;IF('04A_국토부원자료'!E602&lt;&gt;"","-"&amp;'04A_국토부원자료'!E602,""))))</f>
        <v>99-2</v>
      </c>
      <c r="D601" s="39" t="str">
        <f>IFERROR('04A_국토부원자료'!F602,"")</f>
        <v>가락동 훼미리 오피스텔2차</v>
      </c>
      <c r="E601" s="40">
        <f>IFERROR(VALUE(SUBSTITUTE('04A_국토부원자료'!G602,",","")),"")</f>
        <v>32.4</v>
      </c>
      <c r="F601" s="41">
        <f>IFERROR(IF(AND('04A_국토부원자료'!H602&lt;&gt;"",'04A_국토부원자료'!I602&lt;&gt;""),DATE(INT(VALUE(SUBSTITUTE('04A_국토부원자료'!H602,",",""))/100),MOD(VALUE(SUBSTITUTE('04A_국토부원자료'!H602,",","")),100),VALUE(SUBSTITUTE('04A_국토부원자료'!I602,",",""))),""),"")</f>
        <v>45714</v>
      </c>
      <c r="G601" s="42">
        <f>IFERROR(VALUE(SUBSTITUTE('04A_국토부원자료'!J602,",","")),"")</f>
        <v>13000</v>
      </c>
      <c r="H601" s="43">
        <f t="shared" si="18"/>
        <v>130000000</v>
      </c>
      <c r="I601" s="43">
        <f t="shared" si="19"/>
        <v>4012345.6790123461</v>
      </c>
      <c r="J601" s="38">
        <f>IFERROR(VALUE(SUBSTITUTE('04A_국토부원자료'!K602,",","")),"")</f>
        <v>10</v>
      </c>
      <c r="K601" s="38">
        <f>IFERROR(VALUE(SUBSTITUTE('04A_국토부원자료'!N602,",","")),"")</f>
        <v>1990</v>
      </c>
      <c r="L601" s="39" t="str">
        <f>IFERROR('04A_국토부원자료'!O602,"")</f>
        <v>송파대로28길 6</v>
      </c>
      <c r="M601" s="39" t="str">
        <f>IFERROR('04A_국토부원자료'!Q602,"")</f>
        <v>중개거래</v>
      </c>
      <c r="N601" s="38">
        <f>IF(B601="","",IF('02_대상물건입력'!B5="",1,IF(ISNUMBER(SEARCH('02_대상물건입력'!B5,B601)),1,0)))</f>
        <v>1</v>
      </c>
      <c r="O601" s="38">
        <f>IF(B601="","",IF('02_대상물건입력'!B6="",1,IF(ISNUMBER(SEARCH('02_대상물건입력'!B6,B601)),1,0)))</f>
        <v>1</v>
      </c>
      <c r="P601" s="38">
        <f>IF(L601="","",IF('02_대상물건입력'!B15="",0,IF(ISNUMBER(SEARCH('02_대상물건입력'!B15,L601)),1,0)))</f>
        <v>1</v>
      </c>
      <c r="Q601" s="38">
        <f>IF(D601="","",IF('02_대상물건입력'!B8="",0,IF(ISNUMBER(SEARCH('02_대상물건입력'!B8,D601)),1,0)))</f>
        <v>0</v>
      </c>
      <c r="R601" s="44">
        <f>IFERROR(ABS(E601-'02_대상물건입력'!B11)/'02_대상물건입력'!B11,"")</f>
        <v>0.18930506409032843</v>
      </c>
      <c r="S601" s="38">
        <f>IFERROR(ABS(J601-'02_대상물건입력'!B10),"")</f>
        <v>2</v>
      </c>
      <c r="T601" s="38">
        <f>IFERROR(ABS('01_설정'!B4-F601),"")</f>
        <v>398</v>
      </c>
      <c r="U601" s="38">
        <f>IFERROR(ABS(K601-YEAR('02_대상물건입력'!B14)),"")</f>
        <v>36</v>
      </c>
      <c r="V601" s="38" t="str">
        <f>IF(B601="","",IF(AND(E601&gt;0,F601&gt;0,H601&gt;0,OR('04A_국토부원자료'!P602="",'04A_국토부원자료'!P602="-"),IF('01_설정'!B10=1,N601=1,TRUE),R601&lt;='01_설정'!B5,S601&lt;='01_설정'!B6,T601&lt;='01_설정'!B7,U601&lt;='01_설정'!B8),"Y",""))</f>
        <v/>
      </c>
      <c r="W601" s="40" t="str">
        <f>IF(V601&lt;&gt;"Y","",MAX(0,(1-R601/'01_설정'!B5))*'01_설정'!B14+MAX(0,(1-S601/'01_설정'!B6))*'01_설정'!B15+MAX(0,(1-T601/'01_설정'!B7))*'01_설정'!B16+MAX(0,(1-U601/'01_설정'!B8))*'01_설정'!B17+O601*'01_설정'!B11+Q601*'01_설정'!B12+P601*'01_설정'!B13)</f>
        <v/>
      </c>
      <c r="X601" s="38" t="str">
        <f>IF(W601="","",1+COUNTIFS($W$4:$W$3003,"&gt;"&amp;W601)+COUNTIFS($W$4:W601,W601)-1)</f>
        <v/>
      </c>
    </row>
    <row r="602" spans="1:24" ht="16.5">
      <c r="A602" s="38">
        <f>IF('04A_국토부원자료'!A603="","",ROW()-3)</f>
        <v>599</v>
      </c>
      <c r="B602" s="39" t="str">
        <f>IFERROR('04A_국토부원자료'!B603,"")</f>
        <v>서울특별시 송파구 가락동</v>
      </c>
      <c r="C602" s="39" t="str">
        <f>IF(B602="","",IF('04A_국토부원자료'!C603&lt;&gt;"",'04A_국토부원자료'!C603,TRIM('04A_국토부원자료'!D603&amp;IF('04A_국토부원자료'!E603&lt;&gt;"","-"&amp;'04A_국토부원자료'!E603,""))))</f>
        <v>78-1</v>
      </c>
      <c r="D602" s="39" t="str">
        <f>IFERROR('04A_국토부원자료'!F603,"")</f>
        <v>한화오벨리스크</v>
      </c>
      <c r="E602" s="40">
        <f>IFERROR(VALUE(SUBSTITUTE('04A_국토부원자료'!G603,",","")),"")</f>
        <v>34.9</v>
      </c>
      <c r="F602" s="41">
        <f>IFERROR(IF(AND('04A_국토부원자료'!H603&lt;&gt;"",'04A_국토부원자료'!I603&lt;&gt;""),DATE(INT(VALUE(SUBSTITUTE('04A_국토부원자료'!H603,",",""))/100),MOD(VALUE(SUBSTITUTE('04A_국토부원자료'!H603,",","")),100),VALUE(SUBSTITUTE('04A_국토부원자료'!I603,",",""))),""),"")</f>
        <v>45709</v>
      </c>
      <c r="G602" s="42">
        <f>IFERROR(VALUE(SUBSTITUTE('04A_국토부원자료'!J603,",","")),"")</f>
        <v>19200</v>
      </c>
      <c r="H602" s="43">
        <f t="shared" si="18"/>
        <v>192000000</v>
      </c>
      <c r="I602" s="43">
        <f t="shared" si="19"/>
        <v>5501432.6647564471</v>
      </c>
      <c r="J602" s="38">
        <f>IFERROR(VALUE(SUBSTITUTE('04A_국토부원자료'!K603,",","")),"")</f>
        <v>6</v>
      </c>
      <c r="K602" s="38">
        <f>IFERROR(VALUE(SUBSTITUTE('04A_국토부원자료'!N603,",","")),"")</f>
        <v>2004</v>
      </c>
      <c r="L602" s="39" t="str">
        <f>IFERROR('04A_국토부원자료'!O603,"")</f>
        <v>중대로 127</v>
      </c>
      <c r="M602" s="39" t="str">
        <f>IFERROR('04A_국토부원자료'!Q603,"")</f>
        <v>중개거래</v>
      </c>
      <c r="N602" s="38">
        <f>IF(B602="","",IF('02_대상물건입력'!B5="",1,IF(ISNUMBER(SEARCH('02_대상물건입력'!B5,B602)),1,0)))</f>
        <v>1</v>
      </c>
      <c r="O602" s="38">
        <f>IF(B602="","",IF('02_대상물건입력'!B6="",1,IF(ISNUMBER(SEARCH('02_대상물건입력'!B6,B602)),1,0)))</f>
        <v>1</v>
      </c>
      <c r="P602" s="38">
        <f>IF(L602="","",IF('02_대상물건입력'!B15="",0,IF(ISNUMBER(SEARCH('02_대상물건입력'!B15,L602)),1,0)))</f>
        <v>0</v>
      </c>
      <c r="Q602" s="38">
        <f>IF(D602="","",IF('02_대상물건입력'!B8="",0,IF(ISNUMBER(SEARCH('02_대상물건입력'!B8,D602)),1,0)))</f>
        <v>0</v>
      </c>
      <c r="R602" s="44">
        <f>IFERROR(ABS(E602-'02_대상물건입력'!B11)/'02_대상물건입력'!B11,"")</f>
        <v>0.28107243014668093</v>
      </c>
      <c r="S602" s="38">
        <f>IFERROR(ABS(J602-'02_대상물건입력'!B10),"")</f>
        <v>6</v>
      </c>
      <c r="T602" s="38">
        <f>IFERROR(ABS('01_설정'!B4-F602),"")</f>
        <v>403</v>
      </c>
      <c r="U602" s="38">
        <f>IFERROR(ABS(K602-YEAR('02_대상물건입력'!B14)),"")</f>
        <v>22</v>
      </c>
      <c r="V602" s="38" t="str">
        <f>IF(B602="","",IF(AND(E602&gt;0,F602&gt;0,H602&gt;0,OR('04A_국토부원자료'!P603="",'04A_국토부원자료'!P603="-"),IF('01_설정'!B10=1,N602=1,TRUE),R602&lt;='01_설정'!B5,S602&lt;='01_설정'!B6,T602&lt;='01_설정'!B7,U602&lt;='01_설정'!B8),"Y",""))</f>
        <v/>
      </c>
      <c r="W602" s="40" t="str">
        <f>IF(V602&lt;&gt;"Y","",MAX(0,(1-R602/'01_설정'!B5))*'01_설정'!B14+MAX(0,(1-S602/'01_설정'!B6))*'01_설정'!B15+MAX(0,(1-T602/'01_설정'!B7))*'01_설정'!B16+MAX(0,(1-U602/'01_설정'!B8))*'01_설정'!B17+O602*'01_설정'!B11+Q602*'01_설정'!B12+P602*'01_설정'!B13)</f>
        <v/>
      </c>
      <c r="X602" s="38" t="str">
        <f>IF(W602="","",1+COUNTIFS($W$4:$W$3003,"&gt;"&amp;W602)+COUNTIFS($W$4:W602,W602)-1)</f>
        <v/>
      </c>
    </row>
    <row r="603" spans="1:24" ht="16.5">
      <c r="A603" s="38">
        <f>IF('04A_국토부원자료'!A604="","",ROW()-3)</f>
        <v>600</v>
      </c>
      <c r="B603" s="39" t="str">
        <f>IFERROR('04A_국토부원자료'!B604,"")</f>
        <v>서울특별시 송파구 가락동</v>
      </c>
      <c r="C603" s="39" t="str">
        <f>IF(B603="","",IF('04A_국토부원자료'!C604&lt;&gt;"",'04A_국토부원자료'!C604,TRIM('04A_국토부원자료'!D604&amp;IF('04A_국토부원자료'!E604&lt;&gt;"","-"&amp;'04A_국토부원자료'!E604,""))))</f>
        <v>78-1</v>
      </c>
      <c r="D603" s="39" t="str">
        <f>IFERROR('04A_국토부원자료'!F604,"")</f>
        <v>한화오벨리스크</v>
      </c>
      <c r="E603" s="40">
        <f>IFERROR(VALUE(SUBSTITUTE('04A_국토부원자료'!G604,",","")),"")</f>
        <v>30.28</v>
      </c>
      <c r="F603" s="41">
        <f>IFERROR(IF(AND('04A_국토부원자료'!H604&lt;&gt;"",'04A_국토부원자료'!I604&lt;&gt;""),DATE(INT(VALUE(SUBSTITUTE('04A_국토부원자료'!H604,",",""))/100),MOD(VALUE(SUBSTITUTE('04A_국토부원자료'!H604,",","")),100),VALUE(SUBSTITUTE('04A_국토부원자료'!I604,",",""))),""),"")</f>
        <v>45707</v>
      </c>
      <c r="G603" s="42">
        <f>IFERROR(VALUE(SUBSTITUTE('04A_국토부원자료'!J604,",","")),"")</f>
        <v>18300</v>
      </c>
      <c r="H603" s="43">
        <f t="shared" si="18"/>
        <v>183000000</v>
      </c>
      <c r="I603" s="43">
        <f t="shared" si="19"/>
        <v>6043593.1307793921</v>
      </c>
      <c r="J603" s="38">
        <f>IFERROR(VALUE(SUBSTITUTE('04A_국토부원자료'!K604,",","")),"")</f>
        <v>12</v>
      </c>
      <c r="K603" s="38">
        <f>IFERROR(VALUE(SUBSTITUTE('04A_국토부원자료'!N604,",","")),"")</f>
        <v>2004</v>
      </c>
      <c r="L603" s="39" t="str">
        <f>IFERROR('04A_국토부원자료'!O604,"")</f>
        <v>중대로 127</v>
      </c>
      <c r="M603" s="39" t="str">
        <f>IFERROR('04A_국토부원자료'!Q604,"")</f>
        <v>중개거래</v>
      </c>
      <c r="N603" s="38">
        <f>IF(B603="","",IF('02_대상물건입력'!B5="",1,IF(ISNUMBER(SEARCH('02_대상물건입력'!B5,B603)),1,0)))</f>
        <v>1</v>
      </c>
      <c r="O603" s="38">
        <f>IF(B603="","",IF('02_대상물건입력'!B6="",1,IF(ISNUMBER(SEARCH('02_대상물건입력'!B6,B603)),1,0)))</f>
        <v>1</v>
      </c>
      <c r="P603" s="38">
        <f>IF(L603="","",IF('02_대상물건입력'!B15="",0,IF(ISNUMBER(SEARCH('02_대상물건입력'!B15,L603)),1,0)))</f>
        <v>0</v>
      </c>
      <c r="Q603" s="38">
        <f>IF(D603="","",IF('02_대상물건입력'!B8="",0,IF(ISNUMBER(SEARCH('02_대상물건입력'!B8,D603)),1,0)))</f>
        <v>0</v>
      </c>
      <c r="R603" s="44">
        <f>IFERROR(ABS(E603-'02_대상물건입력'!B11)/'02_대상물건입력'!B11,"")</f>
        <v>0.11148633767454161</v>
      </c>
      <c r="S603" s="38">
        <f>IFERROR(ABS(J603-'02_대상물건입력'!B10),"")</f>
        <v>0</v>
      </c>
      <c r="T603" s="38">
        <f>IFERROR(ABS('01_설정'!B4-F603),"")</f>
        <v>405</v>
      </c>
      <c r="U603" s="38">
        <f>IFERROR(ABS(K603-YEAR('02_대상물건입력'!B14)),"")</f>
        <v>22</v>
      </c>
      <c r="V603" s="38" t="str">
        <f>IF(B603="","",IF(AND(E603&gt;0,F603&gt;0,H603&gt;0,OR('04A_국토부원자료'!P604="",'04A_국토부원자료'!P604="-"),IF('01_설정'!B10=1,N603=1,TRUE),R603&lt;='01_설정'!B5,S603&lt;='01_설정'!B6,T603&lt;='01_설정'!B7,U603&lt;='01_설정'!B8),"Y",""))</f>
        <v/>
      </c>
      <c r="W603" s="40" t="str">
        <f>IF(V603&lt;&gt;"Y","",MAX(0,(1-R603/'01_설정'!B5))*'01_설정'!B14+MAX(0,(1-S603/'01_설정'!B6))*'01_설정'!B15+MAX(0,(1-T603/'01_설정'!B7))*'01_설정'!B16+MAX(0,(1-U603/'01_설정'!B8))*'01_설정'!B17+O603*'01_설정'!B11+Q603*'01_설정'!B12+P603*'01_설정'!B13)</f>
        <v/>
      </c>
      <c r="X603" s="38" t="str">
        <f>IF(W603="","",1+COUNTIFS($W$4:$W$3003,"&gt;"&amp;W603)+COUNTIFS($W$4:W603,W603)-1)</f>
        <v/>
      </c>
    </row>
    <row r="604" spans="1:24" ht="16.5">
      <c r="A604" s="38">
        <f>IF('04A_국토부원자료'!A605="","",ROW()-3)</f>
        <v>601</v>
      </c>
      <c r="B604" s="39" t="str">
        <f>IFERROR('04A_국토부원자료'!B605,"")</f>
        <v>서울특별시 송파구 가락동</v>
      </c>
      <c r="C604" s="39" t="str">
        <f>IF(B604="","",IF('04A_국토부원자료'!C605&lt;&gt;"",'04A_국토부원자료'!C605,TRIM('04A_국토부원자료'!D605&amp;IF('04A_국토부원자료'!E605&lt;&gt;"","-"&amp;'04A_국토부원자료'!E605,""))))</f>
        <v>98</v>
      </c>
      <c r="D604" s="39" t="str">
        <f>IFERROR('04A_국토부원자료'!F605,"")</f>
        <v>송파가락두산위브센티움</v>
      </c>
      <c r="E604" s="40">
        <f>IFERROR(VALUE(SUBSTITUTE('04A_국토부원자료'!G605,",","")),"")</f>
        <v>37.35</v>
      </c>
      <c r="F604" s="41">
        <f>IFERROR(IF(AND('04A_국토부원자료'!H605&lt;&gt;"",'04A_국토부원자료'!I605&lt;&gt;""),DATE(INT(VALUE(SUBSTITUTE('04A_국토부원자료'!H605,",",""))/100),MOD(VALUE(SUBSTITUTE('04A_국토부원자료'!H605,",","")),100),VALUE(SUBSTITUTE('04A_국토부원자료'!I605,",",""))),""),"")</f>
        <v>45701</v>
      </c>
      <c r="G604" s="42">
        <f>IFERROR(VALUE(SUBSTITUTE('04A_국토부원자료'!J605,",","")),"")</f>
        <v>17500</v>
      </c>
      <c r="H604" s="43">
        <f t="shared" si="18"/>
        <v>175000000</v>
      </c>
      <c r="I604" s="43">
        <f t="shared" si="19"/>
        <v>4685408.2998661306</v>
      </c>
      <c r="J604" s="38">
        <f>IFERROR(VALUE(SUBSTITUTE('04A_국토부원자료'!K605,",","")),"")</f>
        <v>2</v>
      </c>
      <c r="K604" s="38">
        <f>IFERROR(VALUE(SUBSTITUTE('04A_국토부원자료'!N605,",","")),"")</f>
        <v>2004</v>
      </c>
      <c r="L604" s="39" t="str">
        <f>IFERROR('04A_국토부원자료'!O605,"")</f>
        <v>송파대로30길 16</v>
      </c>
      <c r="M604" s="39" t="str">
        <f>IFERROR('04A_국토부원자료'!Q605,"")</f>
        <v>중개거래</v>
      </c>
      <c r="N604" s="38">
        <f>IF(B604="","",IF('02_대상물건입력'!B5="",1,IF(ISNUMBER(SEARCH('02_대상물건입력'!B5,B604)),1,0)))</f>
        <v>1</v>
      </c>
      <c r="O604" s="38">
        <f>IF(B604="","",IF('02_대상물건입력'!B6="",1,IF(ISNUMBER(SEARCH('02_대상물건입력'!B6,B604)),1,0)))</f>
        <v>1</v>
      </c>
      <c r="P604" s="38">
        <f>IF(L604="","",IF('02_대상물건입력'!B15="",0,IF(ISNUMBER(SEARCH('02_대상물건입력'!B15,L604)),1,0)))</f>
        <v>1</v>
      </c>
      <c r="Q604" s="38">
        <f>IF(D604="","",IF('02_대상물건입력'!B8="",0,IF(ISNUMBER(SEARCH('02_대상물건입력'!B8,D604)),1,0)))</f>
        <v>0</v>
      </c>
      <c r="R604" s="44">
        <f>IFERROR(ABS(E604-'02_대상물건입력'!B11)/'02_대상물건입력'!B11,"")</f>
        <v>0.37100444888190653</v>
      </c>
      <c r="S604" s="38">
        <f>IFERROR(ABS(J604-'02_대상물건입력'!B10),"")</f>
        <v>10</v>
      </c>
      <c r="T604" s="38">
        <f>IFERROR(ABS('01_설정'!B4-F604),"")</f>
        <v>411</v>
      </c>
      <c r="U604" s="38">
        <f>IFERROR(ABS(K604-YEAR('02_대상물건입력'!B14)),"")</f>
        <v>22</v>
      </c>
      <c r="V604" s="38" t="str">
        <f>IF(B604="","",IF(AND(E604&gt;0,F604&gt;0,H604&gt;0,OR('04A_국토부원자료'!P605="",'04A_국토부원자료'!P605="-"),IF('01_설정'!B10=1,N604=1,TRUE),R604&lt;='01_설정'!B5,S604&lt;='01_설정'!B6,T604&lt;='01_설정'!B7,U604&lt;='01_설정'!B8),"Y",""))</f>
        <v/>
      </c>
      <c r="W604" s="40" t="str">
        <f>IF(V604&lt;&gt;"Y","",MAX(0,(1-R604/'01_설정'!B5))*'01_설정'!B14+MAX(0,(1-S604/'01_설정'!B6))*'01_설정'!B15+MAX(0,(1-T604/'01_설정'!B7))*'01_설정'!B16+MAX(0,(1-U604/'01_설정'!B8))*'01_설정'!B17+O604*'01_설정'!B11+Q604*'01_설정'!B12+P604*'01_설정'!B13)</f>
        <v/>
      </c>
      <c r="X604" s="38" t="str">
        <f>IF(W604="","",1+COUNTIFS($W$4:$W$3003,"&gt;"&amp;W604)+COUNTIFS($W$4:W604,W604)-1)</f>
        <v/>
      </c>
    </row>
    <row r="605" spans="1:24" ht="16.5">
      <c r="A605" s="38">
        <f>IF('04A_국토부원자료'!A606="","",ROW()-3)</f>
        <v>602</v>
      </c>
      <c r="B605" s="39" t="str">
        <f>IFERROR('04A_국토부원자료'!B606,"")</f>
        <v>서울특별시 송파구 가락동</v>
      </c>
      <c r="C605" s="39" t="str">
        <f>IF(B605="","",IF('04A_국토부원자료'!C606&lt;&gt;"",'04A_국토부원자료'!C606,TRIM('04A_국토부원자료'!D606&amp;IF('04A_국토부원자료'!E606&lt;&gt;"","-"&amp;'04A_국토부원자료'!E606,""))))</f>
        <v>98</v>
      </c>
      <c r="D605" s="39" t="str">
        <f>IFERROR('04A_국토부원자료'!F606,"")</f>
        <v>송파가락두산위브센티움</v>
      </c>
      <c r="E605" s="40">
        <f>IFERROR(VALUE(SUBSTITUTE('04A_국토부원자료'!G606,",","")),"")</f>
        <v>37.35</v>
      </c>
      <c r="F605" s="41">
        <f>IFERROR(IF(AND('04A_국토부원자료'!H606&lt;&gt;"",'04A_국토부원자료'!I606&lt;&gt;""),DATE(INT(VALUE(SUBSTITUTE('04A_국토부원자료'!H606,",",""))/100),MOD(VALUE(SUBSTITUTE('04A_국토부원자료'!H606,",","")),100),VALUE(SUBSTITUTE('04A_국토부원자료'!I606,",",""))),""),"")</f>
        <v>45701</v>
      </c>
      <c r="G605" s="42">
        <f>IFERROR(VALUE(SUBSTITUTE('04A_국토부원자료'!J606,",","")),"")</f>
        <v>15500</v>
      </c>
      <c r="H605" s="43">
        <f t="shared" si="18"/>
        <v>155000000</v>
      </c>
      <c r="I605" s="43">
        <f t="shared" si="19"/>
        <v>4149933.0655957162</v>
      </c>
      <c r="J605" s="38">
        <f>IFERROR(VALUE(SUBSTITUTE('04A_국토부원자료'!K606,",","")),"")</f>
        <v>4</v>
      </c>
      <c r="K605" s="38">
        <f>IFERROR(VALUE(SUBSTITUTE('04A_국토부원자료'!N606,",","")),"")</f>
        <v>2004</v>
      </c>
      <c r="L605" s="39" t="str">
        <f>IFERROR('04A_국토부원자료'!O606,"")</f>
        <v>송파대로30길 16</v>
      </c>
      <c r="M605" s="39" t="str">
        <f>IFERROR('04A_국토부원자료'!Q606,"")</f>
        <v>중개거래</v>
      </c>
      <c r="N605" s="38">
        <f>IF(B605="","",IF('02_대상물건입력'!B5="",1,IF(ISNUMBER(SEARCH('02_대상물건입력'!B5,B605)),1,0)))</f>
        <v>1</v>
      </c>
      <c r="O605" s="38">
        <f>IF(B605="","",IF('02_대상물건입력'!B6="",1,IF(ISNUMBER(SEARCH('02_대상물건입력'!B6,B605)),1,0)))</f>
        <v>1</v>
      </c>
      <c r="P605" s="38">
        <f>IF(L605="","",IF('02_대상물건입력'!B15="",0,IF(ISNUMBER(SEARCH('02_대상물건입력'!B15,L605)),1,0)))</f>
        <v>1</v>
      </c>
      <c r="Q605" s="38">
        <f>IF(D605="","",IF('02_대상물건입력'!B8="",0,IF(ISNUMBER(SEARCH('02_대상물건입력'!B8,D605)),1,0)))</f>
        <v>0</v>
      </c>
      <c r="R605" s="44">
        <f>IFERROR(ABS(E605-'02_대상물건입력'!B11)/'02_대상물건입력'!B11,"")</f>
        <v>0.37100444888190653</v>
      </c>
      <c r="S605" s="38">
        <f>IFERROR(ABS(J605-'02_대상물건입력'!B10),"")</f>
        <v>8</v>
      </c>
      <c r="T605" s="38">
        <f>IFERROR(ABS('01_설정'!B4-F605),"")</f>
        <v>411</v>
      </c>
      <c r="U605" s="38">
        <f>IFERROR(ABS(K605-YEAR('02_대상물건입력'!B14)),"")</f>
        <v>22</v>
      </c>
      <c r="V605" s="38" t="str">
        <f>IF(B605="","",IF(AND(E605&gt;0,F605&gt;0,H605&gt;0,OR('04A_국토부원자료'!P606="",'04A_국토부원자료'!P606="-"),IF('01_설정'!B10=1,N605=1,TRUE),R605&lt;='01_설정'!B5,S605&lt;='01_설정'!B6,T605&lt;='01_설정'!B7,U605&lt;='01_설정'!B8),"Y",""))</f>
        <v/>
      </c>
      <c r="W605" s="40" t="str">
        <f>IF(V605&lt;&gt;"Y","",MAX(0,(1-R605/'01_설정'!B5))*'01_설정'!B14+MAX(0,(1-S605/'01_설정'!B6))*'01_설정'!B15+MAX(0,(1-T605/'01_설정'!B7))*'01_설정'!B16+MAX(0,(1-U605/'01_설정'!B8))*'01_설정'!B17+O605*'01_설정'!B11+Q605*'01_설정'!B12+P605*'01_설정'!B13)</f>
        <v/>
      </c>
      <c r="X605" s="38" t="str">
        <f>IF(W605="","",1+COUNTIFS($W$4:$W$3003,"&gt;"&amp;W605)+COUNTIFS($W$4:W605,W605)-1)</f>
        <v/>
      </c>
    </row>
    <row r="606" spans="1:24" ht="16.5">
      <c r="A606" s="38">
        <f>IF('04A_국토부원자료'!A607="","",ROW()-3)</f>
        <v>603</v>
      </c>
      <c r="B606" s="39" t="str">
        <f>IFERROR('04A_국토부원자료'!B607,"")</f>
        <v>서울특별시 송파구 가락동</v>
      </c>
      <c r="C606" s="39" t="str">
        <f>IF(B606="","",IF('04A_국토부원자료'!C607&lt;&gt;"",'04A_국토부원자료'!C607,TRIM('04A_국토부원자료'!D607&amp;IF('04A_국토부원자료'!E607&lt;&gt;"","-"&amp;'04A_국토부원자료'!E607,""))))</f>
        <v>98</v>
      </c>
      <c r="D606" s="39" t="str">
        <f>IFERROR('04A_국토부원자료'!F607,"")</f>
        <v>송파가락두산위브센티움</v>
      </c>
      <c r="E606" s="40">
        <f>IFERROR(VALUE(SUBSTITUTE('04A_국토부원자료'!G607,",","")),"")</f>
        <v>29.3</v>
      </c>
      <c r="F606" s="41">
        <f>IFERROR(IF(AND('04A_국토부원자료'!H607&lt;&gt;"",'04A_국토부원자료'!I607&lt;&gt;""),DATE(INT(VALUE(SUBSTITUTE('04A_국토부원자료'!H607,",",""))/100),MOD(VALUE(SUBSTITUTE('04A_국토부원자료'!H607,",","")),100),VALUE(SUBSTITUTE('04A_국토부원자료'!I607,",",""))),""),"")</f>
        <v>45689</v>
      </c>
      <c r="G606" s="42">
        <f>IFERROR(VALUE(SUBSTITUTE('04A_국토부원자료'!J607,",","")),"")</f>
        <v>13700</v>
      </c>
      <c r="H606" s="43">
        <f t="shared" si="18"/>
        <v>137000000</v>
      </c>
      <c r="I606" s="43">
        <f t="shared" si="19"/>
        <v>4675767.9180887369</v>
      </c>
      <c r="J606" s="38">
        <f>IFERROR(VALUE(SUBSTITUTE('04A_국토부원자료'!K607,",","")),"")</f>
        <v>4</v>
      </c>
      <c r="K606" s="38">
        <f>IFERROR(VALUE(SUBSTITUTE('04A_국토부원자료'!N607,",","")),"")</f>
        <v>2004</v>
      </c>
      <c r="L606" s="39" t="str">
        <f>IFERROR('04A_국토부원자료'!O607,"")</f>
        <v>송파대로30길 16</v>
      </c>
      <c r="M606" s="39" t="str">
        <f>IFERROR('04A_국토부원자료'!Q607,"")</f>
        <v>중개거래</v>
      </c>
      <c r="N606" s="38">
        <f>IF(B606="","",IF('02_대상물건입력'!B5="",1,IF(ISNUMBER(SEARCH('02_대상물건입력'!B5,B606)),1,0)))</f>
        <v>1</v>
      </c>
      <c r="O606" s="38">
        <f>IF(B606="","",IF('02_대상물건입력'!B6="",1,IF(ISNUMBER(SEARCH('02_대상물건입력'!B6,B606)),1,0)))</f>
        <v>1</v>
      </c>
      <c r="P606" s="38">
        <f>IF(L606="","",IF('02_대상물건입력'!B15="",0,IF(ISNUMBER(SEARCH('02_대상물건입력'!B15,L606)),1,0)))</f>
        <v>1</v>
      </c>
      <c r="Q606" s="38">
        <f>IF(D606="","",IF('02_대상물건입력'!B8="",0,IF(ISNUMBER(SEARCH('02_대상물건입력'!B8,D606)),1,0)))</f>
        <v>0</v>
      </c>
      <c r="R606" s="44">
        <f>IFERROR(ABS(E606-'02_대상물건입력'!B11)/'02_대상물건입력'!B11,"")</f>
        <v>7.5513530180451413E-2</v>
      </c>
      <c r="S606" s="38">
        <f>IFERROR(ABS(J606-'02_대상물건입력'!B10),"")</f>
        <v>8</v>
      </c>
      <c r="T606" s="38">
        <f>IFERROR(ABS('01_설정'!B4-F606),"")</f>
        <v>423</v>
      </c>
      <c r="U606" s="38">
        <f>IFERROR(ABS(K606-YEAR('02_대상물건입력'!B14)),"")</f>
        <v>22</v>
      </c>
      <c r="V606" s="38" t="str">
        <f>IF(B606="","",IF(AND(E606&gt;0,F606&gt;0,H606&gt;0,OR('04A_국토부원자료'!P607="",'04A_국토부원자료'!P607="-"),IF('01_설정'!B10=1,N606=1,TRUE),R606&lt;='01_설정'!B5,S606&lt;='01_설정'!B6,T606&lt;='01_설정'!B7,U606&lt;='01_설정'!B8),"Y",""))</f>
        <v/>
      </c>
      <c r="W606" s="40" t="str">
        <f>IF(V606&lt;&gt;"Y","",MAX(0,(1-R606/'01_설정'!B5))*'01_설정'!B14+MAX(0,(1-S606/'01_설정'!B6))*'01_설정'!B15+MAX(0,(1-T606/'01_설정'!B7))*'01_설정'!B16+MAX(0,(1-U606/'01_설정'!B8))*'01_설정'!B17+O606*'01_설정'!B11+Q606*'01_설정'!B12+P606*'01_설정'!B13)</f>
        <v/>
      </c>
      <c r="X606" s="38" t="str">
        <f>IF(W606="","",1+COUNTIFS($W$4:$W$3003,"&gt;"&amp;W606)+COUNTIFS($W$4:W606,W606)-1)</f>
        <v/>
      </c>
    </row>
    <row r="607" spans="1:24" ht="16.5">
      <c r="A607" s="38">
        <f>IF('04A_국토부원자료'!A608="","",ROW()-3)</f>
        <v>604</v>
      </c>
      <c r="B607" s="39" t="str">
        <f>IFERROR('04A_국토부원자료'!B608,"")</f>
        <v>서울특별시 송파구 가락동</v>
      </c>
      <c r="C607" s="39" t="str">
        <f>IF(B607="","",IF('04A_국토부원자료'!C608&lt;&gt;"",'04A_국토부원자료'!C608,TRIM('04A_국토부원자료'!D608&amp;IF('04A_국토부원자료'!E608&lt;&gt;"","-"&amp;'04A_국토부원자료'!E608,""))))</f>
        <v>79-7</v>
      </c>
      <c r="D607" s="39" t="str">
        <f>IFERROR('04A_국토부원자료'!F608,"")</f>
        <v>(79-7)</v>
      </c>
      <c r="E607" s="40">
        <f>IFERROR(VALUE(SUBSTITUTE('04A_국토부원자료'!G608,",","")),"")</f>
        <v>29.52</v>
      </c>
      <c r="F607" s="41">
        <f>IFERROR(IF(AND('04A_국토부원자료'!H608&lt;&gt;"",'04A_국토부원자료'!I608&lt;&gt;""),DATE(INT(VALUE(SUBSTITUTE('04A_국토부원자료'!H608,",",""))/100),MOD(VALUE(SUBSTITUTE('04A_국토부원자료'!H608,",","")),100),VALUE(SUBSTITUTE('04A_국토부원자료'!I608,",",""))),""),"")</f>
        <v>45689</v>
      </c>
      <c r="G607" s="42">
        <f>IFERROR(VALUE(SUBSTITUTE('04A_국토부원자료'!J608,",","")),"")</f>
        <v>11000</v>
      </c>
      <c r="H607" s="43">
        <f t="shared" si="18"/>
        <v>110000000</v>
      </c>
      <c r="I607" s="43">
        <f t="shared" si="19"/>
        <v>3726287.2628726289</v>
      </c>
      <c r="J607" s="38">
        <f>IFERROR(VALUE(SUBSTITUTE('04A_국토부원자료'!K608,",","")),"")</f>
        <v>6</v>
      </c>
      <c r="K607" s="38">
        <f>IFERROR(VALUE(SUBSTITUTE('04A_국토부원자료'!N608,",","")),"")</f>
        <v>1990</v>
      </c>
      <c r="L607" s="39" t="str">
        <f>IFERROR('04A_국토부원자료'!O608,"")</f>
        <v>송파대로28길 32</v>
      </c>
      <c r="M607" s="39" t="str">
        <f>IFERROR('04A_국토부원자료'!Q608,"")</f>
        <v>중개거래</v>
      </c>
      <c r="N607" s="38">
        <f>IF(B607="","",IF('02_대상물건입력'!B5="",1,IF(ISNUMBER(SEARCH('02_대상물건입력'!B5,B607)),1,0)))</f>
        <v>1</v>
      </c>
      <c r="O607" s="38">
        <f>IF(B607="","",IF('02_대상물건입력'!B6="",1,IF(ISNUMBER(SEARCH('02_대상물건입력'!B6,B607)),1,0)))</f>
        <v>1</v>
      </c>
      <c r="P607" s="38">
        <f>IF(L607="","",IF('02_대상물건입력'!B15="",0,IF(ISNUMBER(SEARCH('02_대상물건입력'!B15,L607)),1,0)))</f>
        <v>1</v>
      </c>
      <c r="Q607" s="38">
        <f>IF(D607="","",IF('02_대상물건입력'!B8="",0,IF(ISNUMBER(SEARCH('02_대상물건입력'!B8,D607)),1,0)))</f>
        <v>0</v>
      </c>
      <c r="R607" s="44">
        <f>IFERROR(ABS(E607-'02_대상물건입력'!B11)/'02_대상물건입력'!B11,"")</f>
        <v>8.3589058393410395E-2</v>
      </c>
      <c r="S607" s="38">
        <f>IFERROR(ABS(J607-'02_대상물건입력'!B10),"")</f>
        <v>6</v>
      </c>
      <c r="T607" s="38">
        <f>IFERROR(ABS('01_설정'!B4-F607),"")</f>
        <v>423</v>
      </c>
      <c r="U607" s="38">
        <f>IFERROR(ABS(K607-YEAR('02_대상물건입력'!B14)),"")</f>
        <v>36</v>
      </c>
      <c r="V607" s="38" t="str">
        <f>IF(B607="","",IF(AND(E607&gt;0,F607&gt;0,H607&gt;0,OR('04A_국토부원자료'!P608="",'04A_국토부원자료'!P608="-"),IF('01_설정'!B10=1,N607=1,TRUE),R607&lt;='01_설정'!B5,S607&lt;='01_설정'!B6,T607&lt;='01_설정'!B7,U607&lt;='01_설정'!B8),"Y",""))</f>
        <v/>
      </c>
      <c r="W607" s="40" t="str">
        <f>IF(V607&lt;&gt;"Y","",MAX(0,(1-R607/'01_설정'!B5))*'01_설정'!B14+MAX(0,(1-S607/'01_설정'!B6))*'01_설정'!B15+MAX(0,(1-T607/'01_설정'!B7))*'01_설정'!B16+MAX(0,(1-U607/'01_설정'!B8))*'01_설정'!B17+O607*'01_설정'!B11+Q607*'01_설정'!B12+P607*'01_설정'!B13)</f>
        <v/>
      </c>
      <c r="X607" s="38" t="str">
        <f>IF(W607="","",1+COUNTIFS($W$4:$W$3003,"&gt;"&amp;W607)+COUNTIFS($W$4:W607,W607)-1)</f>
        <v/>
      </c>
    </row>
    <row r="608" spans="1:24" ht="16.5">
      <c r="A608" s="38">
        <f>IF('04A_국토부원자료'!A609="","",ROW()-3)</f>
        <v>605</v>
      </c>
      <c r="B608" s="39" t="str">
        <f>IFERROR('04A_국토부원자료'!B609,"")</f>
        <v>서울특별시 송파구 가락동</v>
      </c>
      <c r="C608" s="39" t="str">
        <f>IF(B608="","",IF('04A_국토부원자료'!C609&lt;&gt;"",'04A_국토부원자료'!C609,TRIM('04A_국토부원자료'!D609&amp;IF('04A_국토부원자료'!E609&lt;&gt;"","-"&amp;'04A_국토부원자료'!E609,""))))</f>
        <v>98-7</v>
      </c>
      <c r="D608" s="39" t="str">
        <f>IFERROR('04A_국토부원자료'!F609,"")</f>
        <v>(98-7)</v>
      </c>
      <c r="E608" s="40">
        <f>IFERROR(VALUE(SUBSTITUTE('04A_국토부원자료'!G609,",","")),"")</f>
        <v>37.1</v>
      </c>
      <c r="F608" s="41">
        <f>IFERROR(IF(AND('04A_국토부원자료'!H609&lt;&gt;"",'04A_국토부원자료'!I609&lt;&gt;""),DATE(INT(VALUE(SUBSTITUTE('04A_국토부원자료'!H609,",",""))/100),MOD(VALUE(SUBSTITUTE('04A_국토부원자료'!H609,",","")),100),VALUE(SUBSTITUTE('04A_국토부원자료'!I609,",",""))),""),"")</f>
        <v>45677</v>
      </c>
      <c r="G608" s="42">
        <f>IFERROR(VALUE(SUBSTITUTE('04A_국토부원자료'!J609,",","")),"")</f>
        <v>12000</v>
      </c>
      <c r="H608" s="43">
        <f t="shared" si="18"/>
        <v>120000000</v>
      </c>
      <c r="I608" s="43">
        <f t="shared" si="19"/>
        <v>3234501.3477088949</v>
      </c>
      <c r="J608" s="38">
        <f>IFERROR(VALUE(SUBSTITUTE('04A_국토부원자료'!K609,",","")),"")</f>
        <v>10</v>
      </c>
      <c r="K608" s="38">
        <f>IFERROR(VALUE(SUBSTITUTE('04A_국토부원자료'!N609,",","")),"")</f>
        <v>1990</v>
      </c>
      <c r="L608" s="39" t="str">
        <f>IFERROR('04A_국토부원자료'!O609,"")</f>
        <v>송파대로28길 13</v>
      </c>
      <c r="M608" s="39" t="str">
        <f>IFERROR('04A_국토부원자료'!Q609,"")</f>
        <v>중개거래</v>
      </c>
      <c r="N608" s="38">
        <f>IF(B608="","",IF('02_대상물건입력'!B5="",1,IF(ISNUMBER(SEARCH('02_대상물건입력'!B5,B608)),1,0)))</f>
        <v>1</v>
      </c>
      <c r="O608" s="38">
        <f>IF(B608="","",IF('02_대상물건입력'!B6="",1,IF(ISNUMBER(SEARCH('02_대상물건입력'!B6,B608)),1,0)))</f>
        <v>1</v>
      </c>
      <c r="P608" s="38">
        <f>IF(L608="","",IF('02_대상물건입력'!B15="",0,IF(ISNUMBER(SEARCH('02_대상물건입력'!B15,L608)),1,0)))</f>
        <v>1</v>
      </c>
      <c r="Q608" s="38">
        <f>IF(D608="","",IF('02_대상물건입력'!B8="",0,IF(ISNUMBER(SEARCH('02_대상물건입력'!B8,D608)),1,0)))</f>
        <v>0</v>
      </c>
      <c r="R608" s="44">
        <f>IFERROR(ABS(E608-'02_대상물건입력'!B11)/'02_대상물건입력'!B11,"")</f>
        <v>0.36182771227627125</v>
      </c>
      <c r="S608" s="38">
        <f>IFERROR(ABS(J608-'02_대상물건입력'!B10),"")</f>
        <v>2</v>
      </c>
      <c r="T608" s="38">
        <f>IFERROR(ABS('01_설정'!B4-F608),"")</f>
        <v>435</v>
      </c>
      <c r="U608" s="38">
        <f>IFERROR(ABS(K608-YEAR('02_대상물건입력'!B14)),"")</f>
        <v>36</v>
      </c>
      <c r="V608" s="38" t="str">
        <f>IF(B608="","",IF(AND(E608&gt;0,F608&gt;0,H608&gt;0,OR('04A_국토부원자료'!P609="",'04A_국토부원자료'!P609="-"),IF('01_설정'!B10=1,N608=1,TRUE),R608&lt;='01_설정'!B5,S608&lt;='01_설정'!B6,T608&lt;='01_설정'!B7,U608&lt;='01_설정'!B8),"Y",""))</f>
        <v/>
      </c>
      <c r="W608" s="40" t="str">
        <f>IF(V608&lt;&gt;"Y","",MAX(0,(1-R608/'01_설정'!B5))*'01_설정'!B14+MAX(0,(1-S608/'01_설정'!B6))*'01_설정'!B15+MAX(0,(1-T608/'01_설정'!B7))*'01_설정'!B16+MAX(0,(1-U608/'01_설정'!B8))*'01_설정'!B17+O608*'01_설정'!B11+Q608*'01_설정'!B12+P608*'01_설정'!B13)</f>
        <v/>
      </c>
      <c r="X608" s="38" t="str">
        <f>IF(W608="","",1+COUNTIFS($W$4:$W$3003,"&gt;"&amp;W608)+COUNTIFS($W$4:W608,W608)-1)</f>
        <v/>
      </c>
    </row>
    <row r="609" spans="1:24" ht="16.5">
      <c r="A609" s="38">
        <f>IF('04A_국토부원자료'!A610="","",ROW()-3)</f>
        <v>606</v>
      </c>
      <c r="B609" s="39" t="str">
        <f>IFERROR('04A_국토부원자료'!B610,"")</f>
        <v>서울특별시 송파구 가락동</v>
      </c>
      <c r="C609" s="39" t="str">
        <f>IF(B609="","",IF('04A_국토부원자료'!C610&lt;&gt;"",'04A_국토부원자료'!C610,TRIM('04A_국토부원자료'!D610&amp;IF('04A_국토부원자료'!E610&lt;&gt;"","-"&amp;'04A_국토부원자료'!E610,""))))</f>
        <v>98-7</v>
      </c>
      <c r="D609" s="39" t="str">
        <f>IFERROR('04A_국토부원자료'!F610,"")</f>
        <v>(98-7)</v>
      </c>
      <c r="E609" s="40">
        <f>IFERROR(VALUE(SUBSTITUTE('04A_국토부원자료'!G610,",","")),"")</f>
        <v>35.24</v>
      </c>
      <c r="F609" s="41">
        <f>IFERROR(IF(AND('04A_국토부원자료'!H610&lt;&gt;"",'04A_국토부원자료'!I610&lt;&gt;""),DATE(INT(VALUE(SUBSTITUTE('04A_국토부원자료'!H610,",",""))/100),MOD(VALUE(SUBSTITUTE('04A_국토부원자료'!H610,",","")),100),VALUE(SUBSTITUTE('04A_국토부원자료'!I610,",",""))),""),"")</f>
        <v>45677</v>
      </c>
      <c r="G609" s="42">
        <f>IFERROR(VALUE(SUBSTITUTE('04A_국토부원자료'!J610,",","")),"")</f>
        <v>11500</v>
      </c>
      <c r="H609" s="43">
        <f t="shared" si="18"/>
        <v>115000000</v>
      </c>
      <c r="I609" s="43">
        <f t="shared" si="19"/>
        <v>3263337.1169125992</v>
      </c>
      <c r="J609" s="38">
        <f>IFERROR(VALUE(SUBSTITUTE('04A_국토부원자료'!K610,",","")),"")</f>
        <v>10</v>
      </c>
      <c r="K609" s="38">
        <f>IFERROR(VALUE(SUBSTITUTE('04A_국토부원자료'!N610,",","")),"")</f>
        <v>1990</v>
      </c>
      <c r="L609" s="39" t="str">
        <f>IFERROR('04A_국토부원자료'!O610,"")</f>
        <v>송파대로28길 13</v>
      </c>
      <c r="M609" s="39" t="str">
        <f>IFERROR('04A_국토부원자료'!Q610,"")</f>
        <v>중개거래</v>
      </c>
      <c r="N609" s="38">
        <f>IF(B609="","",IF('02_대상물건입력'!B5="",1,IF(ISNUMBER(SEARCH('02_대상물건입력'!B5,B609)),1,0)))</f>
        <v>1</v>
      </c>
      <c r="O609" s="38">
        <f>IF(B609="","",IF('02_대상물건입력'!B6="",1,IF(ISNUMBER(SEARCH('02_대상물건입력'!B6,B609)),1,0)))</f>
        <v>1</v>
      </c>
      <c r="P609" s="38">
        <f>IF(L609="","",IF('02_대상물건입력'!B15="",0,IF(ISNUMBER(SEARCH('02_대상물건입력'!B15,L609)),1,0)))</f>
        <v>1</v>
      </c>
      <c r="Q609" s="38">
        <f>IF(D609="","",IF('02_대상물건입력'!B8="",0,IF(ISNUMBER(SEARCH('02_대상물건입력'!B8,D609)),1,0)))</f>
        <v>0</v>
      </c>
      <c r="R609" s="44">
        <f>IFERROR(ABS(E609-'02_대상물건입력'!B11)/'02_대상물건입력'!B11,"")</f>
        <v>0.293552791930345</v>
      </c>
      <c r="S609" s="38">
        <f>IFERROR(ABS(J609-'02_대상물건입력'!B10),"")</f>
        <v>2</v>
      </c>
      <c r="T609" s="38">
        <f>IFERROR(ABS('01_설정'!B4-F609),"")</f>
        <v>435</v>
      </c>
      <c r="U609" s="38">
        <f>IFERROR(ABS(K609-YEAR('02_대상물건입력'!B14)),"")</f>
        <v>36</v>
      </c>
      <c r="V609" s="38" t="str">
        <f>IF(B609="","",IF(AND(E609&gt;0,F609&gt;0,H609&gt;0,OR('04A_국토부원자료'!P610="",'04A_국토부원자료'!P610="-"),IF('01_설정'!B10=1,N609=1,TRUE),R609&lt;='01_설정'!B5,S609&lt;='01_설정'!B6,T609&lt;='01_설정'!B7,U609&lt;='01_설정'!B8),"Y",""))</f>
        <v/>
      </c>
      <c r="W609" s="40" t="str">
        <f>IF(V609&lt;&gt;"Y","",MAX(0,(1-R609/'01_설정'!B5))*'01_설정'!B14+MAX(0,(1-S609/'01_설정'!B6))*'01_설정'!B15+MAX(0,(1-T609/'01_설정'!B7))*'01_설정'!B16+MAX(0,(1-U609/'01_설정'!B8))*'01_설정'!B17+O609*'01_설정'!B11+Q609*'01_설정'!B12+P609*'01_설정'!B13)</f>
        <v/>
      </c>
      <c r="X609" s="38" t="str">
        <f>IF(W609="","",1+COUNTIFS($W$4:$W$3003,"&gt;"&amp;W609)+COUNTIFS($W$4:W609,W609)-1)</f>
        <v/>
      </c>
    </row>
    <row r="610" spans="1:24" ht="16.5">
      <c r="A610" s="38">
        <f>IF('04A_국토부원자료'!A611="","",ROW()-3)</f>
        <v>607</v>
      </c>
      <c r="B610" s="39" t="str">
        <f>IFERROR('04A_국토부원자료'!B611,"")</f>
        <v>서울특별시 송파구 가락동</v>
      </c>
      <c r="C610" s="39" t="str">
        <f>IF(B610="","",IF('04A_국토부원자료'!C611&lt;&gt;"",'04A_국토부원자료'!C611,TRIM('04A_국토부원자료'!D611&amp;IF('04A_국토부원자료'!E611&lt;&gt;"","-"&amp;'04A_국토부원자료'!E611,""))))</f>
        <v>99-3</v>
      </c>
      <c r="D610" s="39" t="str">
        <f>IFERROR('04A_국토부원자료'!F611,"")</f>
        <v>제일오피스텔</v>
      </c>
      <c r="E610" s="40">
        <f>IFERROR(VALUE(SUBSTITUTE('04A_국토부원자료'!G611,",","")),"")</f>
        <v>26.51</v>
      </c>
      <c r="F610" s="41">
        <f>IFERROR(IF(AND('04A_국토부원자료'!H611&lt;&gt;"",'04A_국토부원자료'!I611&lt;&gt;""),DATE(INT(VALUE(SUBSTITUTE('04A_국토부원자료'!H611,",",""))/100),MOD(VALUE(SUBSTITUTE('04A_국토부원자료'!H611,",","")),100),VALUE(SUBSTITUTE('04A_국토부원자료'!I611,",",""))),""),"")</f>
        <v>45673</v>
      </c>
      <c r="G610" s="42">
        <f>IFERROR(VALUE(SUBSTITUTE('04A_국토부원자료'!J611,",","")),"")</f>
        <v>15600</v>
      </c>
      <c r="H610" s="43">
        <f t="shared" si="18"/>
        <v>156000000</v>
      </c>
      <c r="I610" s="43">
        <f t="shared" si="19"/>
        <v>5884571.8596755937</v>
      </c>
      <c r="J610" s="38">
        <f>IFERROR(VALUE(SUBSTITUTE('04A_국토부원자료'!K611,",","")),"")</f>
        <v>17</v>
      </c>
      <c r="K610" s="38">
        <f>IFERROR(VALUE(SUBSTITUTE('04A_국토부원자료'!N611,",","")),"")</f>
        <v>1992</v>
      </c>
      <c r="L610" s="39" t="str">
        <f>IFERROR('04A_국토부원자료'!O611,"")</f>
        <v>송파대로 260</v>
      </c>
      <c r="M610" s="39" t="str">
        <f>IFERROR('04A_국토부원자료'!Q611,"")</f>
        <v>중개거래</v>
      </c>
      <c r="N610" s="38">
        <f>IF(B610="","",IF('02_대상물건입력'!B5="",1,IF(ISNUMBER(SEARCH('02_대상물건입력'!B5,B610)),1,0)))</f>
        <v>1</v>
      </c>
      <c r="O610" s="38">
        <f>IF(B610="","",IF('02_대상물건입력'!B6="",1,IF(ISNUMBER(SEARCH('02_대상물건입력'!B6,B610)),1,0)))</f>
        <v>1</v>
      </c>
      <c r="P610" s="38">
        <f>IF(L610="","",IF('02_대상물건입력'!B15="",0,IF(ISNUMBER(SEARCH('02_대상물건입력'!B15,L610)),1,0)))</f>
        <v>1</v>
      </c>
      <c r="Q610" s="38">
        <f>IF(D610="","",IF('02_대상물건입력'!B8="",0,IF(ISNUMBER(SEARCH('02_대상물건입력'!B8,D610)),1,0)))</f>
        <v>0</v>
      </c>
      <c r="R610" s="44">
        <f>IFERROR(ABS(E610-'02_대상물건입력'!B11)/'02_대상물건입력'!B11,"")</f>
        <v>2.6898850338437953E-2</v>
      </c>
      <c r="S610" s="38">
        <f>IFERROR(ABS(J610-'02_대상물건입력'!B10),"")</f>
        <v>5</v>
      </c>
      <c r="T610" s="38">
        <f>IFERROR(ABS('01_설정'!B4-F610),"")</f>
        <v>439</v>
      </c>
      <c r="U610" s="38">
        <f>IFERROR(ABS(K610-YEAR('02_대상물건입력'!B14)),"")</f>
        <v>34</v>
      </c>
      <c r="V610" s="38" t="str">
        <f>IF(B610="","",IF(AND(E610&gt;0,F610&gt;0,H610&gt;0,OR('04A_국토부원자료'!P611="",'04A_국토부원자료'!P611="-"),IF('01_설정'!B10=1,N610=1,TRUE),R610&lt;='01_설정'!B5,S610&lt;='01_설정'!B6,T610&lt;='01_설정'!B7,U610&lt;='01_설정'!B8),"Y",""))</f>
        <v/>
      </c>
      <c r="W610" s="40" t="str">
        <f>IF(V610&lt;&gt;"Y","",MAX(0,(1-R610/'01_설정'!B5))*'01_설정'!B14+MAX(0,(1-S610/'01_설정'!B6))*'01_설정'!B15+MAX(0,(1-T610/'01_설정'!B7))*'01_설정'!B16+MAX(0,(1-U610/'01_설정'!B8))*'01_설정'!B17+O610*'01_설정'!B11+Q610*'01_설정'!B12+P610*'01_설정'!B13)</f>
        <v/>
      </c>
      <c r="X610" s="38" t="str">
        <f>IF(W610="","",1+COUNTIFS($W$4:$W$3003,"&gt;"&amp;W610)+COUNTIFS($W$4:W610,W610)-1)</f>
        <v/>
      </c>
    </row>
    <row r="611" spans="1:24" ht="16.5">
      <c r="A611" s="38">
        <f>IF('04A_국토부원자료'!A612="","",ROW()-3)</f>
        <v>608</v>
      </c>
      <c r="B611" s="39" t="str">
        <f>IFERROR('04A_국토부원자료'!B612,"")</f>
        <v>서울특별시 송파구 가락동</v>
      </c>
      <c r="C611" s="39" t="str">
        <f>IF(B611="","",IF('04A_국토부원자료'!C612&lt;&gt;"",'04A_국토부원자료'!C612,TRIM('04A_국토부원자료'!D612&amp;IF('04A_국토부원자료'!E612&lt;&gt;"","-"&amp;'04A_국토부원자료'!E612,""))))</f>
        <v>98-2</v>
      </c>
      <c r="D611" s="39" t="str">
        <f>IFERROR('04A_국토부원자료'!F612,"")</f>
        <v>(98-2)</v>
      </c>
      <c r="E611" s="40">
        <f>IFERROR(VALUE(SUBSTITUTE('04A_국토부원자료'!G612,",","")),"")</f>
        <v>37.799999999999997</v>
      </c>
      <c r="F611" s="41">
        <f>IFERROR(IF(AND('04A_국토부원자료'!H612&lt;&gt;"",'04A_국토부원자료'!I612&lt;&gt;""),DATE(INT(VALUE(SUBSTITUTE('04A_국토부원자료'!H612,",",""))/100),MOD(VALUE(SUBSTITUTE('04A_국토부원자료'!H612,",","")),100),VALUE(SUBSTITUTE('04A_국토부원자료'!I612,",",""))),""),"")</f>
        <v>45652</v>
      </c>
      <c r="G611" s="42">
        <f>IFERROR(VALUE(SUBSTITUTE('04A_국토부원자료'!J612,",","")),"")</f>
        <v>15200</v>
      </c>
      <c r="H611" s="43">
        <f t="shared" si="18"/>
        <v>152000000</v>
      </c>
      <c r="I611" s="43">
        <f t="shared" si="19"/>
        <v>4021164.0211640215</v>
      </c>
      <c r="J611" s="38">
        <f>IFERROR(VALUE(SUBSTITUTE('04A_국토부원자료'!K612,",","")),"")</f>
        <v>9</v>
      </c>
      <c r="K611" s="38">
        <f>IFERROR(VALUE(SUBSTITUTE('04A_국토부원자료'!N612,",","")),"")</f>
        <v>1990</v>
      </c>
      <c r="L611" s="39" t="str">
        <f>IFERROR('04A_국토부원자료'!O612,"")</f>
        <v>송파대로30길 8</v>
      </c>
      <c r="M611" s="39" t="str">
        <f>IFERROR('04A_국토부원자료'!Q612,"")</f>
        <v>중개거래</v>
      </c>
      <c r="N611" s="38">
        <f>IF(B611="","",IF('02_대상물건입력'!B5="",1,IF(ISNUMBER(SEARCH('02_대상물건입력'!B5,B611)),1,0)))</f>
        <v>1</v>
      </c>
      <c r="O611" s="38">
        <f>IF(B611="","",IF('02_대상물건입력'!B6="",1,IF(ISNUMBER(SEARCH('02_대상물건입력'!B6,B611)),1,0)))</f>
        <v>1</v>
      </c>
      <c r="P611" s="38">
        <f>IF(L611="","",IF('02_대상물건입력'!B15="",0,IF(ISNUMBER(SEARCH('02_대상물건입력'!B15,L611)),1,0)))</f>
        <v>1</v>
      </c>
      <c r="Q611" s="38">
        <f>IF(D611="","",IF('02_대상물건입력'!B8="",0,IF(ISNUMBER(SEARCH('02_대상물건입력'!B8,D611)),1,0)))</f>
        <v>0</v>
      </c>
      <c r="R611" s="44">
        <f>IFERROR(ABS(E611-'02_대상물건입력'!B11)/'02_대상물건입력'!B11,"")</f>
        <v>0.38752257477204982</v>
      </c>
      <c r="S611" s="38">
        <f>IFERROR(ABS(J611-'02_대상물건입력'!B10),"")</f>
        <v>3</v>
      </c>
      <c r="T611" s="38">
        <f>IFERROR(ABS('01_설정'!B4-F611),"")</f>
        <v>460</v>
      </c>
      <c r="U611" s="38">
        <f>IFERROR(ABS(K611-YEAR('02_대상물건입력'!B14)),"")</f>
        <v>36</v>
      </c>
      <c r="V611" s="38" t="str">
        <f>IF(B611="","",IF(AND(E611&gt;0,F611&gt;0,H611&gt;0,OR('04A_국토부원자료'!P612="",'04A_국토부원자료'!P612="-"),IF('01_설정'!B10=1,N611=1,TRUE),R611&lt;='01_설정'!B5,S611&lt;='01_설정'!B6,T611&lt;='01_설정'!B7,U611&lt;='01_설정'!B8),"Y",""))</f>
        <v/>
      </c>
      <c r="W611" s="40" t="str">
        <f>IF(V611&lt;&gt;"Y","",MAX(0,(1-R611/'01_설정'!B5))*'01_설정'!B14+MAX(0,(1-S611/'01_설정'!B6))*'01_설정'!B15+MAX(0,(1-T611/'01_설정'!B7))*'01_설정'!B16+MAX(0,(1-U611/'01_설정'!B8))*'01_설정'!B17+O611*'01_설정'!B11+Q611*'01_설정'!B12+P611*'01_설정'!B13)</f>
        <v/>
      </c>
      <c r="X611" s="38" t="str">
        <f>IF(W611="","",1+COUNTIFS($W$4:$W$3003,"&gt;"&amp;W611)+COUNTIFS($W$4:W611,W611)-1)</f>
        <v/>
      </c>
    </row>
    <row r="612" spans="1:24" ht="16.5">
      <c r="A612" s="38">
        <f>IF('04A_국토부원자료'!A613="","",ROW()-3)</f>
        <v>609</v>
      </c>
      <c r="B612" s="39" t="str">
        <f>IFERROR('04A_국토부원자료'!B613,"")</f>
        <v>서울특별시 송파구 가락동</v>
      </c>
      <c r="C612" s="39" t="str">
        <f>IF(B612="","",IF('04A_국토부원자료'!C613&lt;&gt;"",'04A_국토부원자료'!C613,TRIM('04A_국토부원자료'!D613&amp;IF('04A_국토부원자료'!E613&lt;&gt;"","-"&amp;'04A_국토부원자료'!E613,""))))</f>
        <v>78-1</v>
      </c>
      <c r="D612" s="39" t="str">
        <f>IFERROR('04A_국토부원자료'!F613,"")</f>
        <v>한화오벨리스크</v>
      </c>
      <c r="E612" s="40">
        <f>IFERROR(VALUE(SUBSTITUTE('04A_국토부원자료'!G613,",","")),"")</f>
        <v>30.34</v>
      </c>
      <c r="F612" s="41">
        <f>IFERROR(IF(AND('04A_국토부원자료'!H613&lt;&gt;"",'04A_국토부원자료'!I613&lt;&gt;""),DATE(INT(VALUE(SUBSTITUTE('04A_국토부원자료'!H613,",",""))/100),MOD(VALUE(SUBSTITUTE('04A_국토부원자료'!H613,",","")),100),VALUE(SUBSTITUTE('04A_국토부원자료'!I613,",",""))),""),"")</f>
        <v>45647</v>
      </c>
      <c r="G612" s="42">
        <f>IFERROR(VALUE(SUBSTITUTE('04A_국토부원자료'!J613,",","")),"")</f>
        <v>18000</v>
      </c>
      <c r="H612" s="43">
        <f t="shared" si="18"/>
        <v>180000000</v>
      </c>
      <c r="I612" s="43">
        <f t="shared" si="19"/>
        <v>5932762.0303230062</v>
      </c>
      <c r="J612" s="38">
        <f>IFERROR(VALUE(SUBSTITUTE('04A_국토부원자료'!K613,",","")),"")</f>
        <v>7</v>
      </c>
      <c r="K612" s="38">
        <f>IFERROR(VALUE(SUBSTITUTE('04A_국토부원자료'!N613,",","")),"")</f>
        <v>2004</v>
      </c>
      <c r="L612" s="39" t="str">
        <f>IFERROR('04A_국토부원자료'!O613,"")</f>
        <v>중대로 127</v>
      </c>
      <c r="M612" s="39" t="str">
        <f>IFERROR('04A_국토부원자료'!Q613,"")</f>
        <v>중개거래</v>
      </c>
      <c r="N612" s="38">
        <f>IF(B612="","",IF('02_대상물건입력'!B5="",1,IF(ISNUMBER(SEARCH('02_대상물건입력'!B5,B612)),1,0)))</f>
        <v>1</v>
      </c>
      <c r="O612" s="38">
        <f>IF(B612="","",IF('02_대상물건입력'!B6="",1,IF(ISNUMBER(SEARCH('02_대상물건입력'!B6,B612)),1,0)))</f>
        <v>1</v>
      </c>
      <c r="P612" s="38">
        <f>IF(L612="","",IF('02_대상물건입력'!B15="",0,IF(ISNUMBER(SEARCH('02_대상물건입력'!B15,L612)),1,0)))</f>
        <v>0</v>
      </c>
      <c r="Q612" s="38">
        <f>IF(D612="","",IF('02_대상물건입력'!B8="",0,IF(ISNUMBER(SEARCH('02_대상물건입력'!B8,D612)),1,0)))</f>
        <v>0</v>
      </c>
      <c r="R612" s="44">
        <f>IFERROR(ABS(E612-'02_대상물건입력'!B11)/'02_대상물건입력'!B11,"")</f>
        <v>0.11368875445989403</v>
      </c>
      <c r="S612" s="38">
        <f>IFERROR(ABS(J612-'02_대상물건입력'!B10),"")</f>
        <v>5</v>
      </c>
      <c r="T612" s="38">
        <f>IFERROR(ABS('01_설정'!B4-F612),"")</f>
        <v>465</v>
      </c>
      <c r="U612" s="38">
        <f>IFERROR(ABS(K612-YEAR('02_대상물건입력'!B14)),"")</f>
        <v>22</v>
      </c>
      <c r="V612" s="38" t="str">
        <f>IF(B612="","",IF(AND(E612&gt;0,F612&gt;0,H612&gt;0,OR('04A_국토부원자료'!P613="",'04A_국토부원자료'!P613="-"),IF('01_설정'!B10=1,N612=1,TRUE),R612&lt;='01_설정'!B5,S612&lt;='01_설정'!B6,T612&lt;='01_설정'!B7,U612&lt;='01_설정'!B8),"Y",""))</f>
        <v/>
      </c>
      <c r="W612" s="40" t="str">
        <f>IF(V612&lt;&gt;"Y","",MAX(0,(1-R612/'01_설정'!B5))*'01_설정'!B14+MAX(0,(1-S612/'01_설정'!B6))*'01_설정'!B15+MAX(0,(1-T612/'01_설정'!B7))*'01_설정'!B16+MAX(0,(1-U612/'01_설정'!B8))*'01_설정'!B17+O612*'01_설정'!B11+Q612*'01_설정'!B12+P612*'01_설정'!B13)</f>
        <v/>
      </c>
      <c r="X612" s="38" t="str">
        <f>IF(W612="","",1+COUNTIFS($W$4:$W$3003,"&gt;"&amp;W612)+COUNTIFS($W$4:W612,W612)-1)</f>
        <v/>
      </c>
    </row>
    <row r="613" spans="1:24" ht="16.5">
      <c r="A613" s="38">
        <f>IF('04A_국토부원자료'!A614="","",ROW()-3)</f>
        <v>610</v>
      </c>
      <c r="B613" s="39" t="str">
        <f>IFERROR('04A_국토부원자료'!B614,"")</f>
        <v>서울특별시 송파구 가락동</v>
      </c>
      <c r="C613" s="39" t="str">
        <f>IF(B613="","",IF('04A_국토부원자료'!C614&lt;&gt;"",'04A_국토부원자료'!C614,TRIM('04A_국토부원자료'!D614&amp;IF('04A_국토부원자료'!E614&lt;&gt;"","-"&amp;'04A_국토부원자료'!E614,""))))</f>
        <v>99-3</v>
      </c>
      <c r="D613" s="39" t="str">
        <f>IFERROR('04A_국토부원자료'!F614,"")</f>
        <v>제일오피스텔</v>
      </c>
      <c r="E613" s="40">
        <f>IFERROR(VALUE(SUBSTITUTE('04A_국토부원자료'!G614,",","")),"")</f>
        <v>30.06</v>
      </c>
      <c r="F613" s="41">
        <f>IFERROR(IF(AND('04A_국토부원자료'!H614&lt;&gt;"",'04A_국토부원자료'!I614&lt;&gt;""),DATE(INT(VALUE(SUBSTITUTE('04A_국토부원자료'!H614,",",""))/100),MOD(VALUE(SUBSTITUTE('04A_국토부원자료'!H614,",","")),100),VALUE(SUBSTITUTE('04A_국토부원자료'!I614,",",""))),""),"")</f>
        <v>45644</v>
      </c>
      <c r="G613" s="42">
        <f>IFERROR(VALUE(SUBSTITUTE('04A_국토부원자료'!J614,",","")),"")</f>
        <v>20650</v>
      </c>
      <c r="H613" s="43">
        <f t="shared" si="18"/>
        <v>206500000</v>
      </c>
      <c r="I613" s="43">
        <f t="shared" si="19"/>
        <v>6869594.1450432474</v>
      </c>
      <c r="J613" s="38">
        <f>IFERROR(VALUE(SUBSTITUTE('04A_국토부원자료'!K614,",","")),"")</f>
        <v>6</v>
      </c>
      <c r="K613" s="38">
        <f>IFERROR(VALUE(SUBSTITUTE('04A_국토부원자료'!N614,",","")),"")</f>
        <v>1992</v>
      </c>
      <c r="L613" s="39" t="str">
        <f>IFERROR('04A_국토부원자료'!O614,"")</f>
        <v>송파대로 260</v>
      </c>
      <c r="M613" s="39" t="str">
        <f>IFERROR('04A_국토부원자료'!Q614,"")</f>
        <v>중개거래</v>
      </c>
      <c r="N613" s="38">
        <f>IF(B613="","",IF('02_대상물건입력'!B5="",1,IF(ISNUMBER(SEARCH('02_대상물건입력'!B5,B613)),1,0)))</f>
        <v>1</v>
      </c>
      <c r="O613" s="38">
        <f>IF(B613="","",IF('02_대상물건입력'!B6="",1,IF(ISNUMBER(SEARCH('02_대상물건입력'!B6,B613)),1,0)))</f>
        <v>1</v>
      </c>
      <c r="P613" s="38">
        <f>IF(L613="","",IF('02_대상물건입력'!B15="",0,IF(ISNUMBER(SEARCH('02_대상물건입력'!B15,L613)),1,0)))</f>
        <v>1</v>
      </c>
      <c r="Q613" s="38">
        <f>IF(D613="","",IF('02_대상물건입력'!B8="",0,IF(ISNUMBER(SEARCH('02_대상물건입력'!B8,D613)),1,0)))</f>
        <v>0</v>
      </c>
      <c r="R613" s="44">
        <f>IFERROR(ABS(E613-'02_대상물건입력'!B11)/'02_대상물건입력'!B11,"")</f>
        <v>0.1034108094615825</v>
      </c>
      <c r="S613" s="38">
        <f>IFERROR(ABS(J613-'02_대상물건입력'!B10),"")</f>
        <v>6</v>
      </c>
      <c r="T613" s="38">
        <f>IFERROR(ABS('01_설정'!B4-F613),"")</f>
        <v>468</v>
      </c>
      <c r="U613" s="38">
        <f>IFERROR(ABS(K613-YEAR('02_대상물건입력'!B14)),"")</f>
        <v>34</v>
      </c>
      <c r="V613" s="38" t="str">
        <f>IF(B613="","",IF(AND(E613&gt;0,F613&gt;0,H613&gt;0,OR('04A_국토부원자료'!P614="",'04A_국토부원자료'!P614="-"),IF('01_설정'!B10=1,N613=1,TRUE),R613&lt;='01_설정'!B5,S613&lt;='01_설정'!B6,T613&lt;='01_설정'!B7,U613&lt;='01_설정'!B8),"Y",""))</f>
        <v/>
      </c>
      <c r="W613" s="40" t="str">
        <f>IF(V613&lt;&gt;"Y","",MAX(0,(1-R613/'01_설정'!B5))*'01_설정'!B14+MAX(0,(1-S613/'01_설정'!B6))*'01_설정'!B15+MAX(0,(1-T613/'01_설정'!B7))*'01_설정'!B16+MAX(0,(1-U613/'01_설정'!B8))*'01_설정'!B17+O613*'01_설정'!B11+Q613*'01_설정'!B12+P613*'01_설정'!B13)</f>
        <v/>
      </c>
      <c r="X613" s="38" t="str">
        <f>IF(W613="","",1+COUNTIFS($W$4:$W$3003,"&gt;"&amp;W613)+COUNTIFS($W$4:W613,W613)-1)</f>
        <v/>
      </c>
    </row>
    <row r="614" spans="1:24" ht="16.5">
      <c r="A614" s="38">
        <f>IF('04A_국토부원자료'!A615="","",ROW()-3)</f>
        <v>611</v>
      </c>
      <c r="B614" s="39" t="str">
        <f>IFERROR('04A_국토부원자료'!B615,"")</f>
        <v>서울특별시 송파구 가락동</v>
      </c>
      <c r="C614" s="39" t="str">
        <f>IF(B614="","",IF('04A_국토부원자료'!C615&lt;&gt;"",'04A_국토부원자료'!C615,TRIM('04A_국토부원자료'!D615&amp;IF('04A_국토부원자료'!E615&lt;&gt;"","-"&amp;'04A_국토부원자료'!E615,""))))</f>
        <v>99-3</v>
      </c>
      <c r="D614" s="39" t="str">
        <f>IFERROR('04A_국토부원자료'!F615,"")</f>
        <v>제일오피스텔</v>
      </c>
      <c r="E614" s="40">
        <f>IFERROR(VALUE(SUBSTITUTE('04A_국토부원자료'!G615,",","")),"")</f>
        <v>30.06</v>
      </c>
      <c r="F614" s="41">
        <f>IFERROR(IF(AND('04A_국토부원자료'!H615&lt;&gt;"",'04A_국토부원자료'!I615&lt;&gt;""),DATE(INT(VALUE(SUBSTITUTE('04A_국토부원자료'!H615,",",""))/100),MOD(VALUE(SUBSTITUTE('04A_국토부원자료'!H615,",","")),100),VALUE(SUBSTITUTE('04A_국토부원자료'!I615,",",""))),""),"")</f>
        <v>45644</v>
      </c>
      <c r="G614" s="42">
        <f>IFERROR(VALUE(SUBSTITUTE('04A_국토부원자료'!J615,",","")),"")</f>
        <v>20000</v>
      </c>
      <c r="H614" s="43">
        <f t="shared" si="18"/>
        <v>200000000</v>
      </c>
      <c r="I614" s="43">
        <f t="shared" si="19"/>
        <v>6653359.9467731211</v>
      </c>
      <c r="J614" s="38">
        <f>IFERROR(VALUE(SUBSTITUTE('04A_국토부원자료'!K615,",","")),"")</f>
        <v>6</v>
      </c>
      <c r="K614" s="38">
        <f>IFERROR(VALUE(SUBSTITUTE('04A_국토부원자료'!N615,",","")),"")</f>
        <v>1992</v>
      </c>
      <c r="L614" s="39" t="str">
        <f>IFERROR('04A_국토부원자료'!O615,"")</f>
        <v>송파대로 260</v>
      </c>
      <c r="M614" s="39" t="str">
        <f>IFERROR('04A_국토부원자료'!Q615,"")</f>
        <v>중개거래</v>
      </c>
      <c r="N614" s="38">
        <f>IF(B614="","",IF('02_대상물건입력'!B5="",1,IF(ISNUMBER(SEARCH('02_대상물건입력'!B5,B614)),1,0)))</f>
        <v>1</v>
      </c>
      <c r="O614" s="38">
        <f>IF(B614="","",IF('02_대상물건입력'!B6="",1,IF(ISNUMBER(SEARCH('02_대상물건입력'!B6,B614)),1,0)))</f>
        <v>1</v>
      </c>
      <c r="P614" s="38">
        <f>IF(L614="","",IF('02_대상물건입력'!B15="",0,IF(ISNUMBER(SEARCH('02_대상물건입력'!B15,L614)),1,0)))</f>
        <v>1</v>
      </c>
      <c r="Q614" s="38">
        <f>IF(D614="","",IF('02_대상물건입력'!B8="",0,IF(ISNUMBER(SEARCH('02_대상물건입력'!B8,D614)),1,0)))</f>
        <v>0</v>
      </c>
      <c r="R614" s="44">
        <f>IFERROR(ABS(E614-'02_대상물건입력'!B11)/'02_대상물건입력'!B11,"")</f>
        <v>0.1034108094615825</v>
      </c>
      <c r="S614" s="38">
        <f>IFERROR(ABS(J614-'02_대상물건입력'!B10),"")</f>
        <v>6</v>
      </c>
      <c r="T614" s="38">
        <f>IFERROR(ABS('01_설정'!B4-F614),"")</f>
        <v>468</v>
      </c>
      <c r="U614" s="38">
        <f>IFERROR(ABS(K614-YEAR('02_대상물건입력'!B14)),"")</f>
        <v>34</v>
      </c>
      <c r="V614" s="38" t="str">
        <f>IF(B614="","",IF(AND(E614&gt;0,F614&gt;0,H614&gt;0,OR('04A_국토부원자료'!P615="",'04A_국토부원자료'!P615="-"),IF('01_설정'!B10=1,N614=1,TRUE),R614&lt;='01_설정'!B5,S614&lt;='01_설정'!B6,T614&lt;='01_설정'!B7,U614&lt;='01_설정'!B8),"Y",""))</f>
        <v/>
      </c>
      <c r="W614" s="40" t="str">
        <f>IF(V614&lt;&gt;"Y","",MAX(0,(1-R614/'01_설정'!B5))*'01_설정'!B14+MAX(0,(1-S614/'01_설정'!B6))*'01_설정'!B15+MAX(0,(1-T614/'01_설정'!B7))*'01_설정'!B16+MAX(0,(1-U614/'01_설정'!B8))*'01_설정'!B17+O614*'01_설정'!B11+Q614*'01_설정'!B12+P614*'01_설정'!B13)</f>
        <v/>
      </c>
      <c r="X614" s="38" t="str">
        <f>IF(W614="","",1+COUNTIFS($W$4:$W$3003,"&gt;"&amp;W614)+COUNTIFS($W$4:W614,W614)-1)</f>
        <v/>
      </c>
    </row>
    <row r="615" spans="1:24" ht="16.5">
      <c r="A615" s="38">
        <f>IF('04A_국토부원자료'!A616="","",ROW()-3)</f>
        <v>612</v>
      </c>
      <c r="B615" s="39" t="str">
        <f>IFERROR('04A_국토부원자료'!B616,"")</f>
        <v>서울특별시 송파구 가락동</v>
      </c>
      <c r="C615" s="39" t="str">
        <f>IF(B615="","",IF('04A_국토부원자료'!C616&lt;&gt;"",'04A_국토부원자료'!C616,TRIM('04A_국토부원자료'!D616&amp;IF('04A_국토부원자료'!E616&lt;&gt;"","-"&amp;'04A_국토부원자료'!E616,""))))</f>
        <v>78-1</v>
      </c>
      <c r="D615" s="39" t="str">
        <f>IFERROR('04A_국토부원자료'!F616,"")</f>
        <v>한화오벨리스크</v>
      </c>
      <c r="E615" s="40">
        <f>IFERROR(VALUE(SUBSTITUTE('04A_국토부원자료'!G616,",","")),"")</f>
        <v>34.9</v>
      </c>
      <c r="F615" s="41">
        <f>IFERROR(IF(AND('04A_국토부원자료'!H616&lt;&gt;"",'04A_국토부원자료'!I616&lt;&gt;""),DATE(INT(VALUE(SUBSTITUTE('04A_국토부원자료'!H616,",",""))/100),MOD(VALUE(SUBSTITUTE('04A_국토부원자료'!H616,",","")),100),VALUE(SUBSTITUTE('04A_국토부원자료'!I616,",",""))),""),"")</f>
        <v>45638</v>
      </c>
      <c r="G615" s="42">
        <f>IFERROR(VALUE(SUBSTITUTE('04A_국토부원자료'!J616,",","")),"")</f>
        <v>18500</v>
      </c>
      <c r="H615" s="43">
        <f t="shared" si="18"/>
        <v>185000000</v>
      </c>
      <c r="I615" s="43">
        <f t="shared" si="19"/>
        <v>5300859.5988538684</v>
      </c>
      <c r="J615" s="38">
        <f>IFERROR(VALUE(SUBSTITUTE('04A_국토부원자료'!K616,",","")),"")</f>
        <v>13</v>
      </c>
      <c r="K615" s="38">
        <f>IFERROR(VALUE(SUBSTITUTE('04A_국토부원자료'!N616,",","")),"")</f>
        <v>2004</v>
      </c>
      <c r="L615" s="39" t="str">
        <f>IFERROR('04A_국토부원자료'!O616,"")</f>
        <v>중대로 127</v>
      </c>
      <c r="M615" s="39" t="str">
        <f>IFERROR('04A_국토부원자료'!Q616,"")</f>
        <v>중개거래</v>
      </c>
      <c r="N615" s="38">
        <f>IF(B615="","",IF('02_대상물건입력'!B5="",1,IF(ISNUMBER(SEARCH('02_대상물건입력'!B5,B615)),1,0)))</f>
        <v>1</v>
      </c>
      <c r="O615" s="38">
        <f>IF(B615="","",IF('02_대상물건입력'!B6="",1,IF(ISNUMBER(SEARCH('02_대상물건입력'!B6,B615)),1,0)))</f>
        <v>1</v>
      </c>
      <c r="P615" s="38">
        <f>IF(L615="","",IF('02_대상물건입력'!B15="",0,IF(ISNUMBER(SEARCH('02_대상물건입력'!B15,L615)),1,0)))</f>
        <v>0</v>
      </c>
      <c r="Q615" s="38">
        <f>IF(D615="","",IF('02_대상물건입력'!B8="",0,IF(ISNUMBER(SEARCH('02_대상물건입력'!B8,D615)),1,0)))</f>
        <v>0</v>
      </c>
      <c r="R615" s="44">
        <f>IFERROR(ABS(E615-'02_대상물건입력'!B11)/'02_대상물건입력'!B11,"")</f>
        <v>0.28107243014668093</v>
      </c>
      <c r="S615" s="38">
        <f>IFERROR(ABS(J615-'02_대상물건입력'!B10),"")</f>
        <v>1</v>
      </c>
      <c r="T615" s="38">
        <f>IFERROR(ABS('01_설정'!B4-F615),"")</f>
        <v>474</v>
      </c>
      <c r="U615" s="38">
        <f>IFERROR(ABS(K615-YEAR('02_대상물건입력'!B14)),"")</f>
        <v>22</v>
      </c>
      <c r="V615" s="38" t="str">
        <f>IF(B615="","",IF(AND(E615&gt;0,F615&gt;0,H615&gt;0,OR('04A_국토부원자료'!P616="",'04A_국토부원자료'!P616="-"),IF('01_설정'!B10=1,N615=1,TRUE),R615&lt;='01_설정'!B5,S615&lt;='01_설정'!B6,T615&lt;='01_설정'!B7,U615&lt;='01_설정'!B8),"Y",""))</f>
        <v/>
      </c>
      <c r="W615" s="40" t="str">
        <f>IF(V615&lt;&gt;"Y","",MAX(0,(1-R615/'01_설정'!B5))*'01_설정'!B14+MAX(0,(1-S615/'01_설정'!B6))*'01_설정'!B15+MAX(0,(1-T615/'01_설정'!B7))*'01_설정'!B16+MAX(0,(1-U615/'01_설정'!B8))*'01_설정'!B17+O615*'01_설정'!B11+Q615*'01_설정'!B12+P615*'01_설정'!B13)</f>
        <v/>
      </c>
      <c r="X615" s="38" t="str">
        <f>IF(W615="","",1+COUNTIFS($W$4:$W$3003,"&gt;"&amp;W615)+COUNTIFS($W$4:W615,W615)-1)</f>
        <v/>
      </c>
    </row>
    <row r="616" spans="1:24" ht="16.5">
      <c r="A616" s="38">
        <f>IF('04A_국토부원자료'!A617="","",ROW()-3)</f>
        <v>613</v>
      </c>
      <c r="B616" s="39" t="str">
        <f>IFERROR('04A_국토부원자료'!B617,"")</f>
        <v>서울특별시 송파구 가락동</v>
      </c>
      <c r="C616" s="39" t="str">
        <f>IF(B616="","",IF('04A_국토부원자료'!C617&lt;&gt;"",'04A_국토부원자료'!C617,TRIM('04A_국토부원자료'!D617&amp;IF('04A_국토부원자료'!E617&lt;&gt;"","-"&amp;'04A_국토부원자료'!E617,""))))</f>
        <v>79-7</v>
      </c>
      <c r="D616" s="39" t="str">
        <f>IFERROR('04A_국토부원자료'!F617,"")</f>
        <v>(79-7)</v>
      </c>
      <c r="E616" s="40">
        <f>IFERROR(VALUE(SUBSTITUTE('04A_국토부원자료'!G617,",","")),"")</f>
        <v>29.52</v>
      </c>
      <c r="F616" s="41">
        <f>IFERROR(IF(AND('04A_국토부원자료'!H617&lt;&gt;"",'04A_국토부원자료'!I617&lt;&gt;""),DATE(INT(VALUE(SUBSTITUTE('04A_국토부원자료'!H617,",",""))/100),MOD(VALUE(SUBSTITUTE('04A_국토부원자료'!H617,",","")),100),VALUE(SUBSTITUTE('04A_국토부원자료'!I617,",",""))),""),"")</f>
        <v>45637</v>
      </c>
      <c r="G616" s="42">
        <f>IFERROR(VALUE(SUBSTITUTE('04A_국토부원자료'!J617,",","")),"")</f>
        <v>10000</v>
      </c>
      <c r="H616" s="43">
        <f t="shared" si="18"/>
        <v>100000000</v>
      </c>
      <c r="I616" s="43">
        <f t="shared" si="19"/>
        <v>3387533.8753387532</v>
      </c>
      <c r="J616" s="38">
        <f>IFERROR(VALUE(SUBSTITUTE('04A_국토부원자료'!K617,",","")),"")</f>
        <v>10</v>
      </c>
      <c r="K616" s="38">
        <f>IFERROR(VALUE(SUBSTITUTE('04A_국토부원자료'!N617,",","")),"")</f>
        <v>1990</v>
      </c>
      <c r="L616" s="39" t="str">
        <f>IFERROR('04A_국토부원자료'!O617,"")</f>
        <v>송파대로28길 32</v>
      </c>
      <c r="M616" s="39" t="str">
        <f>IFERROR('04A_국토부원자료'!Q617,"")</f>
        <v>중개거래</v>
      </c>
      <c r="N616" s="38">
        <f>IF(B616="","",IF('02_대상물건입력'!B5="",1,IF(ISNUMBER(SEARCH('02_대상물건입력'!B5,B616)),1,0)))</f>
        <v>1</v>
      </c>
      <c r="O616" s="38">
        <f>IF(B616="","",IF('02_대상물건입력'!B6="",1,IF(ISNUMBER(SEARCH('02_대상물건입력'!B6,B616)),1,0)))</f>
        <v>1</v>
      </c>
      <c r="P616" s="38">
        <f>IF(L616="","",IF('02_대상물건입력'!B15="",0,IF(ISNUMBER(SEARCH('02_대상물건입력'!B15,L616)),1,0)))</f>
        <v>1</v>
      </c>
      <c r="Q616" s="38">
        <f>IF(D616="","",IF('02_대상물건입력'!B8="",0,IF(ISNUMBER(SEARCH('02_대상물건입력'!B8,D616)),1,0)))</f>
        <v>0</v>
      </c>
      <c r="R616" s="44">
        <f>IFERROR(ABS(E616-'02_대상물건입력'!B11)/'02_대상물건입력'!B11,"")</f>
        <v>8.3589058393410395E-2</v>
      </c>
      <c r="S616" s="38">
        <f>IFERROR(ABS(J616-'02_대상물건입력'!B10),"")</f>
        <v>2</v>
      </c>
      <c r="T616" s="38">
        <f>IFERROR(ABS('01_설정'!B4-F616),"")</f>
        <v>475</v>
      </c>
      <c r="U616" s="38">
        <f>IFERROR(ABS(K616-YEAR('02_대상물건입력'!B14)),"")</f>
        <v>36</v>
      </c>
      <c r="V616" s="38" t="str">
        <f>IF(B616="","",IF(AND(E616&gt;0,F616&gt;0,H616&gt;0,OR('04A_국토부원자료'!P617="",'04A_국토부원자료'!P617="-"),IF('01_설정'!B10=1,N616=1,TRUE),R616&lt;='01_설정'!B5,S616&lt;='01_설정'!B6,T616&lt;='01_설정'!B7,U616&lt;='01_설정'!B8),"Y",""))</f>
        <v/>
      </c>
      <c r="W616" s="40" t="str">
        <f>IF(V616&lt;&gt;"Y","",MAX(0,(1-R616/'01_설정'!B5))*'01_설정'!B14+MAX(0,(1-S616/'01_설정'!B6))*'01_설정'!B15+MAX(0,(1-T616/'01_설정'!B7))*'01_설정'!B16+MAX(0,(1-U616/'01_설정'!B8))*'01_설정'!B17+O616*'01_설정'!B11+Q616*'01_설정'!B12+P616*'01_설정'!B13)</f>
        <v/>
      </c>
      <c r="X616" s="38" t="str">
        <f>IF(W616="","",1+COUNTIFS($W$4:$W$3003,"&gt;"&amp;W616)+COUNTIFS($W$4:W616,W616)-1)</f>
        <v/>
      </c>
    </row>
    <row r="617" spans="1:24" ht="16.5">
      <c r="A617" s="38">
        <f>IF('04A_국토부원자료'!A618="","",ROW()-3)</f>
        <v>614</v>
      </c>
      <c r="B617" s="39" t="str">
        <f>IFERROR('04A_국토부원자료'!B618,"")</f>
        <v>서울특별시 송파구 가락동</v>
      </c>
      <c r="C617" s="39" t="str">
        <f>IF(B617="","",IF('04A_국토부원자료'!C618&lt;&gt;"",'04A_국토부원자료'!C618,TRIM('04A_국토부원자료'!D618&amp;IF('04A_국토부원자료'!E618&lt;&gt;"","-"&amp;'04A_국토부원자료'!E618,""))))</f>
        <v>98-7</v>
      </c>
      <c r="D617" s="39" t="str">
        <f>IFERROR('04A_국토부원자료'!F618,"")</f>
        <v>(98-7)</v>
      </c>
      <c r="E617" s="40">
        <f>IFERROR(VALUE(SUBSTITUTE('04A_국토부원자료'!G618,",","")),"")</f>
        <v>30.17</v>
      </c>
      <c r="F617" s="41">
        <f>IFERROR(IF(AND('04A_국토부원자료'!H618&lt;&gt;"",'04A_국토부원자료'!I618&lt;&gt;""),DATE(INT(VALUE(SUBSTITUTE('04A_국토부원자료'!H618,",",""))/100),MOD(VALUE(SUBSTITUTE('04A_국토부원자료'!H618,",","")),100),VALUE(SUBSTITUTE('04A_국토부원자료'!I618,",",""))),""),"")</f>
        <v>45632</v>
      </c>
      <c r="G617" s="42">
        <f>IFERROR(VALUE(SUBSTITUTE('04A_국토부원자료'!J618,",","")),"")</f>
        <v>9800</v>
      </c>
      <c r="H617" s="43">
        <f t="shared" si="18"/>
        <v>98000000</v>
      </c>
      <c r="I617" s="43">
        <f t="shared" si="19"/>
        <v>3248259.8607888632</v>
      </c>
      <c r="J617" s="38">
        <f>IFERROR(VALUE(SUBSTITUTE('04A_국토부원자료'!K618,",","")),"")</f>
        <v>4</v>
      </c>
      <c r="K617" s="38">
        <f>IFERROR(VALUE(SUBSTITUTE('04A_국토부원자료'!N618,",","")),"")</f>
        <v>1990</v>
      </c>
      <c r="L617" s="39" t="str">
        <f>IFERROR('04A_국토부원자료'!O618,"")</f>
        <v>송파대로28길 13</v>
      </c>
      <c r="M617" s="39" t="str">
        <f>IFERROR('04A_국토부원자료'!Q618,"")</f>
        <v>직거래</v>
      </c>
      <c r="N617" s="38">
        <f>IF(B617="","",IF('02_대상물건입력'!B5="",1,IF(ISNUMBER(SEARCH('02_대상물건입력'!B5,B617)),1,0)))</f>
        <v>1</v>
      </c>
      <c r="O617" s="38">
        <f>IF(B617="","",IF('02_대상물건입력'!B6="",1,IF(ISNUMBER(SEARCH('02_대상물건입력'!B6,B617)),1,0)))</f>
        <v>1</v>
      </c>
      <c r="P617" s="38">
        <f>IF(L617="","",IF('02_대상물건입력'!B15="",0,IF(ISNUMBER(SEARCH('02_대상물건입력'!B15,L617)),1,0)))</f>
        <v>1</v>
      </c>
      <c r="Q617" s="38">
        <f>IF(D617="","",IF('02_대상물건입력'!B8="",0,IF(ISNUMBER(SEARCH('02_대상물건입력'!B8,D617)),1,0)))</f>
        <v>0</v>
      </c>
      <c r="R617" s="44">
        <f>IFERROR(ABS(E617-'02_대상물건입력'!B11)/'02_대상물건입력'!B11,"")</f>
        <v>0.10744857356806212</v>
      </c>
      <c r="S617" s="38">
        <f>IFERROR(ABS(J617-'02_대상물건입력'!B10),"")</f>
        <v>8</v>
      </c>
      <c r="T617" s="38">
        <f>IFERROR(ABS('01_설정'!B4-F617),"")</f>
        <v>480</v>
      </c>
      <c r="U617" s="38">
        <f>IFERROR(ABS(K617-YEAR('02_대상물건입력'!B14)),"")</f>
        <v>36</v>
      </c>
      <c r="V617" s="38" t="str">
        <f>IF(B617="","",IF(AND(E617&gt;0,F617&gt;0,H617&gt;0,OR('04A_국토부원자료'!P618="",'04A_국토부원자료'!P618="-"),IF('01_설정'!B10=1,N617=1,TRUE),R617&lt;='01_설정'!B5,S617&lt;='01_설정'!B6,T617&lt;='01_설정'!B7,U617&lt;='01_설정'!B8),"Y",""))</f>
        <v/>
      </c>
      <c r="W617" s="40" t="str">
        <f>IF(V617&lt;&gt;"Y","",MAX(0,(1-R617/'01_설정'!B5))*'01_설정'!B14+MAX(0,(1-S617/'01_설정'!B6))*'01_설정'!B15+MAX(0,(1-T617/'01_설정'!B7))*'01_설정'!B16+MAX(0,(1-U617/'01_설정'!B8))*'01_설정'!B17+O617*'01_설정'!B11+Q617*'01_설정'!B12+P617*'01_설정'!B13)</f>
        <v/>
      </c>
      <c r="X617" s="38" t="str">
        <f>IF(W617="","",1+COUNTIFS($W$4:$W$3003,"&gt;"&amp;W617)+COUNTIFS($W$4:W617,W617)-1)</f>
        <v/>
      </c>
    </row>
    <row r="618" spans="1:24" ht="16.5">
      <c r="A618" s="38">
        <f>IF('04A_국토부원자료'!A619="","",ROW()-3)</f>
        <v>615</v>
      </c>
      <c r="B618" s="39" t="str">
        <f>IFERROR('04A_국토부원자료'!B619,"")</f>
        <v>서울특별시 송파구 가락동</v>
      </c>
      <c r="C618" s="39" t="str">
        <f>IF(B618="","",IF('04A_국토부원자료'!C619&lt;&gt;"",'04A_국토부원자료'!C619,TRIM('04A_국토부원자료'!D619&amp;IF('04A_국토부원자료'!E619&lt;&gt;"","-"&amp;'04A_국토부원자료'!E619,""))))</f>
        <v>99-1</v>
      </c>
      <c r="D618" s="39" t="str">
        <f>IFERROR('04A_국토부원자료'!F619,"")</f>
        <v>(99-1)</v>
      </c>
      <c r="E618" s="40">
        <f>IFERROR(VALUE(SUBSTITUTE('04A_국토부원자료'!G619,",","")),"")</f>
        <v>29.82</v>
      </c>
      <c r="F618" s="41">
        <f>IFERROR(IF(AND('04A_국토부원자료'!H619&lt;&gt;"",'04A_국토부원자료'!I619&lt;&gt;""),DATE(INT(VALUE(SUBSTITUTE('04A_국토부원자료'!H619,",",""))/100),MOD(VALUE(SUBSTITUTE('04A_국토부원자료'!H619,",","")),100),VALUE(SUBSTITUTE('04A_국토부원자료'!I619,",",""))),""),"")</f>
        <v>45631</v>
      </c>
      <c r="G618" s="42">
        <f>IFERROR(VALUE(SUBSTITUTE('04A_국토부원자료'!J619,",","")),"")</f>
        <v>10000</v>
      </c>
      <c r="H618" s="43">
        <f t="shared" si="18"/>
        <v>100000000</v>
      </c>
      <c r="I618" s="43">
        <f t="shared" si="19"/>
        <v>3353454.0576794096</v>
      </c>
      <c r="J618" s="38">
        <f>IFERROR(VALUE(SUBSTITUTE('04A_국토부원자료'!K619,",","")),"")</f>
        <v>6</v>
      </c>
      <c r="K618" s="38">
        <f>IFERROR(VALUE(SUBSTITUTE('04A_국토부원자료'!N619,",","")),"")</f>
        <v>1990</v>
      </c>
      <c r="L618" s="39" t="str">
        <f>IFERROR('04A_국토부원자료'!O619,"")</f>
        <v>송파대로28길 12</v>
      </c>
      <c r="M618" s="39" t="str">
        <f>IFERROR('04A_국토부원자료'!Q619,"")</f>
        <v>중개거래</v>
      </c>
      <c r="N618" s="38">
        <f>IF(B618="","",IF('02_대상물건입력'!B5="",1,IF(ISNUMBER(SEARCH('02_대상물건입력'!B5,B618)),1,0)))</f>
        <v>1</v>
      </c>
      <c r="O618" s="38">
        <f>IF(B618="","",IF('02_대상물건입력'!B6="",1,IF(ISNUMBER(SEARCH('02_대상물건입력'!B6,B618)),1,0)))</f>
        <v>1</v>
      </c>
      <c r="P618" s="38">
        <f>IF(L618="","",IF('02_대상물건입력'!B15="",0,IF(ISNUMBER(SEARCH('02_대상물건입력'!B15,L618)),1,0)))</f>
        <v>1</v>
      </c>
      <c r="Q618" s="38">
        <f>IF(D618="","",IF('02_대상물건입력'!B8="",0,IF(ISNUMBER(SEARCH('02_대상물건입력'!B8,D618)),1,0)))</f>
        <v>0</v>
      </c>
      <c r="R618" s="44">
        <f>IFERROR(ABS(E618-'02_대상물건입력'!B11)/'02_대상물건입력'!B11,"")</f>
        <v>9.4601142320172721E-2</v>
      </c>
      <c r="S618" s="38">
        <f>IFERROR(ABS(J618-'02_대상물건입력'!B10),"")</f>
        <v>6</v>
      </c>
      <c r="T618" s="38">
        <f>IFERROR(ABS('01_설정'!B4-F618),"")</f>
        <v>481</v>
      </c>
      <c r="U618" s="38">
        <f>IFERROR(ABS(K618-YEAR('02_대상물건입력'!B14)),"")</f>
        <v>36</v>
      </c>
      <c r="V618" s="38" t="str">
        <f>IF(B618="","",IF(AND(E618&gt;0,F618&gt;0,H618&gt;0,OR('04A_국토부원자료'!P619="",'04A_국토부원자료'!P619="-"),IF('01_설정'!B10=1,N618=1,TRUE),R618&lt;='01_설정'!B5,S618&lt;='01_설정'!B6,T618&lt;='01_설정'!B7,U618&lt;='01_설정'!B8),"Y",""))</f>
        <v/>
      </c>
      <c r="W618" s="40" t="str">
        <f>IF(V618&lt;&gt;"Y","",MAX(0,(1-R618/'01_설정'!B5))*'01_설정'!B14+MAX(0,(1-S618/'01_설정'!B6))*'01_설정'!B15+MAX(0,(1-T618/'01_설정'!B7))*'01_설정'!B16+MAX(0,(1-U618/'01_설정'!B8))*'01_설정'!B17+O618*'01_설정'!B11+Q618*'01_설정'!B12+P618*'01_설정'!B13)</f>
        <v/>
      </c>
      <c r="X618" s="38" t="str">
        <f>IF(W618="","",1+COUNTIFS($W$4:$W$3003,"&gt;"&amp;W618)+COUNTIFS($W$4:W618,W618)-1)</f>
        <v/>
      </c>
    </row>
    <row r="619" spans="1:24" ht="16.5">
      <c r="A619" s="38">
        <f>IF('04A_국토부원자료'!A620="","",ROW()-3)</f>
        <v>616</v>
      </c>
      <c r="B619" s="39" t="str">
        <f>IFERROR('04A_국토부원자료'!B620,"")</f>
        <v>서울특별시 송파구 가락동</v>
      </c>
      <c r="C619" s="39" t="str">
        <f>IF(B619="","",IF('04A_국토부원자료'!C620&lt;&gt;"",'04A_국토부원자료'!C620,TRIM('04A_국토부원자료'!D620&amp;IF('04A_국토부원자료'!E620&lt;&gt;"","-"&amp;'04A_국토부원자료'!E620,""))))</f>
        <v>78-1</v>
      </c>
      <c r="D619" s="39" t="str">
        <f>IFERROR('04A_국토부원자료'!F620,"")</f>
        <v>한화오벨리스크</v>
      </c>
      <c r="E619" s="40">
        <f>IFERROR(VALUE(SUBSTITUTE('04A_국토부원자료'!G620,",","")),"")</f>
        <v>37.93</v>
      </c>
      <c r="F619" s="41">
        <f>IFERROR(IF(AND('04A_국토부원자료'!H620&lt;&gt;"",'04A_국토부원자료'!I620&lt;&gt;""),DATE(INT(VALUE(SUBSTITUTE('04A_국토부원자료'!H620,",",""))/100),MOD(VALUE(SUBSTITUTE('04A_국토부원자료'!H620,",","")),100),VALUE(SUBSTITUTE('04A_국토부원자료'!I620,",",""))),""),"")</f>
        <v>45631</v>
      </c>
      <c r="G619" s="42">
        <f>IFERROR(VALUE(SUBSTITUTE('04A_국토부원자료'!J620,",","")),"")</f>
        <v>19010</v>
      </c>
      <c r="H619" s="43">
        <f t="shared" si="18"/>
        <v>190100000</v>
      </c>
      <c r="I619" s="43">
        <f t="shared" si="19"/>
        <v>5011863.9599261796</v>
      </c>
      <c r="J619" s="38">
        <f>IFERROR(VALUE(SUBSTITUTE('04A_국토부원자료'!K620,",","")),"")</f>
        <v>6</v>
      </c>
      <c r="K619" s="38">
        <f>IFERROR(VALUE(SUBSTITUTE('04A_국토부원자료'!N620,",","")),"")</f>
        <v>2004</v>
      </c>
      <c r="L619" s="39" t="str">
        <f>IFERROR('04A_국토부원자료'!O620,"")</f>
        <v>중대로 127</v>
      </c>
      <c r="M619" s="39" t="str">
        <f>IFERROR('04A_국토부원자료'!Q620,"")</f>
        <v>직거래</v>
      </c>
      <c r="N619" s="38">
        <f>IF(B619="","",IF('02_대상물건입력'!B5="",1,IF(ISNUMBER(SEARCH('02_대상물건입력'!B5,B619)),1,0)))</f>
        <v>1</v>
      </c>
      <c r="O619" s="38">
        <f>IF(B619="","",IF('02_대상물건입력'!B6="",1,IF(ISNUMBER(SEARCH('02_대상물건입력'!B6,B619)),1,0)))</f>
        <v>1</v>
      </c>
      <c r="P619" s="38">
        <f>IF(L619="","",IF('02_대상물건입력'!B15="",0,IF(ISNUMBER(SEARCH('02_대상물건입력'!B15,L619)),1,0)))</f>
        <v>0</v>
      </c>
      <c r="Q619" s="38">
        <f>IF(D619="","",IF('02_대상물건입력'!B8="",0,IF(ISNUMBER(SEARCH('02_대상물건입력'!B8,D619)),1,0)))</f>
        <v>0</v>
      </c>
      <c r="R619" s="44">
        <f>IFERROR(ABS(E619-'02_대상물건입력'!B11)/'02_대상물건입력'!B11,"")</f>
        <v>0.39229447780698024</v>
      </c>
      <c r="S619" s="38">
        <f>IFERROR(ABS(J619-'02_대상물건입력'!B10),"")</f>
        <v>6</v>
      </c>
      <c r="T619" s="38">
        <f>IFERROR(ABS('01_설정'!B4-F619),"")</f>
        <v>481</v>
      </c>
      <c r="U619" s="38">
        <f>IFERROR(ABS(K619-YEAR('02_대상물건입력'!B14)),"")</f>
        <v>22</v>
      </c>
      <c r="V619" s="38" t="str">
        <f>IF(B619="","",IF(AND(E619&gt;0,F619&gt;0,H619&gt;0,OR('04A_국토부원자료'!P620="",'04A_국토부원자료'!P620="-"),IF('01_설정'!B10=1,N619=1,TRUE),R619&lt;='01_설정'!B5,S619&lt;='01_설정'!B6,T619&lt;='01_설정'!B7,U619&lt;='01_설정'!B8),"Y",""))</f>
        <v/>
      </c>
      <c r="W619" s="40" t="str">
        <f>IF(V619&lt;&gt;"Y","",MAX(0,(1-R619/'01_설정'!B5))*'01_설정'!B14+MAX(0,(1-S619/'01_설정'!B6))*'01_설정'!B15+MAX(0,(1-T619/'01_설정'!B7))*'01_설정'!B16+MAX(0,(1-U619/'01_설정'!B8))*'01_설정'!B17+O619*'01_설정'!B11+Q619*'01_설정'!B12+P619*'01_설정'!B13)</f>
        <v/>
      </c>
      <c r="X619" s="38" t="str">
        <f>IF(W619="","",1+COUNTIFS($W$4:$W$3003,"&gt;"&amp;W619)+COUNTIFS($W$4:W619,W619)-1)</f>
        <v/>
      </c>
    </row>
    <row r="620" spans="1:24" ht="16.5">
      <c r="A620" s="38">
        <f>IF('04A_국토부원자료'!A621="","",ROW()-3)</f>
        <v>617</v>
      </c>
      <c r="B620" s="39" t="str">
        <f>IFERROR('04A_국토부원자료'!B621,"")</f>
        <v>서울특별시 송파구 가락동</v>
      </c>
      <c r="C620" s="39" t="str">
        <f>IF(B620="","",IF('04A_국토부원자료'!C621&lt;&gt;"",'04A_국토부원자료'!C621,TRIM('04A_국토부원자료'!D621&amp;IF('04A_국토부원자료'!E621&lt;&gt;"","-"&amp;'04A_국토부원자료'!E621,""))))</f>
        <v>99-1</v>
      </c>
      <c r="D620" s="39" t="str">
        <f>IFERROR('04A_국토부원자료'!F621,"")</f>
        <v>(99-1)</v>
      </c>
      <c r="E620" s="40">
        <f>IFERROR(VALUE(SUBSTITUTE('04A_국토부원자료'!G621,",","")),"")</f>
        <v>33.020000000000003</v>
      </c>
      <c r="F620" s="41">
        <f>IFERROR(IF(AND('04A_국토부원자료'!H621&lt;&gt;"",'04A_국토부원자료'!I621&lt;&gt;""),DATE(INT(VALUE(SUBSTITUTE('04A_국토부원자료'!H621,",",""))/100),MOD(VALUE(SUBSTITUTE('04A_국토부원자료'!H621,",","")),100),VALUE(SUBSTITUTE('04A_국토부원자료'!I621,",",""))),""),"")</f>
        <v>45631</v>
      </c>
      <c r="G620" s="42">
        <f>IFERROR(VALUE(SUBSTITUTE('04A_국토부원자료'!J621,",","")),"")</f>
        <v>10000</v>
      </c>
      <c r="H620" s="43">
        <f t="shared" si="18"/>
        <v>100000000</v>
      </c>
      <c r="I620" s="43">
        <f t="shared" si="19"/>
        <v>3028467.5953967292</v>
      </c>
      <c r="J620" s="38">
        <f>IFERROR(VALUE(SUBSTITUTE('04A_국토부원자료'!K621,",","")),"")</f>
        <v>6</v>
      </c>
      <c r="K620" s="38">
        <f>IFERROR(VALUE(SUBSTITUTE('04A_국토부원자료'!N621,",","")),"")</f>
        <v>1990</v>
      </c>
      <c r="L620" s="39" t="str">
        <f>IFERROR('04A_국토부원자료'!O621,"")</f>
        <v>송파대로28길 12</v>
      </c>
      <c r="M620" s="39" t="str">
        <f>IFERROR('04A_국토부원자료'!Q621,"")</f>
        <v>중개거래</v>
      </c>
      <c r="N620" s="38">
        <f>IF(B620="","",IF('02_대상물건입력'!B5="",1,IF(ISNUMBER(SEARCH('02_대상물건입력'!B5,B620)),1,0)))</f>
        <v>1</v>
      </c>
      <c r="O620" s="38">
        <f>IF(B620="","",IF('02_대상물건입력'!B6="",1,IF(ISNUMBER(SEARCH('02_대상물건입력'!B6,B620)),1,0)))</f>
        <v>1</v>
      </c>
      <c r="P620" s="38">
        <f>IF(L620="","",IF('02_대상물건입력'!B15="",0,IF(ISNUMBER(SEARCH('02_대상물건입력'!B15,L620)),1,0)))</f>
        <v>1</v>
      </c>
      <c r="Q620" s="38">
        <f>IF(D620="","",IF('02_대상물건입력'!B8="",0,IF(ISNUMBER(SEARCH('02_대상물건입력'!B8,D620)),1,0)))</f>
        <v>0</v>
      </c>
      <c r="R620" s="44">
        <f>IFERROR(ABS(E620-'02_대상물건입력'!B11)/'02_대상물건입력'!B11,"")</f>
        <v>0.21206337087230404</v>
      </c>
      <c r="S620" s="38">
        <f>IFERROR(ABS(J620-'02_대상물건입력'!B10),"")</f>
        <v>6</v>
      </c>
      <c r="T620" s="38">
        <f>IFERROR(ABS('01_설정'!B4-F620),"")</f>
        <v>481</v>
      </c>
      <c r="U620" s="38">
        <f>IFERROR(ABS(K620-YEAR('02_대상물건입력'!B14)),"")</f>
        <v>36</v>
      </c>
      <c r="V620" s="38" t="str">
        <f>IF(B620="","",IF(AND(E620&gt;0,F620&gt;0,H620&gt;0,OR('04A_국토부원자료'!P621="",'04A_국토부원자료'!P621="-"),IF('01_설정'!B10=1,N620=1,TRUE),R620&lt;='01_설정'!B5,S620&lt;='01_설정'!B6,T620&lt;='01_설정'!B7,U620&lt;='01_설정'!B8),"Y",""))</f>
        <v/>
      </c>
      <c r="W620" s="40" t="str">
        <f>IF(V620&lt;&gt;"Y","",MAX(0,(1-R620/'01_설정'!B5))*'01_설정'!B14+MAX(0,(1-S620/'01_설정'!B6))*'01_설정'!B15+MAX(0,(1-T620/'01_설정'!B7))*'01_설정'!B16+MAX(0,(1-U620/'01_설정'!B8))*'01_설정'!B17+O620*'01_설정'!B11+Q620*'01_설정'!B12+P620*'01_설정'!B13)</f>
        <v/>
      </c>
      <c r="X620" s="38" t="str">
        <f>IF(W620="","",1+COUNTIFS($W$4:$W$3003,"&gt;"&amp;W620)+COUNTIFS($W$4:W620,W620)-1)</f>
        <v/>
      </c>
    </row>
    <row r="621" spans="1:24" ht="16.5">
      <c r="A621" s="38">
        <f>IF('04A_국토부원자료'!A622="","",ROW()-3)</f>
        <v>618</v>
      </c>
      <c r="B621" s="39" t="str">
        <f>IFERROR('04A_국토부원자료'!B622,"")</f>
        <v>서울특별시 송파구 가락동</v>
      </c>
      <c r="C621" s="39" t="str">
        <f>IF(B621="","",IF('04A_국토부원자료'!C622&lt;&gt;"",'04A_국토부원자료'!C622,TRIM('04A_국토부원자료'!D622&amp;IF('04A_국토부원자료'!E622&lt;&gt;"","-"&amp;'04A_국토부원자료'!E622,""))))</f>
        <v>77-4</v>
      </c>
      <c r="D621" s="39" t="str">
        <f>IFERROR('04A_국토부원자료'!F622,"")</f>
        <v>송파KCC웰츠타워</v>
      </c>
      <c r="E621" s="40">
        <f>IFERROR(VALUE(SUBSTITUTE('04A_국토부원자료'!G622,",","")),"")</f>
        <v>40.07</v>
      </c>
      <c r="F621" s="41">
        <f>IFERROR(IF(AND('04A_국토부원자료'!H622&lt;&gt;"",'04A_국토부원자료'!I622&lt;&gt;""),DATE(INT(VALUE(SUBSTITUTE('04A_국토부원자료'!H622,",",""))/100),MOD(VALUE(SUBSTITUTE('04A_국토부원자료'!H622,",","")),100),VALUE(SUBSTITUTE('04A_국토부원자료'!I622,",",""))),""),"")</f>
        <v>45628</v>
      </c>
      <c r="G621" s="42">
        <f>IFERROR(VALUE(SUBSTITUTE('04A_국토부원자료'!J622,",","")),"")</f>
        <v>25300</v>
      </c>
      <c r="H621" s="43">
        <f t="shared" si="18"/>
        <v>253000000</v>
      </c>
      <c r="I621" s="43">
        <f t="shared" si="19"/>
        <v>6313950.5864736708</v>
      </c>
      <c r="J621" s="38">
        <f>IFERROR(VALUE(SUBSTITUTE('04A_국토부원자료'!K622,",","")),"")</f>
        <v>13</v>
      </c>
      <c r="K621" s="38">
        <f>IFERROR(VALUE(SUBSTITUTE('04A_국토부원자료'!N622,",","")),"")</f>
        <v>2011</v>
      </c>
      <c r="L621" s="39" t="str">
        <f>IFERROR('04A_국토부원자료'!O622,"")</f>
        <v>송파대로28길 43</v>
      </c>
      <c r="M621" s="39" t="str">
        <f>IFERROR('04A_국토부원자료'!Q622,"")</f>
        <v>중개거래</v>
      </c>
      <c r="N621" s="38">
        <f>IF(B621="","",IF('02_대상물건입력'!B5="",1,IF(ISNUMBER(SEARCH('02_대상물건입력'!B5,B621)),1,0)))</f>
        <v>1</v>
      </c>
      <c r="O621" s="38">
        <f>IF(B621="","",IF('02_대상물건입력'!B6="",1,IF(ISNUMBER(SEARCH('02_대상물건입력'!B6,B621)),1,0)))</f>
        <v>1</v>
      </c>
      <c r="P621" s="38">
        <f>IF(L621="","",IF('02_대상물건입력'!B15="",0,IF(ISNUMBER(SEARCH('02_대상물건입력'!B15,L621)),1,0)))</f>
        <v>1</v>
      </c>
      <c r="Q621" s="38">
        <f>IF(D621="","",IF('02_대상물건입력'!B8="",0,IF(ISNUMBER(SEARCH('02_대상물건입력'!B8,D621)),1,0)))</f>
        <v>0</v>
      </c>
      <c r="R621" s="44">
        <f>IFERROR(ABS(E621-'02_대상물건입력'!B11)/'02_대상물건입력'!B11,"")</f>
        <v>0.47084734315121801</v>
      </c>
      <c r="S621" s="38">
        <f>IFERROR(ABS(J621-'02_대상물건입력'!B10),"")</f>
        <v>1</v>
      </c>
      <c r="T621" s="38">
        <f>IFERROR(ABS('01_설정'!B4-F621),"")</f>
        <v>484</v>
      </c>
      <c r="U621" s="38">
        <f>IFERROR(ABS(K621-YEAR('02_대상물건입력'!B14)),"")</f>
        <v>15</v>
      </c>
      <c r="V621" s="38" t="str">
        <f>IF(B621="","",IF(AND(E621&gt;0,F621&gt;0,H621&gt;0,OR('04A_국토부원자료'!P622="",'04A_국토부원자료'!P622="-"),IF('01_설정'!B10=1,N621=1,TRUE),R621&lt;='01_설정'!B5,S621&lt;='01_설정'!B6,T621&lt;='01_설정'!B7,U621&lt;='01_설정'!B8),"Y",""))</f>
        <v/>
      </c>
      <c r="W621" s="40" t="str">
        <f>IF(V621&lt;&gt;"Y","",MAX(0,(1-R621/'01_설정'!B5))*'01_설정'!B14+MAX(0,(1-S621/'01_설정'!B6))*'01_설정'!B15+MAX(0,(1-T621/'01_설정'!B7))*'01_설정'!B16+MAX(0,(1-U621/'01_설정'!B8))*'01_설정'!B17+O621*'01_설정'!B11+Q621*'01_설정'!B12+P621*'01_설정'!B13)</f>
        <v/>
      </c>
      <c r="X621" s="38" t="str">
        <f>IF(W621="","",1+COUNTIFS($W$4:$W$3003,"&gt;"&amp;W621)+COUNTIFS($W$4:W621,W621)-1)</f>
        <v/>
      </c>
    </row>
    <row r="622" spans="1:24" ht="16.5">
      <c r="A622" s="38">
        <f>IF('04A_국토부원자료'!A623="","",ROW()-3)</f>
        <v>619</v>
      </c>
      <c r="B622" s="39" t="str">
        <f>IFERROR('04A_국토부원자료'!B623,"")</f>
        <v>서울특별시 송파구 가락동</v>
      </c>
      <c r="C622" s="39" t="str">
        <f>IF(B622="","",IF('04A_국토부원자료'!C623&lt;&gt;"",'04A_국토부원자료'!C623,TRIM('04A_국토부원자료'!D623&amp;IF('04A_국토부원자료'!E623&lt;&gt;"","-"&amp;'04A_국토부원자료'!E623,""))))</f>
        <v>79-7</v>
      </c>
      <c r="D622" s="39" t="str">
        <f>IFERROR('04A_국토부원자료'!F623,"")</f>
        <v>(79-7)</v>
      </c>
      <c r="E622" s="40">
        <f>IFERROR(VALUE(SUBSTITUTE('04A_국토부원자료'!G623,",","")),"")</f>
        <v>29.52</v>
      </c>
      <c r="F622" s="41">
        <f>IFERROR(IF(AND('04A_국토부원자료'!H623&lt;&gt;"",'04A_국토부원자료'!I623&lt;&gt;""),DATE(INT(VALUE(SUBSTITUTE('04A_국토부원자료'!H623,",",""))/100),MOD(VALUE(SUBSTITUTE('04A_국토부원자료'!H623,",","")),100),VALUE(SUBSTITUTE('04A_국토부원자료'!I623,",",""))),""),"")</f>
        <v>45623</v>
      </c>
      <c r="G622" s="42">
        <f>IFERROR(VALUE(SUBSTITUTE('04A_국토부원자료'!J623,",","")),"")</f>
        <v>10000</v>
      </c>
      <c r="H622" s="43">
        <f t="shared" si="18"/>
        <v>100000000</v>
      </c>
      <c r="I622" s="43">
        <f t="shared" si="19"/>
        <v>3387533.8753387532</v>
      </c>
      <c r="J622" s="38">
        <f>IFERROR(VALUE(SUBSTITUTE('04A_국토부원자료'!K623,",","")),"")</f>
        <v>9</v>
      </c>
      <c r="K622" s="38">
        <f>IFERROR(VALUE(SUBSTITUTE('04A_국토부원자료'!N623,",","")),"")</f>
        <v>1990</v>
      </c>
      <c r="L622" s="39" t="str">
        <f>IFERROR('04A_국토부원자료'!O623,"")</f>
        <v>송파대로28길 32</v>
      </c>
      <c r="M622" s="39" t="str">
        <f>IFERROR('04A_국토부원자료'!Q623,"")</f>
        <v>직거래</v>
      </c>
      <c r="N622" s="38">
        <f>IF(B622="","",IF('02_대상물건입력'!B5="",1,IF(ISNUMBER(SEARCH('02_대상물건입력'!B5,B622)),1,0)))</f>
        <v>1</v>
      </c>
      <c r="O622" s="38">
        <f>IF(B622="","",IF('02_대상물건입력'!B6="",1,IF(ISNUMBER(SEARCH('02_대상물건입력'!B6,B622)),1,0)))</f>
        <v>1</v>
      </c>
      <c r="P622" s="38">
        <f>IF(L622="","",IF('02_대상물건입력'!B15="",0,IF(ISNUMBER(SEARCH('02_대상물건입력'!B15,L622)),1,0)))</f>
        <v>1</v>
      </c>
      <c r="Q622" s="38">
        <f>IF(D622="","",IF('02_대상물건입력'!B8="",0,IF(ISNUMBER(SEARCH('02_대상물건입력'!B8,D622)),1,0)))</f>
        <v>0</v>
      </c>
      <c r="R622" s="44">
        <f>IFERROR(ABS(E622-'02_대상물건입력'!B11)/'02_대상물건입력'!B11,"")</f>
        <v>8.3589058393410395E-2</v>
      </c>
      <c r="S622" s="38">
        <f>IFERROR(ABS(J622-'02_대상물건입력'!B10),"")</f>
        <v>3</v>
      </c>
      <c r="T622" s="38">
        <f>IFERROR(ABS('01_설정'!B4-F622),"")</f>
        <v>489</v>
      </c>
      <c r="U622" s="38">
        <f>IFERROR(ABS(K622-YEAR('02_대상물건입력'!B14)),"")</f>
        <v>36</v>
      </c>
      <c r="V622" s="38" t="str">
        <f>IF(B622="","",IF(AND(E622&gt;0,F622&gt;0,H622&gt;0,OR('04A_국토부원자료'!P623="",'04A_국토부원자료'!P623="-"),IF('01_설정'!B10=1,N622=1,TRUE),R622&lt;='01_설정'!B5,S622&lt;='01_설정'!B6,T622&lt;='01_설정'!B7,U622&lt;='01_설정'!B8),"Y",""))</f>
        <v/>
      </c>
      <c r="W622" s="40" t="str">
        <f>IF(V622&lt;&gt;"Y","",MAX(0,(1-R622/'01_설정'!B5))*'01_설정'!B14+MAX(0,(1-S622/'01_설정'!B6))*'01_설정'!B15+MAX(0,(1-T622/'01_설정'!B7))*'01_설정'!B16+MAX(0,(1-U622/'01_설정'!B8))*'01_설정'!B17+O622*'01_설정'!B11+Q622*'01_설정'!B12+P622*'01_설정'!B13)</f>
        <v/>
      </c>
      <c r="X622" s="38" t="str">
        <f>IF(W622="","",1+COUNTIFS($W$4:$W$3003,"&gt;"&amp;W622)+COUNTIFS($W$4:W622,W622)-1)</f>
        <v/>
      </c>
    </row>
    <row r="623" spans="1:24" ht="16.5">
      <c r="A623" s="38">
        <f>IF('04A_국토부원자료'!A624="","",ROW()-3)</f>
        <v>620</v>
      </c>
      <c r="B623" s="39" t="str">
        <f>IFERROR('04A_국토부원자료'!B624,"")</f>
        <v>서울특별시 송파구 가락동</v>
      </c>
      <c r="C623" s="39" t="str">
        <f>IF(B623="","",IF('04A_국토부원자료'!C624&lt;&gt;"",'04A_국토부원자료'!C624,TRIM('04A_국토부원자료'!D624&amp;IF('04A_국토부원자료'!E624&lt;&gt;"","-"&amp;'04A_국토부원자료'!E624,""))))</f>
        <v>99-3</v>
      </c>
      <c r="D623" s="39" t="str">
        <f>IFERROR('04A_국토부원자료'!F624,"")</f>
        <v>제일오피스텔</v>
      </c>
      <c r="E623" s="40">
        <f>IFERROR(VALUE(SUBSTITUTE('04A_국토부원자료'!G624,",","")),"")</f>
        <v>26.51</v>
      </c>
      <c r="F623" s="41">
        <f>IFERROR(IF(AND('04A_국토부원자료'!H624&lt;&gt;"",'04A_국토부원자료'!I624&lt;&gt;""),DATE(INT(VALUE(SUBSTITUTE('04A_국토부원자료'!H624,",",""))/100),MOD(VALUE(SUBSTITUTE('04A_국토부원자료'!H624,",","")),100),VALUE(SUBSTITUTE('04A_국토부원자료'!I624,",",""))),""),"")</f>
        <v>45616</v>
      </c>
      <c r="G623" s="42">
        <f>IFERROR(VALUE(SUBSTITUTE('04A_국토부원자료'!J624,",","")),"")</f>
        <v>15600</v>
      </c>
      <c r="H623" s="43">
        <f t="shared" si="18"/>
        <v>156000000</v>
      </c>
      <c r="I623" s="43">
        <f t="shared" si="19"/>
        <v>5884571.8596755937</v>
      </c>
      <c r="J623" s="38">
        <f>IFERROR(VALUE(SUBSTITUTE('04A_국토부원자료'!K624,",","")),"")</f>
        <v>14</v>
      </c>
      <c r="K623" s="38">
        <f>IFERROR(VALUE(SUBSTITUTE('04A_국토부원자료'!N624,",","")),"")</f>
        <v>1992</v>
      </c>
      <c r="L623" s="39" t="str">
        <f>IFERROR('04A_국토부원자료'!O624,"")</f>
        <v>송파대로 260</v>
      </c>
      <c r="M623" s="39" t="str">
        <f>IFERROR('04A_국토부원자료'!Q624,"")</f>
        <v>중개거래</v>
      </c>
      <c r="N623" s="38">
        <f>IF(B623="","",IF('02_대상물건입력'!B5="",1,IF(ISNUMBER(SEARCH('02_대상물건입력'!B5,B623)),1,0)))</f>
        <v>1</v>
      </c>
      <c r="O623" s="38">
        <f>IF(B623="","",IF('02_대상물건입력'!B6="",1,IF(ISNUMBER(SEARCH('02_대상물건입력'!B6,B623)),1,0)))</f>
        <v>1</v>
      </c>
      <c r="P623" s="38">
        <f>IF(L623="","",IF('02_대상물건입력'!B15="",0,IF(ISNUMBER(SEARCH('02_대상물건입력'!B15,L623)),1,0)))</f>
        <v>1</v>
      </c>
      <c r="Q623" s="38">
        <f>IF(D623="","",IF('02_대상물건입력'!B8="",0,IF(ISNUMBER(SEARCH('02_대상물건입력'!B8,D623)),1,0)))</f>
        <v>0</v>
      </c>
      <c r="R623" s="44">
        <f>IFERROR(ABS(E623-'02_대상물건입력'!B11)/'02_대상물건입력'!B11,"")</f>
        <v>2.6898850338437953E-2</v>
      </c>
      <c r="S623" s="38">
        <f>IFERROR(ABS(J623-'02_대상물건입력'!B10),"")</f>
        <v>2</v>
      </c>
      <c r="T623" s="38">
        <f>IFERROR(ABS('01_설정'!B4-F623),"")</f>
        <v>496</v>
      </c>
      <c r="U623" s="38">
        <f>IFERROR(ABS(K623-YEAR('02_대상물건입력'!B14)),"")</f>
        <v>34</v>
      </c>
      <c r="V623" s="38" t="str">
        <f>IF(B623="","",IF(AND(E623&gt;0,F623&gt;0,H623&gt;0,OR('04A_국토부원자료'!P624="",'04A_국토부원자료'!P624="-"),IF('01_설정'!B10=1,N623=1,TRUE),R623&lt;='01_설정'!B5,S623&lt;='01_설정'!B6,T623&lt;='01_설정'!B7,U623&lt;='01_설정'!B8),"Y",""))</f>
        <v/>
      </c>
      <c r="W623" s="40" t="str">
        <f>IF(V623&lt;&gt;"Y","",MAX(0,(1-R623/'01_설정'!B5))*'01_설정'!B14+MAX(0,(1-S623/'01_설정'!B6))*'01_설정'!B15+MAX(0,(1-T623/'01_설정'!B7))*'01_설정'!B16+MAX(0,(1-U623/'01_설정'!B8))*'01_설정'!B17+O623*'01_설정'!B11+Q623*'01_설정'!B12+P623*'01_설정'!B13)</f>
        <v/>
      </c>
      <c r="X623" s="38" t="str">
        <f>IF(W623="","",1+COUNTIFS($W$4:$W$3003,"&gt;"&amp;W623)+COUNTIFS($W$4:W623,W623)-1)</f>
        <v/>
      </c>
    </row>
    <row r="624" spans="1:24" ht="16.5">
      <c r="A624" s="38">
        <f>IF('04A_국토부원자료'!A625="","",ROW()-3)</f>
        <v>621</v>
      </c>
      <c r="B624" s="39" t="str">
        <f>IFERROR('04A_국토부원자료'!B625,"")</f>
        <v>서울특별시 송파구 가락동</v>
      </c>
      <c r="C624" s="39" t="str">
        <f>IF(B624="","",IF('04A_국토부원자료'!C625&lt;&gt;"",'04A_국토부원자료'!C625,TRIM('04A_국토부원자료'!D625&amp;IF('04A_국토부원자료'!E625&lt;&gt;"","-"&amp;'04A_국토부원자료'!E625,""))))</f>
        <v>77-4</v>
      </c>
      <c r="D624" s="39" t="str">
        <f>IFERROR('04A_국토부원자료'!F625,"")</f>
        <v>송파KCC웰츠타워</v>
      </c>
      <c r="E624" s="40">
        <f>IFERROR(VALUE(SUBSTITUTE('04A_국토부원자료'!G625,",","")),"")</f>
        <v>39.49</v>
      </c>
      <c r="F624" s="41">
        <f>IFERROR(IF(AND('04A_국토부원자료'!H625&lt;&gt;"",'04A_국토부원자료'!I625&lt;&gt;""),DATE(INT(VALUE(SUBSTITUTE('04A_국토부원자료'!H625,",",""))/100),MOD(VALUE(SUBSTITUTE('04A_국토부원자료'!H625,",","")),100),VALUE(SUBSTITUTE('04A_국토부원자료'!I625,",",""))),""),"")</f>
        <v>45614</v>
      </c>
      <c r="G624" s="42">
        <f>IFERROR(VALUE(SUBSTITUTE('04A_국토부원자료'!J625,",","")),"")</f>
        <v>24500</v>
      </c>
      <c r="H624" s="43">
        <f t="shared" si="18"/>
        <v>245000000</v>
      </c>
      <c r="I624" s="43">
        <f t="shared" si="19"/>
        <v>6204102.3043808555</v>
      </c>
      <c r="J624" s="38">
        <f>IFERROR(VALUE(SUBSTITUTE('04A_국토부원자료'!K625,",","")),"")</f>
        <v>11</v>
      </c>
      <c r="K624" s="38">
        <f>IFERROR(VALUE(SUBSTITUTE('04A_국토부원자료'!N625,",","")),"")</f>
        <v>2011</v>
      </c>
      <c r="L624" s="39" t="str">
        <f>IFERROR('04A_국토부원자료'!O625,"")</f>
        <v>송파대로28길 43</v>
      </c>
      <c r="M624" s="39" t="str">
        <f>IFERROR('04A_국토부원자료'!Q625,"")</f>
        <v>중개거래</v>
      </c>
      <c r="N624" s="38">
        <f>IF(B624="","",IF('02_대상물건입력'!B5="",1,IF(ISNUMBER(SEARCH('02_대상물건입력'!B5,B624)),1,0)))</f>
        <v>1</v>
      </c>
      <c r="O624" s="38">
        <f>IF(B624="","",IF('02_대상물건입력'!B6="",1,IF(ISNUMBER(SEARCH('02_대상물건입력'!B6,B624)),1,0)))</f>
        <v>1</v>
      </c>
      <c r="P624" s="38">
        <f>IF(L624="","",IF('02_대상물건입력'!B15="",0,IF(ISNUMBER(SEARCH('02_대상물건입력'!B15,L624)),1,0)))</f>
        <v>1</v>
      </c>
      <c r="Q624" s="38">
        <f>IF(D624="","",IF('02_대상물건입력'!B8="",0,IF(ISNUMBER(SEARCH('02_대상물건입력'!B8,D624)),1,0)))</f>
        <v>0</v>
      </c>
      <c r="R624" s="44">
        <f>IFERROR(ABS(E624-'02_대상물건입력'!B11)/'02_대상물건입력'!B11,"")</f>
        <v>0.44955731422614426</v>
      </c>
      <c r="S624" s="38">
        <f>IFERROR(ABS(J624-'02_대상물건입력'!B10),"")</f>
        <v>1</v>
      </c>
      <c r="T624" s="38">
        <f>IFERROR(ABS('01_설정'!B4-F624),"")</f>
        <v>498</v>
      </c>
      <c r="U624" s="38">
        <f>IFERROR(ABS(K624-YEAR('02_대상물건입력'!B14)),"")</f>
        <v>15</v>
      </c>
      <c r="V624" s="38" t="str">
        <f>IF(B624="","",IF(AND(E624&gt;0,F624&gt;0,H624&gt;0,OR('04A_국토부원자료'!P625="",'04A_국토부원자료'!P625="-"),IF('01_설정'!B10=1,N624=1,TRUE),R624&lt;='01_설정'!B5,S624&lt;='01_설정'!B6,T624&lt;='01_설정'!B7,U624&lt;='01_설정'!B8),"Y",""))</f>
        <v/>
      </c>
      <c r="W624" s="40" t="str">
        <f>IF(V624&lt;&gt;"Y","",MAX(0,(1-R624/'01_설정'!B5))*'01_설정'!B14+MAX(0,(1-S624/'01_설정'!B6))*'01_설정'!B15+MAX(0,(1-T624/'01_설정'!B7))*'01_설정'!B16+MAX(0,(1-U624/'01_설정'!B8))*'01_설정'!B17+O624*'01_설정'!B11+Q624*'01_설정'!B12+P624*'01_설정'!B13)</f>
        <v/>
      </c>
      <c r="X624" s="38" t="str">
        <f>IF(W624="","",1+COUNTIFS($W$4:$W$3003,"&gt;"&amp;W624)+COUNTIFS($W$4:W624,W624)-1)</f>
        <v/>
      </c>
    </row>
    <row r="625" spans="1:24" ht="16.5">
      <c r="A625" s="38">
        <f>IF('04A_국토부원자료'!A626="","",ROW()-3)</f>
        <v>622</v>
      </c>
      <c r="B625" s="39" t="str">
        <f>IFERROR('04A_국토부원자료'!B626,"")</f>
        <v>서울특별시 송파구 가락동</v>
      </c>
      <c r="C625" s="39" t="str">
        <f>IF(B625="","",IF('04A_국토부원자료'!C626&lt;&gt;"",'04A_국토부원자료'!C626,TRIM('04A_국토부원자료'!D626&amp;IF('04A_국토부원자료'!E626&lt;&gt;"","-"&amp;'04A_국토부원자료'!E626,""))))</f>
        <v>77-4</v>
      </c>
      <c r="D625" s="39" t="str">
        <f>IFERROR('04A_국토부원자료'!F626,"")</f>
        <v>송파KCC웰츠타워</v>
      </c>
      <c r="E625" s="40">
        <f>IFERROR(VALUE(SUBSTITUTE('04A_국토부원자료'!G626,",","")),"")</f>
        <v>39.49</v>
      </c>
      <c r="F625" s="41">
        <f>IFERROR(IF(AND('04A_국토부원자료'!H626&lt;&gt;"",'04A_국토부원자료'!I626&lt;&gt;""),DATE(INT(VALUE(SUBSTITUTE('04A_국토부원자료'!H626,",",""))/100),MOD(VALUE(SUBSTITUTE('04A_국토부원자료'!H626,",","")),100),VALUE(SUBSTITUTE('04A_국토부원자료'!I626,",",""))),""),"")</f>
        <v>45609</v>
      </c>
      <c r="G625" s="42">
        <f>IFERROR(VALUE(SUBSTITUTE('04A_국토부원자료'!J626,",","")),"")</f>
        <v>25700</v>
      </c>
      <c r="H625" s="43">
        <f t="shared" si="18"/>
        <v>257000000</v>
      </c>
      <c r="I625" s="43">
        <f t="shared" si="19"/>
        <v>6507976.7029627748</v>
      </c>
      <c r="J625" s="38">
        <f>IFERROR(VALUE(SUBSTITUTE('04A_국토부원자료'!K626,",","")),"")</f>
        <v>13</v>
      </c>
      <c r="K625" s="38">
        <f>IFERROR(VALUE(SUBSTITUTE('04A_국토부원자료'!N626,",","")),"")</f>
        <v>2011</v>
      </c>
      <c r="L625" s="39" t="str">
        <f>IFERROR('04A_국토부원자료'!O626,"")</f>
        <v>송파대로28길 43</v>
      </c>
      <c r="M625" s="39" t="str">
        <f>IFERROR('04A_국토부원자료'!Q626,"")</f>
        <v>중개거래</v>
      </c>
      <c r="N625" s="38">
        <f>IF(B625="","",IF('02_대상물건입력'!B5="",1,IF(ISNUMBER(SEARCH('02_대상물건입력'!B5,B625)),1,0)))</f>
        <v>1</v>
      </c>
      <c r="O625" s="38">
        <f>IF(B625="","",IF('02_대상물건입력'!B6="",1,IF(ISNUMBER(SEARCH('02_대상물건입력'!B6,B625)),1,0)))</f>
        <v>1</v>
      </c>
      <c r="P625" s="38">
        <f>IF(L625="","",IF('02_대상물건입력'!B15="",0,IF(ISNUMBER(SEARCH('02_대상물건입력'!B15,L625)),1,0)))</f>
        <v>1</v>
      </c>
      <c r="Q625" s="38">
        <f>IF(D625="","",IF('02_대상물건입력'!B8="",0,IF(ISNUMBER(SEARCH('02_대상물건입력'!B8,D625)),1,0)))</f>
        <v>0</v>
      </c>
      <c r="R625" s="44">
        <f>IFERROR(ABS(E625-'02_대상물건입력'!B11)/'02_대상물건입력'!B11,"")</f>
        <v>0.44955731422614426</v>
      </c>
      <c r="S625" s="38">
        <f>IFERROR(ABS(J625-'02_대상물건입력'!B10),"")</f>
        <v>1</v>
      </c>
      <c r="T625" s="38">
        <f>IFERROR(ABS('01_설정'!B4-F625),"")</f>
        <v>503</v>
      </c>
      <c r="U625" s="38">
        <f>IFERROR(ABS(K625-YEAR('02_대상물건입력'!B14)),"")</f>
        <v>15</v>
      </c>
      <c r="V625" s="38" t="str">
        <f>IF(B625="","",IF(AND(E625&gt;0,F625&gt;0,H625&gt;0,OR('04A_국토부원자료'!P626="",'04A_국토부원자료'!P626="-"),IF('01_설정'!B10=1,N625=1,TRUE),R625&lt;='01_설정'!B5,S625&lt;='01_설정'!B6,T625&lt;='01_설정'!B7,U625&lt;='01_설정'!B8),"Y",""))</f>
        <v/>
      </c>
      <c r="W625" s="40" t="str">
        <f>IF(V625&lt;&gt;"Y","",MAX(0,(1-R625/'01_설정'!B5))*'01_설정'!B14+MAX(0,(1-S625/'01_설정'!B6))*'01_설정'!B15+MAX(0,(1-T625/'01_설정'!B7))*'01_설정'!B16+MAX(0,(1-U625/'01_설정'!B8))*'01_설정'!B17+O625*'01_설정'!B11+Q625*'01_설정'!B12+P625*'01_설정'!B13)</f>
        <v/>
      </c>
      <c r="X625" s="38" t="str">
        <f>IF(W625="","",1+COUNTIFS($W$4:$W$3003,"&gt;"&amp;W625)+COUNTIFS($W$4:W625,W625)-1)</f>
        <v/>
      </c>
    </row>
    <row r="626" spans="1:24" ht="16.5">
      <c r="A626" s="38">
        <f>IF('04A_국토부원자료'!A627="","",ROW()-3)</f>
        <v>623</v>
      </c>
      <c r="B626" s="39" t="str">
        <f>IFERROR('04A_국토부원자료'!B627,"")</f>
        <v>서울특별시 송파구 가락동</v>
      </c>
      <c r="C626" s="39" t="str">
        <f>IF(B626="","",IF('04A_국토부원자료'!C627&lt;&gt;"",'04A_국토부원자료'!C627,TRIM('04A_국토부원자료'!D627&amp;IF('04A_국토부원자료'!E627&lt;&gt;"","-"&amp;'04A_국토부원자료'!E627,""))))</f>
        <v>99-3</v>
      </c>
      <c r="D626" s="39" t="str">
        <f>IFERROR('04A_국토부원자료'!F627,"")</f>
        <v>제일오피스텔</v>
      </c>
      <c r="E626" s="40">
        <f>IFERROR(VALUE(SUBSTITUTE('04A_국토부원자료'!G627,",","")),"")</f>
        <v>30.26</v>
      </c>
      <c r="F626" s="41">
        <f>IFERROR(IF(AND('04A_국토부원자료'!H627&lt;&gt;"",'04A_국토부원자료'!I627&lt;&gt;""),DATE(INT(VALUE(SUBSTITUTE('04A_국토부원자료'!H627,",",""))/100),MOD(VALUE(SUBSTITUTE('04A_국토부원자료'!H627,",","")),100),VALUE(SUBSTITUTE('04A_국토부원자료'!I627,",",""))),""),"")</f>
        <v>45608</v>
      </c>
      <c r="G626" s="42">
        <f>IFERROR(VALUE(SUBSTITUTE('04A_국토부원자료'!J627,",","")),"")</f>
        <v>20400</v>
      </c>
      <c r="H626" s="43">
        <f t="shared" si="18"/>
        <v>204000000</v>
      </c>
      <c r="I626" s="43">
        <f t="shared" si="19"/>
        <v>6741573.0337078646</v>
      </c>
      <c r="J626" s="38">
        <f>IFERROR(VALUE(SUBSTITUTE('04A_국토부원자료'!K627,",","")),"")</f>
        <v>13</v>
      </c>
      <c r="K626" s="38">
        <f>IFERROR(VALUE(SUBSTITUTE('04A_국토부원자료'!N627,",","")),"")</f>
        <v>1992</v>
      </c>
      <c r="L626" s="39" t="str">
        <f>IFERROR('04A_국토부원자료'!O627,"")</f>
        <v>송파대로 260</v>
      </c>
      <c r="M626" s="39" t="str">
        <f>IFERROR('04A_국토부원자료'!Q627,"")</f>
        <v>중개거래</v>
      </c>
      <c r="N626" s="38">
        <f>IF(B626="","",IF('02_대상물건입력'!B5="",1,IF(ISNUMBER(SEARCH('02_대상물건입력'!B5,B626)),1,0)))</f>
        <v>1</v>
      </c>
      <c r="O626" s="38">
        <f>IF(B626="","",IF('02_대상물건입력'!B6="",1,IF(ISNUMBER(SEARCH('02_대상물건입력'!B6,B626)),1,0)))</f>
        <v>1</v>
      </c>
      <c r="P626" s="38">
        <f>IF(L626="","",IF('02_대상물건입력'!B15="",0,IF(ISNUMBER(SEARCH('02_대상물건입력'!B15,L626)),1,0)))</f>
        <v>1</v>
      </c>
      <c r="Q626" s="38">
        <f>IF(D626="","",IF('02_대상물건입력'!B8="",0,IF(ISNUMBER(SEARCH('02_대상물건입력'!B8,D626)),1,0)))</f>
        <v>0</v>
      </c>
      <c r="R626" s="44">
        <f>IFERROR(ABS(E626-'02_대상물건입력'!B11)/'02_대상물건입력'!B11,"")</f>
        <v>0.11075219874609081</v>
      </c>
      <c r="S626" s="38">
        <f>IFERROR(ABS(J626-'02_대상물건입력'!B10),"")</f>
        <v>1</v>
      </c>
      <c r="T626" s="38">
        <f>IFERROR(ABS('01_설정'!B4-F626),"")</f>
        <v>504</v>
      </c>
      <c r="U626" s="38">
        <f>IFERROR(ABS(K626-YEAR('02_대상물건입력'!B14)),"")</f>
        <v>34</v>
      </c>
      <c r="V626" s="38" t="str">
        <f>IF(B626="","",IF(AND(E626&gt;0,F626&gt;0,H626&gt;0,OR('04A_국토부원자료'!P627="",'04A_국토부원자료'!P627="-"),IF('01_설정'!B10=1,N626=1,TRUE),R626&lt;='01_설정'!B5,S626&lt;='01_설정'!B6,T626&lt;='01_설정'!B7,U626&lt;='01_설정'!B8),"Y",""))</f>
        <v/>
      </c>
      <c r="W626" s="40" t="str">
        <f>IF(V626&lt;&gt;"Y","",MAX(0,(1-R626/'01_설정'!B5))*'01_설정'!B14+MAX(0,(1-S626/'01_설정'!B6))*'01_설정'!B15+MAX(0,(1-T626/'01_설정'!B7))*'01_설정'!B16+MAX(0,(1-U626/'01_설정'!B8))*'01_설정'!B17+O626*'01_설정'!B11+Q626*'01_설정'!B12+P626*'01_설정'!B13)</f>
        <v/>
      </c>
      <c r="X626" s="38" t="str">
        <f>IF(W626="","",1+COUNTIFS($W$4:$W$3003,"&gt;"&amp;W626)+COUNTIFS($W$4:W626,W626)-1)</f>
        <v/>
      </c>
    </row>
    <row r="627" spans="1:24" ht="16.5">
      <c r="A627" s="38">
        <f>IF('04A_국토부원자료'!A628="","",ROW()-3)</f>
        <v>624</v>
      </c>
      <c r="B627" s="39" t="str">
        <f>IFERROR('04A_국토부원자료'!B628,"")</f>
        <v>서울특별시 송파구 가락동</v>
      </c>
      <c r="C627" s="39" t="str">
        <f>IF(B627="","",IF('04A_국토부원자료'!C628&lt;&gt;"",'04A_국토부원자료'!C628,TRIM('04A_국토부원자료'!D628&amp;IF('04A_국토부원자료'!E628&lt;&gt;"","-"&amp;'04A_국토부원자료'!E628,""))))</f>
        <v>99-3</v>
      </c>
      <c r="D627" s="39" t="str">
        <f>IFERROR('04A_국토부원자료'!F628,"")</f>
        <v>제일오피스텔</v>
      </c>
      <c r="E627" s="40">
        <f>IFERROR(VALUE(SUBSTITUTE('04A_국토부원자료'!G628,",","")),"")</f>
        <v>31.14</v>
      </c>
      <c r="F627" s="41">
        <f>IFERROR(IF(AND('04A_국토부원자료'!H628&lt;&gt;"",'04A_국토부원자료'!I628&lt;&gt;""),DATE(INT(VALUE(SUBSTITUTE('04A_국토부원자료'!H628,",",""))/100),MOD(VALUE(SUBSTITUTE('04A_국토부원자료'!H628,",","")),100),VALUE(SUBSTITUTE('04A_국토부원자료'!I628,",",""))),""),"")</f>
        <v>45608</v>
      </c>
      <c r="G627" s="42">
        <f>IFERROR(VALUE(SUBSTITUTE('04A_국토부원자료'!J628,",","")),"")</f>
        <v>20300</v>
      </c>
      <c r="H627" s="43">
        <f t="shared" si="18"/>
        <v>203000000</v>
      </c>
      <c r="I627" s="43">
        <f t="shared" si="19"/>
        <v>6518946.6923570968</v>
      </c>
      <c r="J627" s="38">
        <f>IFERROR(VALUE(SUBSTITUTE('04A_국토부원자료'!K628,",","")),"")</f>
        <v>13</v>
      </c>
      <c r="K627" s="38">
        <f>IFERROR(VALUE(SUBSTITUTE('04A_국토부원자료'!N628,",","")),"")</f>
        <v>1992</v>
      </c>
      <c r="L627" s="39" t="str">
        <f>IFERROR('04A_국토부원자료'!O628,"")</f>
        <v>송파대로 260</v>
      </c>
      <c r="M627" s="39" t="str">
        <f>IFERROR('04A_국토부원자료'!Q628,"")</f>
        <v>중개거래</v>
      </c>
      <c r="N627" s="38">
        <f>IF(B627="","",IF('02_대상물건입력'!B5="",1,IF(ISNUMBER(SEARCH('02_대상물건입력'!B5,B627)),1,0)))</f>
        <v>1</v>
      </c>
      <c r="O627" s="38">
        <f>IF(B627="","",IF('02_대상물건입력'!B6="",1,IF(ISNUMBER(SEARCH('02_대상물건입력'!B6,B627)),1,0)))</f>
        <v>1</v>
      </c>
      <c r="P627" s="38">
        <f>IF(L627="","",IF('02_대상물건입력'!B15="",0,IF(ISNUMBER(SEARCH('02_대상물건입력'!B15,L627)),1,0)))</f>
        <v>1</v>
      </c>
      <c r="Q627" s="38">
        <f>IF(D627="","",IF('02_대상물건입력'!B8="",0,IF(ISNUMBER(SEARCH('02_대상물건입력'!B8,D627)),1,0)))</f>
        <v>0</v>
      </c>
      <c r="R627" s="44">
        <f>IFERROR(ABS(E627-'02_대상물건입력'!B11)/'02_대상물건입력'!B11,"")</f>
        <v>0.14305431159792686</v>
      </c>
      <c r="S627" s="38">
        <f>IFERROR(ABS(J627-'02_대상물건입력'!B10),"")</f>
        <v>1</v>
      </c>
      <c r="T627" s="38">
        <f>IFERROR(ABS('01_설정'!B4-F627),"")</f>
        <v>504</v>
      </c>
      <c r="U627" s="38">
        <f>IFERROR(ABS(K627-YEAR('02_대상물건입력'!B14)),"")</f>
        <v>34</v>
      </c>
      <c r="V627" s="38" t="str">
        <f>IF(B627="","",IF(AND(E627&gt;0,F627&gt;0,H627&gt;0,OR('04A_국토부원자료'!P628="",'04A_국토부원자료'!P628="-"),IF('01_설정'!B10=1,N627=1,TRUE),R627&lt;='01_설정'!B5,S627&lt;='01_설정'!B6,T627&lt;='01_설정'!B7,U627&lt;='01_설정'!B8),"Y",""))</f>
        <v/>
      </c>
      <c r="W627" s="40" t="str">
        <f>IF(V627&lt;&gt;"Y","",MAX(0,(1-R627/'01_설정'!B5))*'01_설정'!B14+MAX(0,(1-S627/'01_설정'!B6))*'01_설정'!B15+MAX(0,(1-T627/'01_설정'!B7))*'01_설정'!B16+MAX(0,(1-U627/'01_설정'!B8))*'01_설정'!B17+O627*'01_설정'!B11+Q627*'01_설정'!B12+P627*'01_설정'!B13)</f>
        <v/>
      </c>
      <c r="X627" s="38" t="str">
        <f>IF(W627="","",1+COUNTIFS($W$4:$W$3003,"&gt;"&amp;W627)+COUNTIFS($W$4:W627,W627)-1)</f>
        <v/>
      </c>
    </row>
    <row r="628" spans="1:24" ht="16.5">
      <c r="A628" s="38">
        <f>IF('04A_국토부원자료'!A629="","",ROW()-3)</f>
        <v>625</v>
      </c>
      <c r="B628" s="39" t="str">
        <f>IFERROR('04A_국토부원자료'!B629,"")</f>
        <v>서울특별시 송파구 가락동</v>
      </c>
      <c r="C628" s="39" t="str">
        <f>IF(B628="","",IF('04A_국토부원자료'!C629&lt;&gt;"",'04A_국토부원자료'!C629,TRIM('04A_국토부원자료'!D629&amp;IF('04A_국토부원자료'!E629&lt;&gt;"","-"&amp;'04A_국토부원자료'!E629,""))))</f>
        <v>99-3</v>
      </c>
      <c r="D628" s="39" t="str">
        <f>IFERROR('04A_국토부원자료'!F629,"")</f>
        <v>제일오피스텔</v>
      </c>
      <c r="E628" s="40">
        <f>IFERROR(VALUE(SUBSTITUTE('04A_국토부원자료'!G629,",","")),"")</f>
        <v>31.14</v>
      </c>
      <c r="F628" s="41">
        <f>IFERROR(IF(AND('04A_국토부원자료'!H629&lt;&gt;"",'04A_국토부원자료'!I629&lt;&gt;""),DATE(INT(VALUE(SUBSTITUTE('04A_국토부원자료'!H629,",",""))/100),MOD(VALUE(SUBSTITUTE('04A_국토부원자료'!H629,",","")),100),VALUE(SUBSTITUTE('04A_국토부원자료'!I629,",",""))),""),"")</f>
        <v>45608</v>
      </c>
      <c r="G628" s="42">
        <f>IFERROR(VALUE(SUBSTITUTE('04A_국토부원자료'!J629,",","")),"")</f>
        <v>20300</v>
      </c>
      <c r="H628" s="43">
        <f t="shared" si="18"/>
        <v>203000000</v>
      </c>
      <c r="I628" s="43">
        <f t="shared" si="19"/>
        <v>6518946.6923570968</v>
      </c>
      <c r="J628" s="38">
        <f>IFERROR(VALUE(SUBSTITUTE('04A_국토부원자료'!K629,",","")),"")</f>
        <v>13</v>
      </c>
      <c r="K628" s="38">
        <f>IFERROR(VALUE(SUBSTITUTE('04A_국토부원자료'!N629,",","")),"")</f>
        <v>1992</v>
      </c>
      <c r="L628" s="39" t="str">
        <f>IFERROR('04A_국토부원자료'!O629,"")</f>
        <v>송파대로 260</v>
      </c>
      <c r="M628" s="39" t="str">
        <f>IFERROR('04A_국토부원자료'!Q629,"")</f>
        <v>중개거래</v>
      </c>
      <c r="N628" s="38">
        <f>IF(B628="","",IF('02_대상물건입력'!B5="",1,IF(ISNUMBER(SEARCH('02_대상물건입력'!B5,B628)),1,0)))</f>
        <v>1</v>
      </c>
      <c r="O628" s="38">
        <f>IF(B628="","",IF('02_대상물건입력'!B6="",1,IF(ISNUMBER(SEARCH('02_대상물건입력'!B6,B628)),1,0)))</f>
        <v>1</v>
      </c>
      <c r="P628" s="38">
        <f>IF(L628="","",IF('02_대상물건입력'!B15="",0,IF(ISNUMBER(SEARCH('02_대상물건입력'!B15,L628)),1,0)))</f>
        <v>1</v>
      </c>
      <c r="Q628" s="38">
        <f>IF(D628="","",IF('02_대상물건입력'!B8="",0,IF(ISNUMBER(SEARCH('02_대상물건입력'!B8,D628)),1,0)))</f>
        <v>0</v>
      </c>
      <c r="R628" s="44">
        <f>IFERROR(ABS(E628-'02_대상물건입력'!B11)/'02_대상물건입력'!B11,"")</f>
        <v>0.14305431159792686</v>
      </c>
      <c r="S628" s="38">
        <f>IFERROR(ABS(J628-'02_대상물건입력'!B10),"")</f>
        <v>1</v>
      </c>
      <c r="T628" s="38">
        <f>IFERROR(ABS('01_설정'!B4-F628),"")</f>
        <v>504</v>
      </c>
      <c r="U628" s="38">
        <f>IFERROR(ABS(K628-YEAR('02_대상물건입력'!B14)),"")</f>
        <v>34</v>
      </c>
      <c r="V628" s="38" t="str">
        <f>IF(B628="","",IF(AND(E628&gt;0,F628&gt;0,H628&gt;0,OR('04A_국토부원자료'!P629="",'04A_국토부원자료'!P629="-"),IF('01_설정'!B10=1,N628=1,TRUE),R628&lt;='01_설정'!B5,S628&lt;='01_설정'!B6,T628&lt;='01_설정'!B7,U628&lt;='01_설정'!B8),"Y",""))</f>
        <v/>
      </c>
      <c r="W628" s="40" t="str">
        <f>IF(V628&lt;&gt;"Y","",MAX(0,(1-R628/'01_설정'!B5))*'01_설정'!B14+MAX(0,(1-S628/'01_설정'!B6))*'01_설정'!B15+MAX(0,(1-T628/'01_설정'!B7))*'01_설정'!B16+MAX(0,(1-U628/'01_설정'!B8))*'01_설정'!B17+O628*'01_설정'!B11+Q628*'01_설정'!B12+P628*'01_설정'!B13)</f>
        <v/>
      </c>
      <c r="X628" s="38" t="str">
        <f>IF(W628="","",1+COUNTIFS($W$4:$W$3003,"&gt;"&amp;W628)+COUNTIFS($W$4:W628,W628)-1)</f>
        <v/>
      </c>
    </row>
    <row r="629" spans="1:24" ht="16.5">
      <c r="A629" s="38">
        <f>IF('04A_국토부원자료'!A630="","",ROW()-3)</f>
        <v>626</v>
      </c>
      <c r="B629" s="39" t="str">
        <f>IFERROR('04A_국토부원자료'!B630,"")</f>
        <v>서울특별시 송파구 가락동</v>
      </c>
      <c r="C629" s="39" t="str">
        <f>IF(B629="","",IF('04A_국토부원자료'!C630&lt;&gt;"",'04A_국토부원자료'!C630,TRIM('04A_국토부원자료'!D630&amp;IF('04A_국토부원자료'!E630&lt;&gt;"","-"&amp;'04A_국토부원자료'!E630,""))))</f>
        <v>79-7</v>
      </c>
      <c r="D629" s="39" t="str">
        <f>IFERROR('04A_국토부원자료'!F630,"")</f>
        <v>(79-7)</v>
      </c>
      <c r="E629" s="40">
        <f>IFERROR(VALUE(SUBSTITUTE('04A_국토부원자료'!G630,",","")),"")</f>
        <v>29.52</v>
      </c>
      <c r="F629" s="41">
        <f>IFERROR(IF(AND('04A_국토부원자료'!H630&lt;&gt;"",'04A_국토부원자료'!I630&lt;&gt;""),DATE(INT(VALUE(SUBSTITUTE('04A_국토부원자료'!H630,",",""))/100),MOD(VALUE(SUBSTITUTE('04A_국토부원자료'!H630,",","")),100),VALUE(SUBSTITUTE('04A_국토부원자료'!I630,",",""))),""),"")</f>
        <v>45607</v>
      </c>
      <c r="G629" s="42">
        <f>IFERROR(VALUE(SUBSTITUTE('04A_국토부원자료'!J630,",","")),"")</f>
        <v>12500</v>
      </c>
      <c r="H629" s="43">
        <f t="shared" si="18"/>
        <v>125000000</v>
      </c>
      <c r="I629" s="43">
        <f t="shared" si="19"/>
        <v>4234417.3441734416</v>
      </c>
      <c r="J629" s="38">
        <f>IFERROR(VALUE(SUBSTITUTE('04A_국토부원자료'!K630,",","")),"")</f>
        <v>6</v>
      </c>
      <c r="K629" s="38">
        <f>IFERROR(VALUE(SUBSTITUTE('04A_국토부원자료'!N630,",","")),"")</f>
        <v>1990</v>
      </c>
      <c r="L629" s="39" t="str">
        <f>IFERROR('04A_국토부원자료'!O630,"")</f>
        <v>송파대로28길 32</v>
      </c>
      <c r="M629" s="39" t="str">
        <f>IFERROR('04A_국토부원자료'!Q630,"")</f>
        <v>중개거래</v>
      </c>
      <c r="N629" s="38">
        <f>IF(B629="","",IF('02_대상물건입력'!B5="",1,IF(ISNUMBER(SEARCH('02_대상물건입력'!B5,B629)),1,0)))</f>
        <v>1</v>
      </c>
      <c r="O629" s="38">
        <f>IF(B629="","",IF('02_대상물건입력'!B6="",1,IF(ISNUMBER(SEARCH('02_대상물건입력'!B6,B629)),1,0)))</f>
        <v>1</v>
      </c>
      <c r="P629" s="38">
        <f>IF(L629="","",IF('02_대상물건입력'!B15="",0,IF(ISNUMBER(SEARCH('02_대상물건입력'!B15,L629)),1,0)))</f>
        <v>1</v>
      </c>
      <c r="Q629" s="38">
        <f>IF(D629="","",IF('02_대상물건입력'!B8="",0,IF(ISNUMBER(SEARCH('02_대상물건입력'!B8,D629)),1,0)))</f>
        <v>0</v>
      </c>
      <c r="R629" s="44">
        <f>IFERROR(ABS(E629-'02_대상물건입력'!B11)/'02_대상물건입력'!B11,"")</f>
        <v>8.3589058393410395E-2</v>
      </c>
      <c r="S629" s="38">
        <f>IFERROR(ABS(J629-'02_대상물건입력'!B10),"")</f>
        <v>6</v>
      </c>
      <c r="T629" s="38">
        <f>IFERROR(ABS('01_설정'!B4-F629),"")</f>
        <v>505</v>
      </c>
      <c r="U629" s="38">
        <f>IFERROR(ABS(K629-YEAR('02_대상물건입력'!B14)),"")</f>
        <v>36</v>
      </c>
      <c r="V629" s="38" t="str">
        <f>IF(B629="","",IF(AND(E629&gt;0,F629&gt;0,H629&gt;0,OR('04A_국토부원자료'!P630="",'04A_국토부원자료'!P630="-"),IF('01_설정'!B10=1,N629=1,TRUE),R629&lt;='01_설정'!B5,S629&lt;='01_설정'!B6,T629&lt;='01_설정'!B7,U629&lt;='01_설정'!B8),"Y",""))</f>
        <v/>
      </c>
      <c r="W629" s="40" t="str">
        <f>IF(V629&lt;&gt;"Y","",MAX(0,(1-R629/'01_설정'!B5))*'01_설정'!B14+MAX(0,(1-S629/'01_설정'!B6))*'01_설정'!B15+MAX(0,(1-T629/'01_설정'!B7))*'01_설정'!B16+MAX(0,(1-U629/'01_설정'!B8))*'01_설정'!B17+O629*'01_설정'!B11+Q629*'01_설정'!B12+P629*'01_설정'!B13)</f>
        <v/>
      </c>
      <c r="X629" s="38" t="str">
        <f>IF(W629="","",1+COUNTIFS($W$4:$W$3003,"&gt;"&amp;W629)+COUNTIFS($W$4:W629,W629)-1)</f>
        <v/>
      </c>
    </row>
    <row r="630" spans="1:24" ht="16.5">
      <c r="A630" s="38">
        <f>IF('04A_국토부원자료'!A631="","",ROW()-3)</f>
        <v>627</v>
      </c>
      <c r="B630" s="39" t="str">
        <f>IFERROR('04A_국토부원자료'!B631,"")</f>
        <v>서울특별시 송파구 가락동</v>
      </c>
      <c r="C630" s="39" t="str">
        <f>IF(B630="","",IF('04A_국토부원자료'!C631&lt;&gt;"",'04A_국토부원자료'!C631,TRIM('04A_국토부원자료'!D631&amp;IF('04A_국토부원자료'!E631&lt;&gt;"","-"&amp;'04A_국토부원자료'!E631,""))))</f>
        <v>98</v>
      </c>
      <c r="D630" s="39" t="str">
        <f>IFERROR('04A_국토부원자료'!F631,"")</f>
        <v>송파가락두산위브센티움</v>
      </c>
      <c r="E630" s="40">
        <f>IFERROR(VALUE(SUBSTITUTE('04A_국토부원자료'!G631,",","")),"")</f>
        <v>29.3</v>
      </c>
      <c r="F630" s="41">
        <f>IFERROR(IF(AND('04A_국토부원자료'!H631&lt;&gt;"",'04A_국토부원자료'!I631&lt;&gt;""),DATE(INT(VALUE(SUBSTITUTE('04A_국토부원자료'!H631,",",""))/100),MOD(VALUE(SUBSTITUTE('04A_국토부원자료'!H631,",","")),100),VALUE(SUBSTITUTE('04A_국토부원자료'!I631,",",""))),""),"")</f>
        <v>45603</v>
      </c>
      <c r="G630" s="42">
        <f>IFERROR(VALUE(SUBSTITUTE('04A_국토부원자료'!J631,",","")),"")</f>
        <v>15000</v>
      </c>
      <c r="H630" s="43">
        <f t="shared" si="18"/>
        <v>150000000</v>
      </c>
      <c r="I630" s="43">
        <f t="shared" si="19"/>
        <v>5119453.9249146758</v>
      </c>
      <c r="J630" s="38">
        <f>IFERROR(VALUE(SUBSTITUTE('04A_국토부원자료'!K631,",","")),"")</f>
        <v>4</v>
      </c>
      <c r="K630" s="38">
        <f>IFERROR(VALUE(SUBSTITUTE('04A_국토부원자료'!N631,",","")),"")</f>
        <v>2004</v>
      </c>
      <c r="L630" s="39" t="str">
        <f>IFERROR('04A_국토부원자료'!O631,"")</f>
        <v>송파대로30길 16</v>
      </c>
      <c r="M630" s="39" t="str">
        <f>IFERROR('04A_국토부원자료'!Q631,"")</f>
        <v>직거래</v>
      </c>
      <c r="N630" s="38">
        <f>IF(B630="","",IF('02_대상물건입력'!B5="",1,IF(ISNUMBER(SEARCH('02_대상물건입력'!B5,B630)),1,0)))</f>
        <v>1</v>
      </c>
      <c r="O630" s="38">
        <f>IF(B630="","",IF('02_대상물건입력'!B6="",1,IF(ISNUMBER(SEARCH('02_대상물건입력'!B6,B630)),1,0)))</f>
        <v>1</v>
      </c>
      <c r="P630" s="38">
        <f>IF(L630="","",IF('02_대상물건입력'!B15="",0,IF(ISNUMBER(SEARCH('02_대상물건입력'!B15,L630)),1,0)))</f>
        <v>1</v>
      </c>
      <c r="Q630" s="38">
        <f>IF(D630="","",IF('02_대상물건입력'!B8="",0,IF(ISNUMBER(SEARCH('02_대상물건입력'!B8,D630)),1,0)))</f>
        <v>0</v>
      </c>
      <c r="R630" s="44">
        <f>IFERROR(ABS(E630-'02_대상물건입력'!B11)/'02_대상물건입력'!B11,"")</f>
        <v>7.5513530180451413E-2</v>
      </c>
      <c r="S630" s="38">
        <f>IFERROR(ABS(J630-'02_대상물건입력'!B10),"")</f>
        <v>8</v>
      </c>
      <c r="T630" s="38">
        <f>IFERROR(ABS('01_설정'!B4-F630),"")</f>
        <v>509</v>
      </c>
      <c r="U630" s="38">
        <f>IFERROR(ABS(K630-YEAR('02_대상물건입력'!B14)),"")</f>
        <v>22</v>
      </c>
      <c r="V630" s="38" t="str">
        <f>IF(B630="","",IF(AND(E630&gt;0,F630&gt;0,H630&gt;0,OR('04A_국토부원자료'!P631="",'04A_국토부원자료'!P631="-"),IF('01_설정'!B10=1,N630=1,TRUE),R630&lt;='01_설정'!B5,S630&lt;='01_설정'!B6,T630&lt;='01_설정'!B7,U630&lt;='01_설정'!B8),"Y",""))</f>
        <v/>
      </c>
      <c r="W630" s="40" t="str">
        <f>IF(V630&lt;&gt;"Y","",MAX(0,(1-R630/'01_설정'!B5))*'01_설정'!B14+MAX(0,(1-S630/'01_설정'!B6))*'01_설정'!B15+MAX(0,(1-T630/'01_설정'!B7))*'01_설정'!B16+MAX(0,(1-U630/'01_설정'!B8))*'01_설정'!B17+O630*'01_설정'!B11+Q630*'01_설정'!B12+P630*'01_설정'!B13)</f>
        <v/>
      </c>
      <c r="X630" s="38" t="str">
        <f>IF(W630="","",1+COUNTIFS($W$4:$W$3003,"&gt;"&amp;W630)+COUNTIFS($W$4:W630,W630)-1)</f>
        <v/>
      </c>
    </row>
    <row r="631" spans="1:24" ht="16.5">
      <c r="A631" s="38">
        <f>IF('04A_국토부원자료'!A632="","",ROW()-3)</f>
        <v>628</v>
      </c>
      <c r="B631" s="39" t="str">
        <f>IFERROR('04A_국토부원자료'!B632,"")</f>
        <v>서울특별시 송파구 가락동</v>
      </c>
      <c r="C631" s="39" t="str">
        <f>IF(B631="","",IF('04A_국토부원자료'!C632&lt;&gt;"",'04A_국토부원자료'!C632,TRIM('04A_국토부원자료'!D632&amp;IF('04A_국토부원자료'!E632&lt;&gt;"","-"&amp;'04A_국토부원자료'!E632,""))))</f>
        <v>98-7</v>
      </c>
      <c r="D631" s="39" t="str">
        <f>IFERROR('04A_국토부원자료'!F632,"")</f>
        <v>(98-7)</v>
      </c>
      <c r="E631" s="40">
        <f>IFERROR(VALUE(SUBSTITUTE('04A_국토부원자료'!G632,",","")),"")</f>
        <v>27.84</v>
      </c>
      <c r="F631" s="41">
        <f>IFERROR(IF(AND('04A_국토부원자료'!H632&lt;&gt;"",'04A_국토부원자료'!I632&lt;&gt;""),DATE(INT(VALUE(SUBSTITUTE('04A_국토부원자료'!H632,",",""))/100),MOD(VALUE(SUBSTITUTE('04A_국토부원자료'!H632,",","")),100),VALUE(SUBSTITUTE('04A_국토부원자료'!I632,",",""))),""),"")</f>
        <v>45601</v>
      </c>
      <c r="G631" s="42">
        <f>IFERROR(VALUE(SUBSTITUTE('04A_국토부원자료'!J632,",","")),"")</f>
        <v>8900</v>
      </c>
      <c r="H631" s="43">
        <f t="shared" si="18"/>
        <v>89000000</v>
      </c>
      <c r="I631" s="43">
        <f t="shared" si="19"/>
        <v>3196839.0804597703</v>
      </c>
      <c r="J631" s="38">
        <f>IFERROR(VALUE(SUBSTITUTE('04A_국토부원자료'!K632,",","")),"")</f>
        <v>7</v>
      </c>
      <c r="K631" s="38">
        <f>IFERROR(VALUE(SUBSTITUTE('04A_국토부원자료'!N632,",","")),"")</f>
        <v>1990</v>
      </c>
      <c r="L631" s="39" t="str">
        <f>IFERROR('04A_국토부원자료'!O632,"")</f>
        <v>송파대로28길 13</v>
      </c>
      <c r="M631" s="39" t="str">
        <f>IFERROR('04A_국토부원자료'!Q632,"")</f>
        <v>중개거래</v>
      </c>
      <c r="N631" s="38">
        <f>IF(B631="","",IF('02_대상물건입력'!B5="",1,IF(ISNUMBER(SEARCH('02_대상물건입력'!B5,B631)),1,0)))</f>
        <v>1</v>
      </c>
      <c r="O631" s="38">
        <f>IF(B631="","",IF('02_대상물건입력'!B6="",1,IF(ISNUMBER(SEARCH('02_대상물건입력'!B6,B631)),1,0)))</f>
        <v>1</v>
      </c>
      <c r="P631" s="38">
        <f>IF(L631="","",IF('02_대상물건입력'!B15="",0,IF(ISNUMBER(SEARCH('02_대상물건입력'!B15,L631)),1,0)))</f>
        <v>1</v>
      </c>
      <c r="Q631" s="38">
        <f>IF(D631="","",IF('02_대상물건입력'!B8="",0,IF(ISNUMBER(SEARCH('02_대상물건입력'!B8,D631)),1,0)))</f>
        <v>0</v>
      </c>
      <c r="R631" s="44">
        <f>IFERROR(ABS(E631-'02_대상물건입력'!B11)/'02_대상물건입력'!B11,"")</f>
        <v>2.1921388403541516E-2</v>
      </c>
      <c r="S631" s="38">
        <f>IFERROR(ABS(J631-'02_대상물건입력'!B10),"")</f>
        <v>5</v>
      </c>
      <c r="T631" s="38">
        <f>IFERROR(ABS('01_설정'!B4-F631),"")</f>
        <v>511</v>
      </c>
      <c r="U631" s="38">
        <f>IFERROR(ABS(K631-YEAR('02_대상물건입력'!B14)),"")</f>
        <v>36</v>
      </c>
      <c r="V631" s="38" t="str">
        <f>IF(B631="","",IF(AND(E631&gt;0,F631&gt;0,H631&gt;0,OR('04A_국토부원자료'!P632="",'04A_국토부원자료'!P632="-"),IF('01_설정'!B10=1,N631=1,TRUE),R631&lt;='01_설정'!B5,S631&lt;='01_설정'!B6,T631&lt;='01_설정'!B7,U631&lt;='01_설정'!B8),"Y",""))</f>
        <v/>
      </c>
      <c r="W631" s="40" t="str">
        <f>IF(V631&lt;&gt;"Y","",MAX(0,(1-R631/'01_설정'!B5))*'01_설정'!B14+MAX(0,(1-S631/'01_설정'!B6))*'01_설정'!B15+MAX(0,(1-T631/'01_설정'!B7))*'01_설정'!B16+MAX(0,(1-U631/'01_설정'!B8))*'01_설정'!B17+O631*'01_설정'!B11+Q631*'01_설정'!B12+P631*'01_설정'!B13)</f>
        <v/>
      </c>
      <c r="X631" s="38" t="str">
        <f>IF(W631="","",1+COUNTIFS($W$4:$W$3003,"&gt;"&amp;W631)+COUNTIFS($W$4:W631,W631)-1)</f>
        <v/>
      </c>
    </row>
    <row r="632" spans="1:24" ht="16.5">
      <c r="A632" s="38">
        <f>IF('04A_국토부원자료'!A633="","",ROW()-3)</f>
        <v>629</v>
      </c>
      <c r="B632" s="39" t="str">
        <f>IFERROR('04A_국토부원자료'!B633,"")</f>
        <v>서울특별시 송파구 가락동</v>
      </c>
      <c r="C632" s="39" t="str">
        <f>IF(B632="","",IF('04A_국토부원자료'!C633&lt;&gt;"",'04A_국토부원자료'!C633,TRIM('04A_국토부원자료'!D633&amp;IF('04A_국토부원자료'!E633&lt;&gt;"","-"&amp;'04A_국토부원자료'!E633,""))))</f>
        <v>79-7</v>
      </c>
      <c r="D632" s="39" t="str">
        <f>IFERROR('04A_국토부원자료'!F633,"")</f>
        <v>(79-7)</v>
      </c>
      <c r="E632" s="40">
        <f>IFERROR(VALUE(SUBSTITUTE('04A_국토부원자료'!G633,",","")),"")</f>
        <v>29.52</v>
      </c>
      <c r="F632" s="41">
        <f>IFERROR(IF(AND('04A_국토부원자료'!H633&lt;&gt;"",'04A_국토부원자료'!I633&lt;&gt;""),DATE(INT(VALUE(SUBSTITUTE('04A_국토부원자료'!H633,",",""))/100),MOD(VALUE(SUBSTITUTE('04A_국토부원자료'!H633,",","")),100),VALUE(SUBSTITUTE('04A_국토부원자료'!I633,",",""))),""),"")</f>
        <v>45600</v>
      </c>
      <c r="G632" s="42">
        <f>IFERROR(VALUE(SUBSTITUTE('04A_국토부원자료'!J633,",","")),"")</f>
        <v>13000</v>
      </c>
      <c r="H632" s="43">
        <f t="shared" si="18"/>
        <v>130000000</v>
      </c>
      <c r="I632" s="43">
        <f t="shared" si="19"/>
        <v>4403794.0379403792</v>
      </c>
      <c r="J632" s="38">
        <f>IFERROR(VALUE(SUBSTITUTE('04A_국토부원자료'!K633,",","")),"")</f>
        <v>4</v>
      </c>
      <c r="K632" s="38">
        <f>IFERROR(VALUE(SUBSTITUTE('04A_국토부원자료'!N633,",","")),"")</f>
        <v>1990</v>
      </c>
      <c r="L632" s="39" t="str">
        <f>IFERROR('04A_국토부원자료'!O633,"")</f>
        <v>송파대로28길 32</v>
      </c>
      <c r="M632" s="39" t="str">
        <f>IFERROR('04A_국토부원자료'!Q633,"")</f>
        <v>직거래</v>
      </c>
      <c r="N632" s="38">
        <f>IF(B632="","",IF('02_대상물건입력'!B5="",1,IF(ISNUMBER(SEARCH('02_대상물건입력'!B5,B632)),1,0)))</f>
        <v>1</v>
      </c>
      <c r="O632" s="38">
        <f>IF(B632="","",IF('02_대상물건입력'!B6="",1,IF(ISNUMBER(SEARCH('02_대상물건입력'!B6,B632)),1,0)))</f>
        <v>1</v>
      </c>
      <c r="P632" s="38">
        <f>IF(L632="","",IF('02_대상물건입력'!B15="",0,IF(ISNUMBER(SEARCH('02_대상물건입력'!B15,L632)),1,0)))</f>
        <v>1</v>
      </c>
      <c r="Q632" s="38">
        <f>IF(D632="","",IF('02_대상물건입력'!B8="",0,IF(ISNUMBER(SEARCH('02_대상물건입력'!B8,D632)),1,0)))</f>
        <v>0</v>
      </c>
      <c r="R632" s="44">
        <f>IFERROR(ABS(E632-'02_대상물건입력'!B11)/'02_대상물건입력'!B11,"")</f>
        <v>8.3589058393410395E-2</v>
      </c>
      <c r="S632" s="38">
        <f>IFERROR(ABS(J632-'02_대상물건입력'!B10),"")</f>
        <v>8</v>
      </c>
      <c r="T632" s="38">
        <f>IFERROR(ABS('01_설정'!B4-F632),"")</f>
        <v>512</v>
      </c>
      <c r="U632" s="38">
        <f>IFERROR(ABS(K632-YEAR('02_대상물건입력'!B14)),"")</f>
        <v>36</v>
      </c>
      <c r="V632" s="38" t="str">
        <f>IF(B632="","",IF(AND(E632&gt;0,F632&gt;0,H632&gt;0,OR('04A_국토부원자료'!P633="",'04A_국토부원자료'!P633="-"),IF('01_설정'!B10=1,N632=1,TRUE),R632&lt;='01_설정'!B5,S632&lt;='01_설정'!B6,T632&lt;='01_설정'!B7,U632&lt;='01_설정'!B8),"Y",""))</f>
        <v/>
      </c>
      <c r="W632" s="40" t="str">
        <f>IF(V632&lt;&gt;"Y","",MAX(0,(1-R632/'01_설정'!B5))*'01_설정'!B14+MAX(0,(1-S632/'01_설정'!B6))*'01_설정'!B15+MAX(0,(1-T632/'01_설정'!B7))*'01_설정'!B16+MAX(0,(1-U632/'01_설정'!B8))*'01_설정'!B17+O632*'01_설정'!B11+Q632*'01_설정'!B12+P632*'01_설정'!B13)</f>
        <v/>
      </c>
      <c r="X632" s="38" t="str">
        <f>IF(W632="","",1+COUNTIFS($W$4:$W$3003,"&gt;"&amp;W632)+COUNTIFS($W$4:W632,W632)-1)</f>
        <v/>
      </c>
    </row>
    <row r="633" spans="1:24" ht="16.5">
      <c r="A633" s="38">
        <f>IF('04A_국토부원자료'!A634="","",ROW()-3)</f>
        <v>630</v>
      </c>
      <c r="B633" s="39" t="str">
        <f>IFERROR('04A_국토부원자료'!B634,"")</f>
        <v>서울특별시 송파구 가락동</v>
      </c>
      <c r="C633" s="39" t="str">
        <f>IF(B633="","",IF('04A_국토부원자료'!C634&lt;&gt;"",'04A_국토부원자료'!C634,TRIM('04A_국토부원자료'!D634&amp;IF('04A_국토부원자료'!E634&lt;&gt;"","-"&amp;'04A_국토부원자료'!E634,""))))</f>
        <v>99-1</v>
      </c>
      <c r="D633" s="39" t="str">
        <f>IFERROR('04A_국토부원자료'!F634,"")</f>
        <v>(99-1)</v>
      </c>
      <c r="E633" s="40">
        <f>IFERROR(VALUE(SUBSTITUTE('04A_국토부원자료'!G634,",","")),"")</f>
        <v>35.83</v>
      </c>
      <c r="F633" s="41">
        <f>IFERROR(IF(AND('04A_국토부원자료'!H634&lt;&gt;"",'04A_국토부원자료'!I634&lt;&gt;""),DATE(INT(VALUE(SUBSTITUTE('04A_국토부원자료'!H634,",",""))/100),MOD(VALUE(SUBSTITUTE('04A_국토부원자료'!H634,",","")),100),VALUE(SUBSTITUTE('04A_국토부원자료'!I634,",",""))),""),"")</f>
        <v>45595</v>
      </c>
      <c r="G633" s="42">
        <f>IFERROR(VALUE(SUBSTITUTE('04A_국토부원자료'!J634,",","")),"")</f>
        <v>12000</v>
      </c>
      <c r="H633" s="43">
        <f t="shared" si="18"/>
        <v>120000000</v>
      </c>
      <c r="I633" s="43">
        <f t="shared" si="19"/>
        <v>3349148.7580240024</v>
      </c>
      <c r="J633" s="38">
        <f>IFERROR(VALUE(SUBSTITUTE('04A_국토부원자료'!K634,",","")),"")</f>
        <v>7</v>
      </c>
      <c r="K633" s="38">
        <f>IFERROR(VALUE(SUBSTITUTE('04A_국토부원자료'!N634,",","")),"")</f>
        <v>1990</v>
      </c>
      <c r="L633" s="39" t="str">
        <f>IFERROR('04A_국토부원자료'!O634,"")</f>
        <v>송파대로28길 12</v>
      </c>
      <c r="M633" s="39" t="str">
        <f>IFERROR('04A_국토부원자료'!Q634,"")</f>
        <v>중개거래</v>
      </c>
      <c r="N633" s="38">
        <f>IF(B633="","",IF('02_대상물건입력'!B5="",1,IF(ISNUMBER(SEARCH('02_대상물건입력'!B5,B633)),1,0)))</f>
        <v>1</v>
      </c>
      <c r="O633" s="38">
        <f>IF(B633="","",IF('02_대상물건입력'!B6="",1,IF(ISNUMBER(SEARCH('02_대상물건입력'!B6,B633)),1,0)))</f>
        <v>1</v>
      </c>
      <c r="P633" s="38">
        <f>IF(L633="","",IF('02_대상물건입력'!B15="",0,IF(ISNUMBER(SEARCH('02_대상물건입력'!B15,L633)),1,0)))</f>
        <v>1</v>
      </c>
      <c r="Q633" s="38">
        <f>IF(D633="","",IF('02_대상물건입력'!B8="",0,IF(ISNUMBER(SEARCH('02_대상물건입력'!B8,D633)),1,0)))</f>
        <v>0</v>
      </c>
      <c r="R633" s="44">
        <f>IFERROR(ABS(E633-'02_대상물건입력'!B11)/'02_대상물건입력'!B11,"")</f>
        <v>0.31520989031964408</v>
      </c>
      <c r="S633" s="38">
        <f>IFERROR(ABS(J633-'02_대상물건입력'!B10),"")</f>
        <v>5</v>
      </c>
      <c r="T633" s="38">
        <f>IFERROR(ABS('01_설정'!B4-F633),"")</f>
        <v>517</v>
      </c>
      <c r="U633" s="38">
        <f>IFERROR(ABS(K633-YEAR('02_대상물건입력'!B14)),"")</f>
        <v>36</v>
      </c>
      <c r="V633" s="38" t="str">
        <f>IF(B633="","",IF(AND(E633&gt;0,F633&gt;0,H633&gt;0,OR('04A_국토부원자료'!P634="",'04A_국토부원자료'!P634="-"),IF('01_설정'!B10=1,N633=1,TRUE),R633&lt;='01_설정'!B5,S633&lt;='01_설정'!B6,T633&lt;='01_설정'!B7,U633&lt;='01_설정'!B8),"Y",""))</f>
        <v/>
      </c>
      <c r="W633" s="40" t="str">
        <f>IF(V633&lt;&gt;"Y","",MAX(0,(1-R633/'01_설정'!B5))*'01_설정'!B14+MAX(0,(1-S633/'01_설정'!B6))*'01_설정'!B15+MAX(0,(1-T633/'01_설정'!B7))*'01_설정'!B16+MAX(0,(1-U633/'01_설정'!B8))*'01_설정'!B17+O633*'01_설정'!B11+Q633*'01_설정'!B12+P633*'01_설정'!B13)</f>
        <v/>
      </c>
      <c r="X633" s="38" t="str">
        <f>IF(W633="","",1+COUNTIFS($W$4:$W$3003,"&gt;"&amp;W633)+COUNTIFS($W$4:W633,W633)-1)</f>
        <v/>
      </c>
    </row>
    <row r="634" spans="1:24" ht="16.5">
      <c r="A634" s="38">
        <f>IF('04A_국토부원자료'!A635="","",ROW()-3)</f>
        <v>631</v>
      </c>
      <c r="B634" s="39" t="str">
        <f>IFERROR('04A_국토부원자료'!B635,"")</f>
        <v>서울특별시 송파구 가락동</v>
      </c>
      <c r="C634" s="39" t="str">
        <f>IF(B634="","",IF('04A_국토부원자료'!C635&lt;&gt;"",'04A_국토부원자료'!C635,TRIM('04A_국토부원자료'!D635&amp;IF('04A_국토부원자료'!E635&lt;&gt;"","-"&amp;'04A_국토부원자료'!E635,""))))</f>
        <v>99-3</v>
      </c>
      <c r="D634" s="39" t="str">
        <f>IFERROR('04A_국토부원자료'!F635,"")</f>
        <v>제일오피스텔</v>
      </c>
      <c r="E634" s="40">
        <f>IFERROR(VALUE(SUBSTITUTE('04A_국토부원자료'!G635,",","")),"")</f>
        <v>31.14</v>
      </c>
      <c r="F634" s="41">
        <f>IFERROR(IF(AND('04A_국토부원자료'!H635&lt;&gt;"",'04A_국토부원자료'!I635&lt;&gt;""),DATE(INT(VALUE(SUBSTITUTE('04A_국토부원자료'!H635,",",""))/100),MOD(VALUE(SUBSTITUTE('04A_국토부원자료'!H635,",","")),100),VALUE(SUBSTITUTE('04A_국토부원자료'!I635,",",""))),""),"")</f>
        <v>45588</v>
      </c>
      <c r="G634" s="42">
        <f>IFERROR(VALUE(SUBSTITUTE('04A_국토부원자료'!J635,",","")),"")</f>
        <v>18600</v>
      </c>
      <c r="H634" s="43">
        <f t="shared" si="18"/>
        <v>186000000</v>
      </c>
      <c r="I634" s="43">
        <f t="shared" si="19"/>
        <v>5973025.048169557</v>
      </c>
      <c r="J634" s="38">
        <f>IFERROR(VALUE(SUBSTITUTE('04A_국토부원자료'!K635,",","")),"")</f>
        <v>16</v>
      </c>
      <c r="K634" s="38">
        <f>IFERROR(VALUE(SUBSTITUTE('04A_국토부원자료'!N635,",","")),"")</f>
        <v>1992</v>
      </c>
      <c r="L634" s="39" t="str">
        <f>IFERROR('04A_국토부원자료'!O635,"")</f>
        <v>송파대로 260</v>
      </c>
      <c r="M634" s="39" t="str">
        <f>IFERROR('04A_국토부원자료'!Q635,"")</f>
        <v>중개거래</v>
      </c>
      <c r="N634" s="38">
        <f>IF(B634="","",IF('02_대상물건입력'!B5="",1,IF(ISNUMBER(SEARCH('02_대상물건입력'!B5,B634)),1,0)))</f>
        <v>1</v>
      </c>
      <c r="O634" s="38">
        <f>IF(B634="","",IF('02_대상물건입력'!B6="",1,IF(ISNUMBER(SEARCH('02_대상물건입력'!B6,B634)),1,0)))</f>
        <v>1</v>
      </c>
      <c r="P634" s="38">
        <f>IF(L634="","",IF('02_대상물건입력'!B15="",0,IF(ISNUMBER(SEARCH('02_대상물건입력'!B15,L634)),1,0)))</f>
        <v>1</v>
      </c>
      <c r="Q634" s="38">
        <f>IF(D634="","",IF('02_대상물건입력'!B8="",0,IF(ISNUMBER(SEARCH('02_대상물건입력'!B8,D634)),1,0)))</f>
        <v>0</v>
      </c>
      <c r="R634" s="44">
        <f>IFERROR(ABS(E634-'02_대상물건입력'!B11)/'02_대상물건입력'!B11,"")</f>
        <v>0.14305431159792686</v>
      </c>
      <c r="S634" s="38">
        <f>IFERROR(ABS(J634-'02_대상물건입력'!B10),"")</f>
        <v>4</v>
      </c>
      <c r="T634" s="38">
        <f>IFERROR(ABS('01_설정'!B4-F634),"")</f>
        <v>524</v>
      </c>
      <c r="U634" s="38">
        <f>IFERROR(ABS(K634-YEAR('02_대상물건입력'!B14)),"")</f>
        <v>34</v>
      </c>
      <c r="V634" s="38" t="str">
        <f>IF(B634="","",IF(AND(E634&gt;0,F634&gt;0,H634&gt;0,OR('04A_국토부원자료'!P635="",'04A_국토부원자료'!P635="-"),IF('01_설정'!B10=1,N634=1,TRUE),R634&lt;='01_설정'!B5,S634&lt;='01_설정'!B6,T634&lt;='01_설정'!B7,U634&lt;='01_설정'!B8),"Y",""))</f>
        <v/>
      </c>
      <c r="W634" s="40" t="str">
        <f>IF(V634&lt;&gt;"Y","",MAX(0,(1-R634/'01_설정'!B5))*'01_설정'!B14+MAX(0,(1-S634/'01_설정'!B6))*'01_설정'!B15+MAX(0,(1-T634/'01_설정'!B7))*'01_설정'!B16+MAX(0,(1-U634/'01_설정'!B8))*'01_설정'!B17+O634*'01_설정'!B11+Q634*'01_설정'!B12+P634*'01_설정'!B13)</f>
        <v/>
      </c>
      <c r="X634" s="38" t="str">
        <f>IF(W634="","",1+COUNTIFS($W$4:$W$3003,"&gt;"&amp;W634)+COUNTIFS($W$4:W634,W634)-1)</f>
        <v/>
      </c>
    </row>
    <row r="635" spans="1:24" ht="16.5">
      <c r="A635" s="38">
        <f>IF('04A_국토부원자료'!A636="","",ROW()-3)</f>
        <v>632</v>
      </c>
      <c r="B635" s="39" t="str">
        <f>IFERROR('04A_국토부원자료'!B636,"")</f>
        <v>서울특별시 송파구 가락동</v>
      </c>
      <c r="C635" s="39" t="str">
        <f>IF(B635="","",IF('04A_국토부원자료'!C636&lt;&gt;"",'04A_국토부원자료'!C636,TRIM('04A_국토부원자료'!D636&amp;IF('04A_국토부원자료'!E636&lt;&gt;"","-"&amp;'04A_국토부원자료'!E636,""))))</f>
        <v>78-1</v>
      </c>
      <c r="D635" s="39" t="str">
        <f>IFERROR('04A_국토부원자료'!F636,"")</f>
        <v>한화오벨리스크</v>
      </c>
      <c r="E635" s="40">
        <f>IFERROR(VALUE(SUBSTITUTE('04A_국토부원자료'!G636,",","")),"")</f>
        <v>34.9</v>
      </c>
      <c r="F635" s="41">
        <f>IFERROR(IF(AND('04A_국토부원자료'!H636&lt;&gt;"",'04A_국토부원자료'!I636&lt;&gt;""),DATE(INT(VALUE(SUBSTITUTE('04A_국토부원자료'!H636,",",""))/100),MOD(VALUE(SUBSTITUTE('04A_국토부원자료'!H636,",","")),100),VALUE(SUBSTITUTE('04A_국토부원자료'!I636,",",""))),""),"")</f>
        <v>45586</v>
      </c>
      <c r="G635" s="42">
        <f>IFERROR(VALUE(SUBSTITUTE('04A_국토부원자료'!J636,",","")),"")</f>
        <v>18500</v>
      </c>
      <c r="H635" s="43">
        <f t="shared" si="18"/>
        <v>185000000</v>
      </c>
      <c r="I635" s="43">
        <f t="shared" si="19"/>
        <v>5300859.5988538684</v>
      </c>
      <c r="J635" s="38">
        <f>IFERROR(VALUE(SUBSTITUTE('04A_국토부원자료'!K636,",","")),"")</f>
        <v>13</v>
      </c>
      <c r="K635" s="38">
        <f>IFERROR(VALUE(SUBSTITUTE('04A_국토부원자료'!N636,",","")),"")</f>
        <v>2004</v>
      </c>
      <c r="L635" s="39" t="str">
        <f>IFERROR('04A_국토부원자료'!O636,"")</f>
        <v>중대로 127</v>
      </c>
      <c r="M635" s="39" t="str">
        <f>IFERROR('04A_국토부원자료'!Q636,"")</f>
        <v>중개거래</v>
      </c>
      <c r="N635" s="38">
        <f>IF(B635="","",IF('02_대상물건입력'!B5="",1,IF(ISNUMBER(SEARCH('02_대상물건입력'!B5,B635)),1,0)))</f>
        <v>1</v>
      </c>
      <c r="O635" s="38">
        <f>IF(B635="","",IF('02_대상물건입력'!B6="",1,IF(ISNUMBER(SEARCH('02_대상물건입력'!B6,B635)),1,0)))</f>
        <v>1</v>
      </c>
      <c r="P635" s="38">
        <f>IF(L635="","",IF('02_대상물건입력'!B15="",0,IF(ISNUMBER(SEARCH('02_대상물건입력'!B15,L635)),1,0)))</f>
        <v>0</v>
      </c>
      <c r="Q635" s="38">
        <f>IF(D635="","",IF('02_대상물건입력'!B8="",0,IF(ISNUMBER(SEARCH('02_대상물건입력'!B8,D635)),1,0)))</f>
        <v>0</v>
      </c>
      <c r="R635" s="44">
        <f>IFERROR(ABS(E635-'02_대상물건입력'!B11)/'02_대상물건입력'!B11,"")</f>
        <v>0.28107243014668093</v>
      </c>
      <c r="S635" s="38">
        <f>IFERROR(ABS(J635-'02_대상물건입력'!B10),"")</f>
        <v>1</v>
      </c>
      <c r="T635" s="38">
        <f>IFERROR(ABS('01_설정'!B4-F635),"")</f>
        <v>526</v>
      </c>
      <c r="U635" s="38">
        <f>IFERROR(ABS(K635-YEAR('02_대상물건입력'!B14)),"")</f>
        <v>22</v>
      </c>
      <c r="V635" s="38" t="str">
        <f>IF(B635="","",IF(AND(E635&gt;0,F635&gt;0,H635&gt;0,OR('04A_국토부원자료'!P636="",'04A_국토부원자료'!P636="-"),IF('01_설정'!B10=1,N635=1,TRUE),R635&lt;='01_설정'!B5,S635&lt;='01_설정'!B6,T635&lt;='01_설정'!B7,U635&lt;='01_설정'!B8),"Y",""))</f>
        <v/>
      </c>
      <c r="W635" s="40" t="str">
        <f>IF(V635&lt;&gt;"Y","",MAX(0,(1-R635/'01_설정'!B5))*'01_설정'!B14+MAX(0,(1-S635/'01_설정'!B6))*'01_설정'!B15+MAX(0,(1-T635/'01_설정'!B7))*'01_설정'!B16+MAX(0,(1-U635/'01_설정'!B8))*'01_설정'!B17+O635*'01_설정'!B11+Q635*'01_설정'!B12+P635*'01_설정'!B13)</f>
        <v/>
      </c>
      <c r="X635" s="38" t="str">
        <f>IF(W635="","",1+COUNTIFS($W$4:$W$3003,"&gt;"&amp;W635)+COUNTIFS($W$4:W635,W635)-1)</f>
        <v/>
      </c>
    </row>
    <row r="636" spans="1:24" ht="16.5">
      <c r="A636" s="38">
        <f>IF('04A_국토부원자료'!A637="","",ROW()-3)</f>
        <v>633</v>
      </c>
      <c r="B636" s="39" t="str">
        <f>IFERROR('04A_국토부원자료'!B637,"")</f>
        <v>서울특별시 송파구 가락동</v>
      </c>
      <c r="C636" s="39" t="str">
        <f>IF(B636="","",IF('04A_국토부원자료'!C637&lt;&gt;"",'04A_국토부원자료'!C637,TRIM('04A_국토부원자료'!D637&amp;IF('04A_국토부원자료'!E637&lt;&gt;"","-"&amp;'04A_국토부원자료'!E637,""))))</f>
        <v>79-7</v>
      </c>
      <c r="D636" s="39" t="str">
        <f>IFERROR('04A_국토부원자료'!F637,"")</f>
        <v>(79-7)</v>
      </c>
      <c r="E636" s="40">
        <f>IFERROR(VALUE(SUBSTITUTE('04A_국토부원자료'!G637,",","")),"")</f>
        <v>29.52</v>
      </c>
      <c r="F636" s="41">
        <f>IFERROR(IF(AND('04A_국토부원자료'!H637&lt;&gt;"",'04A_국토부원자료'!I637&lt;&gt;""),DATE(INT(VALUE(SUBSTITUTE('04A_국토부원자료'!H637,",",""))/100),MOD(VALUE(SUBSTITUTE('04A_국토부원자료'!H637,",","")),100),VALUE(SUBSTITUTE('04A_국토부원자료'!I637,",",""))),""),"")</f>
        <v>45583</v>
      </c>
      <c r="G636" s="42">
        <f>IFERROR(VALUE(SUBSTITUTE('04A_국토부원자료'!J637,",","")),"")</f>
        <v>12500</v>
      </c>
      <c r="H636" s="43">
        <f t="shared" si="18"/>
        <v>125000000</v>
      </c>
      <c r="I636" s="43">
        <f t="shared" si="19"/>
        <v>4234417.3441734416</v>
      </c>
      <c r="J636" s="38">
        <f>IFERROR(VALUE(SUBSTITUTE('04A_국토부원자료'!K637,",","")),"")</f>
        <v>10</v>
      </c>
      <c r="K636" s="38">
        <f>IFERROR(VALUE(SUBSTITUTE('04A_국토부원자료'!N637,",","")),"")</f>
        <v>1990</v>
      </c>
      <c r="L636" s="39" t="str">
        <f>IFERROR('04A_국토부원자료'!O637,"")</f>
        <v>송파대로28길 32</v>
      </c>
      <c r="M636" s="39" t="str">
        <f>IFERROR('04A_국토부원자료'!Q637,"")</f>
        <v>중개거래</v>
      </c>
      <c r="N636" s="38">
        <f>IF(B636="","",IF('02_대상물건입력'!B5="",1,IF(ISNUMBER(SEARCH('02_대상물건입력'!B5,B636)),1,0)))</f>
        <v>1</v>
      </c>
      <c r="O636" s="38">
        <f>IF(B636="","",IF('02_대상물건입력'!B6="",1,IF(ISNUMBER(SEARCH('02_대상물건입력'!B6,B636)),1,0)))</f>
        <v>1</v>
      </c>
      <c r="P636" s="38">
        <f>IF(L636="","",IF('02_대상물건입력'!B15="",0,IF(ISNUMBER(SEARCH('02_대상물건입력'!B15,L636)),1,0)))</f>
        <v>1</v>
      </c>
      <c r="Q636" s="38">
        <f>IF(D636="","",IF('02_대상물건입력'!B8="",0,IF(ISNUMBER(SEARCH('02_대상물건입력'!B8,D636)),1,0)))</f>
        <v>0</v>
      </c>
      <c r="R636" s="44">
        <f>IFERROR(ABS(E636-'02_대상물건입력'!B11)/'02_대상물건입력'!B11,"")</f>
        <v>8.3589058393410395E-2</v>
      </c>
      <c r="S636" s="38">
        <f>IFERROR(ABS(J636-'02_대상물건입력'!B10),"")</f>
        <v>2</v>
      </c>
      <c r="T636" s="38">
        <f>IFERROR(ABS('01_설정'!B4-F636),"")</f>
        <v>529</v>
      </c>
      <c r="U636" s="38">
        <f>IFERROR(ABS(K636-YEAR('02_대상물건입력'!B14)),"")</f>
        <v>36</v>
      </c>
      <c r="V636" s="38" t="str">
        <f>IF(B636="","",IF(AND(E636&gt;0,F636&gt;0,H636&gt;0,OR('04A_국토부원자료'!P637="",'04A_국토부원자료'!P637="-"),IF('01_설정'!B10=1,N636=1,TRUE),R636&lt;='01_설정'!B5,S636&lt;='01_설정'!B6,T636&lt;='01_설정'!B7,U636&lt;='01_설정'!B8),"Y",""))</f>
        <v/>
      </c>
      <c r="W636" s="40" t="str">
        <f>IF(V636&lt;&gt;"Y","",MAX(0,(1-R636/'01_설정'!B5))*'01_설정'!B14+MAX(0,(1-S636/'01_설정'!B6))*'01_설정'!B15+MAX(0,(1-T636/'01_설정'!B7))*'01_설정'!B16+MAX(0,(1-U636/'01_설정'!B8))*'01_설정'!B17+O636*'01_설정'!B11+Q636*'01_설정'!B12+P636*'01_설정'!B13)</f>
        <v/>
      </c>
      <c r="X636" s="38" t="str">
        <f>IF(W636="","",1+COUNTIFS($W$4:$W$3003,"&gt;"&amp;W636)+COUNTIFS($W$4:W636,W636)-1)</f>
        <v/>
      </c>
    </row>
    <row r="637" spans="1:24" ht="16.5">
      <c r="A637" s="38">
        <f>IF('04A_국토부원자료'!A638="","",ROW()-3)</f>
        <v>634</v>
      </c>
      <c r="B637" s="39" t="str">
        <f>IFERROR('04A_국토부원자료'!B638,"")</f>
        <v>서울특별시 송파구 가락동</v>
      </c>
      <c r="C637" s="39" t="str">
        <f>IF(B637="","",IF('04A_국토부원자료'!C638&lt;&gt;"",'04A_국토부원자료'!C638,TRIM('04A_국토부원자료'!D638&amp;IF('04A_국토부원자료'!E638&lt;&gt;"","-"&amp;'04A_국토부원자료'!E638,""))))</f>
        <v>78-1</v>
      </c>
      <c r="D637" s="39" t="str">
        <f>IFERROR('04A_국토부원자료'!F638,"")</f>
        <v>한화오벨리스크</v>
      </c>
      <c r="E637" s="40">
        <f>IFERROR(VALUE(SUBSTITUTE('04A_국토부원자료'!G638,",","")),"")</f>
        <v>30.34</v>
      </c>
      <c r="F637" s="41">
        <f>IFERROR(IF(AND('04A_국토부원자료'!H638&lt;&gt;"",'04A_국토부원자료'!I638&lt;&gt;""),DATE(INT(VALUE(SUBSTITUTE('04A_국토부원자료'!H638,",",""))/100),MOD(VALUE(SUBSTITUTE('04A_국토부원자료'!H638,",","")),100),VALUE(SUBSTITUTE('04A_국토부원자료'!I638,",",""))),""),"")</f>
        <v>45583</v>
      </c>
      <c r="G637" s="42">
        <f>IFERROR(VALUE(SUBSTITUTE('04A_국토부원자료'!J638,",","")),"")</f>
        <v>17250</v>
      </c>
      <c r="H637" s="43">
        <f t="shared" si="18"/>
        <v>172500000</v>
      </c>
      <c r="I637" s="43">
        <f t="shared" si="19"/>
        <v>5685563.612392881</v>
      </c>
      <c r="J637" s="38">
        <f>IFERROR(VALUE(SUBSTITUTE('04A_국토부원자료'!K638,",","")),"")</f>
        <v>13</v>
      </c>
      <c r="K637" s="38">
        <f>IFERROR(VALUE(SUBSTITUTE('04A_국토부원자료'!N638,",","")),"")</f>
        <v>2004</v>
      </c>
      <c r="L637" s="39" t="str">
        <f>IFERROR('04A_국토부원자료'!O638,"")</f>
        <v>중대로 127</v>
      </c>
      <c r="M637" s="39" t="str">
        <f>IFERROR('04A_국토부원자료'!Q638,"")</f>
        <v>중개거래</v>
      </c>
      <c r="N637" s="38">
        <f>IF(B637="","",IF('02_대상물건입력'!B5="",1,IF(ISNUMBER(SEARCH('02_대상물건입력'!B5,B637)),1,0)))</f>
        <v>1</v>
      </c>
      <c r="O637" s="38">
        <f>IF(B637="","",IF('02_대상물건입력'!B6="",1,IF(ISNUMBER(SEARCH('02_대상물건입력'!B6,B637)),1,0)))</f>
        <v>1</v>
      </c>
      <c r="P637" s="38">
        <f>IF(L637="","",IF('02_대상물건입력'!B15="",0,IF(ISNUMBER(SEARCH('02_대상물건입력'!B15,L637)),1,0)))</f>
        <v>0</v>
      </c>
      <c r="Q637" s="38">
        <f>IF(D637="","",IF('02_대상물건입력'!B8="",0,IF(ISNUMBER(SEARCH('02_대상물건입력'!B8,D637)),1,0)))</f>
        <v>0</v>
      </c>
      <c r="R637" s="44">
        <f>IFERROR(ABS(E637-'02_대상물건입력'!B11)/'02_대상물건입력'!B11,"")</f>
        <v>0.11368875445989403</v>
      </c>
      <c r="S637" s="38">
        <f>IFERROR(ABS(J637-'02_대상물건입력'!B10),"")</f>
        <v>1</v>
      </c>
      <c r="T637" s="38">
        <f>IFERROR(ABS('01_설정'!B4-F637),"")</f>
        <v>529</v>
      </c>
      <c r="U637" s="38">
        <f>IFERROR(ABS(K637-YEAR('02_대상물건입력'!B14)),"")</f>
        <v>22</v>
      </c>
      <c r="V637" s="38" t="str">
        <f>IF(B637="","",IF(AND(E637&gt;0,F637&gt;0,H637&gt;0,OR('04A_국토부원자료'!P638="",'04A_국토부원자료'!P638="-"),IF('01_설정'!B10=1,N637=1,TRUE),R637&lt;='01_설정'!B5,S637&lt;='01_설정'!B6,T637&lt;='01_설정'!B7,U637&lt;='01_설정'!B8),"Y",""))</f>
        <v/>
      </c>
      <c r="W637" s="40" t="str">
        <f>IF(V637&lt;&gt;"Y","",MAX(0,(1-R637/'01_설정'!B5))*'01_설정'!B14+MAX(0,(1-S637/'01_설정'!B6))*'01_설정'!B15+MAX(0,(1-T637/'01_설정'!B7))*'01_설정'!B16+MAX(0,(1-U637/'01_설정'!B8))*'01_설정'!B17+O637*'01_설정'!B11+Q637*'01_설정'!B12+P637*'01_설정'!B13)</f>
        <v/>
      </c>
      <c r="X637" s="38" t="str">
        <f>IF(W637="","",1+COUNTIFS($W$4:$W$3003,"&gt;"&amp;W637)+COUNTIFS($W$4:W637,W637)-1)</f>
        <v/>
      </c>
    </row>
    <row r="638" spans="1:24" ht="16.5">
      <c r="A638" s="38">
        <f>IF('04A_국토부원자료'!A639="","",ROW()-3)</f>
        <v>635</v>
      </c>
      <c r="B638" s="39" t="str">
        <f>IFERROR('04A_국토부원자료'!B639,"")</f>
        <v>서울특별시 송파구 가락동</v>
      </c>
      <c r="C638" s="39" t="str">
        <f>IF(B638="","",IF('04A_국토부원자료'!C639&lt;&gt;"",'04A_국토부원자료'!C639,TRIM('04A_국토부원자료'!D639&amp;IF('04A_국토부원자료'!E639&lt;&gt;"","-"&amp;'04A_국토부원자료'!E639,""))))</f>
        <v>78-1</v>
      </c>
      <c r="D638" s="39" t="str">
        <f>IFERROR('04A_국토부원자료'!F639,"")</f>
        <v>한화오벨리스크</v>
      </c>
      <c r="E638" s="40">
        <f>IFERROR(VALUE(SUBSTITUTE('04A_국토부원자료'!G639,",","")),"")</f>
        <v>37.93</v>
      </c>
      <c r="F638" s="41">
        <f>IFERROR(IF(AND('04A_국토부원자료'!H639&lt;&gt;"",'04A_국토부원자료'!I639&lt;&gt;""),DATE(INT(VALUE(SUBSTITUTE('04A_국토부원자료'!H639,",",""))/100),MOD(VALUE(SUBSTITUTE('04A_국토부원자료'!H639,",","")),100),VALUE(SUBSTITUTE('04A_국토부원자료'!I639,",",""))),""),"")</f>
        <v>45582</v>
      </c>
      <c r="G638" s="42">
        <f>IFERROR(VALUE(SUBSTITUTE('04A_국토부원자료'!J639,",","")),"")</f>
        <v>20000</v>
      </c>
      <c r="H638" s="43">
        <f t="shared" si="18"/>
        <v>200000000</v>
      </c>
      <c r="I638" s="43">
        <f t="shared" si="19"/>
        <v>5272871.0783021357</v>
      </c>
      <c r="J638" s="38">
        <f>IFERROR(VALUE(SUBSTITUTE('04A_국토부원자료'!K639,",","")),"")</f>
        <v>8</v>
      </c>
      <c r="K638" s="38">
        <f>IFERROR(VALUE(SUBSTITUTE('04A_국토부원자료'!N639,",","")),"")</f>
        <v>2004</v>
      </c>
      <c r="L638" s="39" t="str">
        <f>IFERROR('04A_국토부원자료'!O639,"")</f>
        <v>중대로 127</v>
      </c>
      <c r="M638" s="39" t="str">
        <f>IFERROR('04A_국토부원자료'!Q639,"")</f>
        <v>중개거래</v>
      </c>
      <c r="N638" s="38">
        <f>IF(B638="","",IF('02_대상물건입력'!B5="",1,IF(ISNUMBER(SEARCH('02_대상물건입력'!B5,B638)),1,0)))</f>
        <v>1</v>
      </c>
      <c r="O638" s="38">
        <f>IF(B638="","",IF('02_대상물건입력'!B6="",1,IF(ISNUMBER(SEARCH('02_대상물건입력'!B6,B638)),1,0)))</f>
        <v>1</v>
      </c>
      <c r="P638" s="38">
        <f>IF(L638="","",IF('02_대상물건입력'!B15="",0,IF(ISNUMBER(SEARCH('02_대상물건입력'!B15,L638)),1,0)))</f>
        <v>0</v>
      </c>
      <c r="Q638" s="38">
        <f>IF(D638="","",IF('02_대상물건입력'!B8="",0,IF(ISNUMBER(SEARCH('02_대상물건입력'!B8,D638)),1,0)))</f>
        <v>0</v>
      </c>
      <c r="R638" s="44">
        <f>IFERROR(ABS(E638-'02_대상물건입력'!B11)/'02_대상물건입력'!B11,"")</f>
        <v>0.39229447780698024</v>
      </c>
      <c r="S638" s="38">
        <f>IFERROR(ABS(J638-'02_대상물건입력'!B10),"")</f>
        <v>4</v>
      </c>
      <c r="T638" s="38">
        <f>IFERROR(ABS('01_설정'!B4-F638),"")</f>
        <v>530</v>
      </c>
      <c r="U638" s="38">
        <f>IFERROR(ABS(K638-YEAR('02_대상물건입력'!B14)),"")</f>
        <v>22</v>
      </c>
      <c r="V638" s="38" t="str">
        <f>IF(B638="","",IF(AND(E638&gt;0,F638&gt;0,H638&gt;0,OR('04A_국토부원자료'!P639="",'04A_국토부원자료'!P639="-"),IF('01_설정'!B10=1,N638=1,TRUE),R638&lt;='01_설정'!B5,S638&lt;='01_설정'!B6,T638&lt;='01_설정'!B7,U638&lt;='01_설정'!B8),"Y",""))</f>
        <v/>
      </c>
      <c r="W638" s="40" t="str">
        <f>IF(V638&lt;&gt;"Y","",MAX(0,(1-R638/'01_설정'!B5))*'01_설정'!B14+MAX(0,(1-S638/'01_설정'!B6))*'01_설정'!B15+MAX(0,(1-T638/'01_설정'!B7))*'01_설정'!B16+MAX(0,(1-U638/'01_설정'!B8))*'01_설정'!B17+O638*'01_설정'!B11+Q638*'01_설정'!B12+P638*'01_설정'!B13)</f>
        <v/>
      </c>
      <c r="X638" s="38" t="str">
        <f>IF(W638="","",1+COUNTIFS($W$4:$W$3003,"&gt;"&amp;W638)+COUNTIFS($W$4:W638,W638)-1)</f>
        <v/>
      </c>
    </row>
    <row r="639" spans="1:24" ht="16.5">
      <c r="A639" s="38">
        <f>IF('04A_국토부원자료'!A640="","",ROW()-3)</f>
        <v>636</v>
      </c>
      <c r="B639" s="39" t="str">
        <f>IFERROR('04A_국토부원자료'!B640,"")</f>
        <v>서울특별시 송파구 가락동</v>
      </c>
      <c r="C639" s="39" t="str">
        <f>IF(B639="","",IF('04A_국토부원자료'!C640&lt;&gt;"",'04A_국토부원자료'!C640,TRIM('04A_국토부원자료'!D640&amp;IF('04A_국토부원자료'!E640&lt;&gt;"","-"&amp;'04A_국토부원자료'!E640,""))))</f>
        <v>79-5</v>
      </c>
      <c r="D639" s="39" t="str">
        <f>IFERROR('04A_국토부원자료'!F640,"")</f>
        <v>(79-5)</v>
      </c>
      <c r="E639" s="40">
        <f>IFERROR(VALUE(SUBSTITUTE('04A_국토부원자료'!G640,",","")),"")</f>
        <v>34.880000000000003</v>
      </c>
      <c r="F639" s="41">
        <f>IFERROR(IF(AND('04A_국토부원자료'!H640&lt;&gt;"",'04A_국토부원자료'!I640&lt;&gt;""),DATE(INT(VALUE(SUBSTITUTE('04A_국토부원자료'!H640,",",""))/100),MOD(VALUE(SUBSTITUTE('04A_국토부원자료'!H640,",","")),100),VALUE(SUBSTITUTE('04A_국토부원자료'!I640,",",""))),""),"")</f>
        <v>45562</v>
      </c>
      <c r="G639" s="42">
        <f>IFERROR(VALUE(SUBSTITUTE('04A_국토부원자료'!J640,",","")),"")</f>
        <v>10500</v>
      </c>
      <c r="H639" s="43">
        <f t="shared" si="18"/>
        <v>105000000</v>
      </c>
      <c r="I639" s="43">
        <f t="shared" si="19"/>
        <v>3010321.1009174311</v>
      </c>
      <c r="J639" s="38">
        <f>IFERROR(VALUE(SUBSTITUTE('04A_국토부원자료'!K640,",","")),"")</f>
        <v>13</v>
      </c>
      <c r="K639" s="38">
        <f>IFERROR(VALUE(SUBSTITUTE('04A_국토부원자료'!N640,",","")),"")</f>
        <v>1994</v>
      </c>
      <c r="L639" s="39" t="str">
        <f>IFERROR('04A_국토부원자료'!O640,"")</f>
        <v>송파대로28길 24</v>
      </c>
      <c r="M639" s="39" t="str">
        <f>IFERROR('04A_국토부원자료'!Q640,"")</f>
        <v>중개거래</v>
      </c>
      <c r="N639" s="38">
        <f>IF(B639="","",IF('02_대상물건입력'!B5="",1,IF(ISNUMBER(SEARCH('02_대상물건입력'!B5,B639)),1,0)))</f>
        <v>1</v>
      </c>
      <c r="O639" s="38">
        <f>IF(B639="","",IF('02_대상물건입력'!B6="",1,IF(ISNUMBER(SEARCH('02_대상물건입력'!B6,B639)),1,0)))</f>
        <v>1</v>
      </c>
      <c r="P639" s="38">
        <f>IF(L639="","",IF('02_대상물건입력'!B15="",0,IF(ISNUMBER(SEARCH('02_대상물건입력'!B15,L639)),1,0)))</f>
        <v>1</v>
      </c>
      <c r="Q639" s="38">
        <f>IF(D639="","",IF('02_대상물건입력'!B8="",0,IF(ISNUMBER(SEARCH('02_대상물건입력'!B8,D639)),1,0)))</f>
        <v>0</v>
      </c>
      <c r="R639" s="44">
        <f>IFERROR(ABS(E639-'02_대상물건입력'!B11)/'02_대상물건입력'!B11,"")</f>
        <v>0.28033829121823028</v>
      </c>
      <c r="S639" s="38">
        <f>IFERROR(ABS(J639-'02_대상물건입력'!B10),"")</f>
        <v>1</v>
      </c>
      <c r="T639" s="38">
        <f>IFERROR(ABS('01_설정'!B4-F639),"")</f>
        <v>550</v>
      </c>
      <c r="U639" s="38">
        <f>IFERROR(ABS(K639-YEAR('02_대상물건입력'!B14)),"")</f>
        <v>32</v>
      </c>
      <c r="V639" s="38" t="str">
        <f>IF(B639="","",IF(AND(E639&gt;0,F639&gt;0,H639&gt;0,OR('04A_국토부원자료'!P640="",'04A_국토부원자료'!P640="-"),IF('01_설정'!B10=1,N639=1,TRUE),R639&lt;='01_설정'!B5,S639&lt;='01_설정'!B6,T639&lt;='01_설정'!B7,U639&lt;='01_설정'!B8),"Y",""))</f>
        <v/>
      </c>
      <c r="W639" s="40" t="str">
        <f>IF(V639&lt;&gt;"Y","",MAX(0,(1-R639/'01_설정'!B5))*'01_설정'!B14+MAX(0,(1-S639/'01_설정'!B6))*'01_설정'!B15+MAX(0,(1-T639/'01_설정'!B7))*'01_설정'!B16+MAX(0,(1-U639/'01_설정'!B8))*'01_설정'!B17+O639*'01_설정'!B11+Q639*'01_설정'!B12+P639*'01_설정'!B13)</f>
        <v/>
      </c>
      <c r="X639" s="38" t="str">
        <f>IF(W639="","",1+COUNTIFS($W$4:$W$3003,"&gt;"&amp;W639)+COUNTIFS($W$4:W639,W639)-1)</f>
        <v/>
      </c>
    </row>
    <row r="640" spans="1:24" ht="16.5">
      <c r="A640" s="38">
        <f>IF('04A_국토부원자료'!A641="","",ROW()-3)</f>
        <v>637</v>
      </c>
      <c r="B640" s="39" t="str">
        <f>IFERROR('04A_국토부원자료'!B641,"")</f>
        <v>서울특별시 송파구 가락동</v>
      </c>
      <c r="C640" s="39" t="str">
        <f>IF(B640="","",IF('04A_국토부원자료'!C641&lt;&gt;"",'04A_국토부원자료'!C641,TRIM('04A_국토부원자료'!D641&amp;IF('04A_국토부원자료'!E641&lt;&gt;"","-"&amp;'04A_국토부원자료'!E641,""))))</f>
        <v>79-5</v>
      </c>
      <c r="D640" s="39" t="str">
        <f>IFERROR('04A_국토부원자료'!F641,"")</f>
        <v>(79-5)</v>
      </c>
      <c r="E640" s="40">
        <f>IFERROR(VALUE(SUBSTITUTE('04A_국토부원자료'!G641,",","")),"")</f>
        <v>30.24</v>
      </c>
      <c r="F640" s="41">
        <f>IFERROR(IF(AND('04A_국토부원자료'!H641&lt;&gt;"",'04A_국토부원자료'!I641&lt;&gt;""),DATE(INT(VALUE(SUBSTITUTE('04A_국토부원자료'!H641,",",""))/100),MOD(VALUE(SUBSTITUTE('04A_국토부원자료'!H641,",","")),100),VALUE(SUBSTITUTE('04A_국토부원자료'!I641,",",""))),""),"")</f>
        <v>45562</v>
      </c>
      <c r="G640" s="42">
        <f>IFERROR(VALUE(SUBSTITUTE('04A_국토부원자료'!J641,",","")),"")</f>
        <v>10000</v>
      </c>
      <c r="H640" s="43">
        <f t="shared" si="18"/>
        <v>100000000</v>
      </c>
      <c r="I640" s="43">
        <f t="shared" si="19"/>
        <v>3306878.3068783069</v>
      </c>
      <c r="J640" s="38">
        <f>IFERROR(VALUE(SUBSTITUTE('04A_국토부원자료'!K641,",","")),"")</f>
        <v>4</v>
      </c>
      <c r="K640" s="38">
        <f>IFERROR(VALUE(SUBSTITUTE('04A_국토부원자료'!N641,",","")),"")</f>
        <v>1994</v>
      </c>
      <c r="L640" s="39" t="str">
        <f>IFERROR('04A_국토부원자료'!O641,"")</f>
        <v>송파대로28길 24</v>
      </c>
      <c r="M640" s="39" t="str">
        <f>IFERROR('04A_국토부원자료'!Q641,"")</f>
        <v>중개거래</v>
      </c>
      <c r="N640" s="38">
        <f>IF(B640="","",IF('02_대상물건입력'!B5="",1,IF(ISNUMBER(SEARCH('02_대상물건입력'!B5,B640)),1,0)))</f>
        <v>1</v>
      </c>
      <c r="O640" s="38">
        <f>IF(B640="","",IF('02_대상물건입력'!B6="",1,IF(ISNUMBER(SEARCH('02_대상물건입력'!B6,B640)),1,0)))</f>
        <v>1</v>
      </c>
      <c r="P640" s="38">
        <f>IF(L640="","",IF('02_대상물건입력'!B15="",0,IF(ISNUMBER(SEARCH('02_대상물건입력'!B15,L640)),1,0)))</f>
        <v>1</v>
      </c>
      <c r="Q640" s="38">
        <f>IF(D640="","",IF('02_대상물건입력'!B8="",0,IF(ISNUMBER(SEARCH('02_대상물건입력'!B8,D640)),1,0)))</f>
        <v>0</v>
      </c>
      <c r="R640" s="44">
        <f>IFERROR(ABS(E640-'02_대상물건입력'!B11)/'02_대상물건입력'!B11,"")</f>
        <v>0.11001805981763987</v>
      </c>
      <c r="S640" s="38">
        <f>IFERROR(ABS(J640-'02_대상물건입력'!B10),"")</f>
        <v>8</v>
      </c>
      <c r="T640" s="38">
        <f>IFERROR(ABS('01_설정'!B4-F640),"")</f>
        <v>550</v>
      </c>
      <c r="U640" s="38">
        <f>IFERROR(ABS(K640-YEAR('02_대상물건입력'!B14)),"")</f>
        <v>32</v>
      </c>
      <c r="V640" s="38" t="str">
        <f>IF(B640="","",IF(AND(E640&gt;0,F640&gt;0,H640&gt;0,OR('04A_국토부원자료'!P641="",'04A_국토부원자료'!P641="-"),IF('01_설정'!B10=1,N640=1,TRUE),R640&lt;='01_설정'!B5,S640&lt;='01_설정'!B6,T640&lt;='01_설정'!B7,U640&lt;='01_설정'!B8),"Y",""))</f>
        <v/>
      </c>
      <c r="W640" s="40" t="str">
        <f>IF(V640&lt;&gt;"Y","",MAX(0,(1-R640/'01_설정'!B5))*'01_설정'!B14+MAX(0,(1-S640/'01_설정'!B6))*'01_설정'!B15+MAX(0,(1-T640/'01_설정'!B7))*'01_설정'!B16+MAX(0,(1-U640/'01_설정'!B8))*'01_설정'!B17+O640*'01_설정'!B11+Q640*'01_설정'!B12+P640*'01_설정'!B13)</f>
        <v/>
      </c>
      <c r="X640" s="38" t="str">
        <f>IF(W640="","",1+COUNTIFS($W$4:$W$3003,"&gt;"&amp;W640)+COUNTIFS($W$4:W640,W640)-1)</f>
        <v/>
      </c>
    </row>
    <row r="641" spans="1:24" ht="16.5">
      <c r="A641" s="38">
        <f>IF('04A_국토부원자료'!A642="","",ROW()-3)</f>
        <v>638</v>
      </c>
      <c r="B641" s="39" t="str">
        <f>IFERROR('04A_국토부원자료'!B642,"")</f>
        <v>서울특별시 송파구 가락동</v>
      </c>
      <c r="C641" s="39" t="str">
        <f>IF(B641="","",IF('04A_국토부원자료'!C642&lt;&gt;"",'04A_국토부원자료'!C642,TRIM('04A_국토부원자료'!D642&amp;IF('04A_국토부원자료'!E642&lt;&gt;"","-"&amp;'04A_국토부원자료'!E642,""))))</f>
        <v>99-1</v>
      </c>
      <c r="D641" s="39" t="str">
        <f>IFERROR('04A_국토부원자료'!F642,"")</f>
        <v>(99-1)</v>
      </c>
      <c r="E641" s="40">
        <f>IFERROR(VALUE(SUBSTITUTE('04A_국토부원자료'!G642,",","")),"")</f>
        <v>31.44</v>
      </c>
      <c r="F641" s="41">
        <f>IFERROR(IF(AND('04A_국토부원자료'!H642&lt;&gt;"",'04A_국토부원자료'!I642&lt;&gt;""),DATE(INT(VALUE(SUBSTITUTE('04A_국토부원자료'!H642,",",""))/100),MOD(VALUE(SUBSTITUTE('04A_국토부원자료'!H642,",","")),100),VALUE(SUBSTITUTE('04A_국토부원자료'!I642,",",""))),""),"")</f>
        <v>45560</v>
      </c>
      <c r="G641" s="42">
        <f>IFERROR(VALUE(SUBSTITUTE('04A_국토부원자료'!J642,",","")),"")</f>
        <v>8880</v>
      </c>
      <c r="H641" s="43">
        <f t="shared" si="18"/>
        <v>88800000</v>
      </c>
      <c r="I641" s="43">
        <f t="shared" si="19"/>
        <v>2824427.4809160302</v>
      </c>
      <c r="J641" s="38">
        <f>IFERROR(VALUE(SUBSTITUTE('04A_국토부원자료'!K642,",","")),"")</f>
        <v>3</v>
      </c>
      <c r="K641" s="38">
        <f>IFERROR(VALUE(SUBSTITUTE('04A_국토부원자료'!N642,",","")),"")</f>
        <v>1990</v>
      </c>
      <c r="L641" s="39" t="str">
        <f>IFERROR('04A_국토부원자료'!O642,"")</f>
        <v>송파대로28길 12</v>
      </c>
      <c r="M641" s="39" t="str">
        <f>IFERROR('04A_국토부원자료'!Q642,"")</f>
        <v>직거래</v>
      </c>
      <c r="N641" s="38">
        <f>IF(B641="","",IF('02_대상물건입력'!B5="",1,IF(ISNUMBER(SEARCH('02_대상물건입력'!B5,B641)),1,0)))</f>
        <v>1</v>
      </c>
      <c r="O641" s="38">
        <f>IF(B641="","",IF('02_대상물건입력'!B6="",1,IF(ISNUMBER(SEARCH('02_대상물건입력'!B6,B641)),1,0)))</f>
        <v>1</v>
      </c>
      <c r="P641" s="38">
        <f>IF(L641="","",IF('02_대상물건입력'!B15="",0,IF(ISNUMBER(SEARCH('02_대상물건입력'!B15,L641)),1,0)))</f>
        <v>1</v>
      </c>
      <c r="Q641" s="38">
        <f>IF(D641="","",IF('02_대상물건입력'!B8="",0,IF(ISNUMBER(SEARCH('02_대상물건입력'!B8,D641)),1,0)))</f>
        <v>0</v>
      </c>
      <c r="R641" s="44">
        <f>IFERROR(ABS(E641-'02_대상물건입력'!B11)/'02_대상물건입력'!B11,"")</f>
        <v>0.15406639552468918</v>
      </c>
      <c r="S641" s="38">
        <f>IFERROR(ABS(J641-'02_대상물건입력'!B10),"")</f>
        <v>9</v>
      </c>
      <c r="T641" s="38">
        <f>IFERROR(ABS('01_설정'!B4-F641),"")</f>
        <v>552</v>
      </c>
      <c r="U641" s="38">
        <f>IFERROR(ABS(K641-YEAR('02_대상물건입력'!B14)),"")</f>
        <v>36</v>
      </c>
      <c r="V641" s="38" t="str">
        <f>IF(B641="","",IF(AND(E641&gt;0,F641&gt;0,H641&gt;0,OR('04A_국토부원자료'!P642="",'04A_국토부원자료'!P642="-"),IF('01_설정'!B10=1,N641=1,TRUE),R641&lt;='01_설정'!B5,S641&lt;='01_설정'!B6,T641&lt;='01_설정'!B7,U641&lt;='01_설정'!B8),"Y",""))</f>
        <v/>
      </c>
      <c r="W641" s="40" t="str">
        <f>IF(V641&lt;&gt;"Y","",MAX(0,(1-R641/'01_설정'!B5))*'01_설정'!B14+MAX(0,(1-S641/'01_설정'!B6))*'01_설정'!B15+MAX(0,(1-T641/'01_설정'!B7))*'01_설정'!B16+MAX(0,(1-U641/'01_설정'!B8))*'01_설정'!B17+O641*'01_설정'!B11+Q641*'01_설정'!B12+P641*'01_설정'!B13)</f>
        <v/>
      </c>
      <c r="X641" s="38" t="str">
        <f>IF(W641="","",1+COUNTIFS($W$4:$W$3003,"&gt;"&amp;W641)+COUNTIFS($W$4:W641,W641)-1)</f>
        <v/>
      </c>
    </row>
    <row r="642" spans="1:24" ht="16.5">
      <c r="A642" s="38">
        <f>IF('04A_국토부원자료'!A643="","",ROW()-3)</f>
        <v>639</v>
      </c>
      <c r="B642" s="39" t="str">
        <f>IFERROR('04A_국토부원자료'!B643,"")</f>
        <v>서울특별시 송파구 가락동</v>
      </c>
      <c r="C642" s="39" t="str">
        <f>IF(B642="","",IF('04A_국토부원자료'!C643&lt;&gt;"",'04A_국토부원자료'!C643,TRIM('04A_국토부원자료'!D643&amp;IF('04A_국토부원자료'!E643&lt;&gt;"","-"&amp;'04A_국토부원자료'!E643,""))))</f>
        <v>99-3</v>
      </c>
      <c r="D642" s="39" t="str">
        <f>IFERROR('04A_국토부원자료'!F643,"")</f>
        <v>제일오피스텔</v>
      </c>
      <c r="E642" s="40">
        <f>IFERROR(VALUE(SUBSTITUTE('04A_국토부원자료'!G643,",","")),"")</f>
        <v>30.06</v>
      </c>
      <c r="F642" s="41">
        <f>IFERROR(IF(AND('04A_국토부원자료'!H643&lt;&gt;"",'04A_국토부원자료'!I643&lt;&gt;""),DATE(INT(VALUE(SUBSTITUTE('04A_국토부원자료'!H643,",",""))/100),MOD(VALUE(SUBSTITUTE('04A_국토부원자료'!H643,",","")),100),VALUE(SUBSTITUTE('04A_국토부원자료'!I643,",",""))),""),"")</f>
        <v>45555</v>
      </c>
      <c r="G642" s="42">
        <f>IFERROR(VALUE(SUBSTITUTE('04A_국토부원자료'!J643,",","")),"")</f>
        <v>18400</v>
      </c>
      <c r="H642" s="43">
        <f t="shared" si="18"/>
        <v>184000000</v>
      </c>
      <c r="I642" s="43">
        <f t="shared" si="19"/>
        <v>6121091.1510312706</v>
      </c>
      <c r="J642" s="38">
        <f>IFERROR(VALUE(SUBSTITUTE('04A_국토부원자료'!K643,",","")),"")</f>
        <v>11</v>
      </c>
      <c r="K642" s="38">
        <f>IFERROR(VALUE(SUBSTITUTE('04A_국토부원자료'!N643,",","")),"")</f>
        <v>1992</v>
      </c>
      <c r="L642" s="39" t="str">
        <f>IFERROR('04A_국토부원자료'!O643,"")</f>
        <v>송파대로 260</v>
      </c>
      <c r="M642" s="39" t="str">
        <f>IFERROR('04A_국토부원자료'!Q643,"")</f>
        <v>중개거래</v>
      </c>
      <c r="N642" s="38">
        <f>IF(B642="","",IF('02_대상물건입력'!B5="",1,IF(ISNUMBER(SEARCH('02_대상물건입력'!B5,B642)),1,0)))</f>
        <v>1</v>
      </c>
      <c r="O642" s="38">
        <f>IF(B642="","",IF('02_대상물건입력'!B6="",1,IF(ISNUMBER(SEARCH('02_대상물건입력'!B6,B642)),1,0)))</f>
        <v>1</v>
      </c>
      <c r="P642" s="38">
        <f>IF(L642="","",IF('02_대상물건입력'!B15="",0,IF(ISNUMBER(SEARCH('02_대상물건입력'!B15,L642)),1,0)))</f>
        <v>1</v>
      </c>
      <c r="Q642" s="38">
        <f>IF(D642="","",IF('02_대상물건입력'!B8="",0,IF(ISNUMBER(SEARCH('02_대상물건입력'!B8,D642)),1,0)))</f>
        <v>0</v>
      </c>
      <c r="R642" s="44">
        <f>IFERROR(ABS(E642-'02_대상물건입력'!B11)/'02_대상물건입력'!B11,"")</f>
        <v>0.1034108094615825</v>
      </c>
      <c r="S642" s="38">
        <f>IFERROR(ABS(J642-'02_대상물건입력'!B10),"")</f>
        <v>1</v>
      </c>
      <c r="T642" s="38">
        <f>IFERROR(ABS('01_설정'!B4-F642),"")</f>
        <v>557</v>
      </c>
      <c r="U642" s="38">
        <f>IFERROR(ABS(K642-YEAR('02_대상물건입력'!B14)),"")</f>
        <v>34</v>
      </c>
      <c r="V642" s="38" t="str">
        <f>IF(B642="","",IF(AND(E642&gt;0,F642&gt;0,H642&gt;0,OR('04A_국토부원자료'!P643="",'04A_국토부원자료'!P643="-"),IF('01_설정'!B10=1,N642=1,TRUE),R642&lt;='01_설정'!B5,S642&lt;='01_설정'!B6,T642&lt;='01_설정'!B7,U642&lt;='01_설정'!B8),"Y",""))</f>
        <v/>
      </c>
      <c r="W642" s="40" t="str">
        <f>IF(V642&lt;&gt;"Y","",MAX(0,(1-R642/'01_설정'!B5))*'01_설정'!B14+MAX(0,(1-S642/'01_설정'!B6))*'01_설정'!B15+MAX(0,(1-T642/'01_설정'!B7))*'01_설정'!B16+MAX(0,(1-U642/'01_설정'!B8))*'01_설정'!B17+O642*'01_설정'!B11+Q642*'01_설정'!B12+P642*'01_설정'!B13)</f>
        <v/>
      </c>
      <c r="X642" s="38" t="str">
        <f>IF(W642="","",1+COUNTIFS($W$4:$W$3003,"&gt;"&amp;W642)+COUNTIFS($W$4:W642,W642)-1)</f>
        <v/>
      </c>
    </row>
    <row r="643" spans="1:24" ht="16.5">
      <c r="A643" s="38">
        <f>IF('04A_국토부원자료'!A644="","",ROW()-3)</f>
        <v>640</v>
      </c>
      <c r="B643" s="39" t="str">
        <f>IFERROR('04A_국토부원자료'!B644,"")</f>
        <v>서울특별시 송파구 가락동</v>
      </c>
      <c r="C643" s="39" t="str">
        <f>IF(B643="","",IF('04A_국토부원자료'!C644&lt;&gt;"",'04A_국토부원자료'!C644,TRIM('04A_국토부원자료'!D644&amp;IF('04A_국토부원자료'!E644&lt;&gt;"","-"&amp;'04A_국토부원자료'!E644,""))))</f>
        <v>79-5</v>
      </c>
      <c r="D643" s="39" t="str">
        <f>IFERROR('04A_국토부원자료'!F644,"")</f>
        <v>(79-5)</v>
      </c>
      <c r="E643" s="40">
        <f>IFERROR(VALUE(SUBSTITUTE('04A_국토부원자료'!G644,",","")),"")</f>
        <v>30.24</v>
      </c>
      <c r="F643" s="41">
        <f>IFERROR(IF(AND('04A_국토부원자료'!H644&lt;&gt;"",'04A_국토부원자료'!I644&lt;&gt;""),DATE(INT(VALUE(SUBSTITUTE('04A_국토부원자료'!H644,",",""))/100),MOD(VALUE(SUBSTITUTE('04A_국토부원자료'!H644,",","")),100),VALUE(SUBSTITUTE('04A_국토부원자료'!I644,",",""))),""),"")</f>
        <v>45548</v>
      </c>
      <c r="G643" s="42">
        <f>IFERROR(VALUE(SUBSTITUTE('04A_국토부원자료'!J644,",","")),"")</f>
        <v>10000</v>
      </c>
      <c r="H643" s="43">
        <f t="shared" si="18"/>
        <v>100000000</v>
      </c>
      <c r="I643" s="43">
        <f t="shared" si="19"/>
        <v>3306878.3068783069</v>
      </c>
      <c r="J643" s="38">
        <f>IFERROR(VALUE(SUBSTITUTE('04A_국토부원자료'!K644,",","")),"")</f>
        <v>10</v>
      </c>
      <c r="K643" s="38">
        <f>IFERROR(VALUE(SUBSTITUTE('04A_국토부원자료'!N644,",","")),"")</f>
        <v>1994</v>
      </c>
      <c r="L643" s="39" t="str">
        <f>IFERROR('04A_국토부원자료'!O644,"")</f>
        <v>송파대로28길 24</v>
      </c>
      <c r="M643" s="39" t="str">
        <f>IFERROR('04A_국토부원자료'!Q644,"")</f>
        <v>중개거래</v>
      </c>
      <c r="N643" s="38">
        <f>IF(B643="","",IF('02_대상물건입력'!B5="",1,IF(ISNUMBER(SEARCH('02_대상물건입력'!B5,B643)),1,0)))</f>
        <v>1</v>
      </c>
      <c r="O643" s="38">
        <f>IF(B643="","",IF('02_대상물건입력'!B6="",1,IF(ISNUMBER(SEARCH('02_대상물건입력'!B6,B643)),1,0)))</f>
        <v>1</v>
      </c>
      <c r="P643" s="38">
        <f>IF(L643="","",IF('02_대상물건입력'!B15="",0,IF(ISNUMBER(SEARCH('02_대상물건입력'!B15,L643)),1,0)))</f>
        <v>1</v>
      </c>
      <c r="Q643" s="38">
        <f>IF(D643="","",IF('02_대상물건입력'!B8="",0,IF(ISNUMBER(SEARCH('02_대상물건입력'!B8,D643)),1,0)))</f>
        <v>0</v>
      </c>
      <c r="R643" s="44">
        <f>IFERROR(ABS(E643-'02_대상물건입력'!B11)/'02_대상물건입력'!B11,"")</f>
        <v>0.11001805981763987</v>
      </c>
      <c r="S643" s="38">
        <f>IFERROR(ABS(J643-'02_대상물건입력'!B10),"")</f>
        <v>2</v>
      </c>
      <c r="T643" s="38">
        <f>IFERROR(ABS('01_설정'!B4-F643),"")</f>
        <v>564</v>
      </c>
      <c r="U643" s="38">
        <f>IFERROR(ABS(K643-YEAR('02_대상물건입력'!B14)),"")</f>
        <v>32</v>
      </c>
      <c r="V643" s="38" t="str">
        <f>IF(B643="","",IF(AND(E643&gt;0,F643&gt;0,H643&gt;0,OR('04A_국토부원자료'!P644="",'04A_국토부원자료'!P644="-"),IF('01_설정'!B10=1,N643=1,TRUE),R643&lt;='01_설정'!B5,S643&lt;='01_설정'!B6,T643&lt;='01_설정'!B7,U643&lt;='01_설정'!B8),"Y",""))</f>
        <v/>
      </c>
      <c r="W643" s="40" t="str">
        <f>IF(V643&lt;&gt;"Y","",MAX(0,(1-R643/'01_설정'!B5))*'01_설정'!B14+MAX(0,(1-S643/'01_설정'!B6))*'01_설정'!B15+MAX(0,(1-T643/'01_설정'!B7))*'01_설정'!B16+MAX(0,(1-U643/'01_설정'!B8))*'01_설정'!B17+O643*'01_설정'!B11+Q643*'01_설정'!B12+P643*'01_설정'!B13)</f>
        <v/>
      </c>
      <c r="X643" s="38" t="str">
        <f>IF(W643="","",1+COUNTIFS($W$4:$W$3003,"&gt;"&amp;W643)+COUNTIFS($W$4:W643,W643)-1)</f>
        <v/>
      </c>
    </row>
    <row r="644" spans="1:24" ht="16.5">
      <c r="A644" s="38">
        <f>IF('04A_국토부원자료'!A645="","",ROW()-3)</f>
        <v>641</v>
      </c>
      <c r="B644" s="39" t="str">
        <f>IFERROR('04A_국토부원자료'!B645,"")</f>
        <v>서울특별시 송파구 가락동</v>
      </c>
      <c r="C644" s="39" t="str">
        <f>IF(B644="","",IF('04A_국토부원자료'!C645&lt;&gt;"",'04A_국토부원자료'!C645,TRIM('04A_국토부원자료'!D645&amp;IF('04A_국토부원자료'!E645&lt;&gt;"","-"&amp;'04A_국토부원자료'!E645,""))))</f>
        <v>78-1</v>
      </c>
      <c r="D644" s="39" t="str">
        <f>IFERROR('04A_국토부원자료'!F645,"")</f>
        <v>한화오벨리스크</v>
      </c>
      <c r="E644" s="40">
        <f>IFERROR(VALUE(SUBSTITUTE('04A_국토부원자료'!G645,",","")),"")</f>
        <v>34.9</v>
      </c>
      <c r="F644" s="41">
        <f>IFERROR(IF(AND('04A_국토부원자료'!H645&lt;&gt;"",'04A_국토부원자료'!I645&lt;&gt;""),DATE(INT(VALUE(SUBSTITUTE('04A_국토부원자료'!H645,",",""))/100),MOD(VALUE(SUBSTITUTE('04A_국토부원자료'!H645,",","")),100),VALUE(SUBSTITUTE('04A_국토부원자료'!I645,",",""))),""),"")</f>
        <v>45546</v>
      </c>
      <c r="G644" s="42">
        <f>IFERROR(VALUE(SUBSTITUTE('04A_국토부원자료'!J645,",","")),"")</f>
        <v>18800</v>
      </c>
      <c r="H644" s="43">
        <f t="shared" ref="H644:H707" si="20">IF(G644="","",G644*10000)</f>
        <v>188000000</v>
      </c>
      <c r="I644" s="43">
        <f t="shared" ref="I644:I707" si="21">IFERROR(IF(AND(H644&gt;0,E644&gt;0),H644/E644,""),"")</f>
        <v>5386819.4842406875</v>
      </c>
      <c r="J644" s="38">
        <f>IFERROR(VALUE(SUBSTITUTE('04A_국토부원자료'!K645,",","")),"")</f>
        <v>14</v>
      </c>
      <c r="K644" s="38">
        <f>IFERROR(VALUE(SUBSTITUTE('04A_국토부원자료'!N645,",","")),"")</f>
        <v>2004</v>
      </c>
      <c r="L644" s="39" t="str">
        <f>IFERROR('04A_국토부원자료'!O645,"")</f>
        <v>중대로 127</v>
      </c>
      <c r="M644" s="39" t="str">
        <f>IFERROR('04A_국토부원자료'!Q645,"")</f>
        <v>중개거래</v>
      </c>
      <c r="N644" s="38">
        <f>IF(B644="","",IF('02_대상물건입력'!B5="",1,IF(ISNUMBER(SEARCH('02_대상물건입력'!B5,B644)),1,0)))</f>
        <v>1</v>
      </c>
      <c r="O644" s="38">
        <f>IF(B644="","",IF('02_대상물건입력'!B6="",1,IF(ISNUMBER(SEARCH('02_대상물건입력'!B6,B644)),1,0)))</f>
        <v>1</v>
      </c>
      <c r="P644" s="38">
        <f>IF(L644="","",IF('02_대상물건입력'!B15="",0,IF(ISNUMBER(SEARCH('02_대상물건입력'!B15,L644)),1,0)))</f>
        <v>0</v>
      </c>
      <c r="Q644" s="38">
        <f>IF(D644="","",IF('02_대상물건입력'!B8="",0,IF(ISNUMBER(SEARCH('02_대상물건입력'!B8,D644)),1,0)))</f>
        <v>0</v>
      </c>
      <c r="R644" s="44">
        <f>IFERROR(ABS(E644-'02_대상물건입력'!B11)/'02_대상물건입력'!B11,"")</f>
        <v>0.28107243014668093</v>
      </c>
      <c r="S644" s="38">
        <f>IFERROR(ABS(J644-'02_대상물건입력'!B10),"")</f>
        <v>2</v>
      </c>
      <c r="T644" s="38">
        <f>IFERROR(ABS('01_설정'!B4-F644),"")</f>
        <v>566</v>
      </c>
      <c r="U644" s="38">
        <f>IFERROR(ABS(K644-YEAR('02_대상물건입력'!B14)),"")</f>
        <v>22</v>
      </c>
      <c r="V644" s="38" t="str">
        <f>IF(B644="","",IF(AND(E644&gt;0,F644&gt;0,H644&gt;0,OR('04A_국토부원자료'!P645="",'04A_국토부원자료'!P645="-"),IF('01_설정'!B10=1,N644=1,TRUE),R644&lt;='01_설정'!B5,S644&lt;='01_설정'!B6,T644&lt;='01_설정'!B7,U644&lt;='01_설정'!B8),"Y",""))</f>
        <v/>
      </c>
      <c r="W644" s="40" t="str">
        <f>IF(V644&lt;&gt;"Y","",MAX(0,(1-R644/'01_설정'!B5))*'01_설정'!B14+MAX(0,(1-S644/'01_설정'!B6))*'01_설정'!B15+MAX(0,(1-T644/'01_설정'!B7))*'01_설정'!B16+MAX(0,(1-U644/'01_설정'!B8))*'01_설정'!B17+O644*'01_설정'!B11+Q644*'01_설정'!B12+P644*'01_설정'!B13)</f>
        <v/>
      </c>
      <c r="X644" s="38" t="str">
        <f>IF(W644="","",1+COUNTIFS($W$4:$W$3003,"&gt;"&amp;W644)+COUNTIFS($W$4:W644,W644)-1)</f>
        <v/>
      </c>
    </row>
    <row r="645" spans="1:24" ht="16.5">
      <c r="A645" s="38">
        <f>IF('04A_국토부원자료'!A646="","",ROW()-3)</f>
        <v>642</v>
      </c>
      <c r="B645" s="39" t="str">
        <f>IFERROR('04A_국토부원자료'!B646,"")</f>
        <v>서울특별시 송파구 가락동</v>
      </c>
      <c r="C645" s="39" t="str">
        <f>IF(B645="","",IF('04A_국토부원자료'!C646&lt;&gt;"",'04A_국토부원자료'!C646,TRIM('04A_국토부원자료'!D646&amp;IF('04A_국토부원자료'!E646&lt;&gt;"","-"&amp;'04A_국토부원자료'!E646,""))))</f>
        <v>79-4</v>
      </c>
      <c r="D645" s="39" t="str">
        <f>IFERROR('04A_국토부원자료'!F646,"")</f>
        <v>(79-4)</v>
      </c>
      <c r="E645" s="40">
        <f>IFERROR(VALUE(SUBSTITUTE('04A_국토부원자료'!G646,",","")),"")</f>
        <v>26.96</v>
      </c>
      <c r="F645" s="41">
        <f>IFERROR(IF(AND('04A_국토부원자료'!H646&lt;&gt;"",'04A_국토부원자료'!I646&lt;&gt;""),DATE(INT(VALUE(SUBSTITUTE('04A_국토부원자료'!H646,",",""))/100),MOD(VALUE(SUBSTITUTE('04A_국토부원자료'!H646,",","")),100),VALUE(SUBSTITUTE('04A_국토부원자료'!I646,",",""))),""),"")</f>
        <v>45531</v>
      </c>
      <c r="G645" s="42">
        <f>IFERROR(VALUE(SUBSTITUTE('04A_국토부원자료'!J646,",","")),"")</f>
        <v>13000</v>
      </c>
      <c r="H645" s="43">
        <f t="shared" si="20"/>
        <v>130000000</v>
      </c>
      <c r="I645" s="43">
        <f t="shared" si="21"/>
        <v>4821958.4569732938</v>
      </c>
      <c r="J645" s="38">
        <f>IFERROR(VALUE(SUBSTITUTE('04A_국토부원자료'!K646,",","")),"")</f>
        <v>10</v>
      </c>
      <c r="K645" s="38">
        <f>IFERROR(VALUE(SUBSTITUTE('04A_국토부원자료'!N646,",","")),"")</f>
        <v>1991</v>
      </c>
      <c r="L645" s="39" t="str">
        <f>IFERROR('04A_국토부원자료'!O646,"")</f>
        <v>송파대로28길 20</v>
      </c>
      <c r="M645" s="39" t="str">
        <f>IFERROR('04A_국토부원자료'!Q646,"")</f>
        <v>중개거래</v>
      </c>
      <c r="N645" s="38">
        <f>IF(B645="","",IF('02_대상물건입력'!B5="",1,IF(ISNUMBER(SEARCH('02_대상물건입력'!B5,B645)),1,0)))</f>
        <v>1</v>
      </c>
      <c r="O645" s="38">
        <f>IF(B645="","",IF('02_대상물건입력'!B6="",1,IF(ISNUMBER(SEARCH('02_대상물건입력'!B6,B645)),1,0)))</f>
        <v>1</v>
      </c>
      <c r="P645" s="38">
        <f>IF(L645="","",IF('02_대상물건입력'!B15="",0,IF(ISNUMBER(SEARCH('02_대상물건입력'!B15,L645)),1,0)))</f>
        <v>1</v>
      </c>
      <c r="Q645" s="38">
        <f>IF(D645="","",IF('02_대상물건입력'!B8="",0,IF(ISNUMBER(SEARCH('02_대상물건입력'!B8,D645)),1,0)))</f>
        <v>0</v>
      </c>
      <c r="R645" s="44">
        <f>IFERROR(ABS(E645-'02_대상물건입력'!B11)/'02_대상물건입력'!B11,"")</f>
        <v>1.0380724448294527E-2</v>
      </c>
      <c r="S645" s="38">
        <f>IFERROR(ABS(J645-'02_대상물건입력'!B10),"")</f>
        <v>2</v>
      </c>
      <c r="T645" s="38">
        <f>IFERROR(ABS('01_설정'!B4-F645),"")</f>
        <v>581</v>
      </c>
      <c r="U645" s="38">
        <f>IFERROR(ABS(K645-YEAR('02_대상물건입력'!B14)),"")</f>
        <v>35</v>
      </c>
      <c r="V645" s="38" t="str">
        <f>IF(B645="","",IF(AND(E645&gt;0,F645&gt;0,H645&gt;0,OR('04A_국토부원자료'!P646="",'04A_국토부원자료'!P646="-"),IF('01_설정'!B10=1,N645=1,TRUE),R645&lt;='01_설정'!B5,S645&lt;='01_설정'!B6,T645&lt;='01_설정'!B7,U645&lt;='01_설정'!B8),"Y",""))</f>
        <v/>
      </c>
      <c r="W645" s="40" t="str">
        <f>IF(V645&lt;&gt;"Y","",MAX(0,(1-R645/'01_설정'!B5))*'01_설정'!B14+MAX(0,(1-S645/'01_설정'!B6))*'01_설정'!B15+MAX(0,(1-T645/'01_설정'!B7))*'01_설정'!B16+MAX(0,(1-U645/'01_설정'!B8))*'01_설정'!B17+O645*'01_설정'!B11+Q645*'01_설정'!B12+P645*'01_설정'!B13)</f>
        <v/>
      </c>
      <c r="X645" s="38" t="str">
        <f>IF(W645="","",1+COUNTIFS($W$4:$W$3003,"&gt;"&amp;W645)+COUNTIFS($W$4:W645,W645)-1)</f>
        <v/>
      </c>
    </row>
    <row r="646" spans="1:24" ht="16.5">
      <c r="A646" s="38">
        <f>IF('04A_국토부원자료'!A647="","",ROW()-3)</f>
        <v>643</v>
      </c>
      <c r="B646" s="39" t="str">
        <f>IFERROR('04A_국토부원자료'!B647,"")</f>
        <v>서울특별시 송파구 가락동</v>
      </c>
      <c r="C646" s="39" t="str">
        <f>IF(B646="","",IF('04A_국토부원자료'!C647&lt;&gt;"",'04A_국토부원자료'!C647,TRIM('04A_국토부원자료'!D647&amp;IF('04A_국토부원자료'!E647&lt;&gt;"","-"&amp;'04A_국토부원자료'!E647,""))))</f>
        <v>77-4</v>
      </c>
      <c r="D646" s="39" t="str">
        <f>IFERROR('04A_국토부원자료'!F647,"")</f>
        <v>송파KCC웰츠타워</v>
      </c>
      <c r="E646" s="40">
        <f>IFERROR(VALUE(SUBSTITUTE('04A_국토부원자료'!G647,",","")),"")</f>
        <v>41.96</v>
      </c>
      <c r="F646" s="41">
        <f>IFERROR(IF(AND('04A_국토부원자료'!H647&lt;&gt;"",'04A_국토부원자료'!I647&lt;&gt;""),DATE(INT(VALUE(SUBSTITUTE('04A_국토부원자료'!H647,",",""))/100),MOD(VALUE(SUBSTITUTE('04A_국토부원자료'!H647,",","")),100),VALUE(SUBSTITUTE('04A_국토부원자료'!I647,",",""))),""),"")</f>
        <v>45518</v>
      </c>
      <c r="G646" s="42">
        <f>IFERROR(VALUE(SUBSTITUTE('04A_국토부원자료'!J647,",","")),"")</f>
        <v>27500</v>
      </c>
      <c r="H646" s="43">
        <f t="shared" si="20"/>
        <v>275000000</v>
      </c>
      <c r="I646" s="43">
        <f t="shared" si="21"/>
        <v>6553860.8198284078</v>
      </c>
      <c r="J646" s="38">
        <f>IFERROR(VALUE(SUBSTITUTE('04A_국토부원자료'!K647,",","")),"")</f>
        <v>10</v>
      </c>
      <c r="K646" s="38">
        <f>IFERROR(VALUE(SUBSTITUTE('04A_국토부원자료'!N647,",","")),"")</f>
        <v>2011</v>
      </c>
      <c r="L646" s="39" t="str">
        <f>IFERROR('04A_국토부원자료'!O647,"")</f>
        <v>송파대로28길 43</v>
      </c>
      <c r="M646" s="39" t="str">
        <f>IFERROR('04A_국토부원자료'!Q647,"")</f>
        <v>중개거래</v>
      </c>
      <c r="N646" s="38">
        <f>IF(B646="","",IF('02_대상물건입력'!B5="",1,IF(ISNUMBER(SEARCH('02_대상물건입력'!B5,B646)),1,0)))</f>
        <v>1</v>
      </c>
      <c r="O646" s="38">
        <f>IF(B646="","",IF('02_대상물건입력'!B6="",1,IF(ISNUMBER(SEARCH('02_대상물건입력'!B6,B646)),1,0)))</f>
        <v>1</v>
      </c>
      <c r="P646" s="38">
        <f>IF(L646="","",IF('02_대상물건입력'!B15="",0,IF(ISNUMBER(SEARCH('02_대상물건입력'!B15,L646)),1,0)))</f>
        <v>1</v>
      </c>
      <c r="Q646" s="38">
        <f>IF(D646="","",IF('02_대상물건입력'!B8="",0,IF(ISNUMBER(SEARCH('02_대상물건입력'!B8,D646)),1,0)))</f>
        <v>0</v>
      </c>
      <c r="R646" s="44">
        <f>IFERROR(ABS(E646-'02_대상물건입력'!B11)/'02_대상물건입력'!B11,"")</f>
        <v>0.54022347188982056</v>
      </c>
      <c r="S646" s="38">
        <f>IFERROR(ABS(J646-'02_대상물건입력'!B10),"")</f>
        <v>2</v>
      </c>
      <c r="T646" s="38">
        <f>IFERROR(ABS('01_설정'!B4-F646),"")</f>
        <v>594</v>
      </c>
      <c r="U646" s="38">
        <f>IFERROR(ABS(K646-YEAR('02_대상물건입력'!B14)),"")</f>
        <v>15</v>
      </c>
      <c r="V646" s="38" t="str">
        <f>IF(B646="","",IF(AND(E646&gt;0,F646&gt;0,H646&gt;0,OR('04A_국토부원자료'!P647="",'04A_국토부원자료'!P647="-"),IF('01_설정'!B10=1,N646=1,TRUE),R646&lt;='01_설정'!B5,S646&lt;='01_설정'!B6,T646&lt;='01_설정'!B7,U646&lt;='01_설정'!B8),"Y",""))</f>
        <v/>
      </c>
      <c r="W646" s="40" t="str">
        <f>IF(V646&lt;&gt;"Y","",MAX(0,(1-R646/'01_설정'!B5))*'01_설정'!B14+MAX(0,(1-S646/'01_설정'!B6))*'01_설정'!B15+MAX(0,(1-T646/'01_설정'!B7))*'01_설정'!B16+MAX(0,(1-U646/'01_설정'!B8))*'01_설정'!B17+O646*'01_설정'!B11+Q646*'01_설정'!B12+P646*'01_설정'!B13)</f>
        <v/>
      </c>
      <c r="X646" s="38" t="str">
        <f>IF(W646="","",1+COUNTIFS($W$4:$W$3003,"&gt;"&amp;W646)+COUNTIFS($W$4:W646,W646)-1)</f>
        <v/>
      </c>
    </row>
    <row r="647" spans="1:24" ht="16.5">
      <c r="A647" s="38">
        <f>IF('04A_국토부원자료'!A648="","",ROW()-3)</f>
        <v>644</v>
      </c>
      <c r="B647" s="39" t="str">
        <f>IFERROR('04A_국토부원자료'!B648,"")</f>
        <v>서울특별시 송파구 가락동</v>
      </c>
      <c r="C647" s="39" t="str">
        <f>IF(B647="","",IF('04A_국토부원자료'!C648&lt;&gt;"",'04A_국토부원자료'!C648,TRIM('04A_국토부원자료'!D648&amp;IF('04A_국토부원자료'!E648&lt;&gt;"","-"&amp;'04A_국토부원자료'!E648,""))))</f>
        <v>98-7</v>
      </c>
      <c r="D647" s="39" t="str">
        <f>IFERROR('04A_국토부원자료'!F648,"")</f>
        <v>(98-7)</v>
      </c>
      <c r="E647" s="40">
        <f>IFERROR(VALUE(SUBSTITUTE('04A_국토부원자료'!G648,",","")),"")</f>
        <v>30.17</v>
      </c>
      <c r="F647" s="41">
        <f>IFERROR(IF(AND('04A_국토부원자료'!H648&lt;&gt;"",'04A_국토부원자료'!I648&lt;&gt;""),DATE(INT(VALUE(SUBSTITUTE('04A_국토부원자료'!H648,",",""))/100),MOD(VALUE(SUBSTITUTE('04A_국토부원자료'!H648,",","")),100),VALUE(SUBSTITUTE('04A_국토부원자료'!I648,",",""))),""),"")</f>
        <v>45517</v>
      </c>
      <c r="G647" s="42">
        <f>IFERROR(VALUE(SUBSTITUTE('04A_국토부원자료'!J648,",","")),"")</f>
        <v>10400</v>
      </c>
      <c r="H647" s="43">
        <f t="shared" si="20"/>
        <v>104000000</v>
      </c>
      <c r="I647" s="43">
        <f t="shared" si="21"/>
        <v>3447132.9134902218</v>
      </c>
      <c r="J647" s="38">
        <f>IFERROR(VALUE(SUBSTITUTE('04A_국토부원자료'!K648,",","")),"")</f>
        <v>7</v>
      </c>
      <c r="K647" s="38">
        <f>IFERROR(VALUE(SUBSTITUTE('04A_국토부원자료'!N648,",","")),"")</f>
        <v>1990</v>
      </c>
      <c r="L647" s="39" t="str">
        <f>IFERROR('04A_국토부원자료'!O648,"")</f>
        <v>송파대로28길 13</v>
      </c>
      <c r="M647" s="39" t="str">
        <f>IFERROR('04A_국토부원자료'!Q648,"")</f>
        <v>중개거래</v>
      </c>
      <c r="N647" s="38">
        <f>IF(B647="","",IF('02_대상물건입력'!B5="",1,IF(ISNUMBER(SEARCH('02_대상물건입력'!B5,B647)),1,0)))</f>
        <v>1</v>
      </c>
      <c r="O647" s="38">
        <f>IF(B647="","",IF('02_대상물건입력'!B6="",1,IF(ISNUMBER(SEARCH('02_대상물건입력'!B6,B647)),1,0)))</f>
        <v>1</v>
      </c>
      <c r="P647" s="38">
        <f>IF(L647="","",IF('02_대상물건입력'!B15="",0,IF(ISNUMBER(SEARCH('02_대상물건입력'!B15,L647)),1,0)))</f>
        <v>1</v>
      </c>
      <c r="Q647" s="38">
        <f>IF(D647="","",IF('02_대상물건입력'!B8="",0,IF(ISNUMBER(SEARCH('02_대상물건입력'!B8,D647)),1,0)))</f>
        <v>0</v>
      </c>
      <c r="R647" s="44">
        <f>IFERROR(ABS(E647-'02_대상물건입력'!B11)/'02_대상물건입력'!B11,"")</f>
        <v>0.10744857356806212</v>
      </c>
      <c r="S647" s="38">
        <f>IFERROR(ABS(J647-'02_대상물건입력'!B10),"")</f>
        <v>5</v>
      </c>
      <c r="T647" s="38">
        <f>IFERROR(ABS('01_설정'!B4-F647),"")</f>
        <v>595</v>
      </c>
      <c r="U647" s="38">
        <f>IFERROR(ABS(K647-YEAR('02_대상물건입력'!B14)),"")</f>
        <v>36</v>
      </c>
      <c r="V647" s="38" t="str">
        <f>IF(B647="","",IF(AND(E647&gt;0,F647&gt;0,H647&gt;0,OR('04A_국토부원자료'!P648="",'04A_국토부원자료'!P648="-"),IF('01_설정'!B10=1,N647=1,TRUE),R647&lt;='01_설정'!B5,S647&lt;='01_설정'!B6,T647&lt;='01_설정'!B7,U647&lt;='01_설정'!B8),"Y",""))</f>
        <v/>
      </c>
      <c r="W647" s="40" t="str">
        <f>IF(V647&lt;&gt;"Y","",MAX(0,(1-R647/'01_설정'!B5))*'01_설정'!B14+MAX(0,(1-S647/'01_설정'!B6))*'01_설정'!B15+MAX(0,(1-T647/'01_설정'!B7))*'01_설정'!B16+MAX(0,(1-U647/'01_설정'!B8))*'01_설정'!B17+O647*'01_설정'!B11+Q647*'01_설정'!B12+P647*'01_설정'!B13)</f>
        <v/>
      </c>
      <c r="X647" s="38" t="str">
        <f>IF(W647="","",1+COUNTIFS($W$4:$W$3003,"&gt;"&amp;W647)+COUNTIFS($W$4:W647,W647)-1)</f>
        <v/>
      </c>
    </row>
    <row r="648" spans="1:24" ht="16.5">
      <c r="A648" s="38">
        <f>IF('04A_국토부원자료'!A649="","",ROW()-3)</f>
        <v>645</v>
      </c>
      <c r="B648" s="39" t="str">
        <f>IFERROR('04A_국토부원자료'!B649,"")</f>
        <v>서울특별시 송파구 가락동</v>
      </c>
      <c r="C648" s="39" t="str">
        <f>IF(B648="","",IF('04A_국토부원자료'!C649&lt;&gt;"",'04A_국토부원자료'!C649,TRIM('04A_국토부원자료'!D649&amp;IF('04A_국토부원자료'!E649&lt;&gt;"","-"&amp;'04A_국토부원자료'!E649,""))))</f>
        <v>98-7</v>
      </c>
      <c r="D648" s="39" t="str">
        <f>IFERROR('04A_국토부원자료'!F649,"")</f>
        <v>(98-7)</v>
      </c>
      <c r="E648" s="40">
        <f>IFERROR(VALUE(SUBSTITUTE('04A_국토부원자료'!G649,",","")),"")</f>
        <v>35.24</v>
      </c>
      <c r="F648" s="41">
        <f>IFERROR(IF(AND('04A_국토부원자료'!H649&lt;&gt;"",'04A_국토부원자료'!I649&lt;&gt;""),DATE(INT(VALUE(SUBSTITUTE('04A_국토부원자료'!H649,",",""))/100),MOD(VALUE(SUBSTITUTE('04A_국토부원자료'!H649,",","")),100),VALUE(SUBSTITUTE('04A_국토부원자료'!I649,",",""))),""),"")</f>
        <v>45509</v>
      </c>
      <c r="G648" s="42">
        <f>IFERROR(VALUE(SUBSTITUTE('04A_국토부원자료'!J649,",","")),"")</f>
        <v>11000</v>
      </c>
      <c r="H648" s="43">
        <f t="shared" si="20"/>
        <v>110000000</v>
      </c>
      <c r="I648" s="43">
        <f t="shared" si="21"/>
        <v>3121452.8944381382</v>
      </c>
      <c r="J648" s="38">
        <f>IFERROR(VALUE(SUBSTITUTE('04A_국토부원자료'!K649,",","")),"")</f>
        <v>9</v>
      </c>
      <c r="K648" s="38">
        <f>IFERROR(VALUE(SUBSTITUTE('04A_국토부원자료'!N649,",","")),"")</f>
        <v>1990</v>
      </c>
      <c r="L648" s="39" t="str">
        <f>IFERROR('04A_국토부원자료'!O649,"")</f>
        <v>송파대로28길 13</v>
      </c>
      <c r="M648" s="39" t="str">
        <f>IFERROR('04A_국토부원자료'!Q649,"")</f>
        <v>중개거래</v>
      </c>
      <c r="N648" s="38">
        <f>IF(B648="","",IF('02_대상물건입력'!B5="",1,IF(ISNUMBER(SEARCH('02_대상물건입력'!B5,B648)),1,0)))</f>
        <v>1</v>
      </c>
      <c r="O648" s="38">
        <f>IF(B648="","",IF('02_대상물건입력'!B6="",1,IF(ISNUMBER(SEARCH('02_대상물건입력'!B6,B648)),1,0)))</f>
        <v>1</v>
      </c>
      <c r="P648" s="38">
        <f>IF(L648="","",IF('02_대상물건입력'!B15="",0,IF(ISNUMBER(SEARCH('02_대상물건입력'!B15,L648)),1,0)))</f>
        <v>1</v>
      </c>
      <c r="Q648" s="38">
        <f>IF(D648="","",IF('02_대상물건입력'!B8="",0,IF(ISNUMBER(SEARCH('02_대상물건입력'!B8,D648)),1,0)))</f>
        <v>0</v>
      </c>
      <c r="R648" s="44">
        <f>IFERROR(ABS(E648-'02_대상물건입력'!B11)/'02_대상물건입력'!B11,"")</f>
        <v>0.293552791930345</v>
      </c>
      <c r="S648" s="38">
        <f>IFERROR(ABS(J648-'02_대상물건입력'!B10),"")</f>
        <v>3</v>
      </c>
      <c r="T648" s="38">
        <f>IFERROR(ABS('01_설정'!B4-F648),"")</f>
        <v>603</v>
      </c>
      <c r="U648" s="38">
        <f>IFERROR(ABS(K648-YEAR('02_대상물건입력'!B14)),"")</f>
        <v>36</v>
      </c>
      <c r="V648" s="38" t="str">
        <f>IF(B648="","",IF(AND(E648&gt;0,F648&gt;0,H648&gt;0,OR('04A_국토부원자료'!P649="",'04A_국토부원자료'!P649="-"),IF('01_설정'!B10=1,N648=1,TRUE),R648&lt;='01_설정'!B5,S648&lt;='01_설정'!B6,T648&lt;='01_설정'!B7,U648&lt;='01_설정'!B8),"Y",""))</f>
        <v/>
      </c>
      <c r="W648" s="40" t="str">
        <f>IF(V648&lt;&gt;"Y","",MAX(0,(1-R648/'01_설정'!B5))*'01_설정'!B14+MAX(0,(1-S648/'01_설정'!B6))*'01_설정'!B15+MAX(0,(1-T648/'01_설정'!B7))*'01_설정'!B16+MAX(0,(1-U648/'01_설정'!B8))*'01_설정'!B17+O648*'01_설정'!B11+Q648*'01_설정'!B12+P648*'01_설정'!B13)</f>
        <v/>
      </c>
      <c r="X648" s="38" t="str">
        <f>IF(W648="","",1+COUNTIFS($W$4:$W$3003,"&gt;"&amp;W648)+COUNTIFS($W$4:W648,W648)-1)</f>
        <v/>
      </c>
    </row>
    <row r="649" spans="1:24" ht="16.5">
      <c r="A649" s="38">
        <f>IF('04A_국토부원자료'!A650="","",ROW()-3)</f>
        <v>646</v>
      </c>
      <c r="B649" s="39" t="str">
        <f>IFERROR('04A_국토부원자료'!B650,"")</f>
        <v>서울특별시 송파구 가락동</v>
      </c>
      <c r="C649" s="39" t="str">
        <f>IF(B649="","",IF('04A_국토부원자료'!C650&lt;&gt;"",'04A_국토부원자료'!C650,TRIM('04A_국토부원자료'!D650&amp;IF('04A_국토부원자료'!E650&lt;&gt;"","-"&amp;'04A_국토부원자료'!E650,""))))</f>
        <v>79-5</v>
      </c>
      <c r="D649" s="39" t="str">
        <f>IFERROR('04A_국토부원자료'!F650,"")</f>
        <v>(79-5)</v>
      </c>
      <c r="E649" s="40">
        <f>IFERROR(VALUE(SUBSTITUTE('04A_국토부원자료'!G650,",","")),"")</f>
        <v>30.68</v>
      </c>
      <c r="F649" s="41">
        <f>IFERROR(IF(AND('04A_국토부원자료'!H650&lt;&gt;"",'04A_국토부원자료'!I650&lt;&gt;""),DATE(INT(VALUE(SUBSTITUTE('04A_국토부원자료'!H650,",",""))/100),MOD(VALUE(SUBSTITUTE('04A_국토부원자료'!H650,",","")),100),VALUE(SUBSTITUTE('04A_국토부원자료'!I650,",",""))),""),"")</f>
        <v>45503</v>
      </c>
      <c r="G649" s="42">
        <f>IFERROR(VALUE(SUBSTITUTE('04A_국토부원자료'!J650,",","")),"")</f>
        <v>10000</v>
      </c>
      <c r="H649" s="43">
        <f t="shared" si="20"/>
        <v>100000000</v>
      </c>
      <c r="I649" s="43">
        <f t="shared" si="21"/>
        <v>3259452.4119947851</v>
      </c>
      <c r="J649" s="38">
        <f>IFERROR(VALUE(SUBSTITUTE('04A_국토부원자료'!K650,",","")),"")</f>
        <v>8</v>
      </c>
      <c r="K649" s="38">
        <f>IFERROR(VALUE(SUBSTITUTE('04A_국토부원자료'!N650,",","")),"")</f>
        <v>1994</v>
      </c>
      <c r="L649" s="39" t="str">
        <f>IFERROR('04A_국토부원자료'!O650,"")</f>
        <v>송파대로28길 24</v>
      </c>
      <c r="M649" s="39" t="str">
        <f>IFERROR('04A_국토부원자료'!Q650,"")</f>
        <v>중개거래</v>
      </c>
      <c r="N649" s="38">
        <f>IF(B649="","",IF('02_대상물건입력'!B5="",1,IF(ISNUMBER(SEARCH('02_대상물건입력'!B5,B649)),1,0)))</f>
        <v>1</v>
      </c>
      <c r="O649" s="38">
        <f>IF(B649="","",IF('02_대상물건입력'!B6="",1,IF(ISNUMBER(SEARCH('02_대상물건입력'!B6,B649)),1,0)))</f>
        <v>1</v>
      </c>
      <c r="P649" s="38">
        <f>IF(L649="","",IF('02_대상물건입력'!B15="",0,IF(ISNUMBER(SEARCH('02_대상물건입력'!B15,L649)),1,0)))</f>
        <v>1</v>
      </c>
      <c r="Q649" s="38">
        <f>IF(D649="","",IF('02_대상물건입력'!B8="",0,IF(ISNUMBER(SEARCH('02_대상물건입력'!B8,D649)),1,0)))</f>
        <v>0</v>
      </c>
      <c r="R649" s="44">
        <f>IFERROR(ABS(E649-'02_대상물건입력'!B11)/'02_대상물건입력'!B11,"")</f>
        <v>0.12616911624355795</v>
      </c>
      <c r="S649" s="38">
        <f>IFERROR(ABS(J649-'02_대상물건입력'!B10),"")</f>
        <v>4</v>
      </c>
      <c r="T649" s="38">
        <f>IFERROR(ABS('01_설정'!B4-F649),"")</f>
        <v>609</v>
      </c>
      <c r="U649" s="38">
        <f>IFERROR(ABS(K649-YEAR('02_대상물건입력'!B14)),"")</f>
        <v>32</v>
      </c>
      <c r="V649" s="38" t="str">
        <f>IF(B649="","",IF(AND(E649&gt;0,F649&gt;0,H649&gt;0,OR('04A_국토부원자료'!P650="",'04A_국토부원자료'!P650="-"),IF('01_설정'!B10=1,N649=1,TRUE),R649&lt;='01_설정'!B5,S649&lt;='01_설정'!B6,T649&lt;='01_설정'!B7,U649&lt;='01_설정'!B8),"Y",""))</f>
        <v/>
      </c>
      <c r="W649" s="40" t="str">
        <f>IF(V649&lt;&gt;"Y","",MAX(0,(1-R649/'01_설정'!B5))*'01_설정'!B14+MAX(0,(1-S649/'01_설정'!B6))*'01_설정'!B15+MAX(0,(1-T649/'01_설정'!B7))*'01_설정'!B16+MAX(0,(1-U649/'01_설정'!B8))*'01_설정'!B17+O649*'01_설정'!B11+Q649*'01_설정'!B12+P649*'01_설정'!B13)</f>
        <v/>
      </c>
      <c r="X649" s="38" t="str">
        <f>IF(W649="","",1+COUNTIFS($W$4:$W$3003,"&gt;"&amp;W649)+COUNTIFS($W$4:W649,W649)-1)</f>
        <v/>
      </c>
    </row>
    <row r="650" spans="1:24" ht="16.5">
      <c r="A650" s="38">
        <f>IF('04A_국토부원자료'!A651="","",ROW()-3)</f>
        <v>647</v>
      </c>
      <c r="B650" s="39" t="str">
        <f>IFERROR('04A_국토부원자료'!B651,"")</f>
        <v>서울특별시 송파구 가락동</v>
      </c>
      <c r="C650" s="39" t="str">
        <f>IF(B650="","",IF('04A_국토부원자료'!C651&lt;&gt;"",'04A_국토부원자료'!C651,TRIM('04A_국토부원자료'!D651&amp;IF('04A_국토부원자료'!E651&lt;&gt;"","-"&amp;'04A_국토부원자료'!E651,""))))</f>
        <v>77-4</v>
      </c>
      <c r="D650" s="39" t="str">
        <f>IFERROR('04A_국토부원자료'!F651,"")</f>
        <v>송파KCC웰츠타워</v>
      </c>
      <c r="E650" s="40">
        <f>IFERROR(VALUE(SUBSTITUTE('04A_국토부원자료'!G651,",","")),"")</f>
        <v>39.49</v>
      </c>
      <c r="F650" s="41">
        <f>IFERROR(IF(AND('04A_국토부원자료'!H651&lt;&gt;"",'04A_국토부원자료'!I651&lt;&gt;""),DATE(INT(VALUE(SUBSTITUTE('04A_국토부원자료'!H651,",",""))/100),MOD(VALUE(SUBSTITUTE('04A_국토부원자료'!H651,",","")),100),VALUE(SUBSTITUTE('04A_국토부원자료'!I651,",",""))),""),"")</f>
        <v>45502</v>
      </c>
      <c r="G650" s="42">
        <f>IFERROR(VALUE(SUBSTITUTE('04A_국토부원자료'!J651,",","")),"")</f>
        <v>23800</v>
      </c>
      <c r="H650" s="43">
        <f t="shared" si="20"/>
        <v>238000000</v>
      </c>
      <c r="I650" s="43">
        <f t="shared" si="21"/>
        <v>6026842.2385414029</v>
      </c>
      <c r="J650" s="38">
        <f>IFERROR(VALUE(SUBSTITUTE('04A_국토부원자료'!K651,",","")),"")</f>
        <v>3</v>
      </c>
      <c r="K650" s="38">
        <f>IFERROR(VALUE(SUBSTITUTE('04A_국토부원자료'!N651,",","")),"")</f>
        <v>2011</v>
      </c>
      <c r="L650" s="39" t="str">
        <f>IFERROR('04A_국토부원자료'!O651,"")</f>
        <v>송파대로28길 43</v>
      </c>
      <c r="M650" s="39" t="str">
        <f>IFERROR('04A_국토부원자료'!Q651,"")</f>
        <v>중개거래</v>
      </c>
      <c r="N650" s="38">
        <f>IF(B650="","",IF('02_대상물건입력'!B5="",1,IF(ISNUMBER(SEARCH('02_대상물건입력'!B5,B650)),1,0)))</f>
        <v>1</v>
      </c>
      <c r="O650" s="38">
        <f>IF(B650="","",IF('02_대상물건입력'!B6="",1,IF(ISNUMBER(SEARCH('02_대상물건입력'!B6,B650)),1,0)))</f>
        <v>1</v>
      </c>
      <c r="P650" s="38">
        <f>IF(L650="","",IF('02_대상물건입력'!B15="",0,IF(ISNUMBER(SEARCH('02_대상물건입력'!B15,L650)),1,0)))</f>
        <v>1</v>
      </c>
      <c r="Q650" s="38">
        <f>IF(D650="","",IF('02_대상물건입력'!B8="",0,IF(ISNUMBER(SEARCH('02_대상물건입력'!B8,D650)),1,0)))</f>
        <v>0</v>
      </c>
      <c r="R650" s="44">
        <f>IFERROR(ABS(E650-'02_대상물건입력'!B11)/'02_대상물건입력'!B11,"")</f>
        <v>0.44955731422614426</v>
      </c>
      <c r="S650" s="38">
        <f>IFERROR(ABS(J650-'02_대상물건입력'!B10),"")</f>
        <v>9</v>
      </c>
      <c r="T650" s="38">
        <f>IFERROR(ABS('01_설정'!B4-F650),"")</f>
        <v>610</v>
      </c>
      <c r="U650" s="38">
        <f>IFERROR(ABS(K650-YEAR('02_대상물건입력'!B14)),"")</f>
        <v>15</v>
      </c>
      <c r="V650" s="38" t="str">
        <f>IF(B650="","",IF(AND(E650&gt;0,F650&gt;0,H650&gt;0,OR('04A_국토부원자료'!P651="",'04A_국토부원자료'!P651="-"),IF('01_설정'!B10=1,N650=1,TRUE),R650&lt;='01_설정'!B5,S650&lt;='01_설정'!B6,T650&lt;='01_설정'!B7,U650&lt;='01_설정'!B8),"Y",""))</f>
        <v/>
      </c>
      <c r="W650" s="40" t="str">
        <f>IF(V650&lt;&gt;"Y","",MAX(0,(1-R650/'01_설정'!B5))*'01_설정'!B14+MAX(0,(1-S650/'01_설정'!B6))*'01_설정'!B15+MAX(0,(1-T650/'01_설정'!B7))*'01_설정'!B16+MAX(0,(1-U650/'01_설정'!B8))*'01_설정'!B17+O650*'01_설정'!B11+Q650*'01_설정'!B12+P650*'01_설정'!B13)</f>
        <v/>
      </c>
      <c r="X650" s="38" t="str">
        <f>IF(W650="","",1+COUNTIFS($W$4:$W$3003,"&gt;"&amp;W650)+COUNTIFS($W$4:W650,W650)-1)</f>
        <v/>
      </c>
    </row>
    <row r="651" spans="1:24" ht="16.5">
      <c r="A651" s="38">
        <f>IF('04A_국토부원자료'!A652="","",ROW()-3)</f>
        <v>648</v>
      </c>
      <c r="B651" s="39" t="str">
        <f>IFERROR('04A_국토부원자료'!B652,"")</f>
        <v>서울특별시 송파구 가락동</v>
      </c>
      <c r="C651" s="39" t="str">
        <f>IF(B651="","",IF('04A_국토부원자료'!C652&lt;&gt;"",'04A_국토부원자료'!C652,TRIM('04A_국토부원자료'!D652&amp;IF('04A_국토부원자료'!E652&lt;&gt;"","-"&amp;'04A_국토부원자료'!E652,""))))</f>
        <v>171</v>
      </c>
      <c r="D651" s="39" t="str">
        <f>IFERROR('04A_국토부원자료'!F652,"")</f>
        <v>현진타워</v>
      </c>
      <c r="E651" s="40">
        <f>IFERROR(VALUE(SUBSTITUTE('04A_국토부원자료'!G652,",","")),"")</f>
        <v>44.44</v>
      </c>
      <c r="F651" s="41">
        <f>IFERROR(IF(AND('04A_국토부원자료'!H652&lt;&gt;"",'04A_국토부원자료'!I652&lt;&gt;""),DATE(INT(VALUE(SUBSTITUTE('04A_국토부원자료'!H652,",",""))/100),MOD(VALUE(SUBSTITUTE('04A_국토부원자료'!H652,",","")),100),VALUE(SUBSTITUTE('04A_국토부원자료'!I652,",",""))),""),"")</f>
        <v>45499</v>
      </c>
      <c r="G651" s="42">
        <f>IFERROR(VALUE(SUBSTITUTE('04A_국토부원자료'!J652,",","")),"")</f>
        <v>30800</v>
      </c>
      <c r="H651" s="43">
        <f t="shared" si="20"/>
        <v>308000000</v>
      </c>
      <c r="I651" s="43">
        <f t="shared" si="21"/>
        <v>6930693.0693069315</v>
      </c>
      <c r="J651" s="38">
        <f>IFERROR(VALUE(SUBSTITUTE('04A_국토부원자료'!K652,",","")),"")</f>
        <v>5</v>
      </c>
      <c r="K651" s="38">
        <f>IFERROR(VALUE(SUBSTITUTE('04A_국토부원자료'!N652,",","")),"")</f>
        <v>2015</v>
      </c>
      <c r="L651" s="39" t="str">
        <f>IFERROR('04A_국토부원자료'!O652,"")</f>
        <v>오금로44가길 13</v>
      </c>
      <c r="M651" s="39" t="str">
        <f>IFERROR('04A_국토부원자료'!Q652,"")</f>
        <v>중개거래</v>
      </c>
      <c r="N651" s="38">
        <f>IF(B651="","",IF('02_대상물건입력'!B5="",1,IF(ISNUMBER(SEARCH('02_대상물건입력'!B5,B651)),1,0)))</f>
        <v>1</v>
      </c>
      <c r="O651" s="38">
        <f>IF(B651="","",IF('02_대상물건입력'!B6="",1,IF(ISNUMBER(SEARCH('02_대상물건입력'!B6,B651)),1,0)))</f>
        <v>1</v>
      </c>
      <c r="P651" s="38">
        <f>IF(L651="","",IF('02_대상물건입력'!B15="",0,IF(ISNUMBER(SEARCH('02_대상물건입력'!B15,L651)),1,0)))</f>
        <v>0</v>
      </c>
      <c r="Q651" s="38">
        <f>IF(D651="","",IF('02_대상물건입력'!B8="",0,IF(ISNUMBER(SEARCH('02_대상물건입력'!B8,D651)),1,0)))</f>
        <v>0</v>
      </c>
      <c r="R651" s="44">
        <f>IFERROR(ABS(E651-'02_대상물건입력'!B11)/'02_대상물건입력'!B11,"")</f>
        <v>0.63125669901772208</v>
      </c>
      <c r="S651" s="38">
        <f>IFERROR(ABS(J651-'02_대상물건입력'!B10),"")</f>
        <v>7</v>
      </c>
      <c r="T651" s="38">
        <f>IFERROR(ABS('01_설정'!B4-F651),"")</f>
        <v>613</v>
      </c>
      <c r="U651" s="38">
        <f>IFERROR(ABS(K651-YEAR('02_대상물건입력'!B14)),"")</f>
        <v>11</v>
      </c>
      <c r="V651" s="38" t="str">
        <f>IF(B651="","",IF(AND(E651&gt;0,F651&gt;0,H651&gt;0,OR('04A_국토부원자료'!P652="",'04A_국토부원자료'!P652="-"),IF('01_설정'!B10=1,N651=1,TRUE),R651&lt;='01_설정'!B5,S651&lt;='01_설정'!B6,T651&lt;='01_설정'!B7,U651&lt;='01_설정'!B8),"Y",""))</f>
        <v/>
      </c>
      <c r="W651" s="40" t="str">
        <f>IF(V651&lt;&gt;"Y","",MAX(0,(1-R651/'01_설정'!B5))*'01_설정'!B14+MAX(0,(1-S651/'01_설정'!B6))*'01_설정'!B15+MAX(0,(1-T651/'01_설정'!B7))*'01_설정'!B16+MAX(0,(1-U651/'01_설정'!B8))*'01_설정'!B17+O651*'01_설정'!B11+Q651*'01_설정'!B12+P651*'01_설정'!B13)</f>
        <v/>
      </c>
      <c r="X651" s="38" t="str">
        <f>IF(W651="","",1+COUNTIFS($W$4:$W$3003,"&gt;"&amp;W651)+COUNTIFS($W$4:W651,W651)-1)</f>
        <v/>
      </c>
    </row>
    <row r="652" spans="1:24" ht="16.5">
      <c r="A652" s="38">
        <f>IF('04A_국토부원자료'!A653="","",ROW()-3)</f>
        <v>649</v>
      </c>
      <c r="B652" s="39" t="str">
        <f>IFERROR('04A_국토부원자료'!B653,"")</f>
        <v>서울특별시 송파구 가락동</v>
      </c>
      <c r="C652" s="39" t="str">
        <f>IF(B652="","",IF('04A_국토부원자료'!C653&lt;&gt;"",'04A_국토부원자료'!C653,TRIM('04A_국토부원자료'!D653&amp;IF('04A_국토부원자료'!E653&lt;&gt;"","-"&amp;'04A_국토부원자료'!E653,""))))</f>
        <v>98-7</v>
      </c>
      <c r="D652" s="39" t="str">
        <f>IFERROR('04A_국토부원자료'!F653,"")</f>
        <v>(98-7)</v>
      </c>
      <c r="E652" s="40">
        <f>IFERROR(VALUE(SUBSTITUTE('04A_국토부원자료'!G653,",","")),"")</f>
        <v>35.24</v>
      </c>
      <c r="F652" s="41">
        <f>IFERROR(IF(AND('04A_국토부원자료'!H653&lt;&gt;"",'04A_국토부원자료'!I653&lt;&gt;""),DATE(INT(VALUE(SUBSTITUTE('04A_국토부원자료'!H653,",",""))/100),MOD(VALUE(SUBSTITUTE('04A_국토부원자료'!H653,",","")),100),VALUE(SUBSTITUTE('04A_국토부원자료'!I653,",",""))),""),"")</f>
        <v>45497</v>
      </c>
      <c r="G652" s="42">
        <f>IFERROR(VALUE(SUBSTITUTE('04A_국토부원자료'!J653,",","")),"")</f>
        <v>11950</v>
      </c>
      <c r="H652" s="43">
        <f t="shared" si="20"/>
        <v>119500000</v>
      </c>
      <c r="I652" s="43">
        <f t="shared" si="21"/>
        <v>3391032.917139614</v>
      </c>
      <c r="J652" s="38">
        <f>IFERROR(VALUE(SUBSTITUTE('04A_국토부원자료'!K653,",","")),"")</f>
        <v>8</v>
      </c>
      <c r="K652" s="38">
        <f>IFERROR(VALUE(SUBSTITUTE('04A_국토부원자료'!N653,",","")),"")</f>
        <v>1990</v>
      </c>
      <c r="L652" s="39" t="str">
        <f>IFERROR('04A_국토부원자료'!O653,"")</f>
        <v>송파대로28길 13</v>
      </c>
      <c r="M652" s="39" t="str">
        <f>IFERROR('04A_국토부원자료'!Q653,"")</f>
        <v>중개거래</v>
      </c>
      <c r="N652" s="38">
        <f>IF(B652="","",IF('02_대상물건입력'!B5="",1,IF(ISNUMBER(SEARCH('02_대상물건입력'!B5,B652)),1,0)))</f>
        <v>1</v>
      </c>
      <c r="O652" s="38">
        <f>IF(B652="","",IF('02_대상물건입력'!B6="",1,IF(ISNUMBER(SEARCH('02_대상물건입력'!B6,B652)),1,0)))</f>
        <v>1</v>
      </c>
      <c r="P652" s="38">
        <f>IF(L652="","",IF('02_대상물건입력'!B15="",0,IF(ISNUMBER(SEARCH('02_대상물건입력'!B15,L652)),1,0)))</f>
        <v>1</v>
      </c>
      <c r="Q652" s="38">
        <f>IF(D652="","",IF('02_대상물건입력'!B8="",0,IF(ISNUMBER(SEARCH('02_대상물건입력'!B8,D652)),1,0)))</f>
        <v>0</v>
      </c>
      <c r="R652" s="44">
        <f>IFERROR(ABS(E652-'02_대상물건입력'!B11)/'02_대상물건입력'!B11,"")</f>
        <v>0.293552791930345</v>
      </c>
      <c r="S652" s="38">
        <f>IFERROR(ABS(J652-'02_대상물건입력'!B10),"")</f>
        <v>4</v>
      </c>
      <c r="T652" s="38">
        <f>IFERROR(ABS('01_설정'!B4-F652),"")</f>
        <v>615</v>
      </c>
      <c r="U652" s="38">
        <f>IFERROR(ABS(K652-YEAR('02_대상물건입력'!B14)),"")</f>
        <v>36</v>
      </c>
      <c r="V652" s="38" t="str">
        <f>IF(B652="","",IF(AND(E652&gt;0,F652&gt;0,H652&gt;0,OR('04A_국토부원자료'!P653="",'04A_국토부원자료'!P653="-"),IF('01_설정'!B10=1,N652=1,TRUE),R652&lt;='01_설정'!B5,S652&lt;='01_설정'!B6,T652&lt;='01_설정'!B7,U652&lt;='01_설정'!B8),"Y",""))</f>
        <v/>
      </c>
      <c r="W652" s="40" t="str">
        <f>IF(V652&lt;&gt;"Y","",MAX(0,(1-R652/'01_설정'!B5))*'01_설정'!B14+MAX(0,(1-S652/'01_설정'!B6))*'01_설정'!B15+MAX(0,(1-T652/'01_설정'!B7))*'01_설정'!B16+MAX(0,(1-U652/'01_설정'!B8))*'01_설정'!B17+O652*'01_설정'!B11+Q652*'01_설정'!B12+P652*'01_설정'!B13)</f>
        <v/>
      </c>
      <c r="X652" s="38" t="str">
        <f>IF(W652="","",1+COUNTIFS($W$4:$W$3003,"&gt;"&amp;W652)+COUNTIFS($W$4:W652,W652)-1)</f>
        <v/>
      </c>
    </row>
    <row r="653" spans="1:24" ht="16.5">
      <c r="A653" s="38">
        <f>IF('04A_국토부원자료'!A654="","",ROW()-3)</f>
        <v>650</v>
      </c>
      <c r="B653" s="39" t="str">
        <f>IFERROR('04A_국토부원자료'!B654,"")</f>
        <v>서울특별시 송파구 가락동</v>
      </c>
      <c r="C653" s="39" t="str">
        <f>IF(B653="","",IF('04A_국토부원자료'!C654&lt;&gt;"",'04A_국토부원자료'!C654,TRIM('04A_국토부원자료'!D654&amp;IF('04A_국토부원자료'!E654&lt;&gt;"","-"&amp;'04A_국토부원자료'!E654,""))))</f>
        <v>99-1</v>
      </c>
      <c r="D653" s="39" t="str">
        <f>IFERROR('04A_국토부원자료'!F654,"")</f>
        <v>(99-1)</v>
      </c>
      <c r="E653" s="40">
        <f>IFERROR(VALUE(SUBSTITUTE('04A_국토부원자료'!G654,",","")),"")</f>
        <v>35.83</v>
      </c>
      <c r="F653" s="41">
        <f>IFERROR(IF(AND('04A_국토부원자료'!H654&lt;&gt;"",'04A_국토부원자료'!I654&lt;&gt;""),DATE(INT(VALUE(SUBSTITUTE('04A_국토부원자료'!H654,",",""))/100),MOD(VALUE(SUBSTITUTE('04A_국토부원자료'!H654,",","")),100),VALUE(SUBSTITUTE('04A_국토부원자료'!I654,",",""))),""),"")</f>
        <v>45462</v>
      </c>
      <c r="G653" s="42">
        <f>IFERROR(VALUE(SUBSTITUTE('04A_국토부원자료'!J654,",","")),"")</f>
        <v>12400</v>
      </c>
      <c r="H653" s="43">
        <f t="shared" si="20"/>
        <v>124000000</v>
      </c>
      <c r="I653" s="43">
        <f t="shared" si="21"/>
        <v>3460787.0499581359</v>
      </c>
      <c r="J653" s="38">
        <f>IFERROR(VALUE(SUBSTITUTE('04A_국토부원자료'!K654,",","")),"")</f>
        <v>9</v>
      </c>
      <c r="K653" s="38">
        <f>IFERROR(VALUE(SUBSTITUTE('04A_국토부원자료'!N654,",","")),"")</f>
        <v>1990</v>
      </c>
      <c r="L653" s="39" t="str">
        <f>IFERROR('04A_국토부원자료'!O654,"")</f>
        <v>송파대로28길 12</v>
      </c>
      <c r="M653" s="39" t="str">
        <f>IFERROR('04A_국토부원자료'!Q654,"")</f>
        <v>중개거래</v>
      </c>
      <c r="N653" s="38">
        <f>IF(B653="","",IF('02_대상물건입력'!B5="",1,IF(ISNUMBER(SEARCH('02_대상물건입력'!B5,B653)),1,0)))</f>
        <v>1</v>
      </c>
      <c r="O653" s="38">
        <f>IF(B653="","",IF('02_대상물건입력'!B6="",1,IF(ISNUMBER(SEARCH('02_대상물건입력'!B6,B653)),1,0)))</f>
        <v>1</v>
      </c>
      <c r="P653" s="38">
        <f>IF(L653="","",IF('02_대상물건입력'!B15="",0,IF(ISNUMBER(SEARCH('02_대상물건입력'!B15,L653)),1,0)))</f>
        <v>1</v>
      </c>
      <c r="Q653" s="38">
        <f>IF(D653="","",IF('02_대상물건입력'!B8="",0,IF(ISNUMBER(SEARCH('02_대상물건입력'!B8,D653)),1,0)))</f>
        <v>0</v>
      </c>
      <c r="R653" s="44">
        <f>IFERROR(ABS(E653-'02_대상물건입력'!B11)/'02_대상물건입력'!B11,"")</f>
        <v>0.31520989031964408</v>
      </c>
      <c r="S653" s="38">
        <f>IFERROR(ABS(J653-'02_대상물건입력'!B10),"")</f>
        <v>3</v>
      </c>
      <c r="T653" s="38">
        <f>IFERROR(ABS('01_설정'!B4-F653),"")</f>
        <v>650</v>
      </c>
      <c r="U653" s="38">
        <f>IFERROR(ABS(K653-YEAR('02_대상물건입력'!B14)),"")</f>
        <v>36</v>
      </c>
      <c r="V653" s="38" t="str">
        <f>IF(B653="","",IF(AND(E653&gt;0,F653&gt;0,H653&gt;0,OR('04A_국토부원자료'!P654="",'04A_국토부원자료'!P654="-"),IF('01_설정'!B10=1,N653=1,TRUE),R653&lt;='01_설정'!B5,S653&lt;='01_설정'!B6,T653&lt;='01_설정'!B7,U653&lt;='01_설정'!B8),"Y",""))</f>
        <v/>
      </c>
      <c r="W653" s="40" t="str">
        <f>IF(V653&lt;&gt;"Y","",MAX(0,(1-R653/'01_설정'!B5))*'01_설정'!B14+MAX(0,(1-S653/'01_설정'!B6))*'01_설정'!B15+MAX(0,(1-T653/'01_설정'!B7))*'01_설정'!B16+MAX(0,(1-U653/'01_설정'!B8))*'01_설정'!B17+O653*'01_설정'!B11+Q653*'01_설정'!B12+P653*'01_설정'!B13)</f>
        <v/>
      </c>
      <c r="X653" s="38" t="str">
        <f>IF(W653="","",1+COUNTIFS($W$4:$W$3003,"&gt;"&amp;W653)+COUNTIFS($W$4:W653,W653)-1)</f>
        <v/>
      </c>
    </row>
    <row r="654" spans="1:24" ht="16.5">
      <c r="A654" s="38">
        <f>IF('04A_국토부원자료'!A655="","",ROW()-3)</f>
        <v>651</v>
      </c>
      <c r="B654" s="39" t="str">
        <f>IFERROR('04A_국토부원자료'!B655,"")</f>
        <v>서울특별시 송파구 가락동</v>
      </c>
      <c r="C654" s="39" t="str">
        <f>IF(B654="","",IF('04A_국토부원자료'!C655&lt;&gt;"",'04A_국토부원자료'!C655,TRIM('04A_국토부원자료'!D655&amp;IF('04A_국토부원자료'!E655&lt;&gt;"","-"&amp;'04A_국토부원자료'!E655,""))))</f>
        <v>99-1</v>
      </c>
      <c r="D654" s="39" t="str">
        <f>IFERROR('04A_국토부원자료'!F655,"")</f>
        <v>(99-1)</v>
      </c>
      <c r="E654" s="40">
        <f>IFERROR(VALUE(SUBSTITUTE('04A_국토부원자료'!G655,",","")),"")</f>
        <v>35.83</v>
      </c>
      <c r="F654" s="41">
        <f>IFERROR(IF(AND('04A_국토부원자료'!H655&lt;&gt;"",'04A_국토부원자료'!I655&lt;&gt;""),DATE(INT(VALUE(SUBSTITUTE('04A_국토부원자료'!H655,",",""))/100),MOD(VALUE(SUBSTITUTE('04A_국토부원자료'!H655,",","")),100),VALUE(SUBSTITUTE('04A_국토부원자료'!I655,",",""))),""),"")</f>
        <v>45462</v>
      </c>
      <c r="G654" s="42">
        <f>IFERROR(VALUE(SUBSTITUTE('04A_국토부원자료'!J655,",","")),"")</f>
        <v>12400</v>
      </c>
      <c r="H654" s="43">
        <f t="shared" si="20"/>
        <v>124000000</v>
      </c>
      <c r="I654" s="43">
        <f t="shared" si="21"/>
        <v>3460787.0499581359</v>
      </c>
      <c r="J654" s="38">
        <f>IFERROR(VALUE(SUBSTITUTE('04A_국토부원자료'!K655,",","")),"")</f>
        <v>9</v>
      </c>
      <c r="K654" s="38">
        <f>IFERROR(VALUE(SUBSTITUTE('04A_국토부원자료'!N655,",","")),"")</f>
        <v>1990</v>
      </c>
      <c r="L654" s="39" t="str">
        <f>IFERROR('04A_국토부원자료'!O655,"")</f>
        <v>송파대로28길 12</v>
      </c>
      <c r="M654" s="39" t="str">
        <f>IFERROR('04A_국토부원자료'!Q655,"")</f>
        <v>중개거래</v>
      </c>
      <c r="N654" s="38">
        <f>IF(B654="","",IF('02_대상물건입력'!B5="",1,IF(ISNUMBER(SEARCH('02_대상물건입력'!B5,B654)),1,0)))</f>
        <v>1</v>
      </c>
      <c r="O654" s="38">
        <f>IF(B654="","",IF('02_대상물건입력'!B6="",1,IF(ISNUMBER(SEARCH('02_대상물건입력'!B6,B654)),1,0)))</f>
        <v>1</v>
      </c>
      <c r="P654" s="38">
        <f>IF(L654="","",IF('02_대상물건입력'!B15="",0,IF(ISNUMBER(SEARCH('02_대상물건입력'!B15,L654)),1,0)))</f>
        <v>1</v>
      </c>
      <c r="Q654" s="38">
        <f>IF(D654="","",IF('02_대상물건입력'!B8="",0,IF(ISNUMBER(SEARCH('02_대상물건입력'!B8,D654)),1,0)))</f>
        <v>0</v>
      </c>
      <c r="R654" s="44">
        <f>IFERROR(ABS(E654-'02_대상물건입력'!B11)/'02_대상물건입력'!B11,"")</f>
        <v>0.31520989031964408</v>
      </c>
      <c r="S654" s="38">
        <f>IFERROR(ABS(J654-'02_대상물건입력'!B10),"")</f>
        <v>3</v>
      </c>
      <c r="T654" s="38">
        <f>IFERROR(ABS('01_설정'!B4-F654),"")</f>
        <v>650</v>
      </c>
      <c r="U654" s="38">
        <f>IFERROR(ABS(K654-YEAR('02_대상물건입력'!B14)),"")</f>
        <v>36</v>
      </c>
      <c r="V654" s="38" t="str">
        <f>IF(B654="","",IF(AND(E654&gt;0,F654&gt;0,H654&gt;0,OR('04A_국토부원자료'!P655="",'04A_국토부원자료'!P655="-"),IF('01_설정'!B10=1,N654=1,TRUE),R654&lt;='01_설정'!B5,S654&lt;='01_설정'!B6,T654&lt;='01_설정'!B7,U654&lt;='01_설정'!B8),"Y",""))</f>
        <v/>
      </c>
      <c r="W654" s="40" t="str">
        <f>IF(V654&lt;&gt;"Y","",MAX(0,(1-R654/'01_설정'!B5))*'01_설정'!B14+MAX(0,(1-S654/'01_설정'!B6))*'01_설정'!B15+MAX(0,(1-T654/'01_설정'!B7))*'01_설정'!B16+MAX(0,(1-U654/'01_설정'!B8))*'01_설정'!B17+O654*'01_설정'!B11+Q654*'01_설정'!B12+P654*'01_설정'!B13)</f>
        <v/>
      </c>
      <c r="X654" s="38" t="str">
        <f>IF(W654="","",1+COUNTIFS($W$4:$W$3003,"&gt;"&amp;W654)+COUNTIFS($W$4:W654,W654)-1)</f>
        <v/>
      </c>
    </row>
    <row r="655" spans="1:24" ht="16.5">
      <c r="A655" s="38">
        <f>IF('04A_국토부원자료'!A656="","",ROW()-3)</f>
        <v>652</v>
      </c>
      <c r="B655" s="39" t="str">
        <f>IFERROR('04A_국토부원자료'!B656,"")</f>
        <v>서울특별시 송파구 가락동</v>
      </c>
      <c r="C655" s="39" t="str">
        <f>IF(B655="","",IF('04A_국토부원자료'!C656&lt;&gt;"",'04A_국토부원자료'!C656,TRIM('04A_국토부원자료'!D656&amp;IF('04A_국토부원자료'!E656&lt;&gt;"","-"&amp;'04A_국토부원자료'!E656,""))))</f>
        <v>99-1</v>
      </c>
      <c r="D655" s="39" t="str">
        <f>IFERROR('04A_국토부원자료'!F656,"")</f>
        <v>(99-1)</v>
      </c>
      <c r="E655" s="40">
        <f>IFERROR(VALUE(SUBSTITUTE('04A_국토부원자료'!G656,",","")),"")</f>
        <v>35.83</v>
      </c>
      <c r="F655" s="41">
        <f>IFERROR(IF(AND('04A_국토부원자료'!H656&lt;&gt;"",'04A_국토부원자료'!I656&lt;&gt;""),DATE(INT(VALUE(SUBSTITUTE('04A_국토부원자료'!H656,",",""))/100),MOD(VALUE(SUBSTITUTE('04A_국토부원자료'!H656,",","")),100),VALUE(SUBSTITUTE('04A_국토부원자료'!I656,",",""))),""),"")</f>
        <v>45460</v>
      </c>
      <c r="G655" s="42">
        <f>IFERROR(VALUE(SUBSTITUTE('04A_국토부원자료'!J656,",","")),"")</f>
        <v>12700</v>
      </c>
      <c r="H655" s="43">
        <f t="shared" si="20"/>
        <v>127000000</v>
      </c>
      <c r="I655" s="43">
        <f t="shared" si="21"/>
        <v>3544515.7689087358</v>
      </c>
      <c r="J655" s="38">
        <f>IFERROR(VALUE(SUBSTITUTE('04A_국토부원자료'!K656,",","")),"")</f>
        <v>8</v>
      </c>
      <c r="K655" s="38">
        <f>IFERROR(VALUE(SUBSTITUTE('04A_국토부원자료'!N656,",","")),"")</f>
        <v>1990</v>
      </c>
      <c r="L655" s="39" t="str">
        <f>IFERROR('04A_국토부원자료'!O656,"")</f>
        <v>송파대로28길 12</v>
      </c>
      <c r="M655" s="39" t="str">
        <f>IFERROR('04A_국토부원자료'!Q656,"")</f>
        <v>중개거래</v>
      </c>
      <c r="N655" s="38">
        <f>IF(B655="","",IF('02_대상물건입력'!B5="",1,IF(ISNUMBER(SEARCH('02_대상물건입력'!B5,B655)),1,0)))</f>
        <v>1</v>
      </c>
      <c r="O655" s="38">
        <f>IF(B655="","",IF('02_대상물건입력'!B6="",1,IF(ISNUMBER(SEARCH('02_대상물건입력'!B6,B655)),1,0)))</f>
        <v>1</v>
      </c>
      <c r="P655" s="38">
        <f>IF(L655="","",IF('02_대상물건입력'!B15="",0,IF(ISNUMBER(SEARCH('02_대상물건입력'!B15,L655)),1,0)))</f>
        <v>1</v>
      </c>
      <c r="Q655" s="38">
        <f>IF(D655="","",IF('02_대상물건입력'!B8="",0,IF(ISNUMBER(SEARCH('02_대상물건입력'!B8,D655)),1,0)))</f>
        <v>0</v>
      </c>
      <c r="R655" s="44">
        <f>IFERROR(ABS(E655-'02_대상물건입력'!B11)/'02_대상물건입력'!B11,"")</f>
        <v>0.31520989031964408</v>
      </c>
      <c r="S655" s="38">
        <f>IFERROR(ABS(J655-'02_대상물건입력'!B10),"")</f>
        <v>4</v>
      </c>
      <c r="T655" s="38">
        <f>IFERROR(ABS('01_설정'!B4-F655),"")</f>
        <v>652</v>
      </c>
      <c r="U655" s="38">
        <f>IFERROR(ABS(K655-YEAR('02_대상물건입력'!B14)),"")</f>
        <v>36</v>
      </c>
      <c r="V655" s="38" t="str">
        <f>IF(B655="","",IF(AND(E655&gt;0,F655&gt;0,H655&gt;0,OR('04A_국토부원자료'!P656="",'04A_국토부원자료'!P656="-"),IF('01_설정'!B10=1,N655=1,TRUE),R655&lt;='01_설정'!B5,S655&lt;='01_설정'!B6,T655&lt;='01_설정'!B7,U655&lt;='01_설정'!B8),"Y",""))</f>
        <v/>
      </c>
      <c r="W655" s="40" t="str">
        <f>IF(V655&lt;&gt;"Y","",MAX(0,(1-R655/'01_설정'!B5))*'01_설정'!B14+MAX(0,(1-S655/'01_설정'!B6))*'01_설정'!B15+MAX(0,(1-T655/'01_설정'!B7))*'01_설정'!B16+MAX(0,(1-U655/'01_설정'!B8))*'01_설정'!B17+O655*'01_설정'!B11+Q655*'01_설정'!B12+P655*'01_설정'!B13)</f>
        <v/>
      </c>
      <c r="X655" s="38" t="str">
        <f>IF(W655="","",1+COUNTIFS($W$4:$W$3003,"&gt;"&amp;W655)+COUNTIFS($W$4:W655,W655)-1)</f>
        <v/>
      </c>
    </row>
    <row r="656" spans="1:24" ht="16.5">
      <c r="A656" s="38">
        <f>IF('04A_국토부원자료'!A657="","",ROW()-3)</f>
        <v>653</v>
      </c>
      <c r="B656" s="39" t="str">
        <f>IFERROR('04A_국토부원자료'!B657,"")</f>
        <v>서울특별시 송파구 가락동</v>
      </c>
      <c r="C656" s="39" t="str">
        <f>IF(B656="","",IF('04A_국토부원자료'!C657&lt;&gt;"",'04A_국토부원자료'!C657,TRIM('04A_국토부원자료'!D657&amp;IF('04A_국토부원자료'!E657&lt;&gt;"","-"&amp;'04A_국토부원자료'!E657,""))))</f>
        <v>79-5</v>
      </c>
      <c r="D656" s="39" t="str">
        <f>IFERROR('04A_국토부원자료'!F657,"")</f>
        <v>(79-5)</v>
      </c>
      <c r="E656" s="40">
        <f>IFERROR(VALUE(SUBSTITUTE('04A_국토부원자료'!G657,",","")),"")</f>
        <v>56.5</v>
      </c>
      <c r="F656" s="41">
        <f>IFERROR(IF(AND('04A_국토부원자료'!H657&lt;&gt;"",'04A_국토부원자료'!I657&lt;&gt;""),DATE(INT(VALUE(SUBSTITUTE('04A_국토부원자료'!H657,",",""))/100),MOD(VALUE(SUBSTITUTE('04A_국토부원자료'!H657,",","")),100),VALUE(SUBSTITUTE('04A_국토부원자료'!I657,",",""))),""),"")</f>
        <v>45449</v>
      </c>
      <c r="G656" s="42">
        <f>IFERROR(VALUE(SUBSTITUTE('04A_국토부원자료'!J657,",","")),"")</f>
        <v>17000</v>
      </c>
      <c r="H656" s="43">
        <f t="shared" si="20"/>
        <v>170000000</v>
      </c>
      <c r="I656" s="43">
        <f t="shared" si="21"/>
        <v>3008849.5575221237</v>
      </c>
      <c r="J656" s="38">
        <f>IFERROR(VALUE(SUBSTITUTE('04A_국토부원자료'!K657,",","")),"")</f>
        <v>5</v>
      </c>
      <c r="K656" s="38">
        <f>IFERROR(VALUE(SUBSTITUTE('04A_국토부원자료'!N657,",","")),"")</f>
        <v>1994</v>
      </c>
      <c r="L656" s="39" t="str">
        <f>IFERROR('04A_국토부원자료'!O657,"")</f>
        <v>송파대로28길 24</v>
      </c>
      <c r="M656" s="39" t="str">
        <f>IFERROR('04A_국토부원자료'!Q657,"")</f>
        <v>중개거래</v>
      </c>
      <c r="N656" s="38">
        <f>IF(B656="","",IF('02_대상물건입력'!B5="",1,IF(ISNUMBER(SEARCH('02_대상물건입력'!B5,B656)),1,0)))</f>
        <v>1</v>
      </c>
      <c r="O656" s="38">
        <f>IF(B656="","",IF('02_대상물건입력'!B6="",1,IF(ISNUMBER(SEARCH('02_대상물건입력'!B6,B656)),1,0)))</f>
        <v>1</v>
      </c>
      <c r="P656" s="38">
        <f>IF(L656="","",IF('02_대상물건입력'!B15="",0,IF(ISNUMBER(SEARCH('02_대상물건입력'!B15,L656)),1,0)))</f>
        <v>1</v>
      </c>
      <c r="Q656" s="38">
        <f>IF(D656="","",IF('02_대상물건입력'!B8="",0,IF(ISNUMBER(SEARCH('02_대상물건입력'!B8,D656)),1,0)))</f>
        <v>0</v>
      </c>
      <c r="R656" s="44">
        <f>IFERROR(ABS(E656-'02_대상물건입력'!B11)/'02_대상물건입력'!B11,"")</f>
        <v>1.0739424728735667</v>
      </c>
      <c r="S656" s="38">
        <f>IFERROR(ABS(J656-'02_대상물건입력'!B10),"")</f>
        <v>7</v>
      </c>
      <c r="T656" s="38">
        <f>IFERROR(ABS('01_설정'!B4-F656),"")</f>
        <v>663</v>
      </c>
      <c r="U656" s="38">
        <f>IFERROR(ABS(K656-YEAR('02_대상물건입력'!B14)),"")</f>
        <v>32</v>
      </c>
      <c r="V656" s="38" t="str">
        <f>IF(B656="","",IF(AND(E656&gt;0,F656&gt;0,H656&gt;0,OR('04A_국토부원자료'!P657="",'04A_국토부원자료'!P657="-"),IF('01_설정'!B10=1,N656=1,TRUE),R656&lt;='01_설정'!B5,S656&lt;='01_설정'!B6,T656&lt;='01_설정'!B7,U656&lt;='01_설정'!B8),"Y",""))</f>
        <v/>
      </c>
      <c r="W656" s="40" t="str">
        <f>IF(V656&lt;&gt;"Y","",MAX(0,(1-R656/'01_설정'!B5))*'01_설정'!B14+MAX(0,(1-S656/'01_설정'!B6))*'01_설정'!B15+MAX(0,(1-T656/'01_설정'!B7))*'01_설정'!B16+MAX(0,(1-U656/'01_설정'!B8))*'01_설정'!B17+O656*'01_설정'!B11+Q656*'01_설정'!B12+P656*'01_설정'!B13)</f>
        <v/>
      </c>
      <c r="X656" s="38" t="str">
        <f>IF(W656="","",1+COUNTIFS($W$4:$W$3003,"&gt;"&amp;W656)+COUNTIFS($W$4:W656,W656)-1)</f>
        <v/>
      </c>
    </row>
    <row r="657" spans="1:24" ht="16.5">
      <c r="A657" s="38">
        <f>IF('04A_국토부원자료'!A658="","",ROW()-3)</f>
        <v>654</v>
      </c>
      <c r="B657" s="39" t="str">
        <f>IFERROR('04A_국토부원자료'!B658,"")</f>
        <v>서울특별시 송파구 가락동</v>
      </c>
      <c r="C657" s="39" t="str">
        <f>IF(B657="","",IF('04A_국토부원자료'!C658&lt;&gt;"",'04A_국토부원자료'!C658,TRIM('04A_국토부원자료'!D658&amp;IF('04A_국토부원자료'!E658&lt;&gt;"","-"&amp;'04A_국토부원자료'!E658,""))))</f>
        <v>79-5</v>
      </c>
      <c r="D657" s="39" t="str">
        <f>IFERROR('04A_국토부원자료'!F658,"")</f>
        <v>(79-5)</v>
      </c>
      <c r="E657" s="40">
        <f>IFERROR(VALUE(SUBSTITUTE('04A_국토부원자료'!G658,",","")),"")</f>
        <v>30.24</v>
      </c>
      <c r="F657" s="41">
        <f>IFERROR(IF(AND('04A_국토부원자료'!H658&lt;&gt;"",'04A_국토부원자료'!I658&lt;&gt;""),DATE(INT(VALUE(SUBSTITUTE('04A_국토부원자료'!H658,",",""))/100),MOD(VALUE(SUBSTITUTE('04A_국토부원자료'!H658,",","")),100),VALUE(SUBSTITUTE('04A_국토부원자료'!I658,",",""))),""),"")</f>
        <v>45447</v>
      </c>
      <c r="G657" s="42">
        <f>IFERROR(VALUE(SUBSTITUTE('04A_국토부원자료'!J658,",","")),"")</f>
        <v>9500</v>
      </c>
      <c r="H657" s="43">
        <f t="shared" si="20"/>
        <v>95000000</v>
      </c>
      <c r="I657" s="43">
        <f t="shared" si="21"/>
        <v>3141534.3915343918</v>
      </c>
      <c r="J657" s="38">
        <f>IFERROR(VALUE(SUBSTITUTE('04A_국토부원자료'!K658,",","")),"")</f>
        <v>10</v>
      </c>
      <c r="K657" s="38">
        <f>IFERROR(VALUE(SUBSTITUTE('04A_국토부원자료'!N658,",","")),"")</f>
        <v>1994</v>
      </c>
      <c r="L657" s="39" t="str">
        <f>IFERROR('04A_국토부원자료'!O658,"")</f>
        <v>송파대로28길 24</v>
      </c>
      <c r="M657" s="39" t="str">
        <f>IFERROR('04A_국토부원자료'!Q658,"")</f>
        <v>중개거래</v>
      </c>
      <c r="N657" s="38">
        <f>IF(B657="","",IF('02_대상물건입력'!B5="",1,IF(ISNUMBER(SEARCH('02_대상물건입력'!B5,B657)),1,0)))</f>
        <v>1</v>
      </c>
      <c r="O657" s="38">
        <f>IF(B657="","",IF('02_대상물건입력'!B6="",1,IF(ISNUMBER(SEARCH('02_대상물건입력'!B6,B657)),1,0)))</f>
        <v>1</v>
      </c>
      <c r="P657" s="38">
        <f>IF(L657="","",IF('02_대상물건입력'!B15="",0,IF(ISNUMBER(SEARCH('02_대상물건입력'!B15,L657)),1,0)))</f>
        <v>1</v>
      </c>
      <c r="Q657" s="38">
        <f>IF(D657="","",IF('02_대상물건입력'!B8="",0,IF(ISNUMBER(SEARCH('02_대상물건입력'!B8,D657)),1,0)))</f>
        <v>0</v>
      </c>
      <c r="R657" s="44">
        <f>IFERROR(ABS(E657-'02_대상물건입력'!B11)/'02_대상물건입력'!B11,"")</f>
        <v>0.11001805981763987</v>
      </c>
      <c r="S657" s="38">
        <f>IFERROR(ABS(J657-'02_대상물건입력'!B10),"")</f>
        <v>2</v>
      </c>
      <c r="T657" s="38">
        <f>IFERROR(ABS('01_설정'!B4-F657),"")</f>
        <v>665</v>
      </c>
      <c r="U657" s="38">
        <f>IFERROR(ABS(K657-YEAR('02_대상물건입력'!B14)),"")</f>
        <v>32</v>
      </c>
      <c r="V657" s="38" t="str">
        <f>IF(B657="","",IF(AND(E657&gt;0,F657&gt;0,H657&gt;0,OR('04A_국토부원자료'!P658="",'04A_국토부원자료'!P658="-"),IF('01_설정'!B10=1,N657=1,TRUE),R657&lt;='01_설정'!B5,S657&lt;='01_설정'!B6,T657&lt;='01_설정'!B7,U657&lt;='01_설정'!B8),"Y",""))</f>
        <v/>
      </c>
      <c r="W657" s="40" t="str">
        <f>IF(V657&lt;&gt;"Y","",MAX(0,(1-R657/'01_설정'!B5))*'01_설정'!B14+MAX(0,(1-S657/'01_설정'!B6))*'01_설정'!B15+MAX(0,(1-T657/'01_설정'!B7))*'01_설정'!B16+MAX(0,(1-U657/'01_설정'!B8))*'01_설정'!B17+O657*'01_설정'!B11+Q657*'01_설정'!B12+P657*'01_설정'!B13)</f>
        <v/>
      </c>
      <c r="X657" s="38" t="str">
        <f>IF(W657="","",1+COUNTIFS($W$4:$W$3003,"&gt;"&amp;W657)+COUNTIFS($W$4:W657,W657)-1)</f>
        <v/>
      </c>
    </row>
    <row r="658" spans="1:24" ht="16.5">
      <c r="A658" s="38">
        <f>IF('04A_국토부원자료'!A659="","",ROW()-3)</f>
        <v>655</v>
      </c>
      <c r="B658" s="39" t="str">
        <f>IFERROR('04A_국토부원자료'!B659,"")</f>
        <v>서울특별시 송파구 가락동</v>
      </c>
      <c r="C658" s="39" t="str">
        <f>IF(B658="","",IF('04A_국토부원자료'!C659&lt;&gt;"",'04A_국토부원자료'!C659,TRIM('04A_국토부원자료'!D659&amp;IF('04A_국토부원자료'!E659&lt;&gt;"","-"&amp;'04A_국토부원자료'!E659,""))))</f>
        <v>99-3</v>
      </c>
      <c r="D658" s="39" t="str">
        <f>IFERROR('04A_국토부원자료'!F659,"")</f>
        <v>제일오피스텔</v>
      </c>
      <c r="E658" s="40">
        <f>IFERROR(VALUE(SUBSTITUTE('04A_국토부원자료'!G659,",","")),"")</f>
        <v>30.06</v>
      </c>
      <c r="F658" s="41">
        <f>IFERROR(IF(AND('04A_국토부원자료'!H659&lt;&gt;"",'04A_국토부원자료'!I659&lt;&gt;""),DATE(INT(VALUE(SUBSTITUTE('04A_국토부원자료'!H659,",",""))/100),MOD(VALUE(SUBSTITUTE('04A_국토부원자료'!H659,",","")),100),VALUE(SUBSTITUTE('04A_국토부원자료'!I659,",",""))),""),"")</f>
        <v>45441</v>
      </c>
      <c r="G658" s="42">
        <f>IFERROR(VALUE(SUBSTITUTE('04A_국토부원자료'!J659,",","")),"")</f>
        <v>20500</v>
      </c>
      <c r="H658" s="43">
        <f t="shared" si="20"/>
        <v>205000000</v>
      </c>
      <c r="I658" s="43">
        <f t="shared" si="21"/>
        <v>6819693.9454424484</v>
      </c>
      <c r="J658" s="38">
        <f>IFERROR(VALUE(SUBSTITUTE('04A_국토부원자료'!K659,",","")),"")</f>
        <v>11</v>
      </c>
      <c r="K658" s="38">
        <f>IFERROR(VALUE(SUBSTITUTE('04A_국토부원자료'!N659,",","")),"")</f>
        <v>1992</v>
      </c>
      <c r="L658" s="39" t="str">
        <f>IFERROR('04A_국토부원자료'!O659,"")</f>
        <v>송파대로 260</v>
      </c>
      <c r="M658" s="39" t="str">
        <f>IFERROR('04A_국토부원자료'!Q659,"")</f>
        <v>중개거래</v>
      </c>
      <c r="N658" s="38">
        <f>IF(B658="","",IF('02_대상물건입력'!B5="",1,IF(ISNUMBER(SEARCH('02_대상물건입력'!B5,B658)),1,0)))</f>
        <v>1</v>
      </c>
      <c r="O658" s="38">
        <f>IF(B658="","",IF('02_대상물건입력'!B6="",1,IF(ISNUMBER(SEARCH('02_대상물건입력'!B6,B658)),1,0)))</f>
        <v>1</v>
      </c>
      <c r="P658" s="38">
        <f>IF(L658="","",IF('02_대상물건입력'!B15="",0,IF(ISNUMBER(SEARCH('02_대상물건입력'!B15,L658)),1,0)))</f>
        <v>1</v>
      </c>
      <c r="Q658" s="38">
        <f>IF(D658="","",IF('02_대상물건입력'!B8="",0,IF(ISNUMBER(SEARCH('02_대상물건입력'!B8,D658)),1,0)))</f>
        <v>0</v>
      </c>
      <c r="R658" s="44">
        <f>IFERROR(ABS(E658-'02_대상물건입력'!B11)/'02_대상물건입력'!B11,"")</f>
        <v>0.1034108094615825</v>
      </c>
      <c r="S658" s="38">
        <f>IFERROR(ABS(J658-'02_대상물건입력'!B10),"")</f>
        <v>1</v>
      </c>
      <c r="T658" s="38">
        <f>IFERROR(ABS('01_설정'!B4-F658),"")</f>
        <v>671</v>
      </c>
      <c r="U658" s="38">
        <f>IFERROR(ABS(K658-YEAR('02_대상물건입력'!B14)),"")</f>
        <v>34</v>
      </c>
      <c r="V658" s="38" t="str">
        <f>IF(B658="","",IF(AND(E658&gt;0,F658&gt;0,H658&gt;0,OR('04A_국토부원자료'!P659="",'04A_국토부원자료'!P659="-"),IF('01_설정'!B10=1,N658=1,TRUE),R658&lt;='01_설정'!B5,S658&lt;='01_설정'!B6,T658&lt;='01_설정'!B7,U658&lt;='01_설정'!B8),"Y",""))</f>
        <v/>
      </c>
      <c r="W658" s="40" t="str">
        <f>IF(V658&lt;&gt;"Y","",MAX(0,(1-R658/'01_설정'!B5))*'01_설정'!B14+MAX(0,(1-S658/'01_설정'!B6))*'01_설정'!B15+MAX(0,(1-T658/'01_설정'!B7))*'01_설정'!B16+MAX(0,(1-U658/'01_설정'!B8))*'01_설정'!B17+O658*'01_설정'!B11+Q658*'01_설정'!B12+P658*'01_설정'!B13)</f>
        <v/>
      </c>
      <c r="X658" s="38" t="str">
        <f>IF(W658="","",1+COUNTIFS($W$4:$W$3003,"&gt;"&amp;W658)+COUNTIFS($W$4:W658,W658)-1)</f>
        <v/>
      </c>
    </row>
    <row r="659" spans="1:24" ht="16.5">
      <c r="A659" s="38">
        <f>IF('04A_국토부원자료'!A660="","",ROW()-3)</f>
        <v>656</v>
      </c>
      <c r="B659" s="39" t="str">
        <f>IFERROR('04A_국토부원자료'!B660,"")</f>
        <v>서울특별시 송파구 가락동</v>
      </c>
      <c r="C659" s="39" t="str">
        <f>IF(B659="","",IF('04A_국토부원자료'!C660&lt;&gt;"",'04A_국토부원자료'!C660,TRIM('04A_국토부원자료'!D660&amp;IF('04A_국토부원자료'!E660&lt;&gt;"","-"&amp;'04A_국토부원자료'!E660,""))))</f>
        <v>99-3</v>
      </c>
      <c r="D659" s="39" t="str">
        <f>IFERROR('04A_국토부원자료'!F660,"")</f>
        <v>제일오피스텔</v>
      </c>
      <c r="E659" s="40">
        <f>IFERROR(VALUE(SUBSTITUTE('04A_국토부원자료'!G660,",","")),"")</f>
        <v>30.89</v>
      </c>
      <c r="F659" s="41">
        <f>IFERROR(IF(AND('04A_국토부원자료'!H660&lt;&gt;"",'04A_국토부원자료'!I660&lt;&gt;""),DATE(INT(VALUE(SUBSTITUTE('04A_국토부원자료'!H660,",",""))/100),MOD(VALUE(SUBSTITUTE('04A_국토부원자료'!H660,",","")),100),VALUE(SUBSTITUTE('04A_국토부원자료'!I660,",",""))),""),"")</f>
        <v>45441</v>
      </c>
      <c r="G659" s="42">
        <f>IFERROR(VALUE(SUBSTITUTE('04A_국토부원자료'!J660,",","")),"")</f>
        <v>20500</v>
      </c>
      <c r="H659" s="43">
        <f t="shared" si="20"/>
        <v>205000000</v>
      </c>
      <c r="I659" s="43">
        <f t="shared" si="21"/>
        <v>6636451.9261897057</v>
      </c>
      <c r="J659" s="38">
        <f>IFERROR(VALUE(SUBSTITUTE('04A_국토부원자료'!K660,",","")),"")</f>
        <v>11</v>
      </c>
      <c r="K659" s="38">
        <f>IFERROR(VALUE(SUBSTITUTE('04A_국토부원자료'!N660,",","")),"")</f>
        <v>1992</v>
      </c>
      <c r="L659" s="39" t="str">
        <f>IFERROR('04A_국토부원자료'!O660,"")</f>
        <v>송파대로 260</v>
      </c>
      <c r="M659" s="39" t="str">
        <f>IFERROR('04A_국토부원자료'!Q660,"")</f>
        <v>중개거래</v>
      </c>
      <c r="N659" s="38">
        <f>IF(B659="","",IF('02_대상물건입력'!B5="",1,IF(ISNUMBER(SEARCH('02_대상물건입력'!B5,B659)),1,0)))</f>
        <v>1</v>
      </c>
      <c r="O659" s="38">
        <f>IF(B659="","",IF('02_대상물건입력'!B6="",1,IF(ISNUMBER(SEARCH('02_대상물건입력'!B6,B659)),1,0)))</f>
        <v>1</v>
      </c>
      <c r="P659" s="38">
        <f>IF(L659="","",IF('02_대상물건입력'!B15="",0,IF(ISNUMBER(SEARCH('02_대상물건입력'!B15,L659)),1,0)))</f>
        <v>1</v>
      </c>
      <c r="Q659" s="38">
        <f>IF(D659="","",IF('02_대상물건입력'!B8="",0,IF(ISNUMBER(SEARCH('02_대상물건입력'!B8,D659)),1,0)))</f>
        <v>0</v>
      </c>
      <c r="R659" s="44">
        <f>IFERROR(ABS(E659-'02_대상물건입력'!B11)/'02_대상물건입력'!B11,"")</f>
        <v>0.13387757499229161</v>
      </c>
      <c r="S659" s="38">
        <f>IFERROR(ABS(J659-'02_대상물건입력'!B10),"")</f>
        <v>1</v>
      </c>
      <c r="T659" s="38">
        <f>IFERROR(ABS('01_설정'!B4-F659),"")</f>
        <v>671</v>
      </c>
      <c r="U659" s="38">
        <f>IFERROR(ABS(K659-YEAR('02_대상물건입력'!B14)),"")</f>
        <v>34</v>
      </c>
      <c r="V659" s="38" t="str">
        <f>IF(B659="","",IF(AND(E659&gt;0,F659&gt;0,H659&gt;0,OR('04A_국토부원자료'!P660="",'04A_국토부원자료'!P660="-"),IF('01_설정'!B10=1,N659=1,TRUE),R659&lt;='01_설정'!B5,S659&lt;='01_설정'!B6,T659&lt;='01_설정'!B7,U659&lt;='01_설정'!B8),"Y",""))</f>
        <v/>
      </c>
      <c r="W659" s="40" t="str">
        <f>IF(V659&lt;&gt;"Y","",MAX(0,(1-R659/'01_설정'!B5))*'01_설정'!B14+MAX(0,(1-S659/'01_설정'!B6))*'01_설정'!B15+MAX(0,(1-T659/'01_설정'!B7))*'01_설정'!B16+MAX(0,(1-U659/'01_설정'!B8))*'01_설정'!B17+O659*'01_설정'!B11+Q659*'01_설정'!B12+P659*'01_설정'!B13)</f>
        <v/>
      </c>
      <c r="X659" s="38" t="str">
        <f>IF(W659="","",1+COUNTIFS($W$4:$W$3003,"&gt;"&amp;W659)+COUNTIFS($W$4:W659,W659)-1)</f>
        <v/>
      </c>
    </row>
    <row r="660" spans="1:24" ht="16.5">
      <c r="A660" s="38">
        <f>IF('04A_국토부원자료'!A661="","",ROW()-3)</f>
        <v>657</v>
      </c>
      <c r="B660" s="39" t="str">
        <f>IFERROR('04A_국토부원자료'!B661,"")</f>
        <v>서울특별시 송파구 가락동</v>
      </c>
      <c r="C660" s="39" t="str">
        <f>IF(B660="","",IF('04A_국토부원자료'!C661&lt;&gt;"",'04A_국토부원자료'!C661,TRIM('04A_국토부원자료'!D661&amp;IF('04A_국토부원자료'!E661&lt;&gt;"","-"&amp;'04A_국토부원자료'!E661,""))))</f>
        <v>98</v>
      </c>
      <c r="D660" s="39" t="str">
        <f>IFERROR('04A_국토부원자료'!F661,"")</f>
        <v>송파가락두산위브센티움</v>
      </c>
      <c r="E660" s="40">
        <f>IFERROR(VALUE(SUBSTITUTE('04A_국토부원자료'!G661,",","")),"")</f>
        <v>37.35</v>
      </c>
      <c r="F660" s="41">
        <f>IFERROR(IF(AND('04A_국토부원자료'!H661&lt;&gt;"",'04A_국토부원자료'!I661&lt;&gt;""),DATE(INT(VALUE(SUBSTITUTE('04A_국토부원자료'!H661,",",""))/100),MOD(VALUE(SUBSTITUTE('04A_국토부원자료'!H661,",","")),100),VALUE(SUBSTITUTE('04A_국토부원자료'!I661,",",""))),""),"")</f>
        <v>45436</v>
      </c>
      <c r="G660" s="42">
        <f>IFERROR(VALUE(SUBSTITUTE('04A_국토부원자료'!J661,",","")),"")</f>
        <v>17700</v>
      </c>
      <c r="H660" s="43">
        <f t="shared" si="20"/>
        <v>177000000</v>
      </c>
      <c r="I660" s="43">
        <f t="shared" si="21"/>
        <v>4738955.8232931728</v>
      </c>
      <c r="J660" s="38">
        <f>IFERROR(VALUE(SUBSTITUTE('04A_국토부원자료'!K661,",","")),"")</f>
        <v>4</v>
      </c>
      <c r="K660" s="38">
        <f>IFERROR(VALUE(SUBSTITUTE('04A_국토부원자료'!N661,",","")),"")</f>
        <v>2004</v>
      </c>
      <c r="L660" s="39" t="str">
        <f>IFERROR('04A_국토부원자료'!O661,"")</f>
        <v>송파대로30길 16</v>
      </c>
      <c r="M660" s="39" t="str">
        <f>IFERROR('04A_국토부원자료'!Q661,"")</f>
        <v>중개거래</v>
      </c>
      <c r="N660" s="38">
        <f>IF(B660="","",IF('02_대상물건입력'!B5="",1,IF(ISNUMBER(SEARCH('02_대상물건입력'!B5,B660)),1,0)))</f>
        <v>1</v>
      </c>
      <c r="O660" s="38">
        <f>IF(B660="","",IF('02_대상물건입력'!B6="",1,IF(ISNUMBER(SEARCH('02_대상물건입력'!B6,B660)),1,0)))</f>
        <v>1</v>
      </c>
      <c r="P660" s="38">
        <f>IF(L660="","",IF('02_대상물건입력'!B15="",0,IF(ISNUMBER(SEARCH('02_대상물건입력'!B15,L660)),1,0)))</f>
        <v>1</v>
      </c>
      <c r="Q660" s="38">
        <f>IF(D660="","",IF('02_대상물건입력'!B8="",0,IF(ISNUMBER(SEARCH('02_대상물건입력'!B8,D660)),1,0)))</f>
        <v>0</v>
      </c>
      <c r="R660" s="44">
        <f>IFERROR(ABS(E660-'02_대상물건입력'!B11)/'02_대상물건입력'!B11,"")</f>
        <v>0.37100444888190653</v>
      </c>
      <c r="S660" s="38">
        <f>IFERROR(ABS(J660-'02_대상물건입력'!B10),"")</f>
        <v>8</v>
      </c>
      <c r="T660" s="38">
        <f>IFERROR(ABS('01_설정'!B4-F660),"")</f>
        <v>676</v>
      </c>
      <c r="U660" s="38">
        <f>IFERROR(ABS(K660-YEAR('02_대상물건입력'!B14)),"")</f>
        <v>22</v>
      </c>
      <c r="V660" s="38" t="str">
        <f>IF(B660="","",IF(AND(E660&gt;0,F660&gt;0,H660&gt;0,OR('04A_국토부원자료'!P661="",'04A_국토부원자료'!P661="-"),IF('01_설정'!B10=1,N660=1,TRUE),R660&lt;='01_설정'!B5,S660&lt;='01_설정'!B6,T660&lt;='01_설정'!B7,U660&lt;='01_설정'!B8),"Y",""))</f>
        <v/>
      </c>
      <c r="W660" s="40" t="str">
        <f>IF(V660&lt;&gt;"Y","",MAX(0,(1-R660/'01_설정'!B5))*'01_설정'!B14+MAX(0,(1-S660/'01_설정'!B6))*'01_설정'!B15+MAX(0,(1-T660/'01_설정'!B7))*'01_설정'!B16+MAX(0,(1-U660/'01_설정'!B8))*'01_설정'!B17+O660*'01_설정'!B11+Q660*'01_설정'!B12+P660*'01_설정'!B13)</f>
        <v/>
      </c>
      <c r="X660" s="38" t="str">
        <f>IF(W660="","",1+COUNTIFS($W$4:$W$3003,"&gt;"&amp;W660)+COUNTIFS($W$4:W660,W660)-1)</f>
        <v/>
      </c>
    </row>
    <row r="661" spans="1:24" ht="16.5">
      <c r="A661" s="38">
        <f>IF('04A_국토부원자료'!A662="","",ROW()-3)</f>
        <v>658</v>
      </c>
      <c r="B661" s="39" t="str">
        <f>IFERROR('04A_국토부원자료'!B662,"")</f>
        <v>서울특별시 송파구 가락동</v>
      </c>
      <c r="C661" s="39" t="str">
        <f>IF(B661="","",IF('04A_국토부원자료'!C662&lt;&gt;"",'04A_국토부원자료'!C662,TRIM('04A_국토부원자료'!D662&amp;IF('04A_국토부원자료'!E662&lt;&gt;"","-"&amp;'04A_국토부원자료'!E662,""))))</f>
        <v>79-4</v>
      </c>
      <c r="D661" s="39" t="str">
        <f>IFERROR('04A_국토부원자료'!F662,"")</f>
        <v>(79-4)</v>
      </c>
      <c r="E661" s="40">
        <f>IFERROR(VALUE(SUBSTITUTE('04A_국토부원자료'!G662,",","")),"")</f>
        <v>28.2</v>
      </c>
      <c r="F661" s="41">
        <f>IFERROR(IF(AND('04A_국토부원자료'!H662&lt;&gt;"",'04A_국토부원자료'!I662&lt;&gt;""),DATE(INT(VALUE(SUBSTITUTE('04A_국토부원자료'!H662,",",""))/100),MOD(VALUE(SUBSTITUTE('04A_국토부원자료'!H662,",","")),100),VALUE(SUBSTITUTE('04A_국토부원자료'!I662,",",""))),""),"")</f>
        <v>45403</v>
      </c>
      <c r="G661" s="42">
        <f>IFERROR(VALUE(SUBSTITUTE('04A_국토부원자료'!J662,",","")),"")</f>
        <v>11000</v>
      </c>
      <c r="H661" s="43">
        <f t="shared" si="20"/>
        <v>110000000</v>
      </c>
      <c r="I661" s="43">
        <f t="shared" si="21"/>
        <v>3900709.2198581561</v>
      </c>
      <c r="J661" s="38">
        <f>IFERROR(VALUE(SUBSTITUTE('04A_국토부원자료'!K662,",","")),"")</f>
        <v>7</v>
      </c>
      <c r="K661" s="38">
        <f>IFERROR(VALUE(SUBSTITUTE('04A_국토부원자료'!N662,",","")),"")</f>
        <v>1991</v>
      </c>
      <c r="L661" s="39" t="str">
        <f>IFERROR('04A_국토부원자료'!O662,"")</f>
        <v>송파대로28길 20</v>
      </c>
      <c r="M661" s="39" t="str">
        <f>IFERROR('04A_국토부원자료'!Q662,"")</f>
        <v>중개거래</v>
      </c>
      <c r="N661" s="38">
        <f>IF(B661="","",IF('02_대상물건입력'!B5="",1,IF(ISNUMBER(SEARCH('02_대상물건입력'!B5,B661)),1,0)))</f>
        <v>1</v>
      </c>
      <c r="O661" s="38">
        <f>IF(B661="","",IF('02_대상물건입력'!B6="",1,IF(ISNUMBER(SEARCH('02_대상물건입력'!B6,B661)),1,0)))</f>
        <v>1</v>
      </c>
      <c r="P661" s="38">
        <f>IF(L661="","",IF('02_대상물건입력'!B15="",0,IF(ISNUMBER(SEARCH('02_대상물건입력'!B15,L661)),1,0)))</f>
        <v>1</v>
      </c>
      <c r="Q661" s="38">
        <f>IF(D661="","",IF('02_대상물건입력'!B8="",0,IF(ISNUMBER(SEARCH('02_대상물건입력'!B8,D661)),1,0)))</f>
        <v>0</v>
      </c>
      <c r="R661" s="44">
        <f>IFERROR(ABS(E661-'02_대상물건입력'!B11)/'02_대상물건입력'!B11,"")</f>
        <v>3.5135889115656259E-2</v>
      </c>
      <c r="S661" s="38">
        <f>IFERROR(ABS(J661-'02_대상물건입력'!B10),"")</f>
        <v>5</v>
      </c>
      <c r="T661" s="38">
        <f>IFERROR(ABS('01_설정'!B4-F661),"")</f>
        <v>709</v>
      </c>
      <c r="U661" s="38">
        <f>IFERROR(ABS(K661-YEAR('02_대상물건입력'!B14)),"")</f>
        <v>35</v>
      </c>
      <c r="V661" s="38" t="str">
        <f>IF(B661="","",IF(AND(E661&gt;0,F661&gt;0,H661&gt;0,OR('04A_국토부원자료'!P662="",'04A_국토부원자료'!P662="-"),IF('01_설정'!B10=1,N661=1,TRUE),R661&lt;='01_설정'!B5,S661&lt;='01_설정'!B6,T661&lt;='01_설정'!B7,U661&lt;='01_설정'!B8),"Y",""))</f>
        <v/>
      </c>
      <c r="W661" s="40" t="str">
        <f>IF(V661&lt;&gt;"Y","",MAX(0,(1-R661/'01_설정'!B5))*'01_설정'!B14+MAX(0,(1-S661/'01_설정'!B6))*'01_설정'!B15+MAX(0,(1-T661/'01_설정'!B7))*'01_설정'!B16+MAX(0,(1-U661/'01_설정'!B8))*'01_설정'!B17+O661*'01_설정'!B11+Q661*'01_설정'!B12+P661*'01_설정'!B13)</f>
        <v/>
      </c>
      <c r="X661" s="38" t="str">
        <f>IF(W661="","",1+COUNTIFS($W$4:$W$3003,"&gt;"&amp;W661)+COUNTIFS($W$4:W661,W661)-1)</f>
        <v/>
      </c>
    </row>
    <row r="662" spans="1:24" ht="16.5">
      <c r="A662" s="38">
        <f>IF('04A_국토부원자료'!A663="","",ROW()-3)</f>
        <v>659</v>
      </c>
      <c r="B662" s="39" t="str">
        <f>IFERROR('04A_국토부원자료'!B663,"")</f>
        <v>서울특별시 송파구 가락동</v>
      </c>
      <c r="C662" s="39" t="str">
        <f>IF(B662="","",IF('04A_국토부원자료'!C663&lt;&gt;"",'04A_국토부원자료'!C663,TRIM('04A_국토부원자료'!D663&amp;IF('04A_국토부원자료'!E663&lt;&gt;"","-"&amp;'04A_국토부원자료'!E663,""))))</f>
        <v>78-1</v>
      </c>
      <c r="D662" s="39" t="str">
        <f>IFERROR('04A_국토부원자료'!F663,"")</f>
        <v>한화오벨리스크</v>
      </c>
      <c r="E662" s="40">
        <f>IFERROR(VALUE(SUBSTITUTE('04A_국토부원자료'!G663,",","")),"")</f>
        <v>56.85</v>
      </c>
      <c r="F662" s="41">
        <f>IFERROR(IF(AND('04A_국토부원자료'!H663&lt;&gt;"",'04A_국토부원자료'!I663&lt;&gt;""),DATE(INT(VALUE(SUBSTITUTE('04A_국토부원자료'!H663,",",""))/100),MOD(VALUE(SUBSTITUTE('04A_국토부원자료'!H663,",","")),100),VALUE(SUBSTITUTE('04A_국토부원자료'!I663,",",""))),""),"")</f>
        <v>45388</v>
      </c>
      <c r="G662" s="42">
        <f>IFERROR(VALUE(SUBSTITUTE('04A_국토부원자료'!J663,",","")),"")</f>
        <v>48000</v>
      </c>
      <c r="H662" s="43">
        <f t="shared" si="20"/>
        <v>480000000</v>
      </c>
      <c r="I662" s="43">
        <f t="shared" si="21"/>
        <v>8443271.7678100262</v>
      </c>
      <c r="J662" s="38">
        <f>IFERROR(VALUE(SUBSTITUTE('04A_국토부원자료'!K663,",","")),"")</f>
        <v>2</v>
      </c>
      <c r="K662" s="38">
        <f>IFERROR(VALUE(SUBSTITUTE('04A_국토부원자료'!N663,",","")),"")</f>
        <v>2004</v>
      </c>
      <c r="L662" s="39" t="str">
        <f>IFERROR('04A_국토부원자료'!O663,"")</f>
        <v>중대로 127</v>
      </c>
      <c r="M662" s="39" t="str">
        <f>IFERROR('04A_국토부원자료'!Q663,"")</f>
        <v>중개거래</v>
      </c>
      <c r="N662" s="38">
        <f>IF(B662="","",IF('02_대상물건입력'!B5="",1,IF(ISNUMBER(SEARCH('02_대상물건입력'!B5,B662)),1,0)))</f>
        <v>1</v>
      </c>
      <c r="O662" s="38">
        <f>IF(B662="","",IF('02_대상물건입력'!B6="",1,IF(ISNUMBER(SEARCH('02_대상물건입력'!B6,B662)),1,0)))</f>
        <v>1</v>
      </c>
      <c r="P662" s="38">
        <f>IF(L662="","",IF('02_대상물건입력'!B15="",0,IF(ISNUMBER(SEARCH('02_대상물건입력'!B15,L662)),1,0)))</f>
        <v>0</v>
      </c>
      <c r="Q662" s="38">
        <f>IF(D662="","",IF('02_대상물건입력'!B8="",0,IF(ISNUMBER(SEARCH('02_대상물건입력'!B8,D662)),1,0)))</f>
        <v>0</v>
      </c>
      <c r="R662" s="44">
        <f>IFERROR(ABS(E662-'02_대상물건입력'!B11)/'02_대상물건입력'!B11,"")</f>
        <v>1.0867899041214562</v>
      </c>
      <c r="S662" s="38">
        <f>IFERROR(ABS(J662-'02_대상물건입력'!B10),"")</f>
        <v>10</v>
      </c>
      <c r="T662" s="38">
        <f>IFERROR(ABS('01_설정'!B4-F662),"")</f>
        <v>724</v>
      </c>
      <c r="U662" s="38">
        <f>IFERROR(ABS(K662-YEAR('02_대상물건입력'!B14)),"")</f>
        <v>22</v>
      </c>
      <c r="V662" s="38" t="str">
        <f>IF(B662="","",IF(AND(E662&gt;0,F662&gt;0,H662&gt;0,OR('04A_국토부원자료'!P663="",'04A_국토부원자료'!P663="-"),IF('01_설정'!B10=1,N662=1,TRUE),R662&lt;='01_설정'!B5,S662&lt;='01_설정'!B6,T662&lt;='01_설정'!B7,U662&lt;='01_설정'!B8),"Y",""))</f>
        <v/>
      </c>
      <c r="W662" s="40" t="str">
        <f>IF(V662&lt;&gt;"Y","",MAX(0,(1-R662/'01_설정'!B5))*'01_설정'!B14+MAX(0,(1-S662/'01_설정'!B6))*'01_설정'!B15+MAX(0,(1-T662/'01_설정'!B7))*'01_설정'!B16+MAX(0,(1-U662/'01_설정'!B8))*'01_설정'!B17+O662*'01_설정'!B11+Q662*'01_설정'!B12+P662*'01_설정'!B13)</f>
        <v/>
      </c>
      <c r="X662" s="38" t="str">
        <f>IF(W662="","",1+COUNTIFS($W$4:$W$3003,"&gt;"&amp;W662)+COUNTIFS($W$4:W662,W662)-1)</f>
        <v/>
      </c>
    </row>
    <row r="663" spans="1:24" ht="16.5">
      <c r="A663" s="38">
        <f>IF('04A_국토부원자료'!A664="","",ROW()-3)</f>
        <v>660</v>
      </c>
      <c r="B663" s="39" t="str">
        <f>IFERROR('04A_국토부원자료'!B664,"")</f>
        <v>서울특별시 송파구 가락동</v>
      </c>
      <c r="C663" s="39" t="str">
        <f>IF(B663="","",IF('04A_국토부원자료'!C664&lt;&gt;"",'04A_국토부원자료'!C664,TRIM('04A_국토부원자료'!D664&amp;IF('04A_국토부원자료'!E664&lt;&gt;"","-"&amp;'04A_국토부원자료'!E664,""))))</f>
        <v>78-1</v>
      </c>
      <c r="D663" s="39" t="str">
        <f>IFERROR('04A_국토부원자료'!F664,"")</f>
        <v>한화오벨리스크</v>
      </c>
      <c r="E663" s="40">
        <f>IFERROR(VALUE(SUBSTITUTE('04A_국토부원자료'!G664,",","")),"")</f>
        <v>56.85</v>
      </c>
      <c r="F663" s="41">
        <f>IFERROR(IF(AND('04A_국토부원자료'!H664&lt;&gt;"",'04A_국토부원자료'!I664&lt;&gt;""),DATE(INT(VALUE(SUBSTITUTE('04A_국토부원자료'!H664,",",""))/100),MOD(VALUE(SUBSTITUTE('04A_국토부원자료'!H664,",","")),100),VALUE(SUBSTITUTE('04A_국토부원자료'!I664,",",""))),""),"")</f>
        <v>45388</v>
      </c>
      <c r="G663" s="42">
        <f>IFERROR(VALUE(SUBSTITUTE('04A_국토부원자료'!J664,",","")),"")</f>
        <v>48000</v>
      </c>
      <c r="H663" s="43">
        <f t="shared" si="20"/>
        <v>480000000</v>
      </c>
      <c r="I663" s="43">
        <f t="shared" si="21"/>
        <v>8443271.7678100262</v>
      </c>
      <c r="J663" s="38">
        <f>IFERROR(VALUE(SUBSTITUTE('04A_국토부원자료'!K664,",","")),"")</f>
        <v>2</v>
      </c>
      <c r="K663" s="38">
        <f>IFERROR(VALUE(SUBSTITUTE('04A_국토부원자료'!N664,",","")),"")</f>
        <v>2004</v>
      </c>
      <c r="L663" s="39" t="str">
        <f>IFERROR('04A_국토부원자료'!O664,"")</f>
        <v>중대로 127</v>
      </c>
      <c r="M663" s="39" t="str">
        <f>IFERROR('04A_국토부원자료'!Q664,"")</f>
        <v>중개거래</v>
      </c>
      <c r="N663" s="38">
        <f>IF(B663="","",IF('02_대상물건입력'!B5="",1,IF(ISNUMBER(SEARCH('02_대상물건입력'!B5,B663)),1,0)))</f>
        <v>1</v>
      </c>
      <c r="O663" s="38">
        <f>IF(B663="","",IF('02_대상물건입력'!B6="",1,IF(ISNUMBER(SEARCH('02_대상물건입력'!B6,B663)),1,0)))</f>
        <v>1</v>
      </c>
      <c r="P663" s="38">
        <f>IF(L663="","",IF('02_대상물건입력'!B15="",0,IF(ISNUMBER(SEARCH('02_대상물건입력'!B15,L663)),1,0)))</f>
        <v>0</v>
      </c>
      <c r="Q663" s="38">
        <f>IF(D663="","",IF('02_대상물건입력'!B8="",0,IF(ISNUMBER(SEARCH('02_대상물건입력'!B8,D663)),1,0)))</f>
        <v>0</v>
      </c>
      <c r="R663" s="44">
        <f>IFERROR(ABS(E663-'02_대상물건입력'!B11)/'02_대상물건입력'!B11,"")</f>
        <v>1.0867899041214562</v>
      </c>
      <c r="S663" s="38">
        <f>IFERROR(ABS(J663-'02_대상물건입력'!B10),"")</f>
        <v>10</v>
      </c>
      <c r="T663" s="38">
        <f>IFERROR(ABS('01_설정'!B4-F663),"")</f>
        <v>724</v>
      </c>
      <c r="U663" s="38">
        <f>IFERROR(ABS(K663-YEAR('02_대상물건입력'!B14)),"")</f>
        <v>22</v>
      </c>
      <c r="V663" s="38" t="str">
        <f>IF(B663="","",IF(AND(E663&gt;0,F663&gt;0,H663&gt;0,OR('04A_국토부원자료'!P664="",'04A_국토부원자료'!P664="-"),IF('01_설정'!B10=1,N663=1,TRUE),R663&lt;='01_설정'!B5,S663&lt;='01_설정'!B6,T663&lt;='01_설정'!B7,U663&lt;='01_설정'!B8),"Y",""))</f>
        <v/>
      </c>
      <c r="W663" s="40" t="str">
        <f>IF(V663&lt;&gt;"Y","",MAX(0,(1-R663/'01_설정'!B5))*'01_설정'!B14+MAX(0,(1-S663/'01_설정'!B6))*'01_설정'!B15+MAX(0,(1-T663/'01_설정'!B7))*'01_설정'!B16+MAX(0,(1-U663/'01_설정'!B8))*'01_설정'!B17+O663*'01_설정'!B11+Q663*'01_설정'!B12+P663*'01_설정'!B13)</f>
        <v/>
      </c>
      <c r="X663" s="38" t="str">
        <f>IF(W663="","",1+COUNTIFS($W$4:$W$3003,"&gt;"&amp;W663)+COUNTIFS($W$4:W663,W663)-1)</f>
        <v/>
      </c>
    </row>
    <row r="664" spans="1:24" ht="16.5">
      <c r="A664" s="38">
        <f>IF('04A_국토부원자료'!A665="","",ROW()-3)</f>
        <v>661</v>
      </c>
      <c r="B664" s="39" t="str">
        <f>IFERROR('04A_국토부원자료'!B665,"")</f>
        <v>서울특별시 송파구 가락동</v>
      </c>
      <c r="C664" s="39" t="str">
        <f>IF(B664="","",IF('04A_국토부원자료'!C665&lt;&gt;"",'04A_국토부원자료'!C665,TRIM('04A_국토부원자료'!D665&amp;IF('04A_국토부원자료'!E665&lt;&gt;"","-"&amp;'04A_국토부원자료'!E665,""))))</f>
        <v>171</v>
      </c>
      <c r="D664" s="39" t="str">
        <f>IFERROR('04A_국토부원자료'!F665,"")</f>
        <v>현진타워</v>
      </c>
      <c r="E664" s="40">
        <f>IFERROR(VALUE(SUBSTITUTE('04A_국토부원자료'!G665,",","")),"")</f>
        <v>42.18</v>
      </c>
      <c r="F664" s="41">
        <f>IFERROR(IF(AND('04A_국토부원자료'!H665&lt;&gt;"",'04A_국토부원자료'!I665&lt;&gt;""),DATE(INT(VALUE(SUBSTITUTE('04A_국토부원자료'!H665,",",""))/100),MOD(VALUE(SUBSTITUTE('04A_국토부원자료'!H665,",","")),100),VALUE(SUBSTITUTE('04A_국토부원자료'!I665,",",""))),""),"")</f>
        <v>45381</v>
      </c>
      <c r="G664" s="42">
        <f>IFERROR(VALUE(SUBSTITUTE('04A_국토부원자료'!J665,",","")),"")</f>
        <v>28000</v>
      </c>
      <c r="H664" s="43">
        <f t="shared" si="20"/>
        <v>280000000</v>
      </c>
      <c r="I664" s="43">
        <f t="shared" si="21"/>
        <v>6638217.1645329539</v>
      </c>
      <c r="J664" s="38">
        <f>IFERROR(VALUE(SUBSTITUTE('04A_국토부원자료'!K665,",","")),"")</f>
        <v>3</v>
      </c>
      <c r="K664" s="38">
        <f>IFERROR(VALUE(SUBSTITUTE('04A_국토부원자료'!N665,",","")),"")</f>
        <v>2015</v>
      </c>
      <c r="L664" s="39" t="str">
        <f>IFERROR('04A_국토부원자료'!O665,"")</f>
        <v>오금로44가길 13</v>
      </c>
      <c r="M664" s="39" t="str">
        <f>IFERROR('04A_국토부원자료'!Q665,"")</f>
        <v>중개거래</v>
      </c>
      <c r="N664" s="38">
        <f>IF(B664="","",IF('02_대상물건입력'!B5="",1,IF(ISNUMBER(SEARCH('02_대상물건입력'!B5,B664)),1,0)))</f>
        <v>1</v>
      </c>
      <c r="O664" s="38">
        <f>IF(B664="","",IF('02_대상물건입력'!B6="",1,IF(ISNUMBER(SEARCH('02_대상물건입력'!B6,B664)),1,0)))</f>
        <v>1</v>
      </c>
      <c r="P664" s="38">
        <f>IF(L664="","",IF('02_대상물건입력'!B15="",0,IF(ISNUMBER(SEARCH('02_대상물건입력'!B15,L664)),1,0)))</f>
        <v>0</v>
      </c>
      <c r="Q664" s="38">
        <f>IF(D664="","",IF('02_대상물건입력'!B8="",0,IF(ISNUMBER(SEARCH('02_대상물건입력'!B8,D664)),1,0)))</f>
        <v>0</v>
      </c>
      <c r="R664" s="44">
        <f>IFERROR(ABS(E664-'02_대상물건입력'!B11)/'02_대상물건입력'!B11,"")</f>
        <v>0.54829900010277954</v>
      </c>
      <c r="S664" s="38">
        <f>IFERROR(ABS(J664-'02_대상물건입력'!B10),"")</f>
        <v>9</v>
      </c>
      <c r="T664" s="38">
        <f>IFERROR(ABS('01_설정'!B4-F664),"")</f>
        <v>731</v>
      </c>
      <c r="U664" s="38">
        <f>IFERROR(ABS(K664-YEAR('02_대상물건입력'!B14)),"")</f>
        <v>11</v>
      </c>
      <c r="V664" s="38" t="str">
        <f>IF(B664="","",IF(AND(E664&gt;0,F664&gt;0,H664&gt;0,OR('04A_국토부원자료'!P665="",'04A_국토부원자료'!P665="-"),IF('01_설정'!B10=1,N664=1,TRUE),R664&lt;='01_설정'!B5,S664&lt;='01_설정'!B6,T664&lt;='01_설정'!B7,U664&lt;='01_설정'!B8),"Y",""))</f>
        <v/>
      </c>
      <c r="W664" s="40" t="str">
        <f>IF(V664&lt;&gt;"Y","",MAX(0,(1-R664/'01_설정'!B5))*'01_설정'!B14+MAX(0,(1-S664/'01_설정'!B6))*'01_설정'!B15+MAX(0,(1-T664/'01_설정'!B7))*'01_설정'!B16+MAX(0,(1-U664/'01_설정'!B8))*'01_설정'!B17+O664*'01_설정'!B11+Q664*'01_설정'!B12+P664*'01_설정'!B13)</f>
        <v/>
      </c>
      <c r="X664" s="38" t="str">
        <f>IF(W664="","",1+COUNTIFS($W$4:$W$3003,"&gt;"&amp;W664)+COUNTIFS($W$4:W664,W664)-1)</f>
        <v/>
      </c>
    </row>
    <row r="665" spans="1:24" ht="16.5">
      <c r="A665" s="38">
        <f>IF('04A_국토부원자료'!A666="","",ROW()-3)</f>
        <v>662</v>
      </c>
      <c r="B665" s="39" t="str">
        <f>IFERROR('04A_국토부원자료'!B666,"")</f>
        <v>서울특별시 송파구 가락동</v>
      </c>
      <c r="C665" s="39" t="str">
        <f>IF(B665="","",IF('04A_국토부원자료'!C666&lt;&gt;"",'04A_국토부원자료'!C666,TRIM('04A_국토부원자료'!D666&amp;IF('04A_국토부원자료'!E666&lt;&gt;"","-"&amp;'04A_국토부원자료'!E666,""))))</f>
        <v>99-2</v>
      </c>
      <c r="D665" s="39" t="str">
        <f>IFERROR('04A_국토부원자료'!F666,"")</f>
        <v>가락동 훼미리 오피스텔2차</v>
      </c>
      <c r="E665" s="40">
        <f>IFERROR(VALUE(SUBSTITUTE('04A_국토부원자료'!G666,",","")),"")</f>
        <v>35.64</v>
      </c>
      <c r="F665" s="41">
        <f>IFERROR(IF(AND('04A_국토부원자료'!H666&lt;&gt;"",'04A_국토부원자료'!I666&lt;&gt;""),DATE(INT(VALUE(SUBSTITUTE('04A_국토부원자료'!H666,",",""))/100),MOD(VALUE(SUBSTITUTE('04A_국토부원자료'!H666,",","")),100),VALUE(SUBSTITUTE('04A_국토부원자료'!I666,",",""))),""),"")</f>
        <v>45377</v>
      </c>
      <c r="G665" s="42">
        <f>IFERROR(VALUE(SUBSTITUTE('04A_국토부원자료'!J666,",","")),"")</f>
        <v>15500</v>
      </c>
      <c r="H665" s="43">
        <f t="shared" si="20"/>
        <v>155000000</v>
      </c>
      <c r="I665" s="43">
        <f t="shared" si="21"/>
        <v>4349046.0157126822</v>
      </c>
      <c r="J665" s="38">
        <f>IFERROR(VALUE(SUBSTITUTE('04A_국토부원자료'!K666,",","")),"")</f>
        <v>7</v>
      </c>
      <c r="K665" s="38">
        <f>IFERROR(VALUE(SUBSTITUTE('04A_국토부원자료'!N666,",","")),"")</f>
        <v>1990</v>
      </c>
      <c r="L665" s="39" t="str">
        <f>IFERROR('04A_국토부원자료'!O666,"")</f>
        <v>송파대로28길 6</v>
      </c>
      <c r="M665" s="39" t="str">
        <f>IFERROR('04A_국토부원자료'!Q666,"")</f>
        <v>중개거래</v>
      </c>
      <c r="N665" s="38">
        <f>IF(B665="","",IF('02_대상물건입력'!B5="",1,IF(ISNUMBER(SEARCH('02_대상물건입력'!B5,B665)),1,0)))</f>
        <v>1</v>
      </c>
      <c r="O665" s="38">
        <f>IF(B665="","",IF('02_대상물건입력'!B6="",1,IF(ISNUMBER(SEARCH('02_대상물건입력'!B6,B665)),1,0)))</f>
        <v>1</v>
      </c>
      <c r="P665" s="38">
        <f>IF(L665="","",IF('02_대상물건입력'!B15="",0,IF(ISNUMBER(SEARCH('02_대상물건입력'!B15,L665)),1,0)))</f>
        <v>1</v>
      </c>
      <c r="Q665" s="38">
        <f>IF(D665="","",IF('02_대상물건입력'!B8="",0,IF(ISNUMBER(SEARCH('02_대상물건입력'!B8,D665)),1,0)))</f>
        <v>0</v>
      </c>
      <c r="R665" s="44">
        <f>IFERROR(ABS(E665-'02_대상물건입력'!B11)/'02_대상물건입력'!B11,"")</f>
        <v>0.30823557049936134</v>
      </c>
      <c r="S665" s="38">
        <f>IFERROR(ABS(J665-'02_대상물건입력'!B10),"")</f>
        <v>5</v>
      </c>
      <c r="T665" s="38">
        <f>IFERROR(ABS('01_설정'!B4-F665),"")</f>
        <v>735</v>
      </c>
      <c r="U665" s="38">
        <f>IFERROR(ABS(K665-YEAR('02_대상물건입력'!B14)),"")</f>
        <v>36</v>
      </c>
      <c r="V665" s="38" t="str">
        <f>IF(B665="","",IF(AND(E665&gt;0,F665&gt;0,H665&gt;0,OR('04A_국토부원자료'!P666="",'04A_국토부원자료'!P666="-"),IF('01_설정'!B10=1,N665=1,TRUE),R665&lt;='01_설정'!B5,S665&lt;='01_설정'!B6,T665&lt;='01_설정'!B7,U665&lt;='01_설정'!B8),"Y",""))</f>
        <v/>
      </c>
      <c r="W665" s="40" t="str">
        <f>IF(V665&lt;&gt;"Y","",MAX(0,(1-R665/'01_설정'!B5))*'01_설정'!B14+MAX(0,(1-S665/'01_설정'!B6))*'01_설정'!B15+MAX(0,(1-T665/'01_설정'!B7))*'01_설정'!B16+MAX(0,(1-U665/'01_설정'!B8))*'01_설정'!B17+O665*'01_설정'!B11+Q665*'01_설정'!B12+P665*'01_설정'!B13)</f>
        <v/>
      </c>
      <c r="X665" s="38" t="str">
        <f>IF(W665="","",1+COUNTIFS($W$4:$W$3003,"&gt;"&amp;W665)+COUNTIFS($W$4:W665,W665)-1)</f>
        <v/>
      </c>
    </row>
    <row r="666" spans="1:24" ht="16.5">
      <c r="A666" s="38" t="str">
        <f>IF('04A_국토부원자료'!A667="","",ROW()-3)</f>
        <v/>
      </c>
      <c r="B666" s="39">
        <f>IFERROR('04A_국토부원자료'!B667,"")</f>
        <v>0</v>
      </c>
      <c r="C666" s="39" t="str">
        <f>IF(B666="","",IF('04A_국토부원자료'!C667&lt;&gt;"",'04A_국토부원자료'!C667,TRIM('04A_국토부원자료'!D667&amp;IF('04A_국토부원자료'!E667&lt;&gt;"","-"&amp;'04A_국토부원자료'!E667,""))))</f>
        <v/>
      </c>
      <c r="D666" s="39">
        <f>IFERROR('04A_국토부원자료'!F667,"")</f>
        <v>0</v>
      </c>
      <c r="E666" s="40" t="str">
        <f>IFERROR(VALUE(SUBSTITUTE('04A_국토부원자료'!G667,",","")),"")</f>
        <v/>
      </c>
      <c r="F666" s="41" t="str">
        <f>IFERROR(IF(AND('04A_국토부원자료'!H667&lt;&gt;"",'04A_국토부원자료'!I667&lt;&gt;""),DATE(INT(VALUE(SUBSTITUTE('04A_국토부원자료'!H667,",",""))/100),MOD(VALUE(SUBSTITUTE('04A_국토부원자료'!H667,",","")),100),VALUE(SUBSTITUTE('04A_국토부원자료'!I667,",",""))),""),"")</f>
        <v/>
      </c>
      <c r="G666" s="42" t="str">
        <f>IFERROR(VALUE(SUBSTITUTE('04A_국토부원자료'!J667,",","")),"")</f>
        <v/>
      </c>
      <c r="H666" s="43" t="str">
        <f t="shared" si="20"/>
        <v/>
      </c>
      <c r="I666" s="43" t="str">
        <f t="shared" si="21"/>
        <v/>
      </c>
      <c r="J666" s="38" t="str">
        <f>IFERROR(VALUE(SUBSTITUTE('04A_국토부원자료'!K667,",","")),"")</f>
        <v/>
      </c>
      <c r="K666" s="38" t="str">
        <f>IFERROR(VALUE(SUBSTITUTE('04A_국토부원자료'!N667,",","")),"")</f>
        <v/>
      </c>
      <c r="L666" s="39">
        <f>IFERROR('04A_국토부원자료'!O667,"")</f>
        <v>0</v>
      </c>
      <c r="M666" s="39">
        <f>IFERROR('04A_국토부원자료'!Q667,"")</f>
        <v>0</v>
      </c>
      <c r="N666" s="38">
        <f>IF(B666="","",IF('02_대상물건입력'!B5="",1,IF(ISNUMBER(SEARCH('02_대상물건입력'!B5,B666)),1,0)))</f>
        <v>0</v>
      </c>
      <c r="O666" s="38">
        <f>IF(B666="","",IF('02_대상물건입력'!B6="",1,IF(ISNUMBER(SEARCH('02_대상물건입력'!B6,B666)),1,0)))</f>
        <v>0</v>
      </c>
      <c r="P666" s="38">
        <f>IF(L666="","",IF('02_대상물건입력'!B15="",0,IF(ISNUMBER(SEARCH('02_대상물건입력'!B15,L666)),1,0)))</f>
        <v>0</v>
      </c>
      <c r="Q666" s="38">
        <f>IF(D666="","",IF('02_대상물건입력'!B8="",0,IF(ISNUMBER(SEARCH('02_대상물건입력'!B8,D666)),1,0)))</f>
        <v>0</v>
      </c>
      <c r="R666" s="44" t="str">
        <f>IFERROR(ABS(E666-'02_대상물건입력'!B11)/'02_대상물건입력'!B11,"")</f>
        <v/>
      </c>
      <c r="S666" s="38" t="str">
        <f>IFERROR(ABS(J666-'02_대상물건입력'!B10),"")</f>
        <v/>
      </c>
      <c r="T666" s="38" t="str">
        <f>IFERROR(ABS('01_설정'!B4-F666),"")</f>
        <v/>
      </c>
      <c r="U666" s="38" t="str">
        <f>IFERROR(ABS(K666-YEAR('02_대상물건입력'!B14)),"")</f>
        <v/>
      </c>
      <c r="V666" s="38" t="str">
        <f>IF(B666="","",IF(AND(E666&gt;0,F666&gt;0,H666&gt;0,OR('04A_국토부원자료'!P667="",'04A_국토부원자료'!P667="-"),IF('01_설정'!B10=1,N666=1,TRUE),R666&lt;='01_설정'!B5,S666&lt;='01_설정'!B6,T666&lt;='01_설정'!B7,U666&lt;='01_설정'!B8),"Y",""))</f>
        <v/>
      </c>
      <c r="W666" s="40" t="str">
        <f>IF(V666&lt;&gt;"Y","",MAX(0,(1-R666/'01_설정'!B5))*'01_설정'!B14+MAX(0,(1-S666/'01_설정'!B6))*'01_설정'!B15+MAX(0,(1-T666/'01_설정'!B7))*'01_설정'!B16+MAX(0,(1-U666/'01_설정'!B8))*'01_설정'!B17+O666*'01_설정'!B11+Q666*'01_설정'!B12+P666*'01_설정'!B13)</f>
        <v/>
      </c>
      <c r="X666" s="38" t="str">
        <f>IF(W666="","",1+COUNTIFS($W$4:$W$3003,"&gt;"&amp;W666)+COUNTIFS($W$4:W666,W666)-1)</f>
        <v/>
      </c>
    </row>
    <row r="667" spans="1:24" ht="16.5">
      <c r="A667" s="38" t="str">
        <f>IF('04A_국토부원자료'!A668="","",ROW()-3)</f>
        <v/>
      </c>
      <c r="B667" s="39">
        <f>IFERROR('04A_국토부원자료'!B668,"")</f>
        <v>0</v>
      </c>
      <c r="C667" s="39" t="str">
        <f>IF(B667="","",IF('04A_국토부원자료'!C668&lt;&gt;"",'04A_국토부원자료'!C668,TRIM('04A_국토부원자료'!D668&amp;IF('04A_국토부원자료'!E668&lt;&gt;"","-"&amp;'04A_국토부원자료'!E668,""))))</f>
        <v/>
      </c>
      <c r="D667" s="39">
        <f>IFERROR('04A_국토부원자료'!F668,"")</f>
        <v>0</v>
      </c>
      <c r="E667" s="40" t="str">
        <f>IFERROR(VALUE(SUBSTITUTE('04A_국토부원자료'!G668,",","")),"")</f>
        <v/>
      </c>
      <c r="F667" s="41" t="str">
        <f>IFERROR(IF(AND('04A_국토부원자료'!H668&lt;&gt;"",'04A_국토부원자료'!I668&lt;&gt;""),DATE(INT(VALUE(SUBSTITUTE('04A_국토부원자료'!H668,",",""))/100),MOD(VALUE(SUBSTITUTE('04A_국토부원자료'!H668,",","")),100),VALUE(SUBSTITUTE('04A_국토부원자료'!I668,",",""))),""),"")</f>
        <v/>
      </c>
      <c r="G667" s="42" t="str">
        <f>IFERROR(VALUE(SUBSTITUTE('04A_국토부원자료'!J668,",","")),"")</f>
        <v/>
      </c>
      <c r="H667" s="43" t="str">
        <f t="shared" si="20"/>
        <v/>
      </c>
      <c r="I667" s="43" t="str">
        <f t="shared" si="21"/>
        <v/>
      </c>
      <c r="J667" s="38" t="str">
        <f>IFERROR(VALUE(SUBSTITUTE('04A_국토부원자료'!K668,",","")),"")</f>
        <v/>
      </c>
      <c r="K667" s="38" t="str">
        <f>IFERROR(VALUE(SUBSTITUTE('04A_국토부원자료'!N668,",","")),"")</f>
        <v/>
      </c>
      <c r="L667" s="39">
        <f>IFERROR('04A_국토부원자료'!O668,"")</f>
        <v>0</v>
      </c>
      <c r="M667" s="39">
        <f>IFERROR('04A_국토부원자료'!Q668,"")</f>
        <v>0</v>
      </c>
      <c r="N667" s="38">
        <f>IF(B667="","",IF('02_대상물건입력'!B5="",1,IF(ISNUMBER(SEARCH('02_대상물건입력'!B5,B667)),1,0)))</f>
        <v>0</v>
      </c>
      <c r="O667" s="38">
        <f>IF(B667="","",IF('02_대상물건입력'!B6="",1,IF(ISNUMBER(SEARCH('02_대상물건입력'!B6,B667)),1,0)))</f>
        <v>0</v>
      </c>
      <c r="P667" s="38">
        <f>IF(L667="","",IF('02_대상물건입력'!B15="",0,IF(ISNUMBER(SEARCH('02_대상물건입력'!B15,L667)),1,0)))</f>
        <v>0</v>
      </c>
      <c r="Q667" s="38">
        <f>IF(D667="","",IF('02_대상물건입력'!B8="",0,IF(ISNUMBER(SEARCH('02_대상물건입력'!B8,D667)),1,0)))</f>
        <v>0</v>
      </c>
      <c r="R667" s="44" t="str">
        <f>IFERROR(ABS(E667-'02_대상물건입력'!B11)/'02_대상물건입력'!B11,"")</f>
        <v/>
      </c>
      <c r="S667" s="38" t="str">
        <f>IFERROR(ABS(J667-'02_대상물건입력'!B10),"")</f>
        <v/>
      </c>
      <c r="T667" s="38" t="str">
        <f>IFERROR(ABS('01_설정'!B4-F667),"")</f>
        <v/>
      </c>
      <c r="U667" s="38" t="str">
        <f>IFERROR(ABS(K667-YEAR('02_대상물건입력'!B14)),"")</f>
        <v/>
      </c>
      <c r="V667" s="38" t="str">
        <f>IF(B667="","",IF(AND(E667&gt;0,F667&gt;0,H667&gt;0,OR('04A_국토부원자료'!P668="",'04A_국토부원자료'!P668="-"),IF('01_설정'!B10=1,N667=1,TRUE),R667&lt;='01_설정'!B5,S667&lt;='01_설정'!B6,T667&lt;='01_설정'!B7,U667&lt;='01_설정'!B8),"Y",""))</f>
        <v/>
      </c>
      <c r="W667" s="40" t="str">
        <f>IF(V667&lt;&gt;"Y","",MAX(0,(1-R667/'01_설정'!B5))*'01_설정'!B14+MAX(0,(1-S667/'01_설정'!B6))*'01_설정'!B15+MAX(0,(1-T667/'01_설정'!B7))*'01_설정'!B16+MAX(0,(1-U667/'01_설정'!B8))*'01_설정'!B17+O667*'01_설정'!B11+Q667*'01_설정'!B12+P667*'01_설정'!B13)</f>
        <v/>
      </c>
      <c r="X667" s="38" t="str">
        <f>IF(W667="","",1+COUNTIFS($W$4:$W$3003,"&gt;"&amp;W667)+COUNTIFS($W$4:W667,W667)-1)</f>
        <v/>
      </c>
    </row>
    <row r="668" spans="1:24" ht="16.5">
      <c r="A668" s="38">
        <f>IF('04A_국토부원자료'!A669="","",ROW()-3)</f>
        <v>665</v>
      </c>
      <c r="B668" s="39">
        <f>IFERROR('04A_국토부원자료'!B669,"")</f>
        <v>0</v>
      </c>
      <c r="C668" s="39" t="str">
        <f>IF(B668="","",IF('04A_국토부원자료'!C669&lt;&gt;"",'04A_국토부원자료'!C669,TRIM('04A_국토부원자료'!D669&amp;IF('04A_국토부원자료'!E669&lt;&gt;"","-"&amp;'04A_국토부원자료'!E669,""))))</f>
        <v/>
      </c>
      <c r="D668" s="39">
        <f>IFERROR('04A_국토부원자료'!F669,"")</f>
        <v>0</v>
      </c>
      <c r="E668" s="40" t="str">
        <f>IFERROR(VALUE(SUBSTITUTE('04A_국토부원자료'!G669,",","")),"")</f>
        <v/>
      </c>
      <c r="F668" s="41" t="str">
        <f>IFERROR(IF(AND('04A_국토부원자료'!H669&lt;&gt;"",'04A_국토부원자료'!I669&lt;&gt;""),DATE(INT(VALUE(SUBSTITUTE('04A_국토부원자료'!H669,",",""))/100),MOD(VALUE(SUBSTITUTE('04A_국토부원자료'!H669,",","")),100),VALUE(SUBSTITUTE('04A_국토부원자료'!I669,",",""))),""),"")</f>
        <v/>
      </c>
      <c r="G668" s="42" t="str">
        <f>IFERROR(VALUE(SUBSTITUTE('04A_국토부원자료'!J669,",","")),"")</f>
        <v/>
      </c>
      <c r="H668" s="43" t="str">
        <f t="shared" si="20"/>
        <v/>
      </c>
      <c r="I668" s="43" t="str">
        <f t="shared" si="21"/>
        <v/>
      </c>
      <c r="J668" s="38" t="str">
        <f>IFERROR(VALUE(SUBSTITUTE('04A_국토부원자료'!K669,",","")),"")</f>
        <v/>
      </c>
      <c r="K668" s="38" t="str">
        <f>IFERROR(VALUE(SUBSTITUTE('04A_국토부원자료'!N669,",","")),"")</f>
        <v/>
      </c>
      <c r="L668" s="39">
        <f>IFERROR('04A_국토부원자료'!O669,"")</f>
        <v>0</v>
      </c>
      <c r="M668" s="39">
        <f>IFERROR('04A_국토부원자료'!Q669,"")</f>
        <v>0</v>
      </c>
      <c r="N668" s="38">
        <f>IF(B668="","",IF('02_대상물건입력'!B5="",1,IF(ISNUMBER(SEARCH('02_대상물건입력'!B5,B668)),1,0)))</f>
        <v>0</v>
      </c>
      <c r="O668" s="38">
        <f>IF(B668="","",IF('02_대상물건입력'!B6="",1,IF(ISNUMBER(SEARCH('02_대상물건입력'!B6,B668)),1,0)))</f>
        <v>0</v>
      </c>
      <c r="P668" s="38">
        <f>IF(L668="","",IF('02_대상물건입력'!B15="",0,IF(ISNUMBER(SEARCH('02_대상물건입력'!B15,L668)),1,0)))</f>
        <v>0</v>
      </c>
      <c r="Q668" s="38">
        <f>IF(D668="","",IF('02_대상물건입력'!B8="",0,IF(ISNUMBER(SEARCH('02_대상물건입력'!B8,D668)),1,0)))</f>
        <v>0</v>
      </c>
      <c r="R668" s="44" t="str">
        <f>IFERROR(ABS(E668-'02_대상물건입력'!B11)/'02_대상물건입력'!B11,"")</f>
        <v/>
      </c>
      <c r="S668" s="38" t="str">
        <f>IFERROR(ABS(J668-'02_대상물건입력'!B10),"")</f>
        <v/>
      </c>
      <c r="T668" s="38" t="str">
        <f>IFERROR(ABS('01_설정'!B4-F668),"")</f>
        <v/>
      </c>
      <c r="U668" s="38" t="str">
        <f>IFERROR(ABS(K668-YEAR('02_대상물건입력'!B14)),"")</f>
        <v/>
      </c>
      <c r="V668" s="38" t="str">
        <f>IF(B668="","",IF(AND(E668&gt;0,F668&gt;0,H668&gt;0,OR('04A_국토부원자료'!P669="",'04A_국토부원자료'!P669="-"),IF('01_설정'!B10=1,N668=1,TRUE),R668&lt;='01_설정'!B5,S668&lt;='01_설정'!B6,T668&lt;='01_설정'!B7,U668&lt;='01_설정'!B8),"Y",""))</f>
        <v/>
      </c>
      <c r="W668" s="40" t="str">
        <f>IF(V668&lt;&gt;"Y","",MAX(0,(1-R668/'01_설정'!B5))*'01_설정'!B14+MAX(0,(1-S668/'01_설정'!B6))*'01_설정'!B15+MAX(0,(1-T668/'01_설정'!B7))*'01_설정'!B16+MAX(0,(1-U668/'01_설정'!B8))*'01_설정'!B17+O668*'01_설정'!B11+Q668*'01_설정'!B12+P668*'01_설정'!B13)</f>
        <v/>
      </c>
      <c r="X668" s="38" t="str">
        <f>IF(W668="","",1+COUNTIFS($W$4:$W$3003,"&gt;"&amp;W668)+COUNTIFS($W$4:W668,W668)-1)</f>
        <v/>
      </c>
    </row>
    <row r="669" spans="1:24" ht="16.5">
      <c r="A669" s="38">
        <f>IF('04A_국토부원자료'!A670="","",ROW()-3)</f>
        <v>666</v>
      </c>
      <c r="B669" s="39">
        <f>IFERROR('04A_국토부원자료'!B670,"")</f>
        <v>0</v>
      </c>
      <c r="C669" s="39" t="str">
        <f>IF(B669="","",IF('04A_국토부원자료'!C670&lt;&gt;"",'04A_국토부원자료'!C670,TRIM('04A_국토부원자료'!D670&amp;IF('04A_국토부원자료'!E670&lt;&gt;"","-"&amp;'04A_국토부원자료'!E670,""))))</f>
        <v/>
      </c>
      <c r="D669" s="39">
        <f>IFERROR('04A_국토부원자료'!F670,"")</f>
        <v>0</v>
      </c>
      <c r="E669" s="40" t="str">
        <f>IFERROR(VALUE(SUBSTITUTE('04A_국토부원자료'!G670,",","")),"")</f>
        <v/>
      </c>
      <c r="F669" s="41" t="str">
        <f>IFERROR(IF(AND('04A_국토부원자료'!H670&lt;&gt;"",'04A_국토부원자료'!I670&lt;&gt;""),DATE(INT(VALUE(SUBSTITUTE('04A_국토부원자료'!H670,",",""))/100),MOD(VALUE(SUBSTITUTE('04A_국토부원자료'!H670,",","")),100),VALUE(SUBSTITUTE('04A_국토부원자료'!I670,",",""))),""),"")</f>
        <v/>
      </c>
      <c r="G669" s="42" t="str">
        <f>IFERROR(VALUE(SUBSTITUTE('04A_국토부원자료'!J670,",","")),"")</f>
        <v/>
      </c>
      <c r="H669" s="43" t="str">
        <f t="shared" si="20"/>
        <v/>
      </c>
      <c r="I669" s="43" t="str">
        <f t="shared" si="21"/>
        <v/>
      </c>
      <c r="J669" s="38" t="str">
        <f>IFERROR(VALUE(SUBSTITUTE('04A_국토부원자료'!K670,",","")),"")</f>
        <v/>
      </c>
      <c r="K669" s="38" t="str">
        <f>IFERROR(VALUE(SUBSTITUTE('04A_국토부원자료'!N670,",","")),"")</f>
        <v/>
      </c>
      <c r="L669" s="39">
        <f>IFERROR('04A_국토부원자료'!O670,"")</f>
        <v>0</v>
      </c>
      <c r="M669" s="39">
        <f>IFERROR('04A_국토부원자료'!Q670,"")</f>
        <v>0</v>
      </c>
      <c r="N669" s="38">
        <f>IF(B669="","",IF('02_대상물건입력'!B5="",1,IF(ISNUMBER(SEARCH('02_대상물건입력'!B5,B669)),1,0)))</f>
        <v>0</v>
      </c>
      <c r="O669" s="38">
        <f>IF(B669="","",IF('02_대상물건입력'!B6="",1,IF(ISNUMBER(SEARCH('02_대상물건입력'!B6,B669)),1,0)))</f>
        <v>0</v>
      </c>
      <c r="P669" s="38">
        <f>IF(L669="","",IF('02_대상물건입력'!B15="",0,IF(ISNUMBER(SEARCH('02_대상물건입력'!B15,L669)),1,0)))</f>
        <v>0</v>
      </c>
      <c r="Q669" s="38">
        <f>IF(D669="","",IF('02_대상물건입력'!B8="",0,IF(ISNUMBER(SEARCH('02_대상물건입력'!B8,D669)),1,0)))</f>
        <v>0</v>
      </c>
      <c r="R669" s="44" t="str">
        <f>IFERROR(ABS(E669-'02_대상물건입력'!B11)/'02_대상물건입력'!B11,"")</f>
        <v/>
      </c>
      <c r="S669" s="38" t="str">
        <f>IFERROR(ABS(J669-'02_대상물건입력'!B10),"")</f>
        <v/>
      </c>
      <c r="T669" s="38" t="str">
        <f>IFERROR(ABS('01_설정'!B4-F669),"")</f>
        <v/>
      </c>
      <c r="U669" s="38" t="str">
        <f>IFERROR(ABS(K669-YEAR('02_대상물건입력'!B14)),"")</f>
        <v/>
      </c>
      <c r="V669" s="38" t="str">
        <f>IF(B669="","",IF(AND(E669&gt;0,F669&gt;0,H669&gt;0,OR('04A_국토부원자료'!P670="",'04A_국토부원자료'!P670="-"),IF('01_설정'!B10=1,N669=1,TRUE),R669&lt;='01_설정'!B5,S669&lt;='01_설정'!B6,T669&lt;='01_설정'!B7,U669&lt;='01_설정'!B8),"Y",""))</f>
        <v/>
      </c>
      <c r="W669" s="40" t="str">
        <f>IF(V669&lt;&gt;"Y","",MAX(0,(1-R669/'01_설정'!B5))*'01_설정'!B14+MAX(0,(1-S669/'01_설정'!B6))*'01_설정'!B15+MAX(0,(1-T669/'01_설정'!B7))*'01_설정'!B16+MAX(0,(1-U669/'01_설정'!B8))*'01_설정'!B17+O669*'01_설정'!B11+Q669*'01_설정'!B12+P669*'01_설정'!B13)</f>
        <v/>
      </c>
      <c r="X669" s="38" t="str">
        <f>IF(W669="","",1+COUNTIFS($W$4:$W$3003,"&gt;"&amp;W669)+COUNTIFS($W$4:W669,W669)-1)</f>
        <v/>
      </c>
    </row>
    <row r="670" spans="1:24" ht="16.5">
      <c r="A670" s="38">
        <f>IF('04A_국토부원자료'!A671="","",ROW()-3)</f>
        <v>667</v>
      </c>
      <c r="B670" s="39">
        <f>IFERROR('04A_국토부원자료'!B671,"")</f>
        <v>0</v>
      </c>
      <c r="C670" s="39" t="str">
        <f>IF(B670="","",IF('04A_국토부원자료'!C671&lt;&gt;"",'04A_국토부원자료'!C671,TRIM('04A_국토부원자료'!D671&amp;IF('04A_국토부원자료'!E671&lt;&gt;"","-"&amp;'04A_국토부원자료'!E671,""))))</f>
        <v/>
      </c>
      <c r="D670" s="39">
        <f>IFERROR('04A_국토부원자료'!F671,"")</f>
        <v>0</v>
      </c>
      <c r="E670" s="40" t="str">
        <f>IFERROR(VALUE(SUBSTITUTE('04A_국토부원자료'!G671,",","")),"")</f>
        <v/>
      </c>
      <c r="F670" s="41" t="str">
        <f>IFERROR(IF(AND('04A_국토부원자료'!H671&lt;&gt;"",'04A_국토부원자료'!I671&lt;&gt;""),DATE(INT(VALUE(SUBSTITUTE('04A_국토부원자료'!H671,",",""))/100),MOD(VALUE(SUBSTITUTE('04A_국토부원자료'!H671,",","")),100),VALUE(SUBSTITUTE('04A_국토부원자료'!I671,",",""))),""),"")</f>
        <v/>
      </c>
      <c r="G670" s="42" t="str">
        <f>IFERROR(VALUE(SUBSTITUTE('04A_국토부원자료'!J671,",","")),"")</f>
        <v/>
      </c>
      <c r="H670" s="43" t="str">
        <f t="shared" si="20"/>
        <v/>
      </c>
      <c r="I670" s="43" t="str">
        <f t="shared" si="21"/>
        <v/>
      </c>
      <c r="J670" s="38" t="str">
        <f>IFERROR(VALUE(SUBSTITUTE('04A_국토부원자료'!K671,",","")),"")</f>
        <v/>
      </c>
      <c r="K670" s="38" t="str">
        <f>IFERROR(VALUE(SUBSTITUTE('04A_국토부원자료'!N671,",","")),"")</f>
        <v/>
      </c>
      <c r="L670" s="39">
        <f>IFERROR('04A_국토부원자료'!O671,"")</f>
        <v>0</v>
      </c>
      <c r="M670" s="39">
        <f>IFERROR('04A_국토부원자료'!Q671,"")</f>
        <v>0</v>
      </c>
      <c r="N670" s="38">
        <f>IF(B670="","",IF('02_대상물건입력'!B5="",1,IF(ISNUMBER(SEARCH('02_대상물건입력'!B5,B670)),1,0)))</f>
        <v>0</v>
      </c>
      <c r="O670" s="38">
        <f>IF(B670="","",IF('02_대상물건입력'!B6="",1,IF(ISNUMBER(SEARCH('02_대상물건입력'!B6,B670)),1,0)))</f>
        <v>0</v>
      </c>
      <c r="P670" s="38">
        <f>IF(L670="","",IF('02_대상물건입력'!B15="",0,IF(ISNUMBER(SEARCH('02_대상물건입력'!B15,L670)),1,0)))</f>
        <v>0</v>
      </c>
      <c r="Q670" s="38">
        <f>IF(D670="","",IF('02_대상물건입력'!B8="",0,IF(ISNUMBER(SEARCH('02_대상물건입력'!B8,D670)),1,0)))</f>
        <v>0</v>
      </c>
      <c r="R670" s="44" t="str">
        <f>IFERROR(ABS(E670-'02_대상물건입력'!B11)/'02_대상물건입력'!B11,"")</f>
        <v/>
      </c>
      <c r="S670" s="38" t="str">
        <f>IFERROR(ABS(J670-'02_대상물건입력'!B10),"")</f>
        <v/>
      </c>
      <c r="T670" s="38" t="str">
        <f>IFERROR(ABS('01_설정'!B4-F670),"")</f>
        <v/>
      </c>
      <c r="U670" s="38" t="str">
        <f>IFERROR(ABS(K670-YEAR('02_대상물건입력'!B14)),"")</f>
        <v/>
      </c>
      <c r="V670" s="38" t="str">
        <f>IF(B670="","",IF(AND(E670&gt;0,F670&gt;0,H670&gt;0,OR('04A_국토부원자료'!P671="",'04A_국토부원자료'!P671="-"),IF('01_설정'!B10=1,N670=1,TRUE),R670&lt;='01_설정'!B5,S670&lt;='01_설정'!B6,T670&lt;='01_설정'!B7,U670&lt;='01_설정'!B8),"Y",""))</f>
        <v/>
      </c>
      <c r="W670" s="40" t="str">
        <f>IF(V670&lt;&gt;"Y","",MAX(0,(1-R670/'01_설정'!B5))*'01_설정'!B14+MAX(0,(1-S670/'01_설정'!B6))*'01_설정'!B15+MAX(0,(1-T670/'01_설정'!B7))*'01_설정'!B16+MAX(0,(1-U670/'01_설정'!B8))*'01_설정'!B17+O670*'01_설정'!B11+Q670*'01_설정'!B12+P670*'01_설정'!B13)</f>
        <v/>
      </c>
      <c r="X670" s="38" t="str">
        <f>IF(W670="","",1+COUNTIFS($W$4:$W$3003,"&gt;"&amp;W670)+COUNTIFS($W$4:W670,W670)-1)</f>
        <v/>
      </c>
    </row>
    <row r="671" spans="1:24" ht="16.5">
      <c r="A671" s="38">
        <f>IF('04A_국토부원자료'!A672="","",ROW()-3)</f>
        <v>668</v>
      </c>
      <c r="B671" s="39">
        <f>IFERROR('04A_국토부원자료'!B672,"")</f>
        <v>0</v>
      </c>
      <c r="C671" s="39" t="str">
        <f>IF(B671="","",IF('04A_국토부원자료'!C672&lt;&gt;"",'04A_국토부원자료'!C672,TRIM('04A_국토부원자료'!D672&amp;IF('04A_국토부원자료'!E672&lt;&gt;"","-"&amp;'04A_국토부원자료'!E672,""))))</f>
        <v/>
      </c>
      <c r="D671" s="39">
        <f>IFERROR('04A_국토부원자료'!F672,"")</f>
        <v>0</v>
      </c>
      <c r="E671" s="40" t="str">
        <f>IFERROR(VALUE(SUBSTITUTE('04A_국토부원자료'!G672,",","")),"")</f>
        <v/>
      </c>
      <c r="F671" s="41" t="str">
        <f>IFERROR(IF(AND('04A_국토부원자료'!H672&lt;&gt;"",'04A_국토부원자료'!I672&lt;&gt;""),DATE(INT(VALUE(SUBSTITUTE('04A_국토부원자료'!H672,",",""))/100),MOD(VALUE(SUBSTITUTE('04A_국토부원자료'!H672,",","")),100),VALUE(SUBSTITUTE('04A_국토부원자료'!I672,",",""))),""),"")</f>
        <v/>
      </c>
      <c r="G671" s="42" t="str">
        <f>IFERROR(VALUE(SUBSTITUTE('04A_국토부원자료'!J672,",","")),"")</f>
        <v/>
      </c>
      <c r="H671" s="43" t="str">
        <f t="shared" si="20"/>
        <v/>
      </c>
      <c r="I671" s="43" t="str">
        <f t="shared" si="21"/>
        <v/>
      </c>
      <c r="J671" s="38" t="str">
        <f>IFERROR(VALUE(SUBSTITUTE('04A_국토부원자료'!K672,",","")),"")</f>
        <v/>
      </c>
      <c r="K671" s="38" t="str">
        <f>IFERROR(VALUE(SUBSTITUTE('04A_국토부원자료'!N672,",","")),"")</f>
        <v/>
      </c>
      <c r="L671" s="39">
        <f>IFERROR('04A_국토부원자료'!O672,"")</f>
        <v>0</v>
      </c>
      <c r="M671" s="39">
        <f>IFERROR('04A_국토부원자료'!Q672,"")</f>
        <v>0</v>
      </c>
      <c r="N671" s="38">
        <f>IF(B671="","",IF('02_대상물건입력'!B5="",1,IF(ISNUMBER(SEARCH('02_대상물건입력'!B5,B671)),1,0)))</f>
        <v>0</v>
      </c>
      <c r="O671" s="38">
        <f>IF(B671="","",IF('02_대상물건입력'!B6="",1,IF(ISNUMBER(SEARCH('02_대상물건입력'!B6,B671)),1,0)))</f>
        <v>0</v>
      </c>
      <c r="P671" s="38">
        <f>IF(L671="","",IF('02_대상물건입력'!B15="",0,IF(ISNUMBER(SEARCH('02_대상물건입력'!B15,L671)),1,0)))</f>
        <v>0</v>
      </c>
      <c r="Q671" s="38">
        <f>IF(D671="","",IF('02_대상물건입력'!B8="",0,IF(ISNUMBER(SEARCH('02_대상물건입력'!B8,D671)),1,0)))</f>
        <v>0</v>
      </c>
      <c r="R671" s="44" t="str">
        <f>IFERROR(ABS(E671-'02_대상물건입력'!B11)/'02_대상물건입력'!B11,"")</f>
        <v/>
      </c>
      <c r="S671" s="38" t="str">
        <f>IFERROR(ABS(J671-'02_대상물건입력'!B10),"")</f>
        <v/>
      </c>
      <c r="T671" s="38" t="str">
        <f>IFERROR(ABS('01_설정'!B4-F671),"")</f>
        <v/>
      </c>
      <c r="U671" s="38" t="str">
        <f>IFERROR(ABS(K671-YEAR('02_대상물건입력'!B14)),"")</f>
        <v/>
      </c>
      <c r="V671" s="38" t="str">
        <f>IF(B671="","",IF(AND(E671&gt;0,F671&gt;0,H671&gt;0,OR('04A_국토부원자료'!P672="",'04A_국토부원자료'!P672="-"),IF('01_설정'!B10=1,N671=1,TRUE),R671&lt;='01_설정'!B5,S671&lt;='01_설정'!B6,T671&lt;='01_설정'!B7,U671&lt;='01_설정'!B8),"Y",""))</f>
        <v/>
      </c>
      <c r="W671" s="40" t="str">
        <f>IF(V671&lt;&gt;"Y","",MAX(0,(1-R671/'01_설정'!B5))*'01_설정'!B14+MAX(0,(1-S671/'01_설정'!B6))*'01_설정'!B15+MAX(0,(1-T671/'01_설정'!B7))*'01_설정'!B16+MAX(0,(1-U671/'01_설정'!B8))*'01_설정'!B17+O671*'01_설정'!B11+Q671*'01_설정'!B12+P671*'01_설정'!B13)</f>
        <v/>
      </c>
      <c r="X671" s="38" t="str">
        <f>IF(W671="","",1+COUNTIFS($W$4:$W$3003,"&gt;"&amp;W671)+COUNTIFS($W$4:W671,W671)-1)</f>
        <v/>
      </c>
    </row>
    <row r="672" spans="1:24" ht="16.5">
      <c r="A672" s="38" t="str">
        <f>IF('04A_국토부원자료'!A673="","",ROW()-3)</f>
        <v/>
      </c>
      <c r="B672" s="39">
        <f>IFERROR('04A_국토부원자료'!B673,"")</f>
        <v>0</v>
      </c>
      <c r="C672" s="39" t="str">
        <f>IF(B672="","",IF('04A_국토부원자료'!C673&lt;&gt;"",'04A_국토부원자료'!C673,TRIM('04A_국토부원자료'!D673&amp;IF('04A_국토부원자료'!E673&lt;&gt;"","-"&amp;'04A_국토부원자료'!E673,""))))</f>
        <v/>
      </c>
      <c r="D672" s="39">
        <f>IFERROR('04A_국토부원자료'!F673,"")</f>
        <v>0</v>
      </c>
      <c r="E672" s="40" t="str">
        <f>IFERROR(VALUE(SUBSTITUTE('04A_국토부원자료'!G673,",","")),"")</f>
        <v/>
      </c>
      <c r="F672" s="41" t="str">
        <f>IFERROR(IF(AND('04A_국토부원자료'!H673&lt;&gt;"",'04A_국토부원자료'!I673&lt;&gt;""),DATE(INT(VALUE(SUBSTITUTE('04A_국토부원자료'!H673,",",""))/100),MOD(VALUE(SUBSTITUTE('04A_국토부원자료'!H673,",","")),100),VALUE(SUBSTITUTE('04A_국토부원자료'!I673,",",""))),""),"")</f>
        <v/>
      </c>
      <c r="G672" s="42" t="str">
        <f>IFERROR(VALUE(SUBSTITUTE('04A_국토부원자료'!J673,",","")),"")</f>
        <v/>
      </c>
      <c r="H672" s="43" t="str">
        <f t="shared" si="20"/>
        <v/>
      </c>
      <c r="I672" s="43" t="str">
        <f t="shared" si="21"/>
        <v/>
      </c>
      <c r="J672" s="38" t="str">
        <f>IFERROR(VALUE(SUBSTITUTE('04A_국토부원자료'!K673,",","")),"")</f>
        <v/>
      </c>
      <c r="K672" s="38" t="str">
        <f>IFERROR(VALUE(SUBSTITUTE('04A_국토부원자료'!N673,",","")),"")</f>
        <v/>
      </c>
      <c r="L672" s="39">
        <f>IFERROR('04A_국토부원자료'!O673,"")</f>
        <v>0</v>
      </c>
      <c r="M672" s="39">
        <f>IFERROR('04A_국토부원자료'!Q673,"")</f>
        <v>0</v>
      </c>
      <c r="N672" s="38">
        <f>IF(B672="","",IF('02_대상물건입력'!B5="",1,IF(ISNUMBER(SEARCH('02_대상물건입력'!B5,B672)),1,0)))</f>
        <v>0</v>
      </c>
      <c r="O672" s="38">
        <f>IF(B672="","",IF('02_대상물건입력'!B6="",1,IF(ISNUMBER(SEARCH('02_대상물건입력'!B6,B672)),1,0)))</f>
        <v>0</v>
      </c>
      <c r="P672" s="38">
        <f>IF(L672="","",IF('02_대상물건입력'!B15="",0,IF(ISNUMBER(SEARCH('02_대상물건입력'!B15,L672)),1,0)))</f>
        <v>0</v>
      </c>
      <c r="Q672" s="38">
        <f>IF(D672="","",IF('02_대상물건입력'!B8="",0,IF(ISNUMBER(SEARCH('02_대상물건입력'!B8,D672)),1,0)))</f>
        <v>0</v>
      </c>
      <c r="R672" s="44" t="str">
        <f>IFERROR(ABS(E672-'02_대상물건입력'!B11)/'02_대상물건입력'!B11,"")</f>
        <v/>
      </c>
      <c r="S672" s="38" t="str">
        <f>IFERROR(ABS(J672-'02_대상물건입력'!B10),"")</f>
        <v/>
      </c>
      <c r="T672" s="38" t="str">
        <f>IFERROR(ABS('01_설정'!B4-F672),"")</f>
        <v/>
      </c>
      <c r="U672" s="38" t="str">
        <f>IFERROR(ABS(K672-YEAR('02_대상물건입력'!B14)),"")</f>
        <v/>
      </c>
      <c r="V672" s="38" t="str">
        <f>IF(B672="","",IF(AND(E672&gt;0,F672&gt;0,H672&gt;0,OR('04A_국토부원자료'!P673="",'04A_국토부원자료'!P673="-"),IF('01_설정'!B10=1,N672=1,TRUE),R672&lt;='01_설정'!B5,S672&lt;='01_설정'!B6,T672&lt;='01_설정'!B7,U672&lt;='01_설정'!B8),"Y",""))</f>
        <v/>
      </c>
      <c r="W672" s="40" t="str">
        <f>IF(V672&lt;&gt;"Y","",MAX(0,(1-R672/'01_설정'!B5))*'01_설정'!B14+MAX(0,(1-S672/'01_설정'!B6))*'01_설정'!B15+MAX(0,(1-T672/'01_설정'!B7))*'01_설정'!B16+MAX(0,(1-U672/'01_설정'!B8))*'01_설정'!B17+O672*'01_설정'!B11+Q672*'01_설정'!B12+P672*'01_설정'!B13)</f>
        <v/>
      </c>
      <c r="X672" s="38" t="str">
        <f>IF(W672="","",1+COUNTIFS($W$4:$W$3003,"&gt;"&amp;W672)+COUNTIFS($W$4:W672,W672)-1)</f>
        <v/>
      </c>
    </row>
    <row r="673" spans="1:24" ht="16.5">
      <c r="A673" s="38">
        <f>IF('04A_국토부원자료'!A674="","",ROW()-3)</f>
        <v>670</v>
      </c>
      <c r="B673" s="39">
        <f>IFERROR('04A_국토부원자료'!B674,"")</f>
        <v>0</v>
      </c>
      <c r="C673" s="39" t="str">
        <f>IF(B673="","",IF('04A_국토부원자료'!C674&lt;&gt;"",'04A_국토부원자료'!C674,TRIM('04A_국토부원자료'!D674&amp;IF('04A_국토부원자료'!E674&lt;&gt;"","-"&amp;'04A_국토부원자료'!E674,""))))</f>
        <v/>
      </c>
      <c r="D673" s="39">
        <f>IFERROR('04A_국토부원자료'!F674,"")</f>
        <v>0</v>
      </c>
      <c r="E673" s="40" t="str">
        <f>IFERROR(VALUE(SUBSTITUTE('04A_국토부원자료'!G674,",","")),"")</f>
        <v/>
      </c>
      <c r="F673" s="41" t="str">
        <f>IFERROR(IF(AND('04A_국토부원자료'!H674&lt;&gt;"",'04A_국토부원자료'!I674&lt;&gt;""),DATE(INT(VALUE(SUBSTITUTE('04A_국토부원자료'!H674,",",""))/100),MOD(VALUE(SUBSTITUTE('04A_국토부원자료'!H674,",","")),100),VALUE(SUBSTITUTE('04A_국토부원자료'!I674,",",""))),""),"")</f>
        <v/>
      </c>
      <c r="G673" s="42" t="str">
        <f>IFERROR(VALUE(SUBSTITUTE('04A_국토부원자료'!J674,",","")),"")</f>
        <v/>
      </c>
      <c r="H673" s="43" t="str">
        <f t="shared" si="20"/>
        <v/>
      </c>
      <c r="I673" s="43" t="str">
        <f t="shared" si="21"/>
        <v/>
      </c>
      <c r="J673" s="38" t="str">
        <f>IFERROR(VALUE(SUBSTITUTE('04A_국토부원자료'!K674,",","")),"")</f>
        <v/>
      </c>
      <c r="K673" s="38" t="str">
        <f>IFERROR(VALUE(SUBSTITUTE('04A_국토부원자료'!N674,",","")),"")</f>
        <v/>
      </c>
      <c r="L673" s="39">
        <f>IFERROR('04A_국토부원자료'!O674,"")</f>
        <v>0</v>
      </c>
      <c r="M673" s="39">
        <f>IFERROR('04A_국토부원자료'!Q674,"")</f>
        <v>0</v>
      </c>
      <c r="N673" s="38">
        <f>IF(B673="","",IF('02_대상물건입력'!B5="",1,IF(ISNUMBER(SEARCH('02_대상물건입력'!B5,B673)),1,0)))</f>
        <v>0</v>
      </c>
      <c r="O673" s="38">
        <f>IF(B673="","",IF('02_대상물건입력'!B6="",1,IF(ISNUMBER(SEARCH('02_대상물건입력'!B6,B673)),1,0)))</f>
        <v>0</v>
      </c>
      <c r="P673" s="38">
        <f>IF(L673="","",IF('02_대상물건입력'!B15="",0,IF(ISNUMBER(SEARCH('02_대상물건입력'!B15,L673)),1,0)))</f>
        <v>0</v>
      </c>
      <c r="Q673" s="38">
        <f>IF(D673="","",IF('02_대상물건입력'!B8="",0,IF(ISNUMBER(SEARCH('02_대상물건입력'!B8,D673)),1,0)))</f>
        <v>0</v>
      </c>
      <c r="R673" s="44" t="str">
        <f>IFERROR(ABS(E673-'02_대상물건입력'!B11)/'02_대상물건입력'!B11,"")</f>
        <v/>
      </c>
      <c r="S673" s="38" t="str">
        <f>IFERROR(ABS(J673-'02_대상물건입력'!B10),"")</f>
        <v/>
      </c>
      <c r="T673" s="38" t="str">
        <f>IFERROR(ABS('01_설정'!B4-F673),"")</f>
        <v/>
      </c>
      <c r="U673" s="38" t="str">
        <f>IFERROR(ABS(K673-YEAR('02_대상물건입력'!B14)),"")</f>
        <v/>
      </c>
      <c r="V673" s="38" t="str">
        <f>IF(B673="","",IF(AND(E673&gt;0,F673&gt;0,H673&gt;0,OR('04A_국토부원자료'!P674="",'04A_국토부원자료'!P674="-"),IF('01_설정'!B10=1,N673=1,TRUE),R673&lt;='01_설정'!B5,S673&lt;='01_설정'!B6,T673&lt;='01_설정'!B7,U673&lt;='01_설정'!B8),"Y",""))</f>
        <v/>
      </c>
      <c r="W673" s="40" t="str">
        <f>IF(V673&lt;&gt;"Y","",MAX(0,(1-R673/'01_설정'!B5))*'01_설정'!B14+MAX(0,(1-S673/'01_설정'!B6))*'01_설정'!B15+MAX(0,(1-T673/'01_설정'!B7))*'01_설정'!B16+MAX(0,(1-U673/'01_설정'!B8))*'01_설정'!B17+O673*'01_설정'!B11+Q673*'01_설정'!B12+P673*'01_설정'!B13)</f>
        <v/>
      </c>
      <c r="X673" s="38" t="str">
        <f>IF(W673="","",1+COUNTIFS($W$4:$W$3003,"&gt;"&amp;W673)+COUNTIFS($W$4:W673,W673)-1)</f>
        <v/>
      </c>
    </row>
    <row r="674" spans="1:24" ht="16.5">
      <c r="A674" s="38" t="str">
        <f>IF('04A_국토부원자료'!A675="","",ROW()-3)</f>
        <v/>
      </c>
      <c r="B674" s="39">
        <f>IFERROR('04A_국토부원자료'!B675,"")</f>
        <v>0</v>
      </c>
      <c r="C674" s="39" t="str">
        <f>IF(B674="","",IF('04A_국토부원자료'!C675&lt;&gt;"",'04A_국토부원자료'!C675,TRIM('04A_국토부원자료'!D675&amp;IF('04A_국토부원자료'!E675&lt;&gt;"","-"&amp;'04A_국토부원자료'!E675,""))))</f>
        <v/>
      </c>
      <c r="D674" s="39">
        <f>IFERROR('04A_국토부원자료'!F675,"")</f>
        <v>0</v>
      </c>
      <c r="E674" s="40" t="str">
        <f>IFERROR(VALUE(SUBSTITUTE('04A_국토부원자료'!G675,",","")),"")</f>
        <v/>
      </c>
      <c r="F674" s="41" t="str">
        <f>IFERROR(IF(AND('04A_국토부원자료'!H675&lt;&gt;"",'04A_국토부원자료'!I675&lt;&gt;""),DATE(INT(VALUE(SUBSTITUTE('04A_국토부원자료'!H675,",",""))/100),MOD(VALUE(SUBSTITUTE('04A_국토부원자료'!H675,",","")),100),VALUE(SUBSTITUTE('04A_국토부원자료'!I675,",",""))),""),"")</f>
        <v/>
      </c>
      <c r="G674" s="42" t="str">
        <f>IFERROR(VALUE(SUBSTITUTE('04A_국토부원자료'!J675,",","")),"")</f>
        <v/>
      </c>
      <c r="H674" s="43" t="str">
        <f t="shared" si="20"/>
        <v/>
      </c>
      <c r="I674" s="43" t="str">
        <f t="shared" si="21"/>
        <v/>
      </c>
      <c r="J674" s="38" t="str">
        <f>IFERROR(VALUE(SUBSTITUTE('04A_국토부원자료'!K675,",","")),"")</f>
        <v/>
      </c>
      <c r="K674" s="38" t="str">
        <f>IFERROR(VALUE(SUBSTITUTE('04A_국토부원자료'!N675,",","")),"")</f>
        <v/>
      </c>
      <c r="L674" s="39">
        <f>IFERROR('04A_국토부원자료'!O675,"")</f>
        <v>0</v>
      </c>
      <c r="M674" s="39">
        <f>IFERROR('04A_국토부원자료'!Q675,"")</f>
        <v>0</v>
      </c>
      <c r="N674" s="38">
        <f>IF(B674="","",IF('02_대상물건입력'!B5="",1,IF(ISNUMBER(SEARCH('02_대상물건입력'!B5,B674)),1,0)))</f>
        <v>0</v>
      </c>
      <c r="O674" s="38">
        <f>IF(B674="","",IF('02_대상물건입력'!B6="",1,IF(ISNUMBER(SEARCH('02_대상물건입력'!B6,B674)),1,0)))</f>
        <v>0</v>
      </c>
      <c r="P674" s="38">
        <f>IF(L674="","",IF('02_대상물건입력'!B15="",0,IF(ISNUMBER(SEARCH('02_대상물건입력'!B15,L674)),1,0)))</f>
        <v>0</v>
      </c>
      <c r="Q674" s="38">
        <f>IF(D674="","",IF('02_대상물건입력'!B8="",0,IF(ISNUMBER(SEARCH('02_대상물건입력'!B8,D674)),1,0)))</f>
        <v>0</v>
      </c>
      <c r="R674" s="44" t="str">
        <f>IFERROR(ABS(E674-'02_대상물건입력'!B11)/'02_대상물건입력'!B11,"")</f>
        <v/>
      </c>
      <c r="S674" s="38" t="str">
        <f>IFERROR(ABS(J674-'02_대상물건입력'!B10),"")</f>
        <v/>
      </c>
      <c r="T674" s="38" t="str">
        <f>IFERROR(ABS('01_설정'!B4-F674),"")</f>
        <v/>
      </c>
      <c r="U674" s="38" t="str">
        <f>IFERROR(ABS(K674-YEAR('02_대상물건입력'!B14)),"")</f>
        <v/>
      </c>
      <c r="V674" s="38" t="str">
        <f>IF(B674="","",IF(AND(E674&gt;0,F674&gt;0,H674&gt;0,OR('04A_국토부원자료'!P675="",'04A_국토부원자료'!P675="-"),IF('01_설정'!B10=1,N674=1,TRUE),R674&lt;='01_설정'!B5,S674&lt;='01_설정'!B6,T674&lt;='01_설정'!B7,U674&lt;='01_설정'!B8),"Y",""))</f>
        <v/>
      </c>
      <c r="W674" s="40" t="str">
        <f>IF(V674&lt;&gt;"Y","",MAX(0,(1-R674/'01_설정'!B5))*'01_설정'!B14+MAX(0,(1-S674/'01_설정'!B6))*'01_설정'!B15+MAX(0,(1-T674/'01_설정'!B7))*'01_설정'!B16+MAX(0,(1-U674/'01_설정'!B8))*'01_설정'!B17+O674*'01_설정'!B11+Q674*'01_설정'!B12+P674*'01_설정'!B13)</f>
        <v/>
      </c>
      <c r="X674" s="38" t="str">
        <f>IF(W674="","",1+COUNTIFS($W$4:$W$3003,"&gt;"&amp;W674)+COUNTIFS($W$4:W674,W674)-1)</f>
        <v/>
      </c>
    </row>
    <row r="675" spans="1:24" ht="16.5">
      <c r="A675" s="38">
        <f>IF('04A_국토부원자료'!A676="","",ROW()-3)</f>
        <v>672</v>
      </c>
      <c r="B675" s="39">
        <f>IFERROR('04A_국토부원자료'!B676,"")</f>
        <v>0</v>
      </c>
      <c r="C675" s="39" t="str">
        <f>IF(B675="","",IF('04A_국토부원자료'!C676&lt;&gt;"",'04A_국토부원자료'!C676,TRIM('04A_국토부원자료'!D676&amp;IF('04A_국토부원자료'!E676&lt;&gt;"","-"&amp;'04A_국토부원자료'!E676,""))))</f>
        <v/>
      </c>
      <c r="D675" s="39">
        <f>IFERROR('04A_국토부원자료'!F676,"")</f>
        <v>0</v>
      </c>
      <c r="E675" s="40" t="str">
        <f>IFERROR(VALUE(SUBSTITUTE('04A_국토부원자료'!G676,",","")),"")</f>
        <v/>
      </c>
      <c r="F675" s="41" t="str">
        <f>IFERROR(IF(AND('04A_국토부원자료'!H676&lt;&gt;"",'04A_국토부원자료'!I676&lt;&gt;""),DATE(INT(VALUE(SUBSTITUTE('04A_국토부원자료'!H676,",",""))/100),MOD(VALUE(SUBSTITUTE('04A_국토부원자료'!H676,",","")),100),VALUE(SUBSTITUTE('04A_국토부원자료'!I676,",",""))),""),"")</f>
        <v/>
      </c>
      <c r="G675" s="42" t="str">
        <f>IFERROR(VALUE(SUBSTITUTE('04A_국토부원자료'!J676,",","")),"")</f>
        <v/>
      </c>
      <c r="H675" s="43" t="str">
        <f t="shared" si="20"/>
        <v/>
      </c>
      <c r="I675" s="43" t="str">
        <f t="shared" si="21"/>
        <v/>
      </c>
      <c r="J675" s="38" t="str">
        <f>IFERROR(VALUE(SUBSTITUTE('04A_국토부원자료'!K676,",","")),"")</f>
        <v/>
      </c>
      <c r="K675" s="38" t="str">
        <f>IFERROR(VALUE(SUBSTITUTE('04A_국토부원자료'!N676,",","")),"")</f>
        <v/>
      </c>
      <c r="L675" s="39">
        <f>IFERROR('04A_국토부원자료'!O676,"")</f>
        <v>0</v>
      </c>
      <c r="M675" s="39">
        <f>IFERROR('04A_국토부원자료'!Q676,"")</f>
        <v>0</v>
      </c>
      <c r="N675" s="38">
        <f>IF(B675="","",IF('02_대상물건입력'!B5="",1,IF(ISNUMBER(SEARCH('02_대상물건입력'!B5,B675)),1,0)))</f>
        <v>0</v>
      </c>
      <c r="O675" s="38">
        <f>IF(B675="","",IF('02_대상물건입력'!B6="",1,IF(ISNUMBER(SEARCH('02_대상물건입력'!B6,B675)),1,0)))</f>
        <v>0</v>
      </c>
      <c r="P675" s="38">
        <f>IF(L675="","",IF('02_대상물건입력'!B15="",0,IF(ISNUMBER(SEARCH('02_대상물건입력'!B15,L675)),1,0)))</f>
        <v>0</v>
      </c>
      <c r="Q675" s="38">
        <f>IF(D675="","",IF('02_대상물건입력'!B8="",0,IF(ISNUMBER(SEARCH('02_대상물건입력'!B8,D675)),1,0)))</f>
        <v>0</v>
      </c>
      <c r="R675" s="44" t="str">
        <f>IFERROR(ABS(E675-'02_대상물건입력'!B11)/'02_대상물건입력'!B11,"")</f>
        <v/>
      </c>
      <c r="S675" s="38" t="str">
        <f>IFERROR(ABS(J675-'02_대상물건입력'!B10),"")</f>
        <v/>
      </c>
      <c r="T675" s="38" t="str">
        <f>IFERROR(ABS('01_설정'!B4-F675),"")</f>
        <v/>
      </c>
      <c r="U675" s="38" t="str">
        <f>IFERROR(ABS(K675-YEAR('02_대상물건입력'!B14)),"")</f>
        <v/>
      </c>
      <c r="V675" s="38" t="str">
        <f>IF(B675="","",IF(AND(E675&gt;0,F675&gt;0,H675&gt;0,OR('04A_국토부원자료'!P676="",'04A_국토부원자료'!P676="-"),IF('01_설정'!B10=1,N675=1,TRUE),R675&lt;='01_설정'!B5,S675&lt;='01_설정'!B6,T675&lt;='01_설정'!B7,U675&lt;='01_설정'!B8),"Y",""))</f>
        <v/>
      </c>
      <c r="W675" s="40" t="str">
        <f>IF(V675&lt;&gt;"Y","",MAX(0,(1-R675/'01_설정'!B5))*'01_설정'!B14+MAX(0,(1-S675/'01_설정'!B6))*'01_설정'!B15+MAX(0,(1-T675/'01_설정'!B7))*'01_설정'!B16+MAX(0,(1-U675/'01_설정'!B8))*'01_설정'!B17+O675*'01_설정'!B11+Q675*'01_설정'!B12+P675*'01_설정'!B13)</f>
        <v/>
      </c>
      <c r="X675" s="38" t="str">
        <f>IF(W675="","",1+COUNTIFS($W$4:$W$3003,"&gt;"&amp;W675)+COUNTIFS($W$4:W675,W675)-1)</f>
        <v/>
      </c>
    </row>
    <row r="676" spans="1:24" ht="16.5">
      <c r="A676" s="38">
        <f>IF('04A_국토부원자료'!A677="","",ROW()-3)</f>
        <v>673</v>
      </c>
      <c r="B676" s="39">
        <f>IFERROR('04A_국토부원자료'!B677,"")</f>
        <v>0</v>
      </c>
      <c r="C676" s="39" t="str">
        <f>IF(B676="","",IF('04A_국토부원자료'!C677&lt;&gt;"",'04A_국토부원자료'!C677,TRIM('04A_국토부원자료'!D677&amp;IF('04A_국토부원자료'!E677&lt;&gt;"","-"&amp;'04A_국토부원자료'!E677,""))))</f>
        <v>-실거래 구분 : 오피스텔(매매)</v>
      </c>
      <c r="D676" s="39">
        <f>IFERROR('04A_국토부원자료'!F677,"")</f>
        <v>0</v>
      </c>
      <c r="E676" s="40" t="str">
        <f>IFERROR(VALUE(SUBSTITUTE('04A_국토부원자료'!G677,",","")),"")</f>
        <v/>
      </c>
      <c r="F676" s="41" t="str">
        <f>IFERROR(IF(AND('04A_국토부원자료'!H677&lt;&gt;"",'04A_국토부원자료'!I677&lt;&gt;""),DATE(INT(VALUE(SUBSTITUTE('04A_국토부원자료'!H677,",",""))/100),MOD(VALUE(SUBSTITUTE('04A_국토부원자료'!H677,",","")),100),VALUE(SUBSTITUTE('04A_국토부원자료'!I677,",",""))),""),"")</f>
        <v/>
      </c>
      <c r="G676" s="42" t="str">
        <f>IFERROR(VALUE(SUBSTITUTE('04A_국토부원자료'!J677,",","")),"")</f>
        <v/>
      </c>
      <c r="H676" s="43" t="str">
        <f t="shared" si="20"/>
        <v/>
      </c>
      <c r="I676" s="43" t="str">
        <f t="shared" si="21"/>
        <v/>
      </c>
      <c r="J676" s="38" t="str">
        <f>IFERROR(VALUE(SUBSTITUTE('04A_국토부원자료'!K677,",","")),"")</f>
        <v/>
      </c>
      <c r="K676" s="38" t="str">
        <f>IFERROR(VALUE(SUBSTITUTE('04A_국토부원자료'!N677,",","")),"")</f>
        <v/>
      </c>
      <c r="L676" s="39">
        <f>IFERROR('04A_국토부원자료'!O677,"")</f>
        <v>0</v>
      </c>
      <c r="M676" s="39">
        <f>IFERROR('04A_국토부원자료'!Q677,"")</f>
        <v>0</v>
      </c>
      <c r="N676" s="38">
        <f>IF(B676="","",IF('02_대상물건입력'!B5="",1,IF(ISNUMBER(SEARCH('02_대상물건입력'!B5,B676)),1,0)))</f>
        <v>0</v>
      </c>
      <c r="O676" s="38">
        <f>IF(B676="","",IF('02_대상물건입력'!B6="",1,IF(ISNUMBER(SEARCH('02_대상물건입력'!B6,B676)),1,0)))</f>
        <v>0</v>
      </c>
      <c r="P676" s="38">
        <f>IF(L676="","",IF('02_대상물건입력'!B15="",0,IF(ISNUMBER(SEARCH('02_대상물건입력'!B15,L676)),1,0)))</f>
        <v>0</v>
      </c>
      <c r="Q676" s="38">
        <f>IF(D676="","",IF('02_대상물건입력'!B8="",0,IF(ISNUMBER(SEARCH('02_대상물건입력'!B8,D676)),1,0)))</f>
        <v>0</v>
      </c>
      <c r="R676" s="44" t="str">
        <f>IFERROR(ABS(E676-'02_대상물건입력'!B11)/'02_대상물건입력'!B11,"")</f>
        <v/>
      </c>
      <c r="S676" s="38" t="str">
        <f>IFERROR(ABS(J676-'02_대상물건입력'!B10),"")</f>
        <v/>
      </c>
      <c r="T676" s="38" t="str">
        <f>IFERROR(ABS('01_설정'!B4-F676),"")</f>
        <v/>
      </c>
      <c r="U676" s="38" t="str">
        <f>IFERROR(ABS(K676-YEAR('02_대상물건입력'!B14)),"")</f>
        <v/>
      </c>
      <c r="V676" s="38" t="str">
        <f>IF(B676="","",IF(AND(E676&gt;0,F676&gt;0,H676&gt;0,OR('04A_국토부원자료'!P677="",'04A_국토부원자료'!P677="-"),IF('01_설정'!B10=1,N676=1,TRUE),R676&lt;='01_설정'!B5,S676&lt;='01_설정'!B6,T676&lt;='01_설정'!B7,U676&lt;='01_설정'!B8),"Y",""))</f>
        <v/>
      </c>
      <c r="W676" s="40" t="str">
        <f>IF(V676&lt;&gt;"Y","",MAX(0,(1-R676/'01_설정'!B5))*'01_설정'!B14+MAX(0,(1-S676/'01_설정'!B6))*'01_설정'!B15+MAX(0,(1-T676/'01_설정'!B7))*'01_설정'!B16+MAX(0,(1-U676/'01_설정'!B8))*'01_설정'!B17+O676*'01_설정'!B11+Q676*'01_설정'!B12+P676*'01_설정'!B13)</f>
        <v/>
      </c>
      <c r="X676" s="38" t="str">
        <f>IF(W676="","",1+COUNTIFS($W$4:$W$3003,"&gt;"&amp;W676)+COUNTIFS($W$4:W676,W676)-1)</f>
        <v/>
      </c>
    </row>
    <row r="677" spans="1:24" ht="16.5">
      <c r="A677" s="38">
        <f>IF('04A_국토부원자료'!A678="","",ROW()-3)</f>
        <v>674</v>
      </c>
      <c r="B677" s="39">
        <f>IFERROR('04A_국토부원자료'!B678,"")</f>
        <v>0</v>
      </c>
      <c r="C677" s="39" t="str">
        <f>IF(B677="","",IF('04A_국토부원자료'!C678&lt;&gt;"",'04A_국토부원자료'!C678,TRIM('04A_국토부원자료'!D678&amp;IF('04A_국토부원자료'!E678&lt;&gt;"","-"&amp;'04A_국토부원자료'!E678,""))))</f>
        <v>-시군구 : 송파구</v>
      </c>
      <c r="D677" s="39">
        <f>IFERROR('04A_국토부원자료'!F678,"")</f>
        <v>0</v>
      </c>
      <c r="E677" s="40" t="str">
        <f>IFERROR(VALUE(SUBSTITUTE('04A_국토부원자료'!G678,",","")),"")</f>
        <v/>
      </c>
      <c r="F677" s="41" t="str">
        <f>IFERROR(IF(AND('04A_국토부원자료'!H678&lt;&gt;"",'04A_국토부원자료'!I678&lt;&gt;""),DATE(INT(VALUE(SUBSTITUTE('04A_국토부원자료'!H678,",",""))/100),MOD(VALUE(SUBSTITUTE('04A_국토부원자료'!H678,",","")),100),VALUE(SUBSTITUTE('04A_국토부원자료'!I678,",",""))),""),"")</f>
        <v/>
      </c>
      <c r="G677" s="42" t="str">
        <f>IFERROR(VALUE(SUBSTITUTE('04A_국토부원자료'!J678,",","")),"")</f>
        <v/>
      </c>
      <c r="H677" s="43" t="str">
        <f t="shared" si="20"/>
        <v/>
      </c>
      <c r="I677" s="43" t="str">
        <f t="shared" si="21"/>
        <v/>
      </c>
      <c r="J677" s="38" t="str">
        <f>IFERROR(VALUE(SUBSTITUTE('04A_국토부원자료'!K678,",","")),"")</f>
        <v/>
      </c>
      <c r="K677" s="38" t="str">
        <f>IFERROR(VALUE(SUBSTITUTE('04A_국토부원자료'!N678,",","")),"")</f>
        <v/>
      </c>
      <c r="L677" s="39">
        <f>IFERROR('04A_국토부원자료'!O678,"")</f>
        <v>0</v>
      </c>
      <c r="M677" s="39">
        <f>IFERROR('04A_국토부원자료'!Q678,"")</f>
        <v>0</v>
      </c>
      <c r="N677" s="38">
        <f>IF(B677="","",IF('02_대상물건입력'!B5="",1,IF(ISNUMBER(SEARCH('02_대상물건입력'!B5,B677)),1,0)))</f>
        <v>0</v>
      </c>
      <c r="O677" s="38">
        <f>IF(B677="","",IF('02_대상물건입력'!B6="",1,IF(ISNUMBER(SEARCH('02_대상물건입력'!B6,B677)),1,0)))</f>
        <v>0</v>
      </c>
      <c r="P677" s="38">
        <f>IF(L677="","",IF('02_대상물건입력'!B15="",0,IF(ISNUMBER(SEARCH('02_대상물건입력'!B15,L677)),1,0)))</f>
        <v>0</v>
      </c>
      <c r="Q677" s="38">
        <f>IF(D677="","",IF('02_대상물건입력'!B8="",0,IF(ISNUMBER(SEARCH('02_대상물건입력'!B8,D677)),1,0)))</f>
        <v>0</v>
      </c>
      <c r="R677" s="44" t="str">
        <f>IFERROR(ABS(E677-'02_대상물건입력'!B11)/'02_대상물건입력'!B11,"")</f>
        <v/>
      </c>
      <c r="S677" s="38" t="str">
        <f>IFERROR(ABS(J677-'02_대상물건입력'!B10),"")</f>
        <v/>
      </c>
      <c r="T677" s="38" t="str">
        <f>IFERROR(ABS('01_설정'!B4-F677),"")</f>
        <v/>
      </c>
      <c r="U677" s="38" t="str">
        <f>IFERROR(ABS(K677-YEAR('02_대상물건입력'!B14)),"")</f>
        <v/>
      </c>
      <c r="V677" s="38" t="str">
        <f>IF(B677="","",IF(AND(E677&gt;0,F677&gt;0,H677&gt;0,OR('04A_국토부원자료'!P678="",'04A_국토부원자료'!P678="-"),IF('01_설정'!B10=1,N677=1,TRUE),R677&lt;='01_설정'!B5,S677&lt;='01_설정'!B6,T677&lt;='01_설정'!B7,U677&lt;='01_설정'!B8),"Y",""))</f>
        <v/>
      </c>
      <c r="W677" s="40" t="str">
        <f>IF(V677&lt;&gt;"Y","",MAX(0,(1-R677/'01_설정'!B5))*'01_설정'!B14+MAX(0,(1-S677/'01_설정'!B6))*'01_설정'!B15+MAX(0,(1-T677/'01_설정'!B7))*'01_설정'!B16+MAX(0,(1-U677/'01_설정'!B8))*'01_설정'!B17+O677*'01_설정'!B11+Q677*'01_설정'!B12+P677*'01_설정'!B13)</f>
        <v/>
      </c>
      <c r="X677" s="38" t="str">
        <f>IF(W677="","",1+COUNTIFS($W$4:$W$3003,"&gt;"&amp;W677)+COUNTIFS($W$4:W677,W677)-1)</f>
        <v/>
      </c>
    </row>
    <row r="678" spans="1:24" ht="16.5">
      <c r="A678" s="38">
        <f>IF('04A_국토부원자료'!A679="","",ROW()-3)</f>
        <v>675</v>
      </c>
      <c r="B678" s="39">
        <f>IFERROR('04A_국토부원자료'!B679,"")</f>
        <v>0</v>
      </c>
      <c r="C678" s="39" t="str">
        <f>IF(B678="","",IF('04A_국토부원자료'!C679&lt;&gt;"",'04A_국토부원자료'!C679,TRIM('04A_국토부원자료'!D679&amp;IF('04A_국토부원자료'!E679&lt;&gt;"","-"&amp;'04A_국토부원자료'!E679,""))))</f>
        <v>-면적 : 60㎡이하</v>
      </c>
      <c r="D678" s="39">
        <f>IFERROR('04A_국토부원자료'!F679,"")</f>
        <v>0</v>
      </c>
      <c r="E678" s="40" t="str">
        <f>IFERROR(VALUE(SUBSTITUTE('04A_국토부원자료'!G679,",","")),"")</f>
        <v/>
      </c>
      <c r="F678" s="41" t="str">
        <f>IFERROR(IF(AND('04A_국토부원자료'!H679&lt;&gt;"",'04A_국토부원자료'!I679&lt;&gt;""),DATE(INT(VALUE(SUBSTITUTE('04A_국토부원자료'!H679,",",""))/100),MOD(VALUE(SUBSTITUTE('04A_국토부원자료'!H679,",","")),100),VALUE(SUBSTITUTE('04A_국토부원자료'!I679,",",""))),""),"")</f>
        <v/>
      </c>
      <c r="G678" s="42" t="str">
        <f>IFERROR(VALUE(SUBSTITUTE('04A_국토부원자료'!J679,",","")),"")</f>
        <v/>
      </c>
      <c r="H678" s="43" t="str">
        <f t="shared" si="20"/>
        <v/>
      </c>
      <c r="I678" s="43" t="str">
        <f t="shared" si="21"/>
        <v/>
      </c>
      <c r="J678" s="38" t="str">
        <f>IFERROR(VALUE(SUBSTITUTE('04A_국토부원자료'!K679,",","")),"")</f>
        <v/>
      </c>
      <c r="K678" s="38" t="str">
        <f>IFERROR(VALUE(SUBSTITUTE('04A_국토부원자료'!N679,",","")),"")</f>
        <v/>
      </c>
      <c r="L678" s="39">
        <f>IFERROR('04A_국토부원자료'!O679,"")</f>
        <v>0</v>
      </c>
      <c r="M678" s="39">
        <f>IFERROR('04A_국토부원자료'!Q679,"")</f>
        <v>0</v>
      </c>
      <c r="N678" s="38">
        <f>IF(B678="","",IF('02_대상물건입력'!B5="",1,IF(ISNUMBER(SEARCH('02_대상물건입력'!B5,B678)),1,0)))</f>
        <v>0</v>
      </c>
      <c r="O678" s="38">
        <f>IF(B678="","",IF('02_대상물건입력'!B6="",1,IF(ISNUMBER(SEARCH('02_대상물건입력'!B6,B678)),1,0)))</f>
        <v>0</v>
      </c>
      <c r="P678" s="38">
        <f>IF(L678="","",IF('02_대상물건입력'!B15="",0,IF(ISNUMBER(SEARCH('02_대상물건입력'!B15,L678)),1,0)))</f>
        <v>0</v>
      </c>
      <c r="Q678" s="38">
        <f>IF(D678="","",IF('02_대상물건입력'!B8="",0,IF(ISNUMBER(SEARCH('02_대상물건입력'!B8,D678)),1,0)))</f>
        <v>0</v>
      </c>
      <c r="R678" s="44" t="str">
        <f>IFERROR(ABS(E678-'02_대상물건입력'!B11)/'02_대상물건입력'!B11,"")</f>
        <v/>
      </c>
      <c r="S678" s="38" t="str">
        <f>IFERROR(ABS(J678-'02_대상물건입력'!B10),"")</f>
        <v/>
      </c>
      <c r="T678" s="38" t="str">
        <f>IFERROR(ABS('01_설정'!B4-F678),"")</f>
        <v/>
      </c>
      <c r="U678" s="38" t="str">
        <f>IFERROR(ABS(K678-YEAR('02_대상물건입력'!B14)),"")</f>
        <v/>
      </c>
      <c r="V678" s="38" t="str">
        <f>IF(B678="","",IF(AND(E678&gt;0,F678&gt;0,H678&gt;0,OR('04A_국토부원자료'!P679="",'04A_국토부원자료'!P679="-"),IF('01_설정'!B10=1,N678=1,TRUE),R678&lt;='01_설정'!B5,S678&lt;='01_설정'!B6,T678&lt;='01_설정'!B7,U678&lt;='01_설정'!B8),"Y",""))</f>
        <v/>
      </c>
      <c r="W678" s="40" t="str">
        <f>IF(V678&lt;&gt;"Y","",MAX(0,(1-R678/'01_설정'!B5))*'01_설정'!B14+MAX(0,(1-S678/'01_설정'!B6))*'01_설정'!B15+MAX(0,(1-T678/'01_설정'!B7))*'01_설정'!B16+MAX(0,(1-U678/'01_설정'!B8))*'01_설정'!B17+O678*'01_설정'!B11+Q678*'01_설정'!B12+P678*'01_설정'!B13)</f>
        <v/>
      </c>
      <c r="X678" s="38" t="str">
        <f>IF(W678="","",1+COUNTIFS($W$4:$W$3003,"&gt;"&amp;W678)+COUNTIFS($W$4:W678,W678)-1)</f>
        <v/>
      </c>
    </row>
    <row r="679" spans="1:24" ht="16.5">
      <c r="A679" s="38" t="str">
        <f>IF('04A_국토부원자료'!A680="","",ROW()-3)</f>
        <v/>
      </c>
      <c r="B679" s="39">
        <f>IFERROR('04A_국토부원자료'!B680,"")</f>
        <v>0</v>
      </c>
      <c r="C679" s="39" t="str">
        <f>IF(B679="","",IF('04A_국토부원자료'!C680&lt;&gt;"",'04A_국토부원자료'!C680,TRIM('04A_국토부원자료'!D680&amp;IF('04A_국토부원자료'!E680&lt;&gt;"","-"&amp;'04A_국토부원자료'!E680,""))))</f>
        <v/>
      </c>
      <c r="D679" s="39">
        <f>IFERROR('04A_국토부원자료'!F680,"")</f>
        <v>0</v>
      </c>
      <c r="E679" s="40" t="str">
        <f>IFERROR(VALUE(SUBSTITUTE('04A_국토부원자료'!G680,",","")),"")</f>
        <v/>
      </c>
      <c r="F679" s="41" t="str">
        <f>IFERROR(IF(AND('04A_국토부원자료'!H680&lt;&gt;"",'04A_국토부원자료'!I680&lt;&gt;""),DATE(INT(VALUE(SUBSTITUTE('04A_국토부원자료'!H680,",",""))/100),MOD(VALUE(SUBSTITUTE('04A_국토부원자료'!H680,",","")),100),VALUE(SUBSTITUTE('04A_국토부원자료'!I680,",",""))),""),"")</f>
        <v/>
      </c>
      <c r="G679" s="42" t="str">
        <f>IFERROR(VALUE(SUBSTITUTE('04A_국토부원자료'!J680,",","")),"")</f>
        <v/>
      </c>
      <c r="H679" s="43" t="str">
        <f t="shared" si="20"/>
        <v/>
      </c>
      <c r="I679" s="43" t="str">
        <f t="shared" si="21"/>
        <v/>
      </c>
      <c r="J679" s="38" t="str">
        <f>IFERROR(VALUE(SUBSTITUTE('04A_국토부원자료'!K680,",","")),"")</f>
        <v/>
      </c>
      <c r="K679" s="38" t="str">
        <f>IFERROR(VALUE(SUBSTITUTE('04A_국토부원자료'!N680,",","")),"")</f>
        <v/>
      </c>
      <c r="L679" s="39">
        <f>IFERROR('04A_국토부원자료'!O680,"")</f>
        <v>0</v>
      </c>
      <c r="M679" s="39">
        <f>IFERROR('04A_국토부원자료'!Q680,"")</f>
        <v>0</v>
      </c>
      <c r="N679" s="38">
        <f>IF(B679="","",IF('02_대상물건입력'!B5="",1,IF(ISNUMBER(SEARCH('02_대상물건입력'!B5,B679)),1,0)))</f>
        <v>0</v>
      </c>
      <c r="O679" s="38">
        <f>IF(B679="","",IF('02_대상물건입력'!B6="",1,IF(ISNUMBER(SEARCH('02_대상물건입력'!B6,B679)),1,0)))</f>
        <v>0</v>
      </c>
      <c r="P679" s="38">
        <f>IF(L679="","",IF('02_대상물건입력'!B15="",0,IF(ISNUMBER(SEARCH('02_대상물건입력'!B15,L679)),1,0)))</f>
        <v>0</v>
      </c>
      <c r="Q679" s="38">
        <f>IF(D679="","",IF('02_대상물건입력'!B8="",0,IF(ISNUMBER(SEARCH('02_대상물건입력'!B8,D679)),1,0)))</f>
        <v>0</v>
      </c>
      <c r="R679" s="44" t="str">
        <f>IFERROR(ABS(E679-'02_대상물건입력'!B11)/'02_대상물건입력'!B11,"")</f>
        <v/>
      </c>
      <c r="S679" s="38" t="str">
        <f>IFERROR(ABS(J679-'02_대상물건입력'!B10),"")</f>
        <v/>
      </c>
      <c r="T679" s="38" t="str">
        <f>IFERROR(ABS('01_설정'!B4-F679),"")</f>
        <v/>
      </c>
      <c r="U679" s="38" t="str">
        <f>IFERROR(ABS(K679-YEAR('02_대상물건입력'!B14)),"")</f>
        <v/>
      </c>
      <c r="V679" s="38" t="str">
        <f>IF(B679="","",IF(AND(E679&gt;0,F679&gt;0,H679&gt;0,OR('04A_국토부원자료'!P680="",'04A_국토부원자료'!P680="-"),IF('01_설정'!B10=1,N679=1,TRUE),R679&lt;='01_설정'!B5,S679&lt;='01_설정'!B6,T679&lt;='01_설정'!B7,U679&lt;='01_설정'!B8),"Y",""))</f>
        <v/>
      </c>
      <c r="W679" s="40" t="str">
        <f>IF(V679&lt;&gt;"Y","",MAX(0,(1-R679/'01_설정'!B5))*'01_설정'!B14+MAX(0,(1-S679/'01_설정'!B6))*'01_설정'!B15+MAX(0,(1-T679/'01_설정'!B7))*'01_설정'!B16+MAX(0,(1-U679/'01_설정'!B8))*'01_설정'!B17+O679*'01_설정'!B11+Q679*'01_설정'!B12+P679*'01_설정'!B13)</f>
        <v/>
      </c>
      <c r="X679" s="38" t="str">
        <f>IF(W679="","",1+COUNTIFS($W$4:$W$3003,"&gt;"&amp;W679)+COUNTIFS($W$4:W679,W679)-1)</f>
        <v/>
      </c>
    </row>
    <row r="680" spans="1:24" ht="16.5">
      <c r="A680" s="38">
        <f>IF('04A_국토부원자료'!A681="","",ROW()-3)</f>
        <v>677</v>
      </c>
      <c r="B680" s="39" t="str">
        <f>IFERROR('04A_국토부원자료'!B681,"")</f>
        <v>시군구</v>
      </c>
      <c r="C680" s="39" t="str">
        <f>IF(B680="","",IF('04A_국토부원자료'!C681&lt;&gt;"",'04A_국토부원자료'!C681,TRIM('04A_국토부원자료'!D681&amp;IF('04A_국토부원자료'!E681&lt;&gt;"","-"&amp;'04A_국토부원자료'!E681,""))))</f>
        <v>번지</v>
      </c>
      <c r="D680" s="39" t="str">
        <f>IFERROR('04A_국토부원자료'!F681,"")</f>
        <v>단지명</v>
      </c>
      <c r="E680" s="40" t="str">
        <f>IFERROR(VALUE(SUBSTITUTE('04A_국토부원자료'!G681,",","")),"")</f>
        <v/>
      </c>
      <c r="F680" s="41" t="str">
        <f>IFERROR(IF(AND('04A_국토부원자료'!H681&lt;&gt;"",'04A_국토부원자료'!I681&lt;&gt;""),DATE(INT(VALUE(SUBSTITUTE('04A_국토부원자료'!H681,",",""))/100),MOD(VALUE(SUBSTITUTE('04A_국토부원자료'!H681,",","")),100),VALUE(SUBSTITUTE('04A_국토부원자료'!I681,",",""))),""),"")</f>
        <v/>
      </c>
      <c r="G680" s="42" t="str">
        <f>IFERROR(VALUE(SUBSTITUTE('04A_국토부원자료'!J681,",","")),"")</f>
        <v/>
      </c>
      <c r="H680" s="43" t="str">
        <f t="shared" si="20"/>
        <v/>
      </c>
      <c r="I680" s="43" t="str">
        <f t="shared" si="21"/>
        <v/>
      </c>
      <c r="J680" s="38" t="str">
        <f>IFERROR(VALUE(SUBSTITUTE('04A_국토부원자료'!K681,",","")),"")</f>
        <v/>
      </c>
      <c r="K680" s="38" t="str">
        <f>IFERROR(VALUE(SUBSTITUTE('04A_국토부원자료'!N681,",","")),"")</f>
        <v/>
      </c>
      <c r="L680" s="39" t="str">
        <f>IFERROR('04A_국토부원자료'!O681,"")</f>
        <v>도로명</v>
      </c>
      <c r="M680" s="39" t="str">
        <f>IFERROR('04A_국토부원자료'!Q681,"")</f>
        <v>거래유형</v>
      </c>
      <c r="N680" s="38">
        <f>IF(B680="","",IF('02_대상물건입력'!B5="",1,IF(ISNUMBER(SEARCH('02_대상물건입력'!B5,B680)),1,0)))</f>
        <v>0</v>
      </c>
      <c r="O680" s="38">
        <f>IF(B680="","",IF('02_대상물건입력'!B6="",1,IF(ISNUMBER(SEARCH('02_대상물건입력'!B6,B680)),1,0)))</f>
        <v>0</v>
      </c>
      <c r="P680" s="38">
        <f>IF(L680="","",IF('02_대상물건입력'!B15="",0,IF(ISNUMBER(SEARCH('02_대상물건입력'!B15,L680)),1,0)))</f>
        <v>0</v>
      </c>
      <c r="Q680" s="38">
        <f>IF(D680="","",IF('02_대상물건입력'!B8="",0,IF(ISNUMBER(SEARCH('02_대상물건입력'!B8,D680)),1,0)))</f>
        <v>0</v>
      </c>
      <c r="R680" s="44" t="str">
        <f>IFERROR(ABS(E680-'02_대상물건입력'!B11)/'02_대상물건입력'!B11,"")</f>
        <v/>
      </c>
      <c r="S680" s="38" t="str">
        <f>IFERROR(ABS(J680-'02_대상물건입력'!B10),"")</f>
        <v/>
      </c>
      <c r="T680" s="38" t="str">
        <f>IFERROR(ABS('01_설정'!B4-F680),"")</f>
        <v/>
      </c>
      <c r="U680" s="38" t="str">
        <f>IFERROR(ABS(K680-YEAR('02_대상물건입력'!B14)),"")</f>
        <v/>
      </c>
      <c r="V680" s="38" t="str">
        <f>IF(B680="","",IF(AND(E680&gt;0,F680&gt;0,H680&gt;0,OR('04A_국토부원자료'!P681="",'04A_국토부원자료'!P681="-"),IF('01_설정'!B10=1,N680=1,TRUE),R680&lt;='01_설정'!B5,S680&lt;='01_설정'!B6,T680&lt;='01_설정'!B7,U680&lt;='01_설정'!B8),"Y",""))</f>
        <v/>
      </c>
      <c r="W680" s="40" t="str">
        <f>IF(V680&lt;&gt;"Y","",MAX(0,(1-R680/'01_설정'!B5))*'01_설정'!B14+MAX(0,(1-S680/'01_설정'!B6))*'01_설정'!B15+MAX(0,(1-T680/'01_설정'!B7))*'01_설정'!B16+MAX(0,(1-U680/'01_설정'!B8))*'01_설정'!B17+O680*'01_설정'!B11+Q680*'01_설정'!B12+P680*'01_설정'!B13)</f>
        <v/>
      </c>
      <c r="X680" s="38" t="str">
        <f>IF(W680="","",1+COUNTIFS($W$4:$W$3003,"&gt;"&amp;W680)+COUNTIFS($W$4:W680,W680)-1)</f>
        <v/>
      </c>
    </row>
    <row r="681" spans="1:24" ht="16.5">
      <c r="A681" s="38">
        <f>IF('04A_국토부원자료'!A682="","",ROW()-3)</f>
        <v>678</v>
      </c>
      <c r="B681" s="39" t="str">
        <f>IFERROR('04A_국토부원자료'!B682,"")</f>
        <v>서울특별시 송파구 문정동</v>
      </c>
      <c r="C681" s="39" t="str">
        <f>IF(B681="","",IF('04A_국토부원자료'!C682&lt;&gt;"",'04A_국토부원자료'!C682,TRIM('04A_국토부원자료'!D682&amp;IF('04A_국토부원자료'!E682&lt;&gt;"","-"&amp;'04A_국토부원자료'!E682,""))))</f>
        <v>618</v>
      </c>
      <c r="D681" s="39" t="str">
        <f>IFERROR('04A_국토부원자료'!F682,"")</f>
        <v>파크하비오</v>
      </c>
      <c r="E681" s="40">
        <f>IFERROR(VALUE(SUBSTITUTE('04A_국토부원자료'!G682,",","")),"")</f>
        <v>48.93</v>
      </c>
      <c r="F681" s="41">
        <f>IFERROR(IF(AND('04A_국토부원자료'!H682&lt;&gt;"",'04A_국토부원자료'!I682&lt;&gt;""),DATE(INT(VALUE(SUBSTITUTE('04A_국토부원자료'!H682,",",""))/100),MOD(VALUE(SUBSTITUTE('04A_국토부원자료'!H682,",","")),100),VALUE(SUBSTITUTE('04A_국토부원자료'!I682,",",""))),""),"")</f>
        <v>45731</v>
      </c>
      <c r="G681" s="42">
        <f>IFERROR(VALUE(SUBSTITUTE('04A_국토부원자료'!J682,",","")),"")</f>
        <v>44500</v>
      </c>
      <c r="H681" s="43">
        <f t="shared" si="20"/>
        <v>445000000</v>
      </c>
      <c r="I681" s="43">
        <f t="shared" si="21"/>
        <v>9094624.9744533002</v>
      </c>
      <c r="J681" s="38">
        <f>IFERROR(VALUE(SUBSTITUTE('04A_국토부원자료'!K682,",","")),"")</f>
        <v>8</v>
      </c>
      <c r="K681" s="38" t="str">
        <f>IFERROR(VALUE(SUBSTITUTE('04A_국토부원자료'!N682,",","")),"")</f>
        <v/>
      </c>
      <c r="L681" s="39" t="str">
        <f>IFERROR('04A_국토부원자료'!O682,"")</f>
        <v xml:space="preserve"> </v>
      </c>
      <c r="M681" s="39" t="str">
        <f>IFERROR('04A_국토부원자료'!Q682,"")</f>
        <v>중개거래</v>
      </c>
      <c r="N681" s="38">
        <f>IF(B681="","",IF('02_대상물건입력'!B5="",1,IF(ISNUMBER(SEARCH('02_대상물건입력'!B5,B681)),1,0)))</f>
        <v>1</v>
      </c>
      <c r="O681" s="38">
        <f>IF(B681="","",IF('02_대상물건입력'!B6="",1,IF(ISNUMBER(SEARCH('02_대상물건입력'!B6,B681)),1,0)))</f>
        <v>0</v>
      </c>
      <c r="P681" s="38">
        <f>IF(L681="","",IF('02_대상물건입력'!B15="",0,IF(ISNUMBER(SEARCH('02_대상물건입력'!B15,L681)),1,0)))</f>
        <v>0</v>
      </c>
      <c r="Q681" s="38">
        <f>IF(D681="","",IF('02_대상물건입력'!B8="",0,IF(ISNUMBER(SEARCH('02_대상물건입력'!B8,D681)),1,0)))</f>
        <v>0</v>
      </c>
      <c r="R681" s="44">
        <f>IFERROR(ABS(E681-'02_대상물건입력'!B11)/'02_대상물건입력'!B11,"")</f>
        <v>0.79607088845493124</v>
      </c>
      <c r="S681" s="38">
        <f>IFERROR(ABS(J681-'02_대상물건입력'!B10),"")</f>
        <v>4</v>
      </c>
      <c r="T681" s="38">
        <f>IFERROR(ABS('01_설정'!B4-F681),"")</f>
        <v>381</v>
      </c>
      <c r="U681" s="38" t="str">
        <f>IFERROR(ABS(K681-YEAR('02_대상물건입력'!B14)),"")</f>
        <v/>
      </c>
      <c r="V681" s="38" t="str">
        <f>IF(B681="","",IF(AND(E681&gt;0,F681&gt;0,H681&gt;0,OR('04A_국토부원자료'!P682="",'04A_국토부원자료'!P682="-"),IF('01_설정'!B10=1,N681=1,TRUE),R681&lt;='01_설정'!B5,S681&lt;='01_설정'!B6,T681&lt;='01_설정'!B7,U681&lt;='01_설정'!B8),"Y",""))</f>
        <v/>
      </c>
      <c r="W681" s="40" t="str">
        <f>IF(V681&lt;&gt;"Y","",MAX(0,(1-R681/'01_설정'!B5))*'01_설정'!B14+MAX(0,(1-S681/'01_설정'!B6))*'01_설정'!B15+MAX(0,(1-T681/'01_설정'!B7))*'01_설정'!B16+MAX(0,(1-U681/'01_설정'!B8))*'01_설정'!B17+O681*'01_설정'!B11+Q681*'01_설정'!B12+P681*'01_설정'!B13)</f>
        <v/>
      </c>
      <c r="X681" s="38" t="str">
        <f>IF(W681="","",1+COUNTIFS($W$4:$W$3003,"&gt;"&amp;W681)+COUNTIFS($W$4:W681,W681)-1)</f>
        <v/>
      </c>
    </row>
    <row r="682" spans="1:24" ht="16.5">
      <c r="A682" s="38">
        <f>IF('04A_국토부원자료'!A683="","",ROW()-3)</f>
        <v>679</v>
      </c>
      <c r="B682" s="39" t="str">
        <f>IFERROR('04A_국토부원자료'!B683,"")</f>
        <v>서울특별시 송파구 문정동</v>
      </c>
      <c r="C682" s="39" t="str">
        <f>IF(B682="","",IF('04A_국토부원자료'!C683&lt;&gt;"",'04A_국토부원자료'!C683,TRIM('04A_국토부원자료'!D683&amp;IF('04A_국토부원자료'!E683&lt;&gt;"","-"&amp;'04A_국토부원자료'!E683,""))))</f>
        <v>652-4</v>
      </c>
      <c r="D682" s="39" t="str">
        <f>IFERROR('04A_국토부원자료'!F683,"")</f>
        <v>힐스테이트에코문정</v>
      </c>
      <c r="E682" s="40">
        <f>IFERROR(VALUE(SUBSTITUTE('04A_국토부원자료'!G683,",","")),"")</f>
        <v>20.79</v>
      </c>
      <c r="F682" s="41">
        <f>IFERROR(IF(AND('04A_국토부원자료'!H683&lt;&gt;"",'04A_국토부원자료'!I683&lt;&gt;""),DATE(INT(VALUE(SUBSTITUTE('04A_국토부원자료'!H683,",",""))/100),MOD(VALUE(SUBSTITUTE('04A_국토부원자료'!H683,",","")),100),VALUE(SUBSTITUTE('04A_국토부원자료'!I683,",",""))),""),"")</f>
        <v>45731</v>
      </c>
      <c r="G682" s="42">
        <f>IFERROR(VALUE(SUBSTITUTE('04A_국토부원자료'!J683,",","")),"")</f>
        <v>20950</v>
      </c>
      <c r="H682" s="43">
        <f t="shared" si="20"/>
        <v>209500000</v>
      </c>
      <c r="I682" s="43">
        <f t="shared" si="21"/>
        <v>10076960.076960078</v>
      </c>
      <c r="J682" s="38">
        <f>IFERROR(VALUE(SUBSTITUTE('04A_국토부원자료'!K683,",","")),"")</f>
        <v>8</v>
      </c>
      <c r="K682" s="38">
        <f>IFERROR(VALUE(SUBSTITUTE('04A_국토부원자료'!N683,",","")),"")</f>
        <v>2018</v>
      </c>
      <c r="L682" s="39" t="str">
        <f>IFERROR('04A_국토부원자료'!O683,"")</f>
        <v>법원로4길 10</v>
      </c>
      <c r="M682" s="39" t="str">
        <f>IFERROR('04A_국토부원자료'!Q683,"")</f>
        <v>중개거래</v>
      </c>
      <c r="N682" s="38">
        <f>IF(B682="","",IF('02_대상물건입력'!B5="",1,IF(ISNUMBER(SEARCH('02_대상물건입력'!B5,B682)),1,0)))</f>
        <v>1</v>
      </c>
      <c r="O682" s="38">
        <f>IF(B682="","",IF('02_대상물건입력'!B6="",1,IF(ISNUMBER(SEARCH('02_대상물건입력'!B6,B682)),1,0)))</f>
        <v>0</v>
      </c>
      <c r="P682" s="38">
        <f>IF(L682="","",IF('02_대상물건입력'!B15="",0,IF(ISNUMBER(SEARCH('02_대상물건입력'!B15,L682)),1,0)))</f>
        <v>0</v>
      </c>
      <c r="Q682" s="38">
        <f>IF(D682="","",IF('02_대상물건입력'!B8="",0,IF(ISNUMBER(SEARCH('02_대상물건입력'!B8,D682)),1,0)))</f>
        <v>0</v>
      </c>
      <c r="R682" s="44">
        <f>IFERROR(ABS(E682-'02_대상물건입력'!B11)/'02_대상물건입력'!B11,"")</f>
        <v>0.23686258387537257</v>
      </c>
      <c r="S682" s="38">
        <f>IFERROR(ABS(J682-'02_대상물건입력'!B10),"")</f>
        <v>4</v>
      </c>
      <c r="T682" s="38">
        <f>IFERROR(ABS('01_설정'!B4-F682),"")</f>
        <v>381</v>
      </c>
      <c r="U682" s="38">
        <f>IFERROR(ABS(K682-YEAR('02_대상물건입력'!B14)),"")</f>
        <v>8</v>
      </c>
      <c r="V682" s="38" t="str">
        <f>IF(B682="","",IF(AND(E682&gt;0,F682&gt;0,H682&gt;0,OR('04A_국토부원자료'!P683="",'04A_국토부원자료'!P683="-"),IF('01_설정'!B10=1,N682=1,TRUE),R682&lt;='01_설정'!B5,S682&lt;='01_설정'!B6,T682&lt;='01_설정'!B7,U682&lt;='01_설정'!B8),"Y",""))</f>
        <v>Y</v>
      </c>
      <c r="W682" s="40">
        <f>IF(V682&lt;&gt;"Y","",MAX(0,(1-R682/'01_설정'!B5))*'01_설정'!B14+MAX(0,(1-S682/'01_설정'!B6))*'01_설정'!B15+MAX(0,(1-T682/'01_설정'!B7))*'01_설정'!B16+MAX(0,(1-U682/'01_설정'!B8))*'01_설정'!B17+O682*'01_설정'!B11+Q682*'01_설정'!B12+P682*'01_설정'!B13)</f>
        <v>17.293078920337074</v>
      </c>
      <c r="X682" s="38">
        <f>IF(W682="","",1+COUNTIFS($W$4:$W$3003,"&gt;"&amp;W682)+COUNTIFS($W$4:W682,W682)-1)</f>
        <v>275</v>
      </c>
    </row>
    <row r="683" spans="1:24" ht="16.5">
      <c r="A683" s="38">
        <f>IF('04A_국토부원자료'!A684="","",ROW()-3)</f>
        <v>680</v>
      </c>
      <c r="B683" s="39" t="str">
        <f>IFERROR('04A_국토부원자료'!B684,"")</f>
        <v>서울특별시 송파구 문정동</v>
      </c>
      <c r="C683" s="39" t="str">
        <f>IF(B683="","",IF('04A_국토부원자료'!C684&lt;&gt;"",'04A_국토부원자료'!C684,TRIM('04A_국토부원자료'!D684&amp;IF('04A_국토부원자료'!E684&lt;&gt;"","-"&amp;'04A_국토부원자료'!E684,""))))</f>
        <v>618</v>
      </c>
      <c r="D683" s="39" t="str">
        <f>IFERROR('04A_국토부원자료'!F684,"")</f>
        <v>파크하비오</v>
      </c>
      <c r="E683" s="40">
        <f>IFERROR(VALUE(SUBSTITUTE('04A_국토부원자료'!G684,",","")),"")</f>
        <v>48.96</v>
      </c>
      <c r="F683" s="41">
        <f>IFERROR(IF(AND('04A_국토부원자료'!H684&lt;&gt;"",'04A_국토부원자료'!I684&lt;&gt;""),DATE(INT(VALUE(SUBSTITUTE('04A_국토부원자료'!H684,",",""))/100),MOD(VALUE(SUBSTITUTE('04A_국토부원자료'!H684,",","")),100),VALUE(SUBSTITUTE('04A_국토부원자료'!I684,",",""))),""),"")</f>
        <v>45731</v>
      </c>
      <c r="G683" s="42">
        <f>IFERROR(VALUE(SUBSTITUTE('04A_국토부원자료'!J684,",","")),"")</f>
        <v>48000</v>
      </c>
      <c r="H683" s="43">
        <f t="shared" si="20"/>
        <v>480000000</v>
      </c>
      <c r="I683" s="43">
        <f t="shared" si="21"/>
        <v>9803921.5686274506</v>
      </c>
      <c r="J683" s="38">
        <f>IFERROR(VALUE(SUBSTITUTE('04A_국토부원자료'!K684,",","")),"")</f>
        <v>9</v>
      </c>
      <c r="K683" s="38" t="str">
        <f>IFERROR(VALUE(SUBSTITUTE('04A_국토부원자료'!N684,",","")),"")</f>
        <v/>
      </c>
      <c r="L683" s="39" t="str">
        <f>IFERROR('04A_국토부원자료'!O684,"")</f>
        <v xml:space="preserve"> </v>
      </c>
      <c r="M683" s="39" t="str">
        <f>IFERROR('04A_국토부원자료'!Q684,"")</f>
        <v>중개거래</v>
      </c>
      <c r="N683" s="38">
        <f>IF(B683="","",IF('02_대상물건입력'!B5="",1,IF(ISNUMBER(SEARCH('02_대상물건입력'!B5,B683)),1,0)))</f>
        <v>1</v>
      </c>
      <c r="O683" s="38">
        <f>IF(B683="","",IF('02_대상물건입력'!B6="",1,IF(ISNUMBER(SEARCH('02_대상물건입력'!B6,B683)),1,0)))</f>
        <v>0</v>
      </c>
      <c r="P683" s="38">
        <f>IF(L683="","",IF('02_대상물건입력'!B15="",0,IF(ISNUMBER(SEARCH('02_대상물건입력'!B15,L683)),1,0)))</f>
        <v>0</v>
      </c>
      <c r="Q683" s="38">
        <f>IF(D683="","",IF('02_대상물건입력'!B8="",0,IF(ISNUMBER(SEARCH('02_대상물건입력'!B8,D683)),1,0)))</f>
        <v>0</v>
      </c>
      <c r="R683" s="44">
        <f>IFERROR(ABS(E683-'02_대상물건입력'!B11)/'02_대상물건입력'!B11,"")</f>
        <v>0.79717209684760759</v>
      </c>
      <c r="S683" s="38">
        <f>IFERROR(ABS(J683-'02_대상물건입력'!B10),"")</f>
        <v>3</v>
      </c>
      <c r="T683" s="38">
        <f>IFERROR(ABS('01_설정'!B4-F683),"")</f>
        <v>381</v>
      </c>
      <c r="U683" s="38" t="str">
        <f>IFERROR(ABS(K683-YEAR('02_대상물건입력'!B14)),"")</f>
        <v/>
      </c>
      <c r="V683" s="38" t="str">
        <f>IF(B683="","",IF(AND(E683&gt;0,F683&gt;0,H683&gt;0,OR('04A_국토부원자료'!P684="",'04A_국토부원자료'!P684="-"),IF('01_설정'!B10=1,N683=1,TRUE),R683&lt;='01_설정'!B5,S683&lt;='01_설정'!B6,T683&lt;='01_설정'!B7,U683&lt;='01_설정'!B8),"Y",""))</f>
        <v/>
      </c>
      <c r="W683" s="40" t="str">
        <f>IF(V683&lt;&gt;"Y","",MAX(0,(1-R683/'01_설정'!B5))*'01_설정'!B14+MAX(0,(1-S683/'01_설정'!B6))*'01_설정'!B15+MAX(0,(1-T683/'01_설정'!B7))*'01_설정'!B16+MAX(0,(1-U683/'01_설정'!B8))*'01_설정'!B17+O683*'01_설정'!B11+Q683*'01_설정'!B12+P683*'01_설정'!B13)</f>
        <v/>
      </c>
      <c r="X683" s="38" t="str">
        <f>IF(W683="","",1+COUNTIFS($W$4:$W$3003,"&gt;"&amp;W683)+COUNTIFS($W$4:W683,W683)-1)</f>
        <v/>
      </c>
    </row>
    <row r="684" spans="1:24" ht="16.5">
      <c r="A684" s="38">
        <f>IF('04A_국토부원자료'!A685="","",ROW()-3)</f>
        <v>681</v>
      </c>
      <c r="B684" s="39" t="str">
        <f>IFERROR('04A_국토부원자료'!B685,"")</f>
        <v>서울특별시 송파구 문정동</v>
      </c>
      <c r="C684" s="39" t="str">
        <f>IF(B684="","",IF('04A_국토부원자료'!C685&lt;&gt;"",'04A_국토부원자료'!C685,TRIM('04A_국토부원자료'!D685&amp;IF('04A_국토부원자료'!E685&lt;&gt;"","-"&amp;'04A_국토부원자료'!E685,""))))</f>
        <v>624</v>
      </c>
      <c r="D684" s="39" t="str">
        <f>IFERROR('04A_국토부원자료'!F685,"")</f>
        <v>송파 아이파크</v>
      </c>
      <c r="E684" s="40">
        <f>IFERROR(VALUE(SUBSTITUTE('04A_국토부원자료'!G685,",","")),"")</f>
        <v>59.95</v>
      </c>
      <c r="F684" s="41">
        <f>IFERROR(IF(AND('04A_국토부원자료'!H685&lt;&gt;"",'04A_국토부원자료'!I685&lt;&gt;""),DATE(INT(VALUE(SUBSTITUTE('04A_국토부원자료'!H685,",",""))/100),MOD(VALUE(SUBSTITUTE('04A_국토부원자료'!H685,",","")),100),VALUE(SUBSTITUTE('04A_국토부원자료'!I685,",",""))),""),"")</f>
        <v>45731</v>
      </c>
      <c r="G684" s="42">
        <f>IFERROR(VALUE(SUBSTITUTE('04A_국토부원자료'!J685,",","")),"")</f>
        <v>77000</v>
      </c>
      <c r="H684" s="43">
        <f t="shared" si="20"/>
        <v>770000000</v>
      </c>
      <c r="I684" s="43">
        <f t="shared" si="21"/>
        <v>12844036.697247706</v>
      </c>
      <c r="J684" s="38">
        <f>IFERROR(VALUE(SUBSTITUTE('04A_국토부원자료'!K685,",","")),"")</f>
        <v>10</v>
      </c>
      <c r="K684" s="38">
        <f>IFERROR(VALUE(SUBSTITUTE('04A_국토부원자료'!N685,",","")),"")</f>
        <v>2015</v>
      </c>
      <c r="L684" s="39" t="str">
        <f>IFERROR('04A_국토부원자료'!O685,"")</f>
        <v>법원로 55</v>
      </c>
      <c r="M684" s="39" t="str">
        <f>IFERROR('04A_국토부원자료'!Q685,"")</f>
        <v>중개거래</v>
      </c>
      <c r="N684" s="38">
        <f>IF(B684="","",IF('02_대상물건입력'!B5="",1,IF(ISNUMBER(SEARCH('02_대상물건입력'!B5,B684)),1,0)))</f>
        <v>1</v>
      </c>
      <c r="O684" s="38">
        <f>IF(B684="","",IF('02_대상물건입력'!B6="",1,IF(ISNUMBER(SEARCH('02_대상물건입력'!B6,B684)),1,0)))</f>
        <v>0</v>
      </c>
      <c r="P684" s="38">
        <f>IF(L684="","",IF('02_대상물건입력'!B15="",0,IF(ISNUMBER(SEARCH('02_대상물건입력'!B15,L684)),1,0)))</f>
        <v>0</v>
      </c>
      <c r="Q684" s="38">
        <f>IF(D684="","",IF('02_대상물건입력'!B8="",0,IF(ISNUMBER(SEARCH('02_대상물건입력'!B8,D684)),1,0)))</f>
        <v>0</v>
      </c>
      <c r="R684" s="44">
        <f>IFERROR(ABS(E684-'02_대상물건입력'!B11)/'02_대상물건입력'!B11,"")</f>
        <v>1.2005814380313331</v>
      </c>
      <c r="S684" s="38">
        <f>IFERROR(ABS(J684-'02_대상물건입력'!B10),"")</f>
        <v>2</v>
      </c>
      <c r="T684" s="38">
        <f>IFERROR(ABS('01_설정'!B4-F684),"")</f>
        <v>381</v>
      </c>
      <c r="U684" s="38">
        <f>IFERROR(ABS(K684-YEAR('02_대상물건입력'!B14)),"")</f>
        <v>11</v>
      </c>
      <c r="V684" s="38" t="str">
        <f>IF(B684="","",IF(AND(E684&gt;0,F684&gt;0,H684&gt;0,OR('04A_국토부원자료'!P685="",'04A_국토부원자료'!P685="-"),IF('01_설정'!B10=1,N684=1,TRUE),R684&lt;='01_설정'!B5,S684&lt;='01_설정'!B6,T684&lt;='01_설정'!B7,U684&lt;='01_설정'!B8),"Y",""))</f>
        <v/>
      </c>
      <c r="W684" s="40" t="str">
        <f>IF(V684&lt;&gt;"Y","",MAX(0,(1-R684/'01_설정'!B5))*'01_설정'!B14+MAX(0,(1-S684/'01_설정'!B6))*'01_설정'!B15+MAX(0,(1-T684/'01_설정'!B7))*'01_설정'!B16+MAX(0,(1-U684/'01_설정'!B8))*'01_설정'!B17+O684*'01_설정'!B11+Q684*'01_설정'!B12+P684*'01_설정'!B13)</f>
        <v/>
      </c>
      <c r="X684" s="38" t="str">
        <f>IF(W684="","",1+COUNTIFS($W$4:$W$3003,"&gt;"&amp;W684)+COUNTIFS($W$4:W684,W684)-1)</f>
        <v/>
      </c>
    </row>
    <row r="685" spans="1:24" ht="16.5">
      <c r="A685" s="38">
        <f>IF('04A_국토부원자료'!A686="","",ROW()-3)</f>
        <v>682</v>
      </c>
      <c r="B685" s="39" t="str">
        <f>IFERROR('04A_국토부원자료'!B686,"")</f>
        <v>서울특별시 송파구 문정동</v>
      </c>
      <c r="C685" s="39" t="str">
        <f>IF(B685="","",IF('04A_국토부원자료'!C686&lt;&gt;"",'04A_국토부원자료'!C686,TRIM('04A_국토부원자료'!D686&amp;IF('04A_국토부원자료'!E686&lt;&gt;"","-"&amp;'04A_국토부원자료'!E686,""))))</f>
        <v>624</v>
      </c>
      <c r="D685" s="39" t="str">
        <f>IFERROR('04A_국토부원자료'!F686,"")</f>
        <v>송파 아이파크</v>
      </c>
      <c r="E685" s="40">
        <f>IFERROR(VALUE(SUBSTITUTE('04A_국토부원자료'!G686,",","")),"")</f>
        <v>33.97</v>
      </c>
      <c r="F685" s="41">
        <f>IFERROR(IF(AND('04A_국토부원자료'!H686&lt;&gt;"",'04A_국토부원자료'!I686&lt;&gt;""),DATE(INT(VALUE(SUBSTITUTE('04A_국토부원자료'!H686,",",""))/100),MOD(VALUE(SUBSTITUTE('04A_국토부원자료'!H686,",","")),100),VALUE(SUBSTITUTE('04A_국토부원자료'!I686,",",""))),""),"")</f>
        <v>45729</v>
      </c>
      <c r="G685" s="42">
        <f>IFERROR(VALUE(SUBSTITUTE('04A_국토부원자료'!J686,",","")),"")</f>
        <v>41000</v>
      </c>
      <c r="H685" s="43">
        <f t="shared" si="20"/>
        <v>410000000</v>
      </c>
      <c r="I685" s="43">
        <f t="shared" si="21"/>
        <v>12069473.064468648</v>
      </c>
      <c r="J685" s="38">
        <f>IFERROR(VALUE(SUBSTITUTE('04A_국토부원자료'!K686,",","")),"")</f>
        <v>16</v>
      </c>
      <c r="K685" s="38">
        <f>IFERROR(VALUE(SUBSTITUTE('04A_국토부원자료'!N686,",","")),"")</f>
        <v>2015</v>
      </c>
      <c r="L685" s="39" t="str">
        <f>IFERROR('04A_국토부원자료'!O686,"")</f>
        <v>법원로 55</v>
      </c>
      <c r="M685" s="39" t="str">
        <f>IFERROR('04A_국토부원자료'!Q686,"")</f>
        <v>중개거래</v>
      </c>
      <c r="N685" s="38">
        <f>IF(B685="","",IF('02_대상물건입력'!B5="",1,IF(ISNUMBER(SEARCH('02_대상물건입력'!B5,B685)),1,0)))</f>
        <v>1</v>
      </c>
      <c r="O685" s="38">
        <f>IF(B685="","",IF('02_대상물건입력'!B6="",1,IF(ISNUMBER(SEARCH('02_대상물건입력'!B6,B685)),1,0)))</f>
        <v>0</v>
      </c>
      <c r="P685" s="38">
        <f>IF(L685="","",IF('02_대상물건입력'!B15="",0,IF(ISNUMBER(SEARCH('02_대상물건입력'!B15,L685)),1,0)))</f>
        <v>0</v>
      </c>
      <c r="Q685" s="38">
        <f>IF(D685="","",IF('02_대상물건입력'!B8="",0,IF(ISNUMBER(SEARCH('02_대상물건입력'!B8,D685)),1,0)))</f>
        <v>0</v>
      </c>
      <c r="R685" s="44">
        <f>IFERROR(ABS(E685-'02_대상물건입력'!B11)/'02_대상물건입력'!B11,"")</f>
        <v>0.24693496997371783</v>
      </c>
      <c r="S685" s="38">
        <f>IFERROR(ABS(J685-'02_대상물건입력'!B10),"")</f>
        <v>4</v>
      </c>
      <c r="T685" s="38">
        <f>IFERROR(ABS('01_설정'!B4-F685),"")</f>
        <v>383</v>
      </c>
      <c r="U685" s="38">
        <f>IFERROR(ABS(K685-YEAR('02_대상물건입력'!B14)),"")</f>
        <v>11</v>
      </c>
      <c r="V685" s="38" t="str">
        <f>IF(B685="","",IF(AND(E685&gt;0,F685&gt;0,H685&gt;0,OR('04A_국토부원자료'!P686="",'04A_국토부원자료'!P686="-"),IF('01_설정'!B10=1,N685=1,TRUE),R685&lt;='01_설정'!B5,S685&lt;='01_설정'!B6,T685&lt;='01_설정'!B7,U685&lt;='01_설정'!B8),"Y",""))</f>
        <v/>
      </c>
      <c r="W685" s="40" t="str">
        <f>IF(V685&lt;&gt;"Y","",MAX(0,(1-R685/'01_설정'!B5))*'01_설정'!B14+MAX(0,(1-S685/'01_설정'!B6))*'01_설정'!B15+MAX(0,(1-T685/'01_설정'!B7))*'01_설정'!B16+MAX(0,(1-U685/'01_설정'!B8))*'01_설정'!B17+O685*'01_설정'!B11+Q685*'01_설정'!B12+P685*'01_설정'!B13)</f>
        <v/>
      </c>
      <c r="X685" s="38" t="str">
        <f>IF(W685="","",1+COUNTIFS($W$4:$W$3003,"&gt;"&amp;W685)+COUNTIFS($W$4:W685,W685)-1)</f>
        <v/>
      </c>
    </row>
    <row r="686" spans="1:24" ht="16.5">
      <c r="A686" s="38">
        <f>IF('04A_국토부원자료'!A687="","",ROW()-3)</f>
        <v>683</v>
      </c>
      <c r="B686" s="39" t="str">
        <f>IFERROR('04A_국토부원자료'!B687,"")</f>
        <v>서울특별시 송파구 문정동</v>
      </c>
      <c r="C686" s="39" t="str">
        <f>IF(B686="","",IF('04A_국토부원자료'!C687&lt;&gt;"",'04A_국토부원자료'!C687,TRIM('04A_국토부원자료'!D687&amp;IF('04A_국토부원자료'!E687&lt;&gt;"","-"&amp;'04A_국토부원자료'!E687,""))))</f>
        <v>618</v>
      </c>
      <c r="D686" s="39" t="str">
        <f>IFERROR('04A_국토부원자료'!F687,"")</f>
        <v>파크하비오</v>
      </c>
      <c r="E686" s="40">
        <f>IFERROR(VALUE(SUBSTITUTE('04A_국토부원자료'!G687,",","")),"")</f>
        <v>46.24</v>
      </c>
      <c r="F686" s="41">
        <f>IFERROR(IF(AND('04A_국토부원자료'!H687&lt;&gt;"",'04A_국토부원자료'!I687&lt;&gt;""),DATE(INT(VALUE(SUBSTITUTE('04A_국토부원자료'!H687,",",""))/100),MOD(VALUE(SUBSTITUTE('04A_국토부원자료'!H687,",","")),100),VALUE(SUBSTITUTE('04A_국토부원자료'!I687,",",""))),""),"")</f>
        <v>45728</v>
      </c>
      <c r="G686" s="42">
        <f>IFERROR(VALUE(SUBSTITUTE('04A_국토부원자료'!J687,",","")),"")</f>
        <v>44000</v>
      </c>
      <c r="H686" s="43">
        <f t="shared" si="20"/>
        <v>440000000</v>
      </c>
      <c r="I686" s="43">
        <f t="shared" si="21"/>
        <v>9515570.9342560545</v>
      </c>
      <c r="J686" s="38">
        <f>IFERROR(VALUE(SUBSTITUTE('04A_국토부원자료'!K687,",","")),"")</f>
        <v>9</v>
      </c>
      <c r="K686" s="38" t="str">
        <f>IFERROR(VALUE(SUBSTITUTE('04A_국토부원자료'!N687,",","")),"")</f>
        <v/>
      </c>
      <c r="L686" s="39" t="str">
        <f>IFERROR('04A_국토부원자료'!O687,"")</f>
        <v xml:space="preserve"> </v>
      </c>
      <c r="M686" s="39" t="str">
        <f>IFERROR('04A_국토부원자료'!Q687,"")</f>
        <v>중개거래</v>
      </c>
      <c r="N686" s="38">
        <f>IF(B686="","",IF('02_대상물건입력'!B5="",1,IF(ISNUMBER(SEARCH('02_대상물건입력'!B5,B686)),1,0)))</f>
        <v>1</v>
      </c>
      <c r="O686" s="38">
        <f>IF(B686="","",IF('02_대상물건입력'!B6="",1,IF(ISNUMBER(SEARCH('02_대상물건입력'!B6,B686)),1,0)))</f>
        <v>0</v>
      </c>
      <c r="P686" s="38">
        <f>IF(L686="","",IF('02_대상물건입력'!B15="",0,IF(ISNUMBER(SEARCH('02_대상물건입력'!B15,L686)),1,0)))</f>
        <v>0</v>
      </c>
      <c r="Q686" s="38">
        <f>IF(D686="","",IF('02_대상물건입력'!B8="",0,IF(ISNUMBER(SEARCH('02_대상물건입력'!B8,D686)),1,0)))</f>
        <v>0</v>
      </c>
      <c r="R686" s="44">
        <f>IFERROR(ABS(E686-'02_대상물건입력'!B11)/'02_대상물건입력'!B11,"")</f>
        <v>0.697329202578296</v>
      </c>
      <c r="S686" s="38">
        <f>IFERROR(ABS(J686-'02_대상물건입력'!B10),"")</f>
        <v>3</v>
      </c>
      <c r="T686" s="38">
        <f>IFERROR(ABS('01_설정'!B4-F686),"")</f>
        <v>384</v>
      </c>
      <c r="U686" s="38" t="str">
        <f>IFERROR(ABS(K686-YEAR('02_대상물건입력'!B14)),"")</f>
        <v/>
      </c>
      <c r="V686" s="38" t="str">
        <f>IF(B686="","",IF(AND(E686&gt;0,F686&gt;0,H686&gt;0,OR('04A_국토부원자료'!P687="",'04A_국토부원자료'!P687="-"),IF('01_설정'!B10=1,N686=1,TRUE),R686&lt;='01_설정'!B5,S686&lt;='01_설정'!B6,T686&lt;='01_설정'!B7,U686&lt;='01_설정'!B8),"Y",""))</f>
        <v/>
      </c>
      <c r="W686" s="40" t="str">
        <f>IF(V686&lt;&gt;"Y","",MAX(0,(1-R686/'01_설정'!B5))*'01_설정'!B14+MAX(0,(1-S686/'01_설정'!B6))*'01_설정'!B15+MAX(0,(1-T686/'01_설정'!B7))*'01_설정'!B16+MAX(0,(1-U686/'01_설정'!B8))*'01_설정'!B17+O686*'01_설정'!B11+Q686*'01_설정'!B12+P686*'01_설정'!B13)</f>
        <v/>
      </c>
      <c r="X686" s="38" t="str">
        <f>IF(W686="","",1+COUNTIFS($W$4:$W$3003,"&gt;"&amp;W686)+COUNTIFS($W$4:W686,W686)-1)</f>
        <v/>
      </c>
    </row>
    <row r="687" spans="1:24" ht="16.5">
      <c r="A687" s="38">
        <f>IF('04A_국토부원자료'!A688="","",ROW()-3)</f>
        <v>684</v>
      </c>
      <c r="B687" s="39" t="str">
        <f>IFERROR('04A_국토부원자료'!B688,"")</f>
        <v>서울특별시 송파구 문정동</v>
      </c>
      <c r="C687" s="39" t="str">
        <f>IF(B687="","",IF('04A_국토부원자료'!C688&lt;&gt;"",'04A_국토부원자료'!C688,TRIM('04A_국토부원자료'!D688&amp;IF('04A_국토부원자료'!E688&lt;&gt;"","-"&amp;'04A_국토부원자료'!E688,""))))</f>
        <v>624</v>
      </c>
      <c r="D687" s="39" t="str">
        <f>IFERROR('04A_국토부원자료'!F688,"")</f>
        <v>송파 아이파크</v>
      </c>
      <c r="E687" s="40">
        <f>IFERROR(VALUE(SUBSTITUTE('04A_국토부원자료'!G688,",","")),"")</f>
        <v>25.87</v>
      </c>
      <c r="F687" s="41">
        <f>IFERROR(IF(AND('04A_국토부원자료'!H688&lt;&gt;"",'04A_국토부원자료'!I688&lt;&gt;""),DATE(INT(VALUE(SUBSTITUTE('04A_국토부원자료'!H688,",",""))/100),MOD(VALUE(SUBSTITUTE('04A_국토부원자료'!H688,",","")),100),VALUE(SUBSTITUTE('04A_국토부원자료'!I688,",",""))),""),"")</f>
        <v>45728</v>
      </c>
      <c r="G687" s="42">
        <f>IFERROR(VALUE(SUBSTITUTE('04A_국토부원자료'!J688,",","")),"")</f>
        <v>20300</v>
      </c>
      <c r="H687" s="43">
        <f t="shared" si="20"/>
        <v>203000000</v>
      </c>
      <c r="I687" s="43">
        <f t="shared" si="21"/>
        <v>7846926.9424043288</v>
      </c>
      <c r="J687" s="38">
        <f>IFERROR(VALUE(SUBSTITUTE('04A_국토부원자료'!K688,",","")),"")</f>
        <v>11</v>
      </c>
      <c r="K687" s="38">
        <f>IFERROR(VALUE(SUBSTITUTE('04A_국토부원자료'!N688,",","")),"")</f>
        <v>2015</v>
      </c>
      <c r="L687" s="39" t="str">
        <f>IFERROR('04A_국토부원자료'!O688,"")</f>
        <v>법원로 55</v>
      </c>
      <c r="M687" s="39" t="str">
        <f>IFERROR('04A_국토부원자료'!Q688,"")</f>
        <v>직거래</v>
      </c>
      <c r="N687" s="38">
        <f>IF(B687="","",IF('02_대상물건입력'!B5="",1,IF(ISNUMBER(SEARCH('02_대상물건입력'!B5,B687)),1,0)))</f>
        <v>1</v>
      </c>
      <c r="O687" s="38">
        <f>IF(B687="","",IF('02_대상물건입력'!B6="",1,IF(ISNUMBER(SEARCH('02_대상물건입력'!B6,B687)),1,0)))</f>
        <v>0</v>
      </c>
      <c r="P687" s="38">
        <f>IF(L687="","",IF('02_대상물건입력'!B15="",0,IF(ISNUMBER(SEARCH('02_대상물건입력'!B15,L687)),1,0)))</f>
        <v>0</v>
      </c>
      <c r="Q687" s="38">
        <f>IF(D687="","",IF('02_대상물건입력'!B8="",0,IF(ISNUMBER(SEARCH('02_대상물건입력'!B8,D687)),1,0)))</f>
        <v>0</v>
      </c>
      <c r="R687" s="44">
        <f>IFERROR(ABS(E687-'02_대상물건입력'!B11)/'02_대상물건입력'!B11,"")</f>
        <v>5.0391296048864213E-2</v>
      </c>
      <c r="S687" s="38">
        <f>IFERROR(ABS(J687-'02_대상물건입력'!B10),"")</f>
        <v>1</v>
      </c>
      <c r="T687" s="38">
        <f>IFERROR(ABS('01_설정'!B4-F687),"")</f>
        <v>384</v>
      </c>
      <c r="U687" s="38">
        <f>IFERROR(ABS(K687-YEAR('02_대상물건입력'!B14)),"")</f>
        <v>11</v>
      </c>
      <c r="V687" s="38" t="str">
        <f>IF(B687="","",IF(AND(E687&gt;0,F687&gt;0,H687&gt;0,OR('04A_국토부원자료'!P688="",'04A_국토부원자료'!P688="-"),IF('01_설정'!B10=1,N687=1,TRUE),R687&lt;='01_설정'!B5,S687&lt;='01_설정'!B6,T687&lt;='01_설정'!B7,U687&lt;='01_설정'!B8),"Y",""))</f>
        <v/>
      </c>
      <c r="W687" s="40" t="str">
        <f>IF(V687&lt;&gt;"Y","",MAX(0,(1-R687/'01_설정'!B5))*'01_설정'!B14+MAX(0,(1-S687/'01_설정'!B6))*'01_설정'!B15+MAX(0,(1-T687/'01_설정'!B7))*'01_설정'!B16+MAX(0,(1-U687/'01_설정'!B8))*'01_설정'!B17+O687*'01_설정'!B11+Q687*'01_설정'!B12+P687*'01_설정'!B13)</f>
        <v/>
      </c>
      <c r="X687" s="38" t="str">
        <f>IF(W687="","",1+COUNTIFS($W$4:$W$3003,"&gt;"&amp;W687)+COUNTIFS($W$4:W687,W687)-1)</f>
        <v/>
      </c>
    </row>
    <row r="688" spans="1:24" ht="16.5">
      <c r="A688" s="38">
        <f>IF('04A_국토부원자료'!A689="","",ROW()-3)</f>
        <v>685</v>
      </c>
      <c r="B688" s="39" t="str">
        <f>IFERROR('04A_국토부원자료'!B689,"")</f>
        <v>서울특별시 송파구 문정동</v>
      </c>
      <c r="C688" s="39" t="str">
        <f>IF(B688="","",IF('04A_국토부원자료'!C689&lt;&gt;"",'04A_국토부원자료'!C689,TRIM('04A_국토부원자료'!D689&amp;IF('04A_국토부원자료'!E689&lt;&gt;"","-"&amp;'04A_국토부원자료'!E689,""))))</f>
        <v>643-1</v>
      </c>
      <c r="D688" s="39" t="str">
        <f>IFERROR('04A_국토부원자료'!F689,"")</f>
        <v>엠스테이트</v>
      </c>
      <c r="E688" s="40">
        <f>IFERROR(VALUE(SUBSTITUTE('04A_국토부원자료'!G689,",","")),"")</f>
        <v>27.81</v>
      </c>
      <c r="F688" s="41">
        <f>IFERROR(IF(AND('04A_국토부원자료'!H689&lt;&gt;"",'04A_국토부원자료'!I689&lt;&gt;""),DATE(INT(VALUE(SUBSTITUTE('04A_국토부원자료'!H689,",",""))/100),MOD(VALUE(SUBSTITUTE('04A_국토부원자료'!H689,",","")),100),VALUE(SUBSTITUTE('04A_국토부원자료'!I689,",",""))),""),"")</f>
        <v>45727</v>
      </c>
      <c r="G688" s="42">
        <f>IFERROR(VALUE(SUBSTITUTE('04A_국토부원자료'!J689,",","")),"")</f>
        <v>24700</v>
      </c>
      <c r="H688" s="43">
        <f t="shared" si="20"/>
        <v>247000000</v>
      </c>
      <c r="I688" s="43">
        <f t="shared" si="21"/>
        <v>8881697.2312117945</v>
      </c>
      <c r="J688" s="38">
        <f>IFERROR(VALUE(SUBSTITUTE('04A_국토부원자료'!K689,",","")),"")</f>
        <v>15</v>
      </c>
      <c r="K688" s="38">
        <f>IFERROR(VALUE(SUBSTITUTE('04A_국토부원자료'!N689,",","")),"")</f>
        <v>2016</v>
      </c>
      <c r="L688" s="39" t="str">
        <f>IFERROR('04A_국토부원자료'!O689,"")</f>
        <v>법원로 114</v>
      </c>
      <c r="M688" s="39" t="str">
        <f>IFERROR('04A_국토부원자료'!Q689,"")</f>
        <v>중개거래</v>
      </c>
      <c r="N688" s="38">
        <f>IF(B688="","",IF('02_대상물건입력'!B5="",1,IF(ISNUMBER(SEARCH('02_대상물건입력'!B5,B688)),1,0)))</f>
        <v>1</v>
      </c>
      <c r="O688" s="38">
        <f>IF(B688="","",IF('02_대상물건입력'!B6="",1,IF(ISNUMBER(SEARCH('02_대상물건입력'!B6,B688)),1,0)))</f>
        <v>0</v>
      </c>
      <c r="P688" s="38">
        <f>IF(L688="","",IF('02_대상물건입력'!B15="",0,IF(ISNUMBER(SEARCH('02_대상물건입력'!B15,L688)),1,0)))</f>
        <v>0</v>
      </c>
      <c r="Q688" s="38">
        <f>IF(D688="","",IF('02_대상물건입력'!B8="",0,IF(ISNUMBER(SEARCH('02_대상물건입력'!B8,D688)),1,0)))</f>
        <v>0</v>
      </c>
      <c r="R688" s="44">
        <f>IFERROR(ABS(E688-'02_대상물건입력'!B11)/'02_대상물건입력'!B11,"")</f>
        <v>2.0820180010865247E-2</v>
      </c>
      <c r="S688" s="38">
        <f>IFERROR(ABS(J688-'02_대상물건입력'!B10),"")</f>
        <v>3</v>
      </c>
      <c r="T688" s="38">
        <f>IFERROR(ABS('01_설정'!B4-F688),"")</f>
        <v>385</v>
      </c>
      <c r="U688" s="38">
        <f>IFERROR(ABS(K688-YEAR('02_대상물건입력'!B14)),"")</f>
        <v>10</v>
      </c>
      <c r="V688" s="38" t="str">
        <f>IF(B688="","",IF(AND(E688&gt;0,F688&gt;0,H688&gt;0,OR('04A_국토부원자료'!P689="",'04A_국토부원자료'!P689="-"),IF('01_설정'!B10=1,N688=1,TRUE),R688&lt;='01_설정'!B5,S688&lt;='01_설정'!B6,T688&lt;='01_설정'!B7,U688&lt;='01_설정'!B8),"Y",""))</f>
        <v>Y</v>
      </c>
      <c r="W688" s="40">
        <f>IF(V688&lt;&gt;"Y","",MAX(0,(1-R688/'01_설정'!B5))*'01_설정'!B14+MAX(0,(1-S688/'01_설정'!B6))*'01_설정'!B15+MAX(0,(1-T688/'01_설정'!B7))*'01_설정'!B16+MAX(0,(1-U688/'01_설정'!B8))*'01_설정'!B17+O688*'01_설정'!B11+Q688*'01_설정'!B12+P688*'01_설정'!B13)</f>
        <v>36.639057035756188</v>
      </c>
      <c r="X688" s="38">
        <f>IF(W688="","",1+COUNTIFS($W$4:$W$3003,"&gt;"&amp;W688)+COUNTIFS($W$4:W688,W688)-1)</f>
        <v>96</v>
      </c>
    </row>
    <row r="689" spans="1:24" ht="16.5">
      <c r="A689" s="38">
        <f>IF('04A_국토부원자료'!A690="","",ROW()-3)</f>
        <v>686</v>
      </c>
      <c r="B689" s="39" t="str">
        <f>IFERROR('04A_국토부원자료'!B690,"")</f>
        <v>서울특별시 송파구 문정동</v>
      </c>
      <c r="C689" s="39" t="str">
        <f>IF(B689="","",IF('04A_국토부원자료'!C690&lt;&gt;"",'04A_국토부원자료'!C690,TRIM('04A_국토부원자료'!D690&amp;IF('04A_국토부원자료'!E690&lt;&gt;"","-"&amp;'04A_국토부원자료'!E690,""))))</f>
        <v>618</v>
      </c>
      <c r="D689" s="39" t="str">
        <f>IFERROR('04A_국토부원자료'!F690,"")</f>
        <v>파크하비오</v>
      </c>
      <c r="E689" s="40">
        <f>IFERROR(VALUE(SUBSTITUTE('04A_국토부원자료'!G690,",","")),"")</f>
        <v>27.53</v>
      </c>
      <c r="F689" s="41">
        <f>IFERROR(IF(AND('04A_국토부원자료'!H690&lt;&gt;"",'04A_국토부원자료'!I690&lt;&gt;""),DATE(INT(VALUE(SUBSTITUTE('04A_국토부원자료'!H690,",",""))/100),MOD(VALUE(SUBSTITUTE('04A_국토부원자료'!H690,",","")),100),VALUE(SUBSTITUTE('04A_국토부원자료'!I690,",",""))),""),"")</f>
        <v>45726</v>
      </c>
      <c r="G689" s="42">
        <f>IFERROR(VALUE(SUBSTITUTE('04A_국토부원자료'!J690,",","")),"")</f>
        <v>23000</v>
      </c>
      <c r="H689" s="43">
        <f t="shared" si="20"/>
        <v>230000000</v>
      </c>
      <c r="I689" s="43">
        <f t="shared" si="21"/>
        <v>8354522.3392662546</v>
      </c>
      <c r="J689" s="38">
        <f>IFERROR(VALUE(SUBSTITUTE('04A_국토부원자료'!K690,",","")),"")</f>
        <v>6</v>
      </c>
      <c r="K689" s="38" t="str">
        <f>IFERROR(VALUE(SUBSTITUTE('04A_국토부원자료'!N690,",","")),"")</f>
        <v/>
      </c>
      <c r="L689" s="39" t="str">
        <f>IFERROR('04A_국토부원자료'!O690,"")</f>
        <v xml:space="preserve"> </v>
      </c>
      <c r="M689" s="39" t="str">
        <f>IFERROR('04A_국토부원자료'!Q690,"")</f>
        <v>중개거래</v>
      </c>
      <c r="N689" s="38">
        <f>IF(B689="","",IF('02_대상물건입력'!B5="",1,IF(ISNUMBER(SEARCH('02_대상물건입력'!B5,B689)),1,0)))</f>
        <v>1</v>
      </c>
      <c r="O689" s="38">
        <f>IF(B689="","",IF('02_대상물건입력'!B6="",1,IF(ISNUMBER(SEARCH('02_대상물건입력'!B6,B689)),1,0)))</f>
        <v>0</v>
      </c>
      <c r="P689" s="38">
        <f>IF(L689="","",IF('02_대상물건입력'!B15="",0,IF(ISNUMBER(SEARCH('02_대상물건입력'!B15,L689)),1,0)))</f>
        <v>0</v>
      </c>
      <c r="Q689" s="38">
        <f>IF(D689="","",IF('02_대상물건입력'!B8="",0,IF(ISNUMBER(SEARCH('02_대상물건입력'!B8,D689)),1,0)))</f>
        <v>0</v>
      </c>
      <c r="R689" s="44">
        <f>IFERROR(ABS(E689-'02_대상물건입력'!B11)/'02_대상물건입력'!B11,"")</f>
        <v>1.0542235012553854E-2</v>
      </c>
      <c r="S689" s="38">
        <f>IFERROR(ABS(J689-'02_대상물건입력'!B10),"")</f>
        <v>6</v>
      </c>
      <c r="T689" s="38">
        <f>IFERROR(ABS('01_설정'!B4-F689),"")</f>
        <v>386</v>
      </c>
      <c r="U689" s="38" t="str">
        <f>IFERROR(ABS(K689-YEAR('02_대상물건입력'!B14)),"")</f>
        <v/>
      </c>
      <c r="V689" s="38" t="str">
        <f>IF(B689="","",IF(AND(E689&gt;0,F689&gt;0,H689&gt;0,OR('04A_국토부원자료'!P690="",'04A_국토부원자료'!P690="-"),IF('01_설정'!B10=1,N689=1,TRUE),R689&lt;='01_설정'!B5,S689&lt;='01_설정'!B6,T689&lt;='01_설정'!B7,U689&lt;='01_설정'!B8),"Y",""))</f>
        <v/>
      </c>
      <c r="W689" s="40" t="str">
        <f>IF(V689&lt;&gt;"Y","",MAX(0,(1-R689/'01_설정'!B5))*'01_설정'!B14+MAX(0,(1-S689/'01_설정'!B6))*'01_설정'!B15+MAX(0,(1-T689/'01_설정'!B7))*'01_설정'!B16+MAX(0,(1-U689/'01_설정'!B8))*'01_설정'!B17+O689*'01_설정'!B11+Q689*'01_설정'!B12+P689*'01_설정'!B13)</f>
        <v/>
      </c>
      <c r="X689" s="38" t="str">
        <f>IF(W689="","",1+COUNTIFS($W$4:$W$3003,"&gt;"&amp;W689)+COUNTIFS($W$4:W689,W689)-1)</f>
        <v/>
      </c>
    </row>
    <row r="690" spans="1:24" ht="16.5">
      <c r="A690" s="38">
        <f>IF('04A_국토부원자료'!A691="","",ROW()-3)</f>
        <v>687</v>
      </c>
      <c r="B690" s="39" t="str">
        <f>IFERROR('04A_국토부원자료'!B691,"")</f>
        <v>서울특별시 송파구 문정동</v>
      </c>
      <c r="C690" s="39" t="str">
        <f>IF(B690="","",IF('04A_국토부원자료'!C691&lt;&gt;"",'04A_국토부원자료'!C691,TRIM('04A_국토부원자료'!D691&amp;IF('04A_국토부원자료'!E691&lt;&gt;"","-"&amp;'04A_국토부원자료'!E691,""))))</f>
        <v>624</v>
      </c>
      <c r="D690" s="39" t="str">
        <f>IFERROR('04A_국토부원자료'!F691,"")</f>
        <v>송파 아이파크</v>
      </c>
      <c r="E690" s="40">
        <f>IFERROR(VALUE(SUBSTITUTE('04A_국토부원자료'!G691,",","")),"")</f>
        <v>49.93</v>
      </c>
      <c r="F690" s="41">
        <f>IFERROR(IF(AND('04A_국토부원자료'!H691&lt;&gt;"",'04A_국토부원자료'!I691&lt;&gt;""),DATE(INT(VALUE(SUBSTITUTE('04A_국토부원자료'!H691,",",""))/100),MOD(VALUE(SUBSTITUTE('04A_국토부원자료'!H691,",","")),100),VALUE(SUBSTITUTE('04A_국토부원자료'!I691,",",""))),""),"")</f>
        <v>45724</v>
      </c>
      <c r="G690" s="42">
        <f>IFERROR(VALUE(SUBSTITUTE('04A_국토부원자료'!J691,",","")),"")</f>
        <v>57000</v>
      </c>
      <c r="H690" s="43">
        <f t="shared" si="20"/>
        <v>570000000</v>
      </c>
      <c r="I690" s="43">
        <f t="shared" si="21"/>
        <v>11415982.375325456</v>
      </c>
      <c r="J690" s="38">
        <f>IFERROR(VALUE(SUBSTITUTE('04A_국토부원자료'!K691,",","")),"")</f>
        <v>6</v>
      </c>
      <c r="K690" s="38">
        <f>IFERROR(VALUE(SUBSTITUTE('04A_국토부원자료'!N691,",","")),"")</f>
        <v>2015</v>
      </c>
      <c r="L690" s="39" t="str">
        <f>IFERROR('04A_국토부원자료'!O691,"")</f>
        <v>법원로 55</v>
      </c>
      <c r="M690" s="39" t="str">
        <f>IFERROR('04A_국토부원자료'!Q691,"")</f>
        <v>중개거래</v>
      </c>
      <c r="N690" s="38">
        <f>IF(B690="","",IF('02_대상물건입력'!B5="",1,IF(ISNUMBER(SEARCH('02_대상물건입력'!B5,B690)),1,0)))</f>
        <v>1</v>
      </c>
      <c r="O690" s="38">
        <f>IF(B690="","",IF('02_대상물건입력'!B6="",1,IF(ISNUMBER(SEARCH('02_대상물건입력'!B6,B690)),1,0)))</f>
        <v>0</v>
      </c>
      <c r="P690" s="38">
        <f>IF(L690="","",IF('02_대상물건입력'!B15="",0,IF(ISNUMBER(SEARCH('02_대상물건입력'!B15,L690)),1,0)))</f>
        <v>0</v>
      </c>
      <c r="Q690" s="38">
        <f>IF(D690="","",IF('02_대상물건입력'!B8="",0,IF(ISNUMBER(SEARCH('02_대상물건입력'!B8,D690)),1,0)))</f>
        <v>0</v>
      </c>
      <c r="R690" s="44">
        <f>IFERROR(ABS(E690-'02_대상물건입력'!B11)/'02_대상물건입력'!B11,"")</f>
        <v>0.83277783487747226</v>
      </c>
      <c r="S690" s="38">
        <f>IFERROR(ABS(J690-'02_대상물건입력'!B10),"")</f>
        <v>6</v>
      </c>
      <c r="T690" s="38">
        <f>IFERROR(ABS('01_설정'!B4-F690),"")</f>
        <v>388</v>
      </c>
      <c r="U690" s="38">
        <f>IFERROR(ABS(K690-YEAR('02_대상물건입력'!B14)),"")</f>
        <v>11</v>
      </c>
      <c r="V690" s="38" t="str">
        <f>IF(B690="","",IF(AND(E690&gt;0,F690&gt;0,H690&gt;0,OR('04A_국토부원자료'!P691="",'04A_국토부원자료'!P691="-"),IF('01_설정'!B10=1,N690=1,TRUE),R690&lt;='01_설정'!B5,S690&lt;='01_설정'!B6,T690&lt;='01_설정'!B7,U690&lt;='01_설정'!B8),"Y",""))</f>
        <v/>
      </c>
      <c r="W690" s="40" t="str">
        <f>IF(V690&lt;&gt;"Y","",MAX(0,(1-R690/'01_설정'!B5))*'01_설정'!B14+MAX(0,(1-S690/'01_설정'!B6))*'01_설정'!B15+MAX(0,(1-T690/'01_설정'!B7))*'01_설정'!B16+MAX(0,(1-U690/'01_설정'!B8))*'01_설정'!B17+O690*'01_설정'!B11+Q690*'01_설정'!B12+P690*'01_설정'!B13)</f>
        <v/>
      </c>
      <c r="X690" s="38" t="str">
        <f>IF(W690="","",1+COUNTIFS($W$4:$W$3003,"&gt;"&amp;W690)+COUNTIFS($W$4:W690,W690)-1)</f>
        <v/>
      </c>
    </row>
    <row r="691" spans="1:24" ht="16.5">
      <c r="A691" s="38">
        <f>IF('04A_국토부원자료'!A692="","",ROW()-3)</f>
        <v>688</v>
      </c>
      <c r="B691" s="39" t="str">
        <f>IFERROR('04A_국토부원자료'!B692,"")</f>
        <v>서울특별시 송파구 문정동</v>
      </c>
      <c r="C691" s="39" t="str">
        <f>IF(B691="","",IF('04A_국토부원자료'!C692&lt;&gt;"",'04A_국토부원자료'!C692,TRIM('04A_국토부원자료'!D692&amp;IF('04A_국토부원자료'!E692&lt;&gt;"","-"&amp;'04A_국토부원자료'!E692,""))))</f>
        <v>652</v>
      </c>
      <c r="D691" s="39" t="str">
        <f>IFERROR('04A_국토부원자료'!F692,"")</f>
        <v>송파법조타운푸르지오시티</v>
      </c>
      <c r="E691" s="40">
        <f>IFERROR(VALUE(SUBSTITUTE('04A_국토부원자료'!G692,",","")),"")</f>
        <v>23.68</v>
      </c>
      <c r="F691" s="41">
        <f>IFERROR(IF(AND('04A_국토부원자료'!H692&lt;&gt;"",'04A_국토부원자료'!I692&lt;&gt;""),DATE(INT(VALUE(SUBSTITUTE('04A_국토부원자료'!H692,",",""))/100),MOD(VALUE(SUBSTITUTE('04A_국토부원자료'!H692,",","")),100),VALUE(SUBSTITUTE('04A_국토부원자료'!I692,",",""))),""),"")</f>
        <v>45724</v>
      </c>
      <c r="G691" s="42">
        <f>IFERROR(VALUE(SUBSTITUTE('04A_국토부원자료'!J692,",","")),"")</f>
        <v>23700</v>
      </c>
      <c r="H691" s="43">
        <f t="shared" si="20"/>
        <v>237000000</v>
      </c>
      <c r="I691" s="43">
        <f t="shared" si="21"/>
        <v>10008445.945945946</v>
      </c>
      <c r="J691" s="38">
        <f>IFERROR(VALUE(SUBSTITUTE('04A_국토부원자료'!K692,",","")),"")</f>
        <v>9</v>
      </c>
      <c r="K691" s="38">
        <f>IFERROR(VALUE(SUBSTITUTE('04A_국토부원자료'!N692,",","")),"")</f>
        <v>2018</v>
      </c>
      <c r="L691" s="39" t="str">
        <f>IFERROR('04A_국토부원자료'!O692,"")</f>
        <v>법원로4길 5</v>
      </c>
      <c r="M691" s="39" t="str">
        <f>IFERROR('04A_국토부원자료'!Q692,"")</f>
        <v>중개거래</v>
      </c>
      <c r="N691" s="38">
        <f>IF(B691="","",IF('02_대상물건입력'!B5="",1,IF(ISNUMBER(SEARCH('02_대상물건입력'!B5,B691)),1,0)))</f>
        <v>1</v>
      </c>
      <c r="O691" s="38">
        <f>IF(B691="","",IF('02_대상물건입력'!B6="",1,IF(ISNUMBER(SEARCH('02_대상물건입력'!B6,B691)),1,0)))</f>
        <v>0</v>
      </c>
      <c r="P691" s="38">
        <f>IF(L691="","",IF('02_대상물건입력'!B15="",0,IF(ISNUMBER(SEARCH('02_대상물건입력'!B15,L691)),1,0)))</f>
        <v>0</v>
      </c>
      <c r="Q691" s="38">
        <f>IF(D691="","",IF('02_대상물건입력'!B8="",0,IF(ISNUMBER(SEARCH('02_대상물건입력'!B8,D691)),1,0)))</f>
        <v>0</v>
      </c>
      <c r="R691" s="44">
        <f>IFERROR(ABS(E691-'02_대상물건입력'!B11)/'02_대상물건입력'!B11,"")</f>
        <v>0.13077950871422905</v>
      </c>
      <c r="S691" s="38">
        <f>IFERROR(ABS(J691-'02_대상물건입력'!B10),"")</f>
        <v>3</v>
      </c>
      <c r="T691" s="38">
        <f>IFERROR(ABS('01_설정'!B4-F691),"")</f>
        <v>388</v>
      </c>
      <c r="U691" s="38">
        <f>IFERROR(ABS(K691-YEAR('02_대상물건입력'!B14)),"")</f>
        <v>8</v>
      </c>
      <c r="V691" s="38" t="str">
        <f>IF(B691="","",IF(AND(E691&gt;0,F691&gt;0,H691&gt;0,OR('04A_국토부원자료'!P692="",'04A_국토부원자료'!P692="-"),IF('01_설정'!B10=1,N691=1,TRUE),R691&lt;='01_설정'!B5,S691&lt;='01_설정'!B6,T691&lt;='01_설정'!B7,U691&lt;='01_설정'!B8),"Y",""))</f>
        <v>Y</v>
      </c>
      <c r="W691" s="40">
        <f>IF(V691&lt;&gt;"Y","",MAX(0,(1-R691/'01_설정'!B5))*'01_설정'!B14+MAX(0,(1-S691/'01_설정'!B6))*'01_설정'!B15+MAX(0,(1-T691/'01_설정'!B7))*'01_설정'!B16+MAX(0,(1-U691/'01_설정'!B8))*'01_설정'!B17+O691*'01_설정'!B11+Q691*'01_설정'!B12+P691*'01_설정'!B13)</f>
        <v>28.91332104136702</v>
      </c>
      <c r="X691" s="38">
        <f>IF(W691="","",1+COUNTIFS($W$4:$W$3003,"&gt;"&amp;W691)+COUNTIFS($W$4:W691,W691)-1)</f>
        <v>181</v>
      </c>
    </row>
    <row r="692" spans="1:24" ht="16.5">
      <c r="A692" s="38">
        <f>IF('04A_국토부원자료'!A693="","",ROW()-3)</f>
        <v>689</v>
      </c>
      <c r="B692" s="39" t="str">
        <f>IFERROR('04A_국토부원자료'!B693,"")</f>
        <v>서울특별시 송파구 문정동</v>
      </c>
      <c r="C692" s="39" t="str">
        <f>IF(B692="","",IF('04A_국토부원자료'!C693&lt;&gt;"",'04A_국토부원자료'!C693,TRIM('04A_국토부원자료'!D693&amp;IF('04A_국토부원자료'!E693&lt;&gt;"","-"&amp;'04A_국토부원자료'!E693,""))))</f>
        <v>618</v>
      </c>
      <c r="D692" s="39" t="str">
        <f>IFERROR('04A_국토부원자료'!F693,"")</f>
        <v>파크하비오</v>
      </c>
      <c r="E692" s="40">
        <f>IFERROR(VALUE(SUBSTITUTE('04A_국토부원자료'!G693,",","")),"")</f>
        <v>23.76</v>
      </c>
      <c r="F692" s="41">
        <f>IFERROR(IF(AND('04A_국토부원자료'!H693&lt;&gt;"",'04A_국토부원자료'!I693&lt;&gt;""),DATE(INT(VALUE(SUBSTITUTE('04A_국토부원자료'!H693,",",""))/100),MOD(VALUE(SUBSTITUTE('04A_국토부원자료'!H693,",","")),100),VALUE(SUBSTITUTE('04A_국토부원자료'!I693,",",""))),""),"")</f>
        <v>45724</v>
      </c>
      <c r="G692" s="42">
        <f>IFERROR(VALUE(SUBSTITUTE('04A_국토부원자료'!J693,",","")),"")</f>
        <v>19800</v>
      </c>
      <c r="H692" s="43">
        <f t="shared" si="20"/>
        <v>198000000</v>
      </c>
      <c r="I692" s="43">
        <f t="shared" si="21"/>
        <v>8333333.333333333</v>
      </c>
      <c r="J692" s="38">
        <f>IFERROR(VALUE(SUBSTITUTE('04A_국토부원자료'!K693,",","")),"")</f>
        <v>9</v>
      </c>
      <c r="K692" s="38" t="str">
        <f>IFERROR(VALUE(SUBSTITUTE('04A_국토부원자료'!N693,",","")),"")</f>
        <v/>
      </c>
      <c r="L692" s="39" t="str">
        <f>IFERROR('04A_국토부원자료'!O693,"")</f>
        <v xml:space="preserve"> </v>
      </c>
      <c r="M692" s="39" t="str">
        <f>IFERROR('04A_국토부원자료'!Q693,"")</f>
        <v>중개거래</v>
      </c>
      <c r="N692" s="38">
        <f>IF(B692="","",IF('02_대상물건입력'!B5="",1,IF(ISNUMBER(SEARCH('02_대상물건입력'!B5,B692)),1,0)))</f>
        <v>1</v>
      </c>
      <c r="O692" s="38">
        <f>IF(B692="","",IF('02_대상물건입력'!B6="",1,IF(ISNUMBER(SEARCH('02_대상물건입력'!B6,B692)),1,0)))</f>
        <v>0</v>
      </c>
      <c r="P692" s="38">
        <f>IF(L692="","",IF('02_대상물건입력'!B15="",0,IF(ISNUMBER(SEARCH('02_대상물건입력'!B15,L692)),1,0)))</f>
        <v>0</v>
      </c>
      <c r="Q692" s="38">
        <f>IF(D692="","",IF('02_대상물건입력'!B8="",0,IF(ISNUMBER(SEARCH('02_대상물건입력'!B8,D692)),1,0)))</f>
        <v>0</v>
      </c>
      <c r="R692" s="44">
        <f>IFERROR(ABS(E692-'02_대상물건입력'!B11)/'02_대상물건입력'!B11,"")</f>
        <v>0.12784295300042572</v>
      </c>
      <c r="S692" s="38">
        <f>IFERROR(ABS(J692-'02_대상물건입력'!B10),"")</f>
        <v>3</v>
      </c>
      <c r="T692" s="38">
        <f>IFERROR(ABS('01_설정'!B4-F692),"")</f>
        <v>388</v>
      </c>
      <c r="U692" s="38" t="str">
        <f>IFERROR(ABS(K692-YEAR('02_대상물건입력'!B14)),"")</f>
        <v/>
      </c>
      <c r="V692" s="38" t="str">
        <f>IF(B692="","",IF(AND(E692&gt;0,F692&gt;0,H692&gt;0,OR('04A_국토부원자료'!P693="",'04A_국토부원자료'!P693="-"),IF('01_설정'!B10=1,N692=1,TRUE),R692&lt;='01_설정'!B5,S692&lt;='01_설정'!B6,T692&lt;='01_설정'!B7,U692&lt;='01_설정'!B8),"Y",""))</f>
        <v/>
      </c>
      <c r="W692" s="40" t="str">
        <f>IF(V692&lt;&gt;"Y","",MAX(0,(1-R692/'01_설정'!B5))*'01_설정'!B14+MAX(0,(1-S692/'01_설정'!B6))*'01_설정'!B15+MAX(0,(1-T692/'01_설정'!B7))*'01_설정'!B16+MAX(0,(1-U692/'01_설정'!B8))*'01_설정'!B17+O692*'01_설정'!B11+Q692*'01_설정'!B12+P692*'01_설정'!B13)</f>
        <v/>
      </c>
      <c r="X692" s="38" t="str">
        <f>IF(W692="","",1+COUNTIFS($W$4:$W$3003,"&gt;"&amp;W692)+COUNTIFS($W$4:W692,W692)-1)</f>
        <v/>
      </c>
    </row>
    <row r="693" spans="1:24" ht="16.5">
      <c r="A693" s="38">
        <f>IF('04A_국토부원자료'!A694="","",ROW()-3)</f>
        <v>690</v>
      </c>
      <c r="B693" s="39" t="str">
        <f>IFERROR('04A_국토부원자료'!B694,"")</f>
        <v>서울특별시 송파구 문정동</v>
      </c>
      <c r="C693" s="39" t="str">
        <f>IF(B693="","",IF('04A_국토부원자료'!C694&lt;&gt;"",'04A_국토부원자료'!C694,TRIM('04A_국토부원자료'!D694&amp;IF('04A_국토부원자료'!E694&lt;&gt;"","-"&amp;'04A_국토부원자료'!E694,""))))</f>
        <v>618</v>
      </c>
      <c r="D693" s="39" t="str">
        <f>IFERROR('04A_국토부원자료'!F694,"")</f>
        <v>파크하비오</v>
      </c>
      <c r="E693" s="40">
        <f>IFERROR(VALUE(SUBSTITUTE('04A_국토부원자료'!G694,",","")),"")</f>
        <v>51.16</v>
      </c>
      <c r="F693" s="41">
        <f>IFERROR(IF(AND('04A_국토부원자료'!H694&lt;&gt;"",'04A_국토부원자료'!I694&lt;&gt;""),DATE(INT(VALUE(SUBSTITUTE('04A_국토부원자료'!H694,",",""))/100),MOD(VALUE(SUBSTITUTE('04A_국토부원자료'!H694,",","")),100),VALUE(SUBSTITUTE('04A_국토부원자료'!I694,",",""))),""),"")</f>
        <v>45724</v>
      </c>
      <c r="G693" s="42">
        <f>IFERROR(VALUE(SUBSTITUTE('04A_국토부원자료'!J694,",","")),"")</f>
        <v>50000</v>
      </c>
      <c r="H693" s="43">
        <f t="shared" si="20"/>
        <v>500000000</v>
      </c>
      <c r="I693" s="43">
        <f t="shared" si="21"/>
        <v>9773260.3596559819</v>
      </c>
      <c r="J693" s="38">
        <f>IFERROR(VALUE(SUBSTITUTE('04A_국토부원자료'!K694,",","")),"")</f>
        <v>5</v>
      </c>
      <c r="K693" s="38" t="str">
        <f>IFERROR(VALUE(SUBSTITUTE('04A_국토부원자료'!N694,",","")),"")</f>
        <v/>
      </c>
      <c r="L693" s="39" t="str">
        <f>IFERROR('04A_국토부원자료'!O694,"")</f>
        <v xml:space="preserve"> </v>
      </c>
      <c r="M693" s="39" t="str">
        <f>IFERROR('04A_국토부원자료'!Q694,"")</f>
        <v>중개거래</v>
      </c>
      <c r="N693" s="38">
        <f>IF(B693="","",IF('02_대상물건입력'!B5="",1,IF(ISNUMBER(SEARCH('02_대상물건입력'!B5,B693)),1,0)))</f>
        <v>1</v>
      </c>
      <c r="O693" s="38">
        <f>IF(B693="","",IF('02_대상물건입력'!B6="",1,IF(ISNUMBER(SEARCH('02_대상물건입력'!B6,B693)),1,0)))</f>
        <v>0</v>
      </c>
      <c r="P693" s="38">
        <f>IF(L693="","",IF('02_대상물건입력'!B15="",0,IF(ISNUMBER(SEARCH('02_대상물건입력'!B15,L693)),1,0)))</f>
        <v>0</v>
      </c>
      <c r="Q693" s="38">
        <f>IF(D693="","",IF('02_대상물건입력'!B8="",0,IF(ISNUMBER(SEARCH('02_대상물건입력'!B8,D693)),1,0)))</f>
        <v>0</v>
      </c>
      <c r="R693" s="44">
        <f>IFERROR(ABS(E693-'02_대상물건입력'!B11)/'02_대상물건입력'!B11,"")</f>
        <v>0.87792737897719764</v>
      </c>
      <c r="S693" s="38">
        <f>IFERROR(ABS(J693-'02_대상물건입력'!B10),"")</f>
        <v>7</v>
      </c>
      <c r="T693" s="38">
        <f>IFERROR(ABS('01_설정'!B4-F693),"")</f>
        <v>388</v>
      </c>
      <c r="U693" s="38" t="str">
        <f>IFERROR(ABS(K693-YEAR('02_대상물건입력'!B14)),"")</f>
        <v/>
      </c>
      <c r="V693" s="38" t="str">
        <f>IF(B693="","",IF(AND(E693&gt;0,F693&gt;0,H693&gt;0,OR('04A_국토부원자료'!P694="",'04A_국토부원자료'!P694="-"),IF('01_설정'!B10=1,N693=1,TRUE),R693&lt;='01_설정'!B5,S693&lt;='01_설정'!B6,T693&lt;='01_설정'!B7,U693&lt;='01_설정'!B8),"Y",""))</f>
        <v/>
      </c>
      <c r="W693" s="40" t="str">
        <f>IF(V693&lt;&gt;"Y","",MAX(0,(1-R693/'01_설정'!B5))*'01_설정'!B14+MAX(0,(1-S693/'01_설정'!B6))*'01_설정'!B15+MAX(0,(1-T693/'01_설정'!B7))*'01_설정'!B16+MAX(0,(1-U693/'01_설정'!B8))*'01_설정'!B17+O693*'01_설정'!B11+Q693*'01_설정'!B12+P693*'01_설정'!B13)</f>
        <v/>
      </c>
      <c r="X693" s="38" t="str">
        <f>IF(W693="","",1+COUNTIFS($W$4:$W$3003,"&gt;"&amp;W693)+COUNTIFS($W$4:W693,W693)-1)</f>
        <v/>
      </c>
    </row>
    <row r="694" spans="1:24" ht="16.5">
      <c r="A694" s="38">
        <f>IF('04A_국토부원자료'!A695="","",ROW()-3)</f>
        <v>691</v>
      </c>
      <c r="B694" s="39" t="str">
        <f>IFERROR('04A_국토부원자료'!B695,"")</f>
        <v>서울특별시 송파구 문정동</v>
      </c>
      <c r="C694" s="39" t="str">
        <f>IF(B694="","",IF('04A_국토부원자료'!C695&lt;&gt;"",'04A_국토부원자료'!C695,TRIM('04A_국토부원자료'!D695&amp;IF('04A_국토부원자료'!E695&lt;&gt;"","-"&amp;'04A_국토부원자료'!E695,""))))</f>
        <v>622</v>
      </c>
      <c r="D694" s="39" t="str">
        <f>IFERROR('04A_국토부원자료'!F695,"")</f>
        <v>송파한화오벨리스크</v>
      </c>
      <c r="E694" s="40">
        <f>IFERROR(VALUE(SUBSTITUTE('04A_국토부원자료'!G695,",","")),"")</f>
        <v>26.82</v>
      </c>
      <c r="F694" s="41">
        <f>IFERROR(IF(AND('04A_국토부원자료'!H695&lt;&gt;"",'04A_국토부원자료'!I695&lt;&gt;""),DATE(INT(VALUE(SUBSTITUTE('04A_국토부원자료'!H695,",",""))/100),MOD(VALUE(SUBSTITUTE('04A_국토부원자료'!H695,",","")),100),VALUE(SUBSTITUTE('04A_국토부원자료'!I695,",",""))),""),"")</f>
        <v>45724</v>
      </c>
      <c r="G694" s="42">
        <f>IFERROR(VALUE(SUBSTITUTE('04A_국토부원자료'!J695,",","")),"")</f>
        <v>20000</v>
      </c>
      <c r="H694" s="43">
        <f t="shared" si="20"/>
        <v>200000000</v>
      </c>
      <c r="I694" s="43">
        <f t="shared" si="21"/>
        <v>7457121.5510812821</v>
      </c>
      <c r="J694" s="38">
        <f>IFERROR(VALUE(SUBSTITUTE('04A_국토부원자료'!K695,",","")),"")</f>
        <v>6</v>
      </c>
      <c r="K694" s="38">
        <f>IFERROR(VALUE(SUBSTITUTE('04A_국토부원자료'!N695,",","")),"")</f>
        <v>2013</v>
      </c>
      <c r="L694" s="39" t="str">
        <f>IFERROR('04A_국토부원자료'!O695,"")</f>
        <v>충민로 5</v>
      </c>
      <c r="M694" s="39" t="str">
        <f>IFERROR('04A_국토부원자료'!Q695,"")</f>
        <v>중개거래</v>
      </c>
      <c r="N694" s="38">
        <f>IF(B694="","",IF('02_대상물건입력'!B5="",1,IF(ISNUMBER(SEARCH('02_대상물건입력'!B5,B694)),1,0)))</f>
        <v>1</v>
      </c>
      <c r="O694" s="38">
        <f>IF(B694="","",IF('02_대상물건입력'!B6="",1,IF(ISNUMBER(SEARCH('02_대상물건입력'!B6,B694)),1,0)))</f>
        <v>0</v>
      </c>
      <c r="P694" s="38">
        <f>IF(L694="","",IF('02_대상물건입력'!B15="",0,IF(ISNUMBER(SEARCH('02_대상물건입력'!B15,L694)),1,0)))</f>
        <v>0</v>
      </c>
      <c r="Q694" s="38">
        <f>IF(D694="","",IF('02_대상물건입력'!B8="",0,IF(ISNUMBER(SEARCH('02_대상물건입력'!B8,D694)),1,0)))</f>
        <v>0</v>
      </c>
      <c r="R694" s="44">
        <f>IFERROR(ABS(E694-'02_대상물건입력'!B11)/'02_대상물건입력'!B11,"")</f>
        <v>1.551969694745029E-2</v>
      </c>
      <c r="S694" s="38">
        <f>IFERROR(ABS(J694-'02_대상물건입력'!B10),"")</f>
        <v>6</v>
      </c>
      <c r="T694" s="38">
        <f>IFERROR(ABS('01_설정'!B4-F694),"")</f>
        <v>388</v>
      </c>
      <c r="U694" s="38">
        <f>IFERROR(ABS(K694-YEAR('02_대상물건입력'!B14)),"")</f>
        <v>13</v>
      </c>
      <c r="V694" s="38" t="str">
        <f>IF(B694="","",IF(AND(E694&gt;0,F694&gt;0,H694&gt;0,OR('04A_국토부원자료'!P695="",'04A_국토부원자료'!P695="-"),IF('01_설정'!B10=1,N694=1,TRUE),R694&lt;='01_설정'!B5,S694&lt;='01_설정'!B6,T694&lt;='01_설정'!B7,U694&lt;='01_설정'!B8),"Y",""))</f>
        <v/>
      </c>
      <c r="W694" s="40" t="str">
        <f>IF(V694&lt;&gt;"Y","",MAX(0,(1-R694/'01_설정'!B5))*'01_설정'!B14+MAX(0,(1-S694/'01_설정'!B6))*'01_설정'!B15+MAX(0,(1-T694/'01_설정'!B7))*'01_설정'!B16+MAX(0,(1-U694/'01_설정'!B8))*'01_설정'!B17+O694*'01_설정'!B11+Q694*'01_설정'!B12+P694*'01_설정'!B13)</f>
        <v/>
      </c>
      <c r="X694" s="38" t="str">
        <f>IF(W694="","",1+COUNTIFS($W$4:$W$3003,"&gt;"&amp;W694)+COUNTIFS($W$4:W694,W694)-1)</f>
        <v/>
      </c>
    </row>
    <row r="695" spans="1:24" ht="16.5">
      <c r="A695" s="38">
        <f>IF('04A_국토부원자료'!A696="","",ROW()-3)</f>
        <v>692</v>
      </c>
      <c r="B695" s="39" t="str">
        <f>IFERROR('04A_국토부원자료'!B696,"")</f>
        <v>서울특별시 송파구 문정동</v>
      </c>
      <c r="C695" s="39" t="str">
        <f>IF(B695="","",IF('04A_국토부원자료'!C696&lt;&gt;"",'04A_국토부원자료'!C696,TRIM('04A_국토부원자료'!D696&amp;IF('04A_국토부원자료'!E696&lt;&gt;"","-"&amp;'04A_국토부원자료'!E696,""))))</f>
        <v>618</v>
      </c>
      <c r="D695" s="39" t="str">
        <f>IFERROR('04A_국토부원자료'!F696,"")</f>
        <v>파크하비오</v>
      </c>
      <c r="E695" s="40">
        <f>IFERROR(VALUE(SUBSTITUTE('04A_국토부원자료'!G696,",","")),"")</f>
        <v>50.5</v>
      </c>
      <c r="F695" s="41">
        <f>IFERROR(IF(AND('04A_국토부원자료'!H696&lt;&gt;"",'04A_국토부원자료'!I696&lt;&gt;""),DATE(INT(VALUE(SUBSTITUTE('04A_국토부원자료'!H696,",",""))/100),MOD(VALUE(SUBSTITUTE('04A_국토부원자료'!H696,",","")),100),VALUE(SUBSTITUTE('04A_국토부원자료'!I696,",",""))),""),"")</f>
        <v>45723</v>
      </c>
      <c r="G695" s="42">
        <f>IFERROR(VALUE(SUBSTITUTE('04A_국토부원자료'!J696,",","")),"")</f>
        <v>47900</v>
      </c>
      <c r="H695" s="43">
        <f t="shared" si="20"/>
        <v>479000000</v>
      </c>
      <c r="I695" s="43">
        <f t="shared" si="21"/>
        <v>9485148.5148514844</v>
      </c>
      <c r="J695" s="38">
        <f>IFERROR(VALUE(SUBSTITUTE('04A_국토부원자료'!K696,",","")),"")</f>
        <v>5</v>
      </c>
      <c r="K695" s="38" t="str">
        <f>IFERROR(VALUE(SUBSTITUTE('04A_국토부원자료'!N696,",","")),"")</f>
        <v/>
      </c>
      <c r="L695" s="39" t="str">
        <f>IFERROR('04A_국토부원자료'!O696,"")</f>
        <v xml:space="preserve"> </v>
      </c>
      <c r="M695" s="39" t="str">
        <f>IFERROR('04A_국토부원자료'!Q696,"")</f>
        <v>중개거래</v>
      </c>
      <c r="N695" s="38">
        <f>IF(B695="","",IF('02_대상물건입력'!B5="",1,IF(ISNUMBER(SEARCH('02_대상물건입력'!B5,B695)),1,0)))</f>
        <v>1</v>
      </c>
      <c r="O695" s="38">
        <f>IF(B695="","",IF('02_대상물건입력'!B6="",1,IF(ISNUMBER(SEARCH('02_대상물건입력'!B6,B695)),1,0)))</f>
        <v>0</v>
      </c>
      <c r="P695" s="38">
        <f>IF(L695="","",IF('02_대상물건입력'!B15="",0,IF(ISNUMBER(SEARCH('02_대상물건입력'!B15,L695)),1,0)))</f>
        <v>0</v>
      </c>
      <c r="Q695" s="38">
        <f>IF(D695="","",IF('02_대상물건입력'!B8="",0,IF(ISNUMBER(SEARCH('02_대상물건입력'!B8,D695)),1,0)))</f>
        <v>0</v>
      </c>
      <c r="R695" s="44">
        <f>IFERROR(ABS(E695-'02_대상물건입력'!B11)/'02_대상물건입력'!B11,"")</f>
        <v>0.85370079433832069</v>
      </c>
      <c r="S695" s="38">
        <f>IFERROR(ABS(J695-'02_대상물건입력'!B10),"")</f>
        <v>7</v>
      </c>
      <c r="T695" s="38">
        <f>IFERROR(ABS('01_설정'!B4-F695),"")</f>
        <v>389</v>
      </c>
      <c r="U695" s="38" t="str">
        <f>IFERROR(ABS(K695-YEAR('02_대상물건입력'!B14)),"")</f>
        <v/>
      </c>
      <c r="V695" s="38" t="str">
        <f>IF(B695="","",IF(AND(E695&gt;0,F695&gt;0,H695&gt;0,OR('04A_국토부원자료'!P696="",'04A_국토부원자료'!P696="-"),IF('01_설정'!B10=1,N695=1,TRUE),R695&lt;='01_설정'!B5,S695&lt;='01_설정'!B6,T695&lt;='01_설정'!B7,U695&lt;='01_설정'!B8),"Y",""))</f>
        <v/>
      </c>
      <c r="W695" s="40" t="str">
        <f>IF(V695&lt;&gt;"Y","",MAX(0,(1-R695/'01_설정'!B5))*'01_설정'!B14+MAX(0,(1-S695/'01_설정'!B6))*'01_설정'!B15+MAX(0,(1-T695/'01_설정'!B7))*'01_설정'!B16+MAX(0,(1-U695/'01_설정'!B8))*'01_설정'!B17+O695*'01_설정'!B11+Q695*'01_설정'!B12+P695*'01_설정'!B13)</f>
        <v/>
      </c>
      <c r="X695" s="38" t="str">
        <f>IF(W695="","",1+COUNTIFS($W$4:$W$3003,"&gt;"&amp;W695)+COUNTIFS($W$4:W695,W695)-1)</f>
        <v/>
      </c>
    </row>
    <row r="696" spans="1:24" ht="16.5">
      <c r="A696" s="38">
        <f>IF('04A_국토부원자료'!A697="","",ROW()-3)</f>
        <v>693</v>
      </c>
      <c r="B696" s="39" t="str">
        <f>IFERROR('04A_국토부원자료'!B697,"")</f>
        <v>서울특별시 송파구 문정동</v>
      </c>
      <c r="C696" s="39" t="str">
        <f>IF(B696="","",IF('04A_국토부원자료'!C697&lt;&gt;"",'04A_국토부원자료'!C697,TRIM('04A_국토부원자료'!D697&amp;IF('04A_국토부원자료'!E697&lt;&gt;"","-"&amp;'04A_국토부원자료'!E697,""))))</f>
        <v>620</v>
      </c>
      <c r="D696" s="39" t="str">
        <f>IFERROR('04A_국토부원자료'!F697,"")</f>
        <v>송파푸르지오시티</v>
      </c>
      <c r="E696" s="40">
        <f>IFERROR(VALUE(SUBSTITUTE('04A_국토부원자료'!G697,",","")),"")</f>
        <v>30</v>
      </c>
      <c r="F696" s="41">
        <f>IFERROR(IF(AND('04A_국토부원자료'!H697&lt;&gt;"",'04A_국토부원자료'!I697&lt;&gt;""),DATE(INT(VALUE(SUBSTITUTE('04A_국토부원자료'!H697,",",""))/100),MOD(VALUE(SUBSTITUTE('04A_국토부원자료'!H697,",","")),100),VALUE(SUBSTITUTE('04A_국토부원자료'!I697,",",""))),""),"")</f>
        <v>45722</v>
      </c>
      <c r="G696" s="42">
        <f>IFERROR(VALUE(SUBSTITUTE('04A_국토부원자료'!J697,",","")),"")</f>
        <v>23100</v>
      </c>
      <c r="H696" s="43">
        <f t="shared" si="20"/>
        <v>231000000</v>
      </c>
      <c r="I696" s="43">
        <f t="shared" si="21"/>
        <v>7700000</v>
      </c>
      <c r="J696" s="38">
        <f>IFERROR(VALUE(SUBSTITUTE('04A_국토부원자료'!K697,",","")),"")</f>
        <v>10</v>
      </c>
      <c r="K696" s="38">
        <f>IFERROR(VALUE(SUBSTITUTE('04A_국토부원자료'!N697,",","")),"")</f>
        <v>2013</v>
      </c>
      <c r="L696" s="39" t="str">
        <f>IFERROR('04A_국토부원자료'!O697,"")</f>
        <v>새말로 62</v>
      </c>
      <c r="M696" s="39" t="str">
        <f>IFERROR('04A_국토부원자료'!Q697,"")</f>
        <v>중개거래</v>
      </c>
      <c r="N696" s="38">
        <f>IF(B696="","",IF('02_대상물건입력'!B5="",1,IF(ISNUMBER(SEARCH('02_대상물건입력'!B5,B696)),1,0)))</f>
        <v>1</v>
      </c>
      <c r="O696" s="38">
        <f>IF(B696="","",IF('02_대상물건입력'!B6="",1,IF(ISNUMBER(SEARCH('02_대상물건입력'!B6,B696)),1,0)))</f>
        <v>0</v>
      </c>
      <c r="P696" s="38">
        <f>IF(L696="","",IF('02_대상물건입력'!B15="",0,IF(ISNUMBER(SEARCH('02_대상물건입력'!B15,L696)),1,0)))</f>
        <v>0</v>
      </c>
      <c r="Q696" s="38">
        <f>IF(D696="","",IF('02_대상물건입력'!B8="",0,IF(ISNUMBER(SEARCH('02_대상물건입력'!B8,D696)),1,0)))</f>
        <v>0</v>
      </c>
      <c r="R696" s="44">
        <f>IFERROR(ABS(E696-'02_대상물건입력'!B11)/'02_대상물건입력'!B11,"")</f>
        <v>0.10120839267623009</v>
      </c>
      <c r="S696" s="38">
        <f>IFERROR(ABS(J696-'02_대상물건입력'!B10),"")</f>
        <v>2</v>
      </c>
      <c r="T696" s="38">
        <f>IFERROR(ABS('01_설정'!B4-F696),"")</f>
        <v>390</v>
      </c>
      <c r="U696" s="38">
        <f>IFERROR(ABS(K696-YEAR('02_대상물건입력'!B14)),"")</f>
        <v>13</v>
      </c>
      <c r="V696" s="38" t="str">
        <f>IF(B696="","",IF(AND(E696&gt;0,F696&gt;0,H696&gt;0,OR('04A_국토부원자료'!P697="",'04A_국토부원자료'!P697="-"),IF('01_설정'!B10=1,N696=1,TRUE),R696&lt;='01_설정'!B5,S696&lt;='01_설정'!B6,T696&lt;='01_설정'!B7,U696&lt;='01_설정'!B8),"Y",""))</f>
        <v/>
      </c>
      <c r="W696" s="40" t="str">
        <f>IF(V696&lt;&gt;"Y","",MAX(0,(1-R696/'01_설정'!B5))*'01_설정'!B14+MAX(0,(1-S696/'01_설정'!B6))*'01_설정'!B15+MAX(0,(1-T696/'01_설정'!B7))*'01_설정'!B16+MAX(0,(1-U696/'01_설정'!B8))*'01_설정'!B17+O696*'01_설정'!B11+Q696*'01_설정'!B12+P696*'01_설정'!B13)</f>
        <v/>
      </c>
      <c r="X696" s="38" t="str">
        <f>IF(W696="","",1+COUNTIFS($W$4:$W$3003,"&gt;"&amp;W696)+COUNTIFS($W$4:W696,W696)-1)</f>
        <v/>
      </c>
    </row>
    <row r="697" spans="1:24" ht="16.5">
      <c r="A697" s="38">
        <f>IF('04A_국토부원자료'!A698="","",ROW()-3)</f>
        <v>694</v>
      </c>
      <c r="B697" s="39" t="str">
        <f>IFERROR('04A_국토부원자료'!B698,"")</f>
        <v>서울특별시 송파구 문정동</v>
      </c>
      <c r="C697" s="39" t="str">
        <f>IF(B697="","",IF('04A_국토부원자료'!C698&lt;&gt;"",'04A_국토부원자료'!C698,TRIM('04A_국토부원자료'!D698&amp;IF('04A_국토부원자료'!E698&lt;&gt;"","-"&amp;'04A_국토부원자료'!E698,""))))</f>
        <v>652-5</v>
      </c>
      <c r="D697" s="39" t="str">
        <f>IFERROR('04A_국토부원자료'!F698,"")</f>
        <v>문정 아이파크</v>
      </c>
      <c r="E697" s="40">
        <f>IFERROR(VALUE(SUBSTITUTE('04A_국토부원자료'!G698,",","")),"")</f>
        <v>22.89</v>
      </c>
      <c r="F697" s="41">
        <f>IFERROR(IF(AND('04A_국토부원자료'!H698&lt;&gt;"",'04A_국토부원자료'!I698&lt;&gt;""),DATE(INT(VALUE(SUBSTITUTE('04A_국토부원자료'!H698,",",""))/100),MOD(VALUE(SUBSTITUTE('04A_국토부원자료'!H698,",","")),100),VALUE(SUBSTITUTE('04A_국토부원자료'!I698,",",""))),""),"")</f>
        <v>45720</v>
      </c>
      <c r="G697" s="42">
        <f>IFERROR(VALUE(SUBSTITUTE('04A_국토부원자료'!J698,",","")),"")</f>
        <v>21000</v>
      </c>
      <c r="H697" s="43">
        <f t="shared" si="20"/>
        <v>210000000</v>
      </c>
      <c r="I697" s="43">
        <f t="shared" si="21"/>
        <v>9174311.926605504</v>
      </c>
      <c r="J697" s="38">
        <f>IFERROR(VALUE(SUBSTITUTE('04A_국토부원자료'!K698,",","")),"")</f>
        <v>16</v>
      </c>
      <c r="K697" s="38">
        <f>IFERROR(VALUE(SUBSTITUTE('04A_국토부원자료'!N698,",","")),"")</f>
        <v>2017</v>
      </c>
      <c r="L697" s="39" t="str">
        <f>IFERROR('04A_국토부원자료'!O698,"")</f>
        <v>법원로4길 6</v>
      </c>
      <c r="M697" s="39" t="str">
        <f>IFERROR('04A_국토부원자료'!Q698,"")</f>
        <v>중개거래</v>
      </c>
      <c r="N697" s="38">
        <f>IF(B697="","",IF('02_대상물건입력'!B5="",1,IF(ISNUMBER(SEARCH('02_대상물건입력'!B5,B697)),1,0)))</f>
        <v>1</v>
      </c>
      <c r="O697" s="38">
        <f>IF(B697="","",IF('02_대상물건입력'!B6="",1,IF(ISNUMBER(SEARCH('02_대상물건입력'!B6,B697)),1,0)))</f>
        <v>0</v>
      </c>
      <c r="P697" s="38">
        <f>IF(L697="","",IF('02_대상물건입력'!B15="",0,IF(ISNUMBER(SEARCH('02_대상물건입력'!B15,L697)),1,0)))</f>
        <v>0</v>
      </c>
      <c r="Q697" s="38">
        <f>IF(D697="","",IF('02_대상물건입력'!B8="",0,IF(ISNUMBER(SEARCH('02_대상물건입력'!B8,D697)),1,0)))</f>
        <v>0</v>
      </c>
      <c r="R697" s="44">
        <f>IFERROR(ABS(E697-'02_대상물건입력'!B11)/'02_대상물건입력'!B11,"")</f>
        <v>0.15977799638803641</v>
      </c>
      <c r="S697" s="38">
        <f>IFERROR(ABS(J697-'02_대상물건입력'!B10),"")</f>
        <v>4</v>
      </c>
      <c r="T697" s="38">
        <f>IFERROR(ABS('01_설정'!B4-F697),"")</f>
        <v>392</v>
      </c>
      <c r="U697" s="38">
        <f>IFERROR(ABS(K697-YEAR('02_대상물건입력'!B14)),"")</f>
        <v>9</v>
      </c>
      <c r="V697" s="38" t="str">
        <f>IF(B697="","",IF(AND(E697&gt;0,F697&gt;0,H697&gt;0,OR('04A_국토부원자료'!P698="",'04A_국토부원자료'!P698="-"),IF('01_설정'!B10=1,N697=1,TRUE),R697&lt;='01_설정'!B5,S697&lt;='01_설정'!B6,T697&lt;='01_설정'!B7,U697&lt;='01_설정'!B8),"Y",""))</f>
        <v>Y</v>
      </c>
      <c r="W697" s="40">
        <f>IF(V697&lt;&gt;"Y","",MAX(0,(1-R697/'01_설정'!B5))*'01_설정'!B14+MAX(0,(1-S697/'01_설정'!B6))*'01_설정'!B15+MAX(0,(1-T697/'01_설정'!B7))*'01_설정'!B16+MAX(0,(1-U697/'01_설정'!B8))*'01_설정'!B17+O697*'01_설정'!B11+Q697*'01_설정'!B12+P697*'01_설정'!B13)</f>
        <v>22.895700701414441</v>
      </c>
      <c r="X697" s="38">
        <f>IF(W697="","",1+COUNTIFS($W$4:$W$3003,"&gt;"&amp;W697)+COUNTIFS($W$4:W697,W697)-1)</f>
        <v>234</v>
      </c>
    </row>
    <row r="698" spans="1:24" ht="16.5">
      <c r="A698" s="38">
        <f>IF('04A_국토부원자료'!A699="","",ROW()-3)</f>
        <v>695</v>
      </c>
      <c r="B698" s="39" t="str">
        <f>IFERROR('04A_국토부원자료'!B699,"")</f>
        <v>서울특별시 송파구 문정동</v>
      </c>
      <c r="C698" s="39" t="str">
        <f>IF(B698="","",IF('04A_국토부원자료'!C699&lt;&gt;"",'04A_국토부원자료'!C699,TRIM('04A_국토부원자료'!D699&amp;IF('04A_국토부원자료'!E699&lt;&gt;"","-"&amp;'04A_국토부원자료'!E699,""))))</f>
        <v>652-2</v>
      </c>
      <c r="D698" s="39" t="str">
        <f>IFERROR('04A_국토부원자료'!F699,"")</f>
        <v>문정 오벨리스크</v>
      </c>
      <c r="E698" s="40">
        <f>IFERROR(VALUE(SUBSTITUTE('04A_국토부원자료'!G699,",","")),"")</f>
        <v>24.27</v>
      </c>
      <c r="F698" s="41">
        <f>IFERROR(IF(AND('04A_국토부원자료'!H699&lt;&gt;"",'04A_국토부원자료'!I699&lt;&gt;""),DATE(INT(VALUE(SUBSTITUTE('04A_국토부원자료'!H699,",",""))/100),MOD(VALUE(SUBSTITUTE('04A_국토부원자료'!H699,",","")),100),VALUE(SUBSTITUTE('04A_국토부원자료'!I699,",",""))),""),"")</f>
        <v>45720</v>
      </c>
      <c r="G698" s="42">
        <f>IFERROR(VALUE(SUBSTITUTE('04A_국토부원자료'!J699,",","")),"")</f>
        <v>22000</v>
      </c>
      <c r="H698" s="43">
        <f t="shared" si="20"/>
        <v>220000000</v>
      </c>
      <c r="I698" s="43">
        <f t="shared" si="21"/>
        <v>9064688.9163576439</v>
      </c>
      <c r="J698" s="38">
        <f>IFERROR(VALUE(SUBSTITUTE('04A_국토부원자료'!K699,",","")),"")</f>
        <v>14</v>
      </c>
      <c r="K698" s="38">
        <f>IFERROR(VALUE(SUBSTITUTE('04A_국토부원자료'!N699,",","")),"")</f>
        <v>2018</v>
      </c>
      <c r="L698" s="39" t="str">
        <f>IFERROR('04A_국토부원자료'!O699,"")</f>
        <v>송파대로 145</v>
      </c>
      <c r="M698" s="39" t="str">
        <f>IFERROR('04A_국토부원자료'!Q699,"")</f>
        <v>중개거래</v>
      </c>
      <c r="N698" s="38">
        <f>IF(B698="","",IF('02_대상물건입력'!B5="",1,IF(ISNUMBER(SEARCH('02_대상물건입력'!B5,B698)),1,0)))</f>
        <v>1</v>
      </c>
      <c r="O698" s="38">
        <f>IF(B698="","",IF('02_대상물건입력'!B6="",1,IF(ISNUMBER(SEARCH('02_대상물건입력'!B6,B698)),1,0)))</f>
        <v>0</v>
      </c>
      <c r="P698" s="38">
        <f>IF(L698="","",IF('02_대상물건입력'!B15="",0,IF(ISNUMBER(SEARCH('02_대상물건입력'!B15,L698)),1,0)))</f>
        <v>1</v>
      </c>
      <c r="Q698" s="38">
        <f>IF(D698="","",IF('02_대상물건입력'!B8="",0,IF(ISNUMBER(SEARCH('02_대상물건입력'!B8,D698)),1,0)))</f>
        <v>0</v>
      </c>
      <c r="R698" s="44">
        <f>IFERROR(ABS(E698-'02_대상물건입력'!B11)/'02_대상물건입력'!B11,"")</f>
        <v>0.10912241032492988</v>
      </c>
      <c r="S698" s="38">
        <f>IFERROR(ABS(J698-'02_대상물건입력'!B10),"")</f>
        <v>2</v>
      </c>
      <c r="T698" s="38">
        <f>IFERROR(ABS('01_설정'!B4-F698),"")</f>
        <v>392</v>
      </c>
      <c r="U698" s="38">
        <f>IFERROR(ABS(K698-YEAR('02_대상물건입력'!B14)),"")</f>
        <v>8</v>
      </c>
      <c r="V698" s="38" t="str">
        <f>IF(B698="","",IF(AND(E698&gt;0,F698&gt;0,H698&gt;0,OR('04A_국토부원자료'!P699="",'04A_국토부원자료'!P699="-"),IF('01_설정'!B10=1,N698=1,TRUE),R698&lt;='01_설정'!B5,S698&lt;='01_설정'!B6,T698&lt;='01_설정'!B7,U698&lt;='01_설정'!B8),"Y",""))</f>
        <v>Y</v>
      </c>
      <c r="W698" s="40">
        <f>IF(V698&lt;&gt;"Y","",MAX(0,(1-R698/'01_설정'!B5))*'01_설정'!B14+MAX(0,(1-S698/'01_설정'!B6))*'01_설정'!B15+MAX(0,(1-T698/'01_설정'!B7))*'01_설정'!B16+MAX(0,(1-U698/'01_설정'!B8))*'01_설정'!B17+O698*'01_설정'!B11+Q698*'01_설정'!B12+P698*'01_설정'!B13)</f>
        <v>41.153392274967814</v>
      </c>
      <c r="X698" s="38">
        <f>IF(W698="","",1+COUNTIFS($W$4:$W$3003,"&gt;"&amp;W698)+COUNTIFS($W$4:W698,W698)-1)</f>
        <v>55</v>
      </c>
    </row>
    <row r="699" spans="1:24" ht="16.5">
      <c r="A699" s="38">
        <f>IF('04A_국토부원자료'!A700="","",ROW()-3)</f>
        <v>696</v>
      </c>
      <c r="B699" s="39" t="str">
        <f>IFERROR('04A_국토부원자료'!B700,"")</f>
        <v>서울특별시 송파구 문정동</v>
      </c>
      <c r="C699" s="39" t="str">
        <f>IF(B699="","",IF('04A_국토부원자료'!C700&lt;&gt;"",'04A_국토부원자료'!C700,TRIM('04A_국토부원자료'!D700&amp;IF('04A_국토부원자료'!E700&lt;&gt;"","-"&amp;'04A_국토부원자료'!E700,""))))</f>
        <v>622</v>
      </c>
      <c r="D699" s="39" t="str">
        <f>IFERROR('04A_국토부원자료'!F700,"")</f>
        <v>송파한화오벨리스크</v>
      </c>
      <c r="E699" s="40">
        <f>IFERROR(VALUE(SUBSTITUTE('04A_국토부원자료'!G700,",","")),"")</f>
        <v>59.03</v>
      </c>
      <c r="F699" s="41">
        <f>IFERROR(IF(AND('04A_국토부원자료'!H700&lt;&gt;"",'04A_국토부원자료'!I700&lt;&gt;""),DATE(INT(VALUE(SUBSTITUTE('04A_국토부원자료'!H700,",",""))/100),MOD(VALUE(SUBSTITUTE('04A_국토부원자료'!H700,",","")),100),VALUE(SUBSTITUTE('04A_국토부원자료'!I700,",",""))),""),"")</f>
        <v>45720</v>
      </c>
      <c r="G699" s="42">
        <f>IFERROR(VALUE(SUBSTITUTE('04A_국토부원자료'!J700,",","")),"")</f>
        <v>60800</v>
      </c>
      <c r="H699" s="43">
        <f t="shared" si="20"/>
        <v>608000000</v>
      </c>
      <c r="I699" s="43">
        <f t="shared" si="21"/>
        <v>10299847.535151618</v>
      </c>
      <c r="J699" s="38">
        <f>IFERROR(VALUE(SUBSTITUTE('04A_국토부원자료'!K700,",","")),"")</f>
        <v>14</v>
      </c>
      <c r="K699" s="38">
        <f>IFERROR(VALUE(SUBSTITUTE('04A_국토부원자료'!N700,",","")),"")</f>
        <v>2013</v>
      </c>
      <c r="L699" s="39" t="str">
        <f>IFERROR('04A_국토부원자료'!O700,"")</f>
        <v>충민로 5</v>
      </c>
      <c r="M699" s="39" t="str">
        <f>IFERROR('04A_국토부원자료'!Q700,"")</f>
        <v>중개거래</v>
      </c>
      <c r="N699" s="38">
        <f>IF(B699="","",IF('02_대상물건입력'!B5="",1,IF(ISNUMBER(SEARCH('02_대상물건입력'!B5,B699)),1,0)))</f>
        <v>1</v>
      </c>
      <c r="O699" s="38">
        <f>IF(B699="","",IF('02_대상물건입력'!B6="",1,IF(ISNUMBER(SEARCH('02_대상물건입력'!B6,B699)),1,0)))</f>
        <v>0</v>
      </c>
      <c r="P699" s="38">
        <f>IF(L699="","",IF('02_대상물건입력'!B15="",0,IF(ISNUMBER(SEARCH('02_대상물건입력'!B15,L699)),1,0)))</f>
        <v>0</v>
      </c>
      <c r="Q699" s="38">
        <f>IF(D699="","",IF('02_대상물건입력'!B8="",0,IF(ISNUMBER(SEARCH('02_대상물건입력'!B8,D699)),1,0)))</f>
        <v>0</v>
      </c>
      <c r="R699" s="44">
        <f>IFERROR(ABS(E699-'02_대상물건입력'!B11)/'02_대상물건입력'!B11,"")</f>
        <v>1.1668110473225954</v>
      </c>
      <c r="S699" s="38">
        <f>IFERROR(ABS(J699-'02_대상물건입력'!B10),"")</f>
        <v>2</v>
      </c>
      <c r="T699" s="38">
        <f>IFERROR(ABS('01_설정'!B4-F699),"")</f>
        <v>392</v>
      </c>
      <c r="U699" s="38">
        <f>IFERROR(ABS(K699-YEAR('02_대상물건입력'!B14)),"")</f>
        <v>13</v>
      </c>
      <c r="V699" s="38" t="str">
        <f>IF(B699="","",IF(AND(E699&gt;0,F699&gt;0,H699&gt;0,OR('04A_국토부원자료'!P700="",'04A_국토부원자료'!P700="-"),IF('01_설정'!B10=1,N699=1,TRUE),R699&lt;='01_설정'!B5,S699&lt;='01_설정'!B6,T699&lt;='01_설정'!B7,U699&lt;='01_설정'!B8),"Y",""))</f>
        <v/>
      </c>
      <c r="W699" s="40" t="str">
        <f>IF(V699&lt;&gt;"Y","",MAX(0,(1-R699/'01_설정'!B5))*'01_설정'!B14+MAX(0,(1-S699/'01_설정'!B6))*'01_설정'!B15+MAX(0,(1-T699/'01_설정'!B7))*'01_설정'!B16+MAX(0,(1-U699/'01_설정'!B8))*'01_설정'!B17+O699*'01_설정'!B11+Q699*'01_설정'!B12+P699*'01_설정'!B13)</f>
        <v/>
      </c>
      <c r="X699" s="38" t="str">
        <f>IF(W699="","",1+COUNTIFS($W$4:$W$3003,"&gt;"&amp;W699)+COUNTIFS($W$4:W699,W699)-1)</f>
        <v/>
      </c>
    </row>
    <row r="700" spans="1:24" ht="16.5">
      <c r="A700" s="38">
        <f>IF('04A_국토부원자료'!A701="","",ROW()-3)</f>
        <v>697</v>
      </c>
      <c r="B700" s="39" t="str">
        <f>IFERROR('04A_국토부원자료'!B701,"")</f>
        <v>서울특별시 송파구 문정동</v>
      </c>
      <c r="C700" s="39" t="str">
        <f>IF(B700="","",IF('04A_국토부원자료'!C701&lt;&gt;"",'04A_국토부원자료'!C701,TRIM('04A_국토부원자료'!D701&amp;IF('04A_국토부원자료'!E701&lt;&gt;"","-"&amp;'04A_국토부원자료'!E701,""))))</f>
        <v>620</v>
      </c>
      <c r="D700" s="39" t="str">
        <f>IFERROR('04A_국토부원자료'!F701,"")</f>
        <v>송파푸르지오시티</v>
      </c>
      <c r="E700" s="40">
        <f>IFERROR(VALUE(SUBSTITUTE('04A_국토부원자료'!G701,",","")),"")</f>
        <v>24.9</v>
      </c>
      <c r="F700" s="41">
        <f>IFERROR(IF(AND('04A_국토부원자료'!H701&lt;&gt;"",'04A_국토부원자료'!I701&lt;&gt;""),DATE(INT(VALUE(SUBSTITUTE('04A_국토부원자료'!H701,",",""))/100),MOD(VALUE(SUBSTITUTE('04A_국토부원자료'!H701,",","")),100),VALUE(SUBSTITUTE('04A_국토부원자료'!I701,",",""))),""),"")</f>
        <v>45717</v>
      </c>
      <c r="G700" s="42">
        <f>IFERROR(VALUE(SUBSTITUTE('04A_국토부원자료'!J701,",","")),"")</f>
        <v>19000</v>
      </c>
      <c r="H700" s="43">
        <f t="shared" si="20"/>
        <v>190000000</v>
      </c>
      <c r="I700" s="43">
        <f t="shared" si="21"/>
        <v>7630522.0883534141</v>
      </c>
      <c r="J700" s="38">
        <f>IFERROR(VALUE(SUBSTITUTE('04A_국토부원자료'!K701,",","")),"")</f>
        <v>7</v>
      </c>
      <c r="K700" s="38">
        <f>IFERROR(VALUE(SUBSTITUTE('04A_국토부원자료'!N701,",","")),"")</f>
        <v>2013</v>
      </c>
      <c r="L700" s="39" t="str">
        <f>IFERROR('04A_국토부원자료'!O701,"")</f>
        <v>새말로 62</v>
      </c>
      <c r="M700" s="39" t="str">
        <f>IFERROR('04A_국토부원자료'!Q701,"")</f>
        <v>중개거래</v>
      </c>
      <c r="N700" s="38">
        <f>IF(B700="","",IF('02_대상물건입력'!B5="",1,IF(ISNUMBER(SEARCH('02_대상물건입력'!B5,B700)),1,0)))</f>
        <v>1</v>
      </c>
      <c r="O700" s="38">
        <f>IF(B700="","",IF('02_대상물건입력'!B6="",1,IF(ISNUMBER(SEARCH('02_대상물건입력'!B6,B700)),1,0)))</f>
        <v>0</v>
      </c>
      <c r="P700" s="38">
        <f>IF(L700="","",IF('02_대상물건입력'!B15="",0,IF(ISNUMBER(SEARCH('02_대상물건입력'!B15,L700)),1,0)))</f>
        <v>0</v>
      </c>
      <c r="Q700" s="38">
        <f>IF(D700="","",IF('02_대상물건입력'!B8="",0,IF(ISNUMBER(SEARCH('02_대상물건입력'!B8,D700)),1,0)))</f>
        <v>0</v>
      </c>
      <c r="R700" s="44">
        <f>IFERROR(ABS(E700-'02_대상물건입력'!B11)/'02_대상물건입력'!B11,"")</f>
        <v>8.5997034078729079E-2</v>
      </c>
      <c r="S700" s="38">
        <f>IFERROR(ABS(J700-'02_대상물건입력'!B10),"")</f>
        <v>5</v>
      </c>
      <c r="T700" s="38">
        <f>IFERROR(ABS('01_설정'!B4-F700),"")</f>
        <v>395</v>
      </c>
      <c r="U700" s="38">
        <f>IFERROR(ABS(K700-YEAR('02_대상물건입력'!B14)),"")</f>
        <v>13</v>
      </c>
      <c r="V700" s="38" t="str">
        <f>IF(B700="","",IF(AND(E700&gt;0,F700&gt;0,H700&gt;0,OR('04A_국토부원자료'!P701="",'04A_국토부원자료'!P701="-"),IF('01_설정'!B10=1,N700=1,TRUE),R700&lt;='01_설정'!B5,S700&lt;='01_설정'!B6,T700&lt;='01_설정'!B7,U700&lt;='01_설정'!B8),"Y",""))</f>
        <v/>
      </c>
      <c r="W700" s="40" t="str">
        <f>IF(V700&lt;&gt;"Y","",MAX(0,(1-R700/'01_설정'!B5))*'01_설정'!B14+MAX(0,(1-S700/'01_설정'!B6))*'01_설정'!B15+MAX(0,(1-T700/'01_설정'!B7))*'01_설정'!B16+MAX(0,(1-U700/'01_설정'!B8))*'01_설정'!B17+O700*'01_설정'!B11+Q700*'01_설정'!B12+P700*'01_설정'!B13)</f>
        <v/>
      </c>
      <c r="X700" s="38" t="str">
        <f>IF(W700="","",1+COUNTIFS($W$4:$W$3003,"&gt;"&amp;W700)+COUNTIFS($W$4:W700,W700)-1)</f>
        <v/>
      </c>
    </row>
    <row r="701" spans="1:24" ht="16.5">
      <c r="A701" s="38">
        <f>IF('04A_국토부원자료'!A702="","",ROW()-3)</f>
        <v>698</v>
      </c>
      <c r="B701" s="39" t="str">
        <f>IFERROR('04A_국토부원자료'!B702,"")</f>
        <v>서울특별시 송파구 문정동</v>
      </c>
      <c r="C701" s="39" t="str">
        <f>IF(B701="","",IF('04A_국토부원자료'!C702&lt;&gt;"",'04A_국토부원자료'!C702,TRIM('04A_국토부원자료'!D702&amp;IF('04A_국토부원자료'!E702&lt;&gt;"","-"&amp;'04A_국토부원자료'!E702,""))))</f>
        <v>618</v>
      </c>
      <c r="D701" s="39" t="str">
        <f>IFERROR('04A_국토부원자료'!F702,"")</f>
        <v>파크하비오</v>
      </c>
      <c r="E701" s="40">
        <f>IFERROR(VALUE(SUBSTITUTE('04A_국토부원자료'!G702,",","")),"")</f>
        <v>25.08</v>
      </c>
      <c r="F701" s="41">
        <f>IFERROR(IF(AND('04A_국토부원자료'!H702&lt;&gt;"",'04A_국토부원자료'!I702&lt;&gt;""),DATE(INT(VALUE(SUBSTITUTE('04A_국토부원자료'!H702,",",""))/100),MOD(VALUE(SUBSTITUTE('04A_국토부원자료'!H702,",","")),100),VALUE(SUBSTITUTE('04A_국토부원자료'!I702,",",""))),""),"")</f>
        <v>45717</v>
      </c>
      <c r="G701" s="42">
        <f>IFERROR(VALUE(SUBSTITUTE('04A_국토부원자료'!J702,",","")),"")</f>
        <v>20300</v>
      </c>
      <c r="H701" s="43">
        <f t="shared" si="20"/>
        <v>203000000</v>
      </c>
      <c r="I701" s="43">
        <f t="shared" si="21"/>
        <v>8094098.8835725682</v>
      </c>
      <c r="J701" s="38">
        <f>IFERROR(VALUE(SUBSTITUTE('04A_국토부원자료'!K702,",","")),"")</f>
        <v>13</v>
      </c>
      <c r="K701" s="38" t="str">
        <f>IFERROR(VALUE(SUBSTITUTE('04A_국토부원자료'!N702,",","")),"")</f>
        <v/>
      </c>
      <c r="L701" s="39" t="str">
        <f>IFERROR('04A_국토부원자료'!O702,"")</f>
        <v xml:space="preserve"> </v>
      </c>
      <c r="M701" s="39" t="str">
        <f>IFERROR('04A_국토부원자료'!Q702,"")</f>
        <v>중개거래</v>
      </c>
      <c r="N701" s="38">
        <f>IF(B701="","",IF('02_대상물건입력'!B5="",1,IF(ISNUMBER(SEARCH('02_대상물건입력'!B5,B701)),1,0)))</f>
        <v>1</v>
      </c>
      <c r="O701" s="38">
        <f>IF(B701="","",IF('02_대상물건입력'!B6="",1,IF(ISNUMBER(SEARCH('02_대상물건입력'!B6,B701)),1,0)))</f>
        <v>0</v>
      </c>
      <c r="P701" s="38">
        <f>IF(L701="","",IF('02_대상물건입력'!B15="",0,IF(ISNUMBER(SEARCH('02_대상물건입력'!B15,L701)),1,0)))</f>
        <v>0</v>
      </c>
      <c r="Q701" s="38">
        <f>IF(D701="","",IF('02_대상물건입력'!B8="",0,IF(ISNUMBER(SEARCH('02_대상물건입력'!B8,D701)),1,0)))</f>
        <v>0</v>
      </c>
      <c r="R701" s="44">
        <f>IFERROR(ABS(E701-'02_대상물건입력'!B11)/'02_대상물건입력'!B11,"")</f>
        <v>7.9389783722671706E-2</v>
      </c>
      <c r="S701" s="38">
        <f>IFERROR(ABS(J701-'02_대상물건입력'!B10),"")</f>
        <v>1</v>
      </c>
      <c r="T701" s="38">
        <f>IFERROR(ABS('01_설정'!B4-F701),"")</f>
        <v>395</v>
      </c>
      <c r="U701" s="38" t="str">
        <f>IFERROR(ABS(K701-YEAR('02_대상물건입력'!B14)),"")</f>
        <v/>
      </c>
      <c r="V701" s="38" t="str">
        <f>IF(B701="","",IF(AND(E701&gt;0,F701&gt;0,H701&gt;0,OR('04A_국토부원자료'!P702="",'04A_국토부원자료'!P702="-"),IF('01_설정'!B10=1,N701=1,TRUE),R701&lt;='01_설정'!B5,S701&lt;='01_설정'!B6,T701&lt;='01_설정'!B7,U701&lt;='01_설정'!B8),"Y",""))</f>
        <v/>
      </c>
      <c r="W701" s="40" t="str">
        <f>IF(V701&lt;&gt;"Y","",MAX(0,(1-R701/'01_설정'!B5))*'01_설정'!B14+MAX(0,(1-S701/'01_설정'!B6))*'01_설정'!B15+MAX(0,(1-T701/'01_설정'!B7))*'01_설정'!B16+MAX(0,(1-U701/'01_설정'!B8))*'01_설정'!B17+O701*'01_설정'!B11+Q701*'01_설정'!B12+P701*'01_설정'!B13)</f>
        <v/>
      </c>
      <c r="X701" s="38" t="str">
        <f>IF(W701="","",1+COUNTIFS($W$4:$W$3003,"&gt;"&amp;W701)+COUNTIFS($W$4:W701,W701)-1)</f>
        <v/>
      </c>
    </row>
    <row r="702" spans="1:24" ht="16.5">
      <c r="A702" s="38">
        <f>IF('04A_국토부원자료'!A703="","",ROW()-3)</f>
        <v>699</v>
      </c>
      <c r="B702" s="39" t="str">
        <f>IFERROR('04A_국토부원자료'!B703,"")</f>
        <v>서울특별시 송파구 문정동</v>
      </c>
      <c r="C702" s="39" t="str">
        <f>IF(B702="","",IF('04A_국토부원자료'!C703&lt;&gt;"",'04A_국토부원자료'!C703,TRIM('04A_국토부원자료'!D703&amp;IF('04A_국토부원자료'!E703&lt;&gt;"","-"&amp;'04A_국토부원자료'!E703,""))))</f>
        <v>624</v>
      </c>
      <c r="D702" s="39" t="str">
        <f>IFERROR('04A_국토부원자료'!F703,"")</f>
        <v>송파 아이파크</v>
      </c>
      <c r="E702" s="40">
        <f>IFERROR(VALUE(SUBSTITUTE('04A_국토부원자료'!G703,",","")),"")</f>
        <v>25.87</v>
      </c>
      <c r="F702" s="41">
        <f>IFERROR(IF(AND('04A_국토부원자료'!H703&lt;&gt;"",'04A_국토부원자료'!I703&lt;&gt;""),DATE(INT(VALUE(SUBSTITUTE('04A_국토부원자료'!H703,",",""))/100),MOD(VALUE(SUBSTITUTE('04A_국토부원자료'!H703,",","")),100),VALUE(SUBSTITUTE('04A_국토부원자료'!I703,",",""))),""),"")</f>
        <v>45717</v>
      </c>
      <c r="G702" s="42">
        <f>IFERROR(VALUE(SUBSTITUTE('04A_국토부원자료'!J703,",","")),"")</f>
        <v>20900</v>
      </c>
      <c r="H702" s="43">
        <f t="shared" si="20"/>
        <v>209000000</v>
      </c>
      <c r="I702" s="43">
        <f t="shared" si="21"/>
        <v>8078855.8175492845</v>
      </c>
      <c r="J702" s="38">
        <f>IFERROR(VALUE(SUBSTITUTE('04A_국토부원자료'!K703,",","")),"")</f>
        <v>6</v>
      </c>
      <c r="K702" s="38">
        <f>IFERROR(VALUE(SUBSTITUTE('04A_국토부원자료'!N703,",","")),"")</f>
        <v>2015</v>
      </c>
      <c r="L702" s="39" t="str">
        <f>IFERROR('04A_국토부원자료'!O703,"")</f>
        <v>법원로 55</v>
      </c>
      <c r="M702" s="39" t="str">
        <f>IFERROR('04A_국토부원자료'!Q703,"")</f>
        <v>중개거래</v>
      </c>
      <c r="N702" s="38">
        <f>IF(B702="","",IF('02_대상물건입력'!B5="",1,IF(ISNUMBER(SEARCH('02_대상물건입력'!B5,B702)),1,0)))</f>
        <v>1</v>
      </c>
      <c r="O702" s="38">
        <f>IF(B702="","",IF('02_대상물건입력'!B6="",1,IF(ISNUMBER(SEARCH('02_대상물건입력'!B6,B702)),1,0)))</f>
        <v>0</v>
      </c>
      <c r="P702" s="38">
        <f>IF(L702="","",IF('02_대상물건입력'!B15="",0,IF(ISNUMBER(SEARCH('02_대상물건입력'!B15,L702)),1,0)))</f>
        <v>0</v>
      </c>
      <c r="Q702" s="38">
        <f>IF(D702="","",IF('02_대상물건입력'!B8="",0,IF(ISNUMBER(SEARCH('02_대상물건입력'!B8,D702)),1,0)))</f>
        <v>0</v>
      </c>
      <c r="R702" s="44">
        <f>IFERROR(ABS(E702-'02_대상물건입력'!B11)/'02_대상물건입력'!B11,"")</f>
        <v>5.0391296048864213E-2</v>
      </c>
      <c r="S702" s="38">
        <f>IFERROR(ABS(J702-'02_대상물건입력'!B10),"")</f>
        <v>6</v>
      </c>
      <c r="T702" s="38">
        <f>IFERROR(ABS('01_설정'!B4-F702),"")</f>
        <v>395</v>
      </c>
      <c r="U702" s="38">
        <f>IFERROR(ABS(K702-YEAR('02_대상물건입력'!B14)),"")</f>
        <v>11</v>
      </c>
      <c r="V702" s="38" t="str">
        <f>IF(B702="","",IF(AND(E702&gt;0,F702&gt;0,H702&gt;0,OR('04A_국토부원자료'!P703="",'04A_국토부원자료'!P703="-"),IF('01_설정'!B10=1,N702=1,TRUE),R702&lt;='01_설정'!B5,S702&lt;='01_설정'!B6,T702&lt;='01_설정'!B7,U702&lt;='01_설정'!B8),"Y",""))</f>
        <v/>
      </c>
      <c r="W702" s="40" t="str">
        <f>IF(V702&lt;&gt;"Y","",MAX(0,(1-R702/'01_설정'!B5))*'01_설정'!B14+MAX(0,(1-S702/'01_설정'!B6))*'01_설정'!B15+MAX(0,(1-T702/'01_설정'!B7))*'01_설정'!B16+MAX(0,(1-U702/'01_설정'!B8))*'01_설정'!B17+O702*'01_설정'!B11+Q702*'01_설정'!B12+P702*'01_설정'!B13)</f>
        <v/>
      </c>
      <c r="X702" s="38" t="str">
        <f>IF(W702="","",1+COUNTIFS($W$4:$W$3003,"&gt;"&amp;W702)+COUNTIFS($W$4:W702,W702)-1)</f>
        <v/>
      </c>
    </row>
    <row r="703" spans="1:24" ht="16.5">
      <c r="A703" s="38">
        <f>IF('04A_국토부원자료'!A704="","",ROW()-3)</f>
        <v>700</v>
      </c>
      <c r="B703" s="39" t="str">
        <f>IFERROR('04A_국토부원자료'!B704,"")</f>
        <v>서울특별시 송파구 문정동</v>
      </c>
      <c r="C703" s="39" t="str">
        <f>IF(B703="","",IF('04A_국토부원자료'!C704&lt;&gt;"",'04A_국토부원자료'!C704,TRIM('04A_국토부원자료'!D704&amp;IF('04A_국토부원자료'!E704&lt;&gt;"","-"&amp;'04A_국토부원자료'!E704,""))))</f>
        <v>622</v>
      </c>
      <c r="D703" s="39" t="str">
        <f>IFERROR('04A_국토부원자료'!F704,"")</f>
        <v>송파한화오벨리스크</v>
      </c>
      <c r="E703" s="40">
        <f>IFERROR(VALUE(SUBSTITUTE('04A_국토부원자료'!G704,",","")),"")</f>
        <v>24.66</v>
      </c>
      <c r="F703" s="41">
        <f>IFERROR(IF(AND('04A_국토부원자료'!H704&lt;&gt;"",'04A_국토부원자료'!I704&lt;&gt;""),DATE(INT(VALUE(SUBSTITUTE('04A_국토부원자료'!H704,",",""))/100),MOD(VALUE(SUBSTITUTE('04A_국토부원자료'!H704,",","")),100),VALUE(SUBSTITUTE('04A_국토부원자료'!I704,",",""))),""),"")</f>
        <v>45717</v>
      </c>
      <c r="G703" s="42">
        <f>IFERROR(VALUE(SUBSTITUTE('04A_국토부원자료'!J704,",","")),"")</f>
        <v>19900</v>
      </c>
      <c r="H703" s="43">
        <f t="shared" si="20"/>
        <v>199000000</v>
      </c>
      <c r="I703" s="43">
        <f t="shared" si="21"/>
        <v>8069748.5806974862</v>
      </c>
      <c r="J703" s="38">
        <f>IFERROR(VALUE(SUBSTITUTE('04A_국토부원자료'!K704,",","")),"")</f>
        <v>4</v>
      </c>
      <c r="K703" s="38">
        <f>IFERROR(VALUE(SUBSTITUTE('04A_국토부원자료'!N704,",","")),"")</f>
        <v>2013</v>
      </c>
      <c r="L703" s="39" t="str">
        <f>IFERROR('04A_국토부원자료'!O704,"")</f>
        <v>충민로 5</v>
      </c>
      <c r="M703" s="39" t="str">
        <f>IFERROR('04A_국토부원자료'!Q704,"")</f>
        <v>중개거래</v>
      </c>
      <c r="N703" s="38">
        <f>IF(B703="","",IF('02_대상물건입력'!B5="",1,IF(ISNUMBER(SEARCH('02_대상물건입력'!B5,B703)),1,0)))</f>
        <v>1</v>
      </c>
      <c r="O703" s="38">
        <f>IF(B703="","",IF('02_대상물건입력'!B6="",1,IF(ISNUMBER(SEARCH('02_대상물건입력'!B6,B703)),1,0)))</f>
        <v>0</v>
      </c>
      <c r="P703" s="38">
        <f>IF(L703="","",IF('02_대상물건입력'!B15="",0,IF(ISNUMBER(SEARCH('02_대상물건입력'!B15,L703)),1,0)))</f>
        <v>0</v>
      </c>
      <c r="Q703" s="38">
        <f>IF(D703="","",IF('02_대상물건입력'!B8="",0,IF(ISNUMBER(SEARCH('02_대상물건입력'!B8,D703)),1,0)))</f>
        <v>0</v>
      </c>
      <c r="R703" s="44">
        <f>IFERROR(ABS(E703-'02_대상물건입력'!B11)/'02_대상물건입력'!B11,"")</f>
        <v>9.4806701220138859E-2</v>
      </c>
      <c r="S703" s="38">
        <f>IFERROR(ABS(J703-'02_대상물건입력'!B10),"")</f>
        <v>8</v>
      </c>
      <c r="T703" s="38">
        <f>IFERROR(ABS('01_설정'!B4-F703),"")</f>
        <v>395</v>
      </c>
      <c r="U703" s="38">
        <f>IFERROR(ABS(K703-YEAR('02_대상물건입력'!B14)),"")</f>
        <v>13</v>
      </c>
      <c r="V703" s="38" t="str">
        <f>IF(B703="","",IF(AND(E703&gt;0,F703&gt;0,H703&gt;0,OR('04A_국토부원자료'!P704="",'04A_국토부원자료'!P704="-"),IF('01_설정'!B10=1,N703=1,TRUE),R703&lt;='01_설정'!B5,S703&lt;='01_설정'!B6,T703&lt;='01_설정'!B7,U703&lt;='01_설정'!B8),"Y",""))</f>
        <v/>
      </c>
      <c r="W703" s="40" t="str">
        <f>IF(V703&lt;&gt;"Y","",MAX(0,(1-R703/'01_설정'!B5))*'01_설정'!B14+MAX(0,(1-S703/'01_설정'!B6))*'01_설정'!B15+MAX(0,(1-T703/'01_설정'!B7))*'01_설정'!B16+MAX(0,(1-U703/'01_설정'!B8))*'01_설정'!B17+O703*'01_설정'!B11+Q703*'01_설정'!B12+P703*'01_설정'!B13)</f>
        <v/>
      </c>
      <c r="X703" s="38" t="str">
        <f>IF(W703="","",1+COUNTIFS($W$4:$W$3003,"&gt;"&amp;W703)+COUNTIFS($W$4:W703,W703)-1)</f>
        <v/>
      </c>
    </row>
    <row r="704" spans="1:24" ht="16.5">
      <c r="A704" s="38">
        <f>IF('04A_국토부원자료'!A705="","",ROW()-3)</f>
        <v>701</v>
      </c>
      <c r="B704" s="39" t="str">
        <f>IFERROR('04A_국토부원자료'!B705,"")</f>
        <v>서울특별시 송파구 문정동</v>
      </c>
      <c r="C704" s="39" t="str">
        <f>IF(B704="","",IF('04A_국토부원자료'!C705&lt;&gt;"",'04A_국토부원자료'!C705,TRIM('04A_국토부원자료'!D705&amp;IF('04A_국토부원자료'!E705&lt;&gt;"","-"&amp;'04A_국토부원자료'!E705,""))))</f>
        <v>56</v>
      </c>
      <c r="D704" s="39" t="str">
        <f>IFERROR('04A_국토부원자료'!F705,"")</f>
        <v>문정동 헤브론 복합빌딩</v>
      </c>
      <c r="E704" s="40">
        <f>IFERROR(VALUE(SUBSTITUTE('04A_국토부원자료'!G705,",","")),"")</f>
        <v>17.61</v>
      </c>
      <c r="F704" s="41">
        <f>IFERROR(IF(AND('04A_국토부원자료'!H705&lt;&gt;"",'04A_국토부원자료'!I705&lt;&gt;""),DATE(INT(VALUE(SUBSTITUTE('04A_국토부원자료'!H705,",",""))/100),MOD(VALUE(SUBSTITUTE('04A_국토부원자료'!H705,",","")),100),VALUE(SUBSTITUTE('04A_국토부원자료'!I705,",",""))),""),"")</f>
        <v>45717</v>
      </c>
      <c r="G704" s="42">
        <f>IFERROR(VALUE(SUBSTITUTE('04A_국토부원자료'!J705,",","")),"")</f>
        <v>15225</v>
      </c>
      <c r="H704" s="43">
        <f t="shared" si="20"/>
        <v>152250000</v>
      </c>
      <c r="I704" s="43">
        <f t="shared" si="21"/>
        <v>8645655.8773424197</v>
      </c>
      <c r="J704" s="38">
        <f>IFERROR(VALUE(SUBSTITUTE('04A_국토부원자료'!K705,",","")),"")</f>
        <v>4</v>
      </c>
      <c r="K704" s="38">
        <f>IFERROR(VALUE(SUBSTITUTE('04A_국토부원자료'!N705,",","")),"")</f>
        <v>2004</v>
      </c>
      <c r="L704" s="39" t="str">
        <f>IFERROR('04A_국토부원자료'!O705,"")</f>
        <v>송파대로20길 4</v>
      </c>
      <c r="M704" s="39" t="str">
        <f>IFERROR('04A_국토부원자료'!Q705,"")</f>
        <v>중개거래</v>
      </c>
      <c r="N704" s="38">
        <f>IF(B704="","",IF('02_대상물건입력'!B5="",1,IF(ISNUMBER(SEARCH('02_대상물건입력'!B5,B704)),1,0)))</f>
        <v>1</v>
      </c>
      <c r="O704" s="38">
        <f>IF(B704="","",IF('02_대상물건입력'!B6="",1,IF(ISNUMBER(SEARCH('02_대상물건입력'!B6,B704)),1,0)))</f>
        <v>0</v>
      </c>
      <c r="P704" s="38">
        <f>IF(L704="","",IF('02_대상물건입력'!B15="",0,IF(ISNUMBER(SEARCH('02_대상물건입력'!B15,L704)),1,0)))</f>
        <v>1</v>
      </c>
      <c r="Q704" s="38">
        <f>IF(D704="","",IF('02_대상물건입력'!B8="",0,IF(ISNUMBER(SEARCH('02_대상물건입력'!B8,D704)),1,0)))</f>
        <v>0</v>
      </c>
      <c r="R704" s="44">
        <f>IFERROR(ABS(E704-'02_대상물건입력'!B11)/'02_대상물건입력'!B11,"")</f>
        <v>0.35359067349905293</v>
      </c>
      <c r="S704" s="38">
        <f>IFERROR(ABS(J704-'02_대상물건입력'!B10),"")</f>
        <v>8</v>
      </c>
      <c r="T704" s="38">
        <f>IFERROR(ABS('01_설정'!B4-F704),"")</f>
        <v>395</v>
      </c>
      <c r="U704" s="38">
        <f>IFERROR(ABS(K704-YEAR('02_대상물건입력'!B14)),"")</f>
        <v>22</v>
      </c>
      <c r="V704" s="38" t="str">
        <f>IF(B704="","",IF(AND(E704&gt;0,F704&gt;0,H704&gt;0,OR('04A_국토부원자료'!P705="",'04A_국토부원자료'!P705="-"),IF('01_설정'!B10=1,N704=1,TRUE),R704&lt;='01_설정'!B5,S704&lt;='01_설정'!B6,T704&lt;='01_설정'!B7,U704&lt;='01_설정'!B8),"Y",""))</f>
        <v/>
      </c>
      <c r="W704" s="40" t="str">
        <f>IF(V704&lt;&gt;"Y","",MAX(0,(1-R704/'01_설정'!B5))*'01_설정'!B14+MAX(0,(1-S704/'01_설정'!B6))*'01_설정'!B15+MAX(0,(1-T704/'01_설정'!B7))*'01_설정'!B16+MAX(0,(1-U704/'01_설정'!B8))*'01_설정'!B17+O704*'01_설정'!B11+Q704*'01_설정'!B12+P704*'01_설정'!B13)</f>
        <v/>
      </c>
      <c r="X704" s="38" t="str">
        <f>IF(W704="","",1+COUNTIFS($W$4:$W$3003,"&gt;"&amp;W704)+COUNTIFS($W$4:W704,W704)-1)</f>
        <v/>
      </c>
    </row>
    <row r="705" spans="1:24" ht="16.5">
      <c r="A705" s="38">
        <f>IF('04A_국토부원자료'!A706="","",ROW()-3)</f>
        <v>702</v>
      </c>
      <c r="B705" s="39" t="str">
        <f>IFERROR('04A_국토부원자료'!B706,"")</f>
        <v>서울특별시 송파구 문정동</v>
      </c>
      <c r="C705" s="39" t="str">
        <f>IF(B705="","",IF('04A_국토부원자료'!C706&lt;&gt;"",'04A_국토부원자료'!C706,TRIM('04A_국토부원자료'!D706&amp;IF('04A_국토부원자료'!E706&lt;&gt;"","-"&amp;'04A_국토부원자료'!E706,""))))</f>
        <v>652-2</v>
      </c>
      <c r="D705" s="39" t="str">
        <f>IFERROR('04A_국토부원자료'!F706,"")</f>
        <v>문정 오벨리스크</v>
      </c>
      <c r="E705" s="40">
        <f>IFERROR(VALUE(SUBSTITUTE('04A_국토부원자료'!G706,",","")),"")</f>
        <v>27.66</v>
      </c>
      <c r="F705" s="41">
        <f>IFERROR(IF(AND('04A_국토부원자료'!H706&lt;&gt;"",'04A_국토부원자료'!I706&lt;&gt;""),DATE(INT(VALUE(SUBSTITUTE('04A_국토부원자료'!H706,",",""))/100),MOD(VALUE(SUBSTITUTE('04A_국토부원자료'!H706,",","")),100),VALUE(SUBSTITUTE('04A_국토부원자료'!I706,",",""))),""),"")</f>
        <v>45716</v>
      </c>
      <c r="G705" s="42">
        <f>IFERROR(VALUE(SUBSTITUTE('04A_국토부원자료'!J706,",","")),"")</f>
        <v>25000</v>
      </c>
      <c r="H705" s="43">
        <f t="shared" si="20"/>
        <v>250000000</v>
      </c>
      <c r="I705" s="43">
        <f t="shared" si="21"/>
        <v>9038322.4873463493</v>
      </c>
      <c r="J705" s="38">
        <f>IFERROR(VALUE(SUBSTITUTE('04A_국토부원자료'!K706,",","")),"")</f>
        <v>13</v>
      </c>
      <c r="K705" s="38">
        <f>IFERROR(VALUE(SUBSTITUTE('04A_국토부원자료'!N706,",","")),"")</f>
        <v>2018</v>
      </c>
      <c r="L705" s="39" t="str">
        <f>IFERROR('04A_국토부원자료'!O706,"")</f>
        <v>송파대로 145</v>
      </c>
      <c r="M705" s="39" t="str">
        <f>IFERROR('04A_국토부원자료'!Q706,"")</f>
        <v>중개거래</v>
      </c>
      <c r="N705" s="38">
        <f>IF(B705="","",IF('02_대상물건입력'!B5="",1,IF(ISNUMBER(SEARCH('02_대상물건입력'!B5,B705)),1,0)))</f>
        <v>1</v>
      </c>
      <c r="O705" s="38">
        <f>IF(B705="","",IF('02_대상물건입력'!B6="",1,IF(ISNUMBER(SEARCH('02_대상물건입력'!B6,B705)),1,0)))</f>
        <v>0</v>
      </c>
      <c r="P705" s="38">
        <f>IF(L705="","",IF('02_대상물건입력'!B15="",0,IF(ISNUMBER(SEARCH('02_대상물건입력'!B15,L705)),1,0)))</f>
        <v>1</v>
      </c>
      <c r="Q705" s="38">
        <f>IF(D705="","",IF('02_대상물건입력'!B8="",0,IF(ISNUMBER(SEARCH('02_대상물건입력'!B8,D705)),1,0)))</f>
        <v>0</v>
      </c>
      <c r="R705" s="44">
        <f>IFERROR(ABS(E705-'02_대상물건입력'!B11)/'02_대상물건입력'!B11,"")</f>
        <v>1.5314138047484148E-2</v>
      </c>
      <c r="S705" s="38">
        <f>IFERROR(ABS(J705-'02_대상물건입력'!B10),"")</f>
        <v>1</v>
      </c>
      <c r="T705" s="38">
        <f>IFERROR(ABS('01_설정'!B4-F705),"")</f>
        <v>396</v>
      </c>
      <c r="U705" s="38">
        <f>IFERROR(ABS(K705-YEAR('02_대상물건입력'!B14)),"")</f>
        <v>8</v>
      </c>
      <c r="V705" s="38" t="str">
        <f>IF(B705="","",IF(AND(E705&gt;0,F705&gt;0,H705&gt;0,OR('04A_국토부원자료'!P706="",'04A_국토부원자료'!P706="-"),IF('01_설정'!B10=1,N705=1,TRUE),R705&lt;='01_설정'!B5,S705&lt;='01_설정'!B6,T705&lt;='01_설정'!B7,U705&lt;='01_설정'!B8),"Y",""))</f>
        <v>Y</v>
      </c>
      <c r="W705" s="40">
        <f>IF(V705&lt;&gt;"Y","",MAX(0,(1-R705/'01_설정'!B5))*'01_설정'!B14+MAX(0,(1-S705/'01_설정'!B6))*'01_설정'!B15+MAX(0,(1-T705/'01_설정'!B7))*'01_설정'!B16+MAX(0,(1-U705/'01_설정'!B8))*'01_설정'!B17+O705*'01_설정'!B11+Q705*'01_설정'!B12+P705*'01_설정'!B13)</f>
        <v>51.742766810725506</v>
      </c>
      <c r="X705" s="38">
        <f>IF(W705="","",1+COUNTIFS($W$4:$W$3003,"&gt;"&amp;W705)+COUNTIFS($W$4:W705,W705)-1)</f>
        <v>8</v>
      </c>
    </row>
    <row r="706" spans="1:24" ht="16.5">
      <c r="A706" s="38">
        <f>IF('04A_국토부원자료'!A707="","",ROW()-3)</f>
        <v>703</v>
      </c>
      <c r="B706" s="39" t="str">
        <f>IFERROR('04A_국토부원자료'!B707,"")</f>
        <v>서울특별시 송파구 문정동</v>
      </c>
      <c r="C706" s="39" t="str">
        <f>IF(B706="","",IF('04A_국토부원자료'!C707&lt;&gt;"",'04A_국토부원자료'!C707,TRIM('04A_국토부원자료'!D707&amp;IF('04A_국토부원자료'!E707&lt;&gt;"","-"&amp;'04A_국토부원자료'!E707,""))))</f>
        <v>652-4</v>
      </c>
      <c r="D706" s="39" t="str">
        <f>IFERROR('04A_국토부원자료'!F707,"")</f>
        <v>힐스테이트에코문정</v>
      </c>
      <c r="E706" s="40">
        <f>IFERROR(VALUE(SUBSTITUTE('04A_국토부원자료'!G707,",","")),"")</f>
        <v>20.79</v>
      </c>
      <c r="F706" s="41">
        <f>IFERROR(IF(AND('04A_국토부원자료'!H707&lt;&gt;"",'04A_국토부원자료'!I707&lt;&gt;""),DATE(INT(VALUE(SUBSTITUTE('04A_국토부원자료'!H707,",",""))/100),MOD(VALUE(SUBSTITUTE('04A_국토부원자료'!H707,",","")),100),VALUE(SUBSTITUTE('04A_국토부원자료'!I707,",",""))),""),"")</f>
        <v>45716</v>
      </c>
      <c r="G706" s="42">
        <f>IFERROR(VALUE(SUBSTITUTE('04A_국토부원자료'!J707,",","")),"")</f>
        <v>20600</v>
      </c>
      <c r="H706" s="43">
        <f t="shared" si="20"/>
        <v>206000000</v>
      </c>
      <c r="I706" s="43">
        <f t="shared" si="21"/>
        <v>9908609.9086099099</v>
      </c>
      <c r="J706" s="38">
        <f>IFERROR(VALUE(SUBSTITUTE('04A_국토부원자료'!K707,",","")),"")</f>
        <v>12</v>
      </c>
      <c r="K706" s="38">
        <f>IFERROR(VALUE(SUBSTITUTE('04A_국토부원자료'!N707,",","")),"")</f>
        <v>2018</v>
      </c>
      <c r="L706" s="39" t="str">
        <f>IFERROR('04A_국토부원자료'!O707,"")</f>
        <v>법원로4길 10</v>
      </c>
      <c r="M706" s="39" t="str">
        <f>IFERROR('04A_국토부원자료'!Q707,"")</f>
        <v>중개거래</v>
      </c>
      <c r="N706" s="38">
        <f>IF(B706="","",IF('02_대상물건입력'!B5="",1,IF(ISNUMBER(SEARCH('02_대상물건입력'!B5,B706)),1,0)))</f>
        <v>1</v>
      </c>
      <c r="O706" s="38">
        <f>IF(B706="","",IF('02_대상물건입력'!B6="",1,IF(ISNUMBER(SEARCH('02_대상물건입력'!B6,B706)),1,0)))</f>
        <v>0</v>
      </c>
      <c r="P706" s="38">
        <f>IF(L706="","",IF('02_대상물건입력'!B15="",0,IF(ISNUMBER(SEARCH('02_대상물건입력'!B15,L706)),1,0)))</f>
        <v>0</v>
      </c>
      <c r="Q706" s="38">
        <f>IF(D706="","",IF('02_대상물건입력'!B8="",0,IF(ISNUMBER(SEARCH('02_대상물건입력'!B8,D706)),1,0)))</f>
        <v>0</v>
      </c>
      <c r="R706" s="44">
        <f>IFERROR(ABS(E706-'02_대상물건입력'!B11)/'02_대상물건입력'!B11,"")</f>
        <v>0.23686258387537257</v>
      </c>
      <c r="S706" s="38">
        <f>IFERROR(ABS(J706-'02_대상물건입력'!B10),"")</f>
        <v>0</v>
      </c>
      <c r="T706" s="38">
        <f>IFERROR(ABS('01_설정'!B4-F706),"")</f>
        <v>396</v>
      </c>
      <c r="U706" s="38">
        <f>IFERROR(ABS(K706-YEAR('02_대상물건입력'!B14)),"")</f>
        <v>8</v>
      </c>
      <c r="V706" s="38" t="str">
        <f>IF(B706="","",IF(AND(E706&gt;0,F706&gt;0,H706&gt;0,OR('04A_국토부원자료'!P707="",'04A_국토부원자료'!P707="-"),IF('01_설정'!B10=1,N706=1,TRUE),R706&lt;='01_설정'!B5,S706&lt;='01_설정'!B6,T706&lt;='01_설정'!B7,U706&lt;='01_설정'!B8),"Y",""))</f>
        <v>Y</v>
      </c>
      <c r="W706" s="40">
        <f>IF(V706&lt;&gt;"Y","",MAX(0,(1-R706/'01_설정'!B5))*'01_설정'!B14+MAX(0,(1-S706/'01_설정'!B6))*'01_설정'!B15+MAX(0,(1-T706/'01_설정'!B7))*'01_설정'!B16+MAX(0,(1-U706/'01_설정'!B8))*'01_설정'!B17+O706*'01_설정'!B11+Q706*'01_설정'!B12+P706*'01_설정'!B13)</f>
        <v>26.646503577871322</v>
      </c>
      <c r="X706" s="38">
        <f>IF(W706="","",1+COUNTIFS($W$4:$W$3003,"&gt;"&amp;W706)+COUNTIFS($W$4:W706,W706)-1)</f>
        <v>202</v>
      </c>
    </row>
    <row r="707" spans="1:24" ht="16.5">
      <c r="A707" s="38">
        <f>IF('04A_국토부원자료'!A708="","",ROW()-3)</f>
        <v>704</v>
      </c>
      <c r="B707" s="39" t="str">
        <f>IFERROR('04A_국토부원자료'!B708,"")</f>
        <v>서울특별시 송파구 문정동</v>
      </c>
      <c r="C707" s="39" t="str">
        <f>IF(B707="","",IF('04A_국토부원자료'!C708&lt;&gt;"",'04A_국토부원자료'!C708,TRIM('04A_국토부원자료'!D708&amp;IF('04A_국토부원자료'!E708&lt;&gt;"","-"&amp;'04A_국토부원자료'!E708,""))))</f>
        <v>618</v>
      </c>
      <c r="D707" s="39" t="str">
        <f>IFERROR('04A_국토부원자료'!F708,"")</f>
        <v>파크하비오</v>
      </c>
      <c r="E707" s="40">
        <f>IFERROR(VALUE(SUBSTITUTE('04A_국토부원자료'!G708,",","")),"")</f>
        <v>24.58</v>
      </c>
      <c r="F707" s="41">
        <f>IFERROR(IF(AND('04A_국토부원자료'!H708&lt;&gt;"",'04A_국토부원자료'!I708&lt;&gt;""),DATE(INT(VALUE(SUBSTITUTE('04A_국토부원자료'!H708,",",""))/100),MOD(VALUE(SUBSTITUTE('04A_국토부원자료'!H708,",","")),100),VALUE(SUBSTITUTE('04A_국토부원자료'!I708,",",""))),""),"")</f>
        <v>45715</v>
      </c>
      <c r="G707" s="42">
        <f>IFERROR(VALUE(SUBSTITUTE('04A_국토부원자료'!J708,",","")),"")</f>
        <v>20800</v>
      </c>
      <c r="H707" s="43">
        <f t="shared" si="20"/>
        <v>208000000</v>
      </c>
      <c r="I707" s="43">
        <f t="shared" si="21"/>
        <v>8462164.361269325</v>
      </c>
      <c r="J707" s="38">
        <f>IFERROR(VALUE(SUBSTITUTE('04A_국토부원자료'!K708,",","")),"")</f>
        <v>8</v>
      </c>
      <c r="K707" s="38" t="str">
        <f>IFERROR(VALUE(SUBSTITUTE('04A_국토부원자료'!N708,",","")),"")</f>
        <v/>
      </c>
      <c r="L707" s="39" t="str">
        <f>IFERROR('04A_국토부원자료'!O708,"")</f>
        <v xml:space="preserve"> </v>
      </c>
      <c r="M707" s="39" t="str">
        <f>IFERROR('04A_국토부원자료'!Q708,"")</f>
        <v>중개거래</v>
      </c>
      <c r="N707" s="38">
        <f>IF(B707="","",IF('02_대상물건입력'!B5="",1,IF(ISNUMBER(SEARCH('02_대상물건입력'!B5,B707)),1,0)))</f>
        <v>1</v>
      </c>
      <c r="O707" s="38">
        <f>IF(B707="","",IF('02_대상물건입력'!B6="",1,IF(ISNUMBER(SEARCH('02_대상물건입력'!B6,B707)),1,0)))</f>
        <v>0</v>
      </c>
      <c r="P707" s="38">
        <f>IF(L707="","",IF('02_대상물건입력'!B15="",0,IF(ISNUMBER(SEARCH('02_대상물건입력'!B15,L707)),1,0)))</f>
        <v>0</v>
      </c>
      <c r="Q707" s="38">
        <f>IF(D707="","",IF('02_대상물건입력'!B8="",0,IF(ISNUMBER(SEARCH('02_대상물건입력'!B8,D707)),1,0)))</f>
        <v>0</v>
      </c>
      <c r="R707" s="44">
        <f>IFERROR(ABS(E707-'02_대상물건입력'!B11)/'02_대상물건입력'!B11,"")</f>
        <v>9.7743256933942216E-2</v>
      </c>
      <c r="S707" s="38">
        <f>IFERROR(ABS(J707-'02_대상물건입력'!B10),"")</f>
        <v>4</v>
      </c>
      <c r="T707" s="38">
        <f>IFERROR(ABS('01_설정'!B4-F707),"")</f>
        <v>397</v>
      </c>
      <c r="U707" s="38" t="str">
        <f>IFERROR(ABS(K707-YEAR('02_대상물건입력'!B14)),"")</f>
        <v/>
      </c>
      <c r="V707" s="38" t="str">
        <f>IF(B707="","",IF(AND(E707&gt;0,F707&gt;0,H707&gt;0,OR('04A_국토부원자료'!P708="",'04A_국토부원자료'!P708="-"),IF('01_설정'!B10=1,N707=1,TRUE),R707&lt;='01_설정'!B5,S707&lt;='01_설정'!B6,T707&lt;='01_설정'!B7,U707&lt;='01_설정'!B8),"Y",""))</f>
        <v/>
      </c>
      <c r="W707" s="40" t="str">
        <f>IF(V707&lt;&gt;"Y","",MAX(0,(1-R707/'01_설정'!B5))*'01_설정'!B14+MAX(0,(1-S707/'01_설정'!B6))*'01_설정'!B15+MAX(0,(1-T707/'01_설정'!B7))*'01_설정'!B16+MAX(0,(1-U707/'01_설정'!B8))*'01_설정'!B17+O707*'01_설정'!B11+Q707*'01_설정'!B12+P707*'01_설정'!B13)</f>
        <v/>
      </c>
      <c r="X707" s="38" t="str">
        <f>IF(W707="","",1+COUNTIFS($W$4:$W$3003,"&gt;"&amp;W707)+COUNTIFS($W$4:W707,W707)-1)</f>
        <v/>
      </c>
    </row>
    <row r="708" spans="1:24" ht="16.5">
      <c r="A708" s="38">
        <f>IF('04A_국토부원자료'!A709="","",ROW()-3)</f>
        <v>705</v>
      </c>
      <c r="B708" s="39" t="str">
        <f>IFERROR('04A_국토부원자료'!B709,"")</f>
        <v>서울특별시 송파구 문정동</v>
      </c>
      <c r="C708" s="39" t="str">
        <f>IF(B708="","",IF('04A_국토부원자료'!C709&lt;&gt;"",'04A_국토부원자료'!C709,TRIM('04A_국토부원자료'!D709&amp;IF('04A_국토부원자료'!E709&lt;&gt;"","-"&amp;'04A_국토부원자료'!E709,""))))</f>
        <v>622</v>
      </c>
      <c r="D708" s="39" t="str">
        <f>IFERROR('04A_국토부원자료'!F709,"")</f>
        <v>송파한화오벨리스크</v>
      </c>
      <c r="E708" s="40">
        <f>IFERROR(VALUE(SUBSTITUTE('04A_국토부원자료'!G709,",","")),"")</f>
        <v>29.99</v>
      </c>
      <c r="F708" s="41">
        <f>IFERROR(IF(AND('04A_국토부원자료'!H709&lt;&gt;"",'04A_국토부원자료'!I709&lt;&gt;""),DATE(INT(VALUE(SUBSTITUTE('04A_국토부원자료'!H709,",",""))/100),MOD(VALUE(SUBSTITUTE('04A_국토부원자료'!H709,",","")),100),VALUE(SUBSTITUTE('04A_국토부원자료'!I709,",",""))),""),"")</f>
        <v>45714</v>
      </c>
      <c r="G708" s="42">
        <f>IFERROR(VALUE(SUBSTITUTE('04A_국토부원자료'!J709,",","")),"")</f>
        <v>23000</v>
      </c>
      <c r="H708" s="43">
        <f t="shared" ref="H708:H771" si="22">IF(G708="","",G708*10000)</f>
        <v>230000000</v>
      </c>
      <c r="I708" s="43">
        <f t="shared" ref="I708:I771" si="23">IFERROR(IF(AND(H708&gt;0,E708&gt;0),H708/E708,""),"")</f>
        <v>7669223.0743581196</v>
      </c>
      <c r="J708" s="38">
        <f>IFERROR(VALUE(SUBSTITUTE('04A_국토부원자료'!K709,",","")),"")</f>
        <v>4</v>
      </c>
      <c r="K708" s="38">
        <f>IFERROR(VALUE(SUBSTITUTE('04A_국토부원자료'!N709,",","")),"")</f>
        <v>2013</v>
      </c>
      <c r="L708" s="39" t="str">
        <f>IFERROR('04A_국토부원자료'!O709,"")</f>
        <v>충민로 5</v>
      </c>
      <c r="M708" s="39" t="str">
        <f>IFERROR('04A_국토부원자료'!Q709,"")</f>
        <v>중개거래</v>
      </c>
      <c r="N708" s="38">
        <f>IF(B708="","",IF('02_대상물건입력'!B5="",1,IF(ISNUMBER(SEARCH('02_대상물건입력'!B5,B708)),1,0)))</f>
        <v>1</v>
      </c>
      <c r="O708" s="38">
        <f>IF(B708="","",IF('02_대상물건입력'!B6="",1,IF(ISNUMBER(SEARCH('02_대상물건입력'!B6,B708)),1,0)))</f>
        <v>0</v>
      </c>
      <c r="P708" s="38">
        <f>IF(L708="","",IF('02_대상물건입력'!B15="",0,IF(ISNUMBER(SEARCH('02_대상물건입력'!B15,L708)),1,0)))</f>
        <v>0</v>
      </c>
      <c r="Q708" s="38">
        <f>IF(D708="","",IF('02_대상물건입력'!B8="",0,IF(ISNUMBER(SEARCH('02_대상물건입력'!B8,D708)),1,0)))</f>
        <v>0</v>
      </c>
      <c r="R708" s="44">
        <f>IFERROR(ABS(E708-'02_대상물건입력'!B11)/'02_대상물건입력'!B11,"")</f>
        <v>0.10084132321200462</v>
      </c>
      <c r="S708" s="38">
        <f>IFERROR(ABS(J708-'02_대상물건입력'!B10),"")</f>
        <v>8</v>
      </c>
      <c r="T708" s="38">
        <f>IFERROR(ABS('01_설정'!B4-F708),"")</f>
        <v>398</v>
      </c>
      <c r="U708" s="38">
        <f>IFERROR(ABS(K708-YEAR('02_대상물건입력'!B14)),"")</f>
        <v>13</v>
      </c>
      <c r="V708" s="38" t="str">
        <f>IF(B708="","",IF(AND(E708&gt;0,F708&gt;0,H708&gt;0,OR('04A_국토부원자료'!P709="",'04A_국토부원자료'!P709="-"),IF('01_설정'!B10=1,N708=1,TRUE),R708&lt;='01_설정'!B5,S708&lt;='01_설정'!B6,T708&lt;='01_설정'!B7,U708&lt;='01_설정'!B8),"Y",""))</f>
        <v/>
      </c>
      <c r="W708" s="40" t="str">
        <f>IF(V708&lt;&gt;"Y","",MAX(0,(1-R708/'01_설정'!B5))*'01_설정'!B14+MAX(0,(1-S708/'01_설정'!B6))*'01_설정'!B15+MAX(0,(1-T708/'01_설정'!B7))*'01_설정'!B16+MAX(0,(1-U708/'01_설정'!B8))*'01_설정'!B17+O708*'01_설정'!B11+Q708*'01_설정'!B12+P708*'01_설정'!B13)</f>
        <v/>
      </c>
      <c r="X708" s="38" t="str">
        <f>IF(W708="","",1+COUNTIFS($W$4:$W$3003,"&gt;"&amp;W708)+COUNTIFS($W$4:W708,W708)-1)</f>
        <v/>
      </c>
    </row>
    <row r="709" spans="1:24" ht="16.5">
      <c r="A709" s="38">
        <f>IF('04A_국토부원자료'!A710="","",ROW()-3)</f>
        <v>706</v>
      </c>
      <c r="B709" s="39" t="str">
        <f>IFERROR('04A_국토부원자료'!B710,"")</f>
        <v>서울특별시 송파구 문정동</v>
      </c>
      <c r="C709" s="39" t="str">
        <f>IF(B709="","",IF('04A_국토부원자료'!C710&lt;&gt;"",'04A_국토부원자료'!C710,TRIM('04A_국토부원자료'!D710&amp;IF('04A_국토부원자료'!E710&lt;&gt;"","-"&amp;'04A_국토부원자료'!E710,""))))</f>
        <v>639-5</v>
      </c>
      <c r="D709" s="39" t="str">
        <f>IFERROR('04A_국토부원자료'!F710,"")</f>
        <v>힐스테이트에코송파</v>
      </c>
      <c r="E709" s="40">
        <f>IFERROR(VALUE(SUBSTITUTE('04A_국토부원자료'!G710,",","")),"")</f>
        <v>21.064</v>
      </c>
      <c r="F709" s="41">
        <f>IFERROR(IF(AND('04A_국토부원자료'!H710&lt;&gt;"",'04A_국토부원자료'!I710&lt;&gt;""),DATE(INT(VALUE(SUBSTITUTE('04A_국토부원자료'!H710,",",""))/100),MOD(VALUE(SUBSTITUTE('04A_국토부원자료'!H710,",","")),100),VALUE(SUBSTITUTE('04A_국토부원자료'!I710,",",""))),""),"")</f>
        <v>45712</v>
      </c>
      <c r="G709" s="42">
        <f>IFERROR(VALUE(SUBSTITUTE('04A_국토부원자료'!J710,",","")),"")</f>
        <v>18500</v>
      </c>
      <c r="H709" s="43">
        <f t="shared" si="22"/>
        <v>185000000</v>
      </c>
      <c r="I709" s="43">
        <f t="shared" si="23"/>
        <v>8782757.3110520318</v>
      </c>
      <c r="J709" s="38">
        <f>IFERROR(VALUE(SUBSTITUTE('04A_국토부원자료'!K710,",","")),"")</f>
        <v>6</v>
      </c>
      <c r="K709" s="38">
        <f>IFERROR(VALUE(SUBSTITUTE('04A_국토부원자료'!N710,",","")),"")</f>
        <v>2017</v>
      </c>
      <c r="L709" s="39" t="str">
        <f>IFERROR('04A_국토부원자료'!O710,"")</f>
        <v>정의로7길 13</v>
      </c>
      <c r="M709" s="39" t="str">
        <f>IFERROR('04A_국토부원자료'!Q710,"")</f>
        <v>중개거래</v>
      </c>
      <c r="N709" s="38">
        <f>IF(B709="","",IF('02_대상물건입력'!B5="",1,IF(ISNUMBER(SEARCH('02_대상물건입력'!B5,B709)),1,0)))</f>
        <v>1</v>
      </c>
      <c r="O709" s="38">
        <f>IF(B709="","",IF('02_대상물건입력'!B6="",1,IF(ISNUMBER(SEARCH('02_대상물건입력'!B6,B709)),1,0)))</f>
        <v>0</v>
      </c>
      <c r="P709" s="38">
        <f>IF(L709="","",IF('02_대상물건입력'!B15="",0,IF(ISNUMBER(SEARCH('02_대상물건입력'!B15,L709)),1,0)))</f>
        <v>0</v>
      </c>
      <c r="Q709" s="38">
        <f>IF(D709="","",IF('02_대상물건입력'!B8="",0,IF(ISNUMBER(SEARCH('02_대상물건입력'!B8,D709)),1,0)))</f>
        <v>0</v>
      </c>
      <c r="R709" s="44">
        <f>IFERROR(ABS(E709-'02_대상물건입력'!B11)/'02_대상물건입력'!B11,"")</f>
        <v>0.22680488055559631</v>
      </c>
      <c r="S709" s="38">
        <f>IFERROR(ABS(J709-'02_대상물건입력'!B10),"")</f>
        <v>6</v>
      </c>
      <c r="T709" s="38">
        <f>IFERROR(ABS('01_설정'!B4-F709),"")</f>
        <v>400</v>
      </c>
      <c r="U709" s="38">
        <f>IFERROR(ABS(K709-YEAR('02_대상물건입력'!B14)),"")</f>
        <v>9</v>
      </c>
      <c r="V709" s="38" t="str">
        <f>IF(B709="","",IF(AND(E709&gt;0,F709&gt;0,H709&gt;0,OR('04A_국토부원자료'!P710="",'04A_국토부원자료'!P710="-"),IF('01_설정'!B10=1,N709=1,TRUE),R709&lt;='01_설정'!B5,S709&lt;='01_설정'!B6,T709&lt;='01_설정'!B7,U709&lt;='01_설정'!B8),"Y",""))</f>
        <v/>
      </c>
      <c r="W709" s="40" t="str">
        <f>IF(V709&lt;&gt;"Y","",MAX(0,(1-R709/'01_설정'!B5))*'01_설정'!B14+MAX(0,(1-S709/'01_설정'!B6))*'01_설정'!B15+MAX(0,(1-T709/'01_설정'!B7))*'01_설정'!B16+MAX(0,(1-U709/'01_설정'!B8))*'01_설정'!B17+O709*'01_설정'!B11+Q709*'01_설정'!B12+P709*'01_설정'!B13)</f>
        <v/>
      </c>
      <c r="X709" s="38" t="str">
        <f>IF(W709="","",1+COUNTIFS($W$4:$W$3003,"&gt;"&amp;W709)+COUNTIFS($W$4:W709,W709)-1)</f>
        <v/>
      </c>
    </row>
    <row r="710" spans="1:24" ht="16.5">
      <c r="A710" s="38">
        <f>IF('04A_국토부원자료'!A711="","",ROW()-3)</f>
        <v>707</v>
      </c>
      <c r="B710" s="39" t="str">
        <f>IFERROR('04A_국토부원자료'!B711,"")</f>
        <v>서울특별시 송파구 문정동</v>
      </c>
      <c r="C710" s="39" t="str">
        <f>IF(B710="","",IF('04A_국토부원자료'!C711&lt;&gt;"",'04A_국토부원자료'!C711,TRIM('04A_국토부원자료'!D711&amp;IF('04A_국토부원자료'!E711&lt;&gt;"","-"&amp;'04A_국토부원자료'!E711,""))))</f>
        <v>618</v>
      </c>
      <c r="D710" s="39" t="str">
        <f>IFERROR('04A_국토부원자료'!F711,"")</f>
        <v>파크하비오</v>
      </c>
      <c r="E710" s="40">
        <f>IFERROR(VALUE(SUBSTITUTE('04A_국토부원자료'!G711,",","")),"")</f>
        <v>25.33</v>
      </c>
      <c r="F710" s="41">
        <f>IFERROR(IF(AND('04A_국토부원자료'!H711&lt;&gt;"",'04A_국토부원자료'!I711&lt;&gt;""),DATE(INT(VALUE(SUBSTITUTE('04A_국토부원자료'!H711,",",""))/100),MOD(VALUE(SUBSTITUTE('04A_국토부원자료'!H711,",","")),100),VALUE(SUBSTITUTE('04A_국토부원자료'!I711,",",""))),""),"")</f>
        <v>45710</v>
      </c>
      <c r="G710" s="42">
        <f>IFERROR(VALUE(SUBSTITUTE('04A_국토부원자료'!J711,",","")),"")</f>
        <v>20800</v>
      </c>
      <c r="H710" s="43">
        <f t="shared" si="22"/>
        <v>208000000</v>
      </c>
      <c r="I710" s="43">
        <f t="shared" si="23"/>
        <v>8211606.7903671544</v>
      </c>
      <c r="J710" s="38">
        <f>IFERROR(VALUE(SUBSTITUTE('04A_국토부원자료'!K711,",","")),"")</f>
        <v>15</v>
      </c>
      <c r="K710" s="38" t="str">
        <f>IFERROR(VALUE(SUBSTITUTE('04A_국토부원자료'!N711,",","")),"")</f>
        <v/>
      </c>
      <c r="L710" s="39" t="str">
        <f>IFERROR('04A_국토부원자료'!O711,"")</f>
        <v xml:space="preserve"> </v>
      </c>
      <c r="M710" s="39" t="str">
        <f>IFERROR('04A_국토부원자료'!Q711,"")</f>
        <v>중개거래</v>
      </c>
      <c r="N710" s="38">
        <f>IF(B710="","",IF('02_대상물건입력'!B5="",1,IF(ISNUMBER(SEARCH('02_대상물건입력'!B5,B710)),1,0)))</f>
        <v>1</v>
      </c>
      <c r="O710" s="38">
        <f>IF(B710="","",IF('02_대상물건입력'!B6="",1,IF(ISNUMBER(SEARCH('02_대상물건입력'!B6,B710)),1,0)))</f>
        <v>0</v>
      </c>
      <c r="P710" s="38">
        <f>IF(L710="","",IF('02_대상물건입력'!B15="",0,IF(ISNUMBER(SEARCH('02_대상물건입력'!B15,L710)),1,0)))</f>
        <v>0</v>
      </c>
      <c r="Q710" s="38">
        <f>IF(D710="","",IF('02_대상물건입력'!B8="",0,IF(ISNUMBER(SEARCH('02_대상물건입력'!B8,D710)),1,0)))</f>
        <v>0</v>
      </c>
      <c r="R710" s="44">
        <f>IFERROR(ABS(E710-'02_대상물건입력'!B11)/'02_대상물건입력'!B11,"")</f>
        <v>7.0213047117036451E-2</v>
      </c>
      <c r="S710" s="38">
        <f>IFERROR(ABS(J710-'02_대상물건입력'!B10),"")</f>
        <v>3</v>
      </c>
      <c r="T710" s="38">
        <f>IFERROR(ABS('01_설정'!B4-F710),"")</f>
        <v>402</v>
      </c>
      <c r="U710" s="38" t="str">
        <f>IFERROR(ABS(K710-YEAR('02_대상물건입력'!B14)),"")</f>
        <v/>
      </c>
      <c r="V710" s="38" t="str">
        <f>IF(B710="","",IF(AND(E710&gt;0,F710&gt;0,H710&gt;0,OR('04A_국토부원자료'!P711="",'04A_국토부원자료'!P711="-"),IF('01_설정'!B10=1,N710=1,TRUE),R710&lt;='01_설정'!B5,S710&lt;='01_설정'!B6,T710&lt;='01_설정'!B7,U710&lt;='01_설정'!B8),"Y",""))</f>
        <v/>
      </c>
      <c r="W710" s="40" t="str">
        <f>IF(V710&lt;&gt;"Y","",MAX(0,(1-R710/'01_설정'!B5))*'01_설정'!B14+MAX(0,(1-S710/'01_설정'!B6))*'01_설정'!B15+MAX(0,(1-T710/'01_설정'!B7))*'01_설정'!B16+MAX(0,(1-U710/'01_설정'!B8))*'01_설정'!B17+O710*'01_설정'!B11+Q710*'01_설정'!B12+P710*'01_설정'!B13)</f>
        <v/>
      </c>
      <c r="X710" s="38" t="str">
        <f>IF(W710="","",1+COUNTIFS($W$4:$W$3003,"&gt;"&amp;W710)+COUNTIFS($W$4:W710,W710)-1)</f>
        <v/>
      </c>
    </row>
    <row r="711" spans="1:24" ht="16.5">
      <c r="A711" s="38">
        <f>IF('04A_국토부원자료'!A712="","",ROW()-3)</f>
        <v>708</v>
      </c>
      <c r="B711" s="39" t="str">
        <f>IFERROR('04A_국토부원자료'!B712,"")</f>
        <v>서울특별시 송파구 문정동</v>
      </c>
      <c r="C711" s="39" t="str">
        <f>IF(B711="","",IF('04A_국토부원자료'!C712&lt;&gt;"",'04A_국토부원자료'!C712,TRIM('04A_국토부원자료'!D712&amp;IF('04A_국토부원자료'!E712&lt;&gt;"","-"&amp;'04A_국토부원자료'!E712,""))))</f>
        <v>622</v>
      </c>
      <c r="D711" s="39" t="str">
        <f>IFERROR('04A_국토부원자료'!F712,"")</f>
        <v>송파한화오벨리스크</v>
      </c>
      <c r="E711" s="40">
        <f>IFERROR(VALUE(SUBSTITUTE('04A_국토부원자료'!G712,",","")),"")</f>
        <v>26.82</v>
      </c>
      <c r="F711" s="41">
        <f>IFERROR(IF(AND('04A_국토부원자료'!H712&lt;&gt;"",'04A_국토부원자료'!I712&lt;&gt;""),DATE(INT(VALUE(SUBSTITUTE('04A_국토부원자료'!H712,",",""))/100),MOD(VALUE(SUBSTITUTE('04A_국토부원자료'!H712,",","")),100),VALUE(SUBSTITUTE('04A_국토부원자료'!I712,",",""))),""),"")</f>
        <v>45710</v>
      </c>
      <c r="G711" s="42">
        <f>IFERROR(VALUE(SUBSTITUTE('04A_국토부원자료'!J712,",","")),"")</f>
        <v>19000</v>
      </c>
      <c r="H711" s="43">
        <f t="shared" si="22"/>
        <v>190000000</v>
      </c>
      <c r="I711" s="43">
        <f t="shared" si="23"/>
        <v>7084265.4735272182</v>
      </c>
      <c r="J711" s="38">
        <f>IFERROR(VALUE(SUBSTITUTE('04A_국토부원자료'!K712,",","")),"")</f>
        <v>12</v>
      </c>
      <c r="K711" s="38">
        <f>IFERROR(VALUE(SUBSTITUTE('04A_국토부원자료'!N712,",","")),"")</f>
        <v>2013</v>
      </c>
      <c r="L711" s="39" t="str">
        <f>IFERROR('04A_국토부원자료'!O712,"")</f>
        <v>충민로 5</v>
      </c>
      <c r="M711" s="39" t="str">
        <f>IFERROR('04A_국토부원자료'!Q712,"")</f>
        <v>중개거래</v>
      </c>
      <c r="N711" s="38">
        <f>IF(B711="","",IF('02_대상물건입력'!B5="",1,IF(ISNUMBER(SEARCH('02_대상물건입력'!B5,B711)),1,0)))</f>
        <v>1</v>
      </c>
      <c r="O711" s="38">
        <f>IF(B711="","",IF('02_대상물건입력'!B6="",1,IF(ISNUMBER(SEARCH('02_대상물건입력'!B6,B711)),1,0)))</f>
        <v>0</v>
      </c>
      <c r="P711" s="38">
        <f>IF(L711="","",IF('02_대상물건입력'!B15="",0,IF(ISNUMBER(SEARCH('02_대상물건입력'!B15,L711)),1,0)))</f>
        <v>0</v>
      </c>
      <c r="Q711" s="38">
        <f>IF(D711="","",IF('02_대상물건입력'!B8="",0,IF(ISNUMBER(SEARCH('02_대상물건입력'!B8,D711)),1,0)))</f>
        <v>0</v>
      </c>
      <c r="R711" s="44">
        <f>IFERROR(ABS(E711-'02_대상물건입력'!B11)/'02_대상물건입력'!B11,"")</f>
        <v>1.551969694745029E-2</v>
      </c>
      <c r="S711" s="38">
        <f>IFERROR(ABS(J711-'02_대상물건입력'!B10),"")</f>
        <v>0</v>
      </c>
      <c r="T711" s="38">
        <f>IFERROR(ABS('01_설정'!B4-F711),"")</f>
        <v>402</v>
      </c>
      <c r="U711" s="38">
        <f>IFERROR(ABS(K711-YEAR('02_대상물건입력'!B14)),"")</f>
        <v>13</v>
      </c>
      <c r="V711" s="38" t="str">
        <f>IF(B711="","",IF(AND(E711&gt;0,F711&gt;0,H711&gt;0,OR('04A_국토부원자료'!P712="",'04A_국토부원자료'!P712="-"),IF('01_설정'!B10=1,N711=1,TRUE),R711&lt;='01_설정'!B5,S711&lt;='01_설정'!B6,T711&lt;='01_설정'!B7,U711&lt;='01_설정'!B8),"Y",""))</f>
        <v/>
      </c>
      <c r="W711" s="40" t="str">
        <f>IF(V711&lt;&gt;"Y","",MAX(0,(1-R711/'01_설정'!B5))*'01_설정'!B14+MAX(0,(1-S711/'01_설정'!B6))*'01_설정'!B15+MAX(0,(1-T711/'01_설정'!B7))*'01_설정'!B16+MAX(0,(1-U711/'01_설정'!B8))*'01_설정'!B17+O711*'01_설정'!B11+Q711*'01_설정'!B12+P711*'01_설정'!B13)</f>
        <v/>
      </c>
      <c r="X711" s="38" t="str">
        <f>IF(W711="","",1+COUNTIFS($W$4:$W$3003,"&gt;"&amp;W711)+COUNTIFS($W$4:W711,W711)-1)</f>
        <v/>
      </c>
    </row>
    <row r="712" spans="1:24" ht="16.5">
      <c r="A712" s="38">
        <f>IF('04A_국토부원자료'!A713="","",ROW()-3)</f>
        <v>709</v>
      </c>
      <c r="B712" s="39" t="str">
        <f>IFERROR('04A_국토부원자료'!B713,"")</f>
        <v>서울특별시 송파구 문정동</v>
      </c>
      <c r="C712" s="39" t="str">
        <f>IF(B712="","",IF('04A_국토부원자료'!C713&lt;&gt;"",'04A_국토부원자료'!C713,TRIM('04A_국토부원자료'!D713&amp;IF('04A_국토부원자료'!E713&lt;&gt;"","-"&amp;'04A_국토부원자료'!E713,""))))</f>
        <v>618</v>
      </c>
      <c r="D712" s="39" t="str">
        <f>IFERROR('04A_국토부원자료'!F713,"")</f>
        <v>파크하비오</v>
      </c>
      <c r="E712" s="40">
        <f>IFERROR(VALUE(SUBSTITUTE('04A_국토부원자료'!G713,",","")),"")</f>
        <v>48.94</v>
      </c>
      <c r="F712" s="41">
        <f>IFERROR(IF(AND('04A_국토부원자료'!H713&lt;&gt;"",'04A_국토부원자료'!I713&lt;&gt;""),DATE(INT(VALUE(SUBSTITUTE('04A_국토부원자료'!H713,",",""))/100),MOD(VALUE(SUBSTITUTE('04A_국토부원자료'!H713,",","")),100),VALUE(SUBSTITUTE('04A_국토부원자료'!I713,",",""))),""),"")</f>
        <v>45708</v>
      </c>
      <c r="G712" s="42">
        <f>IFERROR(VALUE(SUBSTITUTE('04A_국토부원자료'!J713,",","")),"")</f>
        <v>48000</v>
      </c>
      <c r="H712" s="43">
        <f t="shared" si="22"/>
        <v>480000000</v>
      </c>
      <c r="I712" s="43">
        <f t="shared" si="23"/>
        <v>9807928.0751941148</v>
      </c>
      <c r="J712" s="38">
        <f>IFERROR(VALUE(SUBSTITUTE('04A_국토부원자료'!K713,",","")),"")</f>
        <v>13</v>
      </c>
      <c r="K712" s="38" t="str">
        <f>IFERROR(VALUE(SUBSTITUTE('04A_국토부원자료'!N713,",","")),"")</f>
        <v/>
      </c>
      <c r="L712" s="39" t="str">
        <f>IFERROR('04A_국토부원자료'!O713,"")</f>
        <v xml:space="preserve"> </v>
      </c>
      <c r="M712" s="39" t="str">
        <f>IFERROR('04A_국토부원자료'!Q713,"")</f>
        <v>중개거래</v>
      </c>
      <c r="N712" s="38">
        <f>IF(B712="","",IF('02_대상물건입력'!B5="",1,IF(ISNUMBER(SEARCH('02_대상물건입력'!B5,B712)),1,0)))</f>
        <v>1</v>
      </c>
      <c r="O712" s="38">
        <f>IF(B712="","",IF('02_대상물건입력'!B6="",1,IF(ISNUMBER(SEARCH('02_대상물건입력'!B6,B712)),1,0)))</f>
        <v>0</v>
      </c>
      <c r="P712" s="38">
        <f>IF(L712="","",IF('02_대상물건입력'!B15="",0,IF(ISNUMBER(SEARCH('02_대상물건입력'!B15,L712)),1,0)))</f>
        <v>0</v>
      </c>
      <c r="Q712" s="38">
        <f>IF(D712="","",IF('02_대상물건입력'!B8="",0,IF(ISNUMBER(SEARCH('02_대상물건입력'!B8,D712)),1,0)))</f>
        <v>0</v>
      </c>
      <c r="R712" s="44">
        <f>IFERROR(ABS(E712-'02_대상물건입력'!B11)/'02_대상물건입력'!B11,"")</f>
        <v>0.79643795791915661</v>
      </c>
      <c r="S712" s="38">
        <f>IFERROR(ABS(J712-'02_대상물건입력'!B10),"")</f>
        <v>1</v>
      </c>
      <c r="T712" s="38">
        <f>IFERROR(ABS('01_설정'!B4-F712),"")</f>
        <v>404</v>
      </c>
      <c r="U712" s="38" t="str">
        <f>IFERROR(ABS(K712-YEAR('02_대상물건입력'!B14)),"")</f>
        <v/>
      </c>
      <c r="V712" s="38" t="str">
        <f>IF(B712="","",IF(AND(E712&gt;0,F712&gt;0,H712&gt;0,OR('04A_국토부원자료'!P713="",'04A_국토부원자료'!P713="-"),IF('01_설정'!B10=1,N712=1,TRUE),R712&lt;='01_설정'!B5,S712&lt;='01_설정'!B6,T712&lt;='01_설정'!B7,U712&lt;='01_설정'!B8),"Y",""))</f>
        <v/>
      </c>
      <c r="W712" s="40" t="str">
        <f>IF(V712&lt;&gt;"Y","",MAX(0,(1-R712/'01_설정'!B5))*'01_설정'!B14+MAX(0,(1-S712/'01_설정'!B6))*'01_설정'!B15+MAX(0,(1-T712/'01_설정'!B7))*'01_설정'!B16+MAX(0,(1-U712/'01_설정'!B8))*'01_설정'!B17+O712*'01_설정'!B11+Q712*'01_설정'!B12+P712*'01_설정'!B13)</f>
        <v/>
      </c>
      <c r="X712" s="38" t="str">
        <f>IF(W712="","",1+COUNTIFS($W$4:$W$3003,"&gt;"&amp;W712)+COUNTIFS($W$4:W712,W712)-1)</f>
        <v/>
      </c>
    </row>
    <row r="713" spans="1:24" ht="16.5">
      <c r="A713" s="38">
        <f>IF('04A_국토부원자료'!A714="","",ROW()-3)</f>
        <v>710</v>
      </c>
      <c r="B713" s="39" t="str">
        <f>IFERROR('04A_국토부원자료'!B714,"")</f>
        <v>서울특별시 송파구 문정동</v>
      </c>
      <c r="C713" s="39" t="str">
        <f>IF(B713="","",IF('04A_국토부원자료'!C714&lt;&gt;"",'04A_국토부원자료'!C714,TRIM('04A_국토부원자료'!D714&amp;IF('04A_국토부원자료'!E714&lt;&gt;"","-"&amp;'04A_국토부원자료'!E714,""))))</f>
        <v>618</v>
      </c>
      <c r="D713" s="39" t="str">
        <f>IFERROR('04A_국토부원자료'!F714,"")</f>
        <v>파크하비오</v>
      </c>
      <c r="E713" s="40">
        <f>IFERROR(VALUE(SUBSTITUTE('04A_국토부원자료'!G714,",","")),"")</f>
        <v>48.93</v>
      </c>
      <c r="F713" s="41">
        <f>IFERROR(IF(AND('04A_국토부원자료'!H714&lt;&gt;"",'04A_국토부원자료'!I714&lt;&gt;""),DATE(INT(VALUE(SUBSTITUTE('04A_국토부원자료'!H714,",",""))/100),MOD(VALUE(SUBSTITUTE('04A_국토부원자료'!H714,",","")),100),VALUE(SUBSTITUTE('04A_국토부원자료'!I714,",",""))),""),"")</f>
        <v>45707</v>
      </c>
      <c r="G713" s="42">
        <f>IFERROR(VALUE(SUBSTITUTE('04A_국토부원자료'!J714,",","")),"")</f>
        <v>45000</v>
      </c>
      <c r="H713" s="43">
        <f t="shared" si="22"/>
        <v>450000000</v>
      </c>
      <c r="I713" s="43">
        <f t="shared" si="23"/>
        <v>9196811.7719190679</v>
      </c>
      <c r="J713" s="38">
        <f>IFERROR(VALUE(SUBSTITUTE('04A_국토부원자료'!K714,",","")),"")</f>
        <v>12</v>
      </c>
      <c r="K713" s="38" t="str">
        <f>IFERROR(VALUE(SUBSTITUTE('04A_국토부원자료'!N714,",","")),"")</f>
        <v/>
      </c>
      <c r="L713" s="39" t="str">
        <f>IFERROR('04A_국토부원자료'!O714,"")</f>
        <v xml:space="preserve"> </v>
      </c>
      <c r="M713" s="39" t="str">
        <f>IFERROR('04A_국토부원자료'!Q714,"")</f>
        <v>중개거래</v>
      </c>
      <c r="N713" s="38">
        <f>IF(B713="","",IF('02_대상물건입력'!B5="",1,IF(ISNUMBER(SEARCH('02_대상물건입력'!B5,B713)),1,0)))</f>
        <v>1</v>
      </c>
      <c r="O713" s="38">
        <f>IF(B713="","",IF('02_대상물건입력'!B6="",1,IF(ISNUMBER(SEARCH('02_대상물건입력'!B6,B713)),1,0)))</f>
        <v>0</v>
      </c>
      <c r="P713" s="38">
        <f>IF(L713="","",IF('02_대상물건입력'!B15="",0,IF(ISNUMBER(SEARCH('02_대상물건입력'!B15,L713)),1,0)))</f>
        <v>0</v>
      </c>
      <c r="Q713" s="38">
        <f>IF(D713="","",IF('02_대상물건입력'!B8="",0,IF(ISNUMBER(SEARCH('02_대상물건입력'!B8,D713)),1,0)))</f>
        <v>0</v>
      </c>
      <c r="R713" s="44">
        <f>IFERROR(ABS(E713-'02_대상물건입력'!B11)/'02_대상물건입력'!B11,"")</f>
        <v>0.79607088845493124</v>
      </c>
      <c r="S713" s="38">
        <f>IFERROR(ABS(J713-'02_대상물건입력'!B10),"")</f>
        <v>0</v>
      </c>
      <c r="T713" s="38">
        <f>IFERROR(ABS('01_설정'!B4-F713),"")</f>
        <v>405</v>
      </c>
      <c r="U713" s="38" t="str">
        <f>IFERROR(ABS(K713-YEAR('02_대상물건입력'!B14)),"")</f>
        <v/>
      </c>
      <c r="V713" s="38" t="str">
        <f>IF(B713="","",IF(AND(E713&gt;0,F713&gt;0,H713&gt;0,OR('04A_국토부원자료'!P714="",'04A_국토부원자료'!P714="-"),IF('01_설정'!B10=1,N713=1,TRUE),R713&lt;='01_설정'!B5,S713&lt;='01_설정'!B6,T713&lt;='01_설정'!B7,U713&lt;='01_설정'!B8),"Y",""))</f>
        <v/>
      </c>
      <c r="W713" s="40" t="str">
        <f>IF(V713&lt;&gt;"Y","",MAX(0,(1-R713/'01_설정'!B5))*'01_설정'!B14+MAX(0,(1-S713/'01_설정'!B6))*'01_설정'!B15+MAX(0,(1-T713/'01_설정'!B7))*'01_설정'!B16+MAX(0,(1-U713/'01_설정'!B8))*'01_설정'!B17+O713*'01_설정'!B11+Q713*'01_설정'!B12+P713*'01_설정'!B13)</f>
        <v/>
      </c>
      <c r="X713" s="38" t="str">
        <f>IF(W713="","",1+COUNTIFS($W$4:$W$3003,"&gt;"&amp;W713)+COUNTIFS($W$4:W713,W713)-1)</f>
        <v/>
      </c>
    </row>
    <row r="714" spans="1:24" ht="16.5">
      <c r="A714" s="38">
        <f>IF('04A_국토부원자료'!A715="","",ROW()-3)</f>
        <v>711</v>
      </c>
      <c r="B714" s="39" t="str">
        <f>IFERROR('04A_국토부원자료'!B715,"")</f>
        <v>서울특별시 송파구 문정동</v>
      </c>
      <c r="C714" s="39" t="str">
        <f>IF(B714="","",IF('04A_국토부원자료'!C715&lt;&gt;"",'04A_국토부원자료'!C715,TRIM('04A_국토부원자료'!D715&amp;IF('04A_국토부원자료'!E715&lt;&gt;"","-"&amp;'04A_국토부원자료'!E715,""))))</f>
        <v>622</v>
      </c>
      <c r="D714" s="39" t="str">
        <f>IFERROR('04A_국토부원자료'!F715,"")</f>
        <v>송파한화오벨리스크</v>
      </c>
      <c r="E714" s="40">
        <f>IFERROR(VALUE(SUBSTITUTE('04A_국토부원자료'!G715,",","")),"")</f>
        <v>29.99</v>
      </c>
      <c r="F714" s="41">
        <f>IFERROR(IF(AND('04A_국토부원자료'!H715&lt;&gt;"",'04A_국토부원자료'!I715&lt;&gt;""),DATE(INT(VALUE(SUBSTITUTE('04A_국토부원자료'!H715,",",""))/100),MOD(VALUE(SUBSTITUTE('04A_국토부원자료'!H715,",","")),100),VALUE(SUBSTITUTE('04A_국토부원자료'!I715,",",""))),""),"")</f>
        <v>45706</v>
      </c>
      <c r="G714" s="42">
        <f>IFERROR(VALUE(SUBSTITUTE('04A_국토부원자료'!J715,",","")),"")</f>
        <v>22000</v>
      </c>
      <c r="H714" s="43">
        <f t="shared" si="22"/>
        <v>220000000</v>
      </c>
      <c r="I714" s="43">
        <f t="shared" si="23"/>
        <v>7335778.592864288</v>
      </c>
      <c r="J714" s="38">
        <f>IFERROR(VALUE(SUBSTITUTE('04A_국토부원자료'!K715,",","")),"")</f>
        <v>10</v>
      </c>
      <c r="K714" s="38">
        <f>IFERROR(VALUE(SUBSTITUTE('04A_국토부원자료'!N715,",","")),"")</f>
        <v>2013</v>
      </c>
      <c r="L714" s="39" t="str">
        <f>IFERROR('04A_국토부원자료'!O715,"")</f>
        <v>충민로 5</v>
      </c>
      <c r="M714" s="39" t="str">
        <f>IFERROR('04A_국토부원자료'!Q715,"")</f>
        <v>중개거래</v>
      </c>
      <c r="N714" s="38">
        <f>IF(B714="","",IF('02_대상물건입력'!B5="",1,IF(ISNUMBER(SEARCH('02_대상물건입력'!B5,B714)),1,0)))</f>
        <v>1</v>
      </c>
      <c r="O714" s="38">
        <f>IF(B714="","",IF('02_대상물건입력'!B6="",1,IF(ISNUMBER(SEARCH('02_대상물건입력'!B6,B714)),1,0)))</f>
        <v>0</v>
      </c>
      <c r="P714" s="38">
        <f>IF(L714="","",IF('02_대상물건입력'!B15="",0,IF(ISNUMBER(SEARCH('02_대상물건입력'!B15,L714)),1,0)))</f>
        <v>0</v>
      </c>
      <c r="Q714" s="38">
        <f>IF(D714="","",IF('02_대상물건입력'!B8="",0,IF(ISNUMBER(SEARCH('02_대상물건입력'!B8,D714)),1,0)))</f>
        <v>0</v>
      </c>
      <c r="R714" s="44">
        <f>IFERROR(ABS(E714-'02_대상물건입력'!B11)/'02_대상물건입력'!B11,"")</f>
        <v>0.10084132321200462</v>
      </c>
      <c r="S714" s="38">
        <f>IFERROR(ABS(J714-'02_대상물건입력'!B10),"")</f>
        <v>2</v>
      </c>
      <c r="T714" s="38">
        <f>IFERROR(ABS('01_설정'!B4-F714),"")</f>
        <v>406</v>
      </c>
      <c r="U714" s="38">
        <f>IFERROR(ABS(K714-YEAR('02_대상물건입력'!B14)),"")</f>
        <v>13</v>
      </c>
      <c r="V714" s="38" t="str">
        <f>IF(B714="","",IF(AND(E714&gt;0,F714&gt;0,H714&gt;0,OR('04A_국토부원자료'!P715="",'04A_국토부원자료'!P715="-"),IF('01_설정'!B10=1,N714=1,TRUE),R714&lt;='01_설정'!B5,S714&lt;='01_설정'!B6,T714&lt;='01_설정'!B7,U714&lt;='01_설정'!B8),"Y",""))</f>
        <v/>
      </c>
      <c r="W714" s="40" t="str">
        <f>IF(V714&lt;&gt;"Y","",MAX(0,(1-R714/'01_설정'!B5))*'01_설정'!B14+MAX(0,(1-S714/'01_설정'!B6))*'01_설정'!B15+MAX(0,(1-T714/'01_설정'!B7))*'01_설정'!B16+MAX(0,(1-U714/'01_설정'!B8))*'01_설정'!B17+O714*'01_설정'!B11+Q714*'01_설정'!B12+P714*'01_설정'!B13)</f>
        <v/>
      </c>
      <c r="X714" s="38" t="str">
        <f>IF(W714="","",1+COUNTIFS($W$4:$W$3003,"&gt;"&amp;W714)+COUNTIFS($W$4:W714,W714)-1)</f>
        <v/>
      </c>
    </row>
    <row r="715" spans="1:24" ht="16.5">
      <c r="A715" s="38">
        <f>IF('04A_국토부원자료'!A716="","",ROW()-3)</f>
        <v>712</v>
      </c>
      <c r="B715" s="39" t="str">
        <f>IFERROR('04A_국토부원자료'!B716,"")</f>
        <v>서울특별시 송파구 문정동</v>
      </c>
      <c r="C715" s="39" t="str">
        <f>IF(B715="","",IF('04A_국토부원자료'!C716&lt;&gt;"",'04A_국토부원자료'!C716,TRIM('04A_국토부원자료'!D716&amp;IF('04A_국토부원자료'!E716&lt;&gt;"","-"&amp;'04A_국토부원자료'!E716,""))))</f>
        <v>643-1</v>
      </c>
      <c r="D715" s="39" t="str">
        <f>IFERROR('04A_국토부원자료'!F716,"")</f>
        <v>엠스테이트</v>
      </c>
      <c r="E715" s="40">
        <f>IFERROR(VALUE(SUBSTITUTE('04A_국토부원자료'!G716,",","")),"")</f>
        <v>29.79</v>
      </c>
      <c r="F715" s="41">
        <f>IFERROR(IF(AND('04A_국토부원자료'!H716&lt;&gt;"",'04A_국토부원자료'!I716&lt;&gt;""),DATE(INT(VALUE(SUBSTITUTE('04A_국토부원자료'!H716,",",""))/100),MOD(VALUE(SUBSTITUTE('04A_국토부원자료'!H716,",","")),100),VALUE(SUBSTITUTE('04A_국토부원자료'!I716,",",""))),""),"")</f>
        <v>45706</v>
      </c>
      <c r="G715" s="42">
        <f>IFERROR(VALUE(SUBSTITUTE('04A_국토부원자료'!J716,",","")),"")</f>
        <v>27400</v>
      </c>
      <c r="H715" s="43">
        <f t="shared" si="22"/>
        <v>274000000</v>
      </c>
      <c r="I715" s="43">
        <f t="shared" si="23"/>
        <v>9197717.3548170533</v>
      </c>
      <c r="J715" s="38">
        <f>IFERROR(VALUE(SUBSTITUTE('04A_국토부원자료'!K716,",","")),"")</f>
        <v>16</v>
      </c>
      <c r="K715" s="38">
        <f>IFERROR(VALUE(SUBSTITUTE('04A_국토부원자료'!N716,",","")),"")</f>
        <v>2016</v>
      </c>
      <c r="L715" s="39" t="str">
        <f>IFERROR('04A_국토부원자료'!O716,"")</f>
        <v>법원로 114</v>
      </c>
      <c r="M715" s="39" t="str">
        <f>IFERROR('04A_국토부원자료'!Q716,"")</f>
        <v>중개거래</v>
      </c>
      <c r="N715" s="38">
        <f>IF(B715="","",IF('02_대상물건입력'!B5="",1,IF(ISNUMBER(SEARCH('02_대상물건입력'!B5,B715)),1,0)))</f>
        <v>1</v>
      </c>
      <c r="O715" s="38">
        <f>IF(B715="","",IF('02_대상물건입력'!B6="",1,IF(ISNUMBER(SEARCH('02_대상물건입력'!B6,B715)),1,0)))</f>
        <v>0</v>
      </c>
      <c r="P715" s="38">
        <f>IF(L715="","",IF('02_대상물건입력'!B15="",0,IF(ISNUMBER(SEARCH('02_대상물건입력'!B15,L715)),1,0)))</f>
        <v>0</v>
      </c>
      <c r="Q715" s="38">
        <f>IF(D715="","",IF('02_대상물건입력'!B8="",0,IF(ISNUMBER(SEARCH('02_대상물건입력'!B8,D715)),1,0)))</f>
        <v>0</v>
      </c>
      <c r="R715" s="44">
        <f>IFERROR(ABS(E715-'02_대상물건입력'!B11)/'02_대상물건입력'!B11,"")</f>
        <v>9.3499933927496448E-2</v>
      </c>
      <c r="S715" s="38">
        <f>IFERROR(ABS(J715-'02_대상물건입력'!B10),"")</f>
        <v>4</v>
      </c>
      <c r="T715" s="38">
        <f>IFERROR(ABS('01_설정'!B4-F715),"")</f>
        <v>406</v>
      </c>
      <c r="U715" s="38">
        <f>IFERROR(ABS(K715-YEAR('02_대상물건입력'!B14)),"")</f>
        <v>10</v>
      </c>
      <c r="V715" s="38" t="str">
        <f>IF(B715="","",IF(AND(E715&gt;0,F715&gt;0,H715&gt;0,OR('04A_국토부원자료'!P716="",'04A_국토부원자료'!P716="-"),IF('01_설정'!B10=1,N715=1,TRUE),R715&lt;='01_설정'!B5,S715&lt;='01_설정'!B6,T715&lt;='01_설정'!B7,U715&lt;='01_설정'!B8),"Y",""))</f>
        <v>Y</v>
      </c>
      <c r="W715" s="40">
        <f>IF(V715&lt;&gt;"Y","",MAX(0,(1-R715/'01_설정'!B5))*'01_설정'!B14+MAX(0,(1-S715/'01_설정'!B6))*'01_설정'!B15+MAX(0,(1-T715/'01_설정'!B7))*'01_설정'!B16+MAX(0,(1-U715/'01_설정'!B8))*'01_설정'!B17+O715*'01_설정'!B11+Q715*'01_설정'!B12+P715*'01_설정'!B13)</f>
        <v>27.498033211640589</v>
      </c>
      <c r="X715" s="38">
        <f>IF(W715="","",1+COUNTIFS($W$4:$W$3003,"&gt;"&amp;W715)+COUNTIFS($W$4:W715,W715)-1)</f>
        <v>196</v>
      </c>
    </row>
    <row r="716" spans="1:24" ht="16.5">
      <c r="A716" s="38">
        <f>IF('04A_국토부원자료'!A717="","",ROW()-3)</f>
        <v>713</v>
      </c>
      <c r="B716" s="39" t="str">
        <f>IFERROR('04A_국토부원자료'!B717,"")</f>
        <v>서울특별시 송파구 문정동</v>
      </c>
      <c r="C716" s="39" t="str">
        <f>IF(B716="","",IF('04A_국토부원자료'!C717&lt;&gt;"",'04A_국토부원자료'!C717,TRIM('04A_국토부원자료'!D717&amp;IF('04A_국토부원자료'!E717&lt;&gt;"","-"&amp;'04A_국토부원자료'!E717,""))))</f>
        <v>624</v>
      </c>
      <c r="D716" s="39" t="str">
        <f>IFERROR('04A_국토부원자료'!F717,"")</f>
        <v>송파 아이파크</v>
      </c>
      <c r="E716" s="40">
        <f>IFERROR(VALUE(SUBSTITUTE('04A_국토부원자료'!G717,",","")),"")</f>
        <v>25.87</v>
      </c>
      <c r="F716" s="41">
        <f>IFERROR(IF(AND('04A_국토부원자료'!H717&lt;&gt;"",'04A_국토부원자료'!I717&lt;&gt;""),DATE(INT(VALUE(SUBSTITUTE('04A_국토부원자료'!H717,",",""))/100),MOD(VALUE(SUBSTITUTE('04A_국토부원자료'!H717,",","")),100),VALUE(SUBSTITUTE('04A_국토부원자료'!I717,",",""))),""),"")</f>
        <v>45706</v>
      </c>
      <c r="G716" s="42">
        <f>IFERROR(VALUE(SUBSTITUTE('04A_국토부원자료'!J717,",","")),"")</f>
        <v>21300</v>
      </c>
      <c r="H716" s="43">
        <f t="shared" si="22"/>
        <v>213000000</v>
      </c>
      <c r="I716" s="43">
        <f t="shared" si="23"/>
        <v>8233475.0676459214</v>
      </c>
      <c r="J716" s="38">
        <f>IFERROR(VALUE(SUBSTITUTE('04A_국토부원자료'!K717,",","")),"")</f>
        <v>12</v>
      </c>
      <c r="K716" s="38">
        <f>IFERROR(VALUE(SUBSTITUTE('04A_국토부원자료'!N717,",","")),"")</f>
        <v>2015</v>
      </c>
      <c r="L716" s="39" t="str">
        <f>IFERROR('04A_국토부원자료'!O717,"")</f>
        <v>법원로 55</v>
      </c>
      <c r="M716" s="39" t="str">
        <f>IFERROR('04A_국토부원자료'!Q717,"")</f>
        <v>중개거래</v>
      </c>
      <c r="N716" s="38">
        <f>IF(B716="","",IF('02_대상물건입력'!B5="",1,IF(ISNUMBER(SEARCH('02_대상물건입력'!B5,B716)),1,0)))</f>
        <v>1</v>
      </c>
      <c r="O716" s="38">
        <f>IF(B716="","",IF('02_대상물건입력'!B6="",1,IF(ISNUMBER(SEARCH('02_대상물건입력'!B6,B716)),1,0)))</f>
        <v>0</v>
      </c>
      <c r="P716" s="38">
        <f>IF(L716="","",IF('02_대상물건입력'!B15="",0,IF(ISNUMBER(SEARCH('02_대상물건입력'!B15,L716)),1,0)))</f>
        <v>0</v>
      </c>
      <c r="Q716" s="38">
        <f>IF(D716="","",IF('02_대상물건입력'!B8="",0,IF(ISNUMBER(SEARCH('02_대상물건입력'!B8,D716)),1,0)))</f>
        <v>0</v>
      </c>
      <c r="R716" s="44">
        <f>IFERROR(ABS(E716-'02_대상물건입력'!B11)/'02_대상물건입력'!B11,"")</f>
        <v>5.0391296048864213E-2</v>
      </c>
      <c r="S716" s="38">
        <f>IFERROR(ABS(J716-'02_대상물건입력'!B10),"")</f>
        <v>0</v>
      </c>
      <c r="T716" s="38">
        <f>IFERROR(ABS('01_설정'!B4-F716),"")</f>
        <v>406</v>
      </c>
      <c r="U716" s="38">
        <f>IFERROR(ABS(K716-YEAR('02_대상물건입력'!B14)),"")</f>
        <v>11</v>
      </c>
      <c r="V716" s="38" t="str">
        <f>IF(B716="","",IF(AND(E716&gt;0,F716&gt;0,H716&gt;0,OR('04A_국토부원자료'!P717="",'04A_국토부원자료'!P717="-"),IF('01_설정'!B10=1,N716=1,TRUE),R716&lt;='01_설정'!B5,S716&lt;='01_설정'!B6,T716&lt;='01_설정'!B7,U716&lt;='01_설정'!B8),"Y",""))</f>
        <v/>
      </c>
      <c r="W716" s="40" t="str">
        <f>IF(V716&lt;&gt;"Y","",MAX(0,(1-R716/'01_설정'!B5))*'01_설정'!B14+MAX(0,(1-S716/'01_설정'!B6))*'01_설정'!B15+MAX(0,(1-T716/'01_설정'!B7))*'01_설정'!B16+MAX(0,(1-U716/'01_설정'!B8))*'01_설정'!B17+O716*'01_설정'!B11+Q716*'01_설정'!B12+P716*'01_설정'!B13)</f>
        <v/>
      </c>
      <c r="X716" s="38" t="str">
        <f>IF(W716="","",1+COUNTIFS($W$4:$W$3003,"&gt;"&amp;W716)+COUNTIFS($W$4:W716,W716)-1)</f>
        <v/>
      </c>
    </row>
    <row r="717" spans="1:24" ht="16.5">
      <c r="A717" s="38">
        <f>IF('04A_국토부원자료'!A718="","",ROW()-3)</f>
        <v>714</v>
      </c>
      <c r="B717" s="39" t="str">
        <f>IFERROR('04A_국토부원자료'!B718,"")</f>
        <v>서울특별시 송파구 문정동</v>
      </c>
      <c r="C717" s="39" t="str">
        <f>IF(B717="","",IF('04A_국토부원자료'!C718&lt;&gt;"",'04A_국토부원자료'!C718,TRIM('04A_국토부원자료'!D718&amp;IF('04A_국토부원자료'!E718&lt;&gt;"","-"&amp;'04A_국토부원자료'!E718,""))))</f>
        <v>624</v>
      </c>
      <c r="D717" s="39" t="str">
        <f>IFERROR('04A_국토부원자료'!F718,"")</f>
        <v>송파 아이파크</v>
      </c>
      <c r="E717" s="40">
        <f>IFERROR(VALUE(SUBSTITUTE('04A_국토부원자료'!G718,",","")),"")</f>
        <v>29.83</v>
      </c>
      <c r="F717" s="41">
        <f>IFERROR(IF(AND('04A_국토부원자료'!H718&lt;&gt;"",'04A_국토부원자료'!I718&lt;&gt;""),DATE(INT(VALUE(SUBSTITUTE('04A_국토부원자료'!H718,",",""))/100),MOD(VALUE(SUBSTITUTE('04A_국토부원자료'!H718,",","")),100),VALUE(SUBSTITUTE('04A_국토부원자료'!I718,",",""))),""),"")</f>
        <v>45705</v>
      </c>
      <c r="G717" s="42">
        <f>IFERROR(VALUE(SUBSTITUTE('04A_국토부원자료'!J718,",","")),"")</f>
        <v>27700</v>
      </c>
      <c r="H717" s="43">
        <f t="shared" si="22"/>
        <v>277000000</v>
      </c>
      <c r="I717" s="43">
        <f t="shared" si="23"/>
        <v>9285953.737847805</v>
      </c>
      <c r="J717" s="38">
        <f>IFERROR(VALUE(SUBSTITUTE('04A_국토부원자료'!K718,",","")),"")</f>
        <v>13</v>
      </c>
      <c r="K717" s="38">
        <f>IFERROR(VALUE(SUBSTITUTE('04A_국토부원자료'!N718,",","")),"")</f>
        <v>2015</v>
      </c>
      <c r="L717" s="39" t="str">
        <f>IFERROR('04A_국토부원자료'!O718,"")</f>
        <v>법원로 55</v>
      </c>
      <c r="M717" s="39" t="str">
        <f>IFERROR('04A_국토부원자료'!Q718,"")</f>
        <v>중개거래</v>
      </c>
      <c r="N717" s="38">
        <f>IF(B717="","",IF('02_대상물건입력'!B5="",1,IF(ISNUMBER(SEARCH('02_대상물건입력'!B5,B717)),1,0)))</f>
        <v>1</v>
      </c>
      <c r="O717" s="38">
        <f>IF(B717="","",IF('02_대상물건입력'!B6="",1,IF(ISNUMBER(SEARCH('02_대상물건입력'!B6,B717)),1,0)))</f>
        <v>0</v>
      </c>
      <c r="P717" s="38">
        <f>IF(L717="","",IF('02_대상물건입력'!B15="",0,IF(ISNUMBER(SEARCH('02_대상물건입력'!B15,L717)),1,0)))</f>
        <v>0</v>
      </c>
      <c r="Q717" s="38">
        <f>IF(D717="","",IF('02_대상물건입력'!B8="",0,IF(ISNUMBER(SEARCH('02_대상물건입력'!B8,D717)),1,0)))</f>
        <v>0</v>
      </c>
      <c r="R717" s="44">
        <f>IFERROR(ABS(E717-'02_대상물건입력'!B11)/'02_대상물건입력'!B11,"")</f>
        <v>9.4968211784398057E-2</v>
      </c>
      <c r="S717" s="38">
        <f>IFERROR(ABS(J717-'02_대상물건입력'!B10),"")</f>
        <v>1</v>
      </c>
      <c r="T717" s="38">
        <f>IFERROR(ABS('01_설정'!B4-F717),"")</f>
        <v>407</v>
      </c>
      <c r="U717" s="38">
        <f>IFERROR(ABS(K717-YEAR('02_대상물건입력'!B14)),"")</f>
        <v>11</v>
      </c>
      <c r="V717" s="38" t="str">
        <f>IF(B717="","",IF(AND(E717&gt;0,F717&gt;0,H717&gt;0,OR('04A_국토부원자료'!P718="",'04A_국토부원자료'!P718="-"),IF('01_설정'!B10=1,N717=1,TRUE),R717&lt;='01_설정'!B5,S717&lt;='01_설정'!B6,T717&lt;='01_설정'!B7,U717&lt;='01_설정'!B8),"Y",""))</f>
        <v/>
      </c>
      <c r="W717" s="40" t="str">
        <f>IF(V717&lt;&gt;"Y","",MAX(0,(1-R717/'01_설정'!B5))*'01_설정'!B14+MAX(0,(1-S717/'01_설정'!B6))*'01_설정'!B15+MAX(0,(1-T717/'01_설정'!B7))*'01_설정'!B16+MAX(0,(1-U717/'01_설정'!B8))*'01_설정'!B17+O717*'01_설정'!B11+Q717*'01_설정'!B12+P717*'01_설정'!B13)</f>
        <v/>
      </c>
      <c r="X717" s="38" t="str">
        <f>IF(W717="","",1+COUNTIFS($W$4:$W$3003,"&gt;"&amp;W717)+COUNTIFS($W$4:W717,W717)-1)</f>
        <v/>
      </c>
    </row>
    <row r="718" spans="1:24" ht="16.5">
      <c r="A718" s="38">
        <f>IF('04A_국토부원자료'!A719="","",ROW()-3)</f>
        <v>715</v>
      </c>
      <c r="B718" s="39" t="str">
        <f>IFERROR('04A_국토부원자료'!B719,"")</f>
        <v>서울특별시 송파구 문정동</v>
      </c>
      <c r="C718" s="39" t="str">
        <f>IF(B718="","",IF('04A_국토부원자료'!C719&lt;&gt;"",'04A_국토부원자료'!C719,TRIM('04A_국토부원자료'!D719&amp;IF('04A_국토부원자료'!E719&lt;&gt;"","-"&amp;'04A_국토부원자료'!E719,""))))</f>
        <v>618</v>
      </c>
      <c r="D718" s="39" t="str">
        <f>IFERROR('04A_국토부원자료'!F719,"")</f>
        <v>파크하비오</v>
      </c>
      <c r="E718" s="40">
        <f>IFERROR(VALUE(SUBSTITUTE('04A_국토부원자료'!G719,",","")),"")</f>
        <v>48.93</v>
      </c>
      <c r="F718" s="41">
        <f>IFERROR(IF(AND('04A_국토부원자료'!H719&lt;&gt;"",'04A_국토부원자료'!I719&lt;&gt;""),DATE(INT(VALUE(SUBSTITUTE('04A_국토부원자료'!H719,",",""))/100),MOD(VALUE(SUBSTITUTE('04A_국토부원자료'!H719,",","")),100),VALUE(SUBSTITUTE('04A_국토부원자료'!I719,",",""))),""),"")</f>
        <v>45703</v>
      </c>
      <c r="G718" s="42">
        <f>IFERROR(VALUE(SUBSTITUTE('04A_국토부원자료'!J719,",","")),"")</f>
        <v>44800</v>
      </c>
      <c r="H718" s="43">
        <f t="shared" si="22"/>
        <v>448000000</v>
      </c>
      <c r="I718" s="43">
        <f t="shared" si="23"/>
        <v>9155937.0529327616</v>
      </c>
      <c r="J718" s="38">
        <f>IFERROR(VALUE(SUBSTITUTE('04A_국토부원자료'!K719,",","")),"")</f>
        <v>5</v>
      </c>
      <c r="K718" s="38" t="str">
        <f>IFERROR(VALUE(SUBSTITUTE('04A_국토부원자료'!N719,",","")),"")</f>
        <v/>
      </c>
      <c r="L718" s="39" t="str">
        <f>IFERROR('04A_국토부원자료'!O719,"")</f>
        <v xml:space="preserve"> </v>
      </c>
      <c r="M718" s="39" t="str">
        <f>IFERROR('04A_국토부원자료'!Q719,"")</f>
        <v>중개거래</v>
      </c>
      <c r="N718" s="38">
        <f>IF(B718="","",IF('02_대상물건입력'!B5="",1,IF(ISNUMBER(SEARCH('02_대상물건입력'!B5,B718)),1,0)))</f>
        <v>1</v>
      </c>
      <c r="O718" s="38">
        <f>IF(B718="","",IF('02_대상물건입력'!B6="",1,IF(ISNUMBER(SEARCH('02_대상물건입력'!B6,B718)),1,0)))</f>
        <v>0</v>
      </c>
      <c r="P718" s="38">
        <f>IF(L718="","",IF('02_대상물건입력'!B15="",0,IF(ISNUMBER(SEARCH('02_대상물건입력'!B15,L718)),1,0)))</f>
        <v>0</v>
      </c>
      <c r="Q718" s="38">
        <f>IF(D718="","",IF('02_대상물건입력'!B8="",0,IF(ISNUMBER(SEARCH('02_대상물건입력'!B8,D718)),1,0)))</f>
        <v>0</v>
      </c>
      <c r="R718" s="44">
        <f>IFERROR(ABS(E718-'02_대상물건입력'!B11)/'02_대상물건입력'!B11,"")</f>
        <v>0.79607088845493124</v>
      </c>
      <c r="S718" s="38">
        <f>IFERROR(ABS(J718-'02_대상물건입력'!B10),"")</f>
        <v>7</v>
      </c>
      <c r="T718" s="38">
        <f>IFERROR(ABS('01_설정'!B4-F718),"")</f>
        <v>409</v>
      </c>
      <c r="U718" s="38" t="str">
        <f>IFERROR(ABS(K718-YEAR('02_대상물건입력'!B14)),"")</f>
        <v/>
      </c>
      <c r="V718" s="38" t="str">
        <f>IF(B718="","",IF(AND(E718&gt;0,F718&gt;0,H718&gt;0,OR('04A_국토부원자료'!P719="",'04A_국토부원자료'!P719="-"),IF('01_설정'!B10=1,N718=1,TRUE),R718&lt;='01_설정'!B5,S718&lt;='01_설정'!B6,T718&lt;='01_설정'!B7,U718&lt;='01_설정'!B8),"Y",""))</f>
        <v/>
      </c>
      <c r="W718" s="40" t="str">
        <f>IF(V718&lt;&gt;"Y","",MAX(0,(1-R718/'01_설정'!B5))*'01_설정'!B14+MAX(0,(1-S718/'01_설정'!B6))*'01_설정'!B15+MAX(0,(1-T718/'01_설정'!B7))*'01_설정'!B16+MAX(0,(1-U718/'01_설정'!B8))*'01_설정'!B17+O718*'01_설정'!B11+Q718*'01_설정'!B12+P718*'01_설정'!B13)</f>
        <v/>
      </c>
      <c r="X718" s="38" t="str">
        <f>IF(W718="","",1+COUNTIFS($W$4:$W$3003,"&gt;"&amp;W718)+COUNTIFS($W$4:W718,W718)-1)</f>
        <v/>
      </c>
    </row>
    <row r="719" spans="1:24" ht="16.5">
      <c r="A719" s="38">
        <f>IF('04A_국토부원자료'!A720="","",ROW()-3)</f>
        <v>716</v>
      </c>
      <c r="B719" s="39" t="str">
        <f>IFERROR('04A_국토부원자료'!B720,"")</f>
        <v>서울특별시 송파구 문정동</v>
      </c>
      <c r="C719" s="39" t="str">
        <f>IF(B719="","",IF('04A_국토부원자료'!C720&lt;&gt;"",'04A_국토부원자료'!C720,TRIM('04A_국토부원자료'!D720&amp;IF('04A_국토부원자료'!E720&lt;&gt;"","-"&amp;'04A_국토부원자료'!E720,""))))</f>
        <v>620</v>
      </c>
      <c r="D719" s="39" t="str">
        <f>IFERROR('04A_국토부원자료'!F720,"")</f>
        <v>송파푸르지오시티</v>
      </c>
      <c r="E719" s="40">
        <f>IFERROR(VALUE(SUBSTITUTE('04A_국토부원자료'!G720,",","")),"")</f>
        <v>24.9</v>
      </c>
      <c r="F719" s="41">
        <f>IFERROR(IF(AND('04A_국토부원자료'!H720&lt;&gt;"",'04A_국토부원자료'!I720&lt;&gt;""),DATE(INT(VALUE(SUBSTITUTE('04A_국토부원자료'!H720,",",""))/100),MOD(VALUE(SUBSTITUTE('04A_국토부원자료'!H720,",","")),100),VALUE(SUBSTITUTE('04A_국토부원자료'!I720,",",""))),""),"")</f>
        <v>45703</v>
      </c>
      <c r="G719" s="42">
        <f>IFERROR(VALUE(SUBSTITUTE('04A_국토부원자료'!J720,",","")),"")</f>
        <v>18950</v>
      </c>
      <c r="H719" s="43">
        <f t="shared" si="22"/>
        <v>189500000</v>
      </c>
      <c r="I719" s="43">
        <f t="shared" si="23"/>
        <v>7610441.7670682734</v>
      </c>
      <c r="J719" s="38">
        <f>IFERROR(VALUE(SUBSTITUTE('04A_국토부원자료'!K720,",","")),"")</f>
        <v>14</v>
      </c>
      <c r="K719" s="38">
        <f>IFERROR(VALUE(SUBSTITUTE('04A_국토부원자료'!N720,",","")),"")</f>
        <v>2013</v>
      </c>
      <c r="L719" s="39" t="str">
        <f>IFERROR('04A_국토부원자료'!O720,"")</f>
        <v>새말로 62</v>
      </c>
      <c r="M719" s="39" t="str">
        <f>IFERROR('04A_국토부원자료'!Q720,"")</f>
        <v>중개거래</v>
      </c>
      <c r="N719" s="38">
        <f>IF(B719="","",IF('02_대상물건입력'!B5="",1,IF(ISNUMBER(SEARCH('02_대상물건입력'!B5,B719)),1,0)))</f>
        <v>1</v>
      </c>
      <c r="O719" s="38">
        <f>IF(B719="","",IF('02_대상물건입력'!B6="",1,IF(ISNUMBER(SEARCH('02_대상물건입력'!B6,B719)),1,0)))</f>
        <v>0</v>
      </c>
      <c r="P719" s="38">
        <f>IF(L719="","",IF('02_대상물건입력'!B15="",0,IF(ISNUMBER(SEARCH('02_대상물건입력'!B15,L719)),1,0)))</f>
        <v>0</v>
      </c>
      <c r="Q719" s="38">
        <f>IF(D719="","",IF('02_대상물건입력'!B8="",0,IF(ISNUMBER(SEARCH('02_대상물건입력'!B8,D719)),1,0)))</f>
        <v>0</v>
      </c>
      <c r="R719" s="44">
        <f>IFERROR(ABS(E719-'02_대상물건입력'!B11)/'02_대상물건입력'!B11,"")</f>
        <v>8.5997034078729079E-2</v>
      </c>
      <c r="S719" s="38">
        <f>IFERROR(ABS(J719-'02_대상물건입력'!B10),"")</f>
        <v>2</v>
      </c>
      <c r="T719" s="38">
        <f>IFERROR(ABS('01_설정'!B4-F719),"")</f>
        <v>409</v>
      </c>
      <c r="U719" s="38">
        <f>IFERROR(ABS(K719-YEAR('02_대상물건입력'!B14)),"")</f>
        <v>13</v>
      </c>
      <c r="V719" s="38" t="str">
        <f>IF(B719="","",IF(AND(E719&gt;0,F719&gt;0,H719&gt;0,OR('04A_국토부원자료'!P720="",'04A_국토부원자료'!P720="-"),IF('01_설정'!B10=1,N719=1,TRUE),R719&lt;='01_설정'!B5,S719&lt;='01_설정'!B6,T719&lt;='01_설정'!B7,U719&lt;='01_설정'!B8),"Y",""))</f>
        <v/>
      </c>
      <c r="W719" s="40" t="str">
        <f>IF(V719&lt;&gt;"Y","",MAX(0,(1-R719/'01_설정'!B5))*'01_설정'!B14+MAX(0,(1-S719/'01_설정'!B6))*'01_설정'!B15+MAX(0,(1-T719/'01_설정'!B7))*'01_설정'!B16+MAX(0,(1-U719/'01_설정'!B8))*'01_설정'!B17+O719*'01_설정'!B11+Q719*'01_설정'!B12+P719*'01_설정'!B13)</f>
        <v/>
      </c>
      <c r="X719" s="38" t="str">
        <f>IF(W719="","",1+COUNTIFS($W$4:$W$3003,"&gt;"&amp;W719)+COUNTIFS($W$4:W719,W719)-1)</f>
        <v/>
      </c>
    </row>
    <row r="720" spans="1:24" ht="16.5">
      <c r="A720" s="38">
        <f>IF('04A_국토부원자료'!A721="","",ROW()-3)</f>
        <v>717</v>
      </c>
      <c r="B720" s="39" t="str">
        <f>IFERROR('04A_국토부원자료'!B721,"")</f>
        <v>서울특별시 송파구 문정동</v>
      </c>
      <c r="C720" s="39" t="str">
        <f>IF(B720="","",IF('04A_국토부원자료'!C721&lt;&gt;"",'04A_국토부원자료'!C721,TRIM('04A_국토부원자료'!D721&amp;IF('04A_국토부원자료'!E721&lt;&gt;"","-"&amp;'04A_국토부원자료'!E721,""))))</f>
        <v>618</v>
      </c>
      <c r="D720" s="39" t="str">
        <f>IFERROR('04A_국토부원자료'!F721,"")</f>
        <v>파크하비오</v>
      </c>
      <c r="E720" s="40">
        <f>IFERROR(VALUE(SUBSTITUTE('04A_국토부원자료'!G721,",","")),"")</f>
        <v>22.55</v>
      </c>
      <c r="F720" s="41">
        <f>IFERROR(IF(AND('04A_국토부원자료'!H721&lt;&gt;"",'04A_국토부원자료'!I721&lt;&gt;""),DATE(INT(VALUE(SUBSTITUTE('04A_국토부원자료'!H721,",",""))/100),MOD(VALUE(SUBSTITUTE('04A_국토부원자료'!H721,",","")),100),VALUE(SUBSTITUTE('04A_국토부원자료'!I721,",",""))),""),"")</f>
        <v>45702</v>
      </c>
      <c r="G720" s="42">
        <f>IFERROR(VALUE(SUBSTITUTE('04A_국토부원자료'!J721,",","")),"")</f>
        <v>18500</v>
      </c>
      <c r="H720" s="43">
        <f t="shared" si="22"/>
        <v>185000000</v>
      </c>
      <c r="I720" s="43">
        <f t="shared" si="23"/>
        <v>8203991.1308203992</v>
      </c>
      <c r="J720" s="38">
        <f>IFERROR(VALUE(SUBSTITUTE('04A_국토부원자료'!K721,",","")),"")</f>
        <v>17</v>
      </c>
      <c r="K720" s="38" t="str">
        <f>IFERROR(VALUE(SUBSTITUTE('04A_국토부원자료'!N721,",","")),"")</f>
        <v/>
      </c>
      <c r="L720" s="39" t="str">
        <f>IFERROR('04A_국토부원자료'!O721,"")</f>
        <v xml:space="preserve"> </v>
      </c>
      <c r="M720" s="39" t="str">
        <f>IFERROR('04A_국토부원자료'!Q721,"")</f>
        <v>중개거래</v>
      </c>
      <c r="N720" s="38">
        <f>IF(B720="","",IF('02_대상물건입력'!B5="",1,IF(ISNUMBER(SEARCH('02_대상물건입력'!B5,B720)),1,0)))</f>
        <v>1</v>
      </c>
      <c r="O720" s="38">
        <f>IF(B720="","",IF('02_대상물건입력'!B6="",1,IF(ISNUMBER(SEARCH('02_대상물건입력'!B6,B720)),1,0)))</f>
        <v>0</v>
      </c>
      <c r="P720" s="38">
        <f>IF(L720="","",IF('02_대상물건입력'!B15="",0,IF(ISNUMBER(SEARCH('02_대상물건입력'!B15,L720)),1,0)))</f>
        <v>0</v>
      </c>
      <c r="Q720" s="38">
        <f>IF(D720="","",IF('02_대상물건입력'!B8="",0,IF(ISNUMBER(SEARCH('02_대상물건입력'!B8,D720)),1,0)))</f>
        <v>0</v>
      </c>
      <c r="R720" s="44">
        <f>IFERROR(ABS(E720-'02_대상물건입력'!B11)/'02_대상물건입력'!B11,"")</f>
        <v>0.17225835817170035</v>
      </c>
      <c r="S720" s="38">
        <f>IFERROR(ABS(J720-'02_대상물건입력'!B10),"")</f>
        <v>5</v>
      </c>
      <c r="T720" s="38">
        <f>IFERROR(ABS('01_설정'!B4-F720),"")</f>
        <v>410</v>
      </c>
      <c r="U720" s="38" t="str">
        <f>IFERROR(ABS(K720-YEAR('02_대상물건입력'!B14)),"")</f>
        <v/>
      </c>
      <c r="V720" s="38" t="str">
        <f>IF(B720="","",IF(AND(E720&gt;0,F720&gt;0,H720&gt;0,OR('04A_국토부원자료'!P721="",'04A_국토부원자료'!P721="-"),IF('01_설정'!B10=1,N720=1,TRUE),R720&lt;='01_설정'!B5,S720&lt;='01_설정'!B6,T720&lt;='01_설정'!B7,U720&lt;='01_설정'!B8),"Y",""))</f>
        <v/>
      </c>
      <c r="W720" s="40" t="str">
        <f>IF(V720&lt;&gt;"Y","",MAX(0,(1-R720/'01_설정'!B5))*'01_설정'!B14+MAX(0,(1-S720/'01_설정'!B6))*'01_설정'!B15+MAX(0,(1-T720/'01_설정'!B7))*'01_설정'!B16+MAX(0,(1-U720/'01_설정'!B8))*'01_설정'!B17+O720*'01_설정'!B11+Q720*'01_설정'!B12+P720*'01_설정'!B13)</f>
        <v/>
      </c>
      <c r="X720" s="38" t="str">
        <f>IF(W720="","",1+COUNTIFS($W$4:$W$3003,"&gt;"&amp;W720)+COUNTIFS($W$4:W720,W720)-1)</f>
        <v/>
      </c>
    </row>
    <row r="721" spans="1:24" ht="16.5">
      <c r="A721" s="38">
        <f>IF('04A_국토부원자료'!A722="","",ROW()-3)</f>
        <v>718</v>
      </c>
      <c r="B721" s="39" t="str">
        <f>IFERROR('04A_국토부원자료'!B722,"")</f>
        <v>서울특별시 송파구 문정동</v>
      </c>
      <c r="C721" s="39" t="str">
        <f>IF(B721="","",IF('04A_국토부원자료'!C722&lt;&gt;"",'04A_국토부원자료'!C722,TRIM('04A_국토부원자료'!D722&amp;IF('04A_국토부원자료'!E722&lt;&gt;"","-"&amp;'04A_국토부원자료'!E722,""))))</f>
        <v>643-1</v>
      </c>
      <c r="D721" s="39" t="str">
        <f>IFERROR('04A_국토부원자료'!F722,"")</f>
        <v>엠스테이트</v>
      </c>
      <c r="E721" s="40">
        <f>IFERROR(VALUE(SUBSTITUTE('04A_국토부원자료'!G722,",","")),"")</f>
        <v>27.81</v>
      </c>
      <c r="F721" s="41">
        <f>IFERROR(IF(AND('04A_국토부원자료'!H722&lt;&gt;"",'04A_국토부원자료'!I722&lt;&gt;""),DATE(INT(VALUE(SUBSTITUTE('04A_국토부원자료'!H722,",",""))/100),MOD(VALUE(SUBSTITUTE('04A_국토부원자료'!H722,",","")),100),VALUE(SUBSTITUTE('04A_국토부원자료'!I722,",",""))),""),"")</f>
        <v>45702</v>
      </c>
      <c r="G721" s="42">
        <f>IFERROR(VALUE(SUBSTITUTE('04A_국토부원자료'!J722,",","")),"")</f>
        <v>24000</v>
      </c>
      <c r="H721" s="43">
        <f t="shared" si="22"/>
        <v>240000000</v>
      </c>
      <c r="I721" s="43">
        <f t="shared" si="23"/>
        <v>8629989.2125134841</v>
      </c>
      <c r="J721" s="38">
        <f>IFERROR(VALUE(SUBSTITUTE('04A_국토부원자료'!K722,",","")),"")</f>
        <v>6</v>
      </c>
      <c r="K721" s="38">
        <f>IFERROR(VALUE(SUBSTITUTE('04A_국토부원자료'!N722,",","")),"")</f>
        <v>2016</v>
      </c>
      <c r="L721" s="39" t="str">
        <f>IFERROR('04A_국토부원자료'!O722,"")</f>
        <v>법원로 114</v>
      </c>
      <c r="M721" s="39" t="str">
        <f>IFERROR('04A_국토부원자료'!Q722,"")</f>
        <v>중개거래</v>
      </c>
      <c r="N721" s="38">
        <f>IF(B721="","",IF('02_대상물건입력'!B5="",1,IF(ISNUMBER(SEARCH('02_대상물건입력'!B5,B721)),1,0)))</f>
        <v>1</v>
      </c>
      <c r="O721" s="38">
        <f>IF(B721="","",IF('02_대상물건입력'!B6="",1,IF(ISNUMBER(SEARCH('02_대상물건입력'!B6,B721)),1,0)))</f>
        <v>0</v>
      </c>
      <c r="P721" s="38">
        <f>IF(L721="","",IF('02_대상물건입력'!B15="",0,IF(ISNUMBER(SEARCH('02_대상물건입력'!B15,L721)),1,0)))</f>
        <v>0</v>
      </c>
      <c r="Q721" s="38">
        <f>IF(D721="","",IF('02_대상물건입력'!B8="",0,IF(ISNUMBER(SEARCH('02_대상물건입력'!B8,D721)),1,0)))</f>
        <v>0</v>
      </c>
      <c r="R721" s="44">
        <f>IFERROR(ABS(E721-'02_대상물건입력'!B11)/'02_대상물건입력'!B11,"")</f>
        <v>2.0820180010865247E-2</v>
      </c>
      <c r="S721" s="38">
        <f>IFERROR(ABS(J721-'02_대상물건입력'!B10),"")</f>
        <v>6</v>
      </c>
      <c r="T721" s="38">
        <f>IFERROR(ABS('01_설정'!B4-F721),"")</f>
        <v>410</v>
      </c>
      <c r="U721" s="38">
        <f>IFERROR(ABS(K721-YEAR('02_대상물건입력'!B14)),"")</f>
        <v>10</v>
      </c>
      <c r="V721" s="38" t="str">
        <f>IF(B721="","",IF(AND(E721&gt;0,F721&gt;0,H721&gt;0,OR('04A_국토부원자료'!P722="",'04A_국토부원자료'!P722="-"),IF('01_설정'!B10=1,N721=1,TRUE),R721&lt;='01_설정'!B5,S721&lt;='01_설정'!B6,T721&lt;='01_설정'!B7,U721&lt;='01_설정'!B8),"Y",""))</f>
        <v/>
      </c>
      <c r="W721" s="40" t="str">
        <f>IF(V721&lt;&gt;"Y","",MAX(0,(1-R721/'01_설정'!B5))*'01_설정'!B14+MAX(0,(1-S721/'01_설정'!B6))*'01_설정'!B15+MAX(0,(1-T721/'01_설정'!B7))*'01_설정'!B16+MAX(0,(1-U721/'01_설정'!B8))*'01_설정'!B17+O721*'01_설정'!B11+Q721*'01_설정'!B12+P721*'01_설정'!B13)</f>
        <v/>
      </c>
      <c r="X721" s="38" t="str">
        <f>IF(W721="","",1+COUNTIFS($W$4:$W$3003,"&gt;"&amp;W721)+COUNTIFS($W$4:W721,W721)-1)</f>
        <v/>
      </c>
    </row>
    <row r="722" spans="1:24" ht="16.5">
      <c r="A722" s="38">
        <f>IF('04A_국토부원자료'!A723="","",ROW()-3)</f>
        <v>719</v>
      </c>
      <c r="B722" s="39" t="str">
        <f>IFERROR('04A_국토부원자료'!B723,"")</f>
        <v>서울특별시 송파구 문정동</v>
      </c>
      <c r="C722" s="39" t="str">
        <f>IF(B722="","",IF('04A_국토부원자료'!C723&lt;&gt;"",'04A_국토부원자료'!C723,TRIM('04A_국토부원자료'!D723&amp;IF('04A_국토부원자료'!E723&lt;&gt;"","-"&amp;'04A_국토부원자료'!E723,""))))</f>
        <v>624</v>
      </c>
      <c r="D722" s="39" t="str">
        <f>IFERROR('04A_국토부원자료'!F723,"")</f>
        <v>송파 아이파크</v>
      </c>
      <c r="E722" s="40">
        <f>IFERROR(VALUE(SUBSTITUTE('04A_국토부원자료'!G723,",","")),"")</f>
        <v>49.93</v>
      </c>
      <c r="F722" s="41">
        <f>IFERROR(IF(AND('04A_국토부원자료'!H723&lt;&gt;"",'04A_국토부원자료'!I723&lt;&gt;""),DATE(INT(VALUE(SUBSTITUTE('04A_국토부원자료'!H723,",",""))/100),MOD(VALUE(SUBSTITUTE('04A_국토부원자료'!H723,",","")),100),VALUE(SUBSTITUTE('04A_국토부원자료'!I723,",",""))),""),"")</f>
        <v>45702</v>
      </c>
      <c r="G722" s="42">
        <f>IFERROR(VALUE(SUBSTITUTE('04A_국토부원자료'!J723,",","")),"")</f>
        <v>63000</v>
      </c>
      <c r="H722" s="43">
        <f t="shared" si="22"/>
        <v>630000000</v>
      </c>
      <c r="I722" s="43">
        <f t="shared" si="23"/>
        <v>12617664.730622873</v>
      </c>
      <c r="J722" s="38">
        <f>IFERROR(VALUE(SUBSTITUTE('04A_국토부원자료'!K723,",","")),"")</f>
        <v>15</v>
      </c>
      <c r="K722" s="38">
        <f>IFERROR(VALUE(SUBSTITUTE('04A_국토부원자료'!N723,",","")),"")</f>
        <v>2015</v>
      </c>
      <c r="L722" s="39" t="str">
        <f>IFERROR('04A_국토부원자료'!O723,"")</f>
        <v>법원로 55</v>
      </c>
      <c r="M722" s="39" t="str">
        <f>IFERROR('04A_국토부원자료'!Q723,"")</f>
        <v>중개거래</v>
      </c>
      <c r="N722" s="38">
        <f>IF(B722="","",IF('02_대상물건입력'!B5="",1,IF(ISNUMBER(SEARCH('02_대상물건입력'!B5,B722)),1,0)))</f>
        <v>1</v>
      </c>
      <c r="O722" s="38">
        <f>IF(B722="","",IF('02_대상물건입력'!B6="",1,IF(ISNUMBER(SEARCH('02_대상물건입력'!B6,B722)),1,0)))</f>
        <v>0</v>
      </c>
      <c r="P722" s="38">
        <f>IF(L722="","",IF('02_대상물건입력'!B15="",0,IF(ISNUMBER(SEARCH('02_대상물건입력'!B15,L722)),1,0)))</f>
        <v>0</v>
      </c>
      <c r="Q722" s="38">
        <f>IF(D722="","",IF('02_대상물건입력'!B8="",0,IF(ISNUMBER(SEARCH('02_대상물건입력'!B8,D722)),1,0)))</f>
        <v>0</v>
      </c>
      <c r="R722" s="44">
        <f>IFERROR(ABS(E722-'02_대상물건입력'!B11)/'02_대상물건입력'!B11,"")</f>
        <v>0.83277783487747226</v>
      </c>
      <c r="S722" s="38">
        <f>IFERROR(ABS(J722-'02_대상물건입력'!B10),"")</f>
        <v>3</v>
      </c>
      <c r="T722" s="38">
        <f>IFERROR(ABS('01_설정'!B4-F722),"")</f>
        <v>410</v>
      </c>
      <c r="U722" s="38">
        <f>IFERROR(ABS(K722-YEAR('02_대상물건입력'!B14)),"")</f>
        <v>11</v>
      </c>
      <c r="V722" s="38" t="str">
        <f>IF(B722="","",IF(AND(E722&gt;0,F722&gt;0,H722&gt;0,OR('04A_국토부원자료'!P723="",'04A_국토부원자료'!P723="-"),IF('01_설정'!B10=1,N722=1,TRUE),R722&lt;='01_설정'!B5,S722&lt;='01_설정'!B6,T722&lt;='01_설정'!B7,U722&lt;='01_설정'!B8),"Y",""))</f>
        <v/>
      </c>
      <c r="W722" s="40" t="str">
        <f>IF(V722&lt;&gt;"Y","",MAX(0,(1-R722/'01_설정'!B5))*'01_설정'!B14+MAX(0,(1-S722/'01_설정'!B6))*'01_설정'!B15+MAX(0,(1-T722/'01_설정'!B7))*'01_설정'!B16+MAX(0,(1-U722/'01_설정'!B8))*'01_설정'!B17+O722*'01_설정'!B11+Q722*'01_설정'!B12+P722*'01_설정'!B13)</f>
        <v/>
      </c>
      <c r="X722" s="38" t="str">
        <f>IF(W722="","",1+COUNTIFS($W$4:$W$3003,"&gt;"&amp;W722)+COUNTIFS($W$4:W722,W722)-1)</f>
        <v/>
      </c>
    </row>
    <row r="723" spans="1:24" ht="16.5">
      <c r="A723" s="38">
        <f>IF('04A_국토부원자료'!A724="","",ROW()-3)</f>
        <v>720</v>
      </c>
      <c r="B723" s="39" t="str">
        <f>IFERROR('04A_국토부원자료'!B724,"")</f>
        <v>서울특별시 송파구 문정동</v>
      </c>
      <c r="C723" s="39" t="str">
        <f>IF(B723="","",IF('04A_국토부원자료'!C724&lt;&gt;"",'04A_국토부원자료'!C724,TRIM('04A_국토부원자료'!D724&amp;IF('04A_국토부원자료'!E724&lt;&gt;"","-"&amp;'04A_국토부원자료'!E724,""))))</f>
        <v>652</v>
      </c>
      <c r="D723" s="39" t="str">
        <f>IFERROR('04A_국토부원자료'!F724,"")</f>
        <v>송파법조타운푸르지오시티</v>
      </c>
      <c r="E723" s="40">
        <f>IFERROR(VALUE(SUBSTITUTE('04A_국토부원자료'!G724,",","")),"")</f>
        <v>17.47</v>
      </c>
      <c r="F723" s="41">
        <f>IFERROR(IF(AND('04A_국토부원자료'!H724&lt;&gt;"",'04A_국토부원자료'!I724&lt;&gt;""),DATE(INT(VALUE(SUBSTITUTE('04A_국토부원자료'!H724,",",""))/100),MOD(VALUE(SUBSTITUTE('04A_국토부원자료'!H724,",","")),100),VALUE(SUBSTITUTE('04A_국토부원자료'!I724,",",""))),""),"")</f>
        <v>45701</v>
      </c>
      <c r="G723" s="42">
        <f>IFERROR(VALUE(SUBSTITUTE('04A_국토부원자료'!J724,",","")),"")</f>
        <v>19500</v>
      </c>
      <c r="H723" s="43">
        <f t="shared" si="22"/>
        <v>195000000</v>
      </c>
      <c r="I723" s="43">
        <f t="shared" si="23"/>
        <v>11161991.986262165</v>
      </c>
      <c r="J723" s="38">
        <f>IFERROR(VALUE(SUBSTITUTE('04A_국토부원자료'!K724,",","")),"")</f>
        <v>5</v>
      </c>
      <c r="K723" s="38">
        <f>IFERROR(VALUE(SUBSTITUTE('04A_국토부원자료'!N724,",","")),"")</f>
        <v>2018</v>
      </c>
      <c r="L723" s="39" t="str">
        <f>IFERROR('04A_국토부원자료'!O724,"")</f>
        <v>법원로4길 5</v>
      </c>
      <c r="M723" s="39" t="str">
        <f>IFERROR('04A_국토부원자료'!Q724,"")</f>
        <v>중개거래</v>
      </c>
      <c r="N723" s="38">
        <f>IF(B723="","",IF('02_대상물건입력'!B5="",1,IF(ISNUMBER(SEARCH('02_대상물건입력'!B5,B723)),1,0)))</f>
        <v>1</v>
      </c>
      <c r="O723" s="38">
        <f>IF(B723="","",IF('02_대상물건입력'!B6="",1,IF(ISNUMBER(SEARCH('02_대상물건입력'!B6,B723)),1,0)))</f>
        <v>0</v>
      </c>
      <c r="P723" s="38">
        <f>IF(L723="","",IF('02_대상물건입력'!B15="",0,IF(ISNUMBER(SEARCH('02_대상물건입력'!B15,L723)),1,0)))</f>
        <v>0</v>
      </c>
      <c r="Q723" s="38">
        <f>IF(D723="","",IF('02_대상물건입력'!B8="",0,IF(ISNUMBER(SEARCH('02_대상물건입력'!B8,D723)),1,0)))</f>
        <v>0</v>
      </c>
      <c r="R723" s="44">
        <f>IFERROR(ABS(E723-'02_대상물건입력'!B11)/'02_대상물건입력'!B11,"")</f>
        <v>0.35872964599820872</v>
      </c>
      <c r="S723" s="38">
        <f>IFERROR(ABS(J723-'02_대상물건입력'!B10),"")</f>
        <v>7</v>
      </c>
      <c r="T723" s="38">
        <f>IFERROR(ABS('01_설정'!B4-F723),"")</f>
        <v>411</v>
      </c>
      <c r="U723" s="38">
        <f>IFERROR(ABS(K723-YEAR('02_대상물건입력'!B14)),"")</f>
        <v>8</v>
      </c>
      <c r="V723" s="38" t="str">
        <f>IF(B723="","",IF(AND(E723&gt;0,F723&gt;0,H723&gt;0,OR('04A_국토부원자료'!P724="",'04A_국토부원자료'!P724="-"),IF('01_설정'!B10=1,N723=1,TRUE),R723&lt;='01_설정'!B5,S723&lt;='01_설정'!B6,T723&lt;='01_설정'!B7,U723&lt;='01_설정'!B8),"Y",""))</f>
        <v/>
      </c>
      <c r="W723" s="40" t="str">
        <f>IF(V723&lt;&gt;"Y","",MAX(0,(1-R723/'01_설정'!B5))*'01_설정'!B14+MAX(0,(1-S723/'01_설정'!B6))*'01_설정'!B15+MAX(0,(1-T723/'01_설정'!B7))*'01_설정'!B16+MAX(0,(1-U723/'01_설정'!B8))*'01_설정'!B17+O723*'01_설정'!B11+Q723*'01_설정'!B12+P723*'01_설정'!B13)</f>
        <v/>
      </c>
      <c r="X723" s="38" t="str">
        <f>IF(W723="","",1+COUNTIFS($W$4:$W$3003,"&gt;"&amp;W723)+COUNTIFS($W$4:W723,W723)-1)</f>
        <v/>
      </c>
    </row>
    <row r="724" spans="1:24" ht="16.5">
      <c r="A724" s="38">
        <f>IF('04A_국토부원자료'!A725="","",ROW()-3)</f>
        <v>721</v>
      </c>
      <c r="B724" s="39" t="str">
        <f>IFERROR('04A_국토부원자료'!B725,"")</f>
        <v>서울특별시 송파구 문정동</v>
      </c>
      <c r="C724" s="39" t="str">
        <f>IF(B724="","",IF('04A_국토부원자료'!C725&lt;&gt;"",'04A_국토부원자료'!C725,TRIM('04A_국토부원자료'!D725&amp;IF('04A_국토부원자료'!E725&lt;&gt;"","-"&amp;'04A_국토부원자료'!E725,""))))</f>
        <v>652</v>
      </c>
      <c r="D724" s="39" t="str">
        <f>IFERROR('04A_국토부원자료'!F725,"")</f>
        <v>송파법조타운푸르지오시티</v>
      </c>
      <c r="E724" s="40">
        <f>IFERROR(VALUE(SUBSTITUTE('04A_국토부원자료'!G725,",","")),"")</f>
        <v>17.47</v>
      </c>
      <c r="F724" s="41">
        <f>IFERROR(IF(AND('04A_국토부원자료'!H725&lt;&gt;"",'04A_국토부원자료'!I725&lt;&gt;""),DATE(INT(VALUE(SUBSTITUTE('04A_국토부원자료'!H725,",",""))/100),MOD(VALUE(SUBSTITUTE('04A_국토부원자료'!H725,",","")),100),VALUE(SUBSTITUTE('04A_국토부원자료'!I725,",",""))),""),"")</f>
        <v>45701</v>
      </c>
      <c r="G724" s="42">
        <f>IFERROR(VALUE(SUBSTITUTE('04A_국토부원자료'!J725,",","")),"")</f>
        <v>18000</v>
      </c>
      <c r="H724" s="43">
        <f t="shared" si="22"/>
        <v>180000000</v>
      </c>
      <c r="I724" s="43">
        <f t="shared" si="23"/>
        <v>10303377.218088152</v>
      </c>
      <c r="J724" s="38">
        <f>IFERROR(VALUE(SUBSTITUTE('04A_국토부원자료'!K725,",","")),"")</f>
        <v>8</v>
      </c>
      <c r="K724" s="38">
        <f>IFERROR(VALUE(SUBSTITUTE('04A_국토부원자료'!N725,",","")),"")</f>
        <v>2018</v>
      </c>
      <c r="L724" s="39" t="str">
        <f>IFERROR('04A_국토부원자료'!O725,"")</f>
        <v>법원로4길 5</v>
      </c>
      <c r="M724" s="39" t="str">
        <f>IFERROR('04A_국토부원자료'!Q725,"")</f>
        <v>중개거래</v>
      </c>
      <c r="N724" s="38">
        <f>IF(B724="","",IF('02_대상물건입력'!B5="",1,IF(ISNUMBER(SEARCH('02_대상물건입력'!B5,B724)),1,0)))</f>
        <v>1</v>
      </c>
      <c r="O724" s="38">
        <f>IF(B724="","",IF('02_대상물건입력'!B6="",1,IF(ISNUMBER(SEARCH('02_대상물건입력'!B6,B724)),1,0)))</f>
        <v>0</v>
      </c>
      <c r="P724" s="38">
        <f>IF(L724="","",IF('02_대상물건입력'!B15="",0,IF(ISNUMBER(SEARCH('02_대상물건입력'!B15,L724)),1,0)))</f>
        <v>0</v>
      </c>
      <c r="Q724" s="38">
        <f>IF(D724="","",IF('02_대상물건입력'!B8="",0,IF(ISNUMBER(SEARCH('02_대상물건입력'!B8,D724)),1,0)))</f>
        <v>0</v>
      </c>
      <c r="R724" s="44">
        <f>IFERROR(ABS(E724-'02_대상물건입력'!B11)/'02_대상물건입력'!B11,"")</f>
        <v>0.35872964599820872</v>
      </c>
      <c r="S724" s="38">
        <f>IFERROR(ABS(J724-'02_대상물건입력'!B10),"")</f>
        <v>4</v>
      </c>
      <c r="T724" s="38">
        <f>IFERROR(ABS('01_설정'!B4-F724),"")</f>
        <v>411</v>
      </c>
      <c r="U724" s="38">
        <f>IFERROR(ABS(K724-YEAR('02_대상물건입력'!B14)),"")</f>
        <v>8</v>
      </c>
      <c r="V724" s="38" t="str">
        <f>IF(B724="","",IF(AND(E724&gt;0,F724&gt;0,H724&gt;0,OR('04A_국토부원자료'!P725="",'04A_국토부원자료'!P725="-"),IF('01_설정'!B10=1,N724=1,TRUE),R724&lt;='01_설정'!B5,S724&lt;='01_설정'!B6,T724&lt;='01_설정'!B7,U724&lt;='01_설정'!B8),"Y",""))</f>
        <v/>
      </c>
      <c r="W724" s="40" t="str">
        <f>IF(V724&lt;&gt;"Y","",MAX(0,(1-R724/'01_설정'!B5))*'01_설정'!B14+MAX(0,(1-S724/'01_설정'!B6))*'01_설정'!B15+MAX(0,(1-T724/'01_설정'!B7))*'01_설정'!B16+MAX(0,(1-U724/'01_설정'!B8))*'01_설정'!B17+O724*'01_설정'!B11+Q724*'01_설정'!B12+P724*'01_설정'!B13)</f>
        <v/>
      </c>
      <c r="X724" s="38" t="str">
        <f>IF(W724="","",1+COUNTIFS($W$4:$W$3003,"&gt;"&amp;W724)+COUNTIFS($W$4:W724,W724)-1)</f>
        <v/>
      </c>
    </row>
    <row r="725" spans="1:24" ht="16.5">
      <c r="A725" s="38">
        <f>IF('04A_국토부원자료'!A726="","",ROW()-3)</f>
        <v>722</v>
      </c>
      <c r="B725" s="39" t="str">
        <f>IFERROR('04A_국토부원자료'!B726,"")</f>
        <v>서울특별시 송파구 문정동</v>
      </c>
      <c r="C725" s="39" t="str">
        <f>IF(B725="","",IF('04A_국토부원자료'!C726&lt;&gt;"",'04A_국토부원자료'!C726,TRIM('04A_국토부원자료'!D726&amp;IF('04A_국토부원자료'!E726&lt;&gt;"","-"&amp;'04A_국토부원자료'!E726,""))))</f>
        <v>622</v>
      </c>
      <c r="D725" s="39" t="str">
        <f>IFERROR('04A_국토부원자료'!F726,"")</f>
        <v>송파한화오벨리스크</v>
      </c>
      <c r="E725" s="40">
        <f>IFERROR(VALUE(SUBSTITUTE('04A_국토부원자료'!G726,",","")),"")</f>
        <v>29.96</v>
      </c>
      <c r="F725" s="41">
        <f>IFERROR(IF(AND('04A_국토부원자료'!H726&lt;&gt;"",'04A_국토부원자료'!I726&lt;&gt;""),DATE(INT(VALUE(SUBSTITUTE('04A_국토부원자료'!H726,",",""))/100),MOD(VALUE(SUBSTITUTE('04A_국토부원자료'!H726,",","")),100),VALUE(SUBSTITUTE('04A_국토부원자료'!I726,",",""))),""),"")</f>
        <v>45699</v>
      </c>
      <c r="G725" s="42">
        <f>IFERROR(VALUE(SUBSTITUTE('04A_국토부원자료'!J726,",","")),"")</f>
        <v>22400</v>
      </c>
      <c r="H725" s="43">
        <f t="shared" si="22"/>
        <v>224000000</v>
      </c>
      <c r="I725" s="43">
        <f t="shared" si="23"/>
        <v>7476635.5140186911</v>
      </c>
      <c r="J725" s="38">
        <f>IFERROR(VALUE(SUBSTITUTE('04A_국토부원자료'!K726,",","")),"")</f>
        <v>4</v>
      </c>
      <c r="K725" s="38">
        <f>IFERROR(VALUE(SUBSTITUTE('04A_국토부원자료'!N726,",","")),"")</f>
        <v>2013</v>
      </c>
      <c r="L725" s="39" t="str">
        <f>IFERROR('04A_국토부원자료'!O726,"")</f>
        <v>충민로 5</v>
      </c>
      <c r="M725" s="39" t="str">
        <f>IFERROR('04A_국토부원자료'!Q726,"")</f>
        <v>직거래</v>
      </c>
      <c r="N725" s="38">
        <f>IF(B725="","",IF('02_대상물건입력'!B5="",1,IF(ISNUMBER(SEARCH('02_대상물건입력'!B5,B725)),1,0)))</f>
        <v>1</v>
      </c>
      <c r="O725" s="38">
        <f>IF(B725="","",IF('02_대상물건입력'!B6="",1,IF(ISNUMBER(SEARCH('02_대상물건입력'!B6,B725)),1,0)))</f>
        <v>0</v>
      </c>
      <c r="P725" s="38">
        <f>IF(L725="","",IF('02_대상물건입력'!B15="",0,IF(ISNUMBER(SEARCH('02_대상물건입력'!B15,L725)),1,0)))</f>
        <v>0</v>
      </c>
      <c r="Q725" s="38">
        <f>IF(D725="","",IF('02_대상물건입력'!B8="",0,IF(ISNUMBER(SEARCH('02_대상물건입력'!B8,D725)),1,0)))</f>
        <v>0</v>
      </c>
      <c r="R725" s="44">
        <f>IFERROR(ABS(E725-'02_대상물건입력'!B11)/'02_대상물건입력'!B11,"")</f>
        <v>9.9740114819328485E-2</v>
      </c>
      <c r="S725" s="38">
        <f>IFERROR(ABS(J725-'02_대상물건입력'!B10),"")</f>
        <v>8</v>
      </c>
      <c r="T725" s="38">
        <f>IFERROR(ABS('01_설정'!B4-F725),"")</f>
        <v>413</v>
      </c>
      <c r="U725" s="38">
        <f>IFERROR(ABS(K725-YEAR('02_대상물건입력'!B14)),"")</f>
        <v>13</v>
      </c>
      <c r="V725" s="38" t="str">
        <f>IF(B725="","",IF(AND(E725&gt;0,F725&gt;0,H725&gt;0,OR('04A_국토부원자료'!P726="",'04A_국토부원자료'!P726="-"),IF('01_설정'!B10=1,N725=1,TRUE),R725&lt;='01_설정'!B5,S725&lt;='01_설정'!B6,T725&lt;='01_설정'!B7,U725&lt;='01_설정'!B8),"Y",""))</f>
        <v/>
      </c>
      <c r="W725" s="40" t="str">
        <f>IF(V725&lt;&gt;"Y","",MAX(0,(1-R725/'01_설정'!B5))*'01_설정'!B14+MAX(0,(1-S725/'01_설정'!B6))*'01_설정'!B15+MAX(0,(1-T725/'01_설정'!B7))*'01_설정'!B16+MAX(0,(1-U725/'01_설정'!B8))*'01_설정'!B17+O725*'01_설정'!B11+Q725*'01_설정'!B12+P725*'01_설정'!B13)</f>
        <v/>
      </c>
      <c r="X725" s="38" t="str">
        <f>IF(W725="","",1+COUNTIFS($W$4:$W$3003,"&gt;"&amp;W725)+COUNTIFS($W$4:W725,W725)-1)</f>
        <v/>
      </c>
    </row>
    <row r="726" spans="1:24" ht="16.5">
      <c r="A726" s="38">
        <f>IF('04A_국토부원자료'!A727="","",ROW()-3)</f>
        <v>723</v>
      </c>
      <c r="B726" s="39" t="str">
        <f>IFERROR('04A_국토부원자료'!B727,"")</f>
        <v>서울특별시 송파구 문정동</v>
      </c>
      <c r="C726" s="39" t="str">
        <f>IF(B726="","",IF('04A_국토부원자료'!C727&lt;&gt;"",'04A_국토부원자료'!C727,TRIM('04A_국토부원자료'!D727&amp;IF('04A_국토부원자료'!E727&lt;&gt;"","-"&amp;'04A_국토부원자료'!E727,""))))</f>
        <v>652-3</v>
      </c>
      <c r="D726" s="39" t="str">
        <f>IFERROR('04A_국토부원자료'!F727,"")</f>
        <v>르피에드 문정</v>
      </c>
      <c r="E726" s="40">
        <f>IFERROR(VALUE(SUBSTITUTE('04A_국토부원자료'!G727,",","")),"")</f>
        <v>50.889699999999998</v>
      </c>
      <c r="F726" s="41">
        <f>IFERROR(IF(AND('04A_국토부원자료'!H727&lt;&gt;"",'04A_국토부원자료'!I727&lt;&gt;""),DATE(INT(VALUE(SUBSTITUTE('04A_국토부원자료'!H727,",",""))/100),MOD(VALUE(SUBSTITUTE('04A_국토부원자료'!H727,",","")),100),VALUE(SUBSTITUTE('04A_국토부원자료'!I727,",",""))),""),"")</f>
        <v>45699</v>
      </c>
      <c r="G726" s="42">
        <f>IFERROR(VALUE(SUBSTITUTE('04A_국토부원자료'!J727,",","")),"")</f>
        <v>90000</v>
      </c>
      <c r="H726" s="43">
        <f t="shared" si="22"/>
        <v>900000000</v>
      </c>
      <c r="I726" s="43">
        <f t="shared" si="23"/>
        <v>17685307.635926329</v>
      </c>
      <c r="J726" s="38">
        <f>IFERROR(VALUE(SUBSTITUTE('04A_국토부원자료'!K727,",","")),"")</f>
        <v>8</v>
      </c>
      <c r="K726" s="38">
        <f>IFERROR(VALUE(SUBSTITUTE('04A_국토부원자료'!N727,",","")),"")</f>
        <v>2022</v>
      </c>
      <c r="L726" s="39" t="str">
        <f>IFERROR('04A_국토부원자료'!O727,"")</f>
        <v>송파대로 141</v>
      </c>
      <c r="M726" s="39" t="str">
        <f>IFERROR('04A_국토부원자료'!Q727,"")</f>
        <v>직거래</v>
      </c>
      <c r="N726" s="38">
        <f>IF(B726="","",IF('02_대상물건입력'!B5="",1,IF(ISNUMBER(SEARCH('02_대상물건입력'!B5,B726)),1,0)))</f>
        <v>1</v>
      </c>
      <c r="O726" s="38">
        <f>IF(B726="","",IF('02_대상물건입력'!B6="",1,IF(ISNUMBER(SEARCH('02_대상물건입력'!B6,B726)),1,0)))</f>
        <v>0</v>
      </c>
      <c r="P726" s="38">
        <f>IF(L726="","",IF('02_대상물건입력'!B15="",0,IF(ISNUMBER(SEARCH('02_대상물건입력'!B15,L726)),1,0)))</f>
        <v>1</v>
      </c>
      <c r="Q726" s="38">
        <f>IF(D726="","",IF('02_대상물건입력'!B8="",0,IF(ISNUMBER(SEARCH('02_대상물건입력'!B8,D726)),1,0)))</f>
        <v>0</v>
      </c>
      <c r="R726" s="44">
        <f>IFERROR(ABS(E726-'02_대상물건입력'!B11)/'02_대상물건입력'!B11,"")</f>
        <v>0.86800549135918481</v>
      </c>
      <c r="S726" s="38">
        <f>IFERROR(ABS(J726-'02_대상물건입력'!B10),"")</f>
        <v>4</v>
      </c>
      <c r="T726" s="38">
        <f>IFERROR(ABS('01_설정'!B4-F726),"")</f>
        <v>413</v>
      </c>
      <c r="U726" s="38">
        <f>IFERROR(ABS(K726-YEAR('02_대상물건입력'!B14)),"")</f>
        <v>4</v>
      </c>
      <c r="V726" s="38" t="str">
        <f>IF(B726="","",IF(AND(E726&gt;0,F726&gt;0,H726&gt;0,OR('04A_국토부원자료'!P727="",'04A_국토부원자료'!P727="-"),IF('01_설정'!B10=1,N726=1,TRUE),R726&lt;='01_설정'!B5,S726&lt;='01_설정'!B6,T726&lt;='01_설정'!B7,U726&lt;='01_설정'!B8),"Y",""))</f>
        <v/>
      </c>
      <c r="W726" s="40" t="str">
        <f>IF(V726&lt;&gt;"Y","",MAX(0,(1-R726/'01_설정'!B5))*'01_설정'!B14+MAX(0,(1-S726/'01_설정'!B6))*'01_설정'!B15+MAX(0,(1-T726/'01_설정'!B7))*'01_설정'!B16+MAX(0,(1-U726/'01_설정'!B8))*'01_설정'!B17+O726*'01_설정'!B11+Q726*'01_설정'!B12+P726*'01_설정'!B13)</f>
        <v/>
      </c>
      <c r="X726" s="38" t="str">
        <f>IF(W726="","",1+COUNTIFS($W$4:$W$3003,"&gt;"&amp;W726)+COUNTIFS($W$4:W726,W726)-1)</f>
        <v/>
      </c>
    </row>
    <row r="727" spans="1:24" ht="16.5">
      <c r="A727" s="38">
        <f>IF('04A_국토부원자료'!A728="","",ROW()-3)</f>
        <v>724</v>
      </c>
      <c r="B727" s="39" t="str">
        <f>IFERROR('04A_국토부원자료'!B728,"")</f>
        <v>서울특별시 송파구 문정동</v>
      </c>
      <c r="C727" s="39" t="str">
        <f>IF(B727="","",IF('04A_국토부원자료'!C728&lt;&gt;"",'04A_국토부원자료'!C728,TRIM('04A_국토부원자료'!D728&amp;IF('04A_국토부원자료'!E728&lt;&gt;"","-"&amp;'04A_국토부원자료'!E728,""))))</f>
        <v>652-5</v>
      </c>
      <c r="D727" s="39" t="str">
        <f>IFERROR('04A_국토부원자료'!F728,"")</f>
        <v>문정 아이파크</v>
      </c>
      <c r="E727" s="40">
        <f>IFERROR(VALUE(SUBSTITUTE('04A_국토부원자료'!G728,",","")),"")</f>
        <v>25.77</v>
      </c>
      <c r="F727" s="41">
        <f>IFERROR(IF(AND('04A_국토부원자료'!H728&lt;&gt;"",'04A_국토부원자료'!I728&lt;&gt;""),DATE(INT(VALUE(SUBSTITUTE('04A_국토부원자료'!H728,",",""))/100),MOD(VALUE(SUBSTITUTE('04A_국토부원자료'!H728,",","")),100),VALUE(SUBSTITUTE('04A_국토부원자료'!I728,",",""))),""),"")</f>
        <v>45699</v>
      </c>
      <c r="G727" s="42">
        <f>IFERROR(VALUE(SUBSTITUTE('04A_국토부원자료'!J728,",","")),"")</f>
        <v>24000</v>
      </c>
      <c r="H727" s="43">
        <f t="shared" si="22"/>
        <v>240000000</v>
      </c>
      <c r="I727" s="43">
        <f t="shared" si="23"/>
        <v>9313154.8311990686</v>
      </c>
      <c r="J727" s="38">
        <f>IFERROR(VALUE(SUBSTITUTE('04A_국토부원자료'!K728,",","")),"")</f>
        <v>16</v>
      </c>
      <c r="K727" s="38">
        <f>IFERROR(VALUE(SUBSTITUTE('04A_국토부원자료'!N728,",","")),"")</f>
        <v>2017</v>
      </c>
      <c r="L727" s="39" t="str">
        <f>IFERROR('04A_국토부원자료'!O728,"")</f>
        <v>법원로4길 6</v>
      </c>
      <c r="M727" s="39" t="str">
        <f>IFERROR('04A_국토부원자료'!Q728,"")</f>
        <v>중개거래</v>
      </c>
      <c r="N727" s="38">
        <f>IF(B727="","",IF('02_대상물건입력'!B5="",1,IF(ISNUMBER(SEARCH('02_대상물건입력'!B5,B727)),1,0)))</f>
        <v>1</v>
      </c>
      <c r="O727" s="38">
        <f>IF(B727="","",IF('02_대상물건입력'!B6="",1,IF(ISNUMBER(SEARCH('02_대상물건입력'!B6,B727)),1,0)))</f>
        <v>0</v>
      </c>
      <c r="P727" s="38">
        <f>IF(L727="","",IF('02_대상물건입력'!B15="",0,IF(ISNUMBER(SEARCH('02_대상물건입력'!B15,L727)),1,0)))</f>
        <v>0</v>
      </c>
      <c r="Q727" s="38">
        <f>IF(D727="","",IF('02_대상물건입력'!B8="",0,IF(ISNUMBER(SEARCH('02_대상물건입력'!B8,D727)),1,0)))</f>
        <v>0</v>
      </c>
      <c r="R727" s="44">
        <f>IFERROR(ABS(E727-'02_대상물건입력'!B11)/'02_대상물건입력'!B11,"")</f>
        <v>5.4061990691118368E-2</v>
      </c>
      <c r="S727" s="38">
        <f>IFERROR(ABS(J727-'02_대상물건입력'!B10),"")</f>
        <v>4</v>
      </c>
      <c r="T727" s="38">
        <f>IFERROR(ABS('01_설정'!B4-F727),"")</f>
        <v>413</v>
      </c>
      <c r="U727" s="38">
        <f>IFERROR(ABS(K727-YEAR('02_대상물건입력'!B14)),"")</f>
        <v>9</v>
      </c>
      <c r="V727" s="38" t="str">
        <f>IF(B727="","",IF(AND(E727&gt;0,F727&gt;0,H727&gt;0,OR('04A_국토부원자료'!P728="",'04A_국토부원자료'!P728="-"),IF('01_설정'!B10=1,N727=1,TRUE),R727&lt;='01_설정'!B5,S727&lt;='01_설정'!B6,T727&lt;='01_설정'!B7,U727&lt;='01_설정'!B8),"Y",""))</f>
        <v>Y</v>
      </c>
      <c r="W727" s="40">
        <f>IF(V727&lt;&gt;"Y","",MAX(0,(1-R727/'01_설정'!B5))*'01_설정'!B14+MAX(0,(1-S727/'01_설정'!B6))*'01_설정'!B15+MAX(0,(1-T727/'01_설정'!B7))*'01_설정'!B16+MAX(0,(1-U727/'01_설정'!B8))*'01_설정'!B17+O727*'01_설정'!B11+Q727*'01_설정'!B12+P727*'01_설정'!B13)</f>
        <v>31.853503723291173</v>
      </c>
      <c r="X727" s="38">
        <f>IF(W727="","",1+COUNTIFS($W$4:$W$3003,"&gt;"&amp;W727)+COUNTIFS($W$4:W727,W727)-1)</f>
        <v>157</v>
      </c>
    </row>
    <row r="728" spans="1:24" ht="16.5">
      <c r="A728" s="38">
        <f>IF('04A_국토부원자료'!A729="","",ROW()-3)</f>
        <v>725</v>
      </c>
      <c r="B728" s="39" t="str">
        <f>IFERROR('04A_국토부원자료'!B729,"")</f>
        <v>서울특별시 송파구 문정동</v>
      </c>
      <c r="C728" s="39" t="str">
        <f>IF(B728="","",IF('04A_국토부원자료'!C729&lt;&gt;"",'04A_국토부원자료'!C729,TRIM('04A_국토부원자료'!D729&amp;IF('04A_국토부원자료'!E729&lt;&gt;"","-"&amp;'04A_국토부원자료'!E729,""))))</f>
        <v>624</v>
      </c>
      <c r="D728" s="39" t="str">
        <f>IFERROR('04A_국토부원자료'!F729,"")</f>
        <v>송파 아이파크</v>
      </c>
      <c r="E728" s="40">
        <f>IFERROR(VALUE(SUBSTITUTE('04A_국토부원자료'!G729,",","")),"")</f>
        <v>25.87</v>
      </c>
      <c r="F728" s="41">
        <f>IFERROR(IF(AND('04A_국토부원자료'!H729&lt;&gt;"",'04A_국토부원자료'!I729&lt;&gt;""),DATE(INT(VALUE(SUBSTITUTE('04A_국토부원자료'!H729,",",""))/100),MOD(VALUE(SUBSTITUTE('04A_국토부원자료'!H729,",","")),100),VALUE(SUBSTITUTE('04A_국토부원자료'!I729,",",""))),""),"")</f>
        <v>45696</v>
      </c>
      <c r="G728" s="42">
        <f>IFERROR(VALUE(SUBSTITUTE('04A_국토부원자료'!J729,",","")),"")</f>
        <v>21500</v>
      </c>
      <c r="H728" s="43">
        <f t="shared" si="22"/>
        <v>215000000</v>
      </c>
      <c r="I728" s="43">
        <f t="shared" si="23"/>
        <v>8310784.6926942402</v>
      </c>
      <c r="J728" s="38">
        <f>IFERROR(VALUE(SUBSTITUTE('04A_국토부원자료'!K729,",","")),"")</f>
        <v>9</v>
      </c>
      <c r="K728" s="38">
        <f>IFERROR(VALUE(SUBSTITUTE('04A_국토부원자료'!N729,",","")),"")</f>
        <v>2015</v>
      </c>
      <c r="L728" s="39" t="str">
        <f>IFERROR('04A_국토부원자료'!O729,"")</f>
        <v>법원로 55</v>
      </c>
      <c r="M728" s="39" t="str">
        <f>IFERROR('04A_국토부원자료'!Q729,"")</f>
        <v>중개거래</v>
      </c>
      <c r="N728" s="38">
        <f>IF(B728="","",IF('02_대상물건입력'!B5="",1,IF(ISNUMBER(SEARCH('02_대상물건입력'!B5,B728)),1,0)))</f>
        <v>1</v>
      </c>
      <c r="O728" s="38">
        <f>IF(B728="","",IF('02_대상물건입력'!B6="",1,IF(ISNUMBER(SEARCH('02_대상물건입력'!B6,B728)),1,0)))</f>
        <v>0</v>
      </c>
      <c r="P728" s="38">
        <f>IF(L728="","",IF('02_대상물건입력'!B15="",0,IF(ISNUMBER(SEARCH('02_대상물건입력'!B15,L728)),1,0)))</f>
        <v>0</v>
      </c>
      <c r="Q728" s="38">
        <f>IF(D728="","",IF('02_대상물건입력'!B8="",0,IF(ISNUMBER(SEARCH('02_대상물건입력'!B8,D728)),1,0)))</f>
        <v>0</v>
      </c>
      <c r="R728" s="44">
        <f>IFERROR(ABS(E728-'02_대상물건입력'!B11)/'02_대상물건입력'!B11,"")</f>
        <v>5.0391296048864213E-2</v>
      </c>
      <c r="S728" s="38">
        <f>IFERROR(ABS(J728-'02_대상물건입력'!B10),"")</f>
        <v>3</v>
      </c>
      <c r="T728" s="38">
        <f>IFERROR(ABS('01_설정'!B4-F728),"")</f>
        <v>416</v>
      </c>
      <c r="U728" s="38">
        <f>IFERROR(ABS(K728-YEAR('02_대상물건입력'!B14)),"")</f>
        <v>11</v>
      </c>
      <c r="V728" s="38" t="str">
        <f>IF(B728="","",IF(AND(E728&gt;0,F728&gt;0,H728&gt;0,OR('04A_국토부원자료'!P729="",'04A_국토부원자료'!P729="-"),IF('01_설정'!B10=1,N728=1,TRUE),R728&lt;='01_설정'!B5,S728&lt;='01_설정'!B6,T728&lt;='01_설정'!B7,U728&lt;='01_설정'!B8),"Y",""))</f>
        <v/>
      </c>
      <c r="W728" s="40" t="str">
        <f>IF(V728&lt;&gt;"Y","",MAX(0,(1-R728/'01_설정'!B5))*'01_설정'!B14+MAX(0,(1-S728/'01_설정'!B6))*'01_설정'!B15+MAX(0,(1-T728/'01_설정'!B7))*'01_설정'!B16+MAX(0,(1-U728/'01_설정'!B8))*'01_설정'!B17+O728*'01_설정'!B11+Q728*'01_설정'!B12+P728*'01_설정'!B13)</f>
        <v/>
      </c>
      <c r="X728" s="38" t="str">
        <f>IF(W728="","",1+COUNTIFS($W$4:$W$3003,"&gt;"&amp;W728)+COUNTIFS($W$4:W728,W728)-1)</f>
        <v/>
      </c>
    </row>
    <row r="729" spans="1:24" ht="16.5">
      <c r="A729" s="38">
        <f>IF('04A_국토부원자료'!A730="","",ROW()-3)</f>
        <v>726</v>
      </c>
      <c r="B729" s="39" t="str">
        <f>IFERROR('04A_국토부원자료'!B730,"")</f>
        <v>서울특별시 송파구 문정동</v>
      </c>
      <c r="C729" s="39" t="str">
        <f>IF(B729="","",IF('04A_국토부원자료'!C730&lt;&gt;"",'04A_국토부원자료'!C730,TRIM('04A_국토부원자료'!D730&amp;IF('04A_국토부원자료'!E730&lt;&gt;"","-"&amp;'04A_국토부원자료'!E730,""))))</f>
        <v>618</v>
      </c>
      <c r="D729" s="39" t="str">
        <f>IFERROR('04A_국토부원자료'!F730,"")</f>
        <v>파크하비오</v>
      </c>
      <c r="E729" s="40">
        <f>IFERROR(VALUE(SUBSTITUTE('04A_국토부원자료'!G730,",","")),"")</f>
        <v>23.76</v>
      </c>
      <c r="F729" s="41">
        <f>IFERROR(IF(AND('04A_국토부원자료'!H730&lt;&gt;"",'04A_국토부원자료'!I730&lt;&gt;""),DATE(INT(VALUE(SUBSTITUTE('04A_국토부원자료'!H730,",",""))/100),MOD(VALUE(SUBSTITUTE('04A_국토부원자료'!H730,",","")),100),VALUE(SUBSTITUTE('04A_국토부원자료'!I730,",",""))),""),"")</f>
        <v>45695</v>
      </c>
      <c r="G729" s="42">
        <f>IFERROR(VALUE(SUBSTITUTE('04A_국토부원자료'!J730,",","")),"")</f>
        <v>19800</v>
      </c>
      <c r="H729" s="43">
        <f t="shared" si="22"/>
        <v>198000000</v>
      </c>
      <c r="I729" s="43">
        <f t="shared" si="23"/>
        <v>8333333.333333333</v>
      </c>
      <c r="J729" s="38">
        <f>IFERROR(VALUE(SUBSTITUTE('04A_국토부원자료'!K730,",","")),"")</f>
        <v>13</v>
      </c>
      <c r="K729" s="38" t="str">
        <f>IFERROR(VALUE(SUBSTITUTE('04A_국토부원자료'!N730,",","")),"")</f>
        <v/>
      </c>
      <c r="L729" s="39" t="str">
        <f>IFERROR('04A_국토부원자료'!O730,"")</f>
        <v xml:space="preserve"> </v>
      </c>
      <c r="M729" s="39" t="str">
        <f>IFERROR('04A_국토부원자료'!Q730,"")</f>
        <v>중개거래</v>
      </c>
      <c r="N729" s="38">
        <f>IF(B729="","",IF('02_대상물건입력'!B5="",1,IF(ISNUMBER(SEARCH('02_대상물건입력'!B5,B729)),1,0)))</f>
        <v>1</v>
      </c>
      <c r="O729" s="38">
        <f>IF(B729="","",IF('02_대상물건입력'!B6="",1,IF(ISNUMBER(SEARCH('02_대상물건입력'!B6,B729)),1,0)))</f>
        <v>0</v>
      </c>
      <c r="P729" s="38">
        <f>IF(L729="","",IF('02_대상물건입력'!B15="",0,IF(ISNUMBER(SEARCH('02_대상물건입력'!B15,L729)),1,0)))</f>
        <v>0</v>
      </c>
      <c r="Q729" s="38">
        <f>IF(D729="","",IF('02_대상물건입력'!B8="",0,IF(ISNUMBER(SEARCH('02_대상물건입력'!B8,D729)),1,0)))</f>
        <v>0</v>
      </c>
      <c r="R729" s="44">
        <f>IFERROR(ABS(E729-'02_대상물건입력'!B11)/'02_대상물건입력'!B11,"")</f>
        <v>0.12784295300042572</v>
      </c>
      <c r="S729" s="38">
        <f>IFERROR(ABS(J729-'02_대상물건입력'!B10),"")</f>
        <v>1</v>
      </c>
      <c r="T729" s="38">
        <f>IFERROR(ABS('01_설정'!B4-F729),"")</f>
        <v>417</v>
      </c>
      <c r="U729" s="38" t="str">
        <f>IFERROR(ABS(K729-YEAR('02_대상물건입력'!B14)),"")</f>
        <v/>
      </c>
      <c r="V729" s="38" t="str">
        <f>IF(B729="","",IF(AND(E729&gt;0,F729&gt;0,H729&gt;0,OR('04A_국토부원자료'!P730="",'04A_국토부원자료'!P730="-"),IF('01_설정'!B10=1,N729=1,TRUE),R729&lt;='01_설정'!B5,S729&lt;='01_설정'!B6,T729&lt;='01_설정'!B7,U729&lt;='01_설정'!B8),"Y",""))</f>
        <v/>
      </c>
      <c r="W729" s="40" t="str">
        <f>IF(V729&lt;&gt;"Y","",MAX(0,(1-R729/'01_설정'!B5))*'01_설정'!B14+MAX(0,(1-S729/'01_설정'!B6))*'01_설정'!B15+MAX(0,(1-T729/'01_설정'!B7))*'01_설정'!B16+MAX(0,(1-U729/'01_설정'!B8))*'01_설정'!B17+O729*'01_설정'!B11+Q729*'01_설정'!B12+P729*'01_설정'!B13)</f>
        <v/>
      </c>
      <c r="X729" s="38" t="str">
        <f>IF(W729="","",1+COUNTIFS($W$4:$W$3003,"&gt;"&amp;W729)+COUNTIFS($W$4:W729,W729)-1)</f>
        <v/>
      </c>
    </row>
    <row r="730" spans="1:24" ht="16.5">
      <c r="A730" s="38">
        <f>IF('04A_국토부원자료'!A731="","",ROW()-3)</f>
        <v>727</v>
      </c>
      <c r="B730" s="39" t="str">
        <f>IFERROR('04A_국토부원자료'!B731,"")</f>
        <v>서울특별시 송파구 문정동</v>
      </c>
      <c r="C730" s="39" t="str">
        <f>IF(B730="","",IF('04A_국토부원자료'!C731&lt;&gt;"",'04A_국토부원자료'!C731,TRIM('04A_국토부원자료'!D731&amp;IF('04A_국토부원자료'!E731&lt;&gt;"","-"&amp;'04A_국토부원자료'!E731,""))))</f>
        <v>652-5</v>
      </c>
      <c r="D730" s="39" t="str">
        <f>IFERROR('04A_국토부원자료'!F731,"")</f>
        <v>문정 아이파크</v>
      </c>
      <c r="E730" s="40">
        <f>IFERROR(VALUE(SUBSTITUTE('04A_국토부원자료'!G731,",","")),"")</f>
        <v>22.89</v>
      </c>
      <c r="F730" s="41">
        <f>IFERROR(IF(AND('04A_국토부원자료'!H731&lt;&gt;"",'04A_국토부원자료'!I731&lt;&gt;""),DATE(INT(VALUE(SUBSTITUTE('04A_국토부원자료'!H731,",",""))/100),MOD(VALUE(SUBSTITUTE('04A_국토부원자료'!H731,",","")),100),VALUE(SUBSTITUTE('04A_국토부원자료'!I731,",",""))),""),"")</f>
        <v>45695</v>
      </c>
      <c r="G730" s="42">
        <f>IFERROR(VALUE(SUBSTITUTE('04A_국토부원자료'!J731,",","")),"")</f>
        <v>19400</v>
      </c>
      <c r="H730" s="43">
        <f t="shared" si="22"/>
        <v>194000000</v>
      </c>
      <c r="I730" s="43">
        <f t="shared" si="23"/>
        <v>8475316.7321974654</v>
      </c>
      <c r="J730" s="38">
        <f>IFERROR(VALUE(SUBSTITUTE('04A_국토부원자료'!K731,",","")),"")</f>
        <v>15</v>
      </c>
      <c r="K730" s="38">
        <f>IFERROR(VALUE(SUBSTITUTE('04A_국토부원자료'!N731,",","")),"")</f>
        <v>2017</v>
      </c>
      <c r="L730" s="39" t="str">
        <f>IFERROR('04A_국토부원자료'!O731,"")</f>
        <v>법원로4길 6</v>
      </c>
      <c r="M730" s="39" t="str">
        <f>IFERROR('04A_국토부원자료'!Q731,"")</f>
        <v>중개거래</v>
      </c>
      <c r="N730" s="38">
        <f>IF(B730="","",IF('02_대상물건입력'!B5="",1,IF(ISNUMBER(SEARCH('02_대상물건입력'!B5,B730)),1,0)))</f>
        <v>1</v>
      </c>
      <c r="O730" s="38">
        <f>IF(B730="","",IF('02_대상물건입력'!B6="",1,IF(ISNUMBER(SEARCH('02_대상물건입력'!B6,B730)),1,0)))</f>
        <v>0</v>
      </c>
      <c r="P730" s="38">
        <f>IF(L730="","",IF('02_대상물건입력'!B15="",0,IF(ISNUMBER(SEARCH('02_대상물건입력'!B15,L730)),1,0)))</f>
        <v>0</v>
      </c>
      <c r="Q730" s="38">
        <f>IF(D730="","",IF('02_대상물건입력'!B8="",0,IF(ISNUMBER(SEARCH('02_대상물건입력'!B8,D730)),1,0)))</f>
        <v>0</v>
      </c>
      <c r="R730" s="44">
        <f>IFERROR(ABS(E730-'02_대상물건입력'!B11)/'02_대상물건입력'!B11,"")</f>
        <v>0.15977799638803641</v>
      </c>
      <c r="S730" s="38">
        <f>IFERROR(ABS(J730-'02_대상물건입력'!B10),"")</f>
        <v>3</v>
      </c>
      <c r="T730" s="38">
        <f>IFERROR(ABS('01_설정'!B4-F730),"")</f>
        <v>417</v>
      </c>
      <c r="U730" s="38">
        <f>IFERROR(ABS(K730-YEAR('02_대상물건입력'!B14)),"")</f>
        <v>9</v>
      </c>
      <c r="V730" s="38" t="str">
        <f>IF(B730="","",IF(AND(E730&gt;0,F730&gt;0,H730&gt;0,OR('04A_국토부원자료'!P731="",'04A_국토부원자료'!P731="-"),IF('01_설정'!B10=1,N730=1,TRUE),R730&lt;='01_설정'!B5,S730&lt;='01_설정'!B6,T730&lt;='01_설정'!B7,U730&lt;='01_설정'!B8),"Y",""))</f>
        <v>Y</v>
      </c>
      <c r="W730" s="40">
        <f>IF(V730&lt;&gt;"Y","",MAX(0,(1-R730/'01_설정'!B5))*'01_설정'!B14+MAX(0,(1-S730/'01_설정'!B6))*'01_설정'!B15+MAX(0,(1-T730/'01_설정'!B7))*'01_설정'!B16+MAX(0,(1-U730/'01_설정'!B8))*'01_설정'!B17+O730*'01_설정'!B11+Q730*'01_설정'!B12+P730*'01_설정'!B13)</f>
        <v>24.884741797304851</v>
      </c>
      <c r="X730" s="38">
        <f>IF(W730="","",1+COUNTIFS($W$4:$W$3003,"&gt;"&amp;W730)+COUNTIFS($W$4:W730,W730)-1)</f>
        <v>214</v>
      </c>
    </row>
    <row r="731" spans="1:24" ht="16.5">
      <c r="A731" s="38">
        <f>IF('04A_국토부원자료'!A732="","",ROW()-3)</f>
        <v>728</v>
      </c>
      <c r="B731" s="39" t="str">
        <f>IFERROR('04A_국토부원자료'!B732,"")</f>
        <v>서울특별시 송파구 문정동</v>
      </c>
      <c r="C731" s="39" t="str">
        <f>IF(B731="","",IF('04A_국토부원자료'!C732&lt;&gt;"",'04A_국토부원자료'!C732,TRIM('04A_국토부원자료'!D732&amp;IF('04A_국토부원자료'!E732&lt;&gt;"","-"&amp;'04A_국토부원자료'!E732,""))))</f>
        <v>643-1</v>
      </c>
      <c r="D731" s="39" t="str">
        <f>IFERROR('04A_국토부원자료'!F732,"")</f>
        <v>엠스테이트</v>
      </c>
      <c r="E731" s="40">
        <f>IFERROR(VALUE(SUBSTITUTE('04A_국토부원자료'!G732,",","")),"")</f>
        <v>26.15</v>
      </c>
      <c r="F731" s="41">
        <f>IFERROR(IF(AND('04A_국토부원자료'!H732&lt;&gt;"",'04A_국토부원자료'!I732&lt;&gt;""),DATE(INT(VALUE(SUBSTITUTE('04A_국토부원자료'!H732,",",""))/100),MOD(VALUE(SUBSTITUTE('04A_국토부원자료'!H732,",","")),100),VALUE(SUBSTITUTE('04A_국토부원자료'!I732,",",""))),""),"")</f>
        <v>45695</v>
      </c>
      <c r="G731" s="42">
        <f>IFERROR(VALUE(SUBSTITUTE('04A_국토부원자료'!J732,",","")),"")</f>
        <v>24500</v>
      </c>
      <c r="H731" s="43">
        <f t="shared" si="22"/>
        <v>245000000</v>
      </c>
      <c r="I731" s="43">
        <f t="shared" si="23"/>
        <v>9369024.8565965593</v>
      </c>
      <c r="J731" s="38">
        <f>IFERROR(VALUE(SUBSTITUTE('04A_국토부원자료'!K732,",","")),"")</f>
        <v>13</v>
      </c>
      <c r="K731" s="38">
        <f>IFERROR(VALUE(SUBSTITUTE('04A_국토부원자료'!N732,",","")),"")</f>
        <v>2016</v>
      </c>
      <c r="L731" s="39" t="str">
        <f>IFERROR('04A_국토부원자료'!O732,"")</f>
        <v>법원로 114</v>
      </c>
      <c r="M731" s="39" t="str">
        <f>IFERROR('04A_국토부원자료'!Q732,"")</f>
        <v>중개거래</v>
      </c>
      <c r="N731" s="38">
        <f>IF(B731="","",IF('02_대상물건입력'!B5="",1,IF(ISNUMBER(SEARCH('02_대상물건입력'!B5,B731)),1,0)))</f>
        <v>1</v>
      </c>
      <c r="O731" s="38">
        <f>IF(B731="","",IF('02_대상물건입력'!B6="",1,IF(ISNUMBER(SEARCH('02_대상물건입력'!B6,B731)),1,0)))</f>
        <v>0</v>
      </c>
      <c r="P731" s="38">
        <f>IF(L731="","",IF('02_대상물건입력'!B15="",0,IF(ISNUMBER(SEARCH('02_대상물건입력'!B15,L731)),1,0)))</f>
        <v>0</v>
      </c>
      <c r="Q731" s="38">
        <f>IF(D731="","",IF('02_대상물건입력'!B8="",0,IF(ISNUMBER(SEARCH('02_대상물건입력'!B8,D731)),1,0)))</f>
        <v>0</v>
      </c>
      <c r="R731" s="44">
        <f>IFERROR(ABS(E731-'02_대상물건입력'!B11)/'02_대상물건입력'!B11,"")</f>
        <v>4.0113351050552824E-2</v>
      </c>
      <c r="S731" s="38">
        <f>IFERROR(ABS(J731-'02_대상물건입력'!B10),"")</f>
        <v>1</v>
      </c>
      <c r="T731" s="38">
        <f>IFERROR(ABS('01_설정'!B4-F731),"")</f>
        <v>417</v>
      </c>
      <c r="U731" s="38">
        <f>IFERROR(ABS(K731-YEAR('02_대상물건입력'!B14)),"")</f>
        <v>10</v>
      </c>
      <c r="V731" s="38" t="str">
        <f>IF(B731="","",IF(AND(E731&gt;0,F731&gt;0,H731&gt;0,OR('04A_국토부원자료'!P732="",'04A_국토부원자료'!P732="-"),IF('01_설정'!B10=1,N731=1,TRUE),R731&lt;='01_설정'!B5,S731&lt;='01_설정'!B6,T731&lt;='01_설정'!B7,U731&lt;='01_설정'!B8),"Y",""))</f>
        <v>Y</v>
      </c>
      <c r="W731" s="40">
        <f>IF(V731&lt;&gt;"Y","",MAX(0,(1-R731/'01_설정'!B5))*'01_설정'!B14+MAX(0,(1-S731/'01_설정'!B6))*'01_설정'!B15+MAX(0,(1-T731/'01_설정'!B7))*'01_설정'!B16+MAX(0,(1-U731/'01_설정'!B8))*'01_설정'!B17+O731*'01_설정'!B11+Q731*'01_설정'!B12+P731*'01_설정'!B13)</f>
        <v>39.215230587003404</v>
      </c>
      <c r="X731" s="38">
        <f>IF(W731="","",1+COUNTIFS($W$4:$W$3003,"&gt;"&amp;W731)+COUNTIFS($W$4:W731,W731)-1)</f>
        <v>76</v>
      </c>
    </row>
    <row r="732" spans="1:24" ht="16.5">
      <c r="A732" s="38">
        <f>IF('04A_국토부원자료'!A733="","",ROW()-3)</f>
        <v>729</v>
      </c>
      <c r="B732" s="39" t="str">
        <f>IFERROR('04A_국토부원자료'!B733,"")</f>
        <v>서울특별시 송파구 문정동</v>
      </c>
      <c r="C732" s="39" t="str">
        <f>IF(B732="","",IF('04A_국토부원자료'!C733&lt;&gt;"",'04A_국토부원자료'!C733,TRIM('04A_국토부원자료'!D733&amp;IF('04A_국토부원자료'!E733&lt;&gt;"","-"&amp;'04A_국토부원자료'!E733,""))))</f>
        <v>618</v>
      </c>
      <c r="D732" s="39" t="str">
        <f>IFERROR('04A_국토부원자료'!F733,"")</f>
        <v>파크하비오</v>
      </c>
      <c r="E732" s="40">
        <f>IFERROR(VALUE(SUBSTITUTE('04A_국토부원자료'!G733,",","")),"")</f>
        <v>23.76</v>
      </c>
      <c r="F732" s="41">
        <f>IFERROR(IF(AND('04A_국토부원자료'!H733&lt;&gt;"",'04A_국토부원자료'!I733&lt;&gt;""),DATE(INT(VALUE(SUBSTITUTE('04A_국토부원자료'!H733,",",""))/100),MOD(VALUE(SUBSTITUTE('04A_국토부원자료'!H733,",","")),100),VALUE(SUBSTITUTE('04A_국토부원자료'!I733,",",""))),""),"")</f>
        <v>45695</v>
      </c>
      <c r="G732" s="42">
        <f>IFERROR(VALUE(SUBSTITUTE('04A_국토부원자료'!J733,",","")),"")</f>
        <v>19900</v>
      </c>
      <c r="H732" s="43">
        <f t="shared" si="22"/>
        <v>199000000</v>
      </c>
      <c r="I732" s="43">
        <f t="shared" si="23"/>
        <v>8375420.8754208749</v>
      </c>
      <c r="J732" s="38">
        <f>IFERROR(VALUE(SUBSTITUTE('04A_국토부원자료'!K733,",","")),"")</f>
        <v>13</v>
      </c>
      <c r="K732" s="38" t="str">
        <f>IFERROR(VALUE(SUBSTITUTE('04A_국토부원자료'!N733,",","")),"")</f>
        <v/>
      </c>
      <c r="L732" s="39" t="str">
        <f>IFERROR('04A_국토부원자료'!O733,"")</f>
        <v xml:space="preserve"> </v>
      </c>
      <c r="M732" s="39" t="str">
        <f>IFERROR('04A_국토부원자료'!Q733,"")</f>
        <v>중개거래</v>
      </c>
      <c r="N732" s="38">
        <f>IF(B732="","",IF('02_대상물건입력'!B5="",1,IF(ISNUMBER(SEARCH('02_대상물건입력'!B5,B732)),1,0)))</f>
        <v>1</v>
      </c>
      <c r="O732" s="38">
        <f>IF(B732="","",IF('02_대상물건입력'!B6="",1,IF(ISNUMBER(SEARCH('02_대상물건입력'!B6,B732)),1,0)))</f>
        <v>0</v>
      </c>
      <c r="P732" s="38">
        <f>IF(L732="","",IF('02_대상물건입력'!B15="",0,IF(ISNUMBER(SEARCH('02_대상물건입력'!B15,L732)),1,0)))</f>
        <v>0</v>
      </c>
      <c r="Q732" s="38">
        <f>IF(D732="","",IF('02_대상물건입력'!B8="",0,IF(ISNUMBER(SEARCH('02_대상물건입력'!B8,D732)),1,0)))</f>
        <v>0</v>
      </c>
      <c r="R732" s="44">
        <f>IFERROR(ABS(E732-'02_대상물건입력'!B11)/'02_대상물건입력'!B11,"")</f>
        <v>0.12784295300042572</v>
      </c>
      <c r="S732" s="38">
        <f>IFERROR(ABS(J732-'02_대상물건입력'!B10),"")</f>
        <v>1</v>
      </c>
      <c r="T732" s="38">
        <f>IFERROR(ABS('01_설정'!B4-F732),"")</f>
        <v>417</v>
      </c>
      <c r="U732" s="38" t="str">
        <f>IFERROR(ABS(K732-YEAR('02_대상물건입력'!B14)),"")</f>
        <v/>
      </c>
      <c r="V732" s="38" t="str">
        <f>IF(B732="","",IF(AND(E732&gt;0,F732&gt;0,H732&gt;0,OR('04A_국토부원자료'!P733="",'04A_국토부원자료'!P733="-"),IF('01_설정'!B10=1,N732=1,TRUE),R732&lt;='01_설정'!B5,S732&lt;='01_설정'!B6,T732&lt;='01_설정'!B7,U732&lt;='01_설정'!B8),"Y",""))</f>
        <v/>
      </c>
      <c r="W732" s="40" t="str">
        <f>IF(V732&lt;&gt;"Y","",MAX(0,(1-R732/'01_설정'!B5))*'01_설정'!B14+MAX(0,(1-S732/'01_설정'!B6))*'01_설정'!B15+MAX(0,(1-T732/'01_설정'!B7))*'01_설정'!B16+MAX(0,(1-U732/'01_설정'!B8))*'01_설정'!B17+O732*'01_설정'!B11+Q732*'01_설정'!B12+P732*'01_설정'!B13)</f>
        <v/>
      </c>
      <c r="X732" s="38" t="str">
        <f>IF(W732="","",1+COUNTIFS($W$4:$W$3003,"&gt;"&amp;W732)+COUNTIFS($W$4:W732,W732)-1)</f>
        <v/>
      </c>
    </row>
    <row r="733" spans="1:24" ht="16.5">
      <c r="A733" s="38">
        <f>IF('04A_국토부원자료'!A734="","",ROW()-3)</f>
        <v>730</v>
      </c>
      <c r="B733" s="39" t="str">
        <f>IFERROR('04A_국토부원자료'!B734,"")</f>
        <v>서울특별시 송파구 문정동</v>
      </c>
      <c r="C733" s="39" t="str">
        <f>IF(B733="","",IF('04A_국토부원자료'!C734&lt;&gt;"",'04A_국토부원자료'!C734,TRIM('04A_국토부원자료'!D734&amp;IF('04A_국토부원자료'!E734&lt;&gt;"","-"&amp;'04A_국토부원자료'!E734,""))))</f>
        <v>622</v>
      </c>
      <c r="D733" s="39" t="str">
        <f>IFERROR('04A_국토부원자료'!F734,"")</f>
        <v>송파한화오벨리스크</v>
      </c>
      <c r="E733" s="40">
        <f>IFERROR(VALUE(SUBSTITUTE('04A_국토부원자료'!G734,",","")),"")</f>
        <v>26.82</v>
      </c>
      <c r="F733" s="41">
        <f>IFERROR(IF(AND('04A_국토부원자료'!H734&lt;&gt;"",'04A_국토부원자료'!I734&lt;&gt;""),DATE(INT(VALUE(SUBSTITUTE('04A_국토부원자료'!H734,",",""))/100),MOD(VALUE(SUBSTITUTE('04A_국토부원자료'!H734,",","")),100),VALUE(SUBSTITUTE('04A_국토부원자료'!I734,",",""))),""),"")</f>
        <v>45695</v>
      </c>
      <c r="G733" s="42">
        <f>IFERROR(VALUE(SUBSTITUTE('04A_국토부원자료'!J734,",","")),"")</f>
        <v>18900</v>
      </c>
      <c r="H733" s="43">
        <f t="shared" si="22"/>
        <v>189000000</v>
      </c>
      <c r="I733" s="43">
        <f t="shared" si="23"/>
        <v>7046979.8657718124</v>
      </c>
      <c r="J733" s="38">
        <f>IFERROR(VALUE(SUBSTITUTE('04A_국토부원자료'!K734,",","")),"")</f>
        <v>13</v>
      </c>
      <c r="K733" s="38">
        <f>IFERROR(VALUE(SUBSTITUTE('04A_국토부원자료'!N734,",","")),"")</f>
        <v>2013</v>
      </c>
      <c r="L733" s="39" t="str">
        <f>IFERROR('04A_국토부원자료'!O734,"")</f>
        <v>충민로 5</v>
      </c>
      <c r="M733" s="39" t="str">
        <f>IFERROR('04A_국토부원자료'!Q734,"")</f>
        <v>중개거래</v>
      </c>
      <c r="N733" s="38">
        <f>IF(B733="","",IF('02_대상물건입력'!B5="",1,IF(ISNUMBER(SEARCH('02_대상물건입력'!B5,B733)),1,0)))</f>
        <v>1</v>
      </c>
      <c r="O733" s="38">
        <f>IF(B733="","",IF('02_대상물건입력'!B6="",1,IF(ISNUMBER(SEARCH('02_대상물건입력'!B6,B733)),1,0)))</f>
        <v>0</v>
      </c>
      <c r="P733" s="38">
        <f>IF(L733="","",IF('02_대상물건입력'!B15="",0,IF(ISNUMBER(SEARCH('02_대상물건입력'!B15,L733)),1,0)))</f>
        <v>0</v>
      </c>
      <c r="Q733" s="38">
        <f>IF(D733="","",IF('02_대상물건입력'!B8="",0,IF(ISNUMBER(SEARCH('02_대상물건입력'!B8,D733)),1,0)))</f>
        <v>0</v>
      </c>
      <c r="R733" s="44">
        <f>IFERROR(ABS(E733-'02_대상물건입력'!B11)/'02_대상물건입력'!B11,"")</f>
        <v>1.551969694745029E-2</v>
      </c>
      <c r="S733" s="38">
        <f>IFERROR(ABS(J733-'02_대상물건입력'!B10),"")</f>
        <v>1</v>
      </c>
      <c r="T733" s="38">
        <f>IFERROR(ABS('01_설정'!B4-F733),"")</f>
        <v>417</v>
      </c>
      <c r="U733" s="38">
        <f>IFERROR(ABS(K733-YEAR('02_대상물건입력'!B14)),"")</f>
        <v>13</v>
      </c>
      <c r="V733" s="38" t="str">
        <f>IF(B733="","",IF(AND(E733&gt;0,F733&gt;0,H733&gt;0,OR('04A_국토부원자료'!P734="",'04A_국토부원자료'!P734="-"),IF('01_설정'!B10=1,N733=1,TRUE),R733&lt;='01_설정'!B5,S733&lt;='01_설정'!B6,T733&lt;='01_설정'!B7,U733&lt;='01_설정'!B8),"Y",""))</f>
        <v/>
      </c>
      <c r="W733" s="40" t="str">
        <f>IF(V733&lt;&gt;"Y","",MAX(0,(1-R733/'01_설정'!B5))*'01_설정'!B14+MAX(0,(1-S733/'01_설정'!B6))*'01_설정'!B15+MAX(0,(1-T733/'01_설정'!B7))*'01_설정'!B16+MAX(0,(1-U733/'01_설정'!B8))*'01_설정'!B17+O733*'01_설정'!B11+Q733*'01_설정'!B12+P733*'01_설정'!B13)</f>
        <v/>
      </c>
      <c r="X733" s="38" t="str">
        <f>IF(W733="","",1+COUNTIFS($W$4:$W$3003,"&gt;"&amp;W733)+COUNTIFS($W$4:W733,W733)-1)</f>
        <v/>
      </c>
    </row>
    <row r="734" spans="1:24" ht="16.5">
      <c r="A734" s="38">
        <f>IF('04A_국토부원자료'!A735="","",ROW()-3)</f>
        <v>731</v>
      </c>
      <c r="B734" s="39" t="str">
        <f>IFERROR('04A_국토부원자료'!B735,"")</f>
        <v>서울특별시 송파구 문정동</v>
      </c>
      <c r="C734" s="39" t="str">
        <f>IF(B734="","",IF('04A_국토부원자료'!C735&lt;&gt;"",'04A_국토부원자료'!C735,TRIM('04A_국토부원자료'!D735&amp;IF('04A_국토부원자료'!E735&lt;&gt;"","-"&amp;'04A_국토부원자료'!E735,""))))</f>
        <v>652</v>
      </c>
      <c r="D734" s="39" t="str">
        <f>IFERROR('04A_국토부원자료'!F735,"")</f>
        <v>송파법조타운푸르지오시티</v>
      </c>
      <c r="E734" s="40">
        <f>IFERROR(VALUE(SUBSTITUTE('04A_국토부원자료'!G735,",","")),"")</f>
        <v>17.47</v>
      </c>
      <c r="F734" s="41">
        <f>IFERROR(IF(AND('04A_국토부원자료'!H735&lt;&gt;"",'04A_국토부원자료'!I735&lt;&gt;""),DATE(INT(VALUE(SUBSTITUTE('04A_국토부원자료'!H735,",",""))/100),MOD(VALUE(SUBSTITUTE('04A_국토부원자료'!H735,",","")),100),VALUE(SUBSTITUTE('04A_국토부원자료'!I735,",",""))),""),"")</f>
        <v>45694</v>
      </c>
      <c r="G734" s="42">
        <f>IFERROR(VALUE(SUBSTITUTE('04A_국토부원자료'!J735,",","")),"")</f>
        <v>18300</v>
      </c>
      <c r="H734" s="43">
        <f t="shared" si="22"/>
        <v>183000000</v>
      </c>
      <c r="I734" s="43">
        <f t="shared" si="23"/>
        <v>10475100.171722954</v>
      </c>
      <c r="J734" s="38">
        <f>IFERROR(VALUE(SUBSTITUTE('04A_국토부원자료'!K735,",","")),"")</f>
        <v>6</v>
      </c>
      <c r="K734" s="38">
        <f>IFERROR(VALUE(SUBSTITUTE('04A_국토부원자료'!N735,",","")),"")</f>
        <v>2018</v>
      </c>
      <c r="L734" s="39" t="str">
        <f>IFERROR('04A_국토부원자료'!O735,"")</f>
        <v>법원로4길 5</v>
      </c>
      <c r="M734" s="39" t="str">
        <f>IFERROR('04A_국토부원자료'!Q735,"")</f>
        <v>중개거래</v>
      </c>
      <c r="N734" s="38">
        <f>IF(B734="","",IF('02_대상물건입력'!B5="",1,IF(ISNUMBER(SEARCH('02_대상물건입력'!B5,B734)),1,0)))</f>
        <v>1</v>
      </c>
      <c r="O734" s="38">
        <f>IF(B734="","",IF('02_대상물건입력'!B6="",1,IF(ISNUMBER(SEARCH('02_대상물건입력'!B6,B734)),1,0)))</f>
        <v>0</v>
      </c>
      <c r="P734" s="38">
        <f>IF(L734="","",IF('02_대상물건입력'!B15="",0,IF(ISNUMBER(SEARCH('02_대상물건입력'!B15,L734)),1,0)))</f>
        <v>0</v>
      </c>
      <c r="Q734" s="38">
        <f>IF(D734="","",IF('02_대상물건입력'!B8="",0,IF(ISNUMBER(SEARCH('02_대상물건입력'!B8,D734)),1,0)))</f>
        <v>0</v>
      </c>
      <c r="R734" s="44">
        <f>IFERROR(ABS(E734-'02_대상물건입력'!B11)/'02_대상물건입력'!B11,"")</f>
        <v>0.35872964599820872</v>
      </c>
      <c r="S734" s="38">
        <f>IFERROR(ABS(J734-'02_대상물건입력'!B10),"")</f>
        <v>6</v>
      </c>
      <c r="T734" s="38">
        <f>IFERROR(ABS('01_설정'!B4-F734),"")</f>
        <v>418</v>
      </c>
      <c r="U734" s="38">
        <f>IFERROR(ABS(K734-YEAR('02_대상물건입력'!B14)),"")</f>
        <v>8</v>
      </c>
      <c r="V734" s="38" t="str">
        <f>IF(B734="","",IF(AND(E734&gt;0,F734&gt;0,H734&gt;0,OR('04A_국토부원자료'!P735="",'04A_국토부원자료'!P735="-"),IF('01_설정'!B10=1,N734=1,TRUE),R734&lt;='01_설정'!B5,S734&lt;='01_설정'!B6,T734&lt;='01_설정'!B7,U734&lt;='01_설정'!B8),"Y",""))</f>
        <v/>
      </c>
      <c r="W734" s="40" t="str">
        <f>IF(V734&lt;&gt;"Y","",MAX(0,(1-R734/'01_설정'!B5))*'01_설정'!B14+MAX(0,(1-S734/'01_설정'!B6))*'01_설정'!B15+MAX(0,(1-T734/'01_설정'!B7))*'01_설정'!B16+MAX(0,(1-U734/'01_설정'!B8))*'01_설정'!B17+O734*'01_설정'!B11+Q734*'01_설정'!B12+P734*'01_설정'!B13)</f>
        <v/>
      </c>
      <c r="X734" s="38" t="str">
        <f>IF(W734="","",1+COUNTIFS($W$4:$W$3003,"&gt;"&amp;W734)+COUNTIFS($W$4:W734,W734)-1)</f>
        <v/>
      </c>
    </row>
    <row r="735" spans="1:24" ht="16.5">
      <c r="A735" s="38">
        <f>IF('04A_국토부원자료'!A736="","",ROW()-3)</f>
        <v>732</v>
      </c>
      <c r="B735" s="39" t="str">
        <f>IFERROR('04A_국토부원자료'!B736,"")</f>
        <v>서울특별시 송파구 문정동</v>
      </c>
      <c r="C735" s="39" t="str">
        <f>IF(B735="","",IF('04A_국토부원자료'!C736&lt;&gt;"",'04A_국토부원자료'!C736,TRIM('04A_국토부원자료'!D736&amp;IF('04A_국토부원자료'!E736&lt;&gt;"","-"&amp;'04A_국토부원자료'!E736,""))))</f>
        <v>622</v>
      </c>
      <c r="D735" s="39" t="str">
        <f>IFERROR('04A_국토부원자료'!F736,"")</f>
        <v>송파한화오벨리스크</v>
      </c>
      <c r="E735" s="40">
        <f>IFERROR(VALUE(SUBSTITUTE('04A_국토부원자료'!G736,",","")),"")</f>
        <v>29.99</v>
      </c>
      <c r="F735" s="41">
        <f>IFERROR(IF(AND('04A_국토부원자료'!H736&lt;&gt;"",'04A_국토부원자료'!I736&lt;&gt;""),DATE(INT(VALUE(SUBSTITUTE('04A_국토부원자료'!H736,",",""))/100),MOD(VALUE(SUBSTITUTE('04A_국토부원자료'!H736,",","")),100),VALUE(SUBSTITUTE('04A_국토부원자료'!I736,",",""))),""),"")</f>
        <v>45694</v>
      </c>
      <c r="G735" s="42">
        <f>IFERROR(VALUE(SUBSTITUTE('04A_국토부원자료'!J736,",","")),"")</f>
        <v>21700</v>
      </c>
      <c r="H735" s="43">
        <f t="shared" si="22"/>
        <v>217000000</v>
      </c>
      <c r="I735" s="43">
        <f t="shared" si="23"/>
        <v>7235745.2484161388</v>
      </c>
      <c r="J735" s="38">
        <f>IFERROR(VALUE(SUBSTITUTE('04A_국토부원자료'!K736,",","")),"")</f>
        <v>12</v>
      </c>
      <c r="K735" s="38">
        <f>IFERROR(VALUE(SUBSTITUTE('04A_국토부원자료'!N736,",","")),"")</f>
        <v>2013</v>
      </c>
      <c r="L735" s="39" t="str">
        <f>IFERROR('04A_국토부원자료'!O736,"")</f>
        <v>충민로 5</v>
      </c>
      <c r="M735" s="39" t="str">
        <f>IFERROR('04A_국토부원자료'!Q736,"")</f>
        <v>중개거래</v>
      </c>
      <c r="N735" s="38">
        <f>IF(B735="","",IF('02_대상물건입력'!B5="",1,IF(ISNUMBER(SEARCH('02_대상물건입력'!B5,B735)),1,0)))</f>
        <v>1</v>
      </c>
      <c r="O735" s="38">
        <f>IF(B735="","",IF('02_대상물건입력'!B6="",1,IF(ISNUMBER(SEARCH('02_대상물건입력'!B6,B735)),1,0)))</f>
        <v>0</v>
      </c>
      <c r="P735" s="38">
        <f>IF(L735="","",IF('02_대상물건입력'!B15="",0,IF(ISNUMBER(SEARCH('02_대상물건입력'!B15,L735)),1,0)))</f>
        <v>0</v>
      </c>
      <c r="Q735" s="38">
        <f>IF(D735="","",IF('02_대상물건입력'!B8="",0,IF(ISNUMBER(SEARCH('02_대상물건입력'!B8,D735)),1,0)))</f>
        <v>0</v>
      </c>
      <c r="R735" s="44">
        <f>IFERROR(ABS(E735-'02_대상물건입력'!B11)/'02_대상물건입력'!B11,"")</f>
        <v>0.10084132321200462</v>
      </c>
      <c r="S735" s="38">
        <f>IFERROR(ABS(J735-'02_대상물건입력'!B10),"")</f>
        <v>0</v>
      </c>
      <c r="T735" s="38">
        <f>IFERROR(ABS('01_설정'!B4-F735),"")</f>
        <v>418</v>
      </c>
      <c r="U735" s="38">
        <f>IFERROR(ABS(K735-YEAR('02_대상물건입력'!B14)),"")</f>
        <v>13</v>
      </c>
      <c r="V735" s="38" t="str">
        <f>IF(B735="","",IF(AND(E735&gt;0,F735&gt;0,H735&gt;0,OR('04A_국토부원자료'!P736="",'04A_국토부원자료'!P736="-"),IF('01_설정'!B10=1,N735=1,TRUE),R735&lt;='01_설정'!B5,S735&lt;='01_설정'!B6,T735&lt;='01_설정'!B7,U735&lt;='01_설정'!B8),"Y",""))</f>
        <v/>
      </c>
      <c r="W735" s="40" t="str">
        <f>IF(V735&lt;&gt;"Y","",MAX(0,(1-R735/'01_설정'!B5))*'01_설정'!B14+MAX(0,(1-S735/'01_설정'!B6))*'01_설정'!B15+MAX(0,(1-T735/'01_설정'!B7))*'01_설정'!B16+MAX(0,(1-U735/'01_설정'!B8))*'01_설정'!B17+O735*'01_설정'!B11+Q735*'01_설정'!B12+P735*'01_설정'!B13)</f>
        <v/>
      </c>
      <c r="X735" s="38" t="str">
        <f>IF(W735="","",1+COUNTIFS($W$4:$W$3003,"&gt;"&amp;W735)+COUNTIFS($W$4:W735,W735)-1)</f>
        <v/>
      </c>
    </row>
    <row r="736" spans="1:24" ht="16.5">
      <c r="A736" s="38">
        <f>IF('04A_국토부원자료'!A737="","",ROW()-3)</f>
        <v>733</v>
      </c>
      <c r="B736" s="39" t="str">
        <f>IFERROR('04A_국토부원자료'!B737,"")</f>
        <v>서울특별시 송파구 문정동</v>
      </c>
      <c r="C736" s="39" t="str">
        <f>IF(B736="","",IF('04A_국토부원자료'!C737&lt;&gt;"",'04A_국토부원자료'!C737,TRIM('04A_국토부원자료'!D737&amp;IF('04A_국토부원자료'!E737&lt;&gt;"","-"&amp;'04A_국토부원자료'!E737,""))))</f>
        <v>618</v>
      </c>
      <c r="D736" s="39" t="str">
        <f>IFERROR('04A_국토부원자료'!F737,"")</f>
        <v>파크하비오</v>
      </c>
      <c r="E736" s="40">
        <f>IFERROR(VALUE(SUBSTITUTE('04A_국토부원자료'!G737,",","")),"")</f>
        <v>23.76</v>
      </c>
      <c r="F736" s="41">
        <f>IFERROR(IF(AND('04A_국토부원자료'!H737&lt;&gt;"",'04A_국토부원자료'!I737&lt;&gt;""),DATE(INT(VALUE(SUBSTITUTE('04A_국토부원자료'!H737,",",""))/100),MOD(VALUE(SUBSTITUTE('04A_국토부원자료'!H737,",","")),100),VALUE(SUBSTITUTE('04A_국토부원자료'!I737,",",""))),""),"")</f>
        <v>45693</v>
      </c>
      <c r="G736" s="42">
        <f>IFERROR(VALUE(SUBSTITUTE('04A_국토부원자료'!J737,",","")),"")</f>
        <v>19800</v>
      </c>
      <c r="H736" s="43">
        <f t="shared" si="22"/>
        <v>198000000</v>
      </c>
      <c r="I736" s="43">
        <f t="shared" si="23"/>
        <v>8333333.333333333</v>
      </c>
      <c r="J736" s="38">
        <f>IFERROR(VALUE(SUBSTITUTE('04A_국토부원자료'!K737,",","")),"")</f>
        <v>10</v>
      </c>
      <c r="K736" s="38" t="str">
        <f>IFERROR(VALUE(SUBSTITUTE('04A_국토부원자료'!N737,",","")),"")</f>
        <v/>
      </c>
      <c r="L736" s="39" t="str">
        <f>IFERROR('04A_국토부원자료'!O737,"")</f>
        <v xml:space="preserve"> </v>
      </c>
      <c r="M736" s="39" t="str">
        <f>IFERROR('04A_국토부원자료'!Q737,"")</f>
        <v>중개거래</v>
      </c>
      <c r="N736" s="38">
        <f>IF(B736="","",IF('02_대상물건입력'!B5="",1,IF(ISNUMBER(SEARCH('02_대상물건입력'!B5,B736)),1,0)))</f>
        <v>1</v>
      </c>
      <c r="O736" s="38">
        <f>IF(B736="","",IF('02_대상물건입력'!B6="",1,IF(ISNUMBER(SEARCH('02_대상물건입력'!B6,B736)),1,0)))</f>
        <v>0</v>
      </c>
      <c r="P736" s="38">
        <f>IF(L736="","",IF('02_대상물건입력'!B15="",0,IF(ISNUMBER(SEARCH('02_대상물건입력'!B15,L736)),1,0)))</f>
        <v>0</v>
      </c>
      <c r="Q736" s="38">
        <f>IF(D736="","",IF('02_대상물건입력'!B8="",0,IF(ISNUMBER(SEARCH('02_대상물건입력'!B8,D736)),1,0)))</f>
        <v>0</v>
      </c>
      <c r="R736" s="44">
        <f>IFERROR(ABS(E736-'02_대상물건입력'!B11)/'02_대상물건입력'!B11,"")</f>
        <v>0.12784295300042572</v>
      </c>
      <c r="S736" s="38">
        <f>IFERROR(ABS(J736-'02_대상물건입력'!B10),"")</f>
        <v>2</v>
      </c>
      <c r="T736" s="38">
        <f>IFERROR(ABS('01_설정'!B4-F736),"")</f>
        <v>419</v>
      </c>
      <c r="U736" s="38" t="str">
        <f>IFERROR(ABS(K736-YEAR('02_대상물건입력'!B14)),"")</f>
        <v/>
      </c>
      <c r="V736" s="38" t="str">
        <f>IF(B736="","",IF(AND(E736&gt;0,F736&gt;0,H736&gt;0,OR('04A_국토부원자료'!P737="",'04A_국토부원자료'!P737="-"),IF('01_설정'!B10=1,N736=1,TRUE),R736&lt;='01_설정'!B5,S736&lt;='01_설정'!B6,T736&lt;='01_설정'!B7,U736&lt;='01_설정'!B8),"Y",""))</f>
        <v/>
      </c>
      <c r="W736" s="40" t="str">
        <f>IF(V736&lt;&gt;"Y","",MAX(0,(1-R736/'01_설정'!B5))*'01_설정'!B14+MAX(0,(1-S736/'01_설정'!B6))*'01_설정'!B15+MAX(0,(1-T736/'01_설정'!B7))*'01_설정'!B16+MAX(0,(1-U736/'01_설정'!B8))*'01_설정'!B17+O736*'01_설정'!B11+Q736*'01_설정'!B12+P736*'01_설정'!B13)</f>
        <v/>
      </c>
      <c r="X736" s="38" t="str">
        <f>IF(W736="","",1+COUNTIFS($W$4:$W$3003,"&gt;"&amp;W736)+COUNTIFS($W$4:W736,W736)-1)</f>
        <v/>
      </c>
    </row>
    <row r="737" spans="1:24" ht="16.5">
      <c r="A737" s="38">
        <f>IF('04A_국토부원자료'!A738="","",ROW()-3)</f>
        <v>734</v>
      </c>
      <c r="B737" s="39" t="str">
        <f>IFERROR('04A_국토부원자료'!B738,"")</f>
        <v>서울특별시 송파구 문정동</v>
      </c>
      <c r="C737" s="39" t="str">
        <f>IF(B737="","",IF('04A_국토부원자료'!C738&lt;&gt;"",'04A_국토부원자료'!C738,TRIM('04A_국토부원자료'!D738&amp;IF('04A_국토부원자료'!E738&lt;&gt;"","-"&amp;'04A_국토부원자료'!E738,""))))</f>
        <v>618</v>
      </c>
      <c r="D737" s="39" t="str">
        <f>IFERROR('04A_국토부원자료'!F738,"")</f>
        <v>파크하비오</v>
      </c>
      <c r="E737" s="40">
        <f>IFERROR(VALUE(SUBSTITUTE('04A_국토부원자료'!G738,",","")),"")</f>
        <v>23.76</v>
      </c>
      <c r="F737" s="41">
        <f>IFERROR(IF(AND('04A_국토부원자료'!H738&lt;&gt;"",'04A_국토부원자료'!I738&lt;&gt;""),DATE(INT(VALUE(SUBSTITUTE('04A_국토부원자료'!H738,",",""))/100),MOD(VALUE(SUBSTITUTE('04A_국토부원자료'!H738,",","")),100),VALUE(SUBSTITUTE('04A_국토부원자료'!I738,",",""))),""),"")</f>
        <v>45693</v>
      </c>
      <c r="G737" s="42">
        <f>IFERROR(VALUE(SUBSTITUTE('04A_국토부원자료'!J738,",","")),"")</f>
        <v>19750</v>
      </c>
      <c r="H737" s="43">
        <f t="shared" si="22"/>
        <v>197500000</v>
      </c>
      <c r="I737" s="43">
        <f t="shared" si="23"/>
        <v>8312289.5622895621</v>
      </c>
      <c r="J737" s="38">
        <f>IFERROR(VALUE(SUBSTITUTE('04A_국토부원자료'!K738,",","")),"")</f>
        <v>8</v>
      </c>
      <c r="K737" s="38" t="str">
        <f>IFERROR(VALUE(SUBSTITUTE('04A_국토부원자료'!N738,",","")),"")</f>
        <v/>
      </c>
      <c r="L737" s="39" t="str">
        <f>IFERROR('04A_국토부원자료'!O738,"")</f>
        <v xml:space="preserve"> </v>
      </c>
      <c r="M737" s="39" t="str">
        <f>IFERROR('04A_국토부원자료'!Q738,"")</f>
        <v>중개거래</v>
      </c>
      <c r="N737" s="38">
        <f>IF(B737="","",IF('02_대상물건입력'!B5="",1,IF(ISNUMBER(SEARCH('02_대상물건입력'!B5,B737)),1,0)))</f>
        <v>1</v>
      </c>
      <c r="O737" s="38">
        <f>IF(B737="","",IF('02_대상물건입력'!B6="",1,IF(ISNUMBER(SEARCH('02_대상물건입력'!B6,B737)),1,0)))</f>
        <v>0</v>
      </c>
      <c r="P737" s="38">
        <f>IF(L737="","",IF('02_대상물건입력'!B15="",0,IF(ISNUMBER(SEARCH('02_대상물건입력'!B15,L737)),1,0)))</f>
        <v>0</v>
      </c>
      <c r="Q737" s="38">
        <f>IF(D737="","",IF('02_대상물건입력'!B8="",0,IF(ISNUMBER(SEARCH('02_대상물건입력'!B8,D737)),1,0)))</f>
        <v>0</v>
      </c>
      <c r="R737" s="44">
        <f>IFERROR(ABS(E737-'02_대상물건입력'!B11)/'02_대상물건입력'!B11,"")</f>
        <v>0.12784295300042572</v>
      </c>
      <c r="S737" s="38">
        <f>IFERROR(ABS(J737-'02_대상물건입력'!B10),"")</f>
        <v>4</v>
      </c>
      <c r="T737" s="38">
        <f>IFERROR(ABS('01_설정'!B4-F737),"")</f>
        <v>419</v>
      </c>
      <c r="U737" s="38" t="str">
        <f>IFERROR(ABS(K737-YEAR('02_대상물건입력'!B14)),"")</f>
        <v/>
      </c>
      <c r="V737" s="38" t="str">
        <f>IF(B737="","",IF(AND(E737&gt;0,F737&gt;0,H737&gt;0,OR('04A_국토부원자료'!P738="",'04A_국토부원자료'!P738="-"),IF('01_설정'!B10=1,N737=1,TRUE),R737&lt;='01_설정'!B5,S737&lt;='01_설정'!B6,T737&lt;='01_설정'!B7,U737&lt;='01_설정'!B8),"Y",""))</f>
        <v/>
      </c>
      <c r="W737" s="40" t="str">
        <f>IF(V737&lt;&gt;"Y","",MAX(0,(1-R737/'01_설정'!B5))*'01_설정'!B14+MAX(0,(1-S737/'01_설정'!B6))*'01_설정'!B15+MAX(0,(1-T737/'01_설정'!B7))*'01_설정'!B16+MAX(0,(1-U737/'01_설정'!B8))*'01_설정'!B17+O737*'01_설정'!B11+Q737*'01_설정'!B12+P737*'01_설정'!B13)</f>
        <v/>
      </c>
      <c r="X737" s="38" t="str">
        <f>IF(W737="","",1+COUNTIFS($W$4:$W$3003,"&gt;"&amp;W737)+COUNTIFS($W$4:W737,W737)-1)</f>
        <v/>
      </c>
    </row>
    <row r="738" spans="1:24" ht="16.5">
      <c r="A738" s="38">
        <f>IF('04A_국토부원자료'!A739="","",ROW()-3)</f>
        <v>735</v>
      </c>
      <c r="B738" s="39" t="str">
        <f>IFERROR('04A_국토부원자료'!B739,"")</f>
        <v>서울특별시 송파구 문정동</v>
      </c>
      <c r="C738" s="39" t="str">
        <f>IF(B738="","",IF('04A_국토부원자료'!C739&lt;&gt;"",'04A_국토부원자료'!C739,TRIM('04A_국토부원자료'!D739&amp;IF('04A_국토부원자료'!E739&lt;&gt;"","-"&amp;'04A_국토부원자료'!E739,""))))</f>
        <v>624</v>
      </c>
      <c r="D738" s="39" t="str">
        <f>IFERROR('04A_국토부원자료'!F739,"")</f>
        <v>송파 아이파크</v>
      </c>
      <c r="E738" s="40">
        <f>IFERROR(VALUE(SUBSTITUTE('04A_국토부원자료'!G739,",","")),"")</f>
        <v>29.88</v>
      </c>
      <c r="F738" s="41">
        <f>IFERROR(IF(AND('04A_국토부원자료'!H739&lt;&gt;"",'04A_국토부원자료'!I739&lt;&gt;""),DATE(INT(VALUE(SUBSTITUTE('04A_국토부원자료'!H739,",",""))/100),MOD(VALUE(SUBSTITUTE('04A_국토부원자료'!H739,",","")),100),VALUE(SUBSTITUTE('04A_국토부원자료'!I739,",",""))),""),"")</f>
        <v>45692</v>
      </c>
      <c r="G738" s="42">
        <f>IFERROR(VALUE(SUBSTITUTE('04A_국토부원자료'!J739,",","")),"")</f>
        <v>27500</v>
      </c>
      <c r="H738" s="43">
        <f t="shared" si="22"/>
        <v>275000000</v>
      </c>
      <c r="I738" s="43">
        <f t="shared" si="23"/>
        <v>9203480.5890227575</v>
      </c>
      <c r="J738" s="38">
        <f>IFERROR(VALUE(SUBSTITUTE('04A_국토부원자료'!K739,",","")),"")</f>
        <v>9</v>
      </c>
      <c r="K738" s="38">
        <f>IFERROR(VALUE(SUBSTITUTE('04A_국토부원자료'!N739,",","")),"")</f>
        <v>2015</v>
      </c>
      <c r="L738" s="39" t="str">
        <f>IFERROR('04A_국토부원자료'!O739,"")</f>
        <v>법원로 55</v>
      </c>
      <c r="M738" s="39" t="str">
        <f>IFERROR('04A_국토부원자료'!Q739,"")</f>
        <v>중개거래</v>
      </c>
      <c r="N738" s="38">
        <f>IF(B738="","",IF('02_대상물건입력'!B5="",1,IF(ISNUMBER(SEARCH('02_대상물건입력'!B5,B738)),1,0)))</f>
        <v>1</v>
      </c>
      <c r="O738" s="38">
        <f>IF(B738="","",IF('02_대상물건입력'!B6="",1,IF(ISNUMBER(SEARCH('02_대상물건입력'!B6,B738)),1,0)))</f>
        <v>0</v>
      </c>
      <c r="P738" s="38">
        <f>IF(L738="","",IF('02_대상물건입력'!B15="",0,IF(ISNUMBER(SEARCH('02_대상물건입력'!B15,L738)),1,0)))</f>
        <v>0</v>
      </c>
      <c r="Q738" s="38">
        <f>IF(D738="","",IF('02_대상물건입력'!B8="",0,IF(ISNUMBER(SEARCH('02_대상물건입력'!B8,D738)),1,0)))</f>
        <v>0</v>
      </c>
      <c r="R738" s="44">
        <f>IFERROR(ABS(E738-'02_대상물건입력'!B11)/'02_대상물건입력'!B11,"")</f>
        <v>9.6803559105525128E-2</v>
      </c>
      <c r="S738" s="38">
        <f>IFERROR(ABS(J738-'02_대상물건입력'!B10),"")</f>
        <v>3</v>
      </c>
      <c r="T738" s="38">
        <f>IFERROR(ABS('01_설정'!B4-F738),"")</f>
        <v>420</v>
      </c>
      <c r="U738" s="38">
        <f>IFERROR(ABS(K738-YEAR('02_대상물건입력'!B14)),"")</f>
        <v>11</v>
      </c>
      <c r="V738" s="38" t="str">
        <f>IF(B738="","",IF(AND(E738&gt;0,F738&gt;0,H738&gt;0,OR('04A_국토부원자료'!P739="",'04A_국토부원자료'!P739="-"),IF('01_설정'!B10=1,N738=1,TRUE),R738&lt;='01_설정'!B5,S738&lt;='01_설정'!B6,T738&lt;='01_설정'!B7,U738&lt;='01_설정'!B8),"Y",""))</f>
        <v/>
      </c>
      <c r="W738" s="40" t="str">
        <f>IF(V738&lt;&gt;"Y","",MAX(0,(1-R738/'01_설정'!B5))*'01_설정'!B14+MAX(0,(1-S738/'01_설정'!B6))*'01_설정'!B15+MAX(0,(1-T738/'01_설정'!B7))*'01_설정'!B16+MAX(0,(1-U738/'01_설정'!B8))*'01_설정'!B17+O738*'01_설정'!B11+Q738*'01_설정'!B12+P738*'01_설정'!B13)</f>
        <v/>
      </c>
      <c r="X738" s="38" t="str">
        <f>IF(W738="","",1+COUNTIFS($W$4:$W$3003,"&gt;"&amp;W738)+COUNTIFS($W$4:W738,W738)-1)</f>
        <v/>
      </c>
    </row>
    <row r="739" spans="1:24" ht="16.5">
      <c r="A739" s="38">
        <f>IF('04A_국토부원자료'!A740="","",ROW()-3)</f>
        <v>736</v>
      </c>
      <c r="B739" s="39" t="str">
        <f>IFERROR('04A_국토부원자료'!B740,"")</f>
        <v>서울특별시 송파구 문정동</v>
      </c>
      <c r="C739" s="39" t="str">
        <f>IF(B739="","",IF('04A_국토부원자료'!C740&lt;&gt;"",'04A_국토부원자료'!C740,TRIM('04A_국토부원자료'!D740&amp;IF('04A_국토부원자료'!E740&lt;&gt;"","-"&amp;'04A_국토부원자료'!E740,""))))</f>
        <v>620</v>
      </c>
      <c r="D739" s="39" t="str">
        <f>IFERROR('04A_국토부원자료'!F740,"")</f>
        <v>송파푸르지오시티</v>
      </c>
      <c r="E739" s="40">
        <f>IFERROR(VALUE(SUBSTITUTE('04A_국토부원자료'!G740,",","")),"")</f>
        <v>24.9</v>
      </c>
      <c r="F739" s="41">
        <f>IFERROR(IF(AND('04A_국토부원자료'!H740&lt;&gt;"",'04A_국토부원자료'!I740&lt;&gt;""),DATE(INT(VALUE(SUBSTITUTE('04A_국토부원자료'!H740,",",""))/100),MOD(VALUE(SUBSTITUTE('04A_국토부원자료'!H740,",","")),100),VALUE(SUBSTITUTE('04A_국토부원자료'!I740,",",""))),""),"")</f>
        <v>45692</v>
      </c>
      <c r="G739" s="42">
        <f>IFERROR(VALUE(SUBSTITUTE('04A_국토부원자료'!J740,",","")),"")</f>
        <v>18750</v>
      </c>
      <c r="H739" s="43">
        <f t="shared" si="22"/>
        <v>187500000</v>
      </c>
      <c r="I739" s="43">
        <f t="shared" si="23"/>
        <v>7530120.4819277115</v>
      </c>
      <c r="J739" s="38">
        <f>IFERROR(VALUE(SUBSTITUTE('04A_국토부원자료'!K740,",","")),"")</f>
        <v>10</v>
      </c>
      <c r="K739" s="38">
        <f>IFERROR(VALUE(SUBSTITUTE('04A_국토부원자료'!N740,",","")),"")</f>
        <v>2013</v>
      </c>
      <c r="L739" s="39" t="str">
        <f>IFERROR('04A_국토부원자료'!O740,"")</f>
        <v>새말로 62</v>
      </c>
      <c r="M739" s="39" t="str">
        <f>IFERROR('04A_국토부원자료'!Q740,"")</f>
        <v>중개거래</v>
      </c>
      <c r="N739" s="38">
        <f>IF(B739="","",IF('02_대상물건입력'!B5="",1,IF(ISNUMBER(SEARCH('02_대상물건입력'!B5,B739)),1,0)))</f>
        <v>1</v>
      </c>
      <c r="O739" s="38">
        <f>IF(B739="","",IF('02_대상물건입력'!B6="",1,IF(ISNUMBER(SEARCH('02_대상물건입력'!B6,B739)),1,0)))</f>
        <v>0</v>
      </c>
      <c r="P739" s="38">
        <f>IF(L739="","",IF('02_대상물건입력'!B15="",0,IF(ISNUMBER(SEARCH('02_대상물건입력'!B15,L739)),1,0)))</f>
        <v>0</v>
      </c>
      <c r="Q739" s="38">
        <f>IF(D739="","",IF('02_대상물건입력'!B8="",0,IF(ISNUMBER(SEARCH('02_대상물건입력'!B8,D739)),1,0)))</f>
        <v>0</v>
      </c>
      <c r="R739" s="44">
        <f>IFERROR(ABS(E739-'02_대상물건입력'!B11)/'02_대상물건입력'!B11,"")</f>
        <v>8.5997034078729079E-2</v>
      </c>
      <c r="S739" s="38">
        <f>IFERROR(ABS(J739-'02_대상물건입력'!B10),"")</f>
        <v>2</v>
      </c>
      <c r="T739" s="38">
        <f>IFERROR(ABS('01_설정'!B4-F739),"")</f>
        <v>420</v>
      </c>
      <c r="U739" s="38">
        <f>IFERROR(ABS(K739-YEAR('02_대상물건입력'!B14)),"")</f>
        <v>13</v>
      </c>
      <c r="V739" s="38" t="str">
        <f>IF(B739="","",IF(AND(E739&gt;0,F739&gt;0,H739&gt;0,OR('04A_국토부원자료'!P740="",'04A_국토부원자료'!P740="-"),IF('01_설정'!B10=1,N739=1,TRUE),R739&lt;='01_설정'!B5,S739&lt;='01_설정'!B6,T739&lt;='01_설정'!B7,U739&lt;='01_설정'!B8),"Y",""))</f>
        <v/>
      </c>
      <c r="W739" s="40" t="str">
        <f>IF(V739&lt;&gt;"Y","",MAX(0,(1-R739/'01_설정'!B5))*'01_설정'!B14+MAX(0,(1-S739/'01_설정'!B6))*'01_설정'!B15+MAX(0,(1-T739/'01_설정'!B7))*'01_설정'!B16+MAX(0,(1-U739/'01_설정'!B8))*'01_설정'!B17+O739*'01_설정'!B11+Q739*'01_설정'!B12+P739*'01_설정'!B13)</f>
        <v/>
      </c>
      <c r="X739" s="38" t="str">
        <f>IF(W739="","",1+COUNTIFS($W$4:$W$3003,"&gt;"&amp;W739)+COUNTIFS($W$4:W739,W739)-1)</f>
        <v/>
      </c>
    </row>
    <row r="740" spans="1:24" ht="16.5">
      <c r="A740" s="38">
        <f>IF('04A_국토부원자료'!A741="","",ROW()-3)</f>
        <v>737</v>
      </c>
      <c r="B740" s="39" t="str">
        <f>IFERROR('04A_국토부원자료'!B741,"")</f>
        <v>서울특별시 송파구 문정동</v>
      </c>
      <c r="C740" s="39" t="str">
        <f>IF(B740="","",IF('04A_국토부원자료'!C741&lt;&gt;"",'04A_국토부원자료'!C741,TRIM('04A_국토부원자료'!D741&amp;IF('04A_국토부원자료'!E741&lt;&gt;"","-"&amp;'04A_국토부원자료'!E741,""))))</f>
        <v>618</v>
      </c>
      <c r="D740" s="39" t="str">
        <f>IFERROR('04A_국토부원자료'!F741,"")</f>
        <v>파크하비오</v>
      </c>
      <c r="E740" s="40">
        <f>IFERROR(VALUE(SUBSTITUTE('04A_국토부원자료'!G741,",","")),"")</f>
        <v>48.94</v>
      </c>
      <c r="F740" s="41">
        <f>IFERROR(IF(AND('04A_국토부원자료'!H741&lt;&gt;"",'04A_국토부원자료'!I741&lt;&gt;""),DATE(INT(VALUE(SUBSTITUTE('04A_국토부원자료'!H741,",",""))/100),MOD(VALUE(SUBSTITUTE('04A_국토부원자료'!H741,",","")),100),VALUE(SUBSTITUTE('04A_국토부원자료'!I741,",",""))),""),"")</f>
        <v>45689</v>
      </c>
      <c r="G740" s="42">
        <f>IFERROR(VALUE(SUBSTITUTE('04A_국토부원자료'!J741,",","")),"")</f>
        <v>43900</v>
      </c>
      <c r="H740" s="43">
        <f t="shared" si="22"/>
        <v>439000000</v>
      </c>
      <c r="I740" s="43">
        <f t="shared" si="23"/>
        <v>8970167.5521046184</v>
      </c>
      <c r="J740" s="38">
        <f>IFERROR(VALUE(SUBSTITUTE('04A_국토부원자료'!K741,",","")),"")</f>
        <v>5</v>
      </c>
      <c r="K740" s="38" t="str">
        <f>IFERROR(VALUE(SUBSTITUTE('04A_국토부원자료'!N741,",","")),"")</f>
        <v/>
      </c>
      <c r="L740" s="39" t="str">
        <f>IFERROR('04A_국토부원자료'!O741,"")</f>
        <v xml:space="preserve"> </v>
      </c>
      <c r="M740" s="39" t="str">
        <f>IFERROR('04A_국토부원자료'!Q741,"")</f>
        <v>중개거래</v>
      </c>
      <c r="N740" s="38">
        <f>IF(B740="","",IF('02_대상물건입력'!B5="",1,IF(ISNUMBER(SEARCH('02_대상물건입력'!B5,B740)),1,0)))</f>
        <v>1</v>
      </c>
      <c r="O740" s="38">
        <f>IF(B740="","",IF('02_대상물건입력'!B6="",1,IF(ISNUMBER(SEARCH('02_대상물건입력'!B6,B740)),1,0)))</f>
        <v>0</v>
      </c>
      <c r="P740" s="38">
        <f>IF(L740="","",IF('02_대상물건입력'!B15="",0,IF(ISNUMBER(SEARCH('02_대상물건입력'!B15,L740)),1,0)))</f>
        <v>0</v>
      </c>
      <c r="Q740" s="38">
        <f>IF(D740="","",IF('02_대상물건입력'!B8="",0,IF(ISNUMBER(SEARCH('02_대상물건입력'!B8,D740)),1,0)))</f>
        <v>0</v>
      </c>
      <c r="R740" s="44">
        <f>IFERROR(ABS(E740-'02_대상물건입력'!B11)/'02_대상물건입력'!B11,"")</f>
        <v>0.79643795791915661</v>
      </c>
      <c r="S740" s="38">
        <f>IFERROR(ABS(J740-'02_대상물건입력'!B10),"")</f>
        <v>7</v>
      </c>
      <c r="T740" s="38">
        <f>IFERROR(ABS('01_설정'!B4-F740),"")</f>
        <v>423</v>
      </c>
      <c r="U740" s="38" t="str">
        <f>IFERROR(ABS(K740-YEAR('02_대상물건입력'!B14)),"")</f>
        <v/>
      </c>
      <c r="V740" s="38" t="str">
        <f>IF(B740="","",IF(AND(E740&gt;0,F740&gt;0,H740&gt;0,OR('04A_국토부원자료'!P741="",'04A_국토부원자료'!P741="-"),IF('01_설정'!B10=1,N740=1,TRUE),R740&lt;='01_설정'!B5,S740&lt;='01_설정'!B6,T740&lt;='01_설정'!B7,U740&lt;='01_설정'!B8),"Y",""))</f>
        <v/>
      </c>
      <c r="W740" s="40" t="str">
        <f>IF(V740&lt;&gt;"Y","",MAX(0,(1-R740/'01_설정'!B5))*'01_설정'!B14+MAX(0,(1-S740/'01_설정'!B6))*'01_설정'!B15+MAX(0,(1-T740/'01_설정'!B7))*'01_설정'!B16+MAX(0,(1-U740/'01_설정'!B8))*'01_설정'!B17+O740*'01_설정'!B11+Q740*'01_설정'!B12+P740*'01_설정'!B13)</f>
        <v/>
      </c>
      <c r="X740" s="38" t="str">
        <f>IF(W740="","",1+COUNTIFS($W$4:$W$3003,"&gt;"&amp;W740)+COUNTIFS($W$4:W740,W740)-1)</f>
        <v/>
      </c>
    </row>
    <row r="741" spans="1:24" ht="16.5">
      <c r="A741" s="38">
        <f>IF('04A_국토부원자료'!A742="","",ROW()-3)</f>
        <v>738</v>
      </c>
      <c r="B741" s="39" t="str">
        <f>IFERROR('04A_국토부원자료'!B742,"")</f>
        <v>서울특별시 송파구 문정동</v>
      </c>
      <c r="C741" s="39" t="str">
        <f>IF(B741="","",IF('04A_국토부원자료'!C742&lt;&gt;"",'04A_국토부원자료'!C742,TRIM('04A_국토부원자료'!D742&amp;IF('04A_국토부원자료'!E742&lt;&gt;"","-"&amp;'04A_국토부원자료'!E742,""))))</f>
        <v>620</v>
      </c>
      <c r="D741" s="39" t="str">
        <f>IFERROR('04A_국토부원자료'!F742,"")</f>
        <v>송파푸르지오시티</v>
      </c>
      <c r="E741" s="40">
        <f>IFERROR(VALUE(SUBSTITUTE('04A_국토부원자료'!G742,",","")),"")</f>
        <v>24.9</v>
      </c>
      <c r="F741" s="41">
        <f>IFERROR(IF(AND('04A_국토부원자료'!H742&lt;&gt;"",'04A_국토부원자료'!I742&lt;&gt;""),DATE(INT(VALUE(SUBSTITUTE('04A_국토부원자료'!H742,",",""))/100),MOD(VALUE(SUBSTITUTE('04A_국토부원자료'!H742,",","")),100),VALUE(SUBSTITUTE('04A_국토부원자료'!I742,",",""))),""),"")</f>
        <v>45688</v>
      </c>
      <c r="G741" s="42">
        <f>IFERROR(VALUE(SUBSTITUTE('04A_국토부원자료'!J742,",","")),"")</f>
        <v>19000</v>
      </c>
      <c r="H741" s="43">
        <f t="shared" si="22"/>
        <v>190000000</v>
      </c>
      <c r="I741" s="43">
        <f t="shared" si="23"/>
        <v>7630522.0883534141</v>
      </c>
      <c r="J741" s="38">
        <f>IFERROR(VALUE(SUBSTITUTE('04A_국토부원자료'!K742,",","")),"")</f>
        <v>8</v>
      </c>
      <c r="K741" s="38">
        <f>IFERROR(VALUE(SUBSTITUTE('04A_국토부원자료'!N742,",","")),"")</f>
        <v>2013</v>
      </c>
      <c r="L741" s="39" t="str">
        <f>IFERROR('04A_국토부원자료'!O742,"")</f>
        <v>새말로 62</v>
      </c>
      <c r="M741" s="39" t="str">
        <f>IFERROR('04A_국토부원자료'!Q742,"")</f>
        <v>중개거래</v>
      </c>
      <c r="N741" s="38">
        <f>IF(B741="","",IF('02_대상물건입력'!B5="",1,IF(ISNUMBER(SEARCH('02_대상물건입력'!B5,B741)),1,0)))</f>
        <v>1</v>
      </c>
      <c r="O741" s="38">
        <f>IF(B741="","",IF('02_대상물건입력'!B6="",1,IF(ISNUMBER(SEARCH('02_대상물건입력'!B6,B741)),1,0)))</f>
        <v>0</v>
      </c>
      <c r="P741" s="38">
        <f>IF(L741="","",IF('02_대상물건입력'!B15="",0,IF(ISNUMBER(SEARCH('02_대상물건입력'!B15,L741)),1,0)))</f>
        <v>0</v>
      </c>
      <c r="Q741" s="38">
        <f>IF(D741="","",IF('02_대상물건입력'!B8="",0,IF(ISNUMBER(SEARCH('02_대상물건입력'!B8,D741)),1,0)))</f>
        <v>0</v>
      </c>
      <c r="R741" s="44">
        <f>IFERROR(ABS(E741-'02_대상물건입력'!B11)/'02_대상물건입력'!B11,"")</f>
        <v>8.5997034078729079E-2</v>
      </c>
      <c r="S741" s="38">
        <f>IFERROR(ABS(J741-'02_대상물건입력'!B10),"")</f>
        <v>4</v>
      </c>
      <c r="T741" s="38">
        <f>IFERROR(ABS('01_설정'!B4-F741),"")</f>
        <v>424</v>
      </c>
      <c r="U741" s="38">
        <f>IFERROR(ABS(K741-YEAR('02_대상물건입력'!B14)),"")</f>
        <v>13</v>
      </c>
      <c r="V741" s="38" t="str">
        <f>IF(B741="","",IF(AND(E741&gt;0,F741&gt;0,H741&gt;0,OR('04A_국토부원자료'!P742="",'04A_국토부원자료'!P742="-"),IF('01_설정'!B10=1,N741=1,TRUE),R741&lt;='01_설정'!B5,S741&lt;='01_설정'!B6,T741&lt;='01_설정'!B7,U741&lt;='01_설정'!B8),"Y",""))</f>
        <v/>
      </c>
      <c r="W741" s="40" t="str">
        <f>IF(V741&lt;&gt;"Y","",MAX(0,(1-R741/'01_설정'!B5))*'01_설정'!B14+MAX(0,(1-S741/'01_설정'!B6))*'01_설정'!B15+MAX(0,(1-T741/'01_설정'!B7))*'01_설정'!B16+MAX(0,(1-U741/'01_설정'!B8))*'01_설정'!B17+O741*'01_설정'!B11+Q741*'01_설정'!B12+P741*'01_설정'!B13)</f>
        <v/>
      </c>
      <c r="X741" s="38" t="str">
        <f>IF(W741="","",1+COUNTIFS($W$4:$W$3003,"&gt;"&amp;W741)+COUNTIFS($W$4:W741,W741)-1)</f>
        <v/>
      </c>
    </row>
    <row r="742" spans="1:24" ht="16.5">
      <c r="A742" s="38">
        <f>IF('04A_국토부원자료'!A743="","",ROW()-3)</f>
        <v>739</v>
      </c>
      <c r="B742" s="39" t="str">
        <f>IFERROR('04A_국토부원자료'!B743,"")</f>
        <v>서울특별시 송파구 문정동</v>
      </c>
      <c r="C742" s="39" t="str">
        <f>IF(B742="","",IF('04A_국토부원자료'!C743&lt;&gt;"",'04A_국토부원자료'!C743,TRIM('04A_국토부원자료'!D743&amp;IF('04A_국토부원자료'!E743&lt;&gt;"","-"&amp;'04A_국토부원자료'!E743,""))))</f>
        <v>622</v>
      </c>
      <c r="D742" s="39" t="str">
        <f>IFERROR('04A_국토부원자료'!F743,"")</f>
        <v>송파한화오벨리스크</v>
      </c>
      <c r="E742" s="40">
        <f>IFERROR(VALUE(SUBSTITUTE('04A_국토부원자료'!G743,",","")),"")</f>
        <v>29.99</v>
      </c>
      <c r="F742" s="41">
        <f>IFERROR(IF(AND('04A_국토부원자료'!H743&lt;&gt;"",'04A_국토부원자료'!I743&lt;&gt;""),DATE(INT(VALUE(SUBSTITUTE('04A_국토부원자료'!H743,",",""))/100),MOD(VALUE(SUBSTITUTE('04A_국토부원자료'!H743,",","")),100),VALUE(SUBSTITUTE('04A_국토부원자료'!I743,",",""))),""),"")</f>
        <v>45688</v>
      </c>
      <c r="G742" s="42">
        <f>IFERROR(VALUE(SUBSTITUTE('04A_국토부원자료'!J743,",","")),"")</f>
        <v>22700</v>
      </c>
      <c r="H742" s="43">
        <f t="shared" si="22"/>
        <v>227000000</v>
      </c>
      <c r="I742" s="43">
        <f t="shared" si="23"/>
        <v>7569189.7299099704</v>
      </c>
      <c r="J742" s="38">
        <f>IFERROR(VALUE(SUBSTITUTE('04A_국토부원자료'!K743,",","")),"")</f>
        <v>13</v>
      </c>
      <c r="K742" s="38">
        <f>IFERROR(VALUE(SUBSTITUTE('04A_국토부원자료'!N743,",","")),"")</f>
        <v>2013</v>
      </c>
      <c r="L742" s="39" t="str">
        <f>IFERROR('04A_국토부원자료'!O743,"")</f>
        <v>충민로 5</v>
      </c>
      <c r="M742" s="39" t="str">
        <f>IFERROR('04A_국토부원자료'!Q743,"")</f>
        <v>중개거래</v>
      </c>
      <c r="N742" s="38">
        <f>IF(B742="","",IF('02_대상물건입력'!B5="",1,IF(ISNUMBER(SEARCH('02_대상물건입력'!B5,B742)),1,0)))</f>
        <v>1</v>
      </c>
      <c r="O742" s="38">
        <f>IF(B742="","",IF('02_대상물건입력'!B6="",1,IF(ISNUMBER(SEARCH('02_대상물건입력'!B6,B742)),1,0)))</f>
        <v>0</v>
      </c>
      <c r="P742" s="38">
        <f>IF(L742="","",IF('02_대상물건입력'!B15="",0,IF(ISNUMBER(SEARCH('02_대상물건입력'!B15,L742)),1,0)))</f>
        <v>0</v>
      </c>
      <c r="Q742" s="38">
        <f>IF(D742="","",IF('02_대상물건입력'!B8="",0,IF(ISNUMBER(SEARCH('02_대상물건입력'!B8,D742)),1,0)))</f>
        <v>0</v>
      </c>
      <c r="R742" s="44">
        <f>IFERROR(ABS(E742-'02_대상물건입력'!B11)/'02_대상물건입력'!B11,"")</f>
        <v>0.10084132321200462</v>
      </c>
      <c r="S742" s="38">
        <f>IFERROR(ABS(J742-'02_대상물건입력'!B10),"")</f>
        <v>1</v>
      </c>
      <c r="T742" s="38">
        <f>IFERROR(ABS('01_설정'!B4-F742),"")</f>
        <v>424</v>
      </c>
      <c r="U742" s="38">
        <f>IFERROR(ABS(K742-YEAR('02_대상물건입력'!B14)),"")</f>
        <v>13</v>
      </c>
      <c r="V742" s="38" t="str">
        <f>IF(B742="","",IF(AND(E742&gt;0,F742&gt;0,H742&gt;0,OR('04A_국토부원자료'!P743="",'04A_국토부원자료'!P743="-"),IF('01_설정'!B10=1,N742=1,TRUE),R742&lt;='01_설정'!B5,S742&lt;='01_설정'!B6,T742&lt;='01_설정'!B7,U742&lt;='01_설정'!B8),"Y",""))</f>
        <v/>
      </c>
      <c r="W742" s="40" t="str">
        <f>IF(V742&lt;&gt;"Y","",MAX(0,(1-R742/'01_설정'!B5))*'01_설정'!B14+MAX(0,(1-S742/'01_설정'!B6))*'01_설정'!B15+MAX(0,(1-T742/'01_설정'!B7))*'01_설정'!B16+MAX(0,(1-U742/'01_설정'!B8))*'01_설정'!B17+O742*'01_설정'!B11+Q742*'01_설정'!B12+P742*'01_설정'!B13)</f>
        <v/>
      </c>
      <c r="X742" s="38" t="str">
        <f>IF(W742="","",1+COUNTIFS($W$4:$W$3003,"&gt;"&amp;W742)+COUNTIFS($W$4:W742,W742)-1)</f>
        <v/>
      </c>
    </row>
    <row r="743" spans="1:24" ht="16.5">
      <c r="A743" s="38">
        <f>IF('04A_국토부원자료'!A744="","",ROW()-3)</f>
        <v>740</v>
      </c>
      <c r="B743" s="39" t="str">
        <f>IFERROR('04A_국토부원자료'!B744,"")</f>
        <v>서울특별시 송파구 문정동</v>
      </c>
      <c r="C743" s="39" t="str">
        <f>IF(B743="","",IF('04A_국토부원자료'!C744&lt;&gt;"",'04A_국토부원자료'!C744,TRIM('04A_국토부원자료'!D744&amp;IF('04A_국토부원자료'!E744&lt;&gt;"","-"&amp;'04A_국토부원자료'!E744,""))))</f>
        <v>618</v>
      </c>
      <c r="D743" s="39" t="str">
        <f>IFERROR('04A_국토부원자료'!F744,"")</f>
        <v>파크하비오</v>
      </c>
      <c r="E743" s="40">
        <f>IFERROR(VALUE(SUBSTITUTE('04A_국토부원자료'!G744,",","")),"")</f>
        <v>48.94</v>
      </c>
      <c r="F743" s="41">
        <f>IFERROR(IF(AND('04A_국토부원자료'!H744&lt;&gt;"",'04A_국토부원자료'!I744&lt;&gt;""),DATE(INT(VALUE(SUBSTITUTE('04A_국토부원자료'!H744,",",""))/100),MOD(VALUE(SUBSTITUTE('04A_국토부원자료'!H744,",","")),100),VALUE(SUBSTITUTE('04A_국토부원자료'!I744,",",""))),""),"")</f>
        <v>45688</v>
      </c>
      <c r="G743" s="42">
        <f>IFERROR(VALUE(SUBSTITUTE('04A_국토부원자료'!J744,",","")),"")</f>
        <v>50000</v>
      </c>
      <c r="H743" s="43">
        <f t="shared" si="22"/>
        <v>500000000</v>
      </c>
      <c r="I743" s="43">
        <f t="shared" si="23"/>
        <v>10216591.744993871</v>
      </c>
      <c r="J743" s="38">
        <f>IFERROR(VALUE(SUBSTITUTE('04A_국토부원자료'!K744,",","")),"")</f>
        <v>16</v>
      </c>
      <c r="K743" s="38" t="str">
        <f>IFERROR(VALUE(SUBSTITUTE('04A_국토부원자료'!N744,",","")),"")</f>
        <v/>
      </c>
      <c r="L743" s="39" t="str">
        <f>IFERROR('04A_국토부원자료'!O744,"")</f>
        <v xml:space="preserve"> </v>
      </c>
      <c r="M743" s="39" t="str">
        <f>IFERROR('04A_국토부원자료'!Q744,"")</f>
        <v>중개거래</v>
      </c>
      <c r="N743" s="38">
        <f>IF(B743="","",IF('02_대상물건입력'!B5="",1,IF(ISNUMBER(SEARCH('02_대상물건입력'!B5,B743)),1,0)))</f>
        <v>1</v>
      </c>
      <c r="O743" s="38">
        <f>IF(B743="","",IF('02_대상물건입력'!B6="",1,IF(ISNUMBER(SEARCH('02_대상물건입력'!B6,B743)),1,0)))</f>
        <v>0</v>
      </c>
      <c r="P743" s="38">
        <f>IF(L743="","",IF('02_대상물건입력'!B15="",0,IF(ISNUMBER(SEARCH('02_대상물건입력'!B15,L743)),1,0)))</f>
        <v>0</v>
      </c>
      <c r="Q743" s="38">
        <f>IF(D743="","",IF('02_대상물건입력'!B8="",0,IF(ISNUMBER(SEARCH('02_대상물건입력'!B8,D743)),1,0)))</f>
        <v>0</v>
      </c>
      <c r="R743" s="44">
        <f>IFERROR(ABS(E743-'02_대상물건입력'!B11)/'02_대상물건입력'!B11,"")</f>
        <v>0.79643795791915661</v>
      </c>
      <c r="S743" s="38">
        <f>IFERROR(ABS(J743-'02_대상물건입력'!B10),"")</f>
        <v>4</v>
      </c>
      <c r="T743" s="38">
        <f>IFERROR(ABS('01_설정'!B4-F743),"")</f>
        <v>424</v>
      </c>
      <c r="U743" s="38" t="str">
        <f>IFERROR(ABS(K743-YEAR('02_대상물건입력'!B14)),"")</f>
        <v/>
      </c>
      <c r="V743" s="38" t="str">
        <f>IF(B743="","",IF(AND(E743&gt;0,F743&gt;0,H743&gt;0,OR('04A_국토부원자료'!P744="",'04A_국토부원자료'!P744="-"),IF('01_설정'!B10=1,N743=1,TRUE),R743&lt;='01_설정'!B5,S743&lt;='01_설정'!B6,T743&lt;='01_설정'!B7,U743&lt;='01_설정'!B8),"Y",""))</f>
        <v/>
      </c>
      <c r="W743" s="40" t="str">
        <f>IF(V743&lt;&gt;"Y","",MAX(0,(1-R743/'01_설정'!B5))*'01_설정'!B14+MAX(0,(1-S743/'01_설정'!B6))*'01_설정'!B15+MAX(0,(1-T743/'01_설정'!B7))*'01_설정'!B16+MAX(0,(1-U743/'01_설정'!B8))*'01_설정'!B17+O743*'01_설정'!B11+Q743*'01_설정'!B12+P743*'01_설정'!B13)</f>
        <v/>
      </c>
      <c r="X743" s="38" t="str">
        <f>IF(W743="","",1+COUNTIFS($W$4:$W$3003,"&gt;"&amp;W743)+COUNTIFS($W$4:W743,W743)-1)</f>
        <v/>
      </c>
    </row>
    <row r="744" spans="1:24" ht="16.5">
      <c r="A744" s="38">
        <f>IF('04A_국토부원자료'!A745="","",ROW()-3)</f>
        <v>741</v>
      </c>
      <c r="B744" s="39" t="str">
        <f>IFERROR('04A_국토부원자료'!B745,"")</f>
        <v>서울특별시 송파구 문정동</v>
      </c>
      <c r="C744" s="39" t="str">
        <f>IF(B744="","",IF('04A_국토부원자료'!C745&lt;&gt;"",'04A_국토부원자료'!C745,TRIM('04A_국토부원자료'!D745&amp;IF('04A_국토부원자료'!E745&lt;&gt;"","-"&amp;'04A_국토부원자료'!E745,""))))</f>
        <v>618</v>
      </c>
      <c r="D744" s="39" t="str">
        <f>IFERROR('04A_국토부원자료'!F745,"")</f>
        <v>파크하비오</v>
      </c>
      <c r="E744" s="40">
        <f>IFERROR(VALUE(SUBSTITUTE('04A_국토부원자료'!G745,",","")),"")</f>
        <v>28.44</v>
      </c>
      <c r="F744" s="41">
        <f>IFERROR(IF(AND('04A_국토부원자료'!H745&lt;&gt;"",'04A_국토부원자료'!I745&lt;&gt;""),DATE(INT(VALUE(SUBSTITUTE('04A_국토부원자료'!H745,",",""))/100),MOD(VALUE(SUBSTITUTE('04A_국토부원자료'!H745,",","")),100),VALUE(SUBSTITUTE('04A_국토부원자료'!I745,",",""))),""),"")</f>
        <v>45688</v>
      </c>
      <c r="G744" s="42">
        <f>IFERROR(VALUE(SUBSTITUTE('04A_국토부원자료'!J745,",","")),"")</f>
        <v>23000</v>
      </c>
      <c r="H744" s="43">
        <f t="shared" si="22"/>
        <v>230000000</v>
      </c>
      <c r="I744" s="43">
        <f t="shared" si="23"/>
        <v>8087201.1251758086</v>
      </c>
      <c r="J744" s="38">
        <f>IFERROR(VALUE(SUBSTITUTE('04A_국토부원자료'!K745,",","")),"")</f>
        <v>12</v>
      </c>
      <c r="K744" s="38" t="str">
        <f>IFERROR(VALUE(SUBSTITUTE('04A_국토부원자료'!N745,",","")),"")</f>
        <v/>
      </c>
      <c r="L744" s="39" t="str">
        <f>IFERROR('04A_국토부원자료'!O745,"")</f>
        <v xml:space="preserve"> </v>
      </c>
      <c r="M744" s="39" t="str">
        <f>IFERROR('04A_국토부원자료'!Q745,"")</f>
        <v>중개거래</v>
      </c>
      <c r="N744" s="38">
        <f>IF(B744="","",IF('02_대상물건입력'!B5="",1,IF(ISNUMBER(SEARCH('02_대상물건입력'!B5,B744)),1,0)))</f>
        <v>1</v>
      </c>
      <c r="O744" s="38">
        <f>IF(B744="","",IF('02_대상물건입력'!B6="",1,IF(ISNUMBER(SEARCH('02_대상물건입력'!B6,B744)),1,0)))</f>
        <v>0</v>
      </c>
      <c r="P744" s="38">
        <f>IF(L744="","",IF('02_대상물건입력'!B15="",0,IF(ISNUMBER(SEARCH('02_대상물건입력'!B15,L744)),1,0)))</f>
        <v>0</v>
      </c>
      <c r="Q744" s="38">
        <f>IF(D744="","",IF('02_대상물건입력'!B8="",0,IF(ISNUMBER(SEARCH('02_대상물건입력'!B8,D744)),1,0)))</f>
        <v>0</v>
      </c>
      <c r="R744" s="44">
        <f>IFERROR(ABS(E744-'02_대상물건입력'!B11)/'02_대상물건입력'!B11,"")</f>
        <v>4.3945556257066171E-2</v>
      </c>
      <c r="S744" s="38">
        <f>IFERROR(ABS(J744-'02_대상물건입력'!B10),"")</f>
        <v>0</v>
      </c>
      <c r="T744" s="38">
        <f>IFERROR(ABS('01_설정'!B4-F744),"")</f>
        <v>424</v>
      </c>
      <c r="U744" s="38" t="str">
        <f>IFERROR(ABS(K744-YEAR('02_대상물건입력'!B14)),"")</f>
        <v/>
      </c>
      <c r="V744" s="38" t="str">
        <f>IF(B744="","",IF(AND(E744&gt;0,F744&gt;0,H744&gt;0,OR('04A_국토부원자료'!P745="",'04A_국토부원자료'!P745="-"),IF('01_설정'!B10=1,N744=1,TRUE),R744&lt;='01_설정'!B5,S744&lt;='01_설정'!B6,T744&lt;='01_설정'!B7,U744&lt;='01_설정'!B8),"Y",""))</f>
        <v/>
      </c>
      <c r="W744" s="40" t="str">
        <f>IF(V744&lt;&gt;"Y","",MAX(0,(1-R744/'01_설정'!B5))*'01_설정'!B14+MAX(0,(1-S744/'01_설정'!B6))*'01_설정'!B15+MAX(0,(1-T744/'01_설정'!B7))*'01_설정'!B16+MAX(0,(1-U744/'01_설정'!B8))*'01_설정'!B17+O744*'01_설정'!B11+Q744*'01_설정'!B12+P744*'01_설정'!B13)</f>
        <v/>
      </c>
      <c r="X744" s="38" t="str">
        <f>IF(W744="","",1+COUNTIFS($W$4:$W$3003,"&gt;"&amp;W744)+COUNTIFS($W$4:W744,W744)-1)</f>
        <v/>
      </c>
    </row>
    <row r="745" spans="1:24" ht="16.5">
      <c r="A745" s="38">
        <f>IF('04A_국토부원자료'!A746="","",ROW()-3)</f>
        <v>742</v>
      </c>
      <c r="B745" s="39" t="str">
        <f>IFERROR('04A_국토부원자료'!B746,"")</f>
        <v>서울특별시 송파구 문정동</v>
      </c>
      <c r="C745" s="39" t="str">
        <f>IF(B745="","",IF('04A_국토부원자료'!C746&lt;&gt;"",'04A_국토부원자료'!C746,TRIM('04A_국토부원자료'!D746&amp;IF('04A_국토부원자료'!E746&lt;&gt;"","-"&amp;'04A_국토부원자료'!E746,""))))</f>
        <v>618</v>
      </c>
      <c r="D745" s="39" t="str">
        <f>IFERROR('04A_국토부원자료'!F746,"")</f>
        <v>파크하비오</v>
      </c>
      <c r="E745" s="40">
        <f>IFERROR(VALUE(SUBSTITUTE('04A_국토부원자료'!G746,",","")),"")</f>
        <v>49.8</v>
      </c>
      <c r="F745" s="41">
        <f>IFERROR(IF(AND('04A_국토부원자료'!H746&lt;&gt;"",'04A_국토부원자료'!I746&lt;&gt;""),DATE(INT(VALUE(SUBSTITUTE('04A_국토부원자료'!H746,",",""))/100),MOD(VALUE(SUBSTITUTE('04A_국토부원자료'!H746,",","")),100),VALUE(SUBSTITUTE('04A_국토부원자료'!I746,",",""))),""),"")</f>
        <v>45688</v>
      </c>
      <c r="G745" s="42">
        <f>IFERROR(VALUE(SUBSTITUTE('04A_국토부원자료'!J746,",","")),"")</f>
        <v>50000</v>
      </c>
      <c r="H745" s="43">
        <f t="shared" si="22"/>
        <v>500000000</v>
      </c>
      <c r="I745" s="43">
        <f t="shared" si="23"/>
        <v>10040160.642570281</v>
      </c>
      <c r="J745" s="38">
        <f>IFERROR(VALUE(SUBSTITUTE('04A_국토부원자료'!K746,",","")),"")</f>
        <v>7</v>
      </c>
      <c r="K745" s="38" t="str">
        <f>IFERROR(VALUE(SUBSTITUTE('04A_국토부원자료'!N746,",","")),"")</f>
        <v/>
      </c>
      <c r="L745" s="39" t="str">
        <f>IFERROR('04A_국토부원자료'!O746,"")</f>
        <v xml:space="preserve"> </v>
      </c>
      <c r="M745" s="39" t="str">
        <f>IFERROR('04A_국토부원자료'!Q746,"")</f>
        <v>중개거래</v>
      </c>
      <c r="N745" s="38">
        <f>IF(B745="","",IF('02_대상물건입력'!B5="",1,IF(ISNUMBER(SEARCH('02_대상물건입력'!B5,B745)),1,0)))</f>
        <v>1</v>
      </c>
      <c r="O745" s="38">
        <f>IF(B745="","",IF('02_대상물건입력'!B6="",1,IF(ISNUMBER(SEARCH('02_대상물건입력'!B6,B745)),1,0)))</f>
        <v>0</v>
      </c>
      <c r="P745" s="38">
        <f>IF(L745="","",IF('02_대상물건입력'!B15="",0,IF(ISNUMBER(SEARCH('02_대상물건입력'!B15,L745)),1,0)))</f>
        <v>0</v>
      </c>
      <c r="Q745" s="38">
        <f>IF(D745="","",IF('02_대상물건입력'!B8="",0,IF(ISNUMBER(SEARCH('02_대상물건입력'!B8,D745)),1,0)))</f>
        <v>0</v>
      </c>
      <c r="R745" s="44">
        <f>IFERROR(ABS(E745-'02_대상물건입력'!B11)/'02_대상물건입력'!B11,"")</f>
        <v>0.8280059318425419</v>
      </c>
      <c r="S745" s="38">
        <f>IFERROR(ABS(J745-'02_대상물건입력'!B10),"")</f>
        <v>5</v>
      </c>
      <c r="T745" s="38">
        <f>IFERROR(ABS('01_설정'!B4-F745),"")</f>
        <v>424</v>
      </c>
      <c r="U745" s="38" t="str">
        <f>IFERROR(ABS(K745-YEAR('02_대상물건입력'!B14)),"")</f>
        <v/>
      </c>
      <c r="V745" s="38" t="str">
        <f>IF(B745="","",IF(AND(E745&gt;0,F745&gt;0,H745&gt;0,OR('04A_국토부원자료'!P746="",'04A_국토부원자료'!P746="-"),IF('01_설정'!B10=1,N745=1,TRUE),R745&lt;='01_설정'!B5,S745&lt;='01_설정'!B6,T745&lt;='01_설정'!B7,U745&lt;='01_설정'!B8),"Y",""))</f>
        <v/>
      </c>
      <c r="W745" s="40" t="str">
        <f>IF(V745&lt;&gt;"Y","",MAX(0,(1-R745/'01_설정'!B5))*'01_설정'!B14+MAX(0,(1-S745/'01_설정'!B6))*'01_설정'!B15+MAX(0,(1-T745/'01_설정'!B7))*'01_설정'!B16+MAX(0,(1-U745/'01_설정'!B8))*'01_설정'!B17+O745*'01_설정'!B11+Q745*'01_설정'!B12+P745*'01_설정'!B13)</f>
        <v/>
      </c>
      <c r="X745" s="38" t="str">
        <f>IF(W745="","",1+COUNTIFS($W$4:$W$3003,"&gt;"&amp;W745)+COUNTIFS($W$4:W745,W745)-1)</f>
        <v/>
      </c>
    </row>
    <row r="746" spans="1:24" ht="16.5">
      <c r="A746" s="38">
        <f>IF('04A_국토부원자료'!A747="","",ROW()-3)</f>
        <v>743</v>
      </c>
      <c r="B746" s="39" t="str">
        <f>IFERROR('04A_국토부원자료'!B747,"")</f>
        <v>서울특별시 송파구 문정동</v>
      </c>
      <c r="C746" s="39" t="str">
        <f>IF(B746="","",IF('04A_국토부원자료'!C747&lt;&gt;"",'04A_국토부원자료'!C747,TRIM('04A_국토부원자료'!D747&amp;IF('04A_국토부원자료'!E747&lt;&gt;"","-"&amp;'04A_국토부원자료'!E747,""))))</f>
        <v>622</v>
      </c>
      <c r="D746" s="39" t="str">
        <f>IFERROR('04A_국토부원자료'!F747,"")</f>
        <v>송파한화오벨리스크</v>
      </c>
      <c r="E746" s="40">
        <f>IFERROR(VALUE(SUBSTITUTE('04A_국토부원자료'!G747,",","")),"")</f>
        <v>26.82</v>
      </c>
      <c r="F746" s="41">
        <f>IFERROR(IF(AND('04A_국토부원자료'!H747&lt;&gt;"",'04A_국토부원자료'!I747&lt;&gt;""),DATE(INT(VALUE(SUBSTITUTE('04A_국토부원자료'!H747,",",""))/100),MOD(VALUE(SUBSTITUTE('04A_국토부원자료'!H747,",","")),100),VALUE(SUBSTITUTE('04A_국토부원자료'!I747,",",""))),""),"")</f>
        <v>45688</v>
      </c>
      <c r="G746" s="42">
        <f>IFERROR(VALUE(SUBSTITUTE('04A_국토부원자료'!J747,",","")),"")</f>
        <v>20500</v>
      </c>
      <c r="H746" s="43">
        <f t="shared" si="22"/>
        <v>205000000</v>
      </c>
      <c r="I746" s="43">
        <f t="shared" si="23"/>
        <v>7643549.589858315</v>
      </c>
      <c r="J746" s="38">
        <f>IFERROR(VALUE(SUBSTITUTE('04A_국토부원자료'!K747,",","")),"")</f>
        <v>14</v>
      </c>
      <c r="K746" s="38">
        <f>IFERROR(VALUE(SUBSTITUTE('04A_국토부원자료'!N747,",","")),"")</f>
        <v>2013</v>
      </c>
      <c r="L746" s="39" t="str">
        <f>IFERROR('04A_국토부원자료'!O747,"")</f>
        <v>충민로 5</v>
      </c>
      <c r="M746" s="39" t="str">
        <f>IFERROR('04A_국토부원자료'!Q747,"")</f>
        <v>중개거래</v>
      </c>
      <c r="N746" s="38">
        <f>IF(B746="","",IF('02_대상물건입력'!B5="",1,IF(ISNUMBER(SEARCH('02_대상물건입력'!B5,B746)),1,0)))</f>
        <v>1</v>
      </c>
      <c r="O746" s="38">
        <f>IF(B746="","",IF('02_대상물건입력'!B6="",1,IF(ISNUMBER(SEARCH('02_대상물건입력'!B6,B746)),1,0)))</f>
        <v>0</v>
      </c>
      <c r="P746" s="38">
        <f>IF(L746="","",IF('02_대상물건입력'!B15="",0,IF(ISNUMBER(SEARCH('02_대상물건입력'!B15,L746)),1,0)))</f>
        <v>0</v>
      </c>
      <c r="Q746" s="38">
        <f>IF(D746="","",IF('02_대상물건입력'!B8="",0,IF(ISNUMBER(SEARCH('02_대상물건입력'!B8,D746)),1,0)))</f>
        <v>0</v>
      </c>
      <c r="R746" s="44">
        <f>IFERROR(ABS(E746-'02_대상물건입력'!B11)/'02_대상물건입력'!B11,"")</f>
        <v>1.551969694745029E-2</v>
      </c>
      <c r="S746" s="38">
        <f>IFERROR(ABS(J746-'02_대상물건입력'!B10),"")</f>
        <v>2</v>
      </c>
      <c r="T746" s="38">
        <f>IFERROR(ABS('01_설정'!B4-F746),"")</f>
        <v>424</v>
      </c>
      <c r="U746" s="38">
        <f>IFERROR(ABS(K746-YEAR('02_대상물건입력'!B14)),"")</f>
        <v>13</v>
      </c>
      <c r="V746" s="38" t="str">
        <f>IF(B746="","",IF(AND(E746&gt;0,F746&gt;0,H746&gt;0,OR('04A_국토부원자료'!P747="",'04A_국토부원자료'!P747="-"),IF('01_설정'!B10=1,N746=1,TRUE),R746&lt;='01_설정'!B5,S746&lt;='01_설정'!B6,T746&lt;='01_설정'!B7,U746&lt;='01_설정'!B8),"Y",""))</f>
        <v/>
      </c>
      <c r="W746" s="40" t="str">
        <f>IF(V746&lt;&gt;"Y","",MAX(0,(1-R746/'01_설정'!B5))*'01_설정'!B14+MAX(0,(1-S746/'01_설정'!B6))*'01_설정'!B15+MAX(0,(1-T746/'01_설정'!B7))*'01_설정'!B16+MAX(0,(1-U746/'01_설정'!B8))*'01_설정'!B17+O746*'01_설정'!B11+Q746*'01_설정'!B12+P746*'01_설정'!B13)</f>
        <v/>
      </c>
      <c r="X746" s="38" t="str">
        <f>IF(W746="","",1+COUNTIFS($W$4:$W$3003,"&gt;"&amp;W746)+COUNTIFS($W$4:W746,W746)-1)</f>
        <v/>
      </c>
    </row>
    <row r="747" spans="1:24" ht="16.5">
      <c r="A747" s="38">
        <f>IF('04A_국토부원자료'!A748="","",ROW()-3)</f>
        <v>744</v>
      </c>
      <c r="B747" s="39" t="str">
        <f>IFERROR('04A_국토부원자료'!B748,"")</f>
        <v>서울특별시 송파구 문정동</v>
      </c>
      <c r="C747" s="39" t="str">
        <f>IF(B747="","",IF('04A_국토부원자료'!C748&lt;&gt;"",'04A_국토부원자료'!C748,TRIM('04A_국토부원자료'!D748&amp;IF('04A_국토부원자료'!E748&lt;&gt;"","-"&amp;'04A_국토부원자료'!E748,""))))</f>
        <v>618</v>
      </c>
      <c r="D747" s="39" t="str">
        <f>IFERROR('04A_국토부원자료'!F748,"")</f>
        <v>파크하비오</v>
      </c>
      <c r="E747" s="40">
        <f>IFERROR(VALUE(SUBSTITUTE('04A_국토부원자료'!G748,",","")),"")</f>
        <v>24.58</v>
      </c>
      <c r="F747" s="41">
        <f>IFERROR(IF(AND('04A_국토부원자료'!H748&lt;&gt;"",'04A_국토부원자료'!I748&lt;&gt;""),DATE(INT(VALUE(SUBSTITUTE('04A_국토부원자료'!H748,",",""))/100),MOD(VALUE(SUBSTITUTE('04A_국토부원자료'!H748,",","")),100),VALUE(SUBSTITUTE('04A_국토부원자료'!I748,",",""))),""),"")</f>
        <v>45684</v>
      </c>
      <c r="G747" s="42">
        <f>IFERROR(VALUE(SUBSTITUTE('04A_국토부원자료'!J748,",","")),"")</f>
        <v>18000</v>
      </c>
      <c r="H747" s="43">
        <f t="shared" si="22"/>
        <v>180000000</v>
      </c>
      <c r="I747" s="43">
        <f t="shared" si="23"/>
        <v>7323026.8510984546</v>
      </c>
      <c r="J747" s="38">
        <f>IFERROR(VALUE(SUBSTITUTE('04A_국토부원자료'!K748,",","")),"")</f>
        <v>12</v>
      </c>
      <c r="K747" s="38" t="str">
        <f>IFERROR(VALUE(SUBSTITUTE('04A_국토부원자료'!N748,",","")),"")</f>
        <v/>
      </c>
      <c r="L747" s="39" t="str">
        <f>IFERROR('04A_국토부원자료'!O748,"")</f>
        <v xml:space="preserve"> </v>
      </c>
      <c r="M747" s="39" t="str">
        <f>IFERROR('04A_국토부원자료'!Q748,"")</f>
        <v>직거래</v>
      </c>
      <c r="N747" s="38">
        <f>IF(B747="","",IF('02_대상물건입력'!B5="",1,IF(ISNUMBER(SEARCH('02_대상물건입력'!B5,B747)),1,0)))</f>
        <v>1</v>
      </c>
      <c r="O747" s="38">
        <f>IF(B747="","",IF('02_대상물건입력'!B6="",1,IF(ISNUMBER(SEARCH('02_대상물건입력'!B6,B747)),1,0)))</f>
        <v>0</v>
      </c>
      <c r="P747" s="38">
        <f>IF(L747="","",IF('02_대상물건입력'!B15="",0,IF(ISNUMBER(SEARCH('02_대상물건입력'!B15,L747)),1,0)))</f>
        <v>0</v>
      </c>
      <c r="Q747" s="38">
        <f>IF(D747="","",IF('02_대상물건입력'!B8="",0,IF(ISNUMBER(SEARCH('02_대상물건입력'!B8,D747)),1,0)))</f>
        <v>0</v>
      </c>
      <c r="R747" s="44">
        <f>IFERROR(ABS(E747-'02_대상물건입력'!B11)/'02_대상물건입력'!B11,"")</f>
        <v>9.7743256933942216E-2</v>
      </c>
      <c r="S747" s="38">
        <f>IFERROR(ABS(J747-'02_대상물건입력'!B10),"")</f>
        <v>0</v>
      </c>
      <c r="T747" s="38">
        <f>IFERROR(ABS('01_설정'!B4-F747),"")</f>
        <v>428</v>
      </c>
      <c r="U747" s="38" t="str">
        <f>IFERROR(ABS(K747-YEAR('02_대상물건입력'!B14)),"")</f>
        <v/>
      </c>
      <c r="V747" s="38" t="str">
        <f>IF(B747="","",IF(AND(E747&gt;0,F747&gt;0,H747&gt;0,OR('04A_국토부원자료'!P748="",'04A_국토부원자료'!P748="-"),IF('01_설정'!B10=1,N747=1,TRUE),R747&lt;='01_설정'!B5,S747&lt;='01_설정'!B6,T747&lt;='01_설정'!B7,U747&lt;='01_설정'!B8),"Y",""))</f>
        <v/>
      </c>
      <c r="W747" s="40" t="str">
        <f>IF(V747&lt;&gt;"Y","",MAX(0,(1-R747/'01_설정'!B5))*'01_설정'!B14+MAX(0,(1-S747/'01_설정'!B6))*'01_설정'!B15+MAX(0,(1-T747/'01_설정'!B7))*'01_설정'!B16+MAX(0,(1-U747/'01_설정'!B8))*'01_설정'!B17+O747*'01_설정'!B11+Q747*'01_설정'!B12+P747*'01_설정'!B13)</f>
        <v/>
      </c>
      <c r="X747" s="38" t="str">
        <f>IF(W747="","",1+COUNTIFS($W$4:$W$3003,"&gt;"&amp;W747)+COUNTIFS($W$4:W747,W747)-1)</f>
        <v/>
      </c>
    </row>
    <row r="748" spans="1:24" ht="16.5">
      <c r="A748" s="38">
        <f>IF('04A_국토부원자료'!A749="","",ROW()-3)</f>
        <v>745</v>
      </c>
      <c r="B748" s="39" t="str">
        <f>IFERROR('04A_국토부원자료'!B749,"")</f>
        <v>서울특별시 송파구 문정동</v>
      </c>
      <c r="C748" s="39" t="str">
        <f>IF(B748="","",IF('04A_국토부원자료'!C749&lt;&gt;"",'04A_국토부원자료'!C749,TRIM('04A_국토부원자료'!D749&amp;IF('04A_국토부원자료'!E749&lt;&gt;"","-"&amp;'04A_국토부원자료'!E749,""))))</f>
        <v>618</v>
      </c>
      <c r="D748" s="39" t="str">
        <f>IFERROR('04A_국토부원자료'!F749,"")</f>
        <v>파크하비오</v>
      </c>
      <c r="E748" s="40">
        <f>IFERROR(VALUE(SUBSTITUTE('04A_국토부원자료'!G749,",","")),"")</f>
        <v>26.53</v>
      </c>
      <c r="F748" s="41">
        <f>IFERROR(IF(AND('04A_국토부원자료'!H749&lt;&gt;"",'04A_국토부원자료'!I749&lt;&gt;""),DATE(INT(VALUE(SUBSTITUTE('04A_국토부원자료'!H749,",",""))/100),MOD(VALUE(SUBSTITUTE('04A_국토부원자료'!H749,",","")),100),VALUE(SUBSTITUTE('04A_국토부원자료'!I749,",",""))),""),"")</f>
        <v>45682</v>
      </c>
      <c r="G748" s="42">
        <f>IFERROR(VALUE(SUBSTITUTE('04A_국토부원자료'!J749,",","")),"")</f>
        <v>23000</v>
      </c>
      <c r="H748" s="43">
        <f t="shared" si="22"/>
        <v>230000000</v>
      </c>
      <c r="I748" s="43">
        <f t="shared" si="23"/>
        <v>8669430.8330192231</v>
      </c>
      <c r="J748" s="38">
        <f>IFERROR(VALUE(SUBSTITUTE('04A_국토부원자료'!K749,",","")),"")</f>
        <v>11</v>
      </c>
      <c r="K748" s="38" t="str">
        <f>IFERROR(VALUE(SUBSTITUTE('04A_국토부원자료'!N749,",","")),"")</f>
        <v/>
      </c>
      <c r="L748" s="39" t="str">
        <f>IFERROR('04A_국토부원자료'!O749,"")</f>
        <v xml:space="preserve"> </v>
      </c>
      <c r="M748" s="39" t="str">
        <f>IFERROR('04A_국토부원자료'!Q749,"")</f>
        <v>중개거래</v>
      </c>
      <c r="N748" s="38">
        <f>IF(B748="","",IF('02_대상물건입력'!B5="",1,IF(ISNUMBER(SEARCH('02_대상물건입력'!B5,B748)),1,0)))</f>
        <v>1</v>
      </c>
      <c r="O748" s="38">
        <f>IF(B748="","",IF('02_대상물건입력'!B6="",1,IF(ISNUMBER(SEARCH('02_대상물건입력'!B6,B748)),1,0)))</f>
        <v>0</v>
      </c>
      <c r="P748" s="38">
        <f>IF(L748="","",IF('02_대상물건입력'!B15="",0,IF(ISNUMBER(SEARCH('02_대상물건입력'!B15,L748)),1,0)))</f>
        <v>0</v>
      </c>
      <c r="Q748" s="38">
        <f>IF(D748="","",IF('02_대상물건입력'!B8="",0,IF(ISNUMBER(SEARCH('02_대상물건입력'!B8,D748)),1,0)))</f>
        <v>0</v>
      </c>
      <c r="R748" s="44">
        <f>IFERROR(ABS(E748-'02_대상물건입력'!B11)/'02_대상물건입력'!B11,"")</f>
        <v>2.6164711409987149E-2</v>
      </c>
      <c r="S748" s="38">
        <f>IFERROR(ABS(J748-'02_대상물건입력'!B10),"")</f>
        <v>1</v>
      </c>
      <c r="T748" s="38">
        <f>IFERROR(ABS('01_설정'!B4-F748),"")</f>
        <v>430</v>
      </c>
      <c r="U748" s="38" t="str">
        <f>IFERROR(ABS(K748-YEAR('02_대상물건입력'!B14)),"")</f>
        <v/>
      </c>
      <c r="V748" s="38" t="str">
        <f>IF(B748="","",IF(AND(E748&gt;0,F748&gt;0,H748&gt;0,OR('04A_국토부원자료'!P749="",'04A_국토부원자료'!P749="-"),IF('01_설정'!B10=1,N748=1,TRUE),R748&lt;='01_설정'!B5,S748&lt;='01_설정'!B6,T748&lt;='01_설정'!B7,U748&lt;='01_설정'!B8),"Y",""))</f>
        <v/>
      </c>
      <c r="W748" s="40" t="str">
        <f>IF(V748&lt;&gt;"Y","",MAX(0,(1-R748/'01_설정'!B5))*'01_설정'!B14+MAX(0,(1-S748/'01_설정'!B6))*'01_설정'!B15+MAX(0,(1-T748/'01_설정'!B7))*'01_설정'!B16+MAX(0,(1-U748/'01_설정'!B8))*'01_설정'!B17+O748*'01_설정'!B11+Q748*'01_설정'!B12+P748*'01_설정'!B13)</f>
        <v/>
      </c>
      <c r="X748" s="38" t="str">
        <f>IF(W748="","",1+COUNTIFS($W$4:$W$3003,"&gt;"&amp;W748)+COUNTIFS($W$4:W748,W748)-1)</f>
        <v/>
      </c>
    </row>
    <row r="749" spans="1:24" ht="16.5">
      <c r="A749" s="38">
        <f>IF('04A_국토부원자료'!A750="","",ROW()-3)</f>
        <v>746</v>
      </c>
      <c r="B749" s="39" t="str">
        <f>IFERROR('04A_국토부원자료'!B750,"")</f>
        <v>서울특별시 송파구 문정동</v>
      </c>
      <c r="C749" s="39" t="str">
        <f>IF(B749="","",IF('04A_국토부원자료'!C750&lt;&gt;"",'04A_국토부원자료'!C750,TRIM('04A_국토부원자료'!D750&amp;IF('04A_국토부원자료'!E750&lt;&gt;"","-"&amp;'04A_국토부원자료'!E750,""))))</f>
        <v>618</v>
      </c>
      <c r="D749" s="39" t="str">
        <f>IFERROR('04A_국토부원자료'!F750,"")</f>
        <v>파크하비오</v>
      </c>
      <c r="E749" s="40">
        <f>IFERROR(VALUE(SUBSTITUTE('04A_국토부원자료'!G750,",","")),"")</f>
        <v>25.08</v>
      </c>
      <c r="F749" s="41">
        <f>IFERROR(IF(AND('04A_국토부원자료'!H750&lt;&gt;"",'04A_국토부원자료'!I750&lt;&gt;""),DATE(INT(VALUE(SUBSTITUTE('04A_국토부원자료'!H750,",",""))/100),MOD(VALUE(SUBSTITUTE('04A_국토부원자료'!H750,",","")),100),VALUE(SUBSTITUTE('04A_국토부원자료'!I750,",",""))),""),"")</f>
        <v>45681</v>
      </c>
      <c r="G749" s="42">
        <f>IFERROR(VALUE(SUBSTITUTE('04A_국토부원자료'!J750,",","")),"")</f>
        <v>20000</v>
      </c>
      <c r="H749" s="43">
        <f t="shared" si="22"/>
        <v>200000000</v>
      </c>
      <c r="I749" s="43">
        <f t="shared" si="23"/>
        <v>7974481.6586921858</v>
      </c>
      <c r="J749" s="38">
        <f>IFERROR(VALUE(SUBSTITUTE('04A_국토부원자료'!K750,",","")),"")</f>
        <v>9</v>
      </c>
      <c r="K749" s="38" t="str">
        <f>IFERROR(VALUE(SUBSTITUTE('04A_국토부원자료'!N750,",","")),"")</f>
        <v/>
      </c>
      <c r="L749" s="39" t="str">
        <f>IFERROR('04A_국토부원자료'!O750,"")</f>
        <v xml:space="preserve"> </v>
      </c>
      <c r="M749" s="39" t="str">
        <f>IFERROR('04A_국토부원자료'!Q750,"")</f>
        <v>중개거래</v>
      </c>
      <c r="N749" s="38">
        <f>IF(B749="","",IF('02_대상물건입력'!B5="",1,IF(ISNUMBER(SEARCH('02_대상물건입력'!B5,B749)),1,0)))</f>
        <v>1</v>
      </c>
      <c r="O749" s="38">
        <f>IF(B749="","",IF('02_대상물건입력'!B6="",1,IF(ISNUMBER(SEARCH('02_대상물건입력'!B6,B749)),1,0)))</f>
        <v>0</v>
      </c>
      <c r="P749" s="38">
        <f>IF(L749="","",IF('02_대상물건입력'!B15="",0,IF(ISNUMBER(SEARCH('02_대상물건입력'!B15,L749)),1,0)))</f>
        <v>0</v>
      </c>
      <c r="Q749" s="38">
        <f>IF(D749="","",IF('02_대상물건입력'!B8="",0,IF(ISNUMBER(SEARCH('02_대상물건입력'!B8,D749)),1,0)))</f>
        <v>0</v>
      </c>
      <c r="R749" s="44">
        <f>IFERROR(ABS(E749-'02_대상물건입력'!B11)/'02_대상물건입력'!B11,"")</f>
        <v>7.9389783722671706E-2</v>
      </c>
      <c r="S749" s="38">
        <f>IFERROR(ABS(J749-'02_대상물건입력'!B10),"")</f>
        <v>3</v>
      </c>
      <c r="T749" s="38">
        <f>IFERROR(ABS('01_설정'!B4-F749),"")</f>
        <v>431</v>
      </c>
      <c r="U749" s="38" t="str">
        <f>IFERROR(ABS(K749-YEAR('02_대상물건입력'!B14)),"")</f>
        <v/>
      </c>
      <c r="V749" s="38" t="str">
        <f>IF(B749="","",IF(AND(E749&gt;0,F749&gt;0,H749&gt;0,OR('04A_국토부원자료'!P750="",'04A_국토부원자료'!P750="-"),IF('01_설정'!B10=1,N749=1,TRUE),R749&lt;='01_설정'!B5,S749&lt;='01_설정'!B6,T749&lt;='01_설정'!B7,U749&lt;='01_설정'!B8),"Y",""))</f>
        <v/>
      </c>
      <c r="W749" s="40" t="str">
        <f>IF(V749&lt;&gt;"Y","",MAX(0,(1-R749/'01_설정'!B5))*'01_설정'!B14+MAX(0,(1-S749/'01_설정'!B6))*'01_설정'!B15+MAX(0,(1-T749/'01_설정'!B7))*'01_설정'!B16+MAX(0,(1-U749/'01_설정'!B8))*'01_설정'!B17+O749*'01_설정'!B11+Q749*'01_설정'!B12+P749*'01_설정'!B13)</f>
        <v/>
      </c>
      <c r="X749" s="38" t="str">
        <f>IF(W749="","",1+COUNTIFS($W$4:$W$3003,"&gt;"&amp;W749)+COUNTIFS($W$4:W749,W749)-1)</f>
        <v/>
      </c>
    </row>
    <row r="750" spans="1:24" ht="16.5">
      <c r="A750" s="38">
        <f>IF('04A_국토부원자료'!A751="","",ROW()-3)</f>
        <v>747</v>
      </c>
      <c r="B750" s="39" t="str">
        <f>IFERROR('04A_국토부원자료'!B751,"")</f>
        <v>서울특별시 송파구 문정동</v>
      </c>
      <c r="C750" s="39" t="str">
        <f>IF(B750="","",IF('04A_국토부원자료'!C751&lt;&gt;"",'04A_국토부원자료'!C751,TRIM('04A_국토부원자료'!D751&amp;IF('04A_국토부원자료'!E751&lt;&gt;"","-"&amp;'04A_국토부원자료'!E751,""))))</f>
        <v>624</v>
      </c>
      <c r="D750" s="39" t="str">
        <f>IFERROR('04A_국토부원자료'!F751,"")</f>
        <v>송파 아이파크</v>
      </c>
      <c r="E750" s="40">
        <f>IFERROR(VALUE(SUBSTITUTE('04A_국토부원자료'!G751,",","")),"")</f>
        <v>49.9</v>
      </c>
      <c r="F750" s="41">
        <f>IFERROR(IF(AND('04A_국토부원자료'!H751&lt;&gt;"",'04A_국토부원자료'!I751&lt;&gt;""),DATE(INT(VALUE(SUBSTITUTE('04A_국토부원자료'!H751,",",""))/100),MOD(VALUE(SUBSTITUTE('04A_국토부원자료'!H751,",","")),100),VALUE(SUBSTITUTE('04A_국토부원자료'!I751,",",""))),""),"")</f>
        <v>45681</v>
      </c>
      <c r="G750" s="42">
        <f>IFERROR(VALUE(SUBSTITUTE('04A_국토부원자료'!J751,",","")),"")</f>
        <v>56500</v>
      </c>
      <c r="H750" s="43">
        <f t="shared" si="22"/>
        <v>565000000</v>
      </c>
      <c r="I750" s="43">
        <f t="shared" si="23"/>
        <v>11322645.290581163</v>
      </c>
      <c r="J750" s="38">
        <f>IFERROR(VALUE(SUBSTITUTE('04A_국토부원자료'!K751,",","")),"")</f>
        <v>4</v>
      </c>
      <c r="K750" s="38">
        <f>IFERROR(VALUE(SUBSTITUTE('04A_국토부원자료'!N751,",","")),"")</f>
        <v>2015</v>
      </c>
      <c r="L750" s="39" t="str">
        <f>IFERROR('04A_국토부원자료'!O751,"")</f>
        <v>법원로 55</v>
      </c>
      <c r="M750" s="39" t="str">
        <f>IFERROR('04A_국토부원자료'!Q751,"")</f>
        <v>직거래</v>
      </c>
      <c r="N750" s="38">
        <f>IF(B750="","",IF('02_대상물건입력'!B5="",1,IF(ISNUMBER(SEARCH('02_대상물건입력'!B5,B750)),1,0)))</f>
        <v>1</v>
      </c>
      <c r="O750" s="38">
        <f>IF(B750="","",IF('02_대상물건입력'!B6="",1,IF(ISNUMBER(SEARCH('02_대상물건입력'!B6,B750)),1,0)))</f>
        <v>0</v>
      </c>
      <c r="P750" s="38">
        <f>IF(L750="","",IF('02_대상물건입력'!B15="",0,IF(ISNUMBER(SEARCH('02_대상물건입력'!B15,L750)),1,0)))</f>
        <v>0</v>
      </c>
      <c r="Q750" s="38">
        <f>IF(D750="","",IF('02_대상물건입력'!B8="",0,IF(ISNUMBER(SEARCH('02_대상물건입력'!B8,D750)),1,0)))</f>
        <v>0</v>
      </c>
      <c r="R750" s="44">
        <f>IFERROR(ABS(E750-'02_대상물건입력'!B11)/'02_대상물건입력'!B11,"")</f>
        <v>0.83167662648479601</v>
      </c>
      <c r="S750" s="38">
        <f>IFERROR(ABS(J750-'02_대상물건입력'!B10),"")</f>
        <v>8</v>
      </c>
      <c r="T750" s="38">
        <f>IFERROR(ABS('01_설정'!B4-F750),"")</f>
        <v>431</v>
      </c>
      <c r="U750" s="38">
        <f>IFERROR(ABS(K750-YEAR('02_대상물건입력'!B14)),"")</f>
        <v>11</v>
      </c>
      <c r="V750" s="38" t="str">
        <f>IF(B750="","",IF(AND(E750&gt;0,F750&gt;0,H750&gt;0,OR('04A_국토부원자료'!P751="",'04A_국토부원자료'!P751="-"),IF('01_설정'!B10=1,N750=1,TRUE),R750&lt;='01_설정'!B5,S750&lt;='01_설정'!B6,T750&lt;='01_설정'!B7,U750&lt;='01_설정'!B8),"Y",""))</f>
        <v/>
      </c>
      <c r="W750" s="40" t="str">
        <f>IF(V750&lt;&gt;"Y","",MAX(0,(1-R750/'01_설정'!B5))*'01_설정'!B14+MAX(0,(1-S750/'01_설정'!B6))*'01_설정'!B15+MAX(0,(1-T750/'01_설정'!B7))*'01_설정'!B16+MAX(0,(1-U750/'01_설정'!B8))*'01_설정'!B17+O750*'01_설정'!B11+Q750*'01_설정'!B12+P750*'01_설정'!B13)</f>
        <v/>
      </c>
      <c r="X750" s="38" t="str">
        <f>IF(W750="","",1+COUNTIFS($W$4:$W$3003,"&gt;"&amp;W750)+COUNTIFS($W$4:W750,W750)-1)</f>
        <v/>
      </c>
    </row>
    <row r="751" spans="1:24" ht="16.5">
      <c r="A751" s="38">
        <f>IF('04A_국토부원자료'!A752="","",ROW()-3)</f>
        <v>748</v>
      </c>
      <c r="B751" s="39" t="str">
        <f>IFERROR('04A_국토부원자료'!B752,"")</f>
        <v>서울특별시 송파구 문정동</v>
      </c>
      <c r="C751" s="39" t="str">
        <f>IF(B751="","",IF('04A_국토부원자료'!C752&lt;&gt;"",'04A_국토부원자료'!C752,TRIM('04A_국토부원자료'!D752&amp;IF('04A_국토부원자료'!E752&lt;&gt;"","-"&amp;'04A_국토부원자료'!E752,""))))</f>
        <v>652-2</v>
      </c>
      <c r="D751" s="39" t="str">
        <f>IFERROR('04A_국토부원자료'!F752,"")</f>
        <v>문정 오벨리스크</v>
      </c>
      <c r="E751" s="40">
        <f>IFERROR(VALUE(SUBSTITUTE('04A_국토부원자료'!G752,",","")),"")</f>
        <v>24.05</v>
      </c>
      <c r="F751" s="41">
        <f>IFERROR(IF(AND('04A_국토부원자료'!H752&lt;&gt;"",'04A_국토부원자료'!I752&lt;&gt;""),DATE(INT(VALUE(SUBSTITUTE('04A_국토부원자료'!H752,",",""))/100),MOD(VALUE(SUBSTITUTE('04A_국토부원자료'!H752,",","")),100),VALUE(SUBSTITUTE('04A_국토부원자료'!I752,",",""))),""),"")</f>
        <v>45680</v>
      </c>
      <c r="G751" s="42">
        <f>IFERROR(VALUE(SUBSTITUTE('04A_국토부원자료'!J752,",","")),"")</f>
        <v>23200</v>
      </c>
      <c r="H751" s="43">
        <f t="shared" si="22"/>
        <v>232000000</v>
      </c>
      <c r="I751" s="43">
        <f t="shared" si="23"/>
        <v>9646569.6465696469</v>
      </c>
      <c r="J751" s="38">
        <f>IFERROR(VALUE(SUBSTITUTE('04A_국토부원자료'!K752,",","")),"")</f>
        <v>15</v>
      </c>
      <c r="K751" s="38">
        <f>IFERROR(VALUE(SUBSTITUTE('04A_국토부원자료'!N752,",","")),"")</f>
        <v>2018</v>
      </c>
      <c r="L751" s="39" t="str">
        <f>IFERROR('04A_국토부원자료'!O752,"")</f>
        <v>송파대로 145</v>
      </c>
      <c r="M751" s="39" t="str">
        <f>IFERROR('04A_국토부원자료'!Q752,"")</f>
        <v>중개거래</v>
      </c>
      <c r="N751" s="38">
        <f>IF(B751="","",IF('02_대상물건입력'!B5="",1,IF(ISNUMBER(SEARCH('02_대상물건입력'!B5,B751)),1,0)))</f>
        <v>1</v>
      </c>
      <c r="O751" s="38">
        <f>IF(B751="","",IF('02_대상물건입력'!B6="",1,IF(ISNUMBER(SEARCH('02_대상물건입력'!B6,B751)),1,0)))</f>
        <v>0</v>
      </c>
      <c r="P751" s="38">
        <f>IF(L751="","",IF('02_대상물건입력'!B15="",0,IF(ISNUMBER(SEARCH('02_대상물건입력'!B15,L751)),1,0)))</f>
        <v>1</v>
      </c>
      <c r="Q751" s="38">
        <f>IF(D751="","",IF('02_대상물건입력'!B8="",0,IF(ISNUMBER(SEARCH('02_대상물건입력'!B8,D751)),1,0)))</f>
        <v>0</v>
      </c>
      <c r="R751" s="44">
        <f>IFERROR(ABS(E751-'02_대상물건입력'!B11)/'02_대상물건입력'!B11,"")</f>
        <v>0.11719793853788885</v>
      </c>
      <c r="S751" s="38">
        <f>IFERROR(ABS(J751-'02_대상물건입력'!B10),"")</f>
        <v>3</v>
      </c>
      <c r="T751" s="38">
        <f>IFERROR(ABS('01_설정'!B4-F751),"")</f>
        <v>432</v>
      </c>
      <c r="U751" s="38">
        <f>IFERROR(ABS(K751-YEAR('02_대상물건입력'!B14)),"")</f>
        <v>8</v>
      </c>
      <c r="V751" s="38" t="str">
        <f>IF(B751="","",IF(AND(E751&gt;0,F751&gt;0,H751&gt;0,OR('04A_국토부원자료'!P752="",'04A_국토부원자료'!P752="-"),IF('01_설정'!B10=1,N751=1,TRUE),R751&lt;='01_설정'!B5,S751&lt;='01_설정'!B6,T751&lt;='01_설정'!B7,U751&lt;='01_설정'!B8),"Y",""))</f>
        <v>Y</v>
      </c>
      <c r="W751" s="40">
        <f>IF(V751&lt;&gt;"Y","",MAX(0,(1-R751/'01_설정'!B5))*'01_설정'!B14+MAX(0,(1-S751/'01_설정'!B6))*'01_설정'!B15+MAX(0,(1-T751/'01_설정'!B7))*'01_설정'!B16+MAX(0,(1-U751/'01_설정'!B8))*'01_설정'!B17+O751*'01_설정'!B11+Q751*'01_설정'!B12+P751*'01_설정'!B13)</f>
        <v>37.385211545652083</v>
      </c>
      <c r="X751" s="38">
        <f>IF(W751="","",1+COUNTIFS($W$4:$W$3003,"&gt;"&amp;W751)+COUNTIFS($W$4:W751,W751)-1)</f>
        <v>93</v>
      </c>
    </row>
    <row r="752" spans="1:24" ht="16.5">
      <c r="A752" s="38">
        <f>IF('04A_국토부원자료'!A753="","",ROW()-3)</f>
        <v>749</v>
      </c>
      <c r="B752" s="39" t="str">
        <f>IFERROR('04A_국토부원자료'!B753,"")</f>
        <v>서울특별시 송파구 문정동</v>
      </c>
      <c r="C752" s="39" t="str">
        <f>IF(B752="","",IF('04A_국토부원자료'!C753&lt;&gt;"",'04A_국토부원자료'!C753,TRIM('04A_국토부원자료'!D753&amp;IF('04A_국토부원자료'!E753&lt;&gt;"","-"&amp;'04A_국토부원자료'!E753,""))))</f>
        <v>618</v>
      </c>
      <c r="D752" s="39" t="str">
        <f>IFERROR('04A_국토부원자료'!F753,"")</f>
        <v>파크하비오</v>
      </c>
      <c r="E752" s="40">
        <f>IFERROR(VALUE(SUBSTITUTE('04A_국토부원자료'!G753,",","")),"")</f>
        <v>50.11</v>
      </c>
      <c r="F752" s="41">
        <f>IFERROR(IF(AND('04A_국토부원자료'!H753&lt;&gt;"",'04A_국토부원자료'!I753&lt;&gt;""),DATE(INT(VALUE(SUBSTITUTE('04A_국토부원자료'!H753,",",""))/100),MOD(VALUE(SUBSTITUTE('04A_국토부원자료'!H753,",","")),100),VALUE(SUBSTITUTE('04A_국토부원자료'!I753,",",""))),""),"")</f>
        <v>45679</v>
      </c>
      <c r="G752" s="42">
        <f>IFERROR(VALUE(SUBSTITUTE('04A_국토부원자료'!J753,",","")),"")</f>
        <v>49000</v>
      </c>
      <c r="H752" s="43">
        <f t="shared" si="22"/>
        <v>490000000</v>
      </c>
      <c r="I752" s="43">
        <f t="shared" si="23"/>
        <v>9778487.327878667</v>
      </c>
      <c r="J752" s="38">
        <f>IFERROR(VALUE(SUBSTITUTE('04A_국토부원자료'!K753,",","")),"")</f>
        <v>18</v>
      </c>
      <c r="K752" s="38" t="str">
        <f>IFERROR(VALUE(SUBSTITUTE('04A_국토부원자료'!N753,",","")),"")</f>
        <v/>
      </c>
      <c r="L752" s="39" t="str">
        <f>IFERROR('04A_국토부원자료'!O753,"")</f>
        <v xml:space="preserve"> </v>
      </c>
      <c r="M752" s="39" t="str">
        <f>IFERROR('04A_국토부원자료'!Q753,"")</f>
        <v>중개거래</v>
      </c>
      <c r="N752" s="38">
        <f>IF(B752="","",IF('02_대상물건입력'!B5="",1,IF(ISNUMBER(SEARCH('02_대상물건입력'!B5,B752)),1,0)))</f>
        <v>1</v>
      </c>
      <c r="O752" s="38">
        <f>IF(B752="","",IF('02_대상물건입력'!B6="",1,IF(ISNUMBER(SEARCH('02_대상물건입력'!B6,B752)),1,0)))</f>
        <v>0</v>
      </c>
      <c r="P752" s="38">
        <f>IF(L752="","",IF('02_대상물건입력'!B15="",0,IF(ISNUMBER(SEARCH('02_대상물건입력'!B15,L752)),1,0)))</f>
        <v>0</v>
      </c>
      <c r="Q752" s="38">
        <f>IF(D752="","",IF('02_대상물건입력'!B8="",0,IF(ISNUMBER(SEARCH('02_대상물건입력'!B8,D752)),1,0)))</f>
        <v>0</v>
      </c>
      <c r="R752" s="44">
        <f>IFERROR(ABS(E752-'02_대상물건입력'!B11)/'02_대상물건입력'!B11,"")</f>
        <v>0.83938508523352962</v>
      </c>
      <c r="S752" s="38">
        <f>IFERROR(ABS(J752-'02_대상물건입력'!B10),"")</f>
        <v>6</v>
      </c>
      <c r="T752" s="38">
        <f>IFERROR(ABS('01_설정'!B4-F752),"")</f>
        <v>433</v>
      </c>
      <c r="U752" s="38" t="str">
        <f>IFERROR(ABS(K752-YEAR('02_대상물건입력'!B14)),"")</f>
        <v/>
      </c>
      <c r="V752" s="38" t="str">
        <f>IF(B752="","",IF(AND(E752&gt;0,F752&gt;0,H752&gt;0,OR('04A_국토부원자료'!P753="",'04A_국토부원자료'!P753="-"),IF('01_설정'!B10=1,N752=1,TRUE),R752&lt;='01_설정'!B5,S752&lt;='01_설정'!B6,T752&lt;='01_설정'!B7,U752&lt;='01_설정'!B8),"Y",""))</f>
        <v/>
      </c>
      <c r="W752" s="40" t="str">
        <f>IF(V752&lt;&gt;"Y","",MAX(0,(1-R752/'01_설정'!B5))*'01_설정'!B14+MAX(0,(1-S752/'01_설정'!B6))*'01_설정'!B15+MAX(0,(1-T752/'01_설정'!B7))*'01_설정'!B16+MAX(0,(1-U752/'01_설정'!B8))*'01_설정'!B17+O752*'01_설정'!B11+Q752*'01_설정'!B12+P752*'01_설정'!B13)</f>
        <v/>
      </c>
      <c r="X752" s="38" t="str">
        <f>IF(W752="","",1+COUNTIFS($W$4:$W$3003,"&gt;"&amp;W752)+COUNTIFS($W$4:W752,W752)-1)</f>
        <v/>
      </c>
    </row>
    <row r="753" spans="1:24" ht="16.5">
      <c r="A753" s="38">
        <f>IF('04A_국토부원자료'!A754="","",ROW()-3)</f>
        <v>750</v>
      </c>
      <c r="B753" s="39" t="str">
        <f>IFERROR('04A_국토부원자료'!B754,"")</f>
        <v>서울특별시 송파구 문정동</v>
      </c>
      <c r="C753" s="39" t="str">
        <f>IF(B753="","",IF('04A_국토부원자료'!C754&lt;&gt;"",'04A_국토부원자료'!C754,TRIM('04A_국토부원자료'!D754&amp;IF('04A_국토부원자료'!E754&lt;&gt;"","-"&amp;'04A_국토부원자료'!E754,""))))</f>
        <v>618</v>
      </c>
      <c r="D753" s="39" t="str">
        <f>IFERROR('04A_국토부원자료'!F754,"")</f>
        <v>파크하비오</v>
      </c>
      <c r="E753" s="40">
        <f>IFERROR(VALUE(SUBSTITUTE('04A_국토부원자료'!G754,",","")),"")</f>
        <v>25.12</v>
      </c>
      <c r="F753" s="41">
        <f>IFERROR(IF(AND('04A_국토부원자료'!H754&lt;&gt;"",'04A_국토부원자료'!I754&lt;&gt;""),DATE(INT(VALUE(SUBSTITUTE('04A_국토부원자료'!H754,",",""))/100),MOD(VALUE(SUBSTITUTE('04A_국토부원자료'!H754,",","")),100),VALUE(SUBSTITUTE('04A_국토부원자료'!I754,",",""))),""),"")</f>
        <v>45677</v>
      </c>
      <c r="G753" s="42">
        <f>IFERROR(VALUE(SUBSTITUTE('04A_국토부원자료'!J754,",","")),"")</f>
        <v>20250</v>
      </c>
      <c r="H753" s="43">
        <f t="shared" si="22"/>
        <v>202500000</v>
      </c>
      <c r="I753" s="43">
        <f t="shared" si="23"/>
        <v>8061305.7324840762</v>
      </c>
      <c r="J753" s="38">
        <f>IFERROR(VALUE(SUBSTITUTE('04A_국토부원자료'!K754,",","")),"")</f>
        <v>9</v>
      </c>
      <c r="K753" s="38" t="str">
        <f>IFERROR(VALUE(SUBSTITUTE('04A_국토부원자료'!N754,",","")),"")</f>
        <v/>
      </c>
      <c r="L753" s="39" t="str">
        <f>IFERROR('04A_국토부원자료'!O754,"")</f>
        <v xml:space="preserve"> </v>
      </c>
      <c r="M753" s="39" t="str">
        <f>IFERROR('04A_국토부원자료'!Q754,"")</f>
        <v>중개거래</v>
      </c>
      <c r="N753" s="38">
        <f>IF(B753="","",IF('02_대상물건입력'!B5="",1,IF(ISNUMBER(SEARCH('02_대상물건입력'!B5,B753)),1,0)))</f>
        <v>1</v>
      </c>
      <c r="O753" s="38">
        <f>IF(B753="","",IF('02_대상물건입력'!B6="",1,IF(ISNUMBER(SEARCH('02_대상물건입력'!B6,B753)),1,0)))</f>
        <v>0</v>
      </c>
      <c r="P753" s="38">
        <f>IF(L753="","",IF('02_대상물건입력'!B15="",0,IF(ISNUMBER(SEARCH('02_대상물건입력'!B15,L753)),1,0)))</f>
        <v>0</v>
      </c>
      <c r="Q753" s="38">
        <f>IF(D753="","",IF('02_대상물건입력'!B8="",0,IF(ISNUMBER(SEARCH('02_대상물건입력'!B8,D753)),1,0)))</f>
        <v>0</v>
      </c>
      <c r="R753" s="44">
        <f>IFERROR(ABS(E753-'02_대상물건입력'!B11)/'02_대상물건입력'!B11,"")</f>
        <v>7.7921505865769972E-2</v>
      </c>
      <c r="S753" s="38">
        <f>IFERROR(ABS(J753-'02_대상물건입력'!B10),"")</f>
        <v>3</v>
      </c>
      <c r="T753" s="38">
        <f>IFERROR(ABS('01_설정'!B4-F753),"")</f>
        <v>435</v>
      </c>
      <c r="U753" s="38" t="str">
        <f>IFERROR(ABS(K753-YEAR('02_대상물건입력'!B14)),"")</f>
        <v/>
      </c>
      <c r="V753" s="38" t="str">
        <f>IF(B753="","",IF(AND(E753&gt;0,F753&gt;0,H753&gt;0,OR('04A_국토부원자료'!P754="",'04A_국토부원자료'!P754="-"),IF('01_설정'!B10=1,N753=1,TRUE),R753&lt;='01_설정'!B5,S753&lt;='01_설정'!B6,T753&lt;='01_설정'!B7,U753&lt;='01_설정'!B8),"Y",""))</f>
        <v/>
      </c>
      <c r="W753" s="40" t="str">
        <f>IF(V753&lt;&gt;"Y","",MAX(0,(1-R753/'01_설정'!B5))*'01_설정'!B14+MAX(0,(1-S753/'01_설정'!B6))*'01_설정'!B15+MAX(0,(1-T753/'01_설정'!B7))*'01_설정'!B16+MAX(0,(1-U753/'01_설정'!B8))*'01_설정'!B17+O753*'01_설정'!B11+Q753*'01_설정'!B12+P753*'01_설정'!B13)</f>
        <v/>
      </c>
      <c r="X753" s="38" t="str">
        <f>IF(W753="","",1+COUNTIFS($W$4:$W$3003,"&gt;"&amp;W753)+COUNTIFS($W$4:W753,W753)-1)</f>
        <v/>
      </c>
    </row>
    <row r="754" spans="1:24" ht="16.5">
      <c r="A754" s="38">
        <f>IF('04A_국토부원자료'!A755="","",ROW()-3)</f>
        <v>751</v>
      </c>
      <c r="B754" s="39" t="str">
        <f>IFERROR('04A_국토부원자료'!B755,"")</f>
        <v>서울특별시 송파구 문정동</v>
      </c>
      <c r="C754" s="39" t="str">
        <f>IF(B754="","",IF('04A_국토부원자료'!C755&lt;&gt;"",'04A_국토부원자료'!C755,TRIM('04A_국토부원자료'!D755&amp;IF('04A_국토부원자료'!E755&lt;&gt;"","-"&amp;'04A_국토부원자료'!E755,""))))</f>
        <v>652-5</v>
      </c>
      <c r="D754" s="39" t="str">
        <f>IFERROR('04A_국토부원자료'!F755,"")</f>
        <v>문정 아이파크</v>
      </c>
      <c r="E754" s="40">
        <f>IFERROR(VALUE(SUBSTITUTE('04A_국토부원자료'!G755,",","")),"")</f>
        <v>22.89</v>
      </c>
      <c r="F754" s="41">
        <f>IFERROR(IF(AND('04A_국토부원자료'!H755&lt;&gt;"",'04A_국토부원자료'!I755&lt;&gt;""),DATE(INT(VALUE(SUBSTITUTE('04A_국토부원자료'!H755,",",""))/100),MOD(VALUE(SUBSTITUTE('04A_국토부원자료'!H755,",","")),100),VALUE(SUBSTITUTE('04A_국토부원자료'!I755,",",""))),""),"")</f>
        <v>45677</v>
      </c>
      <c r="G754" s="42">
        <f>IFERROR(VALUE(SUBSTITUTE('04A_국토부원자료'!J755,",","")),"")</f>
        <v>19400</v>
      </c>
      <c r="H754" s="43">
        <f t="shared" si="22"/>
        <v>194000000</v>
      </c>
      <c r="I754" s="43">
        <f t="shared" si="23"/>
        <v>8475316.7321974654</v>
      </c>
      <c r="J754" s="38">
        <f>IFERROR(VALUE(SUBSTITUTE('04A_국토부원자료'!K755,",","")),"")</f>
        <v>15</v>
      </c>
      <c r="K754" s="38">
        <f>IFERROR(VALUE(SUBSTITUTE('04A_국토부원자료'!N755,",","")),"")</f>
        <v>2017</v>
      </c>
      <c r="L754" s="39" t="str">
        <f>IFERROR('04A_국토부원자료'!O755,"")</f>
        <v>법원로4길 6</v>
      </c>
      <c r="M754" s="39" t="str">
        <f>IFERROR('04A_국토부원자료'!Q755,"")</f>
        <v>중개거래</v>
      </c>
      <c r="N754" s="38">
        <f>IF(B754="","",IF('02_대상물건입력'!B5="",1,IF(ISNUMBER(SEARCH('02_대상물건입력'!B5,B754)),1,0)))</f>
        <v>1</v>
      </c>
      <c r="O754" s="38">
        <f>IF(B754="","",IF('02_대상물건입력'!B6="",1,IF(ISNUMBER(SEARCH('02_대상물건입력'!B6,B754)),1,0)))</f>
        <v>0</v>
      </c>
      <c r="P754" s="38">
        <f>IF(L754="","",IF('02_대상물건입력'!B15="",0,IF(ISNUMBER(SEARCH('02_대상물건입력'!B15,L754)),1,0)))</f>
        <v>0</v>
      </c>
      <c r="Q754" s="38">
        <f>IF(D754="","",IF('02_대상물건입력'!B8="",0,IF(ISNUMBER(SEARCH('02_대상물건입력'!B8,D754)),1,0)))</f>
        <v>0</v>
      </c>
      <c r="R754" s="44">
        <f>IFERROR(ABS(E754-'02_대상물건입력'!B11)/'02_대상물건입력'!B11,"")</f>
        <v>0.15977799638803641</v>
      </c>
      <c r="S754" s="38">
        <f>IFERROR(ABS(J754-'02_대상물건입력'!B10),"")</f>
        <v>3</v>
      </c>
      <c r="T754" s="38">
        <f>IFERROR(ABS('01_설정'!B4-F754),"")</f>
        <v>435</v>
      </c>
      <c r="U754" s="38">
        <f>IFERROR(ABS(K754-YEAR('02_대상물건입력'!B14)),"")</f>
        <v>9</v>
      </c>
      <c r="V754" s="38" t="str">
        <f>IF(B754="","",IF(AND(E754&gt;0,F754&gt;0,H754&gt;0,OR('04A_국토부원자료'!P755="",'04A_국토부원자료'!P755="-"),IF('01_설정'!B10=1,N754=1,TRUE),R754&lt;='01_설정'!B5,S754&lt;='01_설정'!B6,T754&lt;='01_설정'!B7,U754&lt;='01_설정'!B8),"Y",""))</f>
        <v/>
      </c>
      <c r="W754" s="40" t="str">
        <f>IF(V754&lt;&gt;"Y","",MAX(0,(1-R754/'01_설정'!B5))*'01_설정'!B14+MAX(0,(1-S754/'01_설정'!B6))*'01_설정'!B15+MAX(0,(1-T754/'01_설정'!B7))*'01_설정'!B16+MAX(0,(1-U754/'01_설정'!B8))*'01_설정'!B17+O754*'01_설정'!B11+Q754*'01_설정'!B12+P754*'01_설정'!B13)</f>
        <v/>
      </c>
      <c r="X754" s="38" t="str">
        <f>IF(W754="","",1+COUNTIFS($W$4:$W$3003,"&gt;"&amp;W754)+COUNTIFS($W$4:W754,W754)-1)</f>
        <v/>
      </c>
    </row>
    <row r="755" spans="1:24" ht="16.5">
      <c r="A755" s="38">
        <f>IF('04A_국토부원자료'!A756="","",ROW()-3)</f>
        <v>752</v>
      </c>
      <c r="B755" s="39" t="str">
        <f>IFERROR('04A_국토부원자료'!B756,"")</f>
        <v>서울특별시 송파구 문정동</v>
      </c>
      <c r="C755" s="39" t="str">
        <f>IF(B755="","",IF('04A_국토부원자료'!C756&lt;&gt;"",'04A_국토부원자료'!C756,TRIM('04A_국토부원자료'!D756&amp;IF('04A_국토부원자료'!E756&lt;&gt;"","-"&amp;'04A_국토부원자료'!E756,""))))</f>
        <v>652-5</v>
      </c>
      <c r="D755" s="39" t="str">
        <f>IFERROR('04A_국토부원자료'!F756,"")</f>
        <v>문정 아이파크</v>
      </c>
      <c r="E755" s="40">
        <f>IFERROR(VALUE(SUBSTITUTE('04A_국토부원자료'!G756,",","")),"")</f>
        <v>25.77</v>
      </c>
      <c r="F755" s="41">
        <f>IFERROR(IF(AND('04A_국토부원자료'!H756&lt;&gt;"",'04A_국토부원자료'!I756&lt;&gt;""),DATE(INT(VALUE(SUBSTITUTE('04A_국토부원자료'!H756,",",""))/100),MOD(VALUE(SUBSTITUTE('04A_국토부원자료'!H756,",","")),100),VALUE(SUBSTITUTE('04A_국토부원자료'!I756,",",""))),""),"")</f>
        <v>45676</v>
      </c>
      <c r="G755" s="42">
        <f>IFERROR(VALUE(SUBSTITUTE('04A_국토부원자료'!J756,",","")),"")</f>
        <v>23700</v>
      </c>
      <c r="H755" s="43">
        <f t="shared" si="22"/>
        <v>237000000</v>
      </c>
      <c r="I755" s="43">
        <f t="shared" si="23"/>
        <v>9196740.3958090805</v>
      </c>
      <c r="J755" s="38">
        <f>IFERROR(VALUE(SUBSTITUTE('04A_국토부원자료'!K756,",","")),"")</f>
        <v>4</v>
      </c>
      <c r="K755" s="38">
        <f>IFERROR(VALUE(SUBSTITUTE('04A_국토부원자료'!N756,",","")),"")</f>
        <v>2017</v>
      </c>
      <c r="L755" s="39" t="str">
        <f>IFERROR('04A_국토부원자료'!O756,"")</f>
        <v>법원로4길 6</v>
      </c>
      <c r="M755" s="39" t="str">
        <f>IFERROR('04A_국토부원자료'!Q756,"")</f>
        <v>중개거래</v>
      </c>
      <c r="N755" s="38">
        <f>IF(B755="","",IF('02_대상물건입력'!B5="",1,IF(ISNUMBER(SEARCH('02_대상물건입력'!B5,B755)),1,0)))</f>
        <v>1</v>
      </c>
      <c r="O755" s="38">
        <f>IF(B755="","",IF('02_대상물건입력'!B6="",1,IF(ISNUMBER(SEARCH('02_대상물건입력'!B6,B755)),1,0)))</f>
        <v>0</v>
      </c>
      <c r="P755" s="38">
        <f>IF(L755="","",IF('02_대상물건입력'!B15="",0,IF(ISNUMBER(SEARCH('02_대상물건입력'!B15,L755)),1,0)))</f>
        <v>0</v>
      </c>
      <c r="Q755" s="38">
        <f>IF(D755="","",IF('02_대상물건입력'!B8="",0,IF(ISNUMBER(SEARCH('02_대상물건입력'!B8,D755)),1,0)))</f>
        <v>0</v>
      </c>
      <c r="R755" s="44">
        <f>IFERROR(ABS(E755-'02_대상물건입력'!B11)/'02_대상물건입력'!B11,"")</f>
        <v>5.4061990691118368E-2</v>
      </c>
      <c r="S755" s="38">
        <f>IFERROR(ABS(J755-'02_대상물건입력'!B10),"")</f>
        <v>8</v>
      </c>
      <c r="T755" s="38">
        <f>IFERROR(ABS('01_설정'!B4-F755),"")</f>
        <v>436</v>
      </c>
      <c r="U755" s="38">
        <f>IFERROR(ABS(K755-YEAR('02_대상물건입력'!B14)),"")</f>
        <v>9</v>
      </c>
      <c r="V755" s="38" t="str">
        <f>IF(B755="","",IF(AND(E755&gt;0,F755&gt;0,H755&gt;0,OR('04A_국토부원자료'!P756="",'04A_국토부원자료'!P756="-"),IF('01_설정'!B10=1,N755=1,TRUE),R755&lt;='01_설정'!B5,S755&lt;='01_설정'!B6,T755&lt;='01_설정'!B7,U755&lt;='01_설정'!B8),"Y",""))</f>
        <v/>
      </c>
      <c r="W755" s="40" t="str">
        <f>IF(V755&lt;&gt;"Y","",MAX(0,(1-R755/'01_설정'!B5))*'01_설정'!B14+MAX(0,(1-S755/'01_설정'!B6))*'01_설정'!B15+MAX(0,(1-T755/'01_설정'!B7))*'01_설정'!B16+MAX(0,(1-U755/'01_설정'!B8))*'01_설정'!B17+O755*'01_설정'!B11+Q755*'01_설정'!B12+P755*'01_설정'!B13)</f>
        <v/>
      </c>
      <c r="X755" s="38" t="str">
        <f>IF(W755="","",1+COUNTIFS($W$4:$W$3003,"&gt;"&amp;W755)+COUNTIFS($W$4:W755,W755)-1)</f>
        <v/>
      </c>
    </row>
    <row r="756" spans="1:24" ht="16.5">
      <c r="A756" s="38">
        <f>IF('04A_국토부원자료'!A757="","",ROW()-3)</f>
        <v>753</v>
      </c>
      <c r="B756" s="39" t="str">
        <f>IFERROR('04A_국토부원자료'!B757,"")</f>
        <v>서울특별시 송파구 문정동</v>
      </c>
      <c r="C756" s="39" t="str">
        <f>IF(B756="","",IF('04A_국토부원자료'!C757&lt;&gt;"",'04A_국토부원자료'!C757,TRIM('04A_국토부원자료'!D757&amp;IF('04A_국토부원자료'!E757&lt;&gt;"","-"&amp;'04A_국토부원자료'!E757,""))))</f>
        <v>643-1</v>
      </c>
      <c r="D756" s="39" t="str">
        <f>IFERROR('04A_국토부원자료'!F757,"")</f>
        <v>엠스테이트</v>
      </c>
      <c r="E756" s="40">
        <f>IFERROR(VALUE(SUBSTITUTE('04A_국토부원자료'!G757,",","")),"")</f>
        <v>29.79</v>
      </c>
      <c r="F756" s="41">
        <f>IFERROR(IF(AND('04A_국토부원자료'!H757&lt;&gt;"",'04A_국토부원자료'!I757&lt;&gt;""),DATE(INT(VALUE(SUBSTITUTE('04A_국토부원자료'!H757,",",""))/100),MOD(VALUE(SUBSTITUTE('04A_국토부원자료'!H757,",","")),100),VALUE(SUBSTITUTE('04A_국토부원자료'!I757,",",""))),""),"")</f>
        <v>45675</v>
      </c>
      <c r="G756" s="42">
        <f>IFERROR(VALUE(SUBSTITUTE('04A_국토부원자료'!J757,",","")),"")</f>
        <v>27400</v>
      </c>
      <c r="H756" s="43">
        <f t="shared" si="22"/>
        <v>274000000</v>
      </c>
      <c r="I756" s="43">
        <f t="shared" si="23"/>
        <v>9197717.3548170533</v>
      </c>
      <c r="J756" s="38">
        <f>IFERROR(VALUE(SUBSTITUTE('04A_국토부원자료'!K757,",","")),"")</f>
        <v>15</v>
      </c>
      <c r="K756" s="38">
        <f>IFERROR(VALUE(SUBSTITUTE('04A_국토부원자료'!N757,",","")),"")</f>
        <v>2016</v>
      </c>
      <c r="L756" s="39" t="str">
        <f>IFERROR('04A_국토부원자료'!O757,"")</f>
        <v>법원로 114</v>
      </c>
      <c r="M756" s="39" t="str">
        <f>IFERROR('04A_국토부원자료'!Q757,"")</f>
        <v>중개거래</v>
      </c>
      <c r="N756" s="38">
        <f>IF(B756="","",IF('02_대상물건입력'!B5="",1,IF(ISNUMBER(SEARCH('02_대상물건입력'!B5,B756)),1,0)))</f>
        <v>1</v>
      </c>
      <c r="O756" s="38">
        <f>IF(B756="","",IF('02_대상물건입력'!B6="",1,IF(ISNUMBER(SEARCH('02_대상물건입력'!B6,B756)),1,0)))</f>
        <v>0</v>
      </c>
      <c r="P756" s="38">
        <f>IF(L756="","",IF('02_대상물건입력'!B15="",0,IF(ISNUMBER(SEARCH('02_대상물건입력'!B15,L756)),1,0)))</f>
        <v>0</v>
      </c>
      <c r="Q756" s="38">
        <f>IF(D756="","",IF('02_대상물건입력'!B8="",0,IF(ISNUMBER(SEARCH('02_대상물건입력'!B8,D756)),1,0)))</f>
        <v>0</v>
      </c>
      <c r="R756" s="44">
        <f>IFERROR(ABS(E756-'02_대상물건입력'!B11)/'02_대상물건입력'!B11,"")</f>
        <v>9.3499933927496448E-2</v>
      </c>
      <c r="S756" s="38">
        <f>IFERROR(ABS(J756-'02_대상물건입력'!B10),"")</f>
        <v>3</v>
      </c>
      <c r="T756" s="38">
        <f>IFERROR(ABS('01_설정'!B4-F756),"")</f>
        <v>437</v>
      </c>
      <c r="U756" s="38">
        <f>IFERROR(ABS(K756-YEAR('02_대상물건입력'!B14)),"")</f>
        <v>10</v>
      </c>
      <c r="V756" s="38" t="str">
        <f>IF(B756="","",IF(AND(E756&gt;0,F756&gt;0,H756&gt;0,OR('04A_국토부원자료'!P757="",'04A_국토부원자료'!P757="-"),IF('01_설정'!B10=1,N756=1,TRUE),R756&lt;='01_설정'!B5,S756&lt;='01_설정'!B6,T756&lt;='01_설정'!B7,U756&lt;='01_설정'!B8),"Y",""))</f>
        <v/>
      </c>
      <c r="W756" s="40" t="str">
        <f>IF(V756&lt;&gt;"Y","",MAX(0,(1-R756/'01_설정'!B5))*'01_설정'!B14+MAX(0,(1-S756/'01_설정'!B6))*'01_설정'!B15+MAX(0,(1-T756/'01_설정'!B7))*'01_설정'!B16+MAX(0,(1-U756/'01_설정'!B8))*'01_설정'!B17+O756*'01_설정'!B11+Q756*'01_설정'!B12+P756*'01_설정'!B13)</f>
        <v/>
      </c>
      <c r="X756" s="38" t="str">
        <f>IF(W756="","",1+COUNTIFS($W$4:$W$3003,"&gt;"&amp;W756)+COUNTIFS($W$4:W756,W756)-1)</f>
        <v/>
      </c>
    </row>
    <row r="757" spans="1:24" ht="16.5">
      <c r="A757" s="38">
        <f>IF('04A_국토부원자료'!A758="","",ROW()-3)</f>
        <v>754</v>
      </c>
      <c r="B757" s="39" t="str">
        <f>IFERROR('04A_국토부원자료'!B758,"")</f>
        <v>서울특별시 송파구 문정동</v>
      </c>
      <c r="C757" s="39" t="str">
        <f>IF(B757="","",IF('04A_국토부원자료'!C758&lt;&gt;"",'04A_국토부원자료'!C758,TRIM('04A_국토부원자료'!D758&amp;IF('04A_국토부원자료'!E758&lt;&gt;"","-"&amp;'04A_국토부원자료'!E758,""))))</f>
        <v>652-4</v>
      </c>
      <c r="D757" s="39" t="str">
        <f>IFERROR('04A_국토부원자료'!F758,"")</f>
        <v>힐스테이트에코문정</v>
      </c>
      <c r="E757" s="40">
        <f>IFERROR(VALUE(SUBSTITUTE('04A_국토부원자료'!G758,",","")),"")</f>
        <v>20.79</v>
      </c>
      <c r="F757" s="41">
        <f>IFERROR(IF(AND('04A_국토부원자료'!H758&lt;&gt;"",'04A_국토부원자료'!I758&lt;&gt;""),DATE(INT(VALUE(SUBSTITUTE('04A_국토부원자료'!H758,",",""))/100),MOD(VALUE(SUBSTITUTE('04A_국토부원자료'!H758,",","")),100),VALUE(SUBSTITUTE('04A_국토부원자료'!I758,",",""))),""),"")</f>
        <v>45675</v>
      </c>
      <c r="G757" s="42">
        <f>IFERROR(VALUE(SUBSTITUTE('04A_국토부원자료'!J758,",","")),"")</f>
        <v>22900</v>
      </c>
      <c r="H757" s="43">
        <f t="shared" si="22"/>
        <v>229000000</v>
      </c>
      <c r="I757" s="43">
        <f t="shared" si="23"/>
        <v>11014911.014911015</v>
      </c>
      <c r="J757" s="38">
        <f>IFERROR(VALUE(SUBSTITUTE('04A_국토부원자료'!K758,",","")),"")</f>
        <v>10</v>
      </c>
      <c r="K757" s="38">
        <f>IFERROR(VALUE(SUBSTITUTE('04A_국토부원자료'!N758,",","")),"")</f>
        <v>2018</v>
      </c>
      <c r="L757" s="39" t="str">
        <f>IFERROR('04A_국토부원자료'!O758,"")</f>
        <v>법원로4길 10</v>
      </c>
      <c r="M757" s="39" t="str">
        <f>IFERROR('04A_국토부원자료'!Q758,"")</f>
        <v>중개거래</v>
      </c>
      <c r="N757" s="38">
        <f>IF(B757="","",IF('02_대상물건입력'!B5="",1,IF(ISNUMBER(SEARCH('02_대상물건입력'!B5,B757)),1,0)))</f>
        <v>1</v>
      </c>
      <c r="O757" s="38">
        <f>IF(B757="","",IF('02_대상물건입력'!B6="",1,IF(ISNUMBER(SEARCH('02_대상물건입력'!B6,B757)),1,0)))</f>
        <v>0</v>
      </c>
      <c r="P757" s="38">
        <f>IF(L757="","",IF('02_대상물건입력'!B15="",0,IF(ISNUMBER(SEARCH('02_대상물건입력'!B15,L757)),1,0)))</f>
        <v>0</v>
      </c>
      <c r="Q757" s="38">
        <f>IF(D757="","",IF('02_대상물건입력'!B8="",0,IF(ISNUMBER(SEARCH('02_대상물건입력'!B8,D757)),1,0)))</f>
        <v>0</v>
      </c>
      <c r="R757" s="44">
        <f>IFERROR(ABS(E757-'02_대상물건입력'!B11)/'02_대상물건입력'!B11,"")</f>
        <v>0.23686258387537257</v>
      </c>
      <c r="S757" s="38">
        <f>IFERROR(ABS(J757-'02_대상물건입력'!B10),"")</f>
        <v>2</v>
      </c>
      <c r="T757" s="38">
        <f>IFERROR(ABS('01_설정'!B4-F757),"")</f>
        <v>437</v>
      </c>
      <c r="U757" s="38">
        <f>IFERROR(ABS(K757-YEAR('02_대상물건입력'!B14)),"")</f>
        <v>8</v>
      </c>
      <c r="V757" s="38" t="str">
        <f>IF(B757="","",IF(AND(E757&gt;0,F757&gt;0,H757&gt;0,OR('04A_국토부원자료'!P758="",'04A_국토부원자료'!P758="-"),IF('01_설정'!B10=1,N757=1,TRUE),R757&lt;='01_설정'!B5,S757&lt;='01_설정'!B6,T757&lt;='01_설정'!B7,U757&lt;='01_설정'!B8),"Y",""))</f>
        <v>Y</v>
      </c>
      <c r="W757" s="40">
        <f>IF(V757&lt;&gt;"Y","",MAX(0,(1-R757/'01_설정'!B5))*'01_설정'!B14+MAX(0,(1-S757/'01_설정'!B6))*'01_설정'!B15+MAX(0,(1-T757/'01_설정'!B7))*'01_설정'!B16+MAX(0,(1-U757/'01_설정'!B8))*'01_설정'!B17+O757*'01_설정'!B11+Q757*'01_설정'!B12+P757*'01_설정'!B13)</f>
        <v>21.172530975131597</v>
      </c>
      <c r="X757" s="38">
        <f>IF(W757="","",1+COUNTIFS($W$4:$W$3003,"&gt;"&amp;W757)+COUNTIFS($W$4:W757,W757)-1)</f>
        <v>247</v>
      </c>
    </row>
    <row r="758" spans="1:24" ht="16.5">
      <c r="A758" s="38">
        <f>IF('04A_국토부원자료'!A759="","",ROW()-3)</f>
        <v>755</v>
      </c>
      <c r="B758" s="39" t="str">
        <f>IFERROR('04A_국토부원자료'!B759,"")</f>
        <v>서울특별시 송파구 문정동</v>
      </c>
      <c r="C758" s="39" t="str">
        <f>IF(B758="","",IF('04A_국토부원자료'!C759&lt;&gt;"",'04A_국토부원자료'!C759,TRIM('04A_국토부원자료'!D759&amp;IF('04A_국토부원자료'!E759&lt;&gt;"","-"&amp;'04A_국토부원자료'!E759,""))))</f>
        <v>643-1</v>
      </c>
      <c r="D758" s="39" t="str">
        <f>IFERROR('04A_국토부원자료'!F759,"")</f>
        <v>엠스테이트</v>
      </c>
      <c r="E758" s="40">
        <f>IFERROR(VALUE(SUBSTITUTE('04A_국토부원자료'!G759,",","")),"")</f>
        <v>29.79</v>
      </c>
      <c r="F758" s="41">
        <f>IFERROR(IF(AND('04A_국토부원자료'!H759&lt;&gt;"",'04A_국토부원자료'!I759&lt;&gt;""),DATE(INT(VALUE(SUBSTITUTE('04A_국토부원자료'!H759,",",""))/100),MOD(VALUE(SUBSTITUTE('04A_국토부원자료'!H759,",","")),100),VALUE(SUBSTITUTE('04A_국토부원자료'!I759,",",""))),""),"")</f>
        <v>45675</v>
      </c>
      <c r="G758" s="42">
        <f>IFERROR(VALUE(SUBSTITUTE('04A_국토부원자료'!J759,",","")),"")</f>
        <v>27400</v>
      </c>
      <c r="H758" s="43">
        <f t="shared" si="22"/>
        <v>274000000</v>
      </c>
      <c r="I758" s="43">
        <f t="shared" si="23"/>
        <v>9197717.3548170533</v>
      </c>
      <c r="J758" s="38">
        <f>IFERROR(VALUE(SUBSTITUTE('04A_국토부원자료'!K759,",","")),"")</f>
        <v>15</v>
      </c>
      <c r="K758" s="38">
        <f>IFERROR(VALUE(SUBSTITUTE('04A_국토부원자료'!N759,",","")),"")</f>
        <v>2016</v>
      </c>
      <c r="L758" s="39" t="str">
        <f>IFERROR('04A_국토부원자료'!O759,"")</f>
        <v>법원로 114</v>
      </c>
      <c r="M758" s="39" t="str">
        <f>IFERROR('04A_국토부원자료'!Q759,"")</f>
        <v>중개거래</v>
      </c>
      <c r="N758" s="38">
        <f>IF(B758="","",IF('02_대상물건입력'!B5="",1,IF(ISNUMBER(SEARCH('02_대상물건입력'!B5,B758)),1,0)))</f>
        <v>1</v>
      </c>
      <c r="O758" s="38">
        <f>IF(B758="","",IF('02_대상물건입력'!B6="",1,IF(ISNUMBER(SEARCH('02_대상물건입력'!B6,B758)),1,0)))</f>
        <v>0</v>
      </c>
      <c r="P758" s="38">
        <f>IF(L758="","",IF('02_대상물건입력'!B15="",0,IF(ISNUMBER(SEARCH('02_대상물건입력'!B15,L758)),1,0)))</f>
        <v>0</v>
      </c>
      <c r="Q758" s="38">
        <f>IF(D758="","",IF('02_대상물건입력'!B8="",0,IF(ISNUMBER(SEARCH('02_대상물건입력'!B8,D758)),1,0)))</f>
        <v>0</v>
      </c>
      <c r="R758" s="44">
        <f>IFERROR(ABS(E758-'02_대상물건입력'!B11)/'02_대상물건입력'!B11,"")</f>
        <v>9.3499933927496448E-2</v>
      </c>
      <c r="S758" s="38">
        <f>IFERROR(ABS(J758-'02_대상물건입력'!B10),"")</f>
        <v>3</v>
      </c>
      <c r="T758" s="38">
        <f>IFERROR(ABS('01_설정'!B4-F758),"")</f>
        <v>437</v>
      </c>
      <c r="U758" s="38">
        <f>IFERROR(ABS(K758-YEAR('02_대상물건입력'!B14)),"")</f>
        <v>10</v>
      </c>
      <c r="V758" s="38" t="str">
        <f>IF(B758="","",IF(AND(E758&gt;0,F758&gt;0,H758&gt;0,OR('04A_국토부원자료'!P759="",'04A_국토부원자료'!P759="-"),IF('01_설정'!B10=1,N758=1,TRUE),R758&lt;='01_설정'!B5,S758&lt;='01_설정'!B6,T758&lt;='01_설정'!B7,U758&lt;='01_설정'!B8),"Y",""))</f>
        <v>Y</v>
      </c>
      <c r="W758" s="40">
        <f>IF(V758&lt;&gt;"Y","",MAX(0,(1-R758/'01_설정'!B5))*'01_설정'!B14+MAX(0,(1-S758/'01_설정'!B6))*'01_설정'!B15+MAX(0,(1-T758/'01_설정'!B7))*'01_설정'!B16+MAX(0,(1-U758/'01_설정'!B8))*'01_설정'!B17+O758*'01_설정'!B11+Q758*'01_설정'!B12+P758*'01_설정'!B13)</f>
        <v>29.388444170544695</v>
      </c>
      <c r="X758" s="38">
        <f>IF(W758="","",1+COUNTIFS($W$4:$W$3003,"&gt;"&amp;W758)+COUNTIFS($W$4:W758,W758)-1)</f>
        <v>177</v>
      </c>
    </row>
    <row r="759" spans="1:24" ht="16.5">
      <c r="A759" s="38">
        <f>IF('04A_국토부원자료'!A760="","",ROW()-3)</f>
        <v>756</v>
      </c>
      <c r="B759" s="39" t="str">
        <f>IFERROR('04A_국토부원자료'!B760,"")</f>
        <v>서울특별시 송파구 문정동</v>
      </c>
      <c r="C759" s="39" t="str">
        <f>IF(B759="","",IF('04A_국토부원자료'!C760&lt;&gt;"",'04A_국토부원자료'!C760,TRIM('04A_국토부원자료'!D760&amp;IF('04A_국토부원자료'!E760&lt;&gt;"","-"&amp;'04A_국토부원자료'!E760,""))))</f>
        <v>618</v>
      </c>
      <c r="D759" s="39" t="str">
        <f>IFERROR('04A_국토부원자료'!F760,"")</f>
        <v>파크하비오</v>
      </c>
      <c r="E759" s="40">
        <f>IFERROR(VALUE(SUBSTITUTE('04A_국토부원자료'!G760,",","")),"")</f>
        <v>48.96</v>
      </c>
      <c r="F759" s="41">
        <f>IFERROR(IF(AND('04A_국토부원자료'!H760&lt;&gt;"",'04A_국토부원자료'!I760&lt;&gt;""),DATE(INT(VALUE(SUBSTITUTE('04A_국토부원자료'!H760,",",""))/100),MOD(VALUE(SUBSTITUTE('04A_국토부원자료'!H760,",","")),100),VALUE(SUBSTITUTE('04A_국토부원자료'!I760,",",""))),""),"")</f>
        <v>45674</v>
      </c>
      <c r="G759" s="42">
        <f>IFERROR(VALUE(SUBSTITUTE('04A_국토부원자료'!J760,",","")),"")</f>
        <v>47500</v>
      </c>
      <c r="H759" s="43">
        <f t="shared" si="22"/>
        <v>475000000</v>
      </c>
      <c r="I759" s="43">
        <f t="shared" si="23"/>
        <v>9701797.3856209144</v>
      </c>
      <c r="J759" s="38">
        <f>IFERROR(VALUE(SUBSTITUTE('04A_국토부원자료'!K760,",","")),"")</f>
        <v>12</v>
      </c>
      <c r="K759" s="38" t="str">
        <f>IFERROR(VALUE(SUBSTITUTE('04A_국토부원자료'!N760,",","")),"")</f>
        <v/>
      </c>
      <c r="L759" s="39" t="str">
        <f>IFERROR('04A_국토부원자료'!O760,"")</f>
        <v xml:space="preserve"> </v>
      </c>
      <c r="M759" s="39" t="str">
        <f>IFERROR('04A_국토부원자료'!Q760,"")</f>
        <v>중개거래</v>
      </c>
      <c r="N759" s="38">
        <f>IF(B759="","",IF('02_대상물건입력'!B5="",1,IF(ISNUMBER(SEARCH('02_대상물건입력'!B5,B759)),1,0)))</f>
        <v>1</v>
      </c>
      <c r="O759" s="38">
        <f>IF(B759="","",IF('02_대상물건입력'!B6="",1,IF(ISNUMBER(SEARCH('02_대상물건입력'!B6,B759)),1,0)))</f>
        <v>0</v>
      </c>
      <c r="P759" s="38">
        <f>IF(L759="","",IF('02_대상물건입력'!B15="",0,IF(ISNUMBER(SEARCH('02_대상물건입력'!B15,L759)),1,0)))</f>
        <v>0</v>
      </c>
      <c r="Q759" s="38">
        <f>IF(D759="","",IF('02_대상물건입력'!B8="",0,IF(ISNUMBER(SEARCH('02_대상물건입력'!B8,D759)),1,0)))</f>
        <v>0</v>
      </c>
      <c r="R759" s="44">
        <f>IFERROR(ABS(E759-'02_대상물건입력'!B11)/'02_대상물건입력'!B11,"")</f>
        <v>0.79717209684760759</v>
      </c>
      <c r="S759" s="38">
        <f>IFERROR(ABS(J759-'02_대상물건입력'!B10),"")</f>
        <v>0</v>
      </c>
      <c r="T759" s="38">
        <f>IFERROR(ABS('01_설정'!B4-F759),"")</f>
        <v>438</v>
      </c>
      <c r="U759" s="38" t="str">
        <f>IFERROR(ABS(K759-YEAR('02_대상물건입력'!B14)),"")</f>
        <v/>
      </c>
      <c r="V759" s="38" t="str">
        <f>IF(B759="","",IF(AND(E759&gt;0,F759&gt;0,H759&gt;0,OR('04A_국토부원자료'!P760="",'04A_국토부원자료'!P760="-"),IF('01_설정'!B10=1,N759=1,TRUE),R759&lt;='01_설정'!B5,S759&lt;='01_설정'!B6,T759&lt;='01_설정'!B7,U759&lt;='01_설정'!B8),"Y",""))</f>
        <v/>
      </c>
      <c r="W759" s="40" t="str">
        <f>IF(V759&lt;&gt;"Y","",MAX(0,(1-R759/'01_설정'!B5))*'01_설정'!B14+MAX(0,(1-S759/'01_설정'!B6))*'01_설정'!B15+MAX(0,(1-T759/'01_설정'!B7))*'01_설정'!B16+MAX(0,(1-U759/'01_설정'!B8))*'01_설정'!B17+O759*'01_설정'!B11+Q759*'01_설정'!B12+P759*'01_설정'!B13)</f>
        <v/>
      </c>
      <c r="X759" s="38" t="str">
        <f>IF(W759="","",1+COUNTIFS($W$4:$W$3003,"&gt;"&amp;W759)+COUNTIFS($W$4:W759,W759)-1)</f>
        <v/>
      </c>
    </row>
    <row r="760" spans="1:24" ht="16.5">
      <c r="A760" s="38">
        <f>IF('04A_국토부원자료'!A761="","",ROW()-3)</f>
        <v>757</v>
      </c>
      <c r="B760" s="39" t="str">
        <f>IFERROR('04A_국토부원자료'!B761,"")</f>
        <v>서울특별시 송파구 문정동</v>
      </c>
      <c r="C760" s="39" t="str">
        <f>IF(B760="","",IF('04A_국토부원자료'!C761&lt;&gt;"",'04A_국토부원자료'!C761,TRIM('04A_국토부원자료'!D761&amp;IF('04A_국토부원자료'!E761&lt;&gt;"","-"&amp;'04A_국토부원자료'!E761,""))))</f>
        <v>639-5</v>
      </c>
      <c r="D760" s="39" t="str">
        <f>IFERROR('04A_국토부원자료'!F761,"")</f>
        <v>힐스테이트에코송파</v>
      </c>
      <c r="E760" s="40">
        <f>IFERROR(VALUE(SUBSTITUTE('04A_국토부원자료'!G761,",","")),"")</f>
        <v>21.064</v>
      </c>
      <c r="F760" s="41">
        <f>IFERROR(IF(AND('04A_국토부원자료'!H761&lt;&gt;"",'04A_국토부원자료'!I761&lt;&gt;""),DATE(INT(VALUE(SUBSTITUTE('04A_국토부원자료'!H761,",",""))/100),MOD(VALUE(SUBSTITUTE('04A_국토부원자료'!H761,",","")),100),VALUE(SUBSTITUTE('04A_국토부원자료'!I761,",",""))),""),"")</f>
        <v>45672</v>
      </c>
      <c r="G760" s="42">
        <f>IFERROR(VALUE(SUBSTITUTE('04A_국토부원자료'!J761,",","")),"")</f>
        <v>18300</v>
      </c>
      <c r="H760" s="43">
        <f t="shared" si="22"/>
        <v>183000000</v>
      </c>
      <c r="I760" s="43">
        <f t="shared" si="23"/>
        <v>8687808.5833649822</v>
      </c>
      <c r="J760" s="38">
        <f>IFERROR(VALUE(SUBSTITUTE('04A_국토부원자료'!K761,",","")),"")</f>
        <v>6</v>
      </c>
      <c r="K760" s="38">
        <f>IFERROR(VALUE(SUBSTITUTE('04A_국토부원자료'!N761,",","")),"")</f>
        <v>2017</v>
      </c>
      <c r="L760" s="39" t="str">
        <f>IFERROR('04A_국토부원자료'!O761,"")</f>
        <v>정의로7길 13</v>
      </c>
      <c r="M760" s="39" t="str">
        <f>IFERROR('04A_국토부원자료'!Q761,"")</f>
        <v>직거래</v>
      </c>
      <c r="N760" s="38">
        <f>IF(B760="","",IF('02_대상물건입력'!B5="",1,IF(ISNUMBER(SEARCH('02_대상물건입력'!B5,B760)),1,0)))</f>
        <v>1</v>
      </c>
      <c r="O760" s="38">
        <f>IF(B760="","",IF('02_대상물건입력'!B6="",1,IF(ISNUMBER(SEARCH('02_대상물건입력'!B6,B760)),1,0)))</f>
        <v>0</v>
      </c>
      <c r="P760" s="38">
        <f>IF(L760="","",IF('02_대상물건입력'!B15="",0,IF(ISNUMBER(SEARCH('02_대상물건입력'!B15,L760)),1,0)))</f>
        <v>0</v>
      </c>
      <c r="Q760" s="38">
        <f>IF(D760="","",IF('02_대상물건입력'!B8="",0,IF(ISNUMBER(SEARCH('02_대상물건입력'!B8,D760)),1,0)))</f>
        <v>0</v>
      </c>
      <c r="R760" s="44">
        <f>IFERROR(ABS(E760-'02_대상물건입력'!B11)/'02_대상물건입력'!B11,"")</f>
        <v>0.22680488055559631</v>
      </c>
      <c r="S760" s="38">
        <f>IFERROR(ABS(J760-'02_대상물건입력'!B10),"")</f>
        <v>6</v>
      </c>
      <c r="T760" s="38">
        <f>IFERROR(ABS('01_설정'!B4-F760),"")</f>
        <v>440</v>
      </c>
      <c r="U760" s="38">
        <f>IFERROR(ABS(K760-YEAR('02_대상물건입력'!B14)),"")</f>
        <v>9</v>
      </c>
      <c r="V760" s="38" t="str">
        <f>IF(B760="","",IF(AND(E760&gt;0,F760&gt;0,H760&gt;0,OR('04A_국토부원자료'!P761="",'04A_국토부원자료'!P761="-"),IF('01_설정'!B10=1,N760=1,TRUE),R760&lt;='01_설정'!B5,S760&lt;='01_설정'!B6,T760&lt;='01_설정'!B7,U760&lt;='01_설정'!B8),"Y",""))</f>
        <v/>
      </c>
      <c r="W760" s="40" t="str">
        <f>IF(V760&lt;&gt;"Y","",MAX(0,(1-R760/'01_설정'!B5))*'01_설정'!B14+MAX(0,(1-S760/'01_설정'!B6))*'01_설정'!B15+MAX(0,(1-T760/'01_설정'!B7))*'01_설정'!B16+MAX(0,(1-U760/'01_설정'!B8))*'01_설정'!B17+O760*'01_설정'!B11+Q760*'01_설정'!B12+P760*'01_설정'!B13)</f>
        <v/>
      </c>
      <c r="X760" s="38" t="str">
        <f>IF(W760="","",1+COUNTIFS($W$4:$W$3003,"&gt;"&amp;W760)+COUNTIFS($W$4:W760,W760)-1)</f>
        <v/>
      </c>
    </row>
    <row r="761" spans="1:24" ht="16.5">
      <c r="A761" s="38">
        <f>IF('04A_국토부원자료'!A762="","",ROW()-3)</f>
        <v>758</v>
      </c>
      <c r="B761" s="39" t="str">
        <f>IFERROR('04A_국토부원자료'!B762,"")</f>
        <v>서울특별시 송파구 문정동</v>
      </c>
      <c r="C761" s="39" t="str">
        <f>IF(B761="","",IF('04A_국토부원자료'!C762&lt;&gt;"",'04A_국토부원자료'!C762,TRIM('04A_국토부원자료'!D762&amp;IF('04A_국토부원자료'!E762&lt;&gt;"","-"&amp;'04A_국토부원자료'!E762,""))))</f>
        <v>618</v>
      </c>
      <c r="D761" s="39" t="str">
        <f>IFERROR('04A_국토부원자료'!F762,"")</f>
        <v>파크하비오</v>
      </c>
      <c r="E761" s="40">
        <f>IFERROR(VALUE(SUBSTITUTE('04A_국토부원자료'!G762,",","")),"")</f>
        <v>23.76</v>
      </c>
      <c r="F761" s="41">
        <f>IFERROR(IF(AND('04A_국토부원자료'!H762&lt;&gt;"",'04A_국토부원자료'!I762&lt;&gt;""),DATE(INT(VALUE(SUBSTITUTE('04A_국토부원자료'!H762,",",""))/100),MOD(VALUE(SUBSTITUTE('04A_국토부원자료'!H762,",","")),100),VALUE(SUBSTITUTE('04A_국토부원자료'!I762,",",""))),""),"")</f>
        <v>45672</v>
      </c>
      <c r="G761" s="42">
        <f>IFERROR(VALUE(SUBSTITUTE('04A_국토부원자료'!J762,",","")),"")</f>
        <v>19800</v>
      </c>
      <c r="H761" s="43">
        <f t="shared" si="22"/>
        <v>198000000</v>
      </c>
      <c r="I761" s="43">
        <f t="shared" si="23"/>
        <v>8333333.333333333</v>
      </c>
      <c r="J761" s="38">
        <f>IFERROR(VALUE(SUBSTITUTE('04A_국토부원자료'!K762,",","")),"")</f>
        <v>15</v>
      </c>
      <c r="K761" s="38" t="str">
        <f>IFERROR(VALUE(SUBSTITUTE('04A_국토부원자료'!N762,",","")),"")</f>
        <v/>
      </c>
      <c r="L761" s="39" t="str">
        <f>IFERROR('04A_국토부원자료'!O762,"")</f>
        <v xml:space="preserve"> </v>
      </c>
      <c r="M761" s="39" t="str">
        <f>IFERROR('04A_국토부원자료'!Q762,"")</f>
        <v>중개거래</v>
      </c>
      <c r="N761" s="38">
        <f>IF(B761="","",IF('02_대상물건입력'!B5="",1,IF(ISNUMBER(SEARCH('02_대상물건입력'!B5,B761)),1,0)))</f>
        <v>1</v>
      </c>
      <c r="O761" s="38">
        <f>IF(B761="","",IF('02_대상물건입력'!B6="",1,IF(ISNUMBER(SEARCH('02_대상물건입력'!B6,B761)),1,0)))</f>
        <v>0</v>
      </c>
      <c r="P761" s="38">
        <f>IF(L761="","",IF('02_대상물건입력'!B15="",0,IF(ISNUMBER(SEARCH('02_대상물건입력'!B15,L761)),1,0)))</f>
        <v>0</v>
      </c>
      <c r="Q761" s="38">
        <f>IF(D761="","",IF('02_대상물건입력'!B8="",0,IF(ISNUMBER(SEARCH('02_대상물건입력'!B8,D761)),1,0)))</f>
        <v>0</v>
      </c>
      <c r="R761" s="44">
        <f>IFERROR(ABS(E761-'02_대상물건입력'!B11)/'02_대상물건입력'!B11,"")</f>
        <v>0.12784295300042572</v>
      </c>
      <c r="S761" s="38">
        <f>IFERROR(ABS(J761-'02_대상물건입력'!B10),"")</f>
        <v>3</v>
      </c>
      <c r="T761" s="38">
        <f>IFERROR(ABS('01_설정'!B4-F761),"")</f>
        <v>440</v>
      </c>
      <c r="U761" s="38" t="str">
        <f>IFERROR(ABS(K761-YEAR('02_대상물건입력'!B14)),"")</f>
        <v/>
      </c>
      <c r="V761" s="38" t="str">
        <f>IF(B761="","",IF(AND(E761&gt;0,F761&gt;0,H761&gt;0,OR('04A_국토부원자료'!P762="",'04A_국토부원자료'!P762="-"),IF('01_설정'!B10=1,N761=1,TRUE),R761&lt;='01_설정'!B5,S761&lt;='01_설정'!B6,T761&lt;='01_설정'!B7,U761&lt;='01_설정'!B8),"Y",""))</f>
        <v/>
      </c>
      <c r="W761" s="40" t="str">
        <f>IF(V761&lt;&gt;"Y","",MAX(0,(1-R761/'01_설정'!B5))*'01_설정'!B14+MAX(0,(1-S761/'01_설정'!B6))*'01_설정'!B15+MAX(0,(1-T761/'01_설정'!B7))*'01_설정'!B16+MAX(0,(1-U761/'01_설정'!B8))*'01_설정'!B17+O761*'01_설정'!B11+Q761*'01_설정'!B12+P761*'01_설정'!B13)</f>
        <v/>
      </c>
      <c r="X761" s="38" t="str">
        <f>IF(W761="","",1+COUNTIFS($W$4:$W$3003,"&gt;"&amp;W761)+COUNTIFS($W$4:W761,W761)-1)</f>
        <v/>
      </c>
    </row>
    <row r="762" spans="1:24" ht="16.5">
      <c r="A762" s="38">
        <f>IF('04A_국토부원자료'!A763="","",ROW()-3)</f>
        <v>759</v>
      </c>
      <c r="B762" s="39" t="str">
        <f>IFERROR('04A_국토부원자료'!B763,"")</f>
        <v>서울특별시 송파구 문정동</v>
      </c>
      <c r="C762" s="39" t="str">
        <f>IF(B762="","",IF('04A_국토부원자료'!C763&lt;&gt;"",'04A_국토부원자료'!C763,TRIM('04A_국토부원자료'!D763&amp;IF('04A_국토부원자료'!E763&lt;&gt;"","-"&amp;'04A_국토부원자료'!E763,""))))</f>
        <v>622</v>
      </c>
      <c r="D762" s="39" t="str">
        <f>IFERROR('04A_국토부원자료'!F763,"")</f>
        <v>송파한화오벨리스크</v>
      </c>
      <c r="E762" s="40">
        <f>IFERROR(VALUE(SUBSTITUTE('04A_국토부원자료'!G763,",","")),"")</f>
        <v>26.82</v>
      </c>
      <c r="F762" s="41">
        <f>IFERROR(IF(AND('04A_국토부원자료'!H763&lt;&gt;"",'04A_국토부원자료'!I763&lt;&gt;""),DATE(INT(VALUE(SUBSTITUTE('04A_국토부원자료'!H763,",",""))/100),MOD(VALUE(SUBSTITUTE('04A_국토부원자료'!H763,",","")),100),VALUE(SUBSTITUTE('04A_국토부원자료'!I763,",",""))),""),"")</f>
        <v>45671</v>
      </c>
      <c r="G762" s="42">
        <f>IFERROR(VALUE(SUBSTITUTE('04A_국토부원자료'!J763,",","")),"")</f>
        <v>19000</v>
      </c>
      <c r="H762" s="43">
        <f t="shared" si="22"/>
        <v>190000000</v>
      </c>
      <c r="I762" s="43">
        <f t="shared" si="23"/>
        <v>7084265.4735272182</v>
      </c>
      <c r="J762" s="38">
        <f>IFERROR(VALUE(SUBSTITUTE('04A_국토부원자료'!K763,",","")),"")</f>
        <v>11</v>
      </c>
      <c r="K762" s="38">
        <f>IFERROR(VALUE(SUBSTITUTE('04A_국토부원자료'!N763,",","")),"")</f>
        <v>2013</v>
      </c>
      <c r="L762" s="39" t="str">
        <f>IFERROR('04A_국토부원자료'!O763,"")</f>
        <v>충민로 5</v>
      </c>
      <c r="M762" s="39" t="str">
        <f>IFERROR('04A_국토부원자료'!Q763,"")</f>
        <v>중개거래</v>
      </c>
      <c r="N762" s="38">
        <f>IF(B762="","",IF('02_대상물건입력'!B5="",1,IF(ISNUMBER(SEARCH('02_대상물건입력'!B5,B762)),1,0)))</f>
        <v>1</v>
      </c>
      <c r="O762" s="38">
        <f>IF(B762="","",IF('02_대상물건입력'!B6="",1,IF(ISNUMBER(SEARCH('02_대상물건입력'!B6,B762)),1,0)))</f>
        <v>0</v>
      </c>
      <c r="P762" s="38">
        <f>IF(L762="","",IF('02_대상물건입력'!B15="",0,IF(ISNUMBER(SEARCH('02_대상물건입력'!B15,L762)),1,0)))</f>
        <v>0</v>
      </c>
      <c r="Q762" s="38">
        <f>IF(D762="","",IF('02_대상물건입력'!B8="",0,IF(ISNUMBER(SEARCH('02_대상물건입력'!B8,D762)),1,0)))</f>
        <v>0</v>
      </c>
      <c r="R762" s="44">
        <f>IFERROR(ABS(E762-'02_대상물건입력'!B11)/'02_대상물건입력'!B11,"")</f>
        <v>1.551969694745029E-2</v>
      </c>
      <c r="S762" s="38">
        <f>IFERROR(ABS(J762-'02_대상물건입력'!B10),"")</f>
        <v>1</v>
      </c>
      <c r="T762" s="38">
        <f>IFERROR(ABS('01_설정'!B4-F762),"")</f>
        <v>441</v>
      </c>
      <c r="U762" s="38">
        <f>IFERROR(ABS(K762-YEAR('02_대상물건입력'!B14)),"")</f>
        <v>13</v>
      </c>
      <c r="V762" s="38" t="str">
        <f>IF(B762="","",IF(AND(E762&gt;0,F762&gt;0,H762&gt;0,OR('04A_국토부원자료'!P763="",'04A_국토부원자료'!P763="-"),IF('01_설정'!B10=1,N762=1,TRUE),R762&lt;='01_설정'!B5,S762&lt;='01_설정'!B6,T762&lt;='01_설정'!B7,U762&lt;='01_설정'!B8),"Y",""))</f>
        <v/>
      </c>
      <c r="W762" s="40" t="str">
        <f>IF(V762&lt;&gt;"Y","",MAX(0,(1-R762/'01_설정'!B5))*'01_설정'!B14+MAX(0,(1-S762/'01_설정'!B6))*'01_설정'!B15+MAX(0,(1-T762/'01_설정'!B7))*'01_설정'!B16+MAX(0,(1-U762/'01_설정'!B8))*'01_설정'!B17+O762*'01_설정'!B11+Q762*'01_설정'!B12+P762*'01_설정'!B13)</f>
        <v/>
      </c>
      <c r="X762" s="38" t="str">
        <f>IF(W762="","",1+COUNTIFS($W$4:$W$3003,"&gt;"&amp;W762)+COUNTIFS($W$4:W762,W762)-1)</f>
        <v/>
      </c>
    </row>
    <row r="763" spans="1:24" ht="16.5">
      <c r="A763" s="38">
        <f>IF('04A_국토부원자료'!A764="","",ROW()-3)</f>
        <v>760</v>
      </c>
      <c r="B763" s="39" t="str">
        <f>IFERROR('04A_국토부원자료'!B764,"")</f>
        <v>서울특별시 송파구 문정동</v>
      </c>
      <c r="C763" s="39" t="str">
        <f>IF(B763="","",IF('04A_국토부원자료'!C764&lt;&gt;"",'04A_국토부원자료'!C764,TRIM('04A_국토부원자료'!D764&amp;IF('04A_국토부원자료'!E764&lt;&gt;"","-"&amp;'04A_국토부원자료'!E764,""))))</f>
        <v>620</v>
      </c>
      <c r="D763" s="39" t="str">
        <f>IFERROR('04A_국토부원자료'!F764,"")</f>
        <v>송파푸르지오시티</v>
      </c>
      <c r="E763" s="40">
        <f>IFERROR(VALUE(SUBSTITUTE('04A_국토부원자료'!G764,",","")),"")</f>
        <v>24.9</v>
      </c>
      <c r="F763" s="41">
        <f>IFERROR(IF(AND('04A_국토부원자료'!H764&lt;&gt;"",'04A_국토부원자료'!I764&lt;&gt;""),DATE(INT(VALUE(SUBSTITUTE('04A_국토부원자료'!H764,",",""))/100),MOD(VALUE(SUBSTITUTE('04A_국토부원자료'!H764,",","")),100),VALUE(SUBSTITUTE('04A_국토부원자료'!I764,",",""))),""),"")</f>
        <v>45671</v>
      </c>
      <c r="G763" s="42">
        <f>IFERROR(VALUE(SUBSTITUTE('04A_국토부원자료'!J764,",","")),"")</f>
        <v>20000</v>
      </c>
      <c r="H763" s="43">
        <f t="shared" si="22"/>
        <v>200000000</v>
      </c>
      <c r="I763" s="43">
        <f t="shared" si="23"/>
        <v>8032128.5140562253</v>
      </c>
      <c r="J763" s="38">
        <f>IFERROR(VALUE(SUBSTITUTE('04A_국토부원자료'!K764,",","")),"")</f>
        <v>10</v>
      </c>
      <c r="K763" s="38">
        <f>IFERROR(VALUE(SUBSTITUTE('04A_국토부원자료'!N764,",","")),"")</f>
        <v>2013</v>
      </c>
      <c r="L763" s="39" t="str">
        <f>IFERROR('04A_국토부원자료'!O764,"")</f>
        <v>새말로 62</v>
      </c>
      <c r="M763" s="39" t="str">
        <f>IFERROR('04A_국토부원자료'!Q764,"")</f>
        <v>직거래</v>
      </c>
      <c r="N763" s="38">
        <f>IF(B763="","",IF('02_대상물건입력'!B5="",1,IF(ISNUMBER(SEARCH('02_대상물건입력'!B5,B763)),1,0)))</f>
        <v>1</v>
      </c>
      <c r="O763" s="38">
        <f>IF(B763="","",IF('02_대상물건입력'!B6="",1,IF(ISNUMBER(SEARCH('02_대상물건입력'!B6,B763)),1,0)))</f>
        <v>0</v>
      </c>
      <c r="P763" s="38">
        <f>IF(L763="","",IF('02_대상물건입력'!B15="",0,IF(ISNUMBER(SEARCH('02_대상물건입력'!B15,L763)),1,0)))</f>
        <v>0</v>
      </c>
      <c r="Q763" s="38">
        <f>IF(D763="","",IF('02_대상물건입력'!B8="",0,IF(ISNUMBER(SEARCH('02_대상물건입력'!B8,D763)),1,0)))</f>
        <v>0</v>
      </c>
      <c r="R763" s="44">
        <f>IFERROR(ABS(E763-'02_대상물건입력'!B11)/'02_대상물건입력'!B11,"")</f>
        <v>8.5997034078729079E-2</v>
      </c>
      <c r="S763" s="38">
        <f>IFERROR(ABS(J763-'02_대상물건입력'!B10),"")</f>
        <v>2</v>
      </c>
      <c r="T763" s="38">
        <f>IFERROR(ABS('01_설정'!B4-F763),"")</f>
        <v>441</v>
      </c>
      <c r="U763" s="38">
        <f>IFERROR(ABS(K763-YEAR('02_대상물건입력'!B14)),"")</f>
        <v>13</v>
      </c>
      <c r="V763" s="38" t="str">
        <f>IF(B763="","",IF(AND(E763&gt;0,F763&gt;0,H763&gt;0,OR('04A_국토부원자료'!P764="",'04A_국토부원자료'!P764="-"),IF('01_설정'!B10=1,N763=1,TRUE),R763&lt;='01_설정'!B5,S763&lt;='01_설정'!B6,T763&lt;='01_설정'!B7,U763&lt;='01_설정'!B8),"Y",""))</f>
        <v/>
      </c>
      <c r="W763" s="40" t="str">
        <f>IF(V763&lt;&gt;"Y","",MAX(0,(1-R763/'01_설정'!B5))*'01_설정'!B14+MAX(0,(1-S763/'01_설정'!B6))*'01_설정'!B15+MAX(0,(1-T763/'01_설정'!B7))*'01_설정'!B16+MAX(0,(1-U763/'01_설정'!B8))*'01_설정'!B17+O763*'01_설정'!B11+Q763*'01_설정'!B12+P763*'01_설정'!B13)</f>
        <v/>
      </c>
      <c r="X763" s="38" t="str">
        <f>IF(W763="","",1+COUNTIFS($W$4:$W$3003,"&gt;"&amp;W763)+COUNTIFS($W$4:W763,W763)-1)</f>
        <v/>
      </c>
    </row>
    <row r="764" spans="1:24" ht="16.5">
      <c r="A764" s="38">
        <f>IF('04A_국토부원자료'!A765="","",ROW()-3)</f>
        <v>761</v>
      </c>
      <c r="B764" s="39" t="str">
        <f>IFERROR('04A_국토부원자료'!B765,"")</f>
        <v>서울특별시 송파구 문정동</v>
      </c>
      <c r="C764" s="39" t="str">
        <f>IF(B764="","",IF('04A_국토부원자료'!C765&lt;&gt;"",'04A_국토부원자료'!C765,TRIM('04A_국토부원자료'!D765&amp;IF('04A_국토부원자료'!E765&lt;&gt;"","-"&amp;'04A_국토부원자료'!E765,""))))</f>
        <v>620</v>
      </c>
      <c r="D764" s="39" t="str">
        <f>IFERROR('04A_국토부원자료'!F765,"")</f>
        <v>송파푸르지오시티</v>
      </c>
      <c r="E764" s="40">
        <f>IFERROR(VALUE(SUBSTITUTE('04A_국토부원자료'!G765,",","")),"")</f>
        <v>29.63</v>
      </c>
      <c r="F764" s="41">
        <f>IFERROR(IF(AND('04A_국토부원자료'!H765&lt;&gt;"",'04A_국토부원자료'!I765&lt;&gt;""),DATE(INT(VALUE(SUBSTITUTE('04A_국토부원자료'!H765,",",""))/100),MOD(VALUE(SUBSTITUTE('04A_국토부원자료'!H765,",","")),100),VALUE(SUBSTITUTE('04A_국토부원자료'!I765,",",""))),""),"")</f>
        <v>45671</v>
      </c>
      <c r="G764" s="42">
        <f>IFERROR(VALUE(SUBSTITUTE('04A_국토부원자료'!J765,",","")),"")</f>
        <v>23500</v>
      </c>
      <c r="H764" s="43">
        <f t="shared" si="22"/>
        <v>235000000</v>
      </c>
      <c r="I764" s="43">
        <f t="shared" si="23"/>
        <v>7931150.860614243</v>
      </c>
      <c r="J764" s="38">
        <f>IFERROR(VALUE(SUBSTITUTE('04A_국토부원자료'!K765,",","")),"")</f>
        <v>6</v>
      </c>
      <c r="K764" s="38">
        <f>IFERROR(VALUE(SUBSTITUTE('04A_국토부원자료'!N765,",","")),"")</f>
        <v>2013</v>
      </c>
      <c r="L764" s="39" t="str">
        <f>IFERROR('04A_국토부원자료'!O765,"")</f>
        <v>새말로 62</v>
      </c>
      <c r="M764" s="39" t="str">
        <f>IFERROR('04A_국토부원자료'!Q765,"")</f>
        <v>중개거래</v>
      </c>
      <c r="N764" s="38">
        <f>IF(B764="","",IF('02_대상물건입력'!B5="",1,IF(ISNUMBER(SEARCH('02_대상물건입력'!B5,B764)),1,0)))</f>
        <v>1</v>
      </c>
      <c r="O764" s="38">
        <f>IF(B764="","",IF('02_대상물건입력'!B6="",1,IF(ISNUMBER(SEARCH('02_대상물건입력'!B6,B764)),1,0)))</f>
        <v>0</v>
      </c>
      <c r="P764" s="38">
        <f>IF(L764="","",IF('02_대상물건입력'!B15="",0,IF(ISNUMBER(SEARCH('02_대상물건입력'!B15,L764)),1,0)))</f>
        <v>0</v>
      </c>
      <c r="Q764" s="38">
        <f>IF(D764="","",IF('02_대상물건입력'!B8="",0,IF(ISNUMBER(SEARCH('02_대상물건입력'!B8,D764)),1,0)))</f>
        <v>0</v>
      </c>
      <c r="R764" s="44">
        <f>IFERROR(ABS(E764-'02_대상물건입력'!B11)/'02_대상물건입력'!B11,"")</f>
        <v>8.7626822499889886E-2</v>
      </c>
      <c r="S764" s="38">
        <f>IFERROR(ABS(J764-'02_대상물건입력'!B10),"")</f>
        <v>6</v>
      </c>
      <c r="T764" s="38">
        <f>IFERROR(ABS('01_설정'!B4-F764),"")</f>
        <v>441</v>
      </c>
      <c r="U764" s="38">
        <f>IFERROR(ABS(K764-YEAR('02_대상물건입력'!B14)),"")</f>
        <v>13</v>
      </c>
      <c r="V764" s="38" t="str">
        <f>IF(B764="","",IF(AND(E764&gt;0,F764&gt;0,H764&gt;0,OR('04A_국토부원자료'!P765="",'04A_국토부원자료'!P765="-"),IF('01_설정'!B10=1,N764=1,TRUE),R764&lt;='01_설정'!B5,S764&lt;='01_설정'!B6,T764&lt;='01_설정'!B7,U764&lt;='01_설정'!B8),"Y",""))</f>
        <v/>
      </c>
      <c r="W764" s="40" t="str">
        <f>IF(V764&lt;&gt;"Y","",MAX(0,(1-R764/'01_설정'!B5))*'01_설정'!B14+MAX(0,(1-S764/'01_설정'!B6))*'01_설정'!B15+MAX(0,(1-T764/'01_설정'!B7))*'01_설정'!B16+MAX(0,(1-U764/'01_설정'!B8))*'01_설정'!B17+O764*'01_설정'!B11+Q764*'01_설정'!B12+P764*'01_설정'!B13)</f>
        <v/>
      </c>
      <c r="X764" s="38" t="str">
        <f>IF(W764="","",1+COUNTIFS($W$4:$W$3003,"&gt;"&amp;W764)+COUNTIFS($W$4:W764,W764)-1)</f>
        <v/>
      </c>
    </row>
    <row r="765" spans="1:24" ht="16.5">
      <c r="A765" s="38">
        <f>IF('04A_국토부원자료'!A766="","",ROW()-3)</f>
        <v>762</v>
      </c>
      <c r="B765" s="39" t="str">
        <f>IFERROR('04A_국토부원자료'!B766,"")</f>
        <v>서울특별시 송파구 문정동</v>
      </c>
      <c r="C765" s="39" t="str">
        <f>IF(B765="","",IF('04A_국토부원자료'!C766&lt;&gt;"",'04A_국토부원자료'!C766,TRIM('04A_국토부원자료'!D766&amp;IF('04A_국토부원자료'!E766&lt;&gt;"","-"&amp;'04A_국토부원자료'!E766,""))))</f>
        <v>620</v>
      </c>
      <c r="D765" s="39" t="str">
        <f>IFERROR('04A_국토부원자료'!F766,"")</f>
        <v>송파푸르지오시티</v>
      </c>
      <c r="E765" s="40">
        <f>IFERROR(VALUE(SUBSTITUTE('04A_국토부원자료'!G766,",","")),"")</f>
        <v>30</v>
      </c>
      <c r="F765" s="41">
        <f>IFERROR(IF(AND('04A_국토부원자료'!H766&lt;&gt;"",'04A_국토부원자료'!I766&lt;&gt;""),DATE(INT(VALUE(SUBSTITUTE('04A_국토부원자료'!H766,",",""))/100),MOD(VALUE(SUBSTITUTE('04A_국토부원자료'!H766,",","")),100),VALUE(SUBSTITUTE('04A_국토부원자료'!I766,",",""))),""),"")</f>
        <v>45671</v>
      </c>
      <c r="G765" s="42">
        <f>IFERROR(VALUE(SUBSTITUTE('04A_국토부원자료'!J766,",","")),"")</f>
        <v>23000</v>
      </c>
      <c r="H765" s="43">
        <f t="shared" si="22"/>
        <v>230000000</v>
      </c>
      <c r="I765" s="43">
        <f t="shared" si="23"/>
        <v>7666666.666666667</v>
      </c>
      <c r="J765" s="38">
        <f>IFERROR(VALUE(SUBSTITUTE('04A_국토부원자료'!K766,",","")),"")</f>
        <v>7</v>
      </c>
      <c r="K765" s="38">
        <f>IFERROR(VALUE(SUBSTITUTE('04A_국토부원자료'!N766,",","")),"")</f>
        <v>2013</v>
      </c>
      <c r="L765" s="39" t="str">
        <f>IFERROR('04A_국토부원자료'!O766,"")</f>
        <v>새말로 62</v>
      </c>
      <c r="M765" s="39" t="str">
        <f>IFERROR('04A_국토부원자료'!Q766,"")</f>
        <v>중개거래</v>
      </c>
      <c r="N765" s="38">
        <f>IF(B765="","",IF('02_대상물건입력'!B5="",1,IF(ISNUMBER(SEARCH('02_대상물건입력'!B5,B765)),1,0)))</f>
        <v>1</v>
      </c>
      <c r="O765" s="38">
        <f>IF(B765="","",IF('02_대상물건입력'!B6="",1,IF(ISNUMBER(SEARCH('02_대상물건입력'!B6,B765)),1,0)))</f>
        <v>0</v>
      </c>
      <c r="P765" s="38">
        <f>IF(L765="","",IF('02_대상물건입력'!B15="",0,IF(ISNUMBER(SEARCH('02_대상물건입력'!B15,L765)),1,0)))</f>
        <v>0</v>
      </c>
      <c r="Q765" s="38">
        <f>IF(D765="","",IF('02_대상물건입력'!B8="",0,IF(ISNUMBER(SEARCH('02_대상물건입력'!B8,D765)),1,0)))</f>
        <v>0</v>
      </c>
      <c r="R765" s="44">
        <f>IFERROR(ABS(E765-'02_대상물건입력'!B11)/'02_대상물건입력'!B11,"")</f>
        <v>0.10120839267623009</v>
      </c>
      <c r="S765" s="38">
        <f>IFERROR(ABS(J765-'02_대상물건입력'!B10),"")</f>
        <v>5</v>
      </c>
      <c r="T765" s="38">
        <f>IFERROR(ABS('01_설정'!B4-F765),"")</f>
        <v>441</v>
      </c>
      <c r="U765" s="38">
        <f>IFERROR(ABS(K765-YEAR('02_대상물건입력'!B14)),"")</f>
        <v>13</v>
      </c>
      <c r="V765" s="38" t="str">
        <f>IF(B765="","",IF(AND(E765&gt;0,F765&gt;0,H765&gt;0,OR('04A_국토부원자료'!P766="",'04A_국토부원자료'!P766="-"),IF('01_설정'!B10=1,N765=1,TRUE),R765&lt;='01_설정'!B5,S765&lt;='01_설정'!B6,T765&lt;='01_설정'!B7,U765&lt;='01_설정'!B8),"Y",""))</f>
        <v/>
      </c>
      <c r="W765" s="40" t="str">
        <f>IF(V765&lt;&gt;"Y","",MAX(0,(1-R765/'01_설정'!B5))*'01_설정'!B14+MAX(0,(1-S765/'01_설정'!B6))*'01_설정'!B15+MAX(0,(1-T765/'01_설정'!B7))*'01_설정'!B16+MAX(0,(1-U765/'01_설정'!B8))*'01_설정'!B17+O765*'01_설정'!B11+Q765*'01_설정'!B12+P765*'01_설정'!B13)</f>
        <v/>
      </c>
      <c r="X765" s="38" t="str">
        <f>IF(W765="","",1+COUNTIFS($W$4:$W$3003,"&gt;"&amp;W765)+COUNTIFS($W$4:W765,W765)-1)</f>
        <v/>
      </c>
    </row>
    <row r="766" spans="1:24" ht="16.5">
      <c r="A766" s="38">
        <f>IF('04A_국토부원자료'!A767="","",ROW()-3)</f>
        <v>763</v>
      </c>
      <c r="B766" s="39" t="str">
        <f>IFERROR('04A_국토부원자료'!B767,"")</f>
        <v>서울특별시 송파구 문정동</v>
      </c>
      <c r="C766" s="39" t="str">
        <f>IF(B766="","",IF('04A_국토부원자료'!C767&lt;&gt;"",'04A_국토부원자료'!C767,TRIM('04A_국토부원자료'!D767&amp;IF('04A_국토부원자료'!E767&lt;&gt;"","-"&amp;'04A_국토부원자료'!E767,""))))</f>
        <v>618</v>
      </c>
      <c r="D766" s="39" t="str">
        <f>IFERROR('04A_국토부원자료'!F767,"")</f>
        <v>파크하비오</v>
      </c>
      <c r="E766" s="40">
        <f>IFERROR(VALUE(SUBSTITUTE('04A_국토부원자료'!G767,",","")),"")</f>
        <v>58.84</v>
      </c>
      <c r="F766" s="41">
        <f>IFERROR(IF(AND('04A_국토부원자료'!H767&lt;&gt;"",'04A_국토부원자료'!I767&lt;&gt;""),DATE(INT(VALUE(SUBSTITUTE('04A_국토부원자료'!H767,",",""))/100),MOD(VALUE(SUBSTITUTE('04A_국토부원자료'!H767,",","")),100),VALUE(SUBSTITUTE('04A_국토부원자료'!I767,",",""))),""),"")</f>
        <v>45670</v>
      </c>
      <c r="G766" s="42">
        <f>IFERROR(VALUE(SUBSTITUTE('04A_국토부원자료'!J767,",","")),"")</f>
        <v>67000</v>
      </c>
      <c r="H766" s="43">
        <f t="shared" si="22"/>
        <v>670000000</v>
      </c>
      <c r="I766" s="43">
        <f t="shared" si="23"/>
        <v>11386811.692726037</v>
      </c>
      <c r="J766" s="38">
        <f>IFERROR(VALUE(SUBSTITUTE('04A_국토부원자료'!K767,",","")),"")</f>
        <v>5</v>
      </c>
      <c r="K766" s="38" t="str">
        <f>IFERROR(VALUE(SUBSTITUTE('04A_국토부원자료'!N767,",","")),"")</f>
        <v/>
      </c>
      <c r="L766" s="39" t="str">
        <f>IFERROR('04A_국토부원자료'!O767,"")</f>
        <v xml:space="preserve"> </v>
      </c>
      <c r="M766" s="39" t="str">
        <f>IFERROR('04A_국토부원자료'!Q767,"")</f>
        <v>중개거래</v>
      </c>
      <c r="N766" s="38">
        <f>IF(B766="","",IF('02_대상물건입력'!B5="",1,IF(ISNUMBER(SEARCH('02_대상물건입력'!B5,B766)),1,0)))</f>
        <v>1</v>
      </c>
      <c r="O766" s="38">
        <f>IF(B766="","",IF('02_대상물건입력'!B6="",1,IF(ISNUMBER(SEARCH('02_대상물건입력'!B6,B766)),1,0)))</f>
        <v>0</v>
      </c>
      <c r="P766" s="38">
        <f>IF(L766="","",IF('02_대상물건입력'!B15="",0,IF(ISNUMBER(SEARCH('02_대상물건입력'!B15,L766)),1,0)))</f>
        <v>0</v>
      </c>
      <c r="Q766" s="38">
        <f>IF(D766="","",IF('02_대상물건입력'!B8="",0,IF(ISNUMBER(SEARCH('02_대상물건입력'!B8,D766)),1,0)))</f>
        <v>0</v>
      </c>
      <c r="R766" s="44">
        <f>IFERROR(ABS(E766-'02_대상물건입력'!B11)/'02_대상물건입력'!B11,"")</f>
        <v>1.1598367275023127</v>
      </c>
      <c r="S766" s="38">
        <f>IFERROR(ABS(J766-'02_대상물건입력'!B10),"")</f>
        <v>7</v>
      </c>
      <c r="T766" s="38">
        <f>IFERROR(ABS('01_설정'!B4-F766),"")</f>
        <v>442</v>
      </c>
      <c r="U766" s="38" t="str">
        <f>IFERROR(ABS(K766-YEAR('02_대상물건입력'!B14)),"")</f>
        <v/>
      </c>
      <c r="V766" s="38" t="str">
        <f>IF(B766="","",IF(AND(E766&gt;0,F766&gt;0,H766&gt;0,OR('04A_국토부원자료'!P767="",'04A_국토부원자료'!P767="-"),IF('01_설정'!B10=1,N766=1,TRUE),R766&lt;='01_설정'!B5,S766&lt;='01_설정'!B6,T766&lt;='01_설정'!B7,U766&lt;='01_설정'!B8),"Y",""))</f>
        <v/>
      </c>
      <c r="W766" s="40" t="str">
        <f>IF(V766&lt;&gt;"Y","",MAX(0,(1-R766/'01_설정'!B5))*'01_설정'!B14+MAX(0,(1-S766/'01_설정'!B6))*'01_설정'!B15+MAX(0,(1-T766/'01_설정'!B7))*'01_설정'!B16+MAX(0,(1-U766/'01_설정'!B8))*'01_설정'!B17+O766*'01_설정'!B11+Q766*'01_설정'!B12+P766*'01_설정'!B13)</f>
        <v/>
      </c>
      <c r="X766" s="38" t="str">
        <f>IF(W766="","",1+COUNTIFS($W$4:$W$3003,"&gt;"&amp;W766)+COUNTIFS($W$4:W766,W766)-1)</f>
        <v/>
      </c>
    </row>
    <row r="767" spans="1:24" ht="16.5">
      <c r="A767" s="38">
        <f>IF('04A_국토부원자료'!A768="","",ROW()-3)</f>
        <v>764</v>
      </c>
      <c r="B767" s="39" t="str">
        <f>IFERROR('04A_국토부원자료'!B768,"")</f>
        <v>서울특별시 송파구 문정동</v>
      </c>
      <c r="C767" s="39" t="str">
        <f>IF(B767="","",IF('04A_국토부원자료'!C768&lt;&gt;"",'04A_국토부원자료'!C768,TRIM('04A_국토부원자료'!D768&amp;IF('04A_국토부원자료'!E768&lt;&gt;"","-"&amp;'04A_국토부원자료'!E768,""))))</f>
        <v>620</v>
      </c>
      <c r="D767" s="39" t="str">
        <f>IFERROR('04A_국토부원자료'!F768,"")</f>
        <v>송파푸르지오시티</v>
      </c>
      <c r="E767" s="40">
        <f>IFERROR(VALUE(SUBSTITUTE('04A_국토부원자료'!G768,",","")),"")</f>
        <v>24.9</v>
      </c>
      <c r="F767" s="41">
        <f>IFERROR(IF(AND('04A_국토부원자료'!H768&lt;&gt;"",'04A_국토부원자료'!I768&lt;&gt;""),DATE(INT(VALUE(SUBSTITUTE('04A_국토부원자료'!H768,",",""))/100),MOD(VALUE(SUBSTITUTE('04A_국토부원자료'!H768,",","")),100),VALUE(SUBSTITUTE('04A_국토부원자료'!I768,",",""))),""),"")</f>
        <v>45670</v>
      </c>
      <c r="G767" s="42">
        <f>IFERROR(VALUE(SUBSTITUTE('04A_국토부원자료'!J768,",","")),"")</f>
        <v>18700</v>
      </c>
      <c r="H767" s="43">
        <f t="shared" si="22"/>
        <v>187000000</v>
      </c>
      <c r="I767" s="43">
        <f t="shared" si="23"/>
        <v>7510040.1606425708</v>
      </c>
      <c r="J767" s="38">
        <f>IFERROR(VALUE(SUBSTITUTE('04A_국토부원자료'!K768,",","")),"")</f>
        <v>9</v>
      </c>
      <c r="K767" s="38">
        <f>IFERROR(VALUE(SUBSTITUTE('04A_국토부원자료'!N768,",","")),"")</f>
        <v>2013</v>
      </c>
      <c r="L767" s="39" t="str">
        <f>IFERROR('04A_국토부원자료'!O768,"")</f>
        <v>새말로 62</v>
      </c>
      <c r="M767" s="39" t="str">
        <f>IFERROR('04A_국토부원자료'!Q768,"")</f>
        <v>중개거래</v>
      </c>
      <c r="N767" s="38">
        <f>IF(B767="","",IF('02_대상물건입력'!B5="",1,IF(ISNUMBER(SEARCH('02_대상물건입력'!B5,B767)),1,0)))</f>
        <v>1</v>
      </c>
      <c r="O767" s="38">
        <f>IF(B767="","",IF('02_대상물건입력'!B6="",1,IF(ISNUMBER(SEARCH('02_대상물건입력'!B6,B767)),1,0)))</f>
        <v>0</v>
      </c>
      <c r="P767" s="38">
        <f>IF(L767="","",IF('02_대상물건입력'!B15="",0,IF(ISNUMBER(SEARCH('02_대상물건입력'!B15,L767)),1,0)))</f>
        <v>0</v>
      </c>
      <c r="Q767" s="38">
        <f>IF(D767="","",IF('02_대상물건입력'!B8="",0,IF(ISNUMBER(SEARCH('02_대상물건입력'!B8,D767)),1,0)))</f>
        <v>0</v>
      </c>
      <c r="R767" s="44">
        <f>IFERROR(ABS(E767-'02_대상물건입력'!B11)/'02_대상물건입력'!B11,"")</f>
        <v>8.5997034078729079E-2</v>
      </c>
      <c r="S767" s="38">
        <f>IFERROR(ABS(J767-'02_대상물건입력'!B10),"")</f>
        <v>3</v>
      </c>
      <c r="T767" s="38">
        <f>IFERROR(ABS('01_설정'!B4-F767),"")</f>
        <v>442</v>
      </c>
      <c r="U767" s="38">
        <f>IFERROR(ABS(K767-YEAR('02_대상물건입력'!B14)),"")</f>
        <v>13</v>
      </c>
      <c r="V767" s="38" t="str">
        <f>IF(B767="","",IF(AND(E767&gt;0,F767&gt;0,H767&gt;0,OR('04A_국토부원자료'!P768="",'04A_국토부원자료'!P768="-"),IF('01_설정'!B10=1,N767=1,TRUE),R767&lt;='01_설정'!B5,S767&lt;='01_설정'!B6,T767&lt;='01_설정'!B7,U767&lt;='01_설정'!B8),"Y",""))</f>
        <v/>
      </c>
      <c r="W767" s="40" t="str">
        <f>IF(V767&lt;&gt;"Y","",MAX(0,(1-R767/'01_설정'!B5))*'01_설정'!B14+MAX(0,(1-S767/'01_설정'!B6))*'01_설정'!B15+MAX(0,(1-T767/'01_설정'!B7))*'01_설정'!B16+MAX(0,(1-U767/'01_설정'!B8))*'01_설정'!B17+O767*'01_설정'!B11+Q767*'01_설정'!B12+P767*'01_설정'!B13)</f>
        <v/>
      </c>
      <c r="X767" s="38" t="str">
        <f>IF(W767="","",1+COUNTIFS($W$4:$W$3003,"&gt;"&amp;W767)+COUNTIFS($W$4:W767,W767)-1)</f>
        <v/>
      </c>
    </row>
    <row r="768" spans="1:24" ht="16.5">
      <c r="A768" s="38">
        <f>IF('04A_국토부원자료'!A769="","",ROW()-3)</f>
        <v>765</v>
      </c>
      <c r="B768" s="39" t="str">
        <f>IFERROR('04A_국토부원자료'!B769,"")</f>
        <v>서울특별시 송파구 문정동</v>
      </c>
      <c r="C768" s="39" t="str">
        <f>IF(B768="","",IF('04A_국토부원자료'!C769&lt;&gt;"",'04A_국토부원자료'!C769,TRIM('04A_국토부원자료'!D769&amp;IF('04A_국토부원자료'!E769&lt;&gt;"","-"&amp;'04A_국토부원자료'!E769,""))))</f>
        <v>622</v>
      </c>
      <c r="D768" s="39" t="str">
        <f>IFERROR('04A_국토부원자료'!F769,"")</f>
        <v>송파한화오벨리스크</v>
      </c>
      <c r="E768" s="40">
        <f>IFERROR(VALUE(SUBSTITUTE('04A_국토부원자료'!G769,",","")),"")</f>
        <v>29.96</v>
      </c>
      <c r="F768" s="41">
        <f>IFERROR(IF(AND('04A_국토부원자료'!H769&lt;&gt;"",'04A_국토부원자료'!I769&lt;&gt;""),DATE(INT(VALUE(SUBSTITUTE('04A_국토부원자료'!H769,",",""))/100),MOD(VALUE(SUBSTITUTE('04A_국토부원자료'!H769,",","")),100),VALUE(SUBSTITUTE('04A_국토부원자료'!I769,",",""))),""),"")</f>
        <v>45666</v>
      </c>
      <c r="G768" s="42">
        <f>IFERROR(VALUE(SUBSTITUTE('04A_국토부원자료'!J769,",","")),"")</f>
        <v>22000</v>
      </c>
      <c r="H768" s="43">
        <f t="shared" si="22"/>
        <v>220000000</v>
      </c>
      <c r="I768" s="43">
        <f t="shared" si="23"/>
        <v>7343124.1655540718</v>
      </c>
      <c r="J768" s="38">
        <f>IFERROR(VALUE(SUBSTITUTE('04A_국토부원자료'!K769,",","")),"")</f>
        <v>13</v>
      </c>
      <c r="K768" s="38">
        <f>IFERROR(VALUE(SUBSTITUTE('04A_국토부원자료'!N769,",","")),"")</f>
        <v>2013</v>
      </c>
      <c r="L768" s="39" t="str">
        <f>IFERROR('04A_국토부원자료'!O769,"")</f>
        <v>충민로 5</v>
      </c>
      <c r="M768" s="39" t="str">
        <f>IFERROR('04A_국토부원자료'!Q769,"")</f>
        <v>중개거래</v>
      </c>
      <c r="N768" s="38">
        <f>IF(B768="","",IF('02_대상물건입력'!B5="",1,IF(ISNUMBER(SEARCH('02_대상물건입력'!B5,B768)),1,0)))</f>
        <v>1</v>
      </c>
      <c r="O768" s="38">
        <f>IF(B768="","",IF('02_대상물건입력'!B6="",1,IF(ISNUMBER(SEARCH('02_대상물건입력'!B6,B768)),1,0)))</f>
        <v>0</v>
      </c>
      <c r="P768" s="38">
        <f>IF(L768="","",IF('02_대상물건입력'!B15="",0,IF(ISNUMBER(SEARCH('02_대상물건입력'!B15,L768)),1,0)))</f>
        <v>0</v>
      </c>
      <c r="Q768" s="38">
        <f>IF(D768="","",IF('02_대상물건입력'!B8="",0,IF(ISNUMBER(SEARCH('02_대상물건입력'!B8,D768)),1,0)))</f>
        <v>0</v>
      </c>
      <c r="R768" s="44">
        <f>IFERROR(ABS(E768-'02_대상물건입력'!B11)/'02_대상물건입력'!B11,"")</f>
        <v>9.9740114819328485E-2</v>
      </c>
      <c r="S768" s="38">
        <f>IFERROR(ABS(J768-'02_대상물건입력'!B10),"")</f>
        <v>1</v>
      </c>
      <c r="T768" s="38">
        <f>IFERROR(ABS('01_설정'!B4-F768),"")</f>
        <v>446</v>
      </c>
      <c r="U768" s="38">
        <f>IFERROR(ABS(K768-YEAR('02_대상물건입력'!B14)),"")</f>
        <v>13</v>
      </c>
      <c r="V768" s="38" t="str">
        <f>IF(B768="","",IF(AND(E768&gt;0,F768&gt;0,H768&gt;0,OR('04A_국토부원자료'!P769="",'04A_국토부원자료'!P769="-"),IF('01_설정'!B10=1,N768=1,TRUE),R768&lt;='01_설정'!B5,S768&lt;='01_설정'!B6,T768&lt;='01_설정'!B7,U768&lt;='01_설정'!B8),"Y",""))</f>
        <v/>
      </c>
      <c r="W768" s="40" t="str">
        <f>IF(V768&lt;&gt;"Y","",MAX(0,(1-R768/'01_설정'!B5))*'01_설정'!B14+MAX(0,(1-S768/'01_설정'!B6))*'01_설정'!B15+MAX(0,(1-T768/'01_설정'!B7))*'01_설정'!B16+MAX(0,(1-U768/'01_설정'!B8))*'01_설정'!B17+O768*'01_설정'!B11+Q768*'01_설정'!B12+P768*'01_설정'!B13)</f>
        <v/>
      </c>
      <c r="X768" s="38" t="str">
        <f>IF(W768="","",1+COUNTIFS($W$4:$W$3003,"&gt;"&amp;W768)+COUNTIFS($W$4:W768,W768)-1)</f>
        <v/>
      </c>
    </row>
    <row r="769" spans="1:24" ht="16.5">
      <c r="A769" s="38">
        <f>IF('04A_국토부원자료'!A770="","",ROW()-3)</f>
        <v>766</v>
      </c>
      <c r="B769" s="39" t="str">
        <f>IFERROR('04A_국토부원자료'!B770,"")</f>
        <v>서울특별시 송파구 문정동</v>
      </c>
      <c r="C769" s="39" t="str">
        <f>IF(B769="","",IF('04A_국토부원자료'!C770&lt;&gt;"",'04A_국토부원자료'!C770,TRIM('04A_국토부원자료'!D770&amp;IF('04A_국토부원자료'!E770&lt;&gt;"","-"&amp;'04A_국토부원자료'!E770,""))))</f>
        <v>620</v>
      </c>
      <c r="D769" s="39" t="str">
        <f>IFERROR('04A_국토부원자료'!F770,"")</f>
        <v>송파푸르지오시티</v>
      </c>
      <c r="E769" s="40">
        <f>IFERROR(VALUE(SUBSTITUTE('04A_국토부원자료'!G770,",","")),"")</f>
        <v>30</v>
      </c>
      <c r="F769" s="41">
        <f>IFERROR(IF(AND('04A_국토부원자료'!H770&lt;&gt;"",'04A_국토부원자료'!I770&lt;&gt;""),DATE(INT(VALUE(SUBSTITUTE('04A_국토부원자료'!H770,",",""))/100),MOD(VALUE(SUBSTITUTE('04A_국토부원자료'!H770,",","")),100),VALUE(SUBSTITUTE('04A_국토부원자료'!I770,",",""))),""),"")</f>
        <v>45666</v>
      </c>
      <c r="G769" s="42">
        <f>IFERROR(VALUE(SUBSTITUTE('04A_국토부원자료'!J770,",","")),"")</f>
        <v>23800</v>
      </c>
      <c r="H769" s="43">
        <f t="shared" si="22"/>
        <v>238000000</v>
      </c>
      <c r="I769" s="43">
        <f t="shared" si="23"/>
        <v>7933333.333333333</v>
      </c>
      <c r="J769" s="38">
        <f>IFERROR(VALUE(SUBSTITUTE('04A_국토부원자료'!K770,",","")),"")</f>
        <v>7</v>
      </c>
      <c r="K769" s="38">
        <f>IFERROR(VALUE(SUBSTITUTE('04A_국토부원자료'!N770,",","")),"")</f>
        <v>2013</v>
      </c>
      <c r="L769" s="39" t="str">
        <f>IFERROR('04A_국토부원자료'!O770,"")</f>
        <v>새말로 62</v>
      </c>
      <c r="M769" s="39" t="str">
        <f>IFERROR('04A_국토부원자료'!Q770,"")</f>
        <v>중개거래</v>
      </c>
      <c r="N769" s="38">
        <f>IF(B769="","",IF('02_대상물건입력'!B5="",1,IF(ISNUMBER(SEARCH('02_대상물건입력'!B5,B769)),1,0)))</f>
        <v>1</v>
      </c>
      <c r="O769" s="38">
        <f>IF(B769="","",IF('02_대상물건입력'!B6="",1,IF(ISNUMBER(SEARCH('02_대상물건입력'!B6,B769)),1,0)))</f>
        <v>0</v>
      </c>
      <c r="P769" s="38">
        <f>IF(L769="","",IF('02_대상물건입력'!B15="",0,IF(ISNUMBER(SEARCH('02_대상물건입력'!B15,L769)),1,0)))</f>
        <v>0</v>
      </c>
      <c r="Q769" s="38">
        <f>IF(D769="","",IF('02_대상물건입력'!B8="",0,IF(ISNUMBER(SEARCH('02_대상물건입력'!B8,D769)),1,0)))</f>
        <v>0</v>
      </c>
      <c r="R769" s="44">
        <f>IFERROR(ABS(E769-'02_대상물건입력'!B11)/'02_대상물건입력'!B11,"")</f>
        <v>0.10120839267623009</v>
      </c>
      <c r="S769" s="38">
        <f>IFERROR(ABS(J769-'02_대상물건입력'!B10),"")</f>
        <v>5</v>
      </c>
      <c r="T769" s="38">
        <f>IFERROR(ABS('01_설정'!B4-F769),"")</f>
        <v>446</v>
      </c>
      <c r="U769" s="38">
        <f>IFERROR(ABS(K769-YEAR('02_대상물건입력'!B14)),"")</f>
        <v>13</v>
      </c>
      <c r="V769" s="38" t="str">
        <f>IF(B769="","",IF(AND(E769&gt;0,F769&gt;0,H769&gt;0,OR('04A_국토부원자료'!P770="",'04A_국토부원자료'!P770="-"),IF('01_설정'!B10=1,N769=1,TRUE),R769&lt;='01_설정'!B5,S769&lt;='01_설정'!B6,T769&lt;='01_설정'!B7,U769&lt;='01_설정'!B8),"Y",""))</f>
        <v/>
      </c>
      <c r="W769" s="40" t="str">
        <f>IF(V769&lt;&gt;"Y","",MAX(0,(1-R769/'01_설정'!B5))*'01_설정'!B14+MAX(0,(1-S769/'01_설정'!B6))*'01_설정'!B15+MAX(0,(1-T769/'01_설정'!B7))*'01_설정'!B16+MAX(0,(1-U769/'01_설정'!B8))*'01_설정'!B17+O769*'01_설정'!B11+Q769*'01_설정'!B12+P769*'01_설정'!B13)</f>
        <v/>
      </c>
      <c r="X769" s="38" t="str">
        <f>IF(W769="","",1+COUNTIFS($W$4:$W$3003,"&gt;"&amp;W769)+COUNTIFS($W$4:W769,W769)-1)</f>
        <v/>
      </c>
    </row>
    <row r="770" spans="1:24" ht="16.5">
      <c r="A770" s="38">
        <f>IF('04A_국토부원자료'!A771="","",ROW()-3)</f>
        <v>767</v>
      </c>
      <c r="B770" s="39" t="str">
        <f>IFERROR('04A_국토부원자료'!B771,"")</f>
        <v>서울특별시 송파구 문정동</v>
      </c>
      <c r="C770" s="39" t="str">
        <f>IF(B770="","",IF('04A_국토부원자료'!C771&lt;&gt;"",'04A_국토부원자료'!C771,TRIM('04A_국토부원자료'!D771&amp;IF('04A_국토부원자료'!E771&lt;&gt;"","-"&amp;'04A_국토부원자료'!E771,""))))</f>
        <v>618</v>
      </c>
      <c r="D770" s="39" t="str">
        <f>IFERROR('04A_국토부원자료'!F771,"")</f>
        <v>파크하비오</v>
      </c>
      <c r="E770" s="40">
        <f>IFERROR(VALUE(SUBSTITUTE('04A_국토부원자료'!G771,",","")),"")</f>
        <v>48.93</v>
      </c>
      <c r="F770" s="41">
        <f>IFERROR(IF(AND('04A_국토부원자료'!H771&lt;&gt;"",'04A_국토부원자료'!I771&lt;&gt;""),DATE(INT(VALUE(SUBSTITUTE('04A_국토부원자료'!H771,",",""))/100),MOD(VALUE(SUBSTITUTE('04A_국토부원자료'!H771,",","")),100),VALUE(SUBSTITUTE('04A_국토부원자료'!I771,",",""))),""),"")</f>
        <v>45664</v>
      </c>
      <c r="G770" s="42">
        <f>IFERROR(VALUE(SUBSTITUTE('04A_국토부원자료'!J771,",","")),"")</f>
        <v>48000</v>
      </c>
      <c r="H770" s="43">
        <f t="shared" si="22"/>
        <v>480000000</v>
      </c>
      <c r="I770" s="43">
        <f t="shared" si="23"/>
        <v>9809932.5567136724</v>
      </c>
      <c r="J770" s="38">
        <f>IFERROR(VALUE(SUBSTITUTE('04A_국토부원자료'!K771,",","")),"")</f>
        <v>15</v>
      </c>
      <c r="K770" s="38" t="str">
        <f>IFERROR(VALUE(SUBSTITUTE('04A_국토부원자료'!N771,",","")),"")</f>
        <v/>
      </c>
      <c r="L770" s="39" t="str">
        <f>IFERROR('04A_국토부원자료'!O771,"")</f>
        <v xml:space="preserve"> </v>
      </c>
      <c r="M770" s="39" t="str">
        <f>IFERROR('04A_국토부원자료'!Q771,"")</f>
        <v>중개거래</v>
      </c>
      <c r="N770" s="38">
        <f>IF(B770="","",IF('02_대상물건입력'!B5="",1,IF(ISNUMBER(SEARCH('02_대상물건입력'!B5,B770)),1,0)))</f>
        <v>1</v>
      </c>
      <c r="O770" s="38">
        <f>IF(B770="","",IF('02_대상물건입력'!B6="",1,IF(ISNUMBER(SEARCH('02_대상물건입력'!B6,B770)),1,0)))</f>
        <v>0</v>
      </c>
      <c r="P770" s="38">
        <f>IF(L770="","",IF('02_대상물건입력'!B15="",0,IF(ISNUMBER(SEARCH('02_대상물건입력'!B15,L770)),1,0)))</f>
        <v>0</v>
      </c>
      <c r="Q770" s="38">
        <f>IF(D770="","",IF('02_대상물건입력'!B8="",0,IF(ISNUMBER(SEARCH('02_대상물건입력'!B8,D770)),1,0)))</f>
        <v>0</v>
      </c>
      <c r="R770" s="44">
        <f>IFERROR(ABS(E770-'02_대상물건입력'!B11)/'02_대상물건입력'!B11,"")</f>
        <v>0.79607088845493124</v>
      </c>
      <c r="S770" s="38">
        <f>IFERROR(ABS(J770-'02_대상물건입력'!B10),"")</f>
        <v>3</v>
      </c>
      <c r="T770" s="38">
        <f>IFERROR(ABS('01_설정'!B4-F770),"")</f>
        <v>448</v>
      </c>
      <c r="U770" s="38" t="str">
        <f>IFERROR(ABS(K770-YEAR('02_대상물건입력'!B14)),"")</f>
        <v/>
      </c>
      <c r="V770" s="38" t="str">
        <f>IF(B770="","",IF(AND(E770&gt;0,F770&gt;0,H770&gt;0,OR('04A_국토부원자료'!P771="",'04A_국토부원자료'!P771="-"),IF('01_설정'!B10=1,N770=1,TRUE),R770&lt;='01_설정'!B5,S770&lt;='01_설정'!B6,T770&lt;='01_설정'!B7,U770&lt;='01_설정'!B8),"Y",""))</f>
        <v/>
      </c>
      <c r="W770" s="40" t="str">
        <f>IF(V770&lt;&gt;"Y","",MAX(0,(1-R770/'01_설정'!B5))*'01_설정'!B14+MAX(0,(1-S770/'01_설정'!B6))*'01_설정'!B15+MAX(0,(1-T770/'01_설정'!B7))*'01_설정'!B16+MAX(0,(1-U770/'01_설정'!B8))*'01_설정'!B17+O770*'01_설정'!B11+Q770*'01_설정'!B12+P770*'01_설정'!B13)</f>
        <v/>
      </c>
      <c r="X770" s="38" t="str">
        <f>IF(W770="","",1+COUNTIFS($W$4:$W$3003,"&gt;"&amp;W770)+COUNTIFS($W$4:W770,W770)-1)</f>
        <v/>
      </c>
    </row>
    <row r="771" spans="1:24" ht="16.5">
      <c r="A771" s="38">
        <f>IF('04A_국토부원자료'!A772="","",ROW()-3)</f>
        <v>768</v>
      </c>
      <c r="B771" s="39" t="str">
        <f>IFERROR('04A_국토부원자료'!B772,"")</f>
        <v>서울특별시 송파구 문정동</v>
      </c>
      <c r="C771" s="39" t="str">
        <f>IF(B771="","",IF('04A_국토부원자료'!C772&lt;&gt;"",'04A_국토부원자료'!C772,TRIM('04A_국토부원자료'!D772&amp;IF('04A_국토부원자료'!E772&lt;&gt;"","-"&amp;'04A_국토부원자료'!E772,""))))</f>
        <v>622</v>
      </c>
      <c r="D771" s="39" t="str">
        <f>IFERROR('04A_국토부원자료'!F772,"")</f>
        <v>송파한화오벨리스크</v>
      </c>
      <c r="E771" s="40">
        <f>IFERROR(VALUE(SUBSTITUTE('04A_국토부원자료'!G772,",","")),"")</f>
        <v>26.82</v>
      </c>
      <c r="F771" s="41">
        <f>IFERROR(IF(AND('04A_국토부원자료'!H772&lt;&gt;"",'04A_국토부원자료'!I772&lt;&gt;""),DATE(INT(VALUE(SUBSTITUTE('04A_국토부원자료'!H772,",",""))/100),MOD(VALUE(SUBSTITUTE('04A_국토부원자료'!H772,",","")),100),VALUE(SUBSTITUTE('04A_국토부원자료'!I772,",",""))),""),"")</f>
        <v>45663</v>
      </c>
      <c r="G771" s="42">
        <f>IFERROR(VALUE(SUBSTITUTE('04A_국토부원자료'!J772,",","")),"")</f>
        <v>18900</v>
      </c>
      <c r="H771" s="43">
        <f t="shared" si="22"/>
        <v>189000000</v>
      </c>
      <c r="I771" s="43">
        <f t="shared" si="23"/>
        <v>7046979.8657718124</v>
      </c>
      <c r="J771" s="38">
        <f>IFERROR(VALUE(SUBSTITUTE('04A_국토부원자료'!K772,",","")),"")</f>
        <v>11</v>
      </c>
      <c r="K771" s="38">
        <f>IFERROR(VALUE(SUBSTITUTE('04A_국토부원자료'!N772,",","")),"")</f>
        <v>2013</v>
      </c>
      <c r="L771" s="39" t="str">
        <f>IFERROR('04A_국토부원자료'!O772,"")</f>
        <v>충민로 5</v>
      </c>
      <c r="M771" s="39" t="str">
        <f>IFERROR('04A_국토부원자료'!Q772,"")</f>
        <v>중개거래</v>
      </c>
      <c r="N771" s="38">
        <f>IF(B771="","",IF('02_대상물건입력'!B5="",1,IF(ISNUMBER(SEARCH('02_대상물건입력'!B5,B771)),1,0)))</f>
        <v>1</v>
      </c>
      <c r="O771" s="38">
        <f>IF(B771="","",IF('02_대상물건입력'!B6="",1,IF(ISNUMBER(SEARCH('02_대상물건입력'!B6,B771)),1,0)))</f>
        <v>0</v>
      </c>
      <c r="P771" s="38">
        <f>IF(L771="","",IF('02_대상물건입력'!B15="",0,IF(ISNUMBER(SEARCH('02_대상물건입력'!B15,L771)),1,0)))</f>
        <v>0</v>
      </c>
      <c r="Q771" s="38">
        <f>IF(D771="","",IF('02_대상물건입력'!B8="",0,IF(ISNUMBER(SEARCH('02_대상물건입력'!B8,D771)),1,0)))</f>
        <v>0</v>
      </c>
      <c r="R771" s="44">
        <f>IFERROR(ABS(E771-'02_대상물건입력'!B11)/'02_대상물건입력'!B11,"")</f>
        <v>1.551969694745029E-2</v>
      </c>
      <c r="S771" s="38">
        <f>IFERROR(ABS(J771-'02_대상물건입력'!B10),"")</f>
        <v>1</v>
      </c>
      <c r="T771" s="38">
        <f>IFERROR(ABS('01_설정'!B4-F771),"")</f>
        <v>449</v>
      </c>
      <c r="U771" s="38">
        <f>IFERROR(ABS(K771-YEAR('02_대상물건입력'!B14)),"")</f>
        <v>13</v>
      </c>
      <c r="V771" s="38" t="str">
        <f>IF(B771="","",IF(AND(E771&gt;0,F771&gt;0,H771&gt;0,OR('04A_국토부원자료'!P772="",'04A_국토부원자료'!P772="-"),IF('01_설정'!B10=1,N771=1,TRUE),R771&lt;='01_설정'!B5,S771&lt;='01_설정'!B6,T771&lt;='01_설정'!B7,U771&lt;='01_설정'!B8),"Y",""))</f>
        <v/>
      </c>
      <c r="W771" s="40" t="str">
        <f>IF(V771&lt;&gt;"Y","",MAX(0,(1-R771/'01_설정'!B5))*'01_설정'!B14+MAX(0,(1-S771/'01_설정'!B6))*'01_설정'!B15+MAX(0,(1-T771/'01_설정'!B7))*'01_설정'!B16+MAX(0,(1-U771/'01_설정'!B8))*'01_설정'!B17+O771*'01_설정'!B11+Q771*'01_설정'!B12+P771*'01_설정'!B13)</f>
        <v/>
      </c>
      <c r="X771" s="38" t="str">
        <f>IF(W771="","",1+COUNTIFS($W$4:$W$3003,"&gt;"&amp;W771)+COUNTIFS($W$4:W771,W771)-1)</f>
        <v/>
      </c>
    </row>
    <row r="772" spans="1:24" ht="16.5">
      <c r="A772" s="38">
        <f>IF('04A_국토부원자료'!A773="","",ROW()-3)</f>
        <v>769</v>
      </c>
      <c r="B772" s="39" t="str">
        <f>IFERROR('04A_국토부원자료'!B773,"")</f>
        <v>서울특별시 송파구 문정동</v>
      </c>
      <c r="C772" s="39" t="str">
        <f>IF(B772="","",IF('04A_국토부원자료'!C773&lt;&gt;"",'04A_국토부원자료'!C773,TRIM('04A_국토부원자료'!D773&amp;IF('04A_국토부원자료'!E773&lt;&gt;"","-"&amp;'04A_국토부원자료'!E773,""))))</f>
        <v>618</v>
      </c>
      <c r="D772" s="39" t="str">
        <f>IFERROR('04A_국토부원자료'!F773,"")</f>
        <v>파크하비오</v>
      </c>
      <c r="E772" s="40">
        <f>IFERROR(VALUE(SUBSTITUTE('04A_국토부원자료'!G773,",","")),"")</f>
        <v>54.31</v>
      </c>
      <c r="F772" s="41">
        <f>IFERROR(IF(AND('04A_국토부원자료'!H773&lt;&gt;"",'04A_국토부원자료'!I773&lt;&gt;""),DATE(INT(VALUE(SUBSTITUTE('04A_국토부원자료'!H773,",",""))/100),MOD(VALUE(SUBSTITUTE('04A_국토부원자료'!H773,",","")),100),VALUE(SUBSTITUTE('04A_국토부원자료'!I773,",",""))),""),"")</f>
        <v>45663</v>
      </c>
      <c r="G772" s="42">
        <f>IFERROR(VALUE(SUBSTITUTE('04A_국토부원자료'!J773,",","")),"")</f>
        <v>53500</v>
      </c>
      <c r="H772" s="43">
        <f t="shared" ref="H772:H835" si="24">IF(G772="","",G772*10000)</f>
        <v>535000000</v>
      </c>
      <c r="I772" s="43">
        <f t="shared" ref="I772:I835" si="25">IFERROR(IF(AND(H772&gt;0,E772&gt;0),H772/E772,""),"")</f>
        <v>9850856.1959123537</v>
      </c>
      <c r="J772" s="38">
        <f>IFERROR(VALUE(SUBSTITUTE('04A_국토부원자료'!K773,",","")),"")</f>
        <v>5</v>
      </c>
      <c r="K772" s="38" t="str">
        <f>IFERROR(VALUE(SUBSTITUTE('04A_국토부원자료'!N773,",","")),"")</f>
        <v/>
      </c>
      <c r="L772" s="39" t="str">
        <f>IFERROR('04A_국토부원자료'!O773,"")</f>
        <v xml:space="preserve"> </v>
      </c>
      <c r="M772" s="39" t="str">
        <f>IFERROR('04A_국토부원자료'!Q773,"")</f>
        <v>중개거래</v>
      </c>
      <c r="N772" s="38">
        <f>IF(B772="","",IF('02_대상물건입력'!B5="",1,IF(ISNUMBER(SEARCH('02_대상물건입력'!B5,B772)),1,0)))</f>
        <v>1</v>
      </c>
      <c r="O772" s="38">
        <f>IF(B772="","",IF('02_대상물건입력'!B6="",1,IF(ISNUMBER(SEARCH('02_대상물건입력'!B6,B772)),1,0)))</f>
        <v>0</v>
      </c>
      <c r="P772" s="38">
        <f>IF(L772="","",IF('02_대상물건입력'!B15="",0,IF(ISNUMBER(SEARCH('02_대상물건입력'!B15,L772)),1,0)))</f>
        <v>0</v>
      </c>
      <c r="Q772" s="38">
        <f>IF(D772="","",IF('02_대상물건입력'!B8="",0,IF(ISNUMBER(SEARCH('02_대상물건입력'!B8,D772)),1,0)))</f>
        <v>0</v>
      </c>
      <c r="R772" s="44">
        <f>IFERROR(ABS(E772-'02_대상물건입력'!B11)/'02_대상물건입력'!B11,"")</f>
        <v>0.99355426020820192</v>
      </c>
      <c r="S772" s="38">
        <f>IFERROR(ABS(J772-'02_대상물건입력'!B10),"")</f>
        <v>7</v>
      </c>
      <c r="T772" s="38">
        <f>IFERROR(ABS('01_설정'!B4-F772),"")</f>
        <v>449</v>
      </c>
      <c r="U772" s="38" t="str">
        <f>IFERROR(ABS(K772-YEAR('02_대상물건입력'!B14)),"")</f>
        <v/>
      </c>
      <c r="V772" s="38" t="str">
        <f>IF(B772="","",IF(AND(E772&gt;0,F772&gt;0,H772&gt;0,OR('04A_국토부원자료'!P773="",'04A_국토부원자료'!P773="-"),IF('01_설정'!B10=1,N772=1,TRUE),R772&lt;='01_설정'!B5,S772&lt;='01_설정'!B6,T772&lt;='01_설정'!B7,U772&lt;='01_설정'!B8),"Y",""))</f>
        <v/>
      </c>
      <c r="W772" s="40" t="str">
        <f>IF(V772&lt;&gt;"Y","",MAX(0,(1-R772/'01_설정'!B5))*'01_설정'!B14+MAX(0,(1-S772/'01_설정'!B6))*'01_설정'!B15+MAX(0,(1-T772/'01_설정'!B7))*'01_설정'!B16+MAX(0,(1-U772/'01_설정'!B8))*'01_설정'!B17+O772*'01_설정'!B11+Q772*'01_설정'!B12+P772*'01_설정'!B13)</f>
        <v/>
      </c>
      <c r="X772" s="38" t="str">
        <f>IF(W772="","",1+COUNTIFS($W$4:$W$3003,"&gt;"&amp;W772)+COUNTIFS($W$4:W772,W772)-1)</f>
        <v/>
      </c>
    </row>
    <row r="773" spans="1:24" ht="16.5">
      <c r="A773" s="38">
        <f>IF('04A_국토부원자료'!A774="","",ROW()-3)</f>
        <v>770</v>
      </c>
      <c r="B773" s="39" t="str">
        <f>IFERROR('04A_국토부원자료'!B774,"")</f>
        <v>서울특별시 송파구 문정동</v>
      </c>
      <c r="C773" s="39" t="str">
        <f>IF(B773="","",IF('04A_국토부원자료'!C774&lt;&gt;"",'04A_국토부원자료'!C774,TRIM('04A_국토부원자료'!D774&amp;IF('04A_국토부원자료'!E774&lt;&gt;"","-"&amp;'04A_국토부원자료'!E774,""))))</f>
        <v>620</v>
      </c>
      <c r="D773" s="39" t="str">
        <f>IFERROR('04A_국토부원자료'!F774,"")</f>
        <v>송파푸르지오시티</v>
      </c>
      <c r="E773" s="40">
        <f>IFERROR(VALUE(SUBSTITUTE('04A_국토부원자료'!G774,",","")),"")</f>
        <v>30</v>
      </c>
      <c r="F773" s="41">
        <f>IFERROR(IF(AND('04A_국토부원자료'!H774&lt;&gt;"",'04A_국토부원자료'!I774&lt;&gt;""),DATE(INT(VALUE(SUBSTITUTE('04A_국토부원자료'!H774,",",""))/100),MOD(VALUE(SUBSTITUTE('04A_국토부원자료'!H774,",","")),100),VALUE(SUBSTITUTE('04A_국토부원자료'!I774,",",""))),""),"")</f>
        <v>45663</v>
      </c>
      <c r="G773" s="42">
        <f>IFERROR(VALUE(SUBSTITUTE('04A_국토부원자료'!J774,",","")),"")</f>
        <v>22600</v>
      </c>
      <c r="H773" s="43">
        <f t="shared" si="24"/>
        <v>226000000</v>
      </c>
      <c r="I773" s="43">
        <f t="shared" si="25"/>
        <v>7533333.333333333</v>
      </c>
      <c r="J773" s="38">
        <f>IFERROR(VALUE(SUBSTITUTE('04A_국토부원자료'!K774,",","")),"")</f>
        <v>8</v>
      </c>
      <c r="K773" s="38">
        <f>IFERROR(VALUE(SUBSTITUTE('04A_국토부원자료'!N774,",","")),"")</f>
        <v>2013</v>
      </c>
      <c r="L773" s="39" t="str">
        <f>IFERROR('04A_국토부원자료'!O774,"")</f>
        <v>새말로 62</v>
      </c>
      <c r="M773" s="39" t="str">
        <f>IFERROR('04A_국토부원자료'!Q774,"")</f>
        <v>중개거래</v>
      </c>
      <c r="N773" s="38">
        <f>IF(B773="","",IF('02_대상물건입력'!B5="",1,IF(ISNUMBER(SEARCH('02_대상물건입력'!B5,B773)),1,0)))</f>
        <v>1</v>
      </c>
      <c r="O773" s="38">
        <f>IF(B773="","",IF('02_대상물건입력'!B6="",1,IF(ISNUMBER(SEARCH('02_대상물건입력'!B6,B773)),1,0)))</f>
        <v>0</v>
      </c>
      <c r="P773" s="38">
        <f>IF(L773="","",IF('02_대상물건입력'!B15="",0,IF(ISNUMBER(SEARCH('02_대상물건입력'!B15,L773)),1,0)))</f>
        <v>0</v>
      </c>
      <c r="Q773" s="38">
        <f>IF(D773="","",IF('02_대상물건입력'!B8="",0,IF(ISNUMBER(SEARCH('02_대상물건입력'!B8,D773)),1,0)))</f>
        <v>0</v>
      </c>
      <c r="R773" s="44">
        <f>IFERROR(ABS(E773-'02_대상물건입력'!B11)/'02_대상물건입력'!B11,"")</f>
        <v>0.10120839267623009</v>
      </c>
      <c r="S773" s="38">
        <f>IFERROR(ABS(J773-'02_대상물건입력'!B10),"")</f>
        <v>4</v>
      </c>
      <c r="T773" s="38">
        <f>IFERROR(ABS('01_설정'!B4-F773),"")</f>
        <v>449</v>
      </c>
      <c r="U773" s="38">
        <f>IFERROR(ABS(K773-YEAR('02_대상물건입력'!B14)),"")</f>
        <v>13</v>
      </c>
      <c r="V773" s="38" t="str">
        <f>IF(B773="","",IF(AND(E773&gt;0,F773&gt;0,H773&gt;0,OR('04A_국토부원자료'!P774="",'04A_국토부원자료'!P774="-"),IF('01_설정'!B10=1,N773=1,TRUE),R773&lt;='01_설정'!B5,S773&lt;='01_설정'!B6,T773&lt;='01_설정'!B7,U773&lt;='01_설정'!B8),"Y",""))</f>
        <v/>
      </c>
      <c r="W773" s="40" t="str">
        <f>IF(V773&lt;&gt;"Y","",MAX(0,(1-R773/'01_설정'!B5))*'01_설정'!B14+MAX(0,(1-S773/'01_설정'!B6))*'01_설정'!B15+MAX(0,(1-T773/'01_설정'!B7))*'01_설정'!B16+MAX(0,(1-U773/'01_설정'!B8))*'01_설정'!B17+O773*'01_설정'!B11+Q773*'01_설정'!B12+P773*'01_설정'!B13)</f>
        <v/>
      </c>
      <c r="X773" s="38" t="str">
        <f>IF(W773="","",1+COUNTIFS($W$4:$W$3003,"&gt;"&amp;W773)+COUNTIFS($W$4:W773,W773)-1)</f>
        <v/>
      </c>
    </row>
    <row r="774" spans="1:24" ht="16.5">
      <c r="A774" s="38">
        <f>IF('04A_국토부원자료'!A775="","",ROW()-3)</f>
        <v>771</v>
      </c>
      <c r="B774" s="39" t="str">
        <f>IFERROR('04A_국토부원자료'!B775,"")</f>
        <v>서울특별시 송파구 문정동</v>
      </c>
      <c r="C774" s="39" t="str">
        <f>IF(B774="","",IF('04A_국토부원자료'!C775&lt;&gt;"",'04A_국토부원자료'!C775,TRIM('04A_국토부원자료'!D775&amp;IF('04A_국토부원자료'!E775&lt;&gt;"","-"&amp;'04A_국토부원자료'!E775,""))))</f>
        <v>618</v>
      </c>
      <c r="D774" s="39" t="str">
        <f>IFERROR('04A_국토부원자료'!F775,"")</f>
        <v>파크하비오</v>
      </c>
      <c r="E774" s="40">
        <f>IFERROR(VALUE(SUBSTITUTE('04A_국토부원자료'!G775,",","")),"")</f>
        <v>25.12</v>
      </c>
      <c r="F774" s="41">
        <f>IFERROR(IF(AND('04A_국토부원자료'!H775&lt;&gt;"",'04A_국토부원자료'!I775&lt;&gt;""),DATE(INT(VALUE(SUBSTITUTE('04A_국토부원자료'!H775,",",""))/100),MOD(VALUE(SUBSTITUTE('04A_국토부원자료'!H775,",","")),100),VALUE(SUBSTITUTE('04A_국토부원자료'!I775,",",""))),""),"")</f>
        <v>45661</v>
      </c>
      <c r="G774" s="42">
        <f>IFERROR(VALUE(SUBSTITUTE('04A_국토부원자료'!J775,",","")),"")</f>
        <v>20000</v>
      </c>
      <c r="H774" s="43">
        <f t="shared" si="24"/>
        <v>200000000</v>
      </c>
      <c r="I774" s="43">
        <f t="shared" si="25"/>
        <v>7961783.4394904459</v>
      </c>
      <c r="J774" s="38">
        <f>IFERROR(VALUE(SUBSTITUTE('04A_국토부원자료'!K775,",","")),"")</f>
        <v>13</v>
      </c>
      <c r="K774" s="38" t="str">
        <f>IFERROR(VALUE(SUBSTITUTE('04A_국토부원자료'!N775,",","")),"")</f>
        <v/>
      </c>
      <c r="L774" s="39" t="str">
        <f>IFERROR('04A_국토부원자료'!O775,"")</f>
        <v xml:space="preserve"> </v>
      </c>
      <c r="M774" s="39" t="str">
        <f>IFERROR('04A_국토부원자료'!Q775,"")</f>
        <v>중개거래</v>
      </c>
      <c r="N774" s="38">
        <f>IF(B774="","",IF('02_대상물건입력'!B5="",1,IF(ISNUMBER(SEARCH('02_대상물건입력'!B5,B774)),1,0)))</f>
        <v>1</v>
      </c>
      <c r="O774" s="38">
        <f>IF(B774="","",IF('02_대상물건입력'!B6="",1,IF(ISNUMBER(SEARCH('02_대상물건입력'!B6,B774)),1,0)))</f>
        <v>0</v>
      </c>
      <c r="P774" s="38">
        <f>IF(L774="","",IF('02_대상물건입력'!B15="",0,IF(ISNUMBER(SEARCH('02_대상물건입력'!B15,L774)),1,0)))</f>
        <v>0</v>
      </c>
      <c r="Q774" s="38">
        <f>IF(D774="","",IF('02_대상물건입력'!B8="",0,IF(ISNUMBER(SEARCH('02_대상물건입력'!B8,D774)),1,0)))</f>
        <v>0</v>
      </c>
      <c r="R774" s="44">
        <f>IFERROR(ABS(E774-'02_대상물건입력'!B11)/'02_대상물건입력'!B11,"")</f>
        <v>7.7921505865769972E-2</v>
      </c>
      <c r="S774" s="38">
        <f>IFERROR(ABS(J774-'02_대상물건입력'!B10),"")</f>
        <v>1</v>
      </c>
      <c r="T774" s="38">
        <f>IFERROR(ABS('01_설정'!B4-F774),"")</f>
        <v>451</v>
      </c>
      <c r="U774" s="38" t="str">
        <f>IFERROR(ABS(K774-YEAR('02_대상물건입력'!B14)),"")</f>
        <v/>
      </c>
      <c r="V774" s="38" t="str">
        <f>IF(B774="","",IF(AND(E774&gt;0,F774&gt;0,H774&gt;0,OR('04A_국토부원자료'!P775="",'04A_국토부원자료'!P775="-"),IF('01_설정'!B10=1,N774=1,TRUE),R774&lt;='01_설정'!B5,S774&lt;='01_설정'!B6,T774&lt;='01_설정'!B7,U774&lt;='01_설정'!B8),"Y",""))</f>
        <v/>
      </c>
      <c r="W774" s="40" t="str">
        <f>IF(V774&lt;&gt;"Y","",MAX(0,(1-R774/'01_설정'!B5))*'01_설정'!B14+MAX(0,(1-S774/'01_설정'!B6))*'01_설정'!B15+MAX(0,(1-T774/'01_설정'!B7))*'01_설정'!B16+MAX(0,(1-U774/'01_설정'!B8))*'01_설정'!B17+O774*'01_설정'!B11+Q774*'01_설정'!B12+P774*'01_설정'!B13)</f>
        <v/>
      </c>
      <c r="X774" s="38" t="str">
        <f>IF(W774="","",1+COUNTIFS($W$4:$W$3003,"&gt;"&amp;W774)+COUNTIFS($W$4:W774,W774)-1)</f>
        <v/>
      </c>
    </row>
    <row r="775" spans="1:24" ht="16.5">
      <c r="A775" s="38">
        <f>IF('04A_국토부원자료'!A776="","",ROW()-3)</f>
        <v>772</v>
      </c>
      <c r="B775" s="39" t="str">
        <f>IFERROR('04A_국토부원자료'!B776,"")</f>
        <v>서울특별시 송파구 문정동</v>
      </c>
      <c r="C775" s="39" t="str">
        <f>IF(B775="","",IF('04A_국토부원자료'!C776&lt;&gt;"",'04A_국토부원자료'!C776,TRIM('04A_국토부원자료'!D776&amp;IF('04A_국토부원자료'!E776&lt;&gt;"","-"&amp;'04A_국토부원자료'!E776,""))))</f>
        <v>652-4</v>
      </c>
      <c r="D775" s="39" t="str">
        <f>IFERROR('04A_국토부원자료'!F776,"")</f>
        <v>힐스테이트에코문정</v>
      </c>
      <c r="E775" s="40">
        <f>IFERROR(VALUE(SUBSTITUTE('04A_국토부원자료'!G776,",","")),"")</f>
        <v>20.79</v>
      </c>
      <c r="F775" s="41">
        <f>IFERROR(IF(AND('04A_국토부원자료'!H776&lt;&gt;"",'04A_국토부원자료'!I776&lt;&gt;""),DATE(INT(VALUE(SUBSTITUTE('04A_국토부원자료'!H776,",",""))/100),MOD(VALUE(SUBSTITUTE('04A_국토부원자료'!H776,",","")),100),VALUE(SUBSTITUTE('04A_국토부원자료'!I776,",",""))),""),"")</f>
        <v>45661</v>
      </c>
      <c r="G775" s="42">
        <f>IFERROR(VALUE(SUBSTITUTE('04A_국토부원자료'!J776,",","")),"")</f>
        <v>21200</v>
      </c>
      <c r="H775" s="43">
        <f t="shared" si="24"/>
        <v>212000000</v>
      </c>
      <c r="I775" s="43">
        <f t="shared" si="25"/>
        <v>10197210.197210198</v>
      </c>
      <c r="J775" s="38">
        <f>IFERROR(VALUE(SUBSTITUTE('04A_국토부원자료'!K776,",","")),"")</f>
        <v>14</v>
      </c>
      <c r="K775" s="38">
        <f>IFERROR(VALUE(SUBSTITUTE('04A_국토부원자료'!N776,",","")),"")</f>
        <v>2018</v>
      </c>
      <c r="L775" s="39" t="str">
        <f>IFERROR('04A_국토부원자료'!O776,"")</f>
        <v>법원로4길 10</v>
      </c>
      <c r="M775" s="39" t="str">
        <f>IFERROR('04A_국토부원자료'!Q776,"")</f>
        <v>중개거래</v>
      </c>
      <c r="N775" s="38">
        <f>IF(B775="","",IF('02_대상물건입력'!B5="",1,IF(ISNUMBER(SEARCH('02_대상물건입력'!B5,B775)),1,0)))</f>
        <v>1</v>
      </c>
      <c r="O775" s="38">
        <f>IF(B775="","",IF('02_대상물건입력'!B6="",1,IF(ISNUMBER(SEARCH('02_대상물건입력'!B6,B775)),1,0)))</f>
        <v>0</v>
      </c>
      <c r="P775" s="38">
        <f>IF(L775="","",IF('02_대상물건입력'!B15="",0,IF(ISNUMBER(SEARCH('02_대상물건입력'!B15,L775)),1,0)))</f>
        <v>0</v>
      </c>
      <c r="Q775" s="38">
        <f>IF(D775="","",IF('02_대상물건입력'!B8="",0,IF(ISNUMBER(SEARCH('02_대상물건입력'!B8,D775)),1,0)))</f>
        <v>0</v>
      </c>
      <c r="R775" s="44">
        <f>IFERROR(ABS(E775-'02_대상물건입력'!B11)/'02_대상물건입력'!B11,"")</f>
        <v>0.23686258387537257</v>
      </c>
      <c r="S775" s="38">
        <f>IFERROR(ABS(J775-'02_대상물건입력'!B10),"")</f>
        <v>2</v>
      </c>
      <c r="T775" s="38">
        <f>IFERROR(ABS('01_설정'!B4-F775),"")</f>
        <v>451</v>
      </c>
      <c r="U775" s="38">
        <f>IFERROR(ABS(K775-YEAR('02_대상물건입력'!B14)),"")</f>
        <v>8</v>
      </c>
      <c r="V775" s="38" t="str">
        <f>IF(B775="","",IF(AND(E775&gt;0,F775&gt;0,H775&gt;0,OR('04A_국토부원자료'!P776="",'04A_국토부원자료'!P776="-"),IF('01_설정'!B10=1,N775=1,TRUE),R775&lt;='01_설정'!B5,S775&lt;='01_설정'!B6,T775&lt;='01_설정'!B7,U775&lt;='01_설정'!B8),"Y",""))</f>
        <v>Y</v>
      </c>
      <c r="W775" s="40">
        <f>IF(V775&lt;&gt;"Y","",MAX(0,(1-R775/'01_설정'!B5))*'01_설정'!B14+MAX(0,(1-S775/'01_설정'!B6))*'01_설정'!B15+MAX(0,(1-T775/'01_설정'!B7))*'01_설정'!B16+MAX(0,(1-U775/'01_설정'!B8))*'01_설정'!B17+O775*'01_설정'!B11+Q775*'01_설정'!B12+P775*'01_설정'!B13)</f>
        <v>20.942393988830226</v>
      </c>
      <c r="X775" s="38">
        <f>IF(W775="","",1+COUNTIFS($W$4:$W$3003,"&gt;"&amp;W775)+COUNTIFS($W$4:W775,W775)-1)</f>
        <v>249</v>
      </c>
    </row>
    <row r="776" spans="1:24" ht="16.5">
      <c r="A776" s="38">
        <f>IF('04A_국토부원자료'!A777="","",ROW()-3)</f>
        <v>773</v>
      </c>
      <c r="B776" s="39" t="str">
        <f>IFERROR('04A_국토부원자료'!B777,"")</f>
        <v>서울특별시 송파구 문정동</v>
      </c>
      <c r="C776" s="39" t="str">
        <f>IF(B776="","",IF('04A_국토부원자료'!C777&lt;&gt;"",'04A_국토부원자료'!C777,TRIM('04A_국토부원자료'!D777&amp;IF('04A_국토부원자료'!E777&lt;&gt;"","-"&amp;'04A_국토부원자료'!E777,""))))</f>
        <v>620</v>
      </c>
      <c r="D776" s="39" t="str">
        <f>IFERROR('04A_국토부원자료'!F777,"")</f>
        <v>송파푸르지오시티</v>
      </c>
      <c r="E776" s="40">
        <f>IFERROR(VALUE(SUBSTITUTE('04A_국토부원자료'!G777,",","")),"")</f>
        <v>24.9</v>
      </c>
      <c r="F776" s="41">
        <f>IFERROR(IF(AND('04A_국토부원자료'!H777&lt;&gt;"",'04A_국토부원자료'!I777&lt;&gt;""),DATE(INT(VALUE(SUBSTITUTE('04A_국토부원자료'!H777,",",""))/100),MOD(VALUE(SUBSTITUTE('04A_국토부원자료'!H777,",","")),100),VALUE(SUBSTITUTE('04A_국토부원자료'!I777,",",""))),""),"")</f>
        <v>45661</v>
      </c>
      <c r="G776" s="42">
        <f>IFERROR(VALUE(SUBSTITUTE('04A_국토부원자료'!J777,",","")),"")</f>
        <v>18900</v>
      </c>
      <c r="H776" s="43">
        <f t="shared" si="24"/>
        <v>189000000</v>
      </c>
      <c r="I776" s="43">
        <f t="shared" si="25"/>
        <v>7590361.4457831327</v>
      </c>
      <c r="J776" s="38">
        <f>IFERROR(VALUE(SUBSTITUTE('04A_국토부원자료'!K777,",","")),"")</f>
        <v>15</v>
      </c>
      <c r="K776" s="38">
        <f>IFERROR(VALUE(SUBSTITUTE('04A_국토부원자료'!N777,",","")),"")</f>
        <v>2013</v>
      </c>
      <c r="L776" s="39" t="str">
        <f>IFERROR('04A_국토부원자료'!O777,"")</f>
        <v>새말로 62</v>
      </c>
      <c r="M776" s="39" t="str">
        <f>IFERROR('04A_국토부원자료'!Q777,"")</f>
        <v>중개거래</v>
      </c>
      <c r="N776" s="38">
        <f>IF(B776="","",IF('02_대상물건입력'!B5="",1,IF(ISNUMBER(SEARCH('02_대상물건입력'!B5,B776)),1,0)))</f>
        <v>1</v>
      </c>
      <c r="O776" s="38">
        <f>IF(B776="","",IF('02_대상물건입력'!B6="",1,IF(ISNUMBER(SEARCH('02_대상물건입력'!B6,B776)),1,0)))</f>
        <v>0</v>
      </c>
      <c r="P776" s="38">
        <f>IF(L776="","",IF('02_대상물건입력'!B15="",0,IF(ISNUMBER(SEARCH('02_대상물건입력'!B15,L776)),1,0)))</f>
        <v>0</v>
      </c>
      <c r="Q776" s="38">
        <f>IF(D776="","",IF('02_대상물건입력'!B8="",0,IF(ISNUMBER(SEARCH('02_대상물건입력'!B8,D776)),1,0)))</f>
        <v>0</v>
      </c>
      <c r="R776" s="44">
        <f>IFERROR(ABS(E776-'02_대상물건입력'!B11)/'02_대상물건입력'!B11,"")</f>
        <v>8.5997034078729079E-2</v>
      </c>
      <c r="S776" s="38">
        <f>IFERROR(ABS(J776-'02_대상물건입력'!B10),"")</f>
        <v>3</v>
      </c>
      <c r="T776" s="38">
        <f>IFERROR(ABS('01_설정'!B4-F776),"")</f>
        <v>451</v>
      </c>
      <c r="U776" s="38">
        <f>IFERROR(ABS(K776-YEAR('02_대상물건입력'!B14)),"")</f>
        <v>13</v>
      </c>
      <c r="V776" s="38" t="str">
        <f>IF(B776="","",IF(AND(E776&gt;0,F776&gt;0,H776&gt;0,OR('04A_국토부원자료'!P777="",'04A_국토부원자료'!P777="-"),IF('01_설정'!B10=1,N776=1,TRUE),R776&lt;='01_설정'!B5,S776&lt;='01_설정'!B6,T776&lt;='01_설정'!B7,U776&lt;='01_설정'!B8),"Y",""))</f>
        <v/>
      </c>
      <c r="W776" s="40" t="str">
        <f>IF(V776&lt;&gt;"Y","",MAX(0,(1-R776/'01_설정'!B5))*'01_설정'!B14+MAX(0,(1-S776/'01_설정'!B6))*'01_설정'!B15+MAX(0,(1-T776/'01_설정'!B7))*'01_설정'!B16+MAX(0,(1-U776/'01_설정'!B8))*'01_설정'!B17+O776*'01_설정'!B11+Q776*'01_설정'!B12+P776*'01_설정'!B13)</f>
        <v/>
      </c>
      <c r="X776" s="38" t="str">
        <f>IF(W776="","",1+COUNTIFS($W$4:$W$3003,"&gt;"&amp;W776)+COUNTIFS($W$4:W776,W776)-1)</f>
        <v/>
      </c>
    </row>
    <row r="777" spans="1:24" ht="16.5">
      <c r="A777" s="38">
        <f>IF('04A_국토부원자료'!A778="","",ROW()-3)</f>
        <v>774</v>
      </c>
      <c r="B777" s="39" t="str">
        <f>IFERROR('04A_국토부원자료'!B778,"")</f>
        <v>서울특별시 송파구 문정동</v>
      </c>
      <c r="C777" s="39" t="str">
        <f>IF(B777="","",IF('04A_국토부원자료'!C778&lt;&gt;"",'04A_국토부원자료'!C778,TRIM('04A_국토부원자료'!D778&amp;IF('04A_국토부원자료'!E778&lt;&gt;"","-"&amp;'04A_국토부원자료'!E778,""))))</f>
        <v>624</v>
      </c>
      <c r="D777" s="39" t="str">
        <f>IFERROR('04A_국토부원자료'!F778,"")</f>
        <v>송파 아이파크</v>
      </c>
      <c r="E777" s="40">
        <f>IFERROR(VALUE(SUBSTITUTE('04A_국토부원자료'!G778,",","")),"")</f>
        <v>29.83</v>
      </c>
      <c r="F777" s="41">
        <f>IFERROR(IF(AND('04A_국토부원자료'!H778&lt;&gt;"",'04A_국토부원자료'!I778&lt;&gt;""),DATE(INT(VALUE(SUBSTITUTE('04A_국토부원자료'!H778,",",""))/100),MOD(VALUE(SUBSTITUTE('04A_국토부원자료'!H778,",","")),100),VALUE(SUBSTITUTE('04A_국토부원자료'!I778,",",""))),""),"")</f>
        <v>45657</v>
      </c>
      <c r="G777" s="42">
        <f>IFERROR(VALUE(SUBSTITUTE('04A_국토부원자료'!J778,",","")),"")</f>
        <v>28200</v>
      </c>
      <c r="H777" s="43">
        <f t="shared" si="24"/>
        <v>282000000</v>
      </c>
      <c r="I777" s="43">
        <f t="shared" si="25"/>
        <v>9453570.2313107606</v>
      </c>
      <c r="J777" s="38">
        <f>IFERROR(VALUE(SUBSTITUTE('04A_국토부원자료'!K778,",","")),"")</f>
        <v>13</v>
      </c>
      <c r="K777" s="38">
        <f>IFERROR(VALUE(SUBSTITUTE('04A_국토부원자료'!N778,",","")),"")</f>
        <v>2015</v>
      </c>
      <c r="L777" s="39" t="str">
        <f>IFERROR('04A_국토부원자료'!O778,"")</f>
        <v>법원로 55</v>
      </c>
      <c r="M777" s="39" t="str">
        <f>IFERROR('04A_국토부원자료'!Q778,"")</f>
        <v>중개거래</v>
      </c>
      <c r="N777" s="38">
        <f>IF(B777="","",IF('02_대상물건입력'!B5="",1,IF(ISNUMBER(SEARCH('02_대상물건입력'!B5,B777)),1,0)))</f>
        <v>1</v>
      </c>
      <c r="O777" s="38">
        <f>IF(B777="","",IF('02_대상물건입력'!B6="",1,IF(ISNUMBER(SEARCH('02_대상물건입력'!B6,B777)),1,0)))</f>
        <v>0</v>
      </c>
      <c r="P777" s="38">
        <f>IF(L777="","",IF('02_대상물건입력'!B15="",0,IF(ISNUMBER(SEARCH('02_대상물건입력'!B15,L777)),1,0)))</f>
        <v>0</v>
      </c>
      <c r="Q777" s="38">
        <f>IF(D777="","",IF('02_대상물건입력'!B8="",0,IF(ISNUMBER(SEARCH('02_대상물건입력'!B8,D777)),1,0)))</f>
        <v>0</v>
      </c>
      <c r="R777" s="44">
        <f>IFERROR(ABS(E777-'02_대상물건입력'!B11)/'02_대상물건입력'!B11,"")</f>
        <v>9.4968211784398057E-2</v>
      </c>
      <c r="S777" s="38">
        <f>IFERROR(ABS(J777-'02_대상물건입력'!B10),"")</f>
        <v>1</v>
      </c>
      <c r="T777" s="38">
        <f>IFERROR(ABS('01_설정'!B4-F777),"")</f>
        <v>455</v>
      </c>
      <c r="U777" s="38">
        <f>IFERROR(ABS(K777-YEAR('02_대상물건입력'!B14)),"")</f>
        <v>11</v>
      </c>
      <c r="V777" s="38" t="str">
        <f>IF(B777="","",IF(AND(E777&gt;0,F777&gt;0,H777&gt;0,OR('04A_국토부원자료'!P778="",'04A_국토부원자료'!P778="-"),IF('01_설정'!B10=1,N777=1,TRUE),R777&lt;='01_설정'!B5,S777&lt;='01_설정'!B6,T777&lt;='01_설정'!B7,U777&lt;='01_설정'!B8),"Y",""))</f>
        <v/>
      </c>
      <c r="W777" s="40" t="str">
        <f>IF(V777&lt;&gt;"Y","",MAX(0,(1-R777/'01_설정'!B5))*'01_설정'!B14+MAX(0,(1-S777/'01_설정'!B6))*'01_설정'!B15+MAX(0,(1-T777/'01_설정'!B7))*'01_설정'!B16+MAX(0,(1-U777/'01_설정'!B8))*'01_설정'!B17+O777*'01_설정'!B11+Q777*'01_설정'!B12+P777*'01_설정'!B13)</f>
        <v/>
      </c>
      <c r="X777" s="38" t="str">
        <f>IF(W777="","",1+COUNTIFS($W$4:$W$3003,"&gt;"&amp;W777)+COUNTIFS($W$4:W777,W777)-1)</f>
        <v/>
      </c>
    </row>
    <row r="778" spans="1:24" ht="16.5">
      <c r="A778" s="38">
        <f>IF('04A_국토부원자료'!A779="","",ROW()-3)</f>
        <v>775</v>
      </c>
      <c r="B778" s="39" t="str">
        <f>IFERROR('04A_국토부원자료'!B779,"")</f>
        <v>서울특별시 송파구 문정동</v>
      </c>
      <c r="C778" s="39" t="str">
        <f>IF(B778="","",IF('04A_국토부원자료'!C779&lt;&gt;"",'04A_국토부원자료'!C779,TRIM('04A_국토부원자료'!D779&amp;IF('04A_국토부원자료'!E779&lt;&gt;"","-"&amp;'04A_국토부원자료'!E779,""))))</f>
        <v>620</v>
      </c>
      <c r="D778" s="39" t="str">
        <f>IFERROR('04A_국토부원자료'!F779,"")</f>
        <v>송파푸르지오시티</v>
      </c>
      <c r="E778" s="40">
        <f>IFERROR(VALUE(SUBSTITUTE('04A_국토부원자료'!G779,",","")),"")</f>
        <v>30</v>
      </c>
      <c r="F778" s="41">
        <f>IFERROR(IF(AND('04A_국토부원자료'!H779&lt;&gt;"",'04A_국토부원자료'!I779&lt;&gt;""),DATE(INT(VALUE(SUBSTITUTE('04A_국토부원자료'!H779,",",""))/100),MOD(VALUE(SUBSTITUTE('04A_국토부원자료'!H779,",","")),100),VALUE(SUBSTITUTE('04A_국토부원자료'!I779,",",""))),""),"")</f>
        <v>45657</v>
      </c>
      <c r="G778" s="42">
        <f>IFERROR(VALUE(SUBSTITUTE('04A_국토부원자료'!J779,",","")),"")</f>
        <v>23200</v>
      </c>
      <c r="H778" s="43">
        <f t="shared" si="24"/>
        <v>232000000</v>
      </c>
      <c r="I778" s="43">
        <f t="shared" si="25"/>
        <v>7733333.333333333</v>
      </c>
      <c r="J778" s="38">
        <f>IFERROR(VALUE(SUBSTITUTE('04A_국토부원자료'!K779,",","")),"")</f>
        <v>10</v>
      </c>
      <c r="K778" s="38">
        <f>IFERROR(VALUE(SUBSTITUTE('04A_국토부원자료'!N779,",","")),"")</f>
        <v>2013</v>
      </c>
      <c r="L778" s="39" t="str">
        <f>IFERROR('04A_국토부원자료'!O779,"")</f>
        <v>새말로 62</v>
      </c>
      <c r="M778" s="39" t="str">
        <f>IFERROR('04A_국토부원자료'!Q779,"")</f>
        <v>중개거래</v>
      </c>
      <c r="N778" s="38">
        <f>IF(B778="","",IF('02_대상물건입력'!B5="",1,IF(ISNUMBER(SEARCH('02_대상물건입력'!B5,B778)),1,0)))</f>
        <v>1</v>
      </c>
      <c r="O778" s="38">
        <f>IF(B778="","",IF('02_대상물건입력'!B6="",1,IF(ISNUMBER(SEARCH('02_대상물건입력'!B6,B778)),1,0)))</f>
        <v>0</v>
      </c>
      <c r="P778" s="38">
        <f>IF(L778="","",IF('02_대상물건입력'!B15="",0,IF(ISNUMBER(SEARCH('02_대상물건입력'!B15,L778)),1,0)))</f>
        <v>0</v>
      </c>
      <c r="Q778" s="38">
        <f>IF(D778="","",IF('02_대상물건입력'!B8="",0,IF(ISNUMBER(SEARCH('02_대상물건입력'!B8,D778)),1,0)))</f>
        <v>0</v>
      </c>
      <c r="R778" s="44">
        <f>IFERROR(ABS(E778-'02_대상물건입력'!B11)/'02_대상물건입력'!B11,"")</f>
        <v>0.10120839267623009</v>
      </c>
      <c r="S778" s="38">
        <f>IFERROR(ABS(J778-'02_대상물건입력'!B10),"")</f>
        <v>2</v>
      </c>
      <c r="T778" s="38">
        <f>IFERROR(ABS('01_설정'!B4-F778),"")</f>
        <v>455</v>
      </c>
      <c r="U778" s="38">
        <f>IFERROR(ABS(K778-YEAR('02_대상물건입력'!B14)),"")</f>
        <v>13</v>
      </c>
      <c r="V778" s="38" t="str">
        <f>IF(B778="","",IF(AND(E778&gt;0,F778&gt;0,H778&gt;0,OR('04A_국토부원자료'!P779="",'04A_국토부원자료'!P779="-"),IF('01_설정'!B10=1,N778=1,TRUE),R778&lt;='01_설정'!B5,S778&lt;='01_설정'!B6,T778&lt;='01_설정'!B7,U778&lt;='01_설정'!B8),"Y",""))</f>
        <v/>
      </c>
      <c r="W778" s="40" t="str">
        <f>IF(V778&lt;&gt;"Y","",MAX(0,(1-R778/'01_설정'!B5))*'01_설정'!B14+MAX(0,(1-S778/'01_설정'!B6))*'01_설정'!B15+MAX(0,(1-T778/'01_설정'!B7))*'01_설정'!B16+MAX(0,(1-U778/'01_설정'!B8))*'01_설정'!B17+O778*'01_설정'!B11+Q778*'01_설정'!B12+P778*'01_설정'!B13)</f>
        <v/>
      </c>
      <c r="X778" s="38" t="str">
        <f>IF(W778="","",1+COUNTIFS($W$4:$W$3003,"&gt;"&amp;W778)+COUNTIFS($W$4:W778,W778)-1)</f>
        <v/>
      </c>
    </row>
    <row r="779" spans="1:24" ht="16.5">
      <c r="A779" s="38">
        <f>IF('04A_국토부원자료'!A780="","",ROW()-3)</f>
        <v>776</v>
      </c>
      <c r="B779" s="39" t="str">
        <f>IFERROR('04A_국토부원자료'!B780,"")</f>
        <v>서울특별시 송파구 문정동</v>
      </c>
      <c r="C779" s="39" t="str">
        <f>IF(B779="","",IF('04A_국토부원자료'!C780&lt;&gt;"",'04A_국토부원자료'!C780,TRIM('04A_국토부원자료'!D780&amp;IF('04A_국토부원자료'!E780&lt;&gt;"","-"&amp;'04A_국토부원자료'!E780,""))))</f>
        <v>652-5</v>
      </c>
      <c r="D779" s="39" t="str">
        <f>IFERROR('04A_국토부원자료'!F780,"")</f>
        <v>문정 아이파크</v>
      </c>
      <c r="E779" s="40">
        <f>IFERROR(VALUE(SUBSTITUTE('04A_국토부원자료'!G780,",","")),"")</f>
        <v>21.57</v>
      </c>
      <c r="F779" s="41">
        <f>IFERROR(IF(AND('04A_국토부원자료'!H780&lt;&gt;"",'04A_국토부원자료'!I780&lt;&gt;""),DATE(INT(VALUE(SUBSTITUTE('04A_국토부원자료'!H780,",",""))/100),MOD(VALUE(SUBSTITUTE('04A_국토부원자료'!H780,",","")),100),VALUE(SUBSTITUTE('04A_국토부원자료'!I780,",",""))),""),"")</f>
        <v>45654</v>
      </c>
      <c r="G779" s="42">
        <f>IFERROR(VALUE(SUBSTITUTE('04A_국토부원자료'!J780,",","")),"")</f>
        <v>19100</v>
      </c>
      <c r="H779" s="43">
        <f t="shared" si="24"/>
        <v>191000000</v>
      </c>
      <c r="I779" s="43">
        <f t="shared" si="25"/>
        <v>8854891.0523875747</v>
      </c>
      <c r="J779" s="38">
        <f>IFERROR(VALUE(SUBSTITUTE('04A_국토부원자료'!K780,",","")),"")</f>
        <v>14</v>
      </c>
      <c r="K779" s="38">
        <f>IFERROR(VALUE(SUBSTITUTE('04A_국토부원자료'!N780,",","")),"")</f>
        <v>2017</v>
      </c>
      <c r="L779" s="39" t="str">
        <f>IFERROR('04A_국토부원자료'!O780,"")</f>
        <v>법원로4길 6</v>
      </c>
      <c r="M779" s="39" t="str">
        <f>IFERROR('04A_국토부원자료'!Q780,"")</f>
        <v>중개거래</v>
      </c>
      <c r="N779" s="38">
        <f>IF(B779="","",IF('02_대상물건입력'!B5="",1,IF(ISNUMBER(SEARCH('02_대상물건입력'!B5,B779)),1,0)))</f>
        <v>1</v>
      </c>
      <c r="O779" s="38">
        <f>IF(B779="","",IF('02_대상물건입력'!B6="",1,IF(ISNUMBER(SEARCH('02_대상물건입력'!B6,B779)),1,0)))</f>
        <v>0</v>
      </c>
      <c r="P779" s="38">
        <f>IF(L779="","",IF('02_대상물건입력'!B15="",0,IF(ISNUMBER(SEARCH('02_대상물건입력'!B15,L779)),1,0)))</f>
        <v>0</v>
      </c>
      <c r="Q779" s="38">
        <f>IF(D779="","",IF('02_대상물건입력'!B8="",0,IF(ISNUMBER(SEARCH('02_대상물건입력'!B8,D779)),1,0)))</f>
        <v>0</v>
      </c>
      <c r="R779" s="44">
        <f>IFERROR(ABS(E779-'02_대상물건입력'!B11)/'02_대상물건입력'!B11,"")</f>
        <v>0.20823116566579056</v>
      </c>
      <c r="S779" s="38">
        <f>IFERROR(ABS(J779-'02_대상물건입력'!B10),"")</f>
        <v>2</v>
      </c>
      <c r="T779" s="38">
        <f>IFERROR(ABS('01_설정'!B4-F779),"")</f>
        <v>458</v>
      </c>
      <c r="U779" s="38">
        <f>IFERROR(ABS(K779-YEAR('02_대상물건입력'!B14)),"")</f>
        <v>9</v>
      </c>
      <c r="V779" s="38" t="str">
        <f>IF(B779="","",IF(AND(E779&gt;0,F779&gt;0,H779&gt;0,OR('04A_국토부원자료'!P780="",'04A_국토부원자료'!P780="-"),IF('01_설정'!B10=1,N779=1,TRUE),R779&lt;='01_설정'!B5,S779&lt;='01_설정'!B6,T779&lt;='01_설정'!B7,U779&lt;='01_설정'!B8),"Y",""))</f>
        <v>Y</v>
      </c>
      <c r="W779" s="40">
        <f>IF(V779&lt;&gt;"Y","",MAX(0,(1-R779/'01_설정'!B5))*'01_설정'!B14+MAX(0,(1-S779/'01_설정'!B6))*'01_설정'!B15+MAX(0,(1-T779/'01_설정'!B7))*'01_설정'!B16+MAX(0,(1-U779/'01_설정'!B8))*'01_설정'!B17+O779*'01_설정'!B11+Q779*'01_설정'!B12+P779*'01_설정'!B13)</f>
        <v>22.346890298122759</v>
      </c>
      <c r="X779" s="38">
        <f>IF(W779="","",1+COUNTIFS($W$4:$W$3003,"&gt;"&amp;W779)+COUNTIFS($W$4:W779,W779)-1)</f>
        <v>238</v>
      </c>
    </row>
    <row r="780" spans="1:24" ht="16.5">
      <c r="A780" s="38">
        <f>IF('04A_국토부원자료'!A781="","",ROW()-3)</f>
        <v>777</v>
      </c>
      <c r="B780" s="39" t="str">
        <f>IFERROR('04A_국토부원자료'!B781,"")</f>
        <v>서울특별시 송파구 문정동</v>
      </c>
      <c r="C780" s="39" t="str">
        <f>IF(B780="","",IF('04A_국토부원자료'!C781&lt;&gt;"",'04A_국토부원자료'!C781,TRIM('04A_국토부원자료'!D781&amp;IF('04A_국토부원자료'!E781&lt;&gt;"","-"&amp;'04A_국토부원자료'!E781,""))))</f>
        <v>652-4</v>
      </c>
      <c r="D780" s="39" t="str">
        <f>IFERROR('04A_국토부원자료'!F781,"")</f>
        <v>힐스테이트에코문정</v>
      </c>
      <c r="E780" s="40">
        <f>IFERROR(VALUE(SUBSTITUTE('04A_국토부원자료'!G781,",","")),"")</f>
        <v>20.79</v>
      </c>
      <c r="F780" s="41">
        <f>IFERROR(IF(AND('04A_국토부원자료'!H781&lt;&gt;"",'04A_국토부원자료'!I781&lt;&gt;""),DATE(INT(VALUE(SUBSTITUTE('04A_국토부원자료'!H781,",",""))/100),MOD(VALUE(SUBSTITUTE('04A_국토부원자료'!H781,",","")),100),VALUE(SUBSTITUTE('04A_국토부원자료'!I781,",",""))),""),"")</f>
        <v>45654</v>
      </c>
      <c r="G780" s="42">
        <f>IFERROR(VALUE(SUBSTITUTE('04A_국토부원자료'!J781,",","")),"")</f>
        <v>22500</v>
      </c>
      <c r="H780" s="43">
        <f t="shared" si="24"/>
        <v>225000000</v>
      </c>
      <c r="I780" s="43">
        <f t="shared" si="25"/>
        <v>10822510.822510824</v>
      </c>
      <c r="J780" s="38">
        <f>IFERROR(VALUE(SUBSTITUTE('04A_국토부원자료'!K781,",","")),"")</f>
        <v>5</v>
      </c>
      <c r="K780" s="38">
        <f>IFERROR(VALUE(SUBSTITUTE('04A_국토부원자료'!N781,",","")),"")</f>
        <v>2018</v>
      </c>
      <c r="L780" s="39" t="str">
        <f>IFERROR('04A_국토부원자료'!O781,"")</f>
        <v>법원로4길 10</v>
      </c>
      <c r="M780" s="39" t="str">
        <f>IFERROR('04A_국토부원자료'!Q781,"")</f>
        <v>중개거래</v>
      </c>
      <c r="N780" s="38">
        <f>IF(B780="","",IF('02_대상물건입력'!B5="",1,IF(ISNUMBER(SEARCH('02_대상물건입력'!B5,B780)),1,0)))</f>
        <v>1</v>
      </c>
      <c r="O780" s="38">
        <f>IF(B780="","",IF('02_대상물건입력'!B6="",1,IF(ISNUMBER(SEARCH('02_대상물건입력'!B6,B780)),1,0)))</f>
        <v>0</v>
      </c>
      <c r="P780" s="38">
        <f>IF(L780="","",IF('02_대상물건입력'!B15="",0,IF(ISNUMBER(SEARCH('02_대상물건입력'!B15,L780)),1,0)))</f>
        <v>0</v>
      </c>
      <c r="Q780" s="38">
        <f>IF(D780="","",IF('02_대상물건입력'!B8="",0,IF(ISNUMBER(SEARCH('02_대상물건입력'!B8,D780)),1,0)))</f>
        <v>0</v>
      </c>
      <c r="R780" s="44">
        <f>IFERROR(ABS(E780-'02_대상물건입력'!B11)/'02_대상물건입력'!B11,"")</f>
        <v>0.23686258387537257</v>
      </c>
      <c r="S780" s="38">
        <f>IFERROR(ABS(J780-'02_대상물건입력'!B10),"")</f>
        <v>7</v>
      </c>
      <c r="T780" s="38">
        <f>IFERROR(ABS('01_설정'!B4-F780),"")</f>
        <v>458</v>
      </c>
      <c r="U780" s="38">
        <f>IFERROR(ABS(K780-YEAR('02_대상물건입력'!B14)),"")</f>
        <v>8</v>
      </c>
      <c r="V780" s="38" t="str">
        <f>IF(B780="","",IF(AND(E780&gt;0,F780&gt;0,H780&gt;0,OR('04A_국토부원자료'!P781="",'04A_국토부원자료'!P781="-"),IF('01_설정'!B10=1,N780=1,TRUE),R780&lt;='01_설정'!B5,S780&lt;='01_설정'!B6,T780&lt;='01_설정'!B7,U780&lt;='01_설정'!B8),"Y",""))</f>
        <v/>
      </c>
      <c r="W780" s="40" t="str">
        <f>IF(V780&lt;&gt;"Y","",MAX(0,(1-R780/'01_설정'!B5))*'01_설정'!B14+MAX(0,(1-S780/'01_설정'!B6))*'01_설정'!B15+MAX(0,(1-T780/'01_설정'!B7))*'01_설정'!B16+MAX(0,(1-U780/'01_설정'!B8))*'01_설정'!B17+O780*'01_설정'!B11+Q780*'01_설정'!B12+P780*'01_설정'!B13)</f>
        <v/>
      </c>
      <c r="X780" s="38" t="str">
        <f>IF(W780="","",1+COUNTIFS($W$4:$W$3003,"&gt;"&amp;W780)+COUNTIFS($W$4:W780,W780)-1)</f>
        <v/>
      </c>
    </row>
    <row r="781" spans="1:24" ht="16.5">
      <c r="A781" s="38">
        <f>IF('04A_국토부원자료'!A782="","",ROW()-3)</f>
        <v>778</v>
      </c>
      <c r="B781" s="39" t="str">
        <f>IFERROR('04A_국토부원자료'!B782,"")</f>
        <v>서울특별시 송파구 문정동</v>
      </c>
      <c r="C781" s="39" t="str">
        <f>IF(B781="","",IF('04A_국토부원자료'!C782&lt;&gt;"",'04A_국토부원자료'!C782,TRIM('04A_국토부원자료'!D782&amp;IF('04A_국토부원자료'!E782&lt;&gt;"","-"&amp;'04A_국토부원자료'!E782,""))))</f>
        <v>618</v>
      </c>
      <c r="D781" s="39" t="str">
        <f>IFERROR('04A_국토부원자료'!F782,"")</f>
        <v>파크하비오</v>
      </c>
      <c r="E781" s="40">
        <f>IFERROR(VALUE(SUBSTITUTE('04A_국토부원자료'!G782,",","")),"")</f>
        <v>58.84</v>
      </c>
      <c r="F781" s="41">
        <f>IFERROR(IF(AND('04A_국토부원자료'!H782&lt;&gt;"",'04A_국토부원자료'!I782&lt;&gt;""),DATE(INT(VALUE(SUBSTITUTE('04A_국토부원자료'!H782,",",""))/100),MOD(VALUE(SUBSTITUTE('04A_국토부원자료'!H782,",","")),100),VALUE(SUBSTITUTE('04A_국토부원자료'!I782,",",""))),""),"")</f>
        <v>45654</v>
      </c>
      <c r="G781" s="42">
        <f>IFERROR(VALUE(SUBSTITUTE('04A_국토부원자료'!J782,",","")),"")</f>
        <v>70900</v>
      </c>
      <c r="H781" s="43">
        <f t="shared" si="24"/>
        <v>709000000</v>
      </c>
      <c r="I781" s="43">
        <f t="shared" si="25"/>
        <v>12049626.104690686</v>
      </c>
      <c r="J781" s="38">
        <f>IFERROR(VALUE(SUBSTITUTE('04A_국토부원자료'!K782,",","")),"")</f>
        <v>12</v>
      </c>
      <c r="K781" s="38" t="str">
        <f>IFERROR(VALUE(SUBSTITUTE('04A_국토부원자료'!N782,",","")),"")</f>
        <v/>
      </c>
      <c r="L781" s="39" t="str">
        <f>IFERROR('04A_국토부원자료'!O782,"")</f>
        <v xml:space="preserve"> </v>
      </c>
      <c r="M781" s="39" t="str">
        <f>IFERROR('04A_국토부원자료'!Q782,"")</f>
        <v>중개거래</v>
      </c>
      <c r="N781" s="38">
        <f>IF(B781="","",IF('02_대상물건입력'!B5="",1,IF(ISNUMBER(SEARCH('02_대상물건입력'!B5,B781)),1,0)))</f>
        <v>1</v>
      </c>
      <c r="O781" s="38">
        <f>IF(B781="","",IF('02_대상물건입력'!B6="",1,IF(ISNUMBER(SEARCH('02_대상물건입력'!B6,B781)),1,0)))</f>
        <v>0</v>
      </c>
      <c r="P781" s="38">
        <f>IF(L781="","",IF('02_대상물건입력'!B15="",0,IF(ISNUMBER(SEARCH('02_대상물건입력'!B15,L781)),1,0)))</f>
        <v>0</v>
      </c>
      <c r="Q781" s="38">
        <f>IF(D781="","",IF('02_대상물건입력'!B8="",0,IF(ISNUMBER(SEARCH('02_대상물건입력'!B8,D781)),1,0)))</f>
        <v>0</v>
      </c>
      <c r="R781" s="44">
        <f>IFERROR(ABS(E781-'02_대상물건입력'!B11)/'02_대상물건입력'!B11,"")</f>
        <v>1.1598367275023127</v>
      </c>
      <c r="S781" s="38">
        <f>IFERROR(ABS(J781-'02_대상물건입력'!B10),"")</f>
        <v>0</v>
      </c>
      <c r="T781" s="38">
        <f>IFERROR(ABS('01_설정'!B4-F781),"")</f>
        <v>458</v>
      </c>
      <c r="U781" s="38" t="str">
        <f>IFERROR(ABS(K781-YEAR('02_대상물건입력'!B14)),"")</f>
        <v/>
      </c>
      <c r="V781" s="38" t="str">
        <f>IF(B781="","",IF(AND(E781&gt;0,F781&gt;0,H781&gt;0,OR('04A_국토부원자료'!P782="",'04A_국토부원자료'!P782="-"),IF('01_설정'!B10=1,N781=1,TRUE),R781&lt;='01_설정'!B5,S781&lt;='01_설정'!B6,T781&lt;='01_설정'!B7,U781&lt;='01_설정'!B8),"Y",""))</f>
        <v/>
      </c>
      <c r="W781" s="40" t="str">
        <f>IF(V781&lt;&gt;"Y","",MAX(0,(1-R781/'01_설정'!B5))*'01_설정'!B14+MAX(0,(1-S781/'01_설정'!B6))*'01_설정'!B15+MAX(0,(1-T781/'01_설정'!B7))*'01_설정'!B16+MAX(0,(1-U781/'01_설정'!B8))*'01_설정'!B17+O781*'01_설정'!B11+Q781*'01_설정'!B12+P781*'01_설정'!B13)</f>
        <v/>
      </c>
      <c r="X781" s="38" t="str">
        <f>IF(W781="","",1+COUNTIFS($W$4:$W$3003,"&gt;"&amp;W781)+COUNTIFS($W$4:W781,W781)-1)</f>
        <v/>
      </c>
    </row>
    <row r="782" spans="1:24" ht="16.5">
      <c r="A782" s="38">
        <f>IF('04A_국토부원자료'!A783="","",ROW()-3)</f>
        <v>779</v>
      </c>
      <c r="B782" s="39" t="str">
        <f>IFERROR('04A_국토부원자료'!B783,"")</f>
        <v>서울특별시 송파구 문정동</v>
      </c>
      <c r="C782" s="39" t="str">
        <f>IF(B782="","",IF('04A_국토부원자료'!C783&lt;&gt;"",'04A_국토부원자료'!C783,TRIM('04A_국토부원자료'!D783&amp;IF('04A_국토부원자료'!E783&lt;&gt;"","-"&amp;'04A_국토부원자료'!E783,""))))</f>
        <v>618</v>
      </c>
      <c r="D782" s="39" t="str">
        <f>IFERROR('04A_국토부원자료'!F783,"")</f>
        <v>파크하비오</v>
      </c>
      <c r="E782" s="40">
        <f>IFERROR(VALUE(SUBSTITUTE('04A_국토부원자료'!G783,",","")),"")</f>
        <v>40.83</v>
      </c>
      <c r="F782" s="41">
        <f>IFERROR(IF(AND('04A_국토부원자료'!H783&lt;&gt;"",'04A_국토부원자료'!I783&lt;&gt;""),DATE(INT(VALUE(SUBSTITUTE('04A_국토부원자료'!H783,",",""))/100),MOD(VALUE(SUBSTITUTE('04A_국토부원자료'!H783,",","")),100),VALUE(SUBSTITUTE('04A_국토부원자료'!I783,",",""))),""),"")</f>
        <v>45653</v>
      </c>
      <c r="G782" s="42">
        <f>IFERROR(VALUE(SUBSTITUTE('04A_국토부원자료'!J783,",","")),"")</f>
        <v>34000</v>
      </c>
      <c r="H782" s="43">
        <f t="shared" si="24"/>
        <v>340000000</v>
      </c>
      <c r="I782" s="43">
        <f t="shared" si="25"/>
        <v>8327210.3845211854</v>
      </c>
      <c r="J782" s="38">
        <f>IFERROR(VALUE(SUBSTITUTE('04A_국토부원자료'!K783,",","")),"")</f>
        <v>7</v>
      </c>
      <c r="K782" s="38" t="str">
        <f>IFERROR(VALUE(SUBSTITUTE('04A_국토부원자료'!N783,",","")),"")</f>
        <v/>
      </c>
      <c r="L782" s="39" t="str">
        <f>IFERROR('04A_국토부원자료'!O783,"")</f>
        <v xml:space="preserve"> </v>
      </c>
      <c r="M782" s="39" t="str">
        <f>IFERROR('04A_국토부원자료'!Q783,"")</f>
        <v>중개거래</v>
      </c>
      <c r="N782" s="38">
        <f>IF(B782="","",IF('02_대상물건입력'!B5="",1,IF(ISNUMBER(SEARCH('02_대상물건입력'!B5,B782)),1,0)))</f>
        <v>1</v>
      </c>
      <c r="O782" s="38">
        <f>IF(B782="","",IF('02_대상물건입력'!B6="",1,IF(ISNUMBER(SEARCH('02_대상물건입력'!B6,B782)),1,0)))</f>
        <v>0</v>
      </c>
      <c r="P782" s="38">
        <f>IF(L782="","",IF('02_대상물건입력'!B15="",0,IF(ISNUMBER(SEARCH('02_대상물건입력'!B15,L782)),1,0)))</f>
        <v>0</v>
      </c>
      <c r="Q782" s="38">
        <f>IF(D782="","",IF('02_대상물건입력'!B8="",0,IF(ISNUMBER(SEARCH('02_대상물건입력'!B8,D782)),1,0)))</f>
        <v>0</v>
      </c>
      <c r="R782" s="44">
        <f>IFERROR(ABS(E782-'02_대상물건입력'!B11)/'02_대상물건입력'!B11,"")</f>
        <v>0.49874462243234907</v>
      </c>
      <c r="S782" s="38">
        <f>IFERROR(ABS(J782-'02_대상물건입력'!B10),"")</f>
        <v>5</v>
      </c>
      <c r="T782" s="38">
        <f>IFERROR(ABS('01_설정'!B4-F782),"")</f>
        <v>459</v>
      </c>
      <c r="U782" s="38" t="str">
        <f>IFERROR(ABS(K782-YEAR('02_대상물건입력'!B14)),"")</f>
        <v/>
      </c>
      <c r="V782" s="38" t="str">
        <f>IF(B782="","",IF(AND(E782&gt;0,F782&gt;0,H782&gt;0,OR('04A_국토부원자료'!P783="",'04A_국토부원자료'!P783="-"),IF('01_설정'!B10=1,N782=1,TRUE),R782&lt;='01_설정'!B5,S782&lt;='01_설정'!B6,T782&lt;='01_설정'!B7,U782&lt;='01_설정'!B8),"Y",""))</f>
        <v/>
      </c>
      <c r="W782" s="40" t="str">
        <f>IF(V782&lt;&gt;"Y","",MAX(0,(1-R782/'01_설정'!B5))*'01_설정'!B14+MAX(0,(1-S782/'01_설정'!B6))*'01_설정'!B15+MAX(0,(1-T782/'01_설정'!B7))*'01_설정'!B16+MAX(0,(1-U782/'01_설정'!B8))*'01_설정'!B17+O782*'01_설정'!B11+Q782*'01_설정'!B12+P782*'01_설정'!B13)</f>
        <v/>
      </c>
      <c r="X782" s="38" t="str">
        <f>IF(W782="","",1+COUNTIFS($W$4:$W$3003,"&gt;"&amp;W782)+COUNTIFS($W$4:W782,W782)-1)</f>
        <v/>
      </c>
    </row>
    <row r="783" spans="1:24" ht="16.5">
      <c r="A783" s="38">
        <f>IF('04A_국토부원자료'!A784="","",ROW()-3)</f>
        <v>780</v>
      </c>
      <c r="B783" s="39" t="str">
        <f>IFERROR('04A_국토부원자료'!B784,"")</f>
        <v>서울특별시 송파구 문정동</v>
      </c>
      <c r="C783" s="39" t="str">
        <f>IF(B783="","",IF('04A_국토부원자료'!C784&lt;&gt;"",'04A_국토부원자료'!C784,TRIM('04A_국토부원자료'!D784&amp;IF('04A_국토부원자료'!E784&lt;&gt;"","-"&amp;'04A_국토부원자료'!E784,""))))</f>
        <v>652-5</v>
      </c>
      <c r="D783" s="39" t="str">
        <f>IFERROR('04A_국토부원자료'!F784,"")</f>
        <v>문정 아이파크</v>
      </c>
      <c r="E783" s="40">
        <f>IFERROR(VALUE(SUBSTITUTE('04A_국토부원자료'!G784,",","")),"")</f>
        <v>25.77</v>
      </c>
      <c r="F783" s="41">
        <f>IFERROR(IF(AND('04A_국토부원자료'!H784&lt;&gt;"",'04A_국토부원자료'!I784&lt;&gt;""),DATE(INT(VALUE(SUBSTITUTE('04A_국토부원자료'!H784,",",""))/100),MOD(VALUE(SUBSTITUTE('04A_국토부원자료'!H784,",","")),100),VALUE(SUBSTITUTE('04A_국토부원자료'!I784,",",""))),""),"")</f>
        <v>45653</v>
      </c>
      <c r="G783" s="42">
        <f>IFERROR(VALUE(SUBSTITUTE('04A_국토부원자료'!J784,",","")),"")</f>
        <v>22600</v>
      </c>
      <c r="H783" s="43">
        <f t="shared" si="24"/>
        <v>226000000</v>
      </c>
      <c r="I783" s="43">
        <f t="shared" si="25"/>
        <v>8769887.4660457894</v>
      </c>
      <c r="J783" s="38">
        <f>IFERROR(VALUE(SUBSTITUTE('04A_국토부원자료'!K784,",","")),"")</f>
        <v>14</v>
      </c>
      <c r="K783" s="38">
        <f>IFERROR(VALUE(SUBSTITUTE('04A_국토부원자료'!N784,",","")),"")</f>
        <v>2017</v>
      </c>
      <c r="L783" s="39" t="str">
        <f>IFERROR('04A_국토부원자료'!O784,"")</f>
        <v>법원로4길 6</v>
      </c>
      <c r="M783" s="39" t="str">
        <f>IFERROR('04A_국토부원자료'!Q784,"")</f>
        <v>직거래</v>
      </c>
      <c r="N783" s="38">
        <f>IF(B783="","",IF('02_대상물건입력'!B5="",1,IF(ISNUMBER(SEARCH('02_대상물건입력'!B5,B783)),1,0)))</f>
        <v>1</v>
      </c>
      <c r="O783" s="38">
        <f>IF(B783="","",IF('02_대상물건입력'!B6="",1,IF(ISNUMBER(SEARCH('02_대상물건입력'!B6,B783)),1,0)))</f>
        <v>0</v>
      </c>
      <c r="P783" s="38">
        <f>IF(L783="","",IF('02_대상물건입력'!B15="",0,IF(ISNUMBER(SEARCH('02_대상물건입력'!B15,L783)),1,0)))</f>
        <v>0</v>
      </c>
      <c r="Q783" s="38">
        <f>IF(D783="","",IF('02_대상물건입력'!B8="",0,IF(ISNUMBER(SEARCH('02_대상물건입력'!B8,D783)),1,0)))</f>
        <v>0</v>
      </c>
      <c r="R783" s="44">
        <f>IFERROR(ABS(E783-'02_대상물건입력'!B11)/'02_대상물건입력'!B11,"")</f>
        <v>5.4061990691118368E-2</v>
      </c>
      <c r="S783" s="38">
        <f>IFERROR(ABS(J783-'02_대상물건입력'!B10),"")</f>
        <v>2</v>
      </c>
      <c r="T783" s="38">
        <f>IFERROR(ABS('01_설정'!B4-F783),"")</f>
        <v>459</v>
      </c>
      <c r="U783" s="38">
        <f>IFERROR(ABS(K783-YEAR('02_대상물건입력'!B14)),"")</f>
        <v>9</v>
      </c>
      <c r="V783" s="38" t="str">
        <f>IF(B783="","",IF(AND(E783&gt;0,F783&gt;0,H783&gt;0,OR('04A_국토부원자료'!P784="",'04A_국토부원자료'!P784="-"),IF('01_설정'!B10=1,N783=1,TRUE),R783&lt;='01_설정'!B5,S783&lt;='01_설정'!B6,T783&lt;='01_설정'!B7,U783&lt;='01_설정'!B8),"Y",""))</f>
        <v>Y</v>
      </c>
      <c r="W783" s="40">
        <f>IF(V783&lt;&gt;"Y","",MAX(0,(1-R783/'01_설정'!B5))*'01_설정'!B14+MAX(0,(1-S783/'01_설정'!B6))*'01_설정'!B15+MAX(0,(1-T783/'01_설정'!B7))*'01_설정'!B16+MAX(0,(1-U783/'01_설정'!B8))*'01_설정'!B17+O783*'01_설정'!B11+Q783*'01_설정'!B12+P783*'01_설정'!B13)</f>
        <v>35.897339339729527</v>
      </c>
      <c r="X783" s="38">
        <f>IF(W783="","",1+COUNTIFS($W$4:$W$3003,"&gt;"&amp;W783)+COUNTIFS($W$4:W783,W783)-1)</f>
        <v>104</v>
      </c>
    </row>
    <row r="784" spans="1:24" ht="16.5">
      <c r="A784" s="38">
        <f>IF('04A_국토부원자료'!A785="","",ROW()-3)</f>
        <v>781</v>
      </c>
      <c r="B784" s="39" t="str">
        <f>IFERROR('04A_국토부원자료'!B785,"")</f>
        <v>서울특별시 송파구 문정동</v>
      </c>
      <c r="C784" s="39" t="str">
        <f>IF(B784="","",IF('04A_국토부원자료'!C785&lt;&gt;"",'04A_국토부원자료'!C785,TRIM('04A_국토부원자료'!D785&amp;IF('04A_국토부원자료'!E785&lt;&gt;"","-"&amp;'04A_국토부원자료'!E785,""))))</f>
        <v>618</v>
      </c>
      <c r="D784" s="39" t="str">
        <f>IFERROR('04A_국토부원자료'!F785,"")</f>
        <v>파크하비오</v>
      </c>
      <c r="E784" s="40">
        <f>IFERROR(VALUE(SUBSTITUTE('04A_국토부원자료'!G785,",","")),"")</f>
        <v>25.08</v>
      </c>
      <c r="F784" s="41">
        <f>IFERROR(IF(AND('04A_국토부원자료'!H785&lt;&gt;"",'04A_국토부원자료'!I785&lt;&gt;""),DATE(INT(VALUE(SUBSTITUTE('04A_국토부원자료'!H785,",",""))/100),MOD(VALUE(SUBSTITUTE('04A_국토부원자료'!H785,",","")),100),VALUE(SUBSTITUTE('04A_국토부원자료'!I785,",",""))),""),"")</f>
        <v>45652</v>
      </c>
      <c r="G784" s="42">
        <f>IFERROR(VALUE(SUBSTITUTE('04A_국토부원자료'!J785,",","")),"")</f>
        <v>19000</v>
      </c>
      <c r="H784" s="43">
        <f t="shared" si="24"/>
        <v>190000000</v>
      </c>
      <c r="I784" s="43">
        <f t="shared" si="25"/>
        <v>7575757.5757575762</v>
      </c>
      <c r="J784" s="38">
        <f>IFERROR(VALUE(SUBSTITUTE('04A_국토부원자료'!K785,",","")),"")</f>
        <v>8</v>
      </c>
      <c r="K784" s="38" t="str">
        <f>IFERROR(VALUE(SUBSTITUTE('04A_국토부원자료'!N785,",","")),"")</f>
        <v/>
      </c>
      <c r="L784" s="39" t="str">
        <f>IFERROR('04A_국토부원자료'!O785,"")</f>
        <v xml:space="preserve"> </v>
      </c>
      <c r="M784" s="39" t="str">
        <f>IFERROR('04A_국토부원자료'!Q785,"")</f>
        <v>중개거래</v>
      </c>
      <c r="N784" s="38">
        <f>IF(B784="","",IF('02_대상물건입력'!B5="",1,IF(ISNUMBER(SEARCH('02_대상물건입력'!B5,B784)),1,0)))</f>
        <v>1</v>
      </c>
      <c r="O784" s="38">
        <f>IF(B784="","",IF('02_대상물건입력'!B6="",1,IF(ISNUMBER(SEARCH('02_대상물건입력'!B6,B784)),1,0)))</f>
        <v>0</v>
      </c>
      <c r="P784" s="38">
        <f>IF(L784="","",IF('02_대상물건입력'!B15="",0,IF(ISNUMBER(SEARCH('02_대상물건입력'!B15,L784)),1,0)))</f>
        <v>0</v>
      </c>
      <c r="Q784" s="38">
        <f>IF(D784="","",IF('02_대상물건입력'!B8="",0,IF(ISNUMBER(SEARCH('02_대상물건입력'!B8,D784)),1,0)))</f>
        <v>0</v>
      </c>
      <c r="R784" s="44">
        <f>IFERROR(ABS(E784-'02_대상물건입력'!B11)/'02_대상물건입력'!B11,"")</f>
        <v>7.9389783722671706E-2</v>
      </c>
      <c r="S784" s="38">
        <f>IFERROR(ABS(J784-'02_대상물건입력'!B10),"")</f>
        <v>4</v>
      </c>
      <c r="T784" s="38">
        <f>IFERROR(ABS('01_설정'!B4-F784),"")</f>
        <v>460</v>
      </c>
      <c r="U784" s="38" t="str">
        <f>IFERROR(ABS(K784-YEAR('02_대상물건입력'!B14)),"")</f>
        <v/>
      </c>
      <c r="V784" s="38" t="str">
        <f>IF(B784="","",IF(AND(E784&gt;0,F784&gt;0,H784&gt;0,OR('04A_국토부원자료'!P785="",'04A_국토부원자료'!P785="-"),IF('01_설정'!B10=1,N784=1,TRUE),R784&lt;='01_설정'!B5,S784&lt;='01_설정'!B6,T784&lt;='01_설정'!B7,U784&lt;='01_설정'!B8),"Y",""))</f>
        <v/>
      </c>
      <c r="W784" s="40" t="str">
        <f>IF(V784&lt;&gt;"Y","",MAX(0,(1-R784/'01_설정'!B5))*'01_설정'!B14+MAX(0,(1-S784/'01_설정'!B6))*'01_설정'!B15+MAX(0,(1-T784/'01_설정'!B7))*'01_설정'!B16+MAX(0,(1-U784/'01_설정'!B8))*'01_설정'!B17+O784*'01_설정'!B11+Q784*'01_설정'!B12+P784*'01_설정'!B13)</f>
        <v/>
      </c>
      <c r="X784" s="38" t="str">
        <f>IF(W784="","",1+COUNTIFS($W$4:$W$3003,"&gt;"&amp;W784)+COUNTIFS($W$4:W784,W784)-1)</f>
        <v/>
      </c>
    </row>
    <row r="785" spans="1:24" ht="16.5">
      <c r="A785" s="38">
        <f>IF('04A_국토부원자료'!A786="","",ROW()-3)</f>
        <v>782</v>
      </c>
      <c r="B785" s="39" t="str">
        <f>IFERROR('04A_국토부원자료'!B786,"")</f>
        <v>서울특별시 송파구 문정동</v>
      </c>
      <c r="C785" s="39" t="str">
        <f>IF(B785="","",IF('04A_국토부원자료'!C786&lt;&gt;"",'04A_국토부원자료'!C786,TRIM('04A_국토부원자료'!D786&amp;IF('04A_국토부원자료'!E786&lt;&gt;"","-"&amp;'04A_국토부원자료'!E786,""))))</f>
        <v>652-1</v>
      </c>
      <c r="D785" s="39" t="str">
        <f>IFERROR('04A_국토부원자료'!F786,"")</f>
        <v>프라비다옥토</v>
      </c>
      <c r="E785" s="40">
        <f>IFERROR(VALUE(SUBSTITUTE('04A_국토부원자료'!G786,",","")),"")</f>
        <v>19.739999999999998</v>
      </c>
      <c r="F785" s="41">
        <f>IFERROR(IF(AND('04A_국토부원자료'!H786&lt;&gt;"",'04A_국토부원자료'!I786&lt;&gt;""),DATE(INT(VALUE(SUBSTITUTE('04A_국토부원자료'!H786,",",""))/100),MOD(VALUE(SUBSTITUTE('04A_국토부원자료'!H786,",","")),100),VALUE(SUBSTITUTE('04A_국토부원자료'!I786,",",""))),""),"")</f>
        <v>45650</v>
      </c>
      <c r="G785" s="42">
        <f>IFERROR(VALUE(SUBSTITUTE('04A_국토부원자료'!J786,",","")),"")</f>
        <v>16500</v>
      </c>
      <c r="H785" s="43">
        <f t="shared" si="24"/>
        <v>165000000</v>
      </c>
      <c r="I785" s="43">
        <f t="shared" si="25"/>
        <v>8358662.6139817638</v>
      </c>
      <c r="J785" s="38">
        <f>IFERROR(VALUE(SUBSTITUTE('04A_국토부원자료'!K786,",","")),"")</f>
        <v>6</v>
      </c>
      <c r="K785" s="38">
        <f>IFERROR(VALUE(SUBSTITUTE('04A_국토부원자료'!N786,",","")),"")</f>
        <v>2016</v>
      </c>
      <c r="L785" s="39" t="str">
        <f>IFERROR('04A_국토부원자료'!O786,"")</f>
        <v>법원로4길 17</v>
      </c>
      <c r="M785" s="39" t="str">
        <f>IFERROR('04A_국토부원자료'!Q786,"")</f>
        <v>중개거래</v>
      </c>
      <c r="N785" s="38">
        <f>IF(B785="","",IF('02_대상물건입력'!B5="",1,IF(ISNUMBER(SEARCH('02_대상물건입력'!B5,B785)),1,0)))</f>
        <v>1</v>
      </c>
      <c r="O785" s="38">
        <f>IF(B785="","",IF('02_대상물건입력'!B6="",1,IF(ISNUMBER(SEARCH('02_대상물건입력'!B6,B785)),1,0)))</f>
        <v>0</v>
      </c>
      <c r="P785" s="38">
        <f>IF(L785="","",IF('02_대상물건입력'!B15="",0,IF(ISNUMBER(SEARCH('02_대상물건입력'!B15,L785)),1,0)))</f>
        <v>0</v>
      </c>
      <c r="Q785" s="38">
        <f>IF(D785="","",IF('02_대상물건입력'!B8="",0,IF(ISNUMBER(SEARCH('02_대상물건입력'!B8,D785)),1,0)))</f>
        <v>0</v>
      </c>
      <c r="R785" s="44">
        <f>IFERROR(ABS(E785-'02_대상물건입력'!B11)/'02_대상물건입력'!B11,"")</f>
        <v>0.27540487761904064</v>
      </c>
      <c r="S785" s="38">
        <f>IFERROR(ABS(J785-'02_대상물건입력'!B10),"")</f>
        <v>6</v>
      </c>
      <c r="T785" s="38">
        <f>IFERROR(ABS('01_설정'!B4-F785),"")</f>
        <v>462</v>
      </c>
      <c r="U785" s="38">
        <f>IFERROR(ABS(K785-YEAR('02_대상물건입력'!B14)),"")</f>
        <v>10</v>
      </c>
      <c r="V785" s="38" t="str">
        <f>IF(B785="","",IF(AND(E785&gt;0,F785&gt;0,H785&gt;0,OR('04A_국토부원자료'!P786="",'04A_국토부원자료'!P786="-"),IF('01_설정'!B10=1,N785=1,TRUE),R785&lt;='01_설정'!B5,S785&lt;='01_설정'!B6,T785&lt;='01_설정'!B7,U785&lt;='01_설정'!B8),"Y",""))</f>
        <v/>
      </c>
      <c r="W785" s="40" t="str">
        <f>IF(V785&lt;&gt;"Y","",MAX(0,(1-R785/'01_설정'!B5))*'01_설정'!B14+MAX(0,(1-S785/'01_설정'!B6))*'01_설정'!B15+MAX(0,(1-T785/'01_설정'!B7))*'01_설정'!B16+MAX(0,(1-U785/'01_설정'!B8))*'01_설정'!B17+O785*'01_설정'!B11+Q785*'01_설정'!B12+P785*'01_설정'!B13)</f>
        <v/>
      </c>
      <c r="X785" s="38" t="str">
        <f>IF(W785="","",1+COUNTIFS($W$4:$W$3003,"&gt;"&amp;W785)+COUNTIFS($W$4:W785,W785)-1)</f>
        <v/>
      </c>
    </row>
    <row r="786" spans="1:24" ht="16.5">
      <c r="A786" s="38">
        <f>IF('04A_국토부원자료'!A787="","",ROW()-3)</f>
        <v>783</v>
      </c>
      <c r="B786" s="39" t="str">
        <f>IFERROR('04A_국토부원자료'!B787,"")</f>
        <v>서울특별시 송파구 문정동</v>
      </c>
      <c r="C786" s="39" t="str">
        <f>IF(B786="","",IF('04A_국토부원자료'!C787&lt;&gt;"",'04A_국토부원자료'!C787,TRIM('04A_국토부원자료'!D787&amp;IF('04A_국토부원자료'!E787&lt;&gt;"","-"&amp;'04A_국토부원자료'!E787,""))))</f>
        <v>622</v>
      </c>
      <c r="D786" s="39" t="str">
        <f>IFERROR('04A_국토부원자료'!F787,"")</f>
        <v>송파한화오벨리스크</v>
      </c>
      <c r="E786" s="40">
        <f>IFERROR(VALUE(SUBSTITUTE('04A_국토부원자료'!G787,",","")),"")</f>
        <v>29.99</v>
      </c>
      <c r="F786" s="41">
        <f>IFERROR(IF(AND('04A_국토부원자료'!H787&lt;&gt;"",'04A_국토부원자료'!I787&lt;&gt;""),DATE(INT(VALUE(SUBSTITUTE('04A_국토부원자료'!H787,",",""))/100),MOD(VALUE(SUBSTITUTE('04A_국토부원자료'!H787,",","")),100),VALUE(SUBSTITUTE('04A_국토부원자료'!I787,",",""))),""),"")</f>
        <v>45649</v>
      </c>
      <c r="G786" s="42">
        <f>IFERROR(VALUE(SUBSTITUTE('04A_국토부원자료'!J787,",","")),"")</f>
        <v>22800</v>
      </c>
      <c r="H786" s="43">
        <f t="shared" si="24"/>
        <v>228000000</v>
      </c>
      <c r="I786" s="43">
        <f t="shared" si="25"/>
        <v>7602534.1780593535</v>
      </c>
      <c r="J786" s="38">
        <f>IFERROR(VALUE(SUBSTITUTE('04A_국토부원자료'!K787,",","")),"")</f>
        <v>14</v>
      </c>
      <c r="K786" s="38">
        <f>IFERROR(VALUE(SUBSTITUTE('04A_국토부원자료'!N787,",","")),"")</f>
        <v>2013</v>
      </c>
      <c r="L786" s="39" t="str">
        <f>IFERROR('04A_국토부원자료'!O787,"")</f>
        <v>충민로 5</v>
      </c>
      <c r="M786" s="39" t="str">
        <f>IFERROR('04A_국토부원자료'!Q787,"")</f>
        <v>중개거래</v>
      </c>
      <c r="N786" s="38">
        <f>IF(B786="","",IF('02_대상물건입력'!B5="",1,IF(ISNUMBER(SEARCH('02_대상물건입력'!B5,B786)),1,0)))</f>
        <v>1</v>
      </c>
      <c r="O786" s="38">
        <f>IF(B786="","",IF('02_대상물건입력'!B6="",1,IF(ISNUMBER(SEARCH('02_대상물건입력'!B6,B786)),1,0)))</f>
        <v>0</v>
      </c>
      <c r="P786" s="38">
        <f>IF(L786="","",IF('02_대상물건입력'!B15="",0,IF(ISNUMBER(SEARCH('02_대상물건입력'!B15,L786)),1,0)))</f>
        <v>0</v>
      </c>
      <c r="Q786" s="38">
        <f>IF(D786="","",IF('02_대상물건입력'!B8="",0,IF(ISNUMBER(SEARCH('02_대상물건입력'!B8,D786)),1,0)))</f>
        <v>0</v>
      </c>
      <c r="R786" s="44">
        <f>IFERROR(ABS(E786-'02_대상물건입력'!B11)/'02_대상물건입력'!B11,"")</f>
        <v>0.10084132321200462</v>
      </c>
      <c r="S786" s="38">
        <f>IFERROR(ABS(J786-'02_대상물건입력'!B10),"")</f>
        <v>2</v>
      </c>
      <c r="T786" s="38">
        <f>IFERROR(ABS('01_설정'!B4-F786),"")</f>
        <v>463</v>
      </c>
      <c r="U786" s="38">
        <f>IFERROR(ABS(K786-YEAR('02_대상물건입력'!B14)),"")</f>
        <v>13</v>
      </c>
      <c r="V786" s="38" t="str">
        <f>IF(B786="","",IF(AND(E786&gt;0,F786&gt;0,H786&gt;0,OR('04A_국토부원자료'!P787="",'04A_국토부원자료'!P787="-"),IF('01_설정'!B10=1,N786=1,TRUE),R786&lt;='01_설정'!B5,S786&lt;='01_설정'!B6,T786&lt;='01_설정'!B7,U786&lt;='01_설정'!B8),"Y",""))</f>
        <v/>
      </c>
      <c r="W786" s="40" t="str">
        <f>IF(V786&lt;&gt;"Y","",MAX(0,(1-R786/'01_설정'!B5))*'01_설정'!B14+MAX(0,(1-S786/'01_설정'!B6))*'01_설정'!B15+MAX(0,(1-T786/'01_설정'!B7))*'01_설정'!B16+MAX(0,(1-U786/'01_설정'!B8))*'01_설정'!B17+O786*'01_설정'!B11+Q786*'01_설정'!B12+P786*'01_설정'!B13)</f>
        <v/>
      </c>
      <c r="X786" s="38" t="str">
        <f>IF(W786="","",1+COUNTIFS($W$4:$W$3003,"&gt;"&amp;W786)+COUNTIFS($W$4:W786,W786)-1)</f>
        <v/>
      </c>
    </row>
    <row r="787" spans="1:24" ht="16.5">
      <c r="A787" s="38">
        <f>IF('04A_국토부원자료'!A788="","",ROW()-3)</f>
        <v>784</v>
      </c>
      <c r="B787" s="39" t="str">
        <f>IFERROR('04A_국토부원자료'!B788,"")</f>
        <v>서울특별시 송파구 문정동</v>
      </c>
      <c r="C787" s="39" t="str">
        <f>IF(B787="","",IF('04A_국토부원자료'!C788&lt;&gt;"",'04A_국토부원자료'!C788,TRIM('04A_국토부원자료'!D788&amp;IF('04A_국토부원자료'!E788&lt;&gt;"","-"&amp;'04A_국토부원자료'!E788,""))))</f>
        <v>652-2</v>
      </c>
      <c r="D787" s="39" t="str">
        <f>IFERROR('04A_국토부원자료'!F788,"")</f>
        <v>문정 오벨리스크</v>
      </c>
      <c r="E787" s="40">
        <f>IFERROR(VALUE(SUBSTITUTE('04A_국토부원자료'!G788,",","")),"")</f>
        <v>24.27</v>
      </c>
      <c r="F787" s="41">
        <f>IFERROR(IF(AND('04A_국토부원자료'!H788&lt;&gt;"",'04A_국토부원자료'!I788&lt;&gt;""),DATE(INT(VALUE(SUBSTITUTE('04A_국토부원자료'!H788,",",""))/100),MOD(VALUE(SUBSTITUTE('04A_국토부원자료'!H788,",","")),100),VALUE(SUBSTITUTE('04A_국토부원자료'!I788,",",""))),""),"")</f>
        <v>45647</v>
      </c>
      <c r="G787" s="42">
        <f>IFERROR(VALUE(SUBSTITUTE('04A_국토부원자료'!J788,",","")),"")</f>
        <v>21500</v>
      </c>
      <c r="H787" s="43">
        <f t="shared" si="24"/>
        <v>215000000</v>
      </c>
      <c r="I787" s="43">
        <f t="shared" si="25"/>
        <v>8858673.2591676973</v>
      </c>
      <c r="J787" s="38">
        <f>IFERROR(VALUE(SUBSTITUTE('04A_국토부원자료'!K788,",","")),"")</f>
        <v>9</v>
      </c>
      <c r="K787" s="38">
        <f>IFERROR(VALUE(SUBSTITUTE('04A_국토부원자료'!N788,",","")),"")</f>
        <v>2018</v>
      </c>
      <c r="L787" s="39" t="str">
        <f>IFERROR('04A_국토부원자료'!O788,"")</f>
        <v>송파대로 145</v>
      </c>
      <c r="M787" s="39" t="str">
        <f>IFERROR('04A_국토부원자료'!Q788,"")</f>
        <v>중개거래</v>
      </c>
      <c r="N787" s="38">
        <f>IF(B787="","",IF('02_대상물건입력'!B5="",1,IF(ISNUMBER(SEARCH('02_대상물건입력'!B5,B787)),1,0)))</f>
        <v>1</v>
      </c>
      <c r="O787" s="38">
        <f>IF(B787="","",IF('02_대상물건입력'!B6="",1,IF(ISNUMBER(SEARCH('02_대상물건입력'!B6,B787)),1,0)))</f>
        <v>0</v>
      </c>
      <c r="P787" s="38">
        <f>IF(L787="","",IF('02_대상물건입력'!B15="",0,IF(ISNUMBER(SEARCH('02_대상물건입력'!B15,L787)),1,0)))</f>
        <v>1</v>
      </c>
      <c r="Q787" s="38">
        <f>IF(D787="","",IF('02_대상물건입력'!B8="",0,IF(ISNUMBER(SEARCH('02_대상물건입력'!B8,D787)),1,0)))</f>
        <v>0</v>
      </c>
      <c r="R787" s="44">
        <f>IFERROR(ABS(E787-'02_대상물건입력'!B11)/'02_대상물건입력'!B11,"")</f>
        <v>0.10912241032492988</v>
      </c>
      <c r="S787" s="38">
        <f>IFERROR(ABS(J787-'02_대상물건입력'!B10),"")</f>
        <v>3</v>
      </c>
      <c r="T787" s="38">
        <f>IFERROR(ABS('01_설정'!B4-F787),"")</f>
        <v>465</v>
      </c>
      <c r="U787" s="38">
        <f>IFERROR(ABS(K787-YEAR('02_대상물건입력'!B14)),"")</f>
        <v>8</v>
      </c>
      <c r="V787" s="38" t="str">
        <f>IF(B787="","",IF(AND(E787&gt;0,F787&gt;0,H787&gt;0,OR('04A_국토부원자료'!P788="",'04A_국토부원자료'!P788="-"),IF('01_설정'!B10=1,N787=1,TRUE),R787&lt;='01_설정'!B5,S787&lt;='01_설정'!B6,T787&lt;='01_설정'!B7,U787&lt;='01_설정'!B8),"Y",""))</f>
        <v>Y</v>
      </c>
      <c r="W787" s="40">
        <f>IF(V787&lt;&gt;"Y","",MAX(0,(1-R787/'01_설정'!B5))*'01_설정'!B14+MAX(0,(1-S787/'01_설정'!B6))*'01_설정'!B15+MAX(0,(1-T787/'01_설정'!B7))*'01_설정'!B16+MAX(0,(1-U787/'01_설정'!B8))*'01_설정'!B17+O787*'01_설정'!B11+Q787*'01_설정'!B12+P787*'01_설정'!B13)</f>
        <v>37.55339227496782</v>
      </c>
      <c r="X787" s="38">
        <f>IF(W787="","",1+COUNTIFS($W$4:$W$3003,"&gt;"&amp;W787)+COUNTIFS($W$4:W787,W787)-1)</f>
        <v>88</v>
      </c>
    </row>
    <row r="788" spans="1:24" ht="16.5">
      <c r="A788" s="38">
        <f>IF('04A_국토부원자료'!A789="","",ROW()-3)</f>
        <v>785</v>
      </c>
      <c r="B788" s="39" t="str">
        <f>IFERROR('04A_국토부원자료'!B789,"")</f>
        <v>서울특별시 송파구 문정동</v>
      </c>
      <c r="C788" s="39" t="str">
        <f>IF(B788="","",IF('04A_국토부원자료'!C789&lt;&gt;"",'04A_국토부원자료'!C789,TRIM('04A_국토부원자료'!D789&amp;IF('04A_국토부원자료'!E789&lt;&gt;"","-"&amp;'04A_국토부원자료'!E789,""))))</f>
        <v>652-4</v>
      </c>
      <c r="D788" s="39" t="str">
        <f>IFERROR('04A_국토부원자료'!F789,"")</f>
        <v>힐스테이트에코문정</v>
      </c>
      <c r="E788" s="40">
        <f>IFERROR(VALUE(SUBSTITUTE('04A_국토부원자료'!G789,",","")),"")</f>
        <v>20.79</v>
      </c>
      <c r="F788" s="41">
        <f>IFERROR(IF(AND('04A_국토부원자료'!H789&lt;&gt;"",'04A_국토부원자료'!I789&lt;&gt;""),DATE(INT(VALUE(SUBSTITUTE('04A_국토부원자료'!H789,",",""))/100),MOD(VALUE(SUBSTITUTE('04A_국토부원자료'!H789,",","")),100),VALUE(SUBSTITUTE('04A_국토부원자료'!I789,",",""))),""),"")</f>
        <v>45646</v>
      </c>
      <c r="G788" s="42">
        <f>IFERROR(VALUE(SUBSTITUTE('04A_국토부원자료'!J789,",","")),"")</f>
        <v>21400</v>
      </c>
      <c r="H788" s="43">
        <f t="shared" si="24"/>
        <v>214000000</v>
      </c>
      <c r="I788" s="43">
        <f t="shared" si="25"/>
        <v>10293410.293410294</v>
      </c>
      <c r="J788" s="38">
        <f>IFERROR(VALUE(SUBSTITUTE('04A_국토부원자료'!K789,",","")),"")</f>
        <v>5</v>
      </c>
      <c r="K788" s="38">
        <f>IFERROR(VALUE(SUBSTITUTE('04A_국토부원자료'!N789,",","")),"")</f>
        <v>2018</v>
      </c>
      <c r="L788" s="39" t="str">
        <f>IFERROR('04A_국토부원자료'!O789,"")</f>
        <v>법원로4길 10</v>
      </c>
      <c r="M788" s="39" t="str">
        <f>IFERROR('04A_국토부원자료'!Q789,"")</f>
        <v>중개거래</v>
      </c>
      <c r="N788" s="38">
        <f>IF(B788="","",IF('02_대상물건입력'!B5="",1,IF(ISNUMBER(SEARCH('02_대상물건입력'!B5,B788)),1,0)))</f>
        <v>1</v>
      </c>
      <c r="O788" s="38">
        <f>IF(B788="","",IF('02_대상물건입력'!B6="",1,IF(ISNUMBER(SEARCH('02_대상물건입력'!B6,B788)),1,0)))</f>
        <v>0</v>
      </c>
      <c r="P788" s="38">
        <f>IF(L788="","",IF('02_대상물건입력'!B15="",0,IF(ISNUMBER(SEARCH('02_대상물건입력'!B15,L788)),1,0)))</f>
        <v>0</v>
      </c>
      <c r="Q788" s="38">
        <f>IF(D788="","",IF('02_대상물건입력'!B8="",0,IF(ISNUMBER(SEARCH('02_대상물건입력'!B8,D788)),1,0)))</f>
        <v>0</v>
      </c>
      <c r="R788" s="44">
        <f>IFERROR(ABS(E788-'02_대상물건입력'!B11)/'02_대상물건입력'!B11,"")</f>
        <v>0.23686258387537257</v>
      </c>
      <c r="S788" s="38">
        <f>IFERROR(ABS(J788-'02_대상물건입력'!B10),"")</f>
        <v>7</v>
      </c>
      <c r="T788" s="38">
        <f>IFERROR(ABS('01_설정'!B4-F788),"")</f>
        <v>466</v>
      </c>
      <c r="U788" s="38">
        <f>IFERROR(ABS(K788-YEAR('02_대상물건입력'!B14)),"")</f>
        <v>8</v>
      </c>
      <c r="V788" s="38" t="str">
        <f>IF(B788="","",IF(AND(E788&gt;0,F788&gt;0,H788&gt;0,OR('04A_국토부원자료'!P789="",'04A_국토부원자료'!P789="-"),IF('01_설정'!B10=1,N788=1,TRUE),R788&lt;='01_설정'!B5,S788&lt;='01_설정'!B6,T788&lt;='01_설정'!B7,U788&lt;='01_설정'!B8),"Y",""))</f>
        <v/>
      </c>
      <c r="W788" s="40" t="str">
        <f>IF(V788&lt;&gt;"Y","",MAX(0,(1-R788/'01_설정'!B5))*'01_설정'!B14+MAX(0,(1-S788/'01_설정'!B6))*'01_설정'!B15+MAX(0,(1-T788/'01_설정'!B7))*'01_설정'!B16+MAX(0,(1-U788/'01_설정'!B8))*'01_설정'!B17+O788*'01_설정'!B11+Q788*'01_설정'!B12+P788*'01_설정'!B13)</f>
        <v/>
      </c>
      <c r="X788" s="38" t="str">
        <f>IF(W788="","",1+COUNTIFS($W$4:$W$3003,"&gt;"&amp;W788)+COUNTIFS($W$4:W788,W788)-1)</f>
        <v/>
      </c>
    </row>
    <row r="789" spans="1:24" ht="16.5">
      <c r="A789" s="38">
        <f>IF('04A_국토부원자료'!A790="","",ROW()-3)</f>
        <v>786</v>
      </c>
      <c r="B789" s="39" t="str">
        <f>IFERROR('04A_국토부원자료'!B790,"")</f>
        <v>서울특별시 송파구 문정동</v>
      </c>
      <c r="C789" s="39" t="str">
        <f>IF(B789="","",IF('04A_국토부원자료'!C790&lt;&gt;"",'04A_국토부원자료'!C790,TRIM('04A_국토부원자료'!D790&amp;IF('04A_국토부원자료'!E790&lt;&gt;"","-"&amp;'04A_국토부원자료'!E790,""))))</f>
        <v>622</v>
      </c>
      <c r="D789" s="39" t="str">
        <f>IFERROR('04A_국토부원자료'!F790,"")</f>
        <v>송파한화오벨리스크</v>
      </c>
      <c r="E789" s="40">
        <f>IFERROR(VALUE(SUBSTITUTE('04A_국토부원자료'!G790,",","")),"")</f>
        <v>26.82</v>
      </c>
      <c r="F789" s="41">
        <f>IFERROR(IF(AND('04A_국토부원자료'!H790&lt;&gt;"",'04A_국토부원자료'!I790&lt;&gt;""),DATE(INT(VALUE(SUBSTITUTE('04A_국토부원자료'!H790,",",""))/100),MOD(VALUE(SUBSTITUTE('04A_국토부원자료'!H790,",","")),100),VALUE(SUBSTITUTE('04A_국토부원자료'!I790,",",""))),""),"")</f>
        <v>45644</v>
      </c>
      <c r="G789" s="42">
        <f>IFERROR(VALUE(SUBSTITUTE('04A_국토부원자료'!J790,",","")),"")</f>
        <v>19700</v>
      </c>
      <c r="H789" s="43">
        <f t="shared" si="24"/>
        <v>197000000</v>
      </c>
      <c r="I789" s="43">
        <f t="shared" si="25"/>
        <v>7345264.7278150637</v>
      </c>
      <c r="J789" s="38">
        <f>IFERROR(VALUE(SUBSTITUTE('04A_국토부원자료'!K790,",","")),"")</f>
        <v>3</v>
      </c>
      <c r="K789" s="38">
        <f>IFERROR(VALUE(SUBSTITUTE('04A_국토부원자료'!N790,",","")),"")</f>
        <v>2013</v>
      </c>
      <c r="L789" s="39" t="str">
        <f>IFERROR('04A_국토부원자료'!O790,"")</f>
        <v>충민로 5</v>
      </c>
      <c r="M789" s="39" t="str">
        <f>IFERROR('04A_국토부원자료'!Q790,"")</f>
        <v>중개거래</v>
      </c>
      <c r="N789" s="38">
        <f>IF(B789="","",IF('02_대상물건입력'!B5="",1,IF(ISNUMBER(SEARCH('02_대상물건입력'!B5,B789)),1,0)))</f>
        <v>1</v>
      </c>
      <c r="O789" s="38">
        <f>IF(B789="","",IF('02_대상물건입력'!B6="",1,IF(ISNUMBER(SEARCH('02_대상물건입력'!B6,B789)),1,0)))</f>
        <v>0</v>
      </c>
      <c r="P789" s="38">
        <f>IF(L789="","",IF('02_대상물건입력'!B15="",0,IF(ISNUMBER(SEARCH('02_대상물건입력'!B15,L789)),1,0)))</f>
        <v>0</v>
      </c>
      <c r="Q789" s="38">
        <f>IF(D789="","",IF('02_대상물건입력'!B8="",0,IF(ISNUMBER(SEARCH('02_대상물건입력'!B8,D789)),1,0)))</f>
        <v>0</v>
      </c>
      <c r="R789" s="44">
        <f>IFERROR(ABS(E789-'02_대상물건입력'!B11)/'02_대상물건입력'!B11,"")</f>
        <v>1.551969694745029E-2</v>
      </c>
      <c r="S789" s="38">
        <f>IFERROR(ABS(J789-'02_대상물건입력'!B10),"")</f>
        <v>9</v>
      </c>
      <c r="T789" s="38">
        <f>IFERROR(ABS('01_설정'!B4-F789),"")</f>
        <v>468</v>
      </c>
      <c r="U789" s="38">
        <f>IFERROR(ABS(K789-YEAR('02_대상물건입력'!B14)),"")</f>
        <v>13</v>
      </c>
      <c r="V789" s="38" t="str">
        <f>IF(B789="","",IF(AND(E789&gt;0,F789&gt;0,H789&gt;0,OR('04A_국토부원자료'!P790="",'04A_국토부원자료'!P790="-"),IF('01_설정'!B10=1,N789=1,TRUE),R789&lt;='01_설정'!B5,S789&lt;='01_설정'!B6,T789&lt;='01_설정'!B7,U789&lt;='01_설정'!B8),"Y",""))</f>
        <v/>
      </c>
      <c r="W789" s="40" t="str">
        <f>IF(V789&lt;&gt;"Y","",MAX(0,(1-R789/'01_설정'!B5))*'01_설정'!B14+MAX(0,(1-S789/'01_설정'!B6))*'01_설정'!B15+MAX(0,(1-T789/'01_설정'!B7))*'01_설정'!B16+MAX(0,(1-U789/'01_설정'!B8))*'01_설정'!B17+O789*'01_설정'!B11+Q789*'01_설정'!B12+P789*'01_설정'!B13)</f>
        <v/>
      </c>
      <c r="X789" s="38" t="str">
        <f>IF(W789="","",1+COUNTIFS($W$4:$W$3003,"&gt;"&amp;W789)+COUNTIFS($W$4:W789,W789)-1)</f>
        <v/>
      </c>
    </row>
    <row r="790" spans="1:24" ht="16.5">
      <c r="A790" s="38">
        <f>IF('04A_국토부원자료'!A791="","",ROW()-3)</f>
        <v>787</v>
      </c>
      <c r="B790" s="39" t="str">
        <f>IFERROR('04A_국토부원자료'!B791,"")</f>
        <v>서울특별시 송파구 문정동</v>
      </c>
      <c r="C790" s="39" t="str">
        <f>IF(B790="","",IF('04A_국토부원자료'!C791&lt;&gt;"",'04A_국토부원자료'!C791,TRIM('04A_국토부원자료'!D791&amp;IF('04A_국토부원자료'!E791&lt;&gt;"","-"&amp;'04A_국토부원자료'!E791,""))))</f>
        <v>618</v>
      </c>
      <c r="D790" s="39" t="str">
        <f>IFERROR('04A_국토부원자료'!F791,"")</f>
        <v>파크하비오</v>
      </c>
      <c r="E790" s="40">
        <f>IFERROR(VALUE(SUBSTITUTE('04A_국토부원자료'!G791,",","")),"")</f>
        <v>48.96</v>
      </c>
      <c r="F790" s="41">
        <f>IFERROR(IF(AND('04A_국토부원자료'!H791&lt;&gt;"",'04A_국토부원자료'!I791&lt;&gt;""),DATE(INT(VALUE(SUBSTITUTE('04A_국토부원자료'!H791,",",""))/100),MOD(VALUE(SUBSTITUTE('04A_국토부원자료'!H791,",","")),100),VALUE(SUBSTITUTE('04A_국토부원자료'!I791,",",""))),""),"")</f>
        <v>45643</v>
      </c>
      <c r="G790" s="42">
        <f>IFERROR(VALUE(SUBSTITUTE('04A_국토부원자료'!J791,",","")),"")</f>
        <v>48000</v>
      </c>
      <c r="H790" s="43">
        <f t="shared" si="24"/>
        <v>480000000</v>
      </c>
      <c r="I790" s="43">
        <f t="shared" si="25"/>
        <v>9803921.5686274506</v>
      </c>
      <c r="J790" s="38">
        <f>IFERROR(VALUE(SUBSTITUTE('04A_국토부원자료'!K791,",","")),"")</f>
        <v>11</v>
      </c>
      <c r="K790" s="38" t="str">
        <f>IFERROR(VALUE(SUBSTITUTE('04A_국토부원자료'!N791,",","")),"")</f>
        <v/>
      </c>
      <c r="L790" s="39" t="str">
        <f>IFERROR('04A_국토부원자료'!O791,"")</f>
        <v xml:space="preserve"> </v>
      </c>
      <c r="M790" s="39" t="str">
        <f>IFERROR('04A_국토부원자료'!Q791,"")</f>
        <v>중개거래</v>
      </c>
      <c r="N790" s="38">
        <f>IF(B790="","",IF('02_대상물건입력'!B5="",1,IF(ISNUMBER(SEARCH('02_대상물건입력'!B5,B790)),1,0)))</f>
        <v>1</v>
      </c>
      <c r="O790" s="38">
        <f>IF(B790="","",IF('02_대상물건입력'!B6="",1,IF(ISNUMBER(SEARCH('02_대상물건입력'!B6,B790)),1,0)))</f>
        <v>0</v>
      </c>
      <c r="P790" s="38">
        <f>IF(L790="","",IF('02_대상물건입력'!B15="",0,IF(ISNUMBER(SEARCH('02_대상물건입력'!B15,L790)),1,0)))</f>
        <v>0</v>
      </c>
      <c r="Q790" s="38">
        <f>IF(D790="","",IF('02_대상물건입력'!B8="",0,IF(ISNUMBER(SEARCH('02_대상물건입력'!B8,D790)),1,0)))</f>
        <v>0</v>
      </c>
      <c r="R790" s="44">
        <f>IFERROR(ABS(E790-'02_대상물건입력'!B11)/'02_대상물건입력'!B11,"")</f>
        <v>0.79717209684760759</v>
      </c>
      <c r="S790" s="38">
        <f>IFERROR(ABS(J790-'02_대상물건입력'!B10),"")</f>
        <v>1</v>
      </c>
      <c r="T790" s="38">
        <f>IFERROR(ABS('01_설정'!B4-F790),"")</f>
        <v>469</v>
      </c>
      <c r="U790" s="38" t="str">
        <f>IFERROR(ABS(K790-YEAR('02_대상물건입력'!B14)),"")</f>
        <v/>
      </c>
      <c r="V790" s="38" t="str">
        <f>IF(B790="","",IF(AND(E790&gt;0,F790&gt;0,H790&gt;0,OR('04A_국토부원자료'!P791="",'04A_국토부원자료'!P791="-"),IF('01_설정'!B10=1,N790=1,TRUE),R790&lt;='01_설정'!B5,S790&lt;='01_설정'!B6,T790&lt;='01_설정'!B7,U790&lt;='01_설정'!B8),"Y",""))</f>
        <v/>
      </c>
      <c r="W790" s="40" t="str">
        <f>IF(V790&lt;&gt;"Y","",MAX(0,(1-R790/'01_설정'!B5))*'01_설정'!B14+MAX(0,(1-S790/'01_설정'!B6))*'01_설정'!B15+MAX(0,(1-T790/'01_설정'!B7))*'01_설정'!B16+MAX(0,(1-U790/'01_설정'!B8))*'01_설정'!B17+O790*'01_설정'!B11+Q790*'01_설정'!B12+P790*'01_설정'!B13)</f>
        <v/>
      </c>
      <c r="X790" s="38" t="str">
        <f>IF(W790="","",1+COUNTIFS($W$4:$W$3003,"&gt;"&amp;W790)+COUNTIFS($W$4:W790,W790)-1)</f>
        <v/>
      </c>
    </row>
    <row r="791" spans="1:24" ht="16.5">
      <c r="A791" s="38">
        <f>IF('04A_국토부원자료'!A792="","",ROW()-3)</f>
        <v>788</v>
      </c>
      <c r="B791" s="39" t="str">
        <f>IFERROR('04A_국토부원자료'!B792,"")</f>
        <v>서울특별시 송파구 문정동</v>
      </c>
      <c r="C791" s="39" t="str">
        <f>IF(B791="","",IF('04A_국토부원자료'!C792&lt;&gt;"",'04A_국토부원자료'!C792,TRIM('04A_국토부원자료'!D792&amp;IF('04A_국토부원자료'!E792&lt;&gt;"","-"&amp;'04A_국토부원자료'!E792,""))))</f>
        <v>622</v>
      </c>
      <c r="D791" s="39" t="str">
        <f>IFERROR('04A_국토부원자료'!F792,"")</f>
        <v>송파한화오벨리스크</v>
      </c>
      <c r="E791" s="40">
        <f>IFERROR(VALUE(SUBSTITUTE('04A_국토부원자료'!G792,",","")),"")</f>
        <v>29.99</v>
      </c>
      <c r="F791" s="41">
        <f>IFERROR(IF(AND('04A_국토부원자료'!H792&lt;&gt;"",'04A_국토부원자료'!I792&lt;&gt;""),DATE(INT(VALUE(SUBSTITUTE('04A_국토부원자료'!H792,",",""))/100),MOD(VALUE(SUBSTITUTE('04A_국토부원자료'!H792,",","")),100),VALUE(SUBSTITUTE('04A_국토부원자료'!I792,",",""))),""),"")</f>
        <v>45642</v>
      </c>
      <c r="G791" s="42">
        <f>IFERROR(VALUE(SUBSTITUTE('04A_국토부원자료'!J792,",","")),"")</f>
        <v>22000</v>
      </c>
      <c r="H791" s="43">
        <f t="shared" si="24"/>
        <v>220000000</v>
      </c>
      <c r="I791" s="43">
        <f t="shared" si="25"/>
        <v>7335778.592864288</v>
      </c>
      <c r="J791" s="38">
        <f>IFERROR(VALUE(SUBSTITUTE('04A_국토부원자료'!K792,",","")),"")</f>
        <v>12</v>
      </c>
      <c r="K791" s="38">
        <f>IFERROR(VALUE(SUBSTITUTE('04A_국토부원자료'!N792,",","")),"")</f>
        <v>2013</v>
      </c>
      <c r="L791" s="39" t="str">
        <f>IFERROR('04A_국토부원자료'!O792,"")</f>
        <v>충민로 5</v>
      </c>
      <c r="M791" s="39" t="str">
        <f>IFERROR('04A_국토부원자료'!Q792,"")</f>
        <v>중개거래</v>
      </c>
      <c r="N791" s="38">
        <f>IF(B791="","",IF('02_대상물건입력'!B5="",1,IF(ISNUMBER(SEARCH('02_대상물건입력'!B5,B791)),1,0)))</f>
        <v>1</v>
      </c>
      <c r="O791" s="38">
        <f>IF(B791="","",IF('02_대상물건입력'!B6="",1,IF(ISNUMBER(SEARCH('02_대상물건입력'!B6,B791)),1,0)))</f>
        <v>0</v>
      </c>
      <c r="P791" s="38">
        <f>IF(L791="","",IF('02_대상물건입력'!B15="",0,IF(ISNUMBER(SEARCH('02_대상물건입력'!B15,L791)),1,0)))</f>
        <v>0</v>
      </c>
      <c r="Q791" s="38">
        <f>IF(D791="","",IF('02_대상물건입력'!B8="",0,IF(ISNUMBER(SEARCH('02_대상물건입력'!B8,D791)),1,0)))</f>
        <v>0</v>
      </c>
      <c r="R791" s="44">
        <f>IFERROR(ABS(E791-'02_대상물건입력'!B11)/'02_대상물건입력'!B11,"")</f>
        <v>0.10084132321200462</v>
      </c>
      <c r="S791" s="38">
        <f>IFERROR(ABS(J791-'02_대상물건입력'!B10),"")</f>
        <v>0</v>
      </c>
      <c r="T791" s="38">
        <f>IFERROR(ABS('01_설정'!B4-F791),"")</f>
        <v>470</v>
      </c>
      <c r="U791" s="38">
        <f>IFERROR(ABS(K791-YEAR('02_대상물건입력'!B14)),"")</f>
        <v>13</v>
      </c>
      <c r="V791" s="38" t="str">
        <f>IF(B791="","",IF(AND(E791&gt;0,F791&gt;0,H791&gt;0,OR('04A_국토부원자료'!P792="",'04A_국토부원자료'!P792="-"),IF('01_설정'!B10=1,N791=1,TRUE),R791&lt;='01_설정'!B5,S791&lt;='01_설정'!B6,T791&lt;='01_설정'!B7,U791&lt;='01_설정'!B8),"Y",""))</f>
        <v/>
      </c>
      <c r="W791" s="40" t="str">
        <f>IF(V791&lt;&gt;"Y","",MAX(0,(1-R791/'01_설정'!B5))*'01_설정'!B14+MAX(0,(1-S791/'01_설정'!B6))*'01_설정'!B15+MAX(0,(1-T791/'01_설정'!B7))*'01_설정'!B16+MAX(0,(1-U791/'01_설정'!B8))*'01_설정'!B17+O791*'01_설정'!B11+Q791*'01_설정'!B12+P791*'01_설정'!B13)</f>
        <v/>
      </c>
      <c r="X791" s="38" t="str">
        <f>IF(W791="","",1+COUNTIFS($W$4:$W$3003,"&gt;"&amp;W791)+COUNTIFS($W$4:W791,W791)-1)</f>
        <v/>
      </c>
    </row>
    <row r="792" spans="1:24" ht="16.5">
      <c r="A792" s="38">
        <f>IF('04A_국토부원자료'!A793="","",ROW()-3)</f>
        <v>789</v>
      </c>
      <c r="B792" s="39" t="str">
        <f>IFERROR('04A_국토부원자료'!B793,"")</f>
        <v>서울특별시 송파구 문정동</v>
      </c>
      <c r="C792" s="39" t="str">
        <f>IF(B792="","",IF('04A_국토부원자료'!C793&lt;&gt;"",'04A_국토부원자료'!C793,TRIM('04A_국토부원자료'!D793&amp;IF('04A_국토부원자료'!E793&lt;&gt;"","-"&amp;'04A_국토부원자료'!E793,""))))</f>
        <v>652-2</v>
      </c>
      <c r="D792" s="39" t="str">
        <f>IFERROR('04A_국토부원자료'!F793,"")</f>
        <v>문정 오벨리스크</v>
      </c>
      <c r="E792" s="40">
        <f>IFERROR(VALUE(SUBSTITUTE('04A_국토부원자료'!G793,",","")),"")</f>
        <v>24.23</v>
      </c>
      <c r="F792" s="41">
        <f>IFERROR(IF(AND('04A_국토부원자료'!H793&lt;&gt;"",'04A_국토부원자료'!I793&lt;&gt;""),DATE(INT(VALUE(SUBSTITUTE('04A_국토부원자료'!H793,",",""))/100),MOD(VALUE(SUBSTITUTE('04A_국토부원자료'!H793,",","")),100),VALUE(SUBSTITUTE('04A_국토부원자료'!I793,",",""))),""),"")</f>
        <v>45642</v>
      </c>
      <c r="G792" s="42">
        <f>IFERROR(VALUE(SUBSTITUTE('04A_국토부원자료'!J793,",","")),"")</f>
        <v>22000</v>
      </c>
      <c r="H792" s="43">
        <f t="shared" si="24"/>
        <v>220000000</v>
      </c>
      <c r="I792" s="43">
        <f t="shared" si="25"/>
        <v>9079653.3223276921</v>
      </c>
      <c r="J792" s="38">
        <f>IFERROR(VALUE(SUBSTITUTE('04A_국토부원자료'!K793,",","")),"")</f>
        <v>12</v>
      </c>
      <c r="K792" s="38">
        <f>IFERROR(VALUE(SUBSTITUTE('04A_국토부원자료'!N793,",","")),"")</f>
        <v>2018</v>
      </c>
      <c r="L792" s="39" t="str">
        <f>IFERROR('04A_국토부원자료'!O793,"")</f>
        <v>송파대로 145</v>
      </c>
      <c r="M792" s="39" t="str">
        <f>IFERROR('04A_국토부원자료'!Q793,"")</f>
        <v>중개거래</v>
      </c>
      <c r="N792" s="38">
        <f>IF(B792="","",IF('02_대상물건입력'!B5="",1,IF(ISNUMBER(SEARCH('02_대상물건입력'!B5,B792)),1,0)))</f>
        <v>1</v>
      </c>
      <c r="O792" s="38">
        <f>IF(B792="","",IF('02_대상물건입력'!B6="",1,IF(ISNUMBER(SEARCH('02_대상물건입력'!B6,B792)),1,0)))</f>
        <v>0</v>
      </c>
      <c r="P792" s="38">
        <f>IF(L792="","",IF('02_대상물건입력'!B15="",0,IF(ISNUMBER(SEARCH('02_대상물건입력'!B15,L792)),1,0)))</f>
        <v>1</v>
      </c>
      <c r="Q792" s="38">
        <f>IF(D792="","",IF('02_대상물건입력'!B8="",0,IF(ISNUMBER(SEARCH('02_대상물건입력'!B8,D792)),1,0)))</f>
        <v>0</v>
      </c>
      <c r="R792" s="44">
        <f>IFERROR(ABS(E792-'02_대상물건입력'!B11)/'02_대상물건입력'!B11,"")</f>
        <v>0.11059068818183149</v>
      </c>
      <c r="S792" s="38">
        <f>IFERROR(ABS(J792-'02_대상물건입력'!B10),"")</f>
        <v>0</v>
      </c>
      <c r="T792" s="38">
        <f>IFERROR(ABS('01_설정'!B4-F792),"")</f>
        <v>470</v>
      </c>
      <c r="U792" s="38">
        <f>IFERROR(ABS(K792-YEAR('02_대상물건입력'!B14)),"")</f>
        <v>8</v>
      </c>
      <c r="V792" s="38" t="str">
        <f>IF(B792="","",IF(AND(E792&gt;0,F792&gt;0,H792&gt;0,OR('04A_국토부원자료'!P793="",'04A_국토부원자료'!P793="-"),IF('01_설정'!B10=1,N792=1,TRUE),R792&lt;='01_설정'!B5,S792&lt;='01_설정'!B6,T792&lt;='01_설정'!B7,U792&lt;='01_설정'!B8),"Y",""))</f>
        <v>Y</v>
      </c>
      <c r="W792" s="40">
        <f>IF(V792&lt;&gt;"Y","",MAX(0,(1-R792/'01_설정'!B5))*'01_설정'!B14+MAX(0,(1-S792/'01_설정'!B6))*'01_설정'!B15+MAX(0,(1-T792/'01_설정'!B7))*'01_설정'!B16+MAX(0,(1-U792/'01_설정'!B8))*'01_설정'!B17+O792*'01_설정'!B11+Q792*'01_설정'!B12+P792*'01_설정'!B13)</f>
        <v>44.541992042738556</v>
      </c>
      <c r="X792" s="38">
        <f>IF(W792="","",1+COUNTIFS($W$4:$W$3003,"&gt;"&amp;W792)+COUNTIFS($W$4:W792,W792)-1)</f>
        <v>32</v>
      </c>
    </row>
    <row r="793" spans="1:24" ht="16.5">
      <c r="A793" s="38">
        <f>IF('04A_국토부원자료'!A794="","",ROW()-3)</f>
        <v>790</v>
      </c>
      <c r="B793" s="39" t="str">
        <f>IFERROR('04A_국토부원자료'!B794,"")</f>
        <v>서울특별시 송파구 문정동</v>
      </c>
      <c r="C793" s="39" t="str">
        <f>IF(B793="","",IF('04A_국토부원자료'!C794&lt;&gt;"",'04A_국토부원자료'!C794,TRIM('04A_국토부원자료'!D794&amp;IF('04A_국토부원자료'!E794&lt;&gt;"","-"&amp;'04A_국토부원자료'!E794,""))))</f>
        <v>639-5</v>
      </c>
      <c r="D793" s="39" t="str">
        <f>IFERROR('04A_국토부원자료'!F794,"")</f>
        <v>힐스테이트에코송파</v>
      </c>
      <c r="E793" s="40">
        <f>IFERROR(VALUE(SUBSTITUTE('04A_국토부원자료'!G794,",","")),"")</f>
        <v>21.064</v>
      </c>
      <c r="F793" s="41">
        <f>IFERROR(IF(AND('04A_국토부원자료'!H794&lt;&gt;"",'04A_국토부원자료'!I794&lt;&gt;""),DATE(INT(VALUE(SUBSTITUTE('04A_국토부원자료'!H794,",",""))/100),MOD(VALUE(SUBSTITUTE('04A_국토부원자료'!H794,",","")),100),VALUE(SUBSTITUTE('04A_국토부원자료'!I794,",",""))),""),"")</f>
        <v>45642</v>
      </c>
      <c r="G793" s="42">
        <f>IFERROR(VALUE(SUBSTITUTE('04A_국토부원자료'!J794,",","")),"")</f>
        <v>18200</v>
      </c>
      <c r="H793" s="43">
        <f t="shared" si="24"/>
        <v>182000000</v>
      </c>
      <c r="I793" s="43">
        <f t="shared" si="25"/>
        <v>8640334.2195214592</v>
      </c>
      <c r="J793" s="38">
        <f>IFERROR(VALUE(SUBSTITUTE('04A_국토부원자료'!K794,",","")),"")</f>
        <v>14</v>
      </c>
      <c r="K793" s="38">
        <f>IFERROR(VALUE(SUBSTITUTE('04A_국토부원자료'!N794,",","")),"")</f>
        <v>2017</v>
      </c>
      <c r="L793" s="39" t="str">
        <f>IFERROR('04A_국토부원자료'!O794,"")</f>
        <v>정의로7길 13</v>
      </c>
      <c r="M793" s="39" t="str">
        <f>IFERROR('04A_국토부원자료'!Q794,"")</f>
        <v>직거래</v>
      </c>
      <c r="N793" s="38">
        <f>IF(B793="","",IF('02_대상물건입력'!B5="",1,IF(ISNUMBER(SEARCH('02_대상물건입력'!B5,B793)),1,0)))</f>
        <v>1</v>
      </c>
      <c r="O793" s="38">
        <f>IF(B793="","",IF('02_대상물건입력'!B6="",1,IF(ISNUMBER(SEARCH('02_대상물건입력'!B6,B793)),1,0)))</f>
        <v>0</v>
      </c>
      <c r="P793" s="38">
        <f>IF(L793="","",IF('02_대상물건입력'!B15="",0,IF(ISNUMBER(SEARCH('02_대상물건입력'!B15,L793)),1,0)))</f>
        <v>0</v>
      </c>
      <c r="Q793" s="38">
        <f>IF(D793="","",IF('02_대상물건입력'!B8="",0,IF(ISNUMBER(SEARCH('02_대상물건입력'!B8,D793)),1,0)))</f>
        <v>0</v>
      </c>
      <c r="R793" s="44">
        <f>IFERROR(ABS(E793-'02_대상물건입력'!B11)/'02_대상물건입력'!B11,"")</f>
        <v>0.22680488055559631</v>
      </c>
      <c r="S793" s="38">
        <f>IFERROR(ABS(J793-'02_대상물건입력'!B10),"")</f>
        <v>2</v>
      </c>
      <c r="T793" s="38">
        <f>IFERROR(ABS('01_설정'!B4-F793),"")</f>
        <v>470</v>
      </c>
      <c r="U793" s="38">
        <f>IFERROR(ABS(K793-YEAR('02_대상물건입력'!B14)),"")</f>
        <v>9</v>
      </c>
      <c r="V793" s="38" t="str">
        <f>IF(B793="","",IF(AND(E793&gt;0,F793&gt;0,H793&gt;0,OR('04A_국토부원자료'!P794="",'04A_국토부원자료'!P794="-"),IF('01_설정'!B10=1,N793=1,TRUE),R793&lt;='01_설정'!B5,S793&lt;='01_설정'!B6,T793&lt;='01_설정'!B7,U793&lt;='01_설정'!B8),"Y",""))</f>
        <v>Y</v>
      </c>
      <c r="W793" s="40">
        <f>IF(V793&lt;&gt;"Y","",MAX(0,(1-R793/'01_설정'!B5))*'01_설정'!B14+MAX(0,(1-S793/'01_설정'!B6))*'01_설정'!B15+MAX(0,(1-T793/'01_설정'!B7))*'01_설정'!B16+MAX(0,(1-U793/'01_설정'!B8))*'01_설정'!B17+O793*'01_설정'!B11+Q793*'01_설정'!B12+P793*'01_설정'!B13)</f>
        <v>20.515143113847252</v>
      </c>
      <c r="X793" s="38">
        <f>IF(W793="","",1+COUNTIFS($W$4:$W$3003,"&gt;"&amp;W793)+COUNTIFS($W$4:W793,W793)-1)</f>
        <v>253</v>
      </c>
    </row>
    <row r="794" spans="1:24" ht="16.5">
      <c r="A794" s="38">
        <f>IF('04A_국토부원자료'!A795="","",ROW()-3)</f>
        <v>791</v>
      </c>
      <c r="B794" s="39" t="str">
        <f>IFERROR('04A_국토부원자료'!B795,"")</f>
        <v>서울특별시 송파구 문정동</v>
      </c>
      <c r="C794" s="39" t="str">
        <f>IF(B794="","",IF('04A_국토부원자료'!C795&lt;&gt;"",'04A_국토부원자료'!C795,TRIM('04A_국토부원자료'!D795&amp;IF('04A_국토부원자료'!E795&lt;&gt;"","-"&amp;'04A_국토부원자료'!E795,""))))</f>
        <v>643-1</v>
      </c>
      <c r="D794" s="39" t="str">
        <f>IFERROR('04A_국토부원자료'!F795,"")</f>
        <v>엠스테이트</v>
      </c>
      <c r="E794" s="40">
        <f>IFERROR(VALUE(SUBSTITUTE('04A_국토부원자료'!G795,",","")),"")</f>
        <v>29.79</v>
      </c>
      <c r="F794" s="41">
        <f>IFERROR(IF(AND('04A_국토부원자료'!H795&lt;&gt;"",'04A_국토부원자료'!I795&lt;&gt;""),DATE(INT(VALUE(SUBSTITUTE('04A_국토부원자료'!H795,",",""))/100),MOD(VALUE(SUBSTITUTE('04A_국토부원자료'!H795,",","")),100),VALUE(SUBSTITUTE('04A_국토부원자료'!I795,",",""))),""),"")</f>
        <v>45642</v>
      </c>
      <c r="G794" s="42">
        <f>IFERROR(VALUE(SUBSTITUTE('04A_국토부원자료'!J795,",","")),"")</f>
        <v>26800</v>
      </c>
      <c r="H794" s="43">
        <f t="shared" si="24"/>
        <v>268000000</v>
      </c>
      <c r="I794" s="43">
        <f t="shared" si="25"/>
        <v>8996307.4857334681</v>
      </c>
      <c r="J794" s="38">
        <f>IFERROR(VALUE(SUBSTITUTE('04A_국토부원자료'!K795,",","")),"")</f>
        <v>11</v>
      </c>
      <c r="K794" s="38">
        <f>IFERROR(VALUE(SUBSTITUTE('04A_국토부원자료'!N795,",","")),"")</f>
        <v>2016</v>
      </c>
      <c r="L794" s="39" t="str">
        <f>IFERROR('04A_국토부원자료'!O795,"")</f>
        <v>법원로 114</v>
      </c>
      <c r="M794" s="39" t="str">
        <f>IFERROR('04A_국토부원자료'!Q795,"")</f>
        <v>중개거래</v>
      </c>
      <c r="N794" s="38">
        <f>IF(B794="","",IF('02_대상물건입력'!B5="",1,IF(ISNUMBER(SEARCH('02_대상물건입력'!B5,B794)),1,0)))</f>
        <v>1</v>
      </c>
      <c r="O794" s="38">
        <f>IF(B794="","",IF('02_대상물건입력'!B6="",1,IF(ISNUMBER(SEARCH('02_대상물건입력'!B6,B794)),1,0)))</f>
        <v>0</v>
      </c>
      <c r="P794" s="38">
        <f>IF(L794="","",IF('02_대상물건입력'!B15="",0,IF(ISNUMBER(SEARCH('02_대상물건입력'!B15,L794)),1,0)))</f>
        <v>0</v>
      </c>
      <c r="Q794" s="38">
        <f>IF(D794="","",IF('02_대상물건입력'!B8="",0,IF(ISNUMBER(SEARCH('02_대상물건입력'!B8,D794)),1,0)))</f>
        <v>0</v>
      </c>
      <c r="R794" s="44">
        <f>IFERROR(ABS(E794-'02_대상물건입력'!B11)/'02_대상물건입력'!B11,"")</f>
        <v>9.3499933927496448E-2</v>
      </c>
      <c r="S794" s="38">
        <f>IFERROR(ABS(J794-'02_대상물건입력'!B10),"")</f>
        <v>1</v>
      </c>
      <c r="T794" s="38">
        <f>IFERROR(ABS('01_설정'!B4-F794),"")</f>
        <v>470</v>
      </c>
      <c r="U794" s="38">
        <f>IFERROR(ABS(K794-YEAR('02_대상물건입력'!B14)),"")</f>
        <v>10</v>
      </c>
      <c r="V794" s="38" t="str">
        <f>IF(B794="","",IF(AND(E794&gt;0,F794&gt;0,H794&gt;0,OR('04A_국토부원자료'!P795="",'04A_국토부원자료'!P795="-"),IF('01_설정'!B10=1,N794=1,TRUE),R794&lt;='01_설정'!B5,S794&lt;='01_설정'!B6,T794&lt;='01_설정'!B7,U794&lt;='01_설정'!B8),"Y",""))</f>
        <v>Y</v>
      </c>
      <c r="W794" s="40">
        <f>IF(V794&lt;&gt;"Y","",MAX(0,(1-R794/'01_설정'!B5))*'01_설정'!B14+MAX(0,(1-S794/'01_설정'!B6))*'01_설정'!B15+MAX(0,(1-T794/'01_설정'!B7))*'01_설정'!B16+MAX(0,(1-U794/'01_설정'!B8))*'01_설정'!B17+O794*'01_설정'!B11+Q794*'01_설정'!B12+P794*'01_설정'!B13)</f>
        <v>33.645978417120041</v>
      </c>
      <c r="X794" s="38">
        <f>IF(W794="","",1+COUNTIFS($W$4:$W$3003,"&gt;"&amp;W794)+COUNTIFS($W$4:W794,W794)-1)</f>
        <v>127</v>
      </c>
    </row>
    <row r="795" spans="1:24" ht="16.5">
      <c r="A795" s="38">
        <f>IF('04A_국토부원자료'!A796="","",ROW()-3)</f>
        <v>792</v>
      </c>
      <c r="B795" s="39" t="str">
        <f>IFERROR('04A_국토부원자료'!B796,"")</f>
        <v>서울특별시 송파구 문정동</v>
      </c>
      <c r="C795" s="39" t="str">
        <f>IF(B795="","",IF('04A_국토부원자료'!C796&lt;&gt;"",'04A_국토부원자료'!C796,TRIM('04A_국토부원자료'!D796&amp;IF('04A_국토부원자료'!E796&lt;&gt;"","-"&amp;'04A_국토부원자료'!E796,""))))</f>
        <v>622</v>
      </c>
      <c r="D795" s="39" t="str">
        <f>IFERROR('04A_국토부원자료'!F796,"")</f>
        <v>송파한화오벨리스크</v>
      </c>
      <c r="E795" s="40">
        <f>IFERROR(VALUE(SUBSTITUTE('04A_국토부원자료'!G796,",","")),"")</f>
        <v>29.99</v>
      </c>
      <c r="F795" s="41">
        <f>IFERROR(IF(AND('04A_국토부원자료'!H796&lt;&gt;"",'04A_국토부원자료'!I796&lt;&gt;""),DATE(INT(VALUE(SUBSTITUTE('04A_국토부원자료'!H796,",",""))/100),MOD(VALUE(SUBSTITUTE('04A_국토부원자료'!H796,",","")),100),VALUE(SUBSTITUTE('04A_국토부원자료'!I796,",",""))),""),"")</f>
        <v>45642</v>
      </c>
      <c r="G795" s="42">
        <f>IFERROR(VALUE(SUBSTITUTE('04A_국토부원자료'!J796,",","")),"")</f>
        <v>23000</v>
      </c>
      <c r="H795" s="43">
        <f t="shared" si="24"/>
        <v>230000000</v>
      </c>
      <c r="I795" s="43">
        <f t="shared" si="25"/>
        <v>7669223.0743581196</v>
      </c>
      <c r="J795" s="38">
        <f>IFERROR(VALUE(SUBSTITUTE('04A_국토부원자료'!K796,",","")),"")</f>
        <v>14</v>
      </c>
      <c r="K795" s="38">
        <f>IFERROR(VALUE(SUBSTITUTE('04A_국토부원자료'!N796,",","")),"")</f>
        <v>2013</v>
      </c>
      <c r="L795" s="39" t="str">
        <f>IFERROR('04A_국토부원자료'!O796,"")</f>
        <v>충민로 5</v>
      </c>
      <c r="M795" s="39" t="str">
        <f>IFERROR('04A_국토부원자료'!Q796,"")</f>
        <v>중개거래</v>
      </c>
      <c r="N795" s="38">
        <f>IF(B795="","",IF('02_대상물건입력'!B5="",1,IF(ISNUMBER(SEARCH('02_대상물건입력'!B5,B795)),1,0)))</f>
        <v>1</v>
      </c>
      <c r="O795" s="38">
        <f>IF(B795="","",IF('02_대상물건입력'!B6="",1,IF(ISNUMBER(SEARCH('02_대상물건입력'!B6,B795)),1,0)))</f>
        <v>0</v>
      </c>
      <c r="P795" s="38">
        <f>IF(L795="","",IF('02_대상물건입력'!B15="",0,IF(ISNUMBER(SEARCH('02_대상물건입력'!B15,L795)),1,0)))</f>
        <v>0</v>
      </c>
      <c r="Q795" s="38">
        <f>IF(D795="","",IF('02_대상물건입력'!B8="",0,IF(ISNUMBER(SEARCH('02_대상물건입력'!B8,D795)),1,0)))</f>
        <v>0</v>
      </c>
      <c r="R795" s="44">
        <f>IFERROR(ABS(E795-'02_대상물건입력'!B11)/'02_대상물건입력'!B11,"")</f>
        <v>0.10084132321200462</v>
      </c>
      <c r="S795" s="38">
        <f>IFERROR(ABS(J795-'02_대상물건입력'!B10),"")</f>
        <v>2</v>
      </c>
      <c r="T795" s="38">
        <f>IFERROR(ABS('01_설정'!B4-F795),"")</f>
        <v>470</v>
      </c>
      <c r="U795" s="38">
        <f>IFERROR(ABS(K795-YEAR('02_대상물건입력'!B14)),"")</f>
        <v>13</v>
      </c>
      <c r="V795" s="38" t="str">
        <f>IF(B795="","",IF(AND(E795&gt;0,F795&gt;0,H795&gt;0,OR('04A_국토부원자료'!P796="",'04A_국토부원자료'!P796="-"),IF('01_설정'!B10=1,N795=1,TRUE),R795&lt;='01_설정'!B5,S795&lt;='01_설정'!B6,T795&lt;='01_설정'!B7,U795&lt;='01_설정'!B8),"Y",""))</f>
        <v/>
      </c>
      <c r="W795" s="40" t="str">
        <f>IF(V795&lt;&gt;"Y","",MAX(0,(1-R795/'01_설정'!B5))*'01_설정'!B14+MAX(0,(1-S795/'01_설정'!B6))*'01_설정'!B15+MAX(0,(1-T795/'01_설정'!B7))*'01_설정'!B16+MAX(0,(1-U795/'01_설정'!B8))*'01_설정'!B17+O795*'01_설정'!B11+Q795*'01_설정'!B12+P795*'01_설정'!B13)</f>
        <v/>
      </c>
      <c r="X795" s="38" t="str">
        <f>IF(W795="","",1+COUNTIFS($W$4:$W$3003,"&gt;"&amp;W795)+COUNTIFS($W$4:W795,W795)-1)</f>
        <v/>
      </c>
    </row>
    <row r="796" spans="1:24" ht="16.5">
      <c r="A796" s="38">
        <f>IF('04A_국토부원자료'!A797="","",ROW()-3)</f>
        <v>793</v>
      </c>
      <c r="B796" s="39" t="str">
        <f>IFERROR('04A_국토부원자료'!B797,"")</f>
        <v>서울특별시 송파구 문정동</v>
      </c>
      <c r="C796" s="39" t="str">
        <f>IF(B796="","",IF('04A_국토부원자료'!C797&lt;&gt;"",'04A_국토부원자료'!C797,TRIM('04A_국토부원자료'!D797&amp;IF('04A_국토부원자료'!E797&lt;&gt;"","-"&amp;'04A_국토부원자료'!E797,""))))</f>
        <v>624</v>
      </c>
      <c r="D796" s="39" t="str">
        <f>IFERROR('04A_국토부원자료'!F797,"")</f>
        <v>송파 아이파크</v>
      </c>
      <c r="E796" s="40">
        <f>IFERROR(VALUE(SUBSTITUTE('04A_국토부원자료'!G797,",","")),"")</f>
        <v>25.87</v>
      </c>
      <c r="F796" s="41">
        <f>IFERROR(IF(AND('04A_국토부원자료'!H797&lt;&gt;"",'04A_국토부원자료'!I797&lt;&gt;""),DATE(INT(VALUE(SUBSTITUTE('04A_국토부원자료'!H797,",",""))/100),MOD(VALUE(SUBSTITUTE('04A_국토부원자료'!H797,",","")),100),VALUE(SUBSTITUTE('04A_국토부원자료'!I797,",",""))),""),"")</f>
        <v>45640</v>
      </c>
      <c r="G796" s="42">
        <f>IFERROR(VALUE(SUBSTITUTE('04A_국토부원자료'!J797,",","")),"")</f>
        <v>22500</v>
      </c>
      <c r="H796" s="43">
        <f t="shared" si="24"/>
        <v>225000000</v>
      </c>
      <c r="I796" s="43">
        <f t="shared" si="25"/>
        <v>8697332.8179358318</v>
      </c>
      <c r="J796" s="38">
        <f>IFERROR(VALUE(SUBSTITUTE('04A_국토부원자료'!K797,",","")),"")</f>
        <v>14</v>
      </c>
      <c r="K796" s="38">
        <f>IFERROR(VALUE(SUBSTITUTE('04A_국토부원자료'!N797,",","")),"")</f>
        <v>2015</v>
      </c>
      <c r="L796" s="39" t="str">
        <f>IFERROR('04A_국토부원자료'!O797,"")</f>
        <v>법원로 55</v>
      </c>
      <c r="M796" s="39" t="str">
        <f>IFERROR('04A_국토부원자료'!Q797,"")</f>
        <v>중개거래</v>
      </c>
      <c r="N796" s="38">
        <f>IF(B796="","",IF('02_대상물건입력'!B5="",1,IF(ISNUMBER(SEARCH('02_대상물건입력'!B5,B796)),1,0)))</f>
        <v>1</v>
      </c>
      <c r="O796" s="38">
        <f>IF(B796="","",IF('02_대상물건입력'!B6="",1,IF(ISNUMBER(SEARCH('02_대상물건입력'!B6,B796)),1,0)))</f>
        <v>0</v>
      </c>
      <c r="P796" s="38">
        <f>IF(L796="","",IF('02_대상물건입력'!B15="",0,IF(ISNUMBER(SEARCH('02_대상물건입력'!B15,L796)),1,0)))</f>
        <v>0</v>
      </c>
      <c r="Q796" s="38">
        <f>IF(D796="","",IF('02_대상물건입력'!B8="",0,IF(ISNUMBER(SEARCH('02_대상물건입력'!B8,D796)),1,0)))</f>
        <v>0</v>
      </c>
      <c r="R796" s="44">
        <f>IFERROR(ABS(E796-'02_대상물건입력'!B11)/'02_대상물건입력'!B11,"")</f>
        <v>5.0391296048864213E-2</v>
      </c>
      <c r="S796" s="38">
        <f>IFERROR(ABS(J796-'02_대상물건입력'!B10),"")</f>
        <v>2</v>
      </c>
      <c r="T796" s="38">
        <f>IFERROR(ABS('01_설정'!B4-F796),"")</f>
        <v>472</v>
      </c>
      <c r="U796" s="38">
        <f>IFERROR(ABS(K796-YEAR('02_대상물건입력'!B14)),"")</f>
        <v>11</v>
      </c>
      <c r="V796" s="38" t="str">
        <f>IF(B796="","",IF(AND(E796&gt;0,F796&gt;0,H796&gt;0,OR('04A_국토부원자료'!P797="",'04A_국토부원자료'!P797="-"),IF('01_설정'!B10=1,N796=1,TRUE),R796&lt;='01_설정'!B5,S796&lt;='01_설정'!B6,T796&lt;='01_설정'!B7,U796&lt;='01_설정'!B8),"Y",""))</f>
        <v/>
      </c>
      <c r="W796" s="40" t="str">
        <f>IF(V796&lt;&gt;"Y","",MAX(0,(1-R796/'01_설정'!B5))*'01_설정'!B14+MAX(0,(1-S796/'01_설정'!B6))*'01_설정'!B15+MAX(0,(1-T796/'01_설정'!B7))*'01_설정'!B16+MAX(0,(1-U796/'01_설정'!B8))*'01_설정'!B17+O796*'01_설정'!B11+Q796*'01_설정'!B12+P796*'01_설정'!B13)</f>
        <v/>
      </c>
      <c r="X796" s="38" t="str">
        <f>IF(W796="","",1+COUNTIFS($W$4:$W$3003,"&gt;"&amp;W796)+COUNTIFS($W$4:W796,W796)-1)</f>
        <v/>
      </c>
    </row>
    <row r="797" spans="1:24" ht="16.5">
      <c r="A797" s="38">
        <f>IF('04A_국토부원자료'!A798="","",ROW()-3)</f>
        <v>794</v>
      </c>
      <c r="B797" s="39" t="str">
        <f>IFERROR('04A_국토부원자료'!B798,"")</f>
        <v>서울특별시 송파구 문정동</v>
      </c>
      <c r="C797" s="39" t="str">
        <f>IF(B797="","",IF('04A_국토부원자료'!C798&lt;&gt;"",'04A_국토부원자료'!C798,TRIM('04A_국토부원자료'!D798&amp;IF('04A_국토부원자료'!E798&lt;&gt;"","-"&amp;'04A_국토부원자료'!E798,""))))</f>
        <v>652</v>
      </c>
      <c r="D797" s="39" t="str">
        <f>IFERROR('04A_국토부원자료'!F798,"")</f>
        <v>송파법조타운푸르지오시티</v>
      </c>
      <c r="E797" s="40">
        <f>IFERROR(VALUE(SUBSTITUTE('04A_국토부원자료'!G798,",","")),"")</f>
        <v>20.45</v>
      </c>
      <c r="F797" s="41">
        <f>IFERROR(IF(AND('04A_국토부원자료'!H798&lt;&gt;"",'04A_국토부원자료'!I798&lt;&gt;""),DATE(INT(VALUE(SUBSTITUTE('04A_국토부원자료'!H798,",",""))/100),MOD(VALUE(SUBSTITUTE('04A_국토부원자료'!H798,",","")),100),VALUE(SUBSTITUTE('04A_국토부원자료'!I798,",",""))),""),"")</f>
        <v>45640</v>
      </c>
      <c r="G797" s="42">
        <f>IFERROR(VALUE(SUBSTITUTE('04A_국토부원자료'!J798,",","")),"")</f>
        <v>20100</v>
      </c>
      <c r="H797" s="43">
        <f t="shared" si="24"/>
        <v>201000000</v>
      </c>
      <c r="I797" s="43">
        <f t="shared" si="25"/>
        <v>9828850.8557457216</v>
      </c>
      <c r="J797" s="38">
        <f>IFERROR(VALUE(SUBSTITUTE('04A_국토부원자료'!K798,",","")),"")</f>
        <v>8</v>
      </c>
      <c r="K797" s="38">
        <f>IFERROR(VALUE(SUBSTITUTE('04A_국토부원자료'!N798,",","")),"")</f>
        <v>2018</v>
      </c>
      <c r="L797" s="39" t="str">
        <f>IFERROR('04A_국토부원자료'!O798,"")</f>
        <v>법원로4길 5</v>
      </c>
      <c r="M797" s="39" t="str">
        <f>IFERROR('04A_국토부원자료'!Q798,"")</f>
        <v>중개거래</v>
      </c>
      <c r="N797" s="38">
        <f>IF(B797="","",IF('02_대상물건입력'!B5="",1,IF(ISNUMBER(SEARCH('02_대상물건입력'!B5,B797)),1,0)))</f>
        <v>1</v>
      </c>
      <c r="O797" s="38">
        <f>IF(B797="","",IF('02_대상물건입력'!B6="",1,IF(ISNUMBER(SEARCH('02_대상물건입력'!B6,B797)),1,0)))</f>
        <v>0</v>
      </c>
      <c r="P797" s="38">
        <f>IF(L797="","",IF('02_대상물건입력'!B15="",0,IF(ISNUMBER(SEARCH('02_대상물건입력'!B15,L797)),1,0)))</f>
        <v>0</v>
      </c>
      <c r="Q797" s="38">
        <f>IF(D797="","",IF('02_대상물건입력'!B8="",0,IF(ISNUMBER(SEARCH('02_대상물건입력'!B8,D797)),1,0)))</f>
        <v>0</v>
      </c>
      <c r="R797" s="44">
        <f>IFERROR(ABS(E797-'02_대상물건입력'!B11)/'02_대상물건입력'!B11,"")</f>
        <v>0.2493429456590365</v>
      </c>
      <c r="S797" s="38">
        <f>IFERROR(ABS(J797-'02_대상물건입력'!B10),"")</f>
        <v>4</v>
      </c>
      <c r="T797" s="38">
        <f>IFERROR(ABS('01_설정'!B4-F797),"")</f>
        <v>472</v>
      </c>
      <c r="U797" s="38">
        <f>IFERROR(ABS(K797-YEAR('02_대상물건입력'!B14)),"")</f>
        <v>8</v>
      </c>
      <c r="V797" s="38" t="str">
        <f>IF(B797="","",IF(AND(E797&gt;0,F797&gt;0,H797&gt;0,OR('04A_국토부원자료'!P798="",'04A_국토부원자료'!P798="-"),IF('01_설정'!B10=1,N797=1,TRUE),R797&lt;='01_설정'!B5,S797&lt;='01_설정'!B6,T797&lt;='01_설정'!B7,U797&lt;='01_설정'!B8),"Y",""))</f>
        <v>Y</v>
      </c>
      <c r="W797" s="40">
        <f>IF(V797&lt;&gt;"Y","",MAX(0,(1-R797/'01_설정'!B5))*'01_설정'!B14+MAX(0,(1-S797/'01_설정'!B6))*'01_설정'!B15+MAX(0,(1-T797/'01_설정'!B7))*'01_설정'!B16+MAX(0,(1-U797/'01_설정'!B8))*'01_설정'!B17+O797*'01_설정'!B11+Q797*'01_설정'!B12+P797*'01_설정'!B13)</f>
        <v>14.698916672415749</v>
      </c>
      <c r="X797" s="38">
        <f>IF(W797="","",1+COUNTIFS($W$4:$W$3003,"&gt;"&amp;W797)+COUNTIFS($W$4:W797,W797)-1)</f>
        <v>295</v>
      </c>
    </row>
    <row r="798" spans="1:24" ht="16.5">
      <c r="A798" s="38">
        <f>IF('04A_국토부원자료'!A799="","",ROW()-3)</f>
        <v>795</v>
      </c>
      <c r="B798" s="39" t="str">
        <f>IFERROR('04A_국토부원자료'!B799,"")</f>
        <v>서울특별시 송파구 문정동</v>
      </c>
      <c r="C798" s="39" t="str">
        <f>IF(B798="","",IF('04A_국토부원자료'!C799&lt;&gt;"",'04A_국토부원자료'!C799,TRIM('04A_국토부원자료'!D799&amp;IF('04A_국토부원자료'!E799&lt;&gt;"","-"&amp;'04A_국토부원자료'!E799,""))))</f>
        <v>652-5</v>
      </c>
      <c r="D798" s="39" t="str">
        <f>IFERROR('04A_국토부원자료'!F799,"")</f>
        <v>문정 아이파크</v>
      </c>
      <c r="E798" s="40">
        <f>IFERROR(VALUE(SUBSTITUTE('04A_국토부원자료'!G799,",","")),"")</f>
        <v>25.77</v>
      </c>
      <c r="F798" s="41">
        <f>IFERROR(IF(AND('04A_국토부원자료'!H799&lt;&gt;"",'04A_국토부원자료'!I799&lt;&gt;""),DATE(INT(VALUE(SUBSTITUTE('04A_국토부원자료'!H799,",",""))/100),MOD(VALUE(SUBSTITUTE('04A_국토부원자료'!H799,",","")),100),VALUE(SUBSTITUTE('04A_국토부원자료'!I799,",",""))),""),"")</f>
        <v>45640</v>
      </c>
      <c r="G798" s="42">
        <f>IFERROR(VALUE(SUBSTITUTE('04A_국토부원자료'!J799,",","")),"")</f>
        <v>25000</v>
      </c>
      <c r="H798" s="43">
        <f t="shared" si="24"/>
        <v>250000000</v>
      </c>
      <c r="I798" s="43">
        <f t="shared" si="25"/>
        <v>9701202.9491656963</v>
      </c>
      <c r="J798" s="38">
        <f>IFERROR(VALUE(SUBSTITUTE('04A_국토부원자료'!K799,",","")),"")</f>
        <v>11</v>
      </c>
      <c r="K798" s="38">
        <f>IFERROR(VALUE(SUBSTITUTE('04A_국토부원자료'!N799,",","")),"")</f>
        <v>2017</v>
      </c>
      <c r="L798" s="39" t="str">
        <f>IFERROR('04A_국토부원자료'!O799,"")</f>
        <v>법원로4길 6</v>
      </c>
      <c r="M798" s="39" t="str">
        <f>IFERROR('04A_국토부원자료'!Q799,"")</f>
        <v>중개거래</v>
      </c>
      <c r="N798" s="38">
        <f>IF(B798="","",IF('02_대상물건입력'!B5="",1,IF(ISNUMBER(SEARCH('02_대상물건입력'!B5,B798)),1,0)))</f>
        <v>1</v>
      </c>
      <c r="O798" s="38">
        <f>IF(B798="","",IF('02_대상물건입력'!B6="",1,IF(ISNUMBER(SEARCH('02_대상물건입력'!B6,B798)),1,0)))</f>
        <v>0</v>
      </c>
      <c r="P798" s="38">
        <f>IF(L798="","",IF('02_대상물건입력'!B15="",0,IF(ISNUMBER(SEARCH('02_대상물건입력'!B15,L798)),1,0)))</f>
        <v>0</v>
      </c>
      <c r="Q798" s="38">
        <f>IF(D798="","",IF('02_대상물건입력'!B8="",0,IF(ISNUMBER(SEARCH('02_대상물건입력'!B8,D798)),1,0)))</f>
        <v>0</v>
      </c>
      <c r="R798" s="44">
        <f>IFERROR(ABS(E798-'02_대상물건입력'!B11)/'02_대상물건입력'!B11,"")</f>
        <v>5.4061990691118368E-2</v>
      </c>
      <c r="S798" s="38">
        <f>IFERROR(ABS(J798-'02_대상물건입력'!B10),"")</f>
        <v>1</v>
      </c>
      <c r="T798" s="38">
        <f>IFERROR(ABS('01_설정'!B4-F798),"")</f>
        <v>472</v>
      </c>
      <c r="U798" s="38">
        <f>IFERROR(ABS(K798-YEAR('02_대상물건입력'!B14)),"")</f>
        <v>9</v>
      </c>
      <c r="V798" s="38" t="str">
        <f>IF(B798="","",IF(AND(E798&gt;0,F798&gt;0,H798&gt;0,OR('04A_국토부원자료'!P799="",'04A_국토부원자료'!P799="-"),IF('01_설정'!B10=1,N798=1,TRUE),R798&lt;='01_설정'!B5,S798&lt;='01_설정'!B6,T798&lt;='01_설정'!B7,U798&lt;='01_설정'!B8),"Y",""))</f>
        <v>Y</v>
      </c>
      <c r="W798" s="40">
        <f>IF(V798&lt;&gt;"Y","",MAX(0,(1-R798/'01_설정'!B5))*'01_설정'!B14+MAX(0,(1-S798/'01_설정'!B6))*'01_설정'!B15+MAX(0,(1-T798/'01_설정'!B7))*'01_설정'!B16+MAX(0,(1-U798/'01_설정'!B8))*'01_설정'!B17+O798*'01_설정'!B11+Q798*'01_설정'!B12+P798*'01_설정'!B13)</f>
        <v>38.083640709592544</v>
      </c>
      <c r="X798" s="38">
        <f>IF(W798="","",1+COUNTIFS($W$4:$W$3003,"&gt;"&amp;W798)+COUNTIFS($W$4:W798,W798)-1)</f>
        <v>87</v>
      </c>
    </row>
    <row r="799" spans="1:24" ht="16.5">
      <c r="A799" s="38">
        <f>IF('04A_국토부원자료'!A800="","",ROW()-3)</f>
        <v>796</v>
      </c>
      <c r="B799" s="39" t="str">
        <f>IFERROR('04A_국토부원자료'!B800,"")</f>
        <v>서울특별시 송파구 문정동</v>
      </c>
      <c r="C799" s="39" t="str">
        <f>IF(B799="","",IF('04A_국토부원자료'!C800&lt;&gt;"",'04A_국토부원자료'!C800,TRIM('04A_국토부원자료'!D800&amp;IF('04A_국토부원자료'!E800&lt;&gt;"","-"&amp;'04A_국토부원자료'!E800,""))))</f>
        <v>618</v>
      </c>
      <c r="D799" s="39" t="str">
        <f>IFERROR('04A_국토부원자료'!F800,"")</f>
        <v>파크하비오</v>
      </c>
      <c r="E799" s="40">
        <f>IFERROR(VALUE(SUBSTITUTE('04A_국토부원자료'!G800,",","")),"")</f>
        <v>48.93</v>
      </c>
      <c r="F799" s="41">
        <f>IFERROR(IF(AND('04A_국토부원자료'!H800&lt;&gt;"",'04A_국토부원자료'!I800&lt;&gt;""),DATE(INT(VALUE(SUBSTITUTE('04A_국토부원자료'!H800,",",""))/100),MOD(VALUE(SUBSTITUTE('04A_국토부원자료'!H800,",","")),100),VALUE(SUBSTITUTE('04A_국토부원자료'!I800,",",""))),""),"")</f>
        <v>45640</v>
      </c>
      <c r="G799" s="42">
        <f>IFERROR(VALUE(SUBSTITUTE('04A_국토부원자료'!J800,",","")),"")</f>
        <v>45000</v>
      </c>
      <c r="H799" s="43">
        <f t="shared" si="24"/>
        <v>450000000</v>
      </c>
      <c r="I799" s="43">
        <f t="shared" si="25"/>
        <v>9196811.7719190679</v>
      </c>
      <c r="J799" s="38">
        <f>IFERROR(VALUE(SUBSTITUTE('04A_국토부원자료'!K800,",","")),"")</f>
        <v>4</v>
      </c>
      <c r="K799" s="38" t="str">
        <f>IFERROR(VALUE(SUBSTITUTE('04A_국토부원자료'!N800,",","")),"")</f>
        <v/>
      </c>
      <c r="L799" s="39" t="str">
        <f>IFERROR('04A_국토부원자료'!O800,"")</f>
        <v xml:space="preserve"> </v>
      </c>
      <c r="M799" s="39" t="str">
        <f>IFERROR('04A_국토부원자료'!Q800,"")</f>
        <v>중개거래</v>
      </c>
      <c r="N799" s="38">
        <f>IF(B799="","",IF('02_대상물건입력'!B5="",1,IF(ISNUMBER(SEARCH('02_대상물건입력'!B5,B799)),1,0)))</f>
        <v>1</v>
      </c>
      <c r="O799" s="38">
        <f>IF(B799="","",IF('02_대상물건입력'!B6="",1,IF(ISNUMBER(SEARCH('02_대상물건입력'!B6,B799)),1,0)))</f>
        <v>0</v>
      </c>
      <c r="P799" s="38">
        <f>IF(L799="","",IF('02_대상물건입력'!B15="",0,IF(ISNUMBER(SEARCH('02_대상물건입력'!B15,L799)),1,0)))</f>
        <v>0</v>
      </c>
      <c r="Q799" s="38">
        <f>IF(D799="","",IF('02_대상물건입력'!B8="",0,IF(ISNUMBER(SEARCH('02_대상물건입력'!B8,D799)),1,0)))</f>
        <v>0</v>
      </c>
      <c r="R799" s="44">
        <f>IFERROR(ABS(E799-'02_대상물건입력'!B11)/'02_대상물건입력'!B11,"")</f>
        <v>0.79607088845493124</v>
      </c>
      <c r="S799" s="38">
        <f>IFERROR(ABS(J799-'02_대상물건입력'!B10),"")</f>
        <v>8</v>
      </c>
      <c r="T799" s="38">
        <f>IFERROR(ABS('01_설정'!B4-F799),"")</f>
        <v>472</v>
      </c>
      <c r="U799" s="38" t="str">
        <f>IFERROR(ABS(K799-YEAR('02_대상물건입력'!B14)),"")</f>
        <v/>
      </c>
      <c r="V799" s="38" t="str">
        <f>IF(B799="","",IF(AND(E799&gt;0,F799&gt;0,H799&gt;0,OR('04A_국토부원자료'!P800="",'04A_국토부원자료'!P800="-"),IF('01_설정'!B10=1,N799=1,TRUE),R799&lt;='01_설정'!B5,S799&lt;='01_설정'!B6,T799&lt;='01_설정'!B7,U799&lt;='01_설정'!B8),"Y",""))</f>
        <v/>
      </c>
      <c r="W799" s="40" t="str">
        <f>IF(V799&lt;&gt;"Y","",MAX(0,(1-R799/'01_설정'!B5))*'01_설정'!B14+MAX(0,(1-S799/'01_설정'!B6))*'01_설정'!B15+MAX(0,(1-T799/'01_설정'!B7))*'01_설정'!B16+MAX(0,(1-U799/'01_설정'!B8))*'01_설정'!B17+O799*'01_설정'!B11+Q799*'01_설정'!B12+P799*'01_설정'!B13)</f>
        <v/>
      </c>
      <c r="X799" s="38" t="str">
        <f>IF(W799="","",1+COUNTIFS($W$4:$W$3003,"&gt;"&amp;W799)+COUNTIFS($W$4:W799,W799)-1)</f>
        <v/>
      </c>
    </row>
    <row r="800" spans="1:24" ht="16.5">
      <c r="A800" s="38">
        <f>IF('04A_국토부원자료'!A801="","",ROW()-3)</f>
        <v>797</v>
      </c>
      <c r="B800" s="39" t="str">
        <f>IFERROR('04A_국토부원자료'!B801,"")</f>
        <v>서울특별시 송파구 문정동</v>
      </c>
      <c r="C800" s="39" t="str">
        <f>IF(B800="","",IF('04A_국토부원자료'!C801&lt;&gt;"",'04A_국토부원자료'!C801,TRIM('04A_국토부원자료'!D801&amp;IF('04A_국토부원자료'!E801&lt;&gt;"","-"&amp;'04A_국토부원자료'!E801,""))))</f>
        <v>620</v>
      </c>
      <c r="D800" s="39" t="str">
        <f>IFERROR('04A_국토부원자료'!F801,"")</f>
        <v>송파푸르지오시티</v>
      </c>
      <c r="E800" s="40">
        <f>IFERROR(VALUE(SUBSTITUTE('04A_국토부원자료'!G801,",","")),"")</f>
        <v>30</v>
      </c>
      <c r="F800" s="41">
        <f>IFERROR(IF(AND('04A_국토부원자료'!H801&lt;&gt;"",'04A_국토부원자료'!I801&lt;&gt;""),DATE(INT(VALUE(SUBSTITUTE('04A_국토부원자료'!H801,",",""))/100),MOD(VALUE(SUBSTITUTE('04A_국토부원자료'!H801,",","")),100),VALUE(SUBSTITUTE('04A_국토부원자료'!I801,",",""))),""),"")</f>
        <v>45640</v>
      </c>
      <c r="G800" s="42">
        <f>IFERROR(VALUE(SUBSTITUTE('04A_국토부원자료'!J801,",","")),"")</f>
        <v>23000</v>
      </c>
      <c r="H800" s="43">
        <f t="shared" si="24"/>
        <v>230000000</v>
      </c>
      <c r="I800" s="43">
        <f t="shared" si="25"/>
        <v>7666666.666666667</v>
      </c>
      <c r="J800" s="38">
        <f>IFERROR(VALUE(SUBSTITUTE('04A_국토부원자료'!K801,",","")),"")</f>
        <v>12</v>
      </c>
      <c r="K800" s="38">
        <f>IFERROR(VALUE(SUBSTITUTE('04A_국토부원자료'!N801,",","")),"")</f>
        <v>2013</v>
      </c>
      <c r="L800" s="39" t="str">
        <f>IFERROR('04A_국토부원자료'!O801,"")</f>
        <v>새말로 62</v>
      </c>
      <c r="M800" s="39" t="str">
        <f>IFERROR('04A_국토부원자료'!Q801,"")</f>
        <v>중개거래</v>
      </c>
      <c r="N800" s="38">
        <f>IF(B800="","",IF('02_대상물건입력'!B5="",1,IF(ISNUMBER(SEARCH('02_대상물건입력'!B5,B800)),1,0)))</f>
        <v>1</v>
      </c>
      <c r="O800" s="38">
        <f>IF(B800="","",IF('02_대상물건입력'!B6="",1,IF(ISNUMBER(SEARCH('02_대상물건입력'!B6,B800)),1,0)))</f>
        <v>0</v>
      </c>
      <c r="P800" s="38">
        <f>IF(L800="","",IF('02_대상물건입력'!B15="",0,IF(ISNUMBER(SEARCH('02_대상물건입력'!B15,L800)),1,0)))</f>
        <v>0</v>
      </c>
      <c r="Q800" s="38">
        <f>IF(D800="","",IF('02_대상물건입력'!B8="",0,IF(ISNUMBER(SEARCH('02_대상물건입력'!B8,D800)),1,0)))</f>
        <v>0</v>
      </c>
      <c r="R800" s="44">
        <f>IFERROR(ABS(E800-'02_대상물건입력'!B11)/'02_대상물건입력'!B11,"")</f>
        <v>0.10120839267623009</v>
      </c>
      <c r="S800" s="38">
        <f>IFERROR(ABS(J800-'02_대상물건입력'!B10),"")</f>
        <v>0</v>
      </c>
      <c r="T800" s="38">
        <f>IFERROR(ABS('01_설정'!B4-F800),"")</f>
        <v>472</v>
      </c>
      <c r="U800" s="38">
        <f>IFERROR(ABS(K800-YEAR('02_대상물건입력'!B14)),"")</f>
        <v>13</v>
      </c>
      <c r="V800" s="38" t="str">
        <f>IF(B800="","",IF(AND(E800&gt;0,F800&gt;0,H800&gt;0,OR('04A_국토부원자료'!P801="",'04A_국토부원자료'!P801="-"),IF('01_설정'!B10=1,N800=1,TRUE),R800&lt;='01_설정'!B5,S800&lt;='01_설정'!B6,T800&lt;='01_설정'!B7,U800&lt;='01_설정'!B8),"Y",""))</f>
        <v/>
      </c>
      <c r="W800" s="40" t="str">
        <f>IF(V800&lt;&gt;"Y","",MAX(0,(1-R800/'01_설정'!B5))*'01_설정'!B14+MAX(0,(1-S800/'01_설정'!B6))*'01_설정'!B15+MAX(0,(1-T800/'01_설정'!B7))*'01_설정'!B16+MAX(0,(1-U800/'01_설정'!B8))*'01_설정'!B17+O800*'01_설정'!B11+Q800*'01_설정'!B12+P800*'01_설정'!B13)</f>
        <v/>
      </c>
      <c r="X800" s="38" t="str">
        <f>IF(W800="","",1+COUNTIFS($W$4:$W$3003,"&gt;"&amp;W800)+COUNTIFS($W$4:W800,W800)-1)</f>
        <v/>
      </c>
    </row>
    <row r="801" spans="1:24" ht="16.5">
      <c r="A801" s="38">
        <f>IF('04A_국토부원자료'!A802="","",ROW()-3)</f>
        <v>798</v>
      </c>
      <c r="B801" s="39" t="str">
        <f>IFERROR('04A_국토부원자료'!B802,"")</f>
        <v>서울특별시 송파구 문정동</v>
      </c>
      <c r="C801" s="39" t="str">
        <f>IF(B801="","",IF('04A_국토부원자료'!C802&lt;&gt;"",'04A_국토부원자료'!C802,TRIM('04A_국토부원자료'!D802&amp;IF('04A_국토부원자료'!E802&lt;&gt;"","-"&amp;'04A_국토부원자료'!E802,""))))</f>
        <v>639-5</v>
      </c>
      <c r="D801" s="39" t="str">
        <f>IFERROR('04A_국토부원자료'!F802,"")</f>
        <v>힐스테이트에코송파</v>
      </c>
      <c r="E801" s="40">
        <f>IFERROR(VALUE(SUBSTITUTE('04A_국토부원자료'!G802,",","")),"")</f>
        <v>21.064</v>
      </c>
      <c r="F801" s="41">
        <f>IFERROR(IF(AND('04A_국토부원자료'!H802&lt;&gt;"",'04A_국토부원자료'!I802&lt;&gt;""),DATE(INT(VALUE(SUBSTITUTE('04A_국토부원자료'!H802,",",""))/100),MOD(VALUE(SUBSTITUTE('04A_국토부원자료'!H802,",","")),100),VALUE(SUBSTITUTE('04A_국토부원자료'!I802,",",""))),""),"")</f>
        <v>45639</v>
      </c>
      <c r="G801" s="42">
        <f>IFERROR(VALUE(SUBSTITUTE('04A_국토부원자료'!J802,",","")),"")</f>
        <v>18100</v>
      </c>
      <c r="H801" s="43">
        <f t="shared" si="24"/>
        <v>181000000</v>
      </c>
      <c r="I801" s="43">
        <f t="shared" si="25"/>
        <v>8592859.8556779344</v>
      </c>
      <c r="J801" s="38">
        <f>IFERROR(VALUE(SUBSTITUTE('04A_국토부원자료'!K802,",","")),"")</f>
        <v>16</v>
      </c>
      <c r="K801" s="38">
        <f>IFERROR(VALUE(SUBSTITUTE('04A_국토부원자료'!N802,",","")),"")</f>
        <v>2017</v>
      </c>
      <c r="L801" s="39" t="str">
        <f>IFERROR('04A_국토부원자료'!O802,"")</f>
        <v>정의로7길 13</v>
      </c>
      <c r="M801" s="39" t="str">
        <f>IFERROR('04A_국토부원자료'!Q802,"")</f>
        <v>직거래</v>
      </c>
      <c r="N801" s="38">
        <f>IF(B801="","",IF('02_대상물건입력'!B5="",1,IF(ISNUMBER(SEARCH('02_대상물건입력'!B5,B801)),1,0)))</f>
        <v>1</v>
      </c>
      <c r="O801" s="38">
        <f>IF(B801="","",IF('02_대상물건입력'!B6="",1,IF(ISNUMBER(SEARCH('02_대상물건입력'!B6,B801)),1,0)))</f>
        <v>0</v>
      </c>
      <c r="P801" s="38">
        <f>IF(L801="","",IF('02_대상물건입력'!B15="",0,IF(ISNUMBER(SEARCH('02_대상물건입력'!B15,L801)),1,0)))</f>
        <v>0</v>
      </c>
      <c r="Q801" s="38">
        <f>IF(D801="","",IF('02_대상물건입력'!B8="",0,IF(ISNUMBER(SEARCH('02_대상물건입력'!B8,D801)),1,0)))</f>
        <v>0</v>
      </c>
      <c r="R801" s="44">
        <f>IFERROR(ABS(E801-'02_대상물건입력'!B11)/'02_대상물건입력'!B11,"")</f>
        <v>0.22680488055559631</v>
      </c>
      <c r="S801" s="38">
        <f>IFERROR(ABS(J801-'02_대상물건입력'!B10),"")</f>
        <v>4</v>
      </c>
      <c r="T801" s="38">
        <f>IFERROR(ABS('01_설정'!B4-F801),"")</f>
        <v>473</v>
      </c>
      <c r="U801" s="38">
        <f>IFERROR(ABS(K801-YEAR('02_대상물건입력'!B14)),"")</f>
        <v>9</v>
      </c>
      <c r="V801" s="38" t="str">
        <f>IF(B801="","",IF(AND(E801&gt;0,F801&gt;0,H801&gt;0,OR('04A_국토부원자료'!P802="",'04A_국토부원자료'!P802="-"),IF('01_설정'!B10=1,N801=1,TRUE),R801&lt;='01_설정'!B5,S801&lt;='01_설정'!B6,T801&lt;='01_설정'!B7,U801&lt;='01_설정'!B8),"Y",""))</f>
        <v>Y</v>
      </c>
      <c r="W801" s="40">
        <f>IF(V801&lt;&gt;"Y","",MAX(0,(1-R801/'01_설정'!B5))*'01_설정'!B14+MAX(0,(1-S801/'01_설정'!B6))*'01_설정'!B15+MAX(0,(1-T801/'01_설정'!B7))*'01_설정'!B16+MAX(0,(1-U801/'01_설정'!B8))*'01_설정'!B17+O801*'01_설정'!B11+Q801*'01_설정'!B12+P801*'01_설정'!B13)</f>
        <v>15.6658280453541</v>
      </c>
      <c r="X801" s="38">
        <f>IF(W801="","",1+COUNTIFS($W$4:$W$3003,"&gt;"&amp;W801)+COUNTIFS($W$4:W801,W801)-1)</f>
        <v>289</v>
      </c>
    </row>
    <row r="802" spans="1:24" ht="16.5">
      <c r="A802" s="38">
        <f>IF('04A_국토부원자료'!A803="","",ROW()-3)</f>
        <v>799</v>
      </c>
      <c r="B802" s="39" t="str">
        <f>IFERROR('04A_국토부원자료'!B803,"")</f>
        <v>서울특별시 송파구 문정동</v>
      </c>
      <c r="C802" s="39" t="str">
        <f>IF(B802="","",IF('04A_국토부원자료'!C803&lt;&gt;"",'04A_국토부원자료'!C803,TRIM('04A_국토부원자료'!D803&amp;IF('04A_국토부원자료'!E803&lt;&gt;"","-"&amp;'04A_국토부원자료'!E803,""))))</f>
        <v>618</v>
      </c>
      <c r="D802" s="39" t="str">
        <f>IFERROR('04A_국토부원자료'!F803,"")</f>
        <v>파크하비오</v>
      </c>
      <c r="E802" s="40">
        <f>IFERROR(VALUE(SUBSTITUTE('04A_국토부원자료'!G803,",","")),"")</f>
        <v>48.93</v>
      </c>
      <c r="F802" s="41">
        <f>IFERROR(IF(AND('04A_국토부원자료'!H803&lt;&gt;"",'04A_국토부원자료'!I803&lt;&gt;""),DATE(INT(VALUE(SUBSTITUTE('04A_국토부원자료'!H803,",",""))/100),MOD(VALUE(SUBSTITUTE('04A_국토부원자료'!H803,",","")),100),VALUE(SUBSTITUTE('04A_국토부원자료'!I803,",",""))),""),"")</f>
        <v>45639</v>
      </c>
      <c r="G802" s="42">
        <f>IFERROR(VALUE(SUBSTITUTE('04A_국토부원자료'!J803,",","")),"")</f>
        <v>48000</v>
      </c>
      <c r="H802" s="43">
        <f t="shared" si="24"/>
        <v>480000000</v>
      </c>
      <c r="I802" s="43">
        <f t="shared" si="25"/>
        <v>9809932.5567136724</v>
      </c>
      <c r="J802" s="38">
        <f>IFERROR(VALUE(SUBSTITUTE('04A_국토부원자료'!K803,",","")),"")</f>
        <v>13</v>
      </c>
      <c r="K802" s="38" t="str">
        <f>IFERROR(VALUE(SUBSTITUTE('04A_국토부원자료'!N803,",","")),"")</f>
        <v/>
      </c>
      <c r="L802" s="39" t="str">
        <f>IFERROR('04A_국토부원자료'!O803,"")</f>
        <v xml:space="preserve"> </v>
      </c>
      <c r="M802" s="39" t="str">
        <f>IFERROR('04A_국토부원자료'!Q803,"")</f>
        <v>중개거래</v>
      </c>
      <c r="N802" s="38">
        <f>IF(B802="","",IF('02_대상물건입력'!B5="",1,IF(ISNUMBER(SEARCH('02_대상물건입력'!B5,B802)),1,0)))</f>
        <v>1</v>
      </c>
      <c r="O802" s="38">
        <f>IF(B802="","",IF('02_대상물건입력'!B6="",1,IF(ISNUMBER(SEARCH('02_대상물건입력'!B6,B802)),1,0)))</f>
        <v>0</v>
      </c>
      <c r="P802" s="38">
        <f>IF(L802="","",IF('02_대상물건입력'!B15="",0,IF(ISNUMBER(SEARCH('02_대상물건입력'!B15,L802)),1,0)))</f>
        <v>0</v>
      </c>
      <c r="Q802" s="38">
        <f>IF(D802="","",IF('02_대상물건입력'!B8="",0,IF(ISNUMBER(SEARCH('02_대상물건입력'!B8,D802)),1,0)))</f>
        <v>0</v>
      </c>
      <c r="R802" s="44">
        <f>IFERROR(ABS(E802-'02_대상물건입력'!B11)/'02_대상물건입력'!B11,"")</f>
        <v>0.79607088845493124</v>
      </c>
      <c r="S802" s="38">
        <f>IFERROR(ABS(J802-'02_대상물건입력'!B10),"")</f>
        <v>1</v>
      </c>
      <c r="T802" s="38">
        <f>IFERROR(ABS('01_설정'!B4-F802),"")</f>
        <v>473</v>
      </c>
      <c r="U802" s="38" t="str">
        <f>IFERROR(ABS(K802-YEAR('02_대상물건입력'!B14)),"")</f>
        <v/>
      </c>
      <c r="V802" s="38" t="str">
        <f>IF(B802="","",IF(AND(E802&gt;0,F802&gt;0,H802&gt;0,OR('04A_국토부원자료'!P803="",'04A_국토부원자료'!P803="-"),IF('01_설정'!B10=1,N802=1,TRUE),R802&lt;='01_설정'!B5,S802&lt;='01_설정'!B6,T802&lt;='01_설정'!B7,U802&lt;='01_설정'!B8),"Y",""))</f>
        <v/>
      </c>
      <c r="W802" s="40" t="str">
        <f>IF(V802&lt;&gt;"Y","",MAX(0,(1-R802/'01_설정'!B5))*'01_설정'!B14+MAX(0,(1-S802/'01_설정'!B6))*'01_설정'!B15+MAX(0,(1-T802/'01_설정'!B7))*'01_설정'!B16+MAX(0,(1-U802/'01_설정'!B8))*'01_설정'!B17+O802*'01_설정'!B11+Q802*'01_설정'!B12+P802*'01_설정'!B13)</f>
        <v/>
      </c>
      <c r="X802" s="38" t="str">
        <f>IF(W802="","",1+COUNTIFS($W$4:$W$3003,"&gt;"&amp;W802)+COUNTIFS($W$4:W802,W802)-1)</f>
        <v/>
      </c>
    </row>
    <row r="803" spans="1:24" ht="16.5">
      <c r="A803" s="38">
        <f>IF('04A_국토부원자료'!A804="","",ROW()-3)</f>
        <v>800</v>
      </c>
      <c r="B803" s="39" t="str">
        <f>IFERROR('04A_국토부원자료'!B804,"")</f>
        <v>서울특별시 송파구 문정동</v>
      </c>
      <c r="C803" s="39" t="str">
        <f>IF(B803="","",IF('04A_국토부원자료'!C804&lt;&gt;"",'04A_국토부원자료'!C804,TRIM('04A_국토부원자료'!D804&amp;IF('04A_국토부원자료'!E804&lt;&gt;"","-"&amp;'04A_국토부원자료'!E804,""))))</f>
        <v>618</v>
      </c>
      <c r="D803" s="39" t="str">
        <f>IFERROR('04A_국토부원자료'!F804,"")</f>
        <v>파크하비오</v>
      </c>
      <c r="E803" s="40">
        <f>IFERROR(VALUE(SUBSTITUTE('04A_국토부원자료'!G804,",","")),"")</f>
        <v>57.93</v>
      </c>
      <c r="F803" s="41">
        <f>IFERROR(IF(AND('04A_국토부원자료'!H804&lt;&gt;"",'04A_국토부원자료'!I804&lt;&gt;""),DATE(INT(VALUE(SUBSTITUTE('04A_국토부원자료'!H804,",",""))/100),MOD(VALUE(SUBSTITUTE('04A_국토부원자료'!H804,",","")),100),VALUE(SUBSTITUTE('04A_국토부원자료'!I804,",",""))),""),"")</f>
        <v>45636</v>
      </c>
      <c r="G803" s="42">
        <f>IFERROR(VALUE(SUBSTITUTE('04A_국토부원자료'!J804,",","")),"")</f>
        <v>71000</v>
      </c>
      <c r="H803" s="43">
        <f t="shared" si="24"/>
        <v>710000000</v>
      </c>
      <c r="I803" s="43">
        <f t="shared" si="25"/>
        <v>12256171.241153115</v>
      </c>
      <c r="J803" s="38">
        <f>IFERROR(VALUE(SUBSTITUTE('04A_국토부원자료'!K804,",","")),"")</f>
        <v>18</v>
      </c>
      <c r="K803" s="38" t="str">
        <f>IFERROR(VALUE(SUBSTITUTE('04A_국토부원자료'!N804,",","")),"")</f>
        <v/>
      </c>
      <c r="L803" s="39" t="str">
        <f>IFERROR('04A_국토부원자료'!O804,"")</f>
        <v xml:space="preserve"> </v>
      </c>
      <c r="M803" s="39" t="str">
        <f>IFERROR('04A_국토부원자료'!Q804,"")</f>
        <v>중개거래</v>
      </c>
      <c r="N803" s="38">
        <f>IF(B803="","",IF('02_대상물건입력'!B5="",1,IF(ISNUMBER(SEARCH('02_대상물건입력'!B5,B803)),1,0)))</f>
        <v>1</v>
      </c>
      <c r="O803" s="38">
        <f>IF(B803="","",IF('02_대상물건입력'!B6="",1,IF(ISNUMBER(SEARCH('02_대상물건입력'!B6,B803)),1,0)))</f>
        <v>0</v>
      </c>
      <c r="P803" s="38">
        <f>IF(L803="","",IF('02_대상물건입력'!B15="",0,IF(ISNUMBER(SEARCH('02_대상물건입력'!B15,L803)),1,0)))</f>
        <v>0</v>
      </c>
      <c r="Q803" s="38">
        <f>IF(D803="","",IF('02_대상물건입력'!B8="",0,IF(ISNUMBER(SEARCH('02_대상물건입력'!B8,D803)),1,0)))</f>
        <v>0</v>
      </c>
      <c r="R803" s="44">
        <f>IFERROR(ABS(E803-'02_대상물건입력'!B11)/'02_대상물건입력'!B11,"")</f>
        <v>1.1264334062578003</v>
      </c>
      <c r="S803" s="38">
        <f>IFERROR(ABS(J803-'02_대상물건입력'!B10),"")</f>
        <v>6</v>
      </c>
      <c r="T803" s="38">
        <f>IFERROR(ABS('01_설정'!B4-F803),"")</f>
        <v>476</v>
      </c>
      <c r="U803" s="38" t="str">
        <f>IFERROR(ABS(K803-YEAR('02_대상물건입력'!B14)),"")</f>
        <v/>
      </c>
      <c r="V803" s="38" t="str">
        <f>IF(B803="","",IF(AND(E803&gt;0,F803&gt;0,H803&gt;0,OR('04A_국토부원자료'!P804="",'04A_국토부원자료'!P804="-"),IF('01_설정'!B10=1,N803=1,TRUE),R803&lt;='01_설정'!B5,S803&lt;='01_설정'!B6,T803&lt;='01_설정'!B7,U803&lt;='01_설정'!B8),"Y",""))</f>
        <v/>
      </c>
      <c r="W803" s="40" t="str">
        <f>IF(V803&lt;&gt;"Y","",MAX(0,(1-R803/'01_설정'!B5))*'01_설정'!B14+MAX(0,(1-S803/'01_설정'!B6))*'01_설정'!B15+MAX(0,(1-T803/'01_설정'!B7))*'01_설정'!B16+MAX(0,(1-U803/'01_설정'!B8))*'01_설정'!B17+O803*'01_설정'!B11+Q803*'01_설정'!B12+P803*'01_설정'!B13)</f>
        <v/>
      </c>
      <c r="X803" s="38" t="str">
        <f>IF(W803="","",1+COUNTIFS($W$4:$W$3003,"&gt;"&amp;W803)+COUNTIFS($W$4:W803,W803)-1)</f>
        <v/>
      </c>
    </row>
    <row r="804" spans="1:24" ht="16.5">
      <c r="A804" s="38">
        <f>IF('04A_국토부원자료'!A805="","",ROW()-3)</f>
        <v>801</v>
      </c>
      <c r="B804" s="39" t="str">
        <f>IFERROR('04A_국토부원자료'!B805,"")</f>
        <v>서울특별시 송파구 문정동</v>
      </c>
      <c r="C804" s="39" t="str">
        <f>IF(B804="","",IF('04A_국토부원자료'!C805&lt;&gt;"",'04A_국토부원자료'!C805,TRIM('04A_국토부원자료'!D805&amp;IF('04A_국토부원자료'!E805&lt;&gt;"","-"&amp;'04A_국토부원자료'!E805,""))))</f>
        <v>639-5</v>
      </c>
      <c r="D804" s="39" t="str">
        <f>IFERROR('04A_국토부원자료'!F805,"")</f>
        <v>힐스테이트에코송파</v>
      </c>
      <c r="E804" s="40">
        <f>IFERROR(VALUE(SUBSTITUTE('04A_국토부원자료'!G805,",","")),"")</f>
        <v>21.064</v>
      </c>
      <c r="F804" s="41">
        <f>IFERROR(IF(AND('04A_국토부원자료'!H805&lt;&gt;"",'04A_국토부원자료'!I805&lt;&gt;""),DATE(INT(VALUE(SUBSTITUTE('04A_국토부원자료'!H805,",",""))/100),MOD(VALUE(SUBSTITUTE('04A_국토부원자료'!H805,",","")),100),VALUE(SUBSTITUTE('04A_국토부원자료'!I805,",",""))),""),"")</f>
        <v>45636</v>
      </c>
      <c r="G804" s="42">
        <f>IFERROR(VALUE(SUBSTITUTE('04A_국토부원자료'!J805,",","")),"")</f>
        <v>17700</v>
      </c>
      <c r="H804" s="43">
        <f t="shared" si="24"/>
        <v>177000000</v>
      </c>
      <c r="I804" s="43">
        <f t="shared" si="25"/>
        <v>8402962.400303835</v>
      </c>
      <c r="J804" s="38">
        <f>IFERROR(VALUE(SUBSTITUTE('04A_국토부원자료'!K805,",","")),"")</f>
        <v>17</v>
      </c>
      <c r="K804" s="38">
        <f>IFERROR(VALUE(SUBSTITUTE('04A_국토부원자료'!N805,",","")),"")</f>
        <v>2017</v>
      </c>
      <c r="L804" s="39" t="str">
        <f>IFERROR('04A_국토부원자료'!O805,"")</f>
        <v>정의로7길 13</v>
      </c>
      <c r="M804" s="39" t="str">
        <f>IFERROR('04A_국토부원자료'!Q805,"")</f>
        <v>중개거래</v>
      </c>
      <c r="N804" s="38">
        <f>IF(B804="","",IF('02_대상물건입력'!B5="",1,IF(ISNUMBER(SEARCH('02_대상물건입력'!B5,B804)),1,0)))</f>
        <v>1</v>
      </c>
      <c r="O804" s="38">
        <f>IF(B804="","",IF('02_대상물건입력'!B6="",1,IF(ISNUMBER(SEARCH('02_대상물건입력'!B6,B804)),1,0)))</f>
        <v>0</v>
      </c>
      <c r="P804" s="38">
        <f>IF(L804="","",IF('02_대상물건입력'!B15="",0,IF(ISNUMBER(SEARCH('02_대상물건입력'!B15,L804)),1,0)))</f>
        <v>0</v>
      </c>
      <c r="Q804" s="38">
        <f>IF(D804="","",IF('02_대상물건입력'!B8="",0,IF(ISNUMBER(SEARCH('02_대상물건입력'!B8,D804)),1,0)))</f>
        <v>0</v>
      </c>
      <c r="R804" s="44">
        <f>IFERROR(ABS(E804-'02_대상물건입력'!B11)/'02_대상물건입력'!B11,"")</f>
        <v>0.22680488055559631</v>
      </c>
      <c r="S804" s="38">
        <f>IFERROR(ABS(J804-'02_대상물건입력'!B10),"")</f>
        <v>5</v>
      </c>
      <c r="T804" s="38">
        <f>IFERROR(ABS('01_설정'!B4-F804),"")</f>
        <v>476</v>
      </c>
      <c r="U804" s="38">
        <f>IFERROR(ABS(K804-YEAR('02_대상물건입력'!B14)),"")</f>
        <v>9</v>
      </c>
      <c r="V804" s="38" t="str">
        <f>IF(B804="","",IF(AND(E804&gt;0,F804&gt;0,H804&gt;0,OR('04A_국토부원자료'!P805="",'04A_국토부원자료'!P805="-"),IF('01_설정'!B10=1,N804=1,TRUE),R804&lt;='01_설정'!B5,S804&lt;='01_설정'!B6,T804&lt;='01_설정'!B7,U804&lt;='01_설정'!B8),"Y",""))</f>
        <v>Y</v>
      </c>
      <c r="W804" s="40">
        <f>IF(V804&lt;&gt;"Y","",MAX(0,(1-R804/'01_설정'!B5))*'01_설정'!B14+MAX(0,(1-S804/'01_설정'!B6))*'01_설정'!B15+MAX(0,(1-T804/'01_설정'!B7))*'01_설정'!B16+MAX(0,(1-U804/'01_설정'!B8))*'01_설정'!B17+O804*'01_설정'!B11+Q804*'01_설정'!B12+P804*'01_설정'!B13)</f>
        <v>13.216512976860949</v>
      </c>
      <c r="X804" s="38">
        <f>IF(W804="","",1+COUNTIFS($W$4:$W$3003,"&gt;"&amp;W804)+COUNTIFS($W$4:W804,W804)-1)</f>
        <v>300</v>
      </c>
    </row>
    <row r="805" spans="1:24" ht="16.5">
      <c r="A805" s="38">
        <f>IF('04A_국토부원자료'!A806="","",ROW()-3)</f>
        <v>802</v>
      </c>
      <c r="B805" s="39" t="str">
        <f>IFERROR('04A_국토부원자료'!B806,"")</f>
        <v>서울특별시 송파구 문정동</v>
      </c>
      <c r="C805" s="39" t="str">
        <f>IF(B805="","",IF('04A_국토부원자료'!C806&lt;&gt;"",'04A_국토부원자료'!C806,TRIM('04A_국토부원자료'!D806&amp;IF('04A_국토부원자료'!E806&lt;&gt;"","-"&amp;'04A_국토부원자료'!E806,""))))</f>
        <v>618</v>
      </c>
      <c r="D805" s="39" t="str">
        <f>IFERROR('04A_국토부원자료'!F806,"")</f>
        <v>파크하비오</v>
      </c>
      <c r="E805" s="40">
        <f>IFERROR(VALUE(SUBSTITUTE('04A_국토부원자료'!G806,",","")),"")</f>
        <v>26.16</v>
      </c>
      <c r="F805" s="41">
        <f>IFERROR(IF(AND('04A_국토부원자료'!H806&lt;&gt;"",'04A_국토부원자료'!I806&lt;&gt;""),DATE(INT(VALUE(SUBSTITUTE('04A_국토부원자료'!H806,",",""))/100),MOD(VALUE(SUBSTITUTE('04A_국토부원자료'!H806,",","")),100),VALUE(SUBSTITUTE('04A_국토부원자료'!I806,",",""))),""),"")</f>
        <v>45636</v>
      </c>
      <c r="G805" s="42">
        <f>IFERROR(VALUE(SUBSTITUTE('04A_국토부원자료'!J806,",","")),"")</f>
        <v>22000</v>
      </c>
      <c r="H805" s="43">
        <f t="shared" si="24"/>
        <v>220000000</v>
      </c>
      <c r="I805" s="43">
        <f t="shared" si="25"/>
        <v>8409785.9327217117</v>
      </c>
      <c r="J805" s="38">
        <f>IFERROR(VALUE(SUBSTITUTE('04A_국토부원자료'!K806,",","")),"")</f>
        <v>10</v>
      </c>
      <c r="K805" s="38" t="str">
        <f>IFERROR(VALUE(SUBSTITUTE('04A_국토부원자료'!N806,",","")),"")</f>
        <v/>
      </c>
      <c r="L805" s="39" t="str">
        <f>IFERROR('04A_국토부원자료'!O806,"")</f>
        <v xml:space="preserve"> </v>
      </c>
      <c r="M805" s="39" t="str">
        <f>IFERROR('04A_국토부원자료'!Q806,"")</f>
        <v>중개거래</v>
      </c>
      <c r="N805" s="38">
        <f>IF(B805="","",IF('02_대상물건입력'!B5="",1,IF(ISNUMBER(SEARCH('02_대상물건입력'!B5,B805)),1,0)))</f>
        <v>1</v>
      </c>
      <c r="O805" s="38">
        <f>IF(B805="","",IF('02_대상물건입력'!B6="",1,IF(ISNUMBER(SEARCH('02_대상물건입력'!B6,B805)),1,0)))</f>
        <v>0</v>
      </c>
      <c r="P805" s="38">
        <f>IF(L805="","",IF('02_대상물건입력'!B15="",0,IF(ISNUMBER(SEARCH('02_대상물건입력'!B15,L805)),1,0)))</f>
        <v>0</v>
      </c>
      <c r="Q805" s="38">
        <f>IF(D805="","",IF('02_대상물건입력'!B8="",0,IF(ISNUMBER(SEARCH('02_대상물건입력'!B8,D805)),1,0)))</f>
        <v>0</v>
      </c>
      <c r="R805" s="44">
        <f>IFERROR(ABS(E805-'02_대상물건입력'!B11)/'02_대상물건입력'!B11,"")</f>
        <v>3.9746281586327356E-2</v>
      </c>
      <c r="S805" s="38">
        <f>IFERROR(ABS(J805-'02_대상물건입력'!B10),"")</f>
        <v>2</v>
      </c>
      <c r="T805" s="38">
        <f>IFERROR(ABS('01_설정'!B4-F805),"")</f>
        <v>476</v>
      </c>
      <c r="U805" s="38" t="str">
        <f>IFERROR(ABS(K805-YEAR('02_대상물건입력'!B14)),"")</f>
        <v/>
      </c>
      <c r="V805" s="38" t="str">
        <f>IF(B805="","",IF(AND(E805&gt;0,F805&gt;0,H805&gt;0,OR('04A_국토부원자료'!P806="",'04A_국토부원자료'!P806="-"),IF('01_설정'!B10=1,N805=1,TRUE),R805&lt;='01_설정'!B5,S805&lt;='01_설정'!B6,T805&lt;='01_설정'!B7,U805&lt;='01_설정'!B8),"Y",""))</f>
        <v/>
      </c>
      <c r="W805" s="40" t="str">
        <f>IF(V805&lt;&gt;"Y","",MAX(0,(1-R805/'01_설정'!B5))*'01_설정'!B14+MAX(0,(1-S805/'01_설정'!B6))*'01_설정'!B15+MAX(0,(1-T805/'01_설정'!B7))*'01_설정'!B16+MAX(0,(1-U805/'01_설정'!B8))*'01_설정'!B17+O805*'01_설정'!B11+Q805*'01_설정'!B12+P805*'01_설정'!B13)</f>
        <v/>
      </c>
      <c r="X805" s="38" t="str">
        <f>IF(W805="","",1+COUNTIFS($W$4:$W$3003,"&gt;"&amp;W805)+COUNTIFS($W$4:W805,W805)-1)</f>
        <v/>
      </c>
    </row>
    <row r="806" spans="1:24" ht="16.5">
      <c r="A806" s="38">
        <f>IF('04A_국토부원자료'!A807="","",ROW()-3)</f>
        <v>803</v>
      </c>
      <c r="B806" s="39" t="str">
        <f>IFERROR('04A_국토부원자료'!B807,"")</f>
        <v>서울특별시 송파구 문정동</v>
      </c>
      <c r="C806" s="39" t="str">
        <f>IF(B806="","",IF('04A_국토부원자료'!C807&lt;&gt;"",'04A_국토부원자료'!C807,TRIM('04A_국토부원자료'!D807&amp;IF('04A_국토부원자료'!E807&lt;&gt;"","-"&amp;'04A_국토부원자료'!E807,""))))</f>
        <v>624</v>
      </c>
      <c r="D806" s="39" t="str">
        <f>IFERROR('04A_국토부원자료'!F807,"")</f>
        <v>송파 아이파크</v>
      </c>
      <c r="E806" s="40">
        <f>IFERROR(VALUE(SUBSTITUTE('04A_국토부원자료'!G807,",","")),"")</f>
        <v>49.93</v>
      </c>
      <c r="F806" s="41">
        <f>IFERROR(IF(AND('04A_국토부원자료'!H807&lt;&gt;"",'04A_국토부원자료'!I807&lt;&gt;""),DATE(INT(VALUE(SUBSTITUTE('04A_국토부원자료'!H807,",",""))/100),MOD(VALUE(SUBSTITUTE('04A_국토부원자료'!H807,",","")),100),VALUE(SUBSTITUTE('04A_국토부원자료'!I807,",",""))),""),"")</f>
        <v>45635</v>
      </c>
      <c r="G806" s="42">
        <f>IFERROR(VALUE(SUBSTITUTE('04A_국토부원자료'!J807,",","")),"")</f>
        <v>63000</v>
      </c>
      <c r="H806" s="43">
        <f t="shared" si="24"/>
        <v>630000000</v>
      </c>
      <c r="I806" s="43">
        <f t="shared" si="25"/>
        <v>12617664.730622873</v>
      </c>
      <c r="J806" s="38">
        <f>IFERROR(VALUE(SUBSTITUTE('04A_국토부원자료'!K807,",","")),"")</f>
        <v>15</v>
      </c>
      <c r="K806" s="38">
        <f>IFERROR(VALUE(SUBSTITUTE('04A_국토부원자료'!N807,",","")),"")</f>
        <v>2015</v>
      </c>
      <c r="L806" s="39" t="str">
        <f>IFERROR('04A_국토부원자료'!O807,"")</f>
        <v>법원로 55</v>
      </c>
      <c r="M806" s="39" t="str">
        <f>IFERROR('04A_국토부원자료'!Q807,"")</f>
        <v>중개거래</v>
      </c>
      <c r="N806" s="38">
        <f>IF(B806="","",IF('02_대상물건입력'!B5="",1,IF(ISNUMBER(SEARCH('02_대상물건입력'!B5,B806)),1,0)))</f>
        <v>1</v>
      </c>
      <c r="O806" s="38">
        <f>IF(B806="","",IF('02_대상물건입력'!B6="",1,IF(ISNUMBER(SEARCH('02_대상물건입력'!B6,B806)),1,0)))</f>
        <v>0</v>
      </c>
      <c r="P806" s="38">
        <f>IF(L806="","",IF('02_대상물건입력'!B15="",0,IF(ISNUMBER(SEARCH('02_대상물건입력'!B15,L806)),1,0)))</f>
        <v>0</v>
      </c>
      <c r="Q806" s="38">
        <f>IF(D806="","",IF('02_대상물건입력'!B8="",0,IF(ISNUMBER(SEARCH('02_대상물건입력'!B8,D806)),1,0)))</f>
        <v>0</v>
      </c>
      <c r="R806" s="44">
        <f>IFERROR(ABS(E806-'02_대상물건입력'!B11)/'02_대상물건입력'!B11,"")</f>
        <v>0.83277783487747226</v>
      </c>
      <c r="S806" s="38">
        <f>IFERROR(ABS(J806-'02_대상물건입력'!B10),"")</f>
        <v>3</v>
      </c>
      <c r="T806" s="38">
        <f>IFERROR(ABS('01_설정'!B4-F806),"")</f>
        <v>477</v>
      </c>
      <c r="U806" s="38">
        <f>IFERROR(ABS(K806-YEAR('02_대상물건입력'!B14)),"")</f>
        <v>11</v>
      </c>
      <c r="V806" s="38" t="str">
        <f>IF(B806="","",IF(AND(E806&gt;0,F806&gt;0,H806&gt;0,OR('04A_국토부원자료'!P807="",'04A_국토부원자료'!P807="-"),IF('01_설정'!B10=1,N806=1,TRUE),R806&lt;='01_설정'!B5,S806&lt;='01_설정'!B6,T806&lt;='01_설정'!B7,U806&lt;='01_설정'!B8),"Y",""))</f>
        <v/>
      </c>
      <c r="W806" s="40" t="str">
        <f>IF(V806&lt;&gt;"Y","",MAX(0,(1-R806/'01_설정'!B5))*'01_설정'!B14+MAX(0,(1-S806/'01_설정'!B6))*'01_설정'!B15+MAX(0,(1-T806/'01_설정'!B7))*'01_설정'!B16+MAX(0,(1-U806/'01_설정'!B8))*'01_설정'!B17+O806*'01_설정'!B11+Q806*'01_설정'!B12+P806*'01_설정'!B13)</f>
        <v/>
      </c>
      <c r="X806" s="38" t="str">
        <f>IF(W806="","",1+COUNTIFS($W$4:$W$3003,"&gt;"&amp;W806)+COUNTIFS($W$4:W806,W806)-1)</f>
        <v/>
      </c>
    </row>
    <row r="807" spans="1:24" ht="16.5">
      <c r="A807" s="38">
        <f>IF('04A_국토부원자료'!A808="","",ROW()-3)</f>
        <v>804</v>
      </c>
      <c r="B807" s="39" t="str">
        <f>IFERROR('04A_국토부원자료'!B808,"")</f>
        <v>서울특별시 송파구 문정동</v>
      </c>
      <c r="C807" s="39" t="str">
        <f>IF(B807="","",IF('04A_국토부원자료'!C808&lt;&gt;"",'04A_국토부원자료'!C808,TRIM('04A_국토부원자료'!D808&amp;IF('04A_국토부원자료'!E808&lt;&gt;"","-"&amp;'04A_국토부원자료'!E808,""))))</f>
        <v>618</v>
      </c>
      <c r="D807" s="39" t="str">
        <f>IFERROR('04A_국토부원자료'!F808,"")</f>
        <v>파크하비오</v>
      </c>
      <c r="E807" s="40">
        <f>IFERROR(VALUE(SUBSTITUTE('04A_국토부원자료'!G808,",","")),"")</f>
        <v>23.76</v>
      </c>
      <c r="F807" s="41">
        <f>IFERROR(IF(AND('04A_국토부원자료'!H808&lt;&gt;"",'04A_국토부원자료'!I808&lt;&gt;""),DATE(INT(VALUE(SUBSTITUTE('04A_국토부원자료'!H808,",",""))/100),MOD(VALUE(SUBSTITUTE('04A_국토부원자료'!H808,",","")),100),VALUE(SUBSTITUTE('04A_국토부원자료'!I808,",",""))),""),"")</f>
        <v>45635</v>
      </c>
      <c r="G807" s="42">
        <f>IFERROR(VALUE(SUBSTITUTE('04A_국토부원자료'!J808,",","")),"")</f>
        <v>19850</v>
      </c>
      <c r="H807" s="43">
        <f t="shared" si="24"/>
        <v>198500000</v>
      </c>
      <c r="I807" s="43">
        <f t="shared" si="25"/>
        <v>8354377.104377104</v>
      </c>
      <c r="J807" s="38">
        <f>IFERROR(VALUE(SUBSTITUTE('04A_국토부원자료'!K808,",","")),"")</f>
        <v>9</v>
      </c>
      <c r="K807" s="38" t="str">
        <f>IFERROR(VALUE(SUBSTITUTE('04A_국토부원자료'!N808,",","")),"")</f>
        <v/>
      </c>
      <c r="L807" s="39" t="str">
        <f>IFERROR('04A_국토부원자료'!O808,"")</f>
        <v xml:space="preserve"> </v>
      </c>
      <c r="M807" s="39" t="str">
        <f>IFERROR('04A_국토부원자료'!Q808,"")</f>
        <v>중개거래</v>
      </c>
      <c r="N807" s="38">
        <f>IF(B807="","",IF('02_대상물건입력'!B5="",1,IF(ISNUMBER(SEARCH('02_대상물건입력'!B5,B807)),1,0)))</f>
        <v>1</v>
      </c>
      <c r="O807" s="38">
        <f>IF(B807="","",IF('02_대상물건입력'!B6="",1,IF(ISNUMBER(SEARCH('02_대상물건입력'!B6,B807)),1,0)))</f>
        <v>0</v>
      </c>
      <c r="P807" s="38">
        <f>IF(L807="","",IF('02_대상물건입력'!B15="",0,IF(ISNUMBER(SEARCH('02_대상물건입력'!B15,L807)),1,0)))</f>
        <v>0</v>
      </c>
      <c r="Q807" s="38">
        <f>IF(D807="","",IF('02_대상물건입력'!B8="",0,IF(ISNUMBER(SEARCH('02_대상물건입력'!B8,D807)),1,0)))</f>
        <v>0</v>
      </c>
      <c r="R807" s="44">
        <f>IFERROR(ABS(E807-'02_대상물건입력'!B11)/'02_대상물건입력'!B11,"")</f>
        <v>0.12784295300042572</v>
      </c>
      <c r="S807" s="38">
        <f>IFERROR(ABS(J807-'02_대상물건입력'!B10),"")</f>
        <v>3</v>
      </c>
      <c r="T807" s="38">
        <f>IFERROR(ABS('01_설정'!B4-F807),"")</f>
        <v>477</v>
      </c>
      <c r="U807" s="38" t="str">
        <f>IFERROR(ABS(K807-YEAR('02_대상물건입력'!B14)),"")</f>
        <v/>
      </c>
      <c r="V807" s="38" t="str">
        <f>IF(B807="","",IF(AND(E807&gt;0,F807&gt;0,H807&gt;0,OR('04A_국토부원자료'!P808="",'04A_국토부원자료'!P808="-"),IF('01_설정'!B10=1,N807=1,TRUE),R807&lt;='01_설정'!B5,S807&lt;='01_설정'!B6,T807&lt;='01_설정'!B7,U807&lt;='01_설정'!B8),"Y",""))</f>
        <v/>
      </c>
      <c r="W807" s="40" t="str">
        <f>IF(V807&lt;&gt;"Y","",MAX(0,(1-R807/'01_설정'!B5))*'01_설정'!B14+MAX(0,(1-S807/'01_설정'!B6))*'01_설정'!B15+MAX(0,(1-T807/'01_설정'!B7))*'01_설정'!B16+MAX(0,(1-U807/'01_설정'!B8))*'01_설정'!B17+O807*'01_설정'!B11+Q807*'01_설정'!B12+P807*'01_설정'!B13)</f>
        <v/>
      </c>
      <c r="X807" s="38" t="str">
        <f>IF(W807="","",1+COUNTIFS($W$4:$W$3003,"&gt;"&amp;W807)+COUNTIFS($W$4:W807,W807)-1)</f>
        <v/>
      </c>
    </row>
    <row r="808" spans="1:24" ht="16.5">
      <c r="A808" s="38">
        <f>IF('04A_국토부원자료'!A809="","",ROW()-3)</f>
        <v>805</v>
      </c>
      <c r="B808" s="39" t="str">
        <f>IFERROR('04A_국토부원자료'!B809,"")</f>
        <v>서울특별시 송파구 문정동</v>
      </c>
      <c r="C808" s="39" t="str">
        <f>IF(B808="","",IF('04A_국토부원자료'!C809&lt;&gt;"",'04A_국토부원자료'!C809,TRIM('04A_국토부원자료'!D809&amp;IF('04A_국토부원자료'!E809&lt;&gt;"","-"&amp;'04A_국토부원자료'!E809,""))))</f>
        <v>618</v>
      </c>
      <c r="D808" s="39" t="str">
        <f>IFERROR('04A_국토부원자료'!F809,"")</f>
        <v>파크하비오</v>
      </c>
      <c r="E808" s="40">
        <f>IFERROR(VALUE(SUBSTITUTE('04A_국토부원자료'!G809,",","")),"")</f>
        <v>48.96</v>
      </c>
      <c r="F808" s="41">
        <f>IFERROR(IF(AND('04A_국토부원자료'!H809&lt;&gt;"",'04A_국토부원자료'!I809&lt;&gt;""),DATE(INT(VALUE(SUBSTITUTE('04A_국토부원자료'!H809,",",""))/100),MOD(VALUE(SUBSTITUTE('04A_국토부원자료'!H809,",","")),100),VALUE(SUBSTITUTE('04A_국토부원자료'!I809,",",""))),""),"")</f>
        <v>45633</v>
      </c>
      <c r="G808" s="42">
        <f>IFERROR(VALUE(SUBSTITUTE('04A_국토부원자료'!J809,",","")),"")</f>
        <v>47800</v>
      </c>
      <c r="H808" s="43">
        <f t="shared" si="24"/>
        <v>478000000</v>
      </c>
      <c r="I808" s="43">
        <f t="shared" si="25"/>
        <v>9763071.8954248372</v>
      </c>
      <c r="J808" s="38">
        <f>IFERROR(VALUE(SUBSTITUTE('04A_국토부원자료'!K809,",","")),"")</f>
        <v>9</v>
      </c>
      <c r="K808" s="38" t="str">
        <f>IFERROR(VALUE(SUBSTITUTE('04A_국토부원자료'!N809,",","")),"")</f>
        <v/>
      </c>
      <c r="L808" s="39" t="str">
        <f>IFERROR('04A_국토부원자료'!O809,"")</f>
        <v xml:space="preserve"> </v>
      </c>
      <c r="M808" s="39" t="str">
        <f>IFERROR('04A_국토부원자료'!Q809,"")</f>
        <v>중개거래</v>
      </c>
      <c r="N808" s="38">
        <f>IF(B808="","",IF('02_대상물건입력'!B5="",1,IF(ISNUMBER(SEARCH('02_대상물건입력'!B5,B808)),1,0)))</f>
        <v>1</v>
      </c>
      <c r="O808" s="38">
        <f>IF(B808="","",IF('02_대상물건입력'!B6="",1,IF(ISNUMBER(SEARCH('02_대상물건입력'!B6,B808)),1,0)))</f>
        <v>0</v>
      </c>
      <c r="P808" s="38">
        <f>IF(L808="","",IF('02_대상물건입력'!B15="",0,IF(ISNUMBER(SEARCH('02_대상물건입력'!B15,L808)),1,0)))</f>
        <v>0</v>
      </c>
      <c r="Q808" s="38">
        <f>IF(D808="","",IF('02_대상물건입력'!B8="",0,IF(ISNUMBER(SEARCH('02_대상물건입력'!B8,D808)),1,0)))</f>
        <v>0</v>
      </c>
      <c r="R808" s="44">
        <f>IFERROR(ABS(E808-'02_대상물건입력'!B11)/'02_대상물건입력'!B11,"")</f>
        <v>0.79717209684760759</v>
      </c>
      <c r="S808" s="38">
        <f>IFERROR(ABS(J808-'02_대상물건입력'!B10),"")</f>
        <v>3</v>
      </c>
      <c r="T808" s="38">
        <f>IFERROR(ABS('01_설정'!B4-F808),"")</f>
        <v>479</v>
      </c>
      <c r="U808" s="38" t="str">
        <f>IFERROR(ABS(K808-YEAR('02_대상물건입력'!B14)),"")</f>
        <v/>
      </c>
      <c r="V808" s="38" t="str">
        <f>IF(B808="","",IF(AND(E808&gt;0,F808&gt;0,H808&gt;0,OR('04A_국토부원자료'!P809="",'04A_국토부원자료'!P809="-"),IF('01_설정'!B10=1,N808=1,TRUE),R808&lt;='01_설정'!B5,S808&lt;='01_설정'!B6,T808&lt;='01_설정'!B7,U808&lt;='01_설정'!B8),"Y",""))</f>
        <v/>
      </c>
      <c r="W808" s="40" t="str">
        <f>IF(V808&lt;&gt;"Y","",MAX(0,(1-R808/'01_설정'!B5))*'01_설정'!B14+MAX(0,(1-S808/'01_설정'!B6))*'01_설정'!B15+MAX(0,(1-T808/'01_설정'!B7))*'01_설정'!B16+MAX(0,(1-U808/'01_설정'!B8))*'01_설정'!B17+O808*'01_설정'!B11+Q808*'01_설정'!B12+P808*'01_설정'!B13)</f>
        <v/>
      </c>
      <c r="X808" s="38" t="str">
        <f>IF(W808="","",1+COUNTIFS($W$4:$W$3003,"&gt;"&amp;W808)+COUNTIFS($W$4:W808,W808)-1)</f>
        <v/>
      </c>
    </row>
    <row r="809" spans="1:24" ht="16.5">
      <c r="A809" s="38">
        <f>IF('04A_국토부원자료'!A810="","",ROW()-3)</f>
        <v>806</v>
      </c>
      <c r="B809" s="39" t="str">
        <f>IFERROR('04A_국토부원자료'!B810,"")</f>
        <v>서울특별시 송파구 문정동</v>
      </c>
      <c r="C809" s="39" t="str">
        <f>IF(B809="","",IF('04A_국토부원자료'!C810&lt;&gt;"",'04A_국토부원자료'!C810,TRIM('04A_국토부원자료'!D810&amp;IF('04A_국토부원자료'!E810&lt;&gt;"","-"&amp;'04A_국토부원자료'!E810,""))))</f>
        <v>618</v>
      </c>
      <c r="D809" s="39" t="str">
        <f>IFERROR('04A_국토부원자료'!F810,"")</f>
        <v>파크하비오</v>
      </c>
      <c r="E809" s="40">
        <f>IFERROR(VALUE(SUBSTITUTE('04A_국토부원자료'!G810,",","")),"")</f>
        <v>48.96</v>
      </c>
      <c r="F809" s="41">
        <f>IFERROR(IF(AND('04A_국토부원자료'!H810&lt;&gt;"",'04A_국토부원자료'!I810&lt;&gt;""),DATE(INT(VALUE(SUBSTITUTE('04A_국토부원자료'!H810,",",""))/100),MOD(VALUE(SUBSTITUTE('04A_국토부원자료'!H810,",","")),100),VALUE(SUBSTITUTE('04A_국토부원자료'!I810,",",""))),""),"")</f>
        <v>45631</v>
      </c>
      <c r="G809" s="42">
        <f>IFERROR(VALUE(SUBSTITUTE('04A_국토부원자료'!J810,",","")),"")</f>
        <v>47000</v>
      </c>
      <c r="H809" s="43">
        <f t="shared" si="24"/>
        <v>470000000</v>
      </c>
      <c r="I809" s="43">
        <f t="shared" si="25"/>
        <v>9599673.2026143782</v>
      </c>
      <c r="J809" s="38">
        <f>IFERROR(VALUE(SUBSTITUTE('04A_국토부원자료'!K810,",","")),"")</f>
        <v>7</v>
      </c>
      <c r="K809" s="38" t="str">
        <f>IFERROR(VALUE(SUBSTITUTE('04A_국토부원자료'!N810,",","")),"")</f>
        <v/>
      </c>
      <c r="L809" s="39" t="str">
        <f>IFERROR('04A_국토부원자료'!O810,"")</f>
        <v xml:space="preserve"> </v>
      </c>
      <c r="M809" s="39" t="str">
        <f>IFERROR('04A_국토부원자료'!Q810,"")</f>
        <v>중개거래</v>
      </c>
      <c r="N809" s="38">
        <f>IF(B809="","",IF('02_대상물건입력'!B5="",1,IF(ISNUMBER(SEARCH('02_대상물건입력'!B5,B809)),1,0)))</f>
        <v>1</v>
      </c>
      <c r="O809" s="38">
        <f>IF(B809="","",IF('02_대상물건입력'!B6="",1,IF(ISNUMBER(SEARCH('02_대상물건입력'!B6,B809)),1,0)))</f>
        <v>0</v>
      </c>
      <c r="P809" s="38">
        <f>IF(L809="","",IF('02_대상물건입력'!B15="",0,IF(ISNUMBER(SEARCH('02_대상물건입력'!B15,L809)),1,0)))</f>
        <v>0</v>
      </c>
      <c r="Q809" s="38">
        <f>IF(D809="","",IF('02_대상물건입력'!B8="",0,IF(ISNUMBER(SEARCH('02_대상물건입력'!B8,D809)),1,0)))</f>
        <v>0</v>
      </c>
      <c r="R809" s="44">
        <f>IFERROR(ABS(E809-'02_대상물건입력'!B11)/'02_대상물건입력'!B11,"")</f>
        <v>0.79717209684760759</v>
      </c>
      <c r="S809" s="38">
        <f>IFERROR(ABS(J809-'02_대상물건입력'!B10),"")</f>
        <v>5</v>
      </c>
      <c r="T809" s="38">
        <f>IFERROR(ABS('01_설정'!B4-F809),"")</f>
        <v>481</v>
      </c>
      <c r="U809" s="38" t="str">
        <f>IFERROR(ABS(K809-YEAR('02_대상물건입력'!B14)),"")</f>
        <v/>
      </c>
      <c r="V809" s="38" t="str">
        <f>IF(B809="","",IF(AND(E809&gt;0,F809&gt;0,H809&gt;0,OR('04A_국토부원자료'!P810="",'04A_국토부원자료'!P810="-"),IF('01_설정'!B10=1,N809=1,TRUE),R809&lt;='01_설정'!B5,S809&lt;='01_설정'!B6,T809&lt;='01_설정'!B7,U809&lt;='01_설정'!B8),"Y",""))</f>
        <v/>
      </c>
      <c r="W809" s="40" t="str">
        <f>IF(V809&lt;&gt;"Y","",MAX(0,(1-R809/'01_설정'!B5))*'01_설정'!B14+MAX(0,(1-S809/'01_설정'!B6))*'01_설정'!B15+MAX(0,(1-T809/'01_설정'!B7))*'01_설정'!B16+MAX(0,(1-U809/'01_설정'!B8))*'01_설정'!B17+O809*'01_설정'!B11+Q809*'01_설정'!B12+P809*'01_설정'!B13)</f>
        <v/>
      </c>
      <c r="X809" s="38" t="str">
        <f>IF(W809="","",1+COUNTIFS($W$4:$W$3003,"&gt;"&amp;W809)+COUNTIFS($W$4:W809,W809)-1)</f>
        <v/>
      </c>
    </row>
    <row r="810" spans="1:24" ht="16.5">
      <c r="A810" s="38">
        <f>IF('04A_국토부원자료'!A811="","",ROW()-3)</f>
        <v>807</v>
      </c>
      <c r="B810" s="39" t="str">
        <f>IFERROR('04A_국토부원자료'!B811,"")</f>
        <v>서울특별시 송파구 문정동</v>
      </c>
      <c r="C810" s="39" t="str">
        <f>IF(B810="","",IF('04A_국토부원자료'!C811&lt;&gt;"",'04A_국토부원자료'!C811,TRIM('04A_국토부원자료'!D811&amp;IF('04A_국토부원자료'!E811&lt;&gt;"","-"&amp;'04A_국토부원자료'!E811,""))))</f>
        <v>618</v>
      </c>
      <c r="D810" s="39" t="str">
        <f>IFERROR('04A_국토부원자료'!F811,"")</f>
        <v>파크하비오</v>
      </c>
      <c r="E810" s="40">
        <f>IFERROR(VALUE(SUBSTITUTE('04A_국토부원자료'!G811,",","")),"")</f>
        <v>28.91</v>
      </c>
      <c r="F810" s="41">
        <f>IFERROR(IF(AND('04A_국토부원자료'!H811&lt;&gt;"",'04A_국토부원자료'!I811&lt;&gt;""),DATE(INT(VALUE(SUBSTITUTE('04A_국토부원자료'!H811,",",""))/100),MOD(VALUE(SUBSTITUTE('04A_국토부원자료'!H811,",","")),100),VALUE(SUBSTITUTE('04A_국토부원자료'!I811,",",""))),""),"")</f>
        <v>45631</v>
      </c>
      <c r="G810" s="42">
        <f>IFERROR(VALUE(SUBSTITUTE('04A_국토부원자료'!J811,",","")),"")</f>
        <v>23500</v>
      </c>
      <c r="H810" s="43">
        <f t="shared" si="24"/>
        <v>235000000</v>
      </c>
      <c r="I810" s="43">
        <f t="shared" si="25"/>
        <v>8128675.1988931168</v>
      </c>
      <c r="J810" s="38">
        <f>IFERROR(VALUE(SUBSTITUTE('04A_국토부원자료'!K811,",","")),"")</f>
        <v>12</v>
      </c>
      <c r="K810" s="38" t="str">
        <f>IFERROR(VALUE(SUBSTITUTE('04A_국토부원자료'!N811,",","")),"")</f>
        <v/>
      </c>
      <c r="L810" s="39" t="str">
        <f>IFERROR('04A_국토부원자료'!O811,"")</f>
        <v xml:space="preserve"> </v>
      </c>
      <c r="M810" s="39" t="str">
        <f>IFERROR('04A_국토부원자료'!Q811,"")</f>
        <v>중개거래</v>
      </c>
      <c r="N810" s="38">
        <f>IF(B810="","",IF('02_대상물건입력'!B5="",1,IF(ISNUMBER(SEARCH('02_대상물건입력'!B5,B810)),1,0)))</f>
        <v>1</v>
      </c>
      <c r="O810" s="38">
        <f>IF(B810="","",IF('02_대상물건입력'!B6="",1,IF(ISNUMBER(SEARCH('02_대상물건입력'!B6,B810)),1,0)))</f>
        <v>0</v>
      </c>
      <c r="P810" s="38">
        <f>IF(L810="","",IF('02_대상물건입력'!B15="",0,IF(ISNUMBER(SEARCH('02_대상물건입력'!B15,L810)),1,0)))</f>
        <v>0</v>
      </c>
      <c r="Q810" s="38">
        <f>IF(D810="","",IF('02_대상물건입력'!B8="",0,IF(ISNUMBER(SEARCH('02_대상물건입력'!B8,D810)),1,0)))</f>
        <v>0</v>
      </c>
      <c r="R810" s="44">
        <f>IFERROR(ABS(E810-'02_대상물건입력'!B11)/'02_대상물건입력'!B11,"")</f>
        <v>6.1197821075660401E-2</v>
      </c>
      <c r="S810" s="38">
        <f>IFERROR(ABS(J810-'02_대상물건입력'!B10),"")</f>
        <v>0</v>
      </c>
      <c r="T810" s="38">
        <f>IFERROR(ABS('01_설정'!B4-F810),"")</f>
        <v>481</v>
      </c>
      <c r="U810" s="38" t="str">
        <f>IFERROR(ABS(K810-YEAR('02_대상물건입력'!B14)),"")</f>
        <v/>
      </c>
      <c r="V810" s="38" t="str">
        <f>IF(B810="","",IF(AND(E810&gt;0,F810&gt;0,H810&gt;0,OR('04A_국토부원자료'!P811="",'04A_국토부원자료'!P811="-"),IF('01_설정'!B10=1,N810=1,TRUE),R810&lt;='01_설정'!B5,S810&lt;='01_설정'!B6,T810&lt;='01_설정'!B7,U810&lt;='01_설정'!B8),"Y",""))</f>
        <v/>
      </c>
      <c r="W810" s="40" t="str">
        <f>IF(V810&lt;&gt;"Y","",MAX(0,(1-R810/'01_설정'!B5))*'01_설정'!B14+MAX(0,(1-S810/'01_설정'!B6))*'01_설정'!B15+MAX(0,(1-T810/'01_설정'!B7))*'01_설정'!B16+MAX(0,(1-U810/'01_설정'!B8))*'01_설정'!B17+O810*'01_설정'!B11+Q810*'01_설정'!B12+P810*'01_설정'!B13)</f>
        <v/>
      </c>
      <c r="X810" s="38" t="str">
        <f>IF(W810="","",1+COUNTIFS($W$4:$W$3003,"&gt;"&amp;W810)+COUNTIFS($W$4:W810,W810)-1)</f>
        <v/>
      </c>
    </row>
    <row r="811" spans="1:24" ht="16.5">
      <c r="A811" s="38">
        <f>IF('04A_국토부원자료'!A812="","",ROW()-3)</f>
        <v>808</v>
      </c>
      <c r="B811" s="39" t="str">
        <f>IFERROR('04A_국토부원자료'!B812,"")</f>
        <v>서울특별시 송파구 문정동</v>
      </c>
      <c r="C811" s="39" t="str">
        <f>IF(B811="","",IF('04A_국토부원자료'!C812&lt;&gt;"",'04A_국토부원자료'!C812,TRIM('04A_국토부원자료'!D812&amp;IF('04A_국토부원자료'!E812&lt;&gt;"","-"&amp;'04A_국토부원자료'!E812,""))))</f>
        <v>622</v>
      </c>
      <c r="D811" s="39" t="str">
        <f>IFERROR('04A_국토부원자료'!F812,"")</f>
        <v>송파한화오벨리스크</v>
      </c>
      <c r="E811" s="40">
        <f>IFERROR(VALUE(SUBSTITUTE('04A_국토부원자료'!G812,",","")),"")</f>
        <v>26.82</v>
      </c>
      <c r="F811" s="41">
        <f>IFERROR(IF(AND('04A_국토부원자료'!H812&lt;&gt;"",'04A_국토부원자료'!I812&lt;&gt;""),DATE(INT(VALUE(SUBSTITUTE('04A_국토부원자료'!H812,",",""))/100),MOD(VALUE(SUBSTITUTE('04A_국토부원자료'!H812,",","")),100),VALUE(SUBSTITUTE('04A_국토부원자료'!I812,",",""))),""),"")</f>
        <v>45631</v>
      </c>
      <c r="G811" s="42">
        <f>IFERROR(VALUE(SUBSTITUTE('04A_국토부원자료'!J812,",","")),"")</f>
        <v>19000</v>
      </c>
      <c r="H811" s="43">
        <f t="shared" si="24"/>
        <v>190000000</v>
      </c>
      <c r="I811" s="43">
        <f t="shared" si="25"/>
        <v>7084265.4735272182</v>
      </c>
      <c r="J811" s="38">
        <f>IFERROR(VALUE(SUBSTITUTE('04A_국토부원자료'!K812,",","")),"")</f>
        <v>7</v>
      </c>
      <c r="K811" s="38">
        <f>IFERROR(VALUE(SUBSTITUTE('04A_국토부원자료'!N812,",","")),"")</f>
        <v>2013</v>
      </c>
      <c r="L811" s="39" t="str">
        <f>IFERROR('04A_국토부원자료'!O812,"")</f>
        <v>충민로 5</v>
      </c>
      <c r="M811" s="39" t="str">
        <f>IFERROR('04A_국토부원자료'!Q812,"")</f>
        <v>중개거래</v>
      </c>
      <c r="N811" s="38">
        <f>IF(B811="","",IF('02_대상물건입력'!B5="",1,IF(ISNUMBER(SEARCH('02_대상물건입력'!B5,B811)),1,0)))</f>
        <v>1</v>
      </c>
      <c r="O811" s="38">
        <f>IF(B811="","",IF('02_대상물건입력'!B6="",1,IF(ISNUMBER(SEARCH('02_대상물건입력'!B6,B811)),1,0)))</f>
        <v>0</v>
      </c>
      <c r="P811" s="38">
        <f>IF(L811="","",IF('02_대상물건입력'!B15="",0,IF(ISNUMBER(SEARCH('02_대상물건입력'!B15,L811)),1,0)))</f>
        <v>0</v>
      </c>
      <c r="Q811" s="38">
        <f>IF(D811="","",IF('02_대상물건입력'!B8="",0,IF(ISNUMBER(SEARCH('02_대상물건입력'!B8,D811)),1,0)))</f>
        <v>0</v>
      </c>
      <c r="R811" s="44">
        <f>IFERROR(ABS(E811-'02_대상물건입력'!B11)/'02_대상물건입력'!B11,"")</f>
        <v>1.551969694745029E-2</v>
      </c>
      <c r="S811" s="38">
        <f>IFERROR(ABS(J811-'02_대상물건입력'!B10),"")</f>
        <v>5</v>
      </c>
      <c r="T811" s="38">
        <f>IFERROR(ABS('01_설정'!B4-F811),"")</f>
        <v>481</v>
      </c>
      <c r="U811" s="38">
        <f>IFERROR(ABS(K811-YEAR('02_대상물건입력'!B14)),"")</f>
        <v>13</v>
      </c>
      <c r="V811" s="38" t="str">
        <f>IF(B811="","",IF(AND(E811&gt;0,F811&gt;0,H811&gt;0,OR('04A_국토부원자료'!P812="",'04A_국토부원자료'!P812="-"),IF('01_설정'!B10=1,N811=1,TRUE),R811&lt;='01_설정'!B5,S811&lt;='01_설정'!B6,T811&lt;='01_설정'!B7,U811&lt;='01_설정'!B8),"Y",""))</f>
        <v/>
      </c>
      <c r="W811" s="40" t="str">
        <f>IF(V811&lt;&gt;"Y","",MAX(0,(1-R811/'01_설정'!B5))*'01_설정'!B14+MAX(0,(1-S811/'01_설정'!B6))*'01_설정'!B15+MAX(0,(1-T811/'01_설정'!B7))*'01_설정'!B16+MAX(0,(1-U811/'01_설정'!B8))*'01_설정'!B17+O811*'01_설정'!B11+Q811*'01_설정'!B12+P811*'01_설정'!B13)</f>
        <v/>
      </c>
      <c r="X811" s="38" t="str">
        <f>IF(W811="","",1+COUNTIFS($W$4:$W$3003,"&gt;"&amp;W811)+COUNTIFS($W$4:W811,W811)-1)</f>
        <v/>
      </c>
    </row>
    <row r="812" spans="1:24" ht="16.5">
      <c r="A812" s="38">
        <f>IF('04A_국토부원자료'!A813="","",ROW()-3)</f>
        <v>809</v>
      </c>
      <c r="B812" s="39" t="str">
        <f>IFERROR('04A_국토부원자료'!B813,"")</f>
        <v>서울특별시 송파구 문정동</v>
      </c>
      <c r="C812" s="39" t="str">
        <f>IF(B812="","",IF('04A_국토부원자료'!C813&lt;&gt;"",'04A_국토부원자료'!C813,TRIM('04A_국토부원자료'!D813&amp;IF('04A_국토부원자료'!E813&lt;&gt;"","-"&amp;'04A_국토부원자료'!E813,""))))</f>
        <v>618</v>
      </c>
      <c r="D812" s="39" t="str">
        <f>IFERROR('04A_국토부원자료'!F813,"")</f>
        <v>파크하비오</v>
      </c>
      <c r="E812" s="40">
        <f>IFERROR(VALUE(SUBSTITUTE('04A_국토부원자료'!G813,",","")),"")</f>
        <v>48.96</v>
      </c>
      <c r="F812" s="41">
        <f>IFERROR(IF(AND('04A_국토부원자료'!H813&lt;&gt;"",'04A_국토부원자료'!I813&lt;&gt;""),DATE(INT(VALUE(SUBSTITUTE('04A_국토부원자료'!H813,",",""))/100),MOD(VALUE(SUBSTITUTE('04A_국토부원자료'!H813,",","")),100),VALUE(SUBSTITUTE('04A_국토부원자료'!I813,",",""))),""),"")</f>
        <v>45630</v>
      </c>
      <c r="G812" s="42">
        <f>IFERROR(VALUE(SUBSTITUTE('04A_국토부원자료'!J813,",","")),"")</f>
        <v>48500</v>
      </c>
      <c r="H812" s="43">
        <f t="shared" si="24"/>
        <v>485000000</v>
      </c>
      <c r="I812" s="43">
        <f t="shared" si="25"/>
        <v>9906045.7516339868</v>
      </c>
      <c r="J812" s="38">
        <f>IFERROR(VALUE(SUBSTITUTE('04A_국토부원자료'!K813,",","")),"")</f>
        <v>6</v>
      </c>
      <c r="K812" s="38" t="str">
        <f>IFERROR(VALUE(SUBSTITUTE('04A_국토부원자료'!N813,",","")),"")</f>
        <v/>
      </c>
      <c r="L812" s="39" t="str">
        <f>IFERROR('04A_국토부원자료'!O813,"")</f>
        <v xml:space="preserve"> </v>
      </c>
      <c r="M812" s="39" t="str">
        <f>IFERROR('04A_국토부원자료'!Q813,"")</f>
        <v>중개거래</v>
      </c>
      <c r="N812" s="38">
        <f>IF(B812="","",IF('02_대상물건입력'!B5="",1,IF(ISNUMBER(SEARCH('02_대상물건입력'!B5,B812)),1,0)))</f>
        <v>1</v>
      </c>
      <c r="O812" s="38">
        <f>IF(B812="","",IF('02_대상물건입력'!B6="",1,IF(ISNUMBER(SEARCH('02_대상물건입력'!B6,B812)),1,0)))</f>
        <v>0</v>
      </c>
      <c r="P812" s="38">
        <f>IF(L812="","",IF('02_대상물건입력'!B15="",0,IF(ISNUMBER(SEARCH('02_대상물건입력'!B15,L812)),1,0)))</f>
        <v>0</v>
      </c>
      <c r="Q812" s="38">
        <f>IF(D812="","",IF('02_대상물건입력'!B8="",0,IF(ISNUMBER(SEARCH('02_대상물건입력'!B8,D812)),1,0)))</f>
        <v>0</v>
      </c>
      <c r="R812" s="44">
        <f>IFERROR(ABS(E812-'02_대상물건입력'!B11)/'02_대상물건입력'!B11,"")</f>
        <v>0.79717209684760759</v>
      </c>
      <c r="S812" s="38">
        <f>IFERROR(ABS(J812-'02_대상물건입력'!B10),"")</f>
        <v>6</v>
      </c>
      <c r="T812" s="38">
        <f>IFERROR(ABS('01_설정'!B4-F812),"")</f>
        <v>482</v>
      </c>
      <c r="U812" s="38" t="str">
        <f>IFERROR(ABS(K812-YEAR('02_대상물건입력'!B14)),"")</f>
        <v/>
      </c>
      <c r="V812" s="38" t="str">
        <f>IF(B812="","",IF(AND(E812&gt;0,F812&gt;0,H812&gt;0,OR('04A_국토부원자료'!P813="",'04A_국토부원자료'!P813="-"),IF('01_설정'!B10=1,N812=1,TRUE),R812&lt;='01_설정'!B5,S812&lt;='01_설정'!B6,T812&lt;='01_설정'!B7,U812&lt;='01_설정'!B8),"Y",""))</f>
        <v/>
      </c>
      <c r="W812" s="40" t="str">
        <f>IF(V812&lt;&gt;"Y","",MAX(0,(1-R812/'01_설정'!B5))*'01_설정'!B14+MAX(0,(1-S812/'01_설정'!B6))*'01_설정'!B15+MAX(0,(1-T812/'01_설정'!B7))*'01_설정'!B16+MAX(0,(1-U812/'01_설정'!B8))*'01_설정'!B17+O812*'01_설정'!B11+Q812*'01_설정'!B12+P812*'01_설정'!B13)</f>
        <v/>
      </c>
      <c r="X812" s="38" t="str">
        <f>IF(W812="","",1+COUNTIFS($W$4:$W$3003,"&gt;"&amp;W812)+COUNTIFS($W$4:W812,W812)-1)</f>
        <v/>
      </c>
    </row>
    <row r="813" spans="1:24" ht="16.5">
      <c r="A813" s="38">
        <f>IF('04A_국토부원자료'!A814="","",ROW()-3)</f>
        <v>810</v>
      </c>
      <c r="B813" s="39" t="str">
        <f>IFERROR('04A_국토부원자료'!B814,"")</f>
        <v>서울특별시 송파구 문정동</v>
      </c>
      <c r="C813" s="39" t="str">
        <f>IF(B813="","",IF('04A_국토부원자료'!C814&lt;&gt;"",'04A_국토부원자료'!C814,TRIM('04A_국토부원자료'!D814&amp;IF('04A_국토부원자료'!E814&lt;&gt;"","-"&amp;'04A_국토부원자료'!E814,""))))</f>
        <v>652-2</v>
      </c>
      <c r="D813" s="39" t="str">
        <f>IFERROR('04A_국토부원자료'!F814,"")</f>
        <v>문정 오벨리스크</v>
      </c>
      <c r="E813" s="40">
        <f>IFERROR(VALUE(SUBSTITUTE('04A_국토부원자료'!G814,",","")),"")</f>
        <v>24.46</v>
      </c>
      <c r="F813" s="41">
        <f>IFERROR(IF(AND('04A_국토부원자료'!H814&lt;&gt;"",'04A_국토부원자료'!I814&lt;&gt;""),DATE(INT(VALUE(SUBSTITUTE('04A_국토부원자료'!H814,",",""))/100),MOD(VALUE(SUBSTITUTE('04A_국토부원자료'!H814,",","")),100),VALUE(SUBSTITUTE('04A_국토부원자료'!I814,",",""))),""),"")</f>
        <v>45630</v>
      </c>
      <c r="G813" s="42">
        <f>IFERROR(VALUE(SUBSTITUTE('04A_국토부원자료'!J814,",","")),"")</f>
        <v>24000</v>
      </c>
      <c r="H813" s="43">
        <f t="shared" si="24"/>
        <v>240000000</v>
      </c>
      <c r="I813" s="43">
        <f t="shared" si="25"/>
        <v>9811937.8577268999</v>
      </c>
      <c r="J813" s="38">
        <f>IFERROR(VALUE(SUBSTITUTE('04A_국토부원자료'!K814,",","")),"")</f>
        <v>12</v>
      </c>
      <c r="K813" s="38">
        <f>IFERROR(VALUE(SUBSTITUTE('04A_국토부원자료'!N814,",","")),"")</f>
        <v>2018</v>
      </c>
      <c r="L813" s="39" t="str">
        <f>IFERROR('04A_국토부원자료'!O814,"")</f>
        <v>송파대로 145</v>
      </c>
      <c r="M813" s="39" t="str">
        <f>IFERROR('04A_국토부원자료'!Q814,"")</f>
        <v>중개거래</v>
      </c>
      <c r="N813" s="38">
        <f>IF(B813="","",IF('02_대상물건입력'!B5="",1,IF(ISNUMBER(SEARCH('02_대상물건입력'!B5,B813)),1,0)))</f>
        <v>1</v>
      </c>
      <c r="O813" s="38">
        <f>IF(B813="","",IF('02_대상물건입력'!B6="",1,IF(ISNUMBER(SEARCH('02_대상물건입력'!B6,B813)),1,0)))</f>
        <v>0</v>
      </c>
      <c r="P813" s="38">
        <f>IF(L813="","",IF('02_대상물건입력'!B15="",0,IF(ISNUMBER(SEARCH('02_대상물건입력'!B15,L813)),1,0)))</f>
        <v>1</v>
      </c>
      <c r="Q813" s="38">
        <f>IF(D813="","",IF('02_대상물건입력'!B8="",0,IF(ISNUMBER(SEARCH('02_대상물건입력'!B8,D813)),1,0)))</f>
        <v>0</v>
      </c>
      <c r="R813" s="44">
        <f>IFERROR(ABS(E813-'02_대상물건입력'!B11)/'02_대상물건입력'!B11,"")</f>
        <v>0.10214809050464703</v>
      </c>
      <c r="S813" s="38">
        <f>IFERROR(ABS(J813-'02_대상물건입력'!B10),"")</f>
        <v>0</v>
      </c>
      <c r="T813" s="38">
        <f>IFERROR(ABS('01_설정'!B4-F813),"")</f>
        <v>482</v>
      </c>
      <c r="U813" s="38">
        <f>IFERROR(ABS(K813-YEAR('02_대상물건입력'!B14)),"")</f>
        <v>8</v>
      </c>
      <c r="V813" s="38" t="str">
        <f>IF(B813="","",IF(AND(E813&gt;0,F813&gt;0,H813&gt;0,OR('04A_국토부원자료'!P814="",'04A_국토부원자료'!P814="-"),IF('01_설정'!B10=1,N813=1,TRUE),R813&lt;='01_설정'!B5,S813&lt;='01_설정'!B6,T813&lt;='01_설정'!B7,U813&lt;='01_설정'!B8),"Y",""))</f>
        <v>Y</v>
      </c>
      <c r="W813" s="40">
        <f>IF(V813&lt;&gt;"Y","",MAX(0,(1-R813/'01_설정'!B5))*'01_설정'!B14+MAX(0,(1-S813/'01_설정'!B6))*'01_설정'!B15+MAX(0,(1-T813/'01_설정'!B7))*'01_설정'!B16+MAX(0,(1-U813/'01_설정'!B8))*'01_설정'!B17+O813*'01_설정'!B11+Q813*'01_설정'!B12+P813*'01_설정'!B13)</f>
        <v>45.087680364358185</v>
      </c>
      <c r="X813" s="38">
        <f>IF(W813="","",1+COUNTIFS($W$4:$W$3003,"&gt;"&amp;W813)+COUNTIFS($W$4:W813,W813)-1)</f>
        <v>30</v>
      </c>
    </row>
    <row r="814" spans="1:24" ht="16.5">
      <c r="A814" s="38">
        <f>IF('04A_국토부원자료'!A815="","",ROW()-3)</f>
        <v>811</v>
      </c>
      <c r="B814" s="39" t="str">
        <f>IFERROR('04A_국토부원자료'!B815,"")</f>
        <v>서울특별시 송파구 문정동</v>
      </c>
      <c r="C814" s="39" t="str">
        <f>IF(B814="","",IF('04A_국토부원자료'!C815&lt;&gt;"",'04A_국토부원자료'!C815,TRIM('04A_국토부원자료'!D815&amp;IF('04A_국토부원자료'!E815&lt;&gt;"","-"&amp;'04A_국토부원자료'!E815,""))))</f>
        <v>652-2</v>
      </c>
      <c r="D814" s="39" t="str">
        <f>IFERROR('04A_국토부원자료'!F815,"")</f>
        <v>문정 오벨리스크</v>
      </c>
      <c r="E814" s="40">
        <f>IFERROR(VALUE(SUBSTITUTE('04A_국토부원자료'!G815,",","")),"")</f>
        <v>23.6</v>
      </c>
      <c r="F814" s="41">
        <f>IFERROR(IF(AND('04A_국토부원자료'!H815&lt;&gt;"",'04A_국토부원자료'!I815&lt;&gt;""),DATE(INT(VALUE(SUBSTITUTE('04A_국토부원자료'!H815,",",""))/100),MOD(VALUE(SUBSTITUTE('04A_국토부원자료'!H815,",","")),100),VALUE(SUBSTITUTE('04A_국토부원자료'!I815,",",""))),""),"")</f>
        <v>45630</v>
      </c>
      <c r="G814" s="42">
        <f>IFERROR(VALUE(SUBSTITUTE('04A_국토부원자료'!J815,",","")),"")</f>
        <v>23000</v>
      </c>
      <c r="H814" s="43">
        <f t="shared" si="24"/>
        <v>230000000</v>
      </c>
      <c r="I814" s="43">
        <f t="shared" si="25"/>
        <v>9745762.7118644062</v>
      </c>
      <c r="J814" s="38">
        <f>IFERROR(VALUE(SUBSTITUTE('04A_국토부원자료'!K815,",","")),"")</f>
        <v>7</v>
      </c>
      <c r="K814" s="38">
        <f>IFERROR(VALUE(SUBSTITUTE('04A_국토부원자료'!N815,",","")),"")</f>
        <v>2018</v>
      </c>
      <c r="L814" s="39" t="str">
        <f>IFERROR('04A_국토부원자료'!O815,"")</f>
        <v>송파대로 145</v>
      </c>
      <c r="M814" s="39" t="str">
        <f>IFERROR('04A_국토부원자료'!Q815,"")</f>
        <v>중개거래</v>
      </c>
      <c r="N814" s="38">
        <f>IF(B814="","",IF('02_대상물건입력'!B5="",1,IF(ISNUMBER(SEARCH('02_대상물건입력'!B5,B814)),1,0)))</f>
        <v>1</v>
      </c>
      <c r="O814" s="38">
        <f>IF(B814="","",IF('02_대상물건입력'!B6="",1,IF(ISNUMBER(SEARCH('02_대상물건입력'!B6,B814)),1,0)))</f>
        <v>0</v>
      </c>
      <c r="P814" s="38">
        <f>IF(L814="","",IF('02_대상물건입력'!B15="",0,IF(ISNUMBER(SEARCH('02_대상물건입력'!B15,L814)),1,0)))</f>
        <v>1</v>
      </c>
      <c r="Q814" s="38">
        <f>IF(D814="","",IF('02_대상물건입력'!B8="",0,IF(ISNUMBER(SEARCH('02_대상물건입력'!B8,D814)),1,0)))</f>
        <v>0</v>
      </c>
      <c r="R814" s="44">
        <f>IFERROR(ABS(E814-'02_대상물건입력'!B11)/'02_대상물건입력'!B11,"")</f>
        <v>0.13371606442803227</v>
      </c>
      <c r="S814" s="38">
        <f>IFERROR(ABS(J814-'02_대상물건입력'!B10),"")</f>
        <v>5</v>
      </c>
      <c r="T814" s="38">
        <f>IFERROR(ABS('01_설정'!B4-F814),"")</f>
        <v>482</v>
      </c>
      <c r="U814" s="38">
        <f>IFERROR(ABS(K814-YEAR('02_대상물건입력'!B14)),"")</f>
        <v>8</v>
      </c>
      <c r="V814" s="38" t="str">
        <f>IF(B814="","",IF(AND(E814&gt;0,F814&gt;0,H814&gt;0,OR('04A_국토부원자료'!P815="",'04A_국토부원자료'!P815="-"),IF('01_설정'!B10=1,N814=1,TRUE),R814&lt;='01_설정'!B5,S814&lt;='01_설정'!B6,T814&lt;='01_설정'!B7,U814&lt;='01_설정'!B8),"Y",""))</f>
        <v>Y</v>
      </c>
      <c r="W814" s="40">
        <f>IF(V814&lt;&gt;"Y","",MAX(0,(1-R814/'01_설정'!B5))*'01_설정'!B14+MAX(0,(1-S814/'01_설정'!B6))*'01_설정'!B15+MAX(0,(1-T814/'01_설정'!B7))*'01_설정'!B16+MAX(0,(1-U814/'01_설정'!B8))*'01_설정'!B17+O814*'01_설정'!B11+Q814*'01_설정'!B12+P814*'01_설정'!B13)</f>
        <v>30.309698659100285</v>
      </c>
      <c r="X814" s="38">
        <f>IF(W814="","",1+COUNTIFS($W$4:$W$3003,"&gt;"&amp;W814)+COUNTIFS($W$4:W814,W814)-1)</f>
        <v>170</v>
      </c>
    </row>
    <row r="815" spans="1:24" ht="16.5">
      <c r="A815" s="38">
        <f>IF('04A_국토부원자료'!A816="","",ROW()-3)</f>
        <v>812</v>
      </c>
      <c r="B815" s="39" t="str">
        <f>IFERROR('04A_국토부원자료'!B816,"")</f>
        <v>서울특별시 송파구 문정동</v>
      </c>
      <c r="C815" s="39" t="str">
        <f>IF(B815="","",IF('04A_국토부원자료'!C816&lt;&gt;"",'04A_국토부원자료'!C816,TRIM('04A_국토부원자료'!D816&amp;IF('04A_국토부원자료'!E816&lt;&gt;"","-"&amp;'04A_국토부원자료'!E816,""))))</f>
        <v>643-1</v>
      </c>
      <c r="D815" s="39" t="str">
        <f>IFERROR('04A_국토부원자료'!F816,"")</f>
        <v>엠스테이트</v>
      </c>
      <c r="E815" s="40">
        <f>IFERROR(VALUE(SUBSTITUTE('04A_국토부원자료'!G816,",","")),"")</f>
        <v>29.79</v>
      </c>
      <c r="F815" s="41">
        <f>IFERROR(IF(AND('04A_국토부원자료'!H816&lt;&gt;"",'04A_국토부원자료'!I816&lt;&gt;""),DATE(INT(VALUE(SUBSTITUTE('04A_국토부원자료'!H816,",",""))/100),MOD(VALUE(SUBSTITUTE('04A_국토부원자료'!H816,",","")),100),VALUE(SUBSTITUTE('04A_국토부원자료'!I816,",",""))),""),"")</f>
        <v>45630</v>
      </c>
      <c r="G815" s="42">
        <f>IFERROR(VALUE(SUBSTITUTE('04A_국토부원자료'!J816,",","")),"")</f>
        <v>28000</v>
      </c>
      <c r="H815" s="43">
        <f t="shared" si="24"/>
        <v>280000000</v>
      </c>
      <c r="I815" s="43">
        <f t="shared" si="25"/>
        <v>9399127.2239006385</v>
      </c>
      <c r="J815" s="38">
        <f>IFERROR(VALUE(SUBSTITUTE('04A_국토부원자료'!K816,",","")),"")</f>
        <v>12</v>
      </c>
      <c r="K815" s="38">
        <f>IFERROR(VALUE(SUBSTITUTE('04A_국토부원자료'!N816,",","")),"")</f>
        <v>2016</v>
      </c>
      <c r="L815" s="39" t="str">
        <f>IFERROR('04A_국토부원자료'!O816,"")</f>
        <v>법원로 114</v>
      </c>
      <c r="M815" s="39" t="str">
        <f>IFERROR('04A_국토부원자료'!Q816,"")</f>
        <v>중개거래</v>
      </c>
      <c r="N815" s="38">
        <f>IF(B815="","",IF('02_대상물건입력'!B5="",1,IF(ISNUMBER(SEARCH('02_대상물건입력'!B5,B815)),1,0)))</f>
        <v>1</v>
      </c>
      <c r="O815" s="38">
        <f>IF(B815="","",IF('02_대상물건입력'!B6="",1,IF(ISNUMBER(SEARCH('02_대상물건입력'!B6,B815)),1,0)))</f>
        <v>0</v>
      </c>
      <c r="P815" s="38">
        <f>IF(L815="","",IF('02_대상물건입력'!B15="",0,IF(ISNUMBER(SEARCH('02_대상물건입력'!B15,L815)),1,0)))</f>
        <v>0</v>
      </c>
      <c r="Q815" s="38">
        <f>IF(D815="","",IF('02_대상물건입력'!B8="",0,IF(ISNUMBER(SEARCH('02_대상물건입력'!B8,D815)),1,0)))</f>
        <v>0</v>
      </c>
      <c r="R815" s="44">
        <f>IFERROR(ABS(E815-'02_대상물건입력'!B11)/'02_대상물건입력'!B11,"")</f>
        <v>9.3499933927496448E-2</v>
      </c>
      <c r="S815" s="38">
        <f>IFERROR(ABS(J815-'02_대상물건입력'!B10),"")</f>
        <v>0</v>
      </c>
      <c r="T815" s="38">
        <f>IFERROR(ABS('01_설정'!B4-F815),"")</f>
        <v>482</v>
      </c>
      <c r="U815" s="38">
        <f>IFERROR(ABS(K815-YEAR('02_대상물건입력'!B14)),"")</f>
        <v>10</v>
      </c>
      <c r="V815" s="38" t="str">
        <f>IF(B815="","",IF(AND(E815&gt;0,F815&gt;0,H815&gt;0,OR('04A_국토부원자료'!P816="",'04A_국토부원자료'!P816="-"),IF('01_설정'!B10=1,N815=1,TRUE),R815&lt;='01_설정'!B5,S815&lt;='01_설정'!B6,T815&lt;='01_설정'!B7,U815&lt;='01_설정'!B8),"Y",""))</f>
        <v>Y</v>
      </c>
      <c r="W815" s="40">
        <f>IF(V815&lt;&gt;"Y","",MAX(0,(1-R815/'01_설정'!B5))*'01_설정'!B14+MAX(0,(1-S815/'01_설정'!B6))*'01_설정'!B15+MAX(0,(1-T815/'01_설정'!B7))*'01_설정'!B16+MAX(0,(1-U815/'01_설정'!B8))*'01_설정'!B17+O815*'01_설정'!B11+Q815*'01_설정'!B12+P815*'01_설정'!B13)</f>
        <v>35.848718143147437</v>
      </c>
      <c r="X815" s="38">
        <f>IF(W815="","",1+COUNTIFS($W$4:$W$3003,"&gt;"&amp;W815)+COUNTIFS($W$4:W815,W815)-1)</f>
        <v>105</v>
      </c>
    </row>
    <row r="816" spans="1:24" ht="16.5">
      <c r="A816" s="38">
        <f>IF('04A_국토부원자료'!A817="","",ROW()-3)</f>
        <v>813</v>
      </c>
      <c r="B816" s="39" t="str">
        <f>IFERROR('04A_국토부원자료'!B817,"")</f>
        <v>서울특별시 송파구 문정동</v>
      </c>
      <c r="C816" s="39" t="str">
        <f>IF(B816="","",IF('04A_국토부원자료'!C817&lt;&gt;"",'04A_국토부원자료'!C817,TRIM('04A_국토부원자료'!D817&amp;IF('04A_국토부원자료'!E817&lt;&gt;"","-"&amp;'04A_국토부원자료'!E817,""))))</f>
        <v>618</v>
      </c>
      <c r="D816" s="39" t="str">
        <f>IFERROR('04A_국토부원자료'!F817,"")</f>
        <v>파크하비오</v>
      </c>
      <c r="E816" s="40">
        <f>IFERROR(VALUE(SUBSTITUTE('04A_국토부원자료'!G817,",","")),"")</f>
        <v>50.68</v>
      </c>
      <c r="F816" s="41">
        <f>IFERROR(IF(AND('04A_국토부원자료'!H817&lt;&gt;"",'04A_국토부원자료'!I817&lt;&gt;""),DATE(INT(VALUE(SUBSTITUTE('04A_국토부원자료'!H817,",",""))/100),MOD(VALUE(SUBSTITUTE('04A_국토부원자료'!H817,",","")),100),VALUE(SUBSTITUTE('04A_국토부원자료'!I817,",",""))),""),"")</f>
        <v>45629</v>
      </c>
      <c r="G816" s="42">
        <f>IFERROR(VALUE(SUBSTITUTE('04A_국토부원자료'!J817,",","")),"")</f>
        <v>50000</v>
      </c>
      <c r="H816" s="43">
        <f t="shared" si="24"/>
        <v>500000000</v>
      </c>
      <c r="I816" s="43">
        <f t="shared" si="25"/>
        <v>9865824.7829518542</v>
      </c>
      <c r="J816" s="38">
        <f>IFERROR(VALUE(SUBSTITUTE('04A_국토부원자료'!K817,",","")),"")</f>
        <v>13</v>
      </c>
      <c r="K816" s="38" t="str">
        <f>IFERROR(VALUE(SUBSTITUTE('04A_국토부원자료'!N817,",","")),"")</f>
        <v/>
      </c>
      <c r="L816" s="39" t="str">
        <f>IFERROR('04A_국토부원자료'!O817,"")</f>
        <v xml:space="preserve"> </v>
      </c>
      <c r="M816" s="39" t="str">
        <f>IFERROR('04A_국토부원자료'!Q817,"")</f>
        <v>중개거래</v>
      </c>
      <c r="N816" s="38">
        <f>IF(B816="","",IF('02_대상물건입력'!B5="",1,IF(ISNUMBER(SEARCH('02_대상물건입력'!B5,B816)),1,0)))</f>
        <v>1</v>
      </c>
      <c r="O816" s="38">
        <f>IF(B816="","",IF('02_대상물건입력'!B6="",1,IF(ISNUMBER(SEARCH('02_대상물건입력'!B6,B816)),1,0)))</f>
        <v>0</v>
      </c>
      <c r="P816" s="38">
        <f>IF(L816="","",IF('02_대상물건입력'!B15="",0,IF(ISNUMBER(SEARCH('02_대상물건입력'!B15,L816)),1,0)))</f>
        <v>0</v>
      </c>
      <c r="Q816" s="38">
        <f>IF(D816="","",IF('02_대상물건입력'!B8="",0,IF(ISNUMBER(SEARCH('02_대상물건입력'!B8,D816)),1,0)))</f>
        <v>0</v>
      </c>
      <c r="R816" s="44">
        <f>IFERROR(ABS(E816-'02_대상물건입력'!B11)/'02_대상물건입력'!B11,"")</f>
        <v>0.86030804469437805</v>
      </c>
      <c r="S816" s="38">
        <f>IFERROR(ABS(J816-'02_대상물건입력'!B10),"")</f>
        <v>1</v>
      </c>
      <c r="T816" s="38">
        <f>IFERROR(ABS('01_설정'!B4-F816),"")</f>
        <v>483</v>
      </c>
      <c r="U816" s="38" t="str">
        <f>IFERROR(ABS(K816-YEAR('02_대상물건입력'!B14)),"")</f>
        <v/>
      </c>
      <c r="V816" s="38" t="str">
        <f>IF(B816="","",IF(AND(E816&gt;0,F816&gt;0,H816&gt;0,OR('04A_국토부원자료'!P817="",'04A_국토부원자료'!P817="-"),IF('01_설정'!B10=1,N816=1,TRUE),R816&lt;='01_설정'!B5,S816&lt;='01_설정'!B6,T816&lt;='01_설정'!B7,U816&lt;='01_설정'!B8),"Y",""))</f>
        <v/>
      </c>
      <c r="W816" s="40" t="str">
        <f>IF(V816&lt;&gt;"Y","",MAX(0,(1-R816/'01_설정'!B5))*'01_설정'!B14+MAX(0,(1-S816/'01_설정'!B6))*'01_설정'!B15+MAX(0,(1-T816/'01_설정'!B7))*'01_설정'!B16+MAX(0,(1-U816/'01_설정'!B8))*'01_설정'!B17+O816*'01_설정'!B11+Q816*'01_설정'!B12+P816*'01_설정'!B13)</f>
        <v/>
      </c>
      <c r="X816" s="38" t="str">
        <f>IF(W816="","",1+COUNTIFS($W$4:$W$3003,"&gt;"&amp;W816)+COUNTIFS($W$4:W816,W816)-1)</f>
        <v/>
      </c>
    </row>
    <row r="817" spans="1:24" ht="16.5">
      <c r="A817" s="38">
        <f>IF('04A_국토부원자료'!A818="","",ROW()-3)</f>
        <v>814</v>
      </c>
      <c r="B817" s="39" t="str">
        <f>IFERROR('04A_국토부원자료'!B818,"")</f>
        <v>서울특별시 송파구 문정동</v>
      </c>
      <c r="C817" s="39" t="str">
        <f>IF(B817="","",IF('04A_국토부원자료'!C818&lt;&gt;"",'04A_국토부원자료'!C818,TRIM('04A_국토부원자료'!D818&amp;IF('04A_국토부원자료'!E818&lt;&gt;"","-"&amp;'04A_국토부원자료'!E818,""))))</f>
        <v>639-5</v>
      </c>
      <c r="D817" s="39" t="str">
        <f>IFERROR('04A_국토부원자료'!F818,"")</f>
        <v>힐스테이트에코송파</v>
      </c>
      <c r="E817" s="40">
        <f>IFERROR(VALUE(SUBSTITUTE('04A_국토부원자료'!G818,",","")),"")</f>
        <v>21.064</v>
      </c>
      <c r="F817" s="41">
        <f>IFERROR(IF(AND('04A_국토부원자료'!H818&lt;&gt;"",'04A_국토부원자료'!I818&lt;&gt;""),DATE(INT(VALUE(SUBSTITUTE('04A_국토부원자료'!H818,",",""))/100),MOD(VALUE(SUBSTITUTE('04A_국토부원자료'!H818,",","")),100),VALUE(SUBSTITUTE('04A_국토부원자료'!I818,",",""))),""),"")</f>
        <v>45628</v>
      </c>
      <c r="G817" s="42">
        <f>IFERROR(VALUE(SUBSTITUTE('04A_국토부원자료'!J818,",","")),"")</f>
        <v>18300</v>
      </c>
      <c r="H817" s="43">
        <f t="shared" si="24"/>
        <v>183000000</v>
      </c>
      <c r="I817" s="43">
        <f t="shared" si="25"/>
        <v>8687808.5833649822</v>
      </c>
      <c r="J817" s="38">
        <f>IFERROR(VALUE(SUBSTITUTE('04A_국토부원자료'!K818,",","")),"")</f>
        <v>14</v>
      </c>
      <c r="K817" s="38">
        <f>IFERROR(VALUE(SUBSTITUTE('04A_국토부원자료'!N818,",","")),"")</f>
        <v>2017</v>
      </c>
      <c r="L817" s="39" t="str">
        <f>IFERROR('04A_국토부원자료'!O818,"")</f>
        <v>정의로7길 13</v>
      </c>
      <c r="M817" s="39" t="str">
        <f>IFERROR('04A_국토부원자료'!Q818,"")</f>
        <v>중개거래</v>
      </c>
      <c r="N817" s="38">
        <f>IF(B817="","",IF('02_대상물건입력'!B5="",1,IF(ISNUMBER(SEARCH('02_대상물건입력'!B5,B817)),1,0)))</f>
        <v>1</v>
      </c>
      <c r="O817" s="38">
        <f>IF(B817="","",IF('02_대상물건입력'!B6="",1,IF(ISNUMBER(SEARCH('02_대상물건입력'!B6,B817)),1,0)))</f>
        <v>0</v>
      </c>
      <c r="P817" s="38">
        <f>IF(L817="","",IF('02_대상물건입력'!B15="",0,IF(ISNUMBER(SEARCH('02_대상물건입력'!B15,L817)),1,0)))</f>
        <v>0</v>
      </c>
      <c r="Q817" s="38">
        <f>IF(D817="","",IF('02_대상물건입력'!B8="",0,IF(ISNUMBER(SEARCH('02_대상물건입력'!B8,D817)),1,0)))</f>
        <v>0</v>
      </c>
      <c r="R817" s="44">
        <f>IFERROR(ABS(E817-'02_대상물건입력'!B11)/'02_대상물건입력'!B11,"")</f>
        <v>0.22680488055559631</v>
      </c>
      <c r="S817" s="38">
        <f>IFERROR(ABS(J817-'02_대상물건입력'!B10),"")</f>
        <v>2</v>
      </c>
      <c r="T817" s="38">
        <f>IFERROR(ABS('01_설정'!B4-F817),"")</f>
        <v>484</v>
      </c>
      <c r="U817" s="38">
        <f>IFERROR(ABS(K817-YEAR('02_대상물건입력'!B14)),"")</f>
        <v>9</v>
      </c>
      <c r="V817" s="38" t="str">
        <f>IF(B817="","",IF(AND(E817&gt;0,F817&gt;0,H817&gt;0,OR('04A_국토부원자료'!P818="",'04A_국토부원자료'!P818="-"),IF('01_설정'!B10=1,N817=1,TRUE),R817&lt;='01_설정'!B5,S817&lt;='01_설정'!B6,T817&lt;='01_설정'!B7,U817&lt;='01_설정'!B8),"Y",""))</f>
        <v>Y</v>
      </c>
      <c r="W817" s="40">
        <f>IF(V817&lt;&gt;"Y","",MAX(0,(1-R817/'01_설정'!B5))*'01_설정'!B14+MAX(0,(1-S817/'01_설정'!B6))*'01_설정'!B15+MAX(0,(1-T817/'01_설정'!B7))*'01_설정'!B16+MAX(0,(1-U817/'01_설정'!B8))*'01_설정'!B17+O817*'01_설정'!B11+Q817*'01_설정'!B12+P817*'01_설정'!B13)</f>
        <v>20.285006127545881</v>
      </c>
      <c r="X817" s="38">
        <f>IF(W817="","",1+COUNTIFS($W$4:$W$3003,"&gt;"&amp;W817)+COUNTIFS($W$4:W817,W817)-1)</f>
        <v>256</v>
      </c>
    </row>
    <row r="818" spans="1:24" ht="16.5">
      <c r="A818" s="38">
        <f>IF('04A_국토부원자료'!A819="","",ROW()-3)</f>
        <v>815</v>
      </c>
      <c r="B818" s="39" t="str">
        <f>IFERROR('04A_국토부원자료'!B819,"")</f>
        <v>서울특별시 송파구 문정동</v>
      </c>
      <c r="C818" s="39" t="str">
        <f>IF(B818="","",IF('04A_국토부원자료'!C819&lt;&gt;"",'04A_국토부원자료'!C819,TRIM('04A_국토부원자료'!D819&amp;IF('04A_국토부원자료'!E819&lt;&gt;"","-"&amp;'04A_국토부원자료'!E819,""))))</f>
        <v>618</v>
      </c>
      <c r="D818" s="39" t="str">
        <f>IFERROR('04A_국토부원자료'!F819,"")</f>
        <v>파크하비오</v>
      </c>
      <c r="E818" s="40">
        <f>IFERROR(VALUE(SUBSTITUTE('04A_국토부원자료'!G819,",","")),"")</f>
        <v>48.94</v>
      </c>
      <c r="F818" s="41">
        <f>IFERROR(IF(AND('04A_국토부원자료'!H819&lt;&gt;"",'04A_국토부원자료'!I819&lt;&gt;""),DATE(INT(VALUE(SUBSTITUTE('04A_국토부원자료'!H819,",",""))/100),MOD(VALUE(SUBSTITUTE('04A_국토부원자료'!H819,",","")),100),VALUE(SUBSTITUTE('04A_국토부원자료'!I819,",",""))),""),"")</f>
        <v>45626</v>
      </c>
      <c r="G818" s="42">
        <f>IFERROR(VALUE(SUBSTITUTE('04A_국토부원자료'!J819,",","")),"")</f>
        <v>45800</v>
      </c>
      <c r="H818" s="43">
        <f t="shared" si="24"/>
        <v>458000000</v>
      </c>
      <c r="I818" s="43">
        <f t="shared" si="25"/>
        <v>9358398.0384143852</v>
      </c>
      <c r="J818" s="38">
        <f>IFERROR(VALUE(SUBSTITUTE('04A_국토부원자료'!K819,",","")),"")</f>
        <v>7</v>
      </c>
      <c r="K818" s="38" t="str">
        <f>IFERROR(VALUE(SUBSTITUTE('04A_국토부원자료'!N819,",","")),"")</f>
        <v/>
      </c>
      <c r="L818" s="39" t="str">
        <f>IFERROR('04A_국토부원자료'!O819,"")</f>
        <v xml:space="preserve"> </v>
      </c>
      <c r="M818" s="39" t="str">
        <f>IFERROR('04A_국토부원자료'!Q819,"")</f>
        <v>중개거래</v>
      </c>
      <c r="N818" s="38">
        <f>IF(B818="","",IF('02_대상물건입력'!B5="",1,IF(ISNUMBER(SEARCH('02_대상물건입력'!B5,B818)),1,0)))</f>
        <v>1</v>
      </c>
      <c r="O818" s="38">
        <f>IF(B818="","",IF('02_대상물건입력'!B6="",1,IF(ISNUMBER(SEARCH('02_대상물건입력'!B6,B818)),1,0)))</f>
        <v>0</v>
      </c>
      <c r="P818" s="38">
        <f>IF(L818="","",IF('02_대상물건입력'!B15="",0,IF(ISNUMBER(SEARCH('02_대상물건입력'!B15,L818)),1,0)))</f>
        <v>0</v>
      </c>
      <c r="Q818" s="38">
        <f>IF(D818="","",IF('02_대상물건입력'!B8="",0,IF(ISNUMBER(SEARCH('02_대상물건입력'!B8,D818)),1,0)))</f>
        <v>0</v>
      </c>
      <c r="R818" s="44">
        <f>IFERROR(ABS(E818-'02_대상물건입력'!B11)/'02_대상물건입력'!B11,"")</f>
        <v>0.79643795791915661</v>
      </c>
      <c r="S818" s="38">
        <f>IFERROR(ABS(J818-'02_대상물건입력'!B10),"")</f>
        <v>5</v>
      </c>
      <c r="T818" s="38">
        <f>IFERROR(ABS('01_설정'!B4-F818),"")</f>
        <v>486</v>
      </c>
      <c r="U818" s="38" t="str">
        <f>IFERROR(ABS(K818-YEAR('02_대상물건입력'!B14)),"")</f>
        <v/>
      </c>
      <c r="V818" s="38" t="str">
        <f>IF(B818="","",IF(AND(E818&gt;0,F818&gt;0,H818&gt;0,OR('04A_국토부원자료'!P819="",'04A_국토부원자료'!P819="-"),IF('01_설정'!B10=1,N818=1,TRUE),R818&lt;='01_설정'!B5,S818&lt;='01_설정'!B6,T818&lt;='01_설정'!B7,U818&lt;='01_설정'!B8),"Y",""))</f>
        <v/>
      </c>
      <c r="W818" s="40" t="str">
        <f>IF(V818&lt;&gt;"Y","",MAX(0,(1-R818/'01_설정'!B5))*'01_설정'!B14+MAX(0,(1-S818/'01_설정'!B6))*'01_설정'!B15+MAX(0,(1-T818/'01_설정'!B7))*'01_설정'!B16+MAX(0,(1-U818/'01_설정'!B8))*'01_설정'!B17+O818*'01_설정'!B11+Q818*'01_설정'!B12+P818*'01_설정'!B13)</f>
        <v/>
      </c>
      <c r="X818" s="38" t="str">
        <f>IF(W818="","",1+COUNTIFS($W$4:$W$3003,"&gt;"&amp;W818)+COUNTIFS($W$4:W818,W818)-1)</f>
        <v/>
      </c>
    </row>
    <row r="819" spans="1:24" ht="16.5">
      <c r="A819" s="38">
        <f>IF('04A_국토부원자료'!A820="","",ROW()-3)</f>
        <v>816</v>
      </c>
      <c r="B819" s="39" t="str">
        <f>IFERROR('04A_국토부원자료'!B820,"")</f>
        <v>서울특별시 송파구 문정동</v>
      </c>
      <c r="C819" s="39" t="str">
        <f>IF(B819="","",IF('04A_국토부원자료'!C820&lt;&gt;"",'04A_국토부원자료'!C820,TRIM('04A_국토부원자료'!D820&amp;IF('04A_국토부원자료'!E820&lt;&gt;"","-"&amp;'04A_국토부원자료'!E820,""))))</f>
        <v>618</v>
      </c>
      <c r="D819" s="39" t="str">
        <f>IFERROR('04A_국토부원자료'!F820,"")</f>
        <v>파크하비오</v>
      </c>
      <c r="E819" s="40">
        <f>IFERROR(VALUE(SUBSTITUTE('04A_국토부원자료'!G820,",","")),"")</f>
        <v>26.53</v>
      </c>
      <c r="F819" s="41">
        <f>IFERROR(IF(AND('04A_국토부원자료'!H820&lt;&gt;"",'04A_국토부원자료'!I820&lt;&gt;""),DATE(INT(VALUE(SUBSTITUTE('04A_국토부원자료'!H820,",",""))/100),MOD(VALUE(SUBSTITUTE('04A_국토부원자료'!H820,",","")),100),VALUE(SUBSTITUTE('04A_국토부원자료'!I820,",",""))),""),"")</f>
        <v>45625</v>
      </c>
      <c r="G819" s="42">
        <f>IFERROR(VALUE(SUBSTITUTE('04A_국토부원자료'!J820,",","")),"")</f>
        <v>23100</v>
      </c>
      <c r="H819" s="43">
        <f t="shared" si="24"/>
        <v>231000000</v>
      </c>
      <c r="I819" s="43">
        <f t="shared" si="25"/>
        <v>8707124.0105540901</v>
      </c>
      <c r="J819" s="38">
        <f>IFERROR(VALUE(SUBSTITUTE('04A_국토부원자료'!K820,",","")),"")</f>
        <v>9</v>
      </c>
      <c r="K819" s="38" t="str">
        <f>IFERROR(VALUE(SUBSTITUTE('04A_국토부원자료'!N820,",","")),"")</f>
        <v/>
      </c>
      <c r="L819" s="39" t="str">
        <f>IFERROR('04A_국토부원자료'!O820,"")</f>
        <v xml:space="preserve"> </v>
      </c>
      <c r="M819" s="39" t="str">
        <f>IFERROR('04A_국토부원자료'!Q820,"")</f>
        <v>중개거래</v>
      </c>
      <c r="N819" s="38">
        <f>IF(B819="","",IF('02_대상물건입력'!B5="",1,IF(ISNUMBER(SEARCH('02_대상물건입력'!B5,B819)),1,0)))</f>
        <v>1</v>
      </c>
      <c r="O819" s="38">
        <f>IF(B819="","",IF('02_대상물건입력'!B6="",1,IF(ISNUMBER(SEARCH('02_대상물건입력'!B6,B819)),1,0)))</f>
        <v>0</v>
      </c>
      <c r="P819" s="38">
        <f>IF(L819="","",IF('02_대상물건입력'!B15="",0,IF(ISNUMBER(SEARCH('02_대상물건입력'!B15,L819)),1,0)))</f>
        <v>0</v>
      </c>
      <c r="Q819" s="38">
        <f>IF(D819="","",IF('02_대상물건입력'!B8="",0,IF(ISNUMBER(SEARCH('02_대상물건입력'!B8,D819)),1,0)))</f>
        <v>0</v>
      </c>
      <c r="R819" s="44">
        <f>IFERROR(ABS(E819-'02_대상물건입력'!B11)/'02_대상물건입력'!B11,"")</f>
        <v>2.6164711409987149E-2</v>
      </c>
      <c r="S819" s="38">
        <f>IFERROR(ABS(J819-'02_대상물건입력'!B10),"")</f>
        <v>3</v>
      </c>
      <c r="T819" s="38">
        <f>IFERROR(ABS('01_설정'!B4-F819),"")</f>
        <v>487</v>
      </c>
      <c r="U819" s="38" t="str">
        <f>IFERROR(ABS(K819-YEAR('02_대상물건입력'!B14)),"")</f>
        <v/>
      </c>
      <c r="V819" s="38" t="str">
        <f>IF(B819="","",IF(AND(E819&gt;0,F819&gt;0,H819&gt;0,OR('04A_국토부원자료'!P820="",'04A_국토부원자료'!P820="-"),IF('01_설정'!B10=1,N819=1,TRUE),R819&lt;='01_설정'!B5,S819&lt;='01_설정'!B6,T819&lt;='01_설정'!B7,U819&lt;='01_설정'!B8),"Y",""))</f>
        <v/>
      </c>
      <c r="W819" s="40" t="str">
        <f>IF(V819&lt;&gt;"Y","",MAX(0,(1-R819/'01_설정'!B5))*'01_설정'!B14+MAX(0,(1-S819/'01_설정'!B6))*'01_설정'!B15+MAX(0,(1-T819/'01_설정'!B7))*'01_설정'!B16+MAX(0,(1-U819/'01_설정'!B8))*'01_설정'!B17+O819*'01_설정'!B11+Q819*'01_설정'!B12+P819*'01_설정'!B13)</f>
        <v/>
      </c>
      <c r="X819" s="38" t="str">
        <f>IF(W819="","",1+COUNTIFS($W$4:$W$3003,"&gt;"&amp;W819)+COUNTIFS($W$4:W819,W819)-1)</f>
        <v/>
      </c>
    </row>
    <row r="820" spans="1:24" ht="16.5">
      <c r="A820" s="38">
        <f>IF('04A_국토부원자료'!A821="","",ROW()-3)</f>
        <v>817</v>
      </c>
      <c r="B820" s="39" t="str">
        <f>IFERROR('04A_국토부원자료'!B821,"")</f>
        <v>서울특별시 송파구 문정동</v>
      </c>
      <c r="C820" s="39" t="str">
        <f>IF(B820="","",IF('04A_국토부원자료'!C821&lt;&gt;"",'04A_국토부원자료'!C821,TRIM('04A_국토부원자료'!D821&amp;IF('04A_국토부원자료'!E821&lt;&gt;"","-"&amp;'04A_국토부원자료'!E821,""))))</f>
        <v>618</v>
      </c>
      <c r="D820" s="39" t="str">
        <f>IFERROR('04A_국토부원자료'!F821,"")</f>
        <v>파크하비오</v>
      </c>
      <c r="E820" s="40">
        <f>IFERROR(VALUE(SUBSTITUTE('04A_국토부원자료'!G821,",","")),"")</f>
        <v>22.55</v>
      </c>
      <c r="F820" s="41">
        <f>IFERROR(IF(AND('04A_국토부원자료'!H821&lt;&gt;"",'04A_국토부원자료'!I821&lt;&gt;""),DATE(INT(VALUE(SUBSTITUTE('04A_국토부원자료'!H821,",",""))/100),MOD(VALUE(SUBSTITUTE('04A_국토부원자료'!H821,",","")),100),VALUE(SUBSTITUTE('04A_국토부원자료'!I821,",",""))),""),"")</f>
        <v>45625</v>
      </c>
      <c r="G820" s="42">
        <f>IFERROR(VALUE(SUBSTITUTE('04A_국토부원자료'!J821,",","")),"")</f>
        <v>18700</v>
      </c>
      <c r="H820" s="43">
        <f t="shared" si="24"/>
        <v>187000000</v>
      </c>
      <c r="I820" s="43">
        <f t="shared" si="25"/>
        <v>8292682.9268292682</v>
      </c>
      <c r="J820" s="38">
        <f>IFERROR(VALUE(SUBSTITUTE('04A_국토부원자료'!K821,",","")),"")</f>
        <v>8</v>
      </c>
      <c r="K820" s="38" t="str">
        <f>IFERROR(VALUE(SUBSTITUTE('04A_국토부원자료'!N821,",","")),"")</f>
        <v/>
      </c>
      <c r="L820" s="39" t="str">
        <f>IFERROR('04A_국토부원자료'!O821,"")</f>
        <v xml:space="preserve"> </v>
      </c>
      <c r="M820" s="39" t="str">
        <f>IFERROR('04A_국토부원자료'!Q821,"")</f>
        <v>중개거래</v>
      </c>
      <c r="N820" s="38">
        <f>IF(B820="","",IF('02_대상물건입력'!B5="",1,IF(ISNUMBER(SEARCH('02_대상물건입력'!B5,B820)),1,0)))</f>
        <v>1</v>
      </c>
      <c r="O820" s="38">
        <f>IF(B820="","",IF('02_대상물건입력'!B6="",1,IF(ISNUMBER(SEARCH('02_대상물건입력'!B6,B820)),1,0)))</f>
        <v>0</v>
      </c>
      <c r="P820" s="38">
        <f>IF(L820="","",IF('02_대상물건입력'!B15="",0,IF(ISNUMBER(SEARCH('02_대상물건입력'!B15,L820)),1,0)))</f>
        <v>0</v>
      </c>
      <c r="Q820" s="38">
        <f>IF(D820="","",IF('02_대상물건입력'!B8="",0,IF(ISNUMBER(SEARCH('02_대상물건입력'!B8,D820)),1,0)))</f>
        <v>0</v>
      </c>
      <c r="R820" s="44">
        <f>IFERROR(ABS(E820-'02_대상물건입력'!B11)/'02_대상물건입력'!B11,"")</f>
        <v>0.17225835817170035</v>
      </c>
      <c r="S820" s="38">
        <f>IFERROR(ABS(J820-'02_대상물건입력'!B10),"")</f>
        <v>4</v>
      </c>
      <c r="T820" s="38">
        <f>IFERROR(ABS('01_설정'!B4-F820),"")</f>
        <v>487</v>
      </c>
      <c r="U820" s="38" t="str">
        <f>IFERROR(ABS(K820-YEAR('02_대상물건입력'!B14)),"")</f>
        <v/>
      </c>
      <c r="V820" s="38" t="str">
        <f>IF(B820="","",IF(AND(E820&gt;0,F820&gt;0,H820&gt;0,OR('04A_국토부원자료'!P821="",'04A_국토부원자료'!P821="-"),IF('01_설정'!B10=1,N820=1,TRUE),R820&lt;='01_설정'!B5,S820&lt;='01_설정'!B6,T820&lt;='01_설정'!B7,U820&lt;='01_설정'!B8),"Y",""))</f>
        <v/>
      </c>
      <c r="W820" s="40" t="str">
        <f>IF(V820&lt;&gt;"Y","",MAX(0,(1-R820/'01_설정'!B5))*'01_설정'!B14+MAX(0,(1-S820/'01_설정'!B6))*'01_설정'!B15+MAX(0,(1-T820/'01_설정'!B7))*'01_설정'!B16+MAX(0,(1-U820/'01_설정'!B8))*'01_설정'!B17+O820*'01_설정'!B11+Q820*'01_설정'!B12+P820*'01_설정'!B13)</f>
        <v/>
      </c>
      <c r="X820" s="38" t="str">
        <f>IF(W820="","",1+COUNTIFS($W$4:$W$3003,"&gt;"&amp;W820)+COUNTIFS($W$4:W820,W820)-1)</f>
        <v/>
      </c>
    </row>
    <row r="821" spans="1:24" ht="16.5">
      <c r="A821" s="38">
        <f>IF('04A_국토부원자료'!A822="","",ROW()-3)</f>
        <v>818</v>
      </c>
      <c r="B821" s="39" t="str">
        <f>IFERROR('04A_국토부원자료'!B822,"")</f>
        <v>서울특별시 송파구 문정동</v>
      </c>
      <c r="C821" s="39" t="str">
        <f>IF(B821="","",IF('04A_국토부원자료'!C822&lt;&gt;"",'04A_국토부원자료'!C822,TRIM('04A_국토부원자료'!D822&amp;IF('04A_국토부원자료'!E822&lt;&gt;"","-"&amp;'04A_국토부원자료'!E822,""))))</f>
        <v>618</v>
      </c>
      <c r="D821" s="39" t="str">
        <f>IFERROR('04A_국토부원자료'!F822,"")</f>
        <v>파크하비오</v>
      </c>
      <c r="E821" s="40">
        <f>IFERROR(VALUE(SUBSTITUTE('04A_국토부원자료'!G822,",","")),"")</f>
        <v>23.76</v>
      </c>
      <c r="F821" s="41">
        <f>IFERROR(IF(AND('04A_국토부원자료'!H822&lt;&gt;"",'04A_국토부원자료'!I822&lt;&gt;""),DATE(INT(VALUE(SUBSTITUTE('04A_국토부원자료'!H822,",",""))/100),MOD(VALUE(SUBSTITUTE('04A_국토부원자료'!H822,",","")),100),VALUE(SUBSTITUTE('04A_국토부원자료'!I822,",",""))),""),"")</f>
        <v>45623</v>
      </c>
      <c r="G821" s="42">
        <f>IFERROR(VALUE(SUBSTITUTE('04A_국토부원자료'!J822,",","")),"")</f>
        <v>20200</v>
      </c>
      <c r="H821" s="43">
        <f t="shared" si="24"/>
        <v>202000000</v>
      </c>
      <c r="I821" s="43">
        <f t="shared" si="25"/>
        <v>8501683.5016835015</v>
      </c>
      <c r="J821" s="38">
        <f>IFERROR(VALUE(SUBSTITUTE('04A_국토부원자료'!K822,",","")),"")</f>
        <v>15</v>
      </c>
      <c r="K821" s="38" t="str">
        <f>IFERROR(VALUE(SUBSTITUTE('04A_국토부원자료'!N822,",","")),"")</f>
        <v/>
      </c>
      <c r="L821" s="39" t="str">
        <f>IFERROR('04A_국토부원자료'!O822,"")</f>
        <v xml:space="preserve"> </v>
      </c>
      <c r="M821" s="39" t="str">
        <f>IFERROR('04A_국토부원자료'!Q822,"")</f>
        <v>중개거래</v>
      </c>
      <c r="N821" s="38">
        <f>IF(B821="","",IF('02_대상물건입력'!B5="",1,IF(ISNUMBER(SEARCH('02_대상물건입력'!B5,B821)),1,0)))</f>
        <v>1</v>
      </c>
      <c r="O821" s="38">
        <f>IF(B821="","",IF('02_대상물건입력'!B6="",1,IF(ISNUMBER(SEARCH('02_대상물건입력'!B6,B821)),1,0)))</f>
        <v>0</v>
      </c>
      <c r="P821" s="38">
        <f>IF(L821="","",IF('02_대상물건입력'!B15="",0,IF(ISNUMBER(SEARCH('02_대상물건입력'!B15,L821)),1,0)))</f>
        <v>0</v>
      </c>
      <c r="Q821" s="38">
        <f>IF(D821="","",IF('02_대상물건입력'!B8="",0,IF(ISNUMBER(SEARCH('02_대상물건입력'!B8,D821)),1,0)))</f>
        <v>0</v>
      </c>
      <c r="R821" s="44">
        <f>IFERROR(ABS(E821-'02_대상물건입력'!B11)/'02_대상물건입력'!B11,"")</f>
        <v>0.12784295300042572</v>
      </c>
      <c r="S821" s="38">
        <f>IFERROR(ABS(J821-'02_대상물건입력'!B10),"")</f>
        <v>3</v>
      </c>
      <c r="T821" s="38">
        <f>IFERROR(ABS('01_설정'!B4-F821),"")</f>
        <v>489</v>
      </c>
      <c r="U821" s="38" t="str">
        <f>IFERROR(ABS(K821-YEAR('02_대상물건입력'!B14)),"")</f>
        <v/>
      </c>
      <c r="V821" s="38" t="str">
        <f>IF(B821="","",IF(AND(E821&gt;0,F821&gt;0,H821&gt;0,OR('04A_국토부원자료'!P822="",'04A_국토부원자료'!P822="-"),IF('01_설정'!B10=1,N821=1,TRUE),R821&lt;='01_설정'!B5,S821&lt;='01_설정'!B6,T821&lt;='01_설정'!B7,U821&lt;='01_설정'!B8),"Y",""))</f>
        <v/>
      </c>
      <c r="W821" s="40" t="str">
        <f>IF(V821&lt;&gt;"Y","",MAX(0,(1-R821/'01_설정'!B5))*'01_설정'!B14+MAX(0,(1-S821/'01_설정'!B6))*'01_설정'!B15+MAX(0,(1-T821/'01_설정'!B7))*'01_설정'!B16+MAX(0,(1-U821/'01_설정'!B8))*'01_설정'!B17+O821*'01_설정'!B11+Q821*'01_설정'!B12+P821*'01_설정'!B13)</f>
        <v/>
      </c>
      <c r="X821" s="38" t="str">
        <f>IF(W821="","",1+COUNTIFS($W$4:$W$3003,"&gt;"&amp;W821)+COUNTIFS($W$4:W821,W821)-1)</f>
        <v/>
      </c>
    </row>
    <row r="822" spans="1:24" ht="16.5">
      <c r="A822" s="38">
        <f>IF('04A_국토부원자료'!A823="","",ROW()-3)</f>
        <v>819</v>
      </c>
      <c r="B822" s="39" t="str">
        <f>IFERROR('04A_국토부원자료'!B823,"")</f>
        <v>서울특별시 송파구 문정동</v>
      </c>
      <c r="C822" s="39" t="str">
        <f>IF(B822="","",IF('04A_국토부원자료'!C823&lt;&gt;"",'04A_국토부원자료'!C823,TRIM('04A_국토부원자료'!D823&amp;IF('04A_국토부원자료'!E823&lt;&gt;"","-"&amp;'04A_국토부원자료'!E823,""))))</f>
        <v>652-5</v>
      </c>
      <c r="D822" s="39" t="str">
        <f>IFERROR('04A_국토부원자료'!F823,"")</f>
        <v>문정 아이파크</v>
      </c>
      <c r="E822" s="40">
        <f>IFERROR(VALUE(SUBSTITUTE('04A_국토부원자료'!G823,",","")),"")</f>
        <v>25.77</v>
      </c>
      <c r="F822" s="41">
        <f>IFERROR(IF(AND('04A_국토부원자료'!H823&lt;&gt;"",'04A_국토부원자료'!I823&lt;&gt;""),DATE(INT(VALUE(SUBSTITUTE('04A_국토부원자료'!H823,",",""))/100),MOD(VALUE(SUBSTITUTE('04A_국토부원자료'!H823,",","")),100),VALUE(SUBSTITUTE('04A_국토부원자료'!I823,",",""))),""),"")</f>
        <v>45622</v>
      </c>
      <c r="G822" s="42">
        <f>IFERROR(VALUE(SUBSTITUTE('04A_국토부원자료'!J823,",","")),"")</f>
        <v>24900</v>
      </c>
      <c r="H822" s="43">
        <f t="shared" si="24"/>
        <v>249000000</v>
      </c>
      <c r="I822" s="43">
        <f t="shared" si="25"/>
        <v>9662398.1373690348</v>
      </c>
      <c r="J822" s="38">
        <f>IFERROR(VALUE(SUBSTITUTE('04A_국토부원자료'!K823,",","")),"")</f>
        <v>12</v>
      </c>
      <c r="K822" s="38">
        <f>IFERROR(VALUE(SUBSTITUTE('04A_국토부원자료'!N823,",","")),"")</f>
        <v>2017</v>
      </c>
      <c r="L822" s="39" t="str">
        <f>IFERROR('04A_국토부원자료'!O823,"")</f>
        <v>법원로4길 6</v>
      </c>
      <c r="M822" s="39" t="str">
        <f>IFERROR('04A_국토부원자료'!Q823,"")</f>
        <v>중개거래</v>
      </c>
      <c r="N822" s="38">
        <f>IF(B822="","",IF('02_대상물건입력'!B5="",1,IF(ISNUMBER(SEARCH('02_대상물건입력'!B5,B822)),1,0)))</f>
        <v>1</v>
      </c>
      <c r="O822" s="38">
        <f>IF(B822="","",IF('02_대상물건입력'!B6="",1,IF(ISNUMBER(SEARCH('02_대상물건입력'!B6,B822)),1,0)))</f>
        <v>0</v>
      </c>
      <c r="P822" s="38">
        <f>IF(L822="","",IF('02_대상물건입력'!B15="",0,IF(ISNUMBER(SEARCH('02_대상물건입력'!B15,L822)),1,0)))</f>
        <v>0</v>
      </c>
      <c r="Q822" s="38">
        <f>IF(D822="","",IF('02_대상물건입력'!B8="",0,IF(ISNUMBER(SEARCH('02_대상물건입력'!B8,D822)),1,0)))</f>
        <v>0</v>
      </c>
      <c r="R822" s="44">
        <f>IFERROR(ABS(E822-'02_대상물건입력'!B11)/'02_대상물건입력'!B11,"")</f>
        <v>5.4061990691118368E-2</v>
      </c>
      <c r="S822" s="38">
        <f>IFERROR(ABS(J822-'02_대상물건입력'!B10),"")</f>
        <v>0</v>
      </c>
      <c r="T822" s="38">
        <f>IFERROR(ABS('01_설정'!B4-F822),"")</f>
        <v>490</v>
      </c>
      <c r="U822" s="38">
        <f>IFERROR(ABS(K822-YEAR('02_대상물건입력'!B14)),"")</f>
        <v>9</v>
      </c>
      <c r="V822" s="38" t="str">
        <f>IF(B822="","",IF(AND(E822&gt;0,F822&gt;0,H822&gt;0,OR('04A_국토부원자료'!P823="",'04A_국토부원자료'!P823="-"),IF('01_설정'!B10=1,N822=1,TRUE),R822&lt;='01_설정'!B5,S822&lt;='01_설정'!B6,T822&lt;='01_설정'!B7,U822&lt;='01_설정'!B8),"Y",""))</f>
        <v>Y</v>
      </c>
      <c r="W822" s="40">
        <f>IF(V822&lt;&gt;"Y","",MAX(0,(1-R822/'01_설정'!B5))*'01_설정'!B14+MAX(0,(1-S822/'01_설정'!B6))*'01_설정'!B15+MAX(0,(1-T822/'01_설정'!B7))*'01_설정'!B16+MAX(0,(1-U822/'01_설정'!B8))*'01_설정'!B17+O822*'01_설정'!B11+Q822*'01_설정'!B12+P822*'01_설정'!B13)</f>
        <v>40.187750298633638</v>
      </c>
      <c r="X822" s="38">
        <f>IF(W822="","",1+COUNTIFS($W$4:$W$3003,"&gt;"&amp;W822)+COUNTIFS($W$4:W822,W822)-1)</f>
        <v>66</v>
      </c>
    </row>
    <row r="823" spans="1:24" ht="16.5">
      <c r="A823" s="38">
        <f>IF('04A_국토부원자료'!A824="","",ROW()-3)</f>
        <v>820</v>
      </c>
      <c r="B823" s="39" t="str">
        <f>IFERROR('04A_국토부원자료'!B824,"")</f>
        <v>서울특별시 송파구 문정동</v>
      </c>
      <c r="C823" s="39" t="str">
        <f>IF(B823="","",IF('04A_국토부원자료'!C824&lt;&gt;"",'04A_국토부원자료'!C824,TRIM('04A_국토부원자료'!D824&amp;IF('04A_국토부원자료'!E824&lt;&gt;"","-"&amp;'04A_국토부원자료'!E824,""))))</f>
        <v>643-1</v>
      </c>
      <c r="D823" s="39" t="str">
        <f>IFERROR('04A_국토부원자료'!F824,"")</f>
        <v>엠스테이트</v>
      </c>
      <c r="E823" s="40">
        <f>IFERROR(VALUE(SUBSTITUTE('04A_국토부원자료'!G824,",","")),"")</f>
        <v>27.81</v>
      </c>
      <c r="F823" s="41">
        <f>IFERROR(IF(AND('04A_국토부원자료'!H824&lt;&gt;"",'04A_국토부원자료'!I824&lt;&gt;""),DATE(INT(VALUE(SUBSTITUTE('04A_국토부원자료'!H824,",",""))/100),MOD(VALUE(SUBSTITUTE('04A_국토부원자료'!H824,",","")),100),VALUE(SUBSTITUTE('04A_국토부원자료'!I824,",",""))),""),"")</f>
        <v>45618</v>
      </c>
      <c r="G823" s="42">
        <f>IFERROR(VALUE(SUBSTITUTE('04A_국토부원자료'!J824,",","")),"")</f>
        <v>23700</v>
      </c>
      <c r="H823" s="43">
        <f t="shared" si="24"/>
        <v>237000000</v>
      </c>
      <c r="I823" s="43">
        <f t="shared" si="25"/>
        <v>8522114.3473570663</v>
      </c>
      <c r="J823" s="38">
        <f>IFERROR(VALUE(SUBSTITUTE('04A_국토부원자료'!K824,",","")),"")</f>
        <v>6</v>
      </c>
      <c r="K823" s="38">
        <f>IFERROR(VALUE(SUBSTITUTE('04A_국토부원자료'!N824,",","")),"")</f>
        <v>2016</v>
      </c>
      <c r="L823" s="39" t="str">
        <f>IFERROR('04A_국토부원자료'!O824,"")</f>
        <v>법원로 114</v>
      </c>
      <c r="M823" s="39" t="str">
        <f>IFERROR('04A_국토부원자료'!Q824,"")</f>
        <v>중개거래</v>
      </c>
      <c r="N823" s="38">
        <f>IF(B823="","",IF('02_대상물건입력'!B5="",1,IF(ISNUMBER(SEARCH('02_대상물건입력'!B5,B823)),1,0)))</f>
        <v>1</v>
      </c>
      <c r="O823" s="38">
        <f>IF(B823="","",IF('02_대상물건입력'!B6="",1,IF(ISNUMBER(SEARCH('02_대상물건입력'!B6,B823)),1,0)))</f>
        <v>0</v>
      </c>
      <c r="P823" s="38">
        <f>IF(L823="","",IF('02_대상물건입력'!B15="",0,IF(ISNUMBER(SEARCH('02_대상물건입력'!B15,L823)),1,0)))</f>
        <v>0</v>
      </c>
      <c r="Q823" s="38">
        <f>IF(D823="","",IF('02_대상물건입력'!B8="",0,IF(ISNUMBER(SEARCH('02_대상물건입력'!B8,D823)),1,0)))</f>
        <v>0</v>
      </c>
      <c r="R823" s="44">
        <f>IFERROR(ABS(E823-'02_대상물건입력'!B11)/'02_대상물건입력'!B11,"")</f>
        <v>2.0820180010865247E-2</v>
      </c>
      <c r="S823" s="38">
        <f>IFERROR(ABS(J823-'02_대상물건입력'!B10),"")</f>
        <v>6</v>
      </c>
      <c r="T823" s="38">
        <f>IFERROR(ABS('01_설정'!B4-F823),"")</f>
        <v>494</v>
      </c>
      <c r="U823" s="38">
        <f>IFERROR(ABS(K823-YEAR('02_대상물건입력'!B14)),"")</f>
        <v>10</v>
      </c>
      <c r="V823" s="38" t="str">
        <f>IF(B823="","",IF(AND(E823&gt;0,F823&gt;0,H823&gt;0,OR('04A_국토부원자료'!P824="",'04A_국토부원자료'!P824="-"),IF('01_설정'!B10=1,N823=1,TRUE),R823&lt;='01_설정'!B5,S823&lt;='01_설정'!B6,T823&lt;='01_설정'!B7,U823&lt;='01_설정'!B8),"Y",""))</f>
        <v/>
      </c>
      <c r="W823" s="40" t="str">
        <f>IF(V823&lt;&gt;"Y","",MAX(0,(1-R823/'01_설정'!B5))*'01_설정'!B14+MAX(0,(1-S823/'01_설정'!B6))*'01_설정'!B15+MAX(0,(1-T823/'01_설정'!B7))*'01_설정'!B16+MAX(0,(1-U823/'01_설정'!B8))*'01_설정'!B17+O823*'01_설정'!B11+Q823*'01_설정'!B12+P823*'01_설정'!B13)</f>
        <v/>
      </c>
      <c r="X823" s="38" t="str">
        <f>IF(W823="","",1+COUNTIFS($W$4:$W$3003,"&gt;"&amp;W823)+COUNTIFS($W$4:W823,W823)-1)</f>
        <v/>
      </c>
    </row>
    <row r="824" spans="1:24" ht="16.5">
      <c r="A824" s="38">
        <f>IF('04A_국토부원자료'!A825="","",ROW()-3)</f>
        <v>821</v>
      </c>
      <c r="B824" s="39" t="str">
        <f>IFERROR('04A_국토부원자료'!B825,"")</f>
        <v>서울특별시 송파구 문정동</v>
      </c>
      <c r="C824" s="39" t="str">
        <f>IF(B824="","",IF('04A_국토부원자료'!C825&lt;&gt;"",'04A_국토부원자료'!C825,TRIM('04A_국토부원자료'!D825&amp;IF('04A_국토부원자료'!E825&lt;&gt;"","-"&amp;'04A_국토부원자료'!E825,""))))</f>
        <v>618</v>
      </c>
      <c r="D824" s="39" t="str">
        <f>IFERROR('04A_국토부원자료'!F825,"")</f>
        <v>파크하비오</v>
      </c>
      <c r="E824" s="40">
        <f>IFERROR(VALUE(SUBSTITUTE('04A_국토부원자료'!G825,",","")),"")</f>
        <v>23.66</v>
      </c>
      <c r="F824" s="41">
        <f>IFERROR(IF(AND('04A_국토부원자료'!H825&lt;&gt;"",'04A_국토부원자료'!I825&lt;&gt;""),DATE(INT(VALUE(SUBSTITUTE('04A_국토부원자료'!H825,",",""))/100),MOD(VALUE(SUBSTITUTE('04A_국토부원자료'!H825,",","")),100),VALUE(SUBSTITUTE('04A_국토부원자료'!I825,",",""))),""),"")</f>
        <v>45616</v>
      </c>
      <c r="G824" s="42">
        <f>IFERROR(VALUE(SUBSTITUTE('04A_국토부원자료'!J825,",","")),"")</f>
        <v>18900</v>
      </c>
      <c r="H824" s="43">
        <f t="shared" si="24"/>
        <v>189000000</v>
      </c>
      <c r="I824" s="43">
        <f t="shared" si="25"/>
        <v>7988165.6804733723</v>
      </c>
      <c r="J824" s="38">
        <f>IFERROR(VALUE(SUBSTITUTE('04A_국토부원자료'!K825,",","")),"")</f>
        <v>4</v>
      </c>
      <c r="K824" s="38" t="str">
        <f>IFERROR(VALUE(SUBSTITUTE('04A_국토부원자료'!N825,",","")),"")</f>
        <v/>
      </c>
      <c r="L824" s="39" t="str">
        <f>IFERROR('04A_국토부원자료'!O825,"")</f>
        <v xml:space="preserve"> </v>
      </c>
      <c r="M824" s="39" t="str">
        <f>IFERROR('04A_국토부원자료'!Q825,"")</f>
        <v>중개거래</v>
      </c>
      <c r="N824" s="38">
        <f>IF(B824="","",IF('02_대상물건입력'!B5="",1,IF(ISNUMBER(SEARCH('02_대상물건입력'!B5,B824)),1,0)))</f>
        <v>1</v>
      </c>
      <c r="O824" s="38">
        <f>IF(B824="","",IF('02_대상물건입력'!B6="",1,IF(ISNUMBER(SEARCH('02_대상물건입력'!B6,B824)),1,0)))</f>
        <v>0</v>
      </c>
      <c r="P824" s="38">
        <f>IF(L824="","",IF('02_대상물건입력'!B15="",0,IF(ISNUMBER(SEARCH('02_대상물건입력'!B15,L824)),1,0)))</f>
        <v>0</v>
      </c>
      <c r="Q824" s="38">
        <f>IF(D824="","",IF('02_대상물건입력'!B8="",0,IF(ISNUMBER(SEARCH('02_대상물건입력'!B8,D824)),1,0)))</f>
        <v>0</v>
      </c>
      <c r="R824" s="44">
        <f>IFERROR(ABS(E824-'02_대상물건입력'!B11)/'02_대상물건입력'!B11,"")</f>
        <v>0.13151364764267987</v>
      </c>
      <c r="S824" s="38">
        <f>IFERROR(ABS(J824-'02_대상물건입력'!B10),"")</f>
        <v>8</v>
      </c>
      <c r="T824" s="38">
        <f>IFERROR(ABS('01_설정'!B4-F824),"")</f>
        <v>496</v>
      </c>
      <c r="U824" s="38" t="str">
        <f>IFERROR(ABS(K824-YEAR('02_대상물건입력'!B14)),"")</f>
        <v/>
      </c>
      <c r="V824" s="38" t="str">
        <f>IF(B824="","",IF(AND(E824&gt;0,F824&gt;0,H824&gt;0,OR('04A_국토부원자료'!P825="",'04A_국토부원자료'!P825="-"),IF('01_설정'!B10=1,N824=1,TRUE),R824&lt;='01_설정'!B5,S824&lt;='01_설정'!B6,T824&lt;='01_설정'!B7,U824&lt;='01_설정'!B8),"Y",""))</f>
        <v/>
      </c>
      <c r="W824" s="40" t="str">
        <f>IF(V824&lt;&gt;"Y","",MAX(0,(1-R824/'01_설정'!B5))*'01_설정'!B14+MAX(0,(1-S824/'01_설정'!B6))*'01_설정'!B15+MAX(0,(1-T824/'01_설정'!B7))*'01_설정'!B16+MAX(0,(1-U824/'01_설정'!B8))*'01_설정'!B17+O824*'01_설정'!B11+Q824*'01_설정'!B12+P824*'01_설정'!B13)</f>
        <v/>
      </c>
      <c r="X824" s="38" t="str">
        <f>IF(W824="","",1+COUNTIFS($W$4:$W$3003,"&gt;"&amp;W824)+COUNTIFS($W$4:W824,W824)-1)</f>
        <v/>
      </c>
    </row>
    <row r="825" spans="1:24" ht="16.5">
      <c r="A825" s="38">
        <f>IF('04A_국토부원자료'!A826="","",ROW()-3)</f>
        <v>822</v>
      </c>
      <c r="B825" s="39" t="str">
        <f>IFERROR('04A_국토부원자료'!B826,"")</f>
        <v>서울특별시 송파구 문정동</v>
      </c>
      <c r="C825" s="39" t="str">
        <f>IF(B825="","",IF('04A_국토부원자료'!C826&lt;&gt;"",'04A_국토부원자료'!C826,TRIM('04A_국토부원자료'!D826&amp;IF('04A_국토부원자료'!E826&lt;&gt;"","-"&amp;'04A_국토부원자료'!E826,""))))</f>
        <v>652-2</v>
      </c>
      <c r="D825" s="39" t="str">
        <f>IFERROR('04A_국토부원자료'!F826,"")</f>
        <v>문정 오벨리스크</v>
      </c>
      <c r="E825" s="40">
        <f>IFERROR(VALUE(SUBSTITUTE('04A_국토부원자료'!G826,",","")),"")</f>
        <v>23.97</v>
      </c>
      <c r="F825" s="41">
        <f>IFERROR(IF(AND('04A_국토부원자료'!H826&lt;&gt;"",'04A_국토부원자료'!I826&lt;&gt;""),DATE(INT(VALUE(SUBSTITUTE('04A_국토부원자료'!H826,",",""))/100),MOD(VALUE(SUBSTITUTE('04A_국토부원자료'!H826,",","")),100),VALUE(SUBSTITUTE('04A_국토부원자료'!I826,",",""))),""),"")</f>
        <v>45616</v>
      </c>
      <c r="G825" s="42">
        <f>IFERROR(VALUE(SUBSTITUTE('04A_국토부원자료'!J826,",","")),"")</f>
        <v>23000</v>
      </c>
      <c r="H825" s="43">
        <f t="shared" si="24"/>
        <v>230000000</v>
      </c>
      <c r="I825" s="43">
        <f t="shared" si="25"/>
        <v>9595327.4926992077</v>
      </c>
      <c r="J825" s="38">
        <f>IFERROR(VALUE(SUBSTITUTE('04A_국토부원자료'!K826,",","")),"")</f>
        <v>11</v>
      </c>
      <c r="K825" s="38">
        <f>IFERROR(VALUE(SUBSTITUTE('04A_국토부원자료'!N826,",","")),"")</f>
        <v>2018</v>
      </c>
      <c r="L825" s="39" t="str">
        <f>IFERROR('04A_국토부원자료'!O826,"")</f>
        <v>송파대로 145</v>
      </c>
      <c r="M825" s="39" t="str">
        <f>IFERROR('04A_국토부원자료'!Q826,"")</f>
        <v>중개거래</v>
      </c>
      <c r="N825" s="38">
        <f>IF(B825="","",IF('02_대상물건입력'!B5="",1,IF(ISNUMBER(SEARCH('02_대상물건입력'!B5,B825)),1,0)))</f>
        <v>1</v>
      </c>
      <c r="O825" s="38">
        <f>IF(B825="","",IF('02_대상물건입력'!B6="",1,IF(ISNUMBER(SEARCH('02_대상물건입력'!B6,B825)),1,0)))</f>
        <v>0</v>
      </c>
      <c r="P825" s="38">
        <f>IF(L825="","",IF('02_대상물건입력'!B15="",0,IF(ISNUMBER(SEARCH('02_대상물건입력'!B15,L825)),1,0)))</f>
        <v>1</v>
      </c>
      <c r="Q825" s="38">
        <f>IF(D825="","",IF('02_대상물건입력'!B8="",0,IF(ISNUMBER(SEARCH('02_대상물건입력'!B8,D825)),1,0)))</f>
        <v>0</v>
      </c>
      <c r="R825" s="44">
        <f>IFERROR(ABS(E825-'02_대상물건입력'!B11)/'02_대상물건입력'!B11,"")</f>
        <v>0.1201344942516922</v>
      </c>
      <c r="S825" s="38">
        <f>IFERROR(ABS(J825-'02_대상물건입력'!B10),"")</f>
        <v>1</v>
      </c>
      <c r="T825" s="38">
        <f>IFERROR(ABS('01_설정'!B4-F825),"")</f>
        <v>496</v>
      </c>
      <c r="U825" s="38">
        <f>IFERROR(ABS(K825-YEAR('02_대상물건입력'!B14)),"")</f>
        <v>8</v>
      </c>
      <c r="V825" s="38" t="str">
        <f>IF(B825="","",IF(AND(E825&gt;0,F825&gt;0,H825&gt;0,OR('04A_국토부원자료'!P826="",'04A_국토부원자료'!P826="-"),IF('01_설정'!B10=1,N825=1,TRUE),R825&lt;='01_설정'!B5,S825&lt;='01_설정'!B6,T825&lt;='01_설정'!B7,U825&lt;='01_설정'!B8),"Y",""))</f>
        <v>Y</v>
      </c>
      <c r="W825" s="40">
        <f>IF(V825&lt;&gt;"Y","",MAX(0,(1-R825/'01_설정'!B5))*'01_설정'!B14+MAX(0,(1-S825/'01_설정'!B6))*'01_설정'!B15+MAX(0,(1-T825/'01_설정'!B7))*'01_설정'!B16+MAX(0,(1-U825/'01_설정'!B8))*'01_설정'!B17+O825*'01_설정'!B11+Q825*'01_설정'!B12+P825*'01_설정'!B13)</f>
        <v>40.874739848316835</v>
      </c>
      <c r="X825" s="38">
        <f>IF(W825="","",1+COUNTIFS($W$4:$W$3003,"&gt;"&amp;W825)+COUNTIFS($W$4:W825,W825)-1)</f>
        <v>57</v>
      </c>
    </row>
    <row r="826" spans="1:24" ht="16.5">
      <c r="A826" s="38">
        <f>IF('04A_국토부원자료'!A827="","",ROW()-3)</f>
        <v>823</v>
      </c>
      <c r="B826" s="39" t="str">
        <f>IFERROR('04A_국토부원자료'!B827,"")</f>
        <v>서울특별시 송파구 문정동</v>
      </c>
      <c r="C826" s="39" t="str">
        <f>IF(B826="","",IF('04A_국토부원자료'!C827&lt;&gt;"",'04A_국토부원자료'!C827,TRIM('04A_국토부원자료'!D827&amp;IF('04A_국토부원자료'!E827&lt;&gt;"","-"&amp;'04A_국토부원자료'!E827,""))))</f>
        <v>652-2</v>
      </c>
      <c r="D826" s="39" t="str">
        <f>IFERROR('04A_국토부원자료'!F827,"")</f>
        <v>문정 오벨리스크</v>
      </c>
      <c r="E826" s="40">
        <f>IFERROR(VALUE(SUBSTITUTE('04A_국토부원자료'!G827,",","")),"")</f>
        <v>27.44</v>
      </c>
      <c r="F826" s="41">
        <f>IFERROR(IF(AND('04A_국토부원자료'!H827&lt;&gt;"",'04A_국토부원자료'!I827&lt;&gt;""),DATE(INT(VALUE(SUBSTITUTE('04A_국토부원자료'!H827,",",""))/100),MOD(VALUE(SUBSTITUTE('04A_국토부원자료'!H827,",","")),100),VALUE(SUBSTITUTE('04A_국토부원자료'!I827,",",""))),""),"")</f>
        <v>45616</v>
      </c>
      <c r="G826" s="42">
        <f>IFERROR(VALUE(SUBSTITUTE('04A_국토부원자료'!J827,",","")),"")</f>
        <v>25500</v>
      </c>
      <c r="H826" s="43">
        <f t="shared" si="24"/>
        <v>255000000</v>
      </c>
      <c r="I826" s="43">
        <f t="shared" si="25"/>
        <v>9293002.9154518954</v>
      </c>
      <c r="J826" s="38">
        <f>IFERROR(VALUE(SUBSTITUTE('04A_국토부원자료'!K827,",","")),"")</f>
        <v>5</v>
      </c>
      <c r="K826" s="38">
        <f>IFERROR(VALUE(SUBSTITUTE('04A_국토부원자료'!N827,",","")),"")</f>
        <v>2018</v>
      </c>
      <c r="L826" s="39" t="str">
        <f>IFERROR('04A_국토부원자료'!O827,"")</f>
        <v>송파대로 145</v>
      </c>
      <c r="M826" s="39" t="str">
        <f>IFERROR('04A_국토부원자료'!Q827,"")</f>
        <v>중개거래</v>
      </c>
      <c r="N826" s="38">
        <f>IF(B826="","",IF('02_대상물건입력'!B5="",1,IF(ISNUMBER(SEARCH('02_대상물건입력'!B5,B826)),1,0)))</f>
        <v>1</v>
      </c>
      <c r="O826" s="38">
        <f>IF(B826="","",IF('02_대상물건입력'!B6="",1,IF(ISNUMBER(SEARCH('02_대상물건입력'!B6,B826)),1,0)))</f>
        <v>0</v>
      </c>
      <c r="P826" s="38">
        <f>IF(L826="","",IF('02_대상물건입력'!B15="",0,IF(ISNUMBER(SEARCH('02_대상물건입력'!B15,L826)),1,0)))</f>
        <v>1</v>
      </c>
      <c r="Q826" s="38">
        <f>IF(D826="","",IF('02_대상물건입력'!B8="",0,IF(ISNUMBER(SEARCH('02_대상물건입력'!B8,D826)),1,0)))</f>
        <v>0</v>
      </c>
      <c r="R826" s="44">
        <f>IFERROR(ABS(E826-'02_대상물건입력'!B11)/'02_대상물건입력'!B11,"")</f>
        <v>7.2386098345251686E-3</v>
      </c>
      <c r="S826" s="38">
        <f>IFERROR(ABS(J826-'02_대상물건입력'!B10),"")</f>
        <v>7</v>
      </c>
      <c r="T826" s="38">
        <f>IFERROR(ABS('01_설정'!B4-F826),"")</f>
        <v>496</v>
      </c>
      <c r="U826" s="38">
        <f>IFERROR(ABS(K826-YEAR('02_대상물건입력'!B14)),"")</f>
        <v>8</v>
      </c>
      <c r="V826" s="38" t="str">
        <f>IF(B826="","",IF(AND(E826&gt;0,F826&gt;0,H826&gt;0,OR('04A_국토부원자료'!P827="",'04A_국토부원자료'!P827="-"),IF('01_설정'!B10=1,N826=1,TRUE),R826&lt;='01_설정'!B5,S826&lt;='01_설정'!B6,T826&lt;='01_설정'!B7,U826&lt;='01_설정'!B8),"Y",""))</f>
        <v/>
      </c>
      <c r="W826" s="40" t="str">
        <f>IF(V826&lt;&gt;"Y","",MAX(0,(1-R826/'01_설정'!B5))*'01_설정'!B14+MAX(0,(1-S826/'01_설정'!B6))*'01_설정'!B15+MAX(0,(1-T826/'01_설정'!B7))*'01_설정'!B16+MAX(0,(1-U826/'01_설정'!B8))*'01_설정'!B17+O826*'01_설정'!B11+Q826*'01_설정'!B12+P826*'01_설정'!B13)</f>
        <v/>
      </c>
      <c r="X826" s="38" t="str">
        <f>IF(W826="","",1+COUNTIFS($W$4:$W$3003,"&gt;"&amp;W826)+COUNTIFS($W$4:W826,W826)-1)</f>
        <v/>
      </c>
    </row>
    <row r="827" spans="1:24" ht="16.5">
      <c r="A827" s="38">
        <f>IF('04A_국토부원자료'!A828="","",ROW()-3)</f>
        <v>824</v>
      </c>
      <c r="B827" s="39" t="str">
        <f>IFERROR('04A_국토부원자료'!B828,"")</f>
        <v>서울특별시 송파구 문정동</v>
      </c>
      <c r="C827" s="39" t="str">
        <f>IF(B827="","",IF('04A_국토부원자료'!C828&lt;&gt;"",'04A_국토부원자료'!C828,TRIM('04A_국토부원자료'!D828&amp;IF('04A_국토부원자료'!E828&lt;&gt;"","-"&amp;'04A_국토부원자료'!E828,""))))</f>
        <v>618</v>
      </c>
      <c r="D827" s="39" t="str">
        <f>IFERROR('04A_국토부원자료'!F828,"")</f>
        <v>파크하비오</v>
      </c>
      <c r="E827" s="40">
        <f>IFERROR(VALUE(SUBSTITUTE('04A_국토부원자료'!G828,",","")),"")</f>
        <v>47.04</v>
      </c>
      <c r="F827" s="41">
        <f>IFERROR(IF(AND('04A_국토부원자료'!H828&lt;&gt;"",'04A_국토부원자료'!I828&lt;&gt;""),DATE(INT(VALUE(SUBSTITUTE('04A_국토부원자료'!H828,",",""))/100),MOD(VALUE(SUBSTITUTE('04A_국토부원자료'!H828,",","")),100),VALUE(SUBSTITUTE('04A_국토부원자료'!I828,",",""))),""),"")</f>
        <v>45616</v>
      </c>
      <c r="G827" s="42">
        <f>IFERROR(VALUE(SUBSTITUTE('04A_국토부원자료'!J828,",","")),"")</f>
        <v>44000</v>
      </c>
      <c r="H827" s="43">
        <f t="shared" si="24"/>
        <v>440000000</v>
      </c>
      <c r="I827" s="43">
        <f t="shared" si="25"/>
        <v>9353741.4965986405</v>
      </c>
      <c r="J827" s="38">
        <f>IFERROR(VALUE(SUBSTITUTE('04A_국토부원자료'!K828,",","")),"")</f>
        <v>6</v>
      </c>
      <c r="K827" s="38" t="str">
        <f>IFERROR(VALUE(SUBSTITUTE('04A_국토부원자료'!N828,",","")),"")</f>
        <v/>
      </c>
      <c r="L827" s="39" t="str">
        <f>IFERROR('04A_국토부원자료'!O828,"")</f>
        <v xml:space="preserve"> </v>
      </c>
      <c r="M827" s="39" t="str">
        <f>IFERROR('04A_국토부원자료'!Q828,"")</f>
        <v>중개거래</v>
      </c>
      <c r="N827" s="38">
        <f>IF(B827="","",IF('02_대상물건입력'!B5="",1,IF(ISNUMBER(SEARCH('02_대상물건입력'!B5,B827)),1,0)))</f>
        <v>1</v>
      </c>
      <c r="O827" s="38">
        <f>IF(B827="","",IF('02_대상물건입력'!B6="",1,IF(ISNUMBER(SEARCH('02_대상물건입력'!B6,B827)),1,0)))</f>
        <v>0</v>
      </c>
      <c r="P827" s="38">
        <f>IF(L827="","",IF('02_대상물건입력'!B15="",0,IF(ISNUMBER(SEARCH('02_대상물건입력'!B15,L827)),1,0)))</f>
        <v>0</v>
      </c>
      <c r="Q827" s="38">
        <f>IF(D827="","",IF('02_대상물건입력'!B8="",0,IF(ISNUMBER(SEARCH('02_대상물건입력'!B8,D827)),1,0)))</f>
        <v>0</v>
      </c>
      <c r="R827" s="44">
        <f>IFERROR(ABS(E827-'02_대상물건입력'!B11)/'02_대상물건입력'!B11,"")</f>
        <v>0.7266947597163288</v>
      </c>
      <c r="S827" s="38">
        <f>IFERROR(ABS(J827-'02_대상물건입력'!B10),"")</f>
        <v>6</v>
      </c>
      <c r="T827" s="38">
        <f>IFERROR(ABS('01_설정'!B4-F827),"")</f>
        <v>496</v>
      </c>
      <c r="U827" s="38" t="str">
        <f>IFERROR(ABS(K827-YEAR('02_대상물건입력'!B14)),"")</f>
        <v/>
      </c>
      <c r="V827" s="38" t="str">
        <f>IF(B827="","",IF(AND(E827&gt;0,F827&gt;0,H827&gt;0,OR('04A_국토부원자료'!P828="",'04A_국토부원자료'!P828="-"),IF('01_설정'!B10=1,N827=1,TRUE),R827&lt;='01_설정'!B5,S827&lt;='01_설정'!B6,T827&lt;='01_설정'!B7,U827&lt;='01_설정'!B8),"Y",""))</f>
        <v/>
      </c>
      <c r="W827" s="40" t="str">
        <f>IF(V827&lt;&gt;"Y","",MAX(0,(1-R827/'01_설정'!B5))*'01_설정'!B14+MAX(0,(1-S827/'01_설정'!B6))*'01_설정'!B15+MAX(0,(1-T827/'01_설정'!B7))*'01_설정'!B16+MAX(0,(1-U827/'01_설정'!B8))*'01_설정'!B17+O827*'01_설정'!B11+Q827*'01_설정'!B12+P827*'01_설정'!B13)</f>
        <v/>
      </c>
      <c r="X827" s="38" t="str">
        <f>IF(W827="","",1+COUNTIFS($W$4:$W$3003,"&gt;"&amp;W827)+COUNTIFS($W$4:W827,W827)-1)</f>
        <v/>
      </c>
    </row>
    <row r="828" spans="1:24" ht="16.5">
      <c r="A828" s="38">
        <f>IF('04A_국토부원자료'!A829="","",ROW()-3)</f>
        <v>825</v>
      </c>
      <c r="B828" s="39" t="str">
        <f>IFERROR('04A_국토부원자료'!B829,"")</f>
        <v>서울특별시 송파구 문정동</v>
      </c>
      <c r="C828" s="39" t="str">
        <f>IF(B828="","",IF('04A_국토부원자료'!C829&lt;&gt;"",'04A_국토부원자료'!C829,TRIM('04A_국토부원자료'!D829&amp;IF('04A_국토부원자료'!E829&lt;&gt;"","-"&amp;'04A_국토부원자료'!E829,""))))</f>
        <v>618</v>
      </c>
      <c r="D828" s="39" t="str">
        <f>IFERROR('04A_국토부원자료'!F829,"")</f>
        <v>파크하비오</v>
      </c>
      <c r="E828" s="40">
        <f>IFERROR(VALUE(SUBSTITUTE('04A_국토부원자료'!G829,",","")),"")</f>
        <v>48.93</v>
      </c>
      <c r="F828" s="41">
        <f>IFERROR(IF(AND('04A_국토부원자료'!H829&lt;&gt;"",'04A_국토부원자료'!I829&lt;&gt;""),DATE(INT(VALUE(SUBSTITUTE('04A_국토부원자료'!H829,",",""))/100),MOD(VALUE(SUBSTITUTE('04A_국토부원자료'!H829,",","")),100),VALUE(SUBSTITUTE('04A_국토부원자료'!I829,",",""))),""),"")</f>
        <v>45612</v>
      </c>
      <c r="G828" s="42">
        <f>IFERROR(VALUE(SUBSTITUTE('04A_국토부원자료'!J829,",","")),"")</f>
        <v>48500</v>
      </c>
      <c r="H828" s="43">
        <f t="shared" si="24"/>
        <v>485000000</v>
      </c>
      <c r="I828" s="43">
        <f t="shared" si="25"/>
        <v>9912119.3541794401</v>
      </c>
      <c r="J828" s="38">
        <f>IFERROR(VALUE(SUBSTITUTE('04A_국토부원자료'!K829,",","")),"")</f>
        <v>14</v>
      </c>
      <c r="K828" s="38" t="str">
        <f>IFERROR(VALUE(SUBSTITUTE('04A_국토부원자료'!N829,",","")),"")</f>
        <v/>
      </c>
      <c r="L828" s="39" t="str">
        <f>IFERROR('04A_국토부원자료'!O829,"")</f>
        <v xml:space="preserve"> </v>
      </c>
      <c r="M828" s="39" t="str">
        <f>IFERROR('04A_국토부원자료'!Q829,"")</f>
        <v>중개거래</v>
      </c>
      <c r="N828" s="38">
        <f>IF(B828="","",IF('02_대상물건입력'!B5="",1,IF(ISNUMBER(SEARCH('02_대상물건입력'!B5,B828)),1,0)))</f>
        <v>1</v>
      </c>
      <c r="O828" s="38">
        <f>IF(B828="","",IF('02_대상물건입력'!B6="",1,IF(ISNUMBER(SEARCH('02_대상물건입력'!B6,B828)),1,0)))</f>
        <v>0</v>
      </c>
      <c r="P828" s="38">
        <f>IF(L828="","",IF('02_대상물건입력'!B15="",0,IF(ISNUMBER(SEARCH('02_대상물건입력'!B15,L828)),1,0)))</f>
        <v>0</v>
      </c>
      <c r="Q828" s="38">
        <f>IF(D828="","",IF('02_대상물건입력'!B8="",0,IF(ISNUMBER(SEARCH('02_대상물건입력'!B8,D828)),1,0)))</f>
        <v>0</v>
      </c>
      <c r="R828" s="44">
        <f>IFERROR(ABS(E828-'02_대상물건입력'!B11)/'02_대상물건입력'!B11,"")</f>
        <v>0.79607088845493124</v>
      </c>
      <c r="S828" s="38">
        <f>IFERROR(ABS(J828-'02_대상물건입력'!B10),"")</f>
        <v>2</v>
      </c>
      <c r="T828" s="38">
        <f>IFERROR(ABS('01_설정'!B4-F828),"")</f>
        <v>500</v>
      </c>
      <c r="U828" s="38" t="str">
        <f>IFERROR(ABS(K828-YEAR('02_대상물건입력'!B14)),"")</f>
        <v/>
      </c>
      <c r="V828" s="38" t="str">
        <f>IF(B828="","",IF(AND(E828&gt;0,F828&gt;0,H828&gt;0,OR('04A_국토부원자료'!P829="",'04A_국토부원자료'!P829="-"),IF('01_설정'!B10=1,N828=1,TRUE),R828&lt;='01_설정'!B5,S828&lt;='01_설정'!B6,T828&lt;='01_설정'!B7,U828&lt;='01_설정'!B8),"Y",""))</f>
        <v/>
      </c>
      <c r="W828" s="40" t="str">
        <f>IF(V828&lt;&gt;"Y","",MAX(0,(1-R828/'01_설정'!B5))*'01_설정'!B14+MAX(0,(1-S828/'01_설정'!B6))*'01_설정'!B15+MAX(0,(1-T828/'01_설정'!B7))*'01_설정'!B16+MAX(0,(1-U828/'01_설정'!B8))*'01_설정'!B17+O828*'01_설정'!B11+Q828*'01_설정'!B12+P828*'01_설정'!B13)</f>
        <v/>
      </c>
      <c r="X828" s="38" t="str">
        <f>IF(W828="","",1+COUNTIFS($W$4:$W$3003,"&gt;"&amp;W828)+COUNTIFS($W$4:W828,W828)-1)</f>
        <v/>
      </c>
    </row>
    <row r="829" spans="1:24" ht="16.5">
      <c r="A829" s="38">
        <f>IF('04A_국토부원자료'!A830="","",ROW()-3)</f>
        <v>826</v>
      </c>
      <c r="B829" s="39" t="str">
        <f>IFERROR('04A_국토부원자료'!B830,"")</f>
        <v>서울특별시 송파구 문정동</v>
      </c>
      <c r="C829" s="39" t="str">
        <f>IF(B829="","",IF('04A_국토부원자료'!C830&lt;&gt;"",'04A_국토부원자료'!C830,TRIM('04A_국토부원자료'!D830&amp;IF('04A_국토부원자료'!E830&lt;&gt;"","-"&amp;'04A_국토부원자료'!E830,""))))</f>
        <v>643-1</v>
      </c>
      <c r="D829" s="39" t="str">
        <f>IFERROR('04A_국토부원자료'!F830,"")</f>
        <v>엠스테이트</v>
      </c>
      <c r="E829" s="40">
        <f>IFERROR(VALUE(SUBSTITUTE('04A_국토부원자료'!G830,",","")),"")</f>
        <v>26.15</v>
      </c>
      <c r="F829" s="41">
        <f>IFERROR(IF(AND('04A_국토부원자료'!H830&lt;&gt;"",'04A_국토부원자료'!I830&lt;&gt;""),DATE(INT(VALUE(SUBSTITUTE('04A_국토부원자료'!H830,",",""))/100),MOD(VALUE(SUBSTITUTE('04A_국토부원자료'!H830,",","")),100),VALUE(SUBSTITUTE('04A_국토부원자료'!I830,",",""))),""),"")</f>
        <v>45611</v>
      </c>
      <c r="G829" s="42">
        <f>IFERROR(VALUE(SUBSTITUTE('04A_국토부원자료'!J830,",","")),"")</f>
        <v>23300</v>
      </c>
      <c r="H829" s="43">
        <f t="shared" si="24"/>
        <v>233000000</v>
      </c>
      <c r="I829" s="43">
        <f t="shared" si="25"/>
        <v>8910133.8432122376</v>
      </c>
      <c r="J829" s="38">
        <f>IFERROR(VALUE(SUBSTITUTE('04A_국토부원자료'!K830,",","")),"")</f>
        <v>16</v>
      </c>
      <c r="K829" s="38">
        <f>IFERROR(VALUE(SUBSTITUTE('04A_국토부원자료'!N830,",","")),"")</f>
        <v>2016</v>
      </c>
      <c r="L829" s="39" t="str">
        <f>IFERROR('04A_국토부원자료'!O830,"")</f>
        <v>법원로 114</v>
      </c>
      <c r="M829" s="39" t="str">
        <f>IFERROR('04A_국토부원자료'!Q830,"")</f>
        <v>중개거래</v>
      </c>
      <c r="N829" s="38">
        <f>IF(B829="","",IF('02_대상물건입력'!B5="",1,IF(ISNUMBER(SEARCH('02_대상물건입력'!B5,B829)),1,0)))</f>
        <v>1</v>
      </c>
      <c r="O829" s="38">
        <f>IF(B829="","",IF('02_대상물건입력'!B6="",1,IF(ISNUMBER(SEARCH('02_대상물건입력'!B6,B829)),1,0)))</f>
        <v>0</v>
      </c>
      <c r="P829" s="38">
        <f>IF(L829="","",IF('02_대상물건입력'!B15="",0,IF(ISNUMBER(SEARCH('02_대상물건입력'!B15,L829)),1,0)))</f>
        <v>0</v>
      </c>
      <c r="Q829" s="38">
        <f>IF(D829="","",IF('02_대상물건입력'!B8="",0,IF(ISNUMBER(SEARCH('02_대상물건입력'!B8,D829)),1,0)))</f>
        <v>0</v>
      </c>
      <c r="R829" s="44">
        <f>IFERROR(ABS(E829-'02_대상물건입력'!B11)/'02_대상물건입력'!B11,"")</f>
        <v>4.0113351050552824E-2</v>
      </c>
      <c r="S829" s="38">
        <f>IFERROR(ABS(J829-'02_대상물건입력'!B10),"")</f>
        <v>4</v>
      </c>
      <c r="T829" s="38">
        <f>IFERROR(ABS('01_설정'!B4-F829),"")</f>
        <v>501</v>
      </c>
      <c r="U829" s="38">
        <f>IFERROR(ABS(K829-YEAR('02_대상물건입력'!B14)),"")</f>
        <v>10</v>
      </c>
      <c r="V829" s="38" t="str">
        <f>IF(B829="","",IF(AND(E829&gt;0,F829&gt;0,H829&gt;0,OR('04A_국토부원자료'!P830="",'04A_국토부원자료'!P830="-"),IF('01_설정'!B10=1,N829=1,TRUE),R829&lt;='01_설정'!B5,S829&lt;='01_설정'!B6,T829&lt;='01_설정'!B7,U829&lt;='01_설정'!B8),"Y",""))</f>
        <v>Y</v>
      </c>
      <c r="W829" s="40">
        <f>IF(V829&lt;&gt;"Y","",MAX(0,(1-R829/'01_설정'!B5))*'01_설정'!B14+MAX(0,(1-S829/'01_설정'!B6))*'01_설정'!B15+MAX(0,(1-T829/'01_설정'!B7))*'01_설정'!B16+MAX(0,(1-U829/'01_설정'!B8))*'01_설정'!B17+O829*'01_설정'!B11+Q829*'01_설정'!B12+P829*'01_설정'!B13)</f>
        <v>30.634408669195185</v>
      </c>
      <c r="X829" s="38">
        <f>IF(W829="","",1+COUNTIFS($W$4:$W$3003,"&gt;"&amp;W829)+COUNTIFS($W$4:W829,W829)-1)</f>
        <v>166</v>
      </c>
    </row>
    <row r="830" spans="1:24" ht="16.5">
      <c r="A830" s="38">
        <f>IF('04A_국토부원자료'!A831="","",ROW()-3)</f>
        <v>827</v>
      </c>
      <c r="B830" s="39" t="str">
        <f>IFERROR('04A_국토부원자료'!B831,"")</f>
        <v>서울특별시 송파구 문정동</v>
      </c>
      <c r="C830" s="39" t="str">
        <f>IF(B830="","",IF('04A_국토부원자료'!C831&lt;&gt;"",'04A_국토부원자료'!C831,TRIM('04A_국토부원자료'!D831&amp;IF('04A_국토부원자료'!E831&lt;&gt;"","-"&amp;'04A_국토부원자료'!E831,""))))</f>
        <v>618</v>
      </c>
      <c r="D830" s="39" t="str">
        <f>IFERROR('04A_국토부원자료'!F831,"")</f>
        <v>파크하비오</v>
      </c>
      <c r="E830" s="40">
        <f>IFERROR(VALUE(SUBSTITUTE('04A_국토부원자료'!G831,",","")),"")</f>
        <v>48.96</v>
      </c>
      <c r="F830" s="41">
        <f>IFERROR(IF(AND('04A_국토부원자료'!H831&lt;&gt;"",'04A_국토부원자료'!I831&lt;&gt;""),DATE(INT(VALUE(SUBSTITUTE('04A_국토부원자료'!H831,",",""))/100),MOD(VALUE(SUBSTITUTE('04A_국토부원자료'!H831,",","")),100),VALUE(SUBSTITUTE('04A_국토부원자료'!I831,",",""))),""),"")</f>
        <v>45610</v>
      </c>
      <c r="G830" s="42">
        <f>IFERROR(VALUE(SUBSTITUTE('04A_국토부원자료'!J831,",","")),"")</f>
        <v>41000</v>
      </c>
      <c r="H830" s="43">
        <f t="shared" si="24"/>
        <v>410000000</v>
      </c>
      <c r="I830" s="43">
        <f t="shared" si="25"/>
        <v>8374183.0065359473</v>
      </c>
      <c r="J830" s="38">
        <f>IFERROR(VALUE(SUBSTITUTE('04A_국토부원자료'!K831,",","")),"")</f>
        <v>2</v>
      </c>
      <c r="K830" s="38" t="str">
        <f>IFERROR(VALUE(SUBSTITUTE('04A_국토부원자료'!N831,",","")),"")</f>
        <v/>
      </c>
      <c r="L830" s="39" t="str">
        <f>IFERROR('04A_국토부원자료'!O831,"")</f>
        <v xml:space="preserve"> </v>
      </c>
      <c r="M830" s="39" t="str">
        <f>IFERROR('04A_국토부원자료'!Q831,"")</f>
        <v>중개거래</v>
      </c>
      <c r="N830" s="38">
        <f>IF(B830="","",IF('02_대상물건입력'!B5="",1,IF(ISNUMBER(SEARCH('02_대상물건입력'!B5,B830)),1,0)))</f>
        <v>1</v>
      </c>
      <c r="O830" s="38">
        <f>IF(B830="","",IF('02_대상물건입력'!B6="",1,IF(ISNUMBER(SEARCH('02_대상물건입력'!B6,B830)),1,0)))</f>
        <v>0</v>
      </c>
      <c r="P830" s="38">
        <f>IF(L830="","",IF('02_대상물건입력'!B15="",0,IF(ISNUMBER(SEARCH('02_대상물건입력'!B15,L830)),1,0)))</f>
        <v>0</v>
      </c>
      <c r="Q830" s="38">
        <f>IF(D830="","",IF('02_대상물건입력'!B8="",0,IF(ISNUMBER(SEARCH('02_대상물건입력'!B8,D830)),1,0)))</f>
        <v>0</v>
      </c>
      <c r="R830" s="44">
        <f>IFERROR(ABS(E830-'02_대상물건입력'!B11)/'02_대상물건입력'!B11,"")</f>
        <v>0.79717209684760759</v>
      </c>
      <c r="S830" s="38">
        <f>IFERROR(ABS(J830-'02_대상물건입력'!B10),"")</f>
        <v>10</v>
      </c>
      <c r="T830" s="38">
        <f>IFERROR(ABS('01_설정'!B4-F830),"")</f>
        <v>502</v>
      </c>
      <c r="U830" s="38" t="str">
        <f>IFERROR(ABS(K830-YEAR('02_대상물건입력'!B14)),"")</f>
        <v/>
      </c>
      <c r="V830" s="38" t="str">
        <f>IF(B830="","",IF(AND(E830&gt;0,F830&gt;0,H830&gt;0,OR('04A_국토부원자료'!P831="",'04A_국토부원자료'!P831="-"),IF('01_설정'!B10=1,N830=1,TRUE),R830&lt;='01_설정'!B5,S830&lt;='01_설정'!B6,T830&lt;='01_설정'!B7,U830&lt;='01_설정'!B8),"Y",""))</f>
        <v/>
      </c>
      <c r="W830" s="40" t="str">
        <f>IF(V830&lt;&gt;"Y","",MAX(0,(1-R830/'01_설정'!B5))*'01_설정'!B14+MAX(0,(1-S830/'01_설정'!B6))*'01_설정'!B15+MAX(0,(1-T830/'01_설정'!B7))*'01_설정'!B16+MAX(0,(1-U830/'01_설정'!B8))*'01_설정'!B17+O830*'01_설정'!B11+Q830*'01_설정'!B12+P830*'01_설정'!B13)</f>
        <v/>
      </c>
      <c r="X830" s="38" t="str">
        <f>IF(W830="","",1+COUNTIFS($W$4:$W$3003,"&gt;"&amp;W830)+COUNTIFS($W$4:W830,W830)-1)</f>
        <v/>
      </c>
    </row>
    <row r="831" spans="1:24" ht="16.5">
      <c r="A831" s="38">
        <f>IF('04A_국토부원자료'!A832="","",ROW()-3)</f>
        <v>828</v>
      </c>
      <c r="B831" s="39" t="str">
        <f>IFERROR('04A_국토부원자료'!B832,"")</f>
        <v>서울특별시 송파구 문정동</v>
      </c>
      <c r="C831" s="39" t="str">
        <f>IF(B831="","",IF('04A_국토부원자료'!C832&lt;&gt;"",'04A_국토부원자료'!C832,TRIM('04A_국토부원자료'!D832&amp;IF('04A_국토부원자료'!E832&lt;&gt;"","-"&amp;'04A_국토부원자료'!E832,""))))</f>
        <v>618</v>
      </c>
      <c r="D831" s="39" t="str">
        <f>IFERROR('04A_국토부원자료'!F832,"")</f>
        <v>파크하비오</v>
      </c>
      <c r="E831" s="40">
        <f>IFERROR(VALUE(SUBSTITUTE('04A_국토부원자료'!G832,",","")),"")</f>
        <v>26.53</v>
      </c>
      <c r="F831" s="41">
        <f>IFERROR(IF(AND('04A_국토부원자료'!H832&lt;&gt;"",'04A_국토부원자료'!I832&lt;&gt;""),DATE(INT(VALUE(SUBSTITUTE('04A_국토부원자료'!H832,",",""))/100),MOD(VALUE(SUBSTITUTE('04A_국토부원자료'!H832,",","")),100),VALUE(SUBSTITUTE('04A_국토부원자료'!I832,",",""))),""),"")</f>
        <v>45608</v>
      </c>
      <c r="G831" s="42">
        <f>IFERROR(VALUE(SUBSTITUTE('04A_국토부원자료'!J832,",","")),"")</f>
        <v>23350</v>
      </c>
      <c r="H831" s="43">
        <f t="shared" si="24"/>
        <v>233500000</v>
      </c>
      <c r="I831" s="43">
        <f t="shared" si="25"/>
        <v>8801356.9543912541</v>
      </c>
      <c r="J831" s="38">
        <f>IFERROR(VALUE(SUBSTITUTE('04A_국토부원자료'!K832,",","")),"")</f>
        <v>12</v>
      </c>
      <c r="K831" s="38" t="str">
        <f>IFERROR(VALUE(SUBSTITUTE('04A_국토부원자료'!N832,",","")),"")</f>
        <v/>
      </c>
      <c r="L831" s="39" t="str">
        <f>IFERROR('04A_국토부원자료'!O832,"")</f>
        <v xml:space="preserve"> </v>
      </c>
      <c r="M831" s="39" t="str">
        <f>IFERROR('04A_국토부원자료'!Q832,"")</f>
        <v>중개거래</v>
      </c>
      <c r="N831" s="38">
        <f>IF(B831="","",IF('02_대상물건입력'!B5="",1,IF(ISNUMBER(SEARCH('02_대상물건입력'!B5,B831)),1,0)))</f>
        <v>1</v>
      </c>
      <c r="O831" s="38">
        <f>IF(B831="","",IF('02_대상물건입력'!B6="",1,IF(ISNUMBER(SEARCH('02_대상물건입력'!B6,B831)),1,0)))</f>
        <v>0</v>
      </c>
      <c r="P831" s="38">
        <f>IF(L831="","",IF('02_대상물건입력'!B15="",0,IF(ISNUMBER(SEARCH('02_대상물건입력'!B15,L831)),1,0)))</f>
        <v>0</v>
      </c>
      <c r="Q831" s="38">
        <f>IF(D831="","",IF('02_대상물건입력'!B8="",0,IF(ISNUMBER(SEARCH('02_대상물건입력'!B8,D831)),1,0)))</f>
        <v>0</v>
      </c>
      <c r="R831" s="44">
        <f>IFERROR(ABS(E831-'02_대상물건입력'!B11)/'02_대상물건입력'!B11,"")</f>
        <v>2.6164711409987149E-2</v>
      </c>
      <c r="S831" s="38">
        <f>IFERROR(ABS(J831-'02_대상물건입력'!B10),"")</f>
        <v>0</v>
      </c>
      <c r="T831" s="38">
        <f>IFERROR(ABS('01_설정'!B4-F831),"")</f>
        <v>504</v>
      </c>
      <c r="U831" s="38" t="str">
        <f>IFERROR(ABS(K831-YEAR('02_대상물건입력'!B14)),"")</f>
        <v/>
      </c>
      <c r="V831" s="38" t="str">
        <f>IF(B831="","",IF(AND(E831&gt;0,F831&gt;0,H831&gt;0,OR('04A_국토부원자료'!P832="",'04A_국토부원자료'!P832="-"),IF('01_설정'!B10=1,N831=1,TRUE),R831&lt;='01_설정'!B5,S831&lt;='01_설정'!B6,T831&lt;='01_설정'!B7,U831&lt;='01_설정'!B8),"Y",""))</f>
        <v/>
      </c>
      <c r="W831" s="40" t="str">
        <f>IF(V831&lt;&gt;"Y","",MAX(0,(1-R831/'01_설정'!B5))*'01_설정'!B14+MAX(0,(1-S831/'01_설정'!B6))*'01_설정'!B15+MAX(0,(1-T831/'01_설정'!B7))*'01_설정'!B16+MAX(0,(1-U831/'01_설정'!B8))*'01_설정'!B17+O831*'01_설정'!B11+Q831*'01_설정'!B12+P831*'01_설정'!B13)</f>
        <v/>
      </c>
      <c r="X831" s="38" t="str">
        <f>IF(W831="","",1+COUNTIFS($W$4:$W$3003,"&gt;"&amp;W831)+COUNTIFS($W$4:W831,W831)-1)</f>
        <v/>
      </c>
    </row>
    <row r="832" spans="1:24" ht="16.5">
      <c r="A832" s="38">
        <f>IF('04A_국토부원자료'!A833="","",ROW()-3)</f>
        <v>829</v>
      </c>
      <c r="B832" s="39" t="str">
        <f>IFERROR('04A_국토부원자료'!B833,"")</f>
        <v>서울특별시 송파구 문정동</v>
      </c>
      <c r="C832" s="39" t="str">
        <f>IF(B832="","",IF('04A_국토부원자료'!C833&lt;&gt;"",'04A_국토부원자료'!C833,TRIM('04A_국토부원자료'!D833&amp;IF('04A_국토부원자료'!E833&lt;&gt;"","-"&amp;'04A_국토부원자료'!E833,""))))</f>
        <v>618</v>
      </c>
      <c r="D832" s="39" t="str">
        <f>IFERROR('04A_국토부원자료'!F833,"")</f>
        <v>파크하비오</v>
      </c>
      <c r="E832" s="40">
        <f>IFERROR(VALUE(SUBSTITUTE('04A_국토부원자료'!G833,",","")),"")</f>
        <v>37.78</v>
      </c>
      <c r="F832" s="41">
        <f>IFERROR(IF(AND('04A_국토부원자료'!H833&lt;&gt;"",'04A_국토부원자료'!I833&lt;&gt;""),DATE(INT(VALUE(SUBSTITUTE('04A_국토부원자료'!H833,",",""))/100),MOD(VALUE(SUBSTITUTE('04A_국토부원자료'!H833,",","")),100),VALUE(SUBSTITUTE('04A_국토부원자료'!I833,",",""))),""),"")</f>
        <v>45608</v>
      </c>
      <c r="G832" s="42">
        <f>IFERROR(VALUE(SUBSTITUTE('04A_국토부원자료'!J833,",","")),"")</f>
        <v>36000</v>
      </c>
      <c r="H832" s="43">
        <f t="shared" si="24"/>
        <v>360000000</v>
      </c>
      <c r="I832" s="43">
        <f t="shared" si="25"/>
        <v>9528851.2440444678</v>
      </c>
      <c r="J832" s="38">
        <f>IFERROR(VALUE(SUBSTITUTE('04A_국토부원자료'!K833,",","")),"")</f>
        <v>12</v>
      </c>
      <c r="K832" s="38" t="str">
        <f>IFERROR(VALUE(SUBSTITUTE('04A_국토부원자료'!N833,",","")),"")</f>
        <v/>
      </c>
      <c r="L832" s="39" t="str">
        <f>IFERROR('04A_국토부원자료'!O833,"")</f>
        <v xml:space="preserve"> </v>
      </c>
      <c r="M832" s="39" t="str">
        <f>IFERROR('04A_국토부원자료'!Q833,"")</f>
        <v>중개거래</v>
      </c>
      <c r="N832" s="38">
        <f>IF(B832="","",IF('02_대상물건입력'!B5="",1,IF(ISNUMBER(SEARCH('02_대상물건입력'!B5,B832)),1,0)))</f>
        <v>1</v>
      </c>
      <c r="O832" s="38">
        <f>IF(B832="","",IF('02_대상물건입력'!B6="",1,IF(ISNUMBER(SEARCH('02_대상물건입력'!B6,B832)),1,0)))</f>
        <v>0</v>
      </c>
      <c r="P832" s="38">
        <f>IF(L832="","",IF('02_대상물건입력'!B15="",0,IF(ISNUMBER(SEARCH('02_대상물건입력'!B15,L832)),1,0)))</f>
        <v>0</v>
      </c>
      <c r="Q832" s="38">
        <f>IF(D832="","",IF('02_대상물건입력'!B8="",0,IF(ISNUMBER(SEARCH('02_대상물건입력'!B8,D832)),1,0)))</f>
        <v>0</v>
      </c>
      <c r="R832" s="44">
        <f>IFERROR(ABS(E832-'02_대상물건입력'!B11)/'02_대상물건입력'!B11,"")</f>
        <v>0.38678843584359912</v>
      </c>
      <c r="S832" s="38">
        <f>IFERROR(ABS(J832-'02_대상물건입력'!B10),"")</f>
        <v>0</v>
      </c>
      <c r="T832" s="38">
        <f>IFERROR(ABS('01_설정'!B4-F832),"")</f>
        <v>504</v>
      </c>
      <c r="U832" s="38" t="str">
        <f>IFERROR(ABS(K832-YEAR('02_대상물건입력'!B14)),"")</f>
        <v/>
      </c>
      <c r="V832" s="38" t="str">
        <f>IF(B832="","",IF(AND(E832&gt;0,F832&gt;0,H832&gt;0,OR('04A_국토부원자료'!P833="",'04A_국토부원자료'!P833="-"),IF('01_설정'!B10=1,N832=1,TRUE),R832&lt;='01_설정'!B5,S832&lt;='01_설정'!B6,T832&lt;='01_설정'!B7,U832&lt;='01_설정'!B8),"Y",""))</f>
        <v/>
      </c>
      <c r="W832" s="40" t="str">
        <f>IF(V832&lt;&gt;"Y","",MAX(0,(1-R832/'01_설정'!B5))*'01_설정'!B14+MAX(0,(1-S832/'01_설정'!B6))*'01_설정'!B15+MAX(0,(1-T832/'01_설정'!B7))*'01_설정'!B16+MAX(0,(1-U832/'01_설정'!B8))*'01_설정'!B17+O832*'01_설정'!B11+Q832*'01_설정'!B12+P832*'01_설정'!B13)</f>
        <v/>
      </c>
      <c r="X832" s="38" t="str">
        <f>IF(W832="","",1+COUNTIFS($W$4:$W$3003,"&gt;"&amp;W832)+COUNTIFS($W$4:W832,W832)-1)</f>
        <v/>
      </c>
    </row>
    <row r="833" spans="1:24" ht="16.5">
      <c r="A833" s="38">
        <f>IF('04A_국토부원자료'!A834="","",ROW()-3)</f>
        <v>830</v>
      </c>
      <c r="B833" s="39" t="str">
        <f>IFERROR('04A_국토부원자료'!B834,"")</f>
        <v>서울특별시 송파구 문정동</v>
      </c>
      <c r="C833" s="39" t="str">
        <f>IF(B833="","",IF('04A_국토부원자료'!C834&lt;&gt;"",'04A_국토부원자료'!C834,TRIM('04A_국토부원자료'!D834&amp;IF('04A_국토부원자료'!E834&lt;&gt;"","-"&amp;'04A_국토부원자료'!E834,""))))</f>
        <v>618</v>
      </c>
      <c r="D833" s="39" t="str">
        <f>IFERROR('04A_국토부원자료'!F834,"")</f>
        <v>파크하비오</v>
      </c>
      <c r="E833" s="40">
        <f>IFERROR(VALUE(SUBSTITUTE('04A_국토부원자료'!G834,",","")),"")</f>
        <v>48.96</v>
      </c>
      <c r="F833" s="41">
        <f>IFERROR(IF(AND('04A_국토부원자료'!H834&lt;&gt;"",'04A_국토부원자료'!I834&lt;&gt;""),DATE(INT(VALUE(SUBSTITUTE('04A_국토부원자료'!H834,",",""))/100),MOD(VALUE(SUBSTITUTE('04A_국토부원자료'!H834,",","")),100),VALUE(SUBSTITUTE('04A_국토부원자료'!I834,",",""))),""),"")</f>
        <v>45607</v>
      </c>
      <c r="G833" s="42">
        <f>IFERROR(VALUE(SUBSTITUTE('04A_국토부원자료'!J834,",","")),"")</f>
        <v>48000</v>
      </c>
      <c r="H833" s="43">
        <f t="shared" si="24"/>
        <v>480000000</v>
      </c>
      <c r="I833" s="43">
        <f t="shared" si="25"/>
        <v>9803921.5686274506</v>
      </c>
      <c r="J833" s="38">
        <f>IFERROR(VALUE(SUBSTITUTE('04A_국토부원자료'!K834,",","")),"")</f>
        <v>12</v>
      </c>
      <c r="K833" s="38" t="str">
        <f>IFERROR(VALUE(SUBSTITUTE('04A_국토부원자료'!N834,",","")),"")</f>
        <v/>
      </c>
      <c r="L833" s="39" t="str">
        <f>IFERROR('04A_국토부원자료'!O834,"")</f>
        <v xml:space="preserve"> </v>
      </c>
      <c r="M833" s="39" t="str">
        <f>IFERROR('04A_국토부원자료'!Q834,"")</f>
        <v>중개거래</v>
      </c>
      <c r="N833" s="38">
        <f>IF(B833="","",IF('02_대상물건입력'!B5="",1,IF(ISNUMBER(SEARCH('02_대상물건입력'!B5,B833)),1,0)))</f>
        <v>1</v>
      </c>
      <c r="O833" s="38">
        <f>IF(B833="","",IF('02_대상물건입력'!B6="",1,IF(ISNUMBER(SEARCH('02_대상물건입력'!B6,B833)),1,0)))</f>
        <v>0</v>
      </c>
      <c r="P833" s="38">
        <f>IF(L833="","",IF('02_대상물건입력'!B15="",0,IF(ISNUMBER(SEARCH('02_대상물건입력'!B15,L833)),1,0)))</f>
        <v>0</v>
      </c>
      <c r="Q833" s="38">
        <f>IF(D833="","",IF('02_대상물건입력'!B8="",0,IF(ISNUMBER(SEARCH('02_대상물건입력'!B8,D833)),1,0)))</f>
        <v>0</v>
      </c>
      <c r="R833" s="44">
        <f>IFERROR(ABS(E833-'02_대상물건입력'!B11)/'02_대상물건입력'!B11,"")</f>
        <v>0.79717209684760759</v>
      </c>
      <c r="S833" s="38">
        <f>IFERROR(ABS(J833-'02_대상물건입력'!B10),"")</f>
        <v>0</v>
      </c>
      <c r="T833" s="38">
        <f>IFERROR(ABS('01_설정'!B4-F833),"")</f>
        <v>505</v>
      </c>
      <c r="U833" s="38" t="str">
        <f>IFERROR(ABS(K833-YEAR('02_대상물건입력'!B14)),"")</f>
        <v/>
      </c>
      <c r="V833" s="38" t="str">
        <f>IF(B833="","",IF(AND(E833&gt;0,F833&gt;0,H833&gt;0,OR('04A_국토부원자료'!P834="",'04A_국토부원자료'!P834="-"),IF('01_설정'!B10=1,N833=1,TRUE),R833&lt;='01_설정'!B5,S833&lt;='01_설정'!B6,T833&lt;='01_설정'!B7,U833&lt;='01_설정'!B8),"Y",""))</f>
        <v/>
      </c>
      <c r="W833" s="40" t="str">
        <f>IF(V833&lt;&gt;"Y","",MAX(0,(1-R833/'01_설정'!B5))*'01_설정'!B14+MAX(0,(1-S833/'01_설정'!B6))*'01_설정'!B15+MAX(0,(1-T833/'01_설정'!B7))*'01_설정'!B16+MAX(0,(1-U833/'01_설정'!B8))*'01_설정'!B17+O833*'01_설정'!B11+Q833*'01_설정'!B12+P833*'01_설정'!B13)</f>
        <v/>
      </c>
      <c r="X833" s="38" t="str">
        <f>IF(W833="","",1+COUNTIFS($W$4:$W$3003,"&gt;"&amp;W833)+COUNTIFS($W$4:W833,W833)-1)</f>
        <v/>
      </c>
    </row>
    <row r="834" spans="1:24" ht="16.5">
      <c r="A834" s="38">
        <f>IF('04A_국토부원자료'!A835="","",ROW()-3)</f>
        <v>831</v>
      </c>
      <c r="B834" s="39" t="str">
        <f>IFERROR('04A_국토부원자료'!B835,"")</f>
        <v>서울특별시 송파구 문정동</v>
      </c>
      <c r="C834" s="39" t="str">
        <f>IF(B834="","",IF('04A_국토부원자료'!C835&lt;&gt;"",'04A_국토부원자료'!C835,TRIM('04A_국토부원자료'!D835&amp;IF('04A_국토부원자료'!E835&lt;&gt;"","-"&amp;'04A_국토부원자료'!E835,""))))</f>
        <v>622</v>
      </c>
      <c r="D834" s="39" t="str">
        <f>IFERROR('04A_국토부원자료'!F835,"")</f>
        <v>송파한화오벨리스크</v>
      </c>
      <c r="E834" s="40">
        <f>IFERROR(VALUE(SUBSTITUTE('04A_국토부원자료'!G835,",","")),"")</f>
        <v>29.99</v>
      </c>
      <c r="F834" s="41">
        <f>IFERROR(IF(AND('04A_국토부원자료'!H835&lt;&gt;"",'04A_국토부원자료'!I835&lt;&gt;""),DATE(INT(VALUE(SUBSTITUTE('04A_국토부원자료'!H835,",",""))/100),MOD(VALUE(SUBSTITUTE('04A_국토부원자료'!H835,",","")),100),VALUE(SUBSTITUTE('04A_국토부원자료'!I835,",",""))),""),"")</f>
        <v>45605</v>
      </c>
      <c r="G834" s="42">
        <f>IFERROR(VALUE(SUBSTITUTE('04A_국토부원자료'!J835,",","")),"")</f>
        <v>23000</v>
      </c>
      <c r="H834" s="43">
        <f t="shared" si="24"/>
        <v>230000000</v>
      </c>
      <c r="I834" s="43">
        <f t="shared" si="25"/>
        <v>7669223.0743581196</v>
      </c>
      <c r="J834" s="38">
        <f>IFERROR(VALUE(SUBSTITUTE('04A_국토부원자료'!K835,",","")),"")</f>
        <v>12</v>
      </c>
      <c r="K834" s="38">
        <f>IFERROR(VALUE(SUBSTITUTE('04A_국토부원자료'!N835,",","")),"")</f>
        <v>2013</v>
      </c>
      <c r="L834" s="39" t="str">
        <f>IFERROR('04A_국토부원자료'!O835,"")</f>
        <v>충민로 5</v>
      </c>
      <c r="M834" s="39" t="str">
        <f>IFERROR('04A_국토부원자료'!Q835,"")</f>
        <v>중개거래</v>
      </c>
      <c r="N834" s="38">
        <f>IF(B834="","",IF('02_대상물건입력'!B5="",1,IF(ISNUMBER(SEARCH('02_대상물건입력'!B5,B834)),1,0)))</f>
        <v>1</v>
      </c>
      <c r="O834" s="38">
        <f>IF(B834="","",IF('02_대상물건입력'!B6="",1,IF(ISNUMBER(SEARCH('02_대상물건입력'!B6,B834)),1,0)))</f>
        <v>0</v>
      </c>
      <c r="P834" s="38">
        <f>IF(L834="","",IF('02_대상물건입력'!B15="",0,IF(ISNUMBER(SEARCH('02_대상물건입력'!B15,L834)),1,0)))</f>
        <v>0</v>
      </c>
      <c r="Q834" s="38">
        <f>IF(D834="","",IF('02_대상물건입력'!B8="",0,IF(ISNUMBER(SEARCH('02_대상물건입력'!B8,D834)),1,0)))</f>
        <v>0</v>
      </c>
      <c r="R834" s="44">
        <f>IFERROR(ABS(E834-'02_대상물건입력'!B11)/'02_대상물건입력'!B11,"")</f>
        <v>0.10084132321200462</v>
      </c>
      <c r="S834" s="38">
        <f>IFERROR(ABS(J834-'02_대상물건입력'!B10),"")</f>
        <v>0</v>
      </c>
      <c r="T834" s="38">
        <f>IFERROR(ABS('01_설정'!B4-F834),"")</f>
        <v>507</v>
      </c>
      <c r="U834" s="38">
        <f>IFERROR(ABS(K834-YEAR('02_대상물건입력'!B14)),"")</f>
        <v>13</v>
      </c>
      <c r="V834" s="38" t="str">
        <f>IF(B834="","",IF(AND(E834&gt;0,F834&gt;0,H834&gt;0,OR('04A_국토부원자료'!P835="",'04A_국토부원자료'!P835="-"),IF('01_설정'!B10=1,N834=1,TRUE),R834&lt;='01_설정'!B5,S834&lt;='01_설정'!B6,T834&lt;='01_설정'!B7,U834&lt;='01_설정'!B8),"Y",""))</f>
        <v/>
      </c>
      <c r="W834" s="40" t="str">
        <f>IF(V834&lt;&gt;"Y","",MAX(0,(1-R834/'01_설정'!B5))*'01_설정'!B14+MAX(0,(1-S834/'01_설정'!B6))*'01_설정'!B15+MAX(0,(1-T834/'01_설정'!B7))*'01_설정'!B16+MAX(0,(1-U834/'01_설정'!B8))*'01_설정'!B17+O834*'01_설정'!B11+Q834*'01_설정'!B12+P834*'01_설정'!B13)</f>
        <v/>
      </c>
      <c r="X834" s="38" t="str">
        <f>IF(W834="","",1+COUNTIFS($W$4:$W$3003,"&gt;"&amp;W834)+COUNTIFS($W$4:W834,W834)-1)</f>
        <v/>
      </c>
    </row>
    <row r="835" spans="1:24" ht="16.5">
      <c r="A835" s="38">
        <f>IF('04A_국토부원자료'!A836="","",ROW()-3)</f>
        <v>832</v>
      </c>
      <c r="B835" s="39" t="str">
        <f>IFERROR('04A_국토부원자료'!B836,"")</f>
        <v>서울특별시 송파구 문정동</v>
      </c>
      <c r="C835" s="39" t="str">
        <f>IF(B835="","",IF('04A_국토부원자료'!C836&lt;&gt;"",'04A_국토부원자료'!C836,TRIM('04A_국토부원자료'!D836&amp;IF('04A_국토부원자료'!E836&lt;&gt;"","-"&amp;'04A_국토부원자료'!E836,""))))</f>
        <v>618</v>
      </c>
      <c r="D835" s="39" t="str">
        <f>IFERROR('04A_국토부원자료'!F836,"")</f>
        <v>파크하비오</v>
      </c>
      <c r="E835" s="40">
        <f>IFERROR(VALUE(SUBSTITUTE('04A_국토부원자료'!G836,",","")),"")</f>
        <v>47.04</v>
      </c>
      <c r="F835" s="41">
        <f>IFERROR(IF(AND('04A_국토부원자료'!H836&lt;&gt;"",'04A_국토부원자료'!I836&lt;&gt;""),DATE(INT(VALUE(SUBSTITUTE('04A_국토부원자료'!H836,",",""))/100),MOD(VALUE(SUBSTITUTE('04A_국토부원자료'!H836,",","")),100),VALUE(SUBSTITUTE('04A_국토부원자료'!I836,",",""))),""),"")</f>
        <v>45605</v>
      </c>
      <c r="G835" s="42">
        <f>IFERROR(VALUE(SUBSTITUTE('04A_국토부원자료'!J836,",","")),"")</f>
        <v>44000</v>
      </c>
      <c r="H835" s="43">
        <f t="shared" si="24"/>
        <v>440000000</v>
      </c>
      <c r="I835" s="43">
        <f t="shared" si="25"/>
        <v>9353741.4965986405</v>
      </c>
      <c r="J835" s="38">
        <f>IFERROR(VALUE(SUBSTITUTE('04A_국토부원자료'!K836,",","")),"")</f>
        <v>10</v>
      </c>
      <c r="K835" s="38" t="str">
        <f>IFERROR(VALUE(SUBSTITUTE('04A_국토부원자료'!N836,",","")),"")</f>
        <v/>
      </c>
      <c r="L835" s="39" t="str">
        <f>IFERROR('04A_국토부원자료'!O836,"")</f>
        <v xml:space="preserve"> </v>
      </c>
      <c r="M835" s="39" t="str">
        <f>IFERROR('04A_국토부원자료'!Q836,"")</f>
        <v>중개거래</v>
      </c>
      <c r="N835" s="38">
        <f>IF(B835="","",IF('02_대상물건입력'!B5="",1,IF(ISNUMBER(SEARCH('02_대상물건입력'!B5,B835)),1,0)))</f>
        <v>1</v>
      </c>
      <c r="O835" s="38">
        <f>IF(B835="","",IF('02_대상물건입력'!B6="",1,IF(ISNUMBER(SEARCH('02_대상물건입력'!B6,B835)),1,0)))</f>
        <v>0</v>
      </c>
      <c r="P835" s="38">
        <f>IF(L835="","",IF('02_대상물건입력'!B15="",0,IF(ISNUMBER(SEARCH('02_대상물건입력'!B15,L835)),1,0)))</f>
        <v>0</v>
      </c>
      <c r="Q835" s="38">
        <f>IF(D835="","",IF('02_대상물건입력'!B8="",0,IF(ISNUMBER(SEARCH('02_대상물건입력'!B8,D835)),1,0)))</f>
        <v>0</v>
      </c>
      <c r="R835" s="44">
        <f>IFERROR(ABS(E835-'02_대상물건입력'!B11)/'02_대상물건입력'!B11,"")</f>
        <v>0.7266947597163288</v>
      </c>
      <c r="S835" s="38">
        <f>IFERROR(ABS(J835-'02_대상물건입력'!B10),"")</f>
        <v>2</v>
      </c>
      <c r="T835" s="38">
        <f>IFERROR(ABS('01_설정'!B4-F835),"")</f>
        <v>507</v>
      </c>
      <c r="U835" s="38" t="str">
        <f>IFERROR(ABS(K835-YEAR('02_대상물건입력'!B14)),"")</f>
        <v/>
      </c>
      <c r="V835" s="38" t="str">
        <f>IF(B835="","",IF(AND(E835&gt;0,F835&gt;0,H835&gt;0,OR('04A_국토부원자료'!P836="",'04A_국토부원자료'!P836="-"),IF('01_설정'!B10=1,N835=1,TRUE),R835&lt;='01_설정'!B5,S835&lt;='01_설정'!B6,T835&lt;='01_설정'!B7,U835&lt;='01_설정'!B8),"Y",""))</f>
        <v/>
      </c>
      <c r="W835" s="40" t="str">
        <f>IF(V835&lt;&gt;"Y","",MAX(0,(1-R835/'01_설정'!B5))*'01_설정'!B14+MAX(0,(1-S835/'01_설정'!B6))*'01_설정'!B15+MAX(0,(1-T835/'01_설정'!B7))*'01_설정'!B16+MAX(0,(1-U835/'01_설정'!B8))*'01_설정'!B17+O835*'01_설정'!B11+Q835*'01_설정'!B12+P835*'01_설정'!B13)</f>
        <v/>
      </c>
      <c r="X835" s="38" t="str">
        <f>IF(W835="","",1+COUNTIFS($W$4:$W$3003,"&gt;"&amp;W835)+COUNTIFS($W$4:W835,W835)-1)</f>
        <v/>
      </c>
    </row>
    <row r="836" spans="1:24" ht="16.5">
      <c r="A836" s="38">
        <f>IF('04A_국토부원자료'!A837="","",ROW()-3)</f>
        <v>833</v>
      </c>
      <c r="B836" s="39" t="str">
        <f>IFERROR('04A_국토부원자료'!B837,"")</f>
        <v>서울특별시 송파구 문정동</v>
      </c>
      <c r="C836" s="39" t="str">
        <f>IF(B836="","",IF('04A_국토부원자료'!C837&lt;&gt;"",'04A_국토부원자료'!C837,TRIM('04A_국토부원자료'!D837&amp;IF('04A_국토부원자료'!E837&lt;&gt;"","-"&amp;'04A_국토부원자료'!E837,""))))</f>
        <v>624</v>
      </c>
      <c r="D836" s="39" t="str">
        <f>IFERROR('04A_국토부원자료'!F837,"")</f>
        <v>송파 아이파크</v>
      </c>
      <c r="E836" s="40">
        <f>IFERROR(VALUE(SUBSTITUTE('04A_국토부원자료'!G837,",","")),"")</f>
        <v>25.87</v>
      </c>
      <c r="F836" s="41">
        <f>IFERROR(IF(AND('04A_국토부원자료'!H837&lt;&gt;"",'04A_국토부원자료'!I837&lt;&gt;""),DATE(INT(VALUE(SUBSTITUTE('04A_국토부원자료'!H837,",",""))/100),MOD(VALUE(SUBSTITUTE('04A_국토부원자료'!H837,",","")),100),VALUE(SUBSTITUTE('04A_국토부원자료'!I837,",",""))),""),"")</f>
        <v>45605</v>
      </c>
      <c r="G836" s="42">
        <f>IFERROR(VALUE(SUBSTITUTE('04A_국토부원자료'!J837,",","")),"")</f>
        <v>22500</v>
      </c>
      <c r="H836" s="43">
        <f t="shared" ref="H836:H899" si="26">IF(G836="","",G836*10000)</f>
        <v>225000000</v>
      </c>
      <c r="I836" s="43">
        <f t="shared" ref="I836:I899" si="27">IFERROR(IF(AND(H836&gt;0,E836&gt;0),H836/E836,""),"")</f>
        <v>8697332.8179358318</v>
      </c>
      <c r="J836" s="38">
        <f>IFERROR(VALUE(SUBSTITUTE('04A_국토부원자료'!K837,",","")),"")</f>
        <v>6</v>
      </c>
      <c r="K836" s="38">
        <f>IFERROR(VALUE(SUBSTITUTE('04A_국토부원자료'!N837,",","")),"")</f>
        <v>2015</v>
      </c>
      <c r="L836" s="39" t="str">
        <f>IFERROR('04A_국토부원자료'!O837,"")</f>
        <v>법원로 55</v>
      </c>
      <c r="M836" s="39" t="str">
        <f>IFERROR('04A_국토부원자료'!Q837,"")</f>
        <v>중개거래</v>
      </c>
      <c r="N836" s="38">
        <f>IF(B836="","",IF('02_대상물건입력'!B5="",1,IF(ISNUMBER(SEARCH('02_대상물건입력'!B5,B836)),1,0)))</f>
        <v>1</v>
      </c>
      <c r="O836" s="38">
        <f>IF(B836="","",IF('02_대상물건입력'!B6="",1,IF(ISNUMBER(SEARCH('02_대상물건입력'!B6,B836)),1,0)))</f>
        <v>0</v>
      </c>
      <c r="P836" s="38">
        <f>IF(L836="","",IF('02_대상물건입력'!B15="",0,IF(ISNUMBER(SEARCH('02_대상물건입력'!B15,L836)),1,0)))</f>
        <v>0</v>
      </c>
      <c r="Q836" s="38">
        <f>IF(D836="","",IF('02_대상물건입력'!B8="",0,IF(ISNUMBER(SEARCH('02_대상물건입력'!B8,D836)),1,0)))</f>
        <v>0</v>
      </c>
      <c r="R836" s="44">
        <f>IFERROR(ABS(E836-'02_대상물건입력'!B11)/'02_대상물건입력'!B11,"")</f>
        <v>5.0391296048864213E-2</v>
      </c>
      <c r="S836" s="38">
        <f>IFERROR(ABS(J836-'02_대상물건입력'!B10),"")</f>
        <v>6</v>
      </c>
      <c r="T836" s="38">
        <f>IFERROR(ABS('01_설정'!B4-F836),"")</f>
        <v>507</v>
      </c>
      <c r="U836" s="38">
        <f>IFERROR(ABS(K836-YEAR('02_대상물건입력'!B14)),"")</f>
        <v>11</v>
      </c>
      <c r="V836" s="38" t="str">
        <f>IF(B836="","",IF(AND(E836&gt;0,F836&gt;0,H836&gt;0,OR('04A_국토부원자료'!P837="",'04A_국토부원자료'!P837="-"),IF('01_설정'!B10=1,N836=1,TRUE),R836&lt;='01_설정'!B5,S836&lt;='01_설정'!B6,T836&lt;='01_설정'!B7,U836&lt;='01_설정'!B8),"Y",""))</f>
        <v/>
      </c>
      <c r="W836" s="40" t="str">
        <f>IF(V836&lt;&gt;"Y","",MAX(0,(1-R836/'01_설정'!B5))*'01_설정'!B14+MAX(0,(1-S836/'01_설정'!B6))*'01_설정'!B15+MAX(0,(1-T836/'01_설정'!B7))*'01_설정'!B16+MAX(0,(1-U836/'01_설정'!B8))*'01_설정'!B17+O836*'01_설정'!B11+Q836*'01_설정'!B12+P836*'01_설정'!B13)</f>
        <v/>
      </c>
      <c r="X836" s="38" t="str">
        <f>IF(W836="","",1+COUNTIFS($W$4:$W$3003,"&gt;"&amp;W836)+COUNTIFS($W$4:W836,W836)-1)</f>
        <v/>
      </c>
    </row>
    <row r="837" spans="1:24" ht="16.5">
      <c r="A837" s="38">
        <f>IF('04A_국토부원자료'!A838="","",ROW()-3)</f>
        <v>834</v>
      </c>
      <c r="B837" s="39" t="str">
        <f>IFERROR('04A_국토부원자료'!B838,"")</f>
        <v>서울특별시 송파구 문정동</v>
      </c>
      <c r="C837" s="39" t="str">
        <f>IF(B837="","",IF('04A_국토부원자료'!C838&lt;&gt;"",'04A_국토부원자료'!C838,TRIM('04A_국토부원자료'!D838&amp;IF('04A_국토부원자료'!E838&lt;&gt;"","-"&amp;'04A_국토부원자료'!E838,""))))</f>
        <v>622</v>
      </c>
      <c r="D837" s="39" t="str">
        <f>IFERROR('04A_국토부원자료'!F838,"")</f>
        <v>송파한화오벨리스크</v>
      </c>
      <c r="E837" s="40">
        <f>IFERROR(VALUE(SUBSTITUTE('04A_국토부원자료'!G838,",","")),"")</f>
        <v>29.99</v>
      </c>
      <c r="F837" s="41">
        <f>IFERROR(IF(AND('04A_국토부원자료'!H838&lt;&gt;"",'04A_국토부원자료'!I838&lt;&gt;""),DATE(INT(VALUE(SUBSTITUTE('04A_국토부원자료'!H838,",",""))/100),MOD(VALUE(SUBSTITUTE('04A_국토부원자료'!H838,",","")),100),VALUE(SUBSTITUTE('04A_국토부원자료'!I838,",",""))),""),"")</f>
        <v>45605</v>
      </c>
      <c r="G837" s="42">
        <f>IFERROR(VALUE(SUBSTITUTE('04A_국토부원자료'!J838,",","")),"")</f>
        <v>23000</v>
      </c>
      <c r="H837" s="43">
        <f t="shared" si="26"/>
        <v>230000000</v>
      </c>
      <c r="I837" s="43">
        <f t="shared" si="27"/>
        <v>7669223.0743581196</v>
      </c>
      <c r="J837" s="38">
        <f>IFERROR(VALUE(SUBSTITUTE('04A_국토부원자료'!K838,",","")),"")</f>
        <v>12</v>
      </c>
      <c r="K837" s="38">
        <f>IFERROR(VALUE(SUBSTITUTE('04A_국토부원자료'!N838,",","")),"")</f>
        <v>2013</v>
      </c>
      <c r="L837" s="39" t="str">
        <f>IFERROR('04A_국토부원자료'!O838,"")</f>
        <v>충민로 5</v>
      </c>
      <c r="M837" s="39" t="str">
        <f>IFERROR('04A_국토부원자료'!Q838,"")</f>
        <v>중개거래</v>
      </c>
      <c r="N837" s="38">
        <f>IF(B837="","",IF('02_대상물건입력'!B5="",1,IF(ISNUMBER(SEARCH('02_대상물건입력'!B5,B837)),1,0)))</f>
        <v>1</v>
      </c>
      <c r="O837" s="38">
        <f>IF(B837="","",IF('02_대상물건입력'!B6="",1,IF(ISNUMBER(SEARCH('02_대상물건입력'!B6,B837)),1,0)))</f>
        <v>0</v>
      </c>
      <c r="P837" s="38">
        <f>IF(L837="","",IF('02_대상물건입력'!B15="",0,IF(ISNUMBER(SEARCH('02_대상물건입력'!B15,L837)),1,0)))</f>
        <v>0</v>
      </c>
      <c r="Q837" s="38">
        <f>IF(D837="","",IF('02_대상물건입력'!B8="",0,IF(ISNUMBER(SEARCH('02_대상물건입력'!B8,D837)),1,0)))</f>
        <v>0</v>
      </c>
      <c r="R837" s="44">
        <f>IFERROR(ABS(E837-'02_대상물건입력'!B11)/'02_대상물건입력'!B11,"")</f>
        <v>0.10084132321200462</v>
      </c>
      <c r="S837" s="38">
        <f>IFERROR(ABS(J837-'02_대상물건입력'!B10),"")</f>
        <v>0</v>
      </c>
      <c r="T837" s="38">
        <f>IFERROR(ABS('01_설정'!B4-F837),"")</f>
        <v>507</v>
      </c>
      <c r="U837" s="38">
        <f>IFERROR(ABS(K837-YEAR('02_대상물건입력'!B14)),"")</f>
        <v>13</v>
      </c>
      <c r="V837" s="38" t="str">
        <f>IF(B837="","",IF(AND(E837&gt;0,F837&gt;0,H837&gt;0,OR('04A_국토부원자료'!P838="",'04A_국토부원자료'!P838="-"),IF('01_설정'!B10=1,N837=1,TRUE),R837&lt;='01_설정'!B5,S837&lt;='01_설정'!B6,T837&lt;='01_설정'!B7,U837&lt;='01_설정'!B8),"Y",""))</f>
        <v/>
      </c>
      <c r="W837" s="40" t="str">
        <f>IF(V837&lt;&gt;"Y","",MAX(0,(1-R837/'01_설정'!B5))*'01_설정'!B14+MAX(0,(1-S837/'01_설정'!B6))*'01_설정'!B15+MAX(0,(1-T837/'01_설정'!B7))*'01_설정'!B16+MAX(0,(1-U837/'01_설정'!B8))*'01_설정'!B17+O837*'01_설정'!B11+Q837*'01_설정'!B12+P837*'01_설정'!B13)</f>
        <v/>
      </c>
      <c r="X837" s="38" t="str">
        <f>IF(W837="","",1+COUNTIFS($W$4:$W$3003,"&gt;"&amp;W837)+COUNTIFS($W$4:W837,W837)-1)</f>
        <v/>
      </c>
    </row>
    <row r="838" spans="1:24" ht="16.5">
      <c r="A838" s="38">
        <f>IF('04A_국토부원자료'!A839="","",ROW()-3)</f>
        <v>835</v>
      </c>
      <c r="B838" s="39" t="str">
        <f>IFERROR('04A_국토부원자료'!B839,"")</f>
        <v>서울특별시 송파구 문정동</v>
      </c>
      <c r="C838" s="39" t="str">
        <f>IF(B838="","",IF('04A_국토부원자료'!C839&lt;&gt;"",'04A_국토부원자료'!C839,TRIM('04A_국토부원자료'!D839&amp;IF('04A_국토부원자료'!E839&lt;&gt;"","-"&amp;'04A_국토부원자료'!E839,""))))</f>
        <v>622</v>
      </c>
      <c r="D838" s="39" t="str">
        <f>IFERROR('04A_국토부원자료'!F839,"")</f>
        <v>송파한화오벨리스크</v>
      </c>
      <c r="E838" s="40">
        <f>IFERROR(VALUE(SUBSTITUTE('04A_국토부원자료'!G839,",","")),"")</f>
        <v>29.99</v>
      </c>
      <c r="F838" s="41">
        <f>IFERROR(IF(AND('04A_국토부원자료'!H839&lt;&gt;"",'04A_국토부원자료'!I839&lt;&gt;""),DATE(INT(VALUE(SUBSTITUTE('04A_국토부원자료'!H839,",",""))/100),MOD(VALUE(SUBSTITUTE('04A_국토부원자료'!H839,",","")),100),VALUE(SUBSTITUTE('04A_국토부원자료'!I839,",",""))),""),"")</f>
        <v>45602</v>
      </c>
      <c r="G838" s="42">
        <f>IFERROR(VALUE(SUBSTITUTE('04A_국토부원자료'!J839,",","")),"")</f>
        <v>21500</v>
      </c>
      <c r="H838" s="43">
        <f t="shared" si="26"/>
        <v>215000000</v>
      </c>
      <c r="I838" s="43">
        <f t="shared" si="27"/>
        <v>7169056.3521173727</v>
      </c>
      <c r="J838" s="38">
        <f>IFERROR(VALUE(SUBSTITUTE('04A_국토부원자료'!K839,",","")),"")</f>
        <v>6</v>
      </c>
      <c r="K838" s="38">
        <f>IFERROR(VALUE(SUBSTITUTE('04A_국토부원자료'!N839,",","")),"")</f>
        <v>2013</v>
      </c>
      <c r="L838" s="39" t="str">
        <f>IFERROR('04A_국토부원자료'!O839,"")</f>
        <v>충민로 5</v>
      </c>
      <c r="M838" s="39" t="str">
        <f>IFERROR('04A_국토부원자료'!Q839,"")</f>
        <v>중개거래</v>
      </c>
      <c r="N838" s="38">
        <f>IF(B838="","",IF('02_대상물건입력'!B5="",1,IF(ISNUMBER(SEARCH('02_대상물건입력'!B5,B838)),1,0)))</f>
        <v>1</v>
      </c>
      <c r="O838" s="38">
        <f>IF(B838="","",IF('02_대상물건입력'!B6="",1,IF(ISNUMBER(SEARCH('02_대상물건입력'!B6,B838)),1,0)))</f>
        <v>0</v>
      </c>
      <c r="P838" s="38">
        <f>IF(L838="","",IF('02_대상물건입력'!B15="",0,IF(ISNUMBER(SEARCH('02_대상물건입력'!B15,L838)),1,0)))</f>
        <v>0</v>
      </c>
      <c r="Q838" s="38">
        <f>IF(D838="","",IF('02_대상물건입력'!B8="",0,IF(ISNUMBER(SEARCH('02_대상물건입력'!B8,D838)),1,0)))</f>
        <v>0</v>
      </c>
      <c r="R838" s="44">
        <f>IFERROR(ABS(E838-'02_대상물건입력'!B11)/'02_대상물건입력'!B11,"")</f>
        <v>0.10084132321200462</v>
      </c>
      <c r="S838" s="38">
        <f>IFERROR(ABS(J838-'02_대상물건입력'!B10),"")</f>
        <v>6</v>
      </c>
      <c r="T838" s="38">
        <f>IFERROR(ABS('01_설정'!B4-F838),"")</f>
        <v>510</v>
      </c>
      <c r="U838" s="38">
        <f>IFERROR(ABS(K838-YEAR('02_대상물건입력'!B14)),"")</f>
        <v>13</v>
      </c>
      <c r="V838" s="38" t="str">
        <f>IF(B838="","",IF(AND(E838&gt;0,F838&gt;0,H838&gt;0,OR('04A_국토부원자료'!P839="",'04A_국토부원자료'!P839="-"),IF('01_설정'!B10=1,N838=1,TRUE),R838&lt;='01_설정'!B5,S838&lt;='01_설정'!B6,T838&lt;='01_설정'!B7,U838&lt;='01_설정'!B8),"Y",""))</f>
        <v/>
      </c>
      <c r="W838" s="40" t="str">
        <f>IF(V838&lt;&gt;"Y","",MAX(0,(1-R838/'01_설정'!B5))*'01_설정'!B14+MAX(0,(1-S838/'01_설정'!B6))*'01_설정'!B15+MAX(0,(1-T838/'01_설정'!B7))*'01_설정'!B16+MAX(0,(1-U838/'01_설정'!B8))*'01_설정'!B17+O838*'01_설정'!B11+Q838*'01_설정'!B12+P838*'01_설정'!B13)</f>
        <v/>
      </c>
      <c r="X838" s="38" t="str">
        <f>IF(W838="","",1+COUNTIFS($W$4:$W$3003,"&gt;"&amp;W838)+COUNTIFS($W$4:W838,W838)-1)</f>
        <v/>
      </c>
    </row>
    <row r="839" spans="1:24" ht="16.5">
      <c r="A839" s="38">
        <f>IF('04A_국토부원자료'!A840="","",ROW()-3)</f>
        <v>836</v>
      </c>
      <c r="B839" s="39" t="str">
        <f>IFERROR('04A_국토부원자료'!B840,"")</f>
        <v>서울특별시 송파구 문정동</v>
      </c>
      <c r="C839" s="39" t="str">
        <f>IF(B839="","",IF('04A_국토부원자료'!C840&lt;&gt;"",'04A_국토부원자료'!C840,TRIM('04A_국토부원자료'!D840&amp;IF('04A_국토부원자료'!E840&lt;&gt;"","-"&amp;'04A_국토부원자료'!E840,""))))</f>
        <v>618</v>
      </c>
      <c r="D839" s="39" t="str">
        <f>IFERROR('04A_국토부원자료'!F840,"")</f>
        <v>파크하비오</v>
      </c>
      <c r="E839" s="40">
        <f>IFERROR(VALUE(SUBSTITUTE('04A_국토부원자료'!G840,",","")),"")</f>
        <v>48.96</v>
      </c>
      <c r="F839" s="41">
        <f>IFERROR(IF(AND('04A_국토부원자료'!H840&lt;&gt;"",'04A_국토부원자료'!I840&lt;&gt;""),DATE(INT(VALUE(SUBSTITUTE('04A_국토부원자료'!H840,",",""))/100),MOD(VALUE(SUBSTITUTE('04A_국토부원자료'!H840,",","")),100),VALUE(SUBSTITUTE('04A_국토부원자료'!I840,",",""))),""),"")</f>
        <v>45601</v>
      </c>
      <c r="G839" s="42">
        <f>IFERROR(VALUE(SUBSTITUTE('04A_국토부원자료'!J840,",","")),"")</f>
        <v>47000</v>
      </c>
      <c r="H839" s="43">
        <f t="shared" si="26"/>
        <v>470000000</v>
      </c>
      <c r="I839" s="43">
        <f t="shared" si="27"/>
        <v>9599673.2026143782</v>
      </c>
      <c r="J839" s="38">
        <f>IFERROR(VALUE(SUBSTITUTE('04A_국토부원자료'!K840,",","")),"")</f>
        <v>15</v>
      </c>
      <c r="K839" s="38" t="str">
        <f>IFERROR(VALUE(SUBSTITUTE('04A_국토부원자료'!N840,",","")),"")</f>
        <v/>
      </c>
      <c r="L839" s="39" t="str">
        <f>IFERROR('04A_국토부원자료'!O840,"")</f>
        <v xml:space="preserve"> </v>
      </c>
      <c r="M839" s="39" t="str">
        <f>IFERROR('04A_국토부원자료'!Q840,"")</f>
        <v>중개거래</v>
      </c>
      <c r="N839" s="38">
        <f>IF(B839="","",IF('02_대상물건입력'!B5="",1,IF(ISNUMBER(SEARCH('02_대상물건입력'!B5,B839)),1,0)))</f>
        <v>1</v>
      </c>
      <c r="O839" s="38">
        <f>IF(B839="","",IF('02_대상물건입력'!B6="",1,IF(ISNUMBER(SEARCH('02_대상물건입력'!B6,B839)),1,0)))</f>
        <v>0</v>
      </c>
      <c r="P839" s="38">
        <f>IF(L839="","",IF('02_대상물건입력'!B15="",0,IF(ISNUMBER(SEARCH('02_대상물건입력'!B15,L839)),1,0)))</f>
        <v>0</v>
      </c>
      <c r="Q839" s="38">
        <f>IF(D839="","",IF('02_대상물건입력'!B8="",0,IF(ISNUMBER(SEARCH('02_대상물건입력'!B8,D839)),1,0)))</f>
        <v>0</v>
      </c>
      <c r="R839" s="44">
        <f>IFERROR(ABS(E839-'02_대상물건입력'!B11)/'02_대상물건입력'!B11,"")</f>
        <v>0.79717209684760759</v>
      </c>
      <c r="S839" s="38">
        <f>IFERROR(ABS(J839-'02_대상물건입력'!B10),"")</f>
        <v>3</v>
      </c>
      <c r="T839" s="38">
        <f>IFERROR(ABS('01_설정'!B4-F839),"")</f>
        <v>511</v>
      </c>
      <c r="U839" s="38" t="str">
        <f>IFERROR(ABS(K839-YEAR('02_대상물건입력'!B14)),"")</f>
        <v/>
      </c>
      <c r="V839" s="38" t="str">
        <f>IF(B839="","",IF(AND(E839&gt;0,F839&gt;0,H839&gt;0,OR('04A_국토부원자료'!P840="",'04A_국토부원자료'!P840="-"),IF('01_설정'!B10=1,N839=1,TRUE),R839&lt;='01_설정'!B5,S839&lt;='01_설정'!B6,T839&lt;='01_설정'!B7,U839&lt;='01_설정'!B8),"Y",""))</f>
        <v/>
      </c>
      <c r="W839" s="40" t="str">
        <f>IF(V839&lt;&gt;"Y","",MAX(0,(1-R839/'01_설정'!B5))*'01_설정'!B14+MAX(0,(1-S839/'01_설정'!B6))*'01_설정'!B15+MAX(0,(1-T839/'01_설정'!B7))*'01_설정'!B16+MAX(0,(1-U839/'01_설정'!B8))*'01_설정'!B17+O839*'01_설정'!B11+Q839*'01_설정'!B12+P839*'01_설정'!B13)</f>
        <v/>
      </c>
      <c r="X839" s="38" t="str">
        <f>IF(W839="","",1+COUNTIFS($W$4:$W$3003,"&gt;"&amp;W839)+COUNTIFS($W$4:W839,W839)-1)</f>
        <v/>
      </c>
    </row>
    <row r="840" spans="1:24" ht="16.5">
      <c r="A840" s="38">
        <f>IF('04A_국토부원자료'!A841="","",ROW()-3)</f>
        <v>837</v>
      </c>
      <c r="B840" s="39" t="str">
        <f>IFERROR('04A_국토부원자료'!B841,"")</f>
        <v>서울특별시 송파구 문정동</v>
      </c>
      <c r="C840" s="39" t="str">
        <f>IF(B840="","",IF('04A_국토부원자료'!C841&lt;&gt;"",'04A_국토부원자료'!C841,TRIM('04A_국토부원자료'!D841&amp;IF('04A_국토부원자료'!E841&lt;&gt;"","-"&amp;'04A_국토부원자료'!E841,""))))</f>
        <v>620</v>
      </c>
      <c r="D840" s="39" t="str">
        <f>IFERROR('04A_국토부원자료'!F841,"")</f>
        <v>송파푸르지오시티</v>
      </c>
      <c r="E840" s="40">
        <f>IFERROR(VALUE(SUBSTITUTE('04A_국토부원자료'!G841,",","")),"")</f>
        <v>29.63</v>
      </c>
      <c r="F840" s="41">
        <f>IFERROR(IF(AND('04A_국토부원자료'!H841&lt;&gt;"",'04A_국토부원자료'!I841&lt;&gt;""),DATE(INT(VALUE(SUBSTITUTE('04A_국토부원자료'!H841,",",""))/100),MOD(VALUE(SUBSTITUTE('04A_국토부원자료'!H841,",","")),100),VALUE(SUBSTITUTE('04A_국토부원자료'!I841,",",""))),""),"")</f>
        <v>45600</v>
      </c>
      <c r="G840" s="42">
        <f>IFERROR(VALUE(SUBSTITUTE('04A_국토부원자료'!J841,",","")),"")</f>
        <v>25800</v>
      </c>
      <c r="H840" s="43">
        <f t="shared" si="26"/>
        <v>258000000</v>
      </c>
      <c r="I840" s="43">
        <f t="shared" si="27"/>
        <v>8707391.15761053</v>
      </c>
      <c r="J840" s="38">
        <f>IFERROR(VALUE(SUBSTITUTE('04A_국토부원자료'!K841,",","")),"")</f>
        <v>7</v>
      </c>
      <c r="K840" s="38">
        <f>IFERROR(VALUE(SUBSTITUTE('04A_국토부원자료'!N841,",","")),"")</f>
        <v>2013</v>
      </c>
      <c r="L840" s="39" t="str">
        <f>IFERROR('04A_국토부원자료'!O841,"")</f>
        <v>새말로 62</v>
      </c>
      <c r="M840" s="39" t="str">
        <f>IFERROR('04A_국토부원자료'!Q841,"")</f>
        <v>중개거래</v>
      </c>
      <c r="N840" s="38">
        <f>IF(B840="","",IF('02_대상물건입력'!B5="",1,IF(ISNUMBER(SEARCH('02_대상물건입력'!B5,B840)),1,0)))</f>
        <v>1</v>
      </c>
      <c r="O840" s="38">
        <f>IF(B840="","",IF('02_대상물건입력'!B6="",1,IF(ISNUMBER(SEARCH('02_대상물건입력'!B6,B840)),1,0)))</f>
        <v>0</v>
      </c>
      <c r="P840" s="38">
        <f>IF(L840="","",IF('02_대상물건입력'!B15="",0,IF(ISNUMBER(SEARCH('02_대상물건입력'!B15,L840)),1,0)))</f>
        <v>0</v>
      </c>
      <c r="Q840" s="38">
        <f>IF(D840="","",IF('02_대상물건입력'!B8="",0,IF(ISNUMBER(SEARCH('02_대상물건입력'!B8,D840)),1,0)))</f>
        <v>0</v>
      </c>
      <c r="R840" s="44">
        <f>IFERROR(ABS(E840-'02_대상물건입력'!B11)/'02_대상물건입력'!B11,"")</f>
        <v>8.7626822499889886E-2</v>
      </c>
      <c r="S840" s="38">
        <f>IFERROR(ABS(J840-'02_대상물건입력'!B10),"")</f>
        <v>5</v>
      </c>
      <c r="T840" s="38">
        <f>IFERROR(ABS('01_설정'!B4-F840),"")</f>
        <v>512</v>
      </c>
      <c r="U840" s="38">
        <f>IFERROR(ABS(K840-YEAR('02_대상물건입력'!B14)),"")</f>
        <v>13</v>
      </c>
      <c r="V840" s="38" t="str">
        <f>IF(B840="","",IF(AND(E840&gt;0,F840&gt;0,H840&gt;0,OR('04A_국토부원자료'!P841="",'04A_국토부원자료'!P841="-"),IF('01_설정'!B10=1,N840=1,TRUE),R840&lt;='01_설정'!B5,S840&lt;='01_설정'!B6,T840&lt;='01_설정'!B7,U840&lt;='01_설정'!B8),"Y",""))</f>
        <v/>
      </c>
      <c r="W840" s="40" t="str">
        <f>IF(V840&lt;&gt;"Y","",MAX(0,(1-R840/'01_설정'!B5))*'01_설정'!B14+MAX(0,(1-S840/'01_설정'!B6))*'01_설정'!B15+MAX(0,(1-T840/'01_설정'!B7))*'01_설정'!B16+MAX(0,(1-U840/'01_설정'!B8))*'01_설정'!B17+O840*'01_설정'!B11+Q840*'01_설정'!B12+P840*'01_설정'!B13)</f>
        <v/>
      </c>
      <c r="X840" s="38" t="str">
        <f>IF(W840="","",1+COUNTIFS($W$4:$W$3003,"&gt;"&amp;W840)+COUNTIFS($W$4:W840,W840)-1)</f>
        <v/>
      </c>
    </row>
    <row r="841" spans="1:24" ht="16.5">
      <c r="A841" s="38">
        <f>IF('04A_국토부원자료'!A842="","",ROW()-3)</f>
        <v>838</v>
      </c>
      <c r="B841" s="39" t="str">
        <f>IFERROR('04A_국토부원자료'!B842,"")</f>
        <v>서울특별시 송파구 문정동</v>
      </c>
      <c r="C841" s="39" t="str">
        <f>IF(B841="","",IF('04A_국토부원자료'!C842&lt;&gt;"",'04A_국토부원자료'!C842,TRIM('04A_국토부원자료'!D842&amp;IF('04A_국토부원자료'!E842&lt;&gt;"","-"&amp;'04A_국토부원자료'!E842,""))))</f>
        <v>618</v>
      </c>
      <c r="D841" s="39" t="str">
        <f>IFERROR('04A_국토부원자료'!F842,"")</f>
        <v>파크하비오</v>
      </c>
      <c r="E841" s="40">
        <f>IFERROR(VALUE(SUBSTITUTE('04A_국토부원자료'!G842,",","")),"")</f>
        <v>48.96</v>
      </c>
      <c r="F841" s="41">
        <f>IFERROR(IF(AND('04A_국토부원자료'!H842&lt;&gt;"",'04A_국토부원자료'!I842&lt;&gt;""),DATE(INT(VALUE(SUBSTITUTE('04A_국토부원자료'!H842,",",""))/100),MOD(VALUE(SUBSTITUTE('04A_국토부원자료'!H842,",","")),100),VALUE(SUBSTITUTE('04A_국토부원자료'!I842,",",""))),""),"")</f>
        <v>45598</v>
      </c>
      <c r="G841" s="42">
        <f>IFERROR(VALUE(SUBSTITUTE('04A_국토부원자료'!J842,",","")),"")</f>
        <v>48500</v>
      </c>
      <c r="H841" s="43">
        <f t="shared" si="26"/>
        <v>485000000</v>
      </c>
      <c r="I841" s="43">
        <f t="shared" si="27"/>
        <v>9906045.7516339868</v>
      </c>
      <c r="J841" s="38">
        <f>IFERROR(VALUE(SUBSTITUTE('04A_국토부원자료'!K842,",","")),"")</f>
        <v>12</v>
      </c>
      <c r="K841" s="38" t="str">
        <f>IFERROR(VALUE(SUBSTITUTE('04A_국토부원자료'!N842,",","")),"")</f>
        <v/>
      </c>
      <c r="L841" s="39" t="str">
        <f>IFERROR('04A_국토부원자료'!O842,"")</f>
        <v xml:space="preserve"> </v>
      </c>
      <c r="M841" s="39" t="str">
        <f>IFERROR('04A_국토부원자료'!Q842,"")</f>
        <v>중개거래</v>
      </c>
      <c r="N841" s="38">
        <f>IF(B841="","",IF('02_대상물건입력'!B5="",1,IF(ISNUMBER(SEARCH('02_대상물건입력'!B5,B841)),1,0)))</f>
        <v>1</v>
      </c>
      <c r="O841" s="38">
        <f>IF(B841="","",IF('02_대상물건입력'!B6="",1,IF(ISNUMBER(SEARCH('02_대상물건입력'!B6,B841)),1,0)))</f>
        <v>0</v>
      </c>
      <c r="P841" s="38">
        <f>IF(L841="","",IF('02_대상물건입력'!B15="",0,IF(ISNUMBER(SEARCH('02_대상물건입력'!B15,L841)),1,0)))</f>
        <v>0</v>
      </c>
      <c r="Q841" s="38">
        <f>IF(D841="","",IF('02_대상물건입력'!B8="",0,IF(ISNUMBER(SEARCH('02_대상물건입력'!B8,D841)),1,0)))</f>
        <v>0</v>
      </c>
      <c r="R841" s="44">
        <f>IFERROR(ABS(E841-'02_대상물건입력'!B11)/'02_대상물건입력'!B11,"")</f>
        <v>0.79717209684760759</v>
      </c>
      <c r="S841" s="38">
        <f>IFERROR(ABS(J841-'02_대상물건입력'!B10),"")</f>
        <v>0</v>
      </c>
      <c r="T841" s="38">
        <f>IFERROR(ABS('01_설정'!B4-F841),"")</f>
        <v>514</v>
      </c>
      <c r="U841" s="38" t="str">
        <f>IFERROR(ABS(K841-YEAR('02_대상물건입력'!B14)),"")</f>
        <v/>
      </c>
      <c r="V841" s="38" t="str">
        <f>IF(B841="","",IF(AND(E841&gt;0,F841&gt;0,H841&gt;0,OR('04A_국토부원자료'!P842="",'04A_국토부원자료'!P842="-"),IF('01_설정'!B10=1,N841=1,TRUE),R841&lt;='01_설정'!B5,S841&lt;='01_설정'!B6,T841&lt;='01_설정'!B7,U841&lt;='01_설정'!B8),"Y",""))</f>
        <v/>
      </c>
      <c r="W841" s="40" t="str">
        <f>IF(V841&lt;&gt;"Y","",MAX(0,(1-R841/'01_설정'!B5))*'01_설정'!B14+MAX(0,(1-S841/'01_설정'!B6))*'01_설정'!B15+MAX(0,(1-T841/'01_설정'!B7))*'01_설정'!B16+MAX(0,(1-U841/'01_설정'!B8))*'01_설정'!B17+O841*'01_설정'!B11+Q841*'01_설정'!B12+P841*'01_설정'!B13)</f>
        <v/>
      </c>
      <c r="X841" s="38" t="str">
        <f>IF(W841="","",1+COUNTIFS($W$4:$W$3003,"&gt;"&amp;W841)+COUNTIFS($W$4:W841,W841)-1)</f>
        <v/>
      </c>
    </row>
    <row r="842" spans="1:24" ht="16.5">
      <c r="A842" s="38">
        <f>IF('04A_국토부원자료'!A843="","",ROW()-3)</f>
        <v>839</v>
      </c>
      <c r="B842" s="39" t="str">
        <f>IFERROR('04A_국토부원자료'!B843,"")</f>
        <v>서울특별시 송파구 문정동</v>
      </c>
      <c r="C842" s="39" t="str">
        <f>IF(B842="","",IF('04A_국토부원자료'!C843&lt;&gt;"",'04A_국토부원자료'!C843,TRIM('04A_국토부원자료'!D843&amp;IF('04A_국토부원자료'!E843&lt;&gt;"","-"&amp;'04A_국토부원자료'!E843,""))))</f>
        <v>652-2</v>
      </c>
      <c r="D842" s="39" t="str">
        <f>IFERROR('04A_국토부원자료'!F843,"")</f>
        <v>문정 오벨리스크</v>
      </c>
      <c r="E842" s="40">
        <f>IFERROR(VALUE(SUBSTITUTE('04A_국토부원자료'!G843,",","")),"")</f>
        <v>24.03</v>
      </c>
      <c r="F842" s="41">
        <f>IFERROR(IF(AND('04A_국토부원자료'!H843&lt;&gt;"",'04A_국토부원자료'!I843&lt;&gt;""),DATE(INT(VALUE(SUBSTITUTE('04A_국토부원자료'!H843,",",""))/100),MOD(VALUE(SUBSTITUTE('04A_국토부원자료'!H843,",","")),100),VALUE(SUBSTITUTE('04A_국토부원자료'!I843,",",""))),""),"")</f>
        <v>45598</v>
      </c>
      <c r="G842" s="42">
        <f>IFERROR(VALUE(SUBSTITUTE('04A_국토부원자료'!J843,",","")),"")</f>
        <v>22800</v>
      </c>
      <c r="H842" s="43">
        <f t="shared" si="26"/>
        <v>228000000</v>
      </c>
      <c r="I842" s="43">
        <f t="shared" si="27"/>
        <v>9488139.8252184764</v>
      </c>
      <c r="J842" s="38">
        <f>IFERROR(VALUE(SUBSTITUTE('04A_국토부원자료'!K843,",","")),"")</f>
        <v>14</v>
      </c>
      <c r="K842" s="38">
        <f>IFERROR(VALUE(SUBSTITUTE('04A_국토부원자료'!N843,",","")),"")</f>
        <v>2018</v>
      </c>
      <c r="L842" s="39" t="str">
        <f>IFERROR('04A_국토부원자료'!O843,"")</f>
        <v>송파대로 145</v>
      </c>
      <c r="M842" s="39" t="str">
        <f>IFERROR('04A_국토부원자료'!Q843,"")</f>
        <v>중개거래</v>
      </c>
      <c r="N842" s="38">
        <f>IF(B842="","",IF('02_대상물건입력'!B5="",1,IF(ISNUMBER(SEARCH('02_대상물건입력'!B5,B842)),1,0)))</f>
        <v>1</v>
      </c>
      <c r="O842" s="38">
        <f>IF(B842="","",IF('02_대상물건입력'!B6="",1,IF(ISNUMBER(SEARCH('02_대상물건입력'!B6,B842)),1,0)))</f>
        <v>0</v>
      </c>
      <c r="P842" s="38">
        <f>IF(L842="","",IF('02_대상물건입력'!B15="",0,IF(ISNUMBER(SEARCH('02_대상물건입력'!B15,L842)),1,0)))</f>
        <v>1</v>
      </c>
      <c r="Q842" s="38">
        <f>IF(D842="","",IF('02_대상물건입력'!B8="",0,IF(ISNUMBER(SEARCH('02_대상물건입력'!B8,D842)),1,0)))</f>
        <v>0</v>
      </c>
      <c r="R842" s="44">
        <f>IFERROR(ABS(E842-'02_대상물건입력'!B11)/'02_대상물건입력'!B11,"")</f>
        <v>0.11793207746633966</v>
      </c>
      <c r="S842" s="38">
        <f>IFERROR(ABS(J842-'02_대상물건입력'!B10),"")</f>
        <v>2</v>
      </c>
      <c r="T842" s="38">
        <f>IFERROR(ABS('01_설정'!B4-F842),"")</f>
        <v>514</v>
      </c>
      <c r="U842" s="38">
        <f>IFERROR(ABS(K842-YEAR('02_대상물건입력'!B14)),"")</f>
        <v>8</v>
      </c>
      <c r="V842" s="38" t="str">
        <f>IF(B842="","",IF(AND(E842&gt;0,F842&gt;0,H842&gt;0,OR('04A_국토부원자료'!P843="",'04A_국토부원자료'!P843="-"),IF('01_설정'!B10=1,N842=1,TRUE),R842&lt;='01_설정'!B5,S842&lt;='01_설정'!B6,T842&lt;='01_설정'!B7,U842&lt;='01_설정'!B8),"Y",""))</f>
        <v>Y</v>
      </c>
      <c r="W842" s="40">
        <f>IF(V842&lt;&gt;"Y","",MAX(0,(1-R842/'01_설정'!B5))*'01_설정'!B14+MAX(0,(1-S842/'01_설정'!B6))*'01_설정'!B15+MAX(0,(1-T842/'01_설정'!B7))*'01_설정'!B16+MAX(0,(1-U842/'01_설정'!B8))*'01_설정'!B17+O842*'01_설정'!B11+Q842*'01_설정'!B12+P842*'01_설정'!B13)</f>
        <v>38.372662114468959</v>
      </c>
      <c r="X842" s="38">
        <f>IF(W842="","",1+COUNTIFS($W$4:$W$3003,"&gt;"&amp;W842)+COUNTIFS($W$4:W842,W842)-1)</f>
        <v>82</v>
      </c>
    </row>
    <row r="843" spans="1:24" ht="16.5">
      <c r="A843" s="38">
        <f>IF('04A_국토부원자료'!A844="","",ROW()-3)</f>
        <v>840</v>
      </c>
      <c r="B843" s="39" t="str">
        <f>IFERROR('04A_국토부원자료'!B844,"")</f>
        <v>서울특별시 송파구 문정동</v>
      </c>
      <c r="C843" s="39" t="str">
        <f>IF(B843="","",IF('04A_국토부원자료'!C844&lt;&gt;"",'04A_국토부원자료'!C844,TRIM('04A_국토부원자료'!D844&amp;IF('04A_국토부원자료'!E844&lt;&gt;"","-"&amp;'04A_국토부원자료'!E844,""))))</f>
        <v>618</v>
      </c>
      <c r="D843" s="39" t="str">
        <f>IFERROR('04A_국토부원자료'!F844,"")</f>
        <v>파크하비오</v>
      </c>
      <c r="E843" s="40">
        <f>IFERROR(VALUE(SUBSTITUTE('04A_국토부원자료'!G844,",","")),"")</f>
        <v>23.76</v>
      </c>
      <c r="F843" s="41">
        <f>IFERROR(IF(AND('04A_국토부원자료'!H844&lt;&gt;"",'04A_국토부원자료'!I844&lt;&gt;""),DATE(INT(VALUE(SUBSTITUTE('04A_국토부원자료'!H844,",",""))/100),MOD(VALUE(SUBSTITUTE('04A_국토부원자료'!H844,",","")),100),VALUE(SUBSTITUTE('04A_국토부원자료'!I844,",",""))),""),"")</f>
        <v>45598</v>
      </c>
      <c r="G843" s="42">
        <f>IFERROR(VALUE(SUBSTITUTE('04A_국토부원자료'!J844,",","")),"")</f>
        <v>19950</v>
      </c>
      <c r="H843" s="43">
        <f t="shared" si="26"/>
        <v>199500000</v>
      </c>
      <c r="I843" s="43">
        <f t="shared" si="27"/>
        <v>8396464.6464646459</v>
      </c>
      <c r="J843" s="38">
        <f>IFERROR(VALUE(SUBSTITUTE('04A_국토부원자료'!K844,",","")),"")</f>
        <v>11</v>
      </c>
      <c r="K843" s="38" t="str">
        <f>IFERROR(VALUE(SUBSTITUTE('04A_국토부원자료'!N844,",","")),"")</f>
        <v/>
      </c>
      <c r="L843" s="39" t="str">
        <f>IFERROR('04A_국토부원자료'!O844,"")</f>
        <v xml:space="preserve"> </v>
      </c>
      <c r="M843" s="39" t="str">
        <f>IFERROR('04A_국토부원자료'!Q844,"")</f>
        <v>중개거래</v>
      </c>
      <c r="N843" s="38">
        <f>IF(B843="","",IF('02_대상물건입력'!B5="",1,IF(ISNUMBER(SEARCH('02_대상물건입력'!B5,B843)),1,0)))</f>
        <v>1</v>
      </c>
      <c r="O843" s="38">
        <f>IF(B843="","",IF('02_대상물건입력'!B6="",1,IF(ISNUMBER(SEARCH('02_대상물건입력'!B6,B843)),1,0)))</f>
        <v>0</v>
      </c>
      <c r="P843" s="38">
        <f>IF(L843="","",IF('02_대상물건입력'!B15="",0,IF(ISNUMBER(SEARCH('02_대상물건입력'!B15,L843)),1,0)))</f>
        <v>0</v>
      </c>
      <c r="Q843" s="38">
        <f>IF(D843="","",IF('02_대상물건입력'!B8="",0,IF(ISNUMBER(SEARCH('02_대상물건입력'!B8,D843)),1,0)))</f>
        <v>0</v>
      </c>
      <c r="R843" s="44">
        <f>IFERROR(ABS(E843-'02_대상물건입력'!B11)/'02_대상물건입력'!B11,"")</f>
        <v>0.12784295300042572</v>
      </c>
      <c r="S843" s="38">
        <f>IFERROR(ABS(J843-'02_대상물건입력'!B10),"")</f>
        <v>1</v>
      </c>
      <c r="T843" s="38">
        <f>IFERROR(ABS('01_설정'!B4-F843),"")</f>
        <v>514</v>
      </c>
      <c r="U843" s="38" t="str">
        <f>IFERROR(ABS(K843-YEAR('02_대상물건입력'!B14)),"")</f>
        <v/>
      </c>
      <c r="V843" s="38" t="str">
        <f>IF(B843="","",IF(AND(E843&gt;0,F843&gt;0,H843&gt;0,OR('04A_국토부원자료'!P844="",'04A_국토부원자료'!P844="-"),IF('01_설정'!B10=1,N843=1,TRUE),R843&lt;='01_설정'!B5,S843&lt;='01_설정'!B6,T843&lt;='01_설정'!B7,U843&lt;='01_설정'!B8),"Y",""))</f>
        <v/>
      </c>
      <c r="W843" s="40" t="str">
        <f>IF(V843&lt;&gt;"Y","",MAX(0,(1-R843/'01_설정'!B5))*'01_설정'!B14+MAX(0,(1-S843/'01_설정'!B6))*'01_설정'!B15+MAX(0,(1-T843/'01_설정'!B7))*'01_설정'!B16+MAX(0,(1-U843/'01_설정'!B8))*'01_설정'!B17+O843*'01_설정'!B11+Q843*'01_설정'!B12+P843*'01_설정'!B13)</f>
        <v/>
      </c>
      <c r="X843" s="38" t="str">
        <f>IF(W843="","",1+COUNTIFS($W$4:$W$3003,"&gt;"&amp;W843)+COUNTIFS($W$4:W843,W843)-1)</f>
        <v/>
      </c>
    </row>
    <row r="844" spans="1:24" ht="16.5">
      <c r="A844" s="38">
        <f>IF('04A_국토부원자료'!A845="","",ROW()-3)</f>
        <v>841</v>
      </c>
      <c r="B844" s="39" t="str">
        <f>IFERROR('04A_국토부원자료'!B845,"")</f>
        <v>서울특별시 송파구 문정동</v>
      </c>
      <c r="C844" s="39" t="str">
        <f>IF(B844="","",IF('04A_국토부원자료'!C845&lt;&gt;"",'04A_국토부원자료'!C845,TRIM('04A_국토부원자료'!D845&amp;IF('04A_국토부원자료'!E845&lt;&gt;"","-"&amp;'04A_국토부원자료'!E845,""))))</f>
        <v>620</v>
      </c>
      <c r="D844" s="39" t="str">
        <f>IFERROR('04A_국토부원자료'!F845,"")</f>
        <v>송파푸르지오시티</v>
      </c>
      <c r="E844" s="40">
        <f>IFERROR(VALUE(SUBSTITUTE('04A_국토부원자료'!G845,",","")),"")</f>
        <v>24.75</v>
      </c>
      <c r="F844" s="41">
        <f>IFERROR(IF(AND('04A_국토부원자료'!H845&lt;&gt;"",'04A_국토부원자료'!I845&lt;&gt;""),DATE(INT(VALUE(SUBSTITUTE('04A_국토부원자료'!H845,",",""))/100),MOD(VALUE(SUBSTITUTE('04A_국토부원자료'!H845,",","")),100),VALUE(SUBSTITUTE('04A_국토부원자료'!I845,",",""))),""),"")</f>
        <v>45598</v>
      </c>
      <c r="G844" s="42">
        <f>IFERROR(VALUE(SUBSTITUTE('04A_국토부원자료'!J845,",","")),"")</f>
        <v>19200</v>
      </c>
      <c r="H844" s="43">
        <f t="shared" si="26"/>
        <v>192000000</v>
      </c>
      <c r="I844" s="43">
        <f t="shared" si="27"/>
        <v>7757575.7575757578</v>
      </c>
      <c r="J844" s="38">
        <f>IFERROR(VALUE(SUBSTITUTE('04A_국토부원자료'!K845,",","")),"")</f>
        <v>7</v>
      </c>
      <c r="K844" s="38">
        <f>IFERROR(VALUE(SUBSTITUTE('04A_국토부원자료'!N845,",","")),"")</f>
        <v>2013</v>
      </c>
      <c r="L844" s="39" t="str">
        <f>IFERROR('04A_국토부원자료'!O845,"")</f>
        <v>새말로 62</v>
      </c>
      <c r="M844" s="39" t="str">
        <f>IFERROR('04A_국토부원자료'!Q845,"")</f>
        <v>중개거래</v>
      </c>
      <c r="N844" s="38">
        <f>IF(B844="","",IF('02_대상물건입력'!B5="",1,IF(ISNUMBER(SEARCH('02_대상물건입력'!B5,B844)),1,0)))</f>
        <v>1</v>
      </c>
      <c r="O844" s="38">
        <f>IF(B844="","",IF('02_대상물건입력'!B6="",1,IF(ISNUMBER(SEARCH('02_대상물건입력'!B6,B844)),1,0)))</f>
        <v>0</v>
      </c>
      <c r="P844" s="38">
        <f>IF(L844="","",IF('02_대상물건입력'!B15="",0,IF(ISNUMBER(SEARCH('02_대상물건입력'!B15,L844)),1,0)))</f>
        <v>0</v>
      </c>
      <c r="Q844" s="38">
        <f>IF(D844="","",IF('02_대상물건입력'!B8="",0,IF(ISNUMBER(SEARCH('02_대상물건입력'!B8,D844)),1,0)))</f>
        <v>0</v>
      </c>
      <c r="R844" s="44">
        <f>IFERROR(ABS(E844-'02_대상물건입력'!B11)/'02_대상물건입력'!B11,"")</f>
        <v>9.1503076042110179E-2</v>
      </c>
      <c r="S844" s="38">
        <f>IFERROR(ABS(J844-'02_대상물건입력'!B10),"")</f>
        <v>5</v>
      </c>
      <c r="T844" s="38">
        <f>IFERROR(ABS('01_설정'!B4-F844),"")</f>
        <v>514</v>
      </c>
      <c r="U844" s="38">
        <f>IFERROR(ABS(K844-YEAR('02_대상물건입력'!B14)),"")</f>
        <v>13</v>
      </c>
      <c r="V844" s="38" t="str">
        <f>IF(B844="","",IF(AND(E844&gt;0,F844&gt;0,H844&gt;0,OR('04A_국토부원자료'!P845="",'04A_국토부원자료'!P845="-"),IF('01_설정'!B10=1,N844=1,TRUE),R844&lt;='01_설정'!B5,S844&lt;='01_설정'!B6,T844&lt;='01_설정'!B7,U844&lt;='01_설정'!B8),"Y",""))</f>
        <v/>
      </c>
      <c r="W844" s="40" t="str">
        <f>IF(V844&lt;&gt;"Y","",MAX(0,(1-R844/'01_설정'!B5))*'01_설정'!B14+MAX(0,(1-S844/'01_설정'!B6))*'01_설정'!B15+MAX(0,(1-T844/'01_설정'!B7))*'01_설정'!B16+MAX(0,(1-U844/'01_설정'!B8))*'01_설정'!B17+O844*'01_설정'!B11+Q844*'01_설정'!B12+P844*'01_설정'!B13)</f>
        <v/>
      </c>
      <c r="X844" s="38" t="str">
        <f>IF(W844="","",1+COUNTIFS($W$4:$W$3003,"&gt;"&amp;W844)+COUNTIFS($W$4:W844,W844)-1)</f>
        <v/>
      </c>
    </row>
    <row r="845" spans="1:24" ht="16.5">
      <c r="A845" s="38">
        <f>IF('04A_국토부원자료'!A846="","",ROW()-3)</f>
        <v>842</v>
      </c>
      <c r="B845" s="39" t="str">
        <f>IFERROR('04A_국토부원자료'!B846,"")</f>
        <v>서울특별시 송파구 문정동</v>
      </c>
      <c r="C845" s="39" t="str">
        <f>IF(B845="","",IF('04A_국토부원자료'!C846&lt;&gt;"",'04A_국토부원자료'!C846,TRIM('04A_국토부원자료'!D846&amp;IF('04A_국토부원자료'!E846&lt;&gt;"","-"&amp;'04A_국토부원자료'!E846,""))))</f>
        <v>643-1</v>
      </c>
      <c r="D845" s="39" t="str">
        <f>IFERROR('04A_국토부원자료'!F846,"")</f>
        <v>엠스테이트</v>
      </c>
      <c r="E845" s="40">
        <f>IFERROR(VALUE(SUBSTITUTE('04A_국토부원자료'!G846,",","")),"")</f>
        <v>27.81</v>
      </c>
      <c r="F845" s="41">
        <f>IFERROR(IF(AND('04A_국토부원자료'!H846&lt;&gt;"",'04A_국토부원자료'!I846&lt;&gt;""),DATE(INT(VALUE(SUBSTITUTE('04A_국토부원자료'!H846,",",""))/100),MOD(VALUE(SUBSTITUTE('04A_국토부원자료'!H846,",","")),100),VALUE(SUBSTITUTE('04A_국토부원자료'!I846,",",""))),""),"")</f>
        <v>45597</v>
      </c>
      <c r="G845" s="42">
        <f>IFERROR(VALUE(SUBSTITUTE('04A_국토부원자료'!J846,",","")),"")</f>
        <v>24000</v>
      </c>
      <c r="H845" s="43">
        <f t="shared" si="26"/>
        <v>240000000</v>
      </c>
      <c r="I845" s="43">
        <f t="shared" si="27"/>
        <v>8629989.2125134841</v>
      </c>
      <c r="J845" s="38">
        <f>IFERROR(VALUE(SUBSTITUTE('04A_국토부원자료'!K846,",","")),"")</f>
        <v>13</v>
      </c>
      <c r="K845" s="38">
        <f>IFERROR(VALUE(SUBSTITUTE('04A_국토부원자료'!N846,",","")),"")</f>
        <v>2016</v>
      </c>
      <c r="L845" s="39" t="str">
        <f>IFERROR('04A_국토부원자료'!O846,"")</f>
        <v>법원로 114</v>
      </c>
      <c r="M845" s="39" t="str">
        <f>IFERROR('04A_국토부원자료'!Q846,"")</f>
        <v>중개거래</v>
      </c>
      <c r="N845" s="38">
        <f>IF(B845="","",IF('02_대상물건입력'!B5="",1,IF(ISNUMBER(SEARCH('02_대상물건입력'!B5,B845)),1,0)))</f>
        <v>1</v>
      </c>
      <c r="O845" s="38">
        <f>IF(B845="","",IF('02_대상물건입력'!B6="",1,IF(ISNUMBER(SEARCH('02_대상물건입력'!B6,B845)),1,0)))</f>
        <v>0</v>
      </c>
      <c r="P845" s="38">
        <f>IF(L845="","",IF('02_대상물건입력'!B15="",0,IF(ISNUMBER(SEARCH('02_대상물건입력'!B15,L845)),1,0)))</f>
        <v>0</v>
      </c>
      <c r="Q845" s="38">
        <f>IF(D845="","",IF('02_대상물건입력'!B8="",0,IF(ISNUMBER(SEARCH('02_대상물건입력'!B8,D845)),1,0)))</f>
        <v>0</v>
      </c>
      <c r="R845" s="44">
        <f>IFERROR(ABS(E845-'02_대상물건입력'!B11)/'02_대상물건입력'!B11,"")</f>
        <v>2.0820180010865247E-2</v>
      </c>
      <c r="S845" s="38">
        <f>IFERROR(ABS(J845-'02_대상물건입력'!B10),"")</f>
        <v>1</v>
      </c>
      <c r="T845" s="38">
        <f>IFERROR(ABS('01_설정'!B4-F845),"")</f>
        <v>515</v>
      </c>
      <c r="U845" s="38">
        <f>IFERROR(ABS(K845-YEAR('02_대상물건입력'!B14)),"")</f>
        <v>10</v>
      </c>
      <c r="V845" s="38" t="str">
        <f>IF(B845="","",IF(AND(E845&gt;0,F845&gt;0,H845&gt;0,OR('04A_국토부원자료'!P846="",'04A_국토부원자료'!P846="-"),IF('01_설정'!B10=1,N845=1,TRUE),R845&lt;='01_설정'!B5,S845&lt;='01_설정'!B6,T845&lt;='01_설정'!B7,U845&lt;='01_설정'!B8),"Y",""))</f>
        <v>Y</v>
      </c>
      <c r="W845" s="40">
        <f>IF(V845&lt;&gt;"Y","",MAX(0,(1-R845/'01_설정'!B5))*'01_설정'!B14+MAX(0,(1-S845/'01_설정'!B6))*'01_설정'!B15+MAX(0,(1-T845/'01_설정'!B7))*'01_설정'!B16+MAX(0,(1-U845/'01_설정'!B8))*'01_설정'!B17+O845*'01_설정'!B11+Q845*'01_설정'!B12+P845*'01_설정'!B13)</f>
        <v>39.302070734386319</v>
      </c>
      <c r="X845" s="38">
        <f>IF(W845="","",1+COUNTIFS($W$4:$W$3003,"&gt;"&amp;W845)+COUNTIFS($W$4:W845,W845)-1)</f>
        <v>73</v>
      </c>
    </row>
    <row r="846" spans="1:24" ht="16.5">
      <c r="A846" s="38">
        <f>IF('04A_국토부원자료'!A847="","",ROW()-3)</f>
        <v>843</v>
      </c>
      <c r="B846" s="39" t="str">
        <f>IFERROR('04A_국토부원자료'!B847,"")</f>
        <v>서울특별시 송파구 문정동</v>
      </c>
      <c r="C846" s="39" t="str">
        <f>IF(B846="","",IF('04A_국토부원자료'!C847&lt;&gt;"",'04A_국토부원자료'!C847,TRIM('04A_국토부원자료'!D847&amp;IF('04A_국토부원자료'!E847&lt;&gt;"","-"&amp;'04A_국토부원자료'!E847,""))))</f>
        <v>643-1</v>
      </c>
      <c r="D846" s="39" t="str">
        <f>IFERROR('04A_국토부원자료'!F847,"")</f>
        <v>엠스테이트</v>
      </c>
      <c r="E846" s="40">
        <f>IFERROR(VALUE(SUBSTITUTE('04A_국토부원자료'!G847,",","")),"")</f>
        <v>27.81</v>
      </c>
      <c r="F846" s="41">
        <f>IFERROR(IF(AND('04A_국토부원자료'!H847&lt;&gt;"",'04A_국토부원자료'!I847&lt;&gt;""),DATE(INT(VALUE(SUBSTITUTE('04A_국토부원자료'!H847,",",""))/100),MOD(VALUE(SUBSTITUTE('04A_국토부원자료'!H847,",","")),100),VALUE(SUBSTITUTE('04A_국토부원자료'!I847,",",""))),""),"")</f>
        <v>45597</v>
      </c>
      <c r="G846" s="42">
        <f>IFERROR(VALUE(SUBSTITUTE('04A_국토부원자료'!J847,",","")),"")</f>
        <v>24000</v>
      </c>
      <c r="H846" s="43">
        <f t="shared" si="26"/>
        <v>240000000</v>
      </c>
      <c r="I846" s="43">
        <f t="shared" si="27"/>
        <v>8629989.2125134841</v>
      </c>
      <c r="J846" s="38">
        <f>IFERROR(VALUE(SUBSTITUTE('04A_국토부원자료'!K847,",","")),"")</f>
        <v>13</v>
      </c>
      <c r="K846" s="38">
        <f>IFERROR(VALUE(SUBSTITUTE('04A_국토부원자료'!N847,",","")),"")</f>
        <v>2016</v>
      </c>
      <c r="L846" s="39" t="str">
        <f>IFERROR('04A_국토부원자료'!O847,"")</f>
        <v>법원로 114</v>
      </c>
      <c r="M846" s="39" t="str">
        <f>IFERROR('04A_국토부원자료'!Q847,"")</f>
        <v>중개거래</v>
      </c>
      <c r="N846" s="38">
        <f>IF(B846="","",IF('02_대상물건입력'!B5="",1,IF(ISNUMBER(SEARCH('02_대상물건입력'!B5,B846)),1,0)))</f>
        <v>1</v>
      </c>
      <c r="O846" s="38">
        <f>IF(B846="","",IF('02_대상물건입력'!B6="",1,IF(ISNUMBER(SEARCH('02_대상물건입력'!B6,B846)),1,0)))</f>
        <v>0</v>
      </c>
      <c r="P846" s="38">
        <f>IF(L846="","",IF('02_대상물건입력'!B15="",0,IF(ISNUMBER(SEARCH('02_대상물건입력'!B15,L846)),1,0)))</f>
        <v>0</v>
      </c>
      <c r="Q846" s="38">
        <f>IF(D846="","",IF('02_대상물건입력'!B8="",0,IF(ISNUMBER(SEARCH('02_대상물건입력'!B8,D846)),1,0)))</f>
        <v>0</v>
      </c>
      <c r="R846" s="44">
        <f>IFERROR(ABS(E846-'02_대상물건입력'!B11)/'02_대상물건입력'!B11,"")</f>
        <v>2.0820180010865247E-2</v>
      </c>
      <c r="S846" s="38">
        <f>IFERROR(ABS(J846-'02_대상물건입력'!B10),"")</f>
        <v>1</v>
      </c>
      <c r="T846" s="38">
        <f>IFERROR(ABS('01_설정'!B4-F846),"")</f>
        <v>515</v>
      </c>
      <c r="U846" s="38">
        <f>IFERROR(ABS(K846-YEAR('02_대상물건입력'!B14)),"")</f>
        <v>10</v>
      </c>
      <c r="V846" s="38" t="str">
        <f>IF(B846="","",IF(AND(E846&gt;0,F846&gt;0,H846&gt;0,OR('04A_국토부원자료'!P847="",'04A_국토부원자료'!P847="-"),IF('01_설정'!B10=1,N846=1,TRUE),R846&lt;='01_설정'!B5,S846&lt;='01_설정'!B6,T846&lt;='01_설정'!B7,U846&lt;='01_설정'!B8),"Y",""))</f>
        <v>Y</v>
      </c>
      <c r="W846" s="40">
        <f>IF(V846&lt;&gt;"Y","",MAX(0,(1-R846/'01_설정'!B5))*'01_설정'!B14+MAX(0,(1-S846/'01_설정'!B6))*'01_설정'!B15+MAX(0,(1-T846/'01_설정'!B7))*'01_설정'!B16+MAX(0,(1-U846/'01_설정'!B8))*'01_설정'!B17+O846*'01_설정'!B11+Q846*'01_설정'!B12+P846*'01_설정'!B13)</f>
        <v>39.302070734386319</v>
      </c>
      <c r="X846" s="38">
        <f>IF(W846="","",1+COUNTIFS($W$4:$W$3003,"&gt;"&amp;W846)+COUNTIFS($W$4:W846,W846)-1)</f>
        <v>74</v>
      </c>
    </row>
    <row r="847" spans="1:24" ht="16.5">
      <c r="A847" s="38">
        <f>IF('04A_국토부원자료'!A848="","",ROW()-3)</f>
        <v>844</v>
      </c>
      <c r="B847" s="39" t="str">
        <f>IFERROR('04A_국토부원자료'!B848,"")</f>
        <v>서울특별시 송파구 문정동</v>
      </c>
      <c r="C847" s="39" t="str">
        <f>IF(B847="","",IF('04A_국토부원자료'!C848&lt;&gt;"",'04A_국토부원자료'!C848,TRIM('04A_국토부원자료'!D848&amp;IF('04A_국토부원자료'!E848&lt;&gt;"","-"&amp;'04A_국토부원자료'!E848,""))))</f>
        <v>618</v>
      </c>
      <c r="D847" s="39" t="str">
        <f>IFERROR('04A_국토부원자료'!F848,"")</f>
        <v>파크하비오</v>
      </c>
      <c r="E847" s="40">
        <f>IFERROR(VALUE(SUBSTITUTE('04A_국토부원자료'!G848,",","")),"")</f>
        <v>50.68</v>
      </c>
      <c r="F847" s="41">
        <f>IFERROR(IF(AND('04A_국토부원자료'!H848&lt;&gt;"",'04A_국토부원자료'!I848&lt;&gt;""),DATE(INT(VALUE(SUBSTITUTE('04A_국토부원자료'!H848,",",""))/100),MOD(VALUE(SUBSTITUTE('04A_국토부원자료'!H848,",","")),100),VALUE(SUBSTITUTE('04A_국토부원자료'!I848,",",""))),""),"")</f>
        <v>45597</v>
      </c>
      <c r="G847" s="42">
        <f>IFERROR(VALUE(SUBSTITUTE('04A_국토부원자료'!J848,",","")),"")</f>
        <v>49000</v>
      </c>
      <c r="H847" s="43">
        <f t="shared" si="26"/>
        <v>490000000</v>
      </c>
      <c r="I847" s="43">
        <f t="shared" si="27"/>
        <v>9668508.2872928176</v>
      </c>
      <c r="J847" s="38">
        <f>IFERROR(VALUE(SUBSTITUTE('04A_국토부원자료'!K848,",","")),"")</f>
        <v>9</v>
      </c>
      <c r="K847" s="38" t="str">
        <f>IFERROR(VALUE(SUBSTITUTE('04A_국토부원자료'!N848,",","")),"")</f>
        <v/>
      </c>
      <c r="L847" s="39" t="str">
        <f>IFERROR('04A_국토부원자료'!O848,"")</f>
        <v xml:space="preserve"> </v>
      </c>
      <c r="M847" s="39" t="str">
        <f>IFERROR('04A_국토부원자료'!Q848,"")</f>
        <v>중개거래</v>
      </c>
      <c r="N847" s="38">
        <f>IF(B847="","",IF('02_대상물건입력'!B5="",1,IF(ISNUMBER(SEARCH('02_대상물건입력'!B5,B847)),1,0)))</f>
        <v>1</v>
      </c>
      <c r="O847" s="38">
        <f>IF(B847="","",IF('02_대상물건입력'!B6="",1,IF(ISNUMBER(SEARCH('02_대상물건입력'!B6,B847)),1,0)))</f>
        <v>0</v>
      </c>
      <c r="P847" s="38">
        <f>IF(L847="","",IF('02_대상물건입력'!B15="",0,IF(ISNUMBER(SEARCH('02_대상물건입력'!B15,L847)),1,0)))</f>
        <v>0</v>
      </c>
      <c r="Q847" s="38">
        <f>IF(D847="","",IF('02_대상물건입력'!B8="",0,IF(ISNUMBER(SEARCH('02_대상물건입력'!B8,D847)),1,0)))</f>
        <v>0</v>
      </c>
      <c r="R847" s="44">
        <f>IFERROR(ABS(E847-'02_대상물건입력'!B11)/'02_대상물건입력'!B11,"")</f>
        <v>0.86030804469437805</v>
      </c>
      <c r="S847" s="38">
        <f>IFERROR(ABS(J847-'02_대상물건입력'!B10),"")</f>
        <v>3</v>
      </c>
      <c r="T847" s="38">
        <f>IFERROR(ABS('01_설정'!B4-F847),"")</f>
        <v>515</v>
      </c>
      <c r="U847" s="38" t="str">
        <f>IFERROR(ABS(K847-YEAR('02_대상물건입력'!B14)),"")</f>
        <v/>
      </c>
      <c r="V847" s="38" t="str">
        <f>IF(B847="","",IF(AND(E847&gt;0,F847&gt;0,H847&gt;0,OR('04A_국토부원자료'!P848="",'04A_국토부원자료'!P848="-"),IF('01_설정'!B10=1,N847=1,TRUE),R847&lt;='01_설정'!B5,S847&lt;='01_설정'!B6,T847&lt;='01_설정'!B7,U847&lt;='01_설정'!B8),"Y",""))</f>
        <v/>
      </c>
      <c r="W847" s="40" t="str">
        <f>IF(V847&lt;&gt;"Y","",MAX(0,(1-R847/'01_설정'!B5))*'01_설정'!B14+MAX(0,(1-S847/'01_설정'!B6))*'01_설정'!B15+MAX(0,(1-T847/'01_설정'!B7))*'01_설정'!B16+MAX(0,(1-U847/'01_설정'!B8))*'01_설정'!B17+O847*'01_설정'!B11+Q847*'01_설정'!B12+P847*'01_설정'!B13)</f>
        <v/>
      </c>
      <c r="X847" s="38" t="str">
        <f>IF(W847="","",1+COUNTIFS($W$4:$W$3003,"&gt;"&amp;W847)+COUNTIFS($W$4:W847,W847)-1)</f>
        <v/>
      </c>
    </row>
    <row r="848" spans="1:24" ht="16.5">
      <c r="A848" s="38">
        <f>IF('04A_국토부원자료'!A849="","",ROW()-3)</f>
        <v>845</v>
      </c>
      <c r="B848" s="39" t="str">
        <f>IFERROR('04A_국토부원자료'!B849,"")</f>
        <v>서울특별시 송파구 문정동</v>
      </c>
      <c r="C848" s="39" t="str">
        <f>IF(B848="","",IF('04A_국토부원자료'!C849&lt;&gt;"",'04A_국토부원자료'!C849,TRIM('04A_국토부원자료'!D849&amp;IF('04A_국토부원자료'!E849&lt;&gt;"","-"&amp;'04A_국토부원자료'!E849,""))))</f>
        <v>620</v>
      </c>
      <c r="D848" s="39" t="str">
        <f>IFERROR('04A_국토부원자료'!F849,"")</f>
        <v>송파푸르지오시티</v>
      </c>
      <c r="E848" s="40">
        <f>IFERROR(VALUE(SUBSTITUTE('04A_국토부원자료'!G849,",","")),"")</f>
        <v>30</v>
      </c>
      <c r="F848" s="41">
        <f>IFERROR(IF(AND('04A_국토부원자료'!H849&lt;&gt;"",'04A_국토부원자료'!I849&lt;&gt;""),DATE(INT(VALUE(SUBSTITUTE('04A_국토부원자료'!H849,",",""))/100),MOD(VALUE(SUBSTITUTE('04A_국토부원자료'!H849,",","")),100),VALUE(SUBSTITUTE('04A_국토부원자료'!I849,",",""))),""),"")</f>
        <v>45596</v>
      </c>
      <c r="G848" s="42">
        <f>IFERROR(VALUE(SUBSTITUTE('04A_국토부원자료'!J849,",","")),"")</f>
        <v>25500</v>
      </c>
      <c r="H848" s="43">
        <f t="shared" si="26"/>
        <v>255000000</v>
      </c>
      <c r="I848" s="43">
        <f t="shared" si="27"/>
        <v>8500000</v>
      </c>
      <c r="J848" s="38">
        <f>IFERROR(VALUE(SUBSTITUTE('04A_국토부원자료'!K849,",","")),"")</f>
        <v>14</v>
      </c>
      <c r="K848" s="38">
        <f>IFERROR(VALUE(SUBSTITUTE('04A_국토부원자료'!N849,",","")),"")</f>
        <v>2013</v>
      </c>
      <c r="L848" s="39" t="str">
        <f>IFERROR('04A_국토부원자료'!O849,"")</f>
        <v>새말로 62</v>
      </c>
      <c r="M848" s="39" t="str">
        <f>IFERROR('04A_국토부원자료'!Q849,"")</f>
        <v>직거래</v>
      </c>
      <c r="N848" s="38">
        <f>IF(B848="","",IF('02_대상물건입력'!B5="",1,IF(ISNUMBER(SEARCH('02_대상물건입력'!B5,B848)),1,0)))</f>
        <v>1</v>
      </c>
      <c r="O848" s="38">
        <f>IF(B848="","",IF('02_대상물건입력'!B6="",1,IF(ISNUMBER(SEARCH('02_대상물건입력'!B6,B848)),1,0)))</f>
        <v>0</v>
      </c>
      <c r="P848" s="38">
        <f>IF(L848="","",IF('02_대상물건입력'!B15="",0,IF(ISNUMBER(SEARCH('02_대상물건입력'!B15,L848)),1,0)))</f>
        <v>0</v>
      </c>
      <c r="Q848" s="38">
        <f>IF(D848="","",IF('02_대상물건입력'!B8="",0,IF(ISNUMBER(SEARCH('02_대상물건입력'!B8,D848)),1,0)))</f>
        <v>0</v>
      </c>
      <c r="R848" s="44">
        <f>IFERROR(ABS(E848-'02_대상물건입력'!B11)/'02_대상물건입력'!B11,"")</f>
        <v>0.10120839267623009</v>
      </c>
      <c r="S848" s="38">
        <f>IFERROR(ABS(J848-'02_대상물건입력'!B10),"")</f>
        <v>2</v>
      </c>
      <c r="T848" s="38">
        <f>IFERROR(ABS('01_설정'!B4-F848),"")</f>
        <v>516</v>
      </c>
      <c r="U848" s="38">
        <f>IFERROR(ABS(K848-YEAR('02_대상물건입력'!B14)),"")</f>
        <v>13</v>
      </c>
      <c r="V848" s="38" t="str">
        <f>IF(B848="","",IF(AND(E848&gt;0,F848&gt;0,H848&gt;0,OR('04A_국토부원자료'!P849="",'04A_국토부원자료'!P849="-"),IF('01_설정'!B10=1,N848=1,TRUE),R848&lt;='01_설정'!B5,S848&lt;='01_설정'!B6,T848&lt;='01_설정'!B7,U848&lt;='01_설정'!B8),"Y",""))</f>
        <v/>
      </c>
      <c r="W848" s="40" t="str">
        <f>IF(V848&lt;&gt;"Y","",MAX(0,(1-R848/'01_설정'!B5))*'01_설정'!B14+MAX(0,(1-S848/'01_설정'!B6))*'01_설정'!B15+MAX(0,(1-T848/'01_설정'!B7))*'01_설정'!B16+MAX(0,(1-U848/'01_설정'!B8))*'01_설정'!B17+O848*'01_설정'!B11+Q848*'01_설정'!B12+P848*'01_설정'!B13)</f>
        <v/>
      </c>
      <c r="X848" s="38" t="str">
        <f>IF(W848="","",1+COUNTIFS($W$4:$W$3003,"&gt;"&amp;W848)+COUNTIFS($W$4:W848,W848)-1)</f>
        <v/>
      </c>
    </row>
    <row r="849" spans="1:24" ht="16.5">
      <c r="A849" s="38">
        <f>IF('04A_국토부원자료'!A850="","",ROW()-3)</f>
        <v>846</v>
      </c>
      <c r="B849" s="39" t="str">
        <f>IFERROR('04A_국토부원자료'!B850,"")</f>
        <v>서울특별시 송파구 문정동</v>
      </c>
      <c r="C849" s="39" t="str">
        <f>IF(B849="","",IF('04A_국토부원자료'!C850&lt;&gt;"",'04A_국토부원자료'!C850,TRIM('04A_국토부원자료'!D850&amp;IF('04A_국토부원자료'!E850&lt;&gt;"","-"&amp;'04A_국토부원자료'!E850,""))))</f>
        <v>643-1</v>
      </c>
      <c r="D849" s="39" t="str">
        <f>IFERROR('04A_국토부원자료'!F850,"")</f>
        <v>엠스테이트</v>
      </c>
      <c r="E849" s="40">
        <f>IFERROR(VALUE(SUBSTITUTE('04A_국토부원자료'!G850,",","")),"")</f>
        <v>29.79</v>
      </c>
      <c r="F849" s="41">
        <f>IFERROR(IF(AND('04A_국토부원자료'!H850&lt;&gt;"",'04A_국토부원자료'!I850&lt;&gt;""),DATE(INT(VALUE(SUBSTITUTE('04A_국토부원자료'!H850,",",""))/100),MOD(VALUE(SUBSTITUTE('04A_국토부원자료'!H850,",","")),100),VALUE(SUBSTITUTE('04A_국토부원자료'!I850,",",""))),""),"")</f>
        <v>45595</v>
      </c>
      <c r="G849" s="42">
        <f>IFERROR(VALUE(SUBSTITUTE('04A_국토부원자료'!J850,",","")),"")</f>
        <v>27500</v>
      </c>
      <c r="H849" s="43">
        <f t="shared" si="26"/>
        <v>275000000</v>
      </c>
      <c r="I849" s="43">
        <f t="shared" si="27"/>
        <v>9231285.6663309839</v>
      </c>
      <c r="J849" s="38">
        <f>IFERROR(VALUE(SUBSTITUTE('04A_국토부원자료'!K850,",","")),"")</f>
        <v>11</v>
      </c>
      <c r="K849" s="38">
        <f>IFERROR(VALUE(SUBSTITUTE('04A_국토부원자료'!N850,",","")),"")</f>
        <v>2016</v>
      </c>
      <c r="L849" s="39" t="str">
        <f>IFERROR('04A_국토부원자료'!O850,"")</f>
        <v>법원로 114</v>
      </c>
      <c r="M849" s="39" t="str">
        <f>IFERROR('04A_국토부원자료'!Q850,"")</f>
        <v>중개거래</v>
      </c>
      <c r="N849" s="38">
        <f>IF(B849="","",IF('02_대상물건입력'!B5="",1,IF(ISNUMBER(SEARCH('02_대상물건입력'!B5,B849)),1,0)))</f>
        <v>1</v>
      </c>
      <c r="O849" s="38">
        <f>IF(B849="","",IF('02_대상물건입력'!B6="",1,IF(ISNUMBER(SEARCH('02_대상물건입력'!B6,B849)),1,0)))</f>
        <v>0</v>
      </c>
      <c r="P849" s="38">
        <f>IF(L849="","",IF('02_대상물건입력'!B15="",0,IF(ISNUMBER(SEARCH('02_대상물건입력'!B15,L849)),1,0)))</f>
        <v>0</v>
      </c>
      <c r="Q849" s="38">
        <f>IF(D849="","",IF('02_대상물건입력'!B8="",0,IF(ISNUMBER(SEARCH('02_대상물건입력'!B8,D849)),1,0)))</f>
        <v>0</v>
      </c>
      <c r="R849" s="44">
        <f>IFERROR(ABS(E849-'02_대상물건입력'!B11)/'02_대상물건입력'!B11,"")</f>
        <v>9.3499933927496448E-2</v>
      </c>
      <c r="S849" s="38">
        <f>IFERROR(ABS(J849-'02_대상물건입력'!B10),"")</f>
        <v>1</v>
      </c>
      <c r="T849" s="38">
        <f>IFERROR(ABS('01_설정'!B4-F849),"")</f>
        <v>517</v>
      </c>
      <c r="U849" s="38">
        <f>IFERROR(ABS(K849-YEAR('02_대상물건입력'!B14)),"")</f>
        <v>10</v>
      </c>
      <c r="V849" s="38" t="str">
        <f>IF(B849="","",IF(AND(E849&gt;0,F849&gt;0,H849&gt;0,OR('04A_국토부원자료'!P850="",'04A_국토부원자료'!P850="-"),IF('01_설정'!B10=1,N849=1,TRUE),R849&lt;='01_설정'!B5,S849&lt;='01_설정'!B6,T849&lt;='01_설정'!B7,U849&lt;='01_설정'!B8),"Y",""))</f>
        <v>Y</v>
      </c>
      <c r="W849" s="40">
        <f>IF(V849&lt;&gt;"Y","",MAX(0,(1-R849/'01_설정'!B5))*'01_설정'!B14+MAX(0,(1-S849/'01_설정'!B6))*'01_설정'!B15+MAX(0,(1-T849/'01_설정'!B7))*'01_설정'!B16+MAX(0,(1-U849/'01_설정'!B8))*'01_설정'!B17+O849*'01_설정'!B11+Q849*'01_설정'!B12+P849*'01_설정'!B13)</f>
        <v>32.873375677394016</v>
      </c>
      <c r="X849" s="38">
        <f>IF(W849="","",1+COUNTIFS($W$4:$W$3003,"&gt;"&amp;W849)+COUNTIFS($W$4:W849,W849)-1)</f>
        <v>140</v>
      </c>
    </row>
    <row r="850" spans="1:24" ht="16.5">
      <c r="A850" s="38">
        <f>IF('04A_국토부원자료'!A851="","",ROW()-3)</f>
        <v>847</v>
      </c>
      <c r="B850" s="39" t="str">
        <f>IFERROR('04A_국토부원자료'!B851,"")</f>
        <v>서울특별시 송파구 문정동</v>
      </c>
      <c r="C850" s="39" t="str">
        <f>IF(B850="","",IF('04A_국토부원자료'!C851&lt;&gt;"",'04A_국토부원자료'!C851,TRIM('04A_국토부원자료'!D851&amp;IF('04A_국토부원자료'!E851&lt;&gt;"","-"&amp;'04A_국토부원자료'!E851,""))))</f>
        <v>622</v>
      </c>
      <c r="D850" s="39" t="str">
        <f>IFERROR('04A_국토부원자료'!F851,"")</f>
        <v>송파한화오벨리스크</v>
      </c>
      <c r="E850" s="40">
        <f>IFERROR(VALUE(SUBSTITUTE('04A_국토부원자료'!G851,",","")),"")</f>
        <v>29.99</v>
      </c>
      <c r="F850" s="41">
        <f>IFERROR(IF(AND('04A_국토부원자료'!H851&lt;&gt;"",'04A_국토부원자료'!I851&lt;&gt;""),DATE(INT(VALUE(SUBSTITUTE('04A_국토부원자료'!H851,",",""))/100),MOD(VALUE(SUBSTITUTE('04A_국토부원자료'!H851,",","")),100),VALUE(SUBSTITUTE('04A_국토부원자료'!I851,",",""))),""),"")</f>
        <v>45594</v>
      </c>
      <c r="G850" s="42">
        <f>IFERROR(VALUE(SUBSTITUTE('04A_국토부원자료'!J851,",","")),"")</f>
        <v>23600</v>
      </c>
      <c r="H850" s="43">
        <f t="shared" si="26"/>
        <v>236000000</v>
      </c>
      <c r="I850" s="43">
        <f t="shared" si="27"/>
        <v>7869289.763254419</v>
      </c>
      <c r="J850" s="38">
        <f>IFERROR(VALUE(SUBSTITUTE('04A_국토부원자료'!K851,",","")),"")</f>
        <v>12</v>
      </c>
      <c r="K850" s="38">
        <f>IFERROR(VALUE(SUBSTITUTE('04A_국토부원자료'!N851,",","")),"")</f>
        <v>2013</v>
      </c>
      <c r="L850" s="39" t="str">
        <f>IFERROR('04A_국토부원자료'!O851,"")</f>
        <v>충민로 5</v>
      </c>
      <c r="M850" s="39" t="str">
        <f>IFERROR('04A_국토부원자료'!Q851,"")</f>
        <v>중개거래</v>
      </c>
      <c r="N850" s="38">
        <f>IF(B850="","",IF('02_대상물건입력'!B5="",1,IF(ISNUMBER(SEARCH('02_대상물건입력'!B5,B850)),1,0)))</f>
        <v>1</v>
      </c>
      <c r="O850" s="38">
        <f>IF(B850="","",IF('02_대상물건입력'!B6="",1,IF(ISNUMBER(SEARCH('02_대상물건입력'!B6,B850)),1,0)))</f>
        <v>0</v>
      </c>
      <c r="P850" s="38">
        <f>IF(L850="","",IF('02_대상물건입력'!B15="",0,IF(ISNUMBER(SEARCH('02_대상물건입력'!B15,L850)),1,0)))</f>
        <v>0</v>
      </c>
      <c r="Q850" s="38">
        <f>IF(D850="","",IF('02_대상물건입력'!B8="",0,IF(ISNUMBER(SEARCH('02_대상물건입력'!B8,D850)),1,0)))</f>
        <v>0</v>
      </c>
      <c r="R850" s="44">
        <f>IFERROR(ABS(E850-'02_대상물건입력'!B11)/'02_대상물건입력'!B11,"")</f>
        <v>0.10084132321200462</v>
      </c>
      <c r="S850" s="38">
        <f>IFERROR(ABS(J850-'02_대상물건입력'!B10),"")</f>
        <v>0</v>
      </c>
      <c r="T850" s="38">
        <f>IFERROR(ABS('01_설정'!B4-F850),"")</f>
        <v>518</v>
      </c>
      <c r="U850" s="38">
        <f>IFERROR(ABS(K850-YEAR('02_대상물건입력'!B14)),"")</f>
        <v>13</v>
      </c>
      <c r="V850" s="38" t="str">
        <f>IF(B850="","",IF(AND(E850&gt;0,F850&gt;0,H850&gt;0,OR('04A_국토부원자료'!P851="",'04A_국토부원자료'!P851="-"),IF('01_설정'!B10=1,N850=1,TRUE),R850&lt;='01_설정'!B5,S850&lt;='01_설정'!B6,T850&lt;='01_설정'!B7,U850&lt;='01_설정'!B8),"Y",""))</f>
        <v/>
      </c>
      <c r="W850" s="40" t="str">
        <f>IF(V850&lt;&gt;"Y","",MAX(0,(1-R850/'01_설정'!B5))*'01_설정'!B14+MAX(0,(1-S850/'01_설정'!B6))*'01_설정'!B15+MAX(0,(1-T850/'01_설정'!B7))*'01_설정'!B16+MAX(0,(1-U850/'01_설정'!B8))*'01_설정'!B17+O850*'01_설정'!B11+Q850*'01_설정'!B12+P850*'01_설정'!B13)</f>
        <v/>
      </c>
      <c r="X850" s="38" t="str">
        <f>IF(W850="","",1+COUNTIFS($W$4:$W$3003,"&gt;"&amp;W850)+COUNTIFS($W$4:W850,W850)-1)</f>
        <v/>
      </c>
    </row>
    <row r="851" spans="1:24" ht="16.5">
      <c r="A851" s="38">
        <f>IF('04A_국토부원자료'!A852="","",ROW()-3)</f>
        <v>848</v>
      </c>
      <c r="B851" s="39" t="str">
        <f>IFERROR('04A_국토부원자료'!B852,"")</f>
        <v>서울특별시 송파구 문정동</v>
      </c>
      <c r="C851" s="39" t="str">
        <f>IF(B851="","",IF('04A_국토부원자료'!C852&lt;&gt;"",'04A_국토부원자료'!C852,TRIM('04A_국토부원자료'!D852&amp;IF('04A_국토부원자료'!E852&lt;&gt;"","-"&amp;'04A_국토부원자료'!E852,""))))</f>
        <v>620</v>
      </c>
      <c r="D851" s="39" t="str">
        <f>IFERROR('04A_국토부원자료'!F852,"")</f>
        <v>송파푸르지오시티</v>
      </c>
      <c r="E851" s="40">
        <f>IFERROR(VALUE(SUBSTITUTE('04A_국토부원자료'!G852,",","")),"")</f>
        <v>30</v>
      </c>
      <c r="F851" s="41">
        <f>IFERROR(IF(AND('04A_국토부원자료'!H852&lt;&gt;"",'04A_국토부원자료'!I852&lt;&gt;""),DATE(INT(VALUE(SUBSTITUTE('04A_국토부원자료'!H852,",",""))/100),MOD(VALUE(SUBSTITUTE('04A_국토부원자료'!H852,",","")),100),VALUE(SUBSTITUTE('04A_국토부원자료'!I852,",",""))),""),"")</f>
        <v>45594</v>
      </c>
      <c r="G851" s="42">
        <f>IFERROR(VALUE(SUBSTITUTE('04A_국토부원자료'!J852,",","")),"")</f>
        <v>23900</v>
      </c>
      <c r="H851" s="43">
        <f t="shared" si="26"/>
        <v>239000000</v>
      </c>
      <c r="I851" s="43">
        <f t="shared" si="27"/>
        <v>7966666.666666667</v>
      </c>
      <c r="J851" s="38">
        <f>IFERROR(VALUE(SUBSTITUTE('04A_국토부원자료'!K852,",","")),"")</f>
        <v>14</v>
      </c>
      <c r="K851" s="38">
        <f>IFERROR(VALUE(SUBSTITUTE('04A_국토부원자료'!N852,",","")),"")</f>
        <v>2013</v>
      </c>
      <c r="L851" s="39" t="str">
        <f>IFERROR('04A_국토부원자료'!O852,"")</f>
        <v>새말로 62</v>
      </c>
      <c r="M851" s="39" t="str">
        <f>IFERROR('04A_국토부원자료'!Q852,"")</f>
        <v>중개거래</v>
      </c>
      <c r="N851" s="38">
        <f>IF(B851="","",IF('02_대상물건입력'!B5="",1,IF(ISNUMBER(SEARCH('02_대상물건입력'!B5,B851)),1,0)))</f>
        <v>1</v>
      </c>
      <c r="O851" s="38">
        <f>IF(B851="","",IF('02_대상물건입력'!B6="",1,IF(ISNUMBER(SEARCH('02_대상물건입력'!B6,B851)),1,0)))</f>
        <v>0</v>
      </c>
      <c r="P851" s="38">
        <f>IF(L851="","",IF('02_대상물건입력'!B15="",0,IF(ISNUMBER(SEARCH('02_대상물건입력'!B15,L851)),1,0)))</f>
        <v>0</v>
      </c>
      <c r="Q851" s="38">
        <f>IF(D851="","",IF('02_대상물건입력'!B8="",0,IF(ISNUMBER(SEARCH('02_대상물건입력'!B8,D851)),1,0)))</f>
        <v>0</v>
      </c>
      <c r="R851" s="44">
        <f>IFERROR(ABS(E851-'02_대상물건입력'!B11)/'02_대상물건입력'!B11,"")</f>
        <v>0.10120839267623009</v>
      </c>
      <c r="S851" s="38">
        <f>IFERROR(ABS(J851-'02_대상물건입력'!B10),"")</f>
        <v>2</v>
      </c>
      <c r="T851" s="38">
        <f>IFERROR(ABS('01_설정'!B4-F851),"")</f>
        <v>518</v>
      </c>
      <c r="U851" s="38">
        <f>IFERROR(ABS(K851-YEAR('02_대상물건입력'!B14)),"")</f>
        <v>13</v>
      </c>
      <c r="V851" s="38" t="str">
        <f>IF(B851="","",IF(AND(E851&gt;0,F851&gt;0,H851&gt;0,OR('04A_국토부원자료'!P852="",'04A_국토부원자료'!P852="-"),IF('01_설정'!B10=1,N851=1,TRUE),R851&lt;='01_설정'!B5,S851&lt;='01_설정'!B6,T851&lt;='01_설정'!B7,U851&lt;='01_설정'!B8),"Y",""))</f>
        <v/>
      </c>
      <c r="W851" s="40" t="str">
        <f>IF(V851&lt;&gt;"Y","",MAX(0,(1-R851/'01_설정'!B5))*'01_설정'!B14+MAX(0,(1-S851/'01_설정'!B6))*'01_설정'!B15+MAX(0,(1-T851/'01_설정'!B7))*'01_설정'!B16+MAX(0,(1-U851/'01_설정'!B8))*'01_설정'!B17+O851*'01_설정'!B11+Q851*'01_설정'!B12+P851*'01_설정'!B13)</f>
        <v/>
      </c>
      <c r="X851" s="38" t="str">
        <f>IF(W851="","",1+COUNTIFS($W$4:$W$3003,"&gt;"&amp;W851)+COUNTIFS($W$4:W851,W851)-1)</f>
        <v/>
      </c>
    </row>
    <row r="852" spans="1:24" ht="16.5">
      <c r="A852" s="38">
        <f>IF('04A_국토부원자료'!A853="","",ROW()-3)</f>
        <v>849</v>
      </c>
      <c r="B852" s="39" t="str">
        <f>IFERROR('04A_국토부원자료'!B853,"")</f>
        <v>서울특별시 송파구 문정동</v>
      </c>
      <c r="C852" s="39" t="str">
        <f>IF(B852="","",IF('04A_국토부원자료'!C853&lt;&gt;"",'04A_국토부원자료'!C853,TRIM('04A_국토부원자료'!D853&amp;IF('04A_국토부원자료'!E853&lt;&gt;"","-"&amp;'04A_국토부원자료'!E853,""))))</f>
        <v>618</v>
      </c>
      <c r="D852" s="39" t="str">
        <f>IFERROR('04A_국토부원자료'!F853,"")</f>
        <v>파크하비오</v>
      </c>
      <c r="E852" s="40">
        <f>IFERROR(VALUE(SUBSTITUTE('04A_국토부원자료'!G853,",","")),"")</f>
        <v>23.76</v>
      </c>
      <c r="F852" s="41">
        <f>IFERROR(IF(AND('04A_국토부원자료'!H853&lt;&gt;"",'04A_국토부원자료'!I853&lt;&gt;""),DATE(INT(VALUE(SUBSTITUTE('04A_국토부원자료'!H853,",",""))/100),MOD(VALUE(SUBSTITUTE('04A_국토부원자료'!H853,",","")),100),VALUE(SUBSTITUTE('04A_국토부원자료'!I853,",",""))),""),"")</f>
        <v>45592</v>
      </c>
      <c r="G852" s="42">
        <f>IFERROR(VALUE(SUBSTITUTE('04A_국토부원자료'!J853,",","")),"")</f>
        <v>19800</v>
      </c>
      <c r="H852" s="43">
        <f t="shared" si="26"/>
        <v>198000000</v>
      </c>
      <c r="I852" s="43">
        <f t="shared" si="27"/>
        <v>8333333.333333333</v>
      </c>
      <c r="J852" s="38">
        <f>IFERROR(VALUE(SUBSTITUTE('04A_국토부원자료'!K853,",","")),"")</f>
        <v>16</v>
      </c>
      <c r="K852" s="38" t="str">
        <f>IFERROR(VALUE(SUBSTITUTE('04A_국토부원자료'!N853,",","")),"")</f>
        <v/>
      </c>
      <c r="L852" s="39" t="str">
        <f>IFERROR('04A_국토부원자료'!O853,"")</f>
        <v xml:space="preserve"> </v>
      </c>
      <c r="M852" s="39" t="str">
        <f>IFERROR('04A_국토부원자료'!Q853,"")</f>
        <v>중개거래</v>
      </c>
      <c r="N852" s="38">
        <f>IF(B852="","",IF('02_대상물건입력'!B5="",1,IF(ISNUMBER(SEARCH('02_대상물건입력'!B5,B852)),1,0)))</f>
        <v>1</v>
      </c>
      <c r="O852" s="38">
        <f>IF(B852="","",IF('02_대상물건입력'!B6="",1,IF(ISNUMBER(SEARCH('02_대상물건입력'!B6,B852)),1,0)))</f>
        <v>0</v>
      </c>
      <c r="P852" s="38">
        <f>IF(L852="","",IF('02_대상물건입력'!B15="",0,IF(ISNUMBER(SEARCH('02_대상물건입력'!B15,L852)),1,0)))</f>
        <v>0</v>
      </c>
      <c r="Q852" s="38">
        <f>IF(D852="","",IF('02_대상물건입력'!B8="",0,IF(ISNUMBER(SEARCH('02_대상물건입력'!B8,D852)),1,0)))</f>
        <v>0</v>
      </c>
      <c r="R852" s="44">
        <f>IFERROR(ABS(E852-'02_대상물건입력'!B11)/'02_대상물건입력'!B11,"")</f>
        <v>0.12784295300042572</v>
      </c>
      <c r="S852" s="38">
        <f>IFERROR(ABS(J852-'02_대상물건입력'!B10),"")</f>
        <v>4</v>
      </c>
      <c r="T852" s="38">
        <f>IFERROR(ABS('01_설정'!B4-F852),"")</f>
        <v>520</v>
      </c>
      <c r="U852" s="38" t="str">
        <f>IFERROR(ABS(K852-YEAR('02_대상물건입력'!B14)),"")</f>
        <v/>
      </c>
      <c r="V852" s="38" t="str">
        <f>IF(B852="","",IF(AND(E852&gt;0,F852&gt;0,H852&gt;0,OR('04A_국토부원자료'!P853="",'04A_국토부원자료'!P853="-"),IF('01_설정'!B10=1,N852=1,TRUE),R852&lt;='01_설정'!B5,S852&lt;='01_설정'!B6,T852&lt;='01_설정'!B7,U852&lt;='01_설정'!B8),"Y",""))</f>
        <v/>
      </c>
      <c r="W852" s="40" t="str">
        <f>IF(V852&lt;&gt;"Y","",MAX(0,(1-R852/'01_설정'!B5))*'01_설정'!B14+MAX(0,(1-S852/'01_설정'!B6))*'01_설정'!B15+MAX(0,(1-T852/'01_설정'!B7))*'01_설정'!B16+MAX(0,(1-U852/'01_설정'!B8))*'01_설정'!B17+O852*'01_설정'!B11+Q852*'01_설정'!B12+P852*'01_설정'!B13)</f>
        <v/>
      </c>
      <c r="X852" s="38" t="str">
        <f>IF(W852="","",1+COUNTIFS($W$4:$W$3003,"&gt;"&amp;W852)+COUNTIFS($W$4:W852,W852)-1)</f>
        <v/>
      </c>
    </row>
    <row r="853" spans="1:24" ht="16.5">
      <c r="A853" s="38">
        <f>IF('04A_국토부원자료'!A854="","",ROW()-3)</f>
        <v>850</v>
      </c>
      <c r="B853" s="39" t="str">
        <f>IFERROR('04A_국토부원자료'!B854,"")</f>
        <v>서울특별시 송파구 문정동</v>
      </c>
      <c r="C853" s="39" t="str">
        <f>IF(B853="","",IF('04A_국토부원자료'!C854&lt;&gt;"",'04A_국토부원자료'!C854,TRIM('04A_국토부원자료'!D854&amp;IF('04A_국토부원자료'!E854&lt;&gt;"","-"&amp;'04A_국토부원자료'!E854,""))))</f>
        <v>643-1</v>
      </c>
      <c r="D853" s="39" t="str">
        <f>IFERROR('04A_국토부원자료'!F854,"")</f>
        <v>엠스테이트</v>
      </c>
      <c r="E853" s="40">
        <f>IFERROR(VALUE(SUBSTITUTE('04A_국토부원자료'!G854,",","")),"")</f>
        <v>26.15</v>
      </c>
      <c r="F853" s="41">
        <f>IFERROR(IF(AND('04A_국토부원자료'!H854&lt;&gt;"",'04A_국토부원자료'!I854&lt;&gt;""),DATE(INT(VALUE(SUBSTITUTE('04A_국토부원자료'!H854,",",""))/100),MOD(VALUE(SUBSTITUTE('04A_국토부원자료'!H854,",","")),100),VALUE(SUBSTITUTE('04A_국토부원자료'!I854,",",""))),""),"")</f>
        <v>45592</v>
      </c>
      <c r="G853" s="42">
        <f>IFERROR(VALUE(SUBSTITUTE('04A_국토부원자료'!J854,",","")),"")</f>
        <v>23900</v>
      </c>
      <c r="H853" s="43">
        <f t="shared" si="26"/>
        <v>239000000</v>
      </c>
      <c r="I853" s="43">
        <f t="shared" si="27"/>
        <v>9139579.3499043975</v>
      </c>
      <c r="J853" s="38">
        <f>IFERROR(VALUE(SUBSTITUTE('04A_국토부원자료'!K854,",","")),"")</f>
        <v>14</v>
      </c>
      <c r="K853" s="38">
        <f>IFERROR(VALUE(SUBSTITUTE('04A_국토부원자료'!N854,",","")),"")</f>
        <v>2016</v>
      </c>
      <c r="L853" s="39" t="str">
        <f>IFERROR('04A_국토부원자료'!O854,"")</f>
        <v>법원로 114</v>
      </c>
      <c r="M853" s="39" t="str">
        <f>IFERROR('04A_국토부원자료'!Q854,"")</f>
        <v>중개거래</v>
      </c>
      <c r="N853" s="38">
        <f>IF(B853="","",IF('02_대상물건입력'!B5="",1,IF(ISNUMBER(SEARCH('02_대상물건입력'!B5,B853)),1,0)))</f>
        <v>1</v>
      </c>
      <c r="O853" s="38">
        <f>IF(B853="","",IF('02_대상물건입력'!B6="",1,IF(ISNUMBER(SEARCH('02_대상물건입력'!B6,B853)),1,0)))</f>
        <v>0</v>
      </c>
      <c r="P853" s="38">
        <f>IF(L853="","",IF('02_대상물건입력'!B15="",0,IF(ISNUMBER(SEARCH('02_대상물건입력'!B15,L853)),1,0)))</f>
        <v>0</v>
      </c>
      <c r="Q853" s="38">
        <f>IF(D853="","",IF('02_대상물건입력'!B8="",0,IF(ISNUMBER(SEARCH('02_대상물건입력'!B8,D853)),1,0)))</f>
        <v>0</v>
      </c>
      <c r="R853" s="44">
        <f>IFERROR(ABS(E853-'02_대상물건입력'!B11)/'02_대상물건입력'!B11,"")</f>
        <v>4.0113351050552824E-2</v>
      </c>
      <c r="S853" s="38">
        <f>IFERROR(ABS(J853-'02_대상물건입력'!B10),"")</f>
        <v>2</v>
      </c>
      <c r="T853" s="38">
        <f>IFERROR(ABS('01_설정'!B4-F853),"")</f>
        <v>520</v>
      </c>
      <c r="U853" s="38">
        <f>IFERROR(ABS(K853-YEAR('02_대상물건입력'!B14)),"")</f>
        <v>10</v>
      </c>
      <c r="V853" s="38" t="str">
        <f>IF(B853="","",IF(AND(E853&gt;0,F853&gt;0,H853&gt;0,OR('04A_국토부원자료'!P854="",'04A_국토부원자료'!P854="-"),IF('01_설정'!B10=1,N853=1,TRUE),R853&lt;='01_설정'!B5,S853&lt;='01_설정'!B6,T853&lt;='01_설정'!B7,U853&lt;='01_설정'!B8),"Y",""))</f>
        <v>Y</v>
      </c>
      <c r="W853" s="40">
        <f>IF(V853&lt;&gt;"Y","",MAX(0,(1-R853/'01_설정'!B5))*'01_설정'!B14+MAX(0,(1-S853/'01_설정'!B6))*'01_설정'!B15+MAX(0,(1-T853/'01_설정'!B7))*'01_설정'!B16+MAX(0,(1-U853/'01_설정'!B8))*'01_설정'!B17+O853*'01_설정'!B11+Q853*'01_설정'!B12+P853*'01_설정'!B13)</f>
        <v>35.122079902071903</v>
      </c>
      <c r="X853" s="38">
        <f>IF(W853="","",1+COUNTIFS($W$4:$W$3003,"&gt;"&amp;W853)+COUNTIFS($W$4:W853,W853)-1)</f>
        <v>108</v>
      </c>
    </row>
    <row r="854" spans="1:24" ht="16.5">
      <c r="A854" s="38">
        <f>IF('04A_국토부원자료'!A855="","",ROW()-3)</f>
        <v>851</v>
      </c>
      <c r="B854" s="39" t="str">
        <f>IFERROR('04A_국토부원자료'!B855,"")</f>
        <v>서울특별시 송파구 문정동</v>
      </c>
      <c r="C854" s="39" t="str">
        <f>IF(B854="","",IF('04A_국토부원자료'!C855&lt;&gt;"",'04A_국토부원자료'!C855,TRIM('04A_국토부원자료'!D855&amp;IF('04A_국토부원자료'!E855&lt;&gt;"","-"&amp;'04A_국토부원자료'!E855,""))))</f>
        <v>643-1</v>
      </c>
      <c r="D854" s="39" t="str">
        <f>IFERROR('04A_국토부원자료'!F855,"")</f>
        <v>엠스테이트</v>
      </c>
      <c r="E854" s="40">
        <f>IFERROR(VALUE(SUBSTITUTE('04A_국토부원자료'!G855,",","")),"")</f>
        <v>26.14</v>
      </c>
      <c r="F854" s="41">
        <f>IFERROR(IF(AND('04A_국토부원자료'!H855&lt;&gt;"",'04A_국토부원자료'!I855&lt;&gt;""),DATE(INT(VALUE(SUBSTITUTE('04A_국토부원자료'!H855,",",""))/100),MOD(VALUE(SUBSTITUTE('04A_국토부원자료'!H855,",","")),100),VALUE(SUBSTITUTE('04A_국토부원자료'!I855,",",""))),""),"")</f>
        <v>45589</v>
      </c>
      <c r="G854" s="42">
        <f>IFERROR(VALUE(SUBSTITUTE('04A_국토부원자료'!J855,",","")),"")</f>
        <v>24000</v>
      </c>
      <c r="H854" s="43">
        <f t="shared" si="26"/>
        <v>240000000</v>
      </c>
      <c r="I854" s="43">
        <f t="shared" si="27"/>
        <v>9181331.2930374909</v>
      </c>
      <c r="J854" s="38">
        <f>IFERROR(VALUE(SUBSTITUTE('04A_국토부원자료'!K855,",","")),"")</f>
        <v>9</v>
      </c>
      <c r="K854" s="38">
        <f>IFERROR(VALUE(SUBSTITUTE('04A_국토부원자료'!N855,",","")),"")</f>
        <v>2016</v>
      </c>
      <c r="L854" s="39" t="str">
        <f>IFERROR('04A_국토부원자료'!O855,"")</f>
        <v>법원로 114</v>
      </c>
      <c r="M854" s="39" t="str">
        <f>IFERROR('04A_국토부원자료'!Q855,"")</f>
        <v>중개거래</v>
      </c>
      <c r="N854" s="38">
        <f>IF(B854="","",IF('02_대상물건입력'!B5="",1,IF(ISNUMBER(SEARCH('02_대상물건입력'!B5,B854)),1,0)))</f>
        <v>1</v>
      </c>
      <c r="O854" s="38">
        <f>IF(B854="","",IF('02_대상물건입력'!B6="",1,IF(ISNUMBER(SEARCH('02_대상물건입력'!B6,B854)),1,0)))</f>
        <v>0</v>
      </c>
      <c r="P854" s="38">
        <f>IF(L854="","",IF('02_대상물건입력'!B15="",0,IF(ISNUMBER(SEARCH('02_대상물건입력'!B15,L854)),1,0)))</f>
        <v>0</v>
      </c>
      <c r="Q854" s="38">
        <f>IF(D854="","",IF('02_대상물건입력'!B8="",0,IF(ISNUMBER(SEARCH('02_대상물건입력'!B8,D854)),1,0)))</f>
        <v>0</v>
      </c>
      <c r="R854" s="44">
        <f>IFERROR(ABS(E854-'02_대상물건입력'!B11)/'02_대상물건입력'!B11,"")</f>
        <v>4.0480420514778161E-2</v>
      </c>
      <c r="S854" s="38">
        <f>IFERROR(ABS(J854-'02_대상물건입력'!B10),"")</f>
        <v>3</v>
      </c>
      <c r="T854" s="38">
        <f>IFERROR(ABS('01_설정'!B4-F854),"")</f>
        <v>523</v>
      </c>
      <c r="U854" s="38">
        <f>IFERROR(ABS(K854-YEAR('02_대상물건입력'!B14)),"")</f>
        <v>10</v>
      </c>
      <c r="V854" s="38" t="str">
        <f>IF(B854="","",IF(AND(E854&gt;0,F854&gt;0,H854&gt;0,OR('04A_국토부원자료'!P855="",'04A_국토부원자료'!P855="-"),IF('01_설정'!B10=1,N854=1,TRUE),R854&lt;='01_설정'!B5,S854&lt;='01_설정'!B6,T854&lt;='01_설정'!B7,U854&lt;='01_설정'!B8),"Y",""))</f>
        <v>Y</v>
      </c>
      <c r="W854" s="40">
        <f>IF(V854&lt;&gt;"Y","",MAX(0,(1-R854/'01_설정'!B5))*'01_설정'!B14+MAX(0,(1-S854/'01_설정'!B6))*'01_설정'!B15+MAX(0,(1-T854/'01_설정'!B7))*'01_설정'!B16+MAX(0,(1-U854/'01_설정'!B8))*'01_설정'!B17+O854*'01_설정'!B11+Q854*'01_설정'!B12+P854*'01_설정'!B13)</f>
        <v>32.640462720726916</v>
      </c>
      <c r="X854" s="38">
        <f>IF(W854="","",1+COUNTIFS($W$4:$W$3003,"&gt;"&amp;W854)+COUNTIFS($W$4:W854,W854)-1)</f>
        <v>145</v>
      </c>
    </row>
    <row r="855" spans="1:24" ht="16.5">
      <c r="A855" s="38">
        <f>IF('04A_국토부원자료'!A856="","",ROW()-3)</f>
        <v>852</v>
      </c>
      <c r="B855" s="39" t="str">
        <f>IFERROR('04A_국토부원자료'!B856,"")</f>
        <v>서울특별시 송파구 문정동</v>
      </c>
      <c r="C855" s="39" t="str">
        <f>IF(B855="","",IF('04A_국토부원자료'!C856&lt;&gt;"",'04A_국토부원자료'!C856,TRIM('04A_국토부원자료'!D856&amp;IF('04A_국토부원자료'!E856&lt;&gt;"","-"&amp;'04A_국토부원자료'!E856,""))))</f>
        <v>624</v>
      </c>
      <c r="D855" s="39" t="str">
        <f>IFERROR('04A_국토부원자료'!F856,"")</f>
        <v>송파 아이파크</v>
      </c>
      <c r="E855" s="40">
        <f>IFERROR(VALUE(SUBSTITUTE('04A_국토부원자료'!G856,",","")),"")</f>
        <v>25.87</v>
      </c>
      <c r="F855" s="41">
        <f>IFERROR(IF(AND('04A_국토부원자료'!H856&lt;&gt;"",'04A_국토부원자료'!I856&lt;&gt;""),DATE(INT(VALUE(SUBSTITUTE('04A_국토부원자료'!H856,",",""))/100),MOD(VALUE(SUBSTITUTE('04A_국토부원자료'!H856,",","")),100),VALUE(SUBSTITUTE('04A_국토부원자료'!I856,",",""))),""),"")</f>
        <v>45586</v>
      </c>
      <c r="G855" s="42">
        <f>IFERROR(VALUE(SUBSTITUTE('04A_국토부원자료'!J856,",","")),"")</f>
        <v>22500</v>
      </c>
      <c r="H855" s="43">
        <f t="shared" si="26"/>
        <v>225000000</v>
      </c>
      <c r="I855" s="43">
        <f t="shared" si="27"/>
        <v>8697332.8179358318</v>
      </c>
      <c r="J855" s="38">
        <f>IFERROR(VALUE(SUBSTITUTE('04A_국토부원자료'!K856,",","")),"")</f>
        <v>10</v>
      </c>
      <c r="K855" s="38">
        <f>IFERROR(VALUE(SUBSTITUTE('04A_국토부원자료'!N856,",","")),"")</f>
        <v>2015</v>
      </c>
      <c r="L855" s="39" t="str">
        <f>IFERROR('04A_국토부원자료'!O856,"")</f>
        <v>법원로 55</v>
      </c>
      <c r="M855" s="39" t="str">
        <f>IFERROR('04A_국토부원자료'!Q856,"")</f>
        <v>중개거래</v>
      </c>
      <c r="N855" s="38">
        <f>IF(B855="","",IF('02_대상물건입력'!B5="",1,IF(ISNUMBER(SEARCH('02_대상물건입력'!B5,B855)),1,0)))</f>
        <v>1</v>
      </c>
      <c r="O855" s="38">
        <f>IF(B855="","",IF('02_대상물건입력'!B6="",1,IF(ISNUMBER(SEARCH('02_대상물건입력'!B6,B855)),1,0)))</f>
        <v>0</v>
      </c>
      <c r="P855" s="38">
        <f>IF(L855="","",IF('02_대상물건입력'!B15="",0,IF(ISNUMBER(SEARCH('02_대상물건입력'!B15,L855)),1,0)))</f>
        <v>0</v>
      </c>
      <c r="Q855" s="38">
        <f>IF(D855="","",IF('02_대상물건입력'!B8="",0,IF(ISNUMBER(SEARCH('02_대상물건입력'!B8,D855)),1,0)))</f>
        <v>0</v>
      </c>
      <c r="R855" s="44">
        <f>IFERROR(ABS(E855-'02_대상물건입력'!B11)/'02_대상물건입력'!B11,"")</f>
        <v>5.0391296048864213E-2</v>
      </c>
      <c r="S855" s="38">
        <f>IFERROR(ABS(J855-'02_대상물건입력'!B10),"")</f>
        <v>2</v>
      </c>
      <c r="T855" s="38">
        <f>IFERROR(ABS('01_설정'!B4-F855),"")</f>
        <v>526</v>
      </c>
      <c r="U855" s="38">
        <f>IFERROR(ABS(K855-YEAR('02_대상물건입력'!B14)),"")</f>
        <v>11</v>
      </c>
      <c r="V855" s="38" t="str">
        <f>IF(B855="","",IF(AND(E855&gt;0,F855&gt;0,H855&gt;0,OR('04A_국토부원자료'!P856="",'04A_국토부원자료'!P856="-"),IF('01_설정'!B10=1,N855=1,TRUE),R855&lt;='01_설정'!B5,S855&lt;='01_설정'!B6,T855&lt;='01_설정'!B7,U855&lt;='01_설정'!B8),"Y",""))</f>
        <v/>
      </c>
      <c r="W855" s="40" t="str">
        <f>IF(V855&lt;&gt;"Y","",MAX(0,(1-R855/'01_설정'!B5))*'01_설정'!B14+MAX(0,(1-S855/'01_설정'!B6))*'01_설정'!B15+MAX(0,(1-T855/'01_설정'!B7))*'01_설정'!B16+MAX(0,(1-U855/'01_설정'!B8))*'01_설정'!B17+O855*'01_설정'!B11+Q855*'01_설정'!B12+P855*'01_설정'!B13)</f>
        <v/>
      </c>
      <c r="X855" s="38" t="str">
        <f>IF(W855="","",1+COUNTIFS($W$4:$W$3003,"&gt;"&amp;W855)+COUNTIFS($W$4:W855,W855)-1)</f>
        <v/>
      </c>
    </row>
    <row r="856" spans="1:24" ht="16.5">
      <c r="A856" s="38">
        <f>IF('04A_국토부원자료'!A857="","",ROW()-3)</f>
        <v>853</v>
      </c>
      <c r="B856" s="39" t="str">
        <f>IFERROR('04A_국토부원자료'!B857,"")</f>
        <v>서울특별시 송파구 문정동</v>
      </c>
      <c r="C856" s="39" t="str">
        <f>IF(B856="","",IF('04A_국토부원자료'!C857&lt;&gt;"",'04A_국토부원자료'!C857,TRIM('04A_국토부원자료'!D857&amp;IF('04A_국토부원자료'!E857&lt;&gt;"","-"&amp;'04A_국토부원자료'!E857,""))))</f>
        <v>620</v>
      </c>
      <c r="D856" s="39" t="str">
        <f>IFERROR('04A_국토부원자료'!F857,"")</f>
        <v>송파푸르지오시티</v>
      </c>
      <c r="E856" s="40">
        <f>IFERROR(VALUE(SUBSTITUTE('04A_국토부원자료'!G857,",","")),"")</f>
        <v>46.55</v>
      </c>
      <c r="F856" s="41">
        <f>IFERROR(IF(AND('04A_국토부원자료'!H857&lt;&gt;"",'04A_국토부원자료'!I857&lt;&gt;""),DATE(INT(VALUE(SUBSTITUTE('04A_국토부원자료'!H857,",",""))/100),MOD(VALUE(SUBSTITUTE('04A_국토부원자료'!H857,",","")),100),VALUE(SUBSTITUTE('04A_국토부원자료'!I857,",",""))),""),"")</f>
        <v>45584</v>
      </c>
      <c r="G856" s="42">
        <f>IFERROR(VALUE(SUBSTITUTE('04A_국토부원자료'!J857,",","")),"")</f>
        <v>47800</v>
      </c>
      <c r="H856" s="43">
        <f t="shared" si="26"/>
        <v>478000000</v>
      </c>
      <c r="I856" s="43">
        <f t="shared" si="27"/>
        <v>10268528.464017186</v>
      </c>
      <c r="J856" s="38">
        <f>IFERROR(VALUE(SUBSTITUTE('04A_국토부원자료'!K857,",","")),"")</f>
        <v>11</v>
      </c>
      <c r="K856" s="38">
        <f>IFERROR(VALUE(SUBSTITUTE('04A_국토부원자료'!N857,",","")),"")</f>
        <v>2013</v>
      </c>
      <c r="L856" s="39" t="str">
        <f>IFERROR('04A_국토부원자료'!O857,"")</f>
        <v>새말로 62</v>
      </c>
      <c r="M856" s="39" t="str">
        <f>IFERROR('04A_국토부원자료'!Q857,"")</f>
        <v>중개거래</v>
      </c>
      <c r="N856" s="38">
        <f>IF(B856="","",IF('02_대상물건입력'!B5="",1,IF(ISNUMBER(SEARCH('02_대상물건입력'!B5,B856)),1,0)))</f>
        <v>1</v>
      </c>
      <c r="O856" s="38">
        <f>IF(B856="","",IF('02_대상물건입력'!B6="",1,IF(ISNUMBER(SEARCH('02_대상물건입력'!B6,B856)),1,0)))</f>
        <v>0</v>
      </c>
      <c r="P856" s="38">
        <f>IF(L856="","",IF('02_대상물건입력'!B15="",0,IF(ISNUMBER(SEARCH('02_대상물건입력'!B15,L856)),1,0)))</f>
        <v>0</v>
      </c>
      <c r="Q856" s="38">
        <f>IF(D856="","",IF('02_대상물건입력'!B8="",0,IF(ISNUMBER(SEARCH('02_대상물건입력'!B8,D856)),1,0)))</f>
        <v>0</v>
      </c>
      <c r="R856" s="44">
        <f>IFERROR(ABS(E856-'02_대상물건입력'!B11)/'02_대상물건입력'!B11,"")</f>
        <v>0.70870835596928361</v>
      </c>
      <c r="S856" s="38">
        <f>IFERROR(ABS(J856-'02_대상물건입력'!B10),"")</f>
        <v>1</v>
      </c>
      <c r="T856" s="38">
        <f>IFERROR(ABS('01_설정'!B4-F856),"")</f>
        <v>528</v>
      </c>
      <c r="U856" s="38">
        <f>IFERROR(ABS(K856-YEAR('02_대상물건입력'!B14)),"")</f>
        <v>13</v>
      </c>
      <c r="V856" s="38" t="str">
        <f>IF(B856="","",IF(AND(E856&gt;0,F856&gt;0,H856&gt;0,OR('04A_국토부원자료'!P857="",'04A_국토부원자료'!P857="-"),IF('01_설정'!B10=1,N856=1,TRUE),R856&lt;='01_설정'!B5,S856&lt;='01_설정'!B6,T856&lt;='01_설정'!B7,U856&lt;='01_설정'!B8),"Y",""))</f>
        <v/>
      </c>
      <c r="W856" s="40" t="str">
        <f>IF(V856&lt;&gt;"Y","",MAX(0,(1-R856/'01_설정'!B5))*'01_설정'!B14+MAX(0,(1-S856/'01_설정'!B6))*'01_설정'!B15+MAX(0,(1-T856/'01_설정'!B7))*'01_설정'!B16+MAX(0,(1-U856/'01_설정'!B8))*'01_설정'!B17+O856*'01_설정'!B11+Q856*'01_설정'!B12+P856*'01_설정'!B13)</f>
        <v/>
      </c>
      <c r="X856" s="38" t="str">
        <f>IF(W856="","",1+COUNTIFS($W$4:$W$3003,"&gt;"&amp;W856)+COUNTIFS($W$4:W856,W856)-1)</f>
        <v/>
      </c>
    </row>
    <row r="857" spans="1:24" ht="16.5">
      <c r="A857" s="38">
        <f>IF('04A_국토부원자료'!A858="","",ROW()-3)</f>
        <v>854</v>
      </c>
      <c r="B857" s="39" t="str">
        <f>IFERROR('04A_국토부원자료'!B858,"")</f>
        <v>서울특별시 송파구 문정동</v>
      </c>
      <c r="C857" s="39" t="str">
        <f>IF(B857="","",IF('04A_국토부원자료'!C858&lt;&gt;"",'04A_국토부원자료'!C858,TRIM('04A_국토부원자료'!D858&amp;IF('04A_국토부원자료'!E858&lt;&gt;"","-"&amp;'04A_국토부원자료'!E858,""))))</f>
        <v>620</v>
      </c>
      <c r="D857" s="39" t="str">
        <f>IFERROR('04A_국토부원자료'!F858,"")</f>
        <v>송파푸르지오시티</v>
      </c>
      <c r="E857" s="40">
        <f>IFERROR(VALUE(SUBSTITUTE('04A_국토부원자료'!G858,",","")),"")</f>
        <v>29.63</v>
      </c>
      <c r="F857" s="41">
        <f>IFERROR(IF(AND('04A_국토부원자료'!H858&lt;&gt;"",'04A_국토부원자료'!I858&lt;&gt;""),DATE(INT(VALUE(SUBSTITUTE('04A_국토부원자료'!H858,",",""))/100),MOD(VALUE(SUBSTITUTE('04A_국토부원자료'!H858,",","")),100),VALUE(SUBSTITUTE('04A_국토부원자료'!I858,",",""))),""),"")</f>
        <v>45583</v>
      </c>
      <c r="G857" s="42">
        <f>IFERROR(VALUE(SUBSTITUTE('04A_국토부원자료'!J858,",","")),"")</f>
        <v>27500</v>
      </c>
      <c r="H857" s="43">
        <f t="shared" si="26"/>
        <v>275000000</v>
      </c>
      <c r="I857" s="43">
        <f t="shared" si="27"/>
        <v>9281133.9858251773</v>
      </c>
      <c r="J857" s="38">
        <f>IFERROR(VALUE(SUBSTITUTE('04A_국토부원자료'!K858,",","")),"")</f>
        <v>6</v>
      </c>
      <c r="K857" s="38">
        <f>IFERROR(VALUE(SUBSTITUTE('04A_국토부원자료'!N858,",","")),"")</f>
        <v>2013</v>
      </c>
      <c r="L857" s="39" t="str">
        <f>IFERROR('04A_국토부원자료'!O858,"")</f>
        <v>새말로 62</v>
      </c>
      <c r="M857" s="39" t="str">
        <f>IFERROR('04A_국토부원자료'!Q858,"")</f>
        <v>중개거래</v>
      </c>
      <c r="N857" s="38">
        <f>IF(B857="","",IF('02_대상물건입력'!B5="",1,IF(ISNUMBER(SEARCH('02_대상물건입력'!B5,B857)),1,0)))</f>
        <v>1</v>
      </c>
      <c r="O857" s="38">
        <f>IF(B857="","",IF('02_대상물건입력'!B6="",1,IF(ISNUMBER(SEARCH('02_대상물건입력'!B6,B857)),1,0)))</f>
        <v>0</v>
      </c>
      <c r="P857" s="38">
        <f>IF(L857="","",IF('02_대상물건입력'!B15="",0,IF(ISNUMBER(SEARCH('02_대상물건입력'!B15,L857)),1,0)))</f>
        <v>0</v>
      </c>
      <c r="Q857" s="38">
        <f>IF(D857="","",IF('02_대상물건입력'!B8="",0,IF(ISNUMBER(SEARCH('02_대상물건입력'!B8,D857)),1,0)))</f>
        <v>0</v>
      </c>
      <c r="R857" s="44">
        <f>IFERROR(ABS(E857-'02_대상물건입력'!B11)/'02_대상물건입력'!B11,"")</f>
        <v>8.7626822499889886E-2</v>
      </c>
      <c r="S857" s="38">
        <f>IFERROR(ABS(J857-'02_대상물건입력'!B10),"")</f>
        <v>6</v>
      </c>
      <c r="T857" s="38">
        <f>IFERROR(ABS('01_설정'!B4-F857),"")</f>
        <v>529</v>
      </c>
      <c r="U857" s="38">
        <f>IFERROR(ABS(K857-YEAR('02_대상물건입력'!B14)),"")</f>
        <v>13</v>
      </c>
      <c r="V857" s="38" t="str">
        <f>IF(B857="","",IF(AND(E857&gt;0,F857&gt;0,H857&gt;0,OR('04A_국토부원자료'!P858="",'04A_국토부원자료'!P858="-"),IF('01_설정'!B10=1,N857=1,TRUE),R857&lt;='01_설정'!B5,S857&lt;='01_설정'!B6,T857&lt;='01_설정'!B7,U857&lt;='01_설정'!B8),"Y",""))</f>
        <v/>
      </c>
      <c r="W857" s="40" t="str">
        <f>IF(V857&lt;&gt;"Y","",MAX(0,(1-R857/'01_설정'!B5))*'01_설정'!B14+MAX(0,(1-S857/'01_설정'!B6))*'01_설정'!B15+MAX(0,(1-T857/'01_설정'!B7))*'01_설정'!B16+MAX(0,(1-U857/'01_설정'!B8))*'01_설정'!B17+O857*'01_설정'!B11+Q857*'01_설정'!B12+P857*'01_설정'!B13)</f>
        <v/>
      </c>
      <c r="X857" s="38" t="str">
        <f>IF(W857="","",1+COUNTIFS($W$4:$W$3003,"&gt;"&amp;W857)+COUNTIFS($W$4:W857,W857)-1)</f>
        <v/>
      </c>
    </row>
    <row r="858" spans="1:24" ht="16.5">
      <c r="A858" s="38">
        <f>IF('04A_국토부원자료'!A859="","",ROW()-3)</f>
        <v>855</v>
      </c>
      <c r="B858" s="39" t="str">
        <f>IFERROR('04A_국토부원자료'!B859,"")</f>
        <v>서울특별시 송파구 문정동</v>
      </c>
      <c r="C858" s="39" t="str">
        <f>IF(B858="","",IF('04A_국토부원자료'!C859&lt;&gt;"",'04A_국토부원자료'!C859,TRIM('04A_국토부원자료'!D859&amp;IF('04A_국토부원자료'!E859&lt;&gt;"","-"&amp;'04A_국토부원자료'!E859,""))))</f>
        <v>624</v>
      </c>
      <c r="D858" s="39" t="str">
        <f>IFERROR('04A_국토부원자료'!F859,"")</f>
        <v>송파 아이파크</v>
      </c>
      <c r="E858" s="40">
        <f>IFERROR(VALUE(SUBSTITUTE('04A_국토부원자료'!G859,",","")),"")</f>
        <v>59.99</v>
      </c>
      <c r="F858" s="41">
        <f>IFERROR(IF(AND('04A_국토부원자료'!H859&lt;&gt;"",'04A_국토부원자료'!I859&lt;&gt;""),DATE(INT(VALUE(SUBSTITUTE('04A_국토부원자료'!H859,",",""))/100),MOD(VALUE(SUBSTITUTE('04A_국토부원자료'!H859,",","")),100),VALUE(SUBSTITUTE('04A_국토부원자료'!I859,",",""))),""),"")</f>
        <v>45581</v>
      </c>
      <c r="G858" s="42">
        <f>IFERROR(VALUE(SUBSTITUTE('04A_국토부원자료'!J859,",","")),"")</f>
        <v>77000</v>
      </c>
      <c r="H858" s="43">
        <f t="shared" si="26"/>
        <v>770000000</v>
      </c>
      <c r="I858" s="43">
        <f t="shared" si="27"/>
        <v>12835472.578763127</v>
      </c>
      <c r="J858" s="38">
        <f>IFERROR(VALUE(SUBSTITUTE('04A_국토부원자료'!K859,",","")),"")</f>
        <v>3</v>
      </c>
      <c r="K858" s="38">
        <f>IFERROR(VALUE(SUBSTITUTE('04A_국토부원자료'!N859,",","")),"")</f>
        <v>2015</v>
      </c>
      <c r="L858" s="39" t="str">
        <f>IFERROR('04A_국토부원자료'!O859,"")</f>
        <v>법원로 55</v>
      </c>
      <c r="M858" s="39" t="str">
        <f>IFERROR('04A_국토부원자료'!Q859,"")</f>
        <v>중개거래</v>
      </c>
      <c r="N858" s="38">
        <f>IF(B858="","",IF('02_대상물건입력'!B5="",1,IF(ISNUMBER(SEARCH('02_대상물건입력'!B5,B858)),1,0)))</f>
        <v>1</v>
      </c>
      <c r="O858" s="38">
        <f>IF(B858="","",IF('02_대상물건입력'!B6="",1,IF(ISNUMBER(SEARCH('02_대상물건입력'!B6,B858)),1,0)))</f>
        <v>0</v>
      </c>
      <c r="P858" s="38">
        <f>IF(L858="","",IF('02_대상물건입력'!B15="",0,IF(ISNUMBER(SEARCH('02_대상물건입력'!B15,L858)),1,0)))</f>
        <v>0</v>
      </c>
      <c r="Q858" s="38">
        <f>IF(D858="","",IF('02_대상물건입력'!B8="",0,IF(ISNUMBER(SEARCH('02_대상물건입력'!B8,D858)),1,0)))</f>
        <v>0</v>
      </c>
      <c r="R858" s="44">
        <f>IFERROR(ABS(E858-'02_대상물건입력'!B11)/'02_대상물건입력'!B11,"")</f>
        <v>1.2020497158882351</v>
      </c>
      <c r="S858" s="38">
        <f>IFERROR(ABS(J858-'02_대상물건입력'!B10),"")</f>
        <v>9</v>
      </c>
      <c r="T858" s="38">
        <f>IFERROR(ABS('01_설정'!B4-F858),"")</f>
        <v>531</v>
      </c>
      <c r="U858" s="38">
        <f>IFERROR(ABS(K858-YEAR('02_대상물건입력'!B14)),"")</f>
        <v>11</v>
      </c>
      <c r="V858" s="38" t="str">
        <f>IF(B858="","",IF(AND(E858&gt;0,F858&gt;0,H858&gt;0,OR('04A_국토부원자료'!P859="",'04A_국토부원자료'!P859="-"),IF('01_설정'!B10=1,N858=1,TRUE),R858&lt;='01_설정'!B5,S858&lt;='01_설정'!B6,T858&lt;='01_설정'!B7,U858&lt;='01_설정'!B8),"Y",""))</f>
        <v/>
      </c>
      <c r="W858" s="40" t="str">
        <f>IF(V858&lt;&gt;"Y","",MAX(0,(1-R858/'01_설정'!B5))*'01_설정'!B14+MAX(0,(1-S858/'01_설정'!B6))*'01_설정'!B15+MAX(0,(1-T858/'01_설정'!B7))*'01_설정'!B16+MAX(0,(1-U858/'01_설정'!B8))*'01_설정'!B17+O858*'01_설정'!B11+Q858*'01_설정'!B12+P858*'01_설정'!B13)</f>
        <v/>
      </c>
      <c r="X858" s="38" t="str">
        <f>IF(W858="","",1+COUNTIFS($W$4:$W$3003,"&gt;"&amp;W858)+COUNTIFS($W$4:W858,W858)-1)</f>
        <v/>
      </c>
    </row>
    <row r="859" spans="1:24" ht="16.5">
      <c r="A859" s="38">
        <f>IF('04A_국토부원자료'!A860="","",ROW()-3)</f>
        <v>856</v>
      </c>
      <c r="B859" s="39" t="str">
        <f>IFERROR('04A_국토부원자료'!B860,"")</f>
        <v>서울특별시 송파구 문정동</v>
      </c>
      <c r="C859" s="39" t="str">
        <f>IF(B859="","",IF('04A_국토부원자료'!C860&lt;&gt;"",'04A_국토부원자료'!C860,TRIM('04A_국토부원자료'!D860&amp;IF('04A_국토부원자료'!E860&lt;&gt;"","-"&amp;'04A_국토부원자료'!E860,""))))</f>
        <v>652-4</v>
      </c>
      <c r="D859" s="39" t="str">
        <f>IFERROR('04A_국토부원자료'!F860,"")</f>
        <v>힐스테이트에코문정</v>
      </c>
      <c r="E859" s="40">
        <f>IFERROR(VALUE(SUBSTITUTE('04A_국토부원자료'!G860,",","")),"")</f>
        <v>17.93</v>
      </c>
      <c r="F859" s="41">
        <f>IFERROR(IF(AND('04A_국토부원자료'!H860&lt;&gt;"",'04A_국토부원자료'!I860&lt;&gt;""),DATE(INT(VALUE(SUBSTITUTE('04A_국토부원자료'!H860,",",""))/100),MOD(VALUE(SUBSTITUTE('04A_국토부원자료'!H860,",","")),100),VALUE(SUBSTITUTE('04A_국토부원자료'!I860,",",""))),""),"")</f>
        <v>45581</v>
      </c>
      <c r="G859" s="42">
        <f>IFERROR(VALUE(SUBSTITUTE('04A_국토부원자료'!J860,",","")),"")</f>
        <v>18000</v>
      </c>
      <c r="H859" s="43">
        <f t="shared" si="26"/>
        <v>180000000</v>
      </c>
      <c r="I859" s="43">
        <f t="shared" si="27"/>
        <v>10039040.713887339</v>
      </c>
      <c r="J859" s="38">
        <f>IFERROR(VALUE(SUBSTITUTE('04A_국토부원자료'!K860,",","")),"")</f>
        <v>9</v>
      </c>
      <c r="K859" s="38">
        <f>IFERROR(VALUE(SUBSTITUTE('04A_국토부원자료'!N860,",","")),"")</f>
        <v>2018</v>
      </c>
      <c r="L859" s="39" t="str">
        <f>IFERROR('04A_국토부원자료'!O860,"")</f>
        <v>법원로4길 10</v>
      </c>
      <c r="M859" s="39" t="str">
        <f>IFERROR('04A_국토부원자료'!Q860,"")</f>
        <v>중개거래</v>
      </c>
      <c r="N859" s="38">
        <f>IF(B859="","",IF('02_대상물건입력'!B5="",1,IF(ISNUMBER(SEARCH('02_대상물건입력'!B5,B859)),1,0)))</f>
        <v>1</v>
      </c>
      <c r="O859" s="38">
        <f>IF(B859="","",IF('02_대상물건입력'!B6="",1,IF(ISNUMBER(SEARCH('02_대상물건입력'!B6,B859)),1,0)))</f>
        <v>0</v>
      </c>
      <c r="P859" s="38">
        <f>IF(L859="","",IF('02_대상물건입력'!B15="",0,IF(ISNUMBER(SEARCH('02_대상물건입력'!B15,L859)),1,0)))</f>
        <v>0</v>
      </c>
      <c r="Q859" s="38">
        <f>IF(D859="","",IF('02_대상물건입력'!B8="",0,IF(ISNUMBER(SEARCH('02_대상물건입력'!B8,D859)),1,0)))</f>
        <v>0</v>
      </c>
      <c r="R859" s="44">
        <f>IFERROR(ABS(E859-'02_대상물건입력'!B11)/'02_대상물건입력'!B11,"")</f>
        <v>0.34184445064383984</v>
      </c>
      <c r="S859" s="38">
        <f>IFERROR(ABS(J859-'02_대상물건입력'!B10),"")</f>
        <v>3</v>
      </c>
      <c r="T859" s="38">
        <f>IFERROR(ABS('01_설정'!B4-F859),"")</f>
        <v>531</v>
      </c>
      <c r="U859" s="38">
        <f>IFERROR(ABS(K859-YEAR('02_대상물건입력'!B14)),"")</f>
        <v>8</v>
      </c>
      <c r="V859" s="38" t="str">
        <f>IF(B859="","",IF(AND(E859&gt;0,F859&gt;0,H859&gt;0,OR('04A_국토부원자료'!P860="",'04A_국토부원자료'!P860="-"),IF('01_설정'!B10=1,N859=1,TRUE),R859&lt;='01_설정'!B5,S859&lt;='01_설정'!B6,T859&lt;='01_설정'!B7,U859&lt;='01_설정'!B8),"Y",""))</f>
        <v/>
      </c>
      <c r="W859" s="40" t="str">
        <f>IF(V859&lt;&gt;"Y","",MAX(0,(1-R859/'01_설정'!B5))*'01_설정'!B14+MAX(0,(1-S859/'01_설정'!B6))*'01_설정'!B15+MAX(0,(1-T859/'01_설정'!B7))*'01_설정'!B16+MAX(0,(1-U859/'01_설정'!B8))*'01_설정'!B17+O859*'01_설정'!B11+Q859*'01_설정'!B12+P859*'01_설정'!B13)</f>
        <v/>
      </c>
      <c r="X859" s="38" t="str">
        <f>IF(W859="","",1+COUNTIFS($W$4:$W$3003,"&gt;"&amp;W859)+COUNTIFS($W$4:W859,W859)-1)</f>
        <v/>
      </c>
    </row>
    <row r="860" spans="1:24" ht="16.5">
      <c r="A860" s="38">
        <f>IF('04A_국토부원자료'!A861="","",ROW()-3)</f>
        <v>857</v>
      </c>
      <c r="B860" s="39" t="str">
        <f>IFERROR('04A_국토부원자료'!B861,"")</f>
        <v>서울특별시 송파구 문정동</v>
      </c>
      <c r="C860" s="39" t="str">
        <f>IF(B860="","",IF('04A_국토부원자료'!C861&lt;&gt;"",'04A_국토부원자료'!C861,TRIM('04A_국토부원자료'!D861&amp;IF('04A_국토부원자료'!E861&lt;&gt;"","-"&amp;'04A_국토부원자료'!E861,""))))</f>
        <v>618</v>
      </c>
      <c r="D860" s="39" t="str">
        <f>IFERROR('04A_국토부원자료'!F861,"")</f>
        <v>파크하비오</v>
      </c>
      <c r="E860" s="40">
        <f>IFERROR(VALUE(SUBSTITUTE('04A_국토부원자료'!G861,",","")),"")</f>
        <v>58.84</v>
      </c>
      <c r="F860" s="41">
        <f>IFERROR(IF(AND('04A_국토부원자료'!H861&lt;&gt;"",'04A_국토부원자료'!I861&lt;&gt;""),DATE(INT(VALUE(SUBSTITUTE('04A_국토부원자료'!H861,",",""))/100),MOD(VALUE(SUBSTITUTE('04A_국토부원자료'!H861,",","")),100),VALUE(SUBSTITUTE('04A_국토부원자료'!I861,",",""))),""),"")</f>
        <v>45581</v>
      </c>
      <c r="G860" s="42">
        <f>IFERROR(VALUE(SUBSTITUTE('04A_국토부원자료'!J861,",","")),"")</f>
        <v>70000</v>
      </c>
      <c r="H860" s="43">
        <f t="shared" si="26"/>
        <v>700000000</v>
      </c>
      <c r="I860" s="43">
        <f t="shared" si="27"/>
        <v>11896668.932698844</v>
      </c>
      <c r="J860" s="38">
        <f>IFERROR(VALUE(SUBSTITUTE('04A_국토부원자료'!K861,",","")),"")</f>
        <v>12</v>
      </c>
      <c r="K860" s="38" t="str">
        <f>IFERROR(VALUE(SUBSTITUTE('04A_국토부원자료'!N861,",","")),"")</f>
        <v/>
      </c>
      <c r="L860" s="39" t="str">
        <f>IFERROR('04A_국토부원자료'!O861,"")</f>
        <v xml:space="preserve"> </v>
      </c>
      <c r="M860" s="39" t="str">
        <f>IFERROR('04A_국토부원자료'!Q861,"")</f>
        <v>중개거래</v>
      </c>
      <c r="N860" s="38">
        <f>IF(B860="","",IF('02_대상물건입력'!B5="",1,IF(ISNUMBER(SEARCH('02_대상물건입력'!B5,B860)),1,0)))</f>
        <v>1</v>
      </c>
      <c r="O860" s="38">
        <f>IF(B860="","",IF('02_대상물건입력'!B6="",1,IF(ISNUMBER(SEARCH('02_대상물건입력'!B6,B860)),1,0)))</f>
        <v>0</v>
      </c>
      <c r="P860" s="38">
        <f>IF(L860="","",IF('02_대상물건입력'!B15="",0,IF(ISNUMBER(SEARCH('02_대상물건입력'!B15,L860)),1,0)))</f>
        <v>0</v>
      </c>
      <c r="Q860" s="38">
        <f>IF(D860="","",IF('02_대상물건입력'!B8="",0,IF(ISNUMBER(SEARCH('02_대상물건입력'!B8,D860)),1,0)))</f>
        <v>0</v>
      </c>
      <c r="R860" s="44">
        <f>IFERROR(ABS(E860-'02_대상물건입력'!B11)/'02_대상물건입력'!B11,"")</f>
        <v>1.1598367275023127</v>
      </c>
      <c r="S860" s="38">
        <f>IFERROR(ABS(J860-'02_대상물건입력'!B10),"")</f>
        <v>0</v>
      </c>
      <c r="T860" s="38">
        <f>IFERROR(ABS('01_설정'!B4-F860),"")</f>
        <v>531</v>
      </c>
      <c r="U860" s="38" t="str">
        <f>IFERROR(ABS(K860-YEAR('02_대상물건입력'!B14)),"")</f>
        <v/>
      </c>
      <c r="V860" s="38" t="str">
        <f>IF(B860="","",IF(AND(E860&gt;0,F860&gt;0,H860&gt;0,OR('04A_국토부원자료'!P861="",'04A_국토부원자료'!P861="-"),IF('01_설정'!B10=1,N860=1,TRUE),R860&lt;='01_설정'!B5,S860&lt;='01_설정'!B6,T860&lt;='01_설정'!B7,U860&lt;='01_설정'!B8),"Y",""))</f>
        <v/>
      </c>
      <c r="W860" s="40" t="str">
        <f>IF(V860&lt;&gt;"Y","",MAX(0,(1-R860/'01_설정'!B5))*'01_설정'!B14+MAX(0,(1-S860/'01_설정'!B6))*'01_설정'!B15+MAX(0,(1-T860/'01_설정'!B7))*'01_설정'!B16+MAX(0,(1-U860/'01_설정'!B8))*'01_설정'!B17+O860*'01_설정'!B11+Q860*'01_설정'!B12+P860*'01_설정'!B13)</f>
        <v/>
      </c>
      <c r="X860" s="38" t="str">
        <f>IF(W860="","",1+COUNTIFS($W$4:$W$3003,"&gt;"&amp;W860)+COUNTIFS($W$4:W860,W860)-1)</f>
        <v/>
      </c>
    </row>
    <row r="861" spans="1:24" ht="16.5">
      <c r="A861" s="38">
        <f>IF('04A_국토부원자료'!A862="","",ROW()-3)</f>
        <v>858</v>
      </c>
      <c r="B861" s="39" t="str">
        <f>IFERROR('04A_국토부원자료'!B862,"")</f>
        <v>서울특별시 송파구 문정동</v>
      </c>
      <c r="C861" s="39" t="str">
        <f>IF(B861="","",IF('04A_국토부원자료'!C862&lt;&gt;"",'04A_국토부원자료'!C862,TRIM('04A_국토부원자료'!D862&amp;IF('04A_국토부원자료'!E862&lt;&gt;"","-"&amp;'04A_국토부원자료'!E862,""))))</f>
        <v>622</v>
      </c>
      <c r="D861" s="39" t="str">
        <f>IFERROR('04A_국토부원자료'!F862,"")</f>
        <v>송파한화오벨리스크</v>
      </c>
      <c r="E861" s="40">
        <f>IFERROR(VALUE(SUBSTITUTE('04A_국토부원자료'!G862,",","")),"")</f>
        <v>29.99</v>
      </c>
      <c r="F861" s="41">
        <f>IFERROR(IF(AND('04A_국토부원자료'!H862&lt;&gt;"",'04A_국토부원자료'!I862&lt;&gt;""),DATE(INT(VALUE(SUBSTITUTE('04A_국토부원자료'!H862,",",""))/100),MOD(VALUE(SUBSTITUTE('04A_국토부원자료'!H862,",","")),100),VALUE(SUBSTITUTE('04A_국토부원자료'!I862,",",""))),""),"")</f>
        <v>45581</v>
      </c>
      <c r="G861" s="42">
        <f>IFERROR(VALUE(SUBSTITUTE('04A_국토부원자료'!J862,",","")),"")</f>
        <v>20300</v>
      </c>
      <c r="H861" s="43">
        <f t="shared" si="26"/>
        <v>203000000</v>
      </c>
      <c r="I861" s="43">
        <f t="shared" si="27"/>
        <v>6768922.9743247749</v>
      </c>
      <c r="J861" s="38">
        <f>IFERROR(VALUE(SUBSTITUTE('04A_국토부원자료'!K862,",","")),"")</f>
        <v>6</v>
      </c>
      <c r="K861" s="38">
        <f>IFERROR(VALUE(SUBSTITUTE('04A_국토부원자료'!N862,",","")),"")</f>
        <v>2013</v>
      </c>
      <c r="L861" s="39" t="str">
        <f>IFERROR('04A_국토부원자료'!O862,"")</f>
        <v>충민로 5</v>
      </c>
      <c r="M861" s="39" t="str">
        <f>IFERROR('04A_국토부원자료'!Q862,"")</f>
        <v>중개거래</v>
      </c>
      <c r="N861" s="38">
        <f>IF(B861="","",IF('02_대상물건입력'!B5="",1,IF(ISNUMBER(SEARCH('02_대상물건입력'!B5,B861)),1,0)))</f>
        <v>1</v>
      </c>
      <c r="O861" s="38">
        <f>IF(B861="","",IF('02_대상물건입력'!B6="",1,IF(ISNUMBER(SEARCH('02_대상물건입력'!B6,B861)),1,0)))</f>
        <v>0</v>
      </c>
      <c r="P861" s="38">
        <f>IF(L861="","",IF('02_대상물건입력'!B15="",0,IF(ISNUMBER(SEARCH('02_대상물건입력'!B15,L861)),1,0)))</f>
        <v>0</v>
      </c>
      <c r="Q861" s="38">
        <f>IF(D861="","",IF('02_대상물건입력'!B8="",0,IF(ISNUMBER(SEARCH('02_대상물건입력'!B8,D861)),1,0)))</f>
        <v>0</v>
      </c>
      <c r="R861" s="44">
        <f>IFERROR(ABS(E861-'02_대상물건입력'!B11)/'02_대상물건입력'!B11,"")</f>
        <v>0.10084132321200462</v>
      </c>
      <c r="S861" s="38">
        <f>IFERROR(ABS(J861-'02_대상물건입력'!B10),"")</f>
        <v>6</v>
      </c>
      <c r="T861" s="38">
        <f>IFERROR(ABS('01_설정'!B4-F861),"")</f>
        <v>531</v>
      </c>
      <c r="U861" s="38">
        <f>IFERROR(ABS(K861-YEAR('02_대상물건입력'!B14)),"")</f>
        <v>13</v>
      </c>
      <c r="V861" s="38" t="str">
        <f>IF(B861="","",IF(AND(E861&gt;0,F861&gt;0,H861&gt;0,OR('04A_국토부원자료'!P862="",'04A_국토부원자료'!P862="-"),IF('01_설정'!B10=1,N861=1,TRUE),R861&lt;='01_설정'!B5,S861&lt;='01_설정'!B6,T861&lt;='01_설정'!B7,U861&lt;='01_설정'!B8),"Y",""))</f>
        <v/>
      </c>
      <c r="W861" s="40" t="str">
        <f>IF(V861&lt;&gt;"Y","",MAX(0,(1-R861/'01_설정'!B5))*'01_설정'!B14+MAX(0,(1-S861/'01_설정'!B6))*'01_설정'!B15+MAX(0,(1-T861/'01_설정'!B7))*'01_설정'!B16+MAX(0,(1-U861/'01_설정'!B8))*'01_설정'!B17+O861*'01_설정'!B11+Q861*'01_설정'!B12+P861*'01_설정'!B13)</f>
        <v/>
      </c>
      <c r="X861" s="38" t="str">
        <f>IF(W861="","",1+COUNTIFS($W$4:$W$3003,"&gt;"&amp;W861)+COUNTIFS($W$4:W861,W861)-1)</f>
        <v/>
      </c>
    </row>
    <row r="862" spans="1:24" ht="16.5">
      <c r="A862" s="38">
        <f>IF('04A_국토부원자료'!A863="","",ROW()-3)</f>
        <v>859</v>
      </c>
      <c r="B862" s="39" t="str">
        <f>IFERROR('04A_국토부원자료'!B863,"")</f>
        <v>서울특별시 송파구 문정동</v>
      </c>
      <c r="C862" s="39" t="str">
        <f>IF(B862="","",IF('04A_국토부원자료'!C863&lt;&gt;"",'04A_국토부원자료'!C863,TRIM('04A_국토부원자료'!D863&amp;IF('04A_국토부원자료'!E863&lt;&gt;"","-"&amp;'04A_국토부원자료'!E863,""))))</f>
        <v>620</v>
      </c>
      <c r="D862" s="39" t="str">
        <f>IFERROR('04A_국토부원자료'!F863,"")</f>
        <v>송파푸르지오시티</v>
      </c>
      <c r="E862" s="40">
        <f>IFERROR(VALUE(SUBSTITUTE('04A_국토부원자료'!G863,",","")),"")</f>
        <v>30</v>
      </c>
      <c r="F862" s="41">
        <f>IFERROR(IF(AND('04A_국토부원자료'!H863&lt;&gt;"",'04A_국토부원자료'!I863&lt;&gt;""),DATE(INT(VALUE(SUBSTITUTE('04A_국토부원자료'!H863,",",""))/100),MOD(VALUE(SUBSTITUTE('04A_국토부원자료'!H863,",","")),100),VALUE(SUBSTITUTE('04A_국토부원자료'!I863,",",""))),""),"")</f>
        <v>45580</v>
      </c>
      <c r="G862" s="42">
        <f>IFERROR(VALUE(SUBSTITUTE('04A_국토부원자료'!J863,",","")),"")</f>
        <v>23800</v>
      </c>
      <c r="H862" s="43">
        <f t="shared" si="26"/>
        <v>238000000</v>
      </c>
      <c r="I862" s="43">
        <f t="shared" si="27"/>
        <v>7933333.333333333</v>
      </c>
      <c r="J862" s="38">
        <f>IFERROR(VALUE(SUBSTITUTE('04A_국토부원자료'!K863,",","")),"")</f>
        <v>11</v>
      </c>
      <c r="K862" s="38">
        <f>IFERROR(VALUE(SUBSTITUTE('04A_국토부원자료'!N863,",","")),"")</f>
        <v>2013</v>
      </c>
      <c r="L862" s="39" t="str">
        <f>IFERROR('04A_국토부원자료'!O863,"")</f>
        <v>새말로 62</v>
      </c>
      <c r="M862" s="39" t="str">
        <f>IFERROR('04A_국토부원자료'!Q863,"")</f>
        <v>중개거래</v>
      </c>
      <c r="N862" s="38">
        <f>IF(B862="","",IF('02_대상물건입력'!B5="",1,IF(ISNUMBER(SEARCH('02_대상물건입력'!B5,B862)),1,0)))</f>
        <v>1</v>
      </c>
      <c r="O862" s="38">
        <f>IF(B862="","",IF('02_대상물건입력'!B6="",1,IF(ISNUMBER(SEARCH('02_대상물건입력'!B6,B862)),1,0)))</f>
        <v>0</v>
      </c>
      <c r="P862" s="38">
        <f>IF(L862="","",IF('02_대상물건입력'!B15="",0,IF(ISNUMBER(SEARCH('02_대상물건입력'!B15,L862)),1,0)))</f>
        <v>0</v>
      </c>
      <c r="Q862" s="38">
        <f>IF(D862="","",IF('02_대상물건입력'!B8="",0,IF(ISNUMBER(SEARCH('02_대상물건입력'!B8,D862)),1,0)))</f>
        <v>0</v>
      </c>
      <c r="R862" s="44">
        <f>IFERROR(ABS(E862-'02_대상물건입력'!B11)/'02_대상물건입력'!B11,"")</f>
        <v>0.10120839267623009</v>
      </c>
      <c r="S862" s="38">
        <f>IFERROR(ABS(J862-'02_대상물건입력'!B10),"")</f>
        <v>1</v>
      </c>
      <c r="T862" s="38">
        <f>IFERROR(ABS('01_설정'!B4-F862),"")</f>
        <v>532</v>
      </c>
      <c r="U862" s="38">
        <f>IFERROR(ABS(K862-YEAR('02_대상물건입력'!B14)),"")</f>
        <v>13</v>
      </c>
      <c r="V862" s="38" t="str">
        <f>IF(B862="","",IF(AND(E862&gt;0,F862&gt;0,H862&gt;0,OR('04A_국토부원자료'!P863="",'04A_국토부원자료'!P863="-"),IF('01_설정'!B10=1,N862=1,TRUE),R862&lt;='01_설정'!B5,S862&lt;='01_설정'!B6,T862&lt;='01_설정'!B7,U862&lt;='01_설정'!B8),"Y",""))</f>
        <v/>
      </c>
      <c r="W862" s="40" t="str">
        <f>IF(V862&lt;&gt;"Y","",MAX(0,(1-R862/'01_설정'!B5))*'01_설정'!B14+MAX(0,(1-S862/'01_설정'!B6))*'01_설정'!B15+MAX(0,(1-T862/'01_설정'!B7))*'01_설정'!B16+MAX(0,(1-U862/'01_설정'!B8))*'01_설정'!B17+O862*'01_설정'!B11+Q862*'01_설정'!B12+P862*'01_설정'!B13)</f>
        <v/>
      </c>
      <c r="X862" s="38" t="str">
        <f>IF(W862="","",1+COUNTIFS($W$4:$W$3003,"&gt;"&amp;W862)+COUNTIFS($W$4:W862,W862)-1)</f>
        <v/>
      </c>
    </row>
    <row r="863" spans="1:24" ht="16.5">
      <c r="A863" s="38">
        <f>IF('04A_국토부원자료'!A864="","",ROW()-3)</f>
        <v>860</v>
      </c>
      <c r="B863" s="39" t="str">
        <f>IFERROR('04A_국토부원자료'!B864,"")</f>
        <v>서울특별시 송파구 문정동</v>
      </c>
      <c r="C863" s="39" t="str">
        <f>IF(B863="","",IF('04A_국토부원자료'!C864&lt;&gt;"",'04A_국토부원자료'!C864,TRIM('04A_국토부원자료'!D864&amp;IF('04A_국토부원자료'!E864&lt;&gt;"","-"&amp;'04A_국토부원자료'!E864,""))))</f>
        <v>620</v>
      </c>
      <c r="D863" s="39" t="str">
        <f>IFERROR('04A_국토부원자료'!F864,"")</f>
        <v>송파푸르지오시티</v>
      </c>
      <c r="E863" s="40">
        <f>IFERROR(VALUE(SUBSTITUTE('04A_국토부원자료'!G864,",","")),"")</f>
        <v>24.9</v>
      </c>
      <c r="F863" s="41">
        <f>IFERROR(IF(AND('04A_국토부원자료'!H864&lt;&gt;"",'04A_국토부원자료'!I864&lt;&gt;""),DATE(INT(VALUE(SUBSTITUTE('04A_국토부원자료'!H864,",",""))/100),MOD(VALUE(SUBSTITUTE('04A_국토부원자료'!H864,",","")),100),VALUE(SUBSTITUTE('04A_국토부원자료'!I864,",",""))),""),"")</f>
        <v>45580</v>
      </c>
      <c r="G863" s="42">
        <f>IFERROR(VALUE(SUBSTITUTE('04A_국토부원자료'!J864,",","")),"")</f>
        <v>21525</v>
      </c>
      <c r="H863" s="43">
        <f t="shared" si="26"/>
        <v>215250000</v>
      </c>
      <c r="I863" s="43">
        <f t="shared" si="27"/>
        <v>8644578.3132530134</v>
      </c>
      <c r="J863" s="38">
        <f>IFERROR(VALUE(SUBSTITUTE('04A_국토부원자료'!K864,",","")),"")</f>
        <v>9</v>
      </c>
      <c r="K863" s="38">
        <f>IFERROR(VALUE(SUBSTITUTE('04A_국토부원자료'!N864,",","")),"")</f>
        <v>2013</v>
      </c>
      <c r="L863" s="39" t="str">
        <f>IFERROR('04A_국토부원자료'!O864,"")</f>
        <v>새말로 62</v>
      </c>
      <c r="M863" s="39" t="str">
        <f>IFERROR('04A_국토부원자료'!Q864,"")</f>
        <v>직거래</v>
      </c>
      <c r="N863" s="38">
        <f>IF(B863="","",IF('02_대상물건입력'!B5="",1,IF(ISNUMBER(SEARCH('02_대상물건입력'!B5,B863)),1,0)))</f>
        <v>1</v>
      </c>
      <c r="O863" s="38">
        <f>IF(B863="","",IF('02_대상물건입력'!B6="",1,IF(ISNUMBER(SEARCH('02_대상물건입력'!B6,B863)),1,0)))</f>
        <v>0</v>
      </c>
      <c r="P863" s="38">
        <f>IF(L863="","",IF('02_대상물건입력'!B15="",0,IF(ISNUMBER(SEARCH('02_대상물건입력'!B15,L863)),1,0)))</f>
        <v>0</v>
      </c>
      <c r="Q863" s="38">
        <f>IF(D863="","",IF('02_대상물건입력'!B8="",0,IF(ISNUMBER(SEARCH('02_대상물건입력'!B8,D863)),1,0)))</f>
        <v>0</v>
      </c>
      <c r="R863" s="44">
        <f>IFERROR(ABS(E863-'02_대상물건입력'!B11)/'02_대상물건입력'!B11,"")</f>
        <v>8.5997034078729079E-2</v>
      </c>
      <c r="S863" s="38">
        <f>IFERROR(ABS(J863-'02_대상물건입력'!B10),"")</f>
        <v>3</v>
      </c>
      <c r="T863" s="38">
        <f>IFERROR(ABS('01_설정'!B4-F863),"")</f>
        <v>532</v>
      </c>
      <c r="U863" s="38">
        <f>IFERROR(ABS(K863-YEAR('02_대상물건입력'!B14)),"")</f>
        <v>13</v>
      </c>
      <c r="V863" s="38" t="str">
        <f>IF(B863="","",IF(AND(E863&gt;0,F863&gt;0,H863&gt;0,OR('04A_국토부원자료'!P864="",'04A_국토부원자료'!P864="-"),IF('01_설정'!B10=1,N863=1,TRUE),R863&lt;='01_설정'!B5,S863&lt;='01_설정'!B6,T863&lt;='01_설정'!B7,U863&lt;='01_설정'!B8),"Y",""))</f>
        <v/>
      </c>
      <c r="W863" s="40" t="str">
        <f>IF(V863&lt;&gt;"Y","",MAX(0,(1-R863/'01_설정'!B5))*'01_설정'!B14+MAX(0,(1-S863/'01_설정'!B6))*'01_설정'!B15+MAX(0,(1-T863/'01_설정'!B7))*'01_설정'!B16+MAX(0,(1-U863/'01_설정'!B8))*'01_설정'!B17+O863*'01_설정'!B11+Q863*'01_설정'!B12+P863*'01_설정'!B13)</f>
        <v/>
      </c>
      <c r="X863" s="38" t="str">
        <f>IF(W863="","",1+COUNTIFS($W$4:$W$3003,"&gt;"&amp;W863)+COUNTIFS($W$4:W863,W863)-1)</f>
        <v/>
      </c>
    </row>
    <row r="864" spans="1:24" ht="16.5">
      <c r="A864" s="38">
        <f>IF('04A_국토부원자료'!A865="","",ROW()-3)</f>
        <v>861</v>
      </c>
      <c r="B864" s="39" t="str">
        <f>IFERROR('04A_국토부원자료'!B865,"")</f>
        <v>서울특별시 송파구 문정동</v>
      </c>
      <c r="C864" s="39" t="str">
        <f>IF(B864="","",IF('04A_국토부원자료'!C865&lt;&gt;"",'04A_국토부원자료'!C865,TRIM('04A_국토부원자료'!D865&amp;IF('04A_국토부원자료'!E865&lt;&gt;"","-"&amp;'04A_국토부원자료'!E865,""))))</f>
        <v>652-2</v>
      </c>
      <c r="D864" s="39" t="str">
        <f>IFERROR('04A_국토부원자료'!F865,"")</f>
        <v>문정 오벨리스크</v>
      </c>
      <c r="E864" s="40">
        <f>IFERROR(VALUE(SUBSTITUTE('04A_국토부원자료'!G865,",","")),"")</f>
        <v>24.03</v>
      </c>
      <c r="F864" s="41">
        <f>IFERROR(IF(AND('04A_국토부원자료'!H865&lt;&gt;"",'04A_국토부원자료'!I865&lt;&gt;""),DATE(INT(VALUE(SUBSTITUTE('04A_국토부원자료'!H865,",",""))/100),MOD(VALUE(SUBSTITUTE('04A_국토부원자료'!H865,",","")),100),VALUE(SUBSTITUTE('04A_국토부원자료'!I865,",",""))),""),"")</f>
        <v>45576</v>
      </c>
      <c r="G864" s="42">
        <f>IFERROR(VALUE(SUBSTITUTE('04A_국토부원자료'!J865,",","")),"")</f>
        <v>21500</v>
      </c>
      <c r="H864" s="43">
        <f t="shared" si="26"/>
        <v>215000000</v>
      </c>
      <c r="I864" s="43">
        <f t="shared" si="27"/>
        <v>8947149.3965875991</v>
      </c>
      <c r="J864" s="38">
        <f>IFERROR(VALUE(SUBSTITUTE('04A_국토부원자료'!K865,",","")),"")</f>
        <v>6</v>
      </c>
      <c r="K864" s="38">
        <f>IFERROR(VALUE(SUBSTITUTE('04A_국토부원자료'!N865,",","")),"")</f>
        <v>2018</v>
      </c>
      <c r="L864" s="39" t="str">
        <f>IFERROR('04A_국토부원자료'!O865,"")</f>
        <v>송파대로 145</v>
      </c>
      <c r="M864" s="39" t="str">
        <f>IFERROR('04A_국토부원자료'!Q865,"")</f>
        <v>중개거래</v>
      </c>
      <c r="N864" s="38">
        <f>IF(B864="","",IF('02_대상물건입력'!B5="",1,IF(ISNUMBER(SEARCH('02_대상물건입력'!B5,B864)),1,0)))</f>
        <v>1</v>
      </c>
      <c r="O864" s="38">
        <f>IF(B864="","",IF('02_대상물건입력'!B6="",1,IF(ISNUMBER(SEARCH('02_대상물건입력'!B6,B864)),1,0)))</f>
        <v>0</v>
      </c>
      <c r="P864" s="38">
        <f>IF(L864="","",IF('02_대상물건입력'!B15="",0,IF(ISNUMBER(SEARCH('02_대상물건입력'!B15,L864)),1,0)))</f>
        <v>1</v>
      </c>
      <c r="Q864" s="38">
        <f>IF(D864="","",IF('02_대상물건입력'!B8="",0,IF(ISNUMBER(SEARCH('02_대상물건입력'!B8,D864)),1,0)))</f>
        <v>0</v>
      </c>
      <c r="R864" s="44">
        <f>IFERROR(ABS(E864-'02_대상물건입력'!B11)/'02_대상물건입력'!B11,"")</f>
        <v>0.11793207746633966</v>
      </c>
      <c r="S864" s="38">
        <f>IFERROR(ABS(J864-'02_대상물건입력'!B10),"")</f>
        <v>6</v>
      </c>
      <c r="T864" s="38">
        <f>IFERROR(ABS('01_설정'!B4-F864),"")</f>
        <v>536</v>
      </c>
      <c r="U864" s="38">
        <f>IFERROR(ABS(K864-YEAR('02_대상물건입력'!B14)),"")</f>
        <v>8</v>
      </c>
      <c r="V864" s="38" t="str">
        <f>IF(B864="","",IF(AND(E864&gt;0,F864&gt;0,H864&gt;0,OR('04A_국토부원자료'!P865="",'04A_국토부원자료'!P865="-"),IF('01_설정'!B10=1,N864=1,TRUE),R864&lt;='01_설정'!B5,S864&lt;='01_설정'!B6,T864&lt;='01_설정'!B7,U864&lt;='01_설정'!B8),"Y",""))</f>
        <v/>
      </c>
      <c r="W864" s="40" t="str">
        <f>IF(V864&lt;&gt;"Y","",MAX(0,(1-R864/'01_설정'!B5))*'01_설정'!B14+MAX(0,(1-S864/'01_설정'!B6))*'01_설정'!B15+MAX(0,(1-T864/'01_설정'!B7))*'01_설정'!B16+MAX(0,(1-U864/'01_설정'!B8))*'01_설정'!B17+O864*'01_설정'!B11+Q864*'01_설정'!B12+P864*'01_설정'!B13)</f>
        <v/>
      </c>
      <c r="X864" s="38" t="str">
        <f>IF(W864="","",1+COUNTIFS($W$4:$W$3003,"&gt;"&amp;W864)+COUNTIFS($W$4:W864,W864)-1)</f>
        <v/>
      </c>
    </row>
    <row r="865" spans="1:24" ht="16.5">
      <c r="A865" s="38">
        <f>IF('04A_국토부원자료'!A866="","",ROW()-3)</f>
        <v>862</v>
      </c>
      <c r="B865" s="39" t="str">
        <f>IFERROR('04A_국토부원자료'!B866,"")</f>
        <v>서울특별시 송파구 문정동</v>
      </c>
      <c r="C865" s="39" t="str">
        <f>IF(B865="","",IF('04A_국토부원자료'!C866&lt;&gt;"",'04A_국토부원자료'!C866,TRIM('04A_국토부원자료'!D866&amp;IF('04A_국토부원자료'!E866&lt;&gt;"","-"&amp;'04A_국토부원자료'!E866,""))))</f>
        <v>618</v>
      </c>
      <c r="D865" s="39" t="str">
        <f>IFERROR('04A_국토부원자료'!F866,"")</f>
        <v>파크하비오</v>
      </c>
      <c r="E865" s="40">
        <f>IFERROR(VALUE(SUBSTITUTE('04A_국토부원자료'!G866,",","")),"")</f>
        <v>48.96</v>
      </c>
      <c r="F865" s="41">
        <f>IFERROR(IF(AND('04A_국토부원자료'!H866&lt;&gt;"",'04A_국토부원자료'!I866&lt;&gt;""),DATE(INT(VALUE(SUBSTITUTE('04A_국토부원자료'!H866,",",""))/100),MOD(VALUE(SUBSTITUTE('04A_국토부원자료'!H866,",","")),100),VALUE(SUBSTITUTE('04A_국토부원자료'!I866,",",""))),""),"")</f>
        <v>45575</v>
      </c>
      <c r="G865" s="42">
        <f>IFERROR(VALUE(SUBSTITUTE('04A_국토부원자료'!J866,",","")),"")</f>
        <v>54300</v>
      </c>
      <c r="H865" s="43">
        <f t="shared" si="26"/>
        <v>543000000</v>
      </c>
      <c r="I865" s="43">
        <f t="shared" si="27"/>
        <v>11090686.274509804</v>
      </c>
      <c r="J865" s="38">
        <f>IFERROR(VALUE(SUBSTITUTE('04A_국토부원자료'!K866,",","")),"")</f>
        <v>8</v>
      </c>
      <c r="K865" s="38" t="str">
        <f>IFERROR(VALUE(SUBSTITUTE('04A_국토부원자료'!N866,",","")),"")</f>
        <v/>
      </c>
      <c r="L865" s="39" t="str">
        <f>IFERROR('04A_국토부원자료'!O866,"")</f>
        <v xml:space="preserve"> </v>
      </c>
      <c r="M865" s="39" t="str">
        <f>IFERROR('04A_국토부원자료'!Q866,"")</f>
        <v>중개거래</v>
      </c>
      <c r="N865" s="38">
        <f>IF(B865="","",IF('02_대상물건입력'!B5="",1,IF(ISNUMBER(SEARCH('02_대상물건입력'!B5,B865)),1,0)))</f>
        <v>1</v>
      </c>
      <c r="O865" s="38">
        <f>IF(B865="","",IF('02_대상물건입력'!B6="",1,IF(ISNUMBER(SEARCH('02_대상물건입력'!B6,B865)),1,0)))</f>
        <v>0</v>
      </c>
      <c r="P865" s="38">
        <f>IF(L865="","",IF('02_대상물건입력'!B15="",0,IF(ISNUMBER(SEARCH('02_대상물건입력'!B15,L865)),1,0)))</f>
        <v>0</v>
      </c>
      <c r="Q865" s="38">
        <f>IF(D865="","",IF('02_대상물건입력'!B8="",0,IF(ISNUMBER(SEARCH('02_대상물건입력'!B8,D865)),1,0)))</f>
        <v>0</v>
      </c>
      <c r="R865" s="44">
        <f>IFERROR(ABS(E865-'02_대상물건입력'!B11)/'02_대상물건입력'!B11,"")</f>
        <v>0.79717209684760759</v>
      </c>
      <c r="S865" s="38">
        <f>IFERROR(ABS(J865-'02_대상물건입력'!B10),"")</f>
        <v>4</v>
      </c>
      <c r="T865" s="38">
        <f>IFERROR(ABS('01_설정'!B4-F865),"")</f>
        <v>537</v>
      </c>
      <c r="U865" s="38" t="str">
        <f>IFERROR(ABS(K865-YEAR('02_대상물건입력'!B14)),"")</f>
        <v/>
      </c>
      <c r="V865" s="38" t="str">
        <f>IF(B865="","",IF(AND(E865&gt;0,F865&gt;0,H865&gt;0,OR('04A_국토부원자료'!P866="",'04A_국토부원자료'!P866="-"),IF('01_설정'!B10=1,N865=1,TRUE),R865&lt;='01_설정'!B5,S865&lt;='01_설정'!B6,T865&lt;='01_설정'!B7,U865&lt;='01_설정'!B8),"Y",""))</f>
        <v/>
      </c>
      <c r="W865" s="40" t="str">
        <f>IF(V865&lt;&gt;"Y","",MAX(0,(1-R865/'01_설정'!B5))*'01_설정'!B14+MAX(0,(1-S865/'01_설정'!B6))*'01_설정'!B15+MAX(0,(1-T865/'01_설정'!B7))*'01_설정'!B16+MAX(0,(1-U865/'01_설정'!B8))*'01_설정'!B17+O865*'01_설정'!B11+Q865*'01_설정'!B12+P865*'01_설정'!B13)</f>
        <v/>
      </c>
      <c r="X865" s="38" t="str">
        <f>IF(W865="","",1+COUNTIFS($W$4:$W$3003,"&gt;"&amp;W865)+COUNTIFS($W$4:W865,W865)-1)</f>
        <v/>
      </c>
    </row>
    <row r="866" spans="1:24" ht="16.5">
      <c r="A866" s="38">
        <f>IF('04A_국토부원자료'!A867="","",ROW()-3)</f>
        <v>863</v>
      </c>
      <c r="B866" s="39" t="str">
        <f>IFERROR('04A_국토부원자료'!B867,"")</f>
        <v>서울특별시 송파구 문정동</v>
      </c>
      <c r="C866" s="39" t="str">
        <f>IF(B866="","",IF('04A_국토부원자료'!C867&lt;&gt;"",'04A_국토부원자료'!C867,TRIM('04A_국토부원자료'!D867&amp;IF('04A_국토부원자료'!E867&lt;&gt;"","-"&amp;'04A_국토부원자료'!E867,""))))</f>
        <v>618</v>
      </c>
      <c r="D866" s="39" t="str">
        <f>IFERROR('04A_국토부원자료'!F867,"")</f>
        <v>파크하비오</v>
      </c>
      <c r="E866" s="40">
        <f>IFERROR(VALUE(SUBSTITUTE('04A_국토부원자료'!G867,",","")),"")</f>
        <v>48.96</v>
      </c>
      <c r="F866" s="41">
        <f>IFERROR(IF(AND('04A_국토부원자료'!H867&lt;&gt;"",'04A_국토부원자료'!I867&lt;&gt;""),DATE(INT(VALUE(SUBSTITUTE('04A_국토부원자료'!H867,",",""))/100),MOD(VALUE(SUBSTITUTE('04A_국토부원자료'!H867,",","")),100),VALUE(SUBSTITUTE('04A_국토부원자료'!I867,",",""))),""),"")</f>
        <v>45571</v>
      </c>
      <c r="G866" s="42">
        <f>IFERROR(VALUE(SUBSTITUTE('04A_국토부원자료'!J867,",","")),"")</f>
        <v>47500</v>
      </c>
      <c r="H866" s="43">
        <f t="shared" si="26"/>
        <v>475000000</v>
      </c>
      <c r="I866" s="43">
        <f t="shared" si="27"/>
        <v>9701797.3856209144</v>
      </c>
      <c r="J866" s="38">
        <f>IFERROR(VALUE(SUBSTITUTE('04A_국토부원자료'!K867,",","")),"")</f>
        <v>6</v>
      </c>
      <c r="K866" s="38" t="str">
        <f>IFERROR(VALUE(SUBSTITUTE('04A_국토부원자료'!N867,",","")),"")</f>
        <v/>
      </c>
      <c r="L866" s="39" t="str">
        <f>IFERROR('04A_국토부원자료'!O867,"")</f>
        <v xml:space="preserve"> </v>
      </c>
      <c r="M866" s="39" t="str">
        <f>IFERROR('04A_국토부원자료'!Q867,"")</f>
        <v>중개거래</v>
      </c>
      <c r="N866" s="38">
        <f>IF(B866="","",IF('02_대상물건입력'!B5="",1,IF(ISNUMBER(SEARCH('02_대상물건입력'!B5,B866)),1,0)))</f>
        <v>1</v>
      </c>
      <c r="O866" s="38">
        <f>IF(B866="","",IF('02_대상물건입력'!B6="",1,IF(ISNUMBER(SEARCH('02_대상물건입력'!B6,B866)),1,0)))</f>
        <v>0</v>
      </c>
      <c r="P866" s="38">
        <f>IF(L866="","",IF('02_대상물건입력'!B15="",0,IF(ISNUMBER(SEARCH('02_대상물건입력'!B15,L866)),1,0)))</f>
        <v>0</v>
      </c>
      <c r="Q866" s="38">
        <f>IF(D866="","",IF('02_대상물건입력'!B8="",0,IF(ISNUMBER(SEARCH('02_대상물건입력'!B8,D866)),1,0)))</f>
        <v>0</v>
      </c>
      <c r="R866" s="44">
        <f>IFERROR(ABS(E866-'02_대상물건입력'!B11)/'02_대상물건입력'!B11,"")</f>
        <v>0.79717209684760759</v>
      </c>
      <c r="S866" s="38">
        <f>IFERROR(ABS(J866-'02_대상물건입력'!B10),"")</f>
        <v>6</v>
      </c>
      <c r="T866" s="38">
        <f>IFERROR(ABS('01_설정'!B4-F866),"")</f>
        <v>541</v>
      </c>
      <c r="U866" s="38" t="str">
        <f>IFERROR(ABS(K866-YEAR('02_대상물건입력'!B14)),"")</f>
        <v/>
      </c>
      <c r="V866" s="38" t="str">
        <f>IF(B866="","",IF(AND(E866&gt;0,F866&gt;0,H866&gt;0,OR('04A_국토부원자료'!P867="",'04A_국토부원자료'!P867="-"),IF('01_설정'!B10=1,N866=1,TRUE),R866&lt;='01_설정'!B5,S866&lt;='01_설정'!B6,T866&lt;='01_설정'!B7,U866&lt;='01_설정'!B8),"Y",""))</f>
        <v/>
      </c>
      <c r="W866" s="40" t="str">
        <f>IF(V866&lt;&gt;"Y","",MAX(0,(1-R866/'01_설정'!B5))*'01_설정'!B14+MAX(0,(1-S866/'01_설정'!B6))*'01_설정'!B15+MAX(0,(1-T866/'01_설정'!B7))*'01_설정'!B16+MAX(0,(1-U866/'01_설정'!B8))*'01_설정'!B17+O866*'01_설정'!B11+Q866*'01_설정'!B12+P866*'01_설정'!B13)</f>
        <v/>
      </c>
      <c r="X866" s="38" t="str">
        <f>IF(W866="","",1+COUNTIFS($W$4:$W$3003,"&gt;"&amp;W866)+COUNTIFS($W$4:W866,W866)-1)</f>
        <v/>
      </c>
    </row>
    <row r="867" spans="1:24" ht="16.5">
      <c r="A867" s="38">
        <f>IF('04A_국토부원자료'!A868="","",ROW()-3)</f>
        <v>864</v>
      </c>
      <c r="B867" s="39" t="str">
        <f>IFERROR('04A_국토부원자료'!B868,"")</f>
        <v>서울특별시 송파구 문정동</v>
      </c>
      <c r="C867" s="39" t="str">
        <f>IF(B867="","",IF('04A_국토부원자료'!C868&lt;&gt;"",'04A_국토부원자료'!C868,TRIM('04A_국토부원자료'!D868&amp;IF('04A_국토부원자료'!E868&lt;&gt;"","-"&amp;'04A_국토부원자료'!E868,""))))</f>
        <v>620</v>
      </c>
      <c r="D867" s="39" t="str">
        <f>IFERROR('04A_국토부원자료'!F868,"")</f>
        <v>송파푸르지오시티</v>
      </c>
      <c r="E867" s="40">
        <f>IFERROR(VALUE(SUBSTITUTE('04A_국토부원자료'!G868,",","")),"")</f>
        <v>30</v>
      </c>
      <c r="F867" s="41">
        <f>IFERROR(IF(AND('04A_국토부원자료'!H868&lt;&gt;"",'04A_국토부원자료'!I868&lt;&gt;""),DATE(INT(VALUE(SUBSTITUTE('04A_국토부원자료'!H868,",",""))/100),MOD(VALUE(SUBSTITUTE('04A_국토부원자료'!H868,",","")),100),VALUE(SUBSTITUTE('04A_국토부원자료'!I868,",",""))),""),"")</f>
        <v>45568</v>
      </c>
      <c r="G867" s="42">
        <f>IFERROR(VALUE(SUBSTITUTE('04A_국토부원자료'!J868,",","")),"")</f>
        <v>23500</v>
      </c>
      <c r="H867" s="43">
        <f t="shared" si="26"/>
        <v>235000000</v>
      </c>
      <c r="I867" s="43">
        <f t="shared" si="27"/>
        <v>7833333.333333333</v>
      </c>
      <c r="J867" s="38">
        <f>IFERROR(VALUE(SUBSTITUTE('04A_국토부원자료'!K868,",","")),"")</f>
        <v>13</v>
      </c>
      <c r="K867" s="38">
        <f>IFERROR(VALUE(SUBSTITUTE('04A_국토부원자료'!N868,",","")),"")</f>
        <v>2013</v>
      </c>
      <c r="L867" s="39" t="str">
        <f>IFERROR('04A_국토부원자료'!O868,"")</f>
        <v>새말로 62</v>
      </c>
      <c r="M867" s="39" t="str">
        <f>IFERROR('04A_국토부원자료'!Q868,"")</f>
        <v>중개거래</v>
      </c>
      <c r="N867" s="38">
        <f>IF(B867="","",IF('02_대상물건입력'!B5="",1,IF(ISNUMBER(SEARCH('02_대상물건입력'!B5,B867)),1,0)))</f>
        <v>1</v>
      </c>
      <c r="O867" s="38">
        <f>IF(B867="","",IF('02_대상물건입력'!B6="",1,IF(ISNUMBER(SEARCH('02_대상물건입력'!B6,B867)),1,0)))</f>
        <v>0</v>
      </c>
      <c r="P867" s="38">
        <f>IF(L867="","",IF('02_대상물건입력'!B15="",0,IF(ISNUMBER(SEARCH('02_대상물건입력'!B15,L867)),1,0)))</f>
        <v>0</v>
      </c>
      <c r="Q867" s="38">
        <f>IF(D867="","",IF('02_대상물건입력'!B8="",0,IF(ISNUMBER(SEARCH('02_대상물건입력'!B8,D867)),1,0)))</f>
        <v>0</v>
      </c>
      <c r="R867" s="44">
        <f>IFERROR(ABS(E867-'02_대상물건입력'!B11)/'02_대상물건입력'!B11,"")</f>
        <v>0.10120839267623009</v>
      </c>
      <c r="S867" s="38">
        <f>IFERROR(ABS(J867-'02_대상물건입력'!B10),"")</f>
        <v>1</v>
      </c>
      <c r="T867" s="38">
        <f>IFERROR(ABS('01_설정'!B4-F867),"")</f>
        <v>544</v>
      </c>
      <c r="U867" s="38">
        <f>IFERROR(ABS(K867-YEAR('02_대상물건입력'!B14)),"")</f>
        <v>13</v>
      </c>
      <c r="V867" s="38" t="str">
        <f>IF(B867="","",IF(AND(E867&gt;0,F867&gt;0,H867&gt;0,OR('04A_국토부원자료'!P868="",'04A_국토부원자료'!P868="-"),IF('01_설정'!B10=1,N867=1,TRUE),R867&lt;='01_설정'!B5,S867&lt;='01_설정'!B6,T867&lt;='01_설정'!B7,U867&lt;='01_설정'!B8),"Y",""))</f>
        <v/>
      </c>
      <c r="W867" s="40" t="str">
        <f>IF(V867&lt;&gt;"Y","",MAX(0,(1-R867/'01_설정'!B5))*'01_설정'!B14+MAX(0,(1-S867/'01_설정'!B6))*'01_설정'!B15+MAX(0,(1-T867/'01_설정'!B7))*'01_설정'!B16+MAX(0,(1-U867/'01_설정'!B8))*'01_설정'!B17+O867*'01_설정'!B11+Q867*'01_설정'!B12+P867*'01_설정'!B13)</f>
        <v/>
      </c>
      <c r="X867" s="38" t="str">
        <f>IF(W867="","",1+COUNTIFS($W$4:$W$3003,"&gt;"&amp;W867)+COUNTIFS($W$4:W867,W867)-1)</f>
        <v/>
      </c>
    </row>
    <row r="868" spans="1:24" ht="16.5">
      <c r="A868" s="38">
        <f>IF('04A_국토부원자료'!A869="","",ROW()-3)</f>
        <v>865</v>
      </c>
      <c r="B868" s="39" t="str">
        <f>IFERROR('04A_국토부원자료'!B869,"")</f>
        <v>서울특별시 송파구 문정동</v>
      </c>
      <c r="C868" s="39" t="str">
        <f>IF(B868="","",IF('04A_국토부원자료'!C869&lt;&gt;"",'04A_국토부원자료'!C869,TRIM('04A_국토부원자료'!D869&amp;IF('04A_국토부원자료'!E869&lt;&gt;"","-"&amp;'04A_국토부원자료'!E869,""))))</f>
        <v>620</v>
      </c>
      <c r="D868" s="39" t="str">
        <f>IFERROR('04A_국토부원자료'!F869,"")</f>
        <v>송파푸르지오시티</v>
      </c>
      <c r="E868" s="40">
        <f>IFERROR(VALUE(SUBSTITUTE('04A_국토부원자료'!G869,",","")),"")</f>
        <v>30</v>
      </c>
      <c r="F868" s="41">
        <f>IFERROR(IF(AND('04A_국토부원자료'!H869&lt;&gt;"",'04A_국토부원자료'!I869&lt;&gt;""),DATE(INT(VALUE(SUBSTITUTE('04A_국토부원자료'!H869,",",""))/100),MOD(VALUE(SUBSTITUTE('04A_국토부원자료'!H869,",","")),100),VALUE(SUBSTITUTE('04A_국토부원자료'!I869,",",""))),""),"")</f>
        <v>45568</v>
      </c>
      <c r="G868" s="42">
        <f>IFERROR(VALUE(SUBSTITUTE('04A_국토부원자료'!J869,",","")),"")</f>
        <v>23500</v>
      </c>
      <c r="H868" s="43">
        <f t="shared" si="26"/>
        <v>235000000</v>
      </c>
      <c r="I868" s="43">
        <f t="shared" si="27"/>
        <v>7833333.333333333</v>
      </c>
      <c r="J868" s="38">
        <f>IFERROR(VALUE(SUBSTITUTE('04A_국토부원자료'!K869,",","")),"")</f>
        <v>13</v>
      </c>
      <c r="K868" s="38">
        <f>IFERROR(VALUE(SUBSTITUTE('04A_국토부원자료'!N869,",","")),"")</f>
        <v>2013</v>
      </c>
      <c r="L868" s="39" t="str">
        <f>IFERROR('04A_국토부원자료'!O869,"")</f>
        <v>새말로 62</v>
      </c>
      <c r="M868" s="39" t="str">
        <f>IFERROR('04A_국토부원자료'!Q869,"")</f>
        <v>중개거래</v>
      </c>
      <c r="N868" s="38">
        <f>IF(B868="","",IF('02_대상물건입력'!B5="",1,IF(ISNUMBER(SEARCH('02_대상물건입력'!B5,B868)),1,0)))</f>
        <v>1</v>
      </c>
      <c r="O868" s="38">
        <f>IF(B868="","",IF('02_대상물건입력'!B6="",1,IF(ISNUMBER(SEARCH('02_대상물건입력'!B6,B868)),1,0)))</f>
        <v>0</v>
      </c>
      <c r="P868" s="38">
        <f>IF(L868="","",IF('02_대상물건입력'!B15="",0,IF(ISNUMBER(SEARCH('02_대상물건입력'!B15,L868)),1,0)))</f>
        <v>0</v>
      </c>
      <c r="Q868" s="38">
        <f>IF(D868="","",IF('02_대상물건입력'!B8="",0,IF(ISNUMBER(SEARCH('02_대상물건입력'!B8,D868)),1,0)))</f>
        <v>0</v>
      </c>
      <c r="R868" s="44">
        <f>IFERROR(ABS(E868-'02_대상물건입력'!B11)/'02_대상물건입력'!B11,"")</f>
        <v>0.10120839267623009</v>
      </c>
      <c r="S868" s="38">
        <f>IFERROR(ABS(J868-'02_대상물건입력'!B10),"")</f>
        <v>1</v>
      </c>
      <c r="T868" s="38">
        <f>IFERROR(ABS('01_설정'!B4-F868),"")</f>
        <v>544</v>
      </c>
      <c r="U868" s="38">
        <f>IFERROR(ABS(K868-YEAR('02_대상물건입력'!B14)),"")</f>
        <v>13</v>
      </c>
      <c r="V868" s="38" t="str">
        <f>IF(B868="","",IF(AND(E868&gt;0,F868&gt;0,H868&gt;0,OR('04A_국토부원자료'!P869="",'04A_국토부원자료'!P869="-"),IF('01_설정'!B10=1,N868=1,TRUE),R868&lt;='01_설정'!B5,S868&lt;='01_설정'!B6,T868&lt;='01_설정'!B7,U868&lt;='01_설정'!B8),"Y",""))</f>
        <v/>
      </c>
      <c r="W868" s="40" t="str">
        <f>IF(V868&lt;&gt;"Y","",MAX(0,(1-R868/'01_설정'!B5))*'01_설정'!B14+MAX(0,(1-S868/'01_설정'!B6))*'01_설정'!B15+MAX(0,(1-T868/'01_설정'!B7))*'01_설정'!B16+MAX(0,(1-U868/'01_설정'!B8))*'01_설정'!B17+O868*'01_설정'!B11+Q868*'01_설정'!B12+P868*'01_설정'!B13)</f>
        <v/>
      </c>
      <c r="X868" s="38" t="str">
        <f>IF(W868="","",1+COUNTIFS($W$4:$W$3003,"&gt;"&amp;W868)+COUNTIFS($W$4:W868,W868)-1)</f>
        <v/>
      </c>
    </row>
    <row r="869" spans="1:24" ht="16.5">
      <c r="A869" s="38">
        <f>IF('04A_국토부원자료'!A870="","",ROW()-3)</f>
        <v>866</v>
      </c>
      <c r="B869" s="39" t="str">
        <f>IFERROR('04A_국토부원자료'!B870,"")</f>
        <v>서울특별시 송파구 문정동</v>
      </c>
      <c r="C869" s="39" t="str">
        <f>IF(B869="","",IF('04A_국토부원자료'!C870&lt;&gt;"",'04A_국토부원자료'!C870,TRIM('04A_국토부원자료'!D870&amp;IF('04A_국토부원자료'!E870&lt;&gt;"","-"&amp;'04A_국토부원자료'!E870,""))))</f>
        <v>618</v>
      </c>
      <c r="D869" s="39" t="str">
        <f>IFERROR('04A_국토부원자료'!F870,"")</f>
        <v>파크하비오</v>
      </c>
      <c r="E869" s="40">
        <f>IFERROR(VALUE(SUBSTITUTE('04A_국토부원자료'!G870,",","")),"")</f>
        <v>48.93</v>
      </c>
      <c r="F869" s="41">
        <f>IFERROR(IF(AND('04A_국토부원자료'!H870&lt;&gt;"",'04A_국토부원자료'!I870&lt;&gt;""),DATE(INT(VALUE(SUBSTITUTE('04A_국토부원자료'!H870,",",""))/100),MOD(VALUE(SUBSTITUTE('04A_국토부원자료'!H870,",","")),100),VALUE(SUBSTITUTE('04A_국토부원자료'!I870,",",""))),""),"")</f>
        <v>45567</v>
      </c>
      <c r="G869" s="42">
        <f>IFERROR(VALUE(SUBSTITUTE('04A_국토부원자료'!J870,",","")),"")</f>
        <v>47000</v>
      </c>
      <c r="H869" s="43">
        <f t="shared" si="26"/>
        <v>470000000</v>
      </c>
      <c r="I869" s="43">
        <f t="shared" si="27"/>
        <v>9605558.9617821369</v>
      </c>
      <c r="J869" s="38">
        <f>IFERROR(VALUE(SUBSTITUTE('04A_국토부원자료'!K870,",","")),"")</f>
        <v>15</v>
      </c>
      <c r="K869" s="38" t="str">
        <f>IFERROR(VALUE(SUBSTITUTE('04A_국토부원자료'!N870,",","")),"")</f>
        <v/>
      </c>
      <c r="L869" s="39" t="str">
        <f>IFERROR('04A_국토부원자료'!O870,"")</f>
        <v xml:space="preserve"> </v>
      </c>
      <c r="M869" s="39" t="str">
        <f>IFERROR('04A_국토부원자료'!Q870,"")</f>
        <v>중개거래</v>
      </c>
      <c r="N869" s="38">
        <f>IF(B869="","",IF('02_대상물건입력'!B5="",1,IF(ISNUMBER(SEARCH('02_대상물건입력'!B5,B869)),1,0)))</f>
        <v>1</v>
      </c>
      <c r="O869" s="38">
        <f>IF(B869="","",IF('02_대상물건입력'!B6="",1,IF(ISNUMBER(SEARCH('02_대상물건입력'!B6,B869)),1,0)))</f>
        <v>0</v>
      </c>
      <c r="P869" s="38">
        <f>IF(L869="","",IF('02_대상물건입력'!B15="",0,IF(ISNUMBER(SEARCH('02_대상물건입력'!B15,L869)),1,0)))</f>
        <v>0</v>
      </c>
      <c r="Q869" s="38">
        <f>IF(D869="","",IF('02_대상물건입력'!B8="",0,IF(ISNUMBER(SEARCH('02_대상물건입력'!B8,D869)),1,0)))</f>
        <v>0</v>
      </c>
      <c r="R869" s="44">
        <f>IFERROR(ABS(E869-'02_대상물건입력'!B11)/'02_대상물건입력'!B11,"")</f>
        <v>0.79607088845493124</v>
      </c>
      <c r="S869" s="38">
        <f>IFERROR(ABS(J869-'02_대상물건입력'!B10),"")</f>
        <v>3</v>
      </c>
      <c r="T869" s="38">
        <f>IFERROR(ABS('01_설정'!B4-F869),"")</f>
        <v>545</v>
      </c>
      <c r="U869" s="38" t="str">
        <f>IFERROR(ABS(K869-YEAR('02_대상물건입력'!B14)),"")</f>
        <v/>
      </c>
      <c r="V869" s="38" t="str">
        <f>IF(B869="","",IF(AND(E869&gt;0,F869&gt;0,H869&gt;0,OR('04A_국토부원자료'!P870="",'04A_국토부원자료'!P870="-"),IF('01_설정'!B10=1,N869=1,TRUE),R869&lt;='01_설정'!B5,S869&lt;='01_설정'!B6,T869&lt;='01_설정'!B7,U869&lt;='01_설정'!B8),"Y",""))</f>
        <v/>
      </c>
      <c r="W869" s="40" t="str">
        <f>IF(V869&lt;&gt;"Y","",MAX(0,(1-R869/'01_설정'!B5))*'01_설정'!B14+MAX(0,(1-S869/'01_설정'!B6))*'01_설정'!B15+MAX(0,(1-T869/'01_설정'!B7))*'01_설정'!B16+MAX(0,(1-U869/'01_설정'!B8))*'01_설정'!B17+O869*'01_설정'!B11+Q869*'01_설정'!B12+P869*'01_설정'!B13)</f>
        <v/>
      </c>
      <c r="X869" s="38" t="str">
        <f>IF(W869="","",1+COUNTIFS($W$4:$W$3003,"&gt;"&amp;W869)+COUNTIFS($W$4:W869,W869)-1)</f>
        <v/>
      </c>
    </row>
    <row r="870" spans="1:24" ht="16.5">
      <c r="A870" s="38">
        <f>IF('04A_국토부원자료'!A871="","",ROW()-3)</f>
        <v>867</v>
      </c>
      <c r="B870" s="39" t="str">
        <f>IFERROR('04A_국토부원자료'!B871,"")</f>
        <v>서울특별시 송파구 문정동</v>
      </c>
      <c r="C870" s="39" t="str">
        <f>IF(B870="","",IF('04A_국토부원자료'!C871&lt;&gt;"",'04A_국토부원자료'!C871,TRIM('04A_국토부원자료'!D871&amp;IF('04A_국토부원자료'!E871&lt;&gt;"","-"&amp;'04A_국토부원자료'!E871,""))))</f>
        <v>652-2</v>
      </c>
      <c r="D870" s="39" t="str">
        <f>IFERROR('04A_국토부원자료'!F871,"")</f>
        <v>문정 오벨리스크</v>
      </c>
      <c r="E870" s="40">
        <f>IFERROR(VALUE(SUBSTITUTE('04A_국토부원자료'!G871,",","")),"")</f>
        <v>24</v>
      </c>
      <c r="F870" s="41">
        <f>IFERROR(IF(AND('04A_국토부원자료'!H871&lt;&gt;"",'04A_국토부원자료'!I871&lt;&gt;""),DATE(INT(VALUE(SUBSTITUTE('04A_국토부원자료'!H871,",",""))/100),MOD(VALUE(SUBSTITUTE('04A_국토부원자료'!H871,",","")),100),VALUE(SUBSTITUTE('04A_국토부원자료'!I871,",",""))),""),"")</f>
        <v>45565</v>
      </c>
      <c r="G870" s="42">
        <f>IFERROR(VALUE(SUBSTITUTE('04A_국토부원자료'!J871,",","")),"")</f>
        <v>24000</v>
      </c>
      <c r="H870" s="43">
        <f t="shared" si="26"/>
        <v>240000000</v>
      </c>
      <c r="I870" s="43">
        <f t="shared" si="27"/>
        <v>10000000</v>
      </c>
      <c r="J870" s="38">
        <f>IFERROR(VALUE(SUBSTITUTE('04A_국토부원자료'!K871,",","")),"")</f>
        <v>7</v>
      </c>
      <c r="K870" s="38">
        <f>IFERROR(VALUE(SUBSTITUTE('04A_국토부원자료'!N871,",","")),"")</f>
        <v>2018</v>
      </c>
      <c r="L870" s="39" t="str">
        <f>IFERROR('04A_국토부원자료'!O871,"")</f>
        <v>송파대로 145</v>
      </c>
      <c r="M870" s="39" t="str">
        <f>IFERROR('04A_국토부원자료'!Q871,"")</f>
        <v>중개거래</v>
      </c>
      <c r="N870" s="38">
        <f>IF(B870="","",IF('02_대상물건입력'!B5="",1,IF(ISNUMBER(SEARCH('02_대상물건입력'!B5,B870)),1,0)))</f>
        <v>1</v>
      </c>
      <c r="O870" s="38">
        <f>IF(B870="","",IF('02_대상물건입력'!B6="",1,IF(ISNUMBER(SEARCH('02_대상물건입력'!B6,B870)),1,0)))</f>
        <v>0</v>
      </c>
      <c r="P870" s="38">
        <f>IF(L870="","",IF('02_대상물건입력'!B15="",0,IF(ISNUMBER(SEARCH('02_대상물건입력'!B15,L870)),1,0)))</f>
        <v>1</v>
      </c>
      <c r="Q870" s="38">
        <f>IF(D870="","",IF('02_대상물건입력'!B8="",0,IF(ISNUMBER(SEARCH('02_대상물건입력'!B8,D870)),1,0)))</f>
        <v>0</v>
      </c>
      <c r="R870" s="44">
        <f>IFERROR(ABS(E870-'02_대상물건입력'!B11)/'02_대상물건입력'!B11,"")</f>
        <v>0.11903328585901593</v>
      </c>
      <c r="S870" s="38">
        <f>IFERROR(ABS(J870-'02_대상물건입력'!B10),"")</f>
        <v>5</v>
      </c>
      <c r="T870" s="38">
        <f>IFERROR(ABS('01_설정'!B4-F870),"")</f>
        <v>547</v>
      </c>
      <c r="U870" s="38">
        <f>IFERROR(ABS(K870-YEAR('02_대상물건입력'!B14)),"")</f>
        <v>8</v>
      </c>
      <c r="V870" s="38" t="str">
        <f>IF(B870="","",IF(AND(E870&gt;0,F870&gt;0,H870&gt;0,OR('04A_국토부원자료'!P871="",'04A_국토부원자료'!P871="-"),IF('01_설정'!B10=1,N870=1,TRUE),R870&lt;='01_설정'!B5,S870&lt;='01_설정'!B6,T870&lt;='01_설정'!B7,U870&lt;='01_설정'!B8),"Y",""))</f>
        <v>Y</v>
      </c>
      <c r="W870" s="40">
        <f>IF(V870&lt;&gt;"Y","",MAX(0,(1-R870/'01_설정'!B5))*'01_설정'!B14+MAX(0,(1-S870/'01_설정'!B6))*'01_설정'!B15+MAX(0,(1-T870/'01_설정'!B7))*'01_설정'!B16+MAX(0,(1-U870/'01_설정'!B8))*'01_설정'!B17+O870*'01_설정'!B11+Q870*'01_설정'!B12+P870*'01_설정'!B13)</f>
        <v>30.533290022488792</v>
      </c>
      <c r="X870" s="38">
        <f>IF(W870="","",1+COUNTIFS($W$4:$W$3003,"&gt;"&amp;W870)+COUNTIFS($W$4:W870,W870)-1)</f>
        <v>167</v>
      </c>
    </row>
    <row r="871" spans="1:24" ht="16.5">
      <c r="A871" s="38">
        <f>IF('04A_국토부원자료'!A872="","",ROW()-3)</f>
        <v>868</v>
      </c>
      <c r="B871" s="39" t="str">
        <f>IFERROR('04A_국토부원자료'!B872,"")</f>
        <v>서울특별시 송파구 문정동</v>
      </c>
      <c r="C871" s="39" t="str">
        <f>IF(B871="","",IF('04A_국토부원자료'!C872&lt;&gt;"",'04A_국토부원자료'!C872,TRIM('04A_국토부원자료'!D872&amp;IF('04A_국토부원자료'!E872&lt;&gt;"","-"&amp;'04A_국토부원자료'!E872,""))))</f>
        <v>56</v>
      </c>
      <c r="D871" s="39" t="str">
        <f>IFERROR('04A_국토부원자료'!F872,"")</f>
        <v>문정동 헤브론 복합빌딩</v>
      </c>
      <c r="E871" s="40">
        <f>IFERROR(VALUE(SUBSTITUTE('04A_국토부원자료'!G872,",","")),"")</f>
        <v>17.61</v>
      </c>
      <c r="F871" s="41">
        <f>IFERROR(IF(AND('04A_국토부원자료'!H872&lt;&gt;"",'04A_국토부원자료'!I872&lt;&gt;""),DATE(INT(VALUE(SUBSTITUTE('04A_국토부원자료'!H872,",",""))/100),MOD(VALUE(SUBSTITUTE('04A_국토부원자료'!H872,",","")),100),VALUE(SUBSTITUTE('04A_국토부원자료'!I872,",",""))),""),"")</f>
        <v>45559</v>
      </c>
      <c r="G871" s="42">
        <f>IFERROR(VALUE(SUBSTITUTE('04A_국토부원자료'!J872,",","")),"")</f>
        <v>10500</v>
      </c>
      <c r="H871" s="43">
        <f t="shared" si="26"/>
        <v>105000000</v>
      </c>
      <c r="I871" s="43">
        <f t="shared" si="27"/>
        <v>5962521.29471891</v>
      </c>
      <c r="J871" s="38">
        <f>IFERROR(VALUE(SUBSTITUTE('04A_국토부원자료'!K872,",","")),"")</f>
        <v>5</v>
      </c>
      <c r="K871" s="38">
        <f>IFERROR(VALUE(SUBSTITUTE('04A_국토부원자료'!N872,",","")),"")</f>
        <v>2004</v>
      </c>
      <c r="L871" s="39" t="str">
        <f>IFERROR('04A_국토부원자료'!O872,"")</f>
        <v>송파대로20길 4</v>
      </c>
      <c r="M871" s="39" t="str">
        <f>IFERROR('04A_국토부원자료'!Q872,"")</f>
        <v>직거래</v>
      </c>
      <c r="N871" s="38">
        <f>IF(B871="","",IF('02_대상물건입력'!B5="",1,IF(ISNUMBER(SEARCH('02_대상물건입력'!B5,B871)),1,0)))</f>
        <v>1</v>
      </c>
      <c r="O871" s="38">
        <f>IF(B871="","",IF('02_대상물건입력'!B6="",1,IF(ISNUMBER(SEARCH('02_대상물건입력'!B6,B871)),1,0)))</f>
        <v>0</v>
      </c>
      <c r="P871" s="38">
        <f>IF(L871="","",IF('02_대상물건입력'!B15="",0,IF(ISNUMBER(SEARCH('02_대상물건입력'!B15,L871)),1,0)))</f>
        <v>1</v>
      </c>
      <c r="Q871" s="38">
        <f>IF(D871="","",IF('02_대상물건입력'!B8="",0,IF(ISNUMBER(SEARCH('02_대상물건입력'!B8,D871)),1,0)))</f>
        <v>0</v>
      </c>
      <c r="R871" s="44">
        <f>IFERROR(ABS(E871-'02_대상물건입력'!B11)/'02_대상물건입력'!B11,"")</f>
        <v>0.35359067349905293</v>
      </c>
      <c r="S871" s="38">
        <f>IFERROR(ABS(J871-'02_대상물건입력'!B10),"")</f>
        <v>7</v>
      </c>
      <c r="T871" s="38">
        <f>IFERROR(ABS('01_설정'!B4-F871),"")</f>
        <v>553</v>
      </c>
      <c r="U871" s="38">
        <f>IFERROR(ABS(K871-YEAR('02_대상물건입력'!B14)),"")</f>
        <v>22</v>
      </c>
      <c r="V871" s="38" t="str">
        <f>IF(B871="","",IF(AND(E871&gt;0,F871&gt;0,H871&gt;0,OR('04A_국토부원자료'!P872="",'04A_국토부원자료'!P872="-"),IF('01_설정'!B10=1,N871=1,TRUE),R871&lt;='01_설정'!B5,S871&lt;='01_설정'!B6,T871&lt;='01_설정'!B7,U871&lt;='01_설정'!B8),"Y",""))</f>
        <v/>
      </c>
      <c r="W871" s="40" t="str">
        <f>IF(V871&lt;&gt;"Y","",MAX(0,(1-R871/'01_설정'!B5))*'01_설정'!B14+MAX(0,(1-S871/'01_설정'!B6))*'01_설정'!B15+MAX(0,(1-T871/'01_설정'!B7))*'01_설정'!B16+MAX(0,(1-U871/'01_설정'!B8))*'01_설정'!B17+O871*'01_설정'!B11+Q871*'01_설정'!B12+P871*'01_설정'!B13)</f>
        <v/>
      </c>
      <c r="X871" s="38" t="str">
        <f>IF(W871="","",1+COUNTIFS($W$4:$W$3003,"&gt;"&amp;W871)+COUNTIFS($W$4:W871,W871)-1)</f>
        <v/>
      </c>
    </row>
    <row r="872" spans="1:24" ht="16.5">
      <c r="A872" s="38">
        <f>IF('04A_국토부원자료'!A873="","",ROW()-3)</f>
        <v>869</v>
      </c>
      <c r="B872" s="39" t="str">
        <f>IFERROR('04A_국토부원자료'!B873,"")</f>
        <v>서울특별시 송파구 문정동</v>
      </c>
      <c r="C872" s="39" t="str">
        <f>IF(B872="","",IF('04A_국토부원자료'!C873&lt;&gt;"",'04A_국토부원자료'!C873,TRIM('04A_국토부원자료'!D873&amp;IF('04A_국토부원자료'!E873&lt;&gt;"","-"&amp;'04A_국토부원자료'!E873,""))))</f>
        <v>620</v>
      </c>
      <c r="D872" s="39" t="str">
        <f>IFERROR('04A_국토부원자료'!F873,"")</f>
        <v>송파푸르지오시티</v>
      </c>
      <c r="E872" s="40">
        <f>IFERROR(VALUE(SUBSTITUTE('04A_국토부원자료'!G873,",","")),"")</f>
        <v>30</v>
      </c>
      <c r="F872" s="41">
        <f>IFERROR(IF(AND('04A_국토부원자료'!H873&lt;&gt;"",'04A_국토부원자료'!I873&lt;&gt;""),DATE(INT(VALUE(SUBSTITUTE('04A_국토부원자료'!H873,",",""))/100),MOD(VALUE(SUBSTITUTE('04A_국토부원자료'!H873,",","")),100),VALUE(SUBSTITUTE('04A_국토부원자료'!I873,",",""))),""),"")</f>
        <v>45558</v>
      </c>
      <c r="G872" s="42">
        <f>IFERROR(VALUE(SUBSTITUTE('04A_국토부원자료'!J873,",","")),"")</f>
        <v>23300</v>
      </c>
      <c r="H872" s="43">
        <f t="shared" si="26"/>
        <v>233000000</v>
      </c>
      <c r="I872" s="43">
        <f t="shared" si="27"/>
        <v>7766666.666666667</v>
      </c>
      <c r="J872" s="38">
        <f>IFERROR(VALUE(SUBSTITUTE('04A_국토부원자료'!K873,",","")),"")</f>
        <v>11</v>
      </c>
      <c r="K872" s="38">
        <f>IFERROR(VALUE(SUBSTITUTE('04A_국토부원자료'!N873,",","")),"")</f>
        <v>2013</v>
      </c>
      <c r="L872" s="39" t="str">
        <f>IFERROR('04A_국토부원자료'!O873,"")</f>
        <v>새말로 62</v>
      </c>
      <c r="M872" s="39" t="str">
        <f>IFERROR('04A_국토부원자료'!Q873,"")</f>
        <v>중개거래</v>
      </c>
      <c r="N872" s="38">
        <f>IF(B872="","",IF('02_대상물건입력'!B5="",1,IF(ISNUMBER(SEARCH('02_대상물건입력'!B5,B872)),1,0)))</f>
        <v>1</v>
      </c>
      <c r="O872" s="38">
        <f>IF(B872="","",IF('02_대상물건입력'!B6="",1,IF(ISNUMBER(SEARCH('02_대상물건입력'!B6,B872)),1,0)))</f>
        <v>0</v>
      </c>
      <c r="P872" s="38">
        <f>IF(L872="","",IF('02_대상물건입력'!B15="",0,IF(ISNUMBER(SEARCH('02_대상물건입력'!B15,L872)),1,0)))</f>
        <v>0</v>
      </c>
      <c r="Q872" s="38">
        <f>IF(D872="","",IF('02_대상물건입력'!B8="",0,IF(ISNUMBER(SEARCH('02_대상물건입력'!B8,D872)),1,0)))</f>
        <v>0</v>
      </c>
      <c r="R872" s="44">
        <f>IFERROR(ABS(E872-'02_대상물건입력'!B11)/'02_대상물건입력'!B11,"")</f>
        <v>0.10120839267623009</v>
      </c>
      <c r="S872" s="38">
        <f>IFERROR(ABS(J872-'02_대상물건입력'!B10),"")</f>
        <v>1</v>
      </c>
      <c r="T872" s="38">
        <f>IFERROR(ABS('01_설정'!B4-F872),"")</f>
        <v>554</v>
      </c>
      <c r="U872" s="38">
        <f>IFERROR(ABS(K872-YEAR('02_대상물건입력'!B14)),"")</f>
        <v>13</v>
      </c>
      <c r="V872" s="38" t="str">
        <f>IF(B872="","",IF(AND(E872&gt;0,F872&gt;0,H872&gt;0,OR('04A_국토부원자료'!P873="",'04A_국토부원자료'!P873="-"),IF('01_설정'!B10=1,N872=1,TRUE),R872&lt;='01_설정'!B5,S872&lt;='01_설정'!B6,T872&lt;='01_설정'!B7,U872&lt;='01_설정'!B8),"Y",""))</f>
        <v/>
      </c>
      <c r="W872" s="40" t="str">
        <f>IF(V872&lt;&gt;"Y","",MAX(0,(1-R872/'01_설정'!B5))*'01_설정'!B14+MAX(0,(1-S872/'01_설정'!B6))*'01_설정'!B15+MAX(0,(1-T872/'01_설정'!B7))*'01_설정'!B16+MAX(0,(1-U872/'01_설정'!B8))*'01_설정'!B17+O872*'01_설정'!B11+Q872*'01_설정'!B12+P872*'01_설정'!B13)</f>
        <v/>
      </c>
      <c r="X872" s="38" t="str">
        <f>IF(W872="","",1+COUNTIFS($W$4:$W$3003,"&gt;"&amp;W872)+COUNTIFS($W$4:W872,W872)-1)</f>
        <v/>
      </c>
    </row>
    <row r="873" spans="1:24" ht="16.5">
      <c r="A873" s="38">
        <f>IF('04A_국토부원자료'!A874="","",ROW()-3)</f>
        <v>870</v>
      </c>
      <c r="B873" s="39" t="str">
        <f>IFERROR('04A_국토부원자료'!B874,"")</f>
        <v>서울특별시 송파구 문정동</v>
      </c>
      <c r="C873" s="39" t="str">
        <f>IF(B873="","",IF('04A_국토부원자료'!C874&lt;&gt;"",'04A_국토부원자료'!C874,TRIM('04A_국토부원자료'!D874&amp;IF('04A_국토부원자료'!E874&lt;&gt;"","-"&amp;'04A_국토부원자료'!E874,""))))</f>
        <v>652-2</v>
      </c>
      <c r="D873" s="39" t="str">
        <f>IFERROR('04A_국토부원자료'!F874,"")</f>
        <v>문정 오벨리스크</v>
      </c>
      <c r="E873" s="40">
        <f>IFERROR(VALUE(SUBSTITUTE('04A_국토부원자료'!G874,",","")),"")</f>
        <v>27.66</v>
      </c>
      <c r="F873" s="41">
        <f>IFERROR(IF(AND('04A_국토부원자료'!H874&lt;&gt;"",'04A_국토부원자료'!I874&lt;&gt;""),DATE(INT(VALUE(SUBSTITUTE('04A_국토부원자료'!H874,",",""))/100),MOD(VALUE(SUBSTITUTE('04A_국토부원자료'!H874,",","")),100),VALUE(SUBSTITUTE('04A_국토부원자료'!I874,",",""))),""),"")</f>
        <v>45556</v>
      </c>
      <c r="G873" s="42">
        <f>IFERROR(VALUE(SUBSTITUTE('04A_국토부원자료'!J874,",","")),"")</f>
        <v>26000</v>
      </c>
      <c r="H873" s="43">
        <f t="shared" si="26"/>
        <v>260000000</v>
      </c>
      <c r="I873" s="43">
        <f t="shared" si="27"/>
        <v>9399855.3868402019</v>
      </c>
      <c r="J873" s="38">
        <f>IFERROR(VALUE(SUBSTITUTE('04A_국토부원자료'!K874,",","")),"")</f>
        <v>4</v>
      </c>
      <c r="K873" s="38">
        <f>IFERROR(VALUE(SUBSTITUTE('04A_국토부원자료'!N874,",","")),"")</f>
        <v>2018</v>
      </c>
      <c r="L873" s="39" t="str">
        <f>IFERROR('04A_국토부원자료'!O874,"")</f>
        <v>송파대로 145</v>
      </c>
      <c r="M873" s="39" t="str">
        <f>IFERROR('04A_국토부원자료'!Q874,"")</f>
        <v>중개거래</v>
      </c>
      <c r="N873" s="38">
        <f>IF(B873="","",IF('02_대상물건입력'!B5="",1,IF(ISNUMBER(SEARCH('02_대상물건입력'!B5,B873)),1,0)))</f>
        <v>1</v>
      </c>
      <c r="O873" s="38">
        <f>IF(B873="","",IF('02_대상물건입력'!B6="",1,IF(ISNUMBER(SEARCH('02_대상물건입력'!B6,B873)),1,0)))</f>
        <v>0</v>
      </c>
      <c r="P873" s="38">
        <f>IF(L873="","",IF('02_대상물건입력'!B15="",0,IF(ISNUMBER(SEARCH('02_대상물건입력'!B15,L873)),1,0)))</f>
        <v>1</v>
      </c>
      <c r="Q873" s="38">
        <f>IF(D873="","",IF('02_대상물건입력'!B8="",0,IF(ISNUMBER(SEARCH('02_대상물건입력'!B8,D873)),1,0)))</f>
        <v>0</v>
      </c>
      <c r="R873" s="44">
        <f>IFERROR(ABS(E873-'02_대상물건입력'!B11)/'02_대상물건입력'!B11,"")</f>
        <v>1.5314138047484148E-2</v>
      </c>
      <c r="S873" s="38">
        <f>IFERROR(ABS(J873-'02_대상물건입력'!B10),"")</f>
        <v>8</v>
      </c>
      <c r="T873" s="38">
        <f>IFERROR(ABS('01_설정'!B4-F873),"")</f>
        <v>556</v>
      </c>
      <c r="U873" s="38">
        <f>IFERROR(ABS(K873-YEAR('02_대상물건입력'!B14)),"")</f>
        <v>8</v>
      </c>
      <c r="V873" s="38" t="str">
        <f>IF(B873="","",IF(AND(E873&gt;0,F873&gt;0,H873&gt;0,OR('04A_국토부원자료'!P874="",'04A_국토부원자료'!P874="-"),IF('01_설정'!B10=1,N873=1,TRUE),R873&lt;='01_설정'!B5,S873&lt;='01_설정'!B6,T873&lt;='01_설정'!B7,U873&lt;='01_설정'!B8),"Y",""))</f>
        <v/>
      </c>
      <c r="W873" s="40" t="str">
        <f>IF(V873&lt;&gt;"Y","",MAX(0,(1-R873/'01_설정'!B5))*'01_설정'!B14+MAX(0,(1-S873/'01_설정'!B6))*'01_설정'!B15+MAX(0,(1-T873/'01_설정'!B7))*'01_설정'!B16+MAX(0,(1-U873/'01_설정'!B8))*'01_설정'!B17+O873*'01_설정'!B11+Q873*'01_설정'!B12+P873*'01_설정'!B13)</f>
        <v/>
      </c>
      <c r="X873" s="38" t="str">
        <f>IF(W873="","",1+COUNTIFS($W$4:$W$3003,"&gt;"&amp;W873)+COUNTIFS($W$4:W873,W873)-1)</f>
        <v/>
      </c>
    </row>
    <row r="874" spans="1:24" ht="16.5">
      <c r="A874" s="38">
        <f>IF('04A_국토부원자료'!A875="","",ROW()-3)</f>
        <v>871</v>
      </c>
      <c r="B874" s="39" t="str">
        <f>IFERROR('04A_국토부원자료'!B875,"")</f>
        <v>서울특별시 송파구 문정동</v>
      </c>
      <c r="C874" s="39" t="str">
        <f>IF(B874="","",IF('04A_국토부원자료'!C875&lt;&gt;"",'04A_국토부원자료'!C875,TRIM('04A_국토부원자료'!D875&amp;IF('04A_국토부원자료'!E875&lt;&gt;"","-"&amp;'04A_국토부원자료'!E875,""))))</f>
        <v>652-2</v>
      </c>
      <c r="D874" s="39" t="str">
        <f>IFERROR('04A_국토부원자료'!F875,"")</f>
        <v>문정 오벨리스크</v>
      </c>
      <c r="E874" s="40">
        <f>IFERROR(VALUE(SUBSTITUTE('04A_국토부원자료'!G875,",","")),"")</f>
        <v>22.12</v>
      </c>
      <c r="F874" s="41">
        <f>IFERROR(IF(AND('04A_국토부원자료'!H875&lt;&gt;"",'04A_국토부원자료'!I875&lt;&gt;""),DATE(INT(VALUE(SUBSTITUTE('04A_국토부원자료'!H875,",",""))/100),MOD(VALUE(SUBSTITUTE('04A_국토부원자료'!H875,",","")),100),VALUE(SUBSTITUTE('04A_국토부원자료'!I875,",",""))),""),"")</f>
        <v>45555</v>
      </c>
      <c r="G874" s="42">
        <f>IFERROR(VALUE(SUBSTITUTE('04A_국토부원자료'!J875,",","")),"")</f>
        <v>21000</v>
      </c>
      <c r="H874" s="43">
        <f t="shared" si="26"/>
        <v>210000000</v>
      </c>
      <c r="I874" s="43">
        <f t="shared" si="27"/>
        <v>9493670.8860759493</v>
      </c>
      <c r="J874" s="38">
        <f>IFERROR(VALUE(SUBSTITUTE('04A_국토부원자료'!K875,",","")),"")</f>
        <v>15</v>
      </c>
      <c r="K874" s="38">
        <f>IFERROR(VALUE(SUBSTITUTE('04A_국토부원자료'!N875,",","")),"")</f>
        <v>2018</v>
      </c>
      <c r="L874" s="39" t="str">
        <f>IFERROR('04A_국토부원자료'!O875,"")</f>
        <v>송파대로 145</v>
      </c>
      <c r="M874" s="39" t="str">
        <f>IFERROR('04A_국토부원자료'!Q875,"")</f>
        <v>중개거래</v>
      </c>
      <c r="N874" s="38">
        <f>IF(B874="","",IF('02_대상물건입력'!B5="",1,IF(ISNUMBER(SEARCH('02_대상물건입력'!B5,B874)),1,0)))</f>
        <v>1</v>
      </c>
      <c r="O874" s="38">
        <f>IF(B874="","",IF('02_대상물건입력'!B6="",1,IF(ISNUMBER(SEARCH('02_대상물건입력'!B6,B874)),1,0)))</f>
        <v>0</v>
      </c>
      <c r="P874" s="38">
        <f>IF(L874="","",IF('02_대상물건입력'!B15="",0,IF(ISNUMBER(SEARCH('02_대상물건입력'!B15,L874)),1,0)))</f>
        <v>1</v>
      </c>
      <c r="Q874" s="38">
        <f>IF(D874="","",IF('02_대상물건입력'!B8="",0,IF(ISNUMBER(SEARCH('02_대상물건입력'!B8,D874)),1,0)))</f>
        <v>0</v>
      </c>
      <c r="R874" s="44">
        <f>IFERROR(ABS(E874-'02_대상물건입력'!B11)/'02_대상물건입력'!B11,"")</f>
        <v>0.18804234513339299</v>
      </c>
      <c r="S874" s="38">
        <f>IFERROR(ABS(J874-'02_대상물건입력'!B10),"")</f>
        <v>3</v>
      </c>
      <c r="T874" s="38">
        <f>IFERROR(ABS('01_설정'!B4-F874),"")</f>
        <v>557</v>
      </c>
      <c r="U874" s="38">
        <f>IFERROR(ABS(K874-YEAR('02_대상물건입력'!B14)),"")</f>
        <v>8</v>
      </c>
      <c r="V874" s="38" t="str">
        <f>IF(B874="","",IF(AND(E874&gt;0,F874&gt;0,H874&gt;0,OR('04A_국토부원자료'!P875="",'04A_국토부원자료'!P875="-"),IF('01_설정'!B10=1,N874=1,TRUE),R874&lt;='01_설정'!B5,S874&lt;='01_설정'!B6,T874&lt;='01_설정'!B7,U874&lt;='01_설정'!B8),"Y",""))</f>
        <v>Y</v>
      </c>
      <c r="W874" s="40">
        <f>IF(V874&lt;&gt;"Y","",MAX(0,(1-R874/'01_설정'!B5))*'01_설정'!B14+MAX(0,(1-S874/'01_설정'!B6))*'01_설정'!B15+MAX(0,(1-T874/'01_설정'!B7))*'01_설정'!B16+MAX(0,(1-U874/'01_설정'!B8))*'01_설정'!B17+O874*'01_설정'!B11+Q874*'01_설정'!B12+P874*'01_설정'!B13)</f>
        <v>29.096109244699775</v>
      </c>
      <c r="X874" s="38">
        <f>IF(W874="","",1+COUNTIFS($W$4:$W$3003,"&gt;"&amp;W874)+COUNTIFS($W$4:W874,W874)-1)</f>
        <v>179</v>
      </c>
    </row>
    <row r="875" spans="1:24" ht="16.5">
      <c r="A875" s="38">
        <f>IF('04A_국토부원자료'!A876="","",ROW()-3)</f>
        <v>872</v>
      </c>
      <c r="B875" s="39" t="str">
        <f>IFERROR('04A_국토부원자료'!B876,"")</f>
        <v>서울특별시 송파구 문정동</v>
      </c>
      <c r="C875" s="39" t="str">
        <f>IF(B875="","",IF('04A_국토부원자료'!C876&lt;&gt;"",'04A_국토부원자료'!C876,TRIM('04A_국토부원자료'!D876&amp;IF('04A_국토부원자료'!E876&lt;&gt;"","-"&amp;'04A_국토부원자료'!E876,""))))</f>
        <v>618</v>
      </c>
      <c r="D875" s="39" t="str">
        <f>IFERROR('04A_국토부원자료'!F876,"")</f>
        <v>파크하비오</v>
      </c>
      <c r="E875" s="40">
        <f>IFERROR(VALUE(SUBSTITUTE('04A_국토부원자료'!G876,",","")),"")</f>
        <v>22.06</v>
      </c>
      <c r="F875" s="41">
        <f>IFERROR(IF(AND('04A_국토부원자료'!H876&lt;&gt;"",'04A_국토부원자료'!I876&lt;&gt;""),DATE(INT(VALUE(SUBSTITUTE('04A_국토부원자료'!H876,",",""))/100),MOD(VALUE(SUBSTITUTE('04A_국토부원자료'!H876,",","")),100),VALUE(SUBSTITUTE('04A_국토부원자료'!I876,",",""))),""),"")</f>
        <v>45555</v>
      </c>
      <c r="G875" s="42">
        <f>IFERROR(VALUE(SUBSTITUTE('04A_국토부원자료'!J876,",","")),"")</f>
        <v>20000</v>
      </c>
      <c r="H875" s="43">
        <f t="shared" si="26"/>
        <v>200000000</v>
      </c>
      <c r="I875" s="43">
        <f t="shared" si="27"/>
        <v>9066183.1368993651</v>
      </c>
      <c r="J875" s="38">
        <f>IFERROR(VALUE(SUBSTITUTE('04A_국토부원자료'!K876,",","")),"")</f>
        <v>12</v>
      </c>
      <c r="K875" s="38" t="str">
        <f>IFERROR(VALUE(SUBSTITUTE('04A_국토부원자료'!N876,",","")),"")</f>
        <v/>
      </c>
      <c r="L875" s="39" t="str">
        <f>IFERROR('04A_국토부원자료'!O876,"")</f>
        <v xml:space="preserve"> </v>
      </c>
      <c r="M875" s="39" t="str">
        <f>IFERROR('04A_국토부원자료'!Q876,"")</f>
        <v>중개거래</v>
      </c>
      <c r="N875" s="38">
        <f>IF(B875="","",IF('02_대상물건입력'!B5="",1,IF(ISNUMBER(SEARCH('02_대상물건입력'!B5,B875)),1,0)))</f>
        <v>1</v>
      </c>
      <c r="O875" s="38">
        <f>IF(B875="","",IF('02_대상물건입력'!B6="",1,IF(ISNUMBER(SEARCH('02_대상물건입력'!B6,B875)),1,0)))</f>
        <v>0</v>
      </c>
      <c r="P875" s="38">
        <f>IF(L875="","",IF('02_대상물건입력'!B15="",0,IF(ISNUMBER(SEARCH('02_대상물건입력'!B15,L875)),1,0)))</f>
        <v>0</v>
      </c>
      <c r="Q875" s="38">
        <f>IF(D875="","",IF('02_대상물건입력'!B8="",0,IF(ISNUMBER(SEARCH('02_대상물건입력'!B8,D875)),1,0)))</f>
        <v>0</v>
      </c>
      <c r="R875" s="44">
        <f>IFERROR(ABS(E875-'02_대상물건입력'!B11)/'02_대상물건입력'!B11,"")</f>
        <v>0.19024476191874551</v>
      </c>
      <c r="S875" s="38">
        <f>IFERROR(ABS(J875-'02_대상물건입력'!B10),"")</f>
        <v>0</v>
      </c>
      <c r="T875" s="38">
        <f>IFERROR(ABS('01_설정'!B4-F875),"")</f>
        <v>557</v>
      </c>
      <c r="U875" s="38" t="str">
        <f>IFERROR(ABS(K875-YEAR('02_대상물건입력'!B14)),"")</f>
        <v/>
      </c>
      <c r="V875" s="38" t="str">
        <f>IF(B875="","",IF(AND(E875&gt;0,F875&gt;0,H875&gt;0,OR('04A_국토부원자료'!P876="",'04A_국토부원자료'!P876="-"),IF('01_설정'!B10=1,N875=1,TRUE),R875&lt;='01_설정'!B5,S875&lt;='01_설정'!B6,T875&lt;='01_설정'!B7,U875&lt;='01_설정'!B8),"Y",""))</f>
        <v/>
      </c>
      <c r="W875" s="40" t="str">
        <f>IF(V875&lt;&gt;"Y","",MAX(0,(1-R875/'01_설정'!B5))*'01_설정'!B14+MAX(0,(1-S875/'01_설정'!B6))*'01_설정'!B15+MAX(0,(1-T875/'01_설정'!B7))*'01_설정'!B16+MAX(0,(1-U875/'01_설정'!B8))*'01_설정'!B17+O875*'01_설정'!B11+Q875*'01_설정'!B12+P875*'01_설정'!B13)</f>
        <v/>
      </c>
      <c r="X875" s="38" t="str">
        <f>IF(W875="","",1+COUNTIFS($W$4:$W$3003,"&gt;"&amp;W875)+COUNTIFS($W$4:W875,W875)-1)</f>
        <v/>
      </c>
    </row>
    <row r="876" spans="1:24" ht="16.5">
      <c r="A876" s="38">
        <f>IF('04A_국토부원자료'!A877="","",ROW()-3)</f>
        <v>873</v>
      </c>
      <c r="B876" s="39" t="str">
        <f>IFERROR('04A_국토부원자료'!B877,"")</f>
        <v>서울특별시 송파구 문정동</v>
      </c>
      <c r="C876" s="39" t="str">
        <f>IF(B876="","",IF('04A_국토부원자료'!C877&lt;&gt;"",'04A_국토부원자료'!C877,TRIM('04A_국토부원자료'!D877&amp;IF('04A_국토부원자료'!E877&lt;&gt;"","-"&amp;'04A_국토부원자료'!E877,""))))</f>
        <v>652-5</v>
      </c>
      <c r="D876" s="39" t="str">
        <f>IFERROR('04A_국토부원자료'!F877,"")</f>
        <v>문정 아이파크</v>
      </c>
      <c r="E876" s="40">
        <f>IFERROR(VALUE(SUBSTITUTE('04A_국토부원자료'!G877,",","")),"")</f>
        <v>22.89</v>
      </c>
      <c r="F876" s="41">
        <f>IFERROR(IF(AND('04A_국토부원자료'!H877&lt;&gt;"",'04A_국토부원자료'!I877&lt;&gt;""),DATE(INT(VALUE(SUBSTITUTE('04A_국토부원자료'!H877,",",""))/100),MOD(VALUE(SUBSTITUTE('04A_국토부원자료'!H877,",","")),100),VALUE(SUBSTITUTE('04A_국토부원자료'!I877,",",""))),""),"")</f>
        <v>45554</v>
      </c>
      <c r="G876" s="42">
        <f>IFERROR(VALUE(SUBSTITUTE('04A_국토부원자료'!J877,",","")),"")</f>
        <v>21000</v>
      </c>
      <c r="H876" s="43">
        <f t="shared" si="26"/>
        <v>210000000</v>
      </c>
      <c r="I876" s="43">
        <f t="shared" si="27"/>
        <v>9174311.926605504</v>
      </c>
      <c r="J876" s="38">
        <f>IFERROR(VALUE(SUBSTITUTE('04A_국토부원자료'!K877,",","")),"")</f>
        <v>14</v>
      </c>
      <c r="K876" s="38">
        <f>IFERROR(VALUE(SUBSTITUTE('04A_국토부원자료'!N877,",","")),"")</f>
        <v>2017</v>
      </c>
      <c r="L876" s="39" t="str">
        <f>IFERROR('04A_국토부원자료'!O877,"")</f>
        <v>법원로4길 6</v>
      </c>
      <c r="M876" s="39" t="str">
        <f>IFERROR('04A_국토부원자료'!Q877,"")</f>
        <v>중개거래</v>
      </c>
      <c r="N876" s="38">
        <f>IF(B876="","",IF('02_대상물건입력'!B5="",1,IF(ISNUMBER(SEARCH('02_대상물건입력'!B5,B876)),1,0)))</f>
        <v>1</v>
      </c>
      <c r="O876" s="38">
        <f>IF(B876="","",IF('02_대상물건입력'!B6="",1,IF(ISNUMBER(SEARCH('02_대상물건입력'!B6,B876)),1,0)))</f>
        <v>0</v>
      </c>
      <c r="P876" s="38">
        <f>IF(L876="","",IF('02_대상물건입력'!B15="",0,IF(ISNUMBER(SEARCH('02_대상물건입력'!B15,L876)),1,0)))</f>
        <v>0</v>
      </c>
      <c r="Q876" s="38">
        <f>IF(D876="","",IF('02_대상물건입력'!B8="",0,IF(ISNUMBER(SEARCH('02_대상물건입력'!B8,D876)),1,0)))</f>
        <v>0</v>
      </c>
      <c r="R876" s="44">
        <f>IFERROR(ABS(E876-'02_대상물건입력'!B11)/'02_대상물건입력'!B11,"")</f>
        <v>0.15977799638803641</v>
      </c>
      <c r="S876" s="38">
        <f>IFERROR(ABS(J876-'02_대상물건입력'!B10),"")</f>
        <v>2</v>
      </c>
      <c r="T876" s="38">
        <f>IFERROR(ABS('01_설정'!B4-F876),"")</f>
        <v>558</v>
      </c>
      <c r="U876" s="38">
        <f>IFERROR(ABS(K876-YEAR('02_대상물건입력'!B14)),"")</f>
        <v>9</v>
      </c>
      <c r="V876" s="38" t="str">
        <f>IF(B876="","",IF(AND(E876&gt;0,F876&gt;0,H876&gt;0,OR('04A_국토부원자료'!P877="",'04A_국토부원자료'!P877="-"),IF('01_설정'!B10=1,N876=1,TRUE),R876&lt;='01_설정'!B5,S876&lt;='01_설정'!B6,T876&lt;='01_설정'!B7,U876&lt;='01_설정'!B8),"Y",""))</f>
        <v>Y</v>
      </c>
      <c r="W876" s="40">
        <f>IF(V876&lt;&gt;"Y","",MAX(0,(1-R876/'01_설정'!B5))*'01_설정'!B14+MAX(0,(1-S876/'01_설정'!B6))*'01_설정'!B15+MAX(0,(1-T876/'01_설정'!B7))*'01_설정'!B16+MAX(0,(1-U876/'01_설정'!B8))*'01_설정'!B17+O876*'01_설정'!B11+Q876*'01_설정'!B12+P876*'01_설정'!B13)</f>
        <v>24.966933578126767</v>
      </c>
      <c r="X876" s="38">
        <f>IF(W876="","",1+COUNTIFS($W$4:$W$3003,"&gt;"&amp;W876)+COUNTIFS($W$4:W876,W876)-1)</f>
        <v>211</v>
      </c>
    </row>
    <row r="877" spans="1:24" ht="16.5">
      <c r="A877" s="38">
        <f>IF('04A_국토부원자료'!A878="","",ROW()-3)</f>
        <v>874</v>
      </c>
      <c r="B877" s="39" t="str">
        <f>IFERROR('04A_국토부원자료'!B878,"")</f>
        <v>서울특별시 송파구 문정동</v>
      </c>
      <c r="C877" s="39" t="str">
        <f>IF(B877="","",IF('04A_국토부원자료'!C878&lt;&gt;"",'04A_국토부원자료'!C878,TRIM('04A_국토부원자료'!D878&amp;IF('04A_국토부원자료'!E878&lt;&gt;"","-"&amp;'04A_국토부원자료'!E878,""))))</f>
        <v>652-3</v>
      </c>
      <c r="D877" s="39" t="str">
        <f>IFERROR('04A_국토부원자료'!F878,"")</f>
        <v>르피에드 문정</v>
      </c>
      <c r="E877" s="40">
        <f>IFERROR(VALUE(SUBSTITUTE('04A_국토부원자료'!G878,",","")),"")</f>
        <v>26.963000000000001</v>
      </c>
      <c r="F877" s="41">
        <f>IFERROR(IF(AND('04A_국토부원자료'!H878&lt;&gt;"",'04A_국토부원자료'!I878&lt;&gt;""),DATE(INT(VALUE(SUBSTITUTE('04A_국토부원자료'!H878,",",""))/100),MOD(VALUE(SUBSTITUTE('04A_국토부원자료'!H878,",","")),100),VALUE(SUBSTITUTE('04A_국토부원자료'!I878,",",""))),""),"")</f>
        <v>45548</v>
      </c>
      <c r="G877" s="42">
        <f>IFERROR(VALUE(SUBSTITUTE('04A_국토부원자료'!J878,",","")),"")</f>
        <v>46000</v>
      </c>
      <c r="H877" s="43">
        <f t="shared" si="26"/>
        <v>460000000</v>
      </c>
      <c r="I877" s="43">
        <f t="shared" si="27"/>
        <v>17060416.125802025</v>
      </c>
      <c r="J877" s="38">
        <f>IFERROR(VALUE(SUBSTITUTE('04A_국토부원자료'!K878,",","")),"")</f>
        <v>9</v>
      </c>
      <c r="K877" s="38">
        <f>IFERROR(VALUE(SUBSTITUTE('04A_국토부원자료'!N878,",","")),"")</f>
        <v>2022</v>
      </c>
      <c r="L877" s="39" t="str">
        <f>IFERROR('04A_국토부원자료'!O878,"")</f>
        <v>송파대로 141</v>
      </c>
      <c r="M877" s="39" t="str">
        <f>IFERROR('04A_국토부원자료'!Q878,"")</f>
        <v>중개거래</v>
      </c>
      <c r="N877" s="38">
        <f>IF(B877="","",IF('02_대상물건입력'!B5="",1,IF(ISNUMBER(SEARCH('02_대상물건입력'!B5,B877)),1,0)))</f>
        <v>1</v>
      </c>
      <c r="O877" s="38">
        <f>IF(B877="","",IF('02_대상물건입력'!B6="",1,IF(ISNUMBER(SEARCH('02_대상물건입력'!B6,B877)),1,0)))</f>
        <v>0</v>
      </c>
      <c r="P877" s="38">
        <f>IF(L877="","",IF('02_대상물건입력'!B15="",0,IF(ISNUMBER(SEARCH('02_대상물건입력'!B15,L877)),1,0)))</f>
        <v>1</v>
      </c>
      <c r="Q877" s="38">
        <f>IF(D877="","",IF('02_대상물건입력'!B8="",0,IF(ISNUMBER(SEARCH('02_대상물건입력'!B8,D877)),1,0)))</f>
        <v>0</v>
      </c>
      <c r="R877" s="44">
        <f>IFERROR(ABS(E877-'02_대상물건입력'!B11)/'02_대상물건입력'!B11,"")</f>
        <v>1.0270603609026902E-2</v>
      </c>
      <c r="S877" s="38">
        <f>IFERROR(ABS(J877-'02_대상물건입력'!B10),"")</f>
        <v>3</v>
      </c>
      <c r="T877" s="38">
        <f>IFERROR(ABS('01_설정'!B4-F877),"")</f>
        <v>564</v>
      </c>
      <c r="U877" s="38">
        <f>IFERROR(ABS(K877-YEAR('02_대상물건입력'!B14)),"")</f>
        <v>4</v>
      </c>
      <c r="V877" s="38" t="str">
        <f>IF(B877="","",IF(AND(E877&gt;0,F877&gt;0,H877&gt;0,OR('04A_국토부원자료'!P878="",'04A_국토부원자료'!P878="-"),IF('01_설정'!B10=1,N877=1,TRUE),R877&lt;='01_설정'!B5,S877&lt;='01_설정'!B6,T877&lt;='01_설정'!B7,U877&lt;='01_설정'!B8),"Y",""))</f>
        <v>Y</v>
      </c>
      <c r="W877" s="40">
        <f>IF(V877&lt;&gt;"Y","",MAX(0,(1-R877/'01_설정'!B5))*'01_설정'!B14+MAX(0,(1-S877/'01_설정'!B6))*'01_설정'!B15+MAX(0,(1-T877/'01_설정'!B7))*'01_설정'!B16+MAX(0,(1-U877/'01_설정'!B8))*'01_설정'!B17+O877*'01_설정'!B11+Q877*'01_설정'!B12+P877*'01_설정'!B13)</f>
        <v>48.624954005693304</v>
      </c>
      <c r="X877" s="38">
        <f>IF(W877="","",1+COUNTIFS($W$4:$W$3003,"&gt;"&amp;W877)+COUNTIFS($W$4:W877,W877)-1)</f>
        <v>16</v>
      </c>
    </row>
    <row r="878" spans="1:24" ht="16.5">
      <c r="A878" s="38">
        <f>IF('04A_국토부원자료'!A879="","",ROW()-3)</f>
        <v>875</v>
      </c>
      <c r="B878" s="39" t="str">
        <f>IFERROR('04A_국토부원자료'!B879,"")</f>
        <v>서울특별시 송파구 문정동</v>
      </c>
      <c r="C878" s="39" t="str">
        <f>IF(B878="","",IF('04A_국토부원자료'!C879&lt;&gt;"",'04A_국토부원자료'!C879,TRIM('04A_국토부원자료'!D879&amp;IF('04A_국토부원자료'!E879&lt;&gt;"","-"&amp;'04A_국토부원자료'!E879,""))))</f>
        <v>618</v>
      </c>
      <c r="D878" s="39" t="str">
        <f>IFERROR('04A_국토부원자료'!F879,"")</f>
        <v>파크하비오</v>
      </c>
      <c r="E878" s="40">
        <f>IFERROR(VALUE(SUBSTITUTE('04A_국토부원자료'!G879,",","")),"")</f>
        <v>22.06</v>
      </c>
      <c r="F878" s="41">
        <f>IFERROR(IF(AND('04A_국토부원자료'!H879&lt;&gt;"",'04A_국토부원자료'!I879&lt;&gt;""),DATE(INT(VALUE(SUBSTITUTE('04A_국토부원자료'!H879,",",""))/100),MOD(VALUE(SUBSTITUTE('04A_국토부원자료'!H879,",","")),100),VALUE(SUBSTITUTE('04A_국토부원자료'!I879,",",""))),""),"")</f>
        <v>45548</v>
      </c>
      <c r="G878" s="42">
        <f>IFERROR(VALUE(SUBSTITUTE('04A_국토부원자료'!J879,",","")),"")</f>
        <v>19800</v>
      </c>
      <c r="H878" s="43">
        <f t="shared" si="26"/>
        <v>198000000</v>
      </c>
      <c r="I878" s="43">
        <f t="shared" si="27"/>
        <v>8975521.305530373</v>
      </c>
      <c r="J878" s="38">
        <f>IFERROR(VALUE(SUBSTITUTE('04A_국토부원자료'!K879,",","")),"")</f>
        <v>13</v>
      </c>
      <c r="K878" s="38" t="str">
        <f>IFERROR(VALUE(SUBSTITUTE('04A_국토부원자료'!N879,",","")),"")</f>
        <v/>
      </c>
      <c r="L878" s="39" t="str">
        <f>IFERROR('04A_국토부원자료'!O879,"")</f>
        <v xml:space="preserve"> </v>
      </c>
      <c r="M878" s="39" t="str">
        <f>IFERROR('04A_국토부원자료'!Q879,"")</f>
        <v>중개거래</v>
      </c>
      <c r="N878" s="38">
        <f>IF(B878="","",IF('02_대상물건입력'!B5="",1,IF(ISNUMBER(SEARCH('02_대상물건입력'!B5,B878)),1,0)))</f>
        <v>1</v>
      </c>
      <c r="O878" s="38">
        <f>IF(B878="","",IF('02_대상물건입력'!B6="",1,IF(ISNUMBER(SEARCH('02_대상물건입력'!B6,B878)),1,0)))</f>
        <v>0</v>
      </c>
      <c r="P878" s="38">
        <f>IF(L878="","",IF('02_대상물건입력'!B15="",0,IF(ISNUMBER(SEARCH('02_대상물건입력'!B15,L878)),1,0)))</f>
        <v>0</v>
      </c>
      <c r="Q878" s="38">
        <f>IF(D878="","",IF('02_대상물건입력'!B8="",0,IF(ISNUMBER(SEARCH('02_대상물건입력'!B8,D878)),1,0)))</f>
        <v>0</v>
      </c>
      <c r="R878" s="44">
        <f>IFERROR(ABS(E878-'02_대상물건입력'!B11)/'02_대상물건입력'!B11,"")</f>
        <v>0.19024476191874551</v>
      </c>
      <c r="S878" s="38">
        <f>IFERROR(ABS(J878-'02_대상물건입력'!B10),"")</f>
        <v>1</v>
      </c>
      <c r="T878" s="38">
        <f>IFERROR(ABS('01_설정'!B4-F878),"")</f>
        <v>564</v>
      </c>
      <c r="U878" s="38" t="str">
        <f>IFERROR(ABS(K878-YEAR('02_대상물건입력'!B14)),"")</f>
        <v/>
      </c>
      <c r="V878" s="38" t="str">
        <f>IF(B878="","",IF(AND(E878&gt;0,F878&gt;0,H878&gt;0,OR('04A_국토부원자료'!P879="",'04A_국토부원자료'!P879="-"),IF('01_설정'!B10=1,N878=1,TRUE),R878&lt;='01_설정'!B5,S878&lt;='01_설정'!B6,T878&lt;='01_설정'!B7,U878&lt;='01_설정'!B8),"Y",""))</f>
        <v/>
      </c>
      <c r="W878" s="40" t="str">
        <f>IF(V878&lt;&gt;"Y","",MAX(0,(1-R878/'01_설정'!B5))*'01_설정'!B14+MAX(0,(1-S878/'01_설정'!B6))*'01_설정'!B15+MAX(0,(1-T878/'01_설정'!B7))*'01_설정'!B16+MAX(0,(1-U878/'01_설정'!B8))*'01_설정'!B17+O878*'01_설정'!B11+Q878*'01_설정'!B12+P878*'01_설정'!B13)</f>
        <v/>
      </c>
      <c r="X878" s="38" t="str">
        <f>IF(W878="","",1+COUNTIFS($W$4:$W$3003,"&gt;"&amp;W878)+COUNTIFS($W$4:W878,W878)-1)</f>
        <v/>
      </c>
    </row>
    <row r="879" spans="1:24" ht="16.5">
      <c r="A879" s="38">
        <f>IF('04A_국토부원자료'!A880="","",ROW()-3)</f>
        <v>876</v>
      </c>
      <c r="B879" s="39" t="str">
        <f>IFERROR('04A_국토부원자료'!B880,"")</f>
        <v>서울특별시 송파구 문정동</v>
      </c>
      <c r="C879" s="39" t="str">
        <f>IF(B879="","",IF('04A_국토부원자료'!C880&lt;&gt;"",'04A_국토부원자료'!C880,TRIM('04A_국토부원자료'!D880&amp;IF('04A_국토부원자료'!E880&lt;&gt;"","-"&amp;'04A_국토부원자료'!E880,""))))</f>
        <v>622</v>
      </c>
      <c r="D879" s="39" t="str">
        <f>IFERROR('04A_국토부원자료'!F880,"")</f>
        <v>송파한화오벨리스크</v>
      </c>
      <c r="E879" s="40">
        <f>IFERROR(VALUE(SUBSTITUTE('04A_국토부원자료'!G880,",","")),"")</f>
        <v>26.82</v>
      </c>
      <c r="F879" s="41">
        <f>IFERROR(IF(AND('04A_국토부원자료'!H880&lt;&gt;"",'04A_국토부원자료'!I880&lt;&gt;""),DATE(INT(VALUE(SUBSTITUTE('04A_국토부원자료'!H880,",",""))/100),MOD(VALUE(SUBSTITUTE('04A_국토부원자료'!H880,",","")),100),VALUE(SUBSTITUTE('04A_국토부원자료'!I880,",",""))),""),"")</f>
        <v>45548</v>
      </c>
      <c r="G879" s="42">
        <f>IFERROR(VALUE(SUBSTITUTE('04A_국토부원자료'!J880,",","")),"")</f>
        <v>19400</v>
      </c>
      <c r="H879" s="43">
        <f t="shared" si="26"/>
        <v>194000000</v>
      </c>
      <c r="I879" s="43">
        <f t="shared" si="27"/>
        <v>7233407.9045488443</v>
      </c>
      <c r="J879" s="38">
        <f>IFERROR(VALUE(SUBSTITUTE('04A_국토부원자료'!K880,",","")),"")</f>
        <v>4</v>
      </c>
      <c r="K879" s="38">
        <f>IFERROR(VALUE(SUBSTITUTE('04A_국토부원자료'!N880,",","")),"")</f>
        <v>2013</v>
      </c>
      <c r="L879" s="39" t="str">
        <f>IFERROR('04A_국토부원자료'!O880,"")</f>
        <v>충민로 5</v>
      </c>
      <c r="M879" s="39" t="str">
        <f>IFERROR('04A_국토부원자료'!Q880,"")</f>
        <v>중개거래</v>
      </c>
      <c r="N879" s="38">
        <f>IF(B879="","",IF('02_대상물건입력'!B5="",1,IF(ISNUMBER(SEARCH('02_대상물건입력'!B5,B879)),1,0)))</f>
        <v>1</v>
      </c>
      <c r="O879" s="38">
        <f>IF(B879="","",IF('02_대상물건입력'!B6="",1,IF(ISNUMBER(SEARCH('02_대상물건입력'!B6,B879)),1,0)))</f>
        <v>0</v>
      </c>
      <c r="P879" s="38">
        <f>IF(L879="","",IF('02_대상물건입력'!B15="",0,IF(ISNUMBER(SEARCH('02_대상물건입력'!B15,L879)),1,0)))</f>
        <v>0</v>
      </c>
      <c r="Q879" s="38">
        <f>IF(D879="","",IF('02_대상물건입력'!B8="",0,IF(ISNUMBER(SEARCH('02_대상물건입력'!B8,D879)),1,0)))</f>
        <v>0</v>
      </c>
      <c r="R879" s="44">
        <f>IFERROR(ABS(E879-'02_대상물건입력'!B11)/'02_대상물건입력'!B11,"")</f>
        <v>1.551969694745029E-2</v>
      </c>
      <c r="S879" s="38">
        <f>IFERROR(ABS(J879-'02_대상물건입력'!B10),"")</f>
        <v>8</v>
      </c>
      <c r="T879" s="38">
        <f>IFERROR(ABS('01_설정'!B4-F879),"")</f>
        <v>564</v>
      </c>
      <c r="U879" s="38">
        <f>IFERROR(ABS(K879-YEAR('02_대상물건입력'!B14)),"")</f>
        <v>13</v>
      </c>
      <c r="V879" s="38" t="str">
        <f>IF(B879="","",IF(AND(E879&gt;0,F879&gt;0,H879&gt;0,OR('04A_국토부원자료'!P880="",'04A_국토부원자료'!P880="-"),IF('01_설정'!B10=1,N879=1,TRUE),R879&lt;='01_설정'!B5,S879&lt;='01_설정'!B6,T879&lt;='01_설정'!B7,U879&lt;='01_설정'!B8),"Y",""))</f>
        <v/>
      </c>
      <c r="W879" s="40" t="str">
        <f>IF(V879&lt;&gt;"Y","",MAX(0,(1-R879/'01_설정'!B5))*'01_설정'!B14+MAX(0,(1-S879/'01_설정'!B6))*'01_설정'!B15+MAX(0,(1-T879/'01_설정'!B7))*'01_설정'!B16+MAX(0,(1-U879/'01_설정'!B8))*'01_설정'!B17+O879*'01_설정'!B11+Q879*'01_설정'!B12+P879*'01_설정'!B13)</f>
        <v/>
      </c>
      <c r="X879" s="38" t="str">
        <f>IF(W879="","",1+COUNTIFS($W$4:$W$3003,"&gt;"&amp;W879)+COUNTIFS($W$4:W879,W879)-1)</f>
        <v/>
      </c>
    </row>
    <row r="880" spans="1:24" ht="16.5">
      <c r="A880" s="38">
        <f>IF('04A_국토부원자료'!A881="","",ROW()-3)</f>
        <v>877</v>
      </c>
      <c r="B880" s="39" t="str">
        <f>IFERROR('04A_국토부원자료'!B881,"")</f>
        <v>서울특별시 송파구 문정동</v>
      </c>
      <c r="C880" s="39" t="str">
        <f>IF(B880="","",IF('04A_국토부원자료'!C881&lt;&gt;"",'04A_국토부원자료'!C881,TRIM('04A_국토부원자료'!D881&amp;IF('04A_국토부원자료'!E881&lt;&gt;"","-"&amp;'04A_국토부원자료'!E881,""))))</f>
        <v>618</v>
      </c>
      <c r="D880" s="39" t="str">
        <f>IFERROR('04A_국토부원자료'!F881,"")</f>
        <v>파크하비오</v>
      </c>
      <c r="E880" s="40">
        <f>IFERROR(VALUE(SUBSTITUTE('04A_국토부원자료'!G881,",","")),"")</f>
        <v>23.76</v>
      </c>
      <c r="F880" s="41">
        <f>IFERROR(IF(AND('04A_국토부원자료'!H881&lt;&gt;"",'04A_국토부원자료'!I881&lt;&gt;""),DATE(INT(VALUE(SUBSTITUTE('04A_국토부원자료'!H881,",",""))/100),MOD(VALUE(SUBSTITUTE('04A_국토부원자료'!H881,",","")),100),VALUE(SUBSTITUTE('04A_국토부원자료'!I881,",",""))),""),"")</f>
        <v>45546</v>
      </c>
      <c r="G880" s="42">
        <f>IFERROR(VALUE(SUBSTITUTE('04A_국토부원자료'!J881,",","")),"")</f>
        <v>20500</v>
      </c>
      <c r="H880" s="43">
        <f t="shared" si="26"/>
        <v>205000000</v>
      </c>
      <c r="I880" s="43">
        <f t="shared" si="27"/>
        <v>8627946.1279461272</v>
      </c>
      <c r="J880" s="38">
        <f>IFERROR(VALUE(SUBSTITUTE('04A_국토부원자료'!K881,",","")),"")</f>
        <v>11</v>
      </c>
      <c r="K880" s="38" t="str">
        <f>IFERROR(VALUE(SUBSTITUTE('04A_국토부원자료'!N881,",","")),"")</f>
        <v/>
      </c>
      <c r="L880" s="39" t="str">
        <f>IFERROR('04A_국토부원자료'!O881,"")</f>
        <v xml:space="preserve"> </v>
      </c>
      <c r="M880" s="39" t="str">
        <f>IFERROR('04A_국토부원자료'!Q881,"")</f>
        <v>중개거래</v>
      </c>
      <c r="N880" s="38">
        <f>IF(B880="","",IF('02_대상물건입력'!B5="",1,IF(ISNUMBER(SEARCH('02_대상물건입력'!B5,B880)),1,0)))</f>
        <v>1</v>
      </c>
      <c r="O880" s="38">
        <f>IF(B880="","",IF('02_대상물건입력'!B6="",1,IF(ISNUMBER(SEARCH('02_대상물건입력'!B6,B880)),1,0)))</f>
        <v>0</v>
      </c>
      <c r="P880" s="38">
        <f>IF(L880="","",IF('02_대상물건입력'!B15="",0,IF(ISNUMBER(SEARCH('02_대상물건입력'!B15,L880)),1,0)))</f>
        <v>0</v>
      </c>
      <c r="Q880" s="38">
        <f>IF(D880="","",IF('02_대상물건입력'!B8="",0,IF(ISNUMBER(SEARCH('02_대상물건입력'!B8,D880)),1,0)))</f>
        <v>0</v>
      </c>
      <c r="R880" s="44">
        <f>IFERROR(ABS(E880-'02_대상물건입력'!B11)/'02_대상물건입력'!B11,"")</f>
        <v>0.12784295300042572</v>
      </c>
      <c r="S880" s="38">
        <f>IFERROR(ABS(J880-'02_대상물건입력'!B10),"")</f>
        <v>1</v>
      </c>
      <c r="T880" s="38">
        <f>IFERROR(ABS('01_설정'!B4-F880),"")</f>
        <v>566</v>
      </c>
      <c r="U880" s="38" t="str">
        <f>IFERROR(ABS(K880-YEAR('02_대상물건입력'!B14)),"")</f>
        <v/>
      </c>
      <c r="V880" s="38" t="str">
        <f>IF(B880="","",IF(AND(E880&gt;0,F880&gt;0,H880&gt;0,OR('04A_국토부원자료'!P881="",'04A_국토부원자료'!P881="-"),IF('01_설정'!B10=1,N880=1,TRUE),R880&lt;='01_설정'!B5,S880&lt;='01_설정'!B6,T880&lt;='01_설정'!B7,U880&lt;='01_설정'!B8),"Y",""))</f>
        <v/>
      </c>
      <c r="W880" s="40" t="str">
        <f>IF(V880&lt;&gt;"Y","",MAX(0,(1-R880/'01_설정'!B5))*'01_설정'!B14+MAX(0,(1-S880/'01_설정'!B6))*'01_설정'!B15+MAX(0,(1-T880/'01_설정'!B7))*'01_설정'!B16+MAX(0,(1-U880/'01_설정'!B8))*'01_설정'!B17+O880*'01_설정'!B11+Q880*'01_설정'!B12+P880*'01_설정'!B13)</f>
        <v/>
      </c>
      <c r="X880" s="38" t="str">
        <f>IF(W880="","",1+COUNTIFS($W$4:$W$3003,"&gt;"&amp;W880)+COUNTIFS($W$4:W880,W880)-1)</f>
        <v/>
      </c>
    </row>
    <row r="881" spans="1:24" ht="16.5">
      <c r="A881" s="38">
        <f>IF('04A_국토부원자료'!A882="","",ROW()-3)</f>
        <v>878</v>
      </c>
      <c r="B881" s="39" t="str">
        <f>IFERROR('04A_국토부원자료'!B882,"")</f>
        <v>서울특별시 송파구 문정동</v>
      </c>
      <c r="C881" s="39" t="str">
        <f>IF(B881="","",IF('04A_국토부원자료'!C882&lt;&gt;"",'04A_국토부원자료'!C882,TRIM('04A_국토부원자료'!D882&amp;IF('04A_국토부원자료'!E882&lt;&gt;"","-"&amp;'04A_국토부원자료'!E882,""))))</f>
        <v>618</v>
      </c>
      <c r="D881" s="39" t="str">
        <f>IFERROR('04A_국토부원자료'!F882,"")</f>
        <v>파크하비오</v>
      </c>
      <c r="E881" s="40">
        <f>IFERROR(VALUE(SUBSTITUTE('04A_국토부원자료'!G882,",","")),"")</f>
        <v>27.52</v>
      </c>
      <c r="F881" s="41">
        <f>IFERROR(IF(AND('04A_국토부원자료'!H882&lt;&gt;"",'04A_국토부원자료'!I882&lt;&gt;""),DATE(INT(VALUE(SUBSTITUTE('04A_국토부원자료'!H882,",",""))/100),MOD(VALUE(SUBSTITUTE('04A_국토부원자료'!H882,",","")),100),VALUE(SUBSTITUTE('04A_국토부원자료'!I882,",",""))),""),"")</f>
        <v>45545</v>
      </c>
      <c r="G881" s="42">
        <f>IFERROR(VALUE(SUBSTITUTE('04A_국토부원자료'!J882,",","")),"")</f>
        <v>21800</v>
      </c>
      <c r="H881" s="43">
        <f t="shared" si="26"/>
        <v>218000000</v>
      </c>
      <c r="I881" s="43">
        <f t="shared" si="27"/>
        <v>7921511.6279069772</v>
      </c>
      <c r="J881" s="38">
        <f>IFERROR(VALUE(SUBSTITUTE('04A_국토부원자료'!K882,",","")),"")</f>
        <v>2</v>
      </c>
      <c r="K881" s="38" t="str">
        <f>IFERROR(VALUE(SUBSTITUTE('04A_국토부원자료'!N882,",","")),"")</f>
        <v/>
      </c>
      <c r="L881" s="39" t="str">
        <f>IFERROR('04A_국토부원자료'!O882,"")</f>
        <v xml:space="preserve"> </v>
      </c>
      <c r="M881" s="39" t="str">
        <f>IFERROR('04A_국토부원자료'!Q882,"")</f>
        <v>직거래</v>
      </c>
      <c r="N881" s="38">
        <f>IF(B881="","",IF('02_대상물건입력'!B5="",1,IF(ISNUMBER(SEARCH('02_대상물건입력'!B5,B881)),1,0)))</f>
        <v>1</v>
      </c>
      <c r="O881" s="38">
        <f>IF(B881="","",IF('02_대상물건입력'!B6="",1,IF(ISNUMBER(SEARCH('02_대상물건입력'!B6,B881)),1,0)))</f>
        <v>0</v>
      </c>
      <c r="P881" s="38">
        <f>IF(L881="","",IF('02_대상물건입력'!B15="",0,IF(ISNUMBER(SEARCH('02_대상물건입력'!B15,L881)),1,0)))</f>
        <v>0</v>
      </c>
      <c r="Q881" s="38">
        <f>IF(D881="","",IF('02_대상물건입력'!B8="",0,IF(ISNUMBER(SEARCH('02_대상물건입력'!B8,D881)),1,0)))</f>
        <v>0</v>
      </c>
      <c r="R881" s="44">
        <f>IFERROR(ABS(E881-'02_대상물건입력'!B11)/'02_대상물건입력'!B11,"")</f>
        <v>1.0175165548328386E-2</v>
      </c>
      <c r="S881" s="38">
        <f>IFERROR(ABS(J881-'02_대상물건입력'!B10),"")</f>
        <v>10</v>
      </c>
      <c r="T881" s="38">
        <f>IFERROR(ABS('01_설정'!B4-F881),"")</f>
        <v>567</v>
      </c>
      <c r="U881" s="38" t="str">
        <f>IFERROR(ABS(K881-YEAR('02_대상물건입력'!B14)),"")</f>
        <v/>
      </c>
      <c r="V881" s="38" t="str">
        <f>IF(B881="","",IF(AND(E881&gt;0,F881&gt;0,H881&gt;0,OR('04A_국토부원자료'!P882="",'04A_국토부원자료'!P882="-"),IF('01_설정'!B10=1,N881=1,TRUE),R881&lt;='01_설정'!B5,S881&lt;='01_설정'!B6,T881&lt;='01_설정'!B7,U881&lt;='01_설정'!B8),"Y",""))</f>
        <v/>
      </c>
      <c r="W881" s="40" t="str">
        <f>IF(V881&lt;&gt;"Y","",MAX(0,(1-R881/'01_설정'!B5))*'01_설정'!B14+MAX(0,(1-S881/'01_설정'!B6))*'01_설정'!B15+MAX(0,(1-T881/'01_설정'!B7))*'01_설정'!B16+MAX(0,(1-U881/'01_설정'!B8))*'01_설정'!B17+O881*'01_설정'!B11+Q881*'01_설정'!B12+P881*'01_설정'!B13)</f>
        <v/>
      </c>
      <c r="X881" s="38" t="str">
        <f>IF(W881="","",1+COUNTIFS($W$4:$W$3003,"&gt;"&amp;W881)+COUNTIFS($W$4:W881,W881)-1)</f>
        <v/>
      </c>
    </row>
    <row r="882" spans="1:24" ht="16.5">
      <c r="A882" s="38">
        <f>IF('04A_국토부원자료'!A883="","",ROW()-3)</f>
        <v>879</v>
      </c>
      <c r="B882" s="39" t="str">
        <f>IFERROR('04A_국토부원자료'!B883,"")</f>
        <v>서울특별시 송파구 문정동</v>
      </c>
      <c r="C882" s="39" t="str">
        <f>IF(B882="","",IF('04A_국토부원자료'!C883&lt;&gt;"",'04A_국토부원자료'!C883,TRIM('04A_국토부원자료'!D883&amp;IF('04A_국토부원자료'!E883&lt;&gt;"","-"&amp;'04A_국토부원자료'!E883,""))))</f>
        <v>618</v>
      </c>
      <c r="D882" s="39" t="str">
        <f>IFERROR('04A_국토부원자료'!F883,"")</f>
        <v>파크하비오</v>
      </c>
      <c r="E882" s="40">
        <f>IFERROR(VALUE(SUBSTITUTE('04A_국토부원자료'!G883,",","")),"")</f>
        <v>48.93</v>
      </c>
      <c r="F882" s="41">
        <f>IFERROR(IF(AND('04A_국토부원자료'!H883&lt;&gt;"",'04A_국토부원자료'!I883&lt;&gt;""),DATE(INT(VALUE(SUBSTITUTE('04A_국토부원자료'!H883,",",""))/100),MOD(VALUE(SUBSTITUTE('04A_국토부원자료'!H883,",","")),100),VALUE(SUBSTITUTE('04A_국토부원자료'!I883,",",""))),""),"")</f>
        <v>45542</v>
      </c>
      <c r="G882" s="42">
        <f>IFERROR(VALUE(SUBSTITUTE('04A_국토부원자료'!J883,",","")),"")</f>
        <v>49000</v>
      </c>
      <c r="H882" s="43">
        <f t="shared" si="26"/>
        <v>490000000</v>
      </c>
      <c r="I882" s="43">
        <f t="shared" si="27"/>
        <v>10014306.151645208</v>
      </c>
      <c r="J882" s="38">
        <f>IFERROR(VALUE(SUBSTITUTE('04A_국토부원자료'!K883,",","")),"")</f>
        <v>7</v>
      </c>
      <c r="K882" s="38" t="str">
        <f>IFERROR(VALUE(SUBSTITUTE('04A_국토부원자료'!N883,",","")),"")</f>
        <v/>
      </c>
      <c r="L882" s="39" t="str">
        <f>IFERROR('04A_국토부원자료'!O883,"")</f>
        <v xml:space="preserve"> </v>
      </c>
      <c r="M882" s="39" t="str">
        <f>IFERROR('04A_국토부원자료'!Q883,"")</f>
        <v>중개거래</v>
      </c>
      <c r="N882" s="38">
        <f>IF(B882="","",IF('02_대상물건입력'!B5="",1,IF(ISNUMBER(SEARCH('02_대상물건입력'!B5,B882)),1,0)))</f>
        <v>1</v>
      </c>
      <c r="O882" s="38">
        <f>IF(B882="","",IF('02_대상물건입력'!B6="",1,IF(ISNUMBER(SEARCH('02_대상물건입력'!B6,B882)),1,0)))</f>
        <v>0</v>
      </c>
      <c r="P882" s="38">
        <f>IF(L882="","",IF('02_대상물건입력'!B15="",0,IF(ISNUMBER(SEARCH('02_대상물건입력'!B15,L882)),1,0)))</f>
        <v>0</v>
      </c>
      <c r="Q882" s="38">
        <f>IF(D882="","",IF('02_대상물건입력'!B8="",0,IF(ISNUMBER(SEARCH('02_대상물건입력'!B8,D882)),1,0)))</f>
        <v>0</v>
      </c>
      <c r="R882" s="44">
        <f>IFERROR(ABS(E882-'02_대상물건입력'!B11)/'02_대상물건입력'!B11,"")</f>
        <v>0.79607088845493124</v>
      </c>
      <c r="S882" s="38">
        <f>IFERROR(ABS(J882-'02_대상물건입력'!B10),"")</f>
        <v>5</v>
      </c>
      <c r="T882" s="38">
        <f>IFERROR(ABS('01_설정'!B4-F882),"")</f>
        <v>570</v>
      </c>
      <c r="U882" s="38" t="str">
        <f>IFERROR(ABS(K882-YEAR('02_대상물건입력'!B14)),"")</f>
        <v/>
      </c>
      <c r="V882" s="38" t="str">
        <f>IF(B882="","",IF(AND(E882&gt;0,F882&gt;0,H882&gt;0,OR('04A_국토부원자료'!P883="",'04A_국토부원자료'!P883="-"),IF('01_설정'!B10=1,N882=1,TRUE),R882&lt;='01_설정'!B5,S882&lt;='01_설정'!B6,T882&lt;='01_설정'!B7,U882&lt;='01_설정'!B8),"Y",""))</f>
        <v/>
      </c>
      <c r="W882" s="40" t="str">
        <f>IF(V882&lt;&gt;"Y","",MAX(0,(1-R882/'01_설정'!B5))*'01_설정'!B14+MAX(0,(1-S882/'01_설정'!B6))*'01_설정'!B15+MAX(0,(1-T882/'01_설정'!B7))*'01_설정'!B16+MAX(0,(1-U882/'01_설정'!B8))*'01_설정'!B17+O882*'01_설정'!B11+Q882*'01_설정'!B12+P882*'01_설정'!B13)</f>
        <v/>
      </c>
      <c r="X882" s="38" t="str">
        <f>IF(W882="","",1+COUNTIFS($W$4:$W$3003,"&gt;"&amp;W882)+COUNTIFS($W$4:W882,W882)-1)</f>
        <v/>
      </c>
    </row>
    <row r="883" spans="1:24" ht="16.5">
      <c r="A883" s="38">
        <f>IF('04A_국토부원자료'!A884="","",ROW()-3)</f>
        <v>880</v>
      </c>
      <c r="B883" s="39" t="str">
        <f>IFERROR('04A_국토부원자료'!B884,"")</f>
        <v>서울특별시 송파구 문정동</v>
      </c>
      <c r="C883" s="39" t="str">
        <f>IF(B883="","",IF('04A_국토부원자료'!C884&lt;&gt;"",'04A_국토부원자료'!C884,TRIM('04A_국토부원자료'!D884&amp;IF('04A_국토부원자료'!E884&lt;&gt;"","-"&amp;'04A_국토부원자료'!E884,""))))</f>
        <v>624</v>
      </c>
      <c r="D883" s="39" t="str">
        <f>IFERROR('04A_국토부원자료'!F884,"")</f>
        <v>송파 아이파크</v>
      </c>
      <c r="E883" s="40">
        <f>IFERROR(VALUE(SUBSTITUTE('04A_국토부원자료'!G884,",","")),"")</f>
        <v>49.91</v>
      </c>
      <c r="F883" s="41">
        <f>IFERROR(IF(AND('04A_국토부원자료'!H884&lt;&gt;"",'04A_국토부원자료'!I884&lt;&gt;""),DATE(INT(VALUE(SUBSTITUTE('04A_국토부원자료'!H884,",",""))/100),MOD(VALUE(SUBSTITUTE('04A_국토부원자료'!H884,",","")),100),VALUE(SUBSTITUTE('04A_국토부원자료'!I884,",",""))),""),"")</f>
        <v>45542</v>
      </c>
      <c r="G883" s="42">
        <f>IFERROR(VALUE(SUBSTITUTE('04A_국토부원자료'!J884,",","")),"")</f>
        <v>54000</v>
      </c>
      <c r="H883" s="43">
        <f t="shared" si="26"/>
        <v>540000000</v>
      </c>
      <c r="I883" s="43">
        <f t="shared" si="27"/>
        <v>10819475.05509918</v>
      </c>
      <c r="J883" s="38">
        <f>IFERROR(VALUE(SUBSTITUTE('04A_국토부원자료'!K884,",","")),"")</f>
        <v>3</v>
      </c>
      <c r="K883" s="38">
        <f>IFERROR(VALUE(SUBSTITUTE('04A_국토부원자료'!N884,",","")),"")</f>
        <v>2015</v>
      </c>
      <c r="L883" s="39" t="str">
        <f>IFERROR('04A_국토부원자료'!O884,"")</f>
        <v>법원로 55</v>
      </c>
      <c r="M883" s="39" t="str">
        <f>IFERROR('04A_국토부원자료'!Q884,"")</f>
        <v>중개거래</v>
      </c>
      <c r="N883" s="38">
        <f>IF(B883="","",IF('02_대상물건입력'!B5="",1,IF(ISNUMBER(SEARCH('02_대상물건입력'!B5,B883)),1,0)))</f>
        <v>1</v>
      </c>
      <c r="O883" s="38">
        <f>IF(B883="","",IF('02_대상물건입력'!B6="",1,IF(ISNUMBER(SEARCH('02_대상물건입력'!B6,B883)),1,0)))</f>
        <v>0</v>
      </c>
      <c r="P883" s="38">
        <f>IF(L883="","",IF('02_대상물건입력'!B15="",0,IF(ISNUMBER(SEARCH('02_대상물건입력'!B15,L883)),1,0)))</f>
        <v>0</v>
      </c>
      <c r="Q883" s="38">
        <f>IF(D883="","",IF('02_대상물건입력'!B8="",0,IF(ISNUMBER(SEARCH('02_대상물건입력'!B8,D883)),1,0)))</f>
        <v>0</v>
      </c>
      <c r="R883" s="44">
        <f>IFERROR(ABS(E883-'02_대상물건입력'!B11)/'02_대상물건입력'!B11,"")</f>
        <v>0.83204369594902139</v>
      </c>
      <c r="S883" s="38">
        <f>IFERROR(ABS(J883-'02_대상물건입력'!B10),"")</f>
        <v>9</v>
      </c>
      <c r="T883" s="38">
        <f>IFERROR(ABS('01_설정'!B4-F883),"")</f>
        <v>570</v>
      </c>
      <c r="U883" s="38">
        <f>IFERROR(ABS(K883-YEAR('02_대상물건입력'!B14)),"")</f>
        <v>11</v>
      </c>
      <c r="V883" s="38" t="str">
        <f>IF(B883="","",IF(AND(E883&gt;0,F883&gt;0,H883&gt;0,OR('04A_국토부원자료'!P884="",'04A_국토부원자료'!P884="-"),IF('01_설정'!B10=1,N883=1,TRUE),R883&lt;='01_설정'!B5,S883&lt;='01_설정'!B6,T883&lt;='01_설정'!B7,U883&lt;='01_설정'!B8),"Y",""))</f>
        <v/>
      </c>
      <c r="W883" s="40" t="str">
        <f>IF(V883&lt;&gt;"Y","",MAX(0,(1-R883/'01_설정'!B5))*'01_설정'!B14+MAX(0,(1-S883/'01_설정'!B6))*'01_설정'!B15+MAX(0,(1-T883/'01_설정'!B7))*'01_설정'!B16+MAX(0,(1-U883/'01_설정'!B8))*'01_설정'!B17+O883*'01_설정'!B11+Q883*'01_설정'!B12+P883*'01_설정'!B13)</f>
        <v/>
      </c>
      <c r="X883" s="38" t="str">
        <f>IF(W883="","",1+COUNTIFS($W$4:$W$3003,"&gt;"&amp;W883)+COUNTIFS($W$4:W883,W883)-1)</f>
        <v/>
      </c>
    </row>
    <row r="884" spans="1:24" ht="16.5">
      <c r="A884" s="38">
        <f>IF('04A_국토부원자료'!A885="","",ROW()-3)</f>
        <v>881</v>
      </c>
      <c r="B884" s="39" t="str">
        <f>IFERROR('04A_국토부원자료'!B885,"")</f>
        <v>서울특별시 송파구 문정동</v>
      </c>
      <c r="C884" s="39" t="str">
        <f>IF(B884="","",IF('04A_국토부원자료'!C885&lt;&gt;"",'04A_국토부원자료'!C885,TRIM('04A_국토부원자료'!D885&amp;IF('04A_국토부원자료'!E885&lt;&gt;"","-"&amp;'04A_국토부원자료'!E885,""))))</f>
        <v>652</v>
      </c>
      <c r="D884" s="39" t="str">
        <f>IFERROR('04A_국토부원자료'!F885,"")</f>
        <v>송파법조타운푸르지오시티</v>
      </c>
      <c r="E884" s="40">
        <f>IFERROR(VALUE(SUBSTITUTE('04A_국토부원자료'!G885,",","")),"")</f>
        <v>17.47</v>
      </c>
      <c r="F884" s="41">
        <f>IFERROR(IF(AND('04A_국토부원자료'!H885&lt;&gt;"",'04A_국토부원자료'!I885&lt;&gt;""),DATE(INT(VALUE(SUBSTITUTE('04A_국토부원자료'!H885,",",""))/100),MOD(VALUE(SUBSTITUTE('04A_국토부원자료'!H885,",","")),100),VALUE(SUBSTITUTE('04A_국토부원자료'!I885,",",""))),""),"")</f>
        <v>45542</v>
      </c>
      <c r="G884" s="42">
        <f>IFERROR(VALUE(SUBSTITUTE('04A_국토부원자료'!J885,",","")),"")</f>
        <v>18500</v>
      </c>
      <c r="H884" s="43">
        <f t="shared" si="26"/>
        <v>185000000</v>
      </c>
      <c r="I884" s="43">
        <f t="shared" si="27"/>
        <v>10589582.140812824</v>
      </c>
      <c r="J884" s="38">
        <f>IFERROR(VALUE(SUBSTITUTE('04A_국토부원자료'!K885,",","")),"")</f>
        <v>7</v>
      </c>
      <c r="K884" s="38">
        <f>IFERROR(VALUE(SUBSTITUTE('04A_국토부원자료'!N885,",","")),"")</f>
        <v>2018</v>
      </c>
      <c r="L884" s="39" t="str">
        <f>IFERROR('04A_국토부원자료'!O885,"")</f>
        <v>법원로4길 5</v>
      </c>
      <c r="M884" s="39" t="str">
        <f>IFERROR('04A_국토부원자료'!Q885,"")</f>
        <v>중개거래</v>
      </c>
      <c r="N884" s="38">
        <f>IF(B884="","",IF('02_대상물건입력'!B5="",1,IF(ISNUMBER(SEARCH('02_대상물건입력'!B5,B884)),1,0)))</f>
        <v>1</v>
      </c>
      <c r="O884" s="38">
        <f>IF(B884="","",IF('02_대상물건입력'!B6="",1,IF(ISNUMBER(SEARCH('02_대상물건입력'!B6,B884)),1,0)))</f>
        <v>0</v>
      </c>
      <c r="P884" s="38">
        <f>IF(L884="","",IF('02_대상물건입력'!B15="",0,IF(ISNUMBER(SEARCH('02_대상물건입력'!B15,L884)),1,0)))</f>
        <v>0</v>
      </c>
      <c r="Q884" s="38">
        <f>IF(D884="","",IF('02_대상물건입력'!B8="",0,IF(ISNUMBER(SEARCH('02_대상물건입력'!B8,D884)),1,0)))</f>
        <v>0</v>
      </c>
      <c r="R884" s="44">
        <f>IFERROR(ABS(E884-'02_대상물건입력'!B11)/'02_대상물건입력'!B11,"")</f>
        <v>0.35872964599820872</v>
      </c>
      <c r="S884" s="38">
        <f>IFERROR(ABS(J884-'02_대상물건입력'!B10),"")</f>
        <v>5</v>
      </c>
      <c r="T884" s="38">
        <f>IFERROR(ABS('01_설정'!B4-F884),"")</f>
        <v>570</v>
      </c>
      <c r="U884" s="38">
        <f>IFERROR(ABS(K884-YEAR('02_대상물건입력'!B14)),"")</f>
        <v>8</v>
      </c>
      <c r="V884" s="38" t="str">
        <f>IF(B884="","",IF(AND(E884&gt;0,F884&gt;0,H884&gt;0,OR('04A_국토부원자료'!P885="",'04A_국토부원자료'!P885="-"),IF('01_설정'!B10=1,N884=1,TRUE),R884&lt;='01_설정'!B5,S884&lt;='01_설정'!B6,T884&lt;='01_설정'!B7,U884&lt;='01_설정'!B8),"Y",""))</f>
        <v/>
      </c>
      <c r="W884" s="40" t="str">
        <f>IF(V884&lt;&gt;"Y","",MAX(0,(1-R884/'01_설정'!B5))*'01_설정'!B14+MAX(0,(1-S884/'01_설정'!B6))*'01_설정'!B15+MAX(0,(1-T884/'01_설정'!B7))*'01_설정'!B16+MAX(0,(1-U884/'01_설정'!B8))*'01_설정'!B17+O884*'01_설정'!B11+Q884*'01_설정'!B12+P884*'01_설정'!B13)</f>
        <v/>
      </c>
      <c r="X884" s="38" t="str">
        <f>IF(W884="","",1+COUNTIFS($W$4:$W$3003,"&gt;"&amp;W884)+COUNTIFS($W$4:W884,W884)-1)</f>
        <v/>
      </c>
    </row>
    <row r="885" spans="1:24" ht="16.5">
      <c r="A885" s="38">
        <f>IF('04A_국토부원자료'!A886="","",ROW()-3)</f>
        <v>882</v>
      </c>
      <c r="B885" s="39" t="str">
        <f>IFERROR('04A_국토부원자료'!B886,"")</f>
        <v>서울특별시 송파구 문정동</v>
      </c>
      <c r="C885" s="39" t="str">
        <f>IF(B885="","",IF('04A_국토부원자료'!C886&lt;&gt;"",'04A_국토부원자료'!C886,TRIM('04A_국토부원자료'!D886&amp;IF('04A_국토부원자료'!E886&lt;&gt;"","-"&amp;'04A_국토부원자료'!E886,""))))</f>
        <v>618</v>
      </c>
      <c r="D885" s="39" t="str">
        <f>IFERROR('04A_국토부원자료'!F886,"")</f>
        <v>파크하비오</v>
      </c>
      <c r="E885" s="40">
        <f>IFERROR(VALUE(SUBSTITUTE('04A_국토부원자료'!G886,",","")),"")</f>
        <v>48.93</v>
      </c>
      <c r="F885" s="41">
        <f>IFERROR(IF(AND('04A_국토부원자료'!H886&lt;&gt;"",'04A_국토부원자료'!I886&lt;&gt;""),DATE(INT(VALUE(SUBSTITUTE('04A_국토부원자료'!H886,",",""))/100),MOD(VALUE(SUBSTITUTE('04A_국토부원자료'!H886,",","")),100),VALUE(SUBSTITUTE('04A_국토부원자료'!I886,",",""))),""),"")</f>
        <v>45542</v>
      </c>
      <c r="G885" s="42">
        <f>IFERROR(VALUE(SUBSTITUTE('04A_국토부원자료'!J886,",","")),"")</f>
        <v>47500</v>
      </c>
      <c r="H885" s="43">
        <f t="shared" si="26"/>
        <v>475000000</v>
      </c>
      <c r="I885" s="43">
        <f t="shared" si="27"/>
        <v>9707745.7592479046</v>
      </c>
      <c r="J885" s="38">
        <f>IFERROR(VALUE(SUBSTITUTE('04A_국토부원자료'!K886,",","")),"")</f>
        <v>4</v>
      </c>
      <c r="K885" s="38" t="str">
        <f>IFERROR(VALUE(SUBSTITUTE('04A_국토부원자료'!N886,",","")),"")</f>
        <v/>
      </c>
      <c r="L885" s="39" t="str">
        <f>IFERROR('04A_국토부원자료'!O886,"")</f>
        <v xml:space="preserve"> </v>
      </c>
      <c r="M885" s="39" t="str">
        <f>IFERROR('04A_국토부원자료'!Q886,"")</f>
        <v>중개거래</v>
      </c>
      <c r="N885" s="38">
        <f>IF(B885="","",IF('02_대상물건입력'!B5="",1,IF(ISNUMBER(SEARCH('02_대상물건입력'!B5,B885)),1,0)))</f>
        <v>1</v>
      </c>
      <c r="O885" s="38">
        <f>IF(B885="","",IF('02_대상물건입력'!B6="",1,IF(ISNUMBER(SEARCH('02_대상물건입력'!B6,B885)),1,0)))</f>
        <v>0</v>
      </c>
      <c r="P885" s="38">
        <f>IF(L885="","",IF('02_대상물건입력'!B15="",0,IF(ISNUMBER(SEARCH('02_대상물건입력'!B15,L885)),1,0)))</f>
        <v>0</v>
      </c>
      <c r="Q885" s="38">
        <f>IF(D885="","",IF('02_대상물건입력'!B8="",0,IF(ISNUMBER(SEARCH('02_대상물건입력'!B8,D885)),1,0)))</f>
        <v>0</v>
      </c>
      <c r="R885" s="44">
        <f>IFERROR(ABS(E885-'02_대상물건입력'!B11)/'02_대상물건입력'!B11,"")</f>
        <v>0.79607088845493124</v>
      </c>
      <c r="S885" s="38">
        <f>IFERROR(ABS(J885-'02_대상물건입력'!B10),"")</f>
        <v>8</v>
      </c>
      <c r="T885" s="38">
        <f>IFERROR(ABS('01_설정'!B4-F885),"")</f>
        <v>570</v>
      </c>
      <c r="U885" s="38" t="str">
        <f>IFERROR(ABS(K885-YEAR('02_대상물건입력'!B14)),"")</f>
        <v/>
      </c>
      <c r="V885" s="38" t="str">
        <f>IF(B885="","",IF(AND(E885&gt;0,F885&gt;0,H885&gt;0,OR('04A_국토부원자료'!P886="",'04A_국토부원자료'!P886="-"),IF('01_설정'!B10=1,N885=1,TRUE),R885&lt;='01_설정'!B5,S885&lt;='01_설정'!B6,T885&lt;='01_설정'!B7,U885&lt;='01_설정'!B8),"Y",""))</f>
        <v/>
      </c>
      <c r="W885" s="40" t="str">
        <f>IF(V885&lt;&gt;"Y","",MAX(0,(1-R885/'01_설정'!B5))*'01_설정'!B14+MAX(0,(1-S885/'01_설정'!B6))*'01_설정'!B15+MAX(0,(1-T885/'01_설정'!B7))*'01_설정'!B16+MAX(0,(1-U885/'01_설정'!B8))*'01_설정'!B17+O885*'01_설정'!B11+Q885*'01_설정'!B12+P885*'01_설정'!B13)</f>
        <v/>
      </c>
      <c r="X885" s="38" t="str">
        <f>IF(W885="","",1+COUNTIFS($W$4:$W$3003,"&gt;"&amp;W885)+COUNTIFS($W$4:W885,W885)-1)</f>
        <v/>
      </c>
    </row>
    <row r="886" spans="1:24" ht="16.5">
      <c r="A886" s="38">
        <f>IF('04A_국토부원자료'!A887="","",ROW()-3)</f>
        <v>883</v>
      </c>
      <c r="B886" s="39" t="str">
        <f>IFERROR('04A_국토부원자료'!B887,"")</f>
        <v>서울특별시 송파구 문정동</v>
      </c>
      <c r="C886" s="39" t="str">
        <f>IF(B886="","",IF('04A_국토부원자료'!C887&lt;&gt;"",'04A_국토부원자료'!C887,TRIM('04A_국토부원자료'!D887&amp;IF('04A_국토부원자료'!E887&lt;&gt;"","-"&amp;'04A_국토부원자료'!E887,""))))</f>
        <v>618</v>
      </c>
      <c r="D886" s="39" t="str">
        <f>IFERROR('04A_국토부원자료'!F887,"")</f>
        <v>파크하비오</v>
      </c>
      <c r="E886" s="40">
        <f>IFERROR(VALUE(SUBSTITUTE('04A_국토부원자료'!G887,",","")),"")</f>
        <v>48.93</v>
      </c>
      <c r="F886" s="41">
        <f>IFERROR(IF(AND('04A_국토부원자료'!H887&lt;&gt;"",'04A_국토부원자료'!I887&lt;&gt;""),DATE(INT(VALUE(SUBSTITUTE('04A_국토부원자료'!H887,",",""))/100),MOD(VALUE(SUBSTITUTE('04A_국토부원자료'!H887,",","")),100),VALUE(SUBSTITUTE('04A_국토부원자료'!I887,",",""))),""),"")</f>
        <v>45542</v>
      </c>
      <c r="G886" s="42">
        <f>IFERROR(VALUE(SUBSTITUTE('04A_국토부원자료'!J887,",","")),"")</f>
        <v>49000</v>
      </c>
      <c r="H886" s="43">
        <f t="shared" si="26"/>
        <v>490000000</v>
      </c>
      <c r="I886" s="43">
        <f t="shared" si="27"/>
        <v>10014306.151645208</v>
      </c>
      <c r="J886" s="38">
        <f>IFERROR(VALUE(SUBSTITUTE('04A_국토부원자료'!K887,",","")),"")</f>
        <v>7</v>
      </c>
      <c r="K886" s="38" t="str">
        <f>IFERROR(VALUE(SUBSTITUTE('04A_국토부원자료'!N887,",","")),"")</f>
        <v/>
      </c>
      <c r="L886" s="39" t="str">
        <f>IFERROR('04A_국토부원자료'!O887,"")</f>
        <v xml:space="preserve"> </v>
      </c>
      <c r="M886" s="39" t="str">
        <f>IFERROR('04A_국토부원자료'!Q887,"")</f>
        <v>중개거래</v>
      </c>
      <c r="N886" s="38">
        <f>IF(B886="","",IF('02_대상물건입력'!B5="",1,IF(ISNUMBER(SEARCH('02_대상물건입력'!B5,B886)),1,0)))</f>
        <v>1</v>
      </c>
      <c r="O886" s="38">
        <f>IF(B886="","",IF('02_대상물건입력'!B6="",1,IF(ISNUMBER(SEARCH('02_대상물건입력'!B6,B886)),1,0)))</f>
        <v>0</v>
      </c>
      <c r="P886" s="38">
        <f>IF(L886="","",IF('02_대상물건입력'!B15="",0,IF(ISNUMBER(SEARCH('02_대상물건입력'!B15,L886)),1,0)))</f>
        <v>0</v>
      </c>
      <c r="Q886" s="38">
        <f>IF(D886="","",IF('02_대상물건입력'!B8="",0,IF(ISNUMBER(SEARCH('02_대상물건입력'!B8,D886)),1,0)))</f>
        <v>0</v>
      </c>
      <c r="R886" s="44">
        <f>IFERROR(ABS(E886-'02_대상물건입력'!B11)/'02_대상물건입력'!B11,"")</f>
        <v>0.79607088845493124</v>
      </c>
      <c r="S886" s="38">
        <f>IFERROR(ABS(J886-'02_대상물건입력'!B10),"")</f>
        <v>5</v>
      </c>
      <c r="T886" s="38">
        <f>IFERROR(ABS('01_설정'!B4-F886),"")</f>
        <v>570</v>
      </c>
      <c r="U886" s="38" t="str">
        <f>IFERROR(ABS(K886-YEAR('02_대상물건입력'!B14)),"")</f>
        <v/>
      </c>
      <c r="V886" s="38" t="str">
        <f>IF(B886="","",IF(AND(E886&gt;0,F886&gt;0,H886&gt;0,OR('04A_국토부원자료'!P887="",'04A_국토부원자료'!P887="-"),IF('01_설정'!B10=1,N886=1,TRUE),R886&lt;='01_설정'!B5,S886&lt;='01_설정'!B6,T886&lt;='01_설정'!B7,U886&lt;='01_설정'!B8),"Y",""))</f>
        <v/>
      </c>
      <c r="W886" s="40" t="str">
        <f>IF(V886&lt;&gt;"Y","",MAX(0,(1-R886/'01_설정'!B5))*'01_설정'!B14+MAX(0,(1-S886/'01_설정'!B6))*'01_설정'!B15+MAX(0,(1-T886/'01_설정'!B7))*'01_설정'!B16+MAX(0,(1-U886/'01_설정'!B8))*'01_설정'!B17+O886*'01_설정'!B11+Q886*'01_설정'!B12+P886*'01_설정'!B13)</f>
        <v/>
      </c>
      <c r="X886" s="38" t="str">
        <f>IF(W886="","",1+COUNTIFS($W$4:$W$3003,"&gt;"&amp;W886)+COUNTIFS($W$4:W886,W886)-1)</f>
        <v/>
      </c>
    </row>
    <row r="887" spans="1:24" ht="16.5">
      <c r="A887" s="38">
        <f>IF('04A_국토부원자료'!A888="","",ROW()-3)</f>
        <v>884</v>
      </c>
      <c r="B887" s="39" t="str">
        <f>IFERROR('04A_국토부원자료'!B888,"")</f>
        <v>서울특별시 송파구 문정동</v>
      </c>
      <c r="C887" s="39" t="str">
        <f>IF(B887="","",IF('04A_국토부원자료'!C888&lt;&gt;"",'04A_국토부원자료'!C888,TRIM('04A_국토부원자료'!D888&amp;IF('04A_국토부원자료'!E888&lt;&gt;"","-"&amp;'04A_국토부원자료'!E888,""))))</f>
        <v>618</v>
      </c>
      <c r="D887" s="39" t="str">
        <f>IFERROR('04A_국토부원자료'!F888,"")</f>
        <v>파크하비오</v>
      </c>
      <c r="E887" s="40">
        <f>IFERROR(VALUE(SUBSTITUTE('04A_국토부원자료'!G888,",","")),"")</f>
        <v>54.31</v>
      </c>
      <c r="F887" s="41">
        <f>IFERROR(IF(AND('04A_국토부원자료'!H888&lt;&gt;"",'04A_국토부원자료'!I888&lt;&gt;""),DATE(INT(VALUE(SUBSTITUTE('04A_국토부원자료'!H888,",",""))/100),MOD(VALUE(SUBSTITUTE('04A_국토부원자료'!H888,",","")),100),VALUE(SUBSTITUTE('04A_국토부원자료'!I888,",",""))),""),"")</f>
        <v>45542</v>
      </c>
      <c r="G887" s="42">
        <f>IFERROR(VALUE(SUBSTITUTE('04A_국토부원자료'!J888,",","")),"")</f>
        <v>58000</v>
      </c>
      <c r="H887" s="43">
        <f t="shared" si="26"/>
        <v>580000000</v>
      </c>
      <c r="I887" s="43">
        <f t="shared" si="27"/>
        <v>10679432.88528816</v>
      </c>
      <c r="J887" s="38">
        <f>IFERROR(VALUE(SUBSTITUTE('04A_국토부원자료'!K888,",","")),"")</f>
        <v>9</v>
      </c>
      <c r="K887" s="38" t="str">
        <f>IFERROR(VALUE(SUBSTITUTE('04A_국토부원자료'!N888,",","")),"")</f>
        <v/>
      </c>
      <c r="L887" s="39" t="str">
        <f>IFERROR('04A_국토부원자료'!O888,"")</f>
        <v xml:space="preserve"> </v>
      </c>
      <c r="M887" s="39" t="str">
        <f>IFERROR('04A_국토부원자료'!Q888,"")</f>
        <v>중개거래</v>
      </c>
      <c r="N887" s="38">
        <f>IF(B887="","",IF('02_대상물건입력'!B5="",1,IF(ISNUMBER(SEARCH('02_대상물건입력'!B5,B887)),1,0)))</f>
        <v>1</v>
      </c>
      <c r="O887" s="38">
        <f>IF(B887="","",IF('02_대상물건입력'!B6="",1,IF(ISNUMBER(SEARCH('02_대상물건입력'!B6,B887)),1,0)))</f>
        <v>0</v>
      </c>
      <c r="P887" s="38">
        <f>IF(L887="","",IF('02_대상물건입력'!B15="",0,IF(ISNUMBER(SEARCH('02_대상물건입력'!B15,L887)),1,0)))</f>
        <v>0</v>
      </c>
      <c r="Q887" s="38">
        <f>IF(D887="","",IF('02_대상물건입력'!B8="",0,IF(ISNUMBER(SEARCH('02_대상물건입력'!B8,D887)),1,0)))</f>
        <v>0</v>
      </c>
      <c r="R887" s="44">
        <f>IFERROR(ABS(E887-'02_대상물건입력'!B11)/'02_대상물건입력'!B11,"")</f>
        <v>0.99355426020820192</v>
      </c>
      <c r="S887" s="38">
        <f>IFERROR(ABS(J887-'02_대상물건입력'!B10),"")</f>
        <v>3</v>
      </c>
      <c r="T887" s="38">
        <f>IFERROR(ABS('01_설정'!B4-F887),"")</f>
        <v>570</v>
      </c>
      <c r="U887" s="38" t="str">
        <f>IFERROR(ABS(K887-YEAR('02_대상물건입력'!B14)),"")</f>
        <v/>
      </c>
      <c r="V887" s="38" t="str">
        <f>IF(B887="","",IF(AND(E887&gt;0,F887&gt;0,H887&gt;0,OR('04A_국토부원자료'!P888="",'04A_국토부원자료'!P888="-"),IF('01_설정'!B10=1,N887=1,TRUE),R887&lt;='01_설정'!B5,S887&lt;='01_설정'!B6,T887&lt;='01_설정'!B7,U887&lt;='01_설정'!B8),"Y",""))</f>
        <v/>
      </c>
      <c r="W887" s="40" t="str">
        <f>IF(V887&lt;&gt;"Y","",MAX(0,(1-R887/'01_설정'!B5))*'01_설정'!B14+MAX(0,(1-S887/'01_설정'!B6))*'01_설정'!B15+MAX(0,(1-T887/'01_설정'!B7))*'01_설정'!B16+MAX(0,(1-U887/'01_설정'!B8))*'01_설정'!B17+O887*'01_설정'!B11+Q887*'01_설정'!B12+P887*'01_설정'!B13)</f>
        <v/>
      </c>
      <c r="X887" s="38" t="str">
        <f>IF(W887="","",1+COUNTIFS($W$4:$W$3003,"&gt;"&amp;W887)+COUNTIFS($W$4:W887,W887)-1)</f>
        <v/>
      </c>
    </row>
    <row r="888" spans="1:24" ht="16.5">
      <c r="A888" s="38">
        <f>IF('04A_국토부원자료'!A889="","",ROW()-3)</f>
        <v>885</v>
      </c>
      <c r="B888" s="39" t="str">
        <f>IFERROR('04A_국토부원자료'!B889,"")</f>
        <v>서울특별시 송파구 문정동</v>
      </c>
      <c r="C888" s="39" t="str">
        <f>IF(B888="","",IF('04A_국토부원자료'!C889&lt;&gt;"",'04A_국토부원자료'!C889,TRIM('04A_국토부원자료'!D889&amp;IF('04A_국토부원자료'!E889&lt;&gt;"","-"&amp;'04A_국토부원자료'!E889,""))))</f>
        <v>618</v>
      </c>
      <c r="D888" s="39" t="str">
        <f>IFERROR('04A_국토부원자료'!F889,"")</f>
        <v>파크하비오</v>
      </c>
      <c r="E888" s="40">
        <f>IFERROR(VALUE(SUBSTITUTE('04A_국토부원자료'!G889,",","")),"")</f>
        <v>25.33</v>
      </c>
      <c r="F888" s="41">
        <f>IFERROR(IF(AND('04A_국토부원자료'!H889&lt;&gt;"",'04A_국토부원자료'!I889&lt;&gt;""),DATE(INT(VALUE(SUBSTITUTE('04A_국토부원자료'!H889,",",""))/100),MOD(VALUE(SUBSTITUTE('04A_국토부원자료'!H889,",","")),100),VALUE(SUBSTITUTE('04A_국토부원자료'!I889,",",""))),""),"")</f>
        <v>45542</v>
      </c>
      <c r="G888" s="42">
        <f>IFERROR(VALUE(SUBSTITUTE('04A_국토부원자료'!J889,",","")),"")</f>
        <v>20500</v>
      </c>
      <c r="H888" s="43">
        <f t="shared" si="26"/>
        <v>205000000</v>
      </c>
      <c r="I888" s="43">
        <f t="shared" si="27"/>
        <v>8093170.1539676283</v>
      </c>
      <c r="J888" s="38">
        <f>IFERROR(VALUE(SUBSTITUTE('04A_국토부원자료'!K889,",","")),"")</f>
        <v>13</v>
      </c>
      <c r="K888" s="38" t="str">
        <f>IFERROR(VALUE(SUBSTITUTE('04A_국토부원자료'!N889,",","")),"")</f>
        <v/>
      </c>
      <c r="L888" s="39" t="str">
        <f>IFERROR('04A_국토부원자료'!O889,"")</f>
        <v xml:space="preserve"> </v>
      </c>
      <c r="M888" s="39" t="str">
        <f>IFERROR('04A_국토부원자료'!Q889,"")</f>
        <v>중개거래</v>
      </c>
      <c r="N888" s="38">
        <f>IF(B888="","",IF('02_대상물건입력'!B5="",1,IF(ISNUMBER(SEARCH('02_대상물건입력'!B5,B888)),1,0)))</f>
        <v>1</v>
      </c>
      <c r="O888" s="38">
        <f>IF(B888="","",IF('02_대상물건입력'!B6="",1,IF(ISNUMBER(SEARCH('02_대상물건입력'!B6,B888)),1,0)))</f>
        <v>0</v>
      </c>
      <c r="P888" s="38">
        <f>IF(L888="","",IF('02_대상물건입력'!B15="",0,IF(ISNUMBER(SEARCH('02_대상물건입력'!B15,L888)),1,0)))</f>
        <v>0</v>
      </c>
      <c r="Q888" s="38">
        <f>IF(D888="","",IF('02_대상물건입력'!B8="",0,IF(ISNUMBER(SEARCH('02_대상물건입력'!B8,D888)),1,0)))</f>
        <v>0</v>
      </c>
      <c r="R888" s="44">
        <f>IFERROR(ABS(E888-'02_대상물건입력'!B11)/'02_대상물건입력'!B11,"")</f>
        <v>7.0213047117036451E-2</v>
      </c>
      <c r="S888" s="38">
        <f>IFERROR(ABS(J888-'02_대상물건입력'!B10),"")</f>
        <v>1</v>
      </c>
      <c r="T888" s="38">
        <f>IFERROR(ABS('01_설정'!B4-F888),"")</f>
        <v>570</v>
      </c>
      <c r="U888" s="38" t="str">
        <f>IFERROR(ABS(K888-YEAR('02_대상물건입력'!B14)),"")</f>
        <v/>
      </c>
      <c r="V888" s="38" t="str">
        <f>IF(B888="","",IF(AND(E888&gt;0,F888&gt;0,H888&gt;0,OR('04A_국토부원자료'!P889="",'04A_국토부원자료'!P889="-"),IF('01_설정'!B10=1,N888=1,TRUE),R888&lt;='01_설정'!B5,S888&lt;='01_설정'!B6,T888&lt;='01_설정'!B7,U888&lt;='01_설정'!B8),"Y",""))</f>
        <v/>
      </c>
      <c r="W888" s="40" t="str">
        <f>IF(V888&lt;&gt;"Y","",MAX(0,(1-R888/'01_설정'!B5))*'01_설정'!B14+MAX(0,(1-S888/'01_설정'!B6))*'01_설정'!B15+MAX(0,(1-T888/'01_설정'!B7))*'01_설정'!B16+MAX(0,(1-U888/'01_설정'!B8))*'01_설정'!B17+O888*'01_설정'!B11+Q888*'01_설정'!B12+P888*'01_설정'!B13)</f>
        <v/>
      </c>
      <c r="X888" s="38" t="str">
        <f>IF(W888="","",1+COUNTIFS($W$4:$W$3003,"&gt;"&amp;W888)+COUNTIFS($W$4:W888,W888)-1)</f>
        <v/>
      </c>
    </row>
    <row r="889" spans="1:24" ht="16.5">
      <c r="A889" s="38">
        <f>IF('04A_국토부원자료'!A890="","",ROW()-3)</f>
        <v>886</v>
      </c>
      <c r="B889" s="39" t="str">
        <f>IFERROR('04A_국토부원자료'!B890,"")</f>
        <v>서울특별시 송파구 문정동</v>
      </c>
      <c r="C889" s="39" t="str">
        <f>IF(B889="","",IF('04A_국토부원자료'!C890&lt;&gt;"",'04A_국토부원자료'!C890,TRIM('04A_국토부원자료'!D890&amp;IF('04A_국토부원자료'!E890&lt;&gt;"","-"&amp;'04A_국토부원자료'!E890,""))))</f>
        <v>618</v>
      </c>
      <c r="D889" s="39" t="str">
        <f>IFERROR('04A_국토부원자료'!F890,"")</f>
        <v>파크하비오</v>
      </c>
      <c r="E889" s="40">
        <f>IFERROR(VALUE(SUBSTITUTE('04A_국토부원자료'!G890,",","")),"")</f>
        <v>23.3</v>
      </c>
      <c r="F889" s="41">
        <f>IFERROR(IF(AND('04A_국토부원자료'!H890&lt;&gt;"",'04A_국토부원자료'!I890&lt;&gt;""),DATE(INT(VALUE(SUBSTITUTE('04A_국토부원자료'!H890,",",""))/100),MOD(VALUE(SUBSTITUTE('04A_국토부원자료'!H890,",","")),100),VALUE(SUBSTITUTE('04A_국토부원자료'!I890,",",""))),""),"")</f>
        <v>45542</v>
      </c>
      <c r="G889" s="42">
        <f>IFERROR(VALUE(SUBSTITUTE('04A_국토부원자료'!J890,",","")),"")</f>
        <v>19950</v>
      </c>
      <c r="H889" s="43">
        <f t="shared" si="26"/>
        <v>199500000</v>
      </c>
      <c r="I889" s="43">
        <f t="shared" si="27"/>
        <v>8562231.7596566528</v>
      </c>
      <c r="J889" s="38">
        <f>IFERROR(VALUE(SUBSTITUTE('04A_국토부원자료'!K890,",","")),"")</f>
        <v>16</v>
      </c>
      <c r="K889" s="38" t="str">
        <f>IFERROR(VALUE(SUBSTITUTE('04A_국토부원자료'!N890,",","")),"")</f>
        <v/>
      </c>
      <c r="L889" s="39" t="str">
        <f>IFERROR('04A_국토부원자료'!O890,"")</f>
        <v xml:space="preserve"> </v>
      </c>
      <c r="M889" s="39" t="str">
        <f>IFERROR('04A_국토부원자료'!Q890,"")</f>
        <v>중개거래</v>
      </c>
      <c r="N889" s="38">
        <f>IF(B889="","",IF('02_대상물건입력'!B5="",1,IF(ISNUMBER(SEARCH('02_대상물건입력'!B5,B889)),1,0)))</f>
        <v>1</v>
      </c>
      <c r="O889" s="38">
        <f>IF(B889="","",IF('02_대상물건입력'!B6="",1,IF(ISNUMBER(SEARCH('02_대상물건입력'!B6,B889)),1,0)))</f>
        <v>0</v>
      </c>
      <c r="P889" s="38">
        <f>IF(L889="","",IF('02_대상물건입력'!B15="",0,IF(ISNUMBER(SEARCH('02_대상물건입력'!B15,L889)),1,0)))</f>
        <v>0</v>
      </c>
      <c r="Q889" s="38">
        <f>IF(D889="","",IF('02_대상물건입력'!B8="",0,IF(ISNUMBER(SEARCH('02_대상물건입력'!B8,D889)),1,0)))</f>
        <v>0</v>
      </c>
      <c r="R889" s="44">
        <f>IFERROR(ABS(E889-'02_대상물건입력'!B11)/'02_대상물건입력'!B11,"")</f>
        <v>0.14472814835479461</v>
      </c>
      <c r="S889" s="38">
        <f>IFERROR(ABS(J889-'02_대상물건입력'!B10),"")</f>
        <v>4</v>
      </c>
      <c r="T889" s="38">
        <f>IFERROR(ABS('01_설정'!B4-F889),"")</f>
        <v>570</v>
      </c>
      <c r="U889" s="38" t="str">
        <f>IFERROR(ABS(K889-YEAR('02_대상물건입력'!B14)),"")</f>
        <v/>
      </c>
      <c r="V889" s="38" t="str">
        <f>IF(B889="","",IF(AND(E889&gt;0,F889&gt;0,H889&gt;0,OR('04A_국토부원자료'!P890="",'04A_국토부원자료'!P890="-"),IF('01_설정'!B10=1,N889=1,TRUE),R889&lt;='01_설정'!B5,S889&lt;='01_설정'!B6,T889&lt;='01_설정'!B7,U889&lt;='01_설정'!B8),"Y",""))</f>
        <v/>
      </c>
      <c r="W889" s="40" t="str">
        <f>IF(V889&lt;&gt;"Y","",MAX(0,(1-R889/'01_설정'!B5))*'01_설정'!B14+MAX(0,(1-S889/'01_설정'!B6))*'01_설정'!B15+MAX(0,(1-T889/'01_설정'!B7))*'01_설정'!B16+MAX(0,(1-U889/'01_설정'!B8))*'01_설정'!B17+O889*'01_설정'!B11+Q889*'01_설정'!B12+P889*'01_설정'!B13)</f>
        <v/>
      </c>
      <c r="X889" s="38" t="str">
        <f>IF(W889="","",1+COUNTIFS($W$4:$W$3003,"&gt;"&amp;W889)+COUNTIFS($W$4:W889,W889)-1)</f>
        <v/>
      </c>
    </row>
    <row r="890" spans="1:24" ht="16.5">
      <c r="A890" s="38">
        <f>IF('04A_국토부원자료'!A891="","",ROW()-3)</f>
        <v>887</v>
      </c>
      <c r="B890" s="39" t="str">
        <f>IFERROR('04A_국토부원자료'!B891,"")</f>
        <v>서울특별시 송파구 문정동</v>
      </c>
      <c r="C890" s="39" t="str">
        <f>IF(B890="","",IF('04A_국토부원자료'!C891&lt;&gt;"",'04A_국토부원자료'!C891,TRIM('04A_국토부원자료'!D891&amp;IF('04A_국토부원자료'!E891&lt;&gt;"","-"&amp;'04A_국토부원자료'!E891,""))))</f>
        <v>618</v>
      </c>
      <c r="D890" s="39" t="str">
        <f>IFERROR('04A_국토부원자료'!F891,"")</f>
        <v>파크하비오</v>
      </c>
      <c r="E890" s="40">
        <f>IFERROR(VALUE(SUBSTITUTE('04A_국토부원자료'!G891,",","")),"")</f>
        <v>48.93</v>
      </c>
      <c r="F890" s="41">
        <f>IFERROR(IF(AND('04A_국토부원자료'!H891&lt;&gt;"",'04A_국토부원자료'!I891&lt;&gt;""),DATE(INT(VALUE(SUBSTITUTE('04A_국토부원자료'!H891,",",""))/100),MOD(VALUE(SUBSTITUTE('04A_국토부원자료'!H891,",","")),100),VALUE(SUBSTITUTE('04A_국토부원자료'!I891,",",""))),""),"")</f>
        <v>45542</v>
      </c>
      <c r="G890" s="42">
        <f>IFERROR(VALUE(SUBSTITUTE('04A_국토부원자료'!J891,",","")),"")</f>
        <v>48000</v>
      </c>
      <c r="H890" s="43">
        <f t="shared" si="26"/>
        <v>480000000</v>
      </c>
      <c r="I890" s="43">
        <f t="shared" si="27"/>
        <v>9809932.5567136724</v>
      </c>
      <c r="J890" s="38">
        <f>IFERROR(VALUE(SUBSTITUTE('04A_국토부원자료'!K891,",","")),"")</f>
        <v>13</v>
      </c>
      <c r="K890" s="38" t="str">
        <f>IFERROR(VALUE(SUBSTITUTE('04A_국토부원자료'!N891,",","")),"")</f>
        <v/>
      </c>
      <c r="L890" s="39" t="str">
        <f>IFERROR('04A_국토부원자료'!O891,"")</f>
        <v xml:space="preserve"> </v>
      </c>
      <c r="M890" s="39" t="str">
        <f>IFERROR('04A_국토부원자료'!Q891,"")</f>
        <v>중개거래</v>
      </c>
      <c r="N890" s="38">
        <f>IF(B890="","",IF('02_대상물건입력'!B5="",1,IF(ISNUMBER(SEARCH('02_대상물건입력'!B5,B890)),1,0)))</f>
        <v>1</v>
      </c>
      <c r="O890" s="38">
        <f>IF(B890="","",IF('02_대상물건입력'!B6="",1,IF(ISNUMBER(SEARCH('02_대상물건입력'!B6,B890)),1,0)))</f>
        <v>0</v>
      </c>
      <c r="P890" s="38">
        <f>IF(L890="","",IF('02_대상물건입력'!B15="",0,IF(ISNUMBER(SEARCH('02_대상물건입력'!B15,L890)),1,0)))</f>
        <v>0</v>
      </c>
      <c r="Q890" s="38">
        <f>IF(D890="","",IF('02_대상물건입력'!B8="",0,IF(ISNUMBER(SEARCH('02_대상물건입력'!B8,D890)),1,0)))</f>
        <v>0</v>
      </c>
      <c r="R890" s="44">
        <f>IFERROR(ABS(E890-'02_대상물건입력'!B11)/'02_대상물건입력'!B11,"")</f>
        <v>0.79607088845493124</v>
      </c>
      <c r="S890" s="38">
        <f>IFERROR(ABS(J890-'02_대상물건입력'!B10),"")</f>
        <v>1</v>
      </c>
      <c r="T890" s="38">
        <f>IFERROR(ABS('01_설정'!B4-F890),"")</f>
        <v>570</v>
      </c>
      <c r="U890" s="38" t="str">
        <f>IFERROR(ABS(K890-YEAR('02_대상물건입력'!B14)),"")</f>
        <v/>
      </c>
      <c r="V890" s="38" t="str">
        <f>IF(B890="","",IF(AND(E890&gt;0,F890&gt;0,H890&gt;0,OR('04A_국토부원자료'!P891="",'04A_국토부원자료'!P891="-"),IF('01_설정'!B10=1,N890=1,TRUE),R890&lt;='01_설정'!B5,S890&lt;='01_설정'!B6,T890&lt;='01_설정'!B7,U890&lt;='01_설정'!B8),"Y",""))</f>
        <v/>
      </c>
      <c r="W890" s="40" t="str">
        <f>IF(V890&lt;&gt;"Y","",MAX(0,(1-R890/'01_설정'!B5))*'01_설정'!B14+MAX(0,(1-S890/'01_설정'!B6))*'01_설정'!B15+MAX(0,(1-T890/'01_설정'!B7))*'01_설정'!B16+MAX(0,(1-U890/'01_설정'!B8))*'01_설정'!B17+O890*'01_설정'!B11+Q890*'01_설정'!B12+P890*'01_설정'!B13)</f>
        <v/>
      </c>
      <c r="X890" s="38" t="str">
        <f>IF(W890="","",1+COUNTIFS($W$4:$W$3003,"&gt;"&amp;W890)+COUNTIFS($W$4:W890,W890)-1)</f>
        <v/>
      </c>
    </row>
    <row r="891" spans="1:24" ht="16.5">
      <c r="A891" s="38">
        <f>IF('04A_국토부원자료'!A892="","",ROW()-3)</f>
        <v>888</v>
      </c>
      <c r="B891" s="39" t="str">
        <f>IFERROR('04A_국토부원자료'!B892,"")</f>
        <v>서울특별시 송파구 문정동</v>
      </c>
      <c r="C891" s="39" t="str">
        <f>IF(B891="","",IF('04A_국토부원자료'!C892&lt;&gt;"",'04A_국토부원자료'!C892,TRIM('04A_국토부원자료'!D892&amp;IF('04A_국토부원자료'!E892&lt;&gt;"","-"&amp;'04A_국토부원자료'!E892,""))))</f>
        <v>652</v>
      </c>
      <c r="D891" s="39" t="str">
        <f>IFERROR('04A_국토부원자료'!F892,"")</f>
        <v>송파법조타운푸르지오시티</v>
      </c>
      <c r="E891" s="40">
        <f>IFERROR(VALUE(SUBSTITUTE('04A_국토부원자료'!G892,",","")),"")</f>
        <v>17.47</v>
      </c>
      <c r="F891" s="41">
        <f>IFERROR(IF(AND('04A_국토부원자료'!H892&lt;&gt;"",'04A_국토부원자료'!I892&lt;&gt;""),DATE(INT(VALUE(SUBSTITUTE('04A_국토부원자료'!H892,",",""))/100),MOD(VALUE(SUBSTITUTE('04A_국토부원자료'!H892,",","")),100),VALUE(SUBSTITUTE('04A_국토부원자료'!I892,",",""))),""),"")</f>
        <v>45540</v>
      </c>
      <c r="G891" s="42">
        <f>IFERROR(VALUE(SUBSTITUTE('04A_국토부원자료'!J892,",","")),"")</f>
        <v>18100</v>
      </c>
      <c r="H891" s="43">
        <f t="shared" si="26"/>
        <v>181000000</v>
      </c>
      <c r="I891" s="43">
        <f t="shared" si="27"/>
        <v>10360618.202633087</v>
      </c>
      <c r="J891" s="38">
        <f>IFERROR(VALUE(SUBSTITUTE('04A_국토부원자료'!K892,",","")),"")</f>
        <v>5</v>
      </c>
      <c r="K891" s="38">
        <f>IFERROR(VALUE(SUBSTITUTE('04A_국토부원자료'!N892,",","")),"")</f>
        <v>2018</v>
      </c>
      <c r="L891" s="39" t="str">
        <f>IFERROR('04A_국토부원자료'!O892,"")</f>
        <v>법원로4길 5</v>
      </c>
      <c r="M891" s="39" t="str">
        <f>IFERROR('04A_국토부원자료'!Q892,"")</f>
        <v>중개거래</v>
      </c>
      <c r="N891" s="38">
        <f>IF(B891="","",IF('02_대상물건입력'!B5="",1,IF(ISNUMBER(SEARCH('02_대상물건입력'!B5,B891)),1,0)))</f>
        <v>1</v>
      </c>
      <c r="O891" s="38">
        <f>IF(B891="","",IF('02_대상물건입력'!B6="",1,IF(ISNUMBER(SEARCH('02_대상물건입력'!B6,B891)),1,0)))</f>
        <v>0</v>
      </c>
      <c r="P891" s="38">
        <f>IF(L891="","",IF('02_대상물건입력'!B15="",0,IF(ISNUMBER(SEARCH('02_대상물건입력'!B15,L891)),1,0)))</f>
        <v>0</v>
      </c>
      <c r="Q891" s="38">
        <f>IF(D891="","",IF('02_대상물건입력'!B8="",0,IF(ISNUMBER(SEARCH('02_대상물건입력'!B8,D891)),1,0)))</f>
        <v>0</v>
      </c>
      <c r="R891" s="44">
        <f>IFERROR(ABS(E891-'02_대상물건입력'!B11)/'02_대상물건입력'!B11,"")</f>
        <v>0.35872964599820872</v>
      </c>
      <c r="S891" s="38">
        <f>IFERROR(ABS(J891-'02_대상물건입력'!B10),"")</f>
        <v>7</v>
      </c>
      <c r="T891" s="38">
        <f>IFERROR(ABS('01_설정'!B4-F891),"")</f>
        <v>572</v>
      </c>
      <c r="U891" s="38">
        <f>IFERROR(ABS(K891-YEAR('02_대상물건입력'!B14)),"")</f>
        <v>8</v>
      </c>
      <c r="V891" s="38" t="str">
        <f>IF(B891="","",IF(AND(E891&gt;0,F891&gt;0,H891&gt;0,OR('04A_국토부원자료'!P892="",'04A_국토부원자료'!P892="-"),IF('01_설정'!B10=1,N891=1,TRUE),R891&lt;='01_설정'!B5,S891&lt;='01_설정'!B6,T891&lt;='01_설정'!B7,U891&lt;='01_설정'!B8),"Y",""))</f>
        <v/>
      </c>
      <c r="W891" s="40" t="str">
        <f>IF(V891&lt;&gt;"Y","",MAX(0,(1-R891/'01_설정'!B5))*'01_설정'!B14+MAX(0,(1-S891/'01_설정'!B6))*'01_설정'!B15+MAX(0,(1-T891/'01_설정'!B7))*'01_설정'!B16+MAX(0,(1-U891/'01_설정'!B8))*'01_설정'!B17+O891*'01_설정'!B11+Q891*'01_설정'!B12+P891*'01_설정'!B13)</f>
        <v/>
      </c>
      <c r="X891" s="38" t="str">
        <f>IF(W891="","",1+COUNTIFS($W$4:$W$3003,"&gt;"&amp;W891)+COUNTIFS($W$4:W891,W891)-1)</f>
        <v/>
      </c>
    </row>
    <row r="892" spans="1:24" ht="16.5">
      <c r="A892" s="38">
        <f>IF('04A_국토부원자료'!A893="","",ROW()-3)</f>
        <v>889</v>
      </c>
      <c r="B892" s="39" t="str">
        <f>IFERROR('04A_국토부원자료'!B893,"")</f>
        <v>서울특별시 송파구 문정동</v>
      </c>
      <c r="C892" s="39" t="str">
        <f>IF(B892="","",IF('04A_국토부원자료'!C893&lt;&gt;"",'04A_국토부원자료'!C893,TRIM('04A_국토부원자료'!D893&amp;IF('04A_국토부원자료'!E893&lt;&gt;"","-"&amp;'04A_국토부원자료'!E893,""))))</f>
        <v>652-5</v>
      </c>
      <c r="D892" s="39" t="str">
        <f>IFERROR('04A_국토부원자료'!F893,"")</f>
        <v>문정 아이파크</v>
      </c>
      <c r="E892" s="40">
        <f>IFERROR(VALUE(SUBSTITUTE('04A_국토부원자료'!G893,",","")),"")</f>
        <v>21.57</v>
      </c>
      <c r="F892" s="41">
        <f>IFERROR(IF(AND('04A_국토부원자료'!H893&lt;&gt;"",'04A_국토부원자료'!I893&lt;&gt;""),DATE(INT(VALUE(SUBSTITUTE('04A_국토부원자료'!H893,",",""))/100),MOD(VALUE(SUBSTITUTE('04A_국토부원자료'!H893,",","")),100),VALUE(SUBSTITUTE('04A_국토부원자료'!I893,",",""))),""),"")</f>
        <v>45534</v>
      </c>
      <c r="G892" s="42">
        <f>IFERROR(VALUE(SUBSTITUTE('04A_국토부원자료'!J893,",","")),"")</f>
        <v>19100</v>
      </c>
      <c r="H892" s="43">
        <f t="shared" si="26"/>
        <v>191000000</v>
      </c>
      <c r="I892" s="43">
        <f t="shared" si="27"/>
        <v>8854891.0523875747</v>
      </c>
      <c r="J892" s="38">
        <f>IFERROR(VALUE(SUBSTITUTE('04A_국토부원자료'!K893,",","")),"")</f>
        <v>7</v>
      </c>
      <c r="K892" s="38">
        <f>IFERROR(VALUE(SUBSTITUTE('04A_국토부원자료'!N893,",","")),"")</f>
        <v>2017</v>
      </c>
      <c r="L892" s="39" t="str">
        <f>IFERROR('04A_국토부원자료'!O893,"")</f>
        <v>법원로4길 6</v>
      </c>
      <c r="M892" s="39" t="str">
        <f>IFERROR('04A_국토부원자료'!Q893,"")</f>
        <v>중개거래</v>
      </c>
      <c r="N892" s="38">
        <f>IF(B892="","",IF('02_대상물건입력'!B5="",1,IF(ISNUMBER(SEARCH('02_대상물건입력'!B5,B892)),1,0)))</f>
        <v>1</v>
      </c>
      <c r="O892" s="38">
        <f>IF(B892="","",IF('02_대상물건입력'!B6="",1,IF(ISNUMBER(SEARCH('02_대상물건입력'!B6,B892)),1,0)))</f>
        <v>0</v>
      </c>
      <c r="P892" s="38">
        <f>IF(L892="","",IF('02_대상물건입력'!B15="",0,IF(ISNUMBER(SEARCH('02_대상물건입력'!B15,L892)),1,0)))</f>
        <v>0</v>
      </c>
      <c r="Q892" s="38">
        <f>IF(D892="","",IF('02_대상물건입력'!B8="",0,IF(ISNUMBER(SEARCH('02_대상물건입력'!B8,D892)),1,0)))</f>
        <v>0</v>
      </c>
      <c r="R892" s="44">
        <f>IFERROR(ABS(E892-'02_대상물건입력'!B11)/'02_대상물건입력'!B11,"")</f>
        <v>0.20823116566579056</v>
      </c>
      <c r="S892" s="38">
        <f>IFERROR(ABS(J892-'02_대상물건입력'!B10),"")</f>
        <v>5</v>
      </c>
      <c r="T892" s="38">
        <f>IFERROR(ABS('01_설정'!B4-F892),"")</f>
        <v>578</v>
      </c>
      <c r="U892" s="38">
        <f>IFERROR(ABS(K892-YEAR('02_대상물건입력'!B14)),"")</f>
        <v>9</v>
      </c>
      <c r="V892" s="38" t="str">
        <f>IF(B892="","",IF(AND(E892&gt;0,F892&gt;0,H892&gt;0,OR('04A_국토부원자료'!P893="",'04A_국토부원자료'!P893="-"),IF('01_설정'!B10=1,N892=1,TRUE),R892&lt;='01_설정'!B5,S892&lt;='01_설정'!B6,T892&lt;='01_설정'!B7,U892&lt;='01_설정'!B8),"Y",""))</f>
        <v>Y</v>
      </c>
      <c r="W892" s="40">
        <f>IF(V892&lt;&gt;"Y","",MAX(0,(1-R892/'01_설정'!B5))*'01_설정'!B14+MAX(0,(1-S892/'01_설정'!B6))*'01_설정'!B15+MAX(0,(1-T892/'01_설정'!B7))*'01_설정'!B16+MAX(0,(1-U892/'01_설정'!B8))*'01_설정'!B17+O892*'01_설정'!B11+Q892*'01_설정'!B12+P892*'01_설정'!B13)</f>
        <v>13.174287558396733</v>
      </c>
      <c r="X892" s="38">
        <f>IF(W892="","",1+COUNTIFS($W$4:$W$3003,"&gt;"&amp;W892)+COUNTIFS($W$4:W892,W892)-1)</f>
        <v>301</v>
      </c>
    </row>
    <row r="893" spans="1:24" ht="16.5">
      <c r="A893" s="38">
        <f>IF('04A_국토부원자료'!A894="","",ROW()-3)</f>
        <v>890</v>
      </c>
      <c r="B893" s="39" t="str">
        <f>IFERROR('04A_국토부원자료'!B894,"")</f>
        <v>서울특별시 송파구 문정동</v>
      </c>
      <c r="C893" s="39" t="str">
        <f>IF(B893="","",IF('04A_국토부원자료'!C894&lt;&gt;"",'04A_국토부원자료'!C894,TRIM('04A_국토부원자료'!D894&amp;IF('04A_국토부원자료'!E894&lt;&gt;"","-"&amp;'04A_국토부원자료'!E894,""))))</f>
        <v>620</v>
      </c>
      <c r="D893" s="39" t="str">
        <f>IFERROR('04A_국토부원자료'!F894,"")</f>
        <v>송파푸르지오시티</v>
      </c>
      <c r="E893" s="40">
        <f>IFERROR(VALUE(SUBSTITUTE('04A_국토부원자료'!G894,",","")),"")</f>
        <v>29.63</v>
      </c>
      <c r="F893" s="41">
        <f>IFERROR(IF(AND('04A_국토부원자료'!H894&lt;&gt;"",'04A_국토부원자료'!I894&lt;&gt;""),DATE(INT(VALUE(SUBSTITUTE('04A_국토부원자료'!H894,",",""))/100),MOD(VALUE(SUBSTITUTE('04A_국토부원자료'!H894,",","")),100),VALUE(SUBSTITUTE('04A_국토부원자료'!I894,",",""))),""),"")</f>
        <v>45534</v>
      </c>
      <c r="G893" s="42">
        <f>IFERROR(VALUE(SUBSTITUTE('04A_국토부원자료'!J894,",","")),"")</f>
        <v>24000</v>
      </c>
      <c r="H893" s="43">
        <f t="shared" si="26"/>
        <v>240000000</v>
      </c>
      <c r="I893" s="43">
        <f t="shared" si="27"/>
        <v>8099898.7512656096</v>
      </c>
      <c r="J893" s="38">
        <f>IFERROR(VALUE(SUBSTITUTE('04A_국토부원자료'!K894,",","")),"")</f>
        <v>3</v>
      </c>
      <c r="K893" s="38">
        <f>IFERROR(VALUE(SUBSTITUTE('04A_국토부원자료'!N894,",","")),"")</f>
        <v>2013</v>
      </c>
      <c r="L893" s="39" t="str">
        <f>IFERROR('04A_국토부원자료'!O894,"")</f>
        <v>새말로 62</v>
      </c>
      <c r="M893" s="39" t="str">
        <f>IFERROR('04A_국토부원자료'!Q894,"")</f>
        <v>중개거래</v>
      </c>
      <c r="N893" s="38">
        <f>IF(B893="","",IF('02_대상물건입력'!B5="",1,IF(ISNUMBER(SEARCH('02_대상물건입력'!B5,B893)),1,0)))</f>
        <v>1</v>
      </c>
      <c r="O893" s="38">
        <f>IF(B893="","",IF('02_대상물건입력'!B6="",1,IF(ISNUMBER(SEARCH('02_대상물건입력'!B6,B893)),1,0)))</f>
        <v>0</v>
      </c>
      <c r="P893" s="38">
        <f>IF(L893="","",IF('02_대상물건입력'!B15="",0,IF(ISNUMBER(SEARCH('02_대상물건입력'!B15,L893)),1,0)))</f>
        <v>0</v>
      </c>
      <c r="Q893" s="38">
        <f>IF(D893="","",IF('02_대상물건입력'!B8="",0,IF(ISNUMBER(SEARCH('02_대상물건입력'!B8,D893)),1,0)))</f>
        <v>0</v>
      </c>
      <c r="R893" s="44">
        <f>IFERROR(ABS(E893-'02_대상물건입력'!B11)/'02_대상물건입력'!B11,"")</f>
        <v>8.7626822499889886E-2</v>
      </c>
      <c r="S893" s="38">
        <f>IFERROR(ABS(J893-'02_대상물건입력'!B10),"")</f>
        <v>9</v>
      </c>
      <c r="T893" s="38">
        <f>IFERROR(ABS('01_설정'!B4-F893),"")</f>
        <v>578</v>
      </c>
      <c r="U893" s="38">
        <f>IFERROR(ABS(K893-YEAR('02_대상물건입력'!B14)),"")</f>
        <v>13</v>
      </c>
      <c r="V893" s="38" t="str">
        <f>IF(B893="","",IF(AND(E893&gt;0,F893&gt;0,H893&gt;0,OR('04A_국토부원자료'!P894="",'04A_국토부원자료'!P894="-"),IF('01_설정'!B10=1,N893=1,TRUE),R893&lt;='01_설정'!B5,S893&lt;='01_설정'!B6,T893&lt;='01_설정'!B7,U893&lt;='01_설정'!B8),"Y",""))</f>
        <v/>
      </c>
      <c r="W893" s="40" t="str">
        <f>IF(V893&lt;&gt;"Y","",MAX(0,(1-R893/'01_설정'!B5))*'01_설정'!B14+MAX(0,(1-S893/'01_설정'!B6))*'01_설정'!B15+MAX(0,(1-T893/'01_설정'!B7))*'01_설정'!B16+MAX(0,(1-U893/'01_설정'!B8))*'01_설정'!B17+O893*'01_설정'!B11+Q893*'01_설정'!B12+P893*'01_설정'!B13)</f>
        <v/>
      </c>
      <c r="X893" s="38" t="str">
        <f>IF(W893="","",1+COUNTIFS($W$4:$W$3003,"&gt;"&amp;W893)+COUNTIFS($W$4:W893,W893)-1)</f>
        <v/>
      </c>
    </row>
    <row r="894" spans="1:24" ht="16.5">
      <c r="A894" s="38">
        <f>IF('04A_국토부원자료'!A895="","",ROW()-3)</f>
        <v>891</v>
      </c>
      <c r="B894" s="39" t="str">
        <f>IFERROR('04A_국토부원자료'!B895,"")</f>
        <v>서울특별시 송파구 문정동</v>
      </c>
      <c r="C894" s="39" t="str">
        <f>IF(B894="","",IF('04A_국토부원자료'!C895&lt;&gt;"",'04A_국토부원자료'!C895,TRIM('04A_국토부원자료'!D895&amp;IF('04A_국토부원자료'!E895&lt;&gt;"","-"&amp;'04A_국토부원자료'!E895,""))))</f>
        <v>620</v>
      </c>
      <c r="D894" s="39" t="str">
        <f>IFERROR('04A_국토부원자료'!F895,"")</f>
        <v>송파푸르지오시티</v>
      </c>
      <c r="E894" s="40">
        <f>IFERROR(VALUE(SUBSTITUTE('04A_국토부원자료'!G895,",","")),"")</f>
        <v>30</v>
      </c>
      <c r="F894" s="41">
        <f>IFERROR(IF(AND('04A_국토부원자료'!H895&lt;&gt;"",'04A_국토부원자료'!I895&lt;&gt;""),DATE(INT(VALUE(SUBSTITUTE('04A_국토부원자료'!H895,",",""))/100),MOD(VALUE(SUBSTITUTE('04A_국토부원자료'!H895,",","")),100),VALUE(SUBSTITUTE('04A_국토부원자료'!I895,",",""))),""),"")</f>
        <v>45533</v>
      </c>
      <c r="G894" s="42">
        <f>IFERROR(VALUE(SUBSTITUTE('04A_국토부원자료'!J895,",","")),"")</f>
        <v>27000</v>
      </c>
      <c r="H894" s="43">
        <f t="shared" si="26"/>
        <v>270000000</v>
      </c>
      <c r="I894" s="43">
        <f t="shared" si="27"/>
        <v>9000000</v>
      </c>
      <c r="J894" s="38">
        <f>IFERROR(VALUE(SUBSTITUTE('04A_국토부원자료'!K895,",","")),"")</f>
        <v>13</v>
      </c>
      <c r="K894" s="38">
        <f>IFERROR(VALUE(SUBSTITUTE('04A_국토부원자료'!N895,",","")),"")</f>
        <v>2013</v>
      </c>
      <c r="L894" s="39" t="str">
        <f>IFERROR('04A_국토부원자료'!O895,"")</f>
        <v>새말로 62</v>
      </c>
      <c r="M894" s="39" t="str">
        <f>IFERROR('04A_국토부원자료'!Q895,"")</f>
        <v>중개거래</v>
      </c>
      <c r="N894" s="38">
        <f>IF(B894="","",IF('02_대상물건입력'!B5="",1,IF(ISNUMBER(SEARCH('02_대상물건입력'!B5,B894)),1,0)))</f>
        <v>1</v>
      </c>
      <c r="O894" s="38">
        <f>IF(B894="","",IF('02_대상물건입력'!B6="",1,IF(ISNUMBER(SEARCH('02_대상물건입력'!B6,B894)),1,0)))</f>
        <v>0</v>
      </c>
      <c r="P894" s="38">
        <f>IF(L894="","",IF('02_대상물건입력'!B15="",0,IF(ISNUMBER(SEARCH('02_대상물건입력'!B15,L894)),1,0)))</f>
        <v>0</v>
      </c>
      <c r="Q894" s="38">
        <f>IF(D894="","",IF('02_대상물건입력'!B8="",0,IF(ISNUMBER(SEARCH('02_대상물건입력'!B8,D894)),1,0)))</f>
        <v>0</v>
      </c>
      <c r="R894" s="44">
        <f>IFERROR(ABS(E894-'02_대상물건입력'!B11)/'02_대상물건입력'!B11,"")</f>
        <v>0.10120839267623009</v>
      </c>
      <c r="S894" s="38">
        <f>IFERROR(ABS(J894-'02_대상물건입력'!B10),"")</f>
        <v>1</v>
      </c>
      <c r="T894" s="38">
        <f>IFERROR(ABS('01_설정'!B4-F894),"")</f>
        <v>579</v>
      </c>
      <c r="U894" s="38">
        <f>IFERROR(ABS(K894-YEAR('02_대상물건입력'!B14)),"")</f>
        <v>13</v>
      </c>
      <c r="V894" s="38" t="str">
        <f>IF(B894="","",IF(AND(E894&gt;0,F894&gt;0,H894&gt;0,OR('04A_국토부원자료'!P895="",'04A_국토부원자료'!P895="-"),IF('01_설정'!B10=1,N894=1,TRUE),R894&lt;='01_설정'!B5,S894&lt;='01_설정'!B6,T894&lt;='01_설정'!B7,U894&lt;='01_설정'!B8),"Y",""))</f>
        <v/>
      </c>
      <c r="W894" s="40" t="str">
        <f>IF(V894&lt;&gt;"Y","",MAX(0,(1-R894/'01_설정'!B5))*'01_설정'!B14+MAX(0,(1-S894/'01_설정'!B6))*'01_설정'!B15+MAX(0,(1-T894/'01_설정'!B7))*'01_설정'!B16+MAX(0,(1-U894/'01_설정'!B8))*'01_설정'!B17+O894*'01_설정'!B11+Q894*'01_설정'!B12+P894*'01_설정'!B13)</f>
        <v/>
      </c>
      <c r="X894" s="38" t="str">
        <f>IF(W894="","",1+COUNTIFS($W$4:$W$3003,"&gt;"&amp;W894)+COUNTIFS($W$4:W894,W894)-1)</f>
        <v/>
      </c>
    </row>
    <row r="895" spans="1:24" ht="16.5">
      <c r="A895" s="38">
        <f>IF('04A_국토부원자료'!A896="","",ROW()-3)</f>
        <v>892</v>
      </c>
      <c r="B895" s="39" t="str">
        <f>IFERROR('04A_국토부원자료'!B896,"")</f>
        <v>서울특별시 송파구 문정동</v>
      </c>
      <c r="C895" s="39" t="str">
        <f>IF(B895="","",IF('04A_국토부원자료'!C896&lt;&gt;"",'04A_국토부원자료'!C896,TRIM('04A_국토부원자료'!D896&amp;IF('04A_국토부원자료'!E896&lt;&gt;"","-"&amp;'04A_국토부원자료'!E896,""))))</f>
        <v>622</v>
      </c>
      <c r="D895" s="39" t="str">
        <f>IFERROR('04A_국토부원자료'!F896,"")</f>
        <v>송파한화오벨리스크</v>
      </c>
      <c r="E895" s="40">
        <f>IFERROR(VALUE(SUBSTITUTE('04A_국토부원자료'!G896,",","")),"")</f>
        <v>29.96</v>
      </c>
      <c r="F895" s="41">
        <f>IFERROR(IF(AND('04A_국토부원자료'!H896&lt;&gt;"",'04A_국토부원자료'!I896&lt;&gt;""),DATE(INT(VALUE(SUBSTITUTE('04A_국토부원자료'!H896,",",""))/100),MOD(VALUE(SUBSTITUTE('04A_국토부원자료'!H896,",","")),100),VALUE(SUBSTITUTE('04A_국토부원자료'!I896,",",""))),""),"")</f>
        <v>45533</v>
      </c>
      <c r="G895" s="42">
        <f>IFERROR(VALUE(SUBSTITUTE('04A_국토부원자료'!J896,",","")),"")</f>
        <v>22100</v>
      </c>
      <c r="H895" s="43">
        <f t="shared" si="26"/>
        <v>221000000</v>
      </c>
      <c r="I895" s="43">
        <f t="shared" si="27"/>
        <v>7376502.0026702266</v>
      </c>
      <c r="J895" s="38">
        <f>IFERROR(VALUE(SUBSTITUTE('04A_국토부원자료'!K896,",","")),"")</f>
        <v>4</v>
      </c>
      <c r="K895" s="38">
        <f>IFERROR(VALUE(SUBSTITUTE('04A_국토부원자료'!N896,",","")),"")</f>
        <v>2013</v>
      </c>
      <c r="L895" s="39" t="str">
        <f>IFERROR('04A_국토부원자료'!O896,"")</f>
        <v>충민로 5</v>
      </c>
      <c r="M895" s="39" t="str">
        <f>IFERROR('04A_국토부원자료'!Q896,"")</f>
        <v>중개거래</v>
      </c>
      <c r="N895" s="38">
        <f>IF(B895="","",IF('02_대상물건입력'!B5="",1,IF(ISNUMBER(SEARCH('02_대상물건입력'!B5,B895)),1,0)))</f>
        <v>1</v>
      </c>
      <c r="O895" s="38">
        <f>IF(B895="","",IF('02_대상물건입력'!B6="",1,IF(ISNUMBER(SEARCH('02_대상물건입력'!B6,B895)),1,0)))</f>
        <v>0</v>
      </c>
      <c r="P895" s="38">
        <f>IF(L895="","",IF('02_대상물건입력'!B15="",0,IF(ISNUMBER(SEARCH('02_대상물건입력'!B15,L895)),1,0)))</f>
        <v>0</v>
      </c>
      <c r="Q895" s="38">
        <f>IF(D895="","",IF('02_대상물건입력'!B8="",0,IF(ISNUMBER(SEARCH('02_대상물건입력'!B8,D895)),1,0)))</f>
        <v>0</v>
      </c>
      <c r="R895" s="44">
        <f>IFERROR(ABS(E895-'02_대상물건입력'!B11)/'02_대상물건입력'!B11,"")</f>
        <v>9.9740114819328485E-2</v>
      </c>
      <c r="S895" s="38">
        <f>IFERROR(ABS(J895-'02_대상물건입력'!B10),"")</f>
        <v>8</v>
      </c>
      <c r="T895" s="38">
        <f>IFERROR(ABS('01_설정'!B4-F895),"")</f>
        <v>579</v>
      </c>
      <c r="U895" s="38">
        <f>IFERROR(ABS(K895-YEAR('02_대상물건입력'!B14)),"")</f>
        <v>13</v>
      </c>
      <c r="V895" s="38" t="str">
        <f>IF(B895="","",IF(AND(E895&gt;0,F895&gt;0,H895&gt;0,OR('04A_국토부원자료'!P896="",'04A_국토부원자료'!P896="-"),IF('01_설정'!B10=1,N895=1,TRUE),R895&lt;='01_설정'!B5,S895&lt;='01_설정'!B6,T895&lt;='01_설정'!B7,U895&lt;='01_설정'!B8),"Y",""))</f>
        <v/>
      </c>
      <c r="W895" s="40" t="str">
        <f>IF(V895&lt;&gt;"Y","",MAX(0,(1-R895/'01_설정'!B5))*'01_설정'!B14+MAX(0,(1-S895/'01_설정'!B6))*'01_설정'!B15+MAX(0,(1-T895/'01_설정'!B7))*'01_설정'!B16+MAX(0,(1-U895/'01_설정'!B8))*'01_설정'!B17+O895*'01_설정'!B11+Q895*'01_설정'!B12+P895*'01_설정'!B13)</f>
        <v/>
      </c>
      <c r="X895" s="38" t="str">
        <f>IF(W895="","",1+COUNTIFS($W$4:$W$3003,"&gt;"&amp;W895)+COUNTIFS($W$4:W895,W895)-1)</f>
        <v/>
      </c>
    </row>
    <row r="896" spans="1:24" ht="16.5">
      <c r="A896" s="38">
        <f>IF('04A_국토부원자료'!A897="","",ROW()-3)</f>
        <v>893</v>
      </c>
      <c r="B896" s="39" t="str">
        <f>IFERROR('04A_국토부원자료'!B897,"")</f>
        <v>서울특별시 송파구 문정동</v>
      </c>
      <c r="C896" s="39" t="str">
        <f>IF(B896="","",IF('04A_국토부원자료'!C897&lt;&gt;"",'04A_국토부원자료'!C897,TRIM('04A_국토부원자료'!D897&amp;IF('04A_국토부원자료'!E897&lt;&gt;"","-"&amp;'04A_국토부원자료'!E897,""))))</f>
        <v>622</v>
      </c>
      <c r="D896" s="39" t="str">
        <f>IFERROR('04A_국토부원자료'!F897,"")</f>
        <v>송파한화오벨리스크</v>
      </c>
      <c r="E896" s="40">
        <f>IFERROR(VALUE(SUBSTITUTE('04A_국토부원자료'!G897,",","")),"")</f>
        <v>28.95</v>
      </c>
      <c r="F896" s="41">
        <f>IFERROR(IF(AND('04A_국토부원자료'!H897&lt;&gt;"",'04A_국토부원자료'!I897&lt;&gt;""),DATE(INT(VALUE(SUBSTITUTE('04A_국토부원자료'!H897,",",""))/100),MOD(VALUE(SUBSTITUTE('04A_국토부원자료'!H897,",","")),100),VALUE(SUBSTITUTE('04A_국토부원자료'!I897,",",""))),""),"")</f>
        <v>45533</v>
      </c>
      <c r="G896" s="42">
        <f>IFERROR(VALUE(SUBSTITUTE('04A_국토부원자료'!J897,",","")),"")</f>
        <v>23000</v>
      </c>
      <c r="H896" s="43">
        <f t="shared" si="26"/>
        <v>230000000</v>
      </c>
      <c r="I896" s="43">
        <f t="shared" si="27"/>
        <v>7944732.2970639039</v>
      </c>
      <c r="J896" s="38">
        <f>IFERROR(VALUE(SUBSTITUTE('04A_국토부원자료'!K897,",","")),"")</f>
        <v>12</v>
      </c>
      <c r="K896" s="38">
        <f>IFERROR(VALUE(SUBSTITUTE('04A_국토부원자료'!N897,",","")),"")</f>
        <v>2013</v>
      </c>
      <c r="L896" s="39" t="str">
        <f>IFERROR('04A_국토부원자료'!O897,"")</f>
        <v>충민로 5</v>
      </c>
      <c r="M896" s="39" t="str">
        <f>IFERROR('04A_국토부원자료'!Q897,"")</f>
        <v>중개거래</v>
      </c>
      <c r="N896" s="38">
        <f>IF(B896="","",IF('02_대상물건입력'!B5="",1,IF(ISNUMBER(SEARCH('02_대상물건입력'!B5,B896)),1,0)))</f>
        <v>1</v>
      </c>
      <c r="O896" s="38">
        <f>IF(B896="","",IF('02_대상물건입력'!B6="",1,IF(ISNUMBER(SEARCH('02_대상물건입력'!B6,B896)),1,0)))</f>
        <v>0</v>
      </c>
      <c r="P896" s="38">
        <f>IF(L896="","",IF('02_대상물건입력'!B15="",0,IF(ISNUMBER(SEARCH('02_대상물건입력'!B15,L896)),1,0)))</f>
        <v>0</v>
      </c>
      <c r="Q896" s="38">
        <f>IF(D896="","",IF('02_대상물건입력'!B8="",0,IF(ISNUMBER(SEARCH('02_대상물건입력'!B8,D896)),1,0)))</f>
        <v>0</v>
      </c>
      <c r="R896" s="44">
        <f>IFERROR(ABS(E896-'02_대상물건입력'!B11)/'02_대상물건입력'!B11,"")</f>
        <v>6.2666098932562017E-2</v>
      </c>
      <c r="S896" s="38">
        <f>IFERROR(ABS(J896-'02_대상물건입력'!B10),"")</f>
        <v>0</v>
      </c>
      <c r="T896" s="38">
        <f>IFERROR(ABS('01_설정'!B4-F896),"")</f>
        <v>579</v>
      </c>
      <c r="U896" s="38">
        <f>IFERROR(ABS(K896-YEAR('02_대상물건입력'!B14)),"")</f>
        <v>13</v>
      </c>
      <c r="V896" s="38" t="str">
        <f>IF(B896="","",IF(AND(E896&gt;0,F896&gt;0,H896&gt;0,OR('04A_국토부원자료'!P897="",'04A_국토부원자료'!P897="-"),IF('01_설정'!B10=1,N896=1,TRUE),R896&lt;='01_설정'!B5,S896&lt;='01_설정'!B6,T896&lt;='01_설정'!B7,U896&lt;='01_설정'!B8),"Y",""))</f>
        <v/>
      </c>
      <c r="W896" s="40" t="str">
        <f>IF(V896&lt;&gt;"Y","",MAX(0,(1-R896/'01_설정'!B5))*'01_설정'!B14+MAX(0,(1-S896/'01_설정'!B6))*'01_설정'!B15+MAX(0,(1-T896/'01_설정'!B7))*'01_설정'!B16+MAX(0,(1-U896/'01_설정'!B8))*'01_설정'!B17+O896*'01_설정'!B11+Q896*'01_설정'!B12+P896*'01_설정'!B13)</f>
        <v/>
      </c>
      <c r="X896" s="38" t="str">
        <f>IF(W896="","",1+COUNTIFS($W$4:$W$3003,"&gt;"&amp;W896)+COUNTIFS($W$4:W896,W896)-1)</f>
        <v/>
      </c>
    </row>
    <row r="897" spans="1:24" ht="16.5">
      <c r="A897" s="38">
        <f>IF('04A_국토부원자료'!A898="","",ROW()-3)</f>
        <v>894</v>
      </c>
      <c r="B897" s="39" t="str">
        <f>IFERROR('04A_국토부원자료'!B898,"")</f>
        <v>서울특별시 송파구 문정동</v>
      </c>
      <c r="C897" s="39" t="str">
        <f>IF(B897="","",IF('04A_국토부원자료'!C898&lt;&gt;"",'04A_국토부원자료'!C898,TRIM('04A_국토부원자료'!D898&amp;IF('04A_국토부원자료'!E898&lt;&gt;"","-"&amp;'04A_국토부원자료'!E898,""))))</f>
        <v>652-4</v>
      </c>
      <c r="D897" s="39" t="str">
        <f>IFERROR('04A_국토부원자료'!F898,"")</f>
        <v>힐스테이트에코문정</v>
      </c>
      <c r="E897" s="40">
        <f>IFERROR(VALUE(SUBSTITUTE('04A_국토부원자료'!G898,",","")),"")</f>
        <v>20.79</v>
      </c>
      <c r="F897" s="41">
        <f>IFERROR(IF(AND('04A_국토부원자료'!H898&lt;&gt;"",'04A_국토부원자료'!I898&lt;&gt;""),DATE(INT(VALUE(SUBSTITUTE('04A_국토부원자료'!H898,",",""))/100),MOD(VALUE(SUBSTITUTE('04A_국토부원자료'!H898,",","")),100),VALUE(SUBSTITUTE('04A_국토부원자료'!I898,",",""))),""),"")</f>
        <v>45531</v>
      </c>
      <c r="G897" s="42">
        <f>IFERROR(VALUE(SUBSTITUTE('04A_국토부원자료'!J898,",","")),"")</f>
        <v>22300</v>
      </c>
      <c r="H897" s="43">
        <f t="shared" si="26"/>
        <v>223000000</v>
      </c>
      <c r="I897" s="43">
        <f t="shared" si="27"/>
        <v>10726310.726310726</v>
      </c>
      <c r="J897" s="38">
        <f>IFERROR(VALUE(SUBSTITUTE('04A_국토부원자료'!K898,",","")),"")</f>
        <v>8</v>
      </c>
      <c r="K897" s="38">
        <f>IFERROR(VALUE(SUBSTITUTE('04A_국토부원자료'!N898,",","")),"")</f>
        <v>2018</v>
      </c>
      <c r="L897" s="39" t="str">
        <f>IFERROR('04A_국토부원자료'!O898,"")</f>
        <v>법원로4길 10</v>
      </c>
      <c r="M897" s="39" t="str">
        <f>IFERROR('04A_국토부원자료'!Q898,"")</f>
        <v>중개거래</v>
      </c>
      <c r="N897" s="38">
        <f>IF(B897="","",IF('02_대상물건입력'!B5="",1,IF(ISNUMBER(SEARCH('02_대상물건입력'!B5,B897)),1,0)))</f>
        <v>1</v>
      </c>
      <c r="O897" s="38">
        <f>IF(B897="","",IF('02_대상물건입력'!B6="",1,IF(ISNUMBER(SEARCH('02_대상물건입력'!B6,B897)),1,0)))</f>
        <v>0</v>
      </c>
      <c r="P897" s="38">
        <f>IF(L897="","",IF('02_대상물건입력'!B15="",0,IF(ISNUMBER(SEARCH('02_대상물건입력'!B15,L897)),1,0)))</f>
        <v>0</v>
      </c>
      <c r="Q897" s="38">
        <f>IF(D897="","",IF('02_대상물건입력'!B8="",0,IF(ISNUMBER(SEARCH('02_대상물건입력'!B8,D897)),1,0)))</f>
        <v>0</v>
      </c>
      <c r="R897" s="44">
        <f>IFERROR(ABS(E897-'02_대상물건입력'!B11)/'02_대상물건입력'!B11,"")</f>
        <v>0.23686258387537257</v>
      </c>
      <c r="S897" s="38">
        <f>IFERROR(ABS(J897-'02_대상물건입력'!B10),"")</f>
        <v>4</v>
      </c>
      <c r="T897" s="38">
        <f>IFERROR(ABS('01_설정'!B4-F897),"")</f>
        <v>581</v>
      </c>
      <c r="U897" s="38">
        <f>IFERROR(ABS(K897-YEAR('02_대상물건입력'!B14)),"")</f>
        <v>8</v>
      </c>
      <c r="V897" s="38" t="str">
        <f>IF(B897="","",IF(AND(E897&gt;0,F897&gt;0,H897&gt;0,OR('04A_국토부원자료'!P898="",'04A_국토부원자료'!P898="-"),IF('01_설정'!B10=1,N897=1,TRUE),R897&lt;='01_설정'!B5,S897&lt;='01_설정'!B6,T897&lt;='01_설정'!B7,U897&lt;='01_설정'!B8),"Y",""))</f>
        <v>Y</v>
      </c>
      <c r="W897" s="40">
        <f>IF(V897&lt;&gt;"Y","",MAX(0,(1-R897/'01_설정'!B5))*'01_설정'!B14+MAX(0,(1-S897/'01_설정'!B6))*'01_설정'!B15+MAX(0,(1-T897/'01_설정'!B7))*'01_설정'!B16+MAX(0,(1-U897/'01_설정'!B8))*'01_설정'!B17+O897*'01_설정'!B11+Q897*'01_설정'!B12+P897*'01_설정'!B13)</f>
        <v>14.005407687460364</v>
      </c>
      <c r="X897" s="38">
        <f>IF(W897="","",1+COUNTIFS($W$4:$W$3003,"&gt;"&amp;W897)+COUNTIFS($W$4:W897,W897)-1)</f>
        <v>297</v>
      </c>
    </row>
    <row r="898" spans="1:24" ht="16.5">
      <c r="A898" s="38">
        <f>IF('04A_국토부원자료'!A899="","",ROW()-3)</f>
        <v>895</v>
      </c>
      <c r="B898" s="39" t="str">
        <f>IFERROR('04A_국토부원자료'!B899,"")</f>
        <v>서울특별시 송파구 문정동</v>
      </c>
      <c r="C898" s="39" t="str">
        <f>IF(B898="","",IF('04A_국토부원자료'!C899&lt;&gt;"",'04A_국토부원자료'!C899,TRIM('04A_국토부원자료'!D899&amp;IF('04A_국토부원자료'!E899&lt;&gt;"","-"&amp;'04A_국토부원자료'!E899,""))))</f>
        <v>652-4</v>
      </c>
      <c r="D898" s="39" t="str">
        <f>IFERROR('04A_국토부원자료'!F899,"")</f>
        <v>힐스테이트에코문정</v>
      </c>
      <c r="E898" s="40">
        <f>IFERROR(VALUE(SUBSTITUTE('04A_국토부원자료'!G899,",","")),"")</f>
        <v>20.79</v>
      </c>
      <c r="F898" s="41">
        <f>IFERROR(IF(AND('04A_국토부원자료'!H899&lt;&gt;"",'04A_국토부원자료'!I899&lt;&gt;""),DATE(INT(VALUE(SUBSTITUTE('04A_국토부원자료'!H899,",",""))/100),MOD(VALUE(SUBSTITUTE('04A_국토부원자료'!H899,",","")),100),VALUE(SUBSTITUTE('04A_국토부원자료'!I899,",",""))),""),"")</f>
        <v>45530</v>
      </c>
      <c r="G898" s="42">
        <f>IFERROR(VALUE(SUBSTITUTE('04A_국토부원자료'!J899,",","")),"")</f>
        <v>19850</v>
      </c>
      <c r="H898" s="43">
        <f t="shared" si="26"/>
        <v>198500000</v>
      </c>
      <c r="I898" s="43">
        <f t="shared" si="27"/>
        <v>9547859.5478595477</v>
      </c>
      <c r="J898" s="38">
        <f>IFERROR(VALUE(SUBSTITUTE('04A_국토부원자료'!K899,",","")),"")</f>
        <v>12</v>
      </c>
      <c r="K898" s="38">
        <f>IFERROR(VALUE(SUBSTITUTE('04A_국토부원자료'!N899,",","")),"")</f>
        <v>2018</v>
      </c>
      <c r="L898" s="39" t="str">
        <f>IFERROR('04A_국토부원자료'!O899,"")</f>
        <v>법원로4길 10</v>
      </c>
      <c r="M898" s="39" t="str">
        <f>IFERROR('04A_국토부원자료'!Q899,"")</f>
        <v>중개거래</v>
      </c>
      <c r="N898" s="38">
        <f>IF(B898="","",IF('02_대상물건입력'!B5="",1,IF(ISNUMBER(SEARCH('02_대상물건입력'!B5,B898)),1,0)))</f>
        <v>1</v>
      </c>
      <c r="O898" s="38">
        <f>IF(B898="","",IF('02_대상물건입력'!B6="",1,IF(ISNUMBER(SEARCH('02_대상물건입력'!B6,B898)),1,0)))</f>
        <v>0</v>
      </c>
      <c r="P898" s="38">
        <f>IF(L898="","",IF('02_대상물건입력'!B15="",0,IF(ISNUMBER(SEARCH('02_대상물건입력'!B15,L898)),1,0)))</f>
        <v>0</v>
      </c>
      <c r="Q898" s="38">
        <f>IF(D898="","",IF('02_대상물건입력'!B8="",0,IF(ISNUMBER(SEARCH('02_대상물건입력'!B8,D898)),1,0)))</f>
        <v>0</v>
      </c>
      <c r="R898" s="44">
        <f>IFERROR(ABS(E898-'02_대상물건입력'!B11)/'02_대상물건입력'!B11,"")</f>
        <v>0.23686258387537257</v>
      </c>
      <c r="S898" s="38">
        <f>IFERROR(ABS(J898-'02_대상물건입력'!B10),"")</f>
        <v>0</v>
      </c>
      <c r="T898" s="38">
        <f>IFERROR(ABS('01_설정'!B4-F898),"")</f>
        <v>582</v>
      </c>
      <c r="U898" s="38">
        <f>IFERROR(ABS(K898-YEAR('02_대상물건입력'!B14)),"")</f>
        <v>8</v>
      </c>
      <c r="V898" s="38" t="str">
        <f>IF(B898="","",IF(AND(E898&gt;0,F898&gt;0,H898&gt;0,OR('04A_국토부원자료'!P899="",'04A_국토부원자료'!P899="-"),IF('01_설정'!B10=1,N898=1,TRUE),R898&lt;='01_설정'!B5,S898&lt;='01_설정'!B6,T898&lt;='01_설정'!B7,U898&lt;='01_설정'!B8),"Y",""))</f>
        <v>Y</v>
      </c>
      <c r="W898" s="40">
        <f>IF(V898&lt;&gt;"Y","",MAX(0,(1-R898/'01_설정'!B5))*'01_설정'!B14+MAX(0,(1-S898/'01_설정'!B6))*'01_설정'!B15+MAX(0,(1-T898/'01_설정'!B7))*'01_설정'!B16+MAX(0,(1-U898/'01_설정'!B8))*'01_설정'!B17+O898*'01_설정'!B11+Q898*'01_설정'!B12+P898*'01_설정'!B13)</f>
        <v>23.588969331295981</v>
      </c>
      <c r="X898" s="38">
        <f>IF(W898="","",1+COUNTIFS($W$4:$W$3003,"&gt;"&amp;W898)+COUNTIFS($W$4:W898,W898)-1)</f>
        <v>225</v>
      </c>
    </row>
    <row r="899" spans="1:24" ht="16.5">
      <c r="A899" s="38">
        <f>IF('04A_국토부원자료'!A900="","",ROW()-3)</f>
        <v>896</v>
      </c>
      <c r="B899" s="39" t="str">
        <f>IFERROR('04A_국토부원자료'!B900,"")</f>
        <v>서울특별시 송파구 문정동</v>
      </c>
      <c r="C899" s="39" t="str">
        <f>IF(B899="","",IF('04A_국토부원자료'!C900&lt;&gt;"",'04A_국토부원자료'!C900,TRIM('04A_국토부원자료'!D900&amp;IF('04A_국토부원자료'!E900&lt;&gt;"","-"&amp;'04A_국토부원자료'!E900,""))))</f>
        <v>618</v>
      </c>
      <c r="D899" s="39" t="str">
        <f>IFERROR('04A_국토부원자료'!F900,"")</f>
        <v>파크하비오</v>
      </c>
      <c r="E899" s="40">
        <f>IFERROR(VALUE(SUBSTITUTE('04A_국토부원자료'!G900,",","")),"")</f>
        <v>27.29</v>
      </c>
      <c r="F899" s="41">
        <f>IFERROR(IF(AND('04A_국토부원자료'!H900&lt;&gt;"",'04A_국토부원자료'!I900&lt;&gt;""),DATE(INT(VALUE(SUBSTITUTE('04A_국토부원자료'!H900,",",""))/100),MOD(VALUE(SUBSTITUTE('04A_국토부원자료'!H900,",","")),100),VALUE(SUBSTITUTE('04A_국토부원자료'!I900,",",""))),""),"")</f>
        <v>45530</v>
      </c>
      <c r="G899" s="42">
        <f>IFERROR(VALUE(SUBSTITUTE('04A_국토부원자료'!J900,",","")),"")</f>
        <v>22300</v>
      </c>
      <c r="H899" s="43">
        <f t="shared" si="26"/>
        <v>223000000</v>
      </c>
      <c r="I899" s="43">
        <f t="shared" si="27"/>
        <v>8171491.388787102</v>
      </c>
      <c r="J899" s="38">
        <f>IFERROR(VALUE(SUBSTITUTE('04A_국토부원자료'!K900,",","")),"")</f>
        <v>19</v>
      </c>
      <c r="K899" s="38" t="str">
        <f>IFERROR(VALUE(SUBSTITUTE('04A_국토부원자료'!N900,",","")),"")</f>
        <v/>
      </c>
      <c r="L899" s="39" t="str">
        <f>IFERROR('04A_국토부원자료'!O900,"")</f>
        <v xml:space="preserve"> </v>
      </c>
      <c r="M899" s="39" t="str">
        <f>IFERROR('04A_국토부원자료'!Q900,"")</f>
        <v>중개거래</v>
      </c>
      <c r="N899" s="38">
        <f>IF(B899="","",IF('02_대상물건입력'!B5="",1,IF(ISNUMBER(SEARCH('02_대상물건입력'!B5,B899)),1,0)))</f>
        <v>1</v>
      </c>
      <c r="O899" s="38">
        <f>IF(B899="","",IF('02_대상물건입력'!B6="",1,IF(ISNUMBER(SEARCH('02_대상물건입력'!B6,B899)),1,0)))</f>
        <v>0</v>
      </c>
      <c r="P899" s="38">
        <f>IF(L899="","",IF('02_대상물건입력'!B15="",0,IF(ISNUMBER(SEARCH('02_대상물건입력'!B15,L899)),1,0)))</f>
        <v>0</v>
      </c>
      <c r="Q899" s="38">
        <f>IF(D899="","",IF('02_대상물건입력'!B8="",0,IF(ISNUMBER(SEARCH('02_대상물건입력'!B8,D899)),1,0)))</f>
        <v>0</v>
      </c>
      <c r="R899" s="44">
        <f>IFERROR(ABS(E899-'02_대상물건입력'!B11)/'02_대상물건입력'!B11,"")</f>
        <v>1.7325678711439401E-3</v>
      </c>
      <c r="S899" s="38">
        <f>IFERROR(ABS(J899-'02_대상물건입력'!B10),"")</f>
        <v>7</v>
      </c>
      <c r="T899" s="38">
        <f>IFERROR(ABS('01_설정'!B4-F899),"")</f>
        <v>582</v>
      </c>
      <c r="U899" s="38" t="str">
        <f>IFERROR(ABS(K899-YEAR('02_대상물건입력'!B14)),"")</f>
        <v/>
      </c>
      <c r="V899" s="38" t="str">
        <f>IF(B899="","",IF(AND(E899&gt;0,F899&gt;0,H899&gt;0,OR('04A_국토부원자료'!P900="",'04A_국토부원자료'!P900="-"),IF('01_설정'!B10=1,N899=1,TRUE),R899&lt;='01_설정'!B5,S899&lt;='01_설정'!B6,T899&lt;='01_설정'!B7,U899&lt;='01_설정'!B8),"Y",""))</f>
        <v/>
      </c>
      <c r="W899" s="40" t="str">
        <f>IF(V899&lt;&gt;"Y","",MAX(0,(1-R899/'01_설정'!B5))*'01_설정'!B14+MAX(0,(1-S899/'01_설정'!B6))*'01_설정'!B15+MAX(0,(1-T899/'01_설정'!B7))*'01_설정'!B16+MAX(0,(1-U899/'01_설정'!B8))*'01_설정'!B17+O899*'01_설정'!B11+Q899*'01_설정'!B12+P899*'01_설정'!B13)</f>
        <v/>
      </c>
      <c r="X899" s="38" t="str">
        <f>IF(W899="","",1+COUNTIFS($W$4:$W$3003,"&gt;"&amp;W899)+COUNTIFS($W$4:W899,W899)-1)</f>
        <v/>
      </c>
    </row>
    <row r="900" spans="1:24" ht="16.5">
      <c r="A900" s="38">
        <f>IF('04A_국토부원자료'!A901="","",ROW()-3)</f>
        <v>897</v>
      </c>
      <c r="B900" s="39" t="str">
        <f>IFERROR('04A_국토부원자료'!B901,"")</f>
        <v>서울특별시 송파구 문정동</v>
      </c>
      <c r="C900" s="39" t="str">
        <f>IF(B900="","",IF('04A_국토부원자료'!C901&lt;&gt;"",'04A_국토부원자료'!C901,TRIM('04A_국토부원자료'!D901&amp;IF('04A_국토부원자료'!E901&lt;&gt;"","-"&amp;'04A_국토부원자료'!E901,""))))</f>
        <v>618</v>
      </c>
      <c r="D900" s="39" t="str">
        <f>IFERROR('04A_국토부원자료'!F901,"")</f>
        <v>파크하비오</v>
      </c>
      <c r="E900" s="40">
        <f>IFERROR(VALUE(SUBSTITUTE('04A_국토부원자료'!G901,",","")),"")</f>
        <v>29.99</v>
      </c>
      <c r="F900" s="41">
        <f>IFERROR(IF(AND('04A_국토부원자료'!H901&lt;&gt;"",'04A_국토부원자료'!I901&lt;&gt;""),DATE(INT(VALUE(SUBSTITUTE('04A_국토부원자료'!H901,",",""))/100),MOD(VALUE(SUBSTITUTE('04A_국토부원자료'!H901,",","")),100),VALUE(SUBSTITUTE('04A_국토부원자료'!I901,",",""))),""),"")</f>
        <v>45528</v>
      </c>
      <c r="G900" s="42">
        <f>IFERROR(VALUE(SUBSTITUTE('04A_국토부원자료'!J901,",","")),"")</f>
        <v>24800</v>
      </c>
      <c r="H900" s="43">
        <f t="shared" ref="H900:H963" si="28">IF(G900="","",G900*10000)</f>
        <v>248000000</v>
      </c>
      <c r="I900" s="43">
        <f t="shared" ref="I900:I963" si="29">IFERROR(IF(AND(H900&gt;0,E900&gt;0),H900/E900,""),"")</f>
        <v>8269423.1410470158</v>
      </c>
      <c r="J900" s="38">
        <f>IFERROR(VALUE(SUBSTITUTE('04A_국토부원자료'!K901,",","")),"")</f>
        <v>12</v>
      </c>
      <c r="K900" s="38" t="str">
        <f>IFERROR(VALUE(SUBSTITUTE('04A_국토부원자료'!N901,",","")),"")</f>
        <v/>
      </c>
      <c r="L900" s="39" t="str">
        <f>IFERROR('04A_국토부원자료'!O901,"")</f>
        <v xml:space="preserve"> </v>
      </c>
      <c r="M900" s="39" t="str">
        <f>IFERROR('04A_국토부원자료'!Q901,"")</f>
        <v>중개거래</v>
      </c>
      <c r="N900" s="38">
        <f>IF(B900="","",IF('02_대상물건입력'!B5="",1,IF(ISNUMBER(SEARCH('02_대상물건입력'!B5,B900)),1,0)))</f>
        <v>1</v>
      </c>
      <c r="O900" s="38">
        <f>IF(B900="","",IF('02_대상물건입력'!B6="",1,IF(ISNUMBER(SEARCH('02_대상물건입력'!B6,B900)),1,0)))</f>
        <v>0</v>
      </c>
      <c r="P900" s="38">
        <f>IF(L900="","",IF('02_대상물건입력'!B15="",0,IF(ISNUMBER(SEARCH('02_대상물건입력'!B15,L900)),1,0)))</f>
        <v>0</v>
      </c>
      <c r="Q900" s="38">
        <f>IF(D900="","",IF('02_대상물건입력'!B8="",0,IF(ISNUMBER(SEARCH('02_대상물건입력'!B8,D900)),1,0)))</f>
        <v>0</v>
      </c>
      <c r="R900" s="44">
        <f>IFERROR(ABS(E900-'02_대상물건입력'!B11)/'02_대상물건입력'!B11,"")</f>
        <v>0.10084132321200462</v>
      </c>
      <c r="S900" s="38">
        <f>IFERROR(ABS(J900-'02_대상물건입력'!B10),"")</f>
        <v>0</v>
      </c>
      <c r="T900" s="38">
        <f>IFERROR(ABS('01_설정'!B4-F900),"")</f>
        <v>584</v>
      </c>
      <c r="U900" s="38" t="str">
        <f>IFERROR(ABS(K900-YEAR('02_대상물건입력'!B14)),"")</f>
        <v/>
      </c>
      <c r="V900" s="38" t="str">
        <f>IF(B900="","",IF(AND(E900&gt;0,F900&gt;0,H900&gt;0,OR('04A_국토부원자료'!P901="",'04A_국토부원자료'!P901="-"),IF('01_설정'!B10=1,N900=1,TRUE),R900&lt;='01_설정'!B5,S900&lt;='01_설정'!B6,T900&lt;='01_설정'!B7,U900&lt;='01_설정'!B8),"Y",""))</f>
        <v/>
      </c>
      <c r="W900" s="40" t="str">
        <f>IF(V900&lt;&gt;"Y","",MAX(0,(1-R900/'01_설정'!B5))*'01_설정'!B14+MAX(0,(1-S900/'01_설정'!B6))*'01_설정'!B15+MAX(0,(1-T900/'01_설정'!B7))*'01_설정'!B16+MAX(0,(1-U900/'01_설정'!B8))*'01_설정'!B17+O900*'01_설정'!B11+Q900*'01_설정'!B12+P900*'01_설정'!B13)</f>
        <v/>
      </c>
      <c r="X900" s="38" t="str">
        <f>IF(W900="","",1+COUNTIFS($W$4:$W$3003,"&gt;"&amp;W900)+COUNTIFS($W$4:W900,W900)-1)</f>
        <v/>
      </c>
    </row>
    <row r="901" spans="1:24" ht="16.5">
      <c r="A901" s="38">
        <f>IF('04A_국토부원자료'!A902="","",ROW()-3)</f>
        <v>898</v>
      </c>
      <c r="B901" s="39" t="str">
        <f>IFERROR('04A_국토부원자료'!B902,"")</f>
        <v>서울특별시 송파구 문정동</v>
      </c>
      <c r="C901" s="39" t="str">
        <f>IF(B901="","",IF('04A_국토부원자료'!C902&lt;&gt;"",'04A_국토부원자료'!C902,TRIM('04A_국토부원자료'!D902&amp;IF('04A_국토부원자료'!E902&lt;&gt;"","-"&amp;'04A_국토부원자료'!E902,""))))</f>
        <v>618</v>
      </c>
      <c r="D901" s="39" t="str">
        <f>IFERROR('04A_국토부원자료'!F902,"")</f>
        <v>파크하비오</v>
      </c>
      <c r="E901" s="40">
        <f>IFERROR(VALUE(SUBSTITUTE('04A_국토부원자료'!G902,",","")),"")</f>
        <v>51.57</v>
      </c>
      <c r="F901" s="41">
        <f>IFERROR(IF(AND('04A_국토부원자료'!H902&lt;&gt;"",'04A_국토부원자료'!I902&lt;&gt;""),DATE(INT(VALUE(SUBSTITUTE('04A_국토부원자료'!H902,",",""))/100),MOD(VALUE(SUBSTITUTE('04A_국토부원자료'!H902,",","")),100),VALUE(SUBSTITUTE('04A_국토부원자료'!I902,",",""))),""),"")</f>
        <v>45527</v>
      </c>
      <c r="G901" s="42">
        <f>IFERROR(VALUE(SUBSTITUTE('04A_국토부원자료'!J902,",","")),"")</f>
        <v>55200</v>
      </c>
      <c r="H901" s="43">
        <f t="shared" si="28"/>
        <v>552000000</v>
      </c>
      <c r="I901" s="43">
        <f t="shared" si="29"/>
        <v>10703897.614892378</v>
      </c>
      <c r="J901" s="38">
        <f>IFERROR(VALUE(SUBSTITUTE('04A_국토부원자료'!K902,",","")),"")</f>
        <v>16</v>
      </c>
      <c r="K901" s="38" t="str">
        <f>IFERROR(VALUE(SUBSTITUTE('04A_국토부원자료'!N902,",","")),"")</f>
        <v/>
      </c>
      <c r="L901" s="39" t="str">
        <f>IFERROR('04A_국토부원자료'!O902,"")</f>
        <v xml:space="preserve"> </v>
      </c>
      <c r="M901" s="39" t="str">
        <f>IFERROR('04A_국토부원자료'!Q902,"")</f>
        <v>중개거래</v>
      </c>
      <c r="N901" s="38">
        <f>IF(B901="","",IF('02_대상물건입력'!B5="",1,IF(ISNUMBER(SEARCH('02_대상물건입력'!B5,B901)),1,0)))</f>
        <v>1</v>
      </c>
      <c r="O901" s="38">
        <f>IF(B901="","",IF('02_대상물건입력'!B6="",1,IF(ISNUMBER(SEARCH('02_대상물건입력'!B6,B901)),1,0)))</f>
        <v>0</v>
      </c>
      <c r="P901" s="38">
        <f>IF(L901="","",IF('02_대상물건입력'!B15="",0,IF(ISNUMBER(SEARCH('02_대상물건입력'!B15,L901)),1,0)))</f>
        <v>0</v>
      </c>
      <c r="Q901" s="38">
        <f>IF(D901="","",IF('02_대상물건입력'!B8="",0,IF(ISNUMBER(SEARCH('02_대상물건입력'!B8,D901)),1,0)))</f>
        <v>0</v>
      </c>
      <c r="R901" s="44">
        <f>IFERROR(ABS(E901-'02_대상물건입력'!B11)/'02_대상물건입력'!B11,"")</f>
        <v>0.89297722701043958</v>
      </c>
      <c r="S901" s="38">
        <f>IFERROR(ABS(J901-'02_대상물건입력'!B10),"")</f>
        <v>4</v>
      </c>
      <c r="T901" s="38">
        <f>IFERROR(ABS('01_설정'!B4-F901),"")</f>
        <v>585</v>
      </c>
      <c r="U901" s="38" t="str">
        <f>IFERROR(ABS(K901-YEAR('02_대상물건입력'!B14)),"")</f>
        <v/>
      </c>
      <c r="V901" s="38" t="str">
        <f>IF(B901="","",IF(AND(E901&gt;0,F901&gt;0,H901&gt;0,OR('04A_국토부원자료'!P902="",'04A_국토부원자료'!P902="-"),IF('01_설정'!B10=1,N901=1,TRUE),R901&lt;='01_설정'!B5,S901&lt;='01_설정'!B6,T901&lt;='01_설정'!B7,U901&lt;='01_설정'!B8),"Y",""))</f>
        <v/>
      </c>
      <c r="W901" s="40" t="str">
        <f>IF(V901&lt;&gt;"Y","",MAX(0,(1-R901/'01_설정'!B5))*'01_설정'!B14+MAX(0,(1-S901/'01_설정'!B6))*'01_설정'!B15+MAX(0,(1-T901/'01_설정'!B7))*'01_설정'!B16+MAX(0,(1-U901/'01_설정'!B8))*'01_설정'!B17+O901*'01_설정'!B11+Q901*'01_설정'!B12+P901*'01_설정'!B13)</f>
        <v/>
      </c>
      <c r="X901" s="38" t="str">
        <f>IF(W901="","",1+COUNTIFS($W$4:$W$3003,"&gt;"&amp;W901)+COUNTIFS($W$4:W901,W901)-1)</f>
        <v/>
      </c>
    </row>
    <row r="902" spans="1:24" ht="16.5">
      <c r="A902" s="38">
        <f>IF('04A_국토부원자료'!A903="","",ROW()-3)</f>
        <v>899</v>
      </c>
      <c r="B902" s="39" t="str">
        <f>IFERROR('04A_국토부원자료'!B903,"")</f>
        <v>서울특별시 송파구 문정동</v>
      </c>
      <c r="C902" s="39" t="str">
        <f>IF(B902="","",IF('04A_국토부원자료'!C903&lt;&gt;"",'04A_국토부원자료'!C903,TRIM('04A_국토부원자료'!D903&amp;IF('04A_국토부원자료'!E903&lt;&gt;"","-"&amp;'04A_국토부원자료'!E903,""))))</f>
        <v>618</v>
      </c>
      <c r="D902" s="39" t="str">
        <f>IFERROR('04A_국토부원자료'!F903,"")</f>
        <v>파크하비오</v>
      </c>
      <c r="E902" s="40">
        <f>IFERROR(VALUE(SUBSTITUTE('04A_국토부원자료'!G903,",","")),"")</f>
        <v>26.53</v>
      </c>
      <c r="F902" s="41">
        <f>IFERROR(IF(AND('04A_국토부원자료'!H903&lt;&gt;"",'04A_국토부원자료'!I903&lt;&gt;""),DATE(INT(VALUE(SUBSTITUTE('04A_국토부원자료'!H903,",",""))/100),MOD(VALUE(SUBSTITUTE('04A_국토부원자료'!H903,",","")),100),VALUE(SUBSTITUTE('04A_국토부원자료'!I903,",",""))),""),"")</f>
        <v>45527</v>
      </c>
      <c r="G902" s="42">
        <f>IFERROR(VALUE(SUBSTITUTE('04A_국토부원자료'!J903,",","")),"")</f>
        <v>23000</v>
      </c>
      <c r="H902" s="43">
        <f t="shared" si="28"/>
        <v>230000000</v>
      </c>
      <c r="I902" s="43">
        <f t="shared" si="29"/>
        <v>8669430.8330192231</v>
      </c>
      <c r="J902" s="38">
        <f>IFERROR(VALUE(SUBSTITUTE('04A_국토부원자료'!K903,",","")),"")</f>
        <v>9</v>
      </c>
      <c r="K902" s="38" t="str">
        <f>IFERROR(VALUE(SUBSTITUTE('04A_국토부원자료'!N903,",","")),"")</f>
        <v/>
      </c>
      <c r="L902" s="39" t="str">
        <f>IFERROR('04A_국토부원자료'!O903,"")</f>
        <v xml:space="preserve"> </v>
      </c>
      <c r="M902" s="39" t="str">
        <f>IFERROR('04A_국토부원자료'!Q903,"")</f>
        <v>중개거래</v>
      </c>
      <c r="N902" s="38">
        <f>IF(B902="","",IF('02_대상물건입력'!B5="",1,IF(ISNUMBER(SEARCH('02_대상물건입력'!B5,B902)),1,0)))</f>
        <v>1</v>
      </c>
      <c r="O902" s="38">
        <f>IF(B902="","",IF('02_대상물건입력'!B6="",1,IF(ISNUMBER(SEARCH('02_대상물건입력'!B6,B902)),1,0)))</f>
        <v>0</v>
      </c>
      <c r="P902" s="38">
        <f>IF(L902="","",IF('02_대상물건입력'!B15="",0,IF(ISNUMBER(SEARCH('02_대상물건입력'!B15,L902)),1,0)))</f>
        <v>0</v>
      </c>
      <c r="Q902" s="38">
        <f>IF(D902="","",IF('02_대상물건입력'!B8="",0,IF(ISNUMBER(SEARCH('02_대상물건입력'!B8,D902)),1,0)))</f>
        <v>0</v>
      </c>
      <c r="R902" s="44">
        <f>IFERROR(ABS(E902-'02_대상물건입력'!B11)/'02_대상물건입력'!B11,"")</f>
        <v>2.6164711409987149E-2</v>
      </c>
      <c r="S902" s="38">
        <f>IFERROR(ABS(J902-'02_대상물건입력'!B10),"")</f>
        <v>3</v>
      </c>
      <c r="T902" s="38">
        <f>IFERROR(ABS('01_설정'!B4-F902),"")</f>
        <v>585</v>
      </c>
      <c r="U902" s="38" t="str">
        <f>IFERROR(ABS(K902-YEAR('02_대상물건입력'!B14)),"")</f>
        <v/>
      </c>
      <c r="V902" s="38" t="str">
        <f>IF(B902="","",IF(AND(E902&gt;0,F902&gt;0,H902&gt;0,OR('04A_국토부원자료'!P903="",'04A_국토부원자료'!P903="-"),IF('01_설정'!B10=1,N902=1,TRUE),R902&lt;='01_설정'!B5,S902&lt;='01_설정'!B6,T902&lt;='01_설정'!B7,U902&lt;='01_설정'!B8),"Y",""))</f>
        <v/>
      </c>
      <c r="W902" s="40" t="str">
        <f>IF(V902&lt;&gt;"Y","",MAX(0,(1-R902/'01_설정'!B5))*'01_설정'!B14+MAX(0,(1-S902/'01_설정'!B6))*'01_설정'!B15+MAX(0,(1-T902/'01_설정'!B7))*'01_설정'!B16+MAX(0,(1-U902/'01_설정'!B8))*'01_설정'!B17+O902*'01_설정'!B11+Q902*'01_설정'!B12+P902*'01_설정'!B13)</f>
        <v/>
      </c>
      <c r="X902" s="38" t="str">
        <f>IF(W902="","",1+COUNTIFS($W$4:$W$3003,"&gt;"&amp;W902)+COUNTIFS($W$4:W902,W902)-1)</f>
        <v/>
      </c>
    </row>
    <row r="903" spans="1:24" ht="16.5">
      <c r="A903" s="38">
        <f>IF('04A_국토부원자료'!A904="","",ROW()-3)</f>
        <v>900</v>
      </c>
      <c r="B903" s="39" t="str">
        <f>IFERROR('04A_국토부원자료'!B904,"")</f>
        <v>서울특별시 송파구 문정동</v>
      </c>
      <c r="C903" s="39" t="str">
        <f>IF(B903="","",IF('04A_국토부원자료'!C904&lt;&gt;"",'04A_국토부원자료'!C904,TRIM('04A_국토부원자료'!D904&amp;IF('04A_국토부원자료'!E904&lt;&gt;"","-"&amp;'04A_국토부원자료'!E904,""))))</f>
        <v>618</v>
      </c>
      <c r="D903" s="39" t="str">
        <f>IFERROR('04A_국토부원자료'!F904,"")</f>
        <v>파크하비오</v>
      </c>
      <c r="E903" s="40">
        <f>IFERROR(VALUE(SUBSTITUTE('04A_국토부원자료'!G904,",","")),"")</f>
        <v>37.78</v>
      </c>
      <c r="F903" s="41">
        <f>IFERROR(IF(AND('04A_국토부원자료'!H904&lt;&gt;"",'04A_국토부원자료'!I904&lt;&gt;""),DATE(INT(VALUE(SUBSTITUTE('04A_국토부원자료'!H904,",",""))/100),MOD(VALUE(SUBSTITUTE('04A_국토부원자료'!H904,",","")),100),VALUE(SUBSTITUTE('04A_국토부원자료'!I904,",",""))),""),"")</f>
        <v>45526</v>
      </c>
      <c r="G903" s="42">
        <f>IFERROR(VALUE(SUBSTITUTE('04A_국토부원자료'!J904,",","")),"")</f>
        <v>30000</v>
      </c>
      <c r="H903" s="43">
        <f t="shared" si="28"/>
        <v>300000000</v>
      </c>
      <c r="I903" s="43">
        <f t="shared" si="29"/>
        <v>7940709.3700370565</v>
      </c>
      <c r="J903" s="38">
        <f>IFERROR(VALUE(SUBSTITUTE('04A_국토부원자료'!K904,",","")),"")</f>
        <v>16</v>
      </c>
      <c r="K903" s="38" t="str">
        <f>IFERROR(VALUE(SUBSTITUTE('04A_국토부원자료'!N904,",","")),"")</f>
        <v/>
      </c>
      <c r="L903" s="39" t="str">
        <f>IFERROR('04A_국토부원자료'!O904,"")</f>
        <v xml:space="preserve"> </v>
      </c>
      <c r="M903" s="39" t="str">
        <f>IFERROR('04A_국토부원자료'!Q904,"")</f>
        <v>중개거래</v>
      </c>
      <c r="N903" s="38">
        <f>IF(B903="","",IF('02_대상물건입력'!B5="",1,IF(ISNUMBER(SEARCH('02_대상물건입력'!B5,B903)),1,0)))</f>
        <v>1</v>
      </c>
      <c r="O903" s="38">
        <f>IF(B903="","",IF('02_대상물건입력'!B6="",1,IF(ISNUMBER(SEARCH('02_대상물건입력'!B6,B903)),1,0)))</f>
        <v>0</v>
      </c>
      <c r="P903" s="38">
        <f>IF(L903="","",IF('02_대상물건입력'!B15="",0,IF(ISNUMBER(SEARCH('02_대상물건입력'!B15,L903)),1,0)))</f>
        <v>0</v>
      </c>
      <c r="Q903" s="38">
        <f>IF(D903="","",IF('02_대상물건입력'!B8="",0,IF(ISNUMBER(SEARCH('02_대상물건입력'!B8,D903)),1,0)))</f>
        <v>0</v>
      </c>
      <c r="R903" s="44">
        <f>IFERROR(ABS(E903-'02_대상물건입력'!B11)/'02_대상물건입력'!B11,"")</f>
        <v>0.38678843584359912</v>
      </c>
      <c r="S903" s="38">
        <f>IFERROR(ABS(J903-'02_대상물건입력'!B10),"")</f>
        <v>4</v>
      </c>
      <c r="T903" s="38">
        <f>IFERROR(ABS('01_설정'!B4-F903),"")</f>
        <v>586</v>
      </c>
      <c r="U903" s="38" t="str">
        <f>IFERROR(ABS(K903-YEAR('02_대상물건입력'!B14)),"")</f>
        <v/>
      </c>
      <c r="V903" s="38" t="str">
        <f>IF(B903="","",IF(AND(E903&gt;0,F903&gt;0,H903&gt;0,OR('04A_국토부원자료'!P904="",'04A_국토부원자료'!P904="-"),IF('01_설정'!B10=1,N903=1,TRUE),R903&lt;='01_설정'!B5,S903&lt;='01_설정'!B6,T903&lt;='01_설정'!B7,U903&lt;='01_설정'!B8),"Y",""))</f>
        <v/>
      </c>
      <c r="W903" s="40" t="str">
        <f>IF(V903&lt;&gt;"Y","",MAX(0,(1-R903/'01_설정'!B5))*'01_설정'!B14+MAX(0,(1-S903/'01_설정'!B6))*'01_설정'!B15+MAX(0,(1-T903/'01_설정'!B7))*'01_설정'!B16+MAX(0,(1-U903/'01_설정'!B8))*'01_설정'!B17+O903*'01_설정'!B11+Q903*'01_설정'!B12+P903*'01_설정'!B13)</f>
        <v/>
      </c>
      <c r="X903" s="38" t="str">
        <f>IF(W903="","",1+COUNTIFS($W$4:$W$3003,"&gt;"&amp;W903)+COUNTIFS($W$4:W903,W903)-1)</f>
        <v/>
      </c>
    </row>
    <row r="904" spans="1:24" ht="16.5">
      <c r="A904" s="38">
        <f>IF('04A_국토부원자료'!A905="","",ROW()-3)</f>
        <v>901</v>
      </c>
      <c r="B904" s="39" t="str">
        <f>IFERROR('04A_국토부원자료'!B905,"")</f>
        <v>서울특별시 송파구 문정동</v>
      </c>
      <c r="C904" s="39" t="str">
        <f>IF(B904="","",IF('04A_국토부원자료'!C905&lt;&gt;"",'04A_국토부원자료'!C905,TRIM('04A_국토부원자료'!D905&amp;IF('04A_국토부원자료'!E905&lt;&gt;"","-"&amp;'04A_국토부원자료'!E905,""))))</f>
        <v>620</v>
      </c>
      <c r="D904" s="39" t="str">
        <f>IFERROR('04A_국토부원자료'!F905,"")</f>
        <v>송파푸르지오시티</v>
      </c>
      <c r="E904" s="40">
        <f>IFERROR(VALUE(SUBSTITUTE('04A_국토부원자료'!G905,",","")),"")</f>
        <v>24.9</v>
      </c>
      <c r="F904" s="41">
        <f>IFERROR(IF(AND('04A_국토부원자료'!H905&lt;&gt;"",'04A_국토부원자료'!I905&lt;&gt;""),DATE(INT(VALUE(SUBSTITUTE('04A_국토부원자료'!H905,",",""))/100),MOD(VALUE(SUBSTITUTE('04A_국토부원자료'!H905,",","")),100),VALUE(SUBSTITUTE('04A_국토부원자료'!I905,",",""))),""),"")</f>
        <v>45526</v>
      </c>
      <c r="G904" s="42">
        <f>IFERROR(VALUE(SUBSTITUTE('04A_국토부원자료'!J905,",","")),"")</f>
        <v>19000</v>
      </c>
      <c r="H904" s="43">
        <f t="shared" si="28"/>
        <v>190000000</v>
      </c>
      <c r="I904" s="43">
        <f t="shared" si="29"/>
        <v>7630522.0883534141</v>
      </c>
      <c r="J904" s="38">
        <f>IFERROR(VALUE(SUBSTITUTE('04A_국토부원자료'!K905,",","")),"")</f>
        <v>10</v>
      </c>
      <c r="K904" s="38">
        <f>IFERROR(VALUE(SUBSTITUTE('04A_국토부원자료'!N905,",","")),"")</f>
        <v>2013</v>
      </c>
      <c r="L904" s="39" t="str">
        <f>IFERROR('04A_국토부원자료'!O905,"")</f>
        <v>새말로 62</v>
      </c>
      <c r="M904" s="39" t="str">
        <f>IFERROR('04A_국토부원자료'!Q905,"")</f>
        <v>중개거래</v>
      </c>
      <c r="N904" s="38">
        <f>IF(B904="","",IF('02_대상물건입력'!B5="",1,IF(ISNUMBER(SEARCH('02_대상물건입력'!B5,B904)),1,0)))</f>
        <v>1</v>
      </c>
      <c r="O904" s="38">
        <f>IF(B904="","",IF('02_대상물건입력'!B6="",1,IF(ISNUMBER(SEARCH('02_대상물건입력'!B6,B904)),1,0)))</f>
        <v>0</v>
      </c>
      <c r="P904" s="38">
        <f>IF(L904="","",IF('02_대상물건입력'!B15="",0,IF(ISNUMBER(SEARCH('02_대상물건입력'!B15,L904)),1,0)))</f>
        <v>0</v>
      </c>
      <c r="Q904" s="38">
        <f>IF(D904="","",IF('02_대상물건입력'!B8="",0,IF(ISNUMBER(SEARCH('02_대상물건입력'!B8,D904)),1,0)))</f>
        <v>0</v>
      </c>
      <c r="R904" s="44">
        <f>IFERROR(ABS(E904-'02_대상물건입력'!B11)/'02_대상물건입력'!B11,"")</f>
        <v>8.5997034078729079E-2</v>
      </c>
      <c r="S904" s="38">
        <f>IFERROR(ABS(J904-'02_대상물건입력'!B10),"")</f>
        <v>2</v>
      </c>
      <c r="T904" s="38">
        <f>IFERROR(ABS('01_설정'!B4-F904),"")</f>
        <v>586</v>
      </c>
      <c r="U904" s="38">
        <f>IFERROR(ABS(K904-YEAR('02_대상물건입력'!B14)),"")</f>
        <v>13</v>
      </c>
      <c r="V904" s="38" t="str">
        <f>IF(B904="","",IF(AND(E904&gt;0,F904&gt;0,H904&gt;0,OR('04A_국토부원자료'!P905="",'04A_국토부원자료'!P905="-"),IF('01_설정'!B10=1,N904=1,TRUE),R904&lt;='01_설정'!B5,S904&lt;='01_설정'!B6,T904&lt;='01_설정'!B7,U904&lt;='01_설정'!B8),"Y",""))</f>
        <v/>
      </c>
      <c r="W904" s="40" t="str">
        <f>IF(V904&lt;&gt;"Y","",MAX(0,(1-R904/'01_설정'!B5))*'01_설정'!B14+MAX(0,(1-S904/'01_설정'!B6))*'01_설정'!B15+MAX(0,(1-T904/'01_설정'!B7))*'01_설정'!B16+MAX(0,(1-U904/'01_설정'!B8))*'01_설정'!B17+O904*'01_설정'!B11+Q904*'01_설정'!B12+P904*'01_설정'!B13)</f>
        <v/>
      </c>
      <c r="X904" s="38" t="str">
        <f>IF(W904="","",1+COUNTIFS($W$4:$W$3003,"&gt;"&amp;W904)+COUNTIFS($W$4:W904,W904)-1)</f>
        <v/>
      </c>
    </row>
    <row r="905" spans="1:24" ht="16.5">
      <c r="A905" s="38">
        <f>IF('04A_국토부원자료'!A906="","",ROW()-3)</f>
        <v>902</v>
      </c>
      <c r="B905" s="39" t="str">
        <f>IFERROR('04A_국토부원자료'!B906,"")</f>
        <v>서울특별시 송파구 문정동</v>
      </c>
      <c r="C905" s="39" t="str">
        <f>IF(B905="","",IF('04A_국토부원자료'!C906&lt;&gt;"",'04A_국토부원자료'!C906,TRIM('04A_국토부원자료'!D906&amp;IF('04A_국토부원자료'!E906&lt;&gt;"","-"&amp;'04A_국토부원자료'!E906,""))))</f>
        <v>622</v>
      </c>
      <c r="D905" s="39" t="str">
        <f>IFERROR('04A_국토부원자료'!F906,"")</f>
        <v>송파한화오벨리스크</v>
      </c>
      <c r="E905" s="40">
        <f>IFERROR(VALUE(SUBSTITUTE('04A_국토부원자료'!G906,",","")),"")</f>
        <v>29.99</v>
      </c>
      <c r="F905" s="41">
        <f>IFERROR(IF(AND('04A_국토부원자료'!H906&lt;&gt;"",'04A_국토부원자료'!I906&lt;&gt;""),DATE(INT(VALUE(SUBSTITUTE('04A_국토부원자료'!H906,",",""))/100),MOD(VALUE(SUBSTITUTE('04A_국토부원자료'!H906,",","")),100),VALUE(SUBSTITUTE('04A_국토부원자료'!I906,",",""))),""),"")</f>
        <v>45525</v>
      </c>
      <c r="G905" s="42">
        <f>IFERROR(VALUE(SUBSTITUTE('04A_국토부원자료'!J906,",","")),"")</f>
        <v>23500</v>
      </c>
      <c r="H905" s="43">
        <f t="shared" si="28"/>
        <v>235000000</v>
      </c>
      <c r="I905" s="43">
        <f t="shared" si="29"/>
        <v>7835945.315105035</v>
      </c>
      <c r="J905" s="38">
        <f>IFERROR(VALUE(SUBSTITUTE('04A_국토부원자료'!K906,",","")),"")</f>
        <v>12</v>
      </c>
      <c r="K905" s="38">
        <f>IFERROR(VALUE(SUBSTITUTE('04A_국토부원자료'!N906,",","")),"")</f>
        <v>2013</v>
      </c>
      <c r="L905" s="39" t="str">
        <f>IFERROR('04A_국토부원자료'!O906,"")</f>
        <v>충민로 5</v>
      </c>
      <c r="M905" s="39" t="str">
        <f>IFERROR('04A_국토부원자료'!Q906,"")</f>
        <v>중개거래</v>
      </c>
      <c r="N905" s="38">
        <f>IF(B905="","",IF('02_대상물건입력'!B5="",1,IF(ISNUMBER(SEARCH('02_대상물건입력'!B5,B905)),1,0)))</f>
        <v>1</v>
      </c>
      <c r="O905" s="38">
        <f>IF(B905="","",IF('02_대상물건입력'!B6="",1,IF(ISNUMBER(SEARCH('02_대상물건입력'!B6,B905)),1,0)))</f>
        <v>0</v>
      </c>
      <c r="P905" s="38">
        <f>IF(L905="","",IF('02_대상물건입력'!B15="",0,IF(ISNUMBER(SEARCH('02_대상물건입력'!B15,L905)),1,0)))</f>
        <v>0</v>
      </c>
      <c r="Q905" s="38">
        <f>IF(D905="","",IF('02_대상물건입력'!B8="",0,IF(ISNUMBER(SEARCH('02_대상물건입력'!B8,D905)),1,0)))</f>
        <v>0</v>
      </c>
      <c r="R905" s="44">
        <f>IFERROR(ABS(E905-'02_대상물건입력'!B11)/'02_대상물건입력'!B11,"")</f>
        <v>0.10084132321200462</v>
      </c>
      <c r="S905" s="38">
        <f>IFERROR(ABS(J905-'02_대상물건입력'!B10),"")</f>
        <v>0</v>
      </c>
      <c r="T905" s="38">
        <f>IFERROR(ABS('01_설정'!B4-F905),"")</f>
        <v>587</v>
      </c>
      <c r="U905" s="38">
        <f>IFERROR(ABS(K905-YEAR('02_대상물건입력'!B14)),"")</f>
        <v>13</v>
      </c>
      <c r="V905" s="38" t="str">
        <f>IF(B905="","",IF(AND(E905&gt;0,F905&gt;0,H905&gt;0,OR('04A_국토부원자료'!P906="",'04A_국토부원자료'!P906="-"),IF('01_설정'!B10=1,N905=1,TRUE),R905&lt;='01_설정'!B5,S905&lt;='01_설정'!B6,T905&lt;='01_설정'!B7,U905&lt;='01_설정'!B8),"Y",""))</f>
        <v/>
      </c>
      <c r="W905" s="40" t="str">
        <f>IF(V905&lt;&gt;"Y","",MAX(0,(1-R905/'01_설정'!B5))*'01_설정'!B14+MAX(0,(1-S905/'01_설정'!B6))*'01_설정'!B15+MAX(0,(1-T905/'01_설정'!B7))*'01_설정'!B16+MAX(0,(1-U905/'01_설정'!B8))*'01_설정'!B17+O905*'01_설정'!B11+Q905*'01_설정'!B12+P905*'01_설정'!B13)</f>
        <v/>
      </c>
      <c r="X905" s="38" t="str">
        <f>IF(W905="","",1+COUNTIFS($W$4:$W$3003,"&gt;"&amp;W905)+COUNTIFS($W$4:W905,W905)-1)</f>
        <v/>
      </c>
    </row>
    <row r="906" spans="1:24" ht="16.5">
      <c r="A906" s="38">
        <f>IF('04A_국토부원자료'!A907="","",ROW()-3)</f>
        <v>903</v>
      </c>
      <c r="B906" s="39" t="str">
        <f>IFERROR('04A_국토부원자료'!B907,"")</f>
        <v>서울특별시 송파구 문정동</v>
      </c>
      <c r="C906" s="39" t="str">
        <f>IF(B906="","",IF('04A_국토부원자료'!C907&lt;&gt;"",'04A_국토부원자료'!C907,TRIM('04A_국토부원자료'!D907&amp;IF('04A_국토부원자료'!E907&lt;&gt;"","-"&amp;'04A_국토부원자료'!E907,""))))</f>
        <v>618</v>
      </c>
      <c r="D906" s="39" t="str">
        <f>IFERROR('04A_국토부원자료'!F907,"")</f>
        <v>파크하비오</v>
      </c>
      <c r="E906" s="40">
        <f>IFERROR(VALUE(SUBSTITUTE('04A_국토부원자료'!G907,",","")),"")</f>
        <v>48.96</v>
      </c>
      <c r="F906" s="41">
        <f>IFERROR(IF(AND('04A_국토부원자료'!H907&lt;&gt;"",'04A_국토부원자료'!I907&lt;&gt;""),DATE(INT(VALUE(SUBSTITUTE('04A_국토부원자료'!H907,",",""))/100),MOD(VALUE(SUBSTITUTE('04A_국토부원자료'!H907,",","")),100),VALUE(SUBSTITUTE('04A_국토부원자료'!I907,",",""))),""),"")</f>
        <v>45525</v>
      </c>
      <c r="G906" s="42">
        <f>IFERROR(VALUE(SUBSTITUTE('04A_국토부원자료'!J907,",","")),"")</f>
        <v>50000</v>
      </c>
      <c r="H906" s="43">
        <f t="shared" si="28"/>
        <v>500000000</v>
      </c>
      <c r="I906" s="43">
        <f t="shared" si="29"/>
        <v>10212418.300653595</v>
      </c>
      <c r="J906" s="38">
        <f>IFERROR(VALUE(SUBSTITUTE('04A_국토부원자료'!K907,",","")),"")</f>
        <v>9</v>
      </c>
      <c r="K906" s="38" t="str">
        <f>IFERROR(VALUE(SUBSTITUTE('04A_국토부원자료'!N907,",","")),"")</f>
        <v/>
      </c>
      <c r="L906" s="39" t="str">
        <f>IFERROR('04A_국토부원자료'!O907,"")</f>
        <v xml:space="preserve"> </v>
      </c>
      <c r="M906" s="39" t="str">
        <f>IFERROR('04A_국토부원자료'!Q907,"")</f>
        <v>중개거래</v>
      </c>
      <c r="N906" s="38">
        <f>IF(B906="","",IF('02_대상물건입력'!B5="",1,IF(ISNUMBER(SEARCH('02_대상물건입력'!B5,B906)),1,0)))</f>
        <v>1</v>
      </c>
      <c r="O906" s="38">
        <f>IF(B906="","",IF('02_대상물건입력'!B6="",1,IF(ISNUMBER(SEARCH('02_대상물건입력'!B6,B906)),1,0)))</f>
        <v>0</v>
      </c>
      <c r="P906" s="38">
        <f>IF(L906="","",IF('02_대상물건입력'!B15="",0,IF(ISNUMBER(SEARCH('02_대상물건입력'!B15,L906)),1,0)))</f>
        <v>0</v>
      </c>
      <c r="Q906" s="38">
        <f>IF(D906="","",IF('02_대상물건입력'!B8="",0,IF(ISNUMBER(SEARCH('02_대상물건입력'!B8,D906)),1,0)))</f>
        <v>0</v>
      </c>
      <c r="R906" s="44">
        <f>IFERROR(ABS(E906-'02_대상물건입력'!B11)/'02_대상물건입력'!B11,"")</f>
        <v>0.79717209684760759</v>
      </c>
      <c r="S906" s="38">
        <f>IFERROR(ABS(J906-'02_대상물건입력'!B10),"")</f>
        <v>3</v>
      </c>
      <c r="T906" s="38">
        <f>IFERROR(ABS('01_설정'!B4-F906),"")</f>
        <v>587</v>
      </c>
      <c r="U906" s="38" t="str">
        <f>IFERROR(ABS(K906-YEAR('02_대상물건입력'!B14)),"")</f>
        <v/>
      </c>
      <c r="V906" s="38" t="str">
        <f>IF(B906="","",IF(AND(E906&gt;0,F906&gt;0,H906&gt;0,OR('04A_국토부원자료'!P907="",'04A_국토부원자료'!P907="-"),IF('01_설정'!B10=1,N906=1,TRUE),R906&lt;='01_설정'!B5,S906&lt;='01_설정'!B6,T906&lt;='01_설정'!B7,U906&lt;='01_설정'!B8),"Y",""))</f>
        <v/>
      </c>
      <c r="W906" s="40" t="str">
        <f>IF(V906&lt;&gt;"Y","",MAX(0,(1-R906/'01_설정'!B5))*'01_설정'!B14+MAX(0,(1-S906/'01_설정'!B6))*'01_설정'!B15+MAX(0,(1-T906/'01_설정'!B7))*'01_설정'!B16+MAX(0,(1-U906/'01_설정'!B8))*'01_설정'!B17+O906*'01_설정'!B11+Q906*'01_설정'!B12+P906*'01_설정'!B13)</f>
        <v/>
      </c>
      <c r="X906" s="38" t="str">
        <f>IF(W906="","",1+COUNTIFS($W$4:$W$3003,"&gt;"&amp;W906)+COUNTIFS($W$4:W906,W906)-1)</f>
        <v/>
      </c>
    </row>
    <row r="907" spans="1:24" ht="16.5">
      <c r="A907" s="38">
        <f>IF('04A_국토부원자료'!A908="","",ROW()-3)</f>
        <v>904</v>
      </c>
      <c r="B907" s="39" t="str">
        <f>IFERROR('04A_국토부원자료'!B908,"")</f>
        <v>서울특별시 송파구 문정동</v>
      </c>
      <c r="C907" s="39" t="str">
        <f>IF(B907="","",IF('04A_국토부원자료'!C908&lt;&gt;"",'04A_국토부원자료'!C908,TRIM('04A_국토부원자료'!D908&amp;IF('04A_국토부원자료'!E908&lt;&gt;"","-"&amp;'04A_국토부원자료'!E908,""))))</f>
        <v>618</v>
      </c>
      <c r="D907" s="39" t="str">
        <f>IFERROR('04A_국토부원자료'!F908,"")</f>
        <v>파크하비오</v>
      </c>
      <c r="E907" s="40">
        <f>IFERROR(VALUE(SUBSTITUTE('04A_국토부원자료'!G908,",","")),"")</f>
        <v>48.93</v>
      </c>
      <c r="F907" s="41">
        <f>IFERROR(IF(AND('04A_국토부원자료'!H908&lt;&gt;"",'04A_국토부원자료'!I908&lt;&gt;""),DATE(INT(VALUE(SUBSTITUTE('04A_국토부원자료'!H908,",",""))/100),MOD(VALUE(SUBSTITUTE('04A_국토부원자료'!H908,",","")),100),VALUE(SUBSTITUTE('04A_국토부원자료'!I908,",",""))),""),"")</f>
        <v>45525</v>
      </c>
      <c r="G907" s="42">
        <f>IFERROR(VALUE(SUBSTITUTE('04A_국토부원자료'!J908,",","")),"")</f>
        <v>48500</v>
      </c>
      <c r="H907" s="43">
        <f t="shared" si="28"/>
        <v>485000000</v>
      </c>
      <c r="I907" s="43">
        <f t="shared" si="29"/>
        <v>9912119.3541794401</v>
      </c>
      <c r="J907" s="38">
        <f>IFERROR(VALUE(SUBSTITUTE('04A_국토부원자료'!K908,",","")),"")</f>
        <v>19</v>
      </c>
      <c r="K907" s="38" t="str">
        <f>IFERROR(VALUE(SUBSTITUTE('04A_국토부원자료'!N908,",","")),"")</f>
        <v/>
      </c>
      <c r="L907" s="39" t="str">
        <f>IFERROR('04A_국토부원자료'!O908,"")</f>
        <v xml:space="preserve"> </v>
      </c>
      <c r="M907" s="39" t="str">
        <f>IFERROR('04A_국토부원자료'!Q908,"")</f>
        <v>중개거래</v>
      </c>
      <c r="N907" s="38">
        <f>IF(B907="","",IF('02_대상물건입력'!B5="",1,IF(ISNUMBER(SEARCH('02_대상물건입력'!B5,B907)),1,0)))</f>
        <v>1</v>
      </c>
      <c r="O907" s="38">
        <f>IF(B907="","",IF('02_대상물건입력'!B6="",1,IF(ISNUMBER(SEARCH('02_대상물건입력'!B6,B907)),1,0)))</f>
        <v>0</v>
      </c>
      <c r="P907" s="38">
        <f>IF(L907="","",IF('02_대상물건입력'!B15="",0,IF(ISNUMBER(SEARCH('02_대상물건입력'!B15,L907)),1,0)))</f>
        <v>0</v>
      </c>
      <c r="Q907" s="38">
        <f>IF(D907="","",IF('02_대상물건입력'!B8="",0,IF(ISNUMBER(SEARCH('02_대상물건입력'!B8,D907)),1,0)))</f>
        <v>0</v>
      </c>
      <c r="R907" s="44">
        <f>IFERROR(ABS(E907-'02_대상물건입력'!B11)/'02_대상물건입력'!B11,"")</f>
        <v>0.79607088845493124</v>
      </c>
      <c r="S907" s="38">
        <f>IFERROR(ABS(J907-'02_대상물건입력'!B10),"")</f>
        <v>7</v>
      </c>
      <c r="T907" s="38">
        <f>IFERROR(ABS('01_설정'!B4-F907),"")</f>
        <v>587</v>
      </c>
      <c r="U907" s="38" t="str">
        <f>IFERROR(ABS(K907-YEAR('02_대상물건입력'!B14)),"")</f>
        <v/>
      </c>
      <c r="V907" s="38" t="str">
        <f>IF(B907="","",IF(AND(E907&gt;0,F907&gt;0,H907&gt;0,OR('04A_국토부원자료'!P908="",'04A_국토부원자료'!P908="-"),IF('01_설정'!B10=1,N907=1,TRUE),R907&lt;='01_설정'!B5,S907&lt;='01_설정'!B6,T907&lt;='01_설정'!B7,U907&lt;='01_설정'!B8),"Y",""))</f>
        <v/>
      </c>
      <c r="W907" s="40" t="str">
        <f>IF(V907&lt;&gt;"Y","",MAX(0,(1-R907/'01_설정'!B5))*'01_설정'!B14+MAX(0,(1-S907/'01_설정'!B6))*'01_설정'!B15+MAX(0,(1-T907/'01_설정'!B7))*'01_설정'!B16+MAX(0,(1-U907/'01_설정'!B8))*'01_설정'!B17+O907*'01_설정'!B11+Q907*'01_설정'!B12+P907*'01_설정'!B13)</f>
        <v/>
      </c>
      <c r="X907" s="38" t="str">
        <f>IF(W907="","",1+COUNTIFS($W$4:$W$3003,"&gt;"&amp;W907)+COUNTIFS($W$4:W907,W907)-1)</f>
        <v/>
      </c>
    </row>
    <row r="908" spans="1:24" ht="16.5">
      <c r="A908" s="38">
        <f>IF('04A_국토부원자료'!A909="","",ROW()-3)</f>
        <v>905</v>
      </c>
      <c r="B908" s="39" t="str">
        <f>IFERROR('04A_국토부원자료'!B909,"")</f>
        <v>서울특별시 송파구 문정동</v>
      </c>
      <c r="C908" s="39" t="str">
        <f>IF(B908="","",IF('04A_국토부원자료'!C909&lt;&gt;"",'04A_국토부원자료'!C909,TRIM('04A_국토부원자료'!D909&amp;IF('04A_국토부원자료'!E909&lt;&gt;"","-"&amp;'04A_국토부원자료'!E909,""))))</f>
        <v>618</v>
      </c>
      <c r="D908" s="39" t="str">
        <f>IFERROR('04A_국토부원자료'!F909,"")</f>
        <v>파크하비오</v>
      </c>
      <c r="E908" s="40">
        <f>IFERROR(VALUE(SUBSTITUTE('04A_국토부원자료'!G909,",","")),"")</f>
        <v>47.04</v>
      </c>
      <c r="F908" s="41">
        <f>IFERROR(IF(AND('04A_국토부원자료'!H909&lt;&gt;"",'04A_국토부원자료'!I909&lt;&gt;""),DATE(INT(VALUE(SUBSTITUTE('04A_국토부원자료'!H909,",",""))/100),MOD(VALUE(SUBSTITUTE('04A_국토부원자료'!H909,",","")),100),VALUE(SUBSTITUTE('04A_국토부원자료'!I909,",",""))),""),"")</f>
        <v>45525</v>
      </c>
      <c r="G908" s="42">
        <f>IFERROR(VALUE(SUBSTITUTE('04A_국토부원자료'!J909,",","")),"")</f>
        <v>45800</v>
      </c>
      <c r="H908" s="43">
        <f t="shared" si="28"/>
        <v>458000000</v>
      </c>
      <c r="I908" s="43">
        <f t="shared" si="29"/>
        <v>9736394.557823129</v>
      </c>
      <c r="J908" s="38">
        <f>IFERROR(VALUE(SUBSTITUTE('04A_국토부원자료'!K909,",","")),"")</f>
        <v>13</v>
      </c>
      <c r="K908" s="38" t="str">
        <f>IFERROR(VALUE(SUBSTITUTE('04A_국토부원자료'!N909,",","")),"")</f>
        <v/>
      </c>
      <c r="L908" s="39" t="str">
        <f>IFERROR('04A_국토부원자료'!O909,"")</f>
        <v xml:space="preserve"> </v>
      </c>
      <c r="M908" s="39" t="str">
        <f>IFERROR('04A_국토부원자료'!Q909,"")</f>
        <v>중개거래</v>
      </c>
      <c r="N908" s="38">
        <f>IF(B908="","",IF('02_대상물건입력'!B5="",1,IF(ISNUMBER(SEARCH('02_대상물건입력'!B5,B908)),1,0)))</f>
        <v>1</v>
      </c>
      <c r="O908" s="38">
        <f>IF(B908="","",IF('02_대상물건입력'!B6="",1,IF(ISNUMBER(SEARCH('02_대상물건입력'!B6,B908)),1,0)))</f>
        <v>0</v>
      </c>
      <c r="P908" s="38">
        <f>IF(L908="","",IF('02_대상물건입력'!B15="",0,IF(ISNUMBER(SEARCH('02_대상물건입력'!B15,L908)),1,0)))</f>
        <v>0</v>
      </c>
      <c r="Q908" s="38">
        <f>IF(D908="","",IF('02_대상물건입력'!B8="",0,IF(ISNUMBER(SEARCH('02_대상물건입력'!B8,D908)),1,0)))</f>
        <v>0</v>
      </c>
      <c r="R908" s="44">
        <f>IFERROR(ABS(E908-'02_대상물건입력'!B11)/'02_대상물건입력'!B11,"")</f>
        <v>0.7266947597163288</v>
      </c>
      <c r="S908" s="38">
        <f>IFERROR(ABS(J908-'02_대상물건입력'!B10),"")</f>
        <v>1</v>
      </c>
      <c r="T908" s="38">
        <f>IFERROR(ABS('01_설정'!B4-F908),"")</f>
        <v>587</v>
      </c>
      <c r="U908" s="38" t="str">
        <f>IFERROR(ABS(K908-YEAR('02_대상물건입력'!B14)),"")</f>
        <v/>
      </c>
      <c r="V908" s="38" t="str">
        <f>IF(B908="","",IF(AND(E908&gt;0,F908&gt;0,H908&gt;0,OR('04A_국토부원자료'!P909="",'04A_국토부원자료'!P909="-"),IF('01_설정'!B10=1,N908=1,TRUE),R908&lt;='01_설정'!B5,S908&lt;='01_설정'!B6,T908&lt;='01_설정'!B7,U908&lt;='01_설정'!B8),"Y",""))</f>
        <v/>
      </c>
      <c r="W908" s="40" t="str">
        <f>IF(V908&lt;&gt;"Y","",MAX(0,(1-R908/'01_설정'!B5))*'01_설정'!B14+MAX(0,(1-S908/'01_설정'!B6))*'01_설정'!B15+MAX(0,(1-T908/'01_설정'!B7))*'01_설정'!B16+MAX(0,(1-U908/'01_설정'!B8))*'01_설정'!B17+O908*'01_설정'!B11+Q908*'01_설정'!B12+P908*'01_설정'!B13)</f>
        <v/>
      </c>
      <c r="X908" s="38" t="str">
        <f>IF(W908="","",1+COUNTIFS($W$4:$W$3003,"&gt;"&amp;W908)+COUNTIFS($W$4:W908,W908)-1)</f>
        <v/>
      </c>
    </row>
    <row r="909" spans="1:24" ht="16.5">
      <c r="A909" s="38">
        <f>IF('04A_국토부원자료'!A910="","",ROW()-3)</f>
        <v>906</v>
      </c>
      <c r="B909" s="39" t="str">
        <f>IFERROR('04A_국토부원자료'!B910,"")</f>
        <v>서울특별시 송파구 문정동</v>
      </c>
      <c r="C909" s="39" t="str">
        <f>IF(B909="","",IF('04A_국토부원자료'!C910&lt;&gt;"",'04A_국토부원자료'!C910,TRIM('04A_국토부원자료'!D910&amp;IF('04A_국토부원자료'!E910&lt;&gt;"","-"&amp;'04A_국토부원자료'!E910,""))))</f>
        <v>652-1</v>
      </c>
      <c r="D909" s="39" t="str">
        <f>IFERROR('04A_국토부원자료'!F910,"")</f>
        <v>프라비다옥토</v>
      </c>
      <c r="E909" s="40">
        <f>IFERROR(VALUE(SUBSTITUTE('04A_국토부원자료'!G910,",","")),"")</f>
        <v>19.739999999999998</v>
      </c>
      <c r="F909" s="41">
        <f>IFERROR(IF(AND('04A_국토부원자료'!H910&lt;&gt;"",'04A_국토부원자료'!I910&lt;&gt;""),DATE(INT(VALUE(SUBSTITUTE('04A_국토부원자료'!H910,",",""))/100),MOD(VALUE(SUBSTITUTE('04A_국토부원자료'!H910,",","")),100),VALUE(SUBSTITUTE('04A_국토부원자료'!I910,",",""))),""),"")</f>
        <v>45524</v>
      </c>
      <c r="G909" s="42">
        <f>IFERROR(VALUE(SUBSTITUTE('04A_국토부원자료'!J910,",","")),"")</f>
        <v>16900</v>
      </c>
      <c r="H909" s="43">
        <f t="shared" si="28"/>
        <v>169000000</v>
      </c>
      <c r="I909" s="43">
        <f t="shared" si="29"/>
        <v>8561296.8591692001</v>
      </c>
      <c r="J909" s="38">
        <f>IFERROR(VALUE(SUBSTITUTE('04A_국토부원자료'!K910,",","")),"")</f>
        <v>8</v>
      </c>
      <c r="K909" s="38">
        <f>IFERROR(VALUE(SUBSTITUTE('04A_국토부원자료'!N910,",","")),"")</f>
        <v>2016</v>
      </c>
      <c r="L909" s="39" t="str">
        <f>IFERROR('04A_국토부원자료'!O910,"")</f>
        <v>법원로4길 17</v>
      </c>
      <c r="M909" s="39" t="str">
        <f>IFERROR('04A_국토부원자료'!Q910,"")</f>
        <v>중개거래</v>
      </c>
      <c r="N909" s="38">
        <f>IF(B909="","",IF('02_대상물건입력'!B5="",1,IF(ISNUMBER(SEARCH('02_대상물건입력'!B5,B909)),1,0)))</f>
        <v>1</v>
      </c>
      <c r="O909" s="38">
        <f>IF(B909="","",IF('02_대상물건입력'!B6="",1,IF(ISNUMBER(SEARCH('02_대상물건입력'!B6,B909)),1,0)))</f>
        <v>0</v>
      </c>
      <c r="P909" s="38">
        <f>IF(L909="","",IF('02_대상물건입력'!B15="",0,IF(ISNUMBER(SEARCH('02_대상물건입력'!B15,L909)),1,0)))</f>
        <v>0</v>
      </c>
      <c r="Q909" s="38">
        <f>IF(D909="","",IF('02_대상물건입력'!B8="",0,IF(ISNUMBER(SEARCH('02_대상물건입력'!B8,D909)),1,0)))</f>
        <v>0</v>
      </c>
      <c r="R909" s="44">
        <f>IFERROR(ABS(E909-'02_대상물건입력'!B11)/'02_대상물건입력'!B11,"")</f>
        <v>0.27540487761904064</v>
      </c>
      <c r="S909" s="38">
        <f>IFERROR(ABS(J909-'02_대상물건입력'!B10),"")</f>
        <v>4</v>
      </c>
      <c r="T909" s="38">
        <f>IFERROR(ABS('01_설정'!B4-F909),"")</f>
        <v>588</v>
      </c>
      <c r="U909" s="38">
        <f>IFERROR(ABS(K909-YEAR('02_대상물건입력'!B14)),"")</f>
        <v>10</v>
      </c>
      <c r="V909" s="38" t="str">
        <f>IF(B909="","",IF(AND(E909&gt;0,F909&gt;0,H909&gt;0,OR('04A_국토부원자료'!P910="",'04A_국토부원자료'!P910="-"),IF('01_설정'!B10=1,N909=1,TRUE),R909&lt;='01_설정'!B5,S909&lt;='01_설정'!B6,T909&lt;='01_설정'!B7,U909&lt;='01_설정'!B8),"Y",""))</f>
        <v/>
      </c>
      <c r="W909" s="40" t="str">
        <f>IF(V909&lt;&gt;"Y","",MAX(0,(1-R909/'01_설정'!B5))*'01_설정'!B14+MAX(0,(1-S909/'01_설정'!B6))*'01_설정'!B15+MAX(0,(1-T909/'01_설정'!B7))*'01_설정'!B16+MAX(0,(1-U909/'01_설정'!B8))*'01_설정'!B17+O909*'01_설정'!B11+Q909*'01_설정'!B12+P909*'01_설정'!B13)</f>
        <v/>
      </c>
      <c r="X909" s="38" t="str">
        <f>IF(W909="","",1+COUNTIFS($W$4:$W$3003,"&gt;"&amp;W909)+COUNTIFS($W$4:W909,W909)-1)</f>
        <v/>
      </c>
    </row>
    <row r="910" spans="1:24" ht="16.5">
      <c r="A910" s="38">
        <f>IF('04A_국토부원자료'!A911="","",ROW()-3)</f>
        <v>907</v>
      </c>
      <c r="B910" s="39" t="str">
        <f>IFERROR('04A_국토부원자료'!B911,"")</f>
        <v>서울특별시 송파구 문정동</v>
      </c>
      <c r="C910" s="39" t="str">
        <f>IF(B910="","",IF('04A_국토부원자료'!C911&lt;&gt;"",'04A_국토부원자료'!C911,TRIM('04A_국토부원자료'!D911&amp;IF('04A_국토부원자료'!E911&lt;&gt;"","-"&amp;'04A_국토부원자료'!E911,""))))</f>
        <v>618</v>
      </c>
      <c r="D910" s="39" t="str">
        <f>IFERROR('04A_국토부원자료'!F911,"")</f>
        <v>파크하비오</v>
      </c>
      <c r="E910" s="40">
        <f>IFERROR(VALUE(SUBSTITUTE('04A_국토부원자료'!G911,",","")),"")</f>
        <v>50.11</v>
      </c>
      <c r="F910" s="41">
        <f>IFERROR(IF(AND('04A_국토부원자료'!H911&lt;&gt;"",'04A_국토부원자료'!I911&lt;&gt;""),DATE(INT(VALUE(SUBSTITUTE('04A_국토부원자료'!H911,",",""))/100),MOD(VALUE(SUBSTITUTE('04A_국토부원자료'!H911,",","")),100),VALUE(SUBSTITUTE('04A_국토부원자료'!I911,",",""))),""),"")</f>
        <v>45524</v>
      </c>
      <c r="G910" s="42">
        <f>IFERROR(VALUE(SUBSTITUTE('04A_국토부원자료'!J911,",","")),"")</f>
        <v>49500</v>
      </c>
      <c r="H910" s="43">
        <f t="shared" si="28"/>
        <v>495000000</v>
      </c>
      <c r="I910" s="43">
        <f t="shared" si="29"/>
        <v>9878267.8108162042</v>
      </c>
      <c r="J910" s="38">
        <f>IFERROR(VALUE(SUBSTITUTE('04A_국토부원자료'!K911,",","")),"")</f>
        <v>16</v>
      </c>
      <c r="K910" s="38" t="str">
        <f>IFERROR(VALUE(SUBSTITUTE('04A_국토부원자료'!N911,",","")),"")</f>
        <v/>
      </c>
      <c r="L910" s="39" t="str">
        <f>IFERROR('04A_국토부원자료'!O911,"")</f>
        <v xml:space="preserve"> </v>
      </c>
      <c r="M910" s="39" t="str">
        <f>IFERROR('04A_국토부원자료'!Q911,"")</f>
        <v>중개거래</v>
      </c>
      <c r="N910" s="38">
        <f>IF(B910="","",IF('02_대상물건입력'!B5="",1,IF(ISNUMBER(SEARCH('02_대상물건입력'!B5,B910)),1,0)))</f>
        <v>1</v>
      </c>
      <c r="O910" s="38">
        <f>IF(B910="","",IF('02_대상물건입력'!B6="",1,IF(ISNUMBER(SEARCH('02_대상물건입력'!B6,B910)),1,0)))</f>
        <v>0</v>
      </c>
      <c r="P910" s="38">
        <f>IF(L910="","",IF('02_대상물건입력'!B15="",0,IF(ISNUMBER(SEARCH('02_대상물건입력'!B15,L910)),1,0)))</f>
        <v>0</v>
      </c>
      <c r="Q910" s="38">
        <f>IF(D910="","",IF('02_대상물건입력'!B8="",0,IF(ISNUMBER(SEARCH('02_대상물건입력'!B8,D910)),1,0)))</f>
        <v>0</v>
      </c>
      <c r="R910" s="44">
        <f>IFERROR(ABS(E910-'02_대상물건입력'!B11)/'02_대상물건입력'!B11,"")</f>
        <v>0.83938508523352962</v>
      </c>
      <c r="S910" s="38">
        <f>IFERROR(ABS(J910-'02_대상물건입력'!B10),"")</f>
        <v>4</v>
      </c>
      <c r="T910" s="38">
        <f>IFERROR(ABS('01_설정'!B4-F910),"")</f>
        <v>588</v>
      </c>
      <c r="U910" s="38" t="str">
        <f>IFERROR(ABS(K910-YEAR('02_대상물건입력'!B14)),"")</f>
        <v/>
      </c>
      <c r="V910" s="38" t="str">
        <f>IF(B910="","",IF(AND(E910&gt;0,F910&gt;0,H910&gt;0,OR('04A_국토부원자료'!P911="",'04A_국토부원자료'!P911="-"),IF('01_설정'!B10=1,N910=1,TRUE),R910&lt;='01_설정'!B5,S910&lt;='01_설정'!B6,T910&lt;='01_설정'!B7,U910&lt;='01_설정'!B8),"Y",""))</f>
        <v/>
      </c>
      <c r="W910" s="40" t="str">
        <f>IF(V910&lt;&gt;"Y","",MAX(0,(1-R910/'01_설정'!B5))*'01_설정'!B14+MAX(0,(1-S910/'01_설정'!B6))*'01_설정'!B15+MAX(0,(1-T910/'01_설정'!B7))*'01_설정'!B16+MAX(0,(1-U910/'01_설정'!B8))*'01_설정'!B17+O910*'01_설정'!B11+Q910*'01_설정'!B12+P910*'01_설정'!B13)</f>
        <v/>
      </c>
      <c r="X910" s="38" t="str">
        <f>IF(W910="","",1+COUNTIFS($W$4:$W$3003,"&gt;"&amp;W910)+COUNTIFS($W$4:W910,W910)-1)</f>
        <v/>
      </c>
    </row>
    <row r="911" spans="1:24" ht="16.5">
      <c r="A911" s="38">
        <f>IF('04A_국토부원자료'!A912="","",ROW()-3)</f>
        <v>908</v>
      </c>
      <c r="B911" s="39" t="str">
        <f>IFERROR('04A_국토부원자료'!B912,"")</f>
        <v>서울특별시 송파구 문정동</v>
      </c>
      <c r="C911" s="39" t="str">
        <f>IF(B911="","",IF('04A_국토부원자료'!C912&lt;&gt;"",'04A_국토부원자료'!C912,TRIM('04A_국토부원자료'!D912&amp;IF('04A_국토부원자료'!E912&lt;&gt;"","-"&amp;'04A_국토부원자료'!E912,""))))</f>
        <v>624</v>
      </c>
      <c r="D911" s="39" t="str">
        <f>IFERROR('04A_국토부원자료'!F912,"")</f>
        <v>송파 아이파크</v>
      </c>
      <c r="E911" s="40">
        <f>IFERROR(VALUE(SUBSTITUTE('04A_국토부원자료'!G912,",","")),"")</f>
        <v>29.83</v>
      </c>
      <c r="F911" s="41">
        <f>IFERROR(IF(AND('04A_국토부원자료'!H912&lt;&gt;"",'04A_국토부원자료'!I912&lt;&gt;""),DATE(INT(VALUE(SUBSTITUTE('04A_국토부원자료'!H912,",",""))/100),MOD(VALUE(SUBSTITUTE('04A_국토부원자료'!H912,",","")),100),VALUE(SUBSTITUTE('04A_국토부원자료'!I912,",",""))),""),"")</f>
        <v>45523</v>
      </c>
      <c r="G911" s="42">
        <f>IFERROR(VALUE(SUBSTITUTE('04A_국토부원자료'!J912,",","")),"")</f>
        <v>29500</v>
      </c>
      <c r="H911" s="43">
        <f t="shared" si="28"/>
        <v>295000000</v>
      </c>
      <c r="I911" s="43">
        <f t="shared" si="29"/>
        <v>9889373.11431445</v>
      </c>
      <c r="J911" s="38">
        <f>IFERROR(VALUE(SUBSTITUTE('04A_국토부원자료'!K912,",","")),"")</f>
        <v>6</v>
      </c>
      <c r="K911" s="38">
        <f>IFERROR(VALUE(SUBSTITUTE('04A_국토부원자료'!N912,",","")),"")</f>
        <v>2015</v>
      </c>
      <c r="L911" s="39" t="str">
        <f>IFERROR('04A_국토부원자료'!O912,"")</f>
        <v>법원로 55</v>
      </c>
      <c r="M911" s="39" t="str">
        <f>IFERROR('04A_국토부원자료'!Q912,"")</f>
        <v>중개거래</v>
      </c>
      <c r="N911" s="38">
        <f>IF(B911="","",IF('02_대상물건입력'!B5="",1,IF(ISNUMBER(SEARCH('02_대상물건입력'!B5,B911)),1,0)))</f>
        <v>1</v>
      </c>
      <c r="O911" s="38">
        <f>IF(B911="","",IF('02_대상물건입력'!B6="",1,IF(ISNUMBER(SEARCH('02_대상물건입력'!B6,B911)),1,0)))</f>
        <v>0</v>
      </c>
      <c r="P911" s="38">
        <f>IF(L911="","",IF('02_대상물건입력'!B15="",0,IF(ISNUMBER(SEARCH('02_대상물건입력'!B15,L911)),1,0)))</f>
        <v>0</v>
      </c>
      <c r="Q911" s="38">
        <f>IF(D911="","",IF('02_대상물건입력'!B8="",0,IF(ISNUMBER(SEARCH('02_대상물건입력'!B8,D911)),1,0)))</f>
        <v>0</v>
      </c>
      <c r="R911" s="44">
        <f>IFERROR(ABS(E911-'02_대상물건입력'!B11)/'02_대상물건입력'!B11,"")</f>
        <v>9.4968211784398057E-2</v>
      </c>
      <c r="S911" s="38">
        <f>IFERROR(ABS(J911-'02_대상물건입력'!B10),"")</f>
        <v>6</v>
      </c>
      <c r="T911" s="38">
        <f>IFERROR(ABS('01_설정'!B4-F911),"")</f>
        <v>589</v>
      </c>
      <c r="U911" s="38">
        <f>IFERROR(ABS(K911-YEAR('02_대상물건입력'!B14)),"")</f>
        <v>11</v>
      </c>
      <c r="V911" s="38" t="str">
        <f>IF(B911="","",IF(AND(E911&gt;0,F911&gt;0,H911&gt;0,OR('04A_국토부원자료'!P912="",'04A_국토부원자료'!P912="-"),IF('01_설정'!B10=1,N911=1,TRUE),R911&lt;='01_설정'!B5,S911&lt;='01_설정'!B6,T911&lt;='01_설정'!B7,U911&lt;='01_설정'!B8),"Y",""))</f>
        <v/>
      </c>
      <c r="W911" s="40" t="str">
        <f>IF(V911&lt;&gt;"Y","",MAX(0,(1-R911/'01_설정'!B5))*'01_설정'!B14+MAX(0,(1-S911/'01_설정'!B6))*'01_설정'!B15+MAX(0,(1-T911/'01_설정'!B7))*'01_설정'!B16+MAX(0,(1-U911/'01_설정'!B8))*'01_설정'!B17+O911*'01_설정'!B11+Q911*'01_설정'!B12+P911*'01_설정'!B13)</f>
        <v/>
      </c>
      <c r="X911" s="38" t="str">
        <f>IF(W911="","",1+COUNTIFS($W$4:$W$3003,"&gt;"&amp;W911)+COUNTIFS($W$4:W911,W911)-1)</f>
        <v/>
      </c>
    </row>
    <row r="912" spans="1:24" ht="16.5">
      <c r="A912" s="38">
        <f>IF('04A_국토부원자료'!A913="","",ROW()-3)</f>
        <v>909</v>
      </c>
      <c r="B912" s="39" t="str">
        <f>IFERROR('04A_국토부원자료'!B913,"")</f>
        <v>서울특별시 송파구 문정동</v>
      </c>
      <c r="C912" s="39" t="str">
        <f>IF(B912="","",IF('04A_국토부원자료'!C913&lt;&gt;"",'04A_국토부원자료'!C913,TRIM('04A_국토부원자료'!D913&amp;IF('04A_국토부원자료'!E913&lt;&gt;"","-"&amp;'04A_국토부원자료'!E913,""))))</f>
        <v>624</v>
      </c>
      <c r="D912" s="39" t="str">
        <f>IFERROR('04A_국토부원자료'!F913,"")</f>
        <v>송파 아이파크</v>
      </c>
      <c r="E912" s="40">
        <f>IFERROR(VALUE(SUBSTITUTE('04A_국토부원자료'!G913,",","")),"")</f>
        <v>29.83</v>
      </c>
      <c r="F912" s="41">
        <f>IFERROR(IF(AND('04A_국토부원자료'!H913&lt;&gt;"",'04A_국토부원자료'!I913&lt;&gt;""),DATE(INT(VALUE(SUBSTITUTE('04A_국토부원자료'!H913,",",""))/100),MOD(VALUE(SUBSTITUTE('04A_국토부원자료'!H913,",","")),100),VALUE(SUBSTITUTE('04A_국토부원자료'!I913,",",""))),""),"")</f>
        <v>45523</v>
      </c>
      <c r="G912" s="42">
        <f>IFERROR(VALUE(SUBSTITUTE('04A_국토부원자료'!J913,",","")),"")</f>
        <v>27500</v>
      </c>
      <c r="H912" s="43">
        <f t="shared" si="28"/>
        <v>275000000</v>
      </c>
      <c r="I912" s="43">
        <f t="shared" si="29"/>
        <v>9218907.140462622</v>
      </c>
      <c r="J912" s="38">
        <f>IFERROR(VALUE(SUBSTITUTE('04A_국토부원자료'!K913,",","")),"")</f>
        <v>9</v>
      </c>
      <c r="K912" s="38">
        <f>IFERROR(VALUE(SUBSTITUTE('04A_국토부원자료'!N913,",","")),"")</f>
        <v>2015</v>
      </c>
      <c r="L912" s="39" t="str">
        <f>IFERROR('04A_국토부원자료'!O913,"")</f>
        <v>법원로 55</v>
      </c>
      <c r="M912" s="39" t="str">
        <f>IFERROR('04A_국토부원자료'!Q913,"")</f>
        <v>중개거래</v>
      </c>
      <c r="N912" s="38">
        <f>IF(B912="","",IF('02_대상물건입력'!B5="",1,IF(ISNUMBER(SEARCH('02_대상물건입력'!B5,B912)),1,0)))</f>
        <v>1</v>
      </c>
      <c r="O912" s="38">
        <f>IF(B912="","",IF('02_대상물건입력'!B6="",1,IF(ISNUMBER(SEARCH('02_대상물건입력'!B6,B912)),1,0)))</f>
        <v>0</v>
      </c>
      <c r="P912" s="38">
        <f>IF(L912="","",IF('02_대상물건입력'!B15="",0,IF(ISNUMBER(SEARCH('02_대상물건입력'!B15,L912)),1,0)))</f>
        <v>0</v>
      </c>
      <c r="Q912" s="38">
        <f>IF(D912="","",IF('02_대상물건입력'!B8="",0,IF(ISNUMBER(SEARCH('02_대상물건입력'!B8,D912)),1,0)))</f>
        <v>0</v>
      </c>
      <c r="R912" s="44">
        <f>IFERROR(ABS(E912-'02_대상물건입력'!B11)/'02_대상물건입력'!B11,"")</f>
        <v>9.4968211784398057E-2</v>
      </c>
      <c r="S912" s="38">
        <f>IFERROR(ABS(J912-'02_대상물건입력'!B10),"")</f>
        <v>3</v>
      </c>
      <c r="T912" s="38">
        <f>IFERROR(ABS('01_설정'!B4-F912),"")</f>
        <v>589</v>
      </c>
      <c r="U912" s="38">
        <f>IFERROR(ABS(K912-YEAR('02_대상물건입력'!B14)),"")</f>
        <v>11</v>
      </c>
      <c r="V912" s="38" t="str">
        <f>IF(B912="","",IF(AND(E912&gt;0,F912&gt;0,H912&gt;0,OR('04A_국토부원자료'!P913="",'04A_국토부원자료'!P913="-"),IF('01_설정'!B10=1,N912=1,TRUE),R912&lt;='01_설정'!B5,S912&lt;='01_설정'!B6,T912&lt;='01_설정'!B7,U912&lt;='01_설정'!B8),"Y",""))</f>
        <v/>
      </c>
      <c r="W912" s="40" t="str">
        <f>IF(V912&lt;&gt;"Y","",MAX(0,(1-R912/'01_설정'!B5))*'01_설정'!B14+MAX(0,(1-S912/'01_설정'!B6))*'01_설정'!B15+MAX(0,(1-T912/'01_설정'!B7))*'01_설정'!B16+MAX(0,(1-U912/'01_설정'!B8))*'01_설정'!B17+O912*'01_설정'!B11+Q912*'01_설정'!B12+P912*'01_설정'!B13)</f>
        <v/>
      </c>
      <c r="X912" s="38" t="str">
        <f>IF(W912="","",1+COUNTIFS($W$4:$W$3003,"&gt;"&amp;W912)+COUNTIFS($W$4:W912,W912)-1)</f>
        <v/>
      </c>
    </row>
    <row r="913" spans="1:24" ht="16.5">
      <c r="A913" s="38">
        <f>IF('04A_국토부원자료'!A914="","",ROW()-3)</f>
        <v>910</v>
      </c>
      <c r="B913" s="39" t="str">
        <f>IFERROR('04A_국토부원자료'!B914,"")</f>
        <v>서울특별시 송파구 문정동</v>
      </c>
      <c r="C913" s="39" t="str">
        <f>IF(B913="","",IF('04A_국토부원자료'!C914&lt;&gt;"",'04A_국토부원자료'!C914,TRIM('04A_국토부원자료'!D914&amp;IF('04A_국토부원자료'!E914&lt;&gt;"","-"&amp;'04A_국토부원자료'!E914,""))))</f>
        <v>618</v>
      </c>
      <c r="D913" s="39" t="str">
        <f>IFERROR('04A_국토부원자료'!F914,"")</f>
        <v>파크하비오</v>
      </c>
      <c r="E913" s="40">
        <f>IFERROR(VALUE(SUBSTITUTE('04A_국토부원자료'!G914,",","")),"")</f>
        <v>23.66</v>
      </c>
      <c r="F913" s="41">
        <f>IFERROR(IF(AND('04A_국토부원자료'!H914&lt;&gt;"",'04A_국토부원자료'!I914&lt;&gt;""),DATE(INT(VALUE(SUBSTITUTE('04A_국토부원자료'!H914,",",""))/100),MOD(VALUE(SUBSTITUTE('04A_국토부원자료'!H914,",","")),100),VALUE(SUBSTITUTE('04A_국토부원자료'!I914,",",""))),""),"")</f>
        <v>45521</v>
      </c>
      <c r="G913" s="42">
        <f>IFERROR(VALUE(SUBSTITUTE('04A_국토부원자료'!J914,",","")),"")</f>
        <v>20000</v>
      </c>
      <c r="H913" s="43">
        <f t="shared" si="28"/>
        <v>200000000</v>
      </c>
      <c r="I913" s="43">
        <f t="shared" si="29"/>
        <v>8453085.3761622999</v>
      </c>
      <c r="J913" s="38">
        <f>IFERROR(VALUE(SUBSTITUTE('04A_국토부원자료'!K914,",","")),"")</f>
        <v>7</v>
      </c>
      <c r="K913" s="38" t="str">
        <f>IFERROR(VALUE(SUBSTITUTE('04A_국토부원자료'!N914,",","")),"")</f>
        <v/>
      </c>
      <c r="L913" s="39" t="str">
        <f>IFERROR('04A_국토부원자료'!O914,"")</f>
        <v xml:space="preserve"> </v>
      </c>
      <c r="M913" s="39" t="str">
        <f>IFERROR('04A_국토부원자료'!Q914,"")</f>
        <v>중개거래</v>
      </c>
      <c r="N913" s="38">
        <f>IF(B913="","",IF('02_대상물건입력'!B5="",1,IF(ISNUMBER(SEARCH('02_대상물건입력'!B5,B913)),1,0)))</f>
        <v>1</v>
      </c>
      <c r="O913" s="38">
        <f>IF(B913="","",IF('02_대상물건입력'!B6="",1,IF(ISNUMBER(SEARCH('02_대상물건입력'!B6,B913)),1,0)))</f>
        <v>0</v>
      </c>
      <c r="P913" s="38">
        <f>IF(L913="","",IF('02_대상물건입력'!B15="",0,IF(ISNUMBER(SEARCH('02_대상물건입력'!B15,L913)),1,0)))</f>
        <v>0</v>
      </c>
      <c r="Q913" s="38">
        <f>IF(D913="","",IF('02_대상물건입력'!B8="",0,IF(ISNUMBER(SEARCH('02_대상물건입력'!B8,D913)),1,0)))</f>
        <v>0</v>
      </c>
      <c r="R913" s="44">
        <f>IFERROR(ABS(E913-'02_대상물건입력'!B11)/'02_대상물건입력'!B11,"")</f>
        <v>0.13151364764267987</v>
      </c>
      <c r="S913" s="38">
        <f>IFERROR(ABS(J913-'02_대상물건입력'!B10),"")</f>
        <v>5</v>
      </c>
      <c r="T913" s="38">
        <f>IFERROR(ABS('01_설정'!B4-F913),"")</f>
        <v>591</v>
      </c>
      <c r="U913" s="38" t="str">
        <f>IFERROR(ABS(K913-YEAR('02_대상물건입력'!B14)),"")</f>
        <v/>
      </c>
      <c r="V913" s="38" t="str">
        <f>IF(B913="","",IF(AND(E913&gt;0,F913&gt;0,H913&gt;0,OR('04A_국토부원자료'!P914="",'04A_국토부원자료'!P914="-"),IF('01_설정'!B10=1,N913=1,TRUE),R913&lt;='01_설정'!B5,S913&lt;='01_설정'!B6,T913&lt;='01_설정'!B7,U913&lt;='01_설정'!B8),"Y",""))</f>
        <v/>
      </c>
      <c r="W913" s="40" t="str">
        <f>IF(V913&lt;&gt;"Y","",MAX(0,(1-R913/'01_설정'!B5))*'01_설정'!B14+MAX(0,(1-S913/'01_설정'!B6))*'01_설정'!B15+MAX(0,(1-T913/'01_설정'!B7))*'01_설정'!B16+MAX(0,(1-U913/'01_설정'!B8))*'01_설정'!B17+O913*'01_설정'!B11+Q913*'01_설정'!B12+P913*'01_설정'!B13)</f>
        <v/>
      </c>
      <c r="X913" s="38" t="str">
        <f>IF(W913="","",1+COUNTIFS($W$4:$W$3003,"&gt;"&amp;W913)+COUNTIFS($W$4:W913,W913)-1)</f>
        <v/>
      </c>
    </row>
    <row r="914" spans="1:24" ht="16.5">
      <c r="A914" s="38">
        <f>IF('04A_국토부원자료'!A915="","",ROW()-3)</f>
        <v>911</v>
      </c>
      <c r="B914" s="39" t="str">
        <f>IFERROR('04A_국토부원자료'!B915,"")</f>
        <v>서울특별시 송파구 문정동</v>
      </c>
      <c r="C914" s="39" t="str">
        <f>IF(B914="","",IF('04A_국토부원자료'!C915&lt;&gt;"",'04A_국토부원자료'!C915,TRIM('04A_국토부원자료'!D915&amp;IF('04A_국토부원자료'!E915&lt;&gt;"","-"&amp;'04A_국토부원자료'!E915,""))))</f>
        <v>618</v>
      </c>
      <c r="D914" s="39" t="str">
        <f>IFERROR('04A_국토부원자료'!F915,"")</f>
        <v>파크하비오</v>
      </c>
      <c r="E914" s="40">
        <f>IFERROR(VALUE(SUBSTITUTE('04A_국토부원자료'!G915,",","")),"")</f>
        <v>46.58</v>
      </c>
      <c r="F914" s="41">
        <f>IFERROR(IF(AND('04A_국토부원자료'!H915&lt;&gt;"",'04A_국토부원자료'!I915&lt;&gt;""),DATE(INT(VALUE(SUBSTITUTE('04A_국토부원자료'!H915,",",""))/100),MOD(VALUE(SUBSTITUTE('04A_국토부원자료'!H915,",","")),100),VALUE(SUBSTITUTE('04A_국토부원자료'!I915,",",""))),""),"")</f>
        <v>45521</v>
      </c>
      <c r="G914" s="42">
        <f>IFERROR(VALUE(SUBSTITUTE('04A_국토부원자료'!J915,",","")),"")</f>
        <v>40000</v>
      </c>
      <c r="H914" s="43">
        <f t="shared" si="28"/>
        <v>400000000</v>
      </c>
      <c r="I914" s="43">
        <f t="shared" si="29"/>
        <v>8587376.5564620011</v>
      </c>
      <c r="J914" s="38">
        <f>IFERROR(VALUE(SUBSTITUTE('04A_국토부원자료'!K915,",","")),"")</f>
        <v>5</v>
      </c>
      <c r="K914" s="38" t="str">
        <f>IFERROR(VALUE(SUBSTITUTE('04A_국토부원자료'!N915,",","")),"")</f>
        <v/>
      </c>
      <c r="L914" s="39" t="str">
        <f>IFERROR('04A_국토부원자료'!O915,"")</f>
        <v xml:space="preserve"> </v>
      </c>
      <c r="M914" s="39" t="str">
        <f>IFERROR('04A_국토부원자료'!Q915,"")</f>
        <v>중개거래</v>
      </c>
      <c r="N914" s="38">
        <f>IF(B914="","",IF('02_대상물건입력'!B5="",1,IF(ISNUMBER(SEARCH('02_대상물건입력'!B5,B914)),1,0)))</f>
        <v>1</v>
      </c>
      <c r="O914" s="38">
        <f>IF(B914="","",IF('02_대상물건입력'!B6="",1,IF(ISNUMBER(SEARCH('02_대상물건입력'!B6,B914)),1,0)))</f>
        <v>0</v>
      </c>
      <c r="P914" s="38">
        <f>IF(L914="","",IF('02_대상물건입력'!B15="",0,IF(ISNUMBER(SEARCH('02_대상물건입력'!B15,L914)),1,0)))</f>
        <v>0</v>
      </c>
      <c r="Q914" s="38">
        <f>IF(D914="","",IF('02_대상물건입력'!B8="",0,IF(ISNUMBER(SEARCH('02_대상물건입력'!B8,D914)),1,0)))</f>
        <v>0</v>
      </c>
      <c r="R914" s="44">
        <f>IFERROR(ABS(E914-'02_대상물건입력'!B11)/'02_대상물건입력'!B11,"")</f>
        <v>0.70980956436195985</v>
      </c>
      <c r="S914" s="38">
        <f>IFERROR(ABS(J914-'02_대상물건입력'!B10),"")</f>
        <v>7</v>
      </c>
      <c r="T914" s="38">
        <f>IFERROR(ABS('01_설정'!B4-F914),"")</f>
        <v>591</v>
      </c>
      <c r="U914" s="38" t="str">
        <f>IFERROR(ABS(K914-YEAR('02_대상물건입력'!B14)),"")</f>
        <v/>
      </c>
      <c r="V914" s="38" t="str">
        <f>IF(B914="","",IF(AND(E914&gt;0,F914&gt;0,H914&gt;0,OR('04A_국토부원자료'!P915="",'04A_국토부원자료'!P915="-"),IF('01_설정'!B10=1,N914=1,TRUE),R914&lt;='01_설정'!B5,S914&lt;='01_설정'!B6,T914&lt;='01_설정'!B7,U914&lt;='01_설정'!B8),"Y",""))</f>
        <v/>
      </c>
      <c r="W914" s="40" t="str">
        <f>IF(V914&lt;&gt;"Y","",MAX(0,(1-R914/'01_설정'!B5))*'01_설정'!B14+MAX(0,(1-S914/'01_설정'!B6))*'01_설정'!B15+MAX(0,(1-T914/'01_설정'!B7))*'01_설정'!B16+MAX(0,(1-U914/'01_설정'!B8))*'01_설정'!B17+O914*'01_설정'!B11+Q914*'01_설정'!B12+P914*'01_설정'!B13)</f>
        <v/>
      </c>
      <c r="X914" s="38" t="str">
        <f>IF(W914="","",1+COUNTIFS($W$4:$W$3003,"&gt;"&amp;W914)+COUNTIFS($W$4:W914,W914)-1)</f>
        <v/>
      </c>
    </row>
    <row r="915" spans="1:24" ht="16.5">
      <c r="A915" s="38">
        <f>IF('04A_국토부원자료'!A916="","",ROW()-3)</f>
        <v>912</v>
      </c>
      <c r="B915" s="39" t="str">
        <f>IFERROR('04A_국토부원자료'!B916,"")</f>
        <v>서울특별시 송파구 문정동</v>
      </c>
      <c r="C915" s="39" t="str">
        <f>IF(B915="","",IF('04A_국토부원자료'!C916&lt;&gt;"",'04A_국토부원자료'!C916,TRIM('04A_국토부원자료'!D916&amp;IF('04A_국토부원자료'!E916&lt;&gt;"","-"&amp;'04A_국토부원자료'!E916,""))))</f>
        <v>620</v>
      </c>
      <c r="D915" s="39" t="str">
        <f>IFERROR('04A_국토부원자료'!F916,"")</f>
        <v>송파푸르지오시티</v>
      </c>
      <c r="E915" s="40">
        <f>IFERROR(VALUE(SUBSTITUTE('04A_국토부원자료'!G916,",","")),"")</f>
        <v>30</v>
      </c>
      <c r="F915" s="41">
        <f>IFERROR(IF(AND('04A_국토부원자료'!H916&lt;&gt;"",'04A_국토부원자료'!I916&lt;&gt;""),DATE(INT(VALUE(SUBSTITUTE('04A_국토부원자료'!H916,",",""))/100),MOD(VALUE(SUBSTITUTE('04A_국토부원자료'!H916,",","")),100),VALUE(SUBSTITUTE('04A_국토부원자료'!I916,",",""))),""),"")</f>
        <v>45520</v>
      </c>
      <c r="G915" s="42">
        <f>IFERROR(VALUE(SUBSTITUTE('04A_국토부원자료'!J916,",","")),"")</f>
        <v>22320</v>
      </c>
      <c r="H915" s="43">
        <f t="shared" si="28"/>
        <v>223200000</v>
      </c>
      <c r="I915" s="43">
        <f t="shared" si="29"/>
        <v>7440000</v>
      </c>
      <c r="J915" s="38">
        <f>IFERROR(VALUE(SUBSTITUTE('04A_국토부원자료'!K916,",","")),"")</f>
        <v>15</v>
      </c>
      <c r="K915" s="38">
        <f>IFERROR(VALUE(SUBSTITUTE('04A_국토부원자료'!N916,",","")),"")</f>
        <v>2013</v>
      </c>
      <c r="L915" s="39" t="str">
        <f>IFERROR('04A_국토부원자료'!O916,"")</f>
        <v>새말로 62</v>
      </c>
      <c r="M915" s="39" t="str">
        <f>IFERROR('04A_국토부원자료'!Q916,"")</f>
        <v>중개거래</v>
      </c>
      <c r="N915" s="38">
        <f>IF(B915="","",IF('02_대상물건입력'!B5="",1,IF(ISNUMBER(SEARCH('02_대상물건입력'!B5,B915)),1,0)))</f>
        <v>1</v>
      </c>
      <c r="O915" s="38">
        <f>IF(B915="","",IF('02_대상물건입력'!B6="",1,IF(ISNUMBER(SEARCH('02_대상물건입력'!B6,B915)),1,0)))</f>
        <v>0</v>
      </c>
      <c r="P915" s="38">
        <f>IF(L915="","",IF('02_대상물건입력'!B15="",0,IF(ISNUMBER(SEARCH('02_대상물건입력'!B15,L915)),1,0)))</f>
        <v>0</v>
      </c>
      <c r="Q915" s="38">
        <f>IF(D915="","",IF('02_대상물건입력'!B8="",0,IF(ISNUMBER(SEARCH('02_대상물건입력'!B8,D915)),1,0)))</f>
        <v>0</v>
      </c>
      <c r="R915" s="44">
        <f>IFERROR(ABS(E915-'02_대상물건입력'!B11)/'02_대상물건입력'!B11,"")</f>
        <v>0.10120839267623009</v>
      </c>
      <c r="S915" s="38">
        <f>IFERROR(ABS(J915-'02_대상물건입력'!B10),"")</f>
        <v>3</v>
      </c>
      <c r="T915" s="38">
        <f>IFERROR(ABS('01_설정'!B4-F915),"")</f>
        <v>592</v>
      </c>
      <c r="U915" s="38">
        <f>IFERROR(ABS(K915-YEAR('02_대상물건입력'!B14)),"")</f>
        <v>13</v>
      </c>
      <c r="V915" s="38" t="str">
        <f>IF(B915="","",IF(AND(E915&gt;0,F915&gt;0,H915&gt;0,OR('04A_국토부원자료'!P916="",'04A_국토부원자료'!P916="-"),IF('01_설정'!B10=1,N915=1,TRUE),R915&lt;='01_설정'!B5,S915&lt;='01_설정'!B6,T915&lt;='01_설정'!B7,U915&lt;='01_설정'!B8),"Y",""))</f>
        <v/>
      </c>
      <c r="W915" s="40" t="str">
        <f>IF(V915&lt;&gt;"Y","",MAX(0,(1-R915/'01_설정'!B5))*'01_설정'!B14+MAX(0,(1-S915/'01_설정'!B6))*'01_설정'!B15+MAX(0,(1-T915/'01_설정'!B7))*'01_설정'!B16+MAX(0,(1-U915/'01_설정'!B8))*'01_설정'!B17+O915*'01_설정'!B11+Q915*'01_설정'!B12+P915*'01_설정'!B13)</f>
        <v/>
      </c>
      <c r="X915" s="38" t="str">
        <f>IF(W915="","",1+COUNTIFS($W$4:$W$3003,"&gt;"&amp;W915)+COUNTIFS($W$4:W915,W915)-1)</f>
        <v/>
      </c>
    </row>
    <row r="916" spans="1:24" ht="16.5">
      <c r="A916" s="38">
        <f>IF('04A_국토부원자료'!A917="","",ROW()-3)</f>
        <v>913</v>
      </c>
      <c r="B916" s="39" t="str">
        <f>IFERROR('04A_국토부원자료'!B917,"")</f>
        <v>서울특별시 송파구 문정동</v>
      </c>
      <c r="C916" s="39" t="str">
        <f>IF(B916="","",IF('04A_국토부원자료'!C917&lt;&gt;"",'04A_국토부원자료'!C917,TRIM('04A_국토부원자료'!D917&amp;IF('04A_국토부원자료'!E917&lt;&gt;"","-"&amp;'04A_국토부원자료'!E917,""))))</f>
        <v>624</v>
      </c>
      <c r="D916" s="39" t="str">
        <f>IFERROR('04A_국토부원자료'!F917,"")</f>
        <v>송파 아이파크</v>
      </c>
      <c r="E916" s="40">
        <f>IFERROR(VALUE(SUBSTITUTE('04A_국토부원자료'!G917,",","")),"")</f>
        <v>25.87</v>
      </c>
      <c r="F916" s="41">
        <f>IFERROR(IF(AND('04A_국토부원자료'!H917&lt;&gt;"",'04A_국토부원자료'!I917&lt;&gt;""),DATE(INT(VALUE(SUBSTITUTE('04A_국토부원자료'!H917,",",""))/100),MOD(VALUE(SUBSTITUTE('04A_국토부원자료'!H917,",","")),100),VALUE(SUBSTITUTE('04A_국토부원자료'!I917,",",""))),""),"")</f>
        <v>45519</v>
      </c>
      <c r="G916" s="42">
        <f>IFERROR(VALUE(SUBSTITUTE('04A_국토부원자료'!J917,",","")),"")</f>
        <v>23500</v>
      </c>
      <c r="H916" s="43">
        <f t="shared" si="28"/>
        <v>235000000</v>
      </c>
      <c r="I916" s="43">
        <f t="shared" si="29"/>
        <v>9083880.9431774244</v>
      </c>
      <c r="J916" s="38">
        <f>IFERROR(VALUE(SUBSTITUTE('04A_국토부원자료'!K917,",","")),"")</f>
        <v>11</v>
      </c>
      <c r="K916" s="38">
        <f>IFERROR(VALUE(SUBSTITUTE('04A_국토부원자료'!N917,",","")),"")</f>
        <v>2015</v>
      </c>
      <c r="L916" s="39" t="str">
        <f>IFERROR('04A_국토부원자료'!O917,"")</f>
        <v>법원로 55</v>
      </c>
      <c r="M916" s="39" t="str">
        <f>IFERROR('04A_국토부원자료'!Q917,"")</f>
        <v>중개거래</v>
      </c>
      <c r="N916" s="38">
        <f>IF(B916="","",IF('02_대상물건입력'!B5="",1,IF(ISNUMBER(SEARCH('02_대상물건입력'!B5,B916)),1,0)))</f>
        <v>1</v>
      </c>
      <c r="O916" s="38">
        <f>IF(B916="","",IF('02_대상물건입력'!B6="",1,IF(ISNUMBER(SEARCH('02_대상물건입력'!B6,B916)),1,0)))</f>
        <v>0</v>
      </c>
      <c r="P916" s="38">
        <f>IF(L916="","",IF('02_대상물건입력'!B15="",0,IF(ISNUMBER(SEARCH('02_대상물건입력'!B15,L916)),1,0)))</f>
        <v>0</v>
      </c>
      <c r="Q916" s="38">
        <f>IF(D916="","",IF('02_대상물건입력'!B8="",0,IF(ISNUMBER(SEARCH('02_대상물건입력'!B8,D916)),1,0)))</f>
        <v>0</v>
      </c>
      <c r="R916" s="44">
        <f>IFERROR(ABS(E916-'02_대상물건입력'!B11)/'02_대상물건입력'!B11,"")</f>
        <v>5.0391296048864213E-2</v>
      </c>
      <c r="S916" s="38">
        <f>IFERROR(ABS(J916-'02_대상물건입력'!B10),"")</f>
        <v>1</v>
      </c>
      <c r="T916" s="38">
        <f>IFERROR(ABS('01_설정'!B4-F916),"")</f>
        <v>593</v>
      </c>
      <c r="U916" s="38">
        <f>IFERROR(ABS(K916-YEAR('02_대상물건입력'!B14)),"")</f>
        <v>11</v>
      </c>
      <c r="V916" s="38" t="str">
        <f>IF(B916="","",IF(AND(E916&gt;0,F916&gt;0,H916&gt;0,OR('04A_국토부원자료'!P917="",'04A_국토부원자료'!P917="-"),IF('01_설정'!B10=1,N916=1,TRUE),R916&lt;='01_설정'!B5,S916&lt;='01_설정'!B6,T916&lt;='01_설정'!B7,U916&lt;='01_설정'!B8),"Y",""))</f>
        <v/>
      </c>
      <c r="W916" s="40" t="str">
        <f>IF(V916&lt;&gt;"Y","",MAX(0,(1-R916/'01_설정'!B5))*'01_설정'!B14+MAX(0,(1-S916/'01_설정'!B6))*'01_설정'!B15+MAX(0,(1-T916/'01_설정'!B7))*'01_설정'!B16+MAX(0,(1-U916/'01_설정'!B8))*'01_설정'!B17+O916*'01_설정'!B11+Q916*'01_설정'!B12+P916*'01_설정'!B13)</f>
        <v/>
      </c>
      <c r="X916" s="38" t="str">
        <f>IF(W916="","",1+COUNTIFS($W$4:$W$3003,"&gt;"&amp;W916)+COUNTIFS($W$4:W916,W916)-1)</f>
        <v/>
      </c>
    </row>
    <row r="917" spans="1:24" ht="16.5">
      <c r="A917" s="38">
        <f>IF('04A_국토부원자료'!A918="","",ROW()-3)</f>
        <v>914</v>
      </c>
      <c r="B917" s="39" t="str">
        <f>IFERROR('04A_국토부원자료'!B918,"")</f>
        <v>서울특별시 송파구 문정동</v>
      </c>
      <c r="C917" s="39" t="str">
        <f>IF(B917="","",IF('04A_국토부원자료'!C918&lt;&gt;"",'04A_국토부원자료'!C918,TRIM('04A_국토부원자료'!D918&amp;IF('04A_국토부원자료'!E918&lt;&gt;"","-"&amp;'04A_국토부원자료'!E918,""))))</f>
        <v>618</v>
      </c>
      <c r="D917" s="39" t="str">
        <f>IFERROR('04A_국토부원자료'!F918,"")</f>
        <v>파크하비오</v>
      </c>
      <c r="E917" s="40">
        <f>IFERROR(VALUE(SUBSTITUTE('04A_국토부원자료'!G918,",","")),"")</f>
        <v>24.58</v>
      </c>
      <c r="F917" s="41">
        <f>IFERROR(IF(AND('04A_국토부원자료'!H918&lt;&gt;"",'04A_국토부원자료'!I918&lt;&gt;""),DATE(INT(VALUE(SUBSTITUTE('04A_국토부원자료'!H918,",",""))/100),MOD(VALUE(SUBSTITUTE('04A_국토부원자료'!H918,",","")),100),VALUE(SUBSTITUTE('04A_국토부원자료'!I918,",",""))),""),"")</f>
        <v>45519</v>
      </c>
      <c r="G917" s="42">
        <f>IFERROR(VALUE(SUBSTITUTE('04A_국토부원자료'!J918,",","")),"")</f>
        <v>20500</v>
      </c>
      <c r="H917" s="43">
        <f t="shared" si="28"/>
        <v>205000000</v>
      </c>
      <c r="I917" s="43">
        <f t="shared" si="29"/>
        <v>8340113.9137510173</v>
      </c>
      <c r="J917" s="38">
        <f>IFERROR(VALUE(SUBSTITUTE('04A_국토부원자료'!K918,",","")),"")</f>
        <v>14</v>
      </c>
      <c r="K917" s="38" t="str">
        <f>IFERROR(VALUE(SUBSTITUTE('04A_국토부원자료'!N918,",","")),"")</f>
        <v/>
      </c>
      <c r="L917" s="39" t="str">
        <f>IFERROR('04A_국토부원자료'!O918,"")</f>
        <v xml:space="preserve"> </v>
      </c>
      <c r="M917" s="39" t="str">
        <f>IFERROR('04A_국토부원자료'!Q918,"")</f>
        <v>중개거래</v>
      </c>
      <c r="N917" s="38">
        <f>IF(B917="","",IF('02_대상물건입력'!B5="",1,IF(ISNUMBER(SEARCH('02_대상물건입력'!B5,B917)),1,0)))</f>
        <v>1</v>
      </c>
      <c r="O917" s="38">
        <f>IF(B917="","",IF('02_대상물건입력'!B6="",1,IF(ISNUMBER(SEARCH('02_대상물건입력'!B6,B917)),1,0)))</f>
        <v>0</v>
      </c>
      <c r="P917" s="38">
        <f>IF(L917="","",IF('02_대상물건입력'!B15="",0,IF(ISNUMBER(SEARCH('02_대상물건입력'!B15,L917)),1,0)))</f>
        <v>0</v>
      </c>
      <c r="Q917" s="38">
        <f>IF(D917="","",IF('02_대상물건입력'!B8="",0,IF(ISNUMBER(SEARCH('02_대상물건입력'!B8,D917)),1,0)))</f>
        <v>0</v>
      </c>
      <c r="R917" s="44">
        <f>IFERROR(ABS(E917-'02_대상물건입력'!B11)/'02_대상물건입력'!B11,"")</f>
        <v>9.7743256933942216E-2</v>
      </c>
      <c r="S917" s="38">
        <f>IFERROR(ABS(J917-'02_대상물건입력'!B10),"")</f>
        <v>2</v>
      </c>
      <c r="T917" s="38">
        <f>IFERROR(ABS('01_설정'!B4-F917),"")</f>
        <v>593</v>
      </c>
      <c r="U917" s="38" t="str">
        <f>IFERROR(ABS(K917-YEAR('02_대상물건입력'!B14)),"")</f>
        <v/>
      </c>
      <c r="V917" s="38" t="str">
        <f>IF(B917="","",IF(AND(E917&gt;0,F917&gt;0,H917&gt;0,OR('04A_국토부원자료'!P918="",'04A_국토부원자료'!P918="-"),IF('01_설정'!B10=1,N917=1,TRUE),R917&lt;='01_설정'!B5,S917&lt;='01_설정'!B6,T917&lt;='01_설정'!B7,U917&lt;='01_설정'!B8),"Y",""))</f>
        <v/>
      </c>
      <c r="W917" s="40" t="str">
        <f>IF(V917&lt;&gt;"Y","",MAX(0,(1-R917/'01_설정'!B5))*'01_설정'!B14+MAX(0,(1-S917/'01_설정'!B6))*'01_설정'!B15+MAX(0,(1-T917/'01_설정'!B7))*'01_설정'!B16+MAX(0,(1-U917/'01_설정'!B8))*'01_설정'!B17+O917*'01_설정'!B11+Q917*'01_설정'!B12+P917*'01_설정'!B13)</f>
        <v/>
      </c>
      <c r="X917" s="38" t="str">
        <f>IF(W917="","",1+COUNTIFS($W$4:$W$3003,"&gt;"&amp;W917)+COUNTIFS($W$4:W917,W917)-1)</f>
        <v/>
      </c>
    </row>
    <row r="918" spans="1:24" ht="16.5">
      <c r="A918" s="38">
        <f>IF('04A_국토부원자료'!A919="","",ROW()-3)</f>
        <v>915</v>
      </c>
      <c r="B918" s="39" t="str">
        <f>IFERROR('04A_국토부원자료'!B919,"")</f>
        <v>서울특별시 송파구 문정동</v>
      </c>
      <c r="C918" s="39" t="str">
        <f>IF(B918="","",IF('04A_국토부원자료'!C919&lt;&gt;"",'04A_국토부원자료'!C919,TRIM('04A_국토부원자료'!D919&amp;IF('04A_국토부원자료'!E919&lt;&gt;"","-"&amp;'04A_국토부원자료'!E919,""))))</f>
        <v>620</v>
      </c>
      <c r="D918" s="39" t="str">
        <f>IFERROR('04A_국토부원자료'!F919,"")</f>
        <v>송파푸르지오시티</v>
      </c>
      <c r="E918" s="40">
        <f>IFERROR(VALUE(SUBSTITUTE('04A_국토부원자료'!G919,",","")),"")</f>
        <v>24.75</v>
      </c>
      <c r="F918" s="41">
        <f>IFERROR(IF(AND('04A_국토부원자료'!H919&lt;&gt;"",'04A_국토부원자료'!I919&lt;&gt;""),DATE(INT(VALUE(SUBSTITUTE('04A_국토부원자료'!H919,",",""))/100),MOD(VALUE(SUBSTITUTE('04A_국토부원자료'!H919,",","")),100),VALUE(SUBSTITUTE('04A_국토부원자료'!I919,",",""))),""),"")</f>
        <v>45519</v>
      </c>
      <c r="G918" s="42">
        <f>IFERROR(VALUE(SUBSTITUTE('04A_국토부원자료'!J919,",","")),"")</f>
        <v>20600</v>
      </c>
      <c r="H918" s="43">
        <f t="shared" si="28"/>
        <v>206000000</v>
      </c>
      <c r="I918" s="43">
        <f t="shared" si="29"/>
        <v>8323232.3232323229</v>
      </c>
      <c r="J918" s="38">
        <f>IFERROR(VALUE(SUBSTITUTE('04A_국토부원자료'!K919,",","")),"")</f>
        <v>14</v>
      </c>
      <c r="K918" s="38">
        <f>IFERROR(VALUE(SUBSTITUTE('04A_국토부원자료'!N919,",","")),"")</f>
        <v>2013</v>
      </c>
      <c r="L918" s="39" t="str">
        <f>IFERROR('04A_국토부원자료'!O919,"")</f>
        <v>새말로 62</v>
      </c>
      <c r="M918" s="39" t="str">
        <f>IFERROR('04A_국토부원자료'!Q919,"")</f>
        <v>중개거래</v>
      </c>
      <c r="N918" s="38">
        <f>IF(B918="","",IF('02_대상물건입력'!B5="",1,IF(ISNUMBER(SEARCH('02_대상물건입력'!B5,B918)),1,0)))</f>
        <v>1</v>
      </c>
      <c r="O918" s="38">
        <f>IF(B918="","",IF('02_대상물건입력'!B6="",1,IF(ISNUMBER(SEARCH('02_대상물건입력'!B6,B918)),1,0)))</f>
        <v>0</v>
      </c>
      <c r="P918" s="38">
        <f>IF(L918="","",IF('02_대상물건입력'!B15="",0,IF(ISNUMBER(SEARCH('02_대상물건입력'!B15,L918)),1,0)))</f>
        <v>0</v>
      </c>
      <c r="Q918" s="38">
        <f>IF(D918="","",IF('02_대상물건입력'!B8="",0,IF(ISNUMBER(SEARCH('02_대상물건입력'!B8,D918)),1,0)))</f>
        <v>0</v>
      </c>
      <c r="R918" s="44">
        <f>IFERROR(ABS(E918-'02_대상물건입력'!B11)/'02_대상물건입력'!B11,"")</f>
        <v>9.1503076042110179E-2</v>
      </c>
      <c r="S918" s="38">
        <f>IFERROR(ABS(J918-'02_대상물건입력'!B10),"")</f>
        <v>2</v>
      </c>
      <c r="T918" s="38">
        <f>IFERROR(ABS('01_설정'!B4-F918),"")</f>
        <v>593</v>
      </c>
      <c r="U918" s="38">
        <f>IFERROR(ABS(K918-YEAR('02_대상물건입력'!B14)),"")</f>
        <v>13</v>
      </c>
      <c r="V918" s="38" t="str">
        <f>IF(B918="","",IF(AND(E918&gt;0,F918&gt;0,H918&gt;0,OR('04A_국토부원자료'!P919="",'04A_국토부원자료'!P919="-"),IF('01_설정'!B10=1,N918=1,TRUE),R918&lt;='01_설정'!B5,S918&lt;='01_설정'!B6,T918&lt;='01_설정'!B7,U918&lt;='01_설정'!B8),"Y",""))</f>
        <v/>
      </c>
      <c r="W918" s="40" t="str">
        <f>IF(V918&lt;&gt;"Y","",MAX(0,(1-R918/'01_설정'!B5))*'01_설정'!B14+MAX(0,(1-S918/'01_설정'!B6))*'01_설정'!B15+MAX(0,(1-T918/'01_설정'!B7))*'01_설정'!B16+MAX(0,(1-U918/'01_설정'!B8))*'01_설정'!B17+O918*'01_설정'!B11+Q918*'01_설정'!B12+P918*'01_설정'!B13)</f>
        <v/>
      </c>
      <c r="X918" s="38" t="str">
        <f>IF(W918="","",1+COUNTIFS($W$4:$W$3003,"&gt;"&amp;W918)+COUNTIFS($W$4:W918,W918)-1)</f>
        <v/>
      </c>
    </row>
    <row r="919" spans="1:24" ht="16.5">
      <c r="A919" s="38">
        <f>IF('04A_국토부원자료'!A920="","",ROW()-3)</f>
        <v>916</v>
      </c>
      <c r="B919" s="39" t="str">
        <f>IFERROR('04A_국토부원자료'!B920,"")</f>
        <v>서울특별시 송파구 문정동</v>
      </c>
      <c r="C919" s="39" t="str">
        <f>IF(B919="","",IF('04A_국토부원자료'!C920&lt;&gt;"",'04A_국토부원자료'!C920,TRIM('04A_국토부원자료'!D920&amp;IF('04A_국토부원자료'!E920&lt;&gt;"","-"&amp;'04A_국토부원자료'!E920,""))))</f>
        <v>620</v>
      </c>
      <c r="D919" s="39" t="str">
        <f>IFERROR('04A_국토부원자료'!F920,"")</f>
        <v>송파푸르지오시티</v>
      </c>
      <c r="E919" s="40">
        <f>IFERROR(VALUE(SUBSTITUTE('04A_국토부원자료'!G920,",","")),"")</f>
        <v>30</v>
      </c>
      <c r="F919" s="41">
        <f>IFERROR(IF(AND('04A_국토부원자료'!H920&lt;&gt;"",'04A_국토부원자료'!I920&lt;&gt;""),DATE(INT(VALUE(SUBSTITUTE('04A_국토부원자료'!H920,",",""))/100),MOD(VALUE(SUBSTITUTE('04A_국토부원자료'!H920,",","")),100),VALUE(SUBSTITUTE('04A_국토부원자료'!I920,",",""))),""),"")</f>
        <v>45518</v>
      </c>
      <c r="G919" s="42">
        <f>IFERROR(VALUE(SUBSTITUTE('04A_국토부원자료'!J920,",","")),"")</f>
        <v>23750</v>
      </c>
      <c r="H919" s="43">
        <f t="shared" si="28"/>
        <v>237500000</v>
      </c>
      <c r="I919" s="43">
        <f t="shared" si="29"/>
        <v>7916666.666666667</v>
      </c>
      <c r="J919" s="38">
        <f>IFERROR(VALUE(SUBSTITUTE('04A_국토부원자료'!K920,",","")),"")</f>
        <v>13</v>
      </c>
      <c r="K919" s="38">
        <f>IFERROR(VALUE(SUBSTITUTE('04A_국토부원자료'!N920,",","")),"")</f>
        <v>2013</v>
      </c>
      <c r="L919" s="39" t="str">
        <f>IFERROR('04A_국토부원자료'!O920,"")</f>
        <v>새말로 62</v>
      </c>
      <c r="M919" s="39" t="str">
        <f>IFERROR('04A_국토부원자료'!Q920,"")</f>
        <v>중개거래</v>
      </c>
      <c r="N919" s="38">
        <f>IF(B919="","",IF('02_대상물건입력'!B5="",1,IF(ISNUMBER(SEARCH('02_대상물건입력'!B5,B919)),1,0)))</f>
        <v>1</v>
      </c>
      <c r="O919" s="38">
        <f>IF(B919="","",IF('02_대상물건입력'!B6="",1,IF(ISNUMBER(SEARCH('02_대상물건입력'!B6,B919)),1,0)))</f>
        <v>0</v>
      </c>
      <c r="P919" s="38">
        <f>IF(L919="","",IF('02_대상물건입력'!B15="",0,IF(ISNUMBER(SEARCH('02_대상물건입력'!B15,L919)),1,0)))</f>
        <v>0</v>
      </c>
      <c r="Q919" s="38">
        <f>IF(D919="","",IF('02_대상물건입력'!B8="",0,IF(ISNUMBER(SEARCH('02_대상물건입력'!B8,D919)),1,0)))</f>
        <v>0</v>
      </c>
      <c r="R919" s="44">
        <f>IFERROR(ABS(E919-'02_대상물건입력'!B11)/'02_대상물건입력'!B11,"")</f>
        <v>0.10120839267623009</v>
      </c>
      <c r="S919" s="38">
        <f>IFERROR(ABS(J919-'02_대상물건입력'!B10),"")</f>
        <v>1</v>
      </c>
      <c r="T919" s="38">
        <f>IFERROR(ABS('01_설정'!B4-F919),"")</f>
        <v>594</v>
      </c>
      <c r="U919" s="38">
        <f>IFERROR(ABS(K919-YEAR('02_대상물건입력'!B14)),"")</f>
        <v>13</v>
      </c>
      <c r="V919" s="38" t="str">
        <f>IF(B919="","",IF(AND(E919&gt;0,F919&gt;0,H919&gt;0,OR('04A_국토부원자료'!P920="",'04A_국토부원자료'!P920="-"),IF('01_설정'!B10=1,N919=1,TRUE),R919&lt;='01_설정'!B5,S919&lt;='01_설정'!B6,T919&lt;='01_설정'!B7,U919&lt;='01_설정'!B8),"Y",""))</f>
        <v/>
      </c>
      <c r="W919" s="40" t="str">
        <f>IF(V919&lt;&gt;"Y","",MAX(0,(1-R919/'01_설정'!B5))*'01_설정'!B14+MAX(0,(1-S919/'01_설정'!B6))*'01_설정'!B15+MAX(0,(1-T919/'01_설정'!B7))*'01_설정'!B16+MAX(0,(1-U919/'01_설정'!B8))*'01_설정'!B17+O919*'01_설정'!B11+Q919*'01_설정'!B12+P919*'01_설정'!B13)</f>
        <v/>
      </c>
      <c r="X919" s="38" t="str">
        <f>IF(W919="","",1+COUNTIFS($W$4:$W$3003,"&gt;"&amp;W919)+COUNTIFS($W$4:W919,W919)-1)</f>
        <v/>
      </c>
    </row>
    <row r="920" spans="1:24" ht="16.5">
      <c r="A920" s="38">
        <f>IF('04A_국토부원자료'!A921="","",ROW()-3)</f>
        <v>917</v>
      </c>
      <c r="B920" s="39" t="str">
        <f>IFERROR('04A_국토부원자료'!B921,"")</f>
        <v>서울특별시 송파구 문정동</v>
      </c>
      <c r="C920" s="39" t="str">
        <f>IF(B920="","",IF('04A_국토부원자료'!C921&lt;&gt;"",'04A_국토부원자료'!C921,TRIM('04A_국토부원자료'!D921&amp;IF('04A_국토부원자료'!E921&lt;&gt;"","-"&amp;'04A_국토부원자료'!E921,""))))</f>
        <v>618</v>
      </c>
      <c r="D920" s="39" t="str">
        <f>IFERROR('04A_국토부원자료'!F921,"")</f>
        <v>파크하비오</v>
      </c>
      <c r="E920" s="40">
        <f>IFERROR(VALUE(SUBSTITUTE('04A_국토부원자료'!G921,",","")),"")</f>
        <v>25.12</v>
      </c>
      <c r="F920" s="41">
        <f>IFERROR(IF(AND('04A_국토부원자료'!H921&lt;&gt;"",'04A_국토부원자료'!I921&lt;&gt;""),DATE(INT(VALUE(SUBSTITUTE('04A_국토부원자료'!H921,",",""))/100),MOD(VALUE(SUBSTITUTE('04A_국토부원자료'!H921,",","")),100),VALUE(SUBSTITUTE('04A_국토부원자료'!I921,",",""))),""),"")</f>
        <v>45518</v>
      </c>
      <c r="G920" s="42">
        <f>IFERROR(VALUE(SUBSTITUTE('04A_국토부원자료'!J921,",","")),"")</f>
        <v>20000</v>
      </c>
      <c r="H920" s="43">
        <f t="shared" si="28"/>
        <v>200000000</v>
      </c>
      <c r="I920" s="43">
        <f t="shared" si="29"/>
        <v>7961783.4394904459</v>
      </c>
      <c r="J920" s="38">
        <f>IFERROR(VALUE(SUBSTITUTE('04A_국토부원자료'!K921,",","")),"")</f>
        <v>13</v>
      </c>
      <c r="K920" s="38" t="str">
        <f>IFERROR(VALUE(SUBSTITUTE('04A_국토부원자료'!N921,",","")),"")</f>
        <v/>
      </c>
      <c r="L920" s="39" t="str">
        <f>IFERROR('04A_국토부원자료'!O921,"")</f>
        <v xml:space="preserve"> </v>
      </c>
      <c r="M920" s="39" t="str">
        <f>IFERROR('04A_국토부원자료'!Q921,"")</f>
        <v>직거래</v>
      </c>
      <c r="N920" s="38">
        <f>IF(B920="","",IF('02_대상물건입력'!B5="",1,IF(ISNUMBER(SEARCH('02_대상물건입력'!B5,B920)),1,0)))</f>
        <v>1</v>
      </c>
      <c r="O920" s="38">
        <f>IF(B920="","",IF('02_대상물건입력'!B6="",1,IF(ISNUMBER(SEARCH('02_대상물건입력'!B6,B920)),1,0)))</f>
        <v>0</v>
      </c>
      <c r="P920" s="38">
        <f>IF(L920="","",IF('02_대상물건입력'!B15="",0,IF(ISNUMBER(SEARCH('02_대상물건입력'!B15,L920)),1,0)))</f>
        <v>0</v>
      </c>
      <c r="Q920" s="38">
        <f>IF(D920="","",IF('02_대상물건입력'!B8="",0,IF(ISNUMBER(SEARCH('02_대상물건입력'!B8,D920)),1,0)))</f>
        <v>0</v>
      </c>
      <c r="R920" s="44">
        <f>IFERROR(ABS(E920-'02_대상물건입력'!B11)/'02_대상물건입력'!B11,"")</f>
        <v>7.7921505865769972E-2</v>
      </c>
      <c r="S920" s="38">
        <f>IFERROR(ABS(J920-'02_대상물건입력'!B10),"")</f>
        <v>1</v>
      </c>
      <c r="T920" s="38">
        <f>IFERROR(ABS('01_설정'!B4-F920),"")</f>
        <v>594</v>
      </c>
      <c r="U920" s="38" t="str">
        <f>IFERROR(ABS(K920-YEAR('02_대상물건입력'!B14)),"")</f>
        <v/>
      </c>
      <c r="V920" s="38" t="str">
        <f>IF(B920="","",IF(AND(E920&gt;0,F920&gt;0,H920&gt;0,OR('04A_국토부원자료'!P921="",'04A_국토부원자료'!P921="-"),IF('01_설정'!B10=1,N920=1,TRUE),R920&lt;='01_설정'!B5,S920&lt;='01_설정'!B6,T920&lt;='01_설정'!B7,U920&lt;='01_설정'!B8),"Y",""))</f>
        <v/>
      </c>
      <c r="W920" s="40" t="str">
        <f>IF(V920&lt;&gt;"Y","",MAX(0,(1-R920/'01_설정'!B5))*'01_설정'!B14+MAX(0,(1-S920/'01_설정'!B6))*'01_설정'!B15+MAX(0,(1-T920/'01_설정'!B7))*'01_설정'!B16+MAX(0,(1-U920/'01_설정'!B8))*'01_설정'!B17+O920*'01_설정'!B11+Q920*'01_설정'!B12+P920*'01_설정'!B13)</f>
        <v/>
      </c>
      <c r="X920" s="38" t="str">
        <f>IF(W920="","",1+COUNTIFS($W$4:$W$3003,"&gt;"&amp;W920)+COUNTIFS($W$4:W920,W920)-1)</f>
        <v/>
      </c>
    </row>
    <row r="921" spans="1:24" ht="16.5">
      <c r="A921" s="38">
        <f>IF('04A_국토부원자료'!A922="","",ROW()-3)</f>
        <v>918</v>
      </c>
      <c r="B921" s="39" t="str">
        <f>IFERROR('04A_국토부원자료'!B922,"")</f>
        <v>서울특별시 송파구 문정동</v>
      </c>
      <c r="C921" s="39" t="str">
        <f>IF(B921="","",IF('04A_국토부원자료'!C922&lt;&gt;"",'04A_국토부원자료'!C922,TRIM('04A_국토부원자료'!D922&amp;IF('04A_국토부원자료'!E922&lt;&gt;"","-"&amp;'04A_국토부원자료'!E922,""))))</f>
        <v>618</v>
      </c>
      <c r="D921" s="39" t="str">
        <f>IFERROR('04A_국토부원자료'!F922,"")</f>
        <v>파크하비오</v>
      </c>
      <c r="E921" s="40">
        <f>IFERROR(VALUE(SUBSTITUTE('04A_국토부원자료'!G922,",","")),"")</f>
        <v>48.93</v>
      </c>
      <c r="F921" s="41">
        <f>IFERROR(IF(AND('04A_국토부원자료'!H922&lt;&gt;"",'04A_국토부원자료'!I922&lt;&gt;""),DATE(INT(VALUE(SUBSTITUTE('04A_국토부원자료'!H922,",",""))/100),MOD(VALUE(SUBSTITUTE('04A_국토부원자료'!H922,",","")),100),VALUE(SUBSTITUTE('04A_국토부원자료'!I922,",",""))),""),"")</f>
        <v>45517</v>
      </c>
      <c r="G921" s="42">
        <f>IFERROR(VALUE(SUBSTITUTE('04A_국토부원자료'!J922,",","")),"")</f>
        <v>45600</v>
      </c>
      <c r="H921" s="43">
        <f t="shared" si="28"/>
        <v>456000000</v>
      </c>
      <c r="I921" s="43">
        <f t="shared" si="29"/>
        <v>9319435.9288779888</v>
      </c>
      <c r="J921" s="38">
        <f>IFERROR(VALUE(SUBSTITUTE('04A_국토부원자료'!K922,",","")),"")</f>
        <v>16</v>
      </c>
      <c r="K921" s="38" t="str">
        <f>IFERROR(VALUE(SUBSTITUTE('04A_국토부원자료'!N922,",","")),"")</f>
        <v/>
      </c>
      <c r="L921" s="39" t="str">
        <f>IFERROR('04A_국토부원자료'!O922,"")</f>
        <v xml:space="preserve"> </v>
      </c>
      <c r="M921" s="39" t="str">
        <f>IFERROR('04A_국토부원자료'!Q922,"")</f>
        <v>중개거래</v>
      </c>
      <c r="N921" s="38">
        <f>IF(B921="","",IF('02_대상물건입력'!B5="",1,IF(ISNUMBER(SEARCH('02_대상물건입력'!B5,B921)),1,0)))</f>
        <v>1</v>
      </c>
      <c r="O921" s="38">
        <f>IF(B921="","",IF('02_대상물건입력'!B6="",1,IF(ISNUMBER(SEARCH('02_대상물건입력'!B6,B921)),1,0)))</f>
        <v>0</v>
      </c>
      <c r="P921" s="38">
        <f>IF(L921="","",IF('02_대상물건입력'!B15="",0,IF(ISNUMBER(SEARCH('02_대상물건입력'!B15,L921)),1,0)))</f>
        <v>0</v>
      </c>
      <c r="Q921" s="38">
        <f>IF(D921="","",IF('02_대상물건입력'!B8="",0,IF(ISNUMBER(SEARCH('02_대상물건입력'!B8,D921)),1,0)))</f>
        <v>0</v>
      </c>
      <c r="R921" s="44">
        <f>IFERROR(ABS(E921-'02_대상물건입력'!B11)/'02_대상물건입력'!B11,"")</f>
        <v>0.79607088845493124</v>
      </c>
      <c r="S921" s="38">
        <f>IFERROR(ABS(J921-'02_대상물건입력'!B10),"")</f>
        <v>4</v>
      </c>
      <c r="T921" s="38">
        <f>IFERROR(ABS('01_설정'!B4-F921),"")</f>
        <v>595</v>
      </c>
      <c r="U921" s="38" t="str">
        <f>IFERROR(ABS(K921-YEAR('02_대상물건입력'!B14)),"")</f>
        <v/>
      </c>
      <c r="V921" s="38" t="str">
        <f>IF(B921="","",IF(AND(E921&gt;0,F921&gt;0,H921&gt;0,OR('04A_국토부원자료'!P922="",'04A_국토부원자료'!P922="-"),IF('01_설정'!B10=1,N921=1,TRUE),R921&lt;='01_설정'!B5,S921&lt;='01_설정'!B6,T921&lt;='01_설정'!B7,U921&lt;='01_설정'!B8),"Y",""))</f>
        <v/>
      </c>
      <c r="W921" s="40" t="str">
        <f>IF(V921&lt;&gt;"Y","",MAX(0,(1-R921/'01_설정'!B5))*'01_설정'!B14+MAX(0,(1-S921/'01_설정'!B6))*'01_설정'!B15+MAX(0,(1-T921/'01_설정'!B7))*'01_설정'!B16+MAX(0,(1-U921/'01_설정'!B8))*'01_설정'!B17+O921*'01_설정'!B11+Q921*'01_설정'!B12+P921*'01_설정'!B13)</f>
        <v/>
      </c>
      <c r="X921" s="38" t="str">
        <f>IF(W921="","",1+COUNTIFS($W$4:$W$3003,"&gt;"&amp;W921)+COUNTIFS($W$4:W921,W921)-1)</f>
        <v/>
      </c>
    </row>
    <row r="922" spans="1:24" ht="16.5">
      <c r="A922" s="38">
        <f>IF('04A_국토부원자료'!A923="","",ROW()-3)</f>
        <v>919</v>
      </c>
      <c r="B922" s="39" t="str">
        <f>IFERROR('04A_국토부원자료'!B923,"")</f>
        <v>서울특별시 송파구 문정동</v>
      </c>
      <c r="C922" s="39" t="str">
        <f>IF(B922="","",IF('04A_국토부원자료'!C923&lt;&gt;"",'04A_국토부원자료'!C923,TRIM('04A_국토부원자료'!D923&amp;IF('04A_국토부원자료'!E923&lt;&gt;"","-"&amp;'04A_국토부원자료'!E923,""))))</f>
        <v>618</v>
      </c>
      <c r="D922" s="39" t="str">
        <f>IFERROR('04A_국토부원자료'!F923,"")</f>
        <v>파크하비오</v>
      </c>
      <c r="E922" s="40">
        <f>IFERROR(VALUE(SUBSTITUTE('04A_국토부원자료'!G923,",","")),"")</f>
        <v>26.2</v>
      </c>
      <c r="F922" s="41">
        <f>IFERROR(IF(AND('04A_국토부원자료'!H923&lt;&gt;"",'04A_국토부원자료'!I923&lt;&gt;""),DATE(INT(VALUE(SUBSTITUTE('04A_국토부원자료'!H923,",",""))/100),MOD(VALUE(SUBSTITUTE('04A_국토부원자료'!H923,",","")),100),VALUE(SUBSTITUTE('04A_국토부원자료'!I923,",",""))),""),"")</f>
        <v>45514</v>
      </c>
      <c r="G922" s="42">
        <f>IFERROR(VALUE(SUBSTITUTE('04A_국토부원자료'!J923,",","")),"")</f>
        <v>21500</v>
      </c>
      <c r="H922" s="43">
        <f t="shared" si="28"/>
        <v>215000000</v>
      </c>
      <c r="I922" s="43">
        <f t="shared" si="29"/>
        <v>8206106.8702290077</v>
      </c>
      <c r="J922" s="38">
        <f>IFERROR(VALUE(SUBSTITUTE('04A_국토부원자료'!K923,",","")),"")</f>
        <v>13</v>
      </c>
      <c r="K922" s="38" t="str">
        <f>IFERROR(VALUE(SUBSTITUTE('04A_국토부원자료'!N923,",","")),"")</f>
        <v/>
      </c>
      <c r="L922" s="39" t="str">
        <f>IFERROR('04A_국토부원자료'!O923,"")</f>
        <v xml:space="preserve"> </v>
      </c>
      <c r="M922" s="39" t="str">
        <f>IFERROR('04A_국토부원자료'!Q923,"")</f>
        <v>중개거래</v>
      </c>
      <c r="N922" s="38">
        <f>IF(B922="","",IF('02_대상물건입력'!B5="",1,IF(ISNUMBER(SEARCH('02_대상물건입력'!B5,B922)),1,0)))</f>
        <v>1</v>
      </c>
      <c r="O922" s="38">
        <f>IF(B922="","",IF('02_대상물건입력'!B6="",1,IF(ISNUMBER(SEARCH('02_대상물건입력'!B6,B922)),1,0)))</f>
        <v>0</v>
      </c>
      <c r="P922" s="38">
        <f>IF(L922="","",IF('02_대상물건입력'!B15="",0,IF(ISNUMBER(SEARCH('02_대상물건입력'!B15,L922)),1,0)))</f>
        <v>0</v>
      </c>
      <c r="Q922" s="38">
        <f>IF(D922="","",IF('02_대상물건입력'!B8="",0,IF(ISNUMBER(SEARCH('02_대상물건입력'!B8,D922)),1,0)))</f>
        <v>0</v>
      </c>
      <c r="R922" s="44">
        <f>IFERROR(ABS(E922-'02_대상물건입력'!B11)/'02_대상물건입력'!B11,"")</f>
        <v>3.8278003729425747E-2</v>
      </c>
      <c r="S922" s="38">
        <f>IFERROR(ABS(J922-'02_대상물건입력'!B10),"")</f>
        <v>1</v>
      </c>
      <c r="T922" s="38">
        <f>IFERROR(ABS('01_설정'!B4-F922),"")</f>
        <v>598</v>
      </c>
      <c r="U922" s="38" t="str">
        <f>IFERROR(ABS(K922-YEAR('02_대상물건입력'!B14)),"")</f>
        <v/>
      </c>
      <c r="V922" s="38" t="str">
        <f>IF(B922="","",IF(AND(E922&gt;0,F922&gt;0,H922&gt;0,OR('04A_국토부원자료'!P923="",'04A_국토부원자료'!P923="-"),IF('01_설정'!B10=1,N922=1,TRUE),R922&lt;='01_설정'!B5,S922&lt;='01_설정'!B6,T922&lt;='01_설정'!B7,U922&lt;='01_설정'!B8),"Y",""))</f>
        <v/>
      </c>
      <c r="W922" s="40" t="str">
        <f>IF(V922&lt;&gt;"Y","",MAX(0,(1-R922/'01_설정'!B5))*'01_설정'!B14+MAX(0,(1-S922/'01_설정'!B6))*'01_설정'!B15+MAX(0,(1-T922/'01_설정'!B7))*'01_설정'!B16+MAX(0,(1-U922/'01_설정'!B8))*'01_설정'!B17+O922*'01_설정'!B11+Q922*'01_설정'!B12+P922*'01_설정'!B13)</f>
        <v/>
      </c>
      <c r="X922" s="38" t="str">
        <f>IF(W922="","",1+COUNTIFS($W$4:$W$3003,"&gt;"&amp;W922)+COUNTIFS($W$4:W922,W922)-1)</f>
        <v/>
      </c>
    </row>
    <row r="923" spans="1:24" ht="16.5">
      <c r="A923" s="38">
        <f>IF('04A_국토부원자료'!A924="","",ROW()-3)</f>
        <v>920</v>
      </c>
      <c r="B923" s="39" t="str">
        <f>IFERROR('04A_국토부원자료'!B924,"")</f>
        <v>서울특별시 송파구 문정동</v>
      </c>
      <c r="C923" s="39" t="str">
        <f>IF(B923="","",IF('04A_국토부원자료'!C924&lt;&gt;"",'04A_국토부원자료'!C924,TRIM('04A_국토부원자료'!D924&amp;IF('04A_국토부원자료'!E924&lt;&gt;"","-"&amp;'04A_국토부원자료'!E924,""))))</f>
        <v>652-2</v>
      </c>
      <c r="D923" s="39" t="str">
        <f>IFERROR('04A_국토부원자료'!F924,"")</f>
        <v>문정 오벨리스크</v>
      </c>
      <c r="E923" s="40">
        <f>IFERROR(VALUE(SUBSTITUTE('04A_국토부원자료'!G924,",","")),"")</f>
        <v>24.27</v>
      </c>
      <c r="F923" s="41">
        <f>IFERROR(IF(AND('04A_국토부원자료'!H924&lt;&gt;"",'04A_국토부원자료'!I924&lt;&gt;""),DATE(INT(VALUE(SUBSTITUTE('04A_국토부원자료'!H924,",",""))/100),MOD(VALUE(SUBSTITUTE('04A_국토부원자료'!H924,",","")),100),VALUE(SUBSTITUTE('04A_국토부원자료'!I924,",",""))),""),"")</f>
        <v>45514</v>
      </c>
      <c r="G923" s="42">
        <f>IFERROR(VALUE(SUBSTITUTE('04A_국토부원자료'!J924,",","")),"")</f>
        <v>23800</v>
      </c>
      <c r="H923" s="43">
        <f t="shared" si="28"/>
        <v>238000000</v>
      </c>
      <c r="I923" s="43">
        <f t="shared" si="29"/>
        <v>9806345.2822414506</v>
      </c>
      <c r="J923" s="38">
        <f>IFERROR(VALUE(SUBSTITUTE('04A_국토부원자료'!K924,",","")),"")</f>
        <v>12</v>
      </c>
      <c r="K923" s="38">
        <f>IFERROR(VALUE(SUBSTITUTE('04A_국토부원자료'!N924,",","")),"")</f>
        <v>2018</v>
      </c>
      <c r="L923" s="39" t="str">
        <f>IFERROR('04A_국토부원자료'!O924,"")</f>
        <v>송파대로 145</v>
      </c>
      <c r="M923" s="39" t="str">
        <f>IFERROR('04A_국토부원자료'!Q924,"")</f>
        <v>중개거래</v>
      </c>
      <c r="N923" s="38">
        <f>IF(B923="","",IF('02_대상물건입력'!B5="",1,IF(ISNUMBER(SEARCH('02_대상물건입력'!B5,B923)),1,0)))</f>
        <v>1</v>
      </c>
      <c r="O923" s="38">
        <f>IF(B923="","",IF('02_대상물건입력'!B6="",1,IF(ISNUMBER(SEARCH('02_대상물건입력'!B6,B923)),1,0)))</f>
        <v>0</v>
      </c>
      <c r="P923" s="38">
        <f>IF(L923="","",IF('02_대상물건입력'!B15="",0,IF(ISNUMBER(SEARCH('02_대상물건입력'!B15,L923)),1,0)))</f>
        <v>1</v>
      </c>
      <c r="Q923" s="38">
        <f>IF(D923="","",IF('02_대상물건입력'!B8="",0,IF(ISNUMBER(SEARCH('02_대상물건입력'!B8,D923)),1,0)))</f>
        <v>0</v>
      </c>
      <c r="R923" s="44">
        <f>IFERROR(ABS(E923-'02_대상물건입력'!B11)/'02_대상물건입력'!B11,"")</f>
        <v>0.10912241032492988</v>
      </c>
      <c r="S923" s="38">
        <f>IFERROR(ABS(J923-'02_대상물건입력'!B10),"")</f>
        <v>0</v>
      </c>
      <c r="T923" s="38">
        <f>IFERROR(ABS('01_설정'!B4-F923),"")</f>
        <v>598</v>
      </c>
      <c r="U923" s="38">
        <f>IFERROR(ABS(K923-YEAR('02_대상물건입력'!B14)),"")</f>
        <v>8</v>
      </c>
      <c r="V923" s="38" t="str">
        <f>IF(B923="","",IF(AND(E923&gt;0,F923&gt;0,H923&gt;0,OR('04A_국토부원자료'!P924="",'04A_국토부원자료'!P924="-"),IF('01_설정'!B10=1,N923=1,TRUE),R923&lt;='01_설정'!B5,S923&lt;='01_설정'!B6,T923&lt;='01_설정'!B7,U923&lt;='01_설정'!B8),"Y",""))</f>
        <v>Y</v>
      </c>
      <c r="W923" s="40">
        <f>IF(V923&lt;&gt;"Y","",MAX(0,(1-R923/'01_설정'!B5))*'01_설정'!B14+MAX(0,(1-S923/'01_설정'!B6))*'01_설정'!B15+MAX(0,(1-T923/'01_설정'!B7))*'01_설정'!B16+MAX(0,(1-U923/'01_설정'!B8))*'01_설정'!B17+O923*'01_설정'!B11+Q923*'01_설정'!B12+P923*'01_설정'!B13)</f>
        <v>42.567090905104799</v>
      </c>
      <c r="X923" s="38">
        <f>IF(W923="","",1+COUNTIFS($W$4:$W$3003,"&gt;"&amp;W923)+COUNTIFS($W$4:W923,W923)-1)</f>
        <v>42</v>
      </c>
    </row>
    <row r="924" spans="1:24" ht="16.5">
      <c r="A924" s="38">
        <f>IF('04A_국토부원자료'!A925="","",ROW()-3)</f>
        <v>921</v>
      </c>
      <c r="B924" s="39" t="str">
        <f>IFERROR('04A_국토부원자료'!B925,"")</f>
        <v>서울특별시 송파구 문정동</v>
      </c>
      <c r="C924" s="39" t="str">
        <f>IF(B924="","",IF('04A_국토부원자료'!C925&lt;&gt;"",'04A_국토부원자료'!C925,TRIM('04A_국토부원자료'!D925&amp;IF('04A_국토부원자료'!E925&lt;&gt;"","-"&amp;'04A_국토부원자료'!E925,""))))</f>
        <v>618</v>
      </c>
      <c r="D924" s="39" t="str">
        <f>IFERROR('04A_국토부원자료'!F925,"")</f>
        <v>파크하비오</v>
      </c>
      <c r="E924" s="40">
        <f>IFERROR(VALUE(SUBSTITUTE('04A_국토부원자료'!G925,",","")),"")</f>
        <v>48.96</v>
      </c>
      <c r="F924" s="41">
        <f>IFERROR(IF(AND('04A_국토부원자료'!H925&lt;&gt;"",'04A_국토부원자료'!I925&lt;&gt;""),DATE(INT(VALUE(SUBSTITUTE('04A_국토부원자료'!H925,",",""))/100),MOD(VALUE(SUBSTITUTE('04A_국토부원자료'!H925,",","")),100),VALUE(SUBSTITUTE('04A_국토부원자료'!I925,",",""))),""),"")</f>
        <v>45514</v>
      </c>
      <c r="G924" s="42">
        <f>IFERROR(VALUE(SUBSTITUTE('04A_국토부원자료'!J925,",","")),"")</f>
        <v>48800</v>
      </c>
      <c r="H924" s="43">
        <f t="shared" si="28"/>
        <v>488000000</v>
      </c>
      <c r="I924" s="43">
        <f t="shared" si="29"/>
        <v>9967320.2614379078</v>
      </c>
      <c r="J924" s="38">
        <f>IFERROR(VALUE(SUBSTITUTE('04A_국토부원자료'!K925,",","")),"")</f>
        <v>16</v>
      </c>
      <c r="K924" s="38" t="str">
        <f>IFERROR(VALUE(SUBSTITUTE('04A_국토부원자료'!N925,",","")),"")</f>
        <v/>
      </c>
      <c r="L924" s="39" t="str">
        <f>IFERROR('04A_국토부원자료'!O925,"")</f>
        <v xml:space="preserve"> </v>
      </c>
      <c r="M924" s="39" t="str">
        <f>IFERROR('04A_국토부원자료'!Q925,"")</f>
        <v>중개거래</v>
      </c>
      <c r="N924" s="38">
        <f>IF(B924="","",IF('02_대상물건입력'!B5="",1,IF(ISNUMBER(SEARCH('02_대상물건입력'!B5,B924)),1,0)))</f>
        <v>1</v>
      </c>
      <c r="O924" s="38">
        <f>IF(B924="","",IF('02_대상물건입력'!B6="",1,IF(ISNUMBER(SEARCH('02_대상물건입력'!B6,B924)),1,0)))</f>
        <v>0</v>
      </c>
      <c r="P924" s="38">
        <f>IF(L924="","",IF('02_대상물건입력'!B15="",0,IF(ISNUMBER(SEARCH('02_대상물건입력'!B15,L924)),1,0)))</f>
        <v>0</v>
      </c>
      <c r="Q924" s="38">
        <f>IF(D924="","",IF('02_대상물건입력'!B8="",0,IF(ISNUMBER(SEARCH('02_대상물건입력'!B8,D924)),1,0)))</f>
        <v>0</v>
      </c>
      <c r="R924" s="44">
        <f>IFERROR(ABS(E924-'02_대상물건입력'!B11)/'02_대상물건입력'!B11,"")</f>
        <v>0.79717209684760759</v>
      </c>
      <c r="S924" s="38">
        <f>IFERROR(ABS(J924-'02_대상물건입력'!B10),"")</f>
        <v>4</v>
      </c>
      <c r="T924" s="38">
        <f>IFERROR(ABS('01_설정'!B4-F924),"")</f>
        <v>598</v>
      </c>
      <c r="U924" s="38" t="str">
        <f>IFERROR(ABS(K924-YEAR('02_대상물건입력'!B14)),"")</f>
        <v/>
      </c>
      <c r="V924" s="38" t="str">
        <f>IF(B924="","",IF(AND(E924&gt;0,F924&gt;0,H924&gt;0,OR('04A_국토부원자료'!P925="",'04A_국토부원자료'!P925="-"),IF('01_설정'!B10=1,N924=1,TRUE),R924&lt;='01_설정'!B5,S924&lt;='01_설정'!B6,T924&lt;='01_설정'!B7,U924&lt;='01_설정'!B8),"Y",""))</f>
        <v/>
      </c>
      <c r="W924" s="40" t="str">
        <f>IF(V924&lt;&gt;"Y","",MAX(0,(1-R924/'01_설정'!B5))*'01_설정'!B14+MAX(0,(1-S924/'01_설정'!B6))*'01_설정'!B15+MAX(0,(1-T924/'01_설정'!B7))*'01_설정'!B16+MAX(0,(1-U924/'01_설정'!B8))*'01_설정'!B17+O924*'01_설정'!B11+Q924*'01_설정'!B12+P924*'01_설정'!B13)</f>
        <v/>
      </c>
      <c r="X924" s="38" t="str">
        <f>IF(W924="","",1+COUNTIFS($W$4:$W$3003,"&gt;"&amp;W924)+COUNTIFS($W$4:W924,W924)-1)</f>
        <v/>
      </c>
    </row>
    <row r="925" spans="1:24" ht="16.5">
      <c r="A925" s="38">
        <f>IF('04A_국토부원자료'!A926="","",ROW()-3)</f>
        <v>922</v>
      </c>
      <c r="B925" s="39" t="str">
        <f>IFERROR('04A_국토부원자료'!B926,"")</f>
        <v>서울특별시 송파구 문정동</v>
      </c>
      <c r="C925" s="39" t="str">
        <f>IF(B925="","",IF('04A_국토부원자료'!C926&lt;&gt;"",'04A_국토부원자료'!C926,TRIM('04A_국토부원자료'!D926&amp;IF('04A_국토부원자료'!E926&lt;&gt;"","-"&amp;'04A_국토부원자료'!E926,""))))</f>
        <v>618</v>
      </c>
      <c r="D925" s="39" t="str">
        <f>IFERROR('04A_국토부원자료'!F926,"")</f>
        <v>파크하비오</v>
      </c>
      <c r="E925" s="40">
        <f>IFERROR(VALUE(SUBSTITUTE('04A_국토부원자료'!G926,",","")),"")</f>
        <v>48.96</v>
      </c>
      <c r="F925" s="41">
        <f>IFERROR(IF(AND('04A_국토부원자료'!H926&lt;&gt;"",'04A_국토부원자료'!I926&lt;&gt;""),DATE(INT(VALUE(SUBSTITUTE('04A_국토부원자료'!H926,",",""))/100),MOD(VALUE(SUBSTITUTE('04A_국토부원자료'!H926,",","")),100),VALUE(SUBSTITUTE('04A_국토부원자료'!I926,",",""))),""),"")</f>
        <v>45513</v>
      </c>
      <c r="G925" s="42">
        <f>IFERROR(VALUE(SUBSTITUTE('04A_국토부원자료'!J926,",","")),"")</f>
        <v>50000</v>
      </c>
      <c r="H925" s="43">
        <f t="shared" si="28"/>
        <v>500000000</v>
      </c>
      <c r="I925" s="43">
        <f t="shared" si="29"/>
        <v>10212418.300653595</v>
      </c>
      <c r="J925" s="38">
        <f>IFERROR(VALUE(SUBSTITUTE('04A_국토부원자료'!K926,",","")),"")</f>
        <v>16</v>
      </c>
      <c r="K925" s="38" t="str">
        <f>IFERROR(VALUE(SUBSTITUTE('04A_국토부원자료'!N926,",","")),"")</f>
        <v/>
      </c>
      <c r="L925" s="39" t="str">
        <f>IFERROR('04A_국토부원자료'!O926,"")</f>
        <v xml:space="preserve"> </v>
      </c>
      <c r="M925" s="39" t="str">
        <f>IFERROR('04A_국토부원자료'!Q926,"")</f>
        <v>중개거래</v>
      </c>
      <c r="N925" s="38">
        <f>IF(B925="","",IF('02_대상물건입력'!B5="",1,IF(ISNUMBER(SEARCH('02_대상물건입력'!B5,B925)),1,0)))</f>
        <v>1</v>
      </c>
      <c r="O925" s="38">
        <f>IF(B925="","",IF('02_대상물건입력'!B6="",1,IF(ISNUMBER(SEARCH('02_대상물건입력'!B6,B925)),1,0)))</f>
        <v>0</v>
      </c>
      <c r="P925" s="38">
        <f>IF(L925="","",IF('02_대상물건입력'!B15="",0,IF(ISNUMBER(SEARCH('02_대상물건입력'!B15,L925)),1,0)))</f>
        <v>0</v>
      </c>
      <c r="Q925" s="38">
        <f>IF(D925="","",IF('02_대상물건입력'!B8="",0,IF(ISNUMBER(SEARCH('02_대상물건입력'!B8,D925)),1,0)))</f>
        <v>0</v>
      </c>
      <c r="R925" s="44">
        <f>IFERROR(ABS(E925-'02_대상물건입력'!B11)/'02_대상물건입력'!B11,"")</f>
        <v>0.79717209684760759</v>
      </c>
      <c r="S925" s="38">
        <f>IFERROR(ABS(J925-'02_대상물건입력'!B10),"")</f>
        <v>4</v>
      </c>
      <c r="T925" s="38">
        <f>IFERROR(ABS('01_설정'!B4-F925),"")</f>
        <v>599</v>
      </c>
      <c r="U925" s="38" t="str">
        <f>IFERROR(ABS(K925-YEAR('02_대상물건입력'!B14)),"")</f>
        <v/>
      </c>
      <c r="V925" s="38" t="str">
        <f>IF(B925="","",IF(AND(E925&gt;0,F925&gt;0,H925&gt;0,OR('04A_국토부원자료'!P926="",'04A_국토부원자료'!P926="-"),IF('01_설정'!B10=1,N925=1,TRUE),R925&lt;='01_설정'!B5,S925&lt;='01_설정'!B6,T925&lt;='01_설정'!B7,U925&lt;='01_설정'!B8),"Y",""))</f>
        <v/>
      </c>
      <c r="W925" s="40" t="str">
        <f>IF(V925&lt;&gt;"Y","",MAX(0,(1-R925/'01_설정'!B5))*'01_설정'!B14+MAX(0,(1-S925/'01_설정'!B6))*'01_설정'!B15+MAX(0,(1-T925/'01_설정'!B7))*'01_설정'!B16+MAX(0,(1-U925/'01_설정'!B8))*'01_설정'!B17+O925*'01_설정'!B11+Q925*'01_설정'!B12+P925*'01_설정'!B13)</f>
        <v/>
      </c>
      <c r="X925" s="38" t="str">
        <f>IF(W925="","",1+COUNTIFS($W$4:$W$3003,"&gt;"&amp;W925)+COUNTIFS($W$4:W925,W925)-1)</f>
        <v/>
      </c>
    </row>
    <row r="926" spans="1:24" ht="16.5">
      <c r="A926" s="38">
        <f>IF('04A_국토부원자료'!A927="","",ROW()-3)</f>
        <v>923</v>
      </c>
      <c r="B926" s="39" t="str">
        <f>IFERROR('04A_국토부원자료'!B927,"")</f>
        <v>서울특별시 송파구 문정동</v>
      </c>
      <c r="C926" s="39" t="str">
        <f>IF(B926="","",IF('04A_국토부원자료'!C927&lt;&gt;"",'04A_국토부원자료'!C927,TRIM('04A_국토부원자료'!D927&amp;IF('04A_국토부원자료'!E927&lt;&gt;"","-"&amp;'04A_국토부원자료'!E927,""))))</f>
        <v>618</v>
      </c>
      <c r="D926" s="39" t="str">
        <f>IFERROR('04A_국토부원자료'!F927,"")</f>
        <v>파크하비오</v>
      </c>
      <c r="E926" s="40">
        <f>IFERROR(VALUE(SUBSTITUTE('04A_국토부원자료'!G927,",","")),"")</f>
        <v>25.12</v>
      </c>
      <c r="F926" s="41">
        <f>IFERROR(IF(AND('04A_국토부원자료'!H927&lt;&gt;"",'04A_국토부원자료'!I927&lt;&gt;""),DATE(INT(VALUE(SUBSTITUTE('04A_국토부원자료'!H927,",",""))/100),MOD(VALUE(SUBSTITUTE('04A_국토부원자료'!H927,",","")),100),VALUE(SUBSTITUTE('04A_국토부원자료'!I927,",",""))),""),"")</f>
        <v>45511</v>
      </c>
      <c r="G926" s="42">
        <f>IFERROR(VALUE(SUBSTITUTE('04A_국토부원자료'!J927,",","")),"")</f>
        <v>20500</v>
      </c>
      <c r="H926" s="43">
        <f t="shared" si="28"/>
        <v>205000000</v>
      </c>
      <c r="I926" s="43">
        <f t="shared" si="29"/>
        <v>8160828.0254777065</v>
      </c>
      <c r="J926" s="38">
        <f>IFERROR(VALUE(SUBSTITUTE('04A_국토부원자료'!K927,",","")),"")</f>
        <v>10</v>
      </c>
      <c r="K926" s="38" t="str">
        <f>IFERROR(VALUE(SUBSTITUTE('04A_국토부원자료'!N927,",","")),"")</f>
        <v/>
      </c>
      <c r="L926" s="39" t="str">
        <f>IFERROR('04A_국토부원자료'!O927,"")</f>
        <v xml:space="preserve"> </v>
      </c>
      <c r="M926" s="39" t="str">
        <f>IFERROR('04A_국토부원자료'!Q927,"")</f>
        <v>중개거래</v>
      </c>
      <c r="N926" s="38">
        <f>IF(B926="","",IF('02_대상물건입력'!B5="",1,IF(ISNUMBER(SEARCH('02_대상물건입력'!B5,B926)),1,0)))</f>
        <v>1</v>
      </c>
      <c r="O926" s="38">
        <f>IF(B926="","",IF('02_대상물건입력'!B6="",1,IF(ISNUMBER(SEARCH('02_대상물건입력'!B6,B926)),1,0)))</f>
        <v>0</v>
      </c>
      <c r="P926" s="38">
        <f>IF(L926="","",IF('02_대상물건입력'!B15="",0,IF(ISNUMBER(SEARCH('02_대상물건입력'!B15,L926)),1,0)))</f>
        <v>0</v>
      </c>
      <c r="Q926" s="38">
        <f>IF(D926="","",IF('02_대상물건입력'!B8="",0,IF(ISNUMBER(SEARCH('02_대상물건입력'!B8,D926)),1,0)))</f>
        <v>0</v>
      </c>
      <c r="R926" s="44">
        <f>IFERROR(ABS(E926-'02_대상물건입력'!B11)/'02_대상물건입력'!B11,"")</f>
        <v>7.7921505865769972E-2</v>
      </c>
      <c r="S926" s="38">
        <f>IFERROR(ABS(J926-'02_대상물건입력'!B10),"")</f>
        <v>2</v>
      </c>
      <c r="T926" s="38">
        <f>IFERROR(ABS('01_설정'!B4-F926),"")</f>
        <v>601</v>
      </c>
      <c r="U926" s="38" t="str">
        <f>IFERROR(ABS(K926-YEAR('02_대상물건입력'!B14)),"")</f>
        <v/>
      </c>
      <c r="V926" s="38" t="str">
        <f>IF(B926="","",IF(AND(E926&gt;0,F926&gt;0,H926&gt;0,OR('04A_국토부원자료'!P927="",'04A_국토부원자료'!P927="-"),IF('01_설정'!B10=1,N926=1,TRUE),R926&lt;='01_설정'!B5,S926&lt;='01_설정'!B6,T926&lt;='01_설정'!B7,U926&lt;='01_설정'!B8),"Y",""))</f>
        <v/>
      </c>
      <c r="W926" s="40" t="str">
        <f>IF(V926&lt;&gt;"Y","",MAX(0,(1-R926/'01_설정'!B5))*'01_설정'!B14+MAX(0,(1-S926/'01_설정'!B6))*'01_설정'!B15+MAX(0,(1-T926/'01_설정'!B7))*'01_설정'!B16+MAX(0,(1-U926/'01_설정'!B8))*'01_설정'!B17+O926*'01_설정'!B11+Q926*'01_설정'!B12+P926*'01_설정'!B13)</f>
        <v/>
      </c>
      <c r="X926" s="38" t="str">
        <f>IF(W926="","",1+COUNTIFS($W$4:$W$3003,"&gt;"&amp;W926)+COUNTIFS($W$4:W926,W926)-1)</f>
        <v/>
      </c>
    </row>
    <row r="927" spans="1:24" ht="16.5">
      <c r="A927" s="38">
        <f>IF('04A_국토부원자료'!A928="","",ROW()-3)</f>
        <v>924</v>
      </c>
      <c r="B927" s="39" t="str">
        <f>IFERROR('04A_국토부원자료'!B928,"")</f>
        <v>서울특별시 송파구 문정동</v>
      </c>
      <c r="C927" s="39" t="str">
        <f>IF(B927="","",IF('04A_국토부원자료'!C928&lt;&gt;"",'04A_국토부원자료'!C928,TRIM('04A_국토부원자료'!D928&amp;IF('04A_국토부원자료'!E928&lt;&gt;"","-"&amp;'04A_국토부원자료'!E928,""))))</f>
        <v>622</v>
      </c>
      <c r="D927" s="39" t="str">
        <f>IFERROR('04A_국토부원자료'!F928,"")</f>
        <v>송파한화오벨리스크</v>
      </c>
      <c r="E927" s="40">
        <f>IFERROR(VALUE(SUBSTITUTE('04A_국토부원자료'!G928,",","")),"")</f>
        <v>26.82</v>
      </c>
      <c r="F927" s="41">
        <f>IFERROR(IF(AND('04A_국토부원자료'!H928&lt;&gt;"",'04A_국토부원자료'!I928&lt;&gt;""),DATE(INT(VALUE(SUBSTITUTE('04A_국토부원자료'!H928,",",""))/100),MOD(VALUE(SUBSTITUTE('04A_국토부원자료'!H928,",","")),100),VALUE(SUBSTITUTE('04A_국토부원자료'!I928,",",""))),""),"")</f>
        <v>45511</v>
      </c>
      <c r="G927" s="42">
        <f>IFERROR(VALUE(SUBSTITUTE('04A_국토부원자료'!J928,",","")),"")</f>
        <v>20400</v>
      </c>
      <c r="H927" s="43">
        <f t="shared" si="28"/>
        <v>204000000</v>
      </c>
      <c r="I927" s="43">
        <f t="shared" si="29"/>
        <v>7606263.9821029082</v>
      </c>
      <c r="J927" s="38">
        <f>IFERROR(VALUE(SUBSTITUTE('04A_국토부원자료'!K928,",","")),"")</f>
        <v>11</v>
      </c>
      <c r="K927" s="38">
        <f>IFERROR(VALUE(SUBSTITUTE('04A_국토부원자료'!N928,",","")),"")</f>
        <v>2013</v>
      </c>
      <c r="L927" s="39" t="str">
        <f>IFERROR('04A_국토부원자료'!O928,"")</f>
        <v>충민로 5</v>
      </c>
      <c r="M927" s="39" t="str">
        <f>IFERROR('04A_국토부원자료'!Q928,"")</f>
        <v>중개거래</v>
      </c>
      <c r="N927" s="38">
        <f>IF(B927="","",IF('02_대상물건입력'!B5="",1,IF(ISNUMBER(SEARCH('02_대상물건입력'!B5,B927)),1,0)))</f>
        <v>1</v>
      </c>
      <c r="O927" s="38">
        <f>IF(B927="","",IF('02_대상물건입력'!B6="",1,IF(ISNUMBER(SEARCH('02_대상물건입력'!B6,B927)),1,0)))</f>
        <v>0</v>
      </c>
      <c r="P927" s="38">
        <f>IF(L927="","",IF('02_대상물건입력'!B15="",0,IF(ISNUMBER(SEARCH('02_대상물건입력'!B15,L927)),1,0)))</f>
        <v>0</v>
      </c>
      <c r="Q927" s="38">
        <f>IF(D927="","",IF('02_대상물건입력'!B8="",0,IF(ISNUMBER(SEARCH('02_대상물건입력'!B8,D927)),1,0)))</f>
        <v>0</v>
      </c>
      <c r="R927" s="44">
        <f>IFERROR(ABS(E927-'02_대상물건입력'!B11)/'02_대상물건입력'!B11,"")</f>
        <v>1.551969694745029E-2</v>
      </c>
      <c r="S927" s="38">
        <f>IFERROR(ABS(J927-'02_대상물건입력'!B10),"")</f>
        <v>1</v>
      </c>
      <c r="T927" s="38">
        <f>IFERROR(ABS('01_설정'!B4-F927),"")</f>
        <v>601</v>
      </c>
      <c r="U927" s="38">
        <f>IFERROR(ABS(K927-YEAR('02_대상물건입력'!B14)),"")</f>
        <v>13</v>
      </c>
      <c r="V927" s="38" t="str">
        <f>IF(B927="","",IF(AND(E927&gt;0,F927&gt;0,H927&gt;0,OR('04A_국토부원자료'!P928="",'04A_국토부원자료'!P928="-"),IF('01_설정'!B10=1,N927=1,TRUE),R927&lt;='01_설정'!B5,S927&lt;='01_설정'!B6,T927&lt;='01_설정'!B7,U927&lt;='01_설정'!B8),"Y",""))</f>
        <v/>
      </c>
      <c r="W927" s="40" t="str">
        <f>IF(V927&lt;&gt;"Y","",MAX(0,(1-R927/'01_설정'!B5))*'01_설정'!B14+MAX(0,(1-S927/'01_설정'!B6))*'01_설정'!B15+MAX(0,(1-T927/'01_설정'!B7))*'01_설정'!B16+MAX(0,(1-U927/'01_설정'!B8))*'01_설정'!B17+O927*'01_설정'!B11+Q927*'01_설정'!B12+P927*'01_설정'!B13)</f>
        <v/>
      </c>
      <c r="X927" s="38" t="str">
        <f>IF(W927="","",1+COUNTIFS($W$4:$W$3003,"&gt;"&amp;W927)+COUNTIFS($W$4:W927,W927)-1)</f>
        <v/>
      </c>
    </row>
    <row r="928" spans="1:24" ht="16.5">
      <c r="A928" s="38">
        <f>IF('04A_국토부원자료'!A929="","",ROW()-3)</f>
        <v>925</v>
      </c>
      <c r="B928" s="39" t="str">
        <f>IFERROR('04A_국토부원자료'!B929,"")</f>
        <v>서울특별시 송파구 문정동</v>
      </c>
      <c r="C928" s="39" t="str">
        <f>IF(B928="","",IF('04A_국토부원자료'!C929&lt;&gt;"",'04A_국토부원자료'!C929,TRIM('04A_국토부원자료'!D929&amp;IF('04A_국토부원자료'!E929&lt;&gt;"","-"&amp;'04A_국토부원자료'!E929,""))))</f>
        <v>618</v>
      </c>
      <c r="D928" s="39" t="str">
        <f>IFERROR('04A_국토부원자료'!F929,"")</f>
        <v>파크하비오</v>
      </c>
      <c r="E928" s="40">
        <f>IFERROR(VALUE(SUBSTITUTE('04A_국토부원자료'!G929,",","")),"")</f>
        <v>48.96</v>
      </c>
      <c r="F928" s="41">
        <f>IFERROR(IF(AND('04A_국토부원자료'!H929&lt;&gt;"",'04A_국토부원자료'!I929&lt;&gt;""),DATE(INT(VALUE(SUBSTITUTE('04A_국토부원자료'!H929,",",""))/100),MOD(VALUE(SUBSTITUTE('04A_국토부원자료'!H929,",","")),100),VALUE(SUBSTITUTE('04A_국토부원자료'!I929,",",""))),""),"")</f>
        <v>45509</v>
      </c>
      <c r="G928" s="42">
        <f>IFERROR(VALUE(SUBSTITUTE('04A_국토부원자료'!J929,",","")),"")</f>
        <v>48500</v>
      </c>
      <c r="H928" s="43">
        <f t="shared" si="28"/>
        <v>485000000</v>
      </c>
      <c r="I928" s="43">
        <f t="shared" si="29"/>
        <v>9906045.7516339868</v>
      </c>
      <c r="J928" s="38">
        <f>IFERROR(VALUE(SUBSTITUTE('04A_국토부원자료'!K929,",","")),"")</f>
        <v>12</v>
      </c>
      <c r="K928" s="38" t="str">
        <f>IFERROR(VALUE(SUBSTITUTE('04A_국토부원자료'!N929,",","")),"")</f>
        <v/>
      </c>
      <c r="L928" s="39" t="str">
        <f>IFERROR('04A_국토부원자료'!O929,"")</f>
        <v xml:space="preserve"> </v>
      </c>
      <c r="M928" s="39" t="str">
        <f>IFERROR('04A_국토부원자료'!Q929,"")</f>
        <v>중개거래</v>
      </c>
      <c r="N928" s="38">
        <f>IF(B928="","",IF('02_대상물건입력'!B5="",1,IF(ISNUMBER(SEARCH('02_대상물건입력'!B5,B928)),1,0)))</f>
        <v>1</v>
      </c>
      <c r="O928" s="38">
        <f>IF(B928="","",IF('02_대상물건입력'!B6="",1,IF(ISNUMBER(SEARCH('02_대상물건입력'!B6,B928)),1,0)))</f>
        <v>0</v>
      </c>
      <c r="P928" s="38">
        <f>IF(L928="","",IF('02_대상물건입력'!B15="",0,IF(ISNUMBER(SEARCH('02_대상물건입력'!B15,L928)),1,0)))</f>
        <v>0</v>
      </c>
      <c r="Q928" s="38">
        <f>IF(D928="","",IF('02_대상물건입력'!B8="",0,IF(ISNUMBER(SEARCH('02_대상물건입력'!B8,D928)),1,0)))</f>
        <v>0</v>
      </c>
      <c r="R928" s="44">
        <f>IFERROR(ABS(E928-'02_대상물건입력'!B11)/'02_대상물건입력'!B11,"")</f>
        <v>0.79717209684760759</v>
      </c>
      <c r="S928" s="38">
        <f>IFERROR(ABS(J928-'02_대상물건입력'!B10),"")</f>
        <v>0</v>
      </c>
      <c r="T928" s="38">
        <f>IFERROR(ABS('01_설정'!B4-F928),"")</f>
        <v>603</v>
      </c>
      <c r="U928" s="38" t="str">
        <f>IFERROR(ABS(K928-YEAR('02_대상물건입력'!B14)),"")</f>
        <v/>
      </c>
      <c r="V928" s="38" t="str">
        <f>IF(B928="","",IF(AND(E928&gt;0,F928&gt;0,H928&gt;0,OR('04A_국토부원자료'!P929="",'04A_국토부원자료'!P929="-"),IF('01_설정'!B10=1,N928=1,TRUE),R928&lt;='01_설정'!B5,S928&lt;='01_설정'!B6,T928&lt;='01_설정'!B7,U928&lt;='01_설정'!B8),"Y",""))</f>
        <v/>
      </c>
      <c r="W928" s="40" t="str">
        <f>IF(V928&lt;&gt;"Y","",MAX(0,(1-R928/'01_설정'!B5))*'01_설정'!B14+MAX(0,(1-S928/'01_설정'!B6))*'01_설정'!B15+MAX(0,(1-T928/'01_설정'!B7))*'01_설정'!B16+MAX(0,(1-U928/'01_설정'!B8))*'01_설정'!B17+O928*'01_설정'!B11+Q928*'01_설정'!B12+P928*'01_설정'!B13)</f>
        <v/>
      </c>
      <c r="X928" s="38" t="str">
        <f>IF(W928="","",1+COUNTIFS($W$4:$W$3003,"&gt;"&amp;W928)+COUNTIFS($W$4:W928,W928)-1)</f>
        <v/>
      </c>
    </row>
    <row r="929" spans="1:24" ht="16.5">
      <c r="A929" s="38">
        <f>IF('04A_국토부원자료'!A930="","",ROW()-3)</f>
        <v>926</v>
      </c>
      <c r="B929" s="39" t="str">
        <f>IFERROR('04A_국토부원자료'!B930,"")</f>
        <v>서울특별시 송파구 문정동</v>
      </c>
      <c r="C929" s="39" t="str">
        <f>IF(B929="","",IF('04A_국토부원자료'!C930&lt;&gt;"",'04A_국토부원자료'!C930,TRIM('04A_국토부원자료'!D930&amp;IF('04A_국토부원자료'!E930&lt;&gt;"","-"&amp;'04A_국토부원자료'!E930,""))))</f>
        <v>620</v>
      </c>
      <c r="D929" s="39" t="str">
        <f>IFERROR('04A_국토부원자료'!F930,"")</f>
        <v>송파푸르지오시티</v>
      </c>
      <c r="E929" s="40">
        <f>IFERROR(VALUE(SUBSTITUTE('04A_국토부원자료'!G930,",","")),"")</f>
        <v>24.9</v>
      </c>
      <c r="F929" s="41">
        <f>IFERROR(IF(AND('04A_국토부원자료'!H930&lt;&gt;"",'04A_국토부원자료'!I930&lt;&gt;""),DATE(INT(VALUE(SUBSTITUTE('04A_국토부원자료'!H930,",",""))/100),MOD(VALUE(SUBSTITUTE('04A_국토부원자료'!H930,",","")),100),VALUE(SUBSTITUTE('04A_국토부원자료'!I930,",",""))),""),"")</f>
        <v>45509</v>
      </c>
      <c r="G929" s="42">
        <f>IFERROR(VALUE(SUBSTITUTE('04A_국토부원자료'!J930,",","")),"")</f>
        <v>19000</v>
      </c>
      <c r="H929" s="43">
        <f t="shared" si="28"/>
        <v>190000000</v>
      </c>
      <c r="I929" s="43">
        <f t="shared" si="29"/>
        <v>7630522.0883534141</v>
      </c>
      <c r="J929" s="38">
        <f>IFERROR(VALUE(SUBSTITUTE('04A_국토부원자료'!K930,",","")),"")</f>
        <v>13</v>
      </c>
      <c r="K929" s="38">
        <f>IFERROR(VALUE(SUBSTITUTE('04A_국토부원자료'!N930,",","")),"")</f>
        <v>2013</v>
      </c>
      <c r="L929" s="39" t="str">
        <f>IFERROR('04A_국토부원자료'!O930,"")</f>
        <v>새말로 62</v>
      </c>
      <c r="M929" s="39" t="str">
        <f>IFERROR('04A_국토부원자료'!Q930,"")</f>
        <v>중개거래</v>
      </c>
      <c r="N929" s="38">
        <f>IF(B929="","",IF('02_대상물건입력'!B5="",1,IF(ISNUMBER(SEARCH('02_대상물건입력'!B5,B929)),1,0)))</f>
        <v>1</v>
      </c>
      <c r="O929" s="38">
        <f>IF(B929="","",IF('02_대상물건입력'!B6="",1,IF(ISNUMBER(SEARCH('02_대상물건입력'!B6,B929)),1,0)))</f>
        <v>0</v>
      </c>
      <c r="P929" s="38">
        <f>IF(L929="","",IF('02_대상물건입력'!B15="",0,IF(ISNUMBER(SEARCH('02_대상물건입력'!B15,L929)),1,0)))</f>
        <v>0</v>
      </c>
      <c r="Q929" s="38">
        <f>IF(D929="","",IF('02_대상물건입력'!B8="",0,IF(ISNUMBER(SEARCH('02_대상물건입력'!B8,D929)),1,0)))</f>
        <v>0</v>
      </c>
      <c r="R929" s="44">
        <f>IFERROR(ABS(E929-'02_대상물건입력'!B11)/'02_대상물건입력'!B11,"")</f>
        <v>8.5997034078729079E-2</v>
      </c>
      <c r="S929" s="38">
        <f>IFERROR(ABS(J929-'02_대상물건입력'!B10),"")</f>
        <v>1</v>
      </c>
      <c r="T929" s="38">
        <f>IFERROR(ABS('01_설정'!B4-F929),"")</f>
        <v>603</v>
      </c>
      <c r="U929" s="38">
        <f>IFERROR(ABS(K929-YEAR('02_대상물건입력'!B14)),"")</f>
        <v>13</v>
      </c>
      <c r="V929" s="38" t="str">
        <f>IF(B929="","",IF(AND(E929&gt;0,F929&gt;0,H929&gt;0,OR('04A_국토부원자료'!P930="",'04A_국토부원자료'!P930="-"),IF('01_설정'!B10=1,N929=1,TRUE),R929&lt;='01_설정'!B5,S929&lt;='01_설정'!B6,T929&lt;='01_설정'!B7,U929&lt;='01_설정'!B8),"Y",""))</f>
        <v/>
      </c>
      <c r="W929" s="40" t="str">
        <f>IF(V929&lt;&gt;"Y","",MAX(0,(1-R929/'01_설정'!B5))*'01_설정'!B14+MAX(0,(1-S929/'01_설정'!B6))*'01_설정'!B15+MAX(0,(1-T929/'01_설정'!B7))*'01_설정'!B16+MAX(0,(1-U929/'01_설정'!B8))*'01_설정'!B17+O929*'01_설정'!B11+Q929*'01_설정'!B12+P929*'01_설정'!B13)</f>
        <v/>
      </c>
      <c r="X929" s="38" t="str">
        <f>IF(W929="","",1+COUNTIFS($W$4:$W$3003,"&gt;"&amp;W929)+COUNTIFS($W$4:W929,W929)-1)</f>
        <v/>
      </c>
    </row>
    <row r="930" spans="1:24" ht="16.5">
      <c r="A930" s="38">
        <f>IF('04A_국토부원자료'!A931="","",ROW()-3)</f>
        <v>927</v>
      </c>
      <c r="B930" s="39" t="str">
        <f>IFERROR('04A_국토부원자료'!B931,"")</f>
        <v>서울특별시 송파구 문정동</v>
      </c>
      <c r="C930" s="39" t="str">
        <f>IF(B930="","",IF('04A_국토부원자료'!C931&lt;&gt;"",'04A_국토부원자료'!C931,TRIM('04A_국토부원자료'!D931&amp;IF('04A_국토부원자료'!E931&lt;&gt;"","-"&amp;'04A_국토부원자료'!E931,""))))</f>
        <v>618</v>
      </c>
      <c r="D930" s="39" t="str">
        <f>IFERROR('04A_국토부원자료'!F931,"")</f>
        <v>파크하비오</v>
      </c>
      <c r="E930" s="40">
        <f>IFERROR(VALUE(SUBSTITUTE('04A_국토부원자료'!G931,",","")),"")</f>
        <v>23.76</v>
      </c>
      <c r="F930" s="41">
        <f>IFERROR(IF(AND('04A_국토부원자료'!H931&lt;&gt;"",'04A_국토부원자료'!I931&lt;&gt;""),DATE(INT(VALUE(SUBSTITUTE('04A_국토부원자료'!H931,",",""))/100),MOD(VALUE(SUBSTITUTE('04A_국토부원자료'!H931,",","")),100),VALUE(SUBSTITUTE('04A_국토부원자료'!I931,",",""))),""),"")</f>
        <v>45507</v>
      </c>
      <c r="G930" s="42">
        <f>IFERROR(VALUE(SUBSTITUTE('04A_국토부원자료'!J931,",","")),"")</f>
        <v>20000</v>
      </c>
      <c r="H930" s="43">
        <f t="shared" si="28"/>
        <v>200000000</v>
      </c>
      <c r="I930" s="43">
        <f t="shared" si="29"/>
        <v>8417508.4175084177</v>
      </c>
      <c r="J930" s="38">
        <f>IFERROR(VALUE(SUBSTITUTE('04A_국토부원자료'!K931,",","")),"")</f>
        <v>13</v>
      </c>
      <c r="K930" s="38" t="str">
        <f>IFERROR(VALUE(SUBSTITUTE('04A_국토부원자료'!N931,",","")),"")</f>
        <v/>
      </c>
      <c r="L930" s="39" t="str">
        <f>IFERROR('04A_국토부원자료'!O931,"")</f>
        <v xml:space="preserve"> </v>
      </c>
      <c r="M930" s="39" t="str">
        <f>IFERROR('04A_국토부원자료'!Q931,"")</f>
        <v>중개거래</v>
      </c>
      <c r="N930" s="38">
        <f>IF(B930="","",IF('02_대상물건입력'!B5="",1,IF(ISNUMBER(SEARCH('02_대상물건입력'!B5,B930)),1,0)))</f>
        <v>1</v>
      </c>
      <c r="O930" s="38">
        <f>IF(B930="","",IF('02_대상물건입력'!B6="",1,IF(ISNUMBER(SEARCH('02_대상물건입력'!B6,B930)),1,0)))</f>
        <v>0</v>
      </c>
      <c r="P930" s="38">
        <f>IF(L930="","",IF('02_대상물건입력'!B15="",0,IF(ISNUMBER(SEARCH('02_대상물건입력'!B15,L930)),1,0)))</f>
        <v>0</v>
      </c>
      <c r="Q930" s="38">
        <f>IF(D930="","",IF('02_대상물건입력'!B8="",0,IF(ISNUMBER(SEARCH('02_대상물건입력'!B8,D930)),1,0)))</f>
        <v>0</v>
      </c>
      <c r="R930" s="44">
        <f>IFERROR(ABS(E930-'02_대상물건입력'!B11)/'02_대상물건입력'!B11,"")</f>
        <v>0.12784295300042572</v>
      </c>
      <c r="S930" s="38">
        <f>IFERROR(ABS(J930-'02_대상물건입력'!B10),"")</f>
        <v>1</v>
      </c>
      <c r="T930" s="38">
        <f>IFERROR(ABS('01_설정'!B4-F930),"")</f>
        <v>605</v>
      </c>
      <c r="U930" s="38" t="str">
        <f>IFERROR(ABS(K930-YEAR('02_대상물건입력'!B14)),"")</f>
        <v/>
      </c>
      <c r="V930" s="38" t="str">
        <f>IF(B930="","",IF(AND(E930&gt;0,F930&gt;0,H930&gt;0,OR('04A_국토부원자료'!P931="",'04A_국토부원자료'!P931="-"),IF('01_설정'!B10=1,N930=1,TRUE),R930&lt;='01_설정'!B5,S930&lt;='01_설정'!B6,T930&lt;='01_설정'!B7,U930&lt;='01_설정'!B8),"Y",""))</f>
        <v/>
      </c>
      <c r="W930" s="40" t="str">
        <f>IF(V930&lt;&gt;"Y","",MAX(0,(1-R930/'01_설정'!B5))*'01_설정'!B14+MAX(0,(1-S930/'01_설정'!B6))*'01_설정'!B15+MAX(0,(1-T930/'01_설정'!B7))*'01_설정'!B16+MAX(0,(1-U930/'01_설정'!B8))*'01_설정'!B17+O930*'01_설정'!B11+Q930*'01_설정'!B12+P930*'01_설정'!B13)</f>
        <v/>
      </c>
      <c r="X930" s="38" t="str">
        <f>IF(W930="","",1+COUNTIFS($W$4:$W$3003,"&gt;"&amp;W930)+COUNTIFS($W$4:W930,W930)-1)</f>
        <v/>
      </c>
    </row>
    <row r="931" spans="1:24" ht="16.5">
      <c r="A931" s="38">
        <f>IF('04A_국토부원자료'!A932="","",ROW()-3)</f>
        <v>928</v>
      </c>
      <c r="B931" s="39" t="str">
        <f>IFERROR('04A_국토부원자료'!B932,"")</f>
        <v>서울특별시 송파구 문정동</v>
      </c>
      <c r="C931" s="39" t="str">
        <f>IF(B931="","",IF('04A_국토부원자료'!C932&lt;&gt;"",'04A_국토부원자료'!C932,TRIM('04A_국토부원자료'!D932&amp;IF('04A_국토부원자료'!E932&lt;&gt;"","-"&amp;'04A_국토부원자료'!E932,""))))</f>
        <v>618</v>
      </c>
      <c r="D931" s="39" t="str">
        <f>IFERROR('04A_국토부원자료'!F932,"")</f>
        <v>파크하비오</v>
      </c>
      <c r="E931" s="40">
        <f>IFERROR(VALUE(SUBSTITUTE('04A_국토부원자료'!G932,",","")),"")</f>
        <v>34.11</v>
      </c>
      <c r="F931" s="41">
        <f>IFERROR(IF(AND('04A_국토부원자료'!H932&lt;&gt;"",'04A_국토부원자료'!I932&lt;&gt;""),DATE(INT(VALUE(SUBSTITUTE('04A_국토부원자료'!H932,",",""))/100),MOD(VALUE(SUBSTITUTE('04A_국토부원자료'!H932,",","")),100),VALUE(SUBSTITUTE('04A_국토부원자료'!I932,",",""))),""),"")</f>
        <v>45507</v>
      </c>
      <c r="G931" s="42">
        <f>IFERROR(VALUE(SUBSTITUTE('04A_국토부원자료'!J932,",","")),"")</f>
        <v>34800</v>
      </c>
      <c r="H931" s="43">
        <f t="shared" si="28"/>
        <v>348000000</v>
      </c>
      <c r="I931" s="43">
        <f t="shared" si="29"/>
        <v>10202286.719437115</v>
      </c>
      <c r="J931" s="38">
        <f>IFERROR(VALUE(SUBSTITUTE('04A_국토부원자료'!K932,",","")),"")</f>
        <v>11</v>
      </c>
      <c r="K931" s="38" t="str">
        <f>IFERROR(VALUE(SUBSTITUTE('04A_국토부원자료'!N932,",","")),"")</f>
        <v/>
      </c>
      <c r="L931" s="39" t="str">
        <f>IFERROR('04A_국토부원자료'!O932,"")</f>
        <v xml:space="preserve"> </v>
      </c>
      <c r="M931" s="39" t="str">
        <f>IFERROR('04A_국토부원자료'!Q932,"")</f>
        <v>중개거래</v>
      </c>
      <c r="N931" s="38">
        <f>IF(B931="","",IF('02_대상물건입력'!B5="",1,IF(ISNUMBER(SEARCH('02_대상물건입력'!B5,B931)),1,0)))</f>
        <v>1</v>
      </c>
      <c r="O931" s="38">
        <f>IF(B931="","",IF('02_대상물건입력'!B6="",1,IF(ISNUMBER(SEARCH('02_대상물건입력'!B6,B931)),1,0)))</f>
        <v>0</v>
      </c>
      <c r="P931" s="38">
        <f>IF(L931="","",IF('02_대상물건입력'!B15="",0,IF(ISNUMBER(SEARCH('02_대상물건입력'!B15,L931)),1,0)))</f>
        <v>0</v>
      </c>
      <c r="Q931" s="38">
        <f>IF(D931="","",IF('02_대상물건입력'!B8="",0,IF(ISNUMBER(SEARCH('02_대상물건입력'!B8,D931)),1,0)))</f>
        <v>0</v>
      </c>
      <c r="R931" s="44">
        <f>IFERROR(ABS(E931-'02_대상물건입력'!B11)/'02_대상물건입력'!B11,"")</f>
        <v>0.25207394247287357</v>
      </c>
      <c r="S931" s="38">
        <f>IFERROR(ABS(J931-'02_대상물건입력'!B10),"")</f>
        <v>1</v>
      </c>
      <c r="T931" s="38">
        <f>IFERROR(ABS('01_설정'!B4-F931),"")</f>
        <v>605</v>
      </c>
      <c r="U931" s="38" t="str">
        <f>IFERROR(ABS(K931-YEAR('02_대상물건입력'!B14)),"")</f>
        <v/>
      </c>
      <c r="V931" s="38" t="str">
        <f>IF(B931="","",IF(AND(E931&gt;0,F931&gt;0,H931&gt;0,OR('04A_국토부원자료'!P932="",'04A_국토부원자료'!P932="-"),IF('01_설정'!B10=1,N931=1,TRUE),R931&lt;='01_설정'!B5,S931&lt;='01_설정'!B6,T931&lt;='01_설정'!B7,U931&lt;='01_설정'!B8),"Y",""))</f>
        <v/>
      </c>
      <c r="W931" s="40" t="str">
        <f>IF(V931&lt;&gt;"Y","",MAX(0,(1-R931/'01_설정'!B5))*'01_설정'!B14+MAX(0,(1-S931/'01_설정'!B6))*'01_설정'!B15+MAX(0,(1-T931/'01_설정'!B7))*'01_설정'!B16+MAX(0,(1-U931/'01_설정'!B8))*'01_설정'!B17+O931*'01_설정'!B11+Q931*'01_설정'!B12+P931*'01_설정'!B13)</f>
        <v/>
      </c>
      <c r="X931" s="38" t="str">
        <f>IF(W931="","",1+COUNTIFS($W$4:$W$3003,"&gt;"&amp;W931)+COUNTIFS($W$4:W931,W931)-1)</f>
        <v/>
      </c>
    </row>
    <row r="932" spans="1:24" ht="16.5">
      <c r="A932" s="38">
        <f>IF('04A_국토부원자료'!A933="","",ROW()-3)</f>
        <v>929</v>
      </c>
      <c r="B932" s="39" t="str">
        <f>IFERROR('04A_국토부원자료'!B933,"")</f>
        <v>서울특별시 송파구 문정동</v>
      </c>
      <c r="C932" s="39" t="str">
        <f>IF(B932="","",IF('04A_국토부원자료'!C933&lt;&gt;"",'04A_국토부원자료'!C933,TRIM('04A_국토부원자료'!D933&amp;IF('04A_국토부원자료'!E933&lt;&gt;"","-"&amp;'04A_국토부원자료'!E933,""))))</f>
        <v>622</v>
      </c>
      <c r="D932" s="39" t="str">
        <f>IFERROR('04A_국토부원자료'!F933,"")</f>
        <v>송파한화오벨리스크</v>
      </c>
      <c r="E932" s="40">
        <f>IFERROR(VALUE(SUBSTITUTE('04A_국토부원자료'!G933,",","")),"")</f>
        <v>29.96</v>
      </c>
      <c r="F932" s="41">
        <f>IFERROR(IF(AND('04A_국토부원자료'!H933&lt;&gt;"",'04A_국토부원자료'!I933&lt;&gt;""),DATE(INT(VALUE(SUBSTITUTE('04A_국토부원자료'!H933,",",""))/100),MOD(VALUE(SUBSTITUTE('04A_국토부원자료'!H933,",","")),100),VALUE(SUBSTITUTE('04A_국토부원자료'!I933,",",""))),""),"")</f>
        <v>45507</v>
      </c>
      <c r="G932" s="42">
        <f>IFERROR(VALUE(SUBSTITUTE('04A_국토부원자료'!J933,",","")),"")</f>
        <v>22500</v>
      </c>
      <c r="H932" s="43">
        <f t="shared" si="28"/>
        <v>225000000</v>
      </c>
      <c r="I932" s="43">
        <f t="shared" si="29"/>
        <v>7510013.351134846</v>
      </c>
      <c r="J932" s="38">
        <f>IFERROR(VALUE(SUBSTITUTE('04A_국토부원자료'!K933,",","")),"")</f>
        <v>13</v>
      </c>
      <c r="K932" s="38">
        <f>IFERROR(VALUE(SUBSTITUTE('04A_국토부원자료'!N933,",","")),"")</f>
        <v>2013</v>
      </c>
      <c r="L932" s="39" t="str">
        <f>IFERROR('04A_국토부원자료'!O933,"")</f>
        <v>충민로 5</v>
      </c>
      <c r="M932" s="39" t="str">
        <f>IFERROR('04A_국토부원자료'!Q933,"")</f>
        <v>중개거래</v>
      </c>
      <c r="N932" s="38">
        <f>IF(B932="","",IF('02_대상물건입력'!B5="",1,IF(ISNUMBER(SEARCH('02_대상물건입력'!B5,B932)),1,0)))</f>
        <v>1</v>
      </c>
      <c r="O932" s="38">
        <f>IF(B932="","",IF('02_대상물건입력'!B6="",1,IF(ISNUMBER(SEARCH('02_대상물건입력'!B6,B932)),1,0)))</f>
        <v>0</v>
      </c>
      <c r="P932" s="38">
        <f>IF(L932="","",IF('02_대상물건입력'!B15="",0,IF(ISNUMBER(SEARCH('02_대상물건입력'!B15,L932)),1,0)))</f>
        <v>0</v>
      </c>
      <c r="Q932" s="38">
        <f>IF(D932="","",IF('02_대상물건입력'!B8="",0,IF(ISNUMBER(SEARCH('02_대상물건입력'!B8,D932)),1,0)))</f>
        <v>0</v>
      </c>
      <c r="R932" s="44">
        <f>IFERROR(ABS(E932-'02_대상물건입력'!B11)/'02_대상물건입력'!B11,"")</f>
        <v>9.9740114819328485E-2</v>
      </c>
      <c r="S932" s="38">
        <f>IFERROR(ABS(J932-'02_대상물건입력'!B10),"")</f>
        <v>1</v>
      </c>
      <c r="T932" s="38">
        <f>IFERROR(ABS('01_설정'!B4-F932),"")</f>
        <v>605</v>
      </c>
      <c r="U932" s="38">
        <f>IFERROR(ABS(K932-YEAR('02_대상물건입력'!B14)),"")</f>
        <v>13</v>
      </c>
      <c r="V932" s="38" t="str">
        <f>IF(B932="","",IF(AND(E932&gt;0,F932&gt;0,H932&gt;0,OR('04A_국토부원자료'!P933="",'04A_국토부원자료'!P933="-"),IF('01_설정'!B10=1,N932=1,TRUE),R932&lt;='01_설정'!B5,S932&lt;='01_설정'!B6,T932&lt;='01_설정'!B7,U932&lt;='01_설정'!B8),"Y",""))</f>
        <v/>
      </c>
      <c r="W932" s="40" t="str">
        <f>IF(V932&lt;&gt;"Y","",MAX(0,(1-R932/'01_설정'!B5))*'01_설정'!B14+MAX(0,(1-S932/'01_설정'!B6))*'01_설정'!B15+MAX(0,(1-T932/'01_설정'!B7))*'01_설정'!B16+MAX(0,(1-U932/'01_설정'!B8))*'01_설정'!B17+O932*'01_설정'!B11+Q932*'01_설정'!B12+P932*'01_설정'!B13)</f>
        <v/>
      </c>
      <c r="X932" s="38" t="str">
        <f>IF(W932="","",1+COUNTIFS($W$4:$W$3003,"&gt;"&amp;W932)+COUNTIFS($W$4:W932,W932)-1)</f>
        <v/>
      </c>
    </row>
    <row r="933" spans="1:24" ht="16.5">
      <c r="A933" s="38">
        <f>IF('04A_국토부원자료'!A934="","",ROW()-3)</f>
        <v>930</v>
      </c>
      <c r="B933" s="39" t="str">
        <f>IFERROR('04A_국토부원자료'!B934,"")</f>
        <v>서울특별시 송파구 문정동</v>
      </c>
      <c r="C933" s="39" t="str">
        <f>IF(B933="","",IF('04A_국토부원자료'!C934&lt;&gt;"",'04A_국토부원자료'!C934,TRIM('04A_국토부원자료'!D934&amp;IF('04A_국토부원자료'!E934&lt;&gt;"","-"&amp;'04A_국토부원자료'!E934,""))))</f>
        <v>618</v>
      </c>
      <c r="D933" s="39" t="str">
        <f>IFERROR('04A_국토부원자료'!F934,"")</f>
        <v>파크하비오</v>
      </c>
      <c r="E933" s="40">
        <f>IFERROR(VALUE(SUBSTITUTE('04A_국토부원자료'!G934,",","")),"")</f>
        <v>26.29</v>
      </c>
      <c r="F933" s="41">
        <f>IFERROR(IF(AND('04A_국토부원자료'!H934&lt;&gt;"",'04A_국토부원자료'!I934&lt;&gt;""),DATE(INT(VALUE(SUBSTITUTE('04A_국토부원자료'!H934,",",""))/100),MOD(VALUE(SUBSTITUTE('04A_국토부원자료'!H934,",","")),100),VALUE(SUBSTITUTE('04A_국토부원자료'!I934,",",""))),""),"")</f>
        <v>45506</v>
      </c>
      <c r="G933" s="42">
        <f>IFERROR(VALUE(SUBSTITUTE('04A_국토부원자료'!J934,",","")),"")</f>
        <v>23700</v>
      </c>
      <c r="H933" s="43">
        <f t="shared" si="28"/>
        <v>237000000</v>
      </c>
      <c r="I933" s="43">
        <f t="shared" si="29"/>
        <v>9014834.5378470905</v>
      </c>
      <c r="J933" s="38">
        <f>IFERROR(VALUE(SUBSTITUTE('04A_국토부원자료'!K934,",","")),"")</f>
        <v>14</v>
      </c>
      <c r="K933" s="38" t="str">
        <f>IFERROR(VALUE(SUBSTITUTE('04A_국토부원자료'!N934,",","")),"")</f>
        <v/>
      </c>
      <c r="L933" s="39" t="str">
        <f>IFERROR('04A_국토부원자료'!O934,"")</f>
        <v xml:space="preserve"> </v>
      </c>
      <c r="M933" s="39" t="str">
        <f>IFERROR('04A_국토부원자료'!Q934,"")</f>
        <v>중개거래</v>
      </c>
      <c r="N933" s="38">
        <f>IF(B933="","",IF('02_대상물건입력'!B5="",1,IF(ISNUMBER(SEARCH('02_대상물건입력'!B5,B933)),1,0)))</f>
        <v>1</v>
      </c>
      <c r="O933" s="38">
        <f>IF(B933="","",IF('02_대상물건입력'!B6="",1,IF(ISNUMBER(SEARCH('02_대상물건입력'!B6,B933)),1,0)))</f>
        <v>0</v>
      </c>
      <c r="P933" s="38">
        <f>IF(L933="","",IF('02_대상물건입력'!B15="",0,IF(ISNUMBER(SEARCH('02_대상물건입력'!B15,L933)),1,0)))</f>
        <v>0</v>
      </c>
      <c r="Q933" s="38">
        <f>IF(D933="","",IF('02_대상물건입력'!B8="",0,IF(ISNUMBER(SEARCH('02_대상물건입력'!B8,D933)),1,0)))</f>
        <v>0</v>
      </c>
      <c r="R933" s="44">
        <f>IFERROR(ABS(E933-'02_대상물건입력'!B11)/'02_대상물건입력'!B11,"")</f>
        <v>3.497437855139706E-2</v>
      </c>
      <c r="S933" s="38">
        <f>IFERROR(ABS(J933-'02_대상물건입력'!B10),"")</f>
        <v>2</v>
      </c>
      <c r="T933" s="38">
        <f>IFERROR(ABS('01_설정'!B4-F933),"")</f>
        <v>606</v>
      </c>
      <c r="U933" s="38" t="str">
        <f>IFERROR(ABS(K933-YEAR('02_대상물건입력'!B14)),"")</f>
        <v/>
      </c>
      <c r="V933" s="38" t="str">
        <f>IF(B933="","",IF(AND(E933&gt;0,F933&gt;0,H933&gt;0,OR('04A_국토부원자료'!P934="",'04A_국토부원자료'!P934="-"),IF('01_설정'!B10=1,N933=1,TRUE),R933&lt;='01_설정'!B5,S933&lt;='01_설정'!B6,T933&lt;='01_설정'!B7,U933&lt;='01_설정'!B8),"Y",""))</f>
        <v/>
      </c>
      <c r="W933" s="40" t="str">
        <f>IF(V933&lt;&gt;"Y","",MAX(0,(1-R933/'01_설정'!B5))*'01_설정'!B14+MAX(0,(1-S933/'01_설정'!B6))*'01_설정'!B15+MAX(0,(1-T933/'01_설정'!B7))*'01_설정'!B16+MAX(0,(1-U933/'01_설정'!B8))*'01_설정'!B17+O933*'01_설정'!B11+Q933*'01_설정'!B12+P933*'01_설정'!B13)</f>
        <v/>
      </c>
      <c r="X933" s="38" t="str">
        <f>IF(W933="","",1+COUNTIFS($W$4:$W$3003,"&gt;"&amp;W933)+COUNTIFS($W$4:W933,W933)-1)</f>
        <v/>
      </c>
    </row>
    <row r="934" spans="1:24" ht="16.5">
      <c r="A934" s="38">
        <f>IF('04A_국토부원자료'!A935="","",ROW()-3)</f>
        <v>931</v>
      </c>
      <c r="B934" s="39" t="str">
        <f>IFERROR('04A_국토부원자료'!B935,"")</f>
        <v>서울특별시 송파구 문정동</v>
      </c>
      <c r="C934" s="39" t="str">
        <f>IF(B934="","",IF('04A_국토부원자료'!C935&lt;&gt;"",'04A_국토부원자료'!C935,TRIM('04A_국토부원자료'!D935&amp;IF('04A_국토부원자료'!E935&lt;&gt;"","-"&amp;'04A_국토부원자료'!E935,""))))</f>
        <v>624</v>
      </c>
      <c r="D934" s="39" t="str">
        <f>IFERROR('04A_국토부원자료'!F935,"")</f>
        <v>송파 아이파크</v>
      </c>
      <c r="E934" s="40">
        <f>IFERROR(VALUE(SUBSTITUTE('04A_국토부원자료'!G935,",","")),"")</f>
        <v>25.87</v>
      </c>
      <c r="F934" s="41">
        <f>IFERROR(IF(AND('04A_국토부원자료'!H935&lt;&gt;"",'04A_국토부원자료'!I935&lt;&gt;""),DATE(INT(VALUE(SUBSTITUTE('04A_국토부원자료'!H935,",",""))/100),MOD(VALUE(SUBSTITUTE('04A_국토부원자료'!H935,",","")),100),VALUE(SUBSTITUTE('04A_국토부원자료'!I935,",",""))),""),"")</f>
        <v>45505</v>
      </c>
      <c r="G934" s="42">
        <f>IFERROR(VALUE(SUBSTITUTE('04A_국토부원자료'!J935,",","")),"")</f>
        <v>21500</v>
      </c>
      <c r="H934" s="43">
        <f t="shared" si="28"/>
        <v>215000000</v>
      </c>
      <c r="I934" s="43">
        <f t="shared" si="29"/>
        <v>8310784.6926942402</v>
      </c>
      <c r="J934" s="38">
        <f>IFERROR(VALUE(SUBSTITUTE('04A_국토부원자료'!K935,",","")),"")</f>
        <v>11</v>
      </c>
      <c r="K934" s="38">
        <f>IFERROR(VALUE(SUBSTITUTE('04A_국토부원자료'!N935,",","")),"")</f>
        <v>2015</v>
      </c>
      <c r="L934" s="39" t="str">
        <f>IFERROR('04A_국토부원자료'!O935,"")</f>
        <v>법원로 55</v>
      </c>
      <c r="M934" s="39" t="str">
        <f>IFERROR('04A_국토부원자료'!Q935,"")</f>
        <v>중개거래</v>
      </c>
      <c r="N934" s="38">
        <f>IF(B934="","",IF('02_대상물건입력'!B5="",1,IF(ISNUMBER(SEARCH('02_대상물건입력'!B5,B934)),1,0)))</f>
        <v>1</v>
      </c>
      <c r="O934" s="38">
        <f>IF(B934="","",IF('02_대상물건입력'!B6="",1,IF(ISNUMBER(SEARCH('02_대상물건입력'!B6,B934)),1,0)))</f>
        <v>0</v>
      </c>
      <c r="P934" s="38">
        <f>IF(L934="","",IF('02_대상물건입력'!B15="",0,IF(ISNUMBER(SEARCH('02_대상물건입력'!B15,L934)),1,0)))</f>
        <v>0</v>
      </c>
      <c r="Q934" s="38">
        <f>IF(D934="","",IF('02_대상물건입력'!B8="",0,IF(ISNUMBER(SEARCH('02_대상물건입력'!B8,D934)),1,0)))</f>
        <v>0</v>
      </c>
      <c r="R934" s="44">
        <f>IFERROR(ABS(E934-'02_대상물건입력'!B11)/'02_대상물건입력'!B11,"")</f>
        <v>5.0391296048864213E-2</v>
      </c>
      <c r="S934" s="38">
        <f>IFERROR(ABS(J934-'02_대상물건입력'!B10),"")</f>
        <v>1</v>
      </c>
      <c r="T934" s="38">
        <f>IFERROR(ABS('01_설정'!B4-F934),"")</f>
        <v>607</v>
      </c>
      <c r="U934" s="38">
        <f>IFERROR(ABS(K934-YEAR('02_대상물건입력'!B14)),"")</f>
        <v>11</v>
      </c>
      <c r="V934" s="38" t="str">
        <f>IF(B934="","",IF(AND(E934&gt;0,F934&gt;0,H934&gt;0,OR('04A_국토부원자료'!P935="",'04A_국토부원자료'!P935="-"),IF('01_설정'!B10=1,N934=1,TRUE),R934&lt;='01_설정'!B5,S934&lt;='01_설정'!B6,T934&lt;='01_설정'!B7,U934&lt;='01_설정'!B8),"Y",""))</f>
        <v/>
      </c>
      <c r="W934" s="40" t="str">
        <f>IF(V934&lt;&gt;"Y","",MAX(0,(1-R934/'01_설정'!B5))*'01_설정'!B14+MAX(0,(1-S934/'01_설정'!B6))*'01_설정'!B15+MAX(0,(1-T934/'01_설정'!B7))*'01_설정'!B16+MAX(0,(1-U934/'01_설정'!B8))*'01_설정'!B17+O934*'01_설정'!B11+Q934*'01_설정'!B12+P934*'01_설정'!B13)</f>
        <v/>
      </c>
      <c r="X934" s="38" t="str">
        <f>IF(W934="","",1+COUNTIFS($W$4:$W$3003,"&gt;"&amp;W934)+COUNTIFS($W$4:W934,W934)-1)</f>
        <v/>
      </c>
    </row>
    <row r="935" spans="1:24" ht="16.5">
      <c r="A935" s="38">
        <f>IF('04A_국토부원자료'!A936="","",ROW()-3)</f>
        <v>932</v>
      </c>
      <c r="B935" s="39" t="str">
        <f>IFERROR('04A_국토부원자료'!B936,"")</f>
        <v>서울특별시 송파구 문정동</v>
      </c>
      <c r="C935" s="39" t="str">
        <f>IF(B935="","",IF('04A_국토부원자료'!C936&lt;&gt;"",'04A_국토부원자료'!C936,TRIM('04A_국토부원자료'!D936&amp;IF('04A_국토부원자료'!E936&lt;&gt;"","-"&amp;'04A_국토부원자료'!E936,""))))</f>
        <v>652</v>
      </c>
      <c r="D935" s="39" t="str">
        <f>IFERROR('04A_국토부원자료'!F936,"")</f>
        <v>송파법조타운푸르지오시티</v>
      </c>
      <c r="E935" s="40">
        <f>IFERROR(VALUE(SUBSTITUTE('04A_국토부원자료'!G936,",","")),"")</f>
        <v>17.47</v>
      </c>
      <c r="F935" s="41">
        <f>IFERROR(IF(AND('04A_국토부원자료'!H936&lt;&gt;"",'04A_국토부원자료'!I936&lt;&gt;""),DATE(INT(VALUE(SUBSTITUTE('04A_국토부원자료'!H936,",",""))/100),MOD(VALUE(SUBSTITUTE('04A_국토부원자료'!H936,",","")),100),VALUE(SUBSTITUTE('04A_국토부원자료'!I936,",",""))),""),"")</f>
        <v>45505</v>
      </c>
      <c r="G935" s="42">
        <f>IFERROR(VALUE(SUBSTITUTE('04A_국토부원자료'!J936,",","")),"")</f>
        <v>18500</v>
      </c>
      <c r="H935" s="43">
        <f t="shared" si="28"/>
        <v>185000000</v>
      </c>
      <c r="I935" s="43">
        <f t="shared" si="29"/>
        <v>10589582.140812824</v>
      </c>
      <c r="J935" s="38">
        <f>IFERROR(VALUE(SUBSTITUTE('04A_국토부원자료'!K936,",","")),"")</f>
        <v>10</v>
      </c>
      <c r="K935" s="38">
        <f>IFERROR(VALUE(SUBSTITUTE('04A_국토부원자료'!N936,",","")),"")</f>
        <v>2018</v>
      </c>
      <c r="L935" s="39" t="str">
        <f>IFERROR('04A_국토부원자료'!O936,"")</f>
        <v>법원로4길 5</v>
      </c>
      <c r="M935" s="39" t="str">
        <f>IFERROR('04A_국토부원자료'!Q936,"")</f>
        <v>중개거래</v>
      </c>
      <c r="N935" s="38">
        <f>IF(B935="","",IF('02_대상물건입력'!B5="",1,IF(ISNUMBER(SEARCH('02_대상물건입력'!B5,B935)),1,0)))</f>
        <v>1</v>
      </c>
      <c r="O935" s="38">
        <f>IF(B935="","",IF('02_대상물건입력'!B6="",1,IF(ISNUMBER(SEARCH('02_대상물건입력'!B6,B935)),1,0)))</f>
        <v>0</v>
      </c>
      <c r="P935" s="38">
        <f>IF(L935="","",IF('02_대상물건입력'!B15="",0,IF(ISNUMBER(SEARCH('02_대상물건입력'!B15,L935)),1,0)))</f>
        <v>0</v>
      </c>
      <c r="Q935" s="38">
        <f>IF(D935="","",IF('02_대상물건입력'!B8="",0,IF(ISNUMBER(SEARCH('02_대상물건입력'!B8,D935)),1,0)))</f>
        <v>0</v>
      </c>
      <c r="R935" s="44">
        <f>IFERROR(ABS(E935-'02_대상물건입력'!B11)/'02_대상물건입력'!B11,"")</f>
        <v>0.35872964599820872</v>
      </c>
      <c r="S935" s="38">
        <f>IFERROR(ABS(J935-'02_대상물건입력'!B10),"")</f>
        <v>2</v>
      </c>
      <c r="T935" s="38">
        <f>IFERROR(ABS('01_설정'!B4-F935),"")</f>
        <v>607</v>
      </c>
      <c r="U935" s="38">
        <f>IFERROR(ABS(K935-YEAR('02_대상물건입력'!B14)),"")</f>
        <v>8</v>
      </c>
      <c r="V935" s="38" t="str">
        <f>IF(B935="","",IF(AND(E935&gt;0,F935&gt;0,H935&gt;0,OR('04A_국토부원자료'!P936="",'04A_국토부원자료'!P936="-"),IF('01_설정'!B10=1,N935=1,TRUE),R935&lt;='01_설정'!B5,S935&lt;='01_설정'!B6,T935&lt;='01_설정'!B7,U935&lt;='01_설정'!B8),"Y",""))</f>
        <v/>
      </c>
      <c r="W935" s="40" t="str">
        <f>IF(V935&lt;&gt;"Y","",MAX(0,(1-R935/'01_설정'!B5))*'01_설정'!B14+MAX(0,(1-S935/'01_설정'!B6))*'01_설정'!B15+MAX(0,(1-T935/'01_설정'!B7))*'01_설정'!B16+MAX(0,(1-U935/'01_설정'!B8))*'01_설정'!B17+O935*'01_설정'!B11+Q935*'01_설정'!B12+P935*'01_설정'!B13)</f>
        <v/>
      </c>
      <c r="X935" s="38" t="str">
        <f>IF(W935="","",1+COUNTIFS($W$4:$W$3003,"&gt;"&amp;W935)+COUNTIFS($W$4:W935,W935)-1)</f>
        <v/>
      </c>
    </row>
    <row r="936" spans="1:24" ht="16.5">
      <c r="A936" s="38">
        <f>IF('04A_국토부원자료'!A937="","",ROW()-3)</f>
        <v>933</v>
      </c>
      <c r="B936" s="39" t="str">
        <f>IFERROR('04A_국토부원자료'!B937,"")</f>
        <v>서울특별시 송파구 문정동</v>
      </c>
      <c r="C936" s="39" t="str">
        <f>IF(B936="","",IF('04A_국토부원자료'!C937&lt;&gt;"",'04A_국토부원자료'!C937,TRIM('04A_국토부원자료'!D937&amp;IF('04A_국토부원자료'!E937&lt;&gt;"","-"&amp;'04A_국토부원자료'!E937,""))))</f>
        <v>624</v>
      </c>
      <c r="D936" s="39" t="str">
        <f>IFERROR('04A_국토부원자료'!F937,"")</f>
        <v>송파 아이파크</v>
      </c>
      <c r="E936" s="40">
        <f>IFERROR(VALUE(SUBSTITUTE('04A_국토부원자료'!G937,",","")),"")</f>
        <v>49.9</v>
      </c>
      <c r="F936" s="41">
        <f>IFERROR(IF(AND('04A_국토부원자료'!H937&lt;&gt;"",'04A_국토부원자료'!I937&lt;&gt;""),DATE(INT(VALUE(SUBSTITUTE('04A_국토부원자료'!H937,",",""))/100),MOD(VALUE(SUBSTITUTE('04A_국토부원자료'!H937,",","")),100),VALUE(SUBSTITUTE('04A_국토부원자료'!I937,",",""))),""),"")</f>
        <v>45505</v>
      </c>
      <c r="G936" s="42">
        <f>IFERROR(VALUE(SUBSTITUTE('04A_국토부원자료'!J937,",","")),"")</f>
        <v>54000</v>
      </c>
      <c r="H936" s="43">
        <f t="shared" si="28"/>
        <v>540000000</v>
      </c>
      <c r="I936" s="43">
        <f t="shared" si="29"/>
        <v>10821643.286573147</v>
      </c>
      <c r="J936" s="38">
        <f>IFERROR(VALUE(SUBSTITUTE('04A_국토부원자료'!K937,",","")),"")</f>
        <v>6</v>
      </c>
      <c r="K936" s="38">
        <f>IFERROR(VALUE(SUBSTITUTE('04A_국토부원자료'!N937,",","")),"")</f>
        <v>2015</v>
      </c>
      <c r="L936" s="39" t="str">
        <f>IFERROR('04A_국토부원자료'!O937,"")</f>
        <v>법원로 55</v>
      </c>
      <c r="M936" s="39" t="str">
        <f>IFERROR('04A_국토부원자료'!Q937,"")</f>
        <v>중개거래</v>
      </c>
      <c r="N936" s="38">
        <f>IF(B936="","",IF('02_대상물건입력'!B5="",1,IF(ISNUMBER(SEARCH('02_대상물건입력'!B5,B936)),1,0)))</f>
        <v>1</v>
      </c>
      <c r="O936" s="38">
        <f>IF(B936="","",IF('02_대상물건입력'!B6="",1,IF(ISNUMBER(SEARCH('02_대상물건입력'!B6,B936)),1,0)))</f>
        <v>0</v>
      </c>
      <c r="P936" s="38">
        <f>IF(L936="","",IF('02_대상물건입력'!B15="",0,IF(ISNUMBER(SEARCH('02_대상물건입력'!B15,L936)),1,0)))</f>
        <v>0</v>
      </c>
      <c r="Q936" s="38">
        <f>IF(D936="","",IF('02_대상물건입력'!B8="",0,IF(ISNUMBER(SEARCH('02_대상물건입력'!B8,D936)),1,0)))</f>
        <v>0</v>
      </c>
      <c r="R936" s="44">
        <f>IFERROR(ABS(E936-'02_대상물건입력'!B11)/'02_대상물건입력'!B11,"")</f>
        <v>0.83167662648479601</v>
      </c>
      <c r="S936" s="38">
        <f>IFERROR(ABS(J936-'02_대상물건입력'!B10),"")</f>
        <v>6</v>
      </c>
      <c r="T936" s="38">
        <f>IFERROR(ABS('01_설정'!B4-F936),"")</f>
        <v>607</v>
      </c>
      <c r="U936" s="38">
        <f>IFERROR(ABS(K936-YEAR('02_대상물건입력'!B14)),"")</f>
        <v>11</v>
      </c>
      <c r="V936" s="38" t="str">
        <f>IF(B936="","",IF(AND(E936&gt;0,F936&gt;0,H936&gt;0,OR('04A_국토부원자료'!P937="",'04A_국토부원자료'!P937="-"),IF('01_설정'!B10=1,N936=1,TRUE),R936&lt;='01_설정'!B5,S936&lt;='01_설정'!B6,T936&lt;='01_설정'!B7,U936&lt;='01_설정'!B8),"Y",""))</f>
        <v/>
      </c>
      <c r="W936" s="40" t="str">
        <f>IF(V936&lt;&gt;"Y","",MAX(0,(1-R936/'01_설정'!B5))*'01_설정'!B14+MAX(0,(1-S936/'01_설정'!B6))*'01_설정'!B15+MAX(0,(1-T936/'01_설정'!B7))*'01_설정'!B16+MAX(0,(1-U936/'01_설정'!B8))*'01_설정'!B17+O936*'01_설정'!B11+Q936*'01_설정'!B12+P936*'01_설정'!B13)</f>
        <v/>
      </c>
      <c r="X936" s="38" t="str">
        <f>IF(W936="","",1+COUNTIFS($W$4:$W$3003,"&gt;"&amp;W936)+COUNTIFS($W$4:W936,W936)-1)</f>
        <v/>
      </c>
    </row>
    <row r="937" spans="1:24" ht="16.5">
      <c r="A937" s="38">
        <f>IF('04A_국토부원자료'!A938="","",ROW()-3)</f>
        <v>934</v>
      </c>
      <c r="B937" s="39" t="str">
        <f>IFERROR('04A_국토부원자료'!B938,"")</f>
        <v>서울특별시 송파구 문정동</v>
      </c>
      <c r="C937" s="39" t="str">
        <f>IF(B937="","",IF('04A_국토부원자료'!C938&lt;&gt;"",'04A_국토부원자료'!C938,TRIM('04A_국토부원자료'!D938&amp;IF('04A_국토부원자료'!E938&lt;&gt;"","-"&amp;'04A_국토부원자료'!E938,""))))</f>
        <v>652-1</v>
      </c>
      <c r="D937" s="39" t="str">
        <f>IFERROR('04A_국토부원자료'!F938,"")</f>
        <v>프라비다옥토</v>
      </c>
      <c r="E937" s="40">
        <f>IFERROR(VALUE(SUBSTITUTE('04A_국토부원자료'!G938,",","")),"")</f>
        <v>19.739999999999998</v>
      </c>
      <c r="F937" s="41">
        <f>IFERROR(IF(AND('04A_국토부원자료'!H938&lt;&gt;"",'04A_국토부원자료'!I938&lt;&gt;""),DATE(INT(VALUE(SUBSTITUTE('04A_국토부원자료'!H938,",",""))/100),MOD(VALUE(SUBSTITUTE('04A_국토부원자료'!H938,",","")),100),VALUE(SUBSTITUTE('04A_국토부원자료'!I938,",",""))),""),"")</f>
        <v>45504</v>
      </c>
      <c r="G937" s="42">
        <f>IFERROR(VALUE(SUBSTITUTE('04A_국토부원자료'!J938,",","")),"")</f>
        <v>16900</v>
      </c>
      <c r="H937" s="43">
        <f t="shared" si="28"/>
        <v>169000000</v>
      </c>
      <c r="I937" s="43">
        <f t="shared" si="29"/>
        <v>8561296.8591692001</v>
      </c>
      <c r="J937" s="38">
        <f>IFERROR(VALUE(SUBSTITUTE('04A_국토부원자료'!K938,",","")),"")</f>
        <v>6</v>
      </c>
      <c r="K937" s="38">
        <f>IFERROR(VALUE(SUBSTITUTE('04A_국토부원자료'!N938,",","")),"")</f>
        <v>2016</v>
      </c>
      <c r="L937" s="39" t="str">
        <f>IFERROR('04A_국토부원자료'!O938,"")</f>
        <v>법원로4길 17</v>
      </c>
      <c r="M937" s="39" t="str">
        <f>IFERROR('04A_국토부원자료'!Q938,"")</f>
        <v>중개거래</v>
      </c>
      <c r="N937" s="38">
        <f>IF(B937="","",IF('02_대상물건입력'!B5="",1,IF(ISNUMBER(SEARCH('02_대상물건입력'!B5,B937)),1,0)))</f>
        <v>1</v>
      </c>
      <c r="O937" s="38">
        <f>IF(B937="","",IF('02_대상물건입력'!B6="",1,IF(ISNUMBER(SEARCH('02_대상물건입력'!B6,B937)),1,0)))</f>
        <v>0</v>
      </c>
      <c r="P937" s="38">
        <f>IF(L937="","",IF('02_대상물건입력'!B15="",0,IF(ISNUMBER(SEARCH('02_대상물건입력'!B15,L937)),1,0)))</f>
        <v>0</v>
      </c>
      <c r="Q937" s="38">
        <f>IF(D937="","",IF('02_대상물건입력'!B8="",0,IF(ISNUMBER(SEARCH('02_대상물건입력'!B8,D937)),1,0)))</f>
        <v>0</v>
      </c>
      <c r="R937" s="44">
        <f>IFERROR(ABS(E937-'02_대상물건입력'!B11)/'02_대상물건입력'!B11,"")</f>
        <v>0.27540487761904064</v>
      </c>
      <c r="S937" s="38">
        <f>IFERROR(ABS(J937-'02_대상물건입력'!B10),"")</f>
        <v>6</v>
      </c>
      <c r="T937" s="38">
        <f>IFERROR(ABS('01_설정'!B4-F937),"")</f>
        <v>608</v>
      </c>
      <c r="U937" s="38">
        <f>IFERROR(ABS(K937-YEAR('02_대상물건입력'!B14)),"")</f>
        <v>10</v>
      </c>
      <c r="V937" s="38" t="str">
        <f>IF(B937="","",IF(AND(E937&gt;0,F937&gt;0,H937&gt;0,OR('04A_국토부원자료'!P938="",'04A_국토부원자료'!P938="-"),IF('01_설정'!B10=1,N937=1,TRUE),R937&lt;='01_설정'!B5,S937&lt;='01_설정'!B6,T937&lt;='01_설정'!B7,U937&lt;='01_설정'!B8),"Y",""))</f>
        <v/>
      </c>
      <c r="W937" s="40" t="str">
        <f>IF(V937&lt;&gt;"Y","",MAX(0,(1-R937/'01_설정'!B5))*'01_설정'!B14+MAX(0,(1-S937/'01_설정'!B6))*'01_설정'!B15+MAX(0,(1-T937/'01_설정'!B7))*'01_설정'!B16+MAX(0,(1-U937/'01_설정'!B8))*'01_설정'!B17+O937*'01_설정'!B11+Q937*'01_설정'!B12+P937*'01_설정'!B13)</f>
        <v/>
      </c>
      <c r="X937" s="38" t="str">
        <f>IF(W937="","",1+COUNTIFS($W$4:$W$3003,"&gt;"&amp;W937)+COUNTIFS($W$4:W937,W937)-1)</f>
        <v/>
      </c>
    </row>
    <row r="938" spans="1:24" ht="16.5">
      <c r="A938" s="38">
        <f>IF('04A_국토부원자료'!A939="","",ROW()-3)</f>
        <v>935</v>
      </c>
      <c r="B938" s="39" t="str">
        <f>IFERROR('04A_국토부원자료'!B939,"")</f>
        <v>서울특별시 송파구 문정동</v>
      </c>
      <c r="C938" s="39" t="str">
        <f>IF(B938="","",IF('04A_국토부원자료'!C939&lt;&gt;"",'04A_국토부원자료'!C939,TRIM('04A_국토부원자료'!D939&amp;IF('04A_국토부원자료'!E939&lt;&gt;"","-"&amp;'04A_국토부원자료'!E939,""))))</f>
        <v>624</v>
      </c>
      <c r="D938" s="39" t="str">
        <f>IFERROR('04A_국토부원자료'!F939,"")</f>
        <v>송파 아이파크</v>
      </c>
      <c r="E938" s="40">
        <f>IFERROR(VALUE(SUBSTITUTE('04A_국토부원자료'!G939,",","")),"")</f>
        <v>25.87</v>
      </c>
      <c r="F938" s="41">
        <f>IFERROR(IF(AND('04A_국토부원자료'!H939&lt;&gt;"",'04A_국토부원자료'!I939&lt;&gt;""),DATE(INT(VALUE(SUBSTITUTE('04A_국토부원자료'!H939,",",""))/100),MOD(VALUE(SUBSTITUTE('04A_국토부원자료'!H939,",","")),100),VALUE(SUBSTITUTE('04A_국토부원자료'!I939,",",""))),""),"")</f>
        <v>45502</v>
      </c>
      <c r="G938" s="42">
        <f>IFERROR(VALUE(SUBSTITUTE('04A_국토부원자료'!J939,",","")),"")</f>
        <v>21220</v>
      </c>
      <c r="H938" s="43">
        <f t="shared" si="28"/>
        <v>212200000</v>
      </c>
      <c r="I938" s="43">
        <f t="shared" si="29"/>
        <v>8202551.217626594</v>
      </c>
      <c r="J938" s="38">
        <f>IFERROR(VALUE(SUBSTITUTE('04A_국토부원자료'!K939,",","")),"")</f>
        <v>3</v>
      </c>
      <c r="K938" s="38">
        <f>IFERROR(VALUE(SUBSTITUTE('04A_국토부원자료'!N939,",","")),"")</f>
        <v>2015</v>
      </c>
      <c r="L938" s="39" t="str">
        <f>IFERROR('04A_국토부원자료'!O939,"")</f>
        <v>법원로 55</v>
      </c>
      <c r="M938" s="39" t="str">
        <f>IFERROR('04A_국토부원자료'!Q939,"")</f>
        <v>직거래</v>
      </c>
      <c r="N938" s="38">
        <f>IF(B938="","",IF('02_대상물건입력'!B5="",1,IF(ISNUMBER(SEARCH('02_대상물건입력'!B5,B938)),1,0)))</f>
        <v>1</v>
      </c>
      <c r="O938" s="38">
        <f>IF(B938="","",IF('02_대상물건입력'!B6="",1,IF(ISNUMBER(SEARCH('02_대상물건입력'!B6,B938)),1,0)))</f>
        <v>0</v>
      </c>
      <c r="P938" s="38">
        <f>IF(L938="","",IF('02_대상물건입력'!B15="",0,IF(ISNUMBER(SEARCH('02_대상물건입력'!B15,L938)),1,0)))</f>
        <v>0</v>
      </c>
      <c r="Q938" s="38">
        <f>IF(D938="","",IF('02_대상물건입력'!B8="",0,IF(ISNUMBER(SEARCH('02_대상물건입력'!B8,D938)),1,0)))</f>
        <v>0</v>
      </c>
      <c r="R938" s="44">
        <f>IFERROR(ABS(E938-'02_대상물건입력'!B11)/'02_대상물건입력'!B11,"")</f>
        <v>5.0391296048864213E-2</v>
      </c>
      <c r="S938" s="38">
        <f>IFERROR(ABS(J938-'02_대상물건입력'!B10),"")</f>
        <v>9</v>
      </c>
      <c r="T938" s="38">
        <f>IFERROR(ABS('01_설정'!B4-F938),"")</f>
        <v>610</v>
      </c>
      <c r="U938" s="38">
        <f>IFERROR(ABS(K938-YEAR('02_대상물건입력'!B14)),"")</f>
        <v>11</v>
      </c>
      <c r="V938" s="38" t="str">
        <f>IF(B938="","",IF(AND(E938&gt;0,F938&gt;0,H938&gt;0,OR('04A_국토부원자료'!P939="",'04A_국토부원자료'!P939="-"),IF('01_설정'!B10=1,N938=1,TRUE),R938&lt;='01_설정'!B5,S938&lt;='01_설정'!B6,T938&lt;='01_설정'!B7,U938&lt;='01_설정'!B8),"Y",""))</f>
        <v/>
      </c>
      <c r="W938" s="40" t="str">
        <f>IF(V938&lt;&gt;"Y","",MAX(0,(1-R938/'01_설정'!B5))*'01_설정'!B14+MAX(0,(1-S938/'01_설정'!B6))*'01_설정'!B15+MAX(0,(1-T938/'01_설정'!B7))*'01_설정'!B16+MAX(0,(1-U938/'01_설정'!B8))*'01_설정'!B17+O938*'01_설정'!B11+Q938*'01_설정'!B12+P938*'01_설정'!B13)</f>
        <v/>
      </c>
      <c r="X938" s="38" t="str">
        <f>IF(W938="","",1+COUNTIFS($W$4:$W$3003,"&gt;"&amp;W938)+COUNTIFS($W$4:W938,W938)-1)</f>
        <v/>
      </c>
    </row>
    <row r="939" spans="1:24" ht="16.5">
      <c r="A939" s="38">
        <f>IF('04A_국토부원자료'!A940="","",ROW()-3)</f>
        <v>936</v>
      </c>
      <c r="B939" s="39" t="str">
        <f>IFERROR('04A_국토부원자료'!B940,"")</f>
        <v>서울특별시 송파구 문정동</v>
      </c>
      <c r="C939" s="39" t="str">
        <f>IF(B939="","",IF('04A_국토부원자료'!C940&lt;&gt;"",'04A_국토부원자료'!C940,TRIM('04A_국토부원자료'!D940&amp;IF('04A_국토부원자료'!E940&lt;&gt;"","-"&amp;'04A_국토부원자료'!E940,""))))</f>
        <v>624</v>
      </c>
      <c r="D939" s="39" t="str">
        <f>IFERROR('04A_국토부원자료'!F940,"")</f>
        <v>송파 아이파크</v>
      </c>
      <c r="E939" s="40">
        <f>IFERROR(VALUE(SUBSTITUTE('04A_국토부원자료'!G940,",","")),"")</f>
        <v>49.7</v>
      </c>
      <c r="F939" s="41">
        <f>IFERROR(IF(AND('04A_국토부원자료'!H940&lt;&gt;"",'04A_국토부원자료'!I940&lt;&gt;""),DATE(INT(VALUE(SUBSTITUTE('04A_국토부원자료'!H940,",",""))/100),MOD(VALUE(SUBSTITUTE('04A_국토부원자료'!H940,",","")),100),VALUE(SUBSTITUTE('04A_국토부원자료'!I940,",",""))),""),"")</f>
        <v>45502</v>
      </c>
      <c r="G939" s="42">
        <f>IFERROR(VALUE(SUBSTITUTE('04A_국토부원자료'!J940,",","")),"")</f>
        <v>55200</v>
      </c>
      <c r="H939" s="43">
        <f t="shared" si="28"/>
        <v>552000000</v>
      </c>
      <c r="I939" s="43">
        <f t="shared" si="29"/>
        <v>11106639.839034205</v>
      </c>
      <c r="J939" s="38">
        <f>IFERROR(VALUE(SUBSTITUTE('04A_국토부원자료'!K940,",","")),"")</f>
        <v>4</v>
      </c>
      <c r="K939" s="38">
        <f>IFERROR(VALUE(SUBSTITUTE('04A_국토부원자료'!N940,",","")),"")</f>
        <v>2015</v>
      </c>
      <c r="L939" s="39" t="str">
        <f>IFERROR('04A_국토부원자료'!O940,"")</f>
        <v>법원로 55</v>
      </c>
      <c r="M939" s="39" t="str">
        <f>IFERROR('04A_국토부원자료'!Q940,"")</f>
        <v>직거래</v>
      </c>
      <c r="N939" s="38">
        <f>IF(B939="","",IF('02_대상물건입력'!B5="",1,IF(ISNUMBER(SEARCH('02_대상물건입력'!B5,B939)),1,0)))</f>
        <v>1</v>
      </c>
      <c r="O939" s="38">
        <f>IF(B939="","",IF('02_대상물건입력'!B6="",1,IF(ISNUMBER(SEARCH('02_대상물건입력'!B6,B939)),1,0)))</f>
        <v>0</v>
      </c>
      <c r="P939" s="38">
        <f>IF(L939="","",IF('02_대상물건입력'!B15="",0,IF(ISNUMBER(SEARCH('02_대상물건입력'!B15,L939)),1,0)))</f>
        <v>0</v>
      </c>
      <c r="Q939" s="38">
        <f>IF(D939="","",IF('02_대상물건입력'!B8="",0,IF(ISNUMBER(SEARCH('02_대상물건입력'!B8,D939)),1,0)))</f>
        <v>0</v>
      </c>
      <c r="R939" s="44">
        <f>IFERROR(ABS(E939-'02_대상물건입력'!B11)/'02_대상물건입력'!B11,"")</f>
        <v>0.82433523720028801</v>
      </c>
      <c r="S939" s="38">
        <f>IFERROR(ABS(J939-'02_대상물건입력'!B10),"")</f>
        <v>8</v>
      </c>
      <c r="T939" s="38">
        <f>IFERROR(ABS('01_설정'!B4-F939),"")</f>
        <v>610</v>
      </c>
      <c r="U939" s="38">
        <f>IFERROR(ABS(K939-YEAR('02_대상물건입력'!B14)),"")</f>
        <v>11</v>
      </c>
      <c r="V939" s="38" t="str">
        <f>IF(B939="","",IF(AND(E939&gt;0,F939&gt;0,H939&gt;0,OR('04A_국토부원자료'!P940="",'04A_국토부원자료'!P940="-"),IF('01_설정'!B10=1,N939=1,TRUE),R939&lt;='01_설정'!B5,S939&lt;='01_설정'!B6,T939&lt;='01_설정'!B7,U939&lt;='01_설정'!B8),"Y",""))</f>
        <v/>
      </c>
      <c r="W939" s="40" t="str">
        <f>IF(V939&lt;&gt;"Y","",MAX(0,(1-R939/'01_설정'!B5))*'01_설정'!B14+MAX(0,(1-S939/'01_설정'!B6))*'01_설정'!B15+MAX(0,(1-T939/'01_설정'!B7))*'01_설정'!B16+MAX(0,(1-U939/'01_설정'!B8))*'01_설정'!B17+O939*'01_설정'!B11+Q939*'01_설정'!B12+P939*'01_설정'!B13)</f>
        <v/>
      </c>
      <c r="X939" s="38" t="str">
        <f>IF(W939="","",1+COUNTIFS($W$4:$W$3003,"&gt;"&amp;W939)+COUNTIFS($W$4:W939,W939)-1)</f>
        <v/>
      </c>
    </row>
    <row r="940" spans="1:24" ht="16.5">
      <c r="A940" s="38">
        <f>IF('04A_국토부원자료'!A941="","",ROW()-3)</f>
        <v>937</v>
      </c>
      <c r="B940" s="39" t="str">
        <f>IFERROR('04A_국토부원자료'!B941,"")</f>
        <v>서울특별시 송파구 문정동</v>
      </c>
      <c r="C940" s="39" t="str">
        <f>IF(B940="","",IF('04A_국토부원자료'!C941&lt;&gt;"",'04A_국토부원자료'!C941,TRIM('04A_국토부원자료'!D941&amp;IF('04A_국토부원자료'!E941&lt;&gt;"","-"&amp;'04A_국토부원자료'!E941,""))))</f>
        <v>618</v>
      </c>
      <c r="D940" s="39" t="str">
        <f>IFERROR('04A_국토부원자료'!F941,"")</f>
        <v>파크하비오</v>
      </c>
      <c r="E940" s="40">
        <f>IFERROR(VALUE(SUBSTITUTE('04A_국토부원자료'!G941,",","")),"")</f>
        <v>48.93</v>
      </c>
      <c r="F940" s="41">
        <f>IFERROR(IF(AND('04A_국토부원자료'!H941&lt;&gt;"",'04A_국토부원자료'!I941&lt;&gt;""),DATE(INT(VALUE(SUBSTITUTE('04A_국토부원자료'!H941,",",""))/100),MOD(VALUE(SUBSTITUTE('04A_국토부원자료'!H941,",","")),100),VALUE(SUBSTITUTE('04A_국토부원자료'!I941,",",""))),""),"")</f>
        <v>45500</v>
      </c>
      <c r="G940" s="42">
        <f>IFERROR(VALUE(SUBSTITUTE('04A_국토부원자료'!J941,",","")),"")</f>
        <v>48500</v>
      </c>
      <c r="H940" s="43">
        <f t="shared" si="28"/>
        <v>485000000</v>
      </c>
      <c r="I940" s="43">
        <f t="shared" si="29"/>
        <v>9912119.3541794401</v>
      </c>
      <c r="J940" s="38">
        <f>IFERROR(VALUE(SUBSTITUTE('04A_국토부원자료'!K941,",","")),"")</f>
        <v>10</v>
      </c>
      <c r="K940" s="38" t="str">
        <f>IFERROR(VALUE(SUBSTITUTE('04A_국토부원자료'!N941,",","")),"")</f>
        <v/>
      </c>
      <c r="L940" s="39" t="str">
        <f>IFERROR('04A_국토부원자료'!O941,"")</f>
        <v xml:space="preserve"> </v>
      </c>
      <c r="M940" s="39" t="str">
        <f>IFERROR('04A_국토부원자료'!Q941,"")</f>
        <v>중개거래</v>
      </c>
      <c r="N940" s="38">
        <f>IF(B940="","",IF('02_대상물건입력'!B5="",1,IF(ISNUMBER(SEARCH('02_대상물건입력'!B5,B940)),1,0)))</f>
        <v>1</v>
      </c>
      <c r="O940" s="38">
        <f>IF(B940="","",IF('02_대상물건입력'!B6="",1,IF(ISNUMBER(SEARCH('02_대상물건입력'!B6,B940)),1,0)))</f>
        <v>0</v>
      </c>
      <c r="P940" s="38">
        <f>IF(L940="","",IF('02_대상물건입력'!B15="",0,IF(ISNUMBER(SEARCH('02_대상물건입력'!B15,L940)),1,0)))</f>
        <v>0</v>
      </c>
      <c r="Q940" s="38">
        <f>IF(D940="","",IF('02_대상물건입력'!B8="",0,IF(ISNUMBER(SEARCH('02_대상물건입력'!B8,D940)),1,0)))</f>
        <v>0</v>
      </c>
      <c r="R940" s="44">
        <f>IFERROR(ABS(E940-'02_대상물건입력'!B11)/'02_대상물건입력'!B11,"")</f>
        <v>0.79607088845493124</v>
      </c>
      <c r="S940" s="38">
        <f>IFERROR(ABS(J940-'02_대상물건입력'!B10),"")</f>
        <v>2</v>
      </c>
      <c r="T940" s="38">
        <f>IFERROR(ABS('01_설정'!B4-F940),"")</f>
        <v>612</v>
      </c>
      <c r="U940" s="38" t="str">
        <f>IFERROR(ABS(K940-YEAR('02_대상물건입력'!B14)),"")</f>
        <v/>
      </c>
      <c r="V940" s="38" t="str">
        <f>IF(B940="","",IF(AND(E940&gt;0,F940&gt;0,H940&gt;0,OR('04A_국토부원자료'!P941="",'04A_국토부원자료'!P941="-"),IF('01_설정'!B10=1,N940=1,TRUE),R940&lt;='01_설정'!B5,S940&lt;='01_설정'!B6,T940&lt;='01_설정'!B7,U940&lt;='01_설정'!B8),"Y",""))</f>
        <v/>
      </c>
      <c r="W940" s="40" t="str">
        <f>IF(V940&lt;&gt;"Y","",MAX(0,(1-R940/'01_설정'!B5))*'01_설정'!B14+MAX(0,(1-S940/'01_설정'!B6))*'01_설정'!B15+MAX(0,(1-T940/'01_설정'!B7))*'01_설정'!B16+MAX(0,(1-U940/'01_설정'!B8))*'01_설정'!B17+O940*'01_설정'!B11+Q940*'01_설정'!B12+P940*'01_설정'!B13)</f>
        <v/>
      </c>
      <c r="X940" s="38" t="str">
        <f>IF(W940="","",1+COUNTIFS($W$4:$W$3003,"&gt;"&amp;W940)+COUNTIFS($W$4:W940,W940)-1)</f>
        <v/>
      </c>
    </row>
    <row r="941" spans="1:24" ht="16.5">
      <c r="A941" s="38">
        <f>IF('04A_국토부원자료'!A942="","",ROW()-3)</f>
        <v>938</v>
      </c>
      <c r="B941" s="39" t="str">
        <f>IFERROR('04A_국토부원자료'!B942,"")</f>
        <v>서울특별시 송파구 문정동</v>
      </c>
      <c r="C941" s="39" t="str">
        <f>IF(B941="","",IF('04A_국토부원자료'!C942&lt;&gt;"",'04A_국토부원자료'!C942,TRIM('04A_국토부원자료'!D942&amp;IF('04A_국토부원자료'!E942&lt;&gt;"","-"&amp;'04A_국토부원자료'!E942,""))))</f>
        <v>639-5</v>
      </c>
      <c r="D941" s="39" t="str">
        <f>IFERROR('04A_국토부원자료'!F942,"")</f>
        <v>힐스테이트에코송파</v>
      </c>
      <c r="E941" s="40">
        <f>IFERROR(VALUE(SUBSTITUTE('04A_국토부원자료'!G942,",","")),"")</f>
        <v>21.064</v>
      </c>
      <c r="F941" s="41">
        <f>IFERROR(IF(AND('04A_국토부원자료'!H942&lt;&gt;"",'04A_국토부원자료'!I942&lt;&gt;""),DATE(INT(VALUE(SUBSTITUTE('04A_국토부원자료'!H942,",",""))/100),MOD(VALUE(SUBSTITUTE('04A_국토부원자료'!H942,",","")),100),VALUE(SUBSTITUTE('04A_국토부원자료'!I942,",",""))),""),"")</f>
        <v>45500</v>
      </c>
      <c r="G941" s="42">
        <f>IFERROR(VALUE(SUBSTITUTE('04A_국토부원자료'!J942,",","")),"")</f>
        <v>19000</v>
      </c>
      <c r="H941" s="43">
        <f t="shared" si="28"/>
        <v>190000000</v>
      </c>
      <c r="I941" s="43">
        <f t="shared" si="29"/>
        <v>9020129.1302696541</v>
      </c>
      <c r="J941" s="38">
        <f>IFERROR(VALUE(SUBSTITUTE('04A_국토부원자료'!K942,",","")),"")</f>
        <v>9</v>
      </c>
      <c r="K941" s="38">
        <f>IFERROR(VALUE(SUBSTITUTE('04A_국토부원자료'!N942,",","")),"")</f>
        <v>2017</v>
      </c>
      <c r="L941" s="39" t="str">
        <f>IFERROR('04A_국토부원자료'!O942,"")</f>
        <v>정의로7길 13</v>
      </c>
      <c r="M941" s="39" t="str">
        <f>IFERROR('04A_국토부원자료'!Q942,"")</f>
        <v>중개거래</v>
      </c>
      <c r="N941" s="38">
        <f>IF(B941="","",IF('02_대상물건입력'!B5="",1,IF(ISNUMBER(SEARCH('02_대상물건입력'!B5,B941)),1,0)))</f>
        <v>1</v>
      </c>
      <c r="O941" s="38">
        <f>IF(B941="","",IF('02_대상물건입력'!B6="",1,IF(ISNUMBER(SEARCH('02_대상물건입력'!B6,B941)),1,0)))</f>
        <v>0</v>
      </c>
      <c r="P941" s="38">
        <f>IF(L941="","",IF('02_대상물건입력'!B15="",0,IF(ISNUMBER(SEARCH('02_대상물건입력'!B15,L941)),1,0)))</f>
        <v>0</v>
      </c>
      <c r="Q941" s="38">
        <f>IF(D941="","",IF('02_대상물건입력'!B8="",0,IF(ISNUMBER(SEARCH('02_대상물건입력'!B8,D941)),1,0)))</f>
        <v>0</v>
      </c>
      <c r="R941" s="44">
        <f>IFERROR(ABS(E941-'02_대상물건입력'!B11)/'02_대상물건입력'!B11,"")</f>
        <v>0.22680488055559631</v>
      </c>
      <c r="S941" s="38">
        <f>IFERROR(ABS(J941-'02_대상물건입력'!B10),"")</f>
        <v>3</v>
      </c>
      <c r="T941" s="38">
        <f>IFERROR(ABS('01_설정'!B4-F941),"")</f>
        <v>612</v>
      </c>
      <c r="U941" s="38">
        <f>IFERROR(ABS(K941-YEAR('02_대상물건입력'!B14)),"")</f>
        <v>9</v>
      </c>
      <c r="V941" s="38" t="str">
        <f>IF(B941="","",IF(AND(E941&gt;0,F941&gt;0,H941&gt;0,OR('04A_국토부원자료'!P942="",'04A_국토부원자료'!P942="-"),IF('01_설정'!B10=1,N941=1,TRUE),R941&lt;='01_설정'!B5,S941&lt;='01_설정'!B6,T941&lt;='01_설정'!B7,U941&lt;='01_설정'!B8),"Y",""))</f>
        <v>Y</v>
      </c>
      <c r="W941" s="40">
        <f>IF(V941&lt;&gt;"Y","",MAX(0,(1-R941/'01_설정'!B5))*'01_설정'!B14+MAX(0,(1-S941/'01_설정'!B6))*'01_설정'!B15+MAX(0,(1-T941/'01_설정'!B7))*'01_설정'!B16+MAX(0,(1-U941/'01_설정'!B8))*'01_설정'!B17+O941*'01_설정'!B11+Q941*'01_설정'!B12+P941*'01_설정'!B13)</f>
        <v>15.780896538504786</v>
      </c>
      <c r="X941" s="38">
        <f>IF(W941="","",1+COUNTIFS($W$4:$W$3003,"&gt;"&amp;W941)+COUNTIFS($W$4:W941,W941)-1)</f>
        <v>288</v>
      </c>
    </row>
    <row r="942" spans="1:24" ht="16.5">
      <c r="A942" s="38">
        <f>IF('04A_국토부원자료'!A943="","",ROW()-3)</f>
        <v>939</v>
      </c>
      <c r="B942" s="39" t="str">
        <f>IFERROR('04A_국토부원자료'!B943,"")</f>
        <v>서울특별시 송파구 문정동</v>
      </c>
      <c r="C942" s="39" t="str">
        <f>IF(B942="","",IF('04A_국토부원자료'!C943&lt;&gt;"",'04A_국토부원자료'!C943,TRIM('04A_국토부원자료'!D943&amp;IF('04A_국토부원자료'!E943&lt;&gt;"","-"&amp;'04A_국토부원자료'!E943,""))))</f>
        <v>618</v>
      </c>
      <c r="D942" s="39" t="str">
        <f>IFERROR('04A_국토부원자료'!F943,"")</f>
        <v>파크하비오</v>
      </c>
      <c r="E942" s="40">
        <f>IFERROR(VALUE(SUBSTITUTE('04A_국토부원자료'!G943,",","")),"")</f>
        <v>48.96</v>
      </c>
      <c r="F942" s="41">
        <f>IFERROR(IF(AND('04A_국토부원자료'!H943&lt;&gt;"",'04A_국토부원자료'!I943&lt;&gt;""),DATE(INT(VALUE(SUBSTITUTE('04A_국토부원자료'!H943,",",""))/100),MOD(VALUE(SUBSTITUTE('04A_국토부원자료'!H943,",","")),100),VALUE(SUBSTITUTE('04A_국토부원자료'!I943,",",""))),""),"")</f>
        <v>45500</v>
      </c>
      <c r="G942" s="42">
        <f>IFERROR(VALUE(SUBSTITUTE('04A_국토부원자료'!J943,",","")),"")</f>
        <v>48000</v>
      </c>
      <c r="H942" s="43">
        <f t="shared" si="28"/>
        <v>480000000</v>
      </c>
      <c r="I942" s="43">
        <f t="shared" si="29"/>
        <v>9803921.5686274506</v>
      </c>
      <c r="J942" s="38">
        <f>IFERROR(VALUE(SUBSTITUTE('04A_국토부원자료'!K943,",","")),"")</f>
        <v>6</v>
      </c>
      <c r="K942" s="38" t="str">
        <f>IFERROR(VALUE(SUBSTITUTE('04A_국토부원자료'!N943,",","")),"")</f>
        <v/>
      </c>
      <c r="L942" s="39" t="str">
        <f>IFERROR('04A_국토부원자료'!O943,"")</f>
        <v xml:space="preserve"> </v>
      </c>
      <c r="M942" s="39" t="str">
        <f>IFERROR('04A_국토부원자료'!Q943,"")</f>
        <v>중개거래</v>
      </c>
      <c r="N942" s="38">
        <f>IF(B942="","",IF('02_대상물건입력'!B5="",1,IF(ISNUMBER(SEARCH('02_대상물건입력'!B5,B942)),1,0)))</f>
        <v>1</v>
      </c>
      <c r="O942" s="38">
        <f>IF(B942="","",IF('02_대상물건입력'!B6="",1,IF(ISNUMBER(SEARCH('02_대상물건입력'!B6,B942)),1,0)))</f>
        <v>0</v>
      </c>
      <c r="P942" s="38">
        <f>IF(L942="","",IF('02_대상물건입력'!B15="",0,IF(ISNUMBER(SEARCH('02_대상물건입력'!B15,L942)),1,0)))</f>
        <v>0</v>
      </c>
      <c r="Q942" s="38">
        <f>IF(D942="","",IF('02_대상물건입력'!B8="",0,IF(ISNUMBER(SEARCH('02_대상물건입력'!B8,D942)),1,0)))</f>
        <v>0</v>
      </c>
      <c r="R942" s="44">
        <f>IFERROR(ABS(E942-'02_대상물건입력'!B11)/'02_대상물건입력'!B11,"")</f>
        <v>0.79717209684760759</v>
      </c>
      <c r="S942" s="38">
        <f>IFERROR(ABS(J942-'02_대상물건입력'!B10),"")</f>
        <v>6</v>
      </c>
      <c r="T942" s="38">
        <f>IFERROR(ABS('01_설정'!B4-F942),"")</f>
        <v>612</v>
      </c>
      <c r="U942" s="38" t="str">
        <f>IFERROR(ABS(K942-YEAR('02_대상물건입력'!B14)),"")</f>
        <v/>
      </c>
      <c r="V942" s="38" t="str">
        <f>IF(B942="","",IF(AND(E942&gt;0,F942&gt;0,H942&gt;0,OR('04A_국토부원자료'!P943="",'04A_국토부원자료'!P943="-"),IF('01_설정'!B10=1,N942=1,TRUE),R942&lt;='01_설정'!B5,S942&lt;='01_설정'!B6,T942&lt;='01_설정'!B7,U942&lt;='01_설정'!B8),"Y",""))</f>
        <v/>
      </c>
      <c r="W942" s="40" t="str">
        <f>IF(V942&lt;&gt;"Y","",MAX(0,(1-R942/'01_설정'!B5))*'01_설정'!B14+MAX(0,(1-S942/'01_설정'!B6))*'01_설정'!B15+MAX(0,(1-T942/'01_설정'!B7))*'01_설정'!B16+MAX(0,(1-U942/'01_설정'!B8))*'01_설정'!B17+O942*'01_설정'!B11+Q942*'01_설정'!B12+P942*'01_설정'!B13)</f>
        <v/>
      </c>
      <c r="X942" s="38" t="str">
        <f>IF(W942="","",1+COUNTIFS($W$4:$W$3003,"&gt;"&amp;W942)+COUNTIFS($W$4:W942,W942)-1)</f>
        <v/>
      </c>
    </row>
    <row r="943" spans="1:24" ht="16.5">
      <c r="A943" s="38">
        <f>IF('04A_국토부원자료'!A944="","",ROW()-3)</f>
        <v>940</v>
      </c>
      <c r="B943" s="39" t="str">
        <f>IFERROR('04A_국토부원자료'!B944,"")</f>
        <v>서울특별시 송파구 문정동</v>
      </c>
      <c r="C943" s="39" t="str">
        <f>IF(B943="","",IF('04A_국토부원자료'!C944&lt;&gt;"",'04A_국토부원자료'!C944,TRIM('04A_국토부원자료'!D944&amp;IF('04A_국토부원자료'!E944&lt;&gt;"","-"&amp;'04A_국토부원자료'!E944,""))))</f>
        <v>618</v>
      </c>
      <c r="D943" s="39" t="str">
        <f>IFERROR('04A_국토부원자료'!F944,"")</f>
        <v>파크하비오</v>
      </c>
      <c r="E943" s="40">
        <f>IFERROR(VALUE(SUBSTITUTE('04A_국토부원자료'!G944,",","")),"")</f>
        <v>50.11</v>
      </c>
      <c r="F943" s="41">
        <f>IFERROR(IF(AND('04A_국토부원자료'!H944&lt;&gt;"",'04A_국토부원자료'!I944&lt;&gt;""),DATE(INT(VALUE(SUBSTITUTE('04A_국토부원자료'!H944,",",""))/100),MOD(VALUE(SUBSTITUTE('04A_국토부원자료'!H944,",","")),100),VALUE(SUBSTITUTE('04A_국토부원자료'!I944,",",""))),""),"")</f>
        <v>45500</v>
      </c>
      <c r="G943" s="42">
        <f>IFERROR(VALUE(SUBSTITUTE('04A_국토부원자료'!J944,",","")),"")</f>
        <v>47000</v>
      </c>
      <c r="H943" s="43">
        <f t="shared" si="28"/>
        <v>470000000</v>
      </c>
      <c r="I943" s="43">
        <f t="shared" si="29"/>
        <v>9379365.3961285166</v>
      </c>
      <c r="J943" s="38">
        <f>IFERROR(VALUE(SUBSTITUTE('04A_국토부원자료'!K944,",","")),"")</f>
        <v>11</v>
      </c>
      <c r="K943" s="38" t="str">
        <f>IFERROR(VALUE(SUBSTITUTE('04A_국토부원자료'!N944,",","")),"")</f>
        <v/>
      </c>
      <c r="L943" s="39" t="str">
        <f>IFERROR('04A_국토부원자료'!O944,"")</f>
        <v xml:space="preserve"> </v>
      </c>
      <c r="M943" s="39" t="str">
        <f>IFERROR('04A_국토부원자료'!Q944,"")</f>
        <v>중개거래</v>
      </c>
      <c r="N943" s="38">
        <f>IF(B943="","",IF('02_대상물건입력'!B5="",1,IF(ISNUMBER(SEARCH('02_대상물건입력'!B5,B943)),1,0)))</f>
        <v>1</v>
      </c>
      <c r="O943" s="38">
        <f>IF(B943="","",IF('02_대상물건입력'!B6="",1,IF(ISNUMBER(SEARCH('02_대상물건입력'!B6,B943)),1,0)))</f>
        <v>0</v>
      </c>
      <c r="P943" s="38">
        <f>IF(L943="","",IF('02_대상물건입력'!B15="",0,IF(ISNUMBER(SEARCH('02_대상물건입력'!B15,L943)),1,0)))</f>
        <v>0</v>
      </c>
      <c r="Q943" s="38">
        <f>IF(D943="","",IF('02_대상물건입력'!B8="",0,IF(ISNUMBER(SEARCH('02_대상물건입력'!B8,D943)),1,0)))</f>
        <v>0</v>
      </c>
      <c r="R943" s="44">
        <f>IFERROR(ABS(E943-'02_대상물건입력'!B11)/'02_대상물건입력'!B11,"")</f>
        <v>0.83938508523352962</v>
      </c>
      <c r="S943" s="38">
        <f>IFERROR(ABS(J943-'02_대상물건입력'!B10),"")</f>
        <v>1</v>
      </c>
      <c r="T943" s="38">
        <f>IFERROR(ABS('01_설정'!B4-F943),"")</f>
        <v>612</v>
      </c>
      <c r="U943" s="38" t="str">
        <f>IFERROR(ABS(K943-YEAR('02_대상물건입력'!B14)),"")</f>
        <v/>
      </c>
      <c r="V943" s="38" t="str">
        <f>IF(B943="","",IF(AND(E943&gt;0,F943&gt;0,H943&gt;0,OR('04A_국토부원자료'!P944="",'04A_국토부원자료'!P944="-"),IF('01_설정'!B10=1,N943=1,TRUE),R943&lt;='01_설정'!B5,S943&lt;='01_설정'!B6,T943&lt;='01_설정'!B7,U943&lt;='01_설정'!B8),"Y",""))</f>
        <v/>
      </c>
      <c r="W943" s="40" t="str">
        <f>IF(V943&lt;&gt;"Y","",MAX(0,(1-R943/'01_설정'!B5))*'01_설정'!B14+MAX(0,(1-S943/'01_설정'!B6))*'01_설정'!B15+MAX(0,(1-T943/'01_설정'!B7))*'01_설정'!B16+MAX(0,(1-U943/'01_설정'!B8))*'01_설정'!B17+O943*'01_설정'!B11+Q943*'01_설정'!B12+P943*'01_설정'!B13)</f>
        <v/>
      </c>
      <c r="X943" s="38" t="str">
        <f>IF(W943="","",1+COUNTIFS($W$4:$W$3003,"&gt;"&amp;W943)+COUNTIFS($W$4:W943,W943)-1)</f>
        <v/>
      </c>
    </row>
    <row r="944" spans="1:24" ht="16.5">
      <c r="A944" s="38">
        <f>IF('04A_국토부원자료'!A945="","",ROW()-3)</f>
        <v>941</v>
      </c>
      <c r="B944" s="39" t="str">
        <f>IFERROR('04A_국토부원자료'!B945,"")</f>
        <v>서울특별시 송파구 문정동</v>
      </c>
      <c r="C944" s="39" t="str">
        <f>IF(B944="","",IF('04A_국토부원자료'!C945&lt;&gt;"",'04A_국토부원자료'!C945,TRIM('04A_국토부원자료'!D945&amp;IF('04A_국토부원자료'!E945&lt;&gt;"","-"&amp;'04A_국토부원자료'!E945,""))))</f>
        <v>620</v>
      </c>
      <c r="D944" s="39" t="str">
        <f>IFERROR('04A_국토부원자료'!F945,"")</f>
        <v>송파푸르지오시티</v>
      </c>
      <c r="E944" s="40">
        <f>IFERROR(VALUE(SUBSTITUTE('04A_국토부원자료'!G945,",","")),"")</f>
        <v>29.99</v>
      </c>
      <c r="F944" s="41">
        <f>IFERROR(IF(AND('04A_국토부원자료'!H945&lt;&gt;"",'04A_국토부원자료'!I945&lt;&gt;""),DATE(INT(VALUE(SUBSTITUTE('04A_국토부원자료'!H945,",",""))/100),MOD(VALUE(SUBSTITUTE('04A_국토부원자료'!H945,",","")),100),VALUE(SUBSTITUTE('04A_국토부원자료'!I945,",",""))),""),"")</f>
        <v>45500</v>
      </c>
      <c r="G944" s="42">
        <f>IFERROR(VALUE(SUBSTITUTE('04A_국토부원자료'!J945,",","")),"")</f>
        <v>26000</v>
      </c>
      <c r="H944" s="43">
        <f t="shared" si="28"/>
        <v>260000000</v>
      </c>
      <c r="I944" s="43">
        <f t="shared" si="29"/>
        <v>8669556.5188396145</v>
      </c>
      <c r="J944" s="38">
        <f>IFERROR(VALUE(SUBSTITUTE('04A_국토부원자료'!K945,",","")),"")</f>
        <v>9</v>
      </c>
      <c r="K944" s="38">
        <f>IFERROR(VALUE(SUBSTITUTE('04A_국토부원자료'!N945,",","")),"")</f>
        <v>2013</v>
      </c>
      <c r="L944" s="39" t="str">
        <f>IFERROR('04A_국토부원자료'!O945,"")</f>
        <v>새말로 62</v>
      </c>
      <c r="M944" s="39" t="str">
        <f>IFERROR('04A_국토부원자료'!Q945,"")</f>
        <v>중개거래</v>
      </c>
      <c r="N944" s="38">
        <f>IF(B944="","",IF('02_대상물건입력'!B5="",1,IF(ISNUMBER(SEARCH('02_대상물건입력'!B5,B944)),1,0)))</f>
        <v>1</v>
      </c>
      <c r="O944" s="38">
        <f>IF(B944="","",IF('02_대상물건입력'!B6="",1,IF(ISNUMBER(SEARCH('02_대상물건입력'!B6,B944)),1,0)))</f>
        <v>0</v>
      </c>
      <c r="P944" s="38">
        <f>IF(L944="","",IF('02_대상물건입력'!B15="",0,IF(ISNUMBER(SEARCH('02_대상물건입력'!B15,L944)),1,0)))</f>
        <v>0</v>
      </c>
      <c r="Q944" s="38">
        <f>IF(D944="","",IF('02_대상물건입력'!B8="",0,IF(ISNUMBER(SEARCH('02_대상물건입력'!B8,D944)),1,0)))</f>
        <v>0</v>
      </c>
      <c r="R944" s="44">
        <f>IFERROR(ABS(E944-'02_대상물건입력'!B11)/'02_대상물건입력'!B11,"")</f>
        <v>0.10084132321200462</v>
      </c>
      <c r="S944" s="38">
        <f>IFERROR(ABS(J944-'02_대상물건입력'!B10),"")</f>
        <v>3</v>
      </c>
      <c r="T944" s="38">
        <f>IFERROR(ABS('01_설정'!B4-F944),"")</f>
        <v>612</v>
      </c>
      <c r="U944" s="38">
        <f>IFERROR(ABS(K944-YEAR('02_대상물건입력'!B14)),"")</f>
        <v>13</v>
      </c>
      <c r="V944" s="38" t="str">
        <f>IF(B944="","",IF(AND(E944&gt;0,F944&gt;0,H944&gt;0,OR('04A_국토부원자료'!P945="",'04A_국토부원자료'!P945="-"),IF('01_설정'!B10=1,N944=1,TRUE),R944&lt;='01_설정'!B5,S944&lt;='01_설정'!B6,T944&lt;='01_설정'!B7,U944&lt;='01_설정'!B8),"Y",""))</f>
        <v/>
      </c>
      <c r="W944" s="40" t="str">
        <f>IF(V944&lt;&gt;"Y","",MAX(0,(1-R944/'01_설정'!B5))*'01_설정'!B14+MAX(0,(1-S944/'01_설정'!B6))*'01_설정'!B15+MAX(0,(1-T944/'01_설정'!B7))*'01_설정'!B16+MAX(0,(1-U944/'01_설정'!B8))*'01_설정'!B17+O944*'01_설정'!B11+Q944*'01_설정'!B12+P944*'01_설정'!B13)</f>
        <v/>
      </c>
      <c r="X944" s="38" t="str">
        <f>IF(W944="","",1+COUNTIFS($W$4:$W$3003,"&gt;"&amp;W944)+COUNTIFS($W$4:W944,W944)-1)</f>
        <v/>
      </c>
    </row>
    <row r="945" spans="1:24" ht="16.5">
      <c r="A945" s="38">
        <f>IF('04A_국토부원자료'!A946="","",ROW()-3)</f>
        <v>942</v>
      </c>
      <c r="B945" s="39" t="str">
        <f>IFERROR('04A_국토부원자료'!B946,"")</f>
        <v>서울특별시 송파구 문정동</v>
      </c>
      <c r="C945" s="39" t="str">
        <f>IF(B945="","",IF('04A_국토부원자료'!C946&lt;&gt;"",'04A_국토부원자료'!C946,TRIM('04A_국토부원자료'!D946&amp;IF('04A_국토부원자료'!E946&lt;&gt;"","-"&amp;'04A_국토부원자료'!E946,""))))</f>
        <v>618</v>
      </c>
      <c r="D945" s="39" t="str">
        <f>IFERROR('04A_국토부원자료'!F946,"")</f>
        <v>파크하비오</v>
      </c>
      <c r="E945" s="40">
        <f>IFERROR(VALUE(SUBSTITUTE('04A_국토부원자료'!G946,",","")),"")</f>
        <v>25.12</v>
      </c>
      <c r="F945" s="41">
        <f>IFERROR(IF(AND('04A_국토부원자료'!H946&lt;&gt;"",'04A_국토부원자료'!I946&lt;&gt;""),DATE(INT(VALUE(SUBSTITUTE('04A_국토부원자료'!H946,",",""))/100),MOD(VALUE(SUBSTITUTE('04A_국토부원자료'!H946,",","")),100),VALUE(SUBSTITUTE('04A_국토부원자료'!I946,",",""))),""),"")</f>
        <v>45497</v>
      </c>
      <c r="G945" s="42">
        <f>IFERROR(VALUE(SUBSTITUTE('04A_국토부원자료'!J946,",","")),"")</f>
        <v>20500</v>
      </c>
      <c r="H945" s="43">
        <f t="shared" si="28"/>
        <v>205000000</v>
      </c>
      <c r="I945" s="43">
        <f t="shared" si="29"/>
        <v>8160828.0254777065</v>
      </c>
      <c r="J945" s="38">
        <f>IFERROR(VALUE(SUBSTITUTE('04A_국토부원자료'!K946,",","")),"")</f>
        <v>10</v>
      </c>
      <c r="K945" s="38" t="str">
        <f>IFERROR(VALUE(SUBSTITUTE('04A_국토부원자료'!N946,",","")),"")</f>
        <v/>
      </c>
      <c r="L945" s="39" t="str">
        <f>IFERROR('04A_국토부원자료'!O946,"")</f>
        <v xml:space="preserve"> </v>
      </c>
      <c r="M945" s="39" t="str">
        <f>IFERROR('04A_국토부원자료'!Q946,"")</f>
        <v>중개거래</v>
      </c>
      <c r="N945" s="38">
        <f>IF(B945="","",IF('02_대상물건입력'!B5="",1,IF(ISNUMBER(SEARCH('02_대상물건입력'!B5,B945)),1,0)))</f>
        <v>1</v>
      </c>
      <c r="O945" s="38">
        <f>IF(B945="","",IF('02_대상물건입력'!B6="",1,IF(ISNUMBER(SEARCH('02_대상물건입력'!B6,B945)),1,0)))</f>
        <v>0</v>
      </c>
      <c r="P945" s="38">
        <f>IF(L945="","",IF('02_대상물건입력'!B15="",0,IF(ISNUMBER(SEARCH('02_대상물건입력'!B15,L945)),1,0)))</f>
        <v>0</v>
      </c>
      <c r="Q945" s="38">
        <f>IF(D945="","",IF('02_대상물건입력'!B8="",0,IF(ISNUMBER(SEARCH('02_대상물건입력'!B8,D945)),1,0)))</f>
        <v>0</v>
      </c>
      <c r="R945" s="44">
        <f>IFERROR(ABS(E945-'02_대상물건입력'!B11)/'02_대상물건입력'!B11,"")</f>
        <v>7.7921505865769972E-2</v>
      </c>
      <c r="S945" s="38">
        <f>IFERROR(ABS(J945-'02_대상물건입력'!B10),"")</f>
        <v>2</v>
      </c>
      <c r="T945" s="38">
        <f>IFERROR(ABS('01_설정'!B4-F945),"")</f>
        <v>615</v>
      </c>
      <c r="U945" s="38" t="str">
        <f>IFERROR(ABS(K945-YEAR('02_대상물건입력'!B14)),"")</f>
        <v/>
      </c>
      <c r="V945" s="38" t="str">
        <f>IF(B945="","",IF(AND(E945&gt;0,F945&gt;0,H945&gt;0,OR('04A_국토부원자료'!P946="",'04A_국토부원자료'!P946="-"),IF('01_설정'!B10=1,N945=1,TRUE),R945&lt;='01_설정'!B5,S945&lt;='01_설정'!B6,T945&lt;='01_설정'!B7,U945&lt;='01_설정'!B8),"Y",""))</f>
        <v/>
      </c>
      <c r="W945" s="40" t="str">
        <f>IF(V945&lt;&gt;"Y","",MAX(0,(1-R945/'01_설정'!B5))*'01_설정'!B14+MAX(0,(1-S945/'01_설정'!B6))*'01_설정'!B15+MAX(0,(1-T945/'01_설정'!B7))*'01_설정'!B16+MAX(0,(1-U945/'01_설정'!B8))*'01_설정'!B17+O945*'01_설정'!B11+Q945*'01_설정'!B12+P945*'01_설정'!B13)</f>
        <v/>
      </c>
      <c r="X945" s="38" t="str">
        <f>IF(W945="","",1+COUNTIFS($W$4:$W$3003,"&gt;"&amp;W945)+COUNTIFS($W$4:W945,W945)-1)</f>
        <v/>
      </c>
    </row>
    <row r="946" spans="1:24" ht="16.5">
      <c r="A946" s="38">
        <f>IF('04A_국토부원자료'!A947="","",ROW()-3)</f>
        <v>943</v>
      </c>
      <c r="B946" s="39" t="str">
        <f>IFERROR('04A_국토부원자료'!B947,"")</f>
        <v>서울특별시 송파구 문정동</v>
      </c>
      <c r="C946" s="39" t="str">
        <f>IF(B946="","",IF('04A_국토부원자료'!C947&lt;&gt;"",'04A_국토부원자료'!C947,TRIM('04A_국토부원자료'!D947&amp;IF('04A_국토부원자료'!E947&lt;&gt;"","-"&amp;'04A_국토부원자료'!E947,""))))</f>
        <v>622</v>
      </c>
      <c r="D946" s="39" t="str">
        <f>IFERROR('04A_국토부원자료'!F947,"")</f>
        <v>송파한화오벨리스크</v>
      </c>
      <c r="E946" s="40">
        <f>IFERROR(VALUE(SUBSTITUTE('04A_국토부원자료'!G947,",","")),"")</f>
        <v>29.96</v>
      </c>
      <c r="F946" s="41">
        <f>IFERROR(IF(AND('04A_국토부원자료'!H947&lt;&gt;"",'04A_국토부원자료'!I947&lt;&gt;""),DATE(INT(VALUE(SUBSTITUTE('04A_국토부원자료'!H947,",",""))/100),MOD(VALUE(SUBSTITUTE('04A_국토부원자료'!H947,",","")),100),VALUE(SUBSTITUTE('04A_국토부원자료'!I947,",",""))),""),"")</f>
        <v>45497</v>
      </c>
      <c r="G946" s="42">
        <f>IFERROR(VALUE(SUBSTITUTE('04A_국토부원자료'!J947,",","")),"")</f>
        <v>22500</v>
      </c>
      <c r="H946" s="43">
        <f t="shared" si="28"/>
        <v>225000000</v>
      </c>
      <c r="I946" s="43">
        <f t="shared" si="29"/>
        <v>7510013.351134846</v>
      </c>
      <c r="J946" s="38">
        <f>IFERROR(VALUE(SUBSTITUTE('04A_국토부원자료'!K947,",","")),"")</f>
        <v>13</v>
      </c>
      <c r="K946" s="38">
        <f>IFERROR(VALUE(SUBSTITUTE('04A_국토부원자료'!N947,",","")),"")</f>
        <v>2013</v>
      </c>
      <c r="L946" s="39" t="str">
        <f>IFERROR('04A_국토부원자료'!O947,"")</f>
        <v>충민로 5</v>
      </c>
      <c r="M946" s="39" t="str">
        <f>IFERROR('04A_국토부원자료'!Q947,"")</f>
        <v>중개거래</v>
      </c>
      <c r="N946" s="38">
        <f>IF(B946="","",IF('02_대상물건입력'!B5="",1,IF(ISNUMBER(SEARCH('02_대상물건입력'!B5,B946)),1,0)))</f>
        <v>1</v>
      </c>
      <c r="O946" s="38">
        <f>IF(B946="","",IF('02_대상물건입력'!B6="",1,IF(ISNUMBER(SEARCH('02_대상물건입력'!B6,B946)),1,0)))</f>
        <v>0</v>
      </c>
      <c r="P946" s="38">
        <f>IF(L946="","",IF('02_대상물건입력'!B15="",0,IF(ISNUMBER(SEARCH('02_대상물건입력'!B15,L946)),1,0)))</f>
        <v>0</v>
      </c>
      <c r="Q946" s="38">
        <f>IF(D946="","",IF('02_대상물건입력'!B8="",0,IF(ISNUMBER(SEARCH('02_대상물건입력'!B8,D946)),1,0)))</f>
        <v>0</v>
      </c>
      <c r="R946" s="44">
        <f>IFERROR(ABS(E946-'02_대상물건입력'!B11)/'02_대상물건입력'!B11,"")</f>
        <v>9.9740114819328485E-2</v>
      </c>
      <c r="S946" s="38">
        <f>IFERROR(ABS(J946-'02_대상물건입력'!B10),"")</f>
        <v>1</v>
      </c>
      <c r="T946" s="38">
        <f>IFERROR(ABS('01_설정'!B4-F946),"")</f>
        <v>615</v>
      </c>
      <c r="U946" s="38">
        <f>IFERROR(ABS(K946-YEAR('02_대상물건입력'!B14)),"")</f>
        <v>13</v>
      </c>
      <c r="V946" s="38" t="str">
        <f>IF(B946="","",IF(AND(E946&gt;0,F946&gt;0,H946&gt;0,OR('04A_국토부원자료'!P947="",'04A_국토부원자료'!P947="-"),IF('01_설정'!B10=1,N946=1,TRUE),R946&lt;='01_설정'!B5,S946&lt;='01_설정'!B6,T946&lt;='01_설정'!B7,U946&lt;='01_설정'!B8),"Y",""))</f>
        <v/>
      </c>
      <c r="W946" s="40" t="str">
        <f>IF(V946&lt;&gt;"Y","",MAX(0,(1-R946/'01_설정'!B5))*'01_설정'!B14+MAX(0,(1-S946/'01_설정'!B6))*'01_설정'!B15+MAX(0,(1-T946/'01_설정'!B7))*'01_설정'!B16+MAX(0,(1-U946/'01_설정'!B8))*'01_설정'!B17+O946*'01_설정'!B11+Q946*'01_설정'!B12+P946*'01_설정'!B13)</f>
        <v/>
      </c>
      <c r="X946" s="38" t="str">
        <f>IF(W946="","",1+COUNTIFS($W$4:$W$3003,"&gt;"&amp;W946)+COUNTIFS($W$4:W946,W946)-1)</f>
        <v/>
      </c>
    </row>
    <row r="947" spans="1:24" ht="16.5">
      <c r="A947" s="38">
        <f>IF('04A_국토부원자료'!A948="","",ROW()-3)</f>
        <v>944</v>
      </c>
      <c r="B947" s="39" t="str">
        <f>IFERROR('04A_국토부원자료'!B948,"")</f>
        <v>서울특별시 송파구 문정동</v>
      </c>
      <c r="C947" s="39" t="str">
        <f>IF(B947="","",IF('04A_국토부원자료'!C948&lt;&gt;"",'04A_국토부원자료'!C948,TRIM('04A_국토부원자료'!D948&amp;IF('04A_국토부원자료'!E948&lt;&gt;"","-"&amp;'04A_국토부원자료'!E948,""))))</f>
        <v>624</v>
      </c>
      <c r="D947" s="39" t="str">
        <f>IFERROR('04A_국토부원자료'!F948,"")</f>
        <v>송파 아이파크</v>
      </c>
      <c r="E947" s="40">
        <f>IFERROR(VALUE(SUBSTITUTE('04A_국토부원자료'!G948,",","")),"")</f>
        <v>33.97</v>
      </c>
      <c r="F947" s="41">
        <f>IFERROR(IF(AND('04A_국토부원자료'!H948&lt;&gt;"",'04A_국토부원자료'!I948&lt;&gt;""),DATE(INT(VALUE(SUBSTITUTE('04A_국토부원자료'!H948,",",""))/100),MOD(VALUE(SUBSTITUTE('04A_국토부원자료'!H948,",","")),100),VALUE(SUBSTITUTE('04A_국토부원자료'!I948,",",""))),""),"")</f>
        <v>45495</v>
      </c>
      <c r="G947" s="42">
        <f>IFERROR(VALUE(SUBSTITUTE('04A_국토부원자료'!J948,",","")),"")</f>
        <v>35000</v>
      </c>
      <c r="H947" s="43">
        <f t="shared" si="28"/>
        <v>350000000</v>
      </c>
      <c r="I947" s="43">
        <f t="shared" si="29"/>
        <v>10303208.713570798</v>
      </c>
      <c r="J947" s="38">
        <f>IFERROR(VALUE(SUBSTITUTE('04A_국토부원자료'!K948,",","")),"")</f>
        <v>15</v>
      </c>
      <c r="K947" s="38">
        <f>IFERROR(VALUE(SUBSTITUTE('04A_국토부원자료'!N948,",","")),"")</f>
        <v>2015</v>
      </c>
      <c r="L947" s="39" t="str">
        <f>IFERROR('04A_국토부원자료'!O948,"")</f>
        <v>법원로 55</v>
      </c>
      <c r="M947" s="39" t="str">
        <f>IFERROR('04A_국토부원자료'!Q948,"")</f>
        <v>중개거래</v>
      </c>
      <c r="N947" s="38">
        <f>IF(B947="","",IF('02_대상물건입력'!B5="",1,IF(ISNUMBER(SEARCH('02_대상물건입력'!B5,B947)),1,0)))</f>
        <v>1</v>
      </c>
      <c r="O947" s="38">
        <f>IF(B947="","",IF('02_대상물건입력'!B6="",1,IF(ISNUMBER(SEARCH('02_대상물건입력'!B6,B947)),1,0)))</f>
        <v>0</v>
      </c>
      <c r="P947" s="38">
        <f>IF(L947="","",IF('02_대상물건입력'!B15="",0,IF(ISNUMBER(SEARCH('02_대상물건입력'!B15,L947)),1,0)))</f>
        <v>0</v>
      </c>
      <c r="Q947" s="38">
        <f>IF(D947="","",IF('02_대상물건입력'!B8="",0,IF(ISNUMBER(SEARCH('02_대상물건입력'!B8,D947)),1,0)))</f>
        <v>0</v>
      </c>
      <c r="R947" s="44">
        <f>IFERROR(ABS(E947-'02_대상물건입력'!B11)/'02_대상물건입력'!B11,"")</f>
        <v>0.24693496997371783</v>
      </c>
      <c r="S947" s="38">
        <f>IFERROR(ABS(J947-'02_대상물건입력'!B10),"")</f>
        <v>3</v>
      </c>
      <c r="T947" s="38">
        <f>IFERROR(ABS('01_설정'!B4-F947),"")</f>
        <v>617</v>
      </c>
      <c r="U947" s="38">
        <f>IFERROR(ABS(K947-YEAR('02_대상물건입력'!B14)),"")</f>
        <v>11</v>
      </c>
      <c r="V947" s="38" t="str">
        <f>IF(B947="","",IF(AND(E947&gt;0,F947&gt;0,H947&gt;0,OR('04A_국토부원자료'!P948="",'04A_국토부원자료'!P948="-"),IF('01_설정'!B10=1,N947=1,TRUE),R947&lt;='01_설정'!B5,S947&lt;='01_설정'!B6,T947&lt;='01_설정'!B7,U947&lt;='01_설정'!B8),"Y",""))</f>
        <v/>
      </c>
      <c r="W947" s="40" t="str">
        <f>IF(V947&lt;&gt;"Y","",MAX(0,(1-R947/'01_설정'!B5))*'01_설정'!B14+MAX(0,(1-S947/'01_설정'!B6))*'01_설정'!B15+MAX(0,(1-T947/'01_설정'!B7))*'01_설정'!B16+MAX(0,(1-U947/'01_설정'!B8))*'01_설정'!B17+O947*'01_설정'!B11+Q947*'01_설정'!B12+P947*'01_설정'!B13)</f>
        <v/>
      </c>
      <c r="X947" s="38" t="str">
        <f>IF(W947="","",1+COUNTIFS($W$4:$W$3003,"&gt;"&amp;W947)+COUNTIFS($W$4:W947,W947)-1)</f>
        <v/>
      </c>
    </row>
    <row r="948" spans="1:24" ht="16.5">
      <c r="A948" s="38">
        <f>IF('04A_국토부원자료'!A949="","",ROW()-3)</f>
        <v>945</v>
      </c>
      <c r="B948" s="39" t="str">
        <f>IFERROR('04A_국토부원자료'!B949,"")</f>
        <v>서울특별시 송파구 문정동</v>
      </c>
      <c r="C948" s="39" t="str">
        <f>IF(B948="","",IF('04A_국토부원자료'!C949&lt;&gt;"",'04A_국토부원자료'!C949,TRIM('04A_국토부원자료'!D949&amp;IF('04A_국토부원자료'!E949&lt;&gt;"","-"&amp;'04A_국토부원자료'!E949,""))))</f>
        <v>618</v>
      </c>
      <c r="D948" s="39" t="str">
        <f>IFERROR('04A_국토부원자료'!F949,"")</f>
        <v>파크하비오</v>
      </c>
      <c r="E948" s="40">
        <f>IFERROR(VALUE(SUBSTITUTE('04A_국토부원자료'!G949,",","")),"")</f>
        <v>24.58</v>
      </c>
      <c r="F948" s="41">
        <f>IFERROR(IF(AND('04A_국토부원자료'!H949&lt;&gt;"",'04A_국토부원자료'!I949&lt;&gt;""),DATE(INT(VALUE(SUBSTITUTE('04A_국토부원자료'!H949,",",""))/100),MOD(VALUE(SUBSTITUTE('04A_국토부원자료'!H949,",","")),100),VALUE(SUBSTITUTE('04A_국토부원자료'!I949,",",""))),""),"")</f>
        <v>45495</v>
      </c>
      <c r="G948" s="42">
        <f>IFERROR(VALUE(SUBSTITUTE('04A_국토부원자료'!J949,",","")),"")</f>
        <v>19500</v>
      </c>
      <c r="H948" s="43">
        <f t="shared" si="28"/>
        <v>195000000</v>
      </c>
      <c r="I948" s="43">
        <f t="shared" si="29"/>
        <v>7933279.0886899922</v>
      </c>
      <c r="J948" s="38">
        <f>IFERROR(VALUE(SUBSTITUTE('04A_국토부원자료'!K949,",","")),"")</f>
        <v>10</v>
      </c>
      <c r="K948" s="38" t="str">
        <f>IFERROR(VALUE(SUBSTITUTE('04A_국토부원자료'!N949,",","")),"")</f>
        <v/>
      </c>
      <c r="L948" s="39" t="str">
        <f>IFERROR('04A_국토부원자료'!O949,"")</f>
        <v xml:space="preserve"> </v>
      </c>
      <c r="M948" s="39" t="str">
        <f>IFERROR('04A_국토부원자료'!Q949,"")</f>
        <v>직거래</v>
      </c>
      <c r="N948" s="38">
        <f>IF(B948="","",IF('02_대상물건입력'!B5="",1,IF(ISNUMBER(SEARCH('02_대상물건입력'!B5,B948)),1,0)))</f>
        <v>1</v>
      </c>
      <c r="O948" s="38">
        <f>IF(B948="","",IF('02_대상물건입력'!B6="",1,IF(ISNUMBER(SEARCH('02_대상물건입력'!B6,B948)),1,0)))</f>
        <v>0</v>
      </c>
      <c r="P948" s="38">
        <f>IF(L948="","",IF('02_대상물건입력'!B15="",0,IF(ISNUMBER(SEARCH('02_대상물건입력'!B15,L948)),1,0)))</f>
        <v>0</v>
      </c>
      <c r="Q948" s="38">
        <f>IF(D948="","",IF('02_대상물건입력'!B8="",0,IF(ISNUMBER(SEARCH('02_대상물건입력'!B8,D948)),1,0)))</f>
        <v>0</v>
      </c>
      <c r="R948" s="44">
        <f>IFERROR(ABS(E948-'02_대상물건입력'!B11)/'02_대상물건입력'!B11,"")</f>
        <v>9.7743256933942216E-2</v>
      </c>
      <c r="S948" s="38">
        <f>IFERROR(ABS(J948-'02_대상물건입력'!B10),"")</f>
        <v>2</v>
      </c>
      <c r="T948" s="38">
        <f>IFERROR(ABS('01_설정'!B4-F948),"")</f>
        <v>617</v>
      </c>
      <c r="U948" s="38" t="str">
        <f>IFERROR(ABS(K948-YEAR('02_대상물건입력'!B14)),"")</f>
        <v/>
      </c>
      <c r="V948" s="38" t="str">
        <f>IF(B948="","",IF(AND(E948&gt;0,F948&gt;0,H948&gt;0,OR('04A_국토부원자료'!P949="",'04A_국토부원자료'!P949="-"),IF('01_설정'!B10=1,N948=1,TRUE),R948&lt;='01_설정'!B5,S948&lt;='01_설정'!B6,T948&lt;='01_설정'!B7,U948&lt;='01_설정'!B8),"Y",""))</f>
        <v/>
      </c>
      <c r="W948" s="40" t="str">
        <f>IF(V948&lt;&gt;"Y","",MAX(0,(1-R948/'01_설정'!B5))*'01_설정'!B14+MAX(0,(1-S948/'01_설정'!B6))*'01_설정'!B15+MAX(0,(1-T948/'01_설정'!B7))*'01_설정'!B16+MAX(0,(1-U948/'01_설정'!B8))*'01_설정'!B17+O948*'01_설정'!B11+Q948*'01_설정'!B12+P948*'01_설정'!B13)</f>
        <v/>
      </c>
      <c r="X948" s="38" t="str">
        <f>IF(W948="","",1+COUNTIFS($W$4:$W$3003,"&gt;"&amp;W948)+COUNTIFS($W$4:W948,W948)-1)</f>
        <v/>
      </c>
    </row>
    <row r="949" spans="1:24" ht="16.5">
      <c r="A949" s="38">
        <f>IF('04A_국토부원자료'!A950="","",ROW()-3)</f>
        <v>946</v>
      </c>
      <c r="B949" s="39" t="str">
        <f>IFERROR('04A_국토부원자료'!B950,"")</f>
        <v>서울특별시 송파구 문정동</v>
      </c>
      <c r="C949" s="39" t="str">
        <f>IF(B949="","",IF('04A_국토부원자료'!C950&lt;&gt;"",'04A_국토부원자료'!C950,TRIM('04A_국토부원자료'!D950&amp;IF('04A_국토부원자료'!E950&lt;&gt;"","-"&amp;'04A_국토부원자료'!E950,""))))</f>
        <v>652-4</v>
      </c>
      <c r="D949" s="39" t="str">
        <f>IFERROR('04A_국토부원자료'!F950,"")</f>
        <v>힐스테이트에코문정</v>
      </c>
      <c r="E949" s="40">
        <f>IFERROR(VALUE(SUBSTITUTE('04A_국토부원자료'!G950,",","")),"")</f>
        <v>20.79</v>
      </c>
      <c r="F949" s="41">
        <f>IFERROR(IF(AND('04A_국토부원자료'!H950&lt;&gt;"",'04A_국토부원자료'!I950&lt;&gt;""),DATE(INT(VALUE(SUBSTITUTE('04A_국토부원자료'!H950,",",""))/100),MOD(VALUE(SUBSTITUTE('04A_국토부원자료'!H950,",","")),100),VALUE(SUBSTITUTE('04A_국토부원자료'!I950,",",""))),""),"")</f>
        <v>45494</v>
      </c>
      <c r="G949" s="42">
        <f>IFERROR(VALUE(SUBSTITUTE('04A_국토부원자료'!J950,",","")),"")</f>
        <v>19300</v>
      </c>
      <c r="H949" s="43">
        <f t="shared" si="28"/>
        <v>193000000</v>
      </c>
      <c r="I949" s="43">
        <f t="shared" si="29"/>
        <v>9283309.2833092846</v>
      </c>
      <c r="J949" s="38">
        <f>IFERROR(VALUE(SUBSTITUTE('04A_국토부원자료'!K950,",","")),"")</f>
        <v>10</v>
      </c>
      <c r="K949" s="38">
        <f>IFERROR(VALUE(SUBSTITUTE('04A_국토부원자료'!N950,",","")),"")</f>
        <v>2018</v>
      </c>
      <c r="L949" s="39" t="str">
        <f>IFERROR('04A_국토부원자료'!O950,"")</f>
        <v>법원로4길 10</v>
      </c>
      <c r="M949" s="39" t="str">
        <f>IFERROR('04A_국토부원자료'!Q950,"")</f>
        <v>중개거래</v>
      </c>
      <c r="N949" s="38">
        <f>IF(B949="","",IF('02_대상물건입력'!B5="",1,IF(ISNUMBER(SEARCH('02_대상물건입력'!B5,B949)),1,0)))</f>
        <v>1</v>
      </c>
      <c r="O949" s="38">
        <f>IF(B949="","",IF('02_대상물건입력'!B6="",1,IF(ISNUMBER(SEARCH('02_대상물건입력'!B6,B949)),1,0)))</f>
        <v>0</v>
      </c>
      <c r="P949" s="38">
        <f>IF(L949="","",IF('02_대상물건입력'!B15="",0,IF(ISNUMBER(SEARCH('02_대상물건입력'!B15,L949)),1,0)))</f>
        <v>0</v>
      </c>
      <c r="Q949" s="38">
        <f>IF(D949="","",IF('02_대상물건입력'!B8="",0,IF(ISNUMBER(SEARCH('02_대상물건입력'!B8,D949)),1,0)))</f>
        <v>0</v>
      </c>
      <c r="R949" s="44">
        <f>IFERROR(ABS(E949-'02_대상물건입력'!B11)/'02_대상물건입력'!B11,"")</f>
        <v>0.23686258387537257</v>
      </c>
      <c r="S949" s="38">
        <f>IFERROR(ABS(J949-'02_대상물건입력'!B10),"")</f>
        <v>2</v>
      </c>
      <c r="T949" s="38">
        <f>IFERROR(ABS('01_설정'!B4-F949),"")</f>
        <v>618</v>
      </c>
      <c r="U949" s="38">
        <f>IFERROR(ABS(K949-YEAR('02_대상물건입력'!B14)),"")</f>
        <v>8</v>
      </c>
      <c r="V949" s="38" t="str">
        <f>IF(B949="","",IF(AND(E949&gt;0,F949&gt;0,H949&gt;0,OR('04A_국토부원자료'!P950="",'04A_국토부원자료'!P950="-"),IF('01_설정'!B10=1,N949=1,TRUE),R949&lt;='01_설정'!B5,S949&lt;='01_설정'!B6,T949&lt;='01_설정'!B7,U949&lt;='01_설정'!B8),"Y",""))</f>
        <v>Y</v>
      </c>
      <c r="W949" s="40">
        <f>IF(V949&lt;&gt;"Y","",MAX(0,(1-R949/'01_설정'!B5))*'01_설정'!B14+MAX(0,(1-S949/'01_설정'!B6))*'01_설정'!B15+MAX(0,(1-T949/'01_설정'!B7))*'01_설정'!B16+MAX(0,(1-U949/'01_설정'!B8))*'01_설정'!B17+O949*'01_설정'!B11+Q949*'01_설정'!B12+P949*'01_설정'!B13)</f>
        <v>18.197188509378172</v>
      </c>
      <c r="X949" s="38">
        <f>IF(W949="","",1+COUNTIFS($W$4:$W$3003,"&gt;"&amp;W949)+COUNTIFS($W$4:W949,W949)-1)</f>
        <v>269</v>
      </c>
    </row>
    <row r="950" spans="1:24" ht="16.5">
      <c r="A950" s="38">
        <f>IF('04A_국토부원자료'!A951="","",ROW()-3)</f>
        <v>947</v>
      </c>
      <c r="B950" s="39" t="str">
        <f>IFERROR('04A_국토부원자료'!B951,"")</f>
        <v>서울특별시 송파구 문정동</v>
      </c>
      <c r="C950" s="39" t="str">
        <f>IF(B950="","",IF('04A_국토부원자료'!C951&lt;&gt;"",'04A_국토부원자료'!C951,TRIM('04A_국토부원자료'!D951&amp;IF('04A_국토부원자료'!E951&lt;&gt;"","-"&amp;'04A_국토부원자료'!E951,""))))</f>
        <v>618</v>
      </c>
      <c r="D950" s="39" t="str">
        <f>IFERROR('04A_국토부원자료'!F951,"")</f>
        <v>파크하비오</v>
      </c>
      <c r="E950" s="40">
        <f>IFERROR(VALUE(SUBSTITUTE('04A_국토부원자료'!G951,",","")),"")</f>
        <v>48.94</v>
      </c>
      <c r="F950" s="41">
        <f>IFERROR(IF(AND('04A_국토부원자료'!H951&lt;&gt;"",'04A_국토부원자료'!I951&lt;&gt;""),DATE(INT(VALUE(SUBSTITUTE('04A_국토부원자료'!H951,",",""))/100),MOD(VALUE(SUBSTITUTE('04A_국토부원자료'!H951,",","")),100),VALUE(SUBSTITUTE('04A_국토부원자료'!I951,",",""))),""),"")</f>
        <v>45492</v>
      </c>
      <c r="G950" s="42">
        <f>IFERROR(VALUE(SUBSTITUTE('04A_국토부원자료'!J951,",","")),"")</f>
        <v>45900</v>
      </c>
      <c r="H950" s="43">
        <f t="shared" si="28"/>
        <v>459000000</v>
      </c>
      <c r="I950" s="43">
        <f t="shared" si="29"/>
        <v>9378831.2219043728</v>
      </c>
      <c r="J950" s="38">
        <f>IFERROR(VALUE(SUBSTITUTE('04A_국토부원자료'!K951,",","")),"")</f>
        <v>4</v>
      </c>
      <c r="K950" s="38" t="str">
        <f>IFERROR(VALUE(SUBSTITUTE('04A_국토부원자료'!N951,",","")),"")</f>
        <v/>
      </c>
      <c r="L950" s="39" t="str">
        <f>IFERROR('04A_국토부원자료'!O951,"")</f>
        <v xml:space="preserve"> </v>
      </c>
      <c r="M950" s="39" t="str">
        <f>IFERROR('04A_국토부원자료'!Q951,"")</f>
        <v>중개거래</v>
      </c>
      <c r="N950" s="38">
        <f>IF(B950="","",IF('02_대상물건입력'!B5="",1,IF(ISNUMBER(SEARCH('02_대상물건입력'!B5,B950)),1,0)))</f>
        <v>1</v>
      </c>
      <c r="O950" s="38">
        <f>IF(B950="","",IF('02_대상물건입력'!B6="",1,IF(ISNUMBER(SEARCH('02_대상물건입력'!B6,B950)),1,0)))</f>
        <v>0</v>
      </c>
      <c r="P950" s="38">
        <f>IF(L950="","",IF('02_대상물건입력'!B15="",0,IF(ISNUMBER(SEARCH('02_대상물건입력'!B15,L950)),1,0)))</f>
        <v>0</v>
      </c>
      <c r="Q950" s="38">
        <f>IF(D950="","",IF('02_대상물건입력'!B8="",0,IF(ISNUMBER(SEARCH('02_대상물건입력'!B8,D950)),1,0)))</f>
        <v>0</v>
      </c>
      <c r="R950" s="44">
        <f>IFERROR(ABS(E950-'02_대상물건입력'!B11)/'02_대상물건입력'!B11,"")</f>
        <v>0.79643795791915661</v>
      </c>
      <c r="S950" s="38">
        <f>IFERROR(ABS(J950-'02_대상물건입력'!B10),"")</f>
        <v>8</v>
      </c>
      <c r="T950" s="38">
        <f>IFERROR(ABS('01_설정'!B4-F950),"")</f>
        <v>620</v>
      </c>
      <c r="U950" s="38" t="str">
        <f>IFERROR(ABS(K950-YEAR('02_대상물건입력'!B14)),"")</f>
        <v/>
      </c>
      <c r="V950" s="38" t="str">
        <f>IF(B950="","",IF(AND(E950&gt;0,F950&gt;0,H950&gt;0,OR('04A_국토부원자료'!P951="",'04A_국토부원자료'!P951="-"),IF('01_설정'!B10=1,N950=1,TRUE),R950&lt;='01_설정'!B5,S950&lt;='01_설정'!B6,T950&lt;='01_설정'!B7,U950&lt;='01_설정'!B8),"Y",""))</f>
        <v/>
      </c>
      <c r="W950" s="40" t="str">
        <f>IF(V950&lt;&gt;"Y","",MAX(0,(1-R950/'01_설정'!B5))*'01_설정'!B14+MAX(0,(1-S950/'01_설정'!B6))*'01_설정'!B15+MAX(0,(1-T950/'01_설정'!B7))*'01_설정'!B16+MAX(0,(1-U950/'01_설정'!B8))*'01_설정'!B17+O950*'01_설정'!B11+Q950*'01_설정'!B12+P950*'01_설정'!B13)</f>
        <v/>
      </c>
      <c r="X950" s="38" t="str">
        <f>IF(W950="","",1+COUNTIFS($W$4:$W$3003,"&gt;"&amp;W950)+COUNTIFS($W$4:W950,W950)-1)</f>
        <v/>
      </c>
    </row>
    <row r="951" spans="1:24" ht="16.5">
      <c r="A951" s="38">
        <f>IF('04A_국토부원자료'!A952="","",ROW()-3)</f>
        <v>948</v>
      </c>
      <c r="B951" s="39" t="str">
        <f>IFERROR('04A_국토부원자료'!B952,"")</f>
        <v>서울특별시 송파구 문정동</v>
      </c>
      <c r="C951" s="39" t="str">
        <f>IF(B951="","",IF('04A_국토부원자료'!C952&lt;&gt;"",'04A_국토부원자료'!C952,TRIM('04A_국토부원자료'!D952&amp;IF('04A_국토부원자료'!E952&lt;&gt;"","-"&amp;'04A_국토부원자료'!E952,""))))</f>
        <v>624</v>
      </c>
      <c r="D951" s="39" t="str">
        <f>IFERROR('04A_국토부원자료'!F952,"")</f>
        <v>송파 아이파크</v>
      </c>
      <c r="E951" s="40">
        <f>IFERROR(VALUE(SUBSTITUTE('04A_국토부원자료'!G952,",","")),"")</f>
        <v>29.88</v>
      </c>
      <c r="F951" s="41">
        <f>IFERROR(IF(AND('04A_국토부원자료'!H952&lt;&gt;"",'04A_국토부원자료'!I952&lt;&gt;""),DATE(INT(VALUE(SUBSTITUTE('04A_국토부원자료'!H952,",",""))/100),MOD(VALUE(SUBSTITUTE('04A_국토부원자료'!H952,",","")),100),VALUE(SUBSTITUTE('04A_국토부원자료'!I952,",",""))),""),"")</f>
        <v>45492</v>
      </c>
      <c r="G951" s="42">
        <f>IFERROR(VALUE(SUBSTITUTE('04A_국토부원자료'!J952,",","")),"")</f>
        <v>28500</v>
      </c>
      <c r="H951" s="43">
        <f t="shared" si="28"/>
        <v>285000000</v>
      </c>
      <c r="I951" s="43">
        <f t="shared" si="29"/>
        <v>9538152.6104417667</v>
      </c>
      <c r="J951" s="38">
        <f>IFERROR(VALUE(SUBSTITUTE('04A_국토부원자료'!K952,",","")),"")</f>
        <v>8</v>
      </c>
      <c r="K951" s="38">
        <f>IFERROR(VALUE(SUBSTITUTE('04A_국토부원자료'!N952,",","")),"")</f>
        <v>2015</v>
      </c>
      <c r="L951" s="39" t="str">
        <f>IFERROR('04A_국토부원자료'!O952,"")</f>
        <v>법원로 55</v>
      </c>
      <c r="M951" s="39" t="str">
        <f>IFERROR('04A_국토부원자료'!Q952,"")</f>
        <v>중개거래</v>
      </c>
      <c r="N951" s="38">
        <f>IF(B951="","",IF('02_대상물건입력'!B5="",1,IF(ISNUMBER(SEARCH('02_대상물건입력'!B5,B951)),1,0)))</f>
        <v>1</v>
      </c>
      <c r="O951" s="38">
        <f>IF(B951="","",IF('02_대상물건입력'!B6="",1,IF(ISNUMBER(SEARCH('02_대상물건입력'!B6,B951)),1,0)))</f>
        <v>0</v>
      </c>
      <c r="P951" s="38">
        <f>IF(L951="","",IF('02_대상물건입력'!B15="",0,IF(ISNUMBER(SEARCH('02_대상물건입력'!B15,L951)),1,0)))</f>
        <v>0</v>
      </c>
      <c r="Q951" s="38">
        <f>IF(D951="","",IF('02_대상물건입력'!B8="",0,IF(ISNUMBER(SEARCH('02_대상물건입력'!B8,D951)),1,0)))</f>
        <v>0</v>
      </c>
      <c r="R951" s="44">
        <f>IFERROR(ABS(E951-'02_대상물건입력'!B11)/'02_대상물건입력'!B11,"")</f>
        <v>9.6803559105525128E-2</v>
      </c>
      <c r="S951" s="38">
        <f>IFERROR(ABS(J951-'02_대상물건입력'!B10),"")</f>
        <v>4</v>
      </c>
      <c r="T951" s="38">
        <f>IFERROR(ABS('01_설정'!B4-F951),"")</f>
        <v>620</v>
      </c>
      <c r="U951" s="38">
        <f>IFERROR(ABS(K951-YEAR('02_대상물건입력'!B14)),"")</f>
        <v>11</v>
      </c>
      <c r="V951" s="38" t="str">
        <f>IF(B951="","",IF(AND(E951&gt;0,F951&gt;0,H951&gt;0,OR('04A_국토부원자료'!P952="",'04A_국토부원자료'!P952="-"),IF('01_설정'!B10=1,N951=1,TRUE),R951&lt;='01_설정'!B5,S951&lt;='01_설정'!B6,T951&lt;='01_설정'!B7,U951&lt;='01_설정'!B8),"Y",""))</f>
        <v/>
      </c>
      <c r="W951" s="40" t="str">
        <f>IF(V951&lt;&gt;"Y","",MAX(0,(1-R951/'01_설정'!B5))*'01_설정'!B14+MAX(0,(1-S951/'01_설정'!B6))*'01_설정'!B15+MAX(0,(1-T951/'01_설정'!B7))*'01_설정'!B16+MAX(0,(1-U951/'01_설정'!B8))*'01_설정'!B17+O951*'01_설정'!B11+Q951*'01_설정'!B12+P951*'01_설정'!B13)</f>
        <v/>
      </c>
      <c r="X951" s="38" t="str">
        <f>IF(W951="","",1+COUNTIFS($W$4:$W$3003,"&gt;"&amp;W951)+COUNTIFS($W$4:W951,W951)-1)</f>
        <v/>
      </c>
    </row>
    <row r="952" spans="1:24" ht="16.5">
      <c r="A952" s="38">
        <f>IF('04A_국토부원자료'!A953="","",ROW()-3)</f>
        <v>949</v>
      </c>
      <c r="B952" s="39" t="str">
        <f>IFERROR('04A_국토부원자료'!B953,"")</f>
        <v>서울특별시 송파구 문정동</v>
      </c>
      <c r="C952" s="39" t="str">
        <f>IF(B952="","",IF('04A_국토부원자료'!C953&lt;&gt;"",'04A_국토부원자료'!C953,TRIM('04A_국토부원자료'!D953&amp;IF('04A_국토부원자료'!E953&lt;&gt;"","-"&amp;'04A_국토부원자료'!E953,""))))</f>
        <v>618</v>
      </c>
      <c r="D952" s="39" t="str">
        <f>IFERROR('04A_국토부원자료'!F953,"")</f>
        <v>파크하비오</v>
      </c>
      <c r="E952" s="40">
        <f>IFERROR(VALUE(SUBSTITUTE('04A_국토부원자료'!G953,",","")),"")</f>
        <v>51.57</v>
      </c>
      <c r="F952" s="41">
        <f>IFERROR(IF(AND('04A_국토부원자료'!H953&lt;&gt;"",'04A_국토부원자료'!I953&lt;&gt;""),DATE(INT(VALUE(SUBSTITUTE('04A_국토부원자료'!H953,",",""))/100),MOD(VALUE(SUBSTITUTE('04A_국토부원자료'!H953,",","")),100),VALUE(SUBSTITUTE('04A_국토부원자료'!I953,",",""))),""),"")</f>
        <v>45490</v>
      </c>
      <c r="G952" s="42">
        <f>IFERROR(VALUE(SUBSTITUTE('04A_국토부원자료'!J953,",","")),"")</f>
        <v>51000</v>
      </c>
      <c r="H952" s="43">
        <f t="shared" si="28"/>
        <v>510000000</v>
      </c>
      <c r="I952" s="43">
        <f t="shared" si="29"/>
        <v>9889470.6224549152</v>
      </c>
      <c r="J952" s="38">
        <f>IFERROR(VALUE(SUBSTITUTE('04A_국토부원자료'!K953,",","")),"")</f>
        <v>4</v>
      </c>
      <c r="K952" s="38" t="str">
        <f>IFERROR(VALUE(SUBSTITUTE('04A_국토부원자료'!N953,",","")),"")</f>
        <v/>
      </c>
      <c r="L952" s="39" t="str">
        <f>IFERROR('04A_국토부원자료'!O953,"")</f>
        <v xml:space="preserve"> </v>
      </c>
      <c r="M952" s="39" t="str">
        <f>IFERROR('04A_국토부원자료'!Q953,"")</f>
        <v>중개거래</v>
      </c>
      <c r="N952" s="38">
        <f>IF(B952="","",IF('02_대상물건입력'!B5="",1,IF(ISNUMBER(SEARCH('02_대상물건입력'!B5,B952)),1,0)))</f>
        <v>1</v>
      </c>
      <c r="O952" s="38">
        <f>IF(B952="","",IF('02_대상물건입력'!B6="",1,IF(ISNUMBER(SEARCH('02_대상물건입력'!B6,B952)),1,0)))</f>
        <v>0</v>
      </c>
      <c r="P952" s="38">
        <f>IF(L952="","",IF('02_대상물건입력'!B15="",0,IF(ISNUMBER(SEARCH('02_대상물건입력'!B15,L952)),1,0)))</f>
        <v>0</v>
      </c>
      <c r="Q952" s="38">
        <f>IF(D952="","",IF('02_대상물건입력'!B8="",0,IF(ISNUMBER(SEARCH('02_대상물건입력'!B8,D952)),1,0)))</f>
        <v>0</v>
      </c>
      <c r="R952" s="44">
        <f>IFERROR(ABS(E952-'02_대상물건입력'!B11)/'02_대상물건입력'!B11,"")</f>
        <v>0.89297722701043958</v>
      </c>
      <c r="S952" s="38">
        <f>IFERROR(ABS(J952-'02_대상물건입력'!B10),"")</f>
        <v>8</v>
      </c>
      <c r="T952" s="38">
        <f>IFERROR(ABS('01_설정'!B4-F952),"")</f>
        <v>622</v>
      </c>
      <c r="U952" s="38" t="str">
        <f>IFERROR(ABS(K952-YEAR('02_대상물건입력'!B14)),"")</f>
        <v/>
      </c>
      <c r="V952" s="38" t="str">
        <f>IF(B952="","",IF(AND(E952&gt;0,F952&gt;0,H952&gt;0,OR('04A_국토부원자료'!P953="",'04A_국토부원자료'!P953="-"),IF('01_설정'!B10=1,N952=1,TRUE),R952&lt;='01_설정'!B5,S952&lt;='01_설정'!B6,T952&lt;='01_설정'!B7,U952&lt;='01_설정'!B8),"Y",""))</f>
        <v/>
      </c>
      <c r="W952" s="40" t="str">
        <f>IF(V952&lt;&gt;"Y","",MAX(0,(1-R952/'01_설정'!B5))*'01_설정'!B14+MAX(0,(1-S952/'01_설정'!B6))*'01_설정'!B15+MAX(0,(1-T952/'01_설정'!B7))*'01_설정'!B16+MAX(0,(1-U952/'01_설정'!B8))*'01_설정'!B17+O952*'01_설정'!B11+Q952*'01_설정'!B12+P952*'01_설정'!B13)</f>
        <v/>
      </c>
      <c r="X952" s="38" t="str">
        <f>IF(W952="","",1+COUNTIFS($W$4:$W$3003,"&gt;"&amp;W952)+COUNTIFS($W$4:W952,W952)-1)</f>
        <v/>
      </c>
    </row>
    <row r="953" spans="1:24" ht="16.5">
      <c r="A953" s="38">
        <f>IF('04A_국토부원자료'!A954="","",ROW()-3)</f>
        <v>950</v>
      </c>
      <c r="B953" s="39" t="str">
        <f>IFERROR('04A_국토부원자료'!B954,"")</f>
        <v>서울특별시 송파구 문정동</v>
      </c>
      <c r="C953" s="39" t="str">
        <f>IF(B953="","",IF('04A_국토부원자료'!C954&lt;&gt;"",'04A_국토부원자료'!C954,TRIM('04A_국토부원자료'!D954&amp;IF('04A_국토부원자료'!E954&lt;&gt;"","-"&amp;'04A_국토부원자료'!E954,""))))</f>
        <v>618</v>
      </c>
      <c r="D953" s="39" t="str">
        <f>IFERROR('04A_국토부원자료'!F954,"")</f>
        <v>파크하비오</v>
      </c>
      <c r="E953" s="40">
        <f>IFERROR(VALUE(SUBSTITUTE('04A_국토부원자료'!G954,",","")),"")</f>
        <v>48.93</v>
      </c>
      <c r="F953" s="41">
        <f>IFERROR(IF(AND('04A_국토부원자료'!H954&lt;&gt;"",'04A_국토부원자료'!I954&lt;&gt;""),DATE(INT(VALUE(SUBSTITUTE('04A_국토부원자료'!H954,",",""))/100),MOD(VALUE(SUBSTITUTE('04A_국토부원자료'!H954,",","")),100),VALUE(SUBSTITUTE('04A_국토부원자료'!I954,",",""))),""),"")</f>
        <v>45490</v>
      </c>
      <c r="G953" s="42">
        <f>IFERROR(VALUE(SUBSTITUTE('04A_국토부원자료'!J954,",","")),"")</f>
        <v>48000</v>
      </c>
      <c r="H953" s="43">
        <f t="shared" si="28"/>
        <v>480000000</v>
      </c>
      <c r="I953" s="43">
        <f t="shared" si="29"/>
        <v>9809932.5567136724</v>
      </c>
      <c r="J953" s="38">
        <f>IFERROR(VALUE(SUBSTITUTE('04A_국토부원자료'!K954,",","")),"")</f>
        <v>14</v>
      </c>
      <c r="K953" s="38" t="str">
        <f>IFERROR(VALUE(SUBSTITUTE('04A_국토부원자료'!N954,",","")),"")</f>
        <v/>
      </c>
      <c r="L953" s="39" t="str">
        <f>IFERROR('04A_국토부원자료'!O954,"")</f>
        <v xml:space="preserve"> </v>
      </c>
      <c r="M953" s="39" t="str">
        <f>IFERROR('04A_국토부원자료'!Q954,"")</f>
        <v>중개거래</v>
      </c>
      <c r="N953" s="38">
        <f>IF(B953="","",IF('02_대상물건입력'!B5="",1,IF(ISNUMBER(SEARCH('02_대상물건입력'!B5,B953)),1,0)))</f>
        <v>1</v>
      </c>
      <c r="O953" s="38">
        <f>IF(B953="","",IF('02_대상물건입력'!B6="",1,IF(ISNUMBER(SEARCH('02_대상물건입력'!B6,B953)),1,0)))</f>
        <v>0</v>
      </c>
      <c r="P953" s="38">
        <f>IF(L953="","",IF('02_대상물건입력'!B15="",0,IF(ISNUMBER(SEARCH('02_대상물건입력'!B15,L953)),1,0)))</f>
        <v>0</v>
      </c>
      <c r="Q953" s="38">
        <f>IF(D953="","",IF('02_대상물건입력'!B8="",0,IF(ISNUMBER(SEARCH('02_대상물건입력'!B8,D953)),1,0)))</f>
        <v>0</v>
      </c>
      <c r="R953" s="44">
        <f>IFERROR(ABS(E953-'02_대상물건입력'!B11)/'02_대상물건입력'!B11,"")</f>
        <v>0.79607088845493124</v>
      </c>
      <c r="S953" s="38">
        <f>IFERROR(ABS(J953-'02_대상물건입력'!B10),"")</f>
        <v>2</v>
      </c>
      <c r="T953" s="38">
        <f>IFERROR(ABS('01_설정'!B4-F953),"")</f>
        <v>622</v>
      </c>
      <c r="U953" s="38" t="str">
        <f>IFERROR(ABS(K953-YEAR('02_대상물건입력'!B14)),"")</f>
        <v/>
      </c>
      <c r="V953" s="38" t="str">
        <f>IF(B953="","",IF(AND(E953&gt;0,F953&gt;0,H953&gt;0,OR('04A_국토부원자료'!P954="",'04A_국토부원자료'!P954="-"),IF('01_설정'!B10=1,N953=1,TRUE),R953&lt;='01_설정'!B5,S953&lt;='01_설정'!B6,T953&lt;='01_설정'!B7,U953&lt;='01_설정'!B8),"Y",""))</f>
        <v/>
      </c>
      <c r="W953" s="40" t="str">
        <f>IF(V953&lt;&gt;"Y","",MAX(0,(1-R953/'01_설정'!B5))*'01_설정'!B14+MAX(0,(1-S953/'01_설정'!B6))*'01_설정'!B15+MAX(0,(1-T953/'01_설정'!B7))*'01_설정'!B16+MAX(0,(1-U953/'01_설정'!B8))*'01_설정'!B17+O953*'01_설정'!B11+Q953*'01_설정'!B12+P953*'01_설정'!B13)</f>
        <v/>
      </c>
      <c r="X953" s="38" t="str">
        <f>IF(W953="","",1+COUNTIFS($W$4:$W$3003,"&gt;"&amp;W953)+COUNTIFS($W$4:W953,W953)-1)</f>
        <v/>
      </c>
    </row>
    <row r="954" spans="1:24" ht="16.5">
      <c r="A954" s="38">
        <f>IF('04A_국토부원자료'!A955="","",ROW()-3)</f>
        <v>951</v>
      </c>
      <c r="B954" s="39" t="str">
        <f>IFERROR('04A_국토부원자료'!B955,"")</f>
        <v>서울특별시 송파구 문정동</v>
      </c>
      <c r="C954" s="39" t="str">
        <f>IF(B954="","",IF('04A_국토부원자료'!C955&lt;&gt;"",'04A_국토부원자료'!C955,TRIM('04A_국토부원자료'!D955&amp;IF('04A_국토부원자료'!E955&lt;&gt;"","-"&amp;'04A_국토부원자료'!E955,""))))</f>
        <v>618</v>
      </c>
      <c r="D954" s="39" t="str">
        <f>IFERROR('04A_국토부원자료'!F955,"")</f>
        <v>파크하비오</v>
      </c>
      <c r="E954" s="40">
        <f>IFERROR(VALUE(SUBSTITUTE('04A_국토부원자료'!G955,",","")),"")</f>
        <v>24.58</v>
      </c>
      <c r="F954" s="41">
        <f>IFERROR(IF(AND('04A_국토부원자료'!H955&lt;&gt;"",'04A_국토부원자료'!I955&lt;&gt;""),DATE(INT(VALUE(SUBSTITUTE('04A_국토부원자료'!H955,",",""))/100),MOD(VALUE(SUBSTITUTE('04A_국토부원자료'!H955,",","")),100),VALUE(SUBSTITUTE('04A_국토부원자료'!I955,",",""))),""),"")</f>
        <v>45488</v>
      </c>
      <c r="G954" s="42">
        <f>IFERROR(VALUE(SUBSTITUTE('04A_국토부원자료'!J955,",","")),"")</f>
        <v>21000</v>
      </c>
      <c r="H954" s="43">
        <f t="shared" si="28"/>
        <v>210000000</v>
      </c>
      <c r="I954" s="43">
        <f t="shared" si="29"/>
        <v>8543531.3262815308</v>
      </c>
      <c r="J954" s="38">
        <f>IFERROR(VALUE(SUBSTITUTE('04A_국토부원자료'!K955,",","")),"")</f>
        <v>15</v>
      </c>
      <c r="K954" s="38" t="str">
        <f>IFERROR(VALUE(SUBSTITUTE('04A_국토부원자료'!N955,",","")),"")</f>
        <v/>
      </c>
      <c r="L954" s="39" t="str">
        <f>IFERROR('04A_국토부원자료'!O955,"")</f>
        <v xml:space="preserve"> </v>
      </c>
      <c r="M954" s="39" t="str">
        <f>IFERROR('04A_국토부원자료'!Q955,"")</f>
        <v>중개거래</v>
      </c>
      <c r="N954" s="38">
        <f>IF(B954="","",IF('02_대상물건입력'!B5="",1,IF(ISNUMBER(SEARCH('02_대상물건입력'!B5,B954)),1,0)))</f>
        <v>1</v>
      </c>
      <c r="O954" s="38">
        <f>IF(B954="","",IF('02_대상물건입력'!B6="",1,IF(ISNUMBER(SEARCH('02_대상물건입력'!B6,B954)),1,0)))</f>
        <v>0</v>
      </c>
      <c r="P954" s="38">
        <f>IF(L954="","",IF('02_대상물건입력'!B15="",0,IF(ISNUMBER(SEARCH('02_대상물건입력'!B15,L954)),1,0)))</f>
        <v>0</v>
      </c>
      <c r="Q954" s="38">
        <f>IF(D954="","",IF('02_대상물건입력'!B8="",0,IF(ISNUMBER(SEARCH('02_대상물건입력'!B8,D954)),1,0)))</f>
        <v>0</v>
      </c>
      <c r="R954" s="44">
        <f>IFERROR(ABS(E954-'02_대상물건입력'!B11)/'02_대상물건입력'!B11,"")</f>
        <v>9.7743256933942216E-2</v>
      </c>
      <c r="S954" s="38">
        <f>IFERROR(ABS(J954-'02_대상물건입력'!B10),"")</f>
        <v>3</v>
      </c>
      <c r="T954" s="38">
        <f>IFERROR(ABS('01_설정'!B4-F954),"")</f>
        <v>624</v>
      </c>
      <c r="U954" s="38" t="str">
        <f>IFERROR(ABS(K954-YEAR('02_대상물건입력'!B14)),"")</f>
        <v/>
      </c>
      <c r="V954" s="38" t="str">
        <f>IF(B954="","",IF(AND(E954&gt;0,F954&gt;0,H954&gt;0,OR('04A_국토부원자료'!P955="",'04A_국토부원자료'!P955="-"),IF('01_설정'!B10=1,N954=1,TRUE),R954&lt;='01_설정'!B5,S954&lt;='01_설정'!B6,T954&lt;='01_설정'!B7,U954&lt;='01_설정'!B8),"Y",""))</f>
        <v/>
      </c>
      <c r="W954" s="40" t="str">
        <f>IF(V954&lt;&gt;"Y","",MAX(0,(1-R954/'01_설정'!B5))*'01_설정'!B14+MAX(0,(1-S954/'01_설정'!B6))*'01_설정'!B15+MAX(0,(1-T954/'01_설정'!B7))*'01_설정'!B16+MAX(0,(1-U954/'01_설정'!B8))*'01_설정'!B17+O954*'01_설정'!B11+Q954*'01_설정'!B12+P954*'01_설정'!B13)</f>
        <v/>
      </c>
      <c r="X954" s="38" t="str">
        <f>IF(W954="","",1+COUNTIFS($W$4:$W$3003,"&gt;"&amp;W954)+COUNTIFS($W$4:W954,W954)-1)</f>
        <v/>
      </c>
    </row>
    <row r="955" spans="1:24" ht="16.5">
      <c r="A955" s="38">
        <f>IF('04A_국토부원자료'!A956="","",ROW()-3)</f>
        <v>952</v>
      </c>
      <c r="B955" s="39" t="str">
        <f>IFERROR('04A_국토부원자료'!B956,"")</f>
        <v>서울특별시 송파구 문정동</v>
      </c>
      <c r="C955" s="39" t="str">
        <f>IF(B955="","",IF('04A_국토부원자료'!C956&lt;&gt;"",'04A_국토부원자료'!C956,TRIM('04A_국토부원자료'!D956&amp;IF('04A_국토부원자료'!E956&lt;&gt;"","-"&amp;'04A_국토부원자료'!E956,""))))</f>
        <v>652</v>
      </c>
      <c r="D955" s="39" t="str">
        <f>IFERROR('04A_국토부원자료'!F956,"")</f>
        <v>송파법조타운푸르지오시티</v>
      </c>
      <c r="E955" s="40">
        <f>IFERROR(VALUE(SUBSTITUTE('04A_국토부원자료'!G956,",","")),"")</f>
        <v>17.47</v>
      </c>
      <c r="F955" s="41">
        <f>IFERROR(IF(AND('04A_국토부원자료'!H956&lt;&gt;"",'04A_국토부원자료'!I956&lt;&gt;""),DATE(INT(VALUE(SUBSTITUTE('04A_국토부원자료'!H956,",",""))/100),MOD(VALUE(SUBSTITUTE('04A_국토부원자료'!H956,",","")),100),VALUE(SUBSTITUTE('04A_국토부원자료'!I956,",",""))),""),"")</f>
        <v>45488</v>
      </c>
      <c r="G955" s="42">
        <f>IFERROR(VALUE(SUBSTITUTE('04A_국토부원자료'!J956,",","")),"")</f>
        <v>18000</v>
      </c>
      <c r="H955" s="43">
        <f t="shared" si="28"/>
        <v>180000000</v>
      </c>
      <c r="I955" s="43">
        <f t="shared" si="29"/>
        <v>10303377.218088152</v>
      </c>
      <c r="J955" s="38">
        <f>IFERROR(VALUE(SUBSTITUTE('04A_국토부원자료'!K956,",","")),"")</f>
        <v>10</v>
      </c>
      <c r="K955" s="38">
        <f>IFERROR(VALUE(SUBSTITUTE('04A_국토부원자료'!N956,",","")),"")</f>
        <v>2018</v>
      </c>
      <c r="L955" s="39" t="str">
        <f>IFERROR('04A_국토부원자료'!O956,"")</f>
        <v>법원로4길 5</v>
      </c>
      <c r="M955" s="39" t="str">
        <f>IFERROR('04A_국토부원자료'!Q956,"")</f>
        <v>중개거래</v>
      </c>
      <c r="N955" s="38">
        <f>IF(B955="","",IF('02_대상물건입력'!B5="",1,IF(ISNUMBER(SEARCH('02_대상물건입력'!B5,B955)),1,0)))</f>
        <v>1</v>
      </c>
      <c r="O955" s="38">
        <f>IF(B955="","",IF('02_대상물건입력'!B6="",1,IF(ISNUMBER(SEARCH('02_대상물건입력'!B6,B955)),1,0)))</f>
        <v>0</v>
      </c>
      <c r="P955" s="38">
        <f>IF(L955="","",IF('02_대상물건입력'!B15="",0,IF(ISNUMBER(SEARCH('02_대상물건입력'!B15,L955)),1,0)))</f>
        <v>0</v>
      </c>
      <c r="Q955" s="38">
        <f>IF(D955="","",IF('02_대상물건입력'!B8="",0,IF(ISNUMBER(SEARCH('02_대상물건입력'!B8,D955)),1,0)))</f>
        <v>0</v>
      </c>
      <c r="R955" s="44">
        <f>IFERROR(ABS(E955-'02_대상물건입력'!B11)/'02_대상물건입력'!B11,"")</f>
        <v>0.35872964599820872</v>
      </c>
      <c r="S955" s="38">
        <f>IFERROR(ABS(J955-'02_대상물건입력'!B10),"")</f>
        <v>2</v>
      </c>
      <c r="T955" s="38">
        <f>IFERROR(ABS('01_설정'!B4-F955),"")</f>
        <v>624</v>
      </c>
      <c r="U955" s="38">
        <f>IFERROR(ABS(K955-YEAR('02_대상물건입력'!B14)),"")</f>
        <v>8</v>
      </c>
      <c r="V955" s="38" t="str">
        <f>IF(B955="","",IF(AND(E955&gt;0,F955&gt;0,H955&gt;0,OR('04A_국토부원자료'!P956="",'04A_국토부원자료'!P956="-"),IF('01_설정'!B10=1,N955=1,TRUE),R955&lt;='01_설정'!B5,S955&lt;='01_설정'!B6,T955&lt;='01_설정'!B7,U955&lt;='01_설정'!B8),"Y",""))</f>
        <v/>
      </c>
      <c r="W955" s="40" t="str">
        <f>IF(V955&lt;&gt;"Y","",MAX(0,(1-R955/'01_설정'!B5))*'01_설정'!B14+MAX(0,(1-S955/'01_설정'!B6))*'01_설정'!B15+MAX(0,(1-T955/'01_설정'!B7))*'01_설정'!B16+MAX(0,(1-U955/'01_설정'!B8))*'01_설정'!B17+O955*'01_설정'!B11+Q955*'01_설정'!B12+P955*'01_설정'!B13)</f>
        <v/>
      </c>
      <c r="X955" s="38" t="str">
        <f>IF(W955="","",1+COUNTIFS($W$4:$W$3003,"&gt;"&amp;W955)+COUNTIFS($W$4:W955,W955)-1)</f>
        <v/>
      </c>
    </row>
    <row r="956" spans="1:24" ht="16.5">
      <c r="A956" s="38">
        <f>IF('04A_국토부원자료'!A957="","",ROW()-3)</f>
        <v>953</v>
      </c>
      <c r="B956" s="39" t="str">
        <f>IFERROR('04A_국토부원자료'!B957,"")</f>
        <v>서울특별시 송파구 문정동</v>
      </c>
      <c r="C956" s="39" t="str">
        <f>IF(B956="","",IF('04A_국토부원자료'!C957&lt;&gt;"",'04A_국토부원자료'!C957,TRIM('04A_국토부원자료'!D957&amp;IF('04A_국토부원자료'!E957&lt;&gt;"","-"&amp;'04A_국토부원자료'!E957,""))))</f>
        <v>618</v>
      </c>
      <c r="D956" s="39" t="str">
        <f>IFERROR('04A_국토부원자료'!F957,"")</f>
        <v>파크하비오</v>
      </c>
      <c r="E956" s="40">
        <f>IFERROR(VALUE(SUBSTITUTE('04A_국토부원자료'!G957,",","")),"")</f>
        <v>25.12</v>
      </c>
      <c r="F956" s="41">
        <f>IFERROR(IF(AND('04A_국토부원자료'!H957&lt;&gt;"",'04A_국토부원자료'!I957&lt;&gt;""),DATE(INT(VALUE(SUBSTITUTE('04A_국토부원자료'!H957,",",""))/100),MOD(VALUE(SUBSTITUTE('04A_국토부원자료'!H957,",","")),100),VALUE(SUBSTITUTE('04A_국토부원자료'!I957,",",""))),""),"")</f>
        <v>45486</v>
      </c>
      <c r="G956" s="42">
        <f>IFERROR(VALUE(SUBSTITUTE('04A_국토부원자료'!J957,",","")),"")</f>
        <v>19800</v>
      </c>
      <c r="H956" s="43">
        <f t="shared" si="28"/>
        <v>198000000</v>
      </c>
      <c r="I956" s="43">
        <f t="shared" si="29"/>
        <v>7882165.6050955411</v>
      </c>
      <c r="J956" s="38">
        <f>IFERROR(VALUE(SUBSTITUTE('04A_국토부원자료'!K957,",","")),"")</f>
        <v>15</v>
      </c>
      <c r="K956" s="38" t="str">
        <f>IFERROR(VALUE(SUBSTITUTE('04A_국토부원자료'!N957,",","")),"")</f>
        <v/>
      </c>
      <c r="L956" s="39" t="str">
        <f>IFERROR('04A_국토부원자료'!O957,"")</f>
        <v xml:space="preserve"> </v>
      </c>
      <c r="M956" s="39" t="str">
        <f>IFERROR('04A_국토부원자료'!Q957,"")</f>
        <v>중개거래</v>
      </c>
      <c r="N956" s="38">
        <f>IF(B956="","",IF('02_대상물건입력'!B5="",1,IF(ISNUMBER(SEARCH('02_대상물건입력'!B5,B956)),1,0)))</f>
        <v>1</v>
      </c>
      <c r="O956" s="38">
        <f>IF(B956="","",IF('02_대상물건입력'!B6="",1,IF(ISNUMBER(SEARCH('02_대상물건입력'!B6,B956)),1,0)))</f>
        <v>0</v>
      </c>
      <c r="P956" s="38">
        <f>IF(L956="","",IF('02_대상물건입력'!B15="",0,IF(ISNUMBER(SEARCH('02_대상물건입력'!B15,L956)),1,0)))</f>
        <v>0</v>
      </c>
      <c r="Q956" s="38">
        <f>IF(D956="","",IF('02_대상물건입력'!B8="",0,IF(ISNUMBER(SEARCH('02_대상물건입력'!B8,D956)),1,0)))</f>
        <v>0</v>
      </c>
      <c r="R956" s="44">
        <f>IFERROR(ABS(E956-'02_대상물건입력'!B11)/'02_대상물건입력'!B11,"")</f>
        <v>7.7921505865769972E-2</v>
      </c>
      <c r="S956" s="38">
        <f>IFERROR(ABS(J956-'02_대상물건입력'!B10),"")</f>
        <v>3</v>
      </c>
      <c r="T956" s="38">
        <f>IFERROR(ABS('01_설정'!B4-F956),"")</f>
        <v>626</v>
      </c>
      <c r="U956" s="38" t="str">
        <f>IFERROR(ABS(K956-YEAR('02_대상물건입력'!B14)),"")</f>
        <v/>
      </c>
      <c r="V956" s="38" t="str">
        <f>IF(B956="","",IF(AND(E956&gt;0,F956&gt;0,H956&gt;0,OR('04A_국토부원자료'!P957="",'04A_국토부원자료'!P957="-"),IF('01_설정'!B10=1,N956=1,TRUE),R956&lt;='01_설정'!B5,S956&lt;='01_설정'!B6,T956&lt;='01_설정'!B7,U956&lt;='01_설정'!B8),"Y",""))</f>
        <v/>
      </c>
      <c r="W956" s="40" t="str">
        <f>IF(V956&lt;&gt;"Y","",MAX(0,(1-R956/'01_설정'!B5))*'01_설정'!B14+MAX(0,(1-S956/'01_설정'!B6))*'01_설정'!B15+MAX(0,(1-T956/'01_설정'!B7))*'01_설정'!B16+MAX(0,(1-U956/'01_설정'!B8))*'01_설정'!B17+O956*'01_설정'!B11+Q956*'01_설정'!B12+P956*'01_설정'!B13)</f>
        <v/>
      </c>
      <c r="X956" s="38" t="str">
        <f>IF(W956="","",1+COUNTIFS($W$4:$W$3003,"&gt;"&amp;W956)+COUNTIFS($W$4:W956,W956)-1)</f>
        <v/>
      </c>
    </row>
    <row r="957" spans="1:24" ht="16.5">
      <c r="A957" s="38">
        <f>IF('04A_국토부원자료'!A958="","",ROW()-3)</f>
        <v>954</v>
      </c>
      <c r="B957" s="39" t="str">
        <f>IFERROR('04A_국토부원자료'!B958,"")</f>
        <v>서울특별시 송파구 문정동</v>
      </c>
      <c r="C957" s="39" t="str">
        <f>IF(B957="","",IF('04A_국토부원자료'!C958&lt;&gt;"",'04A_국토부원자료'!C958,TRIM('04A_국토부원자료'!D958&amp;IF('04A_국토부원자료'!E958&lt;&gt;"","-"&amp;'04A_국토부원자료'!E958,""))))</f>
        <v>618</v>
      </c>
      <c r="D957" s="39" t="str">
        <f>IFERROR('04A_국토부원자료'!F958,"")</f>
        <v>파크하비오</v>
      </c>
      <c r="E957" s="40">
        <f>IFERROR(VALUE(SUBSTITUTE('04A_국토부원자료'!G958,",","")),"")</f>
        <v>48.93</v>
      </c>
      <c r="F957" s="41">
        <f>IFERROR(IF(AND('04A_국토부원자료'!H958&lt;&gt;"",'04A_국토부원자료'!I958&lt;&gt;""),DATE(INT(VALUE(SUBSTITUTE('04A_국토부원자료'!H958,",",""))/100),MOD(VALUE(SUBSTITUTE('04A_국토부원자료'!H958,",","")),100),VALUE(SUBSTITUTE('04A_국토부원자료'!I958,",",""))),""),"")</f>
        <v>45486</v>
      </c>
      <c r="G957" s="42">
        <f>IFERROR(VALUE(SUBSTITUTE('04A_국토부원자료'!J958,",","")),"")</f>
        <v>45500</v>
      </c>
      <c r="H957" s="43">
        <f t="shared" si="28"/>
        <v>455000000</v>
      </c>
      <c r="I957" s="43">
        <f t="shared" si="29"/>
        <v>9298998.5693848357</v>
      </c>
      <c r="J957" s="38">
        <f>IFERROR(VALUE(SUBSTITUTE('04A_국토부원자료'!K958,",","")),"")</f>
        <v>17</v>
      </c>
      <c r="K957" s="38" t="str">
        <f>IFERROR(VALUE(SUBSTITUTE('04A_국토부원자료'!N958,",","")),"")</f>
        <v/>
      </c>
      <c r="L957" s="39" t="str">
        <f>IFERROR('04A_국토부원자료'!O958,"")</f>
        <v xml:space="preserve"> </v>
      </c>
      <c r="M957" s="39" t="str">
        <f>IFERROR('04A_국토부원자료'!Q958,"")</f>
        <v>직거래</v>
      </c>
      <c r="N957" s="38">
        <f>IF(B957="","",IF('02_대상물건입력'!B5="",1,IF(ISNUMBER(SEARCH('02_대상물건입력'!B5,B957)),1,0)))</f>
        <v>1</v>
      </c>
      <c r="O957" s="38">
        <f>IF(B957="","",IF('02_대상물건입력'!B6="",1,IF(ISNUMBER(SEARCH('02_대상물건입력'!B6,B957)),1,0)))</f>
        <v>0</v>
      </c>
      <c r="P957" s="38">
        <f>IF(L957="","",IF('02_대상물건입력'!B15="",0,IF(ISNUMBER(SEARCH('02_대상물건입력'!B15,L957)),1,0)))</f>
        <v>0</v>
      </c>
      <c r="Q957" s="38">
        <f>IF(D957="","",IF('02_대상물건입력'!B8="",0,IF(ISNUMBER(SEARCH('02_대상물건입력'!B8,D957)),1,0)))</f>
        <v>0</v>
      </c>
      <c r="R957" s="44">
        <f>IFERROR(ABS(E957-'02_대상물건입력'!B11)/'02_대상물건입력'!B11,"")</f>
        <v>0.79607088845493124</v>
      </c>
      <c r="S957" s="38">
        <f>IFERROR(ABS(J957-'02_대상물건입력'!B10),"")</f>
        <v>5</v>
      </c>
      <c r="T957" s="38">
        <f>IFERROR(ABS('01_설정'!B4-F957),"")</f>
        <v>626</v>
      </c>
      <c r="U957" s="38" t="str">
        <f>IFERROR(ABS(K957-YEAR('02_대상물건입력'!B14)),"")</f>
        <v/>
      </c>
      <c r="V957" s="38" t="str">
        <f>IF(B957="","",IF(AND(E957&gt;0,F957&gt;0,H957&gt;0,OR('04A_국토부원자료'!P958="",'04A_국토부원자료'!P958="-"),IF('01_설정'!B10=1,N957=1,TRUE),R957&lt;='01_설정'!B5,S957&lt;='01_설정'!B6,T957&lt;='01_설정'!B7,U957&lt;='01_설정'!B8),"Y",""))</f>
        <v/>
      </c>
      <c r="W957" s="40" t="str">
        <f>IF(V957&lt;&gt;"Y","",MAX(0,(1-R957/'01_설정'!B5))*'01_설정'!B14+MAX(0,(1-S957/'01_설정'!B6))*'01_설정'!B15+MAX(0,(1-T957/'01_설정'!B7))*'01_설정'!B16+MAX(0,(1-U957/'01_설정'!B8))*'01_설정'!B17+O957*'01_설정'!B11+Q957*'01_설정'!B12+P957*'01_설정'!B13)</f>
        <v/>
      </c>
      <c r="X957" s="38" t="str">
        <f>IF(W957="","",1+COUNTIFS($W$4:$W$3003,"&gt;"&amp;W957)+COUNTIFS($W$4:W957,W957)-1)</f>
        <v/>
      </c>
    </row>
    <row r="958" spans="1:24" ht="16.5">
      <c r="A958" s="38">
        <f>IF('04A_국토부원자료'!A959="","",ROW()-3)</f>
        <v>955</v>
      </c>
      <c r="B958" s="39" t="str">
        <f>IFERROR('04A_국토부원자료'!B959,"")</f>
        <v>서울특별시 송파구 문정동</v>
      </c>
      <c r="C958" s="39" t="str">
        <f>IF(B958="","",IF('04A_국토부원자료'!C959&lt;&gt;"",'04A_국토부원자료'!C959,TRIM('04A_국토부원자료'!D959&amp;IF('04A_국토부원자료'!E959&lt;&gt;"","-"&amp;'04A_국토부원자료'!E959,""))))</f>
        <v>643-1</v>
      </c>
      <c r="D958" s="39" t="str">
        <f>IFERROR('04A_국토부원자료'!F959,"")</f>
        <v>엠스테이트</v>
      </c>
      <c r="E958" s="40">
        <f>IFERROR(VALUE(SUBSTITUTE('04A_국토부원자료'!G959,",","")),"")</f>
        <v>29.79</v>
      </c>
      <c r="F958" s="41">
        <f>IFERROR(IF(AND('04A_국토부원자료'!H959&lt;&gt;"",'04A_국토부원자료'!I959&lt;&gt;""),DATE(INT(VALUE(SUBSTITUTE('04A_국토부원자료'!H959,",",""))/100),MOD(VALUE(SUBSTITUTE('04A_국토부원자료'!H959,",","")),100),VALUE(SUBSTITUTE('04A_국토부원자료'!I959,",",""))),""),"")</f>
        <v>45483</v>
      </c>
      <c r="G958" s="42">
        <f>IFERROR(VALUE(SUBSTITUTE('04A_국토부원자료'!J959,",","")),"")</f>
        <v>26500</v>
      </c>
      <c r="H958" s="43">
        <f t="shared" si="28"/>
        <v>265000000</v>
      </c>
      <c r="I958" s="43">
        <f t="shared" si="29"/>
        <v>8895602.5511916745</v>
      </c>
      <c r="J958" s="38">
        <f>IFERROR(VALUE(SUBSTITUTE('04A_국토부원자료'!K959,",","")),"")</f>
        <v>6</v>
      </c>
      <c r="K958" s="38">
        <f>IFERROR(VALUE(SUBSTITUTE('04A_국토부원자료'!N959,",","")),"")</f>
        <v>2016</v>
      </c>
      <c r="L958" s="39" t="str">
        <f>IFERROR('04A_국토부원자료'!O959,"")</f>
        <v>법원로 114</v>
      </c>
      <c r="M958" s="39" t="str">
        <f>IFERROR('04A_국토부원자료'!Q959,"")</f>
        <v>중개거래</v>
      </c>
      <c r="N958" s="38">
        <f>IF(B958="","",IF('02_대상물건입력'!B5="",1,IF(ISNUMBER(SEARCH('02_대상물건입력'!B5,B958)),1,0)))</f>
        <v>1</v>
      </c>
      <c r="O958" s="38">
        <f>IF(B958="","",IF('02_대상물건입력'!B6="",1,IF(ISNUMBER(SEARCH('02_대상물건입력'!B6,B958)),1,0)))</f>
        <v>0</v>
      </c>
      <c r="P958" s="38">
        <f>IF(L958="","",IF('02_대상물건입력'!B15="",0,IF(ISNUMBER(SEARCH('02_대상물건입력'!B15,L958)),1,0)))</f>
        <v>0</v>
      </c>
      <c r="Q958" s="38">
        <f>IF(D958="","",IF('02_대상물건입력'!B8="",0,IF(ISNUMBER(SEARCH('02_대상물건입력'!B8,D958)),1,0)))</f>
        <v>0</v>
      </c>
      <c r="R958" s="44">
        <f>IFERROR(ABS(E958-'02_대상물건입력'!B11)/'02_대상물건입력'!B11,"")</f>
        <v>9.3499933927496448E-2</v>
      </c>
      <c r="S958" s="38">
        <f>IFERROR(ABS(J958-'02_대상물건입력'!B10),"")</f>
        <v>6</v>
      </c>
      <c r="T958" s="38">
        <f>IFERROR(ABS('01_설정'!B4-F958),"")</f>
        <v>629</v>
      </c>
      <c r="U958" s="38">
        <f>IFERROR(ABS(K958-YEAR('02_대상물건입력'!B14)),"")</f>
        <v>10</v>
      </c>
      <c r="V958" s="38" t="str">
        <f>IF(B958="","",IF(AND(E958&gt;0,F958&gt;0,H958&gt;0,OR('04A_국토부원자료'!P959="",'04A_국토부원자료'!P959="-"),IF('01_설정'!B10=1,N958=1,TRUE),R958&lt;='01_설정'!B5,S958&lt;='01_설정'!B6,T958&lt;='01_설정'!B7,U958&lt;='01_설정'!B8),"Y",""))</f>
        <v/>
      </c>
      <c r="W958" s="40" t="str">
        <f>IF(V958&lt;&gt;"Y","",MAX(0,(1-R958/'01_설정'!B5))*'01_설정'!B14+MAX(0,(1-S958/'01_설정'!B6))*'01_설정'!B15+MAX(0,(1-T958/'01_설정'!B7))*'01_설정'!B16+MAX(0,(1-U958/'01_설정'!B8))*'01_설정'!B17+O958*'01_설정'!B11+Q958*'01_설정'!B12+P958*'01_설정'!B13)</f>
        <v/>
      </c>
      <c r="X958" s="38" t="str">
        <f>IF(W958="","",1+COUNTIFS($W$4:$W$3003,"&gt;"&amp;W958)+COUNTIFS($W$4:W958,W958)-1)</f>
        <v/>
      </c>
    </row>
    <row r="959" spans="1:24" ht="16.5">
      <c r="A959" s="38">
        <f>IF('04A_국토부원자료'!A960="","",ROW()-3)</f>
        <v>956</v>
      </c>
      <c r="B959" s="39" t="str">
        <f>IFERROR('04A_국토부원자료'!B960,"")</f>
        <v>서울특별시 송파구 문정동</v>
      </c>
      <c r="C959" s="39" t="str">
        <f>IF(B959="","",IF('04A_국토부원자료'!C960&lt;&gt;"",'04A_국토부원자료'!C960,TRIM('04A_국토부원자료'!D960&amp;IF('04A_국토부원자료'!E960&lt;&gt;"","-"&amp;'04A_국토부원자료'!E960,""))))</f>
        <v>643-1</v>
      </c>
      <c r="D959" s="39" t="str">
        <f>IFERROR('04A_국토부원자료'!F960,"")</f>
        <v>엠스테이트</v>
      </c>
      <c r="E959" s="40">
        <f>IFERROR(VALUE(SUBSTITUTE('04A_국토부원자료'!G960,",","")),"")</f>
        <v>29.79</v>
      </c>
      <c r="F959" s="41">
        <f>IFERROR(IF(AND('04A_국토부원자료'!H960&lt;&gt;"",'04A_국토부원자료'!I960&lt;&gt;""),DATE(INT(VALUE(SUBSTITUTE('04A_국토부원자료'!H960,",",""))/100),MOD(VALUE(SUBSTITUTE('04A_국토부원자료'!H960,",","")),100),VALUE(SUBSTITUTE('04A_국토부원자료'!I960,",",""))),""),"")</f>
        <v>45483</v>
      </c>
      <c r="G959" s="42">
        <f>IFERROR(VALUE(SUBSTITUTE('04A_국토부원자료'!J960,",","")),"")</f>
        <v>25000</v>
      </c>
      <c r="H959" s="43">
        <f t="shared" si="28"/>
        <v>250000000</v>
      </c>
      <c r="I959" s="43">
        <f t="shared" si="29"/>
        <v>8392077.8784827124</v>
      </c>
      <c r="J959" s="38">
        <f>IFERROR(VALUE(SUBSTITUTE('04A_국토부원자료'!K960,",","")),"")</f>
        <v>6</v>
      </c>
      <c r="K959" s="38">
        <f>IFERROR(VALUE(SUBSTITUTE('04A_국토부원자료'!N960,",","")),"")</f>
        <v>2016</v>
      </c>
      <c r="L959" s="39" t="str">
        <f>IFERROR('04A_국토부원자료'!O960,"")</f>
        <v>법원로 114</v>
      </c>
      <c r="M959" s="39" t="str">
        <f>IFERROR('04A_국토부원자료'!Q960,"")</f>
        <v>중개거래</v>
      </c>
      <c r="N959" s="38">
        <f>IF(B959="","",IF('02_대상물건입력'!B5="",1,IF(ISNUMBER(SEARCH('02_대상물건입력'!B5,B959)),1,0)))</f>
        <v>1</v>
      </c>
      <c r="O959" s="38">
        <f>IF(B959="","",IF('02_대상물건입력'!B6="",1,IF(ISNUMBER(SEARCH('02_대상물건입력'!B6,B959)),1,0)))</f>
        <v>0</v>
      </c>
      <c r="P959" s="38">
        <f>IF(L959="","",IF('02_대상물건입력'!B15="",0,IF(ISNUMBER(SEARCH('02_대상물건입력'!B15,L959)),1,0)))</f>
        <v>0</v>
      </c>
      <c r="Q959" s="38">
        <f>IF(D959="","",IF('02_대상물건입력'!B8="",0,IF(ISNUMBER(SEARCH('02_대상물건입력'!B8,D959)),1,0)))</f>
        <v>0</v>
      </c>
      <c r="R959" s="44">
        <f>IFERROR(ABS(E959-'02_대상물건입력'!B11)/'02_대상물건입력'!B11,"")</f>
        <v>9.3499933927496448E-2</v>
      </c>
      <c r="S959" s="38">
        <f>IFERROR(ABS(J959-'02_대상물건입력'!B10),"")</f>
        <v>6</v>
      </c>
      <c r="T959" s="38">
        <f>IFERROR(ABS('01_설정'!B4-F959),"")</f>
        <v>629</v>
      </c>
      <c r="U959" s="38">
        <f>IFERROR(ABS(K959-YEAR('02_대상물건입력'!B14)),"")</f>
        <v>10</v>
      </c>
      <c r="V959" s="38" t="str">
        <f>IF(B959="","",IF(AND(E959&gt;0,F959&gt;0,H959&gt;0,OR('04A_국토부원자료'!P960="",'04A_국토부원자료'!P960="-"),IF('01_설정'!B10=1,N959=1,TRUE),R959&lt;='01_설정'!B5,S959&lt;='01_설정'!B6,T959&lt;='01_설정'!B7,U959&lt;='01_설정'!B8),"Y",""))</f>
        <v/>
      </c>
      <c r="W959" s="40" t="str">
        <f>IF(V959&lt;&gt;"Y","",MAX(0,(1-R959/'01_설정'!B5))*'01_설정'!B14+MAX(0,(1-S959/'01_설정'!B6))*'01_설정'!B15+MAX(0,(1-T959/'01_설정'!B7))*'01_설정'!B16+MAX(0,(1-U959/'01_설정'!B8))*'01_설정'!B17+O959*'01_설정'!B11+Q959*'01_설정'!B12+P959*'01_설정'!B13)</f>
        <v/>
      </c>
      <c r="X959" s="38" t="str">
        <f>IF(W959="","",1+COUNTIFS($W$4:$W$3003,"&gt;"&amp;W959)+COUNTIFS($W$4:W959,W959)-1)</f>
        <v/>
      </c>
    </row>
    <row r="960" spans="1:24" ht="16.5">
      <c r="A960" s="38">
        <f>IF('04A_국토부원자료'!A961="","",ROW()-3)</f>
        <v>957</v>
      </c>
      <c r="B960" s="39" t="str">
        <f>IFERROR('04A_국토부원자료'!B961,"")</f>
        <v>서울특별시 송파구 문정동</v>
      </c>
      <c r="C960" s="39" t="str">
        <f>IF(B960="","",IF('04A_국토부원자료'!C961&lt;&gt;"",'04A_국토부원자료'!C961,TRIM('04A_국토부원자료'!D961&amp;IF('04A_국토부원자료'!E961&lt;&gt;"","-"&amp;'04A_국토부원자료'!E961,""))))</f>
        <v>618</v>
      </c>
      <c r="D960" s="39" t="str">
        <f>IFERROR('04A_국토부원자료'!F961,"")</f>
        <v>파크하비오</v>
      </c>
      <c r="E960" s="40">
        <f>IFERROR(VALUE(SUBSTITUTE('04A_국토부원자료'!G961,",","")),"")</f>
        <v>46.58</v>
      </c>
      <c r="F960" s="41">
        <f>IFERROR(IF(AND('04A_국토부원자료'!H961&lt;&gt;"",'04A_국토부원자료'!I961&lt;&gt;""),DATE(INT(VALUE(SUBSTITUTE('04A_국토부원자료'!H961,",",""))/100),MOD(VALUE(SUBSTITUTE('04A_국토부원자료'!H961,",","")),100),VALUE(SUBSTITUTE('04A_국토부원자료'!I961,",",""))),""),"")</f>
        <v>45483</v>
      </c>
      <c r="G960" s="42">
        <f>IFERROR(VALUE(SUBSTITUTE('04A_국토부원자료'!J961,",","")),"")</f>
        <v>23500</v>
      </c>
      <c r="H960" s="43">
        <f t="shared" si="28"/>
        <v>235000000</v>
      </c>
      <c r="I960" s="43">
        <f t="shared" si="29"/>
        <v>5045083.7269214261</v>
      </c>
      <c r="J960" s="38">
        <f>IFERROR(VALUE(SUBSTITUTE('04A_국토부원자료'!K961,",","")),"")</f>
        <v>16</v>
      </c>
      <c r="K960" s="38" t="str">
        <f>IFERROR(VALUE(SUBSTITUTE('04A_국토부원자료'!N961,",","")),"")</f>
        <v/>
      </c>
      <c r="L960" s="39" t="str">
        <f>IFERROR('04A_국토부원자료'!O961,"")</f>
        <v xml:space="preserve"> </v>
      </c>
      <c r="M960" s="39" t="str">
        <f>IFERROR('04A_국토부원자료'!Q961,"")</f>
        <v>중개거래</v>
      </c>
      <c r="N960" s="38">
        <f>IF(B960="","",IF('02_대상물건입력'!B5="",1,IF(ISNUMBER(SEARCH('02_대상물건입력'!B5,B960)),1,0)))</f>
        <v>1</v>
      </c>
      <c r="O960" s="38">
        <f>IF(B960="","",IF('02_대상물건입력'!B6="",1,IF(ISNUMBER(SEARCH('02_대상물건입력'!B6,B960)),1,0)))</f>
        <v>0</v>
      </c>
      <c r="P960" s="38">
        <f>IF(L960="","",IF('02_대상물건입력'!B15="",0,IF(ISNUMBER(SEARCH('02_대상물건입력'!B15,L960)),1,0)))</f>
        <v>0</v>
      </c>
      <c r="Q960" s="38">
        <f>IF(D960="","",IF('02_대상물건입력'!B8="",0,IF(ISNUMBER(SEARCH('02_대상물건입력'!B8,D960)),1,0)))</f>
        <v>0</v>
      </c>
      <c r="R960" s="44">
        <f>IFERROR(ABS(E960-'02_대상물건입력'!B11)/'02_대상물건입력'!B11,"")</f>
        <v>0.70980956436195985</v>
      </c>
      <c r="S960" s="38">
        <f>IFERROR(ABS(J960-'02_대상물건입력'!B10),"")</f>
        <v>4</v>
      </c>
      <c r="T960" s="38">
        <f>IFERROR(ABS('01_설정'!B4-F960),"")</f>
        <v>629</v>
      </c>
      <c r="U960" s="38" t="str">
        <f>IFERROR(ABS(K960-YEAR('02_대상물건입력'!B14)),"")</f>
        <v/>
      </c>
      <c r="V960" s="38" t="str">
        <f>IF(B960="","",IF(AND(E960&gt;0,F960&gt;0,H960&gt;0,OR('04A_국토부원자료'!P961="",'04A_국토부원자료'!P961="-"),IF('01_설정'!B10=1,N960=1,TRUE),R960&lt;='01_설정'!B5,S960&lt;='01_설정'!B6,T960&lt;='01_설정'!B7,U960&lt;='01_설정'!B8),"Y",""))</f>
        <v/>
      </c>
      <c r="W960" s="40" t="str">
        <f>IF(V960&lt;&gt;"Y","",MAX(0,(1-R960/'01_설정'!B5))*'01_설정'!B14+MAX(0,(1-S960/'01_설정'!B6))*'01_설정'!B15+MAX(0,(1-T960/'01_설정'!B7))*'01_설정'!B16+MAX(0,(1-U960/'01_설정'!B8))*'01_설정'!B17+O960*'01_설정'!B11+Q960*'01_설정'!B12+P960*'01_설정'!B13)</f>
        <v/>
      </c>
      <c r="X960" s="38" t="str">
        <f>IF(W960="","",1+COUNTIFS($W$4:$W$3003,"&gt;"&amp;W960)+COUNTIFS($W$4:W960,W960)-1)</f>
        <v/>
      </c>
    </row>
    <row r="961" spans="1:24" ht="16.5">
      <c r="A961" s="38">
        <f>IF('04A_국토부원자료'!A962="","",ROW()-3)</f>
        <v>958</v>
      </c>
      <c r="B961" s="39" t="str">
        <f>IFERROR('04A_국토부원자료'!B962,"")</f>
        <v>서울특별시 송파구 문정동</v>
      </c>
      <c r="C961" s="39" t="str">
        <f>IF(B961="","",IF('04A_국토부원자료'!C962&lt;&gt;"",'04A_국토부원자료'!C962,TRIM('04A_국토부원자료'!D962&amp;IF('04A_국토부원자료'!E962&lt;&gt;"","-"&amp;'04A_국토부원자료'!E962,""))))</f>
        <v>652-5</v>
      </c>
      <c r="D961" s="39" t="str">
        <f>IFERROR('04A_국토부원자료'!F962,"")</f>
        <v>문정 아이파크</v>
      </c>
      <c r="E961" s="40">
        <f>IFERROR(VALUE(SUBSTITUTE('04A_국토부원자료'!G962,",","")),"")</f>
        <v>21.57</v>
      </c>
      <c r="F961" s="41">
        <f>IFERROR(IF(AND('04A_국토부원자료'!H962&lt;&gt;"",'04A_국토부원자료'!I962&lt;&gt;""),DATE(INT(VALUE(SUBSTITUTE('04A_국토부원자료'!H962,",",""))/100),MOD(VALUE(SUBSTITUTE('04A_국토부원자료'!H962,",","")),100),VALUE(SUBSTITUTE('04A_국토부원자료'!I962,",",""))),""),"")</f>
        <v>45482</v>
      </c>
      <c r="G961" s="42">
        <f>IFERROR(VALUE(SUBSTITUTE('04A_국토부원자료'!J962,",","")),"")</f>
        <v>19000</v>
      </c>
      <c r="H961" s="43">
        <f t="shared" si="28"/>
        <v>190000000</v>
      </c>
      <c r="I961" s="43">
        <f t="shared" si="29"/>
        <v>8808530.3662494197</v>
      </c>
      <c r="J961" s="38">
        <f>IFERROR(VALUE(SUBSTITUTE('04A_국토부원자료'!K962,",","")),"")</f>
        <v>9</v>
      </c>
      <c r="K961" s="38">
        <f>IFERROR(VALUE(SUBSTITUTE('04A_국토부원자료'!N962,",","")),"")</f>
        <v>2017</v>
      </c>
      <c r="L961" s="39" t="str">
        <f>IFERROR('04A_국토부원자료'!O962,"")</f>
        <v>법원로4길 6</v>
      </c>
      <c r="M961" s="39" t="str">
        <f>IFERROR('04A_국토부원자료'!Q962,"")</f>
        <v>중개거래</v>
      </c>
      <c r="N961" s="38">
        <f>IF(B961="","",IF('02_대상물건입력'!B5="",1,IF(ISNUMBER(SEARCH('02_대상물건입력'!B5,B961)),1,0)))</f>
        <v>1</v>
      </c>
      <c r="O961" s="38">
        <f>IF(B961="","",IF('02_대상물건입력'!B6="",1,IF(ISNUMBER(SEARCH('02_대상물건입력'!B6,B961)),1,0)))</f>
        <v>0</v>
      </c>
      <c r="P961" s="38">
        <f>IF(L961="","",IF('02_대상물건입력'!B15="",0,IF(ISNUMBER(SEARCH('02_대상물건입력'!B15,L961)),1,0)))</f>
        <v>0</v>
      </c>
      <c r="Q961" s="38">
        <f>IF(D961="","",IF('02_대상물건입력'!B8="",0,IF(ISNUMBER(SEARCH('02_대상물건입력'!B8,D961)),1,0)))</f>
        <v>0</v>
      </c>
      <c r="R961" s="44">
        <f>IFERROR(ABS(E961-'02_대상물건입력'!B11)/'02_대상물건입력'!B11,"")</f>
        <v>0.20823116566579056</v>
      </c>
      <c r="S961" s="38">
        <f>IFERROR(ABS(J961-'02_대상물건입력'!B10),"")</f>
        <v>3</v>
      </c>
      <c r="T961" s="38">
        <f>IFERROR(ABS('01_설정'!B4-F961),"")</f>
        <v>630</v>
      </c>
      <c r="U961" s="38">
        <f>IFERROR(ABS(K961-YEAR('02_대상물건입력'!B14)),"")</f>
        <v>9</v>
      </c>
      <c r="V961" s="38" t="str">
        <f>IF(B961="","",IF(AND(E961&gt;0,F961&gt;0,H961&gt;0,OR('04A_국토부원자료'!P962="",'04A_국토부원자료'!P962="-"),IF('01_설정'!B10=1,N961=1,TRUE),R961&lt;='01_설정'!B5,S961&lt;='01_설정'!B6,T961&lt;='01_설정'!B7,U961&lt;='01_설정'!B8),"Y",""))</f>
        <v>Y</v>
      </c>
      <c r="W961" s="40">
        <f>IF(V961&lt;&gt;"Y","",MAX(0,(1-R961/'01_설정'!B5))*'01_설정'!B14+MAX(0,(1-S961/'01_설정'!B6))*'01_설정'!B15+MAX(0,(1-T961/'01_설정'!B7))*'01_설정'!B16+MAX(0,(1-U961/'01_설정'!B8))*'01_설정'!B17+O961*'01_설정'!B11+Q961*'01_설정'!B12+P961*'01_설정'!B13)</f>
        <v>17.119493037848788</v>
      </c>
      <c r="X961" s="38">
        <f>IF(W961="","",1+COUNTIFS($W$4:$W$3003,"&gt;"&amp;W961)+COUNTIFS($W$4:W961,W961)-1)</f>
        <v>279</v>
      </c>
    </row>
    <row r="962" spans="1:24" ht="16.5">
      <c r="A962" s="38">
        <f>IF('04A_국토부원자료'!A963="","",ROW()-3)</f>
        <v>959</v>
      </c>
      <c r="B962" s="39" t="str">
        <f>IFERROR('04A_국토부원자료'!B963,"")</f>
        <v>서울특별시 송파구 문정동</v>
      </c>
      <c r="C962" s="39" t="str">
        <f>IF(B962="","",IF('04A_국토부원자료'!C963&lt;&gt;"",'04A_국토부원자료'!C963,TRIM('04A_국토부원자료'!D963&amp;IF('04A_국토부원자료'!E963&lt;&gt;"","-"&amp;'04A_국토부원자료'!E963,""))))</f>
        <v>624</v>
      </c>
      <c r="D962" s="39" t="str">
        <f>IFERROR('04A_국토부원자료'!F963,"")</f>
        <v>송파 아이파크</v>
      </c>
      <c r="E962" s="40">
        <f>IFERROR(VALUE(SUBSTITUTE('04A_국토부원자료'!G963,",","")),"")</f>
        <v>29.88</v>
      </c>
      <c r="F962" s="41">
        <f>IFERROR(IF(AND('04A_국토부원자료'!H963&lt;&gt;"",'04A_국토부원자료'!I963&lt;&gt;""),DATE(INT(VALUE(SUBSTITUTE('04A_국토부원자료'!H963,",",""))/100),MOD(VALUE(SUBSTITUTE('04A_국토부원자료'!H963,",","")),100),VALUE(SUBSTITUTE('04A_국토부원자료'!I963,",",""))),""),"")</f>
        <v>45481</v>
      </c>
      <c r="G962" s="42">
        <f>IFERROR(VALUE(SUBSTITUTE('04A_국토부원자료'!J963,",","")),"")</f>
        <v>28600</v>
      </c>
      <c r="H962" s="43">
        <f t="shared" si="28"/>
        <v>286000000</v>
      </c>
      <c r="I962" s="43">
        <f t="shared" si="29"/>
        <v>9571619.8125836682</v>
      </c>
      <c r="J962" s="38">
        <f>IFERROR(VALUE(SUBSTITUTE('04A_국토부원자료'!K963,",","")),"")</f>
        <v>7</v>
      </c>
      <c r="K962" s="38">
        <f>IFERROR(VALUE(SUBSTITUTE('04A_국토부원자료'!N963,",","")),"")</f>
        <v>2015</v>
      </c>
      <c r="L962" s="39" t="str">
        <f>IFERROR('04A_국토부원자료'!O963,"")</f>
        <v>법원로 55</v>
      </c>
      <c r="M962" s="39" t="str">
        <f>IFERROR('04A_국토부원자료'!Q963,"")</f>
        <v>중개거래</v>
      </c>
      <c r="N962" s="38">
        <f>IF(B962="","",IF('02_대상물건입력'!B5="",1,IF(ISNUMBER(SEARCH('02_대상물건입력'!B5,B962)),1,0)))</f>
        <v>1</v>
      </c>
      <c r="O962" s="38">
        <f>IF(B962="","",IF('02_대상물건입력'!B6="",1,IF(ISNUMBER(SEARCH('02_대상물건입력'!B6,B962)),1,0)))</f>
        <v>0</v>
      </c>
      <c r="P962" s="38">
        <f>IF(L962="","",IF('02_대상물건입력'!B15="",0,IF(ISNUMBER(SEARCH('02_대상물건입력'!B15,L962)),1,0)))</f>
        <v>0</v>
      </c>
      <c r="Q962" s="38">
        <f>IF(D962="","",IF('02_대상물건입력'!B8="",0,IF(ISNUMBER(SEARCH('02_대상물건입력'!B8,D962)),1,0)))</f>
        <v>0</v>
      </c>
      <c r="R962" s="44">
        <f>IFERROR(ABS(E962-'02_대상물건입력'!B11)/'02_대상물건입력'!B11,"")</f>
        <v>9.6803559105525128E-2</v>
      </c>
      <c r="S962" s="38">
        <f>IFERROR(ABS(J962-'02_대상물건입력'!B10),"")</f>
        <v>5</v>
      </c>
      <c r="T962" s="38">
        <f>IFERROR(ABS('01_설정'!B4-F962),"")</f>
        <v>631</v>
      </c>
      <c r="U962" s="38">
        <f>IFERROR(ABS(K962-YEAR('02_대상물건입력'!B14)),"")</f>
        <v>11</v>
      </c>
      <c r="V962" s="38" t="str">
        <f>IF(B962="","",IF(AND(E962&gt;0,F962&gt;0,H962&gt;0,OR('04A_국토부원자료'!P963="",'04A_국토부원자료'!P963="-"),IF('01_설정'!B10=1,N962=1,TRUE),R962&lt;='01_설정'!B5,S962&lt;='01_설정'!B6,T962&lt;='01_설정'!B7,U962&lt;='01_설정'!B8),"Y",""))</f>
        <v/>
      </c>
      <c r="W962" s="40" t="str">
        <f>IF(V962&lt;&gt;"Y","",MAX(0,(1-R962/'01_설정'!B5))*'01_설정'!B14+MAX(0,(1-S962/'01_설정'!B6))*'01_설정'!B15+MAX(0,(1-T962/'01_설정'!B7))*'01_설정'!B16+MAX(0,(1-U962/'01_설정'!B8))*'01_설정'!B17+O962*'01_설정'!B11+Q962*'01_설정'!B12+P962*'01_설정'!B13)</f>
        <v/>
      </c>
      <c r="X962" s="38" t="str">
        <f>IF(W962="","",1+COUNTIFS($W$4:$W$3003,"&gt;"&amp;W962)+COUNTIFS($W$4:W962,W962)-1)</f>
        <v/>
      </c>
    </row>
    <row r="963" spans="1:24" ht="16.5">
      <c r="A963" s="38">
        <f>IF('04A_국토부원자료'!A964="","",ROW()-3)</f>
        <v>960</v>
      </c>
      <c r="B963" s="39" t="str">
        <f>IFERROR('04A_국토부원자료'!B964,"")</f>
        <v>서울특별시 송파구 문정동</v>
      </c>
      <c r="C963" s="39" t="str">
        <f>IF(B963="","",IF('04A_국토부원자료'!C964&lt;&gt;"",'04A_국토부원자료'!C964,TRIM('04A_국토부원자료'!D964&amp;IF('04A_국토부원자료'!E964&lt;&gt;"","-"&amp;'04A_국토부원자료'!E964,""))))</f>
        <v>624</v>
      </c>
      <c r="D963" s="39" t="str">
        <f>IFERROR('04A_국토부원자료'!F964,"")</f>
        <v>송파 아이파크</v>
      </c>
      <c r="E963" s="40">
        <f>IFERROR(VALUE(SUBSTITUTE('04A_국토부원자료'!G964,",","")),"")</f>
        <v>29.88</v>
      </c>
      <c r="F963" s="41">
        <f>IFERROR(IF(AND('04A_국토부원자료'!H964&lt;&gt;"",'04A_국토부원자료'!I964&lt;&gt;""),DATE(INT(VALUE(SUBSTITUTE('04A_국토부원자료'!H964,",",""))/100),MOD(VALUE(SUBSTITUTE('04A_국토부원자료'!H964,",","")),100),VALUE(SUBSTITUTE('04A_국토부원자료'!I964,",",""))),""),"")</f>
        <v>45479</v>
      </c>
      <c r="G963" s="42">
        <f>IFERROR(VALUE(SUBSTITUTE('04A_국토부원자료'!J964,",","")),"")</f>
        <v>27800</v>
      </c>
      <c r="H963" s="43">
        <f t="shared" si="28"/>
        <v>278000000</v>
      </c>
      <c r="I963" s="43">
        <f t="shared" si="29"/>
        <v>9303882.1954484601</v>
      </c>
      <c r="J963" s="38">
        <f>IFERROR(VALUE(SUBSTITUTE('04A_국토부원자료'!K964,",","")),"")</f>
        <v>8</v>
      </c>
      <c r="K963" s="38">
        <f>IFERROR(VALUE(SUBSTITUTE('04A_국토부원자료'!N964,",","")),"")</f>
        <v>2015</v>
      </c>
      <c r="L963" s="39" t="str">
        <f>IFERROR('04A_국토부원자료'!O964,"")</f>
        <v>법원로 55</v>
      </c>
      <c r="M963" s="39" t="str">
        <f>IFERROR('04A_국토부원자료'!Q964,"")</f>
        <v>중개거래</v>
      </c>
      <c r="N963" s="38">
        <f>IF(B963="","",IF('02_대상물건입력'!B5="",1,IF(ISNUMBER(SEARCH('02_대상물건입력'!B5,B963)),1,0)))</f>
        <v>1</v>
      </c>
      <c r="O963" s="38">
        <f>IF(B963="","",IF('02_대상물건입력'!B6="",1,IF(ISNUMBER(SEARCH('02_대상물건입력'!B6,B963)),1,0)))</f>
        <v>0</v>
      </c>
      <c r="P963" s="38">
        <f>IF(L963="","",IF('02_대상물건입력'!B15="",0,IF(ISNUMBER(SEARCH('02_대상물건입력'!B15,L963)),1,0)))</f>
        <v>0</v>
      </c>
      <c r="Q963" s="38">
        <f>IF(D963="","",IF('02_대상물건입력'!B8="",0,IF(ISNUMBER(SEARCH('02_대상물건입력'!B8,D963)),1,0)))</f>
        <v>0</v>
      </c>
      <c r="R963" s="44">
        <f>IFERROR(ABS(E963-'02_대상물건입력'!B11)/'02_대상물건입력'!B11,"")</f>
        <v>9.6803559105525128E-2</v>
      </c>
      <c r="S963" s="38">
        <f>IFERROR(ABS(J963-'02_대상물건입력'!B10),"")</f>
        <v>4</v>
      </c>
      <c r="T963" s="38">
        <f>IFERROR(ABS('01_설정'!B4-F963),"")</f>
        <v>633</v>
      </c>
      <c r="U963" s="38">
        <f>IFERROR(ABS(K963-YEAR('02_대상물건입력'!B14)),"")</f>
        <v>11</v>
      </c>
      <c r="V963" s="38" t="str">
        <f>IF(B963="","",IF(AND(E963&gt;0,F963&gt;0,H963&gt;0,OR('04A_국토부원자료'!P964="",'04A_국토부원자료'!P964="-"),IF('01_설정'!B10=1,N963=1,TRUE),R963&lt;='01_설정'!B5,S963&lt;='01_설정'!B6,T963&lt;='01_설정'!B7,U963&lt;='01_설정'!B8),"Y",""))</f>
        <v/>
      </c>
      <c r="W963" s="40" t="str">
        <f>IF(V963&lt;&gt;"Y","",MAX(0,(1-R963/'01_설정'!B5))*'01_설정'!B14+MAX(0,(1-S963/'01_설정'!B6))*'01_설정'!B15+MAX(0,(1-T963/'01_설정'!B7))*'01_설정'!B16+MAX(0,(1-U963/'01_설정'!B8))*'01_설정'!B17+O963*'01_설정'!B11+Q963*'01_설정'!B12+P963*'01_설정'!B13)</f>
        <v/>
      </c>
      <c r="X963" s="38" t="str">
        <f>IF(W963="","",1+COUNTIFS($W$4:$W$3003,"&gt;"&amp;W963)+COUNTIFS($W$4:W963,W963)-1)</f>
        <v/>
      </c>
    </row>
    <row r="964" spans="1:24" ht="16.5">
      <c r="A964" s="38">
        <f>IF('04A_국토부원자료'!A965="","",ROW()-3)</f>
        <v>961</v>
      </c>
      <c r="B964" s="39" t="str">
        <f>IFERROR('04A_국토부원자료'!B965,"")</f>
        <v>서울특별시 송파구 문정동</v>
      </c>
      <c r="C964" s="39" t="str">
        <f>IF(B964="","",IF('04A_국토부원자료'!C965&lt;&gt;"",'04A_국토부원자료'!C965,TRIM('04A_국토부원자료'!D965&amp;IF('04A_국토부원자료'!E965&lt;&gt;"","-"&amp;'04A_국토부원자료'!E965,""))))</f>
        <v>620</v>
      </c>
      <c r="D964" s="39" t="str">
        <f>IFERROR('04A_국토부원자료'!F965,"")</f>
        <v>송파푸르지오시티</v>
      </c>
      <c r="E964" s="40">
        <f>IFERROR(VALUE(SUBSTITUTE('04A_국토부원자료'!G965,",","")),"")</f>
        <v>46.55</v>
      </c>
      <c r="F964" s="41">
        <f>IFERROR(IF(AND('04A_국토부원자료'!H965&lt;&gt;"",'04A_국토부원자료'!I965&lt;&gt;""),DATE(INT(VALUE(SUBSTITUTE('04A_국토부원자료'!H965,",",""))/100),MOD(VALUE(SUBSTITUTE('04A_국토부원자료'!H965,",","")),100),VALUE(SUBSTITUTE('04A_국토부원자료'!I965,",",""))),""),"")</f>
        <v>45477</v>
      </c>
      <c r="G964" s="42">
        <f>IFERROR(VALUE(SUBSTITUTE('04A_국토부원자료'!J965,",","")),"")</f>
        <v>45800</v>
      </c>
      <c r="H964" s="43">
        <f t="shared" ref="H964:H1027" si="30">IF(G964="","",G964*10000)</f>
        <v>458000000</v>
      </c>
      <c r="I964" s="43">
        <f t="shared" ref="I964:I1027" si="31">IFERROR(IF(AND(H964&gt;0,E964&gt;0),H964/E964,""),"")</f>
        <v>9838882.9215896893</v>
      </c>
      <c r="J964" s="38">
        <f>IFERROR(VALUE(SUBSTITUTE('04A_국토부원자료'!K965,",","")),"")</f>
        <v>8</v>
      </c>
      <c r="K964" s="38">
        <f>IFERROR(VALUE(SUBSTITUTE('04A_국토부원자료'!N965,",","")),"")</f>
        <v>2013</v>
      </c>
      <c r="L964" s="39" t="str">
        <f>IFERROR('04A_국토부원자료'!O965,"")</f>
        <v>새말로 62</v>
      </c>
      <c r="M964" s="39" t="str">
        <f>IFERROR('04A_국토부원자료'!Q965,"")</f>
        <v>중개거래</v>
      </c>
      <c r="N964" s="38">
        <f>IF(B964="","",IF('02_대상물건입력'!B5="",1,IF(ISNUMBER(SEARCH('02_대상물건입력'!B5,B964)),1,0)))</f>
        <v>1</v>
      </c>
      <c r="O964" s="38">
        <f>IF(B964="","",IF('02_대상물건입력'!B6="",1,IF(ISNUMBER(SEARCH('02_대상물건입력'!B6,B964)),1,0)))</f>
        <v>0</v>
      </c>
      <c r="P964" s="38">
        <f>IF(L964="","",IF('02_대상물건입력'!B15="",0,IF(ISNUMBER(SEARCH('02_대상물건입력'!B15,L964)),1,0)))</f>
        <v>0</v>
      </c>
      <c r="Q964" s="38">
        <f>IF(D964="","",IF('02_대상물건입력'!B8="",0,IF(ISNUMBER(SEARCH('02_대상물건입력'!B8,D964)),1,0)))</f>
        <v>0</v>
      </c>
      <c r="R964" s="44">
        <f>IFERROR(ABS(E964-'02_대상물건입력'!B11)/'02_대상물건입력'!B11,"")</f>
        <v>0.70870835596928361</v>
      </c>
      <c r="S964" s="38">
        <f>IFERROR(ABS(J964-'02_대상물건입력'!B10),"")</f>
        <v>4</v>
      </c>
      <c r="T964" s="38">
        <f>IFERROR(ABS('01_설정'!B4-F964),"")</f>
        <v>635</v>
      </c>
      <c r="U964" s="38">
        <f>IFERROR(ABS(K964-YEAR('02_대상물건입력'!B14)),"")</f>
        <v>13</v>
      </c>
      <c r="V964" s="38" t="str">
        <f>IF(B964="","",IF(AND(E964&gt;0,F964&gt;0,H964&gt;0,OR('04A_국토부원자료'!P965="",'04A_국토부원자료'!P965="-"),IF('01_설정'!B10=1,N964=1,TRUE),R964&lt;='01_설정'!B5,S964&lt;='01_설정'!B6,T964&lt;='01_설정'!B7,U964&lt;='01_설정'!B8),"Y",""))</f>
        <v/>
      </c>
      <c r="W964" s="40" t="str">
        <f>IF(V964&lt;&gt;"Y","",MAX(0,(1-R964/'01_설정'!B5))*'01_설정'!B14+MAX(0,(1-S964/'01_설정'!B6))*'01_설정'!B15+MAX(0,(1-T964/'01_설정'!B7))*'01_설정'!B16+MAX(0,(1-U964/'01_설정'!B8))*'01_설정'!B17+O964*'01_설정'!B11+Q964*'01_설정'!B12+P964*'01_설정'!B13)</f>
        <v/>
      </c>
      <c r="X964" s="38" t="str">
        <f>IF(W964="","",1+COUNTIFS($W$4:$W$3003,"&gt;"&amp;W964)+COUNTIFS($W$4:W964,W964)-1)</f>
        <v/>
      </c>
    </row>
    <row r="965" spans="1:24" ht="16.5">
      <c r="A965" s="38">
        <f>IF('04A_국토부원자료'!A966="","",ROW()-3)</f>
        <v>962</v>
      </c>
      <c r="B965" s="39" t="str">
        <f>IFERROR('04A_국토부원자료'!B966,"")</f>
        <v>서울특별시 송파구 문정동</v>
      </c>
      <c r="C965" s="39" t="str">
        <f>IF(B965="","",IF('04A_국토부원자료'!C966&lt;&gt;"",'04A_국토부원자료'!C966,TRIM('04A_국토부원자료'!D966&amp;IF('04A_국토부원자료'!E966&lt;&gt;"","-"&amp;'04A_국토부원자료'!E966,""))))</f>
        <v>618</v>
      </c>
      <c r="D965" s="39" t="str">
        <f>IFERROR('04A_국토부원자료'!F966,"")</f>
        <v>파크하비오</v>
      </c>
      <c r="E965" s="40">
        <f>IFERROR(VALUE(SUBSTITUTE('04A_국토부원자료'!G966,",","")),"")</f>
        <v>48.96</v>
      </c>
      <c r="F965" s="41">
        <f>IFERROR(IF(AND('04A_국토부원자료'!H966&lt;&gt;"",'04A_국토부원자료'!I966&lt;&gt;""),DATE(INT(VALUE(SUBSTITUTE('04A_국토부원자료'!H966,",",""))/100),MOD(VALUE(SUBSTITUTE('04A_국토부원자료'!H966,",","")),100),VALUE(SUBSTITUTE('04A_국토부원자료'!I966,",",""))),""),"")</f>
        <v>45477</v>
      </c>
      <c r="G965" s="42">
        <f>IFERROR(VALUE(SUBSTITUTE('04A_국토부원자료'!J966,",","")),"")</f>
        <v>48800</v>
      </c>
      <c r="H965" s="43">
        <f t="shared" si="30"/>
        <v>488000000</v>
      </c>
      <c r="I965" s="43">
        <f t="shared" si="31"/>
        <v>9967320.2614379078</v>
      </c>
      <c r="J965" s="38">
        <f>IFERROR(VALUE(SUBSTITUTE('04A_국토부원자료'!K966,",","")),"")</f>
        <v>17</v>
      </c>
      <c r="K965" s="38" t="str">
        <f>IFERROR(VALUE(SUBSTITUTE('04A_국토부원자료'!N966,",","")),"")</f>
        <v/>
      </c>
      <c r="L965" s="39" t="str">
        <f>IFERROR('04A_국토부원자료'!O966,"")</f>
        <v xml:space="preserve"> </v>
      </c>
      <c r="M965" s="39" t="str">
        <f>IFERROR('04A_국토부원자료'!Q966,"")</f>
        <v>중개거래</v>
      </c>
      <c r="N965" s="38">
        <f>IF(B965="","",IF('02_대상물건입력'!B5="",1,IF(ISNUMBER(SEARCH('02_대상물건입력'!B5,B965)),1,0)))</f>
        <v>1</v>
      </c>
      <c r="O965" s="38">
        <f>IF(B965="","",IF('02_대상물건입력'!B6="",1,IF(ISNUMBER(SEARCH('02_대상물건입력'!B6,B965)),1,0)))</f>
        <v>0</v>
      </c>
      <c r="P965" s="38">
        <f>IF(L965="","",IF('02_대상물건입력'!B15="",0,IF(ISNUMBER(SEARCH('02_대상물건입력'!B15,L965)),1,0)))</f>
        <v>0</v>
      </c>
      <c r="Q965" s="38">
        <f>IF(D965="","",IF('02_대상물건입력'!B8="",0,IF(ISNUMBER(SEARCH('02_대상물건입력'!B8,D965)),1,0)))</f>
        <v>0</v>
      </c>
      <c r="R965" s="44">
        <f>IFERROR(ABS(E965-'02_대상물건입력'!B11)/'02_대상물건입력'!B11,"")</f>
        <v>0.79717209684760759</v>
      </c>
      <c r="S965" s="38">
        <f>IFERROR(ABS(J965-'02_대상물건입력'!B10),"")</f>
        <v>5</v>
      </c>
      <c r="T965" s="38">
        <f>IFERROR(ABS('01_설정'!B4-F965),"")</f>
        <v>635</v>
      </c>
      <c r="U965" s="38" t="str">
        <f>IFERROR(ABS(K965-YEAR('02_대상물건입력'!B14)),"")</f>
        <v/>
      </c>
      <c r="V965" s="38" t="str">
        <f>IF(B965="","",IF(AND(E965&gt;0,F965&gt;0,H965&gt;0,OR('04A_국토부원자료'!P966="",'04A_국토부원자료'!P966="-"),IF('01_설정'!B10=1,N965=1,TRUE),R965&lt;='01_설정'!B5,S965&lt;='01_설정'!B6,T965&lt;='01_설정'!B7,U965&lt;='01_설정'!B8),"Y",""))</f>
        <v/>
      </c>
      <c r="W965" s="40" t="str">
        <f>IF(V965&lt;&gt;"Y","",MAX(0,(1-R965/'01_설정'!B5))*'01_설정'!B14+MAX(0,(1-S965/'01_설정'!B6))*'01_설정'!B15+MAX(0,(1-T965/'01_설정'!B7))*'01_설정'!B16+MAX(0,(1-U965/'01_설정'!B8))*'01_설정'!B17+O965*'01_설정'!B11+Q965*'01_설정'!B12+P965*'01_설정'!B13)</f>
        <v/>
      </c>
      <c r="X965" s="38" t="str">
        <f>IF(W965="","",1+COUNTIFS($W$4:$W$3003,"&gt;"&amp;W965)+COUNTIFS($W$4:W965,W965)-1)</f>
        <v/>
      </c>
    </row>
    <row r="966" spans="1:24" ht="16.5">
      <c r="A966" s="38">
        <f>IF('04A_국토부원자료'!A967="","",ROW()-3)</f>
        <v>963</v>
      </c>
      <c r="B966" s="39" t="str">
        <f>IFERROR('04A_국토부원자료'!B967,"")</f>
        <v>서울특별시 송파구 문정동</v>
      </c>
      <c r="C966" s="39" t="str">
        <f>IF(B966="","",IF('04A_국토부원자료'!C967&lt;&gt;"",'04A_국토부원자료'!C967,TRIM('04A_국토부원자료'!D967&amp;IF('04A_국토부원자료'!E967&lt;&gt;"","-"&amp;'04A_국토부원자료'!E967,""))))</f>
        <v>624</v>
      </c>
      <c r="D966" s="39" t="str">
        <f>IFERROR('04A_국토부원자료'!F967,"")</f>
        <v>송파 아이파크</v>
      </c>
      <c r="E966" s="40">
        <f>IFERROR(VALUE(SUBSTITUTE('04A_국토부원자료'!G967,",","")),"")</f>
        <v>29.83</v>
      </c>
      <c r="F966" s="41">
        <f>IFERROR(IF(AND('04A_국토부원자료'!H967&lt;&gt;"",'04A_국토부원자료'!I967&lt;&gt;""),DATE(INT(VALUE(SUBSTITUTE('04A_국토부원자료'!H967,",",""))/100),MOD(VALUE(SUBSTITUTE('04A_국토부원자료'!H967,",","")),100),VALUE(SUBSTITUTE('04A_국토부원자료'!I967,",",""))),""),"")</f>
        <v>45477</v>
      </c>
      <c r="G966" s="42">
        <f>IFERROR(VALUE(SUBSTITUTE('04A_국토부원자료'!J967,",","")),"")</f>
        <v>27200</v>
      </c>
      <c r="H966" s="43">
        <f t="shared" si="30"/>
        <v>272000000</v>
      </c>
      <c r="I966" s="43">
        <f t="shared" si="31"/>
        <v>9118337.2443848476</v>
      </c>
      <c r="J966" s="38">
        <f>IFERROR(VALUE(SUBSTITUTE('04A_국토부원자료'!K967,",","")),"")</f>
        <v>11</v>
      </c>
      <c r="K966" s="38">
        <f>IFERROR(VALUE(SUBSTITUTE('04A_국토부원자료'!N967,",","")),"")</f>
        <v>2015</v>
      </c>
      <c r="L966" s="39" t="str">
        <f>IFERROR('04A_국토부원자료'!O967,"")</f>
        <v>법원로 55</v>
      </c>
      <c r="M966" s="39" t="str">
        <f>IFERROR('04A_국토부원자료'!Q967,"")</f>
        <v>중개거래</v>
      </c>
      <c r="N966" s="38">
        <f>IF(B966="","",IF('02_대상물건입력'!B5="",1,IF(ISNUMBER(SEARCH('02_대상물건입력'!B5,B966)),1,0)))</f>
        <v>1</v>
      </c>
      <c r="O966" s="38">
        <f>IF(B966="","",IF('02_대상물건입력'!B6="",1,IF(ISNUMBER(SEARCH('02_대상물건입력'!B6,B966)),1,0)))</f>
        <v>0</v>
      </c>
      <c r="P966" s="38">
        <f>IF(L966="","",IF('02_대상물건입력'!B15="",0,IF(ISNUMBER(SEARCH('02_대상물건입력'!B15,L966)),1,0)))</f>
        <v>0</v>
      </c>
      <c r="Q966" s="38">
        <f>IF(D966="","",IF('02_대상물건입력'!B8="",0,IF(ISNUMBER(SEARCH('02_대상물건입력'!B8,D966)),1,0)))</f>
        <v>0</v>
      </c>
      <c r="R966" s="44">
        <f>IFERROR(ABS(E966-'02_대상물건입력'!B11)/'02_대상물건입력'!B11,"")</f>
        <v>9.4968211784398057E-2</v>
      </c>
      <c r="S966" s="38">
        <f>IFERROR(ABS(J966-'02_대상물건입력'!B10),"")</f>
        <v>1</v>
      </c>
      <c r="T966" s="38">
        <f>IFERROR(ABS('01_설정'!B4-F966),"")</f>
        <v>635</v>
      </c>
      <c r="U966" s="38">
        <f>IFERROR(ABS(K966-YEAR('02_대상물건입력'!B14)),"")</f>
        <v>11</v>
      </c>
      <c r="V966" s="38" t="str">
        <f>IF(B966="","",IF(AND(E966&gt;0,F966&gt;0,H966&gt;0,OR('04A_국토부원자료'!P967="",'04A_국토부원자료'!P967="-"),IF('01_설정'!B10=1,N966=1,TRUE),R966&lt;='01_설정'!B5,S966&lt;='01_설정'!B6,T966&lt;='01_설정'!B7,U966&lt;='01_설정'!B8),"Y",""))</f>
        <v/>
      </c>
      <c r="W966" s="40" t="str">
        <f>IF(V966&lt;&gt;"Y","",MAX(0,(1-R966/'01_설정'!B5))*'01_설정'!B14+MAX(0,(1-S966/'01_설정'!B6))*'01_설정'!B15+MAX(0,(1-T966/'01_설정'!B7))*'01_설정'!B16+MAX(0,(1-U966/'01_설정'!B8))*'01_설정'!B17+O966*'01_설정'!B11+Q966*'01_설정'!B12+P966*'01_설정'!B13)</f>
        <v/>
      </c>
      <c r="X966" s="38" t="str">
        <f>IF(W966="","",1+COUNTIFS($W$4:$W$3003,"&gt;"&amp;W966)+COUNTIFS($W$4:W966,W966)-1)</f>
        <v/>
      </c>
    </row>
    <row r="967" spans="1:24" ht="16.5">
      <c r="A967" s="38">
        <f>IF('04A_국토부원자료'!A968="","",ROW()-3)</f>
        <v>964</v>
      </c>
      <c r="B967" s="39" t="str">
        <f>IFERROR('04A_국토부원자료'!B968,"")</f>
        <v>서울특별시 송파구 문정동</v>
      </c>
      <c r="C967" s="39" t="str">
        <f>IF(B967="","",IF('04A_국토부원자료'!C968&lt;&gt;"",'04A_국토부원자료'!C968,TRIM('04A_국토부원자료'!D968&amp;IF('04A_국토부원자료'!E968&lt;&gt;"","-"&amp;'04A_국토부원자료'!E968,""))))</f>
        <v>652-5</v>
      </c>
      <c r="D967" s="39" t="str">
        <f>IFERROR('04A_국토부원자료'!F968,"")</f>
        <v>문정 아이파크</v>
      </c>
      <c r="E967" s="40">
        <f>IFERROR(VALUE(SUBSTITUTE('04A_국토부원자료'!G968,",","")),"")</f>
        <v>25.77</v>
      </c>
      <c r="F967" s="41">
        <f>IFERROR(IF(AND('04A_국토부원자료'!H968&lt;&gt;"",'04A_국토부원자료'!I968&lt;&gt;""),DATE(INT(VALUE(SUBSTITUTE('04A_국토부원자료'!H968,",",""))/100),MOD(VALUE(SUBSTITUTE('04A_국토부원자료'!H968,",","")),100),VALUE(SUBSTITUTE('04A_국토부원자료'!I968,",",""))),""),"")</f>
        <v>45476</v>
      </c>
      <c r="G967" s="42">
        <f>IFERROR(VALUE(SUBSTITUTE('04A_국토부원자료'!J968,",","")),"")</f>
        <v>26800</v>
      </c>
      <c r="H967" s="43">
        <f t="shared" si="30"/>
        <v>268000000</v>
      </c>
      <c r="I967" s="43">
        <f t="shared" si="31"/>
        <v>10399689.561505627</v>
      </c>
      <c r="J967" s="38">
        <f>IFERROR(VALUE(SUBSTITUTE('04A_국토부원자료'!K968,",","")),"")</f>
        <v>14</v>
      </c>
      <c r="K967" s="38">
        <f>IFERROR(VALUE(SUBSTITUTE('04A_국토부원자료'!N968,",","")),"")</f>
        <v>2017</v>
      </c>
      <c r="L967" s="39" t="str">
        <f>IFERROR('04A_국토부원자료'!O968,"")</f>
        <v>법원로4길 6</v>
      </c>
      <c r="M967" s="39" t="str">
        <f>IFERROR('04A_국토부원자료'!Q968,"")</f>
        <v>중개거래</v>
      </c>
      <c r="N967" s="38">
        <f>IF(B967="","",IF('02_대상물건입력'!B5="",1,IF(ISNUMBER(SEARCH('02_대상물건입력'!B5,B967)),1,0)))</f>
        <v>1</v>
      </c>
      <c r="O967" s="38">
        <f>IF(B967="","",IF('02_대상물건입력'!B6="",1,IF(ISNUMBER(SEARCH('02_대상물건입력'!B6,B967)),1,0)))</f>
        <v>0</v>
      </c>
      <c r="P967" s="38">
        <f>IF(L967="","",IF('02_대상물건입력'!B15="",0,IF(ISNUMBER(SEARCH('02_대상물건입력'!B15,L967)),1,0)))</f>
        <v>0</v>
      </c>
      <c r="Q967" s="38">
        <f>IF(D967="","",IF('02_대상물건입력'!B8="",0,IF(ISNUMBER(SEARCH('02_대상물건입력'!B8,D967)),1,0)))</f>
        <v>0</v>
      </c>
      <c r="R967" s="44">
        <f>IFERROR(ABS(E967-'02_대상물건입력'!B11)/'02_대상물건입력'!B11,"")</f>
        <v>5.4061990691118368E-2</v>
      </c>
      <c r="S967" s="38">
        <f>IFERROR(ABS(J967-'02_대상물건입력'!B10),"")</f>
        <v>2</v>
      </c>
      <c r="T967" s="38">
        <f>IFERROR(ABS('01_설정'!B4-F967),"")</f>
        <v>636</v>
      </c>
      <c r="U967" s="38">
        <f>IFERROR(ABS(K967-YEAR('02_대상물건입력'!B14)),"")</f>
        <v>9</v>
      </c>
      <c r="V967" s="38" t="str">
        <f>IF(B967="","",IF(AND(E967&gt;0,F967&gt;0,H967&gt;0,OR('04A_국토부원자료'!P968="",'04A_국토부원자료'!P968="-"),IF('01_설정'!B10=1,N967=1,TRUE),R967&lt;='01_설정'!B5,S967&lt;='01_설정'!B6,T967&lt;='01_설정'!B7,U967&lt;='01_설정'!B8),"Y",""))</f>
        <v>Y</v>
      </c>
      <c r="W967" s="40">
        <f>IF(V967&lt;&gt;"Y","",MAX(0,(1-R967/'01_설정'!B5))*'01_설정'!B14+MAX(0,(1-S967/'01_설정'!B6))*'01_설정'!B15+MAX(0,(1-T967/'01_설정'!B7))*'01_설정'!B16+MAX(0,(1-U967/'01_설정'!B8))*'01_설정'!B17+O967*'01_설정'!B11+Q967*'01_설정'!B12+P967*'01_설정'!B13)</f>
        <v>32.987750298633642</v>
      </c>
      <c r="X967" s="38">
        <f>IF(W967="","",1+COUNTIFS($W$4:$W$3003,"&gt;"&amp;W967)+COUNTIFS($W$4:W967,W967)-1)</f>
        <v>137</v>
      </c>
    </row>
    <row r="968" spans="1:24" ht="16.5">
      <c r="A968" s="38">
        <f>IF('04A_국토부원자료'!A969="","",ROW()-3)</f>
        <v>965</v>
      </c>
      <c r="B968" s="39" t="str">
        <f>IFERROR('04A_국토부원자료'!B969,"")</f>
        <v>서울특별시 송파구 문정동</v>
      </c>
      <c r="C968" s="39" t="str">
        <f>IF(B968="","",IF('04A_국토부원자료'!C969&lt;&gt;"",'04A_국토부원자료'!C969,TRIM('04A_국토부원자료'!D969&amp;IF('04A_국토부원자료'!E969&lt;&gt;"","-"&amp;'04A_국토부원자료'!E969,""))))</f>
        <v>652-2</v>
      </c>
      <c r="D968" s="39" t="str">
        <f>IFERROR('04A_국토부원자료'!F969,"")</f>
        <v>문정 오벨리스크</v>
      </c>
      <c r="E968" s="40">
        <f>IFERROR(VALUE(SUBSTITUTE('04A_국토부원자료'!G969,",","")),"")</f>
        <v>27.42</v>
      </c>
      <c r="F968" s="41">
        <f>IFERROR(IF(AND('04A_국토부원자료'!H969&lt;&gt;"",'04A_국토부원자료'!I969&lt;&gt;""),DATE(INT(VALUE(SUBSTITUTE('04A_국토부원자료'!H969,",",""))/100),MOD(VALUE(SUBSTITUTE('04A_국토부원자료'!H969,",","")),100),VALUE(SUBSTITUTE('04A_국토부원자료'!I969,",",""))),""),"")</f>
        <v>45474</v>
      </c>
      <c r="G968" s="42">
        <f>IFERROR(VALUE(SUBSTITUTE('04A_국토부원자료'!J969,",","")),"")</f>
        <v>27300</v>
      </c>
      <c r="H968" s="43">
        <f t="shared" si="30"/>
        <v>273000000</v>
      </c>
      <c r="I968" s="43">
        <f t="shared" si="31"/>
        <v>9956236.3238512035</v>
      </c>
      <c r="J968" s="38">
        <f>IFERROR(VALUE(SUBSTITUTE('04A_국토부원자료'!K969,",","")),"")</f>
        <v>8</v>
      </c>
      <c r="K968" s="38">
        <f>IFERROR(VALUE(SUBSTITUTE('04A_국토부원자료'!N969,",","")),"")</f>
        <v>2018</v>
      </c>
      <c r="L968" s="39" t="str">
        <f>IFERROR('04A_국토부원자료'!O969,"")</f>
        <v>송파대로 145</v>
      </c>
      <c r="M968" s="39" t="str">
        <f>IFERROR('04A_국토부원자료'!Q969,"")</f>
        <v>중개거래</v>
      </c>
      <c r="N968" s="38">
        <f>IF(B968="","",IF('02_대상물건입력'!B5="",1,IF(ISNUMBER(SEARCH('02_대상물건입력'!B5,B968)),1,0)))</f>
        <v>1</v>
      </c>
      <c r="O968" s="38">
        <f>IF(B968="","",IF('02_대상물건입력'!B6="",1,IF(ISNUMBER(SEARCH('02_대상물건입력'!B6,B968)),1,0)))</f>
        <v>0</v>
      </c>
      <c r="P968" s="38">
        <f>IF(L968="","",IF('02_대상물건입력'!B15="",0,IF(ISNUMBER(SEARCH('02_대상물건입력'!B15,L968)),1,0)))</f>
        <v>1</v>
      </c>
      <c r="Q968" s="38">
        <f>IF(D968="","",IF('02_대상물건입력'!B8="",0,IF(ISNUMBER(SEARCH('02_대상물건입력'!B8,D968)),1,0)))</f>
        <v>0</v>
      </c>
      <c r="R968" s="44">
        <f>IFERROR(ABS(E968-'02_대상물건입력'!B11)/'02_대상물건입력'!B11,"")</f>
        <v>6.504470906074364E-3</v>
      </c>
      <c r="S968" s="38">
        <f>IFERROR(ABS(J968-'02_대상물건입력'!B10),"")</f>
        <v>4</v>
      </c>
      <c r="T968" s="38">
        <f>IFERROR(ABS('01_설정'!B4-F968),"")</f>
        <v>638</v>
      </c>
      <c r="U968" s="38">
        <f>IFERROR(ABS(K968-YEAR('02_대상물건입력'!B14)),"")</f>
        <v>8</v>
      </c>
      <c r="V968" s="38" t="str">
        <f>IF(B968="","",IF(AND(E968&gt;0,F968&gt;0,H968&gt;0,OR('04A_국토부원자료'!P969="",'04A_국토부원자료'!P969="-"),IF('01_설정'!B10=1,N968=1,TRUE),R968&lt;='01_설정'!B5,S968&lt;='01_설정'!B6,T968&lt;='01_설정'!B7,U968&lt;='01_설정'!B8),"Y",""))</f>
        <v>Y</v>
      </c>
      <c r="W968" s="40">
        <f>IF(V968&lt;&gt;"Y","",MAX(0,(1-R968/'01_설정'!B5))*'01_설정'!B14+MAX(0,(1-S968/'01_설정'!B6))*'01_설정'!B15+MAX(0,(1-T968/'01_설정'!B7))*'01_설정'!B16+MAX(0,(1-U968/'01_설정'!B8))*'01_설정'!B17+O968*'01_설정'!B11+Q968*'01_설정'!B12+P968*'01_설정'!B13)</f>
        <v>41.339935327388744</v>
      </c>
      <c r="X968" s="38">
        <f>IF(W968="","",1+COUNTIFS($W$4:$W$3003,"&gt;"&amp;W968)+COUNTIFS($W$4:W968,W968)-1)</f>
        <v>51</v>
      </c>
    </row>
    <row r="969" spans="1:24" ht="16.5">
      <c r="A969" s="38">
        <f>IF('04A_국토부원자료'!A970="","",ROW()-3)</f>
        <v>966</v>
      </c>
      <c r="B969" s="39" t="str">
        <f>IFERROR('04A_국토부원자료'!B970,"")</f>
        <v>서울특별시 송파구 문정동</v>
      </c>
      <c r="C969" s="39" t="str">
        <f>IF(B969="","",IF('04A_국토부원자료'!C970&lt;&gt;"",'04A_국토부원자료'!C970,TRIM('04A_국토부원자료'!D970&amp;IF('04A_국토부원자료'!E970&lt;&gt;"","-"&amp;'04A_국토부원자료'!E970,""))))</f>
        <v>618</v>
      </c>
      <c r="D969" s="39" t="str">
        <f>IFERROR('04A_국토부원자료'!F970,"")</f>
        <v>파크하비오</v>
      </c>
      <c r="E969" s="40">
        <f>IFERROR(VALUE(SUBSTITUTE('04A_국토부원자료'!G970,",","")),"")</f>
        <v>26.2</v>
      </c>
      <c r="F969" s="41">
        <f>IFERROR(IF(AND('04A_국토부원자료'!H970&lt;&gt;"",'04A_국토부원자료'!I970&lt;&gt;""),DATE(INT(VALUE(SUBSTITUTE('04A_국토부원자료'!H970,",",""))/100),MOD(VALUE(SUBSTITUTE('04A_국토부원자료'!H970,",","")),100),VALUE(SUBSTITUTE('04A_국토부원자료'!I970,",",""))),""),"")</f>
        <v>45472</v>
      </c>
      <c r="G969" s="42">
        <f>IFERROR(VALUE(SUBSTITUTE('04A_국토부원자료'!J970,",","")),"")</f>
        <v>47000</v>
      </c>
      <c r="H969" s="43">
        <f t="shared" si="30"/>
        <v>470000000</v>
      </c>
      <c r="I969" s="43">
        <f t="shared" si="31"/>
        <v>17938931.297709923</v>
      </c>
      <c r="J969" s="38">
        <f>IFERROR(VALUE(SUBSTITUTE('04A_국토부원자료'!K970,",","")),"")</f>
        <v>11</v>
      </c>
      <c r="K969" s="38" t="str">
        <f>IFERROR(VALUE(SUBSTITUTE('04A_국토부원자료'!N970,",","")),"")</f>
        <v/>
      </c>
      <c r="L969" s="39" t="str">
        <f>IFERROR('04A_국토부원자료'!O970,"")</f>
        <v xml:space="preserve"> </v>
      </c>
      <c r="M969" s="39" t="str">
        <f>IFERROR('04A_국토부원자료'!Q970,"")</f>
        <v>중개거래</v>
      </c>
      <c r="N969" s="38">
        <f>IF(B969="","",IF('02_대상물건입력'!B5="",1,IF(ISNUMBER(SEARCH('02_대상물건입력'!B5,B969)),1,0)))</f>
        <v>1</v>
      </c>
      <c r="O969" s="38">
        <f>IF(B969="","",IF('02_대상물건입력'!B6="",1,IF(ISNUMBER(SEARCH('02_대상물건입력'!B6,B969)),1,0)))</f>
        <v>0</v>
      </c>
      <c r="P969" s="38">
        <f>IF(L969="","",IF('02_대상물건입력'!B15="",0,IF(ISNUMBER(SEARCH('02_대상물건입력'!B15,L969)),1,0)))</f>
        <v>0</v>
      </c>
      <c r="Q969" s="38">
        <f>IF(D969="","",IF('02_대상물건입력'!B8="",0,IF(ISNUMBER(SEARCH('02_대상물건입력'!B8,D969)),1,0)))</f>
        <v>0</v>
      </c>
      <c r="R969" s="44">
        <f>IFERROR(ABS(E969-'02_대상물건입력'!B11)/'02_대상물건입력'!B11,"")</f>
        <v>3.8278003729425747E-2</v>
      </c>
      <c r="S969" s="38">
        <f>IFERROR(ABS(J969-'02_대상물건입력'!B10),"")</f>
        <v>1</v>
      </c>
      <c r="T969" s="38">
        <f>IFERROR(ABS('01_설정'!B4-F969),"")</f>
        <v>640</v>
      </c>
      <c r="U969" s="38" t="str">
        <f>IFERROR(ABS(K969-YEAR('02_대상물건입력'!B14)),"")</f>
        <v/>
      </c>
      <c r="V969" s="38" t="str">
        <f>IF(B969="","",IF(AND(E969&gt;0,F969&gt;0,H969&gt;0,OR('04A_국토부원자료'!P970="",'04A_국토부원자료'!P970="-"),IF('01_설정'!B10=1,N969=1,TRUE),R969&lt;='01_설정'!B5,S969&lt;='01_설정'!B6,T969&lt;='01_설정'!B7,U969&lt;='01_설정'!B8),"Y",""))</f>
        <v/>
      </c>
      <c r="W969" s="40" t="str">
        <f>IF(V969&lt;&gt;"Y","",MAX(0,(1-R969/'01_설정'!B5))*'01_설정'!B14+MAX(0,(1-S969/'01_설정'!B6))*'01_설정'!B15+MAX(0,(1-T969/'01_설정'!B7))*'01_설정'!B16+MAX(0,(1-U969/'01_설정'!B8))*'01_설정'!B17+O969*'01_설정'!B11+Q969*'01_설정'!B12+P969*'01_설정'!B13)</f>
        <v/>
      </c>
      <c r="X969" s="38" t="str">
        <f>IF(W969="","",1+COUNTIFS($W$4:$W$3003,"&gt;"&amp;W969)+COUNTIFS($W$4:W969,W969)-1)</f>
        <v/>
      </c>
    </row>
    <row r="970" spans="1:24" ht="16.5">
      <c r="A970" s="38">
        <f>IF('04A_국토부원자료'!A971="","",ROW()-3)</f>
        <v>967</v>
      </c>
      <c r="B970" s="39" t="str">
        <f>IFERROR('04A_국토부원자료'!B971,"")</f>
        <v>서울특별시 송파구 문정동</v>
      </c>
      <c r="C970" s="39" t="str">
        <f>IF(B970="","",IF('04A_국토부원자료'!C971&lt;&gt;"",'04A_국토부원자료'!C971,TRIM('04A_국토부원자료'!D971&amp;IF('04A_국토부원자료'!E971&lt;&gt;"","-"&amp;'04A_국토부원자료'!E971,""))))</f>
        <v>624</v>
      </c>
      <c r="D970" s="39" t="str">
        <f>IFERROR('04A_국토부원자료'!F971,"")</f>
        <v>송파 아이파크</v>
      </c>
      <c r="E970" s="40">
        <f>IFERROR(VALUE(SUBSTITUTE('04A_국토부원자료'!G971,",","")),"")</f>
        <v>59.99</v>
      </c>
      <c r="F970" s="41">
        <f>IFERROR(IF(AND('04A_국토부원자료'!H971&lt;&gt;"",'04A_국토부원자료'!I971&lt;&gt;""),DATE(INT(VALUE(SUBSTITUTE('04A_국토부원자료'!H971,",",""))/100),MOD(VALUE(SUBSTITUTE('04A_국토부원자료'!H971,",","")),100),VALUE(SUBSTITUTE('04A_국토부원자료'!I971,",",""))),""),"")</f>
        <v>45471</v>
      </c>
      <c r="G970" s="42">
        <f>IFERROR(VALUE(SUBSTITUTE('04A_국토부원자료'!J971,",","")),"")</f>
        <v>80000</v>
      </c>
      <c r="H970" s="43">
        <f t="shared" si="30"/>
        <v>800000000</v>
      </c>
      <c r="I970" s="43">
        <f t="shared" si="31"/>
        <v>13335555.925987665</v>
      </c>
      <c r="J970" s="38">
        <f>IFERROR(VALUE(SUBSTITUTE('04A_국토부원자료'!K971,",","")),"")</f>
        <v>11</v>
      </c>
      <c r="K970" s="38">
        <f>IFERROR(VALUE(SUBSTITUTE('04A_국토부원자료'!N971,",","")),"")</f>
        <v>2015</v>
      </c>
      <c r="L970" s="39" t="str">
        <f>IFERROR('04A_국토부원자료'!O971,"")</f>
        <v>법원로 55</v>
      </c>
      <c r="M970" s="39" t="str">
        <f>IFERROR('04A_국토부원자료'!Q971,"")</f>
        <v>중개거래</v>
      </c>
      <c r="N970" s="38">
        <f>IF(B970="","",IF('02_대상물건입력'!B5="",1,IF(ISNUMBER(SEARCH('02_대상물건입력'!B5,B970)),1,0)))</f>
        <v>1</v>
      </c>
      <c r="O970" s="38">
        <f>IF(B970="","",IF('02_대상물건입력'!B6="",1,IF(ISNUMBER(SEARCH('02_대상물건입력'!B6,B970)),1,0)))</f>
        <v>0</v>
      </c>
      <c r="P970" s="38">
        <f>IF(L970="","",IF('02_대상물건입력'!B15="",0,IF(ISNUMBER(SEARCH('02_대상물건입력'!B15,L970)),1,0)))</f>
        <v>0</v>
      </c>
      <c r="Q970" s="38">
        <f>IF(D970="","",IF('02_대상물건입력'!B8="",0,IF(ISNUMBER(SEARCH('02_대상물건입력'!B8,D970)),1,0)))</f>
        <v>0</v>
      </c>
      <c r="R970" s="44">
        <f>IFERROR(ABS(E970-'02_대상물건입력'!B11)/'02_대상물건입력'!B11,"")</f>
        <v>1.2020497158882351</v>
      </c>
      <c r="S970" s="38">
        <f>IFERROR(ABS(J970-'02_대상물건입력'!B10),"")</f>
        <v>1</v>
      </c>
      <c r="T970" s="38">
        <f>IFERROR(ABS('01_설정'!B4-F970),"")</f>
        <v>641</v>
      </c>
      <c r="U970" s="38">
        <f>IFERROR(ABS(K970-YEAR('02_대상물건입력'!B14)),"")</f>
        <v>11</v>
      </c>
      <c r="V970" s="38" t="str">
        <f>IF(B970="","",IF(AND(E970&gt;0,F970&gt;0,H970&gt;0,OR('04A_국토부원자료'!P971="",'04A_국토부원자료'!P971="-"),IF('01_설정'!B10=1,N970=1,TRUE),R970&lt;='01_설정'!B5,S970&lt;='01_설정'!B6,T970&lt;='01_설정'!B7,U970&lt;='01_설정'!B8),"Y",""))</f>
        <v/>
      </c>
      <c r="W970" s="40" t="str">
        <f>IF(V970&lt;&gt;"Y","",MAX(0,(1-R970/'01_설정'!B5))*'01_설정'!B14+MAX(0,(1-S970/'01_설정'!B6))*'01_설정'!B15+MAX(0,(1-T970/'01_설정'!B7))*'01_설정'!B16+MAX(0,(1-U970/'01_설정'!B8))*'01_설정'!B17+O970*'01_설정'!B11+Q970*'01_설정'!B12+P970*'01_설정'!B13)</f>
        <v/>
      </c>
      <c r="X970" s="38" t="str">
        <f>IF(W970="","",1+COUNTIFS($W$4:$W$3003,"&gt;"&amp;W970)+COUNTIFS($W$4:W970,W970)-1)</f>
        <v/>
      </c>
    </row>
    <row r="971" spans="1:24" ht="16.5">
      <c r="A971" s="38">
        <f>IF('04A_국토부원자료'!A972="","",ROW()-3)</f>
        <v>968</v>
      </c>
      <c r="B971" s="39" t="str">
        <f>IFERROR('04A_국토부원자료'!B972,"")</f>
        <v>서울특별시 송파구 문정동</v>
      </c>
      <c r="C971" s="39" t="str">
        <f>IF(B971="","",IF('04A_국토부원자료'!C972&lt;&gt;"",'04A_국토부원자료'!C972,TRIM('04A_국토부원자료'!D972&amp;IF('04A_국토부원자료'!E972&lt;&gt;"","-"&amp;'04A_국토부원자료'!E972,""))))</f>
        <v>639-5</v>
      </c>
      <c r="D971" s="39" t="str">
        <f>IFERROR('04A_국토부원자료'!F972,"")</f>
        <v>힐스테이트에코송파</v>
      </c>
      <c r="E971" s="40">
        <f>IFERROR(VALUE(SUBSTITUTE('04A_국토부원자료'!G972,",","")),"")</f>
        <v>21.064</v>
      </c>
      <c r="F971" s="41">
        <f>IFERROR(IF(AND('04A_국토부원자료'!H972&lt;&gt;"",'04A_국토부원자료'!I972&lt;&gt;""),DATE(INT(VALUE(SUBSTITUTE('04A_국토부원자료'!H972,",",""))/100),MOD(VALUE(SUBSTITUTE('04A_국토부원자료'!H972,",","")),100),VALUE(SUBSTITUTE('04A_국토부원자료'!I972,",",""))),""),"")</f>
        <v>45471</v>
      </c>
      <c r="G971" s="42">
        <f>IFERROR(VALUE(SUBSTITUTE('04A_국토부원자료'!J972,",","")),"")</f>
        <v>17300</v>
      </c>
      <c r="H971" s="43">
        <f t="shared" si="30"/>
        <v>173000000</v>
      </c>
      <c r="I971" s="43">
        <f t="shared" si="31"/>
        <v>8213064.9449297376</v>
      </c>
      <c r="J971" s="38">
        <f>IFERROR(VALUE(SUBSTITUTE('04A_국토부원자료'!K972,",","")),"")</f>
        <v>10</v>
      </c>
      <c r="K971" s="38">
        <f>IFERROR(VALUE(SUBSTITUTE('04A_국토부원자료'!N972,",","")),"")</f>
        <v>2017</v>
      </c>
      <c r="L971" s="39" t="str">
        <f>IFERROR('04A_국토부원자료'!O972,"")</f>
        <v>정의로7길 13</v>
      </c>
      <c r="M971" s="39" t="str">
        <f>IFERROR('04A_국토부원자료'!Q972,"")</f>
        <v>중개거래</v>
      </c>
      <c r="N971" s="38">
        <f>IF(B971="","",IF('02_대상물건입력'!B5="",1,IF(ISNUMBER(SEARCH('02_대상물건입력'!B5,B971)),1,0)))</f>
        <v>1</v>
      </c>
      <c r="O971" s="38">
        <f>IF(B971="","",IF('02_대상물건입력'!B6="",1,IF(ISNUMBER(SEARCH('02_대상물건입력'!B6,B971)),1,0)))</f>
        <v>0</v>
      </c>
      <c r="P971" s="38">
        <f>IF(L971="","",IF('02_대상물건입력'!B15="",0,IF(ISNUMBER(SEARCH('02_대상물건입력'!B15,L971)),1,0)))</f>
        <v>0</v>
      </c>
      <c r="Q971" s="38">
        <f>IF(D971="","",IF('02_대상물건입력'!B8="",0,IF(ISNUMBER(SEARCH('02_대상물건입력'!B8,D971)),1,0)))</f>
        <v>0</v>
      </c>
      <c r="R971" s="44">
        <f>IFERROR(ABS(E971-'02_대상물건입력'!B11)/'02_대상물건입력'!B11,"")</f>
        <v>0.22680488055559631</v>
      </c>
      <c r="S971" s="38">
        <f>IFERROR(ABS(J971-'02_대상물건입력'!B10),"")</f>
        <v>2</v>
      </c>
      <c r="T971" s="38">
        <f>IFERROR(ABS('01_설정'!B4-F971),"")</f>
        <v>641</v>
      </c>
      <c r="U971" s="38">
        <f>IFERROR(ABS(K971-YEAR('02_대상물건입력'!B14)),"")</f>
        <v>9</v>
      </c>
      <c r="V971" s="38" t="str">
        <f>IF(B971="","",IF(AND(E971&gt;0,F971&gt;0,H971&gt;0,OR('04A_국토부원자료'!P972="",'04A_국토부원자료'!P972="-"),IF('01_설정'!B10=1,N971=1,TRUE),R971&lt;='01_설정'!B5,S971&lt;='01_설정'!B6,T971&lt;='01_설정'!B7,U971&lt;='01_설정'!B8),"Y",""))</f>
        <v>Y</v>
      </c>
      <c r="W971" s="40">
        <f>IF(V971&lt;&gt;"Y","",MAX(0,(1-R971/'01_설정'!B5))*'01_설정'!B14+MAX(0,(1-S971/'01_설정'!B6))*'01_설정'!B15+MAX(0,(1-T971/'01_설정'!B7))*'01_설정'!B16+MAX(0,(1-U971/'01_설정'!B8))*'01_설정'!B17+O971*'01_설정'!B11+Q971*'01_설정'!B12+P971*'01_설정'!B13)</f>
        <v>17.704184209737662</v>
      </c>
      <c r="X971" s="38">
        <f>IF(W971="","",1+COUNTIFS($W$4:$W$3003,"&gt;"&amp;W971)+COUNTIFS($W$4:W971,W971)-1)</f>
        <v>272</v>
      </c>
    </row>
    <row r="972" spans="1:24" ht="16.5">
      <c r="A972" s="38">
        <f>IF('04A_국토부원자료'!A973="","",ROW()-3)</f>
        <v>969</v>
      </c>
      <c r="B972" s="39" t="str">
        <f>IFERROR('04A_국토부원자료'!B973,"")</f>
        <v>서울특별시 송파구 문정동</v>
      </c>
      <c r="C972" s="39" t="str">
        <f>IF(B972="","",IF('04A_국토부원자료'!C973&lt;&gt;"",'04A_국토부원자료'!C973,TRIM('04A_국토부원자료'!D973&amp;IF('04A_국토부원자료'!E973&lt;&gt;"","-"&amp;'04A_국토부원자료'!E973,""))))</f>
        <v>643-1</v>
      </c>
      <c r="D972" s="39" t="str">
        <f>IFERROR('04A_국토부원자료'!F973,"")</f>
        <v>엠스테이트</v>
      </c>
      <c r="E972" s="40">
        <f>IFERROR(VALUE(SUBSTITUTE('04A_국토부원자료'!G973,",","")),"")</f>
        <v>29.79</v>
      </c>
      <c r="F972" s="41">
        <f>IFERROR(IF(AND('04A_국토부원자료'!H973&lt;&gt;"",'04A_국토부원자료'!I973&lt;&gt;""),DATE(INT(VALUE(SUBSTITUTE('04A_국토부원자료'!H973,",",""))/100),MOD(VALUE(SUBSTITUTE('04A_국토부원자료'!H973,",","")),100),VALUE(SUBSTITUTE('04A_국토부원자료'!I973,",",""))),""),"")</f>
        <v>45471</v>
      </c>
      <c r="G972" s="42">
        <f>IFERROR(VALUE(SUBSTITUTE('04A_국토부원자료'!J973,",","")),"")</f>
        <v>26500</v>
      </c>
      <c r="H972" s="43">
        <f t="shared" si="30"/>
        <v>265000000</v>
      </c>
      <c r="I972" s="43">
        <f t="shared" si="31"/>
        <v>8895602.5511916745</v>
      </c>
      <c r="J972" s="38">
        <f>IFERROR(VALUE(SUBSTITUTE('04A_국토부원자료'!K973,",","")),"")</f>
        <v>5</v>
      </c>
      <c r="K972" s="38">
        <f>IFERROR(VALUE(SUBSTITUTE('04A_국토부원자료'!N973,",","")),"")</f>
        <v>2016</v>
      </c>
      <c r="L972" s="39" t="str">
        <f>IFERROR('04A_국토부원자료'!O973,"")</f>
        <v>법원로 114</v>
      </c>
      <c r="M972" s="39" t="str">
        <f>IFERROR('04A_국토부원자료'!Q973,"")</f>
        <v>중개거래</v>
      </c>
      <c r="N972" s="38">
        <f>IF(B972="","",IF('02_대상물건입력'!B5="",1,IF(ISNUMBER(SEARCH('02_대상물건입력'!B5,B972)),1,0)))</f>
        <v>1</v>
      </c>
      <c r="O972" s="38">
        <f>IF(B972="","",IF('02_대상물건입력'!B6="",1,IF(ISNUMBER(SEARCH('02_대상물건입력'!B6,B972)),1,0)))</f>
        <v>0</v>
      </c>
      <c r="P972" s="38">
        <f>IF(L972="","",IF('02_대상물건입력'!B15="",0,IF(ISNUMBER(SEARCH('02_대상물건입력'!B15,L972)),1,0)))</f>
        <v>0</v>
      </c>
      <c r="Q972" s="38">
        <f>IF(D972="","",IF('02_대상물건입력'!B8="",0,IF(ISNUMBER(SEARCH('02_대상물건입력'!B8,D972)),1,0)))</f>
        <v>0</v>
      </c>
      <c r="R972" s="44">
        <f>IFERROR(ABS(E972-'02_대상물건입력'!B11)/'02_대상물건입력'!B11,"")</f>
        <v>9.3499933927496448E-2</v>
      </c>
      <c r="S972" s="38">
        <f>IFERROR(ABS(J972-'02_대상물건입력'!B10),"")</f>
        <v>7</v>
      </c>
      <c r="T972" s="38">
        <f>IFERROR(ABS('01_설정'!B4-F972),"")</f>
        <v>641</v>
      </c>
      <c r="U972" s="38">
        <f>IFERROR(ABS(K972-YEAR('02_대상물건입력'!B14)),"")</f>
        <v>10</v>
      </c>
      <c r="V972" s="38" t="str">
        <f>IF(B972="","",IF(AND(E972&gt;0,F972&gt;0,H972&gt;0,OR('04A_국토부원자료'!P973="",'04A_국토부원자료'!P973="-"),IF('01_설정'!B10=1,N972=1,TRUE),R972&lt;='01_설정'!B5,S972&lt;='01_설정'!B6,T972&lt;='01_설정'!B7,U972&lt;='01_설정'!B8),"Y",""))</f>
        <v/>
      </c>
      <c r="W972" s="40" t="str">
        <f>IF(V972&lt;&gt;"Y","",MAX(0,(1-R972/'01_설정'!B5))*'01_설정'!B14+MAX(0,(1-S972/'01_설정'!B6))*'01_설정'!B15+MAX(0,(1-T972/'01_설정'!B7))*'01_설정'!B16+MAX(0,(1-U972/'01_설정'!B8))*'01_설정'!B17+O972*'01_설정'!B11+Q972*'01_설정'!B12+P972*'01_설정'!B13)</f>
        <v/>
      </c>
      <c r="X972" s="38" t="str">
        <f>IF(W972="","",1+COUNTIFS($W$4:$W$3003,"&gt;"&amp;W972)+COUNTIFS($W$4:W972,W972)-1)</f>
        <v/>
      </c>
    </row>
    <row r="973" spans="1:24" ht="16.5">
      <c r="A973" s="38">
        <f>IF('04A_국토부원자료'!A974="","",ROW()-3)</f>
        <v>970</v>
      </c>
      <c r="B973" s="39" t="str">
        <f>IFERROR('04A_국토부원자료'!B974,"")</f>
        <v>서울특별시 송파구 문정동</v>
      </c>
      <c r="C973" s="39" t="str">
        <f>IF(B973="","",IF('04A_국토부원자료'!C974&lt;&gt;"",'04A_국토부원자료'!C974,TRIM('04A_국토부원자료'!D974&amp;IF('04A_국토부원자료'!E974&lt;&gt;"","-"&amp;'04A_국토부원자료'!E974,""))))</f>
        <v>618</v>
      </c>
      <c r="D973" s="39" t="str">
        <f>IFERROR('04A_국토부원자료'!F974,"")</f>
        <v>파크하비오</v>
      </c>
      <c r="E973" s="40">
        <f>IFERROR(VALUE(SUBSTITUTE('04A_국토부원자료'!G974,",","")),"")</f>
        <v>48.93</v>
      </c>
      <c r="F973" s="41">
        <f>IFERROR(IF(AND('04A_국토부원자료'!H974&lt;&gt;"",'04A_국토부원자료'!I974&lt;&gt;""),DATE(INT(VALUE(SUBSTITUTE('04A_국토부원자료'!H974,",",""))/100),MOD(VALUE(SUBSTITUTE('04A_국토부원자료'!H974,",","")),100),VALUE(SUBSTITUTE('04A_국토부원자료'!I974,",",""))),""),"")</f>
        <v>45471</v>
      </c>
      <c r="G973" s="42">
        <f>IFERROR(VALUE(SUBSTITUTE('04A_국토부원자료'!J974,",","")),"")</f>
        <v>47500</v>
      </c>
      <c r="H973" s="43">
        <f t="shared" si="30"/>
        <v>475000000</v>
      </c>
      <c r="I973" s="43">
        <f t="shared" si="31"/>
        <v>9707745.7592479046</v>
      </c>
      <c r="J973" s="38">
        <f>IFERROR(VALUE(SUBSTITUTE('04A_국토부원자료'!K974,",","")),"")</f>
        <v>16</v>
      </c>
      <c r="K973" s="38" t="str">
        <f>IFERROR(VALUE(SUBSTITUTE('04A_국토부원자료'!N974,",","")),"")</f>
        <v/>
      </c>
      <c r="L973" s="39" t="str">
        <f>IFERROR('04A_국토부원자료'!O974,"")</f>
        <v xml:space="preserve"> </v>
      </c>
      <c r="M973" s="39" t="str">
        <f>IFERROR('04A_국토부원자료'!Q974,"")</f>
        <v>중개거래</v>
      </c>
      <c r="N973" s="38">
        <f>IF(B973="","",IF('02_대상물건입력'!B5="",1,IF(ISNUMBER(SEARCH('02_대상물건입력'!B5,B973)),1,0)))</f>
        <v>1</v>
      </c>
      <c r="O973" s="38">
        <f>IF(B973="","",IF('02_대상물건입력'!B6="",1,IF(ISNUMBER(SEARCH('02_대상물건입력'!B6,B973)),1,0)))</f>
        <v>0</v>
      </c>
      <c r="P973" s="38">
        <f>IF(L973="","",IF('02_대상물건입력'!B15="",0,IF(ISNUMBER(SEARCH('02_대상물건입력'!B15,L973)),1,0)))</f>
        <v>0</v>
      </c>
      <c r="Q973" s="38">
        <f>IF(D973="","",IF('02_대상물건입력'!B8="",0,IF(ISNUMBER(SEARCH('02_대상물건입력'!B8,D973)),1,0)))</f>
        <v>0</v>
      </c>
      <c r="R973" s="44">
        <f>IFERROR(ABS(E973-'02_대상물건입력'!B11)/'02_대상물건입력'!B11,"")</f>
        <v>0.79607088845493124</v>
      </c>
      <c r="S973" s="38">
        <f>IFERROR(ABS(J973-'02_대상물건입력'!B10),"")</f>
        <v>4</v>
      </c>
      <c r="T973" s="38">
        <f>IFERROR(ABS('01_설정'!B4-F973),"")</f>
        <v>641</v>
      </c>
      <c r="U973" s="38" t="str">
        <f>IFERROR(ABS(K973-YEAR('02_대상물건입력'!B14)),"")</f>
        <v/>
      </c>
      <c r="V973" s="38" t="str">
        <f>IF(B973="","",IF(AND(E973&gt;0,F973&gt;0,H973&gt;0,OR('04A_국토부원자료'!P974="",'04A_국토부원자료'!P974="-"),IF('01_설정'!B10=1,N973=1,TRUE),R973&lt;='01_설정'!B5,S973&lt;='01_설정'!B6,T973&lt;='01_설정'!B7,U973&lt;='01_설정'!B8),"Y",""))</f>
        <v/>
      </c>
      <c r="W973" s="40" t="str">
        <f>IF(V973&lt;&gt;"Y","",MAX(0,(1-R973/'01_설정'!B5))*'01_설정'!B14+MAX(0,(1-S973/'01_설정'!B6))*'01_설정'!B15+MAX(0,(1-T973/'01_설정'!B7))*'01_설정'!B16+MAX(0,(1-U973/'01_설정'!B8))*'01_설정'!B17+O973*'01_설정'!B11+Q973*'01_설정'!B12+P973*'01_설정'!B13)</f>
        <v/>
      </c>
      <c r="X973" s="38" t="str">
        <f>IF(W973="","",1+COUNTIFS($W$4:$W$3003,"&gt;"&amp;W973)+COUNTIFS($W$4:W973,W973)-1)</f>
        <v/>
      </c>
    </row>
    <row r="974" spans="1:24" ht="16.5">
      <c r="A974" s="38">
        <f>IF('04A_국토부원자료'!A975="","",ROW()-3)</f>
        <v>971</v>
      </c>
      <c r="B974" s="39" t="str">
        <f>IFERROR('04A_국토부원자료'!B975,"")</f>
        <v>서울특별시 송파구 문정동</v>
      </c>
      <c r="C974" s="39" t="str">
        <f>IF(B974="","",IF('04A_국토부원자료'!C975&lt;&gt;"",'04A_국토부원자료'!C975,TRIM('04A_국토부원자료'!D975&amp;IF('04A_국토부원자료'!E975&lt;&gt;"","-"&amp;'04A_국토부원자료'!E975,""))))</f>
        <v>618</v>
      </c>
      <c r="D974" s="39" t="str">
        <f>IFERROR('04A_국토부원자료'!F975,"")</f>
        <v>파크하비오</v>
      </c>
      <c r="E974" s="40">
        <f>IFERROR(VALUE(SUBSTITUTE('04A_국토부원자료'!G975,",","")),"")</f>
        <v>48.93</v>
      </c>
      <c r="F974" s="41">
        <f>IFERROR(IF(AND('04A_국토부원자료'!H975&lt;&gt;"",'04A_국토부원자료'!I975&lt;&gt;""),DATE(INT(VALUE(SUBSTITUTE('04A_국토부원자료'!H975,",",""))/100),MOD(VALUE(SUBSTITUTE('04A_국토부원자료'!H975,",","")),100),VALUE(SUBSTITUTE('04A_국토부원자료'!I975,",",""))),""),"")</f>
        <v>45471</v>
      </c>
      <c r="G974" s="42">
        <f>IFERROR(VALUE(SUBSTITUTE('04A_국토부원자료'!J975,",","")),"")</f>
        <v>47500</v>
      </c>
      <c r="H974" s="43">
        <f t="shared" si="30"/>
        <v>475000000</v>
      </c>
      <c r="I974" s="43">
        <f t="shared" si="31"/>
        <v>9707745.7592479046</v>
      </c>
      <c r="J974" s="38">
        <f>IFERROR(VALUE(SUBSTITUTE('04A_국토부원자료'!K975,",","")),"")</f>
        <v>16</v>
      </c>
      <c r="K974" s="38" t="str">
        <f>IFERROR(VALUE(SUBSTITUTE('04A_국토부원자료'!N975,",","")),"")</f>
        <v/>
      </c>
      <c r="L974" s="39" t="str">
        <f>IFERROR('04A_국토부원자료'!O975,"")</f>
        <v xml:space="preserve"> </v>
      </c>
      <c r="M974" s="39" t="str">
        <f>IFERROR('04A_국토부원자료'!Q975,"")</f>
        <v>중개거래</v>
      </c>
      <c r="N974" s="38">
        <f>IF(B974="","",IF('02_대상물건입력'!B5="",1,IF(ISNUMBER(SEARCH('02_대상물건입력'!B5,B974)),1,0)))</f>
        <v>1</v>
      </c>
      <c r="O974" s="38">
        <f>IF(B974="","",IF('02_대상물건입력'!B6="",1,IF(ISNUMBER(SEARCH('02_대상물건입력'!B6,B974)),1,0)))</f>
        <v>0</v>
      </c>
      <c r="P974" s="38">
        <f>IF(L974="","",IF('02_대상물건입력'!B15="",0,IF(ISNUMBER(SEARCH('02_대상물건입력'!B15,L974)),1,0)))</f>
        <v>0</v>
      </c>
      <c r="Q974" s="38">
        <f>IF(D974="","",IF('02_대상물건입력'!B8="",0,IF(ISNUMBER(SEARCH('02_대상물건입력'!B8,D974)),1,0)))</f>
        <v>0</v>
      </c>
      <c r="R974" s="44">
        <f>IFERROR(ABS(E974-'02_대상물건입력'!B11)/'02_대상물건입력'!B11,"")</f>
        <v>0.79607088845493124</v>
      </c>
      <c r="S974" s="38">
        <f>IFERROR(ABS(J974-'02_대상물건입력'!B10),"")</f>
        <v>4</v>
      </c>
      <c r="T974" s="38">
        <f>IFERROR(ABS('01_설정'!B4-F974),"")</f>
        <v>641</v>
      </c>
      <c r="U974" s="38" t="str">
        <f>IFERROR(ABS(K974-YEAR('02_대상물건입력'!B14)),"")</f>
        <v/>
      </c>
      <c r="V974" s="38" t="str">
        <f>IF(B974="","",IF(AND(E974&gt;0,F974&gt;0,H974&gt;0,OR('04A_국토부원자료'!P975="",'04A_국토부원자료'!P975="-"),IF('01_설정'!B10=1,N974=1,TRUE),R974&lt;='01_설정'!B5,S974&lt;='01_설정'!B6,T974&lt;='01_설정'!B7,U974&lt;='01_설정'!B8),"Y",""))</f>
        <v/>
      </c>
      <c r="W974" s="40" t="str">
        <f>IF(V974&lt;&gt;"Y","",MAX(0,(1-R974/'01_설정'!B5))*'01_설정'!B14+MAX(0,(1-S974/'01_설정'!B6))*'01_설정'!B15+MAX(0,(1-T974/'01_설정'!B7))*'01_설정'!B16+MAX(0,(1-U974/'01_설정'!B8))*'01_설정'!B17+O974*'01_설정'!B11+Q974*'01_설정'!B12+P974*'01_설정'!B13)</f>
        <v/>
      </c>
      <c r="X974" s="38" t="str">
        <f>IF(W974="","",1+COUNTIFS($W$4:$W$3003,"&gt;"&amp;W974)+COUNTIFS($W$4:W974,W974)-1)</f>
        <v/>
      </c>
    </row>
    <row r="975" spans="1:24" ht="16.5">
      <c r="A975" s="38">
        <f>IF('04A_국토부원자료'!A976="","",ROW()-3)</f>
        <v>972</v>
      </c>
      <c r="B975" s="39" t="str">
        <f>IFERROR('04A_국토부원자료'!B976,"")</f>
        <v>서울특별시 송파구 문정동</v>
      </c>
      <c r="C975" s="39" t="str">
        <f>IF(B975="","",IF('04A_국토부원자료'!C976&lt;&gt;"",'04A_국토부원자료'!C976,TRIM('04A_국토부원자료'!D976&amp;IF('04A_국토부원자료'!E976&lt;&gt;"","-"&amp;'04A_국토부원자료'!E976,""))))</f>
        <v>618</v>
      </c>
      <c r="D975" s="39" t="str">
        <f>IFERROR('04A_국토부원자료'!F976,"")</f>
        <v>파크하비오</v>
      </c>
      <c r="E975" s="40">
        <f>IFERROR(VALUE(SUBSTITUTE('04A_국토부원자료'!G976,",","")),"")</f>
        <v>28.63</v>
      </c>
      <c r="F975" s="41">
        <f>IFERROR(IF(AND('04A_국토부원자료'!H976&lt;&gt;"",'04A_국토부원자료'!I976&lt;&gt;""),DATE(INT(VALUE(SUBSTITUTE('04A_국토부원자료'!H976,",",""))/100),MOD(VALUE(SUBSTITUTE('04A_국토부원자료'!H976,",","")),100),VALUE(SUBSTITUTE('04A_국토부원자료'!I976,",",""))),""),"")</f>
        <v>45470</v>
      </c>
      <c r="G975" s="42">
        <f>IFERROR(VALUE(SUBSTITUTE('04A_국토부원자료'!J976,",","")),"")</f>
        <v>23000</v>
      </c>
      <c r="H975" s="43">
        <f t="shared" si="30"/>
        <v>230000000</v>
      </c>
      <c r="I975" s="43">
        <f t="shared" si="31"/>
        <v>8033531.2609151239</v>
      </c>
      <c r="J975" s="38">
        <f>IFERROR(VALUE(SUBSTITUTE('04A_국토부원자료'!K976,",","")),"")</f>
        <v>9</v>
      </c>
      <c r="K975" s="38" t="str">
        <f>IFERROR(VALUE(SUBSTITUTE('04A_국토부원자료'!N976,",","")),"")</f>
        <v/>
      </c>
      <c r="L975" s="39" t="str">
        <f>IFERROR('04A_국토부원자료'!O976,"")</f>
        <v xml:space="preserve"> </v>
      </c>
      <c r="M975" s="39" t="str">
        <f>IFERROR('04A_국토부원자료'!Q976,"")</f>
        <v>중개거래</v>
      </c>
      <c r="N975" s="38">
        <f>IF(B975="","",IF('02_대상물건입력'!B5="",1,IF(ISNUMBER(SEARCH('02_대상물건입력'!B5,B975)),1,0)))</f>
        <v>1</v>
      </c>
      <c r="O975" s="38">
        <f>IF(B975="","",IF('02_대상물건입력'!B6="",1,IF(ISNUMBER(SEARCH('02_대상물건입력'!B6,B975)),1,0)))</f>
        <v>0</v>
      </c>
      <c r="P975" s="38">
        <f>IF(L975="","",IF('02_대상물건입력'!B15="",0,IF(ISNUMBER(SEARCH('02_대상물건입력'!B15,L975)),1,0)))</f>
        <v>0</v>
      </c>
      <c r="Q975" s="38">
        <f>IF(D975="","",IF('02_대상물건입력'!B8="",0,IF(ISNUMBER(SEARCH('02_대상물건입력'!B8,D975)),1,0)))</f>
        <v>0</v>
      </c>
      <c r="R975" s="44">
        <f>IFERROR(ABS(E975-'02_대상물건입력'!B11)/'02_대상물건입력'!B11,"")</f>
        <v>5.091987607734888E-2</v>
      </c>
      <c r="S975" s="38">
        <f>IFERROR(ABS(J975-'02_대상물건입력'!B10),"")</f>
        <v>3</v>
      </c>
      <c r="T975" s="38">
        <f>IFERROR(ABS('01_설정'!B4-F975),"")</f>
        <v>642</v>
      </c>
      <c r="U975" s="38" t="str">
        <f>IFERROR(ABS(K975-YEAR('02_대상물건입력'!B14)),"")</f>
        <v/>
      </c>
      <c r="V975" s="38" t="str">
        <f>IF(B975="","",IF(AND(E975&gt;0,F975&gt;0,H975&gt;0,OR('04A_국토부원자료'!P976="",'04A_국토부원자료'!P976="-"),IF('01_설정'!B10=1,N975=1,TRUE),R975&lt;='01_설정'!B5,S975&lt;='01_설정'!B6,T975&lt;='01_설정'!B7,U975&lt;='01_설정'!B8),"Y",""))</f>
        <v/>
      </c>
      <c r="W975" s="40" t="str">
        <f>IF(V975&lt;&gt;"Y","",MAX(0,(1-R975/'01_설정'!B5))*'01_설정'!B14+MAX(0,(1-S975/'01_설정'!B6))*'01_설정'!B15+MAX(0,(1-T975/'01_설정'!B7))*'01_설정'!B16+MAX(0,(1-U975/'01_설정'!B8))*'01_설정'!B17+O975*'01_설정'!B11+Q975*'01_설정'!B12+P975*'01_설정'!B13)</f>
        <v/>
      </c>
      <c r="X975" s="38" t="str">
        <f>IF(W975="","",1+COUNTIFS($W$4:$W$3003,"&gt;"&amp;W975)+COUNTIFS($W$4:W975,W975)-1)</f>
        <v/>
      </c>
    </row>
    <row r="976" spans="1:24" ht="16.5">
      <c r="A976" s="38">
        <f>IF('04A_국토부원자료'!A977="","",ROW()-3)</f>
        <v>973</v>
      </c>
      <c r="B976" s="39" t="str">
        <f>IFERROR('04A_국토부원자료'!B977,"")</f>
        <v>서울특별시 송파구 문정동</v>
      </c>
      <c r="C976" s="39" t="str">
        <f>IF(B976="","",IF('04A_국토부원자료'!C977&lt;&gt;"",'04A_국토부원자료'!C977,TRIM('04A_국토부원자료'!D977&amp;IF('04A_국토부원자료'!E977&lt;&gt;"","-"&amp;'04A_국토부원자료'!E977,""))))</f>
        <v>652-5</v>
      </c>
      <c r="D976" s="39" t="str">
        <f>IFERROR('04A_국토부원자료'!F977,"")</f>
        <v>문정 아이파크</v>
      </c>
      <c r="E976" s="40">
        <f>IFERROR(VALUE(SUBSTITUTE('04A_국토부원자료'!G977,",","")),"")</f>
        <v>25.77</v>
      </c>
      <c r="F976" s="41">
        <f>IFERROR(IF(AND('04A_국토부원자료'!H977&lt;&gt;"",'04A_국토부원자료'!I977&lt;&gt;""),DATE(INT(VALUE(SUBSTITUTE('04A_국토부원자료'!H977,",",""))/100),MOD(VALUE(SUBSTITUTE('04A_국토부원자료'!H977,",","")),100),VALUE(SUBSTITUTE('04A_국토부원자료'!I977,",",""))),""),"")</f>
        <v>45469</v>
      </c>
      <c r="G976" s="42">
        <f>IFERROR(VALUE(SUBSTITUTE('04A_국토부원자료'!J977,",","")),"")</f>
        <v>23700</v>
      </c>
      <c r="H976" s="43">
        <f t="shared" si="30"/>
        <v>237000000</v>
      </c>
      <c r="I976" s="43">
        <f t="shared" si="31"/>
        <v>9196740.3958090805</v>
      </c>
      <c r="J976" s="38">
        <f>IFERROR(VALUE(SUBSTITUTE('04A_국토부원자료'!K977,",","")),"")</f>
        <v>7</v>
      </c>
      <c r="K976" s="38">
        <f>IFERROR(VALUE(SUBSTITUTE('04A_국토부원자료'!N977,",","")),"")</f>
        <v>2017</v>
      </c>
      <c r="L976" s="39" t="str">
        <f>IFERROR('04A_국토부원자료'!O977,"")</f>
        <v>법원로4길 6</v>
      </c>
      <c r="M976" s="39" t="str">
        <f>IFERROR('04A_국토부원자료'!Q977,"")</f>
        <v>중개거래</v>
      </c>
      <c r="N976" s="38">
        <f>IF(B976="","",IF('02_대상물건입력'!B5="",1,IF(ISNUMBER(SEARCH('02_대상물건입력'!B5,B976)),1,0)))</f>
        <v>1</v>
      </c>
      <c r="O976" s="38">
        <f>IF(B976="","",IF('02_대상물건입력'!B6="",1,IF(ISNUMBER(SEARCH('02_대상물건입력'!B6,B976)),1,0)))</f>
        <v>0</v>
      </c>
      <c r="P976" s="38">
        <f>IF(L976="","",IF('02_대상물건입력'!B15="",0,IF(ISNUMBER(SEARCH('02_대상물건입력'!B15,L976)),1,0)))</f>
        <v>0</v>
      </c>
      <c r="Q976" s="38">
        <f>IF(D976="","",IF('02_대상물건입력'!B8="",0,IF(ISNUMBER(SEARCH('02_대상물건입력'!B8,D976)),1,0)))</f>
        <v>0</v>
      </c>
      <c r="R976" s="44">
        <f>IFERROR(ABS(E976-'02_대상물건입력'!B11)/'02_대상물건입력'!B11,"")</f>
        <v>5.4061990691118368E-2</v>
      </c>
      <c r="S976" s="38">
        <f>IFERROR(ABS(J976-'02_대상물건입력'!B10),"")</f>
        <v>5</v>
      </c>
      <c r="T976" s="38">
        <f>IFERROR(ABS('01_설정'!B4-F976),"")</f>
        <v>643</v>
      </c>
      <c r="U976" s="38">
        <f>IFERROR(ABS(K976-YEAR('02_대상물건입력'!B14)),"")</f>
        <v>9</v>
      </c>
      <c r="V976" s="38" t="str">
        <f>IF(B976="","",IF(AND(E976&gt;0,F976&gt;0,H976&gt;0,OR('04A_국토부원자료'!P977="",'04A_국토부원자료'!P977="-"),IF('01_설정'!B10=1,N976=1,TRUE),R976&lt;='01_설정'!B5,S976&lt;='01_설정'!B6,T976&lt;='01_설정'!B7,U976&lt;='01_설정'!B8),"Y",""))</f>
        <v>Y</v>
      </c>
      <c r="W976" s="40">
        <f>IF(V976&lt;&gt;"Y","",MAX(0,(1-R976/'01_설정'!B5))*'01_설정'!B14+MAX(0,(1-S976/'01_설정'!B6))*'01_설정'!B15+MAX(0,(1-T976/'01_설정'!B7))*'01_설정'!B16+MAX(0,(1-U976/'01_설정'!B8))*'01_설정'!B17+O976*'01_설정'!B11+Q976*'01_설정'!B12+P976*'01_설정'!B13)</f>
        <v>25.672681805482956</v>
      </c>
      <c r="X976" s="38">
        <f>IF(W976="","",1+COUNTIFS($W$4:$W$3003,"&gt;"&amp;W976)+COUNTIFS($W$4:W976,W976)-1)</f>
        <v>207</v>
      </c>
    </row>
    <row r="977" spans="1:24" ht="16.5">
      <c r="A977" s="38">
        <f>IF('04A_국토부원자료'!A978="","",ROW()-3)</f>
        <v>974</v>
      </c>
      <c r="B977" s="39" t="str">
        <f>IFERROR('04A_국토부원자료'!B978,"")</f>
        <v>서울특별시 송파구 문정동</v>
      </c>
      <c r="C977" s="39" t="str">
        <f>IF(B977="","",IF('04A_국토부원자료'!C978&lt;&gt;"",'04A_국토부원자료'!C978,TRIM('04A_국토부원자료'!D978&amp;IF('04A_국토부원자료'!E978&lt;&gt;"","-"&amp;'04A_국토부원자료'!E978,""))))</f>
        <v>643-1</v>
      </c>
      <c r="D977" s="39" t="str">
        <f>IFERROR('04A_국토부원자료'!F978,"")</f>
        <v>엠스테이트</v>
      </c>
      <c r="E977" s="40">
        <f>IFERROR(VALUE(SUBSTITUTE('04A_국토부원자료'!G978,",","")),"")</f>
        <v>26.15</v>
      </c>
      <c r="F977" s="41">
        <f>IFERROR(IF(AND('04A_국토부원자료'!H978&lt;&gt;"",'04A_국토부원자료'!I978&lt;&gt;""),DATE(INT(VALUE(SUBSTITUTE('04A_국토부원자료'!H978,",",""))/100),MOD(VALUE(SUBSTITUTE('04A_국토부원자료'!H978,",","")),100),VALUE(SUBSTITUTE('04A_국토부원자료'!I978,",",""))),""),"")</f>
        <v>45469</v>
      </c>
      <c r="G977" s="42">
        <f>IFERROR(VALUE(SUBSTITUTE('04A_국토부원자료'!J978,",","")),"")</f>
        <v>24200</v>
      </c>
      <c r="H977" s="43">
        <f t="shared" si="30"/>
        <v>242000000</v>
      </c>
      <c r="I977" s="43">
        <f t="shared" si="31"/>
        <v>9254302.1032504793</v>
      </c>
      <c r="J977" s="38">
        <f>IFERROR(VALUE(SUBSTITUTE('04A_국토부원자료'!K978,",","")),"")</f>
        <v>7</v>
      </c>
      <c r="K977" s="38">
        <f>IFERROR(VALUE(SUBSTITUTE('04A_국토부원자료'!N978,",","")),"")</f>
        <v>2016</v>
      </c>
      <c r="L977" s="39" t="str">
        <f>IFERROR('04A_국토부원자료'!O978,"")</f>
        <v>법원로 114</v>
      </c>
      <c r="M977" s="39" t="str">
        <f>IFERROR('04A_국토부원자료'!Q978,"")</f>
        <v>중개거래</v>
      </c>
      <c r="N977" s="38">
        <f>IF(B977="","",IF('02_대상물건입력'!B5="",1,IF(ISNUMBER(SEARCH('02_대상물건입력'!B5,B977)),1,0)))</f>
        <v>1</v>
      </c>
      <c r="O977" s="38">
        <f>IF(B977="","",IF('02_대상물건입력'!B6="",1,IF(ISNUMBER(SEARCH('02_대상물건입력'!B6,B977)),1,0)))</f>
        <v>0</v>
      </c>
      <c r="P977" s="38">
        <f>IF(L977="","",IF('02_대상물건입력'!B15="",0,IF(ISNUMBER(SEARCH('02_대상물건입력'!B15,L977)),1,0)))</f>
        <v>0</v>
      </c>
      <c r="Q977" s="38">
        <f>IF(D977="","",IF('02_대상물건입력'!B8="",0,IF(ISNUMBER(SEARCH('02_대상물건입력'!B8,D977)),1,0)))</f>
        <v>0</v>
      </c>
      <c r="R977" s="44">
        <f>IFERROR(ABS(E977-'02_대상물건입력'!B11)/'02_대상물건입력'!B11,"")</f>
        <v>4.0113351050552824E-2</v>
      </c>
      <c r="S977" s="38">
        <f>IFERROR(ABS(J977-'02_대상물건입력'!B10),"")</f>
        <v>5</v>
      </c>
      <c r="T977" s="38">
        <f>IFERROR(ABS('01_설정'!B4-F977),"")</f>
        <v>643</v>
      </c>
      <c r="U977" s="38">
        <f>IFERROR(ABS(K977-YEAR('02_대상물건입력'!B14)),"")</f>
        <v>10</v>
      </c>
      <c r="V977" s="38" t="str">
        <f>IF(B977="","",IF(AND(E977&gt;0,F977&gt;0,H977&gt;0,OR('04A_국토부원자료'!P978="",'04A_국토부원자료'!P978="-"),IF('01_설정'!B10=1,N977=1,TRUE),R977&lt;='01_설정'!B5,S977&lt;='01_설정'!B6,T977&lt;='01_설정'!B7,U977&lt;='01_설정'!B8),"Y",""))</f>
        <v>Y</v>
      </c>
      <c r="W977" s="40">
        <f>IF(V977&lt;&gt;"Y","",MAX(0,(1-R977/'01_설정'!B5))*'01_설정'!B14+MAX(0,(1-S977/'01_설정'!B6))*'01_설정'!B15+MAX(0,(1-T977/'01_설정'!B7))*'01_설정'!B16+MAX(0,(1-U977/'01_설정'!B8))*'01_설정'!B17+O977*'01_설정'!B11+Q977*'01_설정'!B12+P977*'01_설정'!B13)</f>
        <v>25.900162093852721</v>
      </c>
      <c r="X977" s="38">
        <f>IF(W977="","",1+COUNTIFS($W$4:$W$3003,"&gt;"&amp;W977)+COUNTIFS($W$4:W977,W977)-1)</f>
        <v>206</v>
      </c>
    </row>
    <row r="978" spans="1:24" ht="16.5">
      <c r="A978" s="38">
        <f>IF('04A_국토부원자료'!A979="","",ROW()-3)</f>
        <v>975</v>
      </c>
      <c r="B978" s="39" t="str">
        <f>IFERROR('04A_국토부원자료'!B979,"")</f>
        <v>서울특별시 송파구 문정동</v>
      </c>
      <c r="C978" s="39" t="str">
        <f>IF(B978="","",IF('04A_국토부원자료'!C979&lt;&gt;"",'04A_국토부원자료'!C979,TRIM('04A_국토부원자료'!D979&amp;IF('04A_국토부원자료'!E979&lt;&gt;"","-"&amp;'04A_국토부원자료'!E979,""))))</f>
        <v>618</v>
      </c>
      <c r="D978" s="39" t="str">
        <f>IFERROR('04A_국토부원자료'!F979,"")</f>
        <v>파크하비오</v>
      </c>
      <c r="E978" s="40">
        <f>IFERROR(VALUE(SUBSTITUTE('04A_국토부원자료'!G979,",","")),"")</f>
        <v>50.5</v>
      </c>
      <c r="F978" s="41">
        <f>IFERROR(IF(AND('04A_국토부원자료'!H979&lt;&gt;"",'04A_국토부원자료'!I979&lt;&gt;""),DATE(INT(VALUE(SUBSTITUTE('04A_국토부원자료'!H979,",",""))/100),MOD(VALUE(SUBSTITUTE('04A_국토부원자료'!H979,",","")),100),VALUE(SUBSTITUTE('04A_국토부원자료'!I979,",",""))),""),"")</f>
        <v>45468</v>
      </c>
      <c r="G978" s="42">
        <f>IFERROR(VALUE(SUBSTITUTE('04A_국토부원자료'!J979,",","")),"")</f>
        <v>50000</v>
      </c>
      <c r="H978" s="43">
        <f t="shared" si="30"/>
        <v>500000000</v>
      </c>
      <c r="I978" s="43">
        <f t="shared" si="31"/>
        <v>9900990.0990099013</v>
      </c>
      <c r="J978" s="38">
        <f>IFERROR(VALUE(SUBSTITUTE('04A_국토부원자료'!K979,",","")),"")</f>
        <v>13</v>
      </c>
      <c r="K978" s="38" t="str">
        <f>IFERROR(VALUE(SUBSTITUTE('04A_국토부원자료'!N979,",","")),"")</f>
        <v/>
      </c>
      <c r="L978" s="39" t="str">
        <f>IFERROR('04A_국토부원자료'!O979,"")</f>
        <v xml:space="preserve"> </v>
      </c>
      <c r="M978" s="39" t="str">
        <f>IFERROR('04A_국토부원자료'!Q979,"")</f>
        <v>중개거래</v>
      </c>
      <c r="N978" s="38">
        <f>IF(B978="","",IF('02_대상물건입력'!B5="",1,IF(ISNUMBER(SEARCH('02_대상물건입력'!B5,B978)),1,0)))</f>
        <v>1</v>
      </c>
      <c r="O978" s="38">
        <f>IF(B978="","",IF('02_대상물건입력'!B6="",1,IF(ISNUMBER(SEARCH('02_대상물건입력'!B6,B978)),1,0)))</f>
        <v>0</v>
      </c>
      <c r="P978" s="38">
        <f>IF(L978="","",IF('02_대상물건입력'!B15="",0,IF(ISNUMBER(SEARCH('02_대상물건입력'!B15,L978)),1,0)))</f>
        <v>0</v>
      </c>
      <c r="Q978" s="38">
        <f>IF(D978="","",IF('02_대상물건입력'!B8="",0,IF(ISNUMBER(SEARCH('02_대상물건입력'!B8,D978)),1,0)))</f>
        <v>0</v>
      </c>
      <c r="R978" s="44">
        <f>IFERROR(ABS(E978-'02_대상물건입력'!B11)/'02_대상물건입력'!B11,"")</f>
        <v>0.85370079433832069</v>
      </c>
      <c r="S978" s="38">
        <f>IFERROR(ABS(J978-'02_대상물건입력'!B10),"")</f>
        <v>1</v>
      </c>
      <c r="T978" s="38">
        <f>IFERROR(ABS('01_설정'!B4-F978),"")</f>
        <v>644</v>
      </c>
      <c r="U978" s="38" t="str">
        <f>IFERROR(ABS(K978-YEAR('02_대상물건입력'!B14)),"")</f>
        <v/>
      </c>
      <c r="V978" s="38" t="str">
        <f>IF(B978="","",IF(AND(E978&gt;0,F978&gt;0,H978&gt;0,OR('04A_국토부원자료'!P979="",'04A_국토부원자료'!P979="-"),IF('01_설정'!B10=1,N978=1,TRUE),R978&lt;='01_설정'!B5,S978&lt;='01_설정'!B6,T978&lt;='01_설정'!B7,U978&lt;='01_설정'!B8),"Y",""))</f>
        <v/>
      </c>
      <c r="W978" s="40" t="str">
        <f>IF(V978&lt;&gt;"Y","",MAX(0,(1-R978/'01_설정'!B5))*'01_설정'!B14+MAX(0,(1-S978/'01_설정'!B6))*'01_설정'!B15+MAX(0,(1-T978/'01_설정'!B7))*'01_설정'!B16+MAX(0,(1-U978/'01_설정'!B8))*'01_설정'!B17+O978*'01_설정'!B11+Q978*'01_설정'!B12+P978*'01_설정'!B13)</f>
        <v/>
      </c>
      <c r="X978" s="38" t="str">
        <f>IF(W978="","",1+COUNTIFS($W$4:$W$3003,"&gt;"&amp;W978)+COUNTIFS($W$4:W978,W978)-1)</f>
        <v/>
      </c>
    </row>
    <row r="979" spans="1:24" ht="16.5">
      <c r="A979" s="38">
        <f>IF('04A_국토부원자료'!A980="","",ROW()-3)</f>
        <v>976</v>
      </c>
      <c r="B979" s="39" t="str">
        <f>IFERROR('04A_국토부원자료'!B980,"")</f>
        <v>서울특별시 송파구 문정동</v>
      </c>
      <c r="C979" s="39" t="str">
        <f>IF(B979="","",IF('04A_국토부원자료'!C980&lt;&gt;"",'04A_국토부원자료'!C980,TRIM('04A_국토부원자료'!D980&amp;IF('04A_국토부원자료'!E980&lt;&gt;"","-"&amp;'04A_국토부원자료'!E980,""))))</f>
        <v>652</v>
      </c>
      <c r="D979" s="39" t="str">
        <f>IFERROR('04A_국토부원자료'!F980,"")</f>
        <v>송파법조타운푸르지오시티</v>
      </c>
      <c r="E979" s="40">
        <f>IFERROR(VALUE(SUBSTITUTE('04A_국토부원자료'!G980,",","")),"")</f>
        <v>17.47</v>
      </c>
      <c r="F979" s="41">
        <f>IFERROR(IF(AND('04A_국토부원자료'!H980&lt;&gt;"",'04A_국토부원자료'!I980&lt;&gt;""),DATE(INT(VALUE(SUBSTITUTE('04A_국토부원자료'!H980,",",""))/100),MOD(VALUE(SUBSTITUTE('04A_국토부원자료'!H980,",","")),100),VALUE(SUBSTITUTE('04A_국토부원자료'!I980,",",""))),""),"")</f>
        <v>45468</v>
      </c>
      <c r="G979" s="42">
        <f>IFERROR(VALUE(SUBSTITUTE('04A_국토부원자료'!J980,",","")),"")</f>
        <v>20800</v>
      </c>
      <c r="H979" s="43">
        <f t="shared" si="30"/>
        <v>208000000</v>
      </c>
      <c r="I979" s="43">
        <f t="shared" si="31"/>
        <v>11906124.785346309</v>
      </c>
      <c r="J979" s="38">
        <f>IFERROR(VALUE(SUBSTITUTE('04A_국토부원자료'!K980,",","")),"")</f>
        <v>10</v>
      </c>
      <c r="K979" s="38">
        <f>IFERROR(VALUE(SUBSTITUTE('04A_국토부원자료'!N980,",","")),"")</f>
        <v>2018</v>
      </c>
      <c r="L979" s="39" t="str">
        <f>IFERROR('04A_국토부원자료'!O980,"")</f>
        <v>법원로4길 5</v>
      </c>
      <c r="M979" s="39" t="str">
        <f>IFERROR('04A_국토부원자료'!Q980,"")</f>
        <v>중개거래</v>
      </c>
      <c r="N979" s="38">
        <f>IF(B979="","",IF('02_대상물건입력'!B5="",1,IF(ISNUMBER(SEARCH('02_대상물건입력'!B5,B979)),1,0)))</f>
        <v>1</v>
      </c>
      <c r="O979" s="38">
        <f>IF(B979="","",IF('02_대상물건입력'!B6="",1,IF(ISNUMBER(SEARCH('02_대상물건입력'!B6,B979)),1,0)))</f>
        <v>0</v>
      </c>
      <c r="P979" s="38">
        <f>IF(L979="","",IF('02_대상물건입력'!B15="",0,IF(ISNUMBER(SEARCH('02_대상물건입력'!B15,L979)),1,0)))</f>
        <v>0</v>
      </c>
      <c r="Q979" s="38">
        <f>IF(D979="","",IF('02_대상물건입력'!B8="",0,IF(ISNUMBER(SEARCH('02_대상물건입력'!B8,D979)),1,0)))</f>
        <v>0</v>
      </c>
      <c r="R979" s="44">
        <f>IFERROR(ABS(E979-'02_대상물건입력'!B11)/'02_대상물건입력'!B11,"")</f>
        <v>0.35872964599820872</v>
      </c>
      <c r="S979" s="38">
        <f>IFERROR(ABS(J979-'02_대상물건입력'!B10),"")</f>
        <v>2</v>
      </c>
      <c r="T979" s="38">
        <f>IFERROR(ABS('01_설정'!B4-F979),"")</f>
        <v>644</v>
      </c>
      <c r="U979" s="38">
        <f>IFERROR(ABS(K979-YEAR('02_대상물건입력'!B14)),"")</f>
        <v>8</v>
      </c>
      <c r="V979" s="38" t="str">
        <f>IF(B979="","",IF(AND(E979&gt;0,F979&gt;0,H979&gt;0,OR('04A_국토부원자료'!P980="",'04A_국토부원자료'!P980="-"),IF('01_설정'!B10=1,N979=1,TRUE),R979&lt;='01_설정'!B5,S979&lt;='01_설정'!B6,T979&lt;='01_설정'!B7,U979&lt;='01_설정'!B8),"Y",""))</f>
        <v/>
      </c>
      <c r="W979" s="40" t="str">
        <f>IF(V979&lt;&gt;"Y","",MAX(0,(1-R979/'01_설정'!B5))*'01_설정'!B14+MAX(0,(1-S979/'01_설정'!B6))*'01_설정'!B15+MAX(0,(1-T979/'01_설정'!B7))*'01_설정'!B16+MAX(0,(1-U979/'01_설정'!B8))*'01_설정'!B17+O979*'01_설정'!B11+Q979*'01_설정'!B12+P979*'01_설정'!B13)</f>
        <v/>
      </c>
      <c r="X979" s="38" t="str">
        <f>IF(W979="","",1+COUNTIFS($W$4:$W$3003,"&gt;"&amp;W979)+COUNTIFS($W$4:W979,W979)-1)</f>
        <v/>
      </c>
    </row>
    <row r="980" spans="1:24" ht="16.5">
      <c r="A980" s="38">
        <f>IF('04A_국토부원자료'!A981="","",ROW()-3)</f>
        <v>977</v>
      </c>
      <c r="B980" s="39" t="str">
        <f>IFERROR('04A_국토부원자료'!B981,"")</f>
        <v>서울특별시 송파구 문정동</v>
      </c>
      <c r="C980" s="39" t="str">
        <f>IF(B980="","",IF('04A_국토부원자료'!C981&lt;&gt;"",'04A_국토부원자료'!C981,TRIM('04A_국토부원자료'!D981&amp;IF('04A_국토부원자료'!E981&lt;&gt;"","-"&amp;'04A_국토부원자료'!E981,""))))</f>
        <v>618</v>
      </c>
      <c r="D980" s="39" t="str">
        <f>IFERROR('04A_국토부원자료'!F981,"")</f>
        <v>파크하비오</v>
      </c>
      <c r="E980" s="40">
        <f>IFERROR(VALUE(SUBSTITUTE('04A_국토부원자료'!G981,",","")),"")</f>
        <v>24.58</v>
      </c>
      <c r="F980" s="41">
        <f>IFERROR(IF(AND('04A_국토부원자료'!H981&lt;&gt;"",'04A_국토부원자료'!I981&lt;&gt;""),DATE(INT(VALUE(SUBSTITUTE('04A_국토부원자료'!H981,",",""))/100),MOD(VALUE(SUBSTITUTE('04A_국토부원자료'!H981,",","")),100),VALUE(SUBSTITUTE('04A_국토부원자료'!I981,",",""))),""),"")</f>
        <v>45468</v>
      </c>
      <c r="G980" s="42">
        <f>IFERROR(VALUE(SUBSTITUTE('04A_국토부원자료'!J981,",","")),"")</f>
        <v>21400</v>
      </c>
      <c r="H980" s="43">
        <f t="shared" si="30"/>
        <v>214000000</v>
      </c>
      <c r="I980" s="43">
        <f t="shared" si="31"/>
        <v>8706265.2563059404</v>
      </c>
      <c r="J980" s="38">
        <f>IFERROR(VALUE(SUBSTITUTE('04A_국토부원자료'!K981,",","")),"")</f>
        <v>18</v>
      </c>
      <c r="K980" s="38" t="str">
        <f>IFERROR(VALUE(SUBSTITUTE('04A_국토부원자료'!N981,",","")),"")</f>
        <v/>
      </c>
      <c r="L980" s="39" t="str">
        <f>IFERROR('04A_국토부원자료'!O981,"")</f>
        <v xml:space="preserve"> </v>
      </c>
      <c r="M980" s="39" t="str">
        <f>IFERROR('04A_국토부원자료'!Q981,"")</f>
        <v>중개거래</v>
      </c>
      <c r="N980" s="38">
        <f>IF(B980="","",IF('02_대상물건입력'!B5="",1,IF(ISNUMBER(SEARCH('02_대상물건입력'!B5,B980)),1,0)))</f>
        <v>1</v>
      </c>
      <c r="O980" s="38">
        <f>IF(B980="","",IF('02_대상물건입력'!B6="",1,IF(ISNUMBER(SEARCH('02_대상물건입력'!B6,B980)),1,0)))</f>
        <v>0</v>
      </c>
      <c r="P980" s="38">
        <f>IF(L980="","",IF('02_대상물건입력'!B15="",0,IF(ISNUMBER(SEARCH('02_대상물건입력'!B15,L980)),1,0)))</f>
        <v>0</v>
      </c>
      <c r="Q980" s="38">
        <f>IF(D980="","",IF('02_대상물건입력'!B8="",0,IF(ISNUMBER(SEARCH('02_대상물건입력'!B8,D980)),1,0)))</f>
        <v>0</v>
      </c>
      <c r="R980" s="44">
        <f>IFERROR(ABS(E980-'02_대상물건입력'!B11)/'02_대상물건입력'!B11,"")</f>
        <v>9.7743256933942216E-2</v>
      </c>
      <c r="S980" s="38">
        <f>IFERROR(ABS(J980-'02_대상물건입력'!B10),"")</f>
        <v>6</v>
      </c>
      <c r="T980" s="38">
        <f>IFERROR(ABS('01_설정'!B4-F980),"")</f>
        <v>644</v>
      </c>
      <c r="U980" s="38" t="str">
        <f>IFERROR(ABS(K980-YEAR('02_대상물건입력'!B14)),"")</f>
        <v/>
      </c>
      <c r="V980" s="38" t="str">
        <f>IF(B980="","",IF(AND(E980&gt;0,F980&gt;0,H980&gt;0,OR('04A_국토부원자료'!P981="",'04A_국토부원자료'!P981="-"),IF('01_설정'!B10=1,N980=1,TRUE),R980&lt;='01_설정'!B5,S980&lt;='01_설정'!B6,T980&lt;='01_설정'!B7,U980&lt;='01_설정'!B8),"Y",""))</f>
        <v/>
      </c>
      <c r="W980" s="40" t="str">
        <f>IF(V980&lt;&gt;"Y","",MAX(0,(1-R980/'01_설정'!B5))*'01_설정'!B14+MAX(0,(1-S980/'01_설정'!B6))*'01_설정'!B15+MAX(0,(1-T980/'01_설정'!B7))*'01_설정'!B16+MAX(0,(1-U980/'01_설정'!B8))*'01_설정'!B17+O980*'01_설정'!B11+Q980*'01_설정'!B12+P980*'01_설정'!B13)</f>
        <v/>
      </c>
      <c r="X980" s="38" t="str">
        <f>IF(W980="","",1+COUNTIFS($W$4:$W$3003,"&gt;"&amp;W980)+COUNTIFS($W$4:W980,W980)-1)</f>
        <v/>
      </c>
    </row>
    <row r="981" spans="1:24" ht="16.5">
      <c r="A981" s="38">
        <f>IF('04A_국토부원자료'!A982="","",ROW()-3)</f>
        <v>978</v>
      </c>
      <c r="B981" s="39" t="str">
        <f>IFERROR('04A_국토부원자료'!B982,"")</f>
        <v>서울특별시 송파구 문정동</v>
      </c>
      <c r="C981" s="39" t="str">
        <f>IF(B981="","",IF('04A_국토부원자료'!C982&lt;&gt;"",'04A_국토부원자료'!C982,TRIM('04A_국토부원자료'!D982&amp;IF('04A_국토부원자료'!E982&lt;&gt;"","-"&amp;'04A_국토부원자료'!E982,""))))</f>
        <v>618</v>
      </c>
      <c r="D981" s="39" t="str">
        <f>IFERROR('04A_국토부원자료'!F982,"")</f>
        <v>파크하비오</v>
      </c>
      <c r="E981" s="40">
        <f>IFERROR(VALUE(SUBSTITUTE('04A_국토부원자료'!G982,",","")),"")</f>
        <v>50.5</v>
      </c>
      <c r="F981" s="41">
        <f>IFERROR(IF(AND('04A_국토부원자료'!H982&lt;&gt;"",'04A_국토부원자료'!I982&lt;&gt;""),DATE(INT(VALUE(SUBSTITUTE('04A_국토부원자료'!H982,",",""))/100),MOD(VALUE(SUBSTITUTE('04A_국토부원자료'!H982,",","")),100),VALUE(SUBSTITUTE('04A_국토부원자료'!I982,",",""))),""),"")</f>
        <v>45468</v>
      </c>
      <c r="G981" s="42">
        <f>IFERROR(VALUE(SUBSTITUTE('04A_국토부원자료'!J982,",","")),"")</f>
        <v>50000</v>
      </c>
      <c r="H981" s="43">
        <f t="shared" si="30"/>
        <v>500000000</v>
      </c>
      <c r="I981" s="43">
        <f t="shared" si="31"/>
        <v>9900990.0990099013</v>
      </c>
      <c r="J981" s="38">
        <f>IFERROR(VALUE(SUBSTITUTE('04A_국토부원자료'!K982,",","")),"")</f>
        <v>13</v>
      </c>
      <c r="K981" s="38" t="str">
        <f>IFERROR(VALUE(SUBSTITUTE('04A_국토부원자료'!N982,",","")),"")</f>
        <v/>
      </c>
      <c r="L981" s="39" t="str">
        <f>IFERROR('04A_국토부원자료'!O982,"")</f>
        <v xml:space="preserve"> </v>
      </c>
      <c r="M981" s="39" t="str">
        <f>IFERROR('04A_국토부원자료'!Q982,"")</f>
        <v>중개거래</v>
      </c>
      <c r="N981" s="38">
        <f>IF(B981="","",IF('02_대상물건입력'!B5="",1,IF(ISNUMBER(SEARCH('02_대상물건입력'!B5,B981)),1,0)))</f>
        <v>1</v>
      </c>
      <c r="O981" s="38">
        <f>IF(B981="","",IF('02_대상물건입력'!B6="",1,IF(ISNUMBER(SEARCH('02_대상물건입력'!B6,B981)),1,0)))</f>
        <v>0</v>
      </c>
      <c r="P981" s="38">
        <f>IF(L981="","",IF('02_대상물건입력'!B15="",0,IF(ISNUMBER(SEARCH('02_대상물건입력'!B15,L981)),1,0)))</f>
        <v>0</v>
      </c>
      <c r="Q981" s="38">
        <f>IF(D981="","",IF('02_대상물건입력'!B8="",0,IF(ISNUMBER(SEARCH('02_대상물건입력'!B8,D981)),1,0)))</f>
        <v>0</v>
      </c>
      <c r="R981" s="44">
        <f>IFERROR(ABS(E981-'02_대상물건입력'!B11)/'02_대상물건입력'!B11,"")</f>
        <v>0.85370079433832069</v>
      </c>
      <c r="S981" s="38">
        <f>IFERROR(ABS(J981-'02_대상물건입력'!B10),"")</f>
        <v>1</v>
      </c>
      <c r="T981" s="38">
        <f>IFERROR(ABS('01_설정'!B4-F981),"")</f>
        <v>644</v>
      </c>
      <c r="U981" s="38" t="str">
        <f>IFERROR(ABS(K981-YEAR('02_대상물건입력'!B14)),"")</f>
        <v/>
      </c>
      <c r="V981" s="38" t="str">
        <f>IF(B981="","",IF(AND(E981&gt;0,F981&gt;0,H981&gt;0,OR('04A_국토부원자료'!P982="",'04A_국토부원자료'!P982="-"),IF('01_설정'!B10=1,N981=1,TRUE),R981&lt;='01_설정'!B5,S981&lt;='01_설정'!B6,T981&lt;='01_설정'!B7,U981&lt;='01_설정'!B8),"Y",""))</f>
        <v/>
      </c>
      <c r="W981" s="40" t="str">
        <f>IF(V981&lt;&gt;"Y","",MAX(0,(1-R981/'01_설정'!B5))*'01_설정'!B14+MAX(0,(1-S981/'01_설정'!B6))*'01_설정'!B15+MAX(0,(1-T981/'01_설정'!B7))*'01_설정'!B16+MAX(0,(1-U981/'01_설정'!B8))*'01_설정'!B17+O981*'01_설정'!B11+Q981*'01_설정'!B12+P981*'01_설정'!B13)</f>
        <v/>
      </c>
      <c r="X981" s="38" t="str">
        <f>IF(W981="","",1+COUNTIFS($W$4:$W$3003,"&gt;"&amp;W981)+COUNTIFS($W$4:W981,W981)-1)</f>
        <v/>
      </c>
    </row>
    <row r="982" spans="1:24" ht="16.5">
      <c r="A982" s="38">
        <f>IF('04A_국토부원자료'!A983="","",ROW()-3)</f>
        <v>979</v>
      </c>
      <c r="B982" s="39" t="str">
        <f>IFERROR('04A_국토부원자료'!B983,"")</f>
        <v>서울특별시 송파구 문정동</v>
      </c>
      <c r="C982" s="39" t="str">
        <f>IF(B982="","",IF('04A_국토부원자료'!C983&lt;&gt;"",'04A_국토부원자료'!C983,TRIM('04A_국토부원자료'!D983&amp;IF('04A_국토부원자료'!E983&lt;&gt;"","-"&amp;'04A_국토부원자료'!E983,""))))</f>
        <v>652-5</v>
      </c>
      <c r="D982" s="39" t="str">
        <f>IFERROR('04A_국토부원자료'!F983,"")</f>
        <v>문정 아이파크</v>
      </c>
      <c r="E982" s="40">
        <f>IFERROR(VALUE(SUBSTITUTE('04A_국토부원자료'!G983,",","")),"")</f>
        <v>25.77</v>
      </c>
      <c r="F982" s="41">
        <f>IFERROR(IF(AND('04A_국토부원자료'!H983&lt;&gt;"",'04A_국토부원자료'!I983&lt;&gt;""),DATE(INT(VALUE(SUBSTITUTE('04A_국토부원자료'!H983,",",""))/100),MOD(VALUE(SUBSTITUTE('04A_국토부원자료'!H983,",","")),100),VALUE(SUBSTITUTE('04A_국토부원자료'!I983,",",""))),""),"")</f>
        <v>45467</v>
      </c>
      <c r="G982" s="42">
        <f>IFERROR(VALUE(SUBSTITUTE('04A_국토부원자료'!J983,",","")),"")</f>
        <v>23300</v>
      </c>
      <c r="H982" s="43">
        <f t="shared" si="30"/>
        <v>233000000</v>
      </c>
      <c r="I982" s="43">
        <f t="shared" si="31"/>
        <v>9041521.148622429</v>
      </c>
      <c r="J982" s="38">
        <f>IFERROR(VALUE(SUBSTITUTE('04A_국토부원자료'!K983,",","")),"")</f>
        <v>8</v>
      </c>
      <c r="K982" s="38">
        <f>IFERROR(VALUE(SUBSTITUTE('04A_국토부원자료'!N983,",","")),"")</f>
        <v>2017</v>
      </c>
      <c r="L982" s="39" t="str">
        <f>IFERROR('04A_국토부원자료'!O983,"")</f>
        <v>법원로4길 6</v>
      </c>
      <c r="M982" s="39" t="str">
        <f>IFERROR('04A_국토부원자료'!Q983,"")</f>
        <v>중개거래</v>
      </c>
      <c r="N982" s="38">
        <f>IF(B982="","",IF('02_대상물건입력'!B5="",1,IF(ISNUMBER(SEARCH('02_대상물건입력'!B5,B982)),1,0)))</f>
        <v>1</v>
      </c>
      <c r="O982" s="38">
        <f>IF(B982="","",IF('02_대상물건입력'!B6="",1,IF(ISNUMBER(SEARCH('02_대상물건입력'!B6,B982)),1,0)))</f>
        <v>0</v>
      </c>
      <c r="P982" s="38">
        <f>IF(L982="","",IF('02_대상물건입력'!B15="",0,IF(ISNUMBER(SEARCH('02_대상물건입력'!B15,L982)),1,0)))</f>
        <v>0</v>
      </c>
      <c r="Q982" s="38">
        <f>IF(D982="","",IF('02_대상물건입력'!B8="",0,IF(ISNUMBER(SEARCH('02_대상물건입력'!B8,D982)),1,0)))</f>
        <v>0</v>
      </c>
      <c r="R982" s="44">
        <f>IFERROR(ABS(E982-'02_대상물건입력'!B11)/'02_대상물건입력'!B11,"")</f>
        <v>5.4061990691118368E-2</v>
      </c>
      <c r="S982" s="38">
        <f>IFERROR(ABS(J982-'02_대상물건입력'!B10),"")</f>
        <v>4</v>
      </c>
      <c r="T982" s="38">
        <f>IFERROR(ABS('01_설정'!B4-F982),"")</f>
        <v>645</v>
      </c>
      <c r="U982" s="38">
        <f>IFERROR(ABS(K982-YEAR('02_대상물건입력'!B14)),"")</f>
        <v>9</v>
      </c>
      <c r="V982" s="38" t="str">
        <f>IF(B982="","",IF(AND(E982&gt;0,F982&gt;0,H982&gt;0,OR('04A_국토부원자료'!P983="",'04A_국토부원자료'!P983="-"),IF('01_설정'!B10=1,N982=1,TRUE),R982&lt;='01_설정'!B5,S982&lt;='01_설정'!B6,T982&lt;='01_설정'!B7,U982&lt;='01_설정'!B8),"Y",""))</f>
        <v>Y</v>
      </c>
      <c r="W982" s="40">
        <f>IF(V982&lt;&gt;"Y","",MAX(0,(1-R982/'01_설정'!B5))*'01_설정'!B14+MAX(0,(1-S982/'01_설정'!B6))*'01_설정'!B15+MAX(0,(1-T982/'01_설정'!B7))*'01_설정'!B16+MAX(0,(1-U982/'01_설정'!B8))*'01_설정'!B17+O982*'01_설정'!B11+Q982*'01_설정'!B12+P982*'01_설정'!B13)</f>
        <v>28.039805093154186</v>
      </c>
      <c r="X982" s="38">
        <f>IF(W982="","",1+COUNTIFS($W$4:$W$3003,"&gt;"&amp;W982)+COUNTIFS($W$4:W982,W982)-1)</f>
        <v>193</v>
      </c>
    </row>
    <row r="983" spans="1:24" ht="16.5">
      <c r="A983" s="38">
        <f>IF('04A_국토부원자료'!A984="","",ROW()-3)</f>
        <v>980</v>
      </c>
      <c r="B983" s="39" t="str">
        <f>IFERROR('04A_국토부원자료'!B984,"")</f>
        <v>서울특별시 송파구 문정동</v>
      </c>
      <c r="C983" s="39" t="str">
        <f>IF(B983="","",IF('04A_국토부원자료'!C984&lt;&gt;"",'04A_국토부원자료'!C984,TRIM('04A_국토부원자료'!D984&amp;IF('04A_국토부원자료'!E984&lt;&gt;"","-"&amp;'04A_국토부원자료'!E984,""))))</f>
        <v>639-5</v>
      </c>
      <c r="D983" s="39" t="str">
        <f>IFERROR('04A_국토부원자료'!F984,"")</f>
        <v>힐스테이트에코송파</v>
      </c>
      <c r="E983" s="40">
        <f>IFERROR(VALUE(SUBSTITUTE('04A_국토부원자료'!G984,",","")),"")</f>
        <v>21.064</v>
      </c>
      <c r="F983" s="41">
        <f>IFERROR(IF(AND('04A_국토부원자료'!H984&lt;&gt;"",'04A_국토부원자료'!I984&lt;&gt;""),DATE(INT(VALUE(SUBSTITUTE('04A_국토부원자료'!H984,",",""))/100),MOD(VALUE(SUBSTITUTE('04A_국토부원자료'!H984,",","")),100),VALUE(SUBSTITUTE('04A_국토부원자료'!I984,",",""))),""),"")</f>
        <v>45465</v>
      </c>
      <c r="G983" s="42">
        <f>IFERROR(VALUE(SUBSTITUTE('04A_국토부원자료'!J984,",","")),"")</f>
        <v>18000</v>
      </c>
      <c r="H983" s="43">
        <f t="shared" si="30"/>
        <v>180000000</v>
      </c>
      <c r="I983" s="43">
        <f t="shared" si="31"/>
        <v>8545385.4918344095</v>
      </c>
      <c r="J983" s="38">
        <f>IFERROR(VALUE(SUBSTITUTE('04A_국토부원자료'!K984,",","")),"")</f>
        <v>11</v>
      </c>
      <c r="K983" s="38">
        <f>IFERROR(VALUE(SUBSTITUTE('04A_국토부원자료'!N984,",","")),"")</f>
        <v>2017</v>
      </c>
      <c r="L983" s="39" t="str">
        <f>IFERROR('04A_국토부원자료'!O984,"")</f>
        <v>정의로7길 13</v>
      </c>
      <c r="M983" s="39" t="str">
        <f>IFERROR('04A_국토부원자료'!Q984,"")</f>
        <v>중개거래</v>
      </c>
      <c r="N983" s="38">
        <f>IF(B983="","",IF('02_대상물건입력'!B5="",1,IF(ISNUMBER(SEARCH('02_대상물건입력'!B5,B983)),1,0)))</f>
        <v>1</v>
      </c>
      <c r="O983" s="38">
        <f>IF(B983="","",IF('02_대상물건입력'!B6="",1,IF(ISNUMBER(SEARCH('02_대상물건입력'!B6,B983)),1,0)))</f>
        <v>0</v>
      </c>
      <c r="P983" s="38">
        <f>IF(L983="","",IF('02_대상물건입력'!B15="",0,IF(ISNUMBER(SEARCH('02_대상물건입력'!B15,L983)),1,0)))</f>
        <v>0</v>
      </c>
      <c r="Q983" s="38">
        <f>IF(D983="","",IF('02_대상물건입력'!B8="",0,IF(ISNUMBER(SEARCH('02_대상물건입력'!B8,D983)),1,0)))</f>
        <v>0</v>
      </c>
      <c r="R983" s="44">
        <f>IFERROR(ABS(E983-'02_대상물건입력'!B11)/'02_대상물건입력'!B11,"")</f>
        <v>0.22680488055559631</v>
      </c>
      <c r="S983" s="38">
        <f>IFERROR(ABS(J983-'02_대상물건입력'!B10),"")</f>
        <v>1</v>
      </c>
      <c r="T983" s="38">
        <f>IFERROR(ABS('01_설정'!B4-F983),"")</f>
        <v>647</v>
      </c>
      <c r="U983" s="38">
        <f>IFERROR(ABS(K983-YEAR('02_대상물건입력'!B14)),"")</f>
        <v>9</v>
      </c>
      <c r="V983" s="38" t="str">
        <f>IF(B983="","",IF(AND(E983&gt;0,F983&gt;0,H983&gt;0,OR('04A_국토부원자료'!P984="",'04A_국토부원자료'!P984="-"),IF('01_설정'!B10=1,N983=1,TRUE),R983&lt;='01_설정'!B5,S983&lt;='01_설정'!B6,T983&lt;='01_설정'!B7,U983&lt;='01_설정'!B8),"Y",""))</f>
        <v>Y</v>
      </c>
      <c r="W983" s="40">
        <f>IF(V983&lt;&gt;"Y","",MAX(0,(1-R983/'01_설정'!B5))*'01_설정'!B14+MAX(0,(1-S983/'01_설정'!B6))*'01_설정'!B15+MAX(0,(1-T983/'01_설정'!B7))*'01_설정'!B16+MAX(0,(1-U983/'01_설정'!B8))*'01_설정'!B17+O983*'01_설정'!B11+Q983*'01_설정'!B12+P983*'01_설정'!B13)</f>
        <v>20.005554072751362</v>
      </c>
      <c r="X983" s="38">
        <f>IF(W983="","",1+COUNTIFS($W$4:$W$3003,"&gt;"&amp;W983)+COUNTIFS($W$4:W983,W983)-1)</f>
        <v>257</v>
      </c>
    </row>
    <row r="984" spans="1:24" ht="16.5">
      <c r="A984" s="38">
        <f>IF('04A_국토부원자료'!A985="","",ROW()-3)</f>
        <v>981</v>
      </c>
      <c r="B984" s="39" t="str">
        <f>IFERROR('04A_국토부원자료'!B985,"")</f>
        <v>서울특별시 송파구 문정동</v>
      </c>
      <c r="C984" s="39" t="str">
        <f>IF(B984="","",IF('04A_국토부원자료'!C985&lt;&gt;"",'04A_국토부원자료'!C985,TRIM('04A_국토부원자료'!D985&amp;IF('04A_국토부원자료'!E985&lt;&gt;"","-"&amp;'04A_국토부원자료'!E985,""))))</f>
        <v>620</v>
      </c>
      <c r="D984" s="39" t="str">
        <f>IFERROR('04A_국토부원자료'!F985,"")</f>
        <v>송파푸르지오시티</v>
      </c>
      <c r="E984" s="40">
        <f>IFERROR(VALUE(SUBSTITUTE('04A_국토부원자료'!G985,",","")),"")</f>
        <v>30</v>
      </c>
      <c r="F984" s="41">
        <f>IFERROR(IF(AND('04A_국토부원자료'!H985&lt;&gt;"",'04A_국토부원자료'!I985&lt;&gt;""),DATE(INT(VALUE(SUBSTITUTE('04A_국토부원자료'!H985,",",""))/100),MOD(VALUE(SUBSTITUTE('04A_국토부원자료'!H985,",","")),100),VALUE(SUBSTITUTE('04A_국토부원자료'!I985,",",""))),""),"")</f>
        <v>45465</v>
      </c>
      <c r="G984" s="42">
        <f>IFERROR(VALUE(SUBSTITUTE('04A_국토부원자료'!J985,",","")),"")</f>
        <v>23500</v>
      </c>
      <c r="H984" s="43">
        <f t="shared" si="30"/>
        <v>235000000</v>
      </c>
      <c r="I984" s="43">
        <f t="shared" si="31"/>
        <v>7833333.333333333</v>
      </c>
      <c r="J984" s="38">
        <f>IFERROR(VALUE(SUBSTITUTE('04A_국토부원자료'!K985,",","")),"")</f>
        <v>11</v>
      </c>
      <c r="K984" s="38">
        <f>IFERROR(VALUE(SUBSTITUTE('04A_국토부원자료'!N985,",","")),"")</f>
        <v>2013</v>
      </c>
      <c r="L984" s="39" t="str">
        <f>IFERROR('04A_국토부원자료'!O985,"")</f>
        <v>새말로 62</v>
      </c>
      <c r="M984" s="39" t="str">
        <f>IFERROR('04A_국토부원자료'!Q985,"")</f>
        <v>중개거래</v>
      </c>
      <c r="N984" s="38">
        <f>IF(B984="","",IF('02_대상물건입력'!B5="",1,IF(ISNUMBER(SEARCH('02_대상물건입력'!B5,B984)),1,0)))</f>
        <v>1</v>
      </c>
      <c r="O984" s="38">
        <f>IF(B984="","",IF('02_대상물건입력'!B6="",1,IF(ISNUMBER(SEARCH('02_대상물건입력'!B6,B984)),1,0)))</f>
        <v>0</v>
      </c>
      <c r="P984" s="38">
        <f>IF(L984="","",IF('02_대상물건입력'!B15="",0,IF(ISNUMBER(SEARCH('02_대상물건입력'!B15,L984)),1,0)))</f>
        <v>0</v>
      </c>
      <c r="Q984" s="38">
        <f>IF(D984="","",IF('02_대상물건입력'!B8="",0,IF(ISNUMBER(SEARCH('02_대상물건입력'!B8,D984)),1,0)))</f>
        <v>0</v>
      </c>
      <c r="R984" s="44">
        <f>IFERROR(ABS(E984-'02_대상물건입력'!B11)/'02_대상물건입력'!B11,"")</f>
        <v>0.10120839267623009</v>
      </c>
      <c r="S984" s="38">
        <f>IFERROR(ABS(J984-'02_대상물건입력'!B10),"")</f>
        <v>1</v>
      </c>
      <c r="T984" s="38">
        <f>IFERROR(ABS('01_설정'!B4-F984),"")</f>
        <v>647</v>
      </c>
      <c r="U984" s="38">
        <f>IFERROR(ABS(K984-YEAR('02_대상물건입력'!B14)),"")</f>
        <v>13</v>
      </c>
      <c r="V984" s="38" t="str">
        <f>IF(B984="","",IF(AND(E984&gt;0,F984&gt;0,H984&gt;0,OR('04A_국토부원자료'!P985="",'04A_국토부원자료'!P985="-"),IF('01_설정'!B10=1,N984=1,TRUE),R984&lt;='01_설정'!B5,S984&lt;='01_설정'!B6,T984&lt;='01_설정'!B7,U984&lt;='01_설정'!B8),"Y",""))</f>
        <v/>
      </c>
      <c r="W984" s="40" t="str">
        <f>IF(V984&lt;&gt;"Y","",MAX(0,(1-R984/'01_설정'!B5))*'01_설정'!B14+MAX(0,(1-S984/'01_설정'!B6))*'01_설정'!B15+MAX(0,(1-T984/'01_설정'!B7))*'01_설정'!B16+MAX(0,(1-U984/'01_설정'!B8))*'01_설정'!B17+O984*'01_설정'!B11+Q984*'01_설정'!B12+P984*'01_설정'!B13)</f>
        <v/>
      </c>
      <c r="X984" s="38" t="str">
        <f>IF(W984="","",1+COUNTIFS($W$4:$W$3003,"&gt;"&amp;W984)+COUNTIFS($W$4:W984,W984)-1)</f>
        <v/>
      </c>
    </row>
    <row r="985" spans="1:24" ht="16.5">
      <c r="A985" s="38">
        <f>IF('04A_국토부원자료'!A986="","",ROW()-3)</f>
        <v>982</v>
      </c>
      <c r="B985" s="39" t="str">
        <f>IFERROR('04A_국토부원자료'!B986,"")</f>
        <v>서울특별시 송파구 문정동</v>
      </c>
      <c r="C985" s="39" t="str">
        <f>IF(B985="","",IF('04A_국토부원자료'!C986&lt;&gt;"",'04A_국토부원자료'!C986,TRIM('04A_국토부원자료'!D986&amp;IF('04A_국토부원자료'!E986&lt;&gt;"","-"&amp;'04A_국토부원자료'!E986,""))))</f>
        <v>618</v>
      </c>
      <c r="D985" s="39" t="str">
        <f>IFERROR('04A_국토부원자료'!F986,"")</f>
        <v>파크하비오</v>
      </c>
      <c r="E985" s="40">
        <f>IFERROR(VALUE(SUBSTITUTE('04A_국토부원자료'!G986,",","")),"")</f>
        <v>37.78</v>
      </c>
      <c r="F985" s="41">
        <f>IFERROR(IF(AND('04A_국토부원자료'!H986&lt;&gt;"",'04A_국토부원자료'!I986&lt;&gt;""),DATE(INT(VALUE(SUBSTITUTE('04A_국토부원자료'!H986,",",""))/100),MOD(VALUE(SUBSTITUTE('04A_국토부원자료'!H986,",","")),100),VALUE(SUBSTITUTE('04A_국토부원자료'!I986,",",""))),""),"")</f>
        <v>45464</v>
      </c>
      <c r="G985" s="42">
        <f>IFERROR(VALUE(SUBSTITUTE('04A_국토부원자료'!J986,",","")),"")</f>
        <v>36500</v>
      </c>
      <c r="H985" s="43">
        <f t="shared" si="30"/>
        <v>365000000</v>
      </c>
      <c r="I985" s="43">
        <f t="shared" si="31"/>
        <v>9661196.4002117515</v>
      </c>
      <c r="J985" s="38">
        <f>IFERROR(VALUE(SUBSTITUTE('04A_국토부원자료'!K986,",","")),"")</f>
        <v>16</v>
      </c>
      <c r="K985" s="38" t="str">
        <f>IFERROR(VALUE(SUBSTITUTE('04A_국토부원자료'!N986,",","")),"")</f>
        <v/>
      </c>
      <c r="L985" s="39" t="str">
        <f>IFERROR('04A_국토부원자료'!O986,"")</f>
        <v xml:space="preserve"> </v>
      </c>
      <c r="M985" s="39" t="str">
        <f>IFERROR('04A_국토부원자료'!Q986,"")</f>
        <v>중개거래</v>
      </c>
      <c r="N985" s="38">
        <f>IF(B985="","",IF('02_대상물건입력'!B5="",1,IF(ISNUMBER(SEARCH('02_대상물건입력'!B5,B985)),1,0)))</f>
        <v>1</v>
      </c>
      <c r="O985" s="38">
        <f>IF(B985="","",IF('02_대상물건입력'!B6="",1,IF(ISNUMBER(SEARCH('02_대상물건입력'!B6,B985)),1,0)))</f>
        <v>0</v>
      </c>
      <c r="P985" s="38">
        <f>IF(L985="","",IF('02_대상물건입력'!B15="",0,IF(ISNUMBER(SEARCH('02_대상물건입력'!B15,L985)),1,0)))</f>
        <v>0</v>
      </c>
      <c r="Q985" s="38">
        <f>IF(D985="","",IF('02_대상물건입력'!B8="",0,IF(ISNUMBER(SEARCH('02_대상물건입력'!B8,D985)),1,0)))</f>
        <v>0</v>
      </c>
      <c r="R985" s="44">
        <f>IFERROR(ABS(E985-'02_대상물건입력'!B11)/'02_대상물건입력'!B11,"")</f>
        <v>0.38678843584359912</v>
      </c>
      <c r="S985" s="38">
        <f>IFERROR(ABS(J985-'02_대상물건입력'!B10),"")</f>
        <v>4</v>
      </c>
      <c r="T985" s="38">
        <f>IFERROR(ABS('01_설정'!B4-F985),"")</f>
        <v>648</v>
      </c>
      <c r="U985" s="38" t="str">
        <f>IFERROR(ABS(K985-YEAR('02_대상물건입력'!B14)),"")</f>
        <v/>
      </c>
      <c r="V985" s="38" t="str">
        <f>IF(B985="","",IF(AND(E985&gt;0,F985&gt;0,H985&gt;0,OR('04A_국토부원자료'!P986="",'04A_국토부원자료'!P986="-"),IF('01_설정'!B10=1,N985=1,TRUE),R985&lt;='01_설정'!B5,S985&lt;='01_설정'!B6,T985&lt;='01_설정'!B7,U985&lt;='01_설정'!B8),"Y",""))</f>
        <v/>
      </c>
      <c r="W985" s="40" t="str">
        <f>IF(V985&lt;&gt;"Y","",MAX(0,(1-R985/'01_설정'!B5))*'01_설정'!B14+MAX(0,(1-S985/'01_설정'!B6))*'01_설정'!B15+MAX(0,(1-T985/'01_설정'!B7))*'01_설정'!B16+MAX(0,(1-U985/'01_설정'!B8))*'01_설정'!B17+O985*'01_설정'!B11+Q985*'01_설정'!B12+P985*'01_설정'!B13)</f>
        <v/>
      </c>
      <c r="X985" s="38" t="str">
        <f>IF(W985="","",1+COUNTIFS($W$4:$W$3003,"&gt;"&amp;W985)+COUNTIFS($W$4:W985,W985)-1)</f>
        <v/>
      </c>
    </row>
    <row r="986" spans="1:24" ht="16.5">
      <c r="A986" s="38">
        <f>IF('04A_국토부원자료'!A987="","",ROW()-3)</f>
        <v>983</v>
      </c>
      <c r="B986" s="39" t="str">
        <f>IFERROR('04A_국토부원자료'!B987,"")</f>
        <v>서울특별시 송파구 문정동</v>
      </c>
      <c r="C986" s="39" t="str">
        <f>IF(B986="","",IF('04A_국토부원자료'!C987&lt;&gt;"",'04A_국토부원자료'!C987,TRIM('04A_국토부원자료'!D987&amp;IF('04A_국토부원자료'!E987&lt;&gt;"","-"&amp;'04A_국토부원자료'!E987,""))))</f>
        <v>618</v>
      </c>
      <c r="D986" s="39" t="str">
        <f>IFERROR('04A_국토부원자료'!F987,"")</f>
        <v>파크하비오</v>
      </c>
      <c r="E986" s="40">
        <f>IFERROR(VALUE(SUBSTITUTE('04A_국토부원자료'!G987,",","")),"")</f>
        <v>25.74</v>
      </c>
      <c r="F986" s="41">
        <f>IFERROR(IF(AND('04A_국토부원자료'!H987&lt;&gt;"",'04A_국토부원자료'!I987&lt;&gt;""),DATE(INT(VALUE(SUBSTITUTE('04A_국토부원자료'!H987,",",""))/100),MOD(VALUE(SUBSTITUTE('04A_국토부원자료'!H987,",","")),100),VALUE(SUBSTITUTE('04A_국토부원자료'!I987,",",""))),""),"")</f>
        <v>45464</v>
      </c>
      <c r="G986" s="42">
        <f>IFERROR(VALUE(SUBSTITUTE('04A_국토부원자료'!J987,",","")),"")</f>
        <v>44850</v>
      </c>
      <c r="H986" s="43">
        <f t="shared" si="30"/>
        <v>448500000</v>
      </c>
      <c r="I986" s="43">
        <f t="shared" si="31"/>
        <v>17424242.424242426</v>
      </c>
      <c r="J986" s="38">
        <f>IFERROR(VALUE(SUBSTITUTE('04A_국토부원자료'!K987,",","")),"")</f>
        <v>4</v>
      </c>
      <c r="K986" s="38" t="str">
        <f>IFERROR(VALUE(SUBSTITUTE('04A_국토부원자료'!N987,",","")),"")</f>
        <v/>
      </c>
      <c r="L986" s="39" t="str">
        <f>IFERROR('04A_국토부원자료'!O987,"")</f>
        <v xml:space="preserve"> </v>
      </c>
      <c r="M986" s="39" t="str">
        <f>IFERROR('04A_국토부원자료'!Q987,"")</f>
        <v>중개거래</v>
      </c>
      <c r="N986" s="38">
        <f>IF(B986="","",IF('02_대상물건입력'!B5="",1,IF(ISNUMBER(SEARCH('02_대상물건입력'!B5,B986)),1,0)))</f>
        <v>1</v>
      </c>
      <c r="O986" s="38">
        <f>IF(B986="","",IF('02_대상물건입력'!B6="",1,IF(ISNUMBER(SEARCH('02_대상물건입력'!B6,B986)),1,0)))</f>
        <v>0</v>
      </c>
      <c r="P986" s="38">
        <f>IF(L986="","",IF('02_대상물건입력'!B15="",0,IF(ISNUMBER(SEARCH('02_대상물건입력'!B15,L986)),1,0)))</f>
        <v>0</v>
      </c>
      <c r="Q986" s="38">
        <f>IF(D986="","",IF('02_대상물건입력'!B8="",0,IF(ISNUMBER(SEARCH('02_대상물건입력'!B8,D986)),1,0)))</f>
        <v>0</v>
      </c>
      <c r="R986" s="44">
        <f>IFERROR(ABS(E986-'02_대상물건입력'!B11)/'02_대상물건입력'!B11,"")</f>
        <v>5.5163199083794641E-2</v>
      </c>
      <c r="S986" s="38">
        <f>IFERROR(ABS(J986-'02_대상물건입력'!B10),"")</f>
        <v>8</v>
      </c>
      <c r="T986" s="38">
        <f>IFERROR(ABS('01_설정'!B4-F986),"")</f>
        <v>648</v>
      </c>
      <c r="U986" s="38" t="str">
        <f>IFERROR(ABS(K986-YEAR('02_대상물건입력'!B14)),"")</f>
        <v/>
      </c>
      <c r="V986" s="38" t="str">
        <f>IF(B986="","",IF(AND(E986&gt;0,F986&gt;0,H986&gt;0,OR('04A_국토부원자료'!P987="",'04A_국토부원자료'!P987="-"),IF('01_설정'!B10=1,N986=1,TRUE),R986&lt;='01_설정'!B5,S986&lt;='01_설정'!B6,T986&lt;='01_설정'!B7,U986&lt;='01_설정'!B8),"Y",""))</f>
        <v/>
      </c>
      <c r="W986" s="40" t="str">
        <f>IF(V986&lt;&gt;"Y","",MAX(0,(1-R986/'01_설정'!B5))*'01_설정'!B14+MAX(0,(1-S986/'01_설정'!B6))*'01_설정'!B15+MAX(0,(1-T986/'01_설정'!B7))*'01_설정'!B16+MAX(0,(1-U986/'01_설정'!B8))*'01_설정'!B17+O986*'01_설정'!B11+Q986*'01_설정'!B12+P986*'01_설정'!B13)</f>
        <v/>
      </c>
      <c r="X986" s="38" t="str">
        <f>IF(W986="","",1+COUNTIFS($W$4:$W$3003,"&gt;"&amp;W986)+COUNTIFS($W$4:W986,W986)-1)</f>
        <v/>
      </c>
    </row>
    <row r="987" spans="1:24" ht="16.5">
      <c r="A987" s="38">
        <f>IF('04A_국토부원자료'!A988="","",ROW()-3)</f>
        <v>984</v>
      </c>
      <c r="B987" s="39" t="str">
        <f>IFERROR('04A_국토부원자료'!B988,"")</f>
        <v>서울특별시 송파구 문정동</v>
      </c>
      <c r="C987" s="39" t="str">
        <f>IF(B987="","",IF('04A_국토부원자료'!C988&lt;&gt;"",'04A_국토부원자료'!C988,TRIM('04A_국토부원자료'!D988&amp;IF('04A_국토부원자료'!E988&lt;&gt;"","-"&amp;'04A_국토부원자료'!E988,""))))</f>
        <v>652</v>
      </c>
      <c r="D987" s="39" t="str">
        <f>IFERROR('04A_국토부원자료'!F988,"")</f>
        <v>송파법조타운푸르지오시티</v>
      </c>
      <c r="E987" s="40">
        <f>IFERROR(VALUE(SUBSTITUTE('04A_국토부원자료'!G988,",","")),"")</f>
        <v>17.47</v>
      </c>
      <c r="F987" s="41">
        <f>IFERROR(IF(AND('04A_국토부원자료'!H988&lt;&gt;"",'04A_국토부원자료'!I988&lt;&gt;""),DATE(INT(VALUE(SUBSTITUTE('04A_국토부원자료'!H988,",",""))/100),MOD(VALUE(SUBSTITUTE('04A_국토부원자료'!H988,",","")),100),VALUE(SUBSTITUTE('04A_국토부원자료'!I988,",",""))),""),"")</f>
        <v>45463</v>
      </c>
      <c r="G987" s="42">
        <f>IFERROR(VALUE(SUBSTITUTE('04A_국토부원자료'!J988,",","")),"")</f>
        <v>18000</v>
      </c>
      <c r="H987" s="43">
        <f t="shared" si="30"/>
        <v>180000000</v>
      </c>
      <c r="I987" s="43">
        <f t="shared" si="31"/>
        <v>10303377.218088152</v>
      </c>
      <c r="J987" s="38">
        <f>IFERROR(VALUE(SUBSTITUTE('04A_국토부원자료'!K988,",","")),"")</f>
        <v>10</v>
      </c>
      <c r="K987" s="38">
        <f>IFERROR(VALUE(SUBSTITUTE('04A_국토부원자료'!N988,",","")),"")</f>
        <v>2018</v>
      </c>
      <c r="L987" s="39" t="str">
        <f>IFERROR('04A_국토부원자료'!O988,"")</f>
        <v>법원로4길 5</v>
      </c>
      <c r="M987" s="39" t="str">
        <f>IFERROR('04A_국토부원자료'!Q988,"")</f>
        <v>중개거래</v>
      </c>
      <c r="N987" s="38">
        <f>IF(B987="","",IF('02_대상물건입력'!B5="",1,IF(ISNUMBER(SEARCH('02_대상물건입력'!B5,B987)),1,0)))</f>
        <v>1</v>
      </c>
      <c r="O987" s="38">
        <f>IF(B987="","",IF('02_대상물건입력'!B6="",1,IF(ISNUMBER(SEARCH('02_대상물건입력'!B6,B987)),1,0)))</f>
        <v>0</v>
      </c>
      <c r="P987" s="38">
        <f>IF(L987="","",IF('02_대상물건입력'!B15="",0,IF(ISNUMBER(SEARCH('02_대상물건입력'!B15,L987)),1,0)))</f>
        <v>0</v>
      </c>
      <c r="Q987" s="38">
        <f>IF(D987="","",IF('02_대상물건입력'!B8="",0,IF(ISNUMBER(SEARCH('02_대상물건입력'!B8,D987)),1,0)))</f>
        <v>0</v>
      </c>
      <c r="R987" s="44">
        <f>IFERROR(ABS(E987-'02_대상물건입력'!B11)/'02_대상물건입력'!B11,"")</f>
        <v>0.35872964599820872</v>
      </c>
      <c r="S987" s="38">
        <f>IFERROR(ABS(J987-'02_대상물건입력'!B10),"")</f>
        <v>2</v>
      </c>
      <c r="T987" s="38">
        <f>IFERROR(ABS('01_설정'!B4-F987),"")</f>
        <v>649</v>
      </c>
      <c r="U987" s="38">
        <f>IFERROR(ABS(K987-YEAR('02_대상물건입력'!B14)),"")</f>
        <v>8</v>
      </c>
      <c r="V987" s="38" t="str">
        <f>IF(B987="","",IF(AND(E987&gt;0,F987&gt;0,H987&gt;0,OR('04A_국토부원자료'!P988="",'04A_국토부원자료'!P988="-"),IF('01_설정'!B10=1,N987=1,TRUE),R987&lt;='01_설정'!B5,S987&lt;='01_설정'!B6,T987&lt;='01_설정'!B7,U987&lt;='01_설정'!B8),"Y",""))</f>
        <v/>
      </c>
      <c r="W987" s="40" t="str">
        <f>IF(V987&lt;&gt;"Y","",MAX(0,(1-R987/'01_설정'!B5))*'01_설정'!B14+MAX(0,(1-S987/'01_설정'!B6))*'01_설정'!B15+MAX(0,(1-T987/'01_설정'!B7))*'01_설정'!B16+MAX(0,(1-U987/'01_설정'!B8))*'01_설정'!B17+O987*'01_설정'!B11+Q987*'01_설정'!B12+P987*'01_설정'!B13)</f>
        <v/>
      </c>
      <c r="X987" s="38" t="str">
        <f>IF(W987="","",1+COUNTIFS($W$4:$W$3003,"&gt;"&amp;W987)+COUNTIFS($W$4:W987,W987)-1)</f>
        <v/>
      </c>
    </row>
    <row r="988" spans="1:24" ht="16.5">
      <c r="A988" s="38">
        <f>IF('04A_국토부원자료'!A989="","",ROW()-3)</f>
        <v>985</v>
      </c>
      <c r="B988" s="39" t="str">
        <f>IFERROR('04A_국토부원자료'!B989,"")</f>
        <v>서울특별시 송파구 문정동</v>
      </c>
      <c r="C988" s="39" t="str">
        <f>IF(B988="","",IF('04A_국토부원자료'!C989&lt;&gt;"",'04A_국토부원자료'!C989,TRIM('04A_국토부원자료'!D989&amp;IF('04A_국토부원자료'!E989&lt;&gt;"","-"&amp;'04A_국토부원자료'!E989,""))))</f>
        <v>618</v>
      </c>
      <c r="D988" s="39" t="str">
        <f>IFERROR('04A_국토부원자료'!F989,"")</f>
        <v>파크하비오</v>
      </c>
      <c r="E988" s="40">
        <f>IFERROR(VALUE(SUBSTITUTE('04A_국토부원자료'!G989,",","")),"")</f>
        <v>48.93</v>
      </c>
      <c r="F988" s="41">
        <f>IFERROR(IF(AND('04A_국토부원자료'!H989&lt;&gt;"",'04A_국토부원자료'!I989&lt;&gt;""),DATE(INT(VALUE(SUBSTITUTE('04A_국토부원자료'!H989,",",""))/100),MOD(VALUE(SUBSTITUTE('04A_국토부원자료'!H989,",","")),100),VALUE(SUBSTITUTE('04A_국토부원자료'!I989,",",""))),""),"")</f>
        <v>45462</v>
      </c>
      <c r="G988" s="42">
        <f>IFERROR(VALUE(SUBSTITUTE('04A_국토부원자료'!J989,",","")),"")</f>
        <v>46700</v>
      </c>
      <c r="H988" s="43">
        <f t="shared" si="30"/>
        <v>467000000</v>
      </c>
      <c r="I988" s="43">
        <f t="shared" si="31"/>
        <v>9544246.8833026774</v>
      </c>
      <c r="J988" s="38">
        <f>IFERROR(VALUE(SUBSTITUTE('04A_국토부원자료'!K989,",","")),"")</f>
        <v>6</v>
      </c>
      <c r="K988" s="38" t="str">
        <f>IFERROR(VALUE(SUBSTITUTE('04A_국토부원자료'!N989,",","")),"")</f>
        <v/>
      </c>
      <c r="L988" s="39" t="str">
        <f>IFERROR('04A_국토부원자료'!O989,"")</f>
        <v xml:space="preserve"> </v>
      </c>
      <c r="M988" s="39" t="str">
        <f>IFERROR('04A_국토부원자료'!Q989,"")</f>
        <v>중개거래</v>
      </c>
      <c r="N988" s="38">
        <f>IF(B988="","",IF('02_대상물건입력'!B5="",1,IF(ISNUMBER(SEARCH('02_대상물건입력'!B5,B988)),1,0)))</f>
        <v>1</v>
      </c>
      <c r="O988" s="38">
        <f>IF(B988="","",IF('02_대상물건입력'!B6="",1,IF(ISNUMBER(SEARCH('02_대상물건입력'!B6,B988)),1,0)))</f>
        <v>0</v>
      </c>
      <c r="P988" s="38">
        <f>IF(L988="","",IF('02_대상물건입력'!B15="",0,IF(ISNUMBER(SEARCH('02_대상물건입력'!B15,L988)),1,0)))</f>
        <v>0</v>
      </c>
      <c r="Q988" s="38">
        <f>IF(D988="","",IF('02_대상물건입력'!B8="",0,IF(ISNUMBER(SEARCH('02_대상물건입력'!B8,D988)),1,0)))</f>
        <v>0</v>
      </c>
      <c r="R988" s="44">
        <f>IFERROR(ABS(E988-'02_대상물건입력'!B11)/'02_대상물건입력'!B11,"")</f>
        <v>0.79607088845493124</v>
      </c>
      <c r="S988" s="38">
        <f>IFERROR(ABS(J988-'02_대상물건입력'!B10),"")</f>
        <v>6</v>
      </c>
      <c r="T988" s="38">
        <f>IFERROR(ABS('01_설정'!B4-F988),"")</f>
        <v>650</v>
      </c>
      <c r="U988" s="38" t="str">
        <f>IFERROR(ABS(K988-YEAR('02_대상물건입력'!B14)),"")</f>
        <v/>
      </c>
      <c r="V988" s="38" t="str">
        <f>IF(B988="","",IF(AND(E988&gt;0,F988&gt;0,H988&gt;0,OR('04A_국토부원자료'!P989="",'04A_국토부원자료'!P989="-"),IF('01_설정'!B10=1,N988=1,TRUE),R988&lt;='01_설정'!B5,S988&lt;='01_설정'!B6,T988&lt;='01_설정'!B7,U988&lt;='01_설정'!B8),"Y",""))</f>
        <v/>
      </c>
      <c r="W988" s="40" t="str">
        <f>IF(V988&lt;&gt;"Y","",MAX(0,(1-R988/'01_설정'!B5))*'01_설정'!B14+MAX(0,(1-S988/'01_설정'!B6))*'01_설정'!B15+MAX(0,(1-T988/'01_설정'!B7))*'01_설정'!B16+MAX(0,(1-U988/'01_설정'!B8))*'01_설정'!B17+O988*'01_설정'!B11+Q988*'01_설정'!B12+P988*'01_설정'!B13)</f>
        <v/>
      </c>
      <c r="X988" s="38" t="str">
        <f>IF(W988="","",1+COUNTIFS($W$4:$W$3003,"&gt;"&amp;W988)+COUNTIFS($W$4:W988,W988)-1)</f>
        <v/>
      </c>
    </row>
    <row r="989" spans="1:24" ht="16.5">
      <c r="A989" s="38">
        <f>IF('04A_국토부원자료'!A990="","",ROW()-3)</f>
        <v>986</v>
      </c>
      <c r="B989" s="39" t="str">
        <f>IFERROR('04A_국토부원자료'!B990,"")</f>
        <v>서울특별시 송파구 문정동</v>
      </c>
      <c r="C989" s="39" t="str">
        <f>IF(B989="","",IF('04A_국토부원자료'!C990&lt;&gt;"",'04A_국토부원자료'!C990,TRIM('04A_국토부원자료'!D990&amp;IF('04A_국토부원자료'!E990&lt;&gt;"","-"&amp;'04A_국토부원자료'!E990,""))))</f>
        <v>620</v>
      </c>
      <c r="D989" s="39" t="str">
        <f>IFERROR('04A_국토부원자료'!F990,"")</f>
        <v>송파푸르지오시티</v>
      </c>
      <c r="E989" s="40">
        <f>IFERROR(VALUE(SUBSTITUTE('04A_국토부원자료'!G990,",","")),"")</f>
        <v>48.67</v>
      </c>
      <c r="F989" s="41">
        <f>IFERROR(IF(AND('04A_국토부원자료'!H990&lt;&gt;"",'04A_국토부원자료'!I990&lt;&gt;""),DATE(INT(VALUE(SUBSTITUTE('04A_국토부원자료'!H990,",",""))/100),MOD(VALUE(SUBSTITUTE('04A_국토부원자료'!H990,",","")),100),VALUE(SUBSTITUTE('04A_국토부원자료'!I990,",",""))),""),"")</f>
        <v>45461</v>
      </c>
      <c r="G989" s="42">
        <f>IFERROR(VALUE(SUBSTITUTE('04A_국토부원자료'!J990,",","")),"")</f>
        <v>45500</v>
      </c>
      <c r="H989" s="43">
        <f t="shared" si="30"/>
        <v>455000000</v>
      </c>
      <c r="I989" s="43">
        <f t="shared" si="31"/>
        <v>9348674.748304911</v>
      </c>
      <c r="J989" s="38">
        <f>IFERROR(VALUE(SUBSTITUTE('04A_국토부원자료'!K990,",","")),"")</f>
        <v>7</v>
      </c>
      <c r="K989" s="38">
        <f>IFERROR(VALUE(SUBSTITUTE('04A_국토부원자료'!N990,",","")),"")</f>
        <v>2013</v>
      </c>
      <c r="L989" s="39" t="str">
        <f>IFERROR('04A_국토부원자료'!O990,"")</f>
        <v>새말로 62</v>
      </c>
      <c r="M989" s="39" t="str">
        <f>IFERROR('04A_국토부원자료'!Q990,"")</f>
        <v>중개거래</v>
      </c>
      <c r="N989" s="38">
        <f>IF(B989="","",IF('02_대상물건입력'!B5="",1,IF(ISNUMBER(SEARCH('02_대상물건입력'!B5,B989)),1,0)))</f>
        <v>1</v>
      </c>
      <c r="O989" s="38">
        <f>IF(B989="","",IF('02_대상물건입력'!B6="",1,IF(ISNUMBER(SEARCH('02_대상물건입력'!B6,B989)),1,0)))</f>
        <v>0</v>
      </c>
      <c r="P989" s="38">
        <f>IF(L989="","",IF('02_대상물건입력'!B15="",0,IF(ISNUMBER(SEARCH('02_대상물건입력'!B15,L989)),1,0)))</f>
        <v>0</v>
      </c>
      <c r="Q989" s="38">
        <f>IF(D989="","",IF('02_대상물건입력'!B8="",0,IF(ISNUMBER(SEARCH('02_대상물건입력'!B8,D989)),1,0)))</f>
        <v>0</v>
      </c>
      <c r="R989" s="44">
        <f>IFERROR(ABS(E989-'02_대상물건입력'!B11)/'02_대상물건입력'!B11,"")</f>
        <v>0.78652708238507063</v>
      </c>
      <c r="S989" s="38">
        <f>IFERROR(ABS(J989-'02_대상물건입력'!B10),"")</f>
        <v>5</v>
      </c>
      <c r="T989" s="38">
        <f>IFERROR(ABS('01_설정'!B4-F989),"")</f>
        <v>651</v>
      </c>
      <c r="U989" s="38">
        <f>IFERROR(ABS(K989-YEAR('02_대상물건입력'!B14)),"")</f>
        <v>13</v>
      </c>
      <c r="V989" s="38" t="str">
        <f>IF(B989="","",IF(AND(E989&gt;0,F989&gt;0,H989&gt;0,OR('04A_국토부원자료'!P990="",'04A_국토부원자료'!P990="-"),IF('01_설정'!B10=1,N989=1,TRUE),R989&lt;='01_설정'!B5,S989&lt;='01_설정'!B6,T989&lt;='01_설정'!B7,U989&lt;='01_설정'!B8),"Y",""))</f>
        <v/>
      </c>
      <c r="W989" s="40" t="str">
        <f>IF(V989&lt;&gt;"Y","",MAX(0,(1-R989/'01_설정'!B5))*'01_설정'!B14+MAX(0,(1-S989/'01_설정'!B6))*'01_설정'!B15+MAX(0,(1-T989/'01_설정'!B7))*'01_설정'!B16+MAX(0,(1-U989/'01_설정'!B8))*'01_설정'!B17+O989*'01_설정'!B11+Q989*'01_설정'!B12+P989*'01_설정'!B13)</f>
        <v/>
      </c>
      <c r="X989" s="38" t="str">
        <f>IF(W989="","",1+COUNTIFS($W$4:$W$3003,"&gt;"&amp;W989)+COUNTIFS($W$4:W989,W989)-1)</f>
        <v/>
      </c>
    </row>
    <row r="990" spans="1:24" ht="16.5">
      <c r="A990" s="38">
        <f>IF('04A_국토부원자료'!A991="","",ROW()-3)</f>
        <v>987</v>
      </c>
      <c r="B990" s="39" t="str">
        <f>IFERROR('04A_국토부원자료'!B991,"")</f>
        <v>서울특별시 송파구 문정동</v>
      </c>
      <c r="C990" s="39" t="str">
        <f>IF(B990="","",IF('04A_국토부원자료'!C991&lt;&gt;"",'04A_국토부원자료'!C991,TRIM('04A_국토부원자료'!D991&amp;IF('04A_국토부원자료'!E991&lt;&gt;"","-"&amp;'04A_국토부원자료'!E991,""))))</f>
        <v>652-2</v>
      </c>
      <c r="D990" s="39" t="str">
        <f>IFERROR('04A_국토부원자료'!F991,"")</f>
        <v>문정 오벨리스크</v>
      </c>
      <c r="E990" s="40">
        <f>IFERROR(VALUE(SUBSTITUTE('04A_국토부원자료'!G991,",","")),"")</f>
        <v>22.12</v>
      </c>
      <c r="F990" s="41">
        <f>IFERROR(IF(AND('04A_국토부원자료'!H991&lt;&gt;"",'04A_국토부원자료'!I991&lt;&gt;""),DATE(INT(VALUE(SUBSTITUTE('04A_국토부원자료'!H991,",",""))/100),MOD(VALUE(SUBSTITUTE('04A_국토부원자료'!H991,",","")),100),VALUE(SUBSTITUTE('04A_국토부원자료'!I991,",",""))),""),"")</f>
        <v>45461</v>
      </c>
      <c r="G990" s="42">
        <f>IFERROR(VALUE(SUBSTITUTE('04A_국토부원자료'!J991,",","")),"")</f>
        <v>21500</v>
      </c>
      <c r="H990" s="43">
        <f t="shared" si="30"/>
        <v>215000000</v>
      </c>
      <c r="I990" s="43">
        <f t="shared" si="31"/>
        <v>9719710.6690777577</v>
      </c>
      <c r="J990" s="38">
        <f>IFERROR(VALUE(SUBSTITUTE('04A_국토부원자료'!K991,",","")),"")</f>
        <v>8</v>
      </c>
      <c r="K990" s="38">
        <f>IFERROR(VALUE(SUBSTITUTE('04A_국토부원자료'!N991,",","")),"")</f>
        <v>2018</v>
      </c>
      <c r="L990" s="39" t="str">
        <f>IFERROR('04A_국토부원자료'!O991,"")</f>
        <v>송파대로 145</v>
      </c>
      <c r="M990" s="39" t="str">
        <f>IFERROR('04A_국토부원자료'!Q991,"")</f>
        <v>중개거래</v>
      </c>
      <c r="N990" s="38">
        <f>IF(B990="","",IF('02_대상물건입력'!B5="",1,IF(ISNUMBER(SEARCH('02_대상물건입력'!B5,B990)),1,0)))</f>
        <v>1</v>
      </c>
      <c r="O990" s="38">
        <f>IF(B990="","",IF('02_대상물건입력'!B6="",1,IF(ISNUMBER(SEARCH('02_대상물건입력'!B6,B990)),1,0)))</f>
        <v>0</v>
      </c>
      <c r="P990" s="38">
        <f>IF(L990="","",IF('02_대상물건입력'!B15="",0,IF(ISNUMBER(SEARCH('02_대상물건입력'!B15,L990)),1,0)))</f>
        <v>1</v>
      </c>
      <c r="Q990" s="38">
        <f>IF(D990="","",IF('02_대상물건입력'!B8="",0,IF(ISNUMBER(SEARCH('02_대상물건입력'!B8,D990)),1,0)))</f>
        <v>0</v>
      </c>
      <c r="R990" s="44">
        <f>IFERROR(ABS(E990-'02_대상물건입력'!B11)/'02_대상물건입력'!B11,"")</f>
        <v>0.18804234513339299</v>
      </c>
      <c r="S990" s="38">
        <f>IFERROR(ABS(J990-'02_대상물건입력'!B10),"")</f>
        <v>4</v>
      </c>
      <c r="T990" s="38">
        <f>IFERROR(ABS('01_설정'!B4-F990),"")</f>
        <v>651</v>
      </c>
      <c r="U990" s="38">
        <f>IFERROR(ABS(K990-YEAR('02_대상물건입력'!B14)),"")</f>
        <v>8</v>
      </c>
      <c r="V990" s="38" t="str">
        <f>IF(B990="","",IF(AND(E990&gt;0,F990&gt;0,H990&gt;0,OR('04A_국토부원자료'!P991="",'04A_국토부원자료'!P991="-"),IF('01_설정'!B10=1,N990=1,TRUE),R990&lt;='01_설정'!B5,S990&lt;='01_설정'!B6,T990&lt;='01_설정'!B7,U990&lt;='01_설정'!B8),"Y",""))</f>
        <v>Y</v>
      </c>
      <c r="W990" s="40">
        <f>IF(V990&lt;&gt;"Y","",MAX(0,(1-R990/'01_설정'!B5))*'01_설정'!B14+MAX(0,(1-S990/'01_설정'!B6))*'01_설정'!B15+MAX(0,(1-T990/'01_설정'!B7))*'01_설정'!B16+MAX(0,(1-U990/'01_설정'!B8))*'01_설정'!B17+O990*'01_설정'!B11+Q990*'01_설정'!B12+P990*'01_설정'!B13)</f>
        <v>25.150903765247719</v>
      </c>
      <c r="X990" s="38">
        <f>IF(W990="","",1+COUNTIFS($W$4:$W$3003,"&gt;"&amp;W990)+COUNTIFS($W$4:W990,W990)-1)</f>
        <v>210</v>
      </c>
    </row>
    <row r="991" spans="1:24" ht="16.5">
      <c r="A991" s="38">
        <f>IF('04A_국토부원자료'!A992="","",ROW()-3)</f>
        <v>988</v>
      </c>
      <c r="B991" s="39" t="str">
        <f>IFERROR('04A_국토부원자료'!B992,"")</f>
        <v>서울특별시 송파구 문정동</v>
      </c>
      <c r="C991" s="39" t="str">
        <f>IF(B991="","",IF('04A_국토부원자료'!C992&lt;&gt;"",'04A_국토부원자료'!C992,TRIM('04A_국토부원자료'!D992&amp;IF('04A_국토부원자료'!E992&lt;&gt;"","-"&amp;'04A_국토부원자료'!E992,""))))</f>
        <v>620</v>
      </c>
      <c r="D991" s="39" t="str">
        <f>IFERROR('04A_국토부원자료'!F992,"")</f>
        <v>송파푸르지오시티</v>
      </c>
      <c r="E991" s="40">
        <f>IFERROR(VALUE(SUBSTITUTE('04A_국토부원자료'!G992,",","")),"")</f>
        <v>24.9</v>
      </c>
      <c r="F991" s="41">
        <f>IFERROR(IF(AND('04A_국토부원자료'!H992&lt;&gt;"",'04A_국토부원자료'!I992&lt;&gt;""),DATE(INT(VALUE(SUBSTITUTE('04A_국토부원자료'!H992,",",""))/100),MOD(VALUE(SUBSTITUTE('04A_국토부원자료'!H992,",","")),100),VALUE(SUBSTITUTE('04A_국토부원자료'!I992,",",""))),""),"")</f>
        <v>45461</v>
      </c>
      <c r="G991" s="42">
        <f>IFERROR(VALUE(SUBSTITUTE('04A_국토부원자료'!J992,",","")),"")</f>
        <v>19200</v>
      </c>
      <c r="H991" s="43">
        <f t="shared" si="30"/>
        <v>192000000</v>
      </c>
      <c r="I991" s="43">
        <f t="shared" si="31"/>
        <v>7710843.373493976</v>
      </c>
      <c r="J991" s="38">
        <f>IFERROR(VALUE(SUBSTITUTE('04A_국토부원자료'!K992,",","")),"")</f>
        <v>8</v>
      </c>
      <c r="K991" s="38">
        <f>IFERROR(VALUE(SUBSTITUTE('04A_국토부원자료'!N992,",","")),"")</f>
        <v>2013</v>
      </c>
      <c r="L991" s="39" t="str">
        <f>IFERROR('04A_국토부원자료'!O992,"")</f>
        <v>새말로 62</v>
      </c>
      <c r="M991" s="39" t="str">
        <f>IFERROR('04A_국토부원자료'!Q992,"")</f>
        <v>중개거래</v>
      </c>
      <c r="N991" s="38">
        <f>IF(B991="","",IF('02_대상물건입력'!B5="",1,IF(ISNUMBER(SEARCH('02_대상물건입력'!B5,B991)),1,0)))</f>
        <v>1</v>
      </c>
      <c r="O991" s="38">
        <f>IF(B991="","",IF('02_대상물건입력'!B6="",1,IF(ISNUMBER(SEARCH('02_대상물건입력'!B6,B991)),1,0)))</f>
        <v>0</v>
      </c>
      <c r="P991" s="38">
        <f>IF(L991="","",IF('02_대상물건입력'!B15="",0,IF(ISNUMBER(SEARCH('02_대상물건입력'!B15,L991)),1,0)))</f>
        <v>0</v>
      </c>
      <c r="Q991" s="38">
        <f>IF(D991="","",IF('02_대상물건입력'!B8="",0,IF(ISNUMBER(SEARCH('02_대상물건입력'!B8,D991)),1,0)))</f>
        <v>0</v>
      </c>
      <c r="R991" s="44">
        <f>IFERROR(ABS(E991-'02_대상물건입력'!B11)/'02_대상물건입력'!B11,"")</f>
        <v>8.5997034078729079E-2</v>
      </c>
      <c r="S991" s="38">
        <f>IFERROR(ABS(J991-'02_대상물건입력'!B10),"")</f>
        <v>4</v>
      </c>
      <c r="T991" s="38">
        <f>IFERROR(ABS('01_설정'!B4-F991),"")</f>
        <v>651</v>
      </c>
      <c r="U991" s="38">
        <f>IFERROR(ABS(K991-YEAR('02_대상물건입력'!B14)),"")</f>
        <v>13</v>
      </c>
      <c r="V991" s="38" t="str">
        <f>IF(B991="","",IF(AND(E991&gt;0,F991&gt;0,H991&gt;0,OR('04A_국토부원자료'!P992="",'04A_국토부원자료'!P992="-"),IF('01_설정'!B10=1,N991=1,TRUE),R991&lt;='01_설정'!B5,S991&lt;='01_설정'!B6,T991&lt;='01_설정'!B7,U991&lt;='01_설정'!B8),"Y",""))</f>
        <v/>
      </c>
      <c r="W991" s="40" t="str">
        <f>IF(V991&lt;&gt;"Y","",MAX(0,(1-R991/'01_설정'!B5))*'01_설정'!B14+MAX(0,(1-S991/'01_설정'!B6))*'01_설정'!B15+MAX(0,(1-T991/'01_설정'!B7))*'01_설정'!B16+MAX(0,(1-U991/'01_설정'!B8))*'01_설정'!B17+O991*'01_설정'!B11+Q991*'01_설정'!B12+P991*'01_설정'!B13)</f>
        <v/>
      </c>
      <c r="X991" s="38" t="str">
        <f>IF(W991="","",1+COUNTIFS($W$4:$W$3003,"&gt;"&amp;W991)+COUNTIFS($W$4:W991,W991)-1)</f>
        <v/>
      </c>
    </row>
    <row r="992" spans="1:24" ht="16.5">
      <c r="A992" s="38">
        <f>IF('04A_국토부원자료'!A993="","",ROW()-3)</f>
        <v>989</v>
      </c>
      <c r="B992" s="39" t="str">
        <f>IFERROR('04A_국토부원자료'!B993,"")</f>
        <v>서울특별시 송파구 문정동</v>
      </c>
      <c r="C992" s="39" t="str">
        <f>IF(B992="","",IF('04A_국토부원자료'!C993&lt;&gt;"",'04A_국토부원자료'!C993,TRIM('04A_국토부원자료'!D993&amp;IF('04A_국토부원자료'!E993&lt;&gt;"","-"&amp;'04A_국토부원자료'!E993,""))))</f>
        <v>652</v>
      </c>
      <c r="D992" s="39" t="str">
        <f>IFERROR('04A_국토부원자료'!F993,"")</f>
        <v>송파법조타운푸르지오시티</v>
      </c>
      <c r="E992" s="40">
        <f>IFERROR(VALUE(SUBSTITUTE('04A_국토부원자료'!G993,",","")),"")</f>
        <v>20.45</v>
      </c>
      <c r="F992" s="41">
        <f>IFERROR(IF(AND('04A_국토부원자료'!H993&lt;&gt;"",'04A_국토부원자료'!I993&lt;&gt;""),DATE(INT(VALUE(SUBSTITUTE('04A_국토부원자료'!H993,",",""))/100),MOD(VALUE(SUBSTITUTE('04A_국토부원자료'!H993,",","")),100),VALUE(SUBSTITUTE('04A_국토부원자료'!I993,",",""))),""),"")</f>
        <v>45457</v>
      </c>
      <c r="G992" s="42">
        <f>IFERROR(VALUE(SUBSTITUTE('04A_국토부원자료'!J993,",","")),"")</f>
        <v>20500</v>
      </c>
      <c r="H992" s="43">
        <f t="shared" si="30"/>
        <v>205000000</v>
      </c>
      <c r="I992" s="43">
        <f t="shared" si="31"/>
        <v>10024449.877750611</v>
      </c>
      <c r="J992" s="38">
        <f>IFERROR(VALUE(SUBSTITUTE('04A_국토부원자료'!K993,",","")),"")</f>
        <v>12</v>
      </c>
      <c r="K992" s="38">
        <f>IFERROR(VALUE(SUBSTITUTE('04A_국토부원자료'!N993,",","")),"")</f>
        <v>2018</v>
      </c>
      <c r="L992" s="39" t="str">
        <f>IFERROR('04A_국토부원자료'!O993,"")</f>
        <v>법원로4길 5</v>
      </c>
      <c r="M992" s="39" t="str">
        <f>IFERROR('04A_국토부원자료'!Q993,"")</f>
        <v>중개거래</v>
      </c>
      <c r="N992" s="38">
        <f>IF(B992="","",IF('02_대상물건입력'!B5="",1,IF(ISNUMBER(SEARCH('02_대상물건입력'!B5,B992)),1,0)))</f>
        <v>1</v>
      </c>
      <c r="O992" s="38">
        <f>IF(B992="","",IF('02_대상물건입력'!B6="",1,IF(ISNUMBER(SEARCH('02_대상물건입력'!B6,B992)),1,0)))</f>
        <v>0</v>
      </c>
      <c r="P992" s="38">
        <f>IF(L992="","",IF('02_대상물건입력'!B15="",0,IF(ISNUMBER(SEARCH('02_대상물건입력'!B15,L992)),1,0)))</f>
        <v>0</v>
      </c>
      <c r="Q992" s="38">
        <f>IF(D992="","",IF('02_대상물건입력'!B8="",0,IF(ISNUMBER(SEARCH('02_대상물건입력'!B8,D992)),1,0)))</f>
        <v>0</v>
      </c>
      <c r="R992" s="44">
        <f>IFERROR(ABS(E992-'02_대상물건입력'!B11)/'02_대상물건입력'!B11,"")</f>
        <v>0.2493429456590365</v>
      </c>
      <c r="S992" s="38">
        <f>IFERROR(ABS(J992-'02_대상물건입력'!B10),"")</f>
        <v>0</v>
      </c>
      <c r="T992" s="38">
        <f>IFERROR(ABS('01_설정'!B4-F992),"")</f>
        <v>655</v>
      </c>
      <c r="U992" s="38">
        <f>IFERROR(ABS(K992-YEAR('02_대상물건입력'!B14)),"")</f>
        <v>8</v>
      </c>
      <c r="V992" s="38" t="str">
        <f>IF(B992="","",IF(AND(E992&gt;0,F992&gt;0,H992&gt;0,OR('04A_국토부원자료'!P993="",'04A_국토부원자료'!P993="-"),IF('01_설정'!B10=1,N992=1,TRUE),R992&lt;='01_설정'!B5,S992&lt;='01_설정'!B6,T992&lt;='01_설정'!B7,U992&lt;='01_설정'!B8),"Y",""))</f>
        <v>Y</v>
      </c>
      <c r="W992" s="40">
        <f>IF(V992&lt;&gt;"Y","",MAX(0,(1-R992/'01_설정'!B5))*'01_설정'!B14+MAX(0,(1-S992/'01_설정'!B6))*'01_설정'!B15+MAX(0,(1-T992/'01_설정'!B7))*'01_설정'!B16+MAX(0,(1-U992/'01_설정'!B8))*'01_설정'!B17+O992*'01_설정'!B11+Q992*'01_설정'!B12+P992*'01_설정'!B13)</f>
        <v>21.290697494333553</v>
      </c>
      <c r="X992" s="38">
        <f>IF(W992="","",1+COUNTIFS($W$4:$W$3003,"&gt;"&amp;W992)+COUNTIFS($W$4:W992,W992)-1)</f>
        <v>243</v>
      </c>
    </row>
    <row r="993" spans="1:24" ht="16.5">
      <c r="A993" s="38">
        <f>IF('04A_국토부원자료'!A994="","",ROW()-3)</f>
        <v>990</v>
      </c>
      <c r="B993" s="39" t="str">
        <f>IFERROR('04A_국토부원자료'!B994,"")</f>
        <v>서울특별시 송파구 문정동</v>
      </c>
      <c r="C993" s="39" t="str">
        <f>IF(B993="","",IF('04A_국토부원자료'!C994&lt;&gt;"",'04A_국토부원자료'!C994,TRIM('04A_국토부원자료'!D994&amp;IF('04A_국토부원자료'!E994&lt;&gt;"","-"&amp;'04A_국토부원자료'!E994,""))))</f>
        <v>618</v>
      </c>
      <c r="D993" s="39" t="str">
        <f>IFERROR('04A_국토부원자료'!F994,"")</f>
        <v>파크하비오</v>
      </c>
      <c r="E993" s="40">
        <f>IFERROR(VALUE(SUBSTITUTE('04A_국토부원자료'!G994,",","")),"")</f>
        <v>25.08</v>
      </c>
      <c r="F993" s="41">
        <f>IFERROR(IF(AND('04A_국토부원자료'!H994&lt;&gt;"",'04A_국토부원자료'!I994&lt;&gt;""),DATE(INT(VALUE(SUBSTITUTE('04A_국토부원자료'!H994,",",""))/100),MOD(VALUE(SUBSTITUTE('04A_국토부원자료'!H994,",","")),100),VALUE(SUBSTITUTE('04A_국토부원자료'!I994,",",""))),""),"")</f>
        <v>45457</v>
      </c>
      <c r="G993" s="42">
        <f>IFERROR(VALUE(SUBSTITUTE('04A_국토부원자료'!J994,",","")),"")</f>
        <v>20500</v>
      </c>
      <c r="H993" s="43">
        <f t="shared" si="30"/>
        <v>205000000</v>
      </c>
      <c r="I993" s="43">
        <f t="shared" si="31"/>
        <v>8173843.7001594901</v>
      </c>
      <c r="J993" s="38">
        <f>IFERROR(VALUE(SUBSTITUTE('04A_국토부원자료'!K994,",","")),"")</f>
        <v>10</v>
      </c>
      <c r="K993" s="38" t="str">
        <f>IFERROR(VALUE(SUBSTITUTE('04A_국토부원자료'!N994,",","")),"")</f>
        <v/>
      </c>
      <c r="L993" s="39" t="str">
        <f>IFERROR('04A_국토부원자료'!O994,"")</f>
        <v xml:space="preserve"> </v>
      </c>
      <c r="M993" s="39" t="str">
        <f>IFERROR('04A_국토부원자료'!Q994,"")</f>
        <v>중개거래</v>
      </c>
      <c r="N993" s="38">
        <f>IF(B993="","",IF('02_대상물건입력'!B5="",1,IF(ISNUMBER(SEARCH('02_대상물건입력'!B5,B993)),1,0)))</f>
        <v>1</v>
      </c>
      <c r="O993" s="38">
        <f>IF(B993="","",IF('02_대상물건입력'!B6="",1,IF(ISNUMBER(SEARCH('02_대상물건입력'!B6,B993)),1,0)))</f>
        <v>0</v>
      </c>
      <c r="P993" s="38">
        <f>IF(L993="","",IF('02_대상물건입력'!B15="",0,IF(ISNUMBER(SEARCH('02_대상물건입력'!B15,L993)),1,0)))</f>
        <v>0</v>
      </c>
      <c r="Q993" s="38">
        <f>IF(D993="","",IF('02_대상물건입력'!B8="",0,IF(ISNUMBER(SEARCH('02_대상물건입력'!B8,D993)),1,0)))</f>
        <v>0</v>
      </c>
      <c r="R993" s="44">
        <f>IFERROR(ABS(E993-'02_대상물건입력'!B11)/'02_대상물건입력'!B11,"")</f>
        <v>7.9389783722671706E-2</v>
      </c>
      <c r="S993" s="38">
        <f>IFERROR(ABS(J993-'02_대상물건입력'!B10),"")</f>
        <v>2</v>
      </c>
      <c r="T993" s="38">
        <f>IFERROR(ABS('01_설정'!B4-F993),"")</f>
        <v>655</v>
      </c>
      <c r="U993" s="38" t="str">
        <f>IFERROR(ABS(K993-YEAR('02_대상물건입력'!B14)),"")</f>
        <v/>
      </c>
      <c r="V993" s="38" t="str">
        <f>IF(B993="","",IF(AND(E993&gt;0,F993&gt;0,H993&gt;0,OR('04A_국토부원자료'!P994="",'04A_국토부원자료'!P994="-"),IF('01_설정'!B10=1,N993=1,TRUE),R993&lt;='01_설정'!B5,S993&lt;='01_설정'!B6,T993&lt;='01_설정'!B7,U993&lt;='01_설정'!B8),"Y",""))</f>
        <v/>
      </c>
      <c r="W993" s="40" t="str">
        <f>IF(V993&lt;&gt;"Y","",MAX(0,(1-R993/'01_설정'!B5))*'01_설정'!B14+MAX(0,(1-S993/'01_설정'!B6))*'01_설정'!B15+MAX(0,(1-T993/'01_설정'!B7))*'01_설정'!B16+MAX(0,(1-U993/'01_설정'!B8))*'01_설정'!B17+O993*'01_설정'!B11+Q993*'01_설정'!B12+P993*'01_설정'!B13)</f>
        <v/>
      </c>
      <c r="X993" s="38" t="str">
        <f>IF(W993="","",1+COUNTIFS($W$4:$W$3003,"&gt;"&amp;W993)+COUNTIFS($W$4:W993,W993)-1)</f>
        <v/>
      </c>
    </row>
    <row r="994" spans="1:24" ht="16.5">
      <c r="A994" s="38">
        <f>IF('04A_국토부원자료'!A995="","",ROW()-3)</f>
        <v>991</v>
      </c>
      <c r="B994" s="39" t="str">
        <f>IFERROR('04A_국토부원자료'!B995,"")</f>
        <v>서울특별시 송파구 문정동</v>
      </c>
      <c r="C994" s="39" t="str">
        <f>IF(B994="","",IF('04A_국토부원자료'!C995&lt;&gt;"",'04A_국토부원자료'!C995,TRIM('04A_국토부원자료'!D995&amp;IF('04A_국토부원자료'!E995&lt;&gt;"","-"&amp;'04A_국토부원자료'!E995,""))))</f>
        <v>622</v>
      </c>
      <c r="D994" s="39" t="str">
        <f>IFERROR('04A_국토부원자료'!F995,"")</f>
        <v>송파한화오벨리스크</v>
      </c>
      <c r="E994" s="40">
        <f>IFERROR(VALUE(SUBSTITUTE('04A_국토부원자료'!G995,",","")),"")</f>
        <v>26.82</v>
      </c>
      <c r="F994" s="41">
        <f>IFERROR(IF(AND('04A_국토부원자료'!H995&lt;&gt;"",'04A_국토부원자료'!I995&lt;&gt;""),DATE(INT(VALUE(SUBSTITUTE('04A_국토부원자료'!H995,",",""))/100),MOD(VALUE(SUBSTITUTE('04A_국토부원자료'!H995,",","")),100),VALUE(SUBSTITUTE('04A_국토부원자료'!I995,",",""))),""),"")</f>
        <v>45456</v>
      </c>
      <c r="G994" s="42">
        <f>IFERROR(VALUE(SUBSTITUTE('04A_국토부원자료'!J995,",","")),"")</f>
        <v>20000</v>
      </c>
      <c r="H994" s="43">
        <f t="shared" si="30"/>
        <v>200000000</v>
      </c>
      <c r="I994" s="43">
        <f t="shared" si="31"/>
        <v>7457121.5510812821</v>
      </c>
      <c r="J994" s="38">
        <f>IFERROR(VALUE(SUBSTITUTE('04A_국토부원자료'!K995,",","")),"")</f>
        <v>13</v>
      </c>
      <c r="K994" s="38">
        <f>IFERROR(VALUE(SUBSTITUTE('04A_국토부원자료'!N995,",","")),"")</f>
        <v>2013</v>
      </c>
      <c r="L994" s="39" t="str">
        <f>IFERROR('04A_국토부원자료'!O995,"")</f>
        <v>충민로 5</v>
      </c>
      <c r="M994" s="39" t="str">
        <f>IFERROR('04A_국토부원자료'!Q995,"")</f>
        <v>직거래</v>
      </c>
      <c r="N994" s="38">
        <f>IF(B994="","",IF('02_대상물건입력'!B5="",1,IF(ISNUMBER(SEARCH('02_대상물건입력'!B5,B994)),1,0)))</f>
        <v>1</v>
      </c>
      <c r="O994" s="38">
        <f>IF(B994="","",IF('02_대상물건입력'!B6="",1,IF(ISNUMBER(SEARCH('02_대상물건입력'!B6,B994)),1,0)))</f>
        <v>0</v>
      </c>
      <c r="P994" s="38">
        <f>IF(L994="","",IF('02_대상물건입력'!B15="",0,IF(ISNUMBER(SEARCH('02_대상물건입력'!B15,L994)),1,0)))</f>
        <v>0</v>
      </c>
      <c r="Q994" s="38">
        <f>IF(D994="","",IF('02_대상물건입력'!B8="",0,IF(ISNUMBER(SEARCH('02_대상물건입력'!B8,D994)),1,0)))</f>
        <v>0</v>
      </c>
      <c r="R994" s="44">
        <f>IFERROR(ABS(E994-'02_대상물건입력'!B11)/'02_대상물건입력'!B11,"")</f>
        <v>1.551969694745029E-2</v>
      </c>
      <c r="S994" s="38">
        <f>IFERROR(ABS(J994-'02_대상물건입력'!B10),"")</f>
        <v>1</v>
      </c>
      <c r="T994" s="38">
        <f>IFERROR(ABS('01_설정'!B4-F994),"")</f>
        <v>656</v>
      </c>
      <c r="U994" s="38">
        <f>IFERROR(ABS(K994-YEAR('02_대상물건입력'!B14)),"")</f>
        <v>13</v>
      </c>
      <c r="V994" s="38" t="str">
        <f>IF(B994="","",IF(AND(E994&gt;0,F994&gt;0,H994&gt;0,OR('04A_국토부원자료'!P995="",'04A_국토부원자료'!P995="-"),IF('01_설정'!B10=1,N994=1,TRUE),R994&lt;='01_설정'!B5,S994&lt;='01_설정'!B6,T994&lt;='01_설정'!B7,U994&lt;='01_설정'!B8),"Y",""))</f>
        <v/>
      </c>
      <c r="W994" s="40" t="str">
        <f>IF(V994&lt;&gt;"Y","",MAX(0,(1-R994/'01_설정'!B5))*'01_설정'!B14+MAX(0,(1-S994/'01_설정'!B6))*'01_설정'!B15+MAX(0,(1-T994/'01_설정'!B7))*'01_설정'!B16+MAX(0,(1-U994/'01_설정'!B8))*'01_설정'!B17+O994*'01_설정'!B11+Q994*'01_설정'!B12+P994*'01_설정'!B13)</f>
        <v/>
      </c>
      <c r="X994" s="38" t="str">
        <f>IF(W994="","",1+COUNTIFS($W$4:$W$3003,"&gt;"&amp;W994)+COUNTIFS($W$4:W994,W994)-1)</f>
        <v/>
      </c>
    </row>
    <row r="995" spans="1:24" ht="16.5">
      <c r="A995" s="38">
        <f>IF('04A_국토부원자료'!A996="","",ROW()-3)</f>
        <v>992</v>
      </c>
      <c r="B995" s="39" t="str">
        <f>IFERROR('04A_국토부원자료'!B996,"")</f>
        <v>서울특별시 송파구 문정동</v>
      </c>
      <c r="C995" s="39" t="str">
        <f>IF(B995="","",IF('04A_국토부원자료'!C996&lt;&gt;"",'04A_국토부원자료'!C996,TRIM('04A_국토부원자료'!D996&amp;IF('04A_국토부원자료'!E996&lt;&gt;"","-"&amp;'04A_국토부원자료'!E996,""))))</f>
        <v>652-2</v>
      </c>
      <c r="D995" s="39" t="str">
        <f>IFERROR('04A_국토부원자료'!F996,"")</f>
        <v>문정 오벨리스크</v>
      </c>
      <c r="E995" s="40">
        <f>IFERROR(VALUE(SUBSTITUTE('04A_국토부원자료'!G996,",","")),"")</f>
        <v>27.66</v>
      </c>
      <c r="F995" s="41">
        <f>IFERROR(IF(AND('04A_국토부원자료'!H996&lt;&gt;"",'04A_국토부원자료'!I996&lt;&gt;""),DATE(INT(VALUE(SUBSTITUTE('04A_국토부원자료'!H996,",",""))/100),MOD(VALUE(SUBSTITUTE('04A_국토부원자료'!H996,",","")),100),VALUE(SUBSTITUTE('04A_국토부원자료'!I996,",",""))),""),"")</f>
        <v>45456</v>
      </c>
      <c r="G995" s="42">
        <f>IFERROR(VALUE(SUBSTITUTE('04A_국토부원자료'!J996,",","")),"")</f>
        <v>24000</v>
      </c>
      <c r="H995" s="43">
        <f t="shared" si="30"/>
        <v>240000000</v>
      </c>
      <c r="I995" s="43">
        <f t="shared" si="31"/>
        <v>8676789.5878524948</v>
      </c>
      <c r="J995" s="38">
        <f>IFERROR(VALUE(SUBSTITUTE('04A_국토부원자료'!K996,",","")),"")</f>
        <v>15</v>
      </c>
      <c r="K995" s="38">
        <f>IFERROR(VALUE(SUBSTITUTE('04A_국토부원자료'!N996,",","")),"")</f>
        <v>2018</v>
      </c>
      <c r="L995" s="39" t="str">
        <f>IFERROR('04A_국토부원자료'!O996,"")</f>
        <v>송파대로 145</v>
      </c>
      <c r="M995" s="39" t="str">
        <f>IFERROR('04A_국토부원자료'!Q996,"")</f>
        <v>중개거래</v>
      </c>
      <c r="N995" s="38">
        <f>IF(B995="","",IF('02_대상물건입력'!B5="",1,IF(ISNUMBER(SEARCH('02_대상물건입력'!B5,B995)),1,0)))</f>
        <v>1</v>
      </c>
      <c r="O995" s="38">
        <f>IF(B995="","",IF('02_대상물건입력'!B6="",1,IF(ISNUMBER(SEARCH('02_대상물건입력'!B6,B995)),1,0)))</f>
        <v>0</v>
      </c>
      <c r="P995" s="38">
        <f>IF(L995="","",IF('02_대상물건입력'!B15="",0,IF(ISNUMBER(SEARCH('02_대상물건입력'!B15,L995)),1,0)))</f>
        <v>1</v>
      </c>
      <c r="Q995" s="38">
        <f>IF(D995="","",IF('02_대상물건입력'!B8="",0,IF(ISNUMBER(SEARCH('02_대상물건입력'!B8,D995)),1,0)))</f>
        <v>0</v>
      </c>
      <c r="R995" s="44">
        <f>IFERROR(ABS(E995-'02_대상물건입력'!B11)/'02_대상물건입력'!B11,"")</f>
        <v>1.5314138047484148E-2</v>
      </c>
      <c r="S995" s="38">
        <f>IFERROR(ABS(J995-'02_대상물건입력'!B10),"")</f>
        <v>3</v>
      </c>
      <c r="T995" s="38">
        <f>IFERROR(ABS('01_설정'!B4-F995),"")</f>
        <v>656</v>
      </c>
      <c r="U995" s="38">
        <f>IFERROR(ABS(K995-YEAR('02_대상물건입력'!B14)),"")</f>
        <v>8</v>
      </c>
      <c r="V995" s="38" t="str">
        <f>IF(B995="","",IF(AND(E995&gt;0,F995&gt;0,H995&gt;0,OR('04A_국토부원자료'!P996="",'04A_국토부원자료'!P996="-"),IF('01_설정'!B10=1,N995=1,TRUE),R995&lt;='01_설정'!B5,S995&lt;='01_설정'!B6,T995&lt;='01_설정'!B7,U995&lt;='01_설정'!B8),"Y",""))</f>
        <v>Y</v>
      </c>
      <c r="W995" s="40">
        <f>IF(V995&lt;&gt;"Y","",MAX(0,(1-R995/'01_설정'!B5))*'01_설정'!B14+MAX(0,(1-S995/'01_설정'!B6))*'01_설정'!B15+MAX(0,(1-T995/'01_설정'!B7))*'01_설정'!B16+MAX(0,(1-U995/'01_설정'!B8))*'01_설정'!B17+O995*'01_설정'!B11+Q995*'01_설정'!B12+P995*'01_설정'!B13)</f>
        <v>42.668794207985776</v>
      </c>
      <c r="X995" s="38">
        <f>IF(W995="","",1+COUNTIFS($W$4:$W$3003,"&gt;"&amp;W995)+COUNTIFS($W$4:W995,W995)-1)</f>
        <v>40</v>
      </c>
    </row>
    <row r="996" spans="1:24" ht="16.5">
      <c r="A996" s="38">
        <f>IF('04A_국토부원자료'!A997="","",ROW()-3)</f>
        <v>993</v>
      </c>
      <c r="B996" s="39" t="str">
        <f>IFERROR('04A_국토부원자료'!B997,"")</f>
        <v>서울특별시 송파구 문정동</v>
      </c>
      <c r="C996" s="39" t="str">
        <f>IF(B996="","",IF('04A_국토부원자료'!C997&lt;&gt;"",'04A_국토부원자료'!C997,TRIM('04A_국토부원자료'!D997&amp;IF('04A_국토부원자료'!E997&lt;&gt;"","-"&amp;'04A_국토부원자료'!E997,""))))</f>
        <v>618</v>
      </c>
      <c r="D996" s="39" t="str">
        <f>IFERROR('04A_국토부원자료'!F997,"")</f>
        <v>파크하비오</v>
      </c>
      <c r="E996" s="40">
        <f>IFERROR(VALUE(SUBSTITUTE('04A_국토부원자료'!G997,",","")),"")</f>
        <v>27.52</v>
      </c>
      <c r="F996" s="41">
        <f>IFERROR(IF(AND('04A_국토부원자료'!H997&lt;&gt;"",'04A_국토부원자료'!I997&lt;&gt;""),DATE(INT(VALUE(SUBSTITUTE('04A_국토부원자료'!H997,",",""))/100),MOD(VALUE(SUBSTITUTE('04A_국토부원자료'!H997,",","")),100),VALUE(SUBSTITUTE('04A_국토부원자료'!I997,",",""))),""),"")</f>
        <v>45456</v>
      </c>
      <c r="G996" s="42">
        <f>IFERROR(VALUE(SUBSTITUTE('04A_국토부원자료'!J997,",","")),"")</f>
        <v>22400</v>
      </c>
      <c r="H996" s="43">
        <f t="shared" si="30"/>
        <v>224000000</v>
      </c>
      <c r="I996" s="43">
        <f t="shared" si="31"/>
        <v>8139534.8837209307</v>
      </c>
      <c r="J996" s="38">
        <f>IFERROR(VALUE(SUBSTITUTE('04A_국토부원자료'!K997,",","")),"")</f>
        <v>11</v>
      </c>
      <c r="K996" s="38" t="str">
        <f>IFERROR(VALUE(SUBSTITUTE('04A_국토부원자료'!N997,",","")),"")</f>
        <v/>
      </c>
      <c r="L996" s="39" t="str">
        <f>IFERROR('04A_국토부원자료'!O997,"")</f>
        <v xml:space="preserve"> </v>
      </c>
      <c r="M996" s="39" t="str">
        <f>IFERROR('04A_국토부원자료'!Q997,"")</f>
        <v>중개거래</v>
      </c>
      <c r="N996" s="38">
        <f>IF(B996="","",IF('02_대상물건입력'!B5="",1,IF(ISNUMBER(SEARCH('02_대상물건입력'!B5,B996)),1,0)))</f>
        <v>1</v>
      </c>
      <c r="O996" s="38">
        <f>IF(B996="","",IF('02_대상물건입력'!B6="",1,IF(ISNUMBER(SEARCH('02_대상물건입력'!B6,B996)),1,0)))</f>
        <v>0</v>
      </c>
      <c r="P996" s="38">
        <f>IF(L996="","",IF('02_대상물건입력'!B15="",0,IF(ISNUMBER(SEARCH('02_대상물건입력'!B15,L996)),1,0)))</f>
        <v>0</v>
      </c>
      <c r="Q996" s="38">
        <f>IF(D996="","",IF('02_대상물건입력'!B8="",0,IF(ISNUMBER(SEARCH('02_대상물건입력'!B8,D996)),1,0)))</f>
        <v>0</v>
      </c>
      <c r="R996" s="44">
        <f>IFERROR(ABS(E996-'02_대상물건입력'!B11)/'02_대상물건입력'!B11,"")</f>
        <v>1.0175165548328386E-2</v>
      </c>
      <c r="S996" s="38">
        <f>IFERROR(ABS(J996-'02_대상물건입력'!B10),"")</f>
        <v>1</v>
      </c>
      <c r="T996" s="38">
        <f>IFERROR(ABS('01_설정'!B4-F996),"")</f>
        <v>656</v>
      </c>
      <c r="U996" s="38" t="str">
        <f>IFERROR(ABS(K996-YEAR('02_대상물건입력'!B14)),"")</f>
        <v/>
      </c>
      <c r="V996" s="38" t="str">
        <f>IF(B996="","",IF(AND(E996&gt;0,F996&gt;0,H996&gt;0,OR('04A_국토부원자료'!P997="",'04A_국토부원자료'!P997="-"),IF('01_설정'!B10=1,N996=1,TRUE),R996&lt;='01_설정'!B5,S996&lt;='01_설정'!B6,T996&lt;='01_설정'!B7,U996&lt;='01_설정'!B8),"Y",""))</f>
        <v/>
      </c>
      <c r="W996" s="40" t="str">
        <f>IF(V996&lt;&gt;"Y","",MAX(0,(1-R996/'01_설정'!B5))*'01_설정'!B14+MAX(0,(1-S996/'01_설정'!B6))*'01_설정'!B15+MAX(0,(1-T996/'01_설정'!B7))*'01_설정'!B16+MAX(0,(1-U996/'01_설정'!B8))*'01_설정'!B17+O996*'01_설정'!B11+Q996*'01_설정'!B12+P996*'01_설정'!B13)</f>
        <v/>
      </c>
      <c r="X996" s="38" t="str">
        <f>IF(W996="","",1+COUNTIFS($W$4:$W$3003,"&gt;"&amp;W996)+COUNTIFS($W$4:W996,W996)-1)</f>
        <v/>
      </c>
    </row>
    <row r="997" spans="1:24" ht="16.5">
      <c r="A997" s="38">
        <f>IF('04A_국토부원자료'!A998="","",ROW()-3)</f>
        <v>994</v>
      </c>
      <c r="B997" s="39" t="str">
        <f>IFERROR('04A_국토부원자료'!B998,"")</f>
        <v>서울특별시 송파구 문정동</v>
      </c>
      <c r="C997" s="39" t="str">
        <f>IF(B997="","",IF('04A_국토부원자료'!C998&lt;&gt;"",'04A_국토부원자료'!C998,TRIM('04A_국토부원자료'!D998&amp;IF('04A_국토부원자료'!E998&lt;&gt;"","-"&amp;'04A_국토부원자료'!E998,""))))</f>
        <v>618</v>
      </c>
      <c r="D997" s="39" t="str">
        <f>IFERROR('04A_국토부원자료'!F998,"")</f>
        <v>파크하비오</v>
      </c>
      <c r="E997" s="40">
        <f>IFERROR(VALUE(SUBSTITUTE('04A_국토부원자료'!G998,",","")),"")</f>
        <v>24.58</v>
      </c>
      <c r="F997" s="41">
        <f>IFERROR(IF(AND('04A_국토부원자료'!H998&lt;&gt;"",'04A_국토부원자료'!I998&lt;&gt;""),DATE(INT(VALUE(SUBSTITUTE('04A_국토부원자료'!H998,",",""))/100),MOD(VALUE(SUBSTITUTE('04A_국토부원자료'!H998,",","")),100),VALUE(SUBSTITUTE('04A_국토부원자료'!I998,",",""))),""),"")</f>
        <v>45455</v>
      </c>
      <c r="G997" s="42">
        <f>IFERROR(VALUE(SUBSTITUTE('04A_국토부원자료'!J998,",","")),"")</f>
        <v>20000</v>
      </c>
      <c r="H997" s="43">
        <f t="shared" si="30"/>
        <v>200000000</v>
      </c>
      <c r="I997" s="43">
        <f t="shared" si="31"/>
        <v>8136696.5012205048</v>
      </c>
      <c r="J997" s="38">
        <f>IFERROR(VALUE(SUBSTITUTE('04A_국토부원자료'!K998,",","")),"")</f>
        <v>10</v>
      </c>
      <c r="K997" s="38" t="str">
        <f>IFERROR(VALUE(SUBSTITUTE('04A_국토부원자료'!N998,",","")),"")</f>
        <v/>
      </c>
      <c r="L997" s="39" t="str">
        <f>IFERROR('04A_국토부원자료'!O998,"")</f>
        <v xml:space="preserve"> </v>
      </c>
      <c r="M997" s="39" t="str">
        <f>IFERROR('04A_국토부원자료'!Q998,"")</f>
        <v>중개거래</v>
      </c>
      <c r="N997" s="38">
        <f>IF(B997="","",IF('02_대상물건입력'!B5="",1,IF(ISNUMBER(SEARCH('02_대상물건입력'!B5,B997)),1,0)))</f>
        <v>1</v>
      </c>
      <c r="O997" s="38">
        <f>IF(B997="","",IF('02_대상물건입력'!B6="",1,IF(ISNUMBER(SEARCH('02_대상물건입력'!B6,B997)),1,0)))</f>
        <v>0</v>
      </c>
      <c r="P997" s="38">
        <f>IF(L997="","",IF('02_대상물건입력'!B15="",0,IF(ISNUMBER(SEARCH('02_대상물건입력'!B15,L997)),1,0)))</f>
        <v>0</v>
      </c>
      <c r="Q997" s="38">
        <f>IF(D997="","",IF('02_대상물건입력'!B8="",0,IF(ISNUMBER(SEARCH('02_대상물건입력'!B8,D997)),1,0)))</f>
        <v>0</v>
      </c>
      <c r="R997" s="44">
        <f>IFERROR(ABS(E997-'02_대상물건입력'!B11)/'02_대상물건입력'!B11,"")</f>
        <v>9.7743256933942216E-2</v>
      </c>
      <c r="S997" s="38">
        <f>IFERROR(ABS(J997-'02_대상물건입력'!B10),"")</f>
        <v>2</v>
      </c>
      <c r="T997" s="38">
        <f>IFERROR(ABS('01_설정'!B4-F997),"")</f>
        <v>657</v>
      </c>
      <c r="U997" s="38" t="str">
        <f>IFERROR(ABS(K997-YEAR('02_대상물건입력'!B14)),"")</f>
        <v/>
      </c>
      <c r="V997" s="38" t="str">
        <f>IF(B997="","",IF(AND(E997&gt;0,F997&gt;0,H997&gt;0,OR('04A_국토부원자료'!P998="",'04A_국토부원자료'!P998="-"),IF('01_설정'!B10=1,N997=1,TRUE),R997&lt;='01_설정'!B5,S997&lt;='01_설정'!B6,T997&lt;='01_설정'!B7,U997&lt;='01_설정'!B8),"Y",""))</f>
        <v/>
      </c>
      <c r="W997" s="40" t="str">
        <f>IF(V997&lt;&gt;"Y","",MAX(0,(1-R997/'01_설정'!B5))*'01_설정'!B14+MAX(0,(1-S997/'01_설정'!B6))*'01_설정'!B15+MAX(0,(1-T997/'01_설정'!B7))*'01_설정'!B16+MAX(0,(1-U997/'01_설정'!B8))*'01_설정'!B17+O997*'01_설정'!B11+Q997*'01_설정'!B12+P997*'01_설정'!B13)</f>
        <v/>
      </c>
      <c r="X997" s="38" t="str">
        <f>IF(W997="","",1+COUNTIFS($W$4:$W$3003,"&gt;"&amp;W997)+COUNTIFS($W$4:W997,W997)-1)</f>
        <v/>
      </c>
    </row>
    <row r="998" spans="1:24" ht="16.5">
      <c r="A998" s="38">
        <f>IF('04A_국토부원자료'!A999="","",ROW()-3)</f>
        <v>995</v>
      </c>
      <c r="B998" s="39" t="str">
        <f>IFERROR('04A_국토부원자료'!B999,"")</f>
        <v>서울특별시 송파구 문정동</v>
      </c>
      <c r="C998" s="39" t="str">
        <f>IF(B998="","",IF('04A_국토부원자료'!C999&lt;&gt;"",'04A_국토부원자료'!C999,TRIM('04A_국토부원자료'!D999&amp;IF('04A_국토부원자료'!E999&lt;&gt;"","-"&amp;'04A_국토부원자료'!E999,""))))</f>
        <v>624</v>
      </c>
      <c r="D998" s="39" t="str">
        <f>IFERROR('04A_국토부원자료'!F999,"")</f>
        <v>송파 아이파크</v>
      </c>
      <c r="E998" s="40">
        <f>IFERROR(VALUE(SUBSTITUTE('04A_국토부원자료'!G999,",","")),"")</f>
        <v>25.87</v>
      </c>
      <c r="F998" s="41">
        <f>IFERROR(IF(AND('04A_국토부원자료'!H999&lt;&gt;"",'04A_국토부원자료'!I999&lt;&gt;""),DATE(INT(VALUE(SUBSTITUTE('04A_국토부원자료'!H999,",",""))/100),MOD(VALUE(SUBSTITUTE('04A_국토부원자료'!H999,",","")),100),VALUE(SUBSTITUTE('04A_국토부원자료'!I999,",",""))),""),"")</f>
        <v>45454</v>
      </c>
      <c r="G998" s="42">
        <f>IFERROR(VALUE(SUBSTITUTE('04A_국토부원자료'!J999,",","")),"")</f>
        <v>21200</v>
      </c>
      <c r="H998" s="43">
        <f t="shared" si="30"/>
        <v>212000000</v>
      </c>
      <c r="I998" s="43">
        <f t="shared" si="31"/>
        <v>8194820.2551217619</v>
      </c>
      <c r="J998" s="38">
        <f>IFERROR(VALUE(SUBSTITUTE('04A_국토부원자료'!K999,",","")),"")</f>
        <v>2</v>
      </c>
      <c r="K998" s="38">
        <f>IFERROR(VALUE(SUBSTITUTE('04A_국토부원자료'!N999,",","")),"")</f>
        <v>2015</v>
      </c>
      <c r="L998" s="39" t="str">
        <f>IFERROR('04A_국토부원자료'!O999,"")</f>
        <v>법원로 55</v>
      </c>
      <c r="M998" s="39" t="str">
        <f>IFERROR('04A_국토부원자료'!Q999,"")</f>
        <v>중개거래</v>
      </c>
      <c r="N998" s="38">
        <f>IF(B998="","",IF('02_대상물건입력'!B5="",1,IF(ISNUMBER(SEARCH('02_대상물건입력'!B5,B998)),1,0)))</f>
        <v>1</v>
      </c>
      <c r="O998" s="38">
        <f>IF(B998="","",IF('02_대상물건입력'!B6="",1,IF(ISNUMBER(SEARCH('02_대상물건입력'!B6,B998)),1,0)))</f>
        <v>0</v>
      </c>
      <c r="P998" s="38">
        <f>IF(L998="","",IF('02_대상물건입력'!B15="",0,IF(ISNUMBER(SEARCH('02_대상물건입력'!B15,L998)),1,0)))</f>
        <v>0</v>
      </c>
      <c r="Q998" s="38">
        <f>IF(D998="","",IF('02_대상물건입력'!B8="",0,IF(ISNUMBER(SEARCH('02_대상물건입력'!B8,D998)),1,0)))</f>
        <v>0</v>
      </c>
      <c r="R998" s="44">
        <f>IFERROR(ABS(E998-'02_대상물건입력'!B11)/'02_대상물건입력'!B11,"")</f>
        <v>5.0391296048864213E-2</v>
      </c>
      <c r="S998" s="38">
        <f>IFERROR(ABS(J998-'02_대상물건입력'!B10),"")</f>
        <v>10</v>
      </c>
      <c r="T998" s="38">
        <f>IFERROR(ABS('01_설정'!B4-F998),"")</f>
        <v>658</v>
      </c>
      <c r="U998" s="38">
        <f>IFERROR(ABS(K998-YEAR('02_대상물건입력'!B14)),"")</f>
        <v>11</v>
      </c>
      <c r="V998" s="38" t="str">
        <f>IF(B998="","",IF(AND(E998&gt;0,F998&gt;0,H998&gt;0,OR('04A_국토부원자료'!P999="",'04A_국토부원자료'!P999="-"),IF('01_설정'!B10=1,N998=1,TRUE),R998&lt;='01_설정'!B5,S998&lt;='01_설정'!B6,T998&lt;='01_설정'!B7,U998&lt;='01_설정'!B8),"Y",""))</f>
        <v/>
      </c>
      <c r="W998" s="40" t="str">
        <f>IF(V998&lt;&gt;"Y","",MAX(0,(1-R998/'01_설정'!B5))*'01_설정'!B14+MAX(0,(1-S998/'01_설정'!B6))*'01_설정'!B15+MAX(0,(1-T998/'01_설정'!B7))*'01_설정'!B16+MAX(0,(1-U998/'01_설정'!B8))*'01_설정'!B17+O998*'01_설정'!B11+Q998*'01_설정'!B12+P998*'01_설정'!B13)</f>
        <v/>
      </c>
      <c r="X998" s="38" t="str">
        <f>IF(W998="","",1+COUNTIFS($W$4:$W$3003,"&gt;"&amp;W998)+COUNTIFS($W$4:W998,W998)-1)</f>
        <v/>
      </c>
    </row>
    <row r="999" spans="1:24" ht="16.5">
      <c r="A999" s="38">
        <f>IF('04A_국토부원자료'!A1000="","",ROW()-3)</f>
        <v>996</v>
      </c>
      <c r="B999" s="39" t="str">
        <f>IFERROR('04A_국토부원자료'!B1000,"")</f>
        <v>서울특별시 송파구 문정동</v>
      </c>
      <c r="C999" s="39" t="str">
        <f>IF(B999="","",IF('04A_국토부원자료'!C1000&lt;&gt;"",'04A_국토부원자료'!C1000,TRIM('04A_국토부원자료'!D1000&amp;IF('04A_국토부원자료'!E1000&lt;&gt;"","-"&amp;'04A_국토부원자료'!E1000,""))))</f>
        <v>652-5</v>
      </c>
      <c r="D999" s="39" t="str">
        <f>IFERROR('04A_국토부원자료'!F1000,"")</f>
        <v>문정 아이파크</v>
      </c>
      <c r="E999" s="40">
        <f>IFERROR(VALUE(SUBSTITUTE('04A_국토부원자료'!G1000,",","")),"")</f>
        <v>25.77</v>
      </c>
      <c r="F999" s="41">
        <f>IFERROR(IF(AND('04A_국토부원자료'!H1000&lt;&gt;"",'04A_국토부원자료'!I1000&lt;&gt;""),DATE(INT(VALUE(SUBSTITUTE('04A_국토부원자료'!H1000,",",""))/100),MOD(VALUE(SUBSTITUTE('04A_국토부원자료'!H1000,",","")),100),VALUE(SUBSTITUTE('04A_국토부원자료'!I1000,",",""))),""),"")</f>
        <v>45454</v>
      </c>
      <c r="G999" s="42">
        <f>IFERROR(VALUE(SUBSTITUTE('04A_국토부원자료'!J1000,",","")),"")</f>
        <v>23700</v>
      </c>
      <c r="H999" s="43">
        <f t="shared" si="30"/>
        <v>237000000</v>
      </c>
      <c r="I999" s="43">
        <f t="shared" si="31"/>
        <v>9196740.3958090805</v>
      </c>
      <c r="J999" s="38">
        <f>IFERROR(VALUE(SUBSTITUTE('04A_국토부원자료'!K1000,",","")),"")</f>
        <v>16</v>
      </c>
      <c r="K999" s="38">
        <f>IFERROR(VALUE(SUBSTITUTE('04A_국토부원자료'!N1000,",","")),"")</f>
        <v>2017</v>
      </c>
      <c r="L999" s="39" t="str">
        <f>IFERROR('04A_국토부원자료'!O1000,"")</f>
        <v>법원로4길 6</v>
      </c>
      <c r="M999" s="39" t="str">
        <f>IFERROR('04A_국토부원자료'!Q1000,"")</f>
        <v>중개거래</v>
      </c>
      <c r="N999" s="38">
        <f>IF(B999="","",IF('02_대상물건입력'!B5="",1,IF(ISNUMBER(SEARCH('02_대상물건입력'!B5,B999)),1,0)))</f>
        <v>1</v>
      </c>
      <c r="O999" s="38">
        <f>IF(B999="","",IF('02_대상물건입력'!B6="",1,IF(ISNUMBER(SEARCH('02_대상물건입력'!B6,B999)),1,0)))</f>
        <v>0</v>
      </c>
      <c r="P999" s="38">
        <f>IF(L999="","",IF('02_대상물건입력'!B15="",0,IF(ISNUMBER(SEARCH('02_대상물건입력'!B15,L999)),1,0)))</f>
        <v>0</v>
      </c>
      <c r="Q999" s="38">
        <f>IF(D999="","",IF('02_대상물건입력'!B8="",0,IF(ISNUMBER(SEARCH('02_대상물건입력'!B8,D999)),1,0)))</f>
        <v>0</v>
      </c>
      <c r="R999" s="44">
        <f>IFERROR(ABS(E999-'02_대상물건입력'!B11)/'02_대상물건입력'!B11,"")</f>
        <v>5.4061990691118368E-2</v>
      </c>
      <c r="S999" s="38">
        <f>IFERROR(ABS(J999-'02_대상물건입력'!B10),"")</f>
        <v>4</v>
      </c>
      <c r="T999" s="38">
        <f>IFERROR(ABS('01_설정'!B4-F999),"")</f>
        <v>658</v>
      </c>
      <c r="U999" s="38">
        <f>IFERROR(ABS(K999-YEAR('02_대상물건입력'!B14)),"")</f>
        <v>9</v>
      </c>
      <c r="V999" s="38" t="str">
        <f>IF(B999="","",IF(AND(E999&gt;0,F999&gt;0,H999&gt;0,OR('04A_국토부원자료'!P1000="",'04A_국토부원자료'!P1000="-"),IF('01_설정'!B10=1,N999=1,TRUE),R999&lt;='01_설정'!B5,S999&lt;='01_설정'!B6,T999&lt;='01_설정'!B7,U999&lt;='01_설정'!B8),"Y",""))</f>
        <v>Y</v>
      </c>
      <c r="W999" s="40">
        <f>IF(V999&lt;&gt;"Y","",MAX(0,(1-R999/'01_설정'!B5))*'01_설정'!B14+MAX(0,(1-S999/'01_설정'!B6))*'01_설정'!B15+MAX(0,(1-T999/'01_설정'!B7))*'01_설정'!B16+MAX(0,(1-U999/'01_설정'!B8))*'01_설정'!B17+O999*'01_설정'!B11+Q999*'01_설정'!B12+P999*'01_설정'!B13)</f>
        <v>27.826106463017201</v>
      </c>
      <c r="X999" s="38">
        <f>IF(W999="","",1+COUNTIFS($W$4:$W$3003,"&gt;"&amp;W999)+COUNTIFS($W$4:W999,W999)-1)</f>
        <v>194</v>
      </c>
    </row>
    <row r="1000" spans="1:24" ht="16.5">
      <c r="A1000" s="38">
        <f>IF('04A_국토부원자료'!A1001="","",ROW()-3)</f>
        <v>997</v>
      </c>
      <c r="B1000" s="39" t="str">
        <f>IFERROR('04A_국토부원자료'!B1001,"")</f>
        <v>서울특별시 송파구 문정동</v>
      </c>
      <c r="C1000" s="39" t="str">
        <f>IF(B1000="","",IF('04A_국토부원자료'!C1001&lt;&gt;"",'04A_국토부원자료'!C1001,TRIM('04A_국토부원자료'!D1001&amp;IF('04A_국토부원자료'!E1001&lt;&gt;"","-"&amp;'04A_국토부원자료'!E1001,""))))</f>
        <v>618</v>
      </c>
      <c r="D1000" s="39" t="str">
        <f>IFERROR('04A_국토부원자료'!F1001,"")</f>
        <v>파크하비오</v>
      </c>
      <c r="E1000" s="40">
        <f>IFERROR(VALUE(SUBSTITUTE('04A_국토부원자료'!G1001,",","")),"")</f>
        <v>48.93</v>
      </c>
      <c r="F1000" s="41">
        <f>IFERROR(IF(AND('04A_국토부원자료'!H1001&lt;&gt;"",'04A_국토부원자료'!I1001&lt;&gt;""),DATE(INT(VALUE(SUBSTITUTE('04A_국토부원자료'!H1001,",",""))/100),MOD(VALUE(SUBSTITUTE('04A_국토부원자료'!H1001,",","")),100),VALUE(SUBSTITUTE('04A_국토부원자료'!I1001,",",""))),""),"")</f>
        <v>45453</v>
      </c>
      <c r="G1000" s="42">
        <f>IFERROR(VALUE(SUBSTITUTE('04A_국토부원자료'!J1001,",","")),"")</f>
        <v>48000</v>
      </c>
      <c r="H1000" s="43">
        <f t="shared" si="30"/>
        <v>480000000</v>
      </c>
      <c r="I1000" s="43">
        <f t="shared" si="31"/>
        <v>9809932.5567136724</v>
      </c>
      <c r="J1000" s="38">
        <f>IFERROR(VALUE(SUBSTITUTE('04A_국토부원자료'!K1001,",","")),"")</f>
        <v>18</v>
      </c>
      <c r="K1000" s="38" t="str">
        <f>IFERROR(VALUE(SUBSTITUTE('04A_국토부원자료'!N1001,",","")),"")</f>
        <v/>
      </c>
      <c r="L1000" s="39" t="str">
        <f>IFERROR('04A_국토부원자료'!O1001,"")</f>
        <v xml:space="preserve"> </v>
      </c>
      <c r="M1000" s="39" t="str">
        <f>IFERROR('04A_국토부원자료'!Q1001,"")</f>
        <v>중개거래</v>
      </c>
      <c r="N1000" s="38">
        <f>IF(B1000="","",IF('02_대상물건입력'!B5="",1,IF(ISNUMBER(SEARCH('02_대상물건입력'!B5,B1000)),1,0)))</f>
        <v>1</v>
      </c>
      <c r="O1000" s="38">
        <f>IF(B1000="","",IF('02_대상물건입력'!B6="",1,IF(ISNUMBER(SEARCH('02_대상물건입력'!B6,B1000)),1,0)))</f>
        <v>0</v>
      </c>
      <c r="P1000" s="38">
        <f>IF(L1000="","",IF('02_대상물건입력'!B15="",0,IF(ISNUMBER(SEARCH('02_대상물건입력'!B15,L1000)),1,0)))</f>
        <v>0</v>
      </c>
      <c r="Q1000" s="38">
        <f>IF(D1000="","",IF('02_대상물건입력'!B8="",0,IF(ISNUMBER(SEARCH('02_대상물건입력'!B8,D1000)),1,0)))</f>
        <v>0</v>
      </c>
      <c r="R1000" s="44">
        <f>IFERROR(ABS(E1000-'02_대상물건입력'!B11)/'02_대상물건입력'!B11,"")</f>
        <v>0.79607088845493124</v>
      </c>
      <c r="S1000" s="38">
        <f>IFERROR(ABS(J1000-'02_대상물건입력'!B10),"")</f>
        <v>6</v>
      </c>
      <c r="T1000" s="38">
        <f>IFERROR(ABS('01_설정'!B4-F1000),"")</f>
        <v>659</v>
      </c>
      <c r="U1000" s="38" t="str">
        <f>IFERROR(ABS(K1000-YEAR('02_대상물건입력'!B14)),"")</f>
        <v/>
      </c>
      <c r="V1000" s="38" t="str">
        <f>IF(B1000="","",IF(AND(E1000&gt;0,F1000&gt;0,H1000&gt;0,OR('04A_국토부원자료'!P1001="",'04A_국토부원자료'!P1001="-"),IF('01_설정'!B10=1,N1000=1,TRUE),R1000&lt;='01_설정'!B5,S1000&lt;='01_설정'!B6,T1000&lt;='01_설정'!B7,U1000&lt;='01_설정'!B8),"Y",""))</f>
        <v/>
      </c>
      <c r="W1000" s="40" t="str">
        <f>IF(V1000&lt;&gt;"Y","",MAX(0,(1-R1000/'01_설정'!B5))*'01_설정'!B14+MAX(0,(1-S1000/'01_설정'!B6))*'01_설정'!B15+MAX(0,(1-T1000/'01_설정'!B7))*'01_설정'!B16+MAX(0,(1-U1000/'01_설정'!B8))*'01_설정'!B17+O1000*'01_설정'!B11+Q1000*'01_설정'!B12+P1000*'01_설정'!B13)</f>
        <v/>
      </c>
      <c r="X1000" s="38" t="str">
        <f>IF(W1000="","",1+COUNTIFS($W$4:$W$3003,"&gt;"&amp;W1000)+COUNTIFS($W$4:W1000,W1000)-1)</f>
        <v/>
      </c>
    </row>
    <row r="1001" spans="1:24" ht="16.5">
      <c r="A1001" s="38">
        <f>IF('04A_국토부원자료'!A1002="","",ROW()-3)</f>
        <v>998</v>
      </c>
      <c r="B1001" s="39" t="str">
        <f>IFERROR('04A_국토부원자료'!B1002,"")</f>
        <v>서울특별시 송파구 문정동</v>
      </c>
      <c r="C1001" s="39" t="str">
        <f>IF(B1001="","",IF('04A_국토부원자료'!C1002&lt;&gt;"",'04A_국토부원자료'!C1002,TRIM('04A_국토부원자료'!D1002&amp;IF('04A_국토부원자료'!E1002&lt;&gt;"","-"&amp;'04A_국토부원자료'!E1002,""))))</f>
        <v>652-3</v>
      </c>
      <c r="D1001" s="39" t="str">
        <f>IFERROR('04A_국토부원자료'!F1002,"")</f>
        <v>르피에드 문정</v>
      </c>
      <c r="E1001" s="40">
        <f>IFERROR(VALUE(SUBSTITUTE('04A_국토부원자료'!G1002,",","")),"")</f>
        <v>30.114999999999998</v>
      </c>
      <c r="F1001" s="41">
        <f>IFERROR(IF(AND('04A_국토부원자료'!H1002&lt;&gt;"",'04A_국토부원자료'!I1002&lt;&gt;""),DATE(INT(VALUE(SUBSTITUTE('04A_국토부원자료'!H1002,",",""))/100),MOD(VALUE(SUBSTITUTE('04A_국토부원자료'!H1002,",","")),100),VALUE(SUBSTITUTE('04A_국토부원자료'!I1002,",",""))),""),"")</f>
        <v>45450</v>
      </c>
      <c r="G1001" s="42">
        <f>IFERROR(VALUE(SUBSTITUTE('04A_국토부원자료'!J1002,",","")),"")</f>
        <v>40000</v>
      </c>
      <c r="H1001" s="43">
        <f t="shared" si="30"/>
        <v>400000000</v>
      </c>
      <c r="I1001" s="43">
        <f t="shared" si="31"/>
        <v>13282417.399966795</v>
      </c>
      <c r="J1001" s="38">
        <f>IFERROR(VALUE(SUBSTITUTE('04A_국토부원자료'!K1002,",","")),"")</f>
        <v>5</v>
      </c>
      <c r="K1001" s="38">
        <f>IFERROR(VALUE(SUBSTITUTE('04A_국토부원자료'!N1002,",","")),"")</f>
        <v>2022</v>
      </c>
      <c r="L1001" s="39" t="str">
        <f>IFERROR('04A_국토부원자료'!O1002,"")</f>
        <v>송파대로 141</v>
      </c>
      <c r="M1001" s="39" t="str">
        <f>IFERROR('04A_국토부원자료'!Q1002,"")</f>
        <v>중개거래</v>
      </c>
      <c r="N1001" s="38">
        <f>IF(B1001="","",IF('02_대상물건입력'!B5="",1,IF(ISNUMBER(SEARCH('02_대상물건입력'!B5,B1001)),1,0)))</f>
        <v>1</v>
      </c>
      <c r="O1001" s="38">
        <f>IF(B1001="","",IF('02_대상물건입력'!B6="",1,IF(ISNUMBER(SEARCH('02_대상물건입력'!B6,B1001)),1,0)))</f>
        <v>0</v>
      </c>
      <c r="P1001" s="38">
        <f>IF(L1001="","",IF('02_대상물건입력'!B15="",0,IF(ISNUMBER(SEARCH('02_대상물건입력'!B15,L1001)),1,0)))</f>
        <v>1</v>
      </c>
      <c r="Q1001" s="38">
        <f>IF(D1001="","",IF('02_대상물건입력'!B8="",0,IF(ISNUMBER(SEARCH('02_대상물건입력'!B8,D1001)),1,0)))</f>
        <v>0</v>
      </c>
      <c r="R1001" s="44">
        <f>IFERROR(ABS(E1001-'02_대상물건입력'!B11)/'02_대상물건입력'!B11,"")</f>
        <v>0.10542969151482225</v>
      </c>
      <c r="S1001" s="38">
        <f>IFERROR(ABS(J1001-'02_대상물건입력'!B10),"")</f>
        <v>7</v>
      </c>
      <c r="T1001" s="38">
        <f>IFERROR(ABS('01_설정'!B4-F1001),"")</f>
        <v>662</v>
      </c>
      <c r="U1001" s="38">
        <f>IFERROR(ABS(K1001-YEAR('02_대상물건입력'!B14)),"")</f>
        <v>4</v>
      </c>
      <c r="V1001" s="38" t="str">
        <f>IF(B1001="","",IF(AND(E1001&gt;0,F1001&gt;0,H1001&gt;0,OR('04A_국토부원자료'!P1002="",'04A_국토부원자료'!P1002="-"),IF('01_설정'!B10=1,N1001=1,TRUE),R1001&lt;='01_설정'!B5,S1001&lt;='01_설정'!B6,T1001&lt;='01_설정'!B7,U1001&lt;='01_설정'!B8),"Y",""))</f>
        <v/>
      </c>
      <c r="W1001" s="40" t="str">
        <f>IF(V1001&lt;&gt;"Y","",MAX(0,(1-R1001/'01_설정'!B5))*'01_설정'!B14+MAX(0,(1-S1001/'01_설정'!B6))*'01_설정'!B15+MAX(0,(1-T1001/'01_설정'!B7))*'01_설정'!B16+MAX(0,(1-U1001/'01_설정'!B8))*'01_설정'!B17+O1001*'01_설정'!B11+Q1001*'01_설정'!B12+P1001*'01_설정'!B13)</f>
        <v/>
      </c>
      <c r="X1001" s="38" t="str">
        <f>IF(W1001="","",1+COUNTIFS($W$4:$W$3003,"&gt;"&amp;W1001)+COUNTIFS($W$4:W1001,W1001)-1)</f>
        <v/>
      </c>
    </row>
    <row r="1002" spans="1:24" ht="16.5">
      <c r="A1002" s="38">
        <f>IF('04A_국토부원자료'!A1003="","",ROW()-3)</f>
        <v>999</v>
      </c>
      <c r="B1002" s="39" t="str">
        <f>IFERROR('04A_국토부원자료'!B1003,"")</f>
        <v>서울특별시 송파구 문정동</v>
      </c>
      <c r="C1002" s="39" t="str">
        <f>IF(B1002="","",IF('04A_국토부원자료'!C1003&lt;&gt;"",'04A_국토부원자료'!C1003,TRIM('04A_국토부원자료'!D1003&amp;IF('04A_국토부원자료'!E1003&lt;&gt;"","-"&amp;'04A_국토부원자료'!E1003,""))))</f>
        <v>652-2</v>
      </c>
      <c r="D1002" s="39" t="str">
        <f>IFERROR('04A_국토부원자료'!F1003,"")</f>
        <v>문정 오벨리스크</v>
      </c>
      <c r="E1002" s="40">
        <f>IFERROR(VALUE(SUBSTITUTE('04A_국토부원자료'!G1003,",","")),"")</f>
        <v>23.98</v>
      </c>
      <c r="F1002" s="41">
        <f>IFERROR(IF(AND('04A_국토부원자료'!H1003&lt;&gt;"",'04A_국토부원자료'!I1003&lt;&gt;""),DATE(INT(VALUE(SUBSTITUTE('04A_국토부원자료'!H1003,",",""))/100),MOD(VALUE(SUBSTITUTE('04A_국토부원자료'!H1003,",","")),100),VALUE(SUBSTITUTE('04A_국토부원자료'!I1003,",",""))),""),"")</f>
        <v>45450</v>
      </c>
      <c r="G1002" s="42">
        <f>IFERROR(VALUE(SUBSTITUTE('04A_국토부원자료'!J1003,",","")),"")</f>
        <v>21800</v>
      </c>
      <c r="H1002" s="43">
        <f t="shared" si="30"/>
        <v>218000000</v>
      </c>
      <c r="I1002" s="43">
        <f t="shared" si="31"/>
        <v>9090909.0909090899</v>
      </c>
      <c r="J1002" s="38">
        <f>IFERROR(VALUE(SUBSTITUTE('04A_국토부원자료'!K1003,",","")),"")</f>
        <v>9</v>
      </c>
      <c r="K1002" s="38">
        <f>IFERROR(VALUE(SUBSTITUTE('04A_국토부원자료'!N1003,",","")),"")</f>
        <v>2018</v>
      </c>
      <c r="L1002" s="39" t="str">
        <f>IFERROR('04A_국토부원자료'!O1003,"")</f>
        <v>송파대로 145</v>
      </c>
      <c r="M1002" s="39" t="str">
        <f>IFERROR('04A_국토부원자료'!Q1003,"")</f>
        <v>중개거래</v>
      </c>
      <c r="N1002" s="38">
        <f>IF(B1002="","",IF('02_대상물건입력'!B5="",1,IF(ISNUMBER(SEARCH('02_대상물건입력'!B5,B1002)),1,0)))</f>
        <v>1</v>
      </c>
      <c r="O1002" s="38">
        <f>IF(B1002="","",IF('02_대상물건입력'!B6="",1,IF(ISNUMBER(SEARCH('02_대상물건입력'!B6,B1002)),1,0)))</f>
        <v>0</v>
      </c>
      <c r="P1002" s="38">
        <f>IF(L1002="","",IF('02_대상물건입력'!B15="",0,IF(ISNUMBER(SEARCH('02_대상물건입력'!B15,L1002)),1,0)))</f>
        <v>1</v>
      </c>
      <c r="Q1002" s="38">
        <f>IF(D1002="","",IF('02_대상물건입력'!B8="",0,IF(ISNUMBER(SEARCH('02_대상물건입력'!B8,D1002)),1,0)))</f>
        <v>0</v>
      </c>
      <c r="R1002" s="44">
        <f>IFERROR(ABS(E1002-'02_대상물건입력'!B11)/'02_대상물건입력'!B11,"")</f>
        <v>0.11976742478746673</v>
      </c>
      <c r="S1002" s="38">
        <f>IFERROR(ABS(J1002-'02_대상물건입력'!B10),"")</f>
        <v>3</v>
      </c>
      <c r="T1002" s="38">
        <f>IFERROR(ABS('01_설정'!B4-F1002),"")</f>
        <v>662</v>
      </c>
      <c r="U1002" s="38">
        <f>IFERROR(ABS(K1002-YEAR('02_대상물건입력'!B14)),"")</f>
        <v>8</v>
      </c>
      <c r="V1002" s="38" t="str">
        <f>IF(B1002="","",IF(AND(E1002&gt;0,F1002&gt;0,H1002&gt;0,OR('04A_국토부원자료'!P1003="",'04A_국토부원자료'!P1003="-"),IF('01_설정'!B10=1,N1002=1,TRUE),R1002&lt;='01_설정'!B5,S1002&lt;='01_설정'!B6,T1002&lt;='01_설정'!B7,U1002&lt;='01_설정'!B8),"Y",""))</f>
        <v>Y</v>
      </c>
      <c r="W1002" s="40">
        <f>IF(V1002&lt;&gt;"Y","",MAX(0,(1-R1002/'01_설정'!B5))*'01_설정'!B14+MAX(0,(1-S1002/'01_설정'!B6))*'01_설정'!B15+MAX(0,(1-T1002/'01_설정'!B7))*'01_설정'!B16+MAX(0,(1-U1002/'01_설정'!B8))*'01_설정'!B17+O1002*'01_설정'!B11+Q1002*'01_설정'!B12+P1002*'01_설정'!B13)</f>
        <v>33.378274837881008</v>
      </c>
      <c r="X1002" s="38">
        <f>IF(W1002="","",1+COUNTIFS($W$4:$W$3003,"&gt;"&amp;W1002)+COUNTIFS($W$4:W1002,W1002)-1)</f>
        <v>132</v>
      </c>
    </row>
    <row r="1003" spans="1:24" ht="16.5">
      <c r="A1003" s="38">
        <f>IF('04A_국토부원자료'!A1004="","",ROW()-3)</f>
        <v>1000</v>
      </c>
      <c r="B1003" s="39" t="str">
        <f>IFERROR('04A_국토부원자료'!B1004,"")</f>
        <v>서울특별시 송파구 문정동</v>
      </c>
      <c r="C1003" s="39" t="str">
        <f>IF(B1003="","",IF('04A_국토부원자료'!C1004&lt;&gt;"",'04A_국토부원자료'!C1004,TRIM('04A_국토부원자료'!D1004&amp;IF('04A_국토부원자료'!E1004&lt;&gt;"","-"&amp;'04A_국토부원자료'!E1004,""))))</f>
        <v>652</v>
      </c>
      <c r="D1003" s="39" t="str">
        <f>IFERROR('04A_국토부원자료'!F1004,"")</f>
        <v>송파법조타운푸르지오시티</v>
      </c>
      <c r="E1003" s="40">
        <f>IFERROR(VALUE(SUBSTITUTE('04A_국토부원자료'!G1004,",","")),"")</f>
        <v>17.47</v>
      </c>
      <c r="F1003" s="41">
        <f>IFERROR(IF(AND('04A_국토부원자료'!H1004&lt;&gt;"",'04A_국토부원자료'!I1004&lt;&gt;""),DATE(INT(VALUE(SUBSTITUTE('04A_국토부원자료'!H1004,",",""))/100),MOD(VALUE(SUBSTITUTE('04A_국토부원자료'!H1004,",","")),100),VALUE(SUBSTITUTE('04A_국토부원자료'!I1004,",",""))),""),"")</f>
        <v>45449</v>
      </c>
      <c r="G1003" s="42">
        <f>IFERROR(VALUE(SUBSTITUTE('04A_국토부원자료'!J1004,",","")),"")</f>
        <v>21500</v>
      </c>
      <c r="H1003" s="43">
        <f t="shared" si="30"/>
        <v>215000000</v>
      </c>
      <c r="I1003" s="43">
        <f t="shared" si="31"/>
        <v>12306811.677160848</v>
      </c>
      <c r="J1003" s="38">
        <f>IFERROR(VALUE(SUBSTITUTE('04A_국토부원자료'!K1004,",","")),"")</f>
        <v>13</v>
      </c>
      <c r="K1003" s="38">
        <f>IFERROR(VALUE(SUBSTITUTE('04A_국토부원자료'!N1004,",","")),"")</f>
        <v>2018</v>
      </c>
      <c r="L1003" s="39" t="str">
        <f>IFERROR('04A_국토부원자료'!O1004,"")</f>
        <v>법원로4길 5</v>
      </c>
      <c r="M1003" s="39" t="str">
        <f>IFERROR('04A_국토부원자료'!Q1004,"")</f>
        <v>중개거래</v>
      </c>
      <c r="N1003" s="38">
        <f>IF(B1003="","",IF('02_대상물건입력'!B5="",1,IF(ISNUMBER(SEARCH('02_대상물건입력'!B5,B1003)),1,0)))</f>
        <v>1</v>
      </c>
      <c r="O1003" s="38">
        <f>IF(B1003="","",IF('02_대상물건입력'!B6="",1,IF(ISNUMBER(SEARCH('02_대상물건입력'!B6,B1003)),1,0)))</f>
        <v>0</v>
      </c>
      <c r="P1003" s="38">
        <f>IF(L1003="","",IF('02_대상물건입력'!B15="",0,IF(ISNUMBER(SEARCH('02_대상물건입력'!B15,L1003)),1,0)))</f>
        <v>0</v>
      </c>
      <c r="Q1003" s="38">
        <f>IF(D1003="","",IF('02_대상물건입력'!B8="",0,IF(ISNUMBER(SEARCH('02_대상물건입력'!B8,D1003)),1,0)))</f>
        <v>0</v>
      </c>
      <c r="R1003" s="44">
        <f>IFERROR(ABS(E1003-'02_대상물건입력'!B11)/'02_대상물건입력'!B11,"")</f>
        <v>0.35872964599820872</v>
      </c>
      <c r="S1003" s="38">
        <f>IFERROR(ABS(J1003-'02_대상물건입력'!B10),"")</f>
        <v>1</v>
      </c>
      <c r="T1003" s="38">
        <f>IFERROR(ABS('01_설정'!B4-F1003),"")</f>
        <v>663</v>
      </c>
      <c r="U1003" s="38">
        <f>IFERROR(ABS(K1003-YEAR('02_대상물건입력'!B14)),"")</f>
        <v>8</v>
      </c>
      <c r="V1003" s="38" t="str">
        <f>IF(B1003="","",IF(AND(E1003&gt;0,F1003&gt;0,H1003&gt;0,OR('04A_국토부원자료'!P1004="",'04A_국토부원자료'!P1004="-"),IF('01_설정'!B10=1,N1003=1,TRUE),R1003&lt;='01_설정'!B5,S1003&lt;='01_설정'!B6,T1003&lt;='01_설정'!B7,U1003&lt;='01_설정'!B8),"Y",""))</f>
        <v/>
      </c>
      <c r="W1003" s="40" t="str">
        <f>IF(V1003&lt;&gt;"Y","",MAX(0,(1-R1003/'01_설정'!B5))*'01_설정'!B14+MAX(0,(1-S1003/'01_설정'!B6))*'01_설정'!B15+MAX(0,(1-T1003/'01_설정'!B7))*'01_설정'!B16+MAX(0,(1-U1003/'01_설정'!B8))*'01_설정'!B17+O1003*'01_설정'!B11+Q1003*'01_설정'!B12+P1003*'01_설정'!B13)</f>
        <v/>
      </c>
      <c r="X1003" s="38" t="str">
        <f>IF(W1003="","",1+COUNTIFS($W$4:$W$3003,"&gt;"&amp;W1003)+COUNTIFS($W$4:W1003,W1003)-1)</f>
        <v/>
      </c>
    </row>
    <row r="1004" spans="1:24" ht="16.5">
      <c r="A1004" s="38">
        <f>IF('04A_국토부원자료'!A1005="","",ROW()-3)</f>
        <v>1001</v>
      </c>
      <c r="B1004" s="39" t="str">
        <f>IFERROR('04A_국토부원자료'!B1005,"")</f>
        <v>서울특별시 송파구 문정동</v>
      </c>
      <c r="C1004" s="39" t="str">
        <f>IF(B1004="","",IF('04A_국토부원자료'!C1005&lt;&gt;"",'04A_국토부원자료'!C1005,TRIM('04A_국토부원자료'!D1005&amp;IF('04A_국토부원자료'!E1005&lt;&gt;"","-"&amp;'04A_국토부원자료'!E1005,""))))</f>
        <v>624</v>
      </c>
      <c r="D1004" s="39" t="str">
        <f>IFERROR('04A_국토부원자료'!F1005,"")</f>
        <v>송파 아이파크</v>
      </c>
      <c r="E1004" s="40">
        <f>IFERROR(VALUE(SUBSTITUTE('04A_국토부원자료'!G1005,",","")),"")</f>
        <v>49.9</v>
      </c>
      <c r="F1004" s="41">
        <f>IFERROR(IF(AND('04A_국토부원자료'!H1005&lt;&gt;"",'04A_국토부원자료'!I1005&lt;&gt;""),DATE(INT(VALUE(SUBSTITUTE('04A_국토부원자료'!H1005,",",""))/100),MOD(VALUE(SUBSTITUTE('04A_국토부원자료'!H1005,",","")),100),VALUE(SUBSTITUTE('04A_국토부원자료'!I1005,",",""))),""),"")</f>
        <v>45448</v>
      </c>
      <c r="G1004" s="42">
        <f>IFERROR(VALUE(SUBSTITUTE('04A_국토부원자료'!J1005,",","")),"")</f>
        <v>59000</v>
      </c>
      <c r="H1004" s="43">
        <f t="shared" si="30"/>
        <v>590000000</v>
      </c>
      <c r="I1004" s="43">
        <f t="shared" si="31"/>
        <v>11823647.294589179</v>
      </c>
      <c r="J1004" s="38">
        <f>IFERROR(VALUE(SUBSTITUTE('04A_국토부원자료'!K1005,",","")),"")</f>
        <v>13</v>
      </c>
      <c r="K1004" s="38">
        <f>IFERROR(VALUE(SUBSTITUTE('04A_국토부원자료'!N1005,",","")),"")</f>
        <v>2015</v>
      </c>
      <c r="L1004" s="39" t="str">
        <f>IFERROR('04A_국토부원자료'!O1005,"")</f>
        <v>법원로 55</v>
      </c>
      <c r="M1004" s="39" t="str">
        <f>IFERROR('04A_국토부원자료'!Q1005,"")</f>
        <v>중개거래</v>
      </c>
      <c r="N1004" s="38">
        <f>IF(B1004="","",IF('02_대상물건입력'!B5="",1,IF(ISNUMBER(SEARCH('02_대상물건입력'!B5,B1004)),1,0)))</f>
        <v>1</v>
      </c>
      <c r="O1004" s="38">
        <f>IF(B1004="","",IF('02_대상물건입력'!B6="",1,IF(ISNUMBER(SEARCH('02_대상물건입력'!B6,B1004)),1,0)))</f>
        <v>0</v>
      </c>
      <c r="P1004" s="38">
        <f>IF(L1004="","",IF('02_대상물건입력'!B15="",0,IF(ISNUMBER(SEARCH('02_대상물건입력'!B15,L1004)),1,0)))</f>
        <v>0</v>
      </c>
      <c r="Q1004" s="38">
        <f>IF(D1004="","",IF('02_대상물건입력'!B8="",0,IF(ISNUMBER(SEARCH('02_대상물건입력'!B8,D1004)),1,0)))</f>
        <v>0</v>
      </c>
      <c r="R1004" s="44">
        <f>IFERROR(ABS(E1004-'02_대상물건입력'!B11)/'02_대상물건입력'!B11,"")</f>
        <v>0.83167662648479601</v>
      </c>
      <c r="S1004" s="38">
        <f>IFERROR(ABS(J1004-'02_대상물건입력'!B10),"")</f>
        <v>1</v>
      </c>
      <c r="T1004" s="38">
        <f>IFERROR(ABS('01_설정'!B4-F1004),"")</f>
        <v>664</v>
      </c>
      <c r="U1004" s="38">
        <f>IFERROR(ABS(K1004-YEAR('02_대상물건입력'!B14)),"")</f>
        <v>11</v>
      </c>
      <c r="V1004" s="38" t="str">
        <f>IF(B1004="","",IF(AND(E1004&gt;0,F1004&gt;0,H1004&gt;0,OR('04A_국토부원자료'!P1005="",'04A_국토부원자료'!P1005="-"),IF('01_설정'!B10=1,N1004=1,TRUE),R1004&lt;='01_설정'!B5,S1004&lt;='01_설정'!B6,T1004&lt;='01_설정'!B7,U1004&lt;='01_설정'!B8),"Y",""))</f>
        <v/>
      </c>
      <c r="W1004" s="40" t="str">
        <f>IF(V1004&lt;&gt;"Y","",MAX(0,(1-R1004/'01_설정'!B5))*'01_설정'!B14+MAX(0,(1-S1004/'01_설정'!B6))*'01_설정'!B15+MAX(0,(1-T1004/'01_설정'!B7))*'01_설정'!B16+MAX(0,(1-U1004/'01_설정'!B8))*'01_설정'!B17+O1004*'01_설정'!B11+Q1004*'01_설정'!B12+P1004*'01_설정'!B13)</f>
        <v/>
      </c>
      <c r="X1004" s="38" t="str">
        <f>IF(W1004="","",1+COUNTIFS($W$4:$W$3003,"&gt;"&amp;W1004)+COUNTIFS($W$4:W1004,W1004)-1)</f>
        <v/>
      </c>
    </row>
    <row r="1005" spans="1:24" ht="16.5">
      <c r="A1005" s="38">
        <f>IF('04A_국토부원자료'!A1006="","",ROW()-3)</f>
        <v>1002</v>
      </c>
      <c r="B1005" s="39" t="str">
        <f>IFERROR('04A_국토부원자료'!B1006,"")</f>
        <v>서울특별시 송파구 문정동</v>
      </c>
      <c r="C1005" s="39" t="str">
        <f>IF(B1005="","",IF('04A_국토부원자료'!C1006&lt;&gt;"",'04A_국토부원자료'!C1006,TRIM('04A_국토부원자료'!D1006&amp;IF('04A_국토부원자료'!E1006&lt;&gt;"","-"&amp;'04A_국토부원자료'!E1006,""))))</f>
        <v>652-5</v>
      </c>
      <c r="D1005" s="39" t="str">
        <f>IFERROR('04A_국토부원자료'!F1006,"")</f>
        <v>문정 아이파크</v>
      </c>
      <c r="E1005" s="40">
        <f>IFERROR(VALUE(SUBSTITUTE('04A_국토부원자료'!G1006,",","")),"")</f>
        <v>25.77</v>
      </c>
      <c r="F1005" s="41">
        <f>IFERROR(IF(AND('04A_국토부원자료'!H1006&lt;&gt;"",'04A_국토부원자료'!I1006&lt;&gt;""),DATE(INT(VALUE(SUBSTITUTE('04A_국토부원자료'!H1006,",",""))/100),MOD(VALUE(SUBSTITUTE('04A_국토부원자료'!H1006,",","")),100),VALUE(SUBSTITUTE('04A_국토부원자료'!I1006,",",""))),""),"")</f>
        <v>45447</v>
      </c>
      <c r="G1005" s="42">
        <f>IFERROR(VALUE(SUBSTITUTE('04A_국토부원자료'!J1006,",","")),"")</f>
        <v>23800</v>
      </c>
      <c r="H1005" s="43">
        <f t="shared" si="30"/>
        <v>238000000</v>
      </c>
      <c r="I1005" s="43">
        <f t="shared" si="31"/>
        <v>9235545.2076057438</v>
      </c>
      <c r="J1005" s="38">
        <f>IFERROR(VALUE(SUBSTITUTE('04A_국토부원자료'!K1006,",","")),"")</f>
        <v>14</v>
      </c>
      <c r="K1005" s="38">
        <f>IFERROR(VALUE(SUBSTITUTE('04A_국토부원자료'!N1006,",","")),"")</f>
        <v>2017</v>
      </c>
      <c r="L1005" s="39" t="str">
        <f>IFERROR('04A_국토부원자료'!O1006,"")</f>
        <v>법원로4길 6</v>
      </c>
      <c r="M1005" s="39" t="str">
        <f>IFERROR('04A_국토부원자료'!Q1006,"")</f>
        <v>중개거래</v>
      </c>
      <c r="N1005" s="38">
        <f>IF(B1005="","",IF('02_대상물건입력'!B5="",1,IF(ISNUMBER(SEARCH('02_대상물건입력'!B5,B1005)),1,0)))</f>
        <v>1</v>
      </c>
      <c r="O1005" s="38">
        <f>IF(B1005="","",IF('02_대상물건입력'!B6="",1,IF(ISNUMBER(SEARCH('02_대상물건입력'!B6,B1005)),1,0)))</f>
        <v>0</v>
      </c>
      <c r="P1005" s="38">
        <f>IF(L1005="","",IF('02_대상물건입력'!B15="",0,IF(ISNUMBER(SEARCH('02_대상물건입력'!B15,L1005)),1,0)))</f>
        <v>0</v>
      </c>
      <c r="Q1005" s="38">
        <f>IF(D1005="","",IF('02_대상물건입력'!B8="",0,IF(ISNUMBER(SEARCH('02_대상물건입력'!B8,D1005)),1,0)))</f>
        <v>0</v>
      </c>
      <c r="R1005" s="44">
        <f>IFERROR(ABS(E1005-'02_대상물건입력'!B11)/'02_대상물건입력'!B11,"")</f>
        <v>5.4061990691118368E-2</v>
      </c>
      <c r="S1005" s="38">
        <f>IFERROR(ABS(J1005-'02_대상물건입력'!B10),"")</f>
        <v>2</v>
      </c>
      <c r="T1005" s="38">
        <f>IFERROR(ABS('01_설정'!B4-F1005),"")</f>
        <v>665</v>
      </c>
      <c r="U1005" s="38">
        <f>IFERROR(ABS(K1005-YEAR('02_대상물건입력'!B14)),"")</f>
        <v>9</v>
      </c>
      <c r="V1005" s="38" t="str">
        <f>IF(B1005="","",IF(AND(E1005&gt;0,F1005&gt;0,H1005&gt;0,OR('04A_국토부원자료'!P1006="",'04A_국토부원자료'!P1006="-"),IF('01_설정'!B10=1,N1005=1,TRUE),R1005&lt;='01_설정'!B5,S1005&lt;='01_설정'!B6,T1005&lt;='01_설정'!B7,U1005&lt;='01_설정'!B8),"Y",""))</f>
        <v>Y</v>
      </c>
      <c r="W1005" s="40">
        <f>IF(V1005&lt;&gt;"Y","",MAX(0,(1-R1005/'01_설정'!B5))*'01_설정'!B14+MAX(0,(1-S1005/'01_설정'!B6))*'01_설정'!B15+MAX(0,(1-T1005/'01_설정'!B7))*'01_설정'!B16+MAX(0,(1-U1005/'01_설정'!B8))*'01_설정'!B17+O1005*'01_설정'!B11+Q1005*'01_설정'!B12+P1005*'01_설정'!B13)</f>
        <v>32.511037969866514</v>
      </c>
      <c r="X1005" s="38">
        <f>IF(W1005="","",1+COUNTIFS($W$4:$W$3003,"&gt;"&amp;W1005)+COUNTIFS($W$4:W1005,W1005)-1)</f>
        <v>148</v>
      </c>
    </row>
    <row r="1006" spans="1:24" ht="16.5">
      <c r="A1006" s="38">
        <f>IF('04A_국토부원자료'!A1007="","",ROW()-3)</f>
        <v>1003</v>
      </c>
      <c r="B1006" s="39" t="str">
        <f>IFERROR('04A_국토부원자료'!B1007,"")</f>
        <v>서울특별시 송파구 문정동</v>
      </c>
      <c r="C1006" s="39" t="str">
        <f>IF(B1006="","",IF('04A_국토부원자료'!C1007&lt;&gt;"",'04A_국토부원자료'!C1007,TRIM('04A_국토부원자료'!D1007&amp;IF('04A_국토부원자료'!E1007&lt;&gt;"","-"&amp;'04A_국토부원자료'!E1007,""))))</f>
        <v>652-4</v>
      </c>
      <c r="D1006" s="39" t="str">
        <f>IFERROR('04A_국토부원자료'!F1007,"")</f>
        <v>힐스테이트에코문정</v>
      </c>
      <c r="E1006" s="40">
        <f>IFERROR(VALUE(SUBSTITUTE('04A_국토부원자료'!G1007,",","")),"")</f>
        <v>17.93</v>
      </c>
      <c r="F1006" s="41">
        <f>IFERROR(IF(AND('04A_국토부원자료'!H1007&lt;&gt;"",'04A_국토부원자료'!I1007&lt;&gt;""),DATE(INT(VALUE(SUBSTITUTE('04A_국토부원자료'!H1007,",",""))/100),MOD(VALUE(SUBSTITUTE('04A_국토부원자료'!H1007,",","")),100),VALUE(SUBSTITUTE('04A_국토부원자료'!I1007,",",""))),""),"")</f>
        <v>45447</v>
      </c>
      <c r="G1006" s="42">
        <f>IFERROR(VALUE(SUBSTITUTE('04A_국토부원자료'!J1007,",","")),"")</f>
        <v>17000</v>
      </c>
      <c r="H1006" s="43">
        <f t="shared" si="30"/>
        <v>170000000</v>
      </c>
      <c r="I1006" s="43">
        <f t="shared" si="31"/>
        <v>9481316.2297824882</v>
      </c>
      <c r="J1006" s="38">
        <f>IFERROR(VALUE(SUBSTITUTE('04A_국토부원자료'!K1007,",","")),"")</f>
        <v>13</v>
      </c>
      <c r="K1006" s="38">
        <f>IFERROR(VALUE(SUBSTITUTE('04A_국토부원자료'!N1007,",","")),"")</f>
        <v>2018</v>
      </c>
      <c r="L1006" s="39" t="str">
        <f>IFERROR('04A_국토부원자료'!O1007,"")</f>
        <v>법원로4길 10</v>
      </c>
      <c r="M1006" s="39" t="str">
        <f>IFERROR('04A_국토부원자료'!Q1007,"")</f>
        <v>중개거래</v>
      </c>
      <c r="N1006" s="38">
        <f>IF(B1006="","",IF('02_대상물건입력'!B5="",1,IF(ISNUMBER(SEARCH('02_대상물건입력'!B5,B1006)),1,0)))</f>
        <v>1</v>
      </c>
      <c r="O1006" s="38">
        <f>IF(B1006="","",IF('02_대상물건입력'!B6="",1,IF(ISNUMBER(SEARCH('02_대상물건입력'!B6,B1006)),1,0)))</f>
        <v>0</v>
      </c>
      <c r="P1006" s="38">
        <f>IF(L1006="","",IF('02_대상물건입력'!B15="",0,IF(ISNUMBER(SEARCH('02_대상물건입력'!B15,L1006)),1,0)))</f>
        <v>0</v>
      </c>
      <c r="Q1006" s="38">
        <f>IF(D1006="","",IF('02_대상물건입력'!B8="",0,IF(ISNUMBER(SEARCH('02_대상물건입력'!B8,D1006)),1,0)))</f>
        <v>0</v>
      </c>
      <c r="R1006" s="44">
        <f>IFERROR(ABS(E1006-'02_대상물건입력'!B11)/'02_대상물건입력'!B11,"")</f>
        <v>0.34184445064383984</v>
      </c>
      <c r="S1006" s="38">
        <f>IFERROR(ABS(J1006-'02_대상물건입력'!B10),"")</f>
        <v>1</v>
      </c>
      <c r="T1006" s="38">
        <f>IFERROR(ABS('01_설정'!B4-F1006),"")</f>
        <v>665</v>
      </c>
      <c r="U1006" s="38">
        <f>IFERROR(ABS(K1006-YEAR('02_대상물건입력'!B14)),"")</f>
        <v>8</v>
      </c>
      <c r="V1006" s="38" t="str">
        <f>IF(B1006="","",IF(AND(E1006&gt;0,F1006&gt;0,H1006&gt;0,OR('04A_국토부원자료'!P1007="",'04A_국토부원자료'!P1007="-"),IF('01_설정'!B10=1,N1006=1,TRUE),R1006&lt;='01_설정'!B5,S1006&lt;='01_설정'!B6,T1006&lt;='01_설정'!B7,U1006&lt;='01_설정'!B8),"Y",""))</f>
        <v/>
      </c>
      <c r="W1006" s="40" t="str">
        <f>IF(V1006&lt;&gt;"Y","",MAX(0,(1-R1006/'01_설정'!B5))*'01_설정'!B14+MAX(0,(1-S1006/'01_설정'!B6))*'01_설정'!B15+MAX(0,(1-T1006/'01_설정'!B7))*'01_설정'!B16+MAX(0,(1-U1006/'01_설정'!B8))*'01_설정'!B17+O1006*'01_설정'!B11+Q1006*'01_설정'!B12+P1006*'01_설정'!B13)</f>
        <v/>
      </c>
      <c r="X1006" s="38" t="str">
        <f>IF(W1006="","",1+COUNTIFS($W$4:$W$3003,"&gt;"&amp;W1006)+COUNTIFS($W$4:W1006,W1006)-1)</f>
        <v/>
      </c>
    </row>
    <row r="1007" spans="1:24" ht="16.5">
      <c r="A1007" s="38">
        <f>IF('04A_국토부원자료'!A1008="","",ROW()-3)</f>
        <v>1004</v>
      </c>
      <c r="B1007" s="39" t="str">
        <f>IFERROR('04A_국토부원자료'!B1008,"")</f>
        <v>서울특별시 송파구 문정동</v>
      </c>
      <c r="C1007" s="39" t="str">
        <f>IF(B1007="","",IF('04A_국토부원자료'!C1008&lt;&gt;"",'04A_국토부원자료'!C1008,TRIM('04A_국토부원자료'!D1008&amp;IF('04A_국토부원자료'!E1008&lt;&gt;"","-"&amp;'04A_국토부원자료'!E1008,""))))</f>
        <v>652-5</v>
      </c>
      <c r="D1007" s="39" t="str">
        <f>IFERROR('04A_국토부원자료'!F1008,"")</f>
        <v>문정 아이파크</v>
      </c>
      <c r="E1007" s="40">
        <f>IFERROR(VALUE(SUBSTITUTE('04A_국토부원자료'!G1008,",","")),"")</f>
        <v>25.77</v>
      </c>
      <c r="F1007" s="41">
        <f>IFERROR(IF(AND('04A_국토부원자료'!H1008&lt;&gt;"",'04A_국토부원자료'!I1008&lt;&gt;""),DATE(INT(VALUE(SUBSTITUTE('04A_국토부원자료'!H1008,",",""))/100),MOD(VALUE(SUBSTITUTE('04A_국토부원자료'!H1008,",","")),100),VALUE(SUBSTITUTE('04A_국토부원자료'!I1008,",",""))),""),"")</f>
        <v>45447</v>
      </c>
      <c r="G1007" s="42">
        <f>IFERROR(VALUE(SUBSTITUTE('04A_국토부원자료'!J1008,",","")),"")</f>
        <v>24000</v>
      </c>
      <c r="H1007" s="43">
        <f t="shared" si="30"/>
        <v>240000000</v>
      </c>
      <c r="I1007" s="43">
        <f t="shared" si="31"/>
        <v>9313154.8311990686</v>
      </c>
      <c r="J1007" s="38">
        <f>IFERROR(VALUE(SUBSTITUTE('04A_국토부원자료'!K1008,",","")),"")</f>
        <v>5</v>
      </c>
      <c r="K1007" s="38">
        <f>IFERROR(VALUE(SUBSTITUTE('04A_국토부원자료'!N1008,",","")),"")</f>
        <v>2017</v>
      </c>
      <c r="L1007" s="39" t="str">
        <f>IFERROR('04A_국토부원자료'!O1008,"")</f>
        <v>법원로4길 6</v>
      </c>
      <c r="M1007" s="39" t="str">
        <f>IFERROR('04A_국토부원자료'!Q1008,"")</f>
        <v>중개거래</v>
      </c>
      <c r="N1007" s="38">
        <f>IF(B1007="","",IF('02_대상물건입력'!B5="",1,IF(ISNUMBER(SEARCH('02_대상물건입력'!B5,B1007)),1,0)))</f>
        <v>1</v>
      </c>
      <c r="O1007" s="38">
        <f>IF(B1007="","",IF('02_대상물건입력'!B6="",1,IF(ISNUMBER(SEARCH('02_대상물건입력'!B6,B1007)),1,0)))</f>
        <v>0</v>
      </c>
      <c r="P1007" s="38">
        <f>IF(L1007="","",IF('02_대상물건입력'!B15="",0,IF(ISNUMBER(SEARCH('02_대상물건입력'!B15,L1007)),1,0)))</f>
        <v>0</v>
      </c>
      <c r="Q1007" s="38">
        <f>IF(D1007="","",IF('02_대상물건입력'!B8="",0,IF(ISNUMBER(SEARCH('02_대상물건입력'!B8,D1007)),1,0)))</f>
        <v>0</v>
      </c>
      <c r="R1007" s="44">
        <f>IFERROR(ABS(E1007-'02_대상물건입력'!B11)/'02_대상물건입력'!B11,"")</f>
        <v>5.4061990691118368E-2</v>
      </c>
      <c r="S1007" s="38">
        <f>IFERROR(ABS(J1007-'02_대상물건입력'!B10),"")</f>
        <v>7</v>
      </c>
      <c r="T1007" s="38">
        <f>IFERROR(ABS('01_설정'!B4-F1007),"")</f>
        <v>665</v>
      </c>
      <c r="U1007" s="38">
        <f>IFERROR(ABS(K1007-YEAR('02_대상물건입력'!B14)),"")</f>
        <v>9</v>
      </c>
      <c r="V1007" s="38" t="str">
        <f>IF(B1007="","",IF(AND(E1007&gt;0,F1007&gt;0,H1007&gt;0,OR('04A_국토부원자료'!P1008="",'04A_국토부원자료'!P1008="-"),IF('01_설정'!B10=1,N1007=1,TRUE),R1007&lt;='01_설정'!B5,S1007&lt;='01_설정'!B6,T1007&lt;='01_설정'!B7,U1007&lt;='01_설정'!B8),"Y",""))</f>
        <v/>
      </c>
      <c r="W1007" s="40" t="str">
        <f>IF(V1007&lt;&gt;"Y","",MAX(0,(1-R1007/'01_설정'!B5))*'01_설정'!B14+MAX(0,(1-S1007/'01_설정'!B6))*'01_설정'!B15+MAX(0,(1-T1007/'01_설정'!B7))*'01_설정'!B16+MAX(0,(1-U1007/'01_설정'!B8))*'01_설정'!B17+O1007*'01_설정'!B11+Q1007*'01_설정'!B12+P1007*'01_설정'!B13)</f>
        <v/>
      </c>
      <c r="X1007" s="38" t="str">
        <f>IF(W1007="","",1+COUNTIFS($W$4:$W$3003,"&gt;"&amp;W1007)+COUNTIFS($W$4:W1007,W1007)-1)</f>
        <v/>
      </c>
    </row>
    <row r="1008" spans="1:24" ht="16.5">
      <c r="A1008" s="38">
        <f>IF('04A_국토부원자료'!A1009="","",ROW()-3)</f>
        <v>1005</v>
      </c>
      <c r="B1008" s="39" t="str">
        <f>IFERROR('04A_국토부원자료'!B1009,"")</f>
        <v>서울특별시 송파구 문정동</v>
      </c>
      <c r="C1008" s="39" t="str">
        <f>IF(B1008="","",IF('04A_국토부원자료'!C1009&lt;&gt;"",'04A_국토부원자료'!C1009,TRIM('04A_국토부원자료'!D1009&amp;IF('04A_국토부원자료'!E1009&lt;&gt;"","-"&amp;'04A_국토부원자료'!E1009,""))))</f>
        <v>624</v>
      </c>
      <c r="D1008" s="39" t="str">
        <f>IFERROR('04A_국토부원자료'!F1009,"")</f>
        <v>송파 아이파크</v>
      </c>
      <c r="E1008" s="40">
        <f>IFERROR(VALUE(SUBSTITUTE('04A_국토부원자료'!G1009,",","")),"")</f>
        <v>49.91</v>
      </c>
      <c r="F1008" s="41">
        <f>IFERROR(IF(AND('04A_국토부원자료'!H1009&lt;&gt;"",'04A_국토부원자료'!I1009&lt;&gt;""),DATE(INT(VALUE(SUBSTITUTE('04A_국토부원자료'!H1009,",",""))/100),MOD(VALUE(SUBSTITUTE('04A_국토부원자료'!H1009,",","")),100),VALUE(SUBSTITUTE('04A_국토부원자료'!I1009,",",""))),""),"")</f>
        <v>45446</v>
      </c>
      <c r="G1008" s="42">
        <f>IFERROR(VALUE(SUBSTITUTE('04A_국토부원자료'!J1009,",","")),"")</f>
        <v>60500</v>
      </c>
      <c r="H1008" s="43">
        <f t="shared" si="30"/>
        <v>605000000</v>
      </c>
      <c r="I1008" s="43">
        <f t="shared" si="31"/>
        <v>12121819.27469445</v>
      </c>
      <c r="J1008" s="38">
        <f>IFERROR(VALUE(SUBSTITUTE('04A_국토부원자료'!K1009,",","")),"")</f>
        <v>3</v>
      </c>
      <c r="K1008" s="38">
        <f>IFERROR(VALUE(SUBSTITUTE('04A_국토부원자료'!N1009,",","")),"")</f>
        <v>2015</v>
      </c>
      <c r="L1008" s="39" t="str">
        <f>IFERROR('04A_국토부원자료'!O1009,"")</f>
        <v>법원로 55</v>
      </c>
      <c r="M1008" s="39" t="str">
        <f>IFERROR('04A_국토부원자료'!Q1009,"")</f>
        <v>중개거래</v>
      </c>
      <c r="N1008" s="38">
        <f>IF(B1008="","",IF('02_대상물건입력'!B5="",1,IF(ISNUMBER(SEARCH('02_대상물건입력'!B5,B1008)),1,0)))</f>
        <v>1</v>
      </c>
      <c r="O1008" s="38">
        <f>IF(B1008="","",IF('02_대상물건입력'!B6="",1,IF(ISNUMBER(SEARCH('02_대상물건입력'!B6,B1008)),1,0)))</f>
        <v>0</v>
      </c>
      <c r="P1008" s="38">
        <f>IF(L1008="","",IF('02_대상물건입력'!B15="",0,IF(ISNUMBER(SEARCH('02_대상물건입력'!B15,L1008)),1,0)))</f>
        <v>0</v>
      </c>
      <c r="Q1008" s="38">
        <f>IF(D1008="","",IF('02_대상물건입력'!B8="",0,IF(ISNUMBER(SEARCH('02_대상물건입력'!B8,D1008)),1,0)))</f>
        <v>0</v>
      </c>
      <c r="R1008" s="44">
        <f>IFERROR(ABS(E1008-'02_대상물건입력'!B11)/'02_대상물건입력'!B11,"")</f>
        <v>0.83204369594902139</v>
      </c>
      <c r="S1008" s="38">
        <f>IFERROR(ABS(J1008-'02_대상물건입력'!B10),"")</f>
        <v>9</v>
      </c>
      <c r="T1008" s="38">
        <f>IFERROR(ABS('01_설정'!B4-F1008),"")</f>
        <v>666</v>
      </c>
      <c r="U1008" s="38">
        <f>IFERROR(ABS(K1008-YEAR('02_대상물건입력'!B14)),"")</f>
        <v>11</v>
      </c>
      <c r="V1008" s="38" t="str">
        <f>IF(B1008="","",IF(AND(E1008&gt;0,F1008&gt;0,H1008&gt;0,OR('04A_국토부원자료'!P1009="",'04A_국토부원자료'!P1009="-"),IF('01_설정'!B10=1,N1008=1,TRUE),R1008&lt;='01_설정'!B5,S1008&lt;='01_설정'!B6,T1008&lt;='01_설정'!B7,U1008&lt;='01_설정'!B8),"Y",""))</f>
        <v/>
      </c>
      <c r="W1008" s="40" t="str">
        <f>IF(V1008&lt;&gt;"Y","",MAX(0,(1-R1008/'01_설정'!B5))*'01_설정'!B14+MAX(0,(1-S1008/'01_설정'!B6))*'01_설정'!B15+MAX(0,(1-T1008/'01_설정'!B7))*'01_설정'!B16+MAX(0,(1-U1008/'01_설정'!B8))*'01_설정'!B17+O1008*'01_설정'!B11+Q1008*'01_설정'!B12+P1008*'01_설정'!B13)</f>
        <v/>
      </c>
      <c r="X1008" s="38" t="str">
        <f>IF(W1008="","",1+COUNTIFS($W$4:$W$3003,"&gt;"&amp;W1008)+COUNTIFS($W$4:W1008,W1008)-1)</f>
        <v/>
      </c>
    </row>
    <row r="1009" spans="1:24" ht="16.5">
      <c r="A1009" s="38">
        <f>IF('04A_국토부원자료'!A1010="","",ROW()-3)</f>
        <v>1006</v>
      </c>
      <c r="B1009" s="39" t="str">
        <f>IFERROR('04A_국토부원자료'!B1010,"")</f>
        <v>서울특별시 송파구 문정동</v>
      </c>
      <c r="C1009" s="39" t="str">
        <f>IF(B1009="","",IF('04A_국토부원자료'!C1010&lt;&gt;"",'04A_국토부원자료'!C1010,TRIM('04A_국토부원자료'!D1010&amp;IF('04A_국토부원자료'!E1010&lt;&gt;"","-"&amp;'04A_국토부원자료'!E1010,""))))</f>
        <v>618</v>
      </c>
      <c r="D1009" s="39" t="str">
        <f>IFERROR('04A_국토부원자료'!F1010,"")</f>
        <v>파크하비오</v>
      </c>
      <c r="E1009" s="40">
        <f>IFERROR(VALUE(SUBSTITUTE('04A_국토부원자료'!G1010,",","")),"")</f>
        <v>48.96</v>
      </c>
      <c r="F1009" s="41">
        <f>IFERROR(IF(AND('04A_국토부원자료'!H1010&lt;&gt;"",'04A_국토부원자료'!I1010&lt;&gt;""),DATE(INT(VALUE(SUBSTITUTE('04A_국토부원자료'!H1010,",",""))/100),MOD(VALUE(SUBSTITUTE('04A_국토부원자료'!H1010,",","")),100),VALUE(SUBSTITUTE('04A_국토부원자료'!I1010,",",""))),""),"")</f>
        <v>45446</v>
      </c>
      <c r="G1009" s="42">
        <f>IFERROR(VALUE(SUBSTITUTE('04A_국토부원자료'!J1010,",","")),"")</f>
        <v>47000</v>
      </c>
      <c r="H1009" s="43">
        <f t="shared" si="30"/>
        <v>470000000</v>
      </c>
      <c r="I1009" s="43">
        <f t="shared" si="31"/>
        <v>9599673.2026143782</v>
      </c>
      <c r="J1009" s="38">
        <f>IFERROR(VALUE(SUBSTITUTE('04A_국토부원자료'!K1010,",","")),"")</f>
        <v>18</v>
      </c>
      <c r="K1009" s="38" t="str">
        <f>IFERROR(VALUE(SUBSTITUTE('04A_국토부원자료'!N1010,",","")),"")</f>
        <v/>
      </c>
      <c r="L1009" s="39" t="str">
        <f>IFERROR('04A_국토부원자료'!O1010,"")</f>
        <v xml:space="preserve"> </v>
      </c>
      <c r="M1009" s="39" t="str">
        <f>IFERROR('04A_국토부원자료'!Q1010,"")</f>
        <v>중개거래</v>
      </c>
      <c r="N1009" s="38">
        <f>IF(B1009="","",IF('02_대상물건입력'!B5="",1,IF(ISNUMBER(SEARCH('02_대상물건입력'!B5,B1009)),1,0)))</f>
        <v>1</v>
      </c>
      <c r="O1009" s="38">
        <f>IF(B1009="","",IF('02_대상물건입력'!B6="",1,IF(ISNUMBER(SEARCH('02_대상물건입력'!B6,B1009)),1,0)))</f>
        <v>0</v>
      </c>
      <c r="P1009" s="38">
        <f>IF(L1009="","",IF('02_대상물건입력'!B15="",0,IF(ISNUMBER(SEARCH('02_대상물건입력'!B15,L1009)),1,0)))</f>
        <v>0</v>
      </c>
      <c r="Q1009" s="38">
        <f>IF(D1009="","",IF('02_대상물건입력'!B8="",0,IF(ISNUMBER(SEARCH('02_대상물건입력'!B8,D1009)),1,0)))</f>
        <v>0</v>
      </c>
      <c r="R1009" s="44">
        <f>IFERROR(ABS(E1009-'02_대상물건입력'!B11)/'02_대상물건입력'!B11,"")</f>
        <v>0.79717209684760759</v>
      </c>
      <c r="S1009" s="38">
        <f>IFERROR(ABS(J1009-'02_대상물건입력'!B10),"")</f>
        <v>6</v>
      </c>
      <c r="T1009" s="38">
        <f>IFERROR(ABS('01_설정'!B4-F1009),"")</f>
        <v>666</v>
      </c>
      <c r="U1009" s="38" t="str">
        <f>IFERROR(ABS(K1009-YEAR('02_대상물건입력'!B14)),"")</f>
        <v/>
      </c>
      <c r="V1009" s="38" t="str">
        <f>IF(B1009="","",IF(AND(E1009&gt;0,F1009&gt;0,H1009&gt;0,OR('04A_국토부원자료'!P1010="",'04A_국토부원자료'!P1010="-"),IF('01_설정'!B10=1,N1009=1,TRUE),R1009&lt;='01_설정'!B5,S1009&lt;='01_설정'!B6,T1009&lt;='01_설정'!B7,U1009&lt;='01_설정'!B8),"Y",""))</f>
        <v/>
      </c>
      <c r="W1009" s="40" t="str">
        <f>IF(V1009&lt;&gt;"Y","",MAX(0,(1-R1009/'01_설정'!B5))*'01_설정'!B14+MAX(0,(1-S1009/'01_설정'!B6))*'01_설정'!B15+MAX(0,(1-T1009/'01_설정'!B7))*'01_설정'!B16+MAX(0,(1-U1009/'01_설정'!B8))*'01_설정'!B17+O1009*'01_설정'!B11+Q1009*'01_설정'!B12+P1009*'01_설정'!B13)</f>
        <v/>
      </c>
      <c r="X1009" s="38" t="str">
        <f>IF(W1009="","",1+COUNTIFS($W$4:$W$3003,"&gt;"&amp;W1009)+COUNTIFS($W$4:W1009,W1009)-1)</f>
        <v/>
      </c>
    </row>
    <row r="1010" spans="1:24" ht="16.5">
      <c r="A1010" s="38">
        <f>IF('04A_국토부원자료'!A1011="","",ROW()-3)</f>
        <v>1007</v>
      </c>
      <c r="B1010" s="39" t="str">
        <f>IFERROR('04A_국토부원자료'!B1011,"")</f>
        <v>서울특별시 송파구 문정동</v>
      </c>
      <c r="C1010" s="39" t="str">
        <f>IF(B1010="","",IF('04A_국토부원자료'!C1011&lt;&gt;"",'04A_국토부원자료'!C1011,TRIM('04A_국토부원자료'!D1011&amp;IF('04A_국토부원자료'!E1011&lt;&gt;"","-"&amp;'04A_국토부원자료'!E1011,""))))</f>
        <v>620</v>
      </c>
      <c r="D1010" s="39" t="str">
        <f>IFERROR('04A_국토부원자료'!F1011,"")</f>
        <v>송파푸르지오시티</v>
      </c>
      <c r="E1010" s="40">
        <f>IFERROR(VALUE(SUBSTITUTE('04A_국토부원자료'!G1011,",","")),"")</f>
        <v>30</v>
      </c>
      <c r="F1010" s="41">
        <f>IFERROR(IF(AND('04A_국토부원자료'!H1011&lt;&gt;"",'04A_국토부원자료'!I1011&lt;&gt;""),DATE(INT(VALUE(SUBSTITUTE('04A_국토부원자료'!H1011,",",""))/100),MOD(VALUE(SUBSTITUTE('04A_국토부원자료'!H1011,",","")),100),VALUE(SUBSTITUTE('04A_국토부원자료'!I1011,",",""))),""),"")</f>
        <v>45446</v>
      </c>
      <c r="G1010" s="42">
        <f>IFERROR(VALUE(SUBSTITUTE('04A_국토부원자료'!J1011,",","")),"")</f>
        <v>24000</v>
      </c>
      <c r="H1010" s="43">
        <f t="shared" si="30"/>
        <v>240000000</v>
      </c>
      <c r="I1010" s="43">
        <f t="shared" si="31"/>
        <v>8000000</v>
      </c>
      <c r="J1010" s="38">
        <f>IFERROR(VALUE(SUBSTITUTE('04A_국토부원자료'!K1011,",","")),"")</f>
        <v>10</v>
      </c>
      <c r="K1010" s="38">
        <f>IFERROR(VALUE(SUBSTITUTE('04A_국토부원자료'!N1011,",","")),"")</f>
        <v>2013</v>
      </c>
      <c r="L1010" s="39" t="str">
        <f>IFERROR('04A_국토부원자료'!O1011,"")</f>
        <v>새말로 62</v>
      </c>
      <c r="M1010" s="39" t="str">
        <f>IFERROR('04A_국토부원자료'!Q1011,"")</f>
        <v>중개거래</v>
      </c>
      <c r="N1010" s="38">
        <f>IF(B1010="","",IF('02_대상물건입력'!B5="",1,IF(ISNUMBER(SEARCH('02_대상물건입력'!B5,B1010)),1,0)))</f>
        <v>1</v>
      </c>
      <c r="O1010" s="38">
        <f>IF(B1010="","",IF('02_대상물건입력'!B6="",1,IF(ISNUMBER(SEARCH('02_대상물건입력'!B6,B1010)),1,0)))</f>
        <v>0</v>
      </c>
      <c r="P1010" s="38">
        <f>IF(L1010="","",IF('02_대상물건입력'!B15="",0,IF(ISNUMBER(SEARCH('02_대상물건입력'!B15,L1010)),1,0)))</f>
        <v>0</v>
      </c>
      <c r="Q1010" s="38">
        <f>IF(D1010="","",IF('02_대상물건입력'!B8="",0,IF(ISNUMBER(SEARCH('02_대상물건입력'!B8,D1010)),1,0)))</f>
        <v>0</v>
      </c>
      <c r="R1010" s="44">
        <f>IFERROR(ABS(E1010-'02_대상물건입력'!B11)/'02_대상물건입력'!B11,"")</f>
        <v>0.10120839267623009</v>
      </c>
      <c r="S1010" s="38">
        <f>IFERROR(ABS(J1010-'02_대상물건입력'!B10),"")</f>
        <v>2</v>
      </c>
      <c r="T1010" s="38">
        <f>IFERROR(ABS('01_설정'!B4-F1010),"")</f>
        <v>666</v>
      </c>
      <c r="U1010" s="38">
        <f>IFERROR(ABS(K1010-YEAR('02_대상물건입력'!B14)),"")</f>
        <v>13</v>
      </c>
      <c r="V1010" s="38" t="str">
        <f>IF(B1010="","",IF(AND(E1010&gt;0,F1010&gt;0,H1010&gt;0,OR('04A_국토부원자료'!P1011="",'04A_국토부원자료'!P1011="-"),IF('01_설정'!B10=1,N1010=1,TRUE),R1010&lt;='01_설정'!B5,S1010&lt;='01_설정'!B6,T1010&lt;='01_설정'!B7,U1010&lt;='01_설정'!B8),"Y",""))</f>
        <v/>
      </c>
      <c r="W1010" s="40" t="str">
        <f>IF(V1010&lt;&gt;"Y","",MAX(0,(1-R1010/'01_설정'!B5))*'01_설정'!B14+MAX(0,(1-S1010/'01_설정'!B6))*'01_설정'!B15+MAX(0,(1-T1010/'01_설정'!B7))*'01_설정'!B16+MAX(0,(1-U1010/'01_설정'!B8))*'01_설정'!B17+O1010*'01_설정'!B11+Q1010*'01_설정'!B12+P1010*'01_설정'!B13)</f>
        <v/>
      </c>
      <c r="X1010" s="38" t="str">
        <f>IF(W1010="","",1+COUNTIFS($W$4:$W$3003,"&gt;"&amp;W1010)+COUNTIFS($W$4:W1010,W1010)-1)</f>
        <v/>
      </c>
    </row>
    <row r="1011" spans="1:24" ht="16.5">
      <c r="A1011" s="38">
        <f>IF('04A_국토부원자료'!A1012="","",ROW()-3)</f>
        <v>1008</v>
      </c>
      <c r="B1011" s="39" t="str">
        <f>IFERROR('04A_국토부원자료'!B1012,"")</f>
        <v>서울특별시 송파구 문정동</v>
      </c>
      <c r="C1011" s="39" t="str">
        <f>IF(B1011="","",IF('04A_국토부원자료'!C1012&lt;&gt;"",'04A_국토부원자료'!C1012,TRIM('04A_국토부원자료'!D1012&amp;IF('04A_국토부원자료'!E1012&lt;&gt;"","-"&amp;'04A_국토부원자료'!E1012,""))))</f>
        <v>618</v>
      </c>
      <c r="D1011" s="39" t="str">
        <f>IFERROR('04A_국토부원자료'!F1012,"")</f>
        <v>파크하비오</v>
      </c>
      <c r="E1011" s="40">
        <f>IFERROR(VALUE(SUBSTITUTE('04A_국토부원자료'!G1012,",","")),"")</f>
        <v>48.96</v>
      </c>
      <c r="F1011" s="41">
        <f>IFERROR(IF(AND('04A_국토부원자료'!H1012&lt;&gt;"",'04A_국토부원자료'!I1012&lt;&gt;""),DATE(INT(VALUE(SUBSTITUTE('04A_국토부원자료'!H1012,",",""))/100),MOD(VALUE(SUBSTITUTE('04A_국토부원자료'!H1012,",","")),100),VALUE(SUBSTITUTE('04A_국토부원자료'!I1012,",",""))),""),"")</f>
        <v>45444</v>
      </c>
      <c r="G1011" s="42">
        <f>IFERROR(VALUE(SUBSTITUTE('04A_국토부원자료'!J1012,",","")),"")</f>
        <v>48000</v>
      </c>
      <c r="H1011" s="43">
        <f t="shared" si="30"/>
        <v>480000000</v>
      </c>
      <c r="I1011" s="43">
        <f t="shared" si="31"/>
        <v>9803921.5686274506</v>
      </c>
      <c r="J1011" s="38">
        <f>IFERROR(VALUE(SUBSTITUTE('04A_국토부원자료'!K1012,",","")),"")</f>
        <v>7</v>
      </c>
      <c r="K1011" s="38" t="str">
        <f>IFERROR(VALUE(SUBSTITUTE('04A_국토부원자료'!N1012,",","")),"")</f>
        <v/>
      </c>
      <c r="L1011" s="39" t="str">
        <f>IFERROR('04A_국토부원자료'!O1012,"")</f>
        <v xml:space="preserve"> </v>
      </c>
      <c r="M1011" s="39" t="str">
        <f>IFERROR('04A_국토부원자료'!Q1012,"")</f>
        <v>중개거래</v>
      </c>
      <c r="N1011" s="38">
        <f>IF(B1011="","",IF('02_대상물건입력'!B5="",1,IF(ISNUMBER(SEARCH('02_대상물건입력'!B5,B1011)),1,0)))</f>
        <v>1</v>
      </c>
      <c r="O1011" s="38">
        <f>IF(B1011="","",IF('02_대상물건입력'!B6="",1,IF(ISNUMBER(SEARCH('02_대상물건입력'!B6,B1011)),1,0)))</f>
        <v>0</v>
      </c>
      <c r="P1011" s="38">
        <f>IF(L1011="","",IF('02_대상물건입력'!B15="",0,IF(ISNUMBER(SEARCH('02_대상물건입력'!B15,L1011)),1,0)))</f>
        <v>0</v>
      </c>
      <c r="Q1011" s="38">
        <f>IF(D1011="","",IF('02_대상물건입력'!B8="",0,IF(ISNUMBER(SEARCH('02_대상물건입력'!B8,D1011)),1,0)))</f>
        <v>0</v>
      </c>
      <c r="R1011" s="44">
        <f>IFERROR(ABS(E1011-'02_대상물건입력'!B11)/'02_대상물건입력'!B11,"")</f>
        <v>0.79717209684760759</v>
      </c>
      <c r="S1011" s="38">
        <f>IFERROR(ABS(J1011-'02_대상물건입력'!B10),"")</f>
        <v>5</v>
      </c>
      <c r="T1011" s="38">
        <f>IFERROR(ABS('01_설정'!B4-F1011),"")</f>
        <v>668</v>
      </c>
      <c r="U1011" s="38" t="str">
        <f>IFERROR(ABS(K1011-YEAR('02_대상물건입력'!B14)),"")</f>
        <v/>
      </c>
      <c r="V1011" s="38" t="str">
        <f>IF(B1011="","",IF(AND(E1011&gt;0,F1011&gt;0,H1011&gt;0,OR('04A_국토부원자료'!P1012="",'04A_국토부원자료'!P1012="-"),IF('01_설정'!B10=1,N1011=1,TRUE),R1011&lt;='01_설정'!B5,S1011&lt;='01_설정'!B6,T1011&lt;='01_설정'!B7,U1011&lt;='01_설정'!B8),"Y",""))</f>
        <v/>
      </c>
      <c r="W1011" s="40" t="str">
        <f>IF(V1011&lt;&gt;"Y","",MAX(0,(1-R1011/'01_설정'!B5))*'01_설정'!B14+MAX(0,(1-S1011/'01_설정'!B6))*'01_설정'!B15+MAX(0,(1-T1011/'01_설정'!B7))*'01_설정'!B16+MAX(0,(1-U1011/'01_설정'!B8))*'01_설정'!B17+O1011*'01_설정'!B11+Q1011*'01_설정'!B12+P1011*'01_설정'!B13)</f>
        <v/>
      </c>
      <c r="X1011" s="38" t="str">
        <f>IF(W1011="","",1+COUNTIFS($W$4:$W$3003,"&gt;"&amp;W1011)+COUNTIFS($W$4:W1011,W1011)-1)</f>
        <v/>
      </c>
    </row>
    <row r="1012" spans="1:24" ht="16.5">
      <c r="A1012" s="38">
        <f>IF('04A_국토부원자료'!A1013="","",ROW()-3)</f>
        <v>1009</v>
      </c>
      <c r="B1012" s="39" t="str">
        <f>IFERROR('04A_국토부원자료'!B1013,"")</f>
        <v>서울특별시 송파구 문정동</v>
      </c>
      <c r="C1012" s="39" t="str">
        <f>IF(B1012="","",IF('04A_국토부원자료'!C1013&lt;&gt;"",'04A_국토부원자료'!C1013,TRIM('04A_국토부원자료'!D1013&amp;IF('04A_국토부원자료'!E1013&lt;&gt;"","-"&amp;'04A_국토부원자료'!E1013,""))))</f>
        <v>652</v>
      </c>
      <c r="D1012" s="39" t="str">
        <f>IFERROR('04A_국토부원자료'!F1013,"")</f>
        <v>송파법조타운푸르지오시티</v>
      </c>
      <c r="E1012" s="40">
        <f>IFERROR(VALUE(SUBSTITUTE('04A_국토부원자료'!G1013,",","")),"")</f>
        <v>17.47</v>
      </c>
      <c r="F1012" s="41">
        <f>IFERROR(IF(AND('04A_국토부원자료'!H1013&lt;&gt;"",'04A_국토부원자료'!I1013&lt;&gt;""),DATE(INT(VALUE(SUBSTITUTE('04A_국토부원자료'!H1013,",",""))/100),MOD(VALUE(SUBSTITUTE('04A_국토부원자료'!H1013,",","")),100),VALUE(SUBSTITUTE('04A_국토부원자료'!I1013,",",""))),""),"")</f>
        <v>45444</v>
      </c>
      <c r="G1012" s="42">
        <f>IFERROR(VALUE(SUBSTITUTE('04A_국토부원자료'!J1013,",","")),"")</f>
        <v>18500</v>
      </c>
      <c r="H1012" s="43">
        <f t="shared" si="30"/>
        <v>185000000</v>
      </c>
      <c r="I1012" s="43">
        <f t="shared" si="31"/>
        <v>10589582.140812824</v>
      </c>
      <c r="J1012" s="38">
        <f>IFERROR(VALUE(SUBSTITUTE('04A_국토부원자료'!K1013,",","")),"")</f>
        <v>8</v>
      </c>
      <c r="K1012" s="38">
        <f>IFERROR(VALUE(SUBSTITUTE('04A_국토부원자료'!N1013,",","")),"")</f>
        <v>2018</v>
      </c>
      <c r="L1012" s="39" t="str">
        <f>IFERROR('04A_국토부원자료'!O1013,"")</f>
        <v>법원로4길 5</v>
      </c>
      <c r="M1012" s="39" t="str">
        <f>IFERROR('04A_국토부원자료'!Q1013,"")</f>
        <v>중개거래</v>
      </c>
      <c r="N1012" s="38">
        <f>IF(B1012="","",IF('02_대상물건입력'!B5="",1,IF(ISNUMBER(SEARCH('02_대상물건입력'!B5,B1012)),1,0)))</f>
        <v>1</v>
      </c>
      <c r="O1012" s="38">
        <f>IF(B1012="","",IF('02_대상물건입력'!B6="",1,IF(ISNUMBER(SEARCH('02_대상물건입력'!B6,B1012)),1,0)))</f>
        <v>0</v>
      </c>
      <c r="P1012" s="38">
        <f>IF(L1012="","",IF('02_대상물건입력'!B15="",0,IF(ISNUMBER(SEARCH('02_대상물건입력'!B15,L1012)),1,0)))</f>
        <v>0</v>
      </c>
      <c r="Q1012" s="38">
        <f>IF(D1012="","",IF('02_대상물건입력'!B8="",0,IF(ISNUMBER(SEARCH('02_대상물건입력'!B8,D1012)),1,0)))</f>
        <v>0</v>
      </c>
      <c r="R1012" s="44">
        <f>IFERROR(ABS(E1012-'02_대상물건입력'!B11)/'02_대상물건입력'!B11,"")</f>
        <v>0.35872964599820872</v>
      </c>
      <c r="S1012" s="38">
        <f>IFERROR(ABS(J1012-'02_대상물건입력'!B10),"")</f>
        <v>4</v>
      </c>
      <c r="T1012" s="38">
        <f>IFERROR(ABS('01_설정'!B4-F1012),"")</f>
        <v>668</v>
      </c>
      <c r="U1012" s="38">
        <f>IFERROR(ABS(K1012-YEAR('02_대상물건입력'!B14)),"")</f>
        <v>8</v>
      </c>
      <c r="V1012" s="38" t="str">
        <f>IF(B1012="","",IF(AND(E1012&gt;0,F1012&gt;0,H1012&gt;0,OR('04A_국토부원자료'!P1013="",'04A_국토부원자료'!P1013="-"),IF('01_설정'!B10=1,N1012=1,TRUE),R1012&lt;='01_설정'!B5,S1012&lt;='01_설정'!B6,T1012&lt;='01_설정'!B7,U1012&lt;='01_설정'!B8),"Y",""))</f>
        <v/>
      </c>
      <c r="W1012" s="40" t="str">
        <f>IF(V1012&lt;&gt;"Y","",MAX(0,(1-R1012/'01_설정'!B5))*'01_설정'!B14+MAX(0,(1-S1012/'01_설정'!B6))*'01_설정'!B15+MAX(0,(1-T1012/'01_설정'!B7))*'01_설정'!B16+MAX(0,(1-U1012/'01_설정'!B8))*'01_설정'!B17+O1012*'01_설정'!B11+Q1012*'01_설정'!B12+P1012*'01_설정'!B13)</f>
        <v/>
      </c>
      <c r="X1012" s="38" t="str">
        <f>IF(W1012="","",1+COUNTIFS($W$4:$W$3003,"&gt;"&amp;W1012)+COUNTIFS($W$4:W1012,W1012)-1)</f>
        <v/>
      </c>
    </row>
    <row r="1013" spans="1:24" ht="16.5">
      <c r="A1013" s="38">
        <f>IF('04A_국토부원자료'!A1014="","",ROW()-3)</f>
        <v>1010</v>
      </c>
      <c r="B1013" s="39" t="str">
        <f>IFERROR('04A_국토부원자료'!B1014,"")</f>
        <v>서울특별시 송파구 문정동</v>
      </c>
      <c r="C1013" s="39" t="str">
        <f>IF(B1013="","",IF('04A_국토부원자료'!C1014&lt;&gt;"",'04A_국토부원자료'!C1014,TRIM('04A_국토부원자료'!D1014&amp;IF('04A_국토부원자료'!E1014&lt;&gt;"","-"&amp;'04A_국토부원자료'!E1014,""))))</f>
        <v>624</v>
      </c>
      <c r="D1013" s="39" t="str">
        <f>IFERROR('04A_국토부원자료'!F1014,"")</f>
        <v>송파 아이파크</v>
      </c>
      <c r="E1013" s="40">
        <f>IFERROR(VALUE(SUBSTITUTE('04A_국토부원자료'!G1014,",","")),"")</f>
        <v>25.87</v>
      </c>
      <c r="F1013" s="41">
        <f>IFERROR(IF(AND('04A_국토부원자료'!H1014&lt;&gt;"",'04A_국토부원자료'!I1014&lt;&gt;""),DATE(INT(VALUE(SUBSTITUTE('04A_국토부원자료'!H1014,",",""))/100),MOD(VALUE(SUBSTITUTE('04A_국토부원자료'!H1014,",","")),100),VALUE(SUBSTITUTE('04A_국토부원자료'!I1014,",",""))),""),"")</f>
        <v>45442</v>
      </c>
      <c r="G1013" s="42">
        <f>IFERROR(VALUE(SUBSTITUTE('04A_국토부원자료'!J1014,",","")),"")</f>
        <v>22800</v>
      </c>
      <c r="H1013" s="43">
        <f t="shared" si="30"/>
        <v>228000000</v>
      </c>
      <c r="I1013" s="43">
        <f t="shared" si="31"/>
        <v>8813297.2555083111</v>
      </c>
      <c r="J1013" s="38">
        <f>IFERROR(VALUE(SUBSTITUTE('04A_국토부원자료'!K1014,",","")),"")</f>
        <v>4</v>
      </c>
      <c r="K1013" s="38">
        <f>IFERROR(VALUE(SUBSTITUTE('04A_국토부원자료'!N1014,",","")),"")</f>
        <v>2015</v>
      </c>
      <c r="L1013" s="39" t="str">
        <f>IFERROR('04A_국토부원자료'!O1014,"")</f>
        <v>법원로 55</v>
      </c>
      <c r="M1013" s="39" t="str">
        <f>IFERROR('04A_국토부원자료'!Q1014,"")</f>
        <v>중개거래</v>
      </c>
      <c r="N1013" s="38">
        <f>IF(B1013="","",IF('02_대상물건입력'!B5="",1,IF(ISNUMBER(SEARCH('02_대상물건입력'!B5,B1013)),1,0)))</f>
        <v>1</v>
      </c>
      <c r="O1013" s="38">
        <f>IF(B1013="","",IF('02_대상물건입력'!B6="",1,IF(ISNUMBER(SEARCH('02_대상물건입력'!B6,B1013)),1,0)))</f>
        <v>0</v>
      </c>
      <c r="P1013" s="38">
        <f>IF(L1013="","",IF('02_대상물건입력'!B15="",0,IF(ISNUMBER(SEARCH('02_대상물건입력'!B15,L1013)),1,0)))</f>
        <v>0</v>
      </c>
      <c r="Q1013" s="38">
        <f>IF(D1013="","",IF('02_대상물건입력'!B8="",0,IF(ISNUMBER(SEARCH('02_대상물건입력'!B8,D1013)),1,0)))</f>
        <v>0</v>
      </c>
      <c r="R1013" s="44">
        <f>IFERROR(ABS(E1013-'02_대상물건입력'!B11)/'02_대상물건입력'!B11,"")</f>
        <v>5.0391296048864213E-2</v>
      </c>
      <c r="S1013" s="38">
        <f>IFERROR(ABS(J1013-'02_대상물건입력'!B10),"")</f>
        <v>8</v>
      </c>
      <c r="T1013" s="38">
        <f>IFERROR(ABS('01_설정'!B4-F1013),"")</f>
        <v>670</v>
      </c>
      <c r="U1013" s="38">
        <f>IFERROR(ABS(K1013-YEAR('02_대상물건입력'!B14)),"")</f>
        <v>11</v>
      </c>
      <c r="V1013" s="38" t="str">
        <f>IF(B1013="","",IF(AND(E1013&gt;0,F1013&gt;0,H1013&gt;0,OR('04A_국토부원자료'!P1014="",'04A_국토부원자료'!P1014="-"),IF('01_설정'!B10=1,N1013=1,TRUE),R1013&lt;='01_설정'!B5,S1013&lt;='01_설정'!B6,T1013&lt;='01_설정'!B7,U1013&lt;='01_설정'!B8),"Y",""))</f>
        <v/>
      </c>
      <c r="W1013" s="40" t="str">
        <f>IF(V1013&lt;&gt;"Y","",MAX(0,(1-R1013/'01_설정'!B5))*'01_설정'!B14+MAX(0,(1-S1013/'01_설정'!B6))*'01_설정'!B15+MAX(0,(1-T1013/'01_설정'!B7))*'01_설정'!B16+MAX(0,(1-U1013/'01_설정'!B8))*'01_설정'!B17+O1013*'01_설정'!B11+Q1013*'01_설정'!B12+P1013*'01_설정'!B13)</f>
        <v/>
      </c>
      <c r="X1013" s="38" t="str">
        <f>IF(W1013="","",1+COUNTIFS($W$4:$W$3003,"&gt;"&amp;W1013)+COUNTIFS($W$4:W1013,W1013)-1)</f>
        <v/>
      </c>
    </row>
    <row r="1014" spans="1:24" ht="16.5">
      <c r="A1014" s="38">
        <f>IF('04A_국토부원자료'!A1015="","",ROW()-3)</f>
        <v>1011</v>
      </c>
      <c r="B1014" s="39" t="str">
        <f>IFERROR('04A_국토부원자료'!B1015,"")</f>
        <v>서울특별시 송파구 문정동</v>
      </c>
      <c r="C1014" s="39" t="str">
        <f>IF(B1014="","",IF('04A_국토부원자료'!C1015&lt;&gt;"",'04A_국토부원자료'!C1015,TRIM('04A_국토부원자료'!D1015&amp;IF('04A_국토부원자료'!E1015&lt;&gt;"","-"&amp;'04A_국토부원자료'!E1015,""))))</f>
        <v>652-5</v>
      </c>
      <c r="D1014" s="39" t="str">
        <f>IFERROR('04A_국토부원자료'!F1015,"")</f>
        <v>문정 아이파크</v>
      </c>
      <c r="E1014" s="40">
        <f>IFERROR(VALUE(SUBSTITUTE('04A_국토부원자료'!G1015,",","")),"")</f>
        <v>25.77</v>
      </c>
      <c r="F1014" s="41">
        <f>IFERROR(IF(AND('04A_국토부원자료'!H1015&lt;&gt;"",'04A_국토부원자료'!I1015&lt;&gt;""),DATE(INT(VALUE(SUBSTITUTE('04A_국토부원자료'!H1015,",",""))/100),MOD(VALUE(SUBSTITUTE('04A_국토부원자료'!H1015,",","")),100),VALUE(SUBSTITUTE('04A_국토부원자료'!I1015,",",""))),""),"")</f>
        <v>45442</v>
      </c>
      <c r="G1014" s="42">
        <f>IFERROR(VALUE(SUBSTITUTE('04A_국토부원자료'!J1015,",","")),"")</f>
        <v>23000</v>
      </c>
      <c r="H1014" s="43">
        <f t="shared" si="30"/>
        <v>230000000</v>
      </c>
      <c r="I1014" s="43">
        <f t="shared" si="31"/>
        <v>8925106.7132324409</v>
      </c>
      <c r="J1014" s="38">
        <f>IFERROR(VALUE(SUBSTITUTE('04A_국토부원자료'!K1015,",","")),"")</f>
        <v>5</v>
      </c>
      <c r="K1014" s="38">
        <f>IFERROR(VALUE(SUBSTITUTE('04A_국토부원자료'!N1015,",","")),"")</f>
        <v>2017</v>
      </c>
      <c r="L1014" s="39" t="str">
        <f>IFERROR('04A_국토부원자료'!O1015,"")</f>
        <v>법원로4길 6</v>
      </c>
      <c r="M1014" s="39" t="str">
        <f>IFERROR('04A_국토부원자료'!Q1015,"")</f>
        <v>중개거래</v>
      </c>
      <c r="N1014" s="38">
        <f>IF(B1014="","",IF('02_대상물건입력'!B5="",1,IF(ISNUMBER(SEARCH('02_대상물건입력'!B5,B1014)),1,0)))</f>
        <v>1</v>
      </c>
      <c r="O1014" s="38">
        <f>IF(B1014="","",IF('02_대상물건입력'!B6="",1,IF(ISNUMBER(SEARCH('02_대상물건입력'!B6,B1014)),1,0)))</f>
        <v>0</v>
      </c>
      <c r="P1014" s="38">
        <f>IF(L1014="","",IF('02_대상물건입력'!B15="",0,IF(ISNUMBER(SEARCH('02_대상물건입력'!B15,L1014)),1,0)))</f>
        <v>0</v>
      </c>
      <c r="Q1014" s="38">
        <f>IF(D1014="","",IF('02_대상물건입력'!B8="",0,IF(ISNUMBER(SEARCH('02_대상물건입력'!B8,D1014)),1,0)))</f>
        <v>0</v>
      </c>
      <c r="R1014" s="44">
        <f>IFERROR(ABS(E1014-'02_대상물건입력'!B11)/'02_대상물건입력'!B11,"")</f>
        <v>5.4061990691118368E-2</v>
      </c>
      <c r="S1014" s="38">
        <f>IFERROR(ABS(J1014-'02_대상물건입력'!B10),"")</f>
        <v>7</v>
      </c>
      <c r="T1014" s="38">
        <f>IFERROR(ABS('01_설정'!B4-F1014),"")</f>
        <v>670</v>
      </c>
      <c r="U1014" s="38">
        <f>IFERROR(ABS(K1014-YEAR('02_대상물건입력'!B14)),"")</f>
        <v>9</v>
      </c>
      <c r="V1014" s="38" t="str">
        <f>IF(B1014="","",IF(AND(E1014&gt;0,F1014&gt;0,H1014&gt;0,OR('04A_국토부원자료'!P1015="",'04A_국토부원자료'!P1015="-"),IF('01_설정'!B10=1,N1014=1,TRUE),R1014&lt;='01_설정'!B5,S1014&lt;='01_설정'!B6,T1014&lt;='01_설정'!B7,U1014&lt;='01_설정'!B8),"Y",""))</f>
        <v/>
      </c>
      <c r="W1014" s="40" t="str">
        <f>IF(V1014&lt;&gt;"Y","",MAX(0,(1-R1014/'01_설정'!B5))*'01_설정'!B14+MAX(0,(1-S1014/'01_설정'!B6))*'01_설정'!B15+MAX(0,(1-T1014/'01_설정'!B7))*'01_설정'!B16+MAX(0,(1-U1014/'01_설정'!B8))*'01_설정'!B17+O1014*'01_설정'!B11+Q1014*'01_설정'!B12+P1014*'01_설정'!B13)</f>
        <v/>
      </c>
      <c r="X1014" s="38" t="str">
        <f>IF(W1014="","",1+COUNTIFS($W$4:$W$3003,"&gt;"&amp;W1014)+COUNTIFS($W$4:W1014,W1014)-1)</f>
        <v/>
      </c>
    </row>
    <row r="1015" spans="1:24" ht="16.5">
      <c r="A1015" s="38">
        <f>IF('04A_국토부원자료'!A1016="","",ROW()-3)</f>
        <v>1012</v>
      </c>
      <c r="B1015" s="39" t="str">
        <f>IFERROR('04A_국토부원자료'!B1016,"")</f>
        <v>서울특별시 송파구 문정동</v>
      </c>
      <c r="C1015" s="39" t="str">
        <f>IF(B1015="","",IF('04A_국토부원자료'!C1016&lt;&gt;"",'04A_국토부원자료'!C1016,TRIM('04A_국토부원자료'!D1016&amp;IF('04A_국토부원자료'!E1016&lt;&gt;"","-"&amp;'04A_국토부원자료'!E1016,""))))</f>
        <v>618</v>
      </c>
      <c r="D1015" s="39" t="str">
        <f>IFERROR('04A_국토부원자료'!F1016,"")</f>
        <v>파크하비오</v>
      </c>
      <c r="E1015" s="40">
        <f>IFERROR(VALUE(SUBSTITUTE('04A_국토부원자료'!G1016,",","")),"")</f>
        <v>24.58</v>
      </c>
      <c r="F1015" s="41">
        <f>IFERROR(IF(AND('04A_국토부원자료'!H1016&lt;&gt;"",'04A_국토부원자료'!I1016&lt;&gt;""),DATE(INT(VALUE(SUBSTITUTE('04A_국토부원자료'!H1016,",",""))/100),MOD(VALUE(SUBSTITUTE('04A_국토부원자료'!H1016,",","")),100),VALUE(SUBSTITUTE('04A_국토부원자료'!I1016,",",""))),""),"")</f>
        <v>45442</v>
      </c>
      <c r="G1015" s="42">
        <f>IFERROR(VALUE(SUBSTITUTE('04A_국토부원자료'!J1016,",","")),"")</f>
        <v>19300</v>
      </c>
      <c r="H1015" s="43">
        <f t="shared" si="30"/>
        <v>193000000</v>
      </c>
      <c r="I1015" s="43">
        <f t="shared" si="31"/>
        <v>7851912.1236777874</v>
      </c>
      <c r="J1015" s="38">
        <f>IFERROR(VALUE(SUBSTITUTE('04A_국토부원자료'!K1016,",","")),"")</f>
        <v>15</v>
      </c>
      <c r="K1015" s="38" t="str">
        <f>IFERROR(VALUE(SUBSTITUTE('04A_국토부원자료'!N1016,",","")),"")</f>
        <v/>
      </c>
      <c r="L1015" s="39" t="str">
        <f>IFERROR('04A_국토부원자료'!O1016,"")</f>
        <v xml:space="preserve"> </v>
      </c>
      <c r="M1015" s="39" t="str">
        <f>IFERROR('04A_국토부원자료'!Q1016,"")</f>
        <v>중개거래</v>
      </c>
      <c r="N1015" s="38">
        <f>IF(B1015="","",IF('02_대상물건입력'!B5="",1,IF(ISNUMBER(SEARCH('02_대상물건입력'!B5,B1015)),1,0)))</f>
        <v>1</v>
      </c>
      <c r="O1015" s="38">
        <f>IF(B1015="","",IF('02_대상물건입력'!B6="",1,IF(ISNUMBER(SEARCH('02_대상물건입력'!B6,B1015)),1,0)))</f>
        <v>0</v>
      </c>
      <c r="P1015" s="38">
        <f>IF(L1015="","",IF('02_대상물건입력'!B15="",0,IF(ISNUMBER(SEARCH('02_대상물건입력'!B15,L1015)),1,0)))</f>
        <v>0</v>
      </c>
      <c r="Q1015" s="38">
        <f>IF(D1015="","",IF('02_대상물건입력'!B8="",0,IF(ISNUMBER(SEARCH('02_대상물건입력'!B8,D1015)),1,0)))</f>
        <v>0</v>
      </c>
      <c r="R1015" s="44">
        <f>IFERROR(ABS(E1015-'02_대상물건입력'!B11)/'02_대상물건입력'!B11,"")</f>
        <v>9.7743256933942216E-2</v>
      </c>
      <c r="S1015" s="38">
        <f>IFERROR(ABS(J1015-'02_대상물건입력'!B10),"")</f>
        <v>3</v>
      </c>
      <c r="T1015" s="38">
        <f>IFERROR(ABS('01_설정'!B4-F1015),"")</f>
        <v>670</v>
      </c>
      <c r="U1015" s="38" t="str">
        <f>IFERROR(ABS(K1015-YEAR('02_대상물건입력'!B14)),"")</f>
        <v/>
      </c>
      <c r="V1015" s="38" t="str">
        <f>IF(B1015="","",IF(AND(E1015&gt;0,F1015&gt;0,H1015&gt;0,OR('04A_국토부원자료'!P1016="",'04A_국토부원자료'!P1016="-"),IF('01_설정'!B10=1,N1015=1,TRUE),R1015&lt;='01_설정'!B5,S1015&lt;='01_설정'!B6,T1015&lt;='01_설정'!B7,U1015&lt;='01_설정'!B8),"Y",""))</f>
        <v/>
      </c>
      <c r="W1015" s="40" t="str">
        <f>IF(V1015&lt;&gt;"Y","",MAX(0,(1-R1015/'01_설정'!B5))*'01_설정'!B14+MAX(0,(1-S1015/'01_설정'!B6))*'01_설정'!B15+MAX(0,(1-T1015/'01_설정'!B7))*'01_설정'!B16+MAX(0,(1-U1015/'01_설정'!B8))*'01_설정'!B17+O1015*'01_설정'!B11+Q1015*'01_설정'!B12+P1015*'01_설정'!B13)</f>
        <v/>
      </c>
      <c r="X1015" s="38" t="str">
        <f>IF(W1015="","",1+COUNTIFS($W$4:$W$3003,"&gt;"&amp;W1015)+COUNTIFS($W$4:W1015,W1015)-1)</f>
        <v/>
      </c>
    </row>
    <row r="1016" spans="1:24" ht="16.5">
      <c r="A1016" s="38">
        <f>IF('04A_국토부원자료'!A1017="","",ROW()-3)</f>
        <v>1013</v>
      </c>
      <c r="B1016" s="39" t="str">
        <f>IFERROR('04A_국토부원자료'!B1017,"")</f>
        <v>서울특별시 송파구 문정동</v>
      </c>
      <c r="C1016" s="39" t="str">
        <f>IF(B1016="","",IF('04A_국토부원자료'!C1017&lt;&gt;"",'04A_국토부원자료'!C1017,TRIM('04A_국토부원자료'!D1017&amp;IF('04A_국토부원자료'!E1017&lt;&gt;"","-"&amp;'04A_국토부원자료'!E1017,""))))</f>
        <v>620</v>
      </c>
      <c r="D1016" s="39" t="str">
        <f>IFERROR('04A_국토부원자료'!F1017,"")</f>
        <v>송파푸르지오시티</v>
      </c>
      <c r="E1016" s="40">
        <f>IFERROR(VALUE(SUBSTITUTE('04A_국토부원자료'!G1017,",","")),"")</f>
        <v>29.99</v>
      </c>
      <c r="F1016" s="41">
        <f>IFERROR(IF(AND('04A_국토부원자료'!H1017&lt;&gt;"",'04A_국토부원자료'!I1017&lt;&gt;""),DATE(INT(VALUE(SUBSTITUTE('04A_국토부원자료'!H1017,",",""))/100),MOD(VALUE(SUBSTITUTE('04A_국토부원자료'!H1017,",","")),100),VALUE(SUBSTITUTE('04A_국토부원자료'!I1017,",",""))),""),"")</f>
        <v>45441</v>
      </c>
      <c r="G1016" s="42">
        <f>IFERROR(VALUE(SUBSTITUTE('04A_국토부원자료'!J1017,",","")),"")</f>
        <v>24000</v>
      </c>
      <c r="H1016" s="43">
        <f t="shared" si="30"/>
        <v>240000000</v>
      </c>
      <c r="I1016" s="43">
        <f t="shared" si="31"/>
        <v>8002667.5558519512</v>
      </c>
      <c r="J1016" s="38">
        <f>IFERROR(VALUE(SUBSTITUTE('04A_국토부원자료'!K1017,",","")),"")</f>
        <v>12</v>
      </c>
      <c r="K1016" s="38">
        <f>IFERROR(VALUE(SUBSTITUTE('04A_국토부원자료'!N1017,",","")),"")</f>
        <v>2013</v>
      </c>
      <c r="L1016" s="39" t="str">
        <f>IFERROR('04A_국토부원자료'!O1017,"")</f>
        <v>새말로 62</v>
      </c>
      <c r="M1016" s="39" t="str">
        <f>IFERROR('04A_국토부원자료'!Q1017,"")</f>
        <v>중개거래</v>
      </c>
      <c r="N1016" s="38">
        <f>IF(B1016="","",IF('02_대상물건입력'!B5="",1,IF(ISNUMBER(SEARCH('02_대상물건입력'!B5,B1016)),1,0)))</f>
        <v>1</v>
      </c>
      <c r="O1016" s="38">
        <f>IF(B1016="","",IF('02_대상물건입력'!B6="",1,IF(ISNUMBER(SEARCH('02_대상물건입력'!B6,B1016)),1,0)))</f>
        <v>0</v>
      </c>
      <c r="P1016" s="38">
        <f>IF(L1016="","",IF('02_대상물건입력'!B15="",0,IF(ISNUMBER(SEARCH('02_대상물건입력'!B15,L1016)),1,0)))</f>
        <v>0</v>
      </c>
      <c r="Q1016" s="38">
        <f>IF(D1016="","",IF('02_대상물건입력'!B8="",0,IF(ISNUMBER(SEARCH('02_대상물건입력'!B8,D1016)),1,0)))</f>
        <v>0</v>
      </c>
      <c r="R1016" s="44">
        <f>IFERROR(ABS(E1016-'02_대상물건입력'!B11)/'02_대상물건입력'!B11,"")</f>
        <v>0.10084132321200462</v>
      </c>
      <c r="S1016" s="38">
        <f>IFERROR(ABS(J1016-'02_대상물건입력'!B10),"")</f>
        <v>0</v>
      </c>
      <c r="T1016" s="38">
        <f>IFERROR(ABS('01_설정'!B4-F1016),"")</f>
        <v>671</v>
      </c>
      <c r="U1016" s="38">
        <f>IFERROR(ABS(K1016-YEAR('02_대상물건입력'!B14)),"")</f>
        <v>13</v>
      </c>
      <c r="V1016" s="38" t="str">
        <f>IF(B1016="","",IF(AND(E1016&gt;0,F1016&gt;0,H1016&gt;0,OR('04A_국토부원자료'!P1017="",'04A_국토부원자료'!P1017="-"),IF('01_설정'!B10=1,N1016=1,TRUE),R1016&lt;='01_설정'!B5,S1016&lt;='01_설정'!B6,T1016&lt;='01_설정'!B7,U1016&lt;='01_설정'!B8),"Y",""))</f>
        <v/>
      </c>
      <c r="W1016" s="40" t="str">
        <f>IF(V1016&lt;&gt;"Y","",MAX(0,(1-R1016/'01_설정'!B5))*'01_설정'!B14+MAX(0,(1-S1016/'01_설정'!B6))*'01_설정'!B15+MAX(0,(1-T1016/'01_설정'!B7))*'01_설정'!B16+MAX(0,(1-U1016/'01_설정'!B8))*'01_설정'!B17+O1016*'01_설정'!B11+Q1016*'01_설정'!B12+P1016*'01_설정'!B13)</f>
        <v/>
      </c>
      <c r="X1016" s="38" t="str">
        <f>IF(W1016="","",1+COUNTIFS($W$4:$W$3003,"&gt;"&amp;W1016)+COUNTIFS($W$4:W1016,W1016)-1)</f>
        <v/>
      </c>
    </row>
    <row r="1017" spans="1:24" ht="16.5">
      <c r="A1017" s="38">
        <f>IF('04A_국토부원자료'!A1018="","",ROW()-3)</f>
        <v>1014</v>
      </c>
      <c r="B1017" s="39" t="str">
        <f>IFERROR('04A_국토부원자료'!B1018,"")</f>
        <v>서울특별시 송파구 문정동</v>
      </c>
      <c r="C1017" s="39" t="str">
        <f>IF(B1017="","",IF('04A_국토부원자료'!C1018&lt;&gt;"",'04A_국토부원자료'!C1018,TRIM('04A_국토부원자료'!D1018&amp;IF('04A_국토부원자료'!E1018&lt;&gt;"","-"&amp;'04A_국토부원자료'!E1018,""))))</f>
        <v>652-4</v>
      </c>
      <c r="D1017" s="39" t="str">
        <f>IFERROR('04A_국토부원자료'!F1018,"")</f>
        <v>힐스테이트에코문정</v>
      </c>
      <c r="E1017" s="40">
        <f>IFERROR(VALUE(SUBSTITUTE('04A_국토부원자료'!G1018,",","")),"")</f>
        <v>20.79</v>
      </c>
      <c r="F1017" s="41">
        <f>IFERROR(IF(AND('04A_국토부원자료'!H1018&lt;&gt;"",'04A_국토부원자료'!I1018&lt;&gt;""),DATE(INT(VALUE(SUBSTITUTE('04A_국토부원자료'!H1018,",",""))/100),MOD(VALUE(SUBSTITUTE('04A_국토부원자료'!H1018,",","")),100),VALUE(SUBSTITUTE('04A_국토부원자료'!I1018,",",""))),""),"")</f>
        <v>45441</v>
      </c>
      <c r="G1017" s="42">
        <f>IFERROR(VALUE(SUBSTITUTE('04A_국토부원자료'!J1018,",","")),"")</f>
        <v>19850</v>
      </c>
      <c r="H1017" s="43">
        <f t="shared" si="30"/>
        <v>198500000</v>
      </c>
      <c r="I1017" s="43">
        <f t="shared" si="31"/>
        <v>9547859.5478595477</v>
      </c>
      <c r="J1017" s="38">
        <f>IFERROR(VALUE(SUBSTITUTE('04A_국토부원자료'!K1018,",","")),"")</f>
        <v>12</v>
      </c>
      <c r="K1017" s="38">
        <f>IFERROR(VALUE(SUBSTITUTE('04A_국토부원자료'!N1018,",","")),"")</f>
        <v>2018</v>
      </c>
      <c r="L1017" s="39" t="str">
        <f>IFERROR('04A_국토부원자료'!O1018,"")</f>
        <v>법원로4길 10</v>
      </c>
      <c r="M1017" s="39" t="str">
        <f>IFERROR('04A_국토부원자료'!Q1018,"")</f>
        <v>중개거래</v>
      </c>
      <c r="N1017" s="38">
        <f>IF(B1017="","",IF('02_대상물건입력'!B5="",1,IF(ISNUMBER(SEARCH('02_대상물건입력'!B5,B1017)),1,0)))</f>
        <v>1</v>
      </c>
      <c r="O1017" s="38">
        <f>IF(B1017="","",IF('02_대상물건입력'!B6="",1,IF(ISNUMBER(SEARCH('02_대상물건입력'!B6,B1017)),1,0)))</f>
        <v>0</v>
      </c>
      <c r="P1017" s="38">
        <f>IF(L1017="","",IF('02_대상물건입력'!B15="",0,IF(ISNUMBER(SEARCH('02_대상물건입력'!B15,L1017)),1,0)))</f>
        <v>0</v>
      </c>
      <c r="Q1017" s="38">
        <f>IF(D1017="","",IF('02_대상물건입력'!B8="",0,IF(ISNUMBER(SEARCH('02_대상물건입력'!B8,D1017)),1,0)))</f>
        <v>0</v>
      </c>
      <c r="R1017" s="44">
        <f>IFERROR(ABS(E1017-'02_대상물건입력'!B11)/'02_대상물건입력'!B11,"")</f>
        <v>0.23686258387537257</v>
      </c>
      <c r="S1017" s="38">
        <f>IFERROR(ABS(J1017-'02_대상물건입력'!B10),"")</f>
        <v>0</v>
      </c>
      <c r="T1017" s="38">
        <f>IFERROR(ABS('01_설정'!B4-F1017),"")</f>
        <v>671</v>
      </c>
      <c r="U1017" s="38">
        <f>IFERROR(ABS(K1017-YEAR('02_대상물건입력'!B14)),"")</f>
        <v>8</v>
      </c>
      <c r="V1017" s="38" t="str">
        <f>IF(B1017="","",IF(AND(E1017&gt;0,F1017&gt;0,H1017&gt;0,OR('04A_국토부원자료'!P1018="",'04A_국토부원자료'!P1018="-"),IF('01_설정'!B10=1,N1017=1,TRUE),R1017&lt;='01_설정'!B5,S1017&lt;='01_설정'!B6,T1017&lt;='01_설정'!B7,U1017&lt;='01_설정'!B8),"Y",""))</f>
        <v>Y</v>
      </c>
      <c r="W1017" s="40">
        <f>IF(V1017&lt;&gt;"Y","",MAX(0,(1-R1017/'01_설정'!B5))*'01_설정'!B14+MAX(0,(1-S1017/'01_설정'!B6))*'01_설정'!B15+MAX(0,(1-T1017/'01_설정'!B7))*'01_설정'!B16+MAX(0,(1-U1017/'01_설정'!B8))*'01_설정'!B17+O1017*'01_설정'!B11+Q1017*'01_설정'!B12+P1017*'01_설정'!B13)</f>
        <v>22.125955632665843</v>
      </c>
      <c r="X1017" s="38">
        <f>IF(W1017="","",1+COUNTIFS($W$4:$W$3003,"&gt;"&amp;W1017)+COUNTIFS($W$4:W1017,W1017)-1)</f>
        <v>239</v>
      </c>
    </row>
    <row r="1018" spans="1:24" ht="16.5">
      <c r="A1018" s="38">
        <f>IF('04A_국토부원자료'!A1019="","",ROW()-3)</f>
        <v>1015</v>
      </c>
      <c r="B1018" s="39" t="str">
        <f>IFERROR('04A_국토부원자료'!B1019,"")</f>
        <v>서울특별시 송파구 문정동</v>
      </c>
      <c r="C1018" s="39" t="str">
        <f>IF(B1018="","",IF('04A_국토부원자료'!C1019&lt;&gt;"",'04A_국토부원자료'!C1019,TRIM('04A_국토부원자료'!D1019&amp;IF('04A_국토부원자료'!E1019&lt;&gt;"","-"&amp;'04A_국토부원자료'!E1019,""))))</f>
        <v>618</v>
      </c>
      <c r="D1018" s="39" t="str">
        <f>IFERROR('04A_국토부원자료'!F1019,"")</f>
        <v>파크하비오</v>
      </c>
      <c r="E1018" s="40">
        <f>IFERROR(VALUE(SUBSTITUTE('04A_국토부원자료'!G1019,",","")),"")</f>
        <v>48.93</v>
      </c>
      <c r="F1018" s="41">
        <f>IFERROR(IF(AND('04A_국토부원자료'!H1019&lt;&gt;"",'04A_국토부원자료'!I1019&lt;&gt;""),DATE(INT(VALUE(SUBSTITUTE('04A_국토부원자료'!H1019,",",""))/100),MOD(VALUE(SUBSTITUTE('04A_국토부원자료'!H1019,",","")),100),VALUE(SUBSTITUTE('04A_국토부원자료'!I1019,",",""))),""),"")</f>
        <v>45441</v>
      </c>
      <c r="G1018" s="42">
        <f>IFERROR(VALUE(SUBSTITUTE('04A_국토부원자료'!J1019,",","")),"")</f>
        <v>43000</v>
      </c>
      <c r="H1018" s="43">
        <f t="shared" si="30"/>
        <v>430000000</v>
      </c>
      <c r="I1018" s="43">
        <f t="shared" si="31"/>
        <v>8788064.582055999</v>
      </c>
      <c r="J1018" s="38">
        <f>IFERROR(VALUE(SUBSTITUTE('04A_국토부원자료'!K1019,",","")),"")</f>
        <v>4</v>
      </c>
      <c r="K1018" s="38" t="str">
        <f>IFERROR(VALUE(SUBSTITUTE('04A_국토부원자료'!N1019,",","")),"")</f>
        <v/>
      </c>
      <c r="L1018" s="39" t="str">
        <f>IFERROR('04A_국토부원자료'!O1019,"")</f>
        <v xml:space="preserve"> </v>
      </c>
      <c r="M1018" s="39" t="str">
        <f>IFERROR('04A_국토부원자료'!Q1019,"")</f>
        <v>중개거래</v>
      </c>
      <c r="N1018" s="38">
        <f>IF(B1018="","",IF('02_대상물건입력'!B5="",1,IF(ISNUMBER(SEARCH('02_대상물건입력'!B5,B1018)),1,0)))</f>
        <v>1</v>
      </c>
      <c r="O1018" s="38">
        <f>IF(B1018="","",IF('02_대상물건입력'!B6="",1,IF(ISNUMBER(SEARCH('02_대상물건입력'!B6,B1018)),1,0)))</f>
        <v>0</v>
      </c>
      <c r="P1018" s="38">
        <f>IF(L1018="","",IF('02_대상물건입력'!B15="",0,IF(ISNUMBER(SEARCH('02_대상물건입력'!B15,L1018)),1,0)))</f>
        <v>0</v>
      </c>
      <c r="Q1018" s="38">
        <f>IF(D1018="","",IF('02_대상물건입력'!B8="",0,IF(ISNUMBER(SEARCH('02_대상물건입력'!B8,D1018)),1,0)))</f>
        <v>0</v>
      </c>
      <c r="R1018" s="44">
        <f>IFERROR(ABS(E1018-'02_대상물건입력'!B11)/'02_대상물건입력'!B11,"")</f>
        <v>0.79607088845493124</v>
      </c>
      <c r="S1018" s="38">
        <f>IFERROR(ABS(J1018-'02_대상물건입력'!B10),"")</f>
        <v>8</v>
      </c>
      <c r="T1018" s="38">
        <f>IFERROR(ABS('01_설정'!B4-F1018),"")</f>
        <v>671</v>
      </c>
      <c r="U1018" s="38" t="str">
        <f>IFERROR(ABS(K1018-YEAR('02_대상물건입력'!B14)),"")</f>
        <v/>
      </c>
      <c r="V1018" s="38" t="str">
        <f>IF(B1018="","",IF(AND(E1018&gt;0,F1018&gt;0,H1018&gt;0,OR('04A_국토부원자료'!P1019="",'04A_국토부원자료'!P1019="-"),IF('01_설정'!B10=1,N1018=1,TRUE),R1018&lt;='01_설정'!B5,S1018&lt;='01_설정'!B6,T1018&lt;='01_설정'!B7,U1018&lt;='01_설정'!B8),"Y",""))</f>
        <v/>
      </c>
      <c r="W1018" s="40" t="str">
        <f>IF(V1018&lt;&gt;"Y","",MAX(0,(1-R1018/'01_설정'!B5))*'01_설정'!B14+MAX(0,(1-S1018/'01_설정'!B6))*'01_설정'!B15+MAX(0,(1-T1018/'01_설정'!B7))*'01_설정'!B16+MAX(0,(1-U1018/'01_설정'!B8))*'01_설정'!B17+O1018*'01_설정'!B11+Q1018*'01_설정'!B12+P1018*'01_설정'!B13)</f>
        <v/>
      </c>
      <c r="X1018" s="38" t="str">
        <f>IF(W1018="","",1+COUNTIFS($W$4:$W$3003,"&gt;"&amp;W1018)+COUNTIFS($W$4:W1018,W1018)-1)</f>
        <v/>
      </c>
    </row>
    <row r="1019" spans="1:24" ht="16.5">
      <c r="A1019" s="38">
        <f>IF('04A_국토부원자료'!A1020="","",ROW()-3)</f>
        <v>1016</v>
      </c>
      <c r="B1019" s="39" t="str">
        <f>IFERROR('04A_국토부원자료'!B1020,"")</f>
        <v>서울특별시 송파구 문정동</v>
      </c>
      <c r="C1019" s="39" t="str">
        <f>IF(B1019="","",IF('04A_국토부원자료'!C1020&lt;&gt;"",'04A_국토부원자료'!C1020,TRIM('04A_국토부원자료'!D1020&amp;IF('04A_국토부원자료'!E1020&lt;&gt;"","-"&amp;'04A_국토부원자료'!E1020,""))))</f>
        <v>620</v>
      </c>
      <c r="D1019" s="39" t="str">
        <f>IFERROR('04A_국토부원자료'!F1020,"")</f>
        <v>송파푸르지오시티</v>
      </c>
      <c r="E1019" s="40">
        <f>IFERROR(VALUE(SUBSTITUTE('04A_국토부원자료'!G1020,",","")),"")</f>
        <v>30</v>
      </c>
      <c r="F1019" s="41">
        <f>IFERROR(IF(AND('04A_국토부원자료'!H1020&lt;&gt;"",'04A_국토부원자료'!I1020&lt;&gt;""),DATE(INT(VALUE(SUBSTITUTE('04A_국토부원자료'!H1020,",",""))/100),MOD(VALUE(SUBSTITUTE('04A_국토부원자료'!H1020,",","")),100),VALUE(SUBSTITUTE('04A_국토부원자료'!I1020,",",""))),""),"")</f>
        <v>45441</v>
      </c>
      <c r="G1019" s="42">
        <f>IFERROR(VALUE(SUBSTITUTE('04A_국토부원자료'!J1020,",","")),"")</f>
        <v>22000</v>
      </c>
      <c r="H1019" s="43">
        <f t="shared" si="30"/>
        <v>220000000</v>
      </c>
      <c r="I1019" s="43">
        <f t="shared" si="31"/>
        <v>7333333.333333333</v>
      </c>
      <c r="J1019" s="38">
        <f>IFERROR(VALUE(SUBSTITUTE('04A_국토부원자료'!K1020,",","")),"")</f>
        <v>9</v>
      </c>
      <c r="K1019" s="38">
        <f>IFERROR(VALUE(SUBSTITUTE('04A_국토부원자료'!N1020,",","")),"")</f>
        <v>2013</v>
      </c>
      <c r="L1019" s="39" t="str">
        <f>IFERROR('04A_국토부원자료'!O1020,"")</f>
        <v>새말로 62</v>
      </c>
      <c r="M1019" s="39" t="str">
        <f>IFERROR('04A_국토부원자료'!Q1020,"")</f>
        <v>중개거래</v>
      </c>
      <c r="N1019" s="38">
        <f>IF(B1019="","",IF('02_대상물건입력'!B5="",1,IF(ISNUMBER(SEARCH('02_대상물건입력'!B5,B1019)),1,0)))</f>
        <v>1</v>
      </c>
      <c r="O1019" s="38">
        <f>IF(B1019="","",IF('02_대상물건입력'!B6="",1,IF(ISNUMBER(SEARCH('02_대상물건입력'!B6,B1019)),1,0)))</f>
        <v>0</v>
      </c>
      <c r="P1019" s="38">
        <f>IF(L1019="","",IF('02_대상물건입력'!B15="",0,IF(ISNUMBER(SEARCH('02_대상물건입력'!B15,L1019)),1,0)))</f>
        <v>0</v>
      </c>
      <c r="Q1019" s="38">
        <f>IF(D1019="","",IF('02_대상물건입력'!B8="",0,IF(ISNUMBER(SEARCH('02_대상물건입력'!B8,D1019)),1,0)))</f>
        <v>0</v>
      </c>
      <c r="R1019" s="44">
        <f>IFERROR(ABS(E1019-'02_대상물건입력'!B11)/'02_대상물건입력'!B11,"")</f>
        <v>0.10120839267623009</v>
      </c>
      <c r="S1019" s="38">
        <f>IFERROR(ABS(J1019-'02_대상물건입력'!B10),"")</f>
        <v>3</v>
      </c>
      <c r="T1019" s="38">
        <f>IFERROR(ABS('01_설정'!B4-F1019),"")</f>
        <v>671</v>
      </c>
      <c r="U1019" s="38">
        <f>IFERROR(ABS(K1019-YEAR('02_대상물건입력'!B14)),"")</f>
        <v>13</v>
      </c>
      <c r="V1019" s="38" t="str">
        <f>IF(B1019="","",IF(AND(E1019&gt;0,F1019&gt;0,H1019&gt;0,OR('04A_국토부원자료'!P1020="",'04A_국토부원자료'!P1020="-"),IF('01_설정'!B10=1,N1019=1,TRUE),R1019&lt;='01_설정'!B5,S1019&lt;='01_설정'!B6,T1019&lt;='01_설정'!B7,U1019&lt;='01_설정'!B8),"Y",""))</f>
        <v/>
      </c>
      <c r="W1019" s="40" t="str">
        <f>IF(V1019&lt;&gt;"Y","",MAX(0,(1-R1019/'01_설정'!B5))*'01_설정'!B14+MAX(0,(1-S1019/'01_설정'!B6))*'01_설정'!B15+MAX(0,(1-T1019/'01_설정'!B7))*'01_설정'!B16+MAX(0,(1-U1019/'01_설정'!B8))*'01_설정'!B17+O1019*'01_설정'!B11+Q1019*'01_설정'!B12+P1019*'01_설정'!B13)</f>
        <v/>
      </c>
      <c r="X1019" s="38" t="str">
        <f>IF(W1019="","",1+COUNTIFS($W$4:$W$3003,"&gt;"&amp;W1019)+COUNTIFS($W$4:W1019,W1019)-1)</f>
        <v/>
      </c>
    </row>
    <row r="1020" spans="1:24" ht="16.5">
      <c r="A1020" s="38">
        <f>IF('04A_국토부원자료'!A1021="","",ROW()-3)</f>
        <v>1017</v>
      </c>
      <c r="B1020" s="39" t="str">
        <f>IFERROR('04A_국토부원자료'!B1021,"")</f>
        <v>서울특별시 송파구 문정동</v>
      </c>
      <c r="C1020" s="39" t="str">
        <f>IF(B1020="","",IF('04A_국토부원자료'!C1021&lt;&gt;"",'04A_국토부원자료'!C1021,TRIM('04A_국토부원자료'!D1021&amp;IF('04A_국토부원자료'!E1021&lt;&gt;"","-"&amp;'04A_국토부원자료'!E1021,""))))</f>
        <v>624</v>
      </c>
      <c r="D1020" s="39" t="str">
        <f>IFERROR('04A_국토부원자료'!F1021,"")</f>
        <v>송파 아이파크</v>
      </c>
      <c r="E1020" s="40">
        <f>IFERROR(VALUE(SUBSTITUTE('04A_국토부원자료'!G1021,",","")),"")</f>
        <v>25.87</v>
      </c>
      <c r="F1020" s="41">
        <f>IFERROR(IF(AND('04A_국토부원자료'!H1021&lt;&gt;"",'04A_국토부원자료'!I1021&lt;&gt;""),DATE(INT(VALUE(SUBSTITUTE('04A_국토부원자료'!H1021,",",""))/100),MOD(VALUE(SUBSTITUTE('04A_국토부원자료'!H1021,",","")),100),VALUE(SUBSTITUTE('04A_국토부원자료'!I1021,",",""))),""),"")</f>
        <v>45440</v>
      </c>
      <c r="G1020" s="42">
        <f>IFERROR(VALUE(SUBSTITUTE('04A_국토부원자료'!J1021,",","")),"")</f>
        <v>22800</v>
      </c>
      <c r="H1020" s="43">
        <f t="shared" si="30"/>
        <v>228000000</v>
      </c>
      <c r="I1020" s="43">
        <f t="shared" si="31"/>
        <v>8813297.2555083111</v>
      </c>
      <c r="J1020" s="38">
        <f>IFERROR(VALUE(SUBSTITUTE('04A_국토부원자료'!K1021,",","")),"")</f>
        <v>14</v>
      </c>
      <c r="K1020" s="38">
        <f>IFERROR(VALUE(SUBSTITUTE('04A_국토부원자료'!N1021,",","")),"")</f>
        <v>2015</v>
      </c>
      <c r="L1020" s="39" t="str">
        <f>IFERROR('04A_국토부원자료'!O1021,"")</f>
        <v>법원로 55</v>
      </c>
      <c r="M1020" s="39" t="str">
        <f>IFERROR('04A_국토부원자료'!Q1021,"")</f>
        <v>중개거래</v>
      </c>
      <c r="N1020" s="38">
        <f>IF(B1020="","",IF('02_대상물건입력'!B5="",1,IF(ISNUMBER(SEARCH('02_대상물건입력'!B5,B1020)),1,0)))</f>
        <v>1</v>
      </c>
      <c r="O1020" s="38">
        <f>IF(B1020="","",IF('02_대상물건입력'!B6="",1,IF(ISNUMBER(SEARCH('02_대상물건입력'!B6,B1020)),1,0)))</f>
        <v>0</v>
      </c>
      <c r="P1020" s="38">
        <f>IF(L1020="","",IF('02_대상물건입력'!B15="",0,IF(ISNUMBER(SEARCH('02_대상물건입력'!B15,L1020)),1,0)))</f>
        <v>0</v>
      </c>
      <c r="Q1020" s="38">
        <f>IF(D1020="","",IF('02_대상물건입력'!B8="",0,IF(ISNUMBER(SEARCH('02_대상물건입력'!B8,D1020)),1,0)))</f>
        <v>0</v>
      </c>
      <c r="R1020" s="44">
        <f>IFERROR(ABS(E1020-'02_대상물건입력'!B11)/'02_대상물건입력'!B11,"")</f>
        <v>5.0391296048864213E-2</v>
      </c>
      <c r="S1020" s="38">
        <f>IFERROR(ABS(J1020-'02_대상물건입력'!B10),"")</f>
        <v>2</v>
      </c>
      <c r="T1020" s="38">
        <f>IFERROR(ABS('01_설정'!B4-F1020),"")</f>
        <v>672</v>
      </c>
      <c r="U1020" s="38">
        <f>IFERROR(ABS(K1020-YEAR('02_대상물건입력'!B14)),"")</f>
        <v>11</v>
      </c>
      <c r="V1020" s="38" t="str">
        <f>IF(B1020="","",IF(AND(E1020&gt;0,F1020&gt;0,H1020&gt;0,OR('04A_국토부원자료'!P1021="",'04A_국토부원자료'!P1021="-"),IF('01_설정'!B10=1,N1020=1,TRUE),R1020&lt;='01_설정'!B5,S1020&lt;='01_설정'!B6,T1020&lt;='01_설정'!B7,U1020&lt;='01_설정'!B8),"Y",""))</f>
        <v/>
      </c>
      <c r="W1020" s="40" t="str">
        <f>IF(V1020&lt;&gt;"Y","",MAX(0,(1-R1020/'01_설정'!B5))*'01_설정'!B14+MAX(0,(1-S1020/'01_설정'!B6))*'01_설정'!B15+MAX(0,(1-T1020/'01_설정'!B7))*'01_설정'!B16+MAX(0,(1-U1020/'01_설정'!B8))*'01_설정'!B17+O1020*'01_설정'!B11+Q1020*'01_설정'!B12+P1020*'01_설정'!B13)</f>
        <v/>
      </c>
      <c r="X1020" s="38" t="str">
        <f>IF(W1020="","",1+COUNTIFS($W$4:$W$3003,"&gt;"&amp;W1020)+COUNTIFS($W$4:W1020,W1020)-1)</f>
        <v/>
      </c>
    </row>
    <row r="1021" spans="1:24" ht="16.5">
      <c r="A1021" s="38">
        <f>IF('04A_국토부원자료'!A1022="","",ROW()-3)</f>
        <v>1018</v>
      </c>
      <c r="B1021" s="39" t="str">
        <f>IFERROR('04A_국토부원자료'!B1022,"")</f>
        <v>서울특별시 송파구 문정동</v>
      </c>
      <c r="C1021" s="39" t="str">
        <f>IF(B1021="","",IF('04A_국토부원자료'!C1022&lt;&gt;"",'04A_국토부원자료'!C1022,TRIM('04A_국토부원자료'!D1022&amp;IF('04A_국토부원자료'!E1022&lt;&gt;"","-"&amp;'04A_국토부원자료'!E1022,""))))</f>
        <v>618</v>
      </c>
      <c r="D1021" s="39" t="str">
        <f>IFERROR('04A_국토부원자료'!F1022,"")</f>
        <v>파크하비오</v>
      </c>
      <c r="E1021" s="40">
        <f>IFERROR(VALUE(SUBSTITUTE('04A_국토부원자료'!G1022,",","")),"")</f>
        <v>26.2</v>
      </c>
      <c r="F1021" s="41">
        <f>IFERROR(IF(AND('04A_국토부원자료'!H1022&lt;&gt;"",'04A_국토부원자료'!I1022&lt;&gt;""),DATE(INT(VALUE(SUBSTITUTE('04A_국토부원자료'!H1022,",",""))/100),MOD(VALUE(SUBSTITUTE('04A_국토부원자료'!H1022,",","")),100),VALUE(SUBSTITUTE('04A_국토부원자료'!I1022,",",""))),""),"")</f>
        <v>45440</v>
      </c>
      <c r="G1021" s="42">
        <f>IFERROR(VALUE(SUBSTITUTE('04A_국토부원자료'!J1022,",","")),"")</f>
        <v>21500</v>
      </c>
      <c r="H1021" s="43">
        <f t="shared" si="30"/>
        <v>215000000</v>
      </c>
      <c r="I1021" s="43">
        <f t="shared" si="31"/>
        <v>8206106.8702290077</v>
      </c>
      <c r="J1021" s="38">
        <f>IFERROR(VALUE(SUBSTITUTE('04A_국토부원자료'!K1022,",","")),"")</f>
        <v>17</v>
      </c>
      <c r="K1021" s="38" t="str">
        <f>IFERROR(VALUE(SUBSTITUTE('04A_국토부원자료'!N1022,",","")),"")</f>
        <v/>
      </c>
      <c r="L1021" s="39" t="str">
        <f>IFERROR('04A_국토부원자료'!O1022,"")</f>
        <v xml:space="preserve"> </v>
      </c>
      <c r="M1021" s="39" t="str">
        <f>IFERROR('04A_국토부원자료'!Q1022,"")</f>
        <v>중개거래</v>
      </c>
      <c r="N1021" s="38">
        <f>IF(B1021="","",IF('02_대상물건입력'!B5="",1,IF(ISNUMBER(SEARCH('02_대상물건입력'!B5,B1021)),1,0)))</f>
        <v>1</v>
      </c>
      <c r="O1021" s="38">
        <f>IF(B1021="","",IF('02_대상물건입력'!B6="",1,IF(ISNUMBER(SEARCH('02_대상물건입력'!B6,B1021)),1,0)))</f>
        <v>0</v>
      </c>
      <c r="P1021" s="38">
        <f>IF(L1021="","",IF('02_대상물건입력'!B15="",0,IF(ISNUMBER(SEARCH('02_대상물건입력'!B15,L1021)),1,0)))</f>
        <v>0</v>
      </c>
      <c r="Q1021" s="38">
        <f>IF(D1021="","",IF('02_대상물건입력'!B8="",0,IF(ISNUMBER(SEARCH('02_대상물건입력'!B8,D1021)),1,0)))</f>
        <v>0</v>
      </c>
      <c r="R1021" s="44">
        <f>IFERROR(ABS(E1021-'02_대상물건입력'!B11)/'02_대상물건입력'!B11,"")</f>
        <v>3.8278003729425747E-2</v>
      </c>
      <c r="S1021" s="38">
        <f>IFERROR(ABS(J1021-'02_대상물건입력'!B10),"")</f>
        <v>5</v>
      </c>
      <c r="T1021" s="38">
        <f>IFERROR(ABS('01_설정'!B4-F1021),"")</f>
        <v>672</v>
      </c>
      <c r="U1021" s="38" t="str">
        <f>IFERROR(ABS(K1021-YEAR('02_대상물건입력'!B14)),"")</f>
        <v/>
      </c>
      <c r="V1021" s="38" t="str">
        <f>IF(B1021="","",IF(AND(E1021&gt;0,F1021&gt;0,H1021&gt;0,OR('04A_국토부원자료'!P1022="",'04A_국토부원자료'!P1022="-"),IF('01_설정'!B10=1,N1021=1,TRUE),R1021&lt;='01_설정'!B5,S1021&lt;='01_설정'!B6,T1021&lt;='01_설정'!B7,U1021&lt;='01_설정'!B8),"Y",""))</f>
        <v/>
      </c>
      <c r="W1021" s="40" t="str">
        <f>IF(V1021&lt;&gt;"Y","",MAX(0,(1-R1021/'01_설정'!B5))*'01_설정'!B14+MAX(0,(1-S1021/'01_설정'!B6))*'01_설정'!B15+MAX(0,(1-T1021/'01_설정'!B7))*'01_설정'!B16+MAX(0,(1-U1021/'01_설정'!B8))*'01_설정'!B17+O1021*'01_설정'!B11+Q1021*'01_설정'!B12+P1021*'01_설정'!B13)</f>
        <v/>
      </c>
      <c r="X1021" s="38" t="str">
        <f>IF(W1021="","",1+COUNTIFS($W$4:$W$3003,"&gt;"&amp;W1021)+COUNTIFS($W$4:W1021,W1021)-1)</f>
        <v/>
      </c>
    </row>
    <row r="1022" spans="1:24" ht="16.5">
      <c r="A1022" s="38">
        <f>IF('04A_국토부원자료'!A1023="","",ROW()-3)</f>
        <v>1019</v>
      </c>
      <c r="B1022" s="39" t="str">
        <f>IFERROR('04A_국토부원자료'!B1023,"")</f>
        <v>서울특별시 송파구 문정동</v>
      </c>
      <c r="C1022" s="39" t="str">
        <f>IF(B1022="","",IF('04A_국토부원자료'!C1023&lt;&gt;"",'04A_국토부원자료'!C1023,TRIM('04A_국토부원자료'!D1023&amp;IF('04A_국토부원자료'!E1023&lt;&gt;"","-"&amp;'04A_국토부원자료'!E1023,""))))</f>
        <v>624</v>
      </c>
      <c r="D1022" s="39" t="str">
        <f>IFERROR('04A_국토부원자료'!F1023,"")</f>
        <v>송파 아이파크</v>
      </c>
      <c r="E1022" s="40">
        <f>IFERROR(VALUE(SUBSTITUTE('04A_국토부원자료'!G1023,",","")),"")</f>
        <v>53.55</v>
      </c>
      <c r="F1022" s="41">
        <f>IFERROR(IF(AND('04A_국토부원자료'!H1023&lt;&gt;"",'04A_국토부원자료'!I1023&lt;&gt;""),DATE(INT(VALUE(SUBSTITUTE('04A_국토부원자료'!H1023,",",""))/100),MOD(VALUE(SUBSTITUTE('04A_국토부원자료'!H1023,",","")),100),VALUE(SUBSTITUTE('04A_국토부원자료'!I1023,",",""))),""),"")</f>
        <v>45440</v>
      </c>
      <c r="G1022" s="42">
        <f>IFERROR(VALUE(SUBSTITUTE('04A_국토부원자료'!J1023,",","")),"")</f>
        <v>60500</v>
      </c>
      <c r="H1022" s="43">
        <f t="shared" si="30"/>
        <v>605000000</v>
      </c>
      <c r="I1022" s="43">
        <f t="shared" si="31"/>
        <v>11297852.474323064</v>
      </c>
      <c r="J1022" s="38">
        <f>IFERROR(VALUE(SUBSTITUTE('04A_국토부원자료'!K1023,",","")),"")</f>
        <v>15</v>
      </c>
      <c r="K1022" s="38">
        <f>IFERROR(VALUE(SUBSTITUTE('04A_국토부원자료'!N1023,",","")),"")</f>
        <v>2015</v>
      </c>
      <c r="L1022" s="39" t="str">
        <f>IFERROR('04A_국토부원자료'!O1023,"")</f>
        <v>법원로 55</v>
      </c>
      <c r="M1022" s="39" t="str">
        <f>IFERROR('04A_국토부원자료'!Q1023,"")</f>
        <v>중개거래</v>
      </c>
      <c r="N1022" s="38">
        <f>IF(B1022="","",IF('02_대상물건입력'!B5="",1,IF(ISNUMBER(SEARCH('02_대상물건입력'!B5,B1022)),1,0)))</f>
        <v>1</v>
      </c>
      <c r="O1022" s="38">
        <f>IF(B1022="","",IF('02_대상물건입력'!B6="",1,IF(ISNUMBER(SEARCH('02_대상물건입력'!B6,B1022)),1,0)))</f>
        <v>0</v>
      </c>
      <c r="P1022" s="38">
        <f>IF(L1022="","",IF('02_대상물건입력'!B15="",0,IF(ISNUMBER(SEARCH('02_대상물건입력'!B15,L1022)),1,0)))</f>
        <v>0</v>
      </c>
      <c r="Q1022" s="38">
        <f>IF(D1022="","",IF('02_대상물건입력'!B8="",0,IF(ISNUMBER(SEARCH('02_대상물건입력'!B8,D1022)),1,0)))</f>
        <v>0</v>
      </c>
      <c r="R1022" s="44">
        <f>IFERROR(ABS(E1022-'02_대상물건입력'!B11)/'02_대상물건입력'!B11,"")</f>
        <v>0.96565698092707064</v>
      </c>
      <c r="S1022" s="38">
        <f>IFERROR(ABS(J1022-'02_대상물건입력'!B10),"")</f>
        <v>3</v>
      </c>
      <c r="T1022" s="38">
        <f>IFERROR(ABS('01_설정'!B4-F1022),"")</f>
        <v>672</v>
      </c>
      <c r="U1022" s="38">
        <f>IFERROR(ABS(K1022-YEAR('02_대상물건입력'!B14)),"")</f>
        <v>11</v>
      </c>
      <c r="V1022" s="38" t="str">
        <f>IF(B1022="","",IF(AND(E1022&gt;0,F1022&gt;0,H1022&gt;0,OR('04A_국토부원자료'!P1023="",'04A_국토부원자료'!P1023="-"),IF('01_설정'!B10=1,N1022=1,TRUE),R1022&lt;='01_설정'!B5,S1022&lt;='01_설정'!B6,T1022&lt;='01_설정'!B7,U1022&lt;='01_설정'!B8),"Y",""))</f>
        <v/>
      </c>
      <c r="W1022" s="40" t="str">
        <f>IF(V1022&lt;&gt;"Y","",MAX(0,(1-R1022/'01_설정'!B5))*'01_설정'!B14+MAX(0,(1-S1022/'01_설정'!B6))*'01_설정'!B15+MAX(0,(1-T1022/'01_설정'!B7))*'01_설정'!B16+MAX(0,(1-U1022/'01_설정'!B8))*'01_설정'!B17+O1022*'01_설정'!B11+Q1022*'01_설정'!B12+P1022*'01_설정'!B13)</f>
        <v/>
      </c>
      <c r="X1022" s="38" t="str">
        <f>IF(W1022="","",1+COUNTIFS($W$4:$W$3003,"&gt;"&amp;W1022)+COUNTIFS($W$4:W1022,W1022)-1)</f>
        <v/>
      </c>
    </row>
    <row r="1023" spans="1:24" ht="16.5">
      <c r="A1023" s="38">
        <f>IF('04A_국토부원자료'!A1024="","",ROW()-3)</f>
        <v>1020</v>
      </c>
      <c r="B1023" s="39" t="str">
        <f>IFERROR('04A_국토부원자료'!B1024,"")</f>
        <v>서울특별시 송파구 문정동</v>
      </c>
      <c r="C1023" s="39" t="str">
        <f>IF(B1023="","",IF('04A_국토부원자료'!C1024&lt;&gt;"",'04A_국토부원자료'!C1024,TRIM('04A_국토부원자료'!D1024&amp;IF('04A_국토부원자료'!E1024&lt;&gt;"","-"&amp;'04A_국토부원자료'!E1024,""))))</f>
        <v>622</v>
      </c>
      <c r="D1023" s="39" t="str">
        <f>IFERROR('04A_국토부원자료'!F1024,"")</f>
        <v>송파한화오벨리스크</v>
      </c>
      <c r="E1023" s="40">
        <f>IFERROR(VALUE(SUBSTITUTE('04A_국토부원자료'!G1024,",","")),"")</f>
        <v>29.96</v>
      </c>
      <c r="F1023" s="41">
        <f>IFERROR(IF(AND('04A_국토부원자료'!H1024&lt;&gt;"",'04A_국토부원자료'!I1024&lt;&gt;""),DATE(INT(VALUE(SUBSTITUTE('04A_국토부원자료'!H1024,",",""))/100),MOD(VALUE(SUBSTITUTE('04A_국토부원자료'!H1024,",","")),100),VALUE(SUBSTITUTE('04A_국토부원자료'!I1024,",",""))),""),"")</f>
        <v>45439</v>
      </c>
      <c r="G1023" s="42">
        <f>IFERROR(VALUE(SUBSTITUTE('04A_국토부원자료'!J1024,",","")),"")</f>
        <v>21000</v>
      </c>
      <c r="H1023" s="43">
        <f t="shared" si="30"/>
        <v>210000000</v>
      </c>
      <c r="I1023" s="43">
        <f t="shared" si="31"/>
        <v>7009345.7943925234</v>
      </c>
      <c r="J1023" s="38">
        <f>IFERROR(VALUE(SUBSTITUTE('04A_국토부원자료'!K1024,",","")),"")</f>
        <v>3</v>
      </c>
      <c r="K1023" s="38">
        <f>IFERROR(VALUE(SUBSTITUTE('04A_국토부원자료'!N1024,",","")),"")</f>
        <v>2013</v>
      </c>
      <c r="L1023" s="39" t="str">
        <f>IFERROR('04A_국토부원자료'!O1024,"")</f>
        <v>충민로 5</v>
      </c>
      <c r="M1023" s="39" t="str">
        <f>IFERROR('04A_국토부원자료'!Q1024,"")</f>
        <v>중개거래</v>
      </c>
      <c r="N1023" s="38">
        <f>IF(B1023="","",IF('02_대상물건입력'!B5="",1,IF(ISNUMBER(SEARCH('02_대상물건입력'!B5,B1023)),1,0)))</f>
        <v>1</v>
      </c>
      <c r="O1023" s="38">
        <f>IF(B1023="","",IF('02_대상물건입력'!B6="",1,IF(ISNUMBER(SEARCH('02_대상물건입력'!B6,B1023)),1,0)))</f>
        <v>0</v>
      </c>
      <c r="P1023" s="38">
        <f>IF(L1023="","",IF('02_대상물건입력'!B15="",0,IF(ISNUMBER(SEARCH('02_대상물건입력'!B15,L1023)),1,0)))</f>
        <v>0</v>
      </c>
      <c r="Q1023" s="38">
        <f>IF(D1023="","",IF('02_대상물건입력'!B8="",0,IF(ISNUMBER(SEARCH('02_대상물건입력'!B8,D1023)),1,0)))</f>
        <v>0</v>
      </c>
      <c r="R1023" s="44">
        <f>IFERROR(ABS(E1023-'02_대상물건입력'!B11)/'02_대상물건입력'!B11,"")</f>
        <v>9.9740114819328485E-2</v>
      </c>
      <c r="S1023" s="38">
        <f>IFERROR(ABS(J1023-'02_대상물건입력'!B10),"")</f>
        <v>9</v>
      </c>
      <c r="T1023" s="38">
        <f>IFERROR(ABS('01_설정'!B4-F1023),"")</f>
        <v>673</v>
      </c>
      <c r="U1023" s="38">
        <f>IFERROR(ABS(K1023-YEAR('02_대상물건입력'!B14)),"")</f>
        <v>13</v>
      </c>
      <c r="V1023" s="38" t="str">
        <f>IF(B1023="","",IF(AND(E1023&gt;0,F1023&gt;0,H1023&gt;0,OR('04A_국토부원자료'!P1024="",'04A_국토부원자료'!P1024="-"),IF('01_설정'!B10=1,N1023=1,TRUE),R1023&lt;='01_설정'!B5,S1023&lt;='01_설정'!B6,T1023&lt;='01_설정'!B7,U1023&lt;='01_설정'!B8),"Y",""))</f>
        <v/>
      </c>
      <c r="W1023" s="40" t="str">
        <f>IF(V1023&lt;&gt;"Y","",MAX(0,(1-R1023/'01_설정'!B5))*'01_설정'!B14+MAX(0,(1-S1023/'01_설정'!B6))*'01_설정'!B15+MAX(0,(1-T1023/'01_설정'!B7))*'01_설정'!B16+MAX(0,(1-U1023/'01_설정'!B8))*'01_설정'!B17+O1023*'01_설정'!B11+Q1023*'01_설정'!B12+P1023*'01_설정'!B13)</f>
        <v/>
      </c>
      <c r="X1023" s="38" t="str">
        <f>IF(W1023="","",1+COUNTIFS($W$4:$W$3003,"&gt;"&amp;W1023)+COUNTIFS($W$4:W1023,W1023)-1)</f>
        <v/>
      </c>
    </row>
    <row r="1024" spans="1:24" ht="16.5">
      <c r="A1024" s="38">
        <f>IF('04A_국토부원자료'!A1025="","",ROW()-3)</f>
        <v>1021</v>
      </c>
      <c r="B1024" s="39" t="str">
        <f>IFERROR('04A_국토부원자료'!B1025,"")</f>
        <v>서울특별시 송파구 문정동</v>
      </c>
      <c r="C1024" s="39" t="str">
        <f>IF(B1024="","",IF('04A_국토부원자료'!C1025&lt;&gt;"",'04A_국토부원자료'!C1025,TRIM('04A_국토부원자료'!D1025&amp;IF('04A_국토부원자료'!E1025&lt;&gt;"","-"&amp;'04A_국토부원자료'!E1025,""))))</f>
        <v>618</v>
      </c>
      <c r="D1024" s="39" t="str">
        <f>IFERROR('04A_국토부원자료'!F1025,"")</f>
        <v>파크하비오</v>
      </c>
      <c r="E1024" s="40">
        <f>IFERROR(VALUE(SUBSTITUTE('04A_국토부원자료'!G1025,",","")),"")</f>
        <v>48.93</v>
      </c>
      <c r="F1024" s="41">
        <f>IFERROR(IF(AND('04A_국토부원자료'!H1025&lt;&gt;"",'04A_국토부원자료'!I1025&lt;&gt;""),DATE(INT(VALUE(SUBSTITUTE('04A_국토부원자료'!H1025,",",""))/100),MOD(VALUE(SUBSTITUTE('04A_국토부원자료'!H1025,",","")),100),VALUE(SUBSTITUTE('04A_국토부원자료'!I1025,",",""))),""),"")</f>
        <v>45439</v>
      </c>
      <c r="G1024" s="42">
        <f>IFERROR(VALUE(SUBSTITUTE('04A_국토부원자료'!J1025,",","")),"")</f>
        <v>48000</v>
      </c>
      <c r="H1024" s="43">
        <f t="shared" si="30"/>
        <v>480000000</v>
      </c>
      <c r="I1024" s="43">
        <f t="shared" si="31"/>
        <v>9809932.5567136724</v>
      </c>
      <c r="J1024" s="38">
        <f>IFERROR(VALUE(SUBSTITUTE('04A_국토부원자료'!K1025,",","")),"")</f>
        <v>16</v>
      </c>
      <c r="K1024" s="38" t="str">
        <f>IFERROR(VALUE(SUBSTITUTE('04A_국토부원자료'!N1025,",","")),"")</f>
        <v/>
      </c>
      <c r="L1024" s="39" t="str">
        <f>IFERROR('04A_국토부원자료'!O1025,"")</f>
        <v xml:space="preserve"> </v>
      </c>
      <c r="M1024" s="39" t="str">
        <f>IFERROR('04A_국토부원자료'!Q1025,"")</f>
        <v>중개거래</v>
      </c>
      <c r="N1024" s="38">
        <f>IF(B1024="","",IF('02_대상물건입력'!B5="",1,IF(ISNUMBER(SEARCH('02_대상물건입력'!B5,B1024)),1,0)))</f>
        <v>1</v>
      </c>
      <c r="O1024" s="38">
        <f>IF(B1024="","",IF('02_대상물건입력'!B6="",1,IF(ISNUMBER(SEARCH('02_대상물건입력'!B6,B1024)),1,0)))</f>
        <v>0</v>
      </c>
      <c r="P1024" s="38">
        <f>IF(L1024="","",IF('02_대상물건입력'!B15="",0,IF(ISNUMBER(SEARCH('02_대상물건입력'!B15,L1024)),1,0)))</f>
        <v>0</v>
      </c>
      <c r="Q1024" s="38">
        <f>IF(D1024="","",IF('02_대상물건입력'!B8="",0,IF(ISNUMBER(SEARCH('02_대상물건입력'!B8,D1024)),1,0)))</f>
        <v>0</v>
      </c>
      <c r="R1024" s="44">
        <f>IFERROR(ABS(E1024-'02_대상물건입력'!B11)/'02_대상물건입력'!B11,"")</f>
        <v>0.79607088845493124</v>
      </c>
      <c r="S1024" s="38">
        <f>IFERROR(ABS(J1024-'02_대상물건입력'!B10),"")</f>
        <v>4</v>
      </c>
      <c r="T1024" s="38">
        <f>IFERROR(ABS('01_설정'!B4-F1024),"")</f>
        <v>673</v>
      </c>
      <c r="U1024" s="38" t="str">
        <f>IFERROR(ABS(K1024-YEAR('02_대상물건입력'!B14)),"")</f>
        <v/>
      </c>
      <c r="V1024" s="38" t="str">
        <f>IF(B1024="","",IF(AND(E1024&gt;0,F1024&gt;0,H1024&gt;0,OR('04A_국토부원자료'!P1025="",'04A_국토부원자료'!P1025="-"),IF('01_설정'!B10=1,N1024=1,TRUE),R1024&lt;='01_설정'!B5,S1024&lt;='01_설정'!B6,T1024&lt;='01_설정'!B7,U1024&lt;='01_설정'!B8),"Y",""))</f>
        <v/>
      </c>
      <c r="W1024" s="40" t="str">
        <f>IF(V1024&lt;&gt;"Y","",MAX(0,(1-R1024/'01_설정'!B5))*'01_설정'!B14+MAX(0,(1-S1024/'01_설정'!B6))*'01_설정'!B15+MAX(0,(1-T1024/'01_설정'!B7))*'01_설정'!B16+MAX(0,(1-U1024/'01_설정'!B8))*'01_설정'!B17+O1024*'01_설정'!B11+Q1024*'01_설정'!B12+P1024*'01_설정'!B13)</f>
        <v/>
      </c>
      <c r="X1024" s="38" t="str">
        <f>IF(W1024="","",1+COUNTIFS($W$4:$W$3003,"&gt;"&amp;W1024)+COUNTIFS($W$4:W1024,W1024)-1)</f>
        <v/>
      </c>
    </row>
    <row r="1025" spans="1:24" ht="16.5">
      <c r="A1025" s="38">
        <f>IF('04A_국토부원자료'!A1026="","",ROW()-3)</f>
        <v>1022</v>
      </c>
      <c r="B1025" s="39" t="str">
        <f>IFERROR('04A_국토부원자료'!B1026,"")</f>
        <v>서울특별시 송파구 문정동</v>
      </c>
      <c r="C1025" s="39" t="str">
        <f>IF(B1025="","",IF('04A_국토부원자료'!C1026&lt;&gt;"",'04A_국토부원자료'!C1026,TRIM('04A_국토부원자료'!D1026&amp;IF('04A_국토부원자료'!E1026&lt;&gt;"","-"&amp;'04A_국토부원자료'!E1026,""))))</f>
        <v>620</v>
      </c>
      <c r="D1025" s="39" t="str">
        <f>IFERROR('04A_국토부원자료'!F1026,"")</f>
        <v>송파푸르지오시티</v>
      </c>
      <c r="E1025" s="40">
        <f>IFERROR(VALUE(SUBSTITUTE('04A_국토부원자료'!G1026,",","")),"")</f>
        <v>30</v>
      </c>
      <c r="F1025" s="41">
        <f>IFERROR(IF(AND('04A_국토부원자료'!H1026&lt;&gt;"",'04A_국토부원자료'!I1026&lt;&gt;""),DATE(INT(VALUE(SUBSTITUTE('04A_국토부원자료'!H1026,",",""))/100),MOD(VALUE(SUBSTITUTE('04A_국토부원자료'!H1026,",","")),100),VALUE(SUBSTITUTE('04A_국토부원자료'!I1026,",",""))),""),"")</f>
        <v>45439</v>
      </c>
      <c r="G1025" s="42">
        <f>IFERROR(VALUE(SUBSTITUTE('04A_국토부원자료'!J1026,",","")),"")</f>
        <v>23800</v>
      </c>
      <c r="H1025" s="43">
        <f t="shared" si="30"/>
        <v>238000000</v>
      </c>
      <c r="I1025" s="43">
        <f t="shared" si="31"/>
        <v>7933333.333333333</v>
      </c>
      <c r="J1025" s="38">
        <f>IFERROR(VALUE(SUBSTITUTE('04A_국토부원자료'!K1026,",","")),"")</f>
        <v>13</v>
      </c>
      <c r="K1025" s="38">
        <f>IFERROR(VALUE(SUBSTITUTE('04A_국토부원자료'!N1026,",","")),"")</f>
        <v>2013</v>
      </c>
      <c r="L1025" s="39" t="str">
        <f>IFERROR('04A_국토부원자료'!O1026,"")</f>
        <v>새말로 62</v>
      </c>
      <c r="M1025" s="39" t="str">
        <f>IFERROR('04A_국토부원자료'!Q1026,"")</f>
        <v>중개거래</v>
      </c>
      <c r="N1025" s="38">
        <f>IF(B1025="","",IF('02_대상물건입력'!B5="",1,IF(ISNUMBER(SEARCH('02_대상물건입력'!B5,B1025)),1,0)))</f>
        <v>1</v>
      </c>
      <c r="O1025" s="38">
        <f>IF(B1025="","",IF('02_대상물건입력'!B6="",1,IF(ISNUMBER(SEARCH('02_대상물건입력'!B6,B1025)),1,0)))</f>
        <v>0</v>
      </c>
      <c r="P1025" s="38">
        <f>IF(L1025="","",IF('02_대상물건입력'!B15="",0,IF(ISNUMBER(SEARCH('02_대상물건입력'!B15,L1025)),1,0)))</f>
        <v>0</v>
      </c>
      <c r="Q1025" s="38">
        <f>IF(D1025="","",IF('02_대상물건입력'!B8="",0,IF(ISNUMBER(SEARCH('02_대상물건입력'!B8,D1025)),1,0)))</f>
        <v>0</v>
      </c>
      <c r="R1025" s="44">
        <f>IFERROR(ABS(E1025-'02_대상물건입력'!B11)/'02_대상물건입력'!B11,"")</f>
        <v>0.10120839267623009</v>
      </c>
      <c r="S1025" s="38">
        <f>IFERROR(ABS(J1025-'02_대상물건입력'!B10),"")</f>
        <v>1</v>
      </c>
      <c r="T1025" s="38">
        <f>IFERROR(ABS('01_설정'!B4-F1025),"")</f>
        <v>673</v>
      </c>
      <c r="U1025" s="38">
        <f>IFERROR(ABS(K1025-YEAR('02_대상물건입력'!B14)),"")</f>
        <v>13</v>
      </c>
      <c r="V1025" s="38" t="str">
        <f>IF(B1025="","",IF(AND(E1025&gt;0,F1025&gt;0,H1025&gt;0,OR('04A_국토부원자료'!P1026="",'04A_국토부원자료'!P1026="-"),IF('01_설정'!B10=1,N1025=1,TRUE),R1025&lt;='01_설정'!B5,S1025&lt;='01_설정'!B6,T1025&lt;='01_설정'!B7,U1025&lt;='01_설정'!B8),"Y",""))</f>
        <v/>
      </c>
      <c r="W1025" s="40" t="str">
        <f>IF(V1025&lt;&gt;"Y","",MAX(0,(1-R1025/'01_설정'!B5))*'01_설정'!B14+MAX(0,(1-S1025/'01_설정'!B6))*'01_설정'!B15+MAX(0,(1-T1025/'01_설정'!B7))*'01_설정'!B16+MAX(0,(1-U1025/'01_설정'!B8))*'01_설정'!B17+O1025*'01_설정'!B11+Q1025*'01_설정'!B12+P1025*'01_설정'!B13)</f>
        <v/>
      </c>
      <c r="X1025" s="38" t="str">
        <f>IF(W1025="","",1+COUNTIFS($W$4:$W$3003,"&gt;"&amp;W1025)+COUNTIFS($W$4:W1025,W1025)-1)</f>
        <v/>
      </c>
    </row>
    <row r="1026" spans="1:24" ht="16.5">
      <c r="A1026" s="38">
        <f>IF('04A_국토부원자료'!A1027="","",ROW()-3)</f>
        <v>1023</v>
      </c>
      <c r="B1026" s="39" t="str">
        <f>IFERROR('04A_국토부원자료'!B1027,"")</f>
        <v>서울특별시 송파구 문정동</v>
      </c>
      <c r="C1026" s="39" t="str">
        <f>IF(B1026="","",IF('04A_국토부원자료'!C1027&lt;&gt;"",'04A_국토부원자료'!C1027,TRIM('04A_국토부원자료'!D1027&amp;IF('04A_국토부원자료'!E1027&lt;&gt;"","-"&amp;'04A_국토부원자료'!E1027,""))))</f>
        <v>624</v>
      </c>
      <c r="D1026" s="39" t="str">
        <f>IFERROR('04A_국토부원자료'!F1027,"")</f>
        <v>송파 아이파크</v>
      </c>
      <c r="E1026" s="40">
        <f>IFERROR(VALUE(SUBSTITUTE('04A_국토부원자료'!G1027,",","")),"")</f>
        <v>49.7</v>
      </c>
      <c r="F1026" s="41">
        <f>IFERROR(IF(AND('04A_국토부원자료'!H1027&lt;&gt;"",'04A_국토부원자료'!I1027&lt;&gt;""),DATE(INT(VALUE(SUBSTITUTE('04A_국토부원자료'!H1027,",",""))/100),MOD(VALUE(SUBSTITUTE('04A_국토부원자료'!H1027,",","")),100),VALUE(SUBSTITUTE('04A_국토부원자료'!I1027,",",""))),""),"")</f>
        <v>45437</v>
      </c>
      <c r="G1026" s="42">
        <f>IFERROR(VALUE(SUBSTITUTE('04A_국토부원자료'!J1027,",","")),"")</f>
        <v>58000</v>
      </c>
      <c r="H1026" s="43">
        <f t="shared" si="30"/>
        <v>580000000</v>
      </c>
      <c r="I1026" s="43">
        <f t="shared" si="31"/>
        <v>11670020.120724345</v>
      </c>
      <c r="J1026" s="38">
        <f>IFERROR(VALUE(SUBSTITUTE('04A_국토부원자료'!K1027,",","")),"")</f>
        <v>14</v>
      </c>
      <c r="K1026" s="38">
        <f>IFERROR(VALUE(SUBSTITUTE('04A_국토부원자료'!N1027,",","")),"")</f>
        <v>2015</v>
      </c>
      <c r="L1026" s="39" t="str">
        <f>IFERROR('04A_국토부원자료'!O1027,"")</f>
        <v>법원로 55</v>
      </c>
      <c r="M1026" s="39" t="str">
        <f>IFERROR('04A_국토부원자료'!Q1027,"")</f>
        <v>중개거래</v>
      </c>
      <c r="N1026" s="38">
        <f>IF(B1026="","",IF('02_대상물건입력'!B5="",1,IF(ISNUMBER(SEARCH('02_대상물건입력'!B5,B1026)),1,0)))</f>
        <v>1</v>
      </c>
      <c r="O1026" s="38">
        <f>IF(B1026="","",IF('02_대상물건입력'!B6="",1,IF(ISNUMBER(SEARCH('02_대상물건입력'!B6,B1026)),1,0)))</f>
        <v>0</v>
      </c>
      <c r="P1026" s="38">
        <f>IF(L1026="","",IF('02_대상물건입력'!B15="",0,IF(ISNUMBER(SEARCH('02_대상물건입력'!B15,L1026)),1,0)))</f>
        <v>0</v>
      </c>
      <c r="Q1026" s="38">
        <f>IF(D1026="","",IF('02_대상물건입력'!B8="",0,IF(ISNUMBER(SEARCH('02_대상물건입력'!B8,D1026)),1,0)))</f>
        <v>0</v>
      </c>
      <c r="R1026" s="44">
        <f>IFERROR(ABS(E1026-'02_대상물건입력'!B11)/'02_대상물건입력'!B11,"")</f>
        <v>0.82433523720028801</v>
      </c>
      <c r="S1026" s="38">
        <f>IFERROR(ABS(J1026-'02_대상물건입력'!B10),"")</f>
        <v>2</v>
      </c>
      <c r="T1026" s="38">
        <f>IFERROR(ABS('01_설정'!B4-F1026),"")</f>
        <v>675</v>
      </c>
      <c r="U1026" s="38">
        <f>IFERROR(ABS(K1026-YEAR('02_대상물건입력'!B14)),"")</f>
        <v>11</v>
      </c>
      <c r="V1026" s="38" t="str">
        <f>IF(B1026="","",IF(AND(E1026&gt;0,F1026&gt;0,H1026&gt;0,OR('04A_국토부원자료'!P1027="",'04A_국토부원자료'!P1027="-"),IF('01_설정'!B10=1,N1026=1,TRUE),R1026&lt;='01_설정'!B5,S1026&lt;='01_설정'!B6,T1026&lt;='01_설정'!B7,U1026&lt;='01_설정'!B8),"Y",""))</f>
        <v/>
      </c>
      <c r="W1026" s="40" t="str">
        <f>IF(V1026&lt;&gt;"Y","",MAX(0,(1-R1026/'01_설정'!B5))*'01_설정'!B14+MAX(0,(1-S1026/'01_설정'!B6))*'01_설정'!B15+MAX(0,(1-T1026/'01_설정'!B7))*'01_설정'!B16+MAX(0,(1-U1026/'01_설정'!B8))*'01_설정'!B17+O1026*'01_설정'!B11+Q1026*'01_설정'!B12+P1026*'01_설정'!B13)</f>
        <v/>
      </c>
      <c r="X1026" s="38" t="str">
        <f>IF(W1026="","",1+COUNTIFS($W$4:$W$3003,"&gt;"&amp;W1026)+COUNTIFS($W$4:W1026,W1026)-1)</f>
        <v/>
      </c>
    </row>
    <row r="1027" spans="1:24" ht="16.5">
      <c r="A1027" s="38">
        <f>IF('04A_국토부원자료'!A1028="","",ROW()-3)</f>
        <v>1024</v>
      </c>
      <c r="B1027" s="39" t="str">
        <f>IFERROR('04A_국토부원자료'!B1028,"")</f>
        <v>서울특별시 송파구 문정동</v>
      </c>
      <c r="C1027" s="39" t="str">
        <f>IF(B1027="","",IF('04A_국토부원자료'!C1028&lt;&gt;"",'04A_국토부원자료'!C1028,TRIM('04A_국토부원자료'!D1028&amp;IF('04A_국토부원자료'!E1028&lt;&gt;"","-"&amp;'04A_국토부원자료'!E1028,""))))</f>
        <v>652-2</v>
      </c>
      <c r="D1027" s="39" t="str">
        <f>IFERROR('04A_국토부원자료'!F1028,"")</f>
        <v>문정 오벨리스크</v>
      </c>
      <c r="E1027" s="40">
        <f>IFERROR(VALUE(SUBSTITUTE('04A_국토부원자료'!G1028,",","")),"")</f>
        <v>21.24</v>
      </c>
      <c r="F1027" s="41">
        <f>IFERROR(IF(AND('04A_국토부원자료'!H1028&lt;&gt;"",'04A_국토부원자료'!I1028&lt;&gt;""),DATE(INT(VALUE(SUBSTITUTE('04A_국토부원자료'!H1028,",",""))/100),MOD(VALUE(SUBSTITUTE('04A_국토부원자료'!H1028,",","")),100),VALUE(SUBSTITUTE('04A_국토부원자료'!I1028,",",""))),""),"")</f>
        <v>45437</v>
      </c>
      <c r="G1027" s="42">
        <f>IFERROR(VALUE(SUBSTITUTE('04A_국토부원자료'!J1028,",","")),"")</f>
        <v>20000</v>
      </c>
      <c r="H1027" s="43">
        <f t="shared" si="30"/>
        <v>200000000</v>
      </c>
      <c r="I1027" s="43">
        <f t="shared" si="31"/>
        <v>9416195.8568738233</v>
      </c>
      <c r="J1027" s="38">
        <f>IFERROR(VALUE(SUBSTITUTE('04A_국토부원자료'!K1028,",","")),"")</f>
        <v>5</v>
      </c>
      <c r="K1027" s="38">
        <f>IFERROR(VALUE(SUBSTITUTE('04A_국토부원자료'!N1028,",","")),"")</f>
        <v>2018</v>
      </c>
      <c r="L1027" s="39" t="str">
        <f>IFERROR('04A_국토부원자료'!O1028,"")</f>
        <v>송파대로 145</v>
      </c>
      <c r="M1027" s="39" t="str">
        <f>IFERROR('04A_국토부원자료'!Q1028,"")</f>
        <v>중개거래</v>
      </c>
      <c r="N1027" s="38">
        <f>IF(B1027="","",IF('02_대상물건입력'!B5="",1,IF(ISNUMBER(SEARCH('02_대상물건입력'!B5,B1027)),1,0)))</f>
        <v>1</v>
      </c>
      <c r="O1027" s="38">
        <f>IF(B1027="","",IF('02_대상물건입력'!B6="",1,IF(ISNUMBER(SEARCH('02_대상물건입력'!B6,B1027)),1,0)))</f>
        <v>0</v>
      </c>
      <c r="P1027" s="38">
        <f>IF(L1027="","",IF('02_대상물건입력'!B15="",0,IF(ISNUMBER(SEARCH('02_대상물건입력'!B15,L1027)),1,0)))</f>
        <v>1</v>
      </c>
      <c r="Q1027" s="38">
        <f>IF(D1027="","",IF('02_대상물건입력'!B8="",0,IF(ISNUMBER(SEARCH('02_대상물건입력'!B8,D1027)),1,0)))</f>
        <v>0</v>
      </c>
      <c r="R1027" s="44">
        <f>IFERROR(ABS(E1027-'02_대상물건입력'!B11)/'02_대상물건입력'!B11,"")</f>
        <v>0.22034445798522914</v>
      </c>
      <c r="S1027" s="38">
        <f>IFERROR(ABS(J1027-'02_대상물건입력'!B10),"")</f>
        <v>7</v>
      </c>
      <c r="T1027" s="38">
        <f>IFERROR(ABS('01_설정'!B4-F1027),"")</f>
        <v>675</v>
      </c>
      <c r="U1027" s="38">
        <f>IFERROR(ABS(K1027-YEAR('02_대상물건입력'!B14)),"")</f>
        <v>8</v>
      </c>
      <c r="V1027" s="38" t="str">
        <f>IF(B1027="","",IF(AND(E1027&gt;0,F1027&gt;0,H1027&gt;0,OR('04A_국토부원자료'!P1028="",'04A_국토부원자료'!P1028="-"),IF('01_설정'!B10=1,N1027=1,TRUE),R1027&lt;='01_설정'!B5,S1027&lt;='01_설정'!B6,T1027&lt;='01_설정'!B7,U1027&lt;='01_설정'!B8),"Y",""))</f>
        <v/>
      </c>
      <c r="W1027" s="40" t="str">
        <f>IF(V1027&lt;&gt;"Y","",MAX(0,(1-R1027/'01_설정'!B5))*'01_설정'!B14+MAX(0,(1-S1027/'01_설정'!B6))*'01_설정'!B15+MAX(0,(1-T1027/'01_설정'!B7))*'01_설정'!B16+MAX(0,(1-U1027/'01_설정'!B8))*'01_설정'!B17+O1027*'01_설정'!B11+Q1027*'01_설정'!B12+P1027*'01_설정'!B13)</f>
        <v/>
      </c>
      <c r="X1027" s="38" t="str">
        <f>IF(W1027="","",1+COUNTIFS($W$4:$W$3003,"&gt;"&amp;W1027)+COUNTIFS($W$4:W1027,W1027)-1)</f>
        <v/>
      </c>
    </row>
    <row r="1028" spans="1:24" ht="16.5">
      <c r="A1028" s="38">
        <f>IF('04A_국토부원자료'!A1029="","",ROW()-3)</f>
        <v>1025</v>
      </c>
      <c r="B1028" s="39" t="str">
        <f>IFERROR('04A_국토부원자료'!B1029,"")</f>
        <v>서울특별시 송파구 문정동</v>
      </c>
      <c r="C1028" s="39" t="str">
        <f>IF(B1028="","",IF('04A_국토부원자료'!C1029&lt;&gt;"",'04A_국토부원자료'!C1029,TRIM('04A_국토부원자료'!D1029&amp;IF('04A_국토부원자료'!E1029&lt;&gt;"","-"&amp;'04A_국토부원자료'!E1029,""))))</f>
        <v>618</v>
      </c>
      <c r="D1028" s="39" t="str">
        <f>IFERROR('04A_국토부원자료'!F1029,"")</f>
        <v>파크하비오</v>
      </c>
      <c r="E1028" s="40">
        <f>IFERROR(VALUE(SUBSTITUTE('04A_국토부원자료'!G1029,",","")),"")</f>
        <v>48.93</v>
      </c>
      <c r="F1028" s="41">
        <f>IFERROR(IF(AND('04A_국토부원자료'!H1029&lt;&gt;"",'04A_국토부원자료'!I1029&lt;&gt;""),DATE(INT(VALUE(SUBSTITUTE('04A_국토부원자료'!H1029,",",""))/100),MOD(VALUE(SUBSTITUTE('04A_국토부원자료'!H1029,",","")),100),VALUE(SUBSTITUTE('04A_국토부원자료'!I1029,",",""))),""),"")</f>
        <v>45437</v>
      </c>
      <c r="G1028" s="42">
        <f>IFERROR(VALUE(SUBSTITUTE('04A_국토부원자료'!J1029,",","")),"")</f>
        <v>46000</v>
      </c>
      <c r="H1028" s="43">
        <f t="shared" ref="H1028:H1091" si="32">IF(G1028="","",G1028*10000)</f>
        <v>460000000</v>
      </c>
      <c r="I1028" s="43">
        <f t="shared" ref="I1028:I1091" si="33">IFERROR(IF(AND(H1028&gt;0,E1028&gt;0),H1028/E1028,""),"")</f>
        <v>9401185.3668506034</v>
      </c>
      <c r="J1028" s="38">
        <f>IFERROR(VALUE(SUBSTITUTE('04A_국토부원자료'!K1029,",","")),"")</f>
        <v>15</v>
      </c>
      <c r="K1028" s="38" t="str">
        <f>IFERROR(VALUE(SUBSTITUTE('04A_국토부원자료'!N1029,",","")),"")</f>
        <v/>
      </c>
      <c r="L1028" s="39" t="str">
        <f>IFERROR('04A_국토부원자료'!O1029,"")</f>
        <v xml:space="preserve"> </v>
      </c>
      <c r="M1028" s="39" t="str">
        <f>IFERROR('04A_국토부원자료'!Q1029,"")</f>
        <v>중개거래</v>
      </c>
      <c r="N1028" s="38">
        <f>IF(B1028="","",IF('02_대상물건입력'!B5="",1,IF(ISNUMBER(SEARCH('02_대상물건입력'!B5,B1028)),1,0)))</f>
        <v>1</v>
      </c>
      <c r="O1028" s="38">
        <f>IF(B1028="","",IF('02_대상물건입력'!B6="",1,IF(ISNUMBER(SEARCH('02_대상물건입력'!B6,B1028)),1,0)))</f>
        <v>0</v>
      </c>
      <c r="P1028" s="38">
        <f>IF(L1028="","",IF('02_대상물건입력'!B15="",0,IF(ISNUMBER(SEARCH('02_대상물건입력'!B15,L1028)),1,0)))</f>
        <v>0</v>
      </c>
      <c r="Q1028" s="38">
        <f>IF(D1028="","",IF('02_대상물건입력'!B8="",0,IF(ISNUMBER(SEARCH('02_대상물건입력'!B8,D1028)),1,0)))</f>
        <v>0</v>
      </c>
      <c r="R1028" s="44">
        <f>IFERROR(ABS(E1028-'02_대상물건입력'!B11)/'02_대상물건입력'!B11,"")</f>
        <v>0.79607088845493124</v>
      </c>
      <c r="S1028" s="38">
        <f>IFERROR(ABS(J1028-'02_대상물건입력'!B10),"")</f>
        <v>3</v>
      </c>
      <c r="T1028" s="38">
        <f>IFERROR(ABS('01_설정'!B4-F1028),"")</f>
        <v>675</v>
      </c>
      <c r="U1028" s="38" t="str">
        <f>IFERROR(ABS(K1028-YEAR('02_대상물건입력'!B14)),"")</f>
        <v/>
      </c>
      <c r="V1028" s="38" t="str">
        <f>IF(B1028="","",IF(AND(E1028&gt;0,F1028&gt;0,H1028&gt;0,OR('04A_국토부원자료'!P1029="",'04A_국토부원자료'!P1029="-"),IF('01_설정'!B10=1,N1028=1,TRUE),R1028&lt;='01_설정'!B5,S1028&lt;='01_설정'!B6,T1028&lt;='01_설정'!B7,U1028&lt;='01_설정'!B8),"Y",""))</f>
        <v/>
      </c>
      <c r="W1028" s="40" t="str">
        <f>IF(V1028&lt;&gt;"Y","",MAX(0,(1-R1028/'01_설정'!B5))*'01_설정'!B14+MAX(0,(1-S1028/'01_설정'!B6))*'01_설정'!B15+MAX(0,(1-T1028/'01_설정'!B7))*'01_설정'!B16+MAX(0,(1-U1028/'01_설정'!B8))*'01_설정'!B17+O1028*'01_설정'!B11+Q1028*'01_설정'!B12+P1028*'01_설정'!B13)</f>
        <v/>
      </c>
      <c r="X1028" s="38" t="str">
        <f>IF(W1028="","",1+COUNTIFS($W$4:$W$3003,"&gt;"&amp;W1028)+COUNTIFS($W$4:W1028,W1028)-1)</f>
        <v/>
      </c>
    </row>
    <row r="1029" spans="1:24" ht="16.5">
      <c r="A1029" s="38">
        <f>IF('04A_국토부원자료'!A1030="","",ROW()-3)</f>
        <v>1026</v>
      </c>
      <c r="B1029" s="39" t="str">
        <f>IFERROR('04A_국토부원자료'!B1030,"")</f>
        <v>서울특별시 송파구 문정동</v>
      </c>
      <c r="C1029" s="39" t="str">
        <f>IF(B1029="","",IF('04A_국토부원자료'!C1030&lt;&gt;"",'04A_국토부원자료'!C1030,TRIM('04A_국토부원자료'!D1030&amp;IF('04A_국토부원자료'!E1030&lt;&gt;"","-"&amp;'04A_국토부원자료'!E1030,""))))</f>
        <v>618</v>
      </c>
      <c r="D1029" s="39" t="str">
        <f>IFERROR('04A_국토부원자료'!F1030,"")</f>
        <v>파크하비오</v>
      </c>
      <c r="E1029" s="40">
        <f>IFERROR(VALUE(SUBSTITUTE('04A_국토부원자료'!G1030,",","")),"")</f>
        <v>48.93</v>
      </c>
      <c r="F1029" s="41">
        <f>IFERROR(IF(AND('04A_국토부원자료'!H1030&lt;&gt;"",'04A_국토부원자료'!I1030&lt;&gt;""),DATE(INT(VALUE(SUBSTITUTE('04A_국토부원자료'!H1030,",",""))/100),MOD(VALUE(SUBSTITUTE('04A_국토부원자료'!H1030,",","")),100),VALUE(SUBSTITUTE('04A_국토부원자료'!I1030,",",""))),""),"")</f>
        <v>45437</v>
      </c>
      <c r="G1029" s="42">
        <f>IFERROR(VALUE(SUBSTITUTE('04A_국토부원자료'!J1030,",","")),"")</f>
        <v>46200</v>
      </c>
      <c r="H1029" s="43">
        <f t="shared" si="32"/>
        <v>462000000</v>
      </c>
      <c r="I1029" s="43">
        <f t="shared" si="33"/>
        <v>9442060.0858369097</v>
      </c>
      <c r="J1029" s="38">
        <f>IFERROR(VALUE(SUBSTITUTE('04A_국토부원자료'!K1030,",","")),"")</f>
        <v>12</v>
      </c>
      <c r="K1029" s="38" t="str">
        <f>IFERROR(VALUE(SUBSTITUTE('04A_국토부원자료'!N1030,",","")),"")</f>
        <v/>
      </c>
      <c r="L1029" s="39" t="str">
        <f>IFERROR('04A_국토부원자료'!O1030,"")</f>
        <v xml:space="preserve"> </v>
      </c>
      <c r="M1029" s="39" t="str">
        <f>IFERROR('04A_국토부원자료'!Q1030,"")</f>
        <v>중개거래</v>
      </c>
      <c r="N1029" s="38">
        <f>IF(B1029="","",IF('02_대상물건입력'!B5="",1,IF(ISNUMBER(SEARCH('02_대상물건입력'!B5,B1029)),1,0)))</f>
        <v>1</v>
      </c>
      <c r="O1029" s="38">
        <f>IF(B1029="","",IF('02_대상물건입력'!B6="",1,IF(ISNUMBER(SEARCH('02_대상물건입력'!B6,B1029)),1,0)))</f>
        <v>0</v>
      </c>
      <c r="P1029" s="38">
        <f>IF(L1029="","",IF('02_대상물건입력'!B15="",0,IF(ISNUMBER(SEARCH('02_대상물건입력'!B15,L1029)),1,0)))</f>
        <v>0</v>
      </c>
      <c r="Q1029" s="38">
        <f>IF(D1029="","",IF('02_대상물건입력'!B8="",0,IF(ISNUMBER(SEARCH('02_대상물건입력'!B8,D1029)),1,0)))</f>
        <v>0</v>
      </c>
      <c r="R1029" s="44">
        <f>IFERROR(ABS(E1029-'02_대상물건입력'!B11)/'02_대상물건입력'!B11,"")</f>
        <v>0.79607088845493124</v>
      </c>
      <c r="S1029" s="38">
        <f>IFERROR(ABS(J1029-'02_대상물건입력'!B10),"")</f>
        <v>0</v>
      </c>
      <c r="T1029" s="38">
        <f>IFERROR(ABS('01_설정'!B4-F1029),"")</f>
        <v>675</v>
      </c>
      <c r="U1029" s="38" t="str">
        <f>IFERROR(ABS(K1029-YEAR('02_대상물건입력'!B14)),"")</f>
        <v/>
      </c>
      <c r="V1029" s="38" t="str">
        <f>IF(B1029="","",IF(AND(E1029&gt;0,F1029&gt;0,H1029&gt;0,OR('04A_국토부원자료'!P1030="",'04A_국토부원자료'!P1030="-"),IF('01_설정'!B10=1,N1029=1,TRUE),R1029&lt;='01_설정'!B5,S1029&lt;='01_설정'!B6,T1029&lt;='01_설정'!B7,U1029&lt;='01_설정'!B8),"Y",""))</f>
        <v/>
      </c>
      <c r="W1029" s="40" t="str">
        <f>IF(V1029&lt;&gt;"Y","",MAX(0,(1-R1029/'01_설정'!B5))*'01_설정'!B14+MAX(0,(1-S1029/'01_설정'!B6))*'01_설정'!B15+MAX(0,(1-T1029/'01_설정'!B7))*'01_설정'!B16+MAX(0,(1-U1029/'01_설정'!B8))*'01_설정'!B17+O1029*'01_설정'!B11+Q1029*'01_설정'!B12+P1029*'01_설정'!B13)</f>
        <v/>
      </c>
      <c r="X1029" s="38" t="str">
        <f>IF(W1029="","",1+COUNTIFS($W$4:$W$3003,"&gt;"&amp;W1029)+COUNTIFS($W$4:W1029,W1029)-1)</f>
        <v/>
      </c>
    </row>
    <row r="1030" spans="1:24" ht="16.5">
      <c r="A1030" s="38">
        <f>IF('04A_국토부원자료'!A1031="","",ROW()-3)</f>
        <v>1027</v>
      </c>
      <c r="B1030" s="39" t="str">
        <f>IFERROR('04A_국토부원자료'!B1031,"")</f>
        <v>서울특별시 송파구 문정동</v>
      </c>
      <c r="C1030" s="39" t="str">
        <f>IF(B1030="","",IF('04A_국토부원자료'!C1031&lt;&gt;"",'04A_국토부원자료'!C1031,TRIM('04A_국토부원자료'!D1031&amp;IF('04A_국토부원자료'!E1031&lt;&gt;"","-"&amp;'04A_국토부원자료'!E1031,""))))</f>
        <v>622</v>
      </c>
      <c r="D1030" s="39" t="str">
        <f>IFERROR('04A_국토부원자료'!F1031,"")</f>
        <v>송파한화오벨리스크</v>
      </c>
      <c r="E1030" s="40">
        <f>IFERROR(VALUE(SUBSTITUTE('04A_국토부원자료'!G1031,",","")),"")</f>
        <v>26.82</v>
      </c>
      <c r="F1030" s="41">
        <f>IFERROR(IF(AND('04A_국토부원자료'!H1031&lt;&gt;"",'04A_국토부원자료'!I1031&lt;&gt;""),DATE(INT(VALUE(SUBSTITUTE('04A_국토부원자료'!H1031,",",""))/100),MOD(VALUE(SUBSTITUTE('04A_국토부원자료'!H1031,",","")),100),VALUE(SUBSTITUTE('04A_국토부원자료'!I1031,",",""))),""),"")</f>
        <v>45437</v>
      </c>
      <c r="G1030" s="42">
        <f>IFERROR(VALUE(SUBSTITUTE('04A_국토부원자료'!J1031,",","")),"")</f>
        <v>20000</v>
      </c>
      <c r="H1030" s="43">
        <f t="shared" si="32"/>
        <v>200000000</v>
      </c>
      <c r="I1030" s="43">
        <f t="shared" si="33"/>
        <v>7457121.5510812821</v>
      </c>
      <c r="J1030" s="38">
        <f>IFERROR(VALUE(SUBSTITUTE('04A_국토부원자료'!K1031,",","")),"")</f>
        <v>6</v>
      </c>
      <c r="K1030" s="38">
        <f>IFERROR(VALUE(SUBSTITUTE('04A_국토부원자료'!N1031,",","")),"")</f>
        <v>2013</v>
      </c>
      <c r="L1030" s="39" t="str">
        <f>IFERROR('04A_국토부원자료'!O1031,"")</f>
        <v>충민로 5</v>
      </c>
      <c r="M1030" s="39" t="str">
        <f>IFERROR('04A_국토부원자료'!Q1031,"")</f>
        <v>중개거래</v>
      </c>
      <c r="N1030" s="38">
        <f>IF(B1030="","",IF('02_대상물건입력'!B5="",1,IF(ISNUMBER(SEARCH('02_대상물건입력'!B5,B1030)),1,0)))</f>
        <v>1</v>
      </c>
      <c r="O1030" s="38">
        <f>IF(B1030="","",IF('02_대상물건입력'!B6="",1,IF(ISNUMBER(SEARCH('02_대상물건입력'!B6,B1030)),1,0)))</f>
        <v>0</v>
      </c>
      <c r="P1030" s="38">
        <f>IF(L1030="","",IF('02_대상물건입력'!B15="",0,IF(ISNUMBER(SEARCH('02_대상물건입력'!B15,L1030)),1,0)))</f>
        <v>0</v>
      </c>
      <c r="Q1030" s="38">
        <f>IF(D1030="","",IF('02_대상물건입력'!B8="",0,IF(ISNUMBER(SEARCH('02_대상물건입력'!B8,D1030)),1,0)))</f>
        <v>0</v>
      </c>
      <c r="R1030" s="44">
        <f>IFERROR(ABS(E1030-'02_대상물건입력'!B11)/'02_대상물건입력'!B11,"")</f>
        <v>1.551969694745029E-2</v>
      </c>
      <c r="S1030" s="38">
        <f>IFERROR(ABS(J1030-'02_대상물건입력'!B10),"")</f>
        <v>6</v>
      </c>
      <c r="T1030" s="38">
        <f>IFERROR(ABS('01_설정'!B4-F1030),"")</f>
        <v>675</v>
      </c>
      <c r="U1030" s="38">
        <f>IFERROR(ABS(K1030-YEAR('02_대상물건입력'!B14)),"")</f>
        <v>13</v>
      </c>
      <c r="V1030" s="38" t="str">
        <f>IF(B1030="","",IF(AND(E1030&gt;0,F1030&gt;0,H1030&gt;0,OR('04A_국토부원자료'!P1031="",'04A_국토부원자료'!P1031="-"),IF('01_설정'!B10=1,N1030=1,TRUE),R1030&lt;='01_설정'!B5,S1030&lt;='01_설정'!B6,T1030&lt;='01_설정'!B7,U1030&lt;='01_설정'!B8),"Y",""))</f>
        <v/>
      </c>
      <c r="W1030" s="40" t="str">
        <f>IF(V1030&lt;&gt;"Y","",MAX(0,(1-R1030/'01_설정'!B5))*'01_설정'!B14+MAX(0,(1-S1030/'01_설정'!B6))*'01_설정'!B15+MAX(0,(1-T1030/'01_설정'!B7))*'01_설정'!B16+MAX(0,(1-U1030/'01_설정'!B8))*'01_설정'!B17+O1030*'01_설정'!B11+Q1030*'01_설정'!B12+P1030*'01_설정'!B13)</f>
        <v/>
      </c>
      <c r="X1030" s="38" t="str">
        <f>IF(W1030="","",1+COUNTIFS($W$4:$W$3003,"&gt;"&amp;W1030)+COUNTIFS($W$4:W1030,W1030)-1)</f>
        <v/>
      </c>
    </row>
    <row r="1031" spans="1:24" ht="16.5">
      <c r="A1031" s="38">
        <f>IF('04A_국토부원자료'!A1032="","",ROW()-3)</f>
        <v>1028</v>
      </c>
      <c r="B1031" s="39" t="str">
        <f>IFERROR('04A_국토부원자료'!B1032,"")</f>
        <v>서울특별시 송파구 문정동</v>
      </c>
      <c r="C1031" s="39" t="str">
        <f>IF(B1031="","",IF('04A_국토부원자료'!C1032&lt;&gt;"",'04A_국토부원자료'!C1032,TRIM('04A_국토부원자료'!D1032&amp;IF('04A_국토부원자료'!E1032&lt;&gt;"","-"&amp;'04A_국토부원자료'!E1032,""))))</f>
        <v>652-2</v>
      </c>
      <c r="D1031" s="39" t="str">
        <f>IFERROR('04A_국토부원자료'!F1032,"")</f>
        <v>문정 오벨리스크</v>
      </c>
      <c r="E1031" s="40">
        <f>IFERROR(VALUE(SUBSTITUTE('04A_국토부원자료'!G1032,",","")),"")</f>
        <v>27.66</v>
      </c>
      <c r="F1031" s="41">
        <f>IFERROR(IF(AND('04A_국토부원자료'!H1032&lt;&gt;"",'04A_국토부원자료'!I1032&lt;&gt;""),DATE(INT(VALUE(SUBSTITUTE('04A_국토부원자료'!H1032,",",""))/100),MOD(VALUE(SUBSTITUTE('04A_국토부원자료'!H1032,",","")),100),VALUE(SUBSTITUTE('04A_국토부원자료'!I1032,",",""))),""),"")</f>
        <v>45436</v>
      </c>
      <c r="G1031" s="42">
        <f>IFERROR(VALUE(SUBSTITUTE('04A_국토부원자료'!J1032,",","")),"")</f>
        <v>26800</v>
      </c>
      <c r="H1031" s="43">
        <f t="shared" si="32"/>
        <v>268000000</v>
      </c>
      <c r="I1031" s="43">
        <f t="shared" si="33"/>
        <v>9689081.7064352855</v>
      </c>
      <c r="J1031" s="38">
        <f>IFERROR(VALUE(SUBSTITUTE('04A_국토부원자료'!K1032,",","")),"")</f>
        <v>12</v>
      </c>
      <c r="K1031" s="38">
        <f>IFERROR(VALUE(SUBSTITUTE('04A_국토부원자료'!N1032,",","")),"")</f>
        <v>2018</v>
      </c>
      <c r="L1031" s="39" t="str">
        <f>IFERROR('04A_국토부원자료'!O1032,"")</f>
        <v>송파대로 145</v>
      </c>
      <c r="M1031" s="39" t="str">
        <f>IFERROR('04A_국토부원자료'!Q1032,"")</f>
        <v>중개거래</v>
      </c>
      <c r="N1031" s="38">
        <f>IF(B1031="","",IF('02_대상물건입력'!B5="",1,IF(ISNUMBER(SEARCH('02_대상물건입력'!B5,B1031)),1,0)))</f>
        <v>1</v>
      </c>
      <c r="O1031" s="38">
        <f>IF(B1031="","",IF('02_대상물건입력'!B6="",1,IF(ISNUMBER(SEARCH('02_대상물건입력'!B6,B1031)),1,0)))</f>
        <v>0</v>
      </c>
      <c r="P1031" s="38">
        <f>IF(L1031="","",IF('02_대상물건입력'!B15="",0,IF(ISNUMBER(SEARCH('02_대상물건입력'!B15,L1031)),1,0)))</f>
        <v>1</v>
      </c>
      <c r="Q1031" s="38">
        <f>IF(D1031="","",IF('02_대상물건입력'!B8="",0,IF(ISNUMBER(SEARCH('02_대상물건입력'!B8,D1031)),1,0)))</f>
        <v>0</v>
      </c>
      <c r="R1031" s="44">
        <f>IFERROR(ABS(E1031-'02_대상물건입력'!B11)/'02_대상물건입력'!B11,"")</f>
        <v>1.5314138047484148E-2</v>
      </c>
      <c r="S1031" s="38">
        <f>IFERROR(ABS(J1031-'02_대상물건입력'!B10),"")</f>
        <v>0</v>
      </c>
      <c r="T1031" s="38">
        <f>IFERROR(ABS('01_설정'!B4-F1031),"")</f>
        <v>676</v>
      </c>
      <c r="U1031" s="38">
        <f>IFERROR(ABS(K1031-YEAR('02_대상물건입력'!B14)),"")</f>
        <v>8</v>
      </c>
      <c r="V1031" s="38" t="str">
        <f>IF(B1031="","",IF(AND(E1031&gt;0,F1031&gt;0,H1031&gt;0,OR('04A_국토부원자료'!P1032="",'04A_국토부원자료'!P1032="-"),IF('01_설정'!B10=1,N1031=1,TRUE),R1031&lt;='01_설정'!B5,S1031&lt;='01_설정'!B6,T1031&lt;='01_설정'!B7,U1031&lt;='01_설정'!B8),"Y",""))</f>
        <v>Y</v>
      </c>
      <c r="W1031" s="40">
        <f>IF(V1031&lt;&gt;"Y","",MAX(0,(1-R1031/'01_설정'!B5))*'01_설정'!B14+MAX(0,(1-S1031/'01_설정'!B6))*'01_설정'!B15+MAX(0,(1-T1031/'01_설정'!B7))*'01_설정'!B16+MAX(0,(1-U1031/'01_설정'!B8))*'01_설정'!B17+O1031*'01_설정'!B11+Q1031*'01_설정'!B12+P1031*'01_설정'!B13)</f>
        <v>49.54002708469811</v>
      </c>
      <c r="X1031" s="38">
        <f>IF(W1031="","",1+COUNTIFS($W$4:$W$3003,"&gt;"&amp;W1031)+COUNTIFS($W$4:W1031,W1031)-1)</f>
        <v>13</v>
      </c>
    </row>
    <row r="1032" spans="1:24" ht="16.5">
      <c r="A1032" s="38">
        <f>IF('04A_국토부원자료'!A1033="","",ROW()-3)</f>
        <v>1029</v>
      </c>
      <c r="B1032" s="39" t="str">
        <f>IFERROR('04A_국토부원자료'!B1033,"")</f>
        <v>서울특별시 송파구 문정동</v>
      </c>
      <c r="C1032" s="39" t="str">
        <f>IF(B1032="","",IF('04A_국토부원자료'!C1033&lt;&gt;"",'04A_국토부원자료'!C1033,TRIM('04A_국토부원자료'!D1033&amp;IF('04A_국토부원자료'!E1033&lt;&gt;"","-"&amp;'04A_국토부원자료'!E1033,""))))</f>
        <v>624</v>
      </c>
      <c r="D1032" s="39" t="str">
        <f>IFERROR('04A_국토부원자료'!F1033,"")</f>
        <v>송파 아이파크</v>
      </c>
      <c r="E1032" s="40">
        <f>IFERROR(VALUE(SUBSTITUTE('04A_국토부원자료'!G1033,",","")),"")</f>
        <v>29.88</v>
      </c>
      <c r="F1032" s="41">
        <f>IFERROR(IF(AND('04A_국토부원자료'!H1033&lt;&gt;"",'04A_국토부원자료'!I1033&lt;&gt;""),DATE(INT(VALUE(SUBSTITUTE('04A_국토부원자료'!H1033,",",""))/100),MOD(VALUE(SUBSTITUTE('04A_국토부원자료'!H1033,",","")),100),VALUE(SUBSTITUTE('04A_국토부원자료'!I1033,",",""))),""),"")</f>
        <v>45436</v>
      </c>
      <c r="G1032" s="42">
        <f>IFERROR(VALUE(SUBSTITUTE('04A_국토부원자료'!J1033,",","")),"")</f>
        <v>28300</v>
      </c>
      <c r="H1032" s="43">
        <f t="shared" si="32"/>
        <v>283000000</v>
      </c>
      <c r="I1032" s="43">
        <f t="shared" si="33"/>
        <v>9471218.2061579656</v>
      </c>
      <c r="J1032" s="38">
        <f>IFERROR(VALUE(SUBSTITUTE('04A_국토부원자료'!K1033,",","")),"")</f>
        <v>6</v>
      </c>
      <c r="K1032" s="38">
        <f>IFERROR(VALUE(SUBSTITUTE('04A_국토부원자료'!N1033,",","")),"")</f>
        <v>2015</v>
      </c>
      <c r="L1032" s="39" t="str">
        <f>IFERROR('04A_국토부원자료'!O1033,"")</f>
        <v>법원로 55</v>
      </c>
      <c r="M1032" s="39" t="str">
        <f>IFERROR('04A_국토부원자료'!Q1033,"")</f>
        <v>중개거래</v>
      </c>
      <c r="N1032" s="38">
        <f>IF(B1032="","",IF('02_대상물건입력'!B5="",1,IF(ISNUMBER(SEARCH('02_대상물건입력'!B5,B1032)),1,0)))</f>
        <v>1</v>
      </c>
      <c r="O1032" s="38">
        <f>IF(B1032="","",IF('02_대상물건입력'!B6="",1,IF(ISNUMBER(SEARCH('02_대상물건입력'!B6,B1032)),1,0)))</f>
        <v>0</v>
      </c>
      <c r="P1032" s="38">
        <f>IF(L1032="","",IF('02_대상물건입력'!B15="",0,IF(ISNUMBER(SEARCH('02_대상물건입력'!B15,L1032)),1,0)))</f>
        <v>0</v>
      </c>
      <c r="Q1032" s="38">
        <f>IF(D1032="","",IF('02_대상물건입력'!B8="",0,IF(ISNUMBER(SEARCH('02_대상물건입력'!B8,D1032)),1,0)))</f>
        <v>0</v>
      </c>
      <c r="R1032" s="44">
        <f>IFERROR(ABS(E1032-'02_대상물건입력'!B11)/'02_대상물건입력'!B11,"")</f>
        <v>9.6803559105525128E-2</v>
      </c>
      <c r="S1032" s="38">
        <f>IFERROR(ABS(J1032-'02_대상물건입력'!B10),"")</f>
        <v>6</v>
      </c>
      <c r="T1032" s="38">
        <f>IFERROR(ABS('01_설정'!B4-F1032),"")</f>
        <v>676</v>
      </c>
      <c r="U1032" s="38">
        <f>IFERROR(ABS(K1032-YEAR('02_대상물건입력'!B14)),"")</f>
        <v>11</v>
      </c>
      <c r="V1032" s="38" t="str">
        <f>IF(B1032="","",IF(AND(E1032&gt;0,F1032&gt;0,H1032&gt;0,OR('04A_국토부원자료'!P1033="",'04A_국토부원자료'!P1033="-"),IF('01_설정'!B10=1,N1032=1,TRUE),R1032&lt;='01_설정'!B5,S1032&lt;='01_설정'!B6,T1032&lt;='01_설정'!B7,U1032&lt;='01_설정'!B8),"Y",""))</f>
        <v/>
      </c>
      <c r="W1032" s="40" t="str">
        <f>IF(V1032&lt;&gt;"Y","",MAX(0,(1-R1032/'01_설정'!B5))*'01_설정'!B14+MAX(0,(1-S1032/'01_설정'!B6))*'01_설정'!B15+MAX(0,(1-T1032/'01_설정'!B7))*'01_설정'!B16+MAX(0,(1-U1032/'01_설정'!B8))*'01_설정'!B17+O1032*'01_설정'!B11+Q1032*'01_설정'!B12+P1032*'01_설정'!B13)</f>
        <v/>
      </c>
      <c r="X1032" s="38" t="str">
        <f>IF(W1032="","",1+COUNTIFS($W$4:$W$3003,"&gt;"&amp;W1032)+COUNTIFS($W$4:W1032,W1032)-1)</f>
        <v/>
      </c>
    </row>
    <row r="1033" spans="1:24" ht="16.5">
      <c r="A1033" s="38">
        <f>IF('04A_국토부원자료'!A1034="","",ROW()-3)</f>
        <v>1030</v>
      </c>
      <c r="B1033" s="39" t="str">
        <f>IFERROR('04A_국토부원자료'!B1034,"")</f>
        <v>서울특별시 송파구 문정동</v>
      </c>
      <c r="C1033" s="39" t="str">
        <f>IF(B1033="","",IF('04A_국토부원자료'!C1034&lt;&gt;"",'04A_국토부원자료'!C1034,TRIM('04A_국토부원자료'!D1034&amp;IF('04A_국토부원자료'!E1034&lt;&gt;"","-"&amp;'04A_국토부원자료'!E1034,""))))</f>
        <v>618</v>
      </c>
      <c r="D1033" s="39" t="str">
        <f>IFERROR('04A_국토부원자료'!F1034,"")</f>
        <v>파크하비오</v>
      </c>
      <c r="E1033" s="40">
        <f>IFERROR(VALUE(SUBSTITUTE('04A_국토부원자료'!G1034,",","")),"")</f>
        <v>23.24</v>
      </c>
      <c r="F1033" s="41">
        <f>IFERROR(IF(AND('04A_국토부원자료'!H1034&lt;&gt;"",'04A_국토부원자료'!I1034&lt;&gt;""),DATE(INT(VALUE(SUBSTITUTE('04A_국토부원자료'!H1034,",",""))/100),MOD(VALUE(SUBSTITUTE('04A_국토부원자료'!H1034,",","")),100),VALUE(SUBSTITUTE('04A_국토부원자료'!I1034,",",""))),""),"")</f>
        <v>45435</v>
      </c>
      <c r="G1033" s="42">
        <f>IFERROR(VALUE(SUBSTITUTE('04A_국토부원자료'!J1034,",","")),"")</f>
        <v>20000</v>
      </c>
      <c r="H1033" s="43">
        <f t="shared" si="32"/>
        <v>200000000</v>
      </c>
      <c r="I1033" s="43">
        <f t="shared" si="33"/>
        <v>8605851.979345955</v>
      </c>
      <c r="J1033" s="38">
        <f>IFERROR(VALUE(SUBSTITUTE('04A_국토부원자료'!K1034,",","")),"")</f>
        <v>16</v>
      </c>
      <c r="K1033" s="38" t="str">
        <f>IFERROR(VALUE(SUBSTITUTE('04A_국토부원자료'!N1034,",","")),"")</f>
        <v/>
      </c>
      <c r="L1033" s="39" t="str">
        <f>IFERROR('04A_국토부원자료'!O1034,"")</f>
        <v xml:space="preserve"> </v>
      </c>
      <c r="M1033" s="39" t="str">
        <f>IFERROR('04A_국토부원자료'!Q1034,"")</f>
        <v>중개거래</v>
      </c>
      <c r="N1033" s="38">
        <f>IF(B1033="","",IF('02_대상물건입력'!B5="",1,IF(ISNUMBER(SEARCH('02_대상물건입력'!B5,B1033)),1,0)))</f>
        <v>1</v>
      </c>
      <c r="O1033" s="38">
        <f>IF(B1033="","",IF('02_대상물건입력'!B6="",1,IF(ISNUMBER(SEARCH('02_대상물건입력'!B6,B1033)),1,0)))</f>
        <v>0</v>
      </c>
      <c r="P1033" s="38">
        <f>IF(L1033="","",IF('02_대상물건입력'!B15="",0,IF(ISNUMBER(SEARCH('02_대상물건입력'!B15,L1033)),1,0)))</f>
        <v>0</v>
      </c>
      <c r="Q1033" s="38">
        <f>IF(D1033="","",IF('02_대상물건입력'!B8="",0,IF(ISNUMBER(SEARCH('02_대상물건입력'!B8,D1033)),1,0)))</f>
        <v>0</v>
      </c>
      <c r="R1033" s="44">
        <f>IFERROR(ABS(E1033-'02_대상물건입력'!B11)/'02_대상물건입력'!B11,"")</f>
        <v>0.14693056514014716</v>
      </c>
      <c r="S1033" s="38">
        <f>IFERROR(ABS(J1033-'02_대상물건입력'!B10),"")</f>
        <v>4</v>
      </c>
      <c r="T1033" s="38">
        <f>IFERROR(ABS('01_설정'!B4-F1033),"")</f>
        <v>677</v>
      </c>
      <c r="U1033" s="38" t="str">
        <f>IFERROR(ABS(K1033-YEAR('02_대상물건입력'!B14)),"")</f>
        <v/>
      </c>
      <c r="V1033" s="38" t="str">
        <f>IF(B1033="","",IF(AND(E1033&gt;0,F1033&gt;0,H1033&gt;0,OR('04A_국토부원자료'!P1034="",'04A_국토부원자료'!P1034="-"),IF('01_설정'!B10=1,N1033=1,TRUE),R1033&lt;='01_설정'!B5,S1033&lt;='01_설정'!B6,T1033&lt;='01_설정'!B7,U1033&lt;='01_설정'!B8),"Y",""))</f>
        <v/>
      </c>
      <c r="W1033" s="40" t="str">
        <f>IF(V1033&lt;&gt;"Y","",MAX(0,(1-R1033/'01_설정'!B5))*'01_설정'!B14+MAX(0,(1-S1033/'01_설정'!B6))*'01_설정'!B15+MAX(0,(1-T1033/'01_설정'!B7))*'01_설정'!B16+MAX(0,(1-U1033/'01_설정'!B8))*'01_설정'!B17+O1033*'01_설정'!B11+Q1033*'01_설정'!B12+P1033*'01_설정'!B13)</f>
        <v/>
      </c>
      <c r="X1033" s="38" t="str">
        <f>IF(W1033="","",1+COUNTIFS($W$4:$W$3003,"&gt;"&amp;W1033)+COUNTIFS($W$4:W1033,W1033)-1)</f>
        <v/>
      </c>
    </row>
    <row r="1034" spans="1:24" ht="16.5">
      <c r="A1034" s="38">
        <f>IF('04A_국토부원자료'!A1035="","",ROW()-3)</f>
        <v>1031</v>
      </c>
      <c r="B1034" s="39" t="str">
        <f>IFERROR('04A_국토부원자료'!B1035,"")</f>
        <v>서울특별시 송파구 문정동</v>
      </c>
      <c r="C1034" s="39" t="str">
        <f>IF(B1034="","",IF('04A_국토부원자료'!C1035&lt;&gt;"",'04A_국토부원자료'!C1035,TRIM('04A_국토부원자료'!D1035&amp;IF('04A_국토부원자료'!E1035&lt;&gt;"","-"&amp;'04A_국토부원자료'!E1035,""))))</f>
        <v>618</v>
      </c>
      <c r="D1034" s="39" t="str">
        <f>IFERROR('04A_국토부원자료'!F1035,"")</f>
        <v>파크하비오</v>
      </c>
      <c r="E1034" s="40">
        <f>IFERROR(VALUE(SUBSTITUTE('04A_국토부원자료'!G1035,",","")),"")</f>
        <v>23.24</v>
      </c>
      <c r="F1034" s="41">
        <f>IFERROR(IF(AND('04A_국토부원자료'!H1035&lt;&gt;"",'04A_국토부원자료'!I1035&lt;&gt;""),DATE(INT(VALUE(SUBSTITUTE('04A_국토부원자료'!H1035,",",""))/100),MOD(VALUE(SUBSTITUTE('04A_국토부원자료'!H1035,",","")),100),VALUE(SUBSTITUTE('04A_국토부원자료'!I1035,",",""))),""),"")</f>
        <v>45435</v>
      </c>
      <c r="G1034" s="42">
        <f>IFERROR(VALUE(SUBSTITUTE('04A_국토부원자료'!J1035,",","")),"")</f>
        <v>22000</v>
      </c>
      <c r="H1034" s="43">
        <f t="shared" si="32"/>
        <v>220000000</v>
      </c>
      <c r="I1034" s="43">
        <f t="shared" si="33"/>
        <v>9466437.1772805508</v>
      </c>
      <c r="J1034" s="38">
        <f>IFERROR(VALUE(SUBSTITUTE('04A_국토부원자료'!K1035,",","")),"")</f>
        <v>16</v>
      </c>
      <c r="K1034" s="38" t="str">
        <f>IFERROR(VALUE(SUBSTITUTE('04A_국토부원자료'!N1035,",","")),"")</f>
        <v/>
      </c>
      <c r="L1034" s="39" t="str">
        <f>IFERROR('04A_국토부원자료'!O1035,"")</f>
        <v xml:space="preserve"> </v>
      </c>
      <c r="M1034" s="39" t="str">
        <f>IFERROR('04A_국토부원자료'!Q1035,"")</f>
        <v>중개거래</v>
      </c>
      <c r="N1034" s="38">
        <f>IF(B1034="","",IF('02_대상물건입력'!B5="",1,IF(ISNUMBER(SEARCH('02_대상물건입력'!B5,B1034)),1,0)))</f>
        <v>1</v>
      </c>
      <c r="O1034" s="38">
        <f>IF(B1034="","",IF('02_대상물건입력'!B6="",1,IF(ISNUMBER(SEARCH('02_대상물건입력'!B6,B1034)),1,0)))</f>
        <v>0</v>
      </c>
      <c r="P1034" s="38">
        <f>IF(L1034="","",IF('02_대상물건입력'!B15="",0,IF(ISNUMBER(SEARCH('02_대상물건입력'!B15,L1034)),1,0)))</f>
        <v>0</v>
      </c>
      <c r="Q1034" s="38">
        <f>IF(D1034="","",IF('02_대상물건입력'!B8="",0,IF(ISNUMBER(SEARCH('02_대상물건입력'!B8,D1034)),1,0)))</f>
        <v>0</v>
      </c>
      <c r="R1034" s="44">
        <f>IFERROR(ABS(E1034-'02_대상물건입력'!B11)/'02_대상물건입력'!B11,"")</f>
        <v>0.14693056514014716</v>
      </c>
      <c r="S1034" s="38">
        <f>IFERROR(ABS(J1034-'02_대상물건입력'!B10),"")</f>
        <v>4</v>
      </c>
      <c r="T1034" s="38">
        <f>IFERROR(ABS('01_설정'!B4-F1034),"")</f>
        <v>677</v>
      </c>
      <c r="U1034" s="38" t="str">
        <f>IFERROR(ABS(K1034-YEAR('02_대상물건입력'!B14)),"")</f>
        <v/>
      </c>
      <c r="V1034" s="38" t="str">
        <f>IF(B1034="","",IF(AND(E1034&gt;0,F1034&gt;0,H1034&gt;0,OR('04A_국토부원자료'!P1035="",'04A_국토부원자료'!P1035="-"),IF('01_설정'!B10=1,N1034=1,TRUE),R1034&lt;='01_설정'!B5,S1034&lt;='01_설정'!B6,T1034&lt;='01_설정'!B7,U1034&lt;='01_설정'!B8),"Y",""))</f>
        <v/>
      </c>
      <c r="W1034" s="40" t="str">
        <f>IF(V1034&lt;&gt;"Y","",MAX(0,(1-R1034/'01_설정'!B5))*'01_설정'!B14+MAX(0,(1-S1034/'01_설정'!B6))*'01_설정'!B15+MAX(0,(1-T1034/'01_설정'!B7))*'01_설정'!B16+MAX(0,(1-U1034/'01_설정'!B8))*'01_설정'!B17+O1034*'01_설정'!B11+Q1034*'01_설정'!B12+P1034*'01_설정'!B13)</f>
        <v/>
      </c>
      <c r="X1034" s="38" t="str">
        <f>IF(W1034="","",1+COUNTIFS($W$4:$W$3003,"&gt;"&amp;W1034)+COUNTIFS($W$4:W1034,W1034)-1)</f>
        <v/>
      </c>
    </row>
    <row r="1035" spans="1:24" ht="16.5">
      <c r="A1035" s="38">
        <f>IF('04A_국토부원자료'!A1036="","",ROW()-3)</f>
        <v>1032</v>
      </c>
      <c r="B1035" s="39" t="str">
        <f>IFERROR('04A_국토부원자료'!B1036,"")</f>
        <v>서울특별시 송파구 문정동</v>
      </c>
      <c r="C1035" s="39" t="str">
        <f>IF(B1035="","",IF('04A_국토부원자료'!C1036&lt;&gt;"",'04A_국토부원자료'!C1036,TRIM('04A_국토부원자료'!D1036&amp;IF('04A_국토부원자료'!E1036&lt;&gt;"","-"&amp;'04A_국토부원자료'!E1036,""))))</f>
        <v>618</v>
      </c>
      <c r="D1035" s="39" t="str">
        <f>IFERROR('04A_국토부원자료'!F1036,"")</f>
        <v>파크하비오</v>
      </c>
      <c r="E1035" s="40">
        <f>IFERROR(VALUE(SUBSTITUTE('04A_국토부원자료'!G1036,",","")),"")</f>
        <v>46.24</v>
      </c>
      <c r="F1035" s="41">
        <f>IFERROR(IF(AND('04A_국토부원자료'!H1036&lt;&gt;"",'04A_국토부원자료'!I1036&lt;&gt;""),DATE(INT(VALUE(SUBSTITUTE('04A_국토부원자료'!H1036,",",""))/100),MOD(VALUE(SUBSTITUTE('04A_국토부원자료'!H1036,",","")),100),VALUE(SUBSTITUTE('04A_국토부원자료'!I1036,",",""))),""),"")</f>
        <v>45434</v>
      </c>
      <c r="G1035" s="42">
        <f>IFERROR(VALUE(SUBSTITUTE('04A_국토부원자료'!J1036,",","")),"")</f>
        <v>30000</v>
      </c>
      <c r="H1035" s="43">
        <f t="shared" si="32"/>
        <v>300000000</v>
      </c>
      <c r="I1035" s="43">
        <f t="shared" si="33"/>
        <v>6487889.2733564014</v>
      </c>
      <c r="J1035" s="38">
        <f>IFERROR(VALUE(SUBSTITUTE('04A_국토부원자료'!K1036,",","")),"")</f>
        <v>14</v>
      </c>
      <c r="K1035" s="38" t="str">
        <f>IFERROR(VALUE(SUBSTITUTE('04A_국토부원자료'!N1036,",","")),"")</f>
        <v/>
      </c>
      <c r="L1035" s="39" t="str">
        <f>IFERROR('04A_국토부원자료'!O1036,"")</f>
        <v xml:space="preserve"> </v>
      </c>
      <c r="M1035" s="39" t="str">
        <f>IFERROR('04A_국토부원자료'!Q1036,"")</f>
        <v>직거래</v>
      </c>
      <c r="N1035" s="38">
        <f>IF(B1035="","",IF('02_대상물건입력'!B5="",1,IF(ISNUMBER(SEARCH('02_대상물건입력'!B5,B1035)),1,0)))</f>
        <v>1</v>
      </c>
      <c r="O1035" s="38">
        <f>IF(B1035="","",IF('02_대상물건입력'!B6="",1,IF(ISNUMBER(SEARCH('02_대상물건입력'!B6,B1035)),1,0)))</f>
        <v>0</v>
      </c>
      <c r="P1035" s="38">
        <f>IF(L1035="","",IF('02_대상물건입력'!B15="",0,IF(ISNUMBER(SEARCH('02_대상물건입력'!B15,L1035)),1,0)))</f>
        <v>0</v>
      </c>
      <c r="Q1035" s="38">
        <f>IF(D1035="","",IF('02_대상물건입력'!B8="",0,IF(ISNUMBER(SEARCH('02_대상물건입력'!B8,D1035)),1,0)))</f>
        <v>0</v>
      </c>
      <c r="R1035" s="44">
        <f>IFERROR(ABS(E1035-'02_대상물건입력'!B11)/'02_대상물건입력'!B11,"")</f>
        <v>0.697329202578296</v>
      </c>
      <c r="S1035" s="38">
        <f>IFERROR(ABS(J1035-'02_대상물건입력'!B10),"")</f>
        <v>2</v>
      </c>
      <c r="T1035" s="38">
        <f>IFERROR(ABS('01_설정'!B4-F1035),"")</f>
        <v>678</v>
      </c>
      <c r="U1035" s="38" t="str">
        <f>IFERROR(ABS(K1035-YEAR('02_대상물건입력'!B14)),"")</f>
        <v/>
      </c>
      <c r="V1035" s="38" t="str">
        <f>IF(B1035="","",IF(AND(E1035&gt;0,F1035&gt;0,H1035&gt;0,OR('04A_국토부원자료'!P1036="",'04A_국토부원자료'!P1036="-"),IF('01_설정'!B10=1,N1035=1,TRUE),R1035&lt;='01_설정'!B5,S1035&lt;='01_설정'!B6,T1035&lt;='01_설정'!B7,U1035&lt;='01_설정'!B8),"Y",""))</f>
        <v/>
      </c>
      <c r="W1035" s="40" t="str">
        <f>IF(V1035&lt;&gt;"Y","",MAX(0,(1-R1035/'01_설정'!B5))*'01_설정'!B14+MAX(0,(1-S1035/'01_설정'!B6))*'01_설정'!B15+MAX(0,(1-T1035/'01_설정'!B7))*'01_설정'!B16+MAX(0,(1-U1035/'01_설정'!B8))*'01_설정'!B17+O1035*'01_설정'!B11+Q1035*'01_설정'!B12+P1035*'01_설정'!B13)</f>
        <v/>
      </c>
      <c r="X1035" s="38" t="str">
        <f>IF(W1035="","",1+COUNTIFS($W$4:$W$3003,"&gt;"&amp;W1035)+COUNTIFS($W$4:W1035,W1035)-1)</f>
        <v/>
      </c>
    </row>
    <row r="1036" spans="1:24" ht="16.5">
      <c r="A1036" s="38">
        <f>IF('04A_국토부원자료'!A1037="","",ROW()-3)</f>
        <v>1033</v>
      </c>
      <c r="B1036" s="39" t="str">
        <f>IFERROR('04A_국토부원자료'!B1037,"")</f>
        <v>서울특별시 송파구 문정동</v>
      </c>
      <c r="C1036" s="39" t="str">
        <f>IF(B1036="","",IF('04A_국토부원자료'!C1037&lt;&gt;"",'04A_국토부원자료'!C1037,TRIM('04A_국토부원자료'!D1037&amp;IF('04A_국토부원자료'!E1037&lt;&gt;"","-"&amp;'04A_국토부원자료'!E1037,""))))</f>
        <v>652-2</v>
      </c>
      <c r="D1036" s="39" t="str">
        <f>IFERROR('04A_국토부원자료'!F1037,"")</f>
        <v>문정 오벨리스크</v>
      </c>
      <c r="E1036" s="40">
        <f>IFERROR(VALUE(SUBSTITUTE('04A_국토부원자료'!G1037,",","")),"")</f>
        <v>21.55</v>
      </c>
      <c r="F1036" s="41">
        <f>IFERROR(IF(AND('04A_국토부원자료'!H1037&lt;&gt;"",'04A_국토부원자료'!I1037&lt;&gt;""),DATE(INT(VALUE(SUBSTITUTE('04A_국토부원자료'!H1037,",",""))/100),MOD(VALUE(SUBSTITUTE('04A_국토부원자료'!H1037,",","")),100),VALUE(SUBSTITUTE('04A_국토부원자료'!I1037,",",""))),""),"")</f>
        <v>45434</v>
      </c>
      <c r="G1036" s="42">
        <f>IFERROR(VALUE(SUBSTITUTE('04A_국토부원자료'!J1037,",","")),"")</f>
        <v>20300</v>
      </c>
      <c r="H1036" s="43">
        <f t="shared" si="32"/>
        <v>203000000</v>
      </c>
      <c r="I1036" s="43">
        <f t="shared" si="33"/>
        <v>9419953.5962877031</v>
      </c>
      <c r="J1036" s="38">
        <f>IFERROR(VALUE(SUBSTITUTE('04A_국토부원자료'!K1037,",","")),"")</f>
        <v>5</v>
      </c>
      <c r="K1036" s="38">
        <f>IFERROR(VALUE(SUBSTITUTE('04A_국토부원자료'!N1037,",","")),"")</f>
        <v>2018</v>
      </c>
      <c r="L1036" s="39" t="str">
        <f>IFERROR('04A_국토부원자료'!O1037,"")</f>
        <v>송파대로 145</v>
      </c>
      <c r="M1036" s="39" t="str">
        <f>IFERROR('04A_국토부원자료'!Q1037,"")</f>
        <v>중개거래</v>
      </c>
      <c r="N1036" s="38">
        <f>IF(B1036="","",IF('02_대상물건입력'!B5="",1,IF(ISNUMBER(SEARCH('02_대상물건입력'!B5,B1036)),1,0)))</f>
        <v>1</v>
      </c>
      <c r="O1036" s="38">
        <f>IF(B1036="","",IF('02_대상물건입력'!B6="",1,IF(ISNUMBER(SEARCH('02_대상물건입력'!B6,B1036)),1,0)))</f>
        <v>0</v>
      </c>
      <c r="P1036" s="38">
        <f>IF(L1036="","",IF('02_대상물건입력'!B15="",0,IF(ISNUMBER(SEARCH('02_대상물건입력'!B15,L1036)),1,0)))</f>
        <v>1</v>
      </c>
      <c r="Q1036" s="38">
        <f>IF(D1036="","",IF('02_대상물건입력'!B8="",0,IF(ISNUMBER(SEARCH('02_대상물건입력'!B8,D1036)),1,0)))</f>
        <v>0</v>
      </c>
      <c r="R1036" s="44">
        <f>IFERROR(ABS(E1036-'02_대상물건입력'!B11)/'02_대상물건입력'!B11,"")</f>
        <v>0.20896530459424137</v>
      </c>
      <c r="S1036" s="38">
        <f>IFERROR(ABS(J1036-'02_대상물건입력'!B10),"")</f>
        <v>7</v>
      </c>
      <c r="T1036" s="38">
        <f>IFERROR(ABS('01_설정'!B4-F1036),"")</f>
        <v>678</v>
      </c>
      <c r="U1036" s="38">
        <f>IFERROR(ABS(K1036-YEAR('02_대상물건입력'!B14)),"")</f>
        <v>8</v>
      </c>
      <c r="V1036" s="38" t="str">
        <f>IF(B1036="","",IF(AND(E1036&gt;0,F1036&gt;0,H1036&gt;0,OR('04A_국토부원자료'!P1037="",'04A_국토부원자료'!P1037="-"),IF('01_설정'!B10=1,N1036=1,TRUE),R1036&lt;='01_설정'!B5,S1036&lt;='01_설정'!B6,T1036&lt;='01_설정'!B7,U1036&lt;='01_설정'!B8),"Y",""))</f>
        <v/>
      </c>
      <c r="W1036" s="40" t="str">
        <f>IF(V1036&lt;&gt;"Y","",MAX(0,(1-R1036/'01_설정'!B5))*'01_설정'!B14+MAX(0,(1-S1036/'01_설정'!B6))*'01_설정'!B15+MAX(0,(1-T1036/'01_설정'!B7))*'01_설정'!B16+MAX(0,(1-U1036/'01_설정'!B8))*'01_설정'!B17+O1036*'01_설정'!B11+Q1036*'01_설정'!B12+P1036*'01_설정'!B13)</f>
        <v/>
      </c>
      <c r="X1036" s="38" t="str">
        <f>IF(W1036="","",1+COUNTIFS($W$4:$W$3003,"&gt;"&amp;W1036)+COUNTIFS($W$4:W1036,W1036)-1)</f>
        <v/>
      </c>
    </row>
    <row r="1037" spans="1:24" ht="16.5">
      <c r="A1037" s="38">
        <f>IF('04A_국토부원자료'!A1038="","",ROW()-3)</f>
        <v>1034</v>
      </c>
      <c r="B1037" s="39" t="str">
        <f>IFERROR('04A_국토부원자료'!B1038,"")</f>
        <v>서울특별시 송파구 문정동</v>
      </c>
      <c r="C1037" s="39" t="str">
        <f>IF(B1037="","",IF('04A_국토부원자료'!C1038&lt;&gt;"",'04A_국토부원자료'!C1038,TRIM('04A_국토부원자료'!D1038&amp;IF('04A_국토부원자료'!E1038&lt;&gt;"","-"&amp;'04A_국토부원자료'!E1038,""))))</f>
        <v>618</v>
      </c>
      <c r="D1037" s="39" t="str">
        <f>IFERROR('04A_국토부원자료'!F1038,"")</f>
        <v>파크하비오</v>
      </c>
      <c r="E1037" s="40">
        <f>IFERROR(VALUE(SUBSTITUTE('04A_국토부원자료'!G1038,",","")),"")</f>
        <v>48.96</v>
      </c>
      <c r="F1037" s="41">
        <f>IFERROR(IF(AND('04A_국토부원자료'!H1038&lt;&gt;"",'04A_국토부원자료'!I1038&lt;&gt;""),DATE(INT(VALUE(SUBSTITUTE('04A_국토부원자료'!H1038,",",""))/100),MOD(VALUE(SUBSTITUTE('04A_국토부원자료'!H1038,",","")),100),VALUE(SUBSTITUTE('04A_국토부원자료'!I1038,",",""))),""),"")</f>
        <v>45433</v>
      </c>
      <c r="G1037" s="42">
        <f>IFERROR(VALUE(SUBSTITUTE('04A_국토부원자료'!J1038,",","")),"")</f>
        <v>48000</v>
      </c>
      <c r="H1037" s="43">
        <f t="shared" si="32"/>
        <v>480000000</v>
      </c>
      <c r="I1037" s="43">
        <f t="shared" si="33"/>
        <v>9803921.5686274506</v>
      </c>
      <c r="J1037" s="38">
        <f>IFERROR(VALUE(SUBSTITUTE('04A_국토부원자료'!K1038,",","")),"")</f>
        <v>8</v>
      </c>
      <c r="K1037" s="38" t="str">
        <f>IFERROR(VALUE(SUBSTITUTE('04A_국토부원자료'!N1038,",","")),"")</f>
        <v/>
      </c>
      <c r="L1037" s="39" t="str">
        <f>IFERROR('04A_국토부원자료'!O1038,"")</f>
        <v xml:space="preserve"> </v>
      </c>
      <c r="M1037" s="39" t="str">
        <f>IFERROR('04A_국토부원자료'!Q1038,"")</f>
        <v>중개거래</v>
      </c>
      <c r="N1037" s="38">
        <f>IF(B1037="","",IF('02_대상물건입력'!B5="",1,IF(ISNUMBER(SEARCH('02_대상물건입력'!B5,B1037)),1,0)))</f>
        <v>1</v>
      </c>
      <c r="O1037" s="38">
        <f>IF(B1037="","",IF('02_대상물건입력'!B6="",1,IF(ISNUMBER(SEARCH('02_대상물건입력'!B6,B1037)),1,0)))</f>
        <v>0</v>
      </c>
      <c r="P1037" s="38">
        <f>IF(L1037="","",IF('02_대상물건입력'!B15="",0,IF(ISNUMBER(SEARCH('02_대상물건입력'!B15,L1037)),1,0)))</f>
        <v>0</v>
      </c>
      <c r="Q1037" s="38">
        <f>IF(D1037="","",IF('02_대상물건입력'!B8="",0,IF(ISNUMBER(SEARCH('02_대상물건입력'!B8,D1037)),1,0)))</f>
        <v>0</v>
      </c>
      <c r="R1037" s="44">
        <f>IFERROR(ABS(E1037-'02_대상물건입력'!B11)/'02_대상물건입력'!B11,"")</f>
        <v>0.79717209684760759</v>
      </c>
      <c r="S1037" s="38">
        <f>IFERROR(ABS(J1037-'02_대상물건입력'!B10),"")</f>
        <v>4</v>
      </c>
      <c r="T1037" s="38">
        <f>IFERROR(ABS('01_설정'!B4-F1037),"")</f>
        <v>679</v>
      </c>
      <c r="U1037" s="38" t="str">
        <f>IFERROR(ABS(K1037-YEAR('02_대상물건입력'!B14)),"")</f>
        <v/>
      </c>
      <c r="V1037" s="38" t="str">
        <f>IF(B1037="","",IF(AND(E1037&gt;0,F1037&gt;0,H1037&gt;0,OR('04A_국토부원자료'!P1038="",'04A_국토부원자료'!P1038="-"),IF('01_설정'!B10=1,N1037=1,TRUE),R1037&lt;='01_설정'!B5,S1037&lt;='01_설정'!B6,T1037&lt;='01_설정'!B7,U1037&lt;='01_설정'!B8),"Y",""))</f>
        <v/>
      </c>
      <c r="W1037" s="40" t="str">
        <f>IF(V1037&lt;&gt;"Y","",MAX(0,(1-R1037/'01_설정'!B5))*'01_설정'!B14+MAX(0,(1-S1037/'01_설정'!B6))*'01_설정'!B15+MAX(0,(1-T1037/'01_설정'!B7))*'01_설정'!B16+MAX(0,(1-U1037/'01_설정'!B8))*'01_설정'!B17+O1037*'01_설정'!B11+Q1037*'01_설정'!B12+P1037*'01_설정'!B13)</f>
        <v/>
      </c>
      <c r="X1037" s="38" t="str">
        <f>IF(W1037="","",1+COUNTIFS($W$4:$W$3003,"&gt;"&amp;W1037)+COUNTIFS($W$4:W1037,W1037)-1)</f>
        <v/>
      </c>
    </row>
    <row r="1038" spans="1:24" ht="16.5">
      <c r="A1038" s="38">
        <f>IF('04A_국토부원자료'!A1039="","",ROW()-3)</f>
        <v>1035</v>
      </c>
      <c r="B1038" s="39" t="str">
        <f>IFERROR('04A_국토부원자료'!B1039,"")</f>
        <v>서울특별시 송파구 문정동</v>
      </c>
      <c r="C1038" s="39" t="str">
        <f>IF(B1038="","",IF('04A_국토부원자료'!C1039&lt;&gt;"",'04A_국토부원자료'!C1039,TRIM('04A_국토부원자료'!D1039&amp;IF('04A_국토부원자료'!E1039&lt;&gt;"","-"&amp;'04A_국토부원자료'!E1039,""))))</f>
        <v>624</v>
      </c>
      <c r="D1038" s="39" t="str">
        <f>IFERROR('04A_국토부원자료'!F1039,"")</f>
        <v>송파 아이파크</v>
      </c>
      <c r="E1038" s="40">
        <f>IFERROR(VALUE(SUBSTITUTE('04A_국토부원자료'!G1039,",","")),"")</f>
        <v>29.83</v>
      </c>
      <c r="F1038" s="41">
        <f>IFERROR(IF(AND('04A_국토부원자료'!H1039&lt;&gt;"",'04A_국토부원자료'!I1039&lt;&gt;""),DATE(INT(VALUE(SUBSTITUTE('04A_국토부원자료'!H1039,",",""))/100),MOD(VALUE(SUBSTITUTE('04A_국토부원자료'!H1039,",","")),100),VALUE(SUBSTITUTE('04A_국토부원자료'!I1039,",",""))),""),"")</f>
        <v>45430</v>
      </c>
      <c r="G1038" s="42">
        <f>IFERROR(VALUE(SUBSTITUTE('04A_국토부원자료'!J1039,",","")),"")</f>
        <v>29000</v>
      </c>
      <c r="H1038" s="43">
        <f t="shared" si="32"/>
        <v>290000000</v>
      </c>
      <c r="I1038" s="43">
        <f t="shared" si="33"/>
        <v>9721756.6208514925</v>
      </c>
      <c r="J1038" s="38">
        <f>IFERROR(VALUE(SUBSTITUTE('04A_국토부원자료'!K1039,",","")),"")</f>
        <v>10</v>
      </c>
      <c r="K1038" s="38">
        <f>IFERROR(VALUE(SUBSTITUTE('04A_국토부원자료'!N1039,",","")),"")</f>
        <v>2015</v>
      </c>
      <c r="L1038" s="39" t="str">
        <f>IFERROR('04A_국토부원자료'!O1039,"")</f>
        <v>법원로 55</v>
      </c>
      <c r="M1038" s="39" t="str">
        <f>IFERROR('04A_국토부원자료'!Q1039,"")</f>
        <v>중개거래</v>
      </c>
      <c r="N1038" s="38">
        <f>IF(B1038="","",IF('02_대상물건입력'!B5="",1,IF(ISNUMBER(SEARCH('02_대상물건입력'!B5,B1038)),1,0)))</f>
        <v>1</v>
      </c>
      <c r="O1038" s="38">
        <f>IF(B1038="","",IF('02_대상물건입력'!B6="",1,IF(ISNUMBER(SEARCH('02_대상물건입력'!B6,B1038)),1,0)))</f>
        <v>0</v>
      </c>
      <c r="P1038" s="38">
        <f>IF(L1038="","",IF('02_대상물건입력'!B15="",0,IF(ISNUMBER(SEARCH('02_대상물건입력'!B15,L1038)),1,0)))</f>
        <v>0</v>
      </c>
      <c r="Q1038" s="38">
        <f>IF(D1038="","",IF('02_대상물건입력'!B8="",0,IF(ISNUMBER(SEARCH('02_대상물건입력'!B8,D1038)),1,0)))</f>
        <v>0</v>
      </c>
      <c r="R1038" s="44">
        <f>IFERROR(ABS(E1038-'02_대상물건입력'!B11)/'02_대상물건입력'!B11,"")</f>
        <v>9.4968211784398057E-2</v>
      </c>
      <c r="S1038" s="38">
        <f>IFERROR(ABS(J1038-'02_대상물건입력'!B10),"")</f>
        <v>2</v>
      </c>
      <c r="T1038" s="38">
        <f>IFERROR(ABS('01_설정'!B4-F1038),"")</f>
        <v>682</v>
      </c>
      <c r="U1038" s="38">
        <f>IFERROR(ABS(K1038-YEAR('02_대상물건입력'!B14)),"")</f>
        <v>11</v>
      </c>
      <c r="V1038" s="38" t="str">
        <f>IF(B1038="","",IF(AND(E1038&gt;0,F1038&gt;0,H1038&gt;0,OR('04A_국토부원자료'!P1039="",'04A_국토부원자료'!P1039="-"),IF('01_설정'!B10=1,N1038=1,TRUE),R1038&lt;='01_설정'!B5,S1038&lt;='01_설정'!B6,T1038&lt;='01_설정'!B7,U1038&lt;='01_설정'!B8),"Y",""))</f>
        <v/>
      </c>
      <c r="W1038" s="40" t="str">
        <f>IF(V1038&lt;&gt;"Y","",MAX(0,(1-R1038/'01_설정'!B5))*'01_설정'!B14+MAX(0,(1-S1038/'01_설정'!B6))*'01_설정'!B15+MAX(0,(1-T1038/'01_설정'!B7))*'01_설정'!B16+MAX(0,(1-U1038/'01_설정'!B8))*'01_설정'!B17+O1038*'01_설정'!B11+Q1038*'01_설정'!B12+P1038*'01_설정'!B13)</f>
        <v/>
      </c>
      <c r="X1038" s="38" t="str">
        <f>IF(W1038="","",1+COUNTIFS($W$4:$W$3003,"&gt;"&amp;W1038)+COUNTIFS($W$4:W1038,W1038)-1)</f>
        <v/>
      </c>
    </row>
    <row r="1039" spans="1:24" ht="16.5">
      <c r="A1039" s="38">
        <f>IF('04A_국토부원자료'!A1040="","",ROW()-3)</f>
        <v>1036</v>
      </c>
      <c r="B1039" s="39" t="str">
        <f>IFERROR('04A_국토부원자료'!B1040,"")</f>
        <v>서울특별시 송파구 문정동</v>
      </c>
      <c r="C1039" s="39" t="str">
        <f>IF(B1039="","",IF('04A_국토부원자료'!C1040&lt;&gt;"",'04A_국토부원자료'!C1040,TRIM('04A_국토부원자료'!D1040&amp;IF('04A_국토부원자료'!E1040&lt;&gt;"","-"&amp;'04A_국토부원자료'!E1040,""))))</f>
        <v>618</v>
      </c>
      <c r="D1039" s="39" t="str">
        <f>IFERROR('04A_국토부원자료'!F1040,"")</f>
        <v>파크하비오</v>
      </c>
      <c r="E1039" s="40">
        <f>IFERROR(VALUE(SUBSTITUTE('04A_국토부원자료'!G1040,",","")),"")</f>
        <v>48.96</v>
      </c>
      <c r="F1039" s="41">
        <f>IFERROR(IF(AND('04A_국토부원자료'!H1040&lt;&gt;"",'04A_국토부원자료'!I1040&lt;&gt;""),DATE(INT(VALUE(SUBSTITUTE('04A_국토부원자료'!H1040,",",""))/100),MOD(VALUE(SUBSTITUTE('04A_국토부원자료'!H1040,",","")),100),VALUE(SUBSTITUTE('04A_국토부원자료'!I1040,",",""))),""),"")</f>
        <v>45430</v>
      </c>
      <c r="G1039" s="42">
        <f>IFERROR(VALUE(SUBSTITUTE('04A_국토부원자료'!J1040,",","")),"")</f>
        <v>48000</v>
      </c>
      <c r="H1039" s="43">
        <f t="shared" si="32"/>
        <v>480000000</v>
      </c>
      <c r="I1039" s="43">
        <f t="shared" si="33"/>
        <v>9803921.5686274506</v>
      </c>
      <c r="J1039" s="38">
        <f>IFERROR(VALUE(SUBSTITUTE('04A_국토부원자료'!K1040,",","")),"")</f>
        <v>13</v>
      </c>
      <c r="K1039" s="38" t="str">
        <f>IFERROR(VALUE(SUBSTITUTE('04A_국토부원자료'!N1040,",","")),"")</f>
        <v/>
      </c>
      <c r="L1039" s="39" t="str">
        <f>IFERROR('04A_국토부원자료'!O1040,"")</f>
        <v xml:space="preserve"> </v>
      </c>
      <c r="M1039" s="39" t="str">
        <f>IFERROR('04A_국토부원자료'!Q1040,"")</f>
        <v>중개거래</v>
      </c>
      <c r="N1039" s="38">
        <f>IF(B1039="","",IF('02_대상물건입력'!B5="",1,IF(ISNUMBER(SEARCH('02_대상물건입력'!B5,B1039)),1,0)))</f>
        <v>1</v>
      </c>
      <c r="O1039" s="38">
        <f>IF(B1039="","",IF('02_대상물건입력'!B6="",1,IF(ISNUMBER(SEARCH('02_대상물건입력'!B6,B1039)),1,0)))</f>
        <v>0</v>
      </c>
      <c r="P1039" s="38">
        <f>IF(L1039="","",IF('02_대상물건입력'!B15="",0,IF(ISNUMBER(SEARCH('02_대상물건입력'!B15,L1039)),1,0)))</f>
        <v>0</v>
      </c>
      <c r="Q1039" s="38">
        <f>IF(D1039="","",IF('02_대상물건입력'!B8="",0,IF(ISNUMBER(SEARCH('02_대상물건입력'!B8,D1039)),1,0)))</f>
        <v>0</v>
      </c>
      <c r="R1039" s="44">
        <f>IFERROR(ABS(E1039-'02_대상물건입력'!B11)/'02_대상물건입력'!B11,"")</f>
        <v>0.79717209684760759</v>
      </c>
      <c r="S1039" s="38">
        <f>IFERROR(ABS(J1039-'02_대상물건입력'!B10),"")</f>
        <v>1</v>
      </c>
      <c r="T1039" s="38">
        <f>IFERROR(ABS('01_설정'!B4-F1039),"")</f>
        <v>682</v>
      </c>
      <c r="U1039" s="38" t="str">
        <f>IFERROR(ABS(K1039-YEAR('02_대상물건입력'!B14)),"")</f>
        <v/>
      </c>
      <c r="V1039" s="38" t="str">
        <f>IF(B1039="","",IF(AND(E1039&gt;0,F1039&gt;0,H1039&gt;0,OR('04A_국토부원자료'!P1040="",'04A_국토부원자료'!P1040="-"),IF('01_설정'!B10=1,N1039=1,TRUE),R1039&lt;='01_설정'!B5,S1039&lt;='01_설정'!B6,T1039&lt;='01_설정'!B7,U1039&lt;='01_설정'!B8),"Y",""))</f>
        <v/>
      </c>
      <c r="W1039" s="40" t="str">
        <f>IF(V1039&lt;&gt;"Y","",MAX(0,(1-R1039/'01_설정'!B5))*'01_설정'!B14+MAX(0,(1-S1039/'01_설정'!B6))*'01_설정'!B15+MAX(0,(1-T1039/'01_설정'!B7))*'01_설정'!B16+MAX(0,(1-U1039/'01_설정'!B8))*'01_설정'!B17+O1039*'01_설정'!B11+Q1039*'01_설정'!B12+P1039*'01_설정'!B13)</f>
        <v/>
      </c>
      <c r="X1039" s="38" t="str">
        <f>IF(W1039="","",1+COUNTIFS($W$4:$W$3003,"&gt;"&amp;W1039)+COUNTIFS($W$4:W1039,W1039)-1)</f>
        <v/>
      </c>
    </row>
    <row r="1040" spans="1:24" ht="16.5">
      <c r="A1040" s="38">
        <f>IF('04A_국토부원자료'!A1041="","",ROW()-3)</f>
        <v>1037</v>
      </c>
      <c r="B1040" s="39" t="str">
        <f>IFERROR('04A_국토부원자료'!B1041,"")</f>
        <v>서울특별시 송파구 문정동</v>
      </c>
      <c r="C1040" s="39" t="str">
        <f>IF(B1040="","",IF('04A_국토부원자료'!C1041&lt;&gt;"",'04A_국토부원자료'!C1041,TRIM('04A_국토부원자료'!D1041&amp;IF('04A_국토부원자료'!E1041&lt;&gt;"","-"&amp;'04A_국토부원자료'!E1041,""))))</f>
        <v>639-5</v>
      </c>
      <c r="D1040" s="39" t="str">
        <f>IFERROR('04A_국토부원자료'!F1041,"")</f>
        <v>힐스테이트에코송파</v>
      </c>
      <c r="E1040" s="40">
        <f>IFERROR(VALUE(SUBSTITUTE('04A_국토부원자료'!G1041,",","")),"")</f>
        <v>21.064</v>
      </c>
      <c r="F1040" s="41">
        <f>IFERROR(IF(AND('04A_국토부원자료'!H1041&lt;&gt;"",'04A_국토부원자료'!I1041&lt;&gt;""),DATE(INT(VALUE(SUBSTITUTE('04A_국토부원자료'!H1041,",",""))/100),MOD(VALUE(SUBSTITUTE('04A_국토부원자료'!H1041,",","")),100),VALUE(SUBSTITUTE('04A_국토부원자료'!I1041,",",""))),""),"")</f>
        <v>45428</v>
      </c>
      <c r="G1040" s="42">
        <f>IFERROR(VALUE(SUBSTITUTE('04A_국토부원자료'!J1041,",","")),"")</f>
        <v>18100</v>
      </c>
      <c r="H1040" s="43">
        <f t="shared" si="32"/>
        <v>181000000</v>
      </c>
      <c r="I1040" s="43">
        <f t="shared" si="33"/>
        <v>8592859.8556779344</v>
      </c>
      <c r="J1040" s="38">
        <f>IFERROR(VALUE(SUBSTITUTE('04A_국토부원자료'!K1041,",","")),"")</f>
        <v>17</v>
      </c>
      <c r="K1040" s="38">
        <f>IFERROR(VALUE(SUBSTITUTE('04A_국토부원자료'!N1041,",","")),"")</f>
        <v>2017</v>
      </c>
      <c r="L1040" s="39" t="str">
        <f>IFERROR('04A_국토부원자료'!O1041,"")</f>
        <v>정의로7길 13</v>
      </c>
      <c r="M1040" s="39" t="str">
        <f>IFERROR('04A_국토부원자료'!Q1041,"")</f>
        <v>중개거래</v>
      </c>
      <c r="N1040" s="38">
        <f>IF(B1040="","",IF('02_대상물건입력'!B5="",1,IF(ISNUMBER(SEARCH('02_대상물건입력'!B5,B1040)),1,0)))</f>
        <v>1</v>
      </c>
      <c r="O1040" s="38">
        <f>IF(B1040="","",IF('02_대상물건입력'!B6="",1,IF(ISNUMBER(SEARCH('02_대상물건입력'!B6,B1040)),1,0)))</f>
        <v>0</v>
      </c>
      <c r="P1040" s="38">
        <f>IF(L1040="","",IF('02_대상물건입력'!B15="",0,IF(ISNUMBER(SEARCH('02_대상물건입력'!B15,L1040)),1,0)))</f>
        <v>0</v>
      </c>
      <c r="Q1040" s="38">
        <f>IF(D1040="","",IF('02_대상물건입력'!B8="",0,IF(ISNUMBER(SEARCH('02_대상물건입력'!B8,D1040)),1,0)))</f>
        <v>0</v>
      </c>
      <c r="R1040" s="44">
        <f>IFERROR(ABS(E1040-'02_대상물건입력'!B11)/'02_대상물건입력'!B11,"")</f>
        <v>0.22680488055559631</v>
      </c>
      <c r="S1040" s="38">
        <f>IFERROR(ABS(J1040-'02_대상물건입력'!B10),"")</f>
        <v>5</v>
      </c>
      <c r="T1040" s="38">
        <f>IFERROR(ABS('01_설정'!B4-F1040),"")</f>
        <v>684</v>
      </c>
      <c r="U1040" s="38">
        <f>IFERROR(ABS(K1040-YEAR('02_대상물건입력'!B14)),"")</f>
        <v>9</v>
      </c>
      <c r="V1040" s="38" t="str">
        <f>IF(B1040="","",IF(AND(E1040&gt;0,F1040&gt;0,H1040&gt;0,OR('04A_국토부원자료'!P1041="",'04A_국토부원자료'!P1041="-"),IF('01_설정'!B10=1,N1040=1,TRUE),R1040&lt;='01_설정'!B5,S1040&lt;='01_설정'!B6,T1040&lt;='01_설정'!B7,U1040&lt;='01_설정'!B8),"Y",""))</f>
        <v>Y</v>
      </c>
      <c r="W1040" s="40">
        <f>IF(V1040&lt;&gt;"Y","",MAX(0,(1-R1040/'01_설정'!B5))*'01_설정'!B14+MAX(0,(1-S1040/'01_설정'!B6))*'01_설정'!B15+MAX(0,(1-T1040/'01_설정'!B7))*'01_설정'!B16+MAX(0,(1-U1040/'01_설정'!B8))*'01_설정'!B17+O1040*'01_설정'!B11+Q1040*'01_설정'!B12+P1040*'01_설정'!B13)</f>
        <v>9.7973348946691701</v>
      </c>
      <c r="X1040" s="38">
        <f>IF(W1040="","",1+COUNTIFS($W$4:$W$3003,"&gt;"&amp;W1040)+COUNTIFS($W$4:W1040,W1040)-1)</f>
        <v>314</v>
      </c>
    </row>
    <row r="1041" spans="1:24" ht="16.5">
      <c r="A1041" s="38">
        <f>IF('04A_국토부원자료'!A1042="","",ROW()-3)</f>
        <v>1038</v>
      </c>
      <c r="B1041" s="39" t="str">
        <f>IFERROR('04A_국토부원자료'!B1042,"")</f>
        <v>서울특별시 송파구 문정동</v>
      </c>
      <c r="C1041" s="39" t="str">
        <f>IF(B1041="","",IF('04A_국토부원자료'!C1042&lt;&gt;"",'04A_국토부원자료'!C1042,TRIM('04A_국토부원자료'!D1042&amp;IF('04A_국토부원자료'!E1042&lt;&gt;"","-"&amp;'04A_국토부원자료'!E1042,""))))</f>
        <v>618</v>
      </c>
      <c r="D1041" s="39" t="str">
        <f>IFERROR('04A_국토부원자료'!F1042,"")</f>
        <v>파크하비오</v>
      </c>
      <c r="E1041" s="40">
        <f>IFERROR(VALUE(SUBSTITUTE('04A_국토부원자료'!G1042,",","")),"")</f>
        <v>26.29</v>
      </c>
      <c r="F1041" s="41">
        <f>IFERROR(IF(AND('04A_국토부원자료'!H1042&lt;&gt;"",'04A_국토부원자료'!I1042&lt;&gt;""),DATE(INT(VALUE(SUBSTITUTE('04A_국토부원자료'!H1042,",",""))/100),MOD(VALUE(SUBSTITUTE('04A_국토부원자료'!H1042,",","")),100),VALUE(SUBSTITUTE('04A_국토부원자료'!I1042,",",""))),""),"")</f>
        <v>45428</v>
      </c>
      <c r="G1041" s="42">
        <f>IFERROR(VALUE(SUBSTITUTE('04A_국토부원자료'!J1042,",","")),"")</f>
        <v>21300</v>
      </c>
      <c r="H1041" s="43">
        <f t="shared" si="32"/>
        <v>213000000</v>
      </c>
      <c r="I1041" s="43">
        <f t="shared" si="33"/>
        <v>8101939.9011030812</v>
      </c>
      <c r="J1041" s="38">
        <f>IFERROR(VALUE(SUBSTITUTE('04A_국토부원자료'!K1042,",","")),"")</f>
        <v>12</v>
      </c>
      <c r="K1041" s="38" t="str">
        <f>IFERROR(VALUE(SUBSTITUTE('04A_국토부원자료'!N1042,",","")),"")</f>
        <v/>
      </c>
      <c r="L1041" s="39" t="str">
        <f>IFERROR('04A_국토부원자료'!O1042,"")</f>
        <v xml:space="preserve"> </v>
      </c>
      <c r="M1041" s="39" t="str">
        <f>IFERROR('04A_국토부원자료'!Q1042,"")</f>
        <v>중개거래</v>
      </c>
      <c r="N1041" s="38">
        <f>IF(B1041="","",IF('02_대상물건입력'!B5="",1,IF(ISNUMBER(SEARCH('02_대상물건입력'!B5,B1041)),1,0)))</f>
        <v>1</v>
      </c>
      <c r="O1041" s="38">
        <f>IF(B1041="","",IF('02_대상물건입력'!B6="",1,IF(ISNUMBER(SEARCH('02_대상물건입력'!B6,B1041)),1,0)))</f>
        <v>0</v>
      </c>
      <c r="P1041" s="38">
        <f>IF(L1041="","",IF('02_대상물건입력'!B15="",0,IF(ISNUMBER(SEARCH('02_대상물건입력'!B15,L1041)),1,0)))</f>
        <v>0</v>
      </c>
      <c r="Q1041" s="38">
        <f>IF(D1041="","",IF('02_대상물건입력'!B8="",0,IF(ISNUMBER(SEARCH('02_대상물건입력'!B8,D1041)),1,0)))</f>
        <v>0</v>
      </c>
      <c r="R1041" s="44">
        <f>IFERROR(ABS(E1041-'02_대상물건입력'!B11)/'02_대상물건입력'!B11,"")</f>
        <v>3.497437855139706E-2</v>
      </c>
      <c r="S1041" s="38">
        <f>IFERROR(ABS(J1041-'02_대상물건입력'!B10),"")</f>
        <v>0</v>
      </c>
      <c r="T1041" s="38">
        <f>IFERROR(ABS('01_설정'!B4-F1041),"")</f>
        <v>684</v>
      </c>
      <c r="U1041" s="38" t="str">
        <f>IFERROR(ABS(K1041-YEAR('02_대상물건입력'!B14)),"")</f>
        <v/>
      </c>
      <c r="V1041" s="38" t="str">
        <f>IF(B1041="","",IF(AND(E1041&gt;0,F1041&gt;0,H1041&gt;0,OR('04A_국토부원자료'!P1042="",'04A_국토부원자료'!P1042="-"),IF('01_설정'!B10=1,N1041=1,TRUE),R1041&lt;='01_설정'!B5,S1041&lt;='01_설정'!B6,T1041&lt;='01_설정'!B7,U1041&lt;='01_설정'!B8),"Y",""))</f>
        <v/>
      </c>
      <c r="W1041" s="40" t="str">
        <f>IF(V1041&lt;&gt;"Y","",MAX(0,(1-R1041/'01_설정'!B5))*'01_설정'!B14+MAX(0,(1-S1041/'01_설정'!B6))*'01_설정'!B15+MAX(0,(1-T1041/'01_설정'!B7))*'01_설정'!B16+MAX(0,(1-U1041/'01_설정'!B8))*'01_설정'!B17+O1041*'01_설정'!B11+Q1041*'01_설정'!B12+P1041*'01_설정'!B13)</f>
        <v/>
      </c>
      <c r="X1041" s="38" t="str">
        <f>IF(W1041="","",1+COUNTIFS($W$4:$W$3003,"&gt;"&amp;W1041)+COUNTIFS($W$4:W1041,W1041)-1)</f>
        <v/>
      </c>
    </row>
    <row r="1042" spans="1:24" ht="16.5">
      <c r="A1042" s="38">
        <f>IF('04A_국토부원자료'!A1043="","",ROW()-3)</f>
        <v>1039</v>
      </c>
      <c r="B1042" s="39" t="str">
        <f>IFERROR('04A_국토부원자료'!B1043,"")</f>
        <v>서울특별시 송파구 문정동</v>
      </c>
      <c r="C1042" s="39" t="str">
        <f>IF(B1042="","",IF('04A_국토부원자료'!C1043&lt;&gt;"",'04A_국토부원자료'!C1043,TRIM('04A_국토부원자료'!D1043&amp;IF('04A_국토부원자료'!E1043&lt;&gt;"","-"&amp;'04A_국토부원자료'!E1043,""))))</f>
        <v>618</v>
      </c>
      <c r="D1042" s="39" t="str">
        <f>IFERROR('04A_국토부원자료'!F1043,"")</f>
        <v>파크하비오</v>
      </c>
      <c r="E1042" s="40">
        <f>IFERROR(VALUE(SUBSTITUTE('04A_국토부원자료'!G1043,",","")),"")</f>
        <v>23.76</v>
      </c>
      <c r="F1042" s="41">
        <f>IFERROR(IF(AND('04A_국토부원자료'!H1043&lt;&gt;"",'04A_국토부원자료'!I1043&lt;&gt;""),DATE(INT(VALUE(SUBSTITUTE('04A_국토부원자료'!H1043,",",""))/100),MOD(VALUE(SUBSTITUTE('04A_국토부원자료'!H1043,",","")),100),VALUE(SUBSTITUTE('04A_국토부원자료'!I1043,",",""))),""),"")</f>
        <v>45428</v>
      </c>
      <c r="G1042" s="42">
        <f>IFERROR(VALUE(SUBSTITUTE('04A_국토부원자료'!J1043,",","")),"")</f>
        <v>19900</v>
      </c>
      <c r="H1042" s="43">
        <f t="shared" si="32"/>
        <v>199000000</v>
      </c>
      <c r="I1042" s="43">
        <f t="shared" si="33"/>
        <v>8375420.8754208749</v>
      </c>
      <c r="J1042" s="38">
        <f>IFERROR(VALUE(SUBSTITUTE('04A_국토부원자료'!K1043,",","")),"")</f>
        <v>17</v>
      </c>
      <c r="K1042" s="38" t="str">
        <f>IFERROR(VALUE(SUBSTITUTE('04A_국토부원자료'!N1043,",","")),"")</f>
        <v/>
      </c>
      <c r="L1042" s="39" t="str">
        <f>IFERROR('04A_국토부원자료'!O1043,"")</f>
        <v xml:space="preserve"> </v>
      </c>
      <c r="M1042" s="39" t="str">
        <f>IFERROR('04A_국토부원자료'!Q1043,"")</f>
        <v>중개거래</v>
      </c>
      <c r="N1042" s="38">
        <f>IF(B1042="","",IF('02_대상물건입력'!B5="",1,IF(ISNUMBER(SEARCH('02_대상물건입력'!B5,B1042)),1,0)))</f>
        <v>1</v>
      </c>
      <c r="O1042" s="38">
        <f>IF(B1042="","",IF('02_대상물건입력'!B6="",1,IF(ISNUMBER(SEARCH('02_대상물건입력'!B6,B1042)),1,0)))</f>
        <v>0</v>
      </c>
      <c r="P1042" s="38">
        <f>IF(L1042="","",IF('02_대상물건입력'!B15="",0,IF(ISNUMBER(SEARCH('02_대상물건입력'!B15,L1042)),1,0)))</f>
        <v>0</v>
      </c>
      <c r="Q1042" s="38">
        <f>IF(D1042="","",IF('02_대상물건입력'!B8="",0,IF(ISNUMBER(SEARCH('02_대상물건입력'!B8,D1042)),1,0)))</f>
        <v>0</v>
      </c>
      <c r="R1042" s="44">
        <f>IFERROR(ABS(E1042-'02_대상물건입력'!B11)/'02_대상물건입력'!B11,"")</f>
        <v>0.12784295300042572</v>
      </c>
      <c r="S1042" s="38">
        <f>IFERROR(ABS(J1042-'02_대상물건입력'!B10),"")</f>
        <v>5</v>
      </c>
      <c r="T1042" s="38">
        <f>IFERROR(ABS('01_설정'!B4-F1042),"")</f>
        <v>684</v>
      </c>
      <c r="U1042" s="38" t="str">
        <f>IFERROR(ABS(K1042-YEAR('02_대상물건입력'!B14)),"")</f>
        <v/>
      </c>
      <c r="V1042" s="38" t="str">
        <f>IF(B1042="","",IF(AND(E1042&gt;0,F1042&gt;0,H1042&gt;0,OR('04A_국토부원자료'!P1043="",'04A_국토부원자료'!P1043="-"),IF('01_설정'!B10=1,N1042=1,TRUE),R1042&lt;='01_설정'!B5,S1042&lt;='01_설정'!B6,T1042&lt;='01_설정'!B7,U1042&lt;='01_설정'!B8),"Y",""))</f>
        <v/>
      </c>
      <c r="W1042" s="40" t="str">
        <f>IF(V1042&lt;&gt;"Y","",MAX(0,(1-R1042/'01_설정'!B5))*'01_설정'!B14+MAX(0,(1-S1042/'01_설정'!B6))*'01_설정'!B15+MAX(0,(1-T1042/'01_설정'!B7))*'01_설정'!B16+MAX(0,(1-U1042/'01_설정'!B8))*'01_설정'!B17+O1042*'01_설정'!B11+Q1042*'01_설정'!B12+P1042*'01_설정'!B13)</f>
        <v/>
      </c>
      <c r="X1042" s="38" t="str">
        <f>IF(W1042="","",1+COUNTIFS($W$4:$W$3003,"&gt;"&amp;W1042)+COUNTIFS($W$4:W1042,W1042)-1)</f>
        <v/>
      </c>
    </row>
    <row r="1043" spans="1:24" ht="16.5">
      <c r="A1043" s="38">
        <f>IF('04A_국토부원자료'!A1044="","",ROW()-3)</f>
        <v>1040</v>
      </c>
      <c r="B1043" s="39" t="str">
        <f>IFERROR('04A_국토부원자료'!B1044,"")</f>
        <v>서울특별시 송파구 문정동</v>
      </c>
      <c r="C1043" s="39" t="str">
        <f>IF(B1043="","",IF('04A_국토부원자료'!C1044&lt;&gt;"",'04A_국토부원자료'!C1044,TRIM('04A_국토부원자료'!D1044&amp;IF('04A_국토부원자료'!E1044&lt;&gt;"","-"&amp;'04A_국토부원자료'!E1044,""))))</f>
        <v>618</v>
      </c>
      <c r="D1043" s="39" t="str">
        <f>IFERROR('04A_국토부원자료'!F1044,"")</f>
        <v>파크하비오</v>
      </c>
      <c r="E1043" s="40">
        <f>IFERROR(VALUE(SUBSTITUTE('04A_국토부원자료'!G1044,",","")),"")</f>
        <v>48.93</v>
      </c>
      <c r="F1043" s="41">
        <f>IFERROR(IF(AND('04A_국토부원자료'!H1044&lt;&gt;"",'04A_국토부원자료'!I1044&lt;&gt;""),DATE(INT(VALUE(SUBSTITUTE('04A_국토부원자료'!H1044,",",""))/100),MOD(VALUE(SUBSTITUTE('04A_국토부원자료'!H1044,",","")),100),VALUE(SUBSTITUTE('04A_국토부원자료'!I1044,",",""))),""),"")</f>
        <v>45427</v>
      </c>
      <c r="G1043" s="42">
        <f>IFERROR(VALUE(SUBSTITUTE('04A_국토부원자료'!J1044,",","")),"")</f>
        <v>45500</v>
      </c>
      <c r="H1043" s="43">
        <f t="shared" si="32"/>
        <v>455000000</v>
      </c>
      <c r="I1043" s="43">
        <f t="shared" si="33"/>
        <v>9298998.5693848357</v>
      </c>
      <c r="J1043" s="38">
        <f>IFERROR(VALUE(SUBSTITUTE('04A_국토부원자료'!K1044,",","")),"")</f>
        <v>14</v>
      </c>
      <c r="K1043" s="38" t="str">
        <f>IFERROR(VALUE(SUBSTITUTE('04A_국토부원자료'!N1044,",","")),"")</f>
        <v/>
      </c>
      <c r="L1043" s="39" t="str">
        <f>IFERROR('04A_국토부원자료'!O1044,"")</f>
        <v xml:space="preserve"> </v>
      </c>
      <c r="M1043" s="39" t="str">
        <f>IFERROR('04A_국토부원자료'!Q1044,"")</f>
        <v>중개거래</v>
      </c>
      <c r="N1043" s="38">
        <f>IF(B1043="","",IF('02_대상물건입력'!B5="",1,IF(ISNUMBER(SEARCH('02_대상물건입력'!B5,B1043)),1,0)))</f>
        <v>1</v>
      </c>
      <c r="O1043" s="38">
        <f>IF(B1043="","",IF('02_대상물건입력'!B6="",1,IF(ISNUMBER(SEARCH('02_대상물건입력'!B6,B1043)),1,0)))</f>
        <v>0</v>
      </c>
      <c r="P1043" s="38">
        <f>IF(L1043="","",IF('02_대상물건입력'!B15="",0,IF(ISNUMBER(SEARCH('02_대상물건입력'!B15,L1043)),1,0)))</f>
        <v>0</v>
      </c>
      <c r="Q1043" s="38">
        <f>IF(D1043="","",IF('02_대상물건입력'!B8="",0,IF(ISNUMBER(SEARCH('02_대상물건입력'!B8,D1043)),1,0)))</f>
        <v>0</v>
      </c>
      <c r="R1043" s="44">
        <f>IFERROR(ABS(E1043-'02_대상물건입력'!B11)/'02_대상물건입력'!B11,"")</f>
        <v>0.79607088845493124</v>
      </c>
      <c r="S1043" s="38">
        <f>IFERROR(ABS(J1043-'02_대상물건입력'!B10),"")</f>
        <v>2</v>
      </c>
      <c r="T1043" s="38">
        <f>IFERROR(ABS('01_설정'!B4-F1043),"")</f>
        <v>685</v>
      </c>
      <c r="U1043" s="38" t="str">
        <f>IFERROR(ABS(K1043-YEAR('02_대상물건입력'!B14)),"")</f>
        <v/>
      </c>
      <c r="V1043" s="38" t="str">
        <f>IF(B1043="","",IF(AND(E1043&gt;0,F1043&gt;0,H1043&gt;0,OR('04A_국토부원자료'!P1044="",'04A_국토부원자료'!P1044="-"),IF('01_설정'!B10=1,N1043=1,TRUE),R1043&lt;='01_설정'!B5,S1043&lt;='01_설정'!B6,T1043&lt;='01_설정'!B7,U1043&lt;='01_설정'!B8),"Y",""))</f>
        <v/>
      </c>
      <c r="W1043" s="40" t="str">
        <f>IF(V1043&lt;&gt;"Y","",MAX(0,(1-R1043/'01_설정'!B5))*'01_설정'!B14+MAX(0,(1-S1043/'01_설정'!B6))*'01_설정'!B15+MAX(0,(1-T1043/'01_설정'!B7))*'01_설정'!B16+MAX(0,(1-U1043/'01_설정'!B8))*'01_설정'!B17+O1043*'01_설정'!B11+Q1043*'01_설정'!B12+P1043*'01_설정'!B13)</f>
        <v/>
      </c>
      <c r="X1043" s="38" t="str">
        <f>IF(W1043="","",1+COUNTIFS($W$4:$W$3003,"&gt;"&amp;W1043)+COUNTIFS($W$4:W1043,W1043)-1)</f>
        <v/>
      </c>
    </row>
    <row r="1044" spans="1:24" ht="16.5">
      <c r="A1044" s="38">
        <f>IF('04A_국토부원자료'!A1045="","",ROW()-3)</f>
        <v>1041</v>
      </c>
      <c r="B1044" s="39" t="str">
        <f>IFERROR('04A_국토부원자료'!B1045,"")</f>
        <v>서울특별시 송파구 문정동</v>
      </c>
      <c r="C1044" s="39" t="str">
        <f>IF(B1044="","",IF('04A_국토부원자료'!C1045&lt;&gt;"",'04A_국토부원자료'!C1045,TRIM('04A_국토부원자료'!D1045&amp;IF('04A_국토부원자료'!E1045&lt;&gt;"","-"&amp;'04A_국토부원자료'!E1045,""))))</f>
        <v>618</v>
      </c>
      <c r="D1044" s="39" t="str">
        <f>IFERROR('04A_국토부원자료'!F1045,"")</f>
        <v>파크하비오</v>
      </c>
      <c r="E1044" s="40">
        <f>IFERROR(VALUE(SUBSTITUTE('04A_국토부원자료'!G1045,",","")),"")</f>
        <v>48.96</v>
      </c>
      <c r="F1044" s="41">
        <f>IFERROR(IF(AND('04A_국토부원자료'!H1045&lt;&gt;"",'04A_국토부원자료'!I1045&lt;&gt;""),DATE(INT(VALUE(SUBSTITUTE('04A_국토부원자료'!H1045,",",""))/100),MOD(VALUE(SUBSTITUTE('04A_국토부원자료'!H1045,",","")),100),VALUE(SUBSTITUTE('04A_국토부원자료'!I1045,",",""))),""),"")</f>
        <v>45426</v>
      </c>
      <c r="G1044" s="42">
        <f>IFERROR(VALUE(SUBSTITUTE('04A_국토부원자료'!J1045,",","")),"")</f>
        <v>38100</v>
      </c>
      <c r="H1044" s="43">
        <f t="shared" si="32"/>
        <v>381000000</v>
      </c>
      <c r="I1044" s="43">
        <f t="shared" si="33"/>
        <v>7781862.7450980395</v>
      </c>
      <c r="J1044" s="38">
        <f>IFERROR(VALUE(SUBSTITUTE('04A_국토부원자료'!K1045,",","")),"")</f>
        <v>6</v>
      </c>
      <c r="K1044" s="38" t="str">
        <f>IFERROR(VALUE(SUBSTITUTE('04A_국토부원자료'!N1045,",","")),"")</f>
        <v/>
      </c>
      <c r="L1044" s="39" t="str">
        <f>IFERROR('04A_국토부원자료'!O1045,"")</f>
        <v xml:space="preserve"> </v>
      </c>
      <c r="M1044" s="39" t="str">
        <f>IFERROR('04A_국토부원자료'!Q1045,"")</f>
        <v>직거래</v>
      </c>
      <c r="N1044" s="38">
        <f>IF(B1044="","",IF('02_대상물건입력'!B5="",1,IF(ISNUMBER(SEARCH('02_대상물건입력'!B5,B1044)),1,0)))</f>
        <v>1</v>
      </c>
      <c r="O1044" s="38">
        <f>IF(B1044="","",IF('02_대상물건입력'!B6="",1,IF(ISNUMBER(SEARCH('02_대상물건입력'!B6,B1044)),1,0)))</f>
        <v>0</v>
      </c>
      <c r="P1044" s="38">
        <f>IF(L1044="","",IF('02_대상물건입력'!B15="",0,IF(ISNUMBER(SEARCH('02_대상물건입력'!B15,L1044)),1,0)))</f>
        <v>0</v>
      </c>
      <c r="Q1044" s="38">
        <f>IF(D1044="","",IF('02_대상물건입력'!B8="",0,IF(ISNUMBER(SEARCH('02_대상물건입력'!B8,D1044)),1,0)))</f>
        <v>0</v>
      </c>
      <c r="R1044" s="44">
        <f>IFERROR(ABS(E1044-'02_대상물건입력'!B11)/'02_대상물건입력'!B11,"")</f>
        <v>0.79717209684760759</v>
      </c>
      <c r="S1044" s="38">
        <f>IFERROR(ABS(J1044-'02_대상물건입력'!B10),"")</f>
        <v>6</v>
      </c>
      <c r="T1044" s="38">
        <f>IFERROR(ABS('01_설정'!B4-F1044),"")</f>
        <v>686</v>
      </c>
      <c r="U1044" s="38" t="str">
        <f>IFERROR(ABS(K1044-YEAR('02_대상물건입력'!B14)),"")</f>
        <v/>
      </c>
      <c r="V1044" s="38" t="str">
        <f>IF(B1044="","",IF(AND(E1044&gt;0,F1044&gt;0,H1044&gt;0,OR('04A_국토부원자료'!P1045="",'04A_국토부원자료'!P1045="-"),IF('01_설정'!B10=1,N1044=1,TRUE),R1044&lt;='01_설정'!B5,S1044&lt;='01_설정'!B6,T1044&lt;='01_설정'!B7,U1044&lt;='01_설정'!B8),"Y",""))</f>
        <v/>
      </c>
      <c r="W1044" s="40" t="str">
        <f>IF(V1044&lt;&gt;"Y","",MAX(0,(1-R1044/'01_설정'!B5))*'01_설정'!B14+MAX(0,(1-S1044/'01_설정'!B6))*'01_설정'!B15+MAX(0,(1-T1044/'01_설정'!B7))*'01_설정'!B16+MAX(0,(1-U1044/'01_설정'!B8))*'01_설정'!B17+O1044*'01_설정'!B11+Q1044*'01_설정'!B12+P1044*'01_설정'!B13)</f>
        <v/>
      </c>
      <c r="X1044" s="38" t="str">
        <f>IF(W1044="","",1+COUNTIFS($W$4:$W$3003,"&gt;"&amp;W1044)+COUNTIFS($W$4:W1044,W1044)-1)</f>
        <v/>
      </c>
    </row>
    <row r="1045" spans="1:24" ht="16.5">
      <c r="A1045" s="38">
        <f>IF('04A_국토부원자료'!A1046="","",ROW()-3)</f>
        <v>1042</v>
      </c>
      <c r="B1045" s="39" t="str">
        <f>IFERROR('04A_국토부원자료'!B1046,"")</f>
        <v>서울특별시 송파구 문정동</v>
      </c>
      <c r="C1045" s="39" t="str">
        <f>IF(B1045="","",IF('04A_국토부원자료'!C1046&lt;&gt;"",'04A_국토부원자료'!C1046,TRIM('04A_국토부원자료'!D1046&amp;IF('04A_국토부원자료'!E1046&lt;&gt;"","-"&amp;'04A_국토부원자료'!E1046,""))))</f>
        <v>652</v>
      </c>
      <c r="D1045" s="39" t="str">
        <f>IFERROR('04A_국토부원자료'!F1046,"")</f>
        <v>송파법조타운푸르지오시티</v>
      </c>
      <c r="E1045" s="40">
        <f>IFERROR(VALUE(SUBSTITUTE('04A_국토부원자료'!G1046,",","")),"")</f>
        <v>20.45</v>
      </c>
      <c r="F1045" s="41">
        <f>IFERROR(IF(AND('04A_국토부원자료'!H1046&lt;&gt;"",'04A_국토부원자료'!I1046&lt;&gt;""),DATE(INT(VALUE(SUBSTITUTE('04A_국토부원자료'!H1046,",",""))/100),MOD(VALUE(SUBSTITUTE('04A_국토부원자료'!H1046,",","")),100),VALUE(SUBSTITUTE('04A_국토부원자료'!I1046,",",""))),""),"")</f>
        <v>45426</v>
      </c>
      <c r="G1045" s="42">
        <f>IFERROR(VALUE(SUBSTITUTE('04A_국토부원자료'!J1046,",","")),"")</f>
        <v>24000</v>
      </c>
      <c r="H1045" s="43">
        <f t="shared" si="32"/>
        <v>240000000</v>
      </c>
      <c r="I1045" s="43">
        <f t="shared" si="33"/>
        <v>11735941.320293399</v>
      </c>
      <c r="J1045" s="38">
        <f>IFERROR(VALUE(SUBSTITUTE('04A_국토부원자료'!K1046,",","")),"")</f>
        <v>12</v>
      </c>
      <c r="K1045" s="38">
        <f>IFERROR(VALUE(SUBSTITUTE('04A_국토부원자료'!N1046,",","")),"")</f>
        <v>2018</v>
      </c>
      <c r="L1045" s="39" t="str">
        <f>IFERROR('04A_국토부원자료'!O1046,"")</f>
        <v>법원로4길 5</v>
      </c>
      <c r="M1045" s="39" t="str">
        <f>IFERROR('04A_국토부원자료'!Q1046,"")</f>
        <v>중개거래</v>
      </c>
      <c r="N1045" s="38">
        <f>IF(B1045="","",IF('02_대상물건입력'!B5="",1,IF(ISNUMBER(SEARCH('02_대상물건입력'!B5,B1045)),1,0)))</f>
        <v>1</v>
      </c>
      <c r="O1045" s="38">
        <f>IF(B1045="","",IF('02_대상물건입력'!B6="",1,IF(ISNUMBER(SEARCH('02_대상물건입력'!B6,B1045)),1,0)))</f>
        <v>0</v>
      </c>
      <c r="P1045" s="38">
        <f>IF(L1045="","",IF('02_대상물건입력'!B15="",0,IF(ISNUMBER(SEARCH('02_대상물건입력'!B15,L1045)),1,0)))</f>
        <v>0</v>
      </c>
      <c r="Q1045" s="38">
        <f>IF(D1045="","",IF('02_대상물건입력'!B8="",0,IF(ISNUMBER(SEARCH('02_대상물건입력'!B8,D1045)),1,0)))</f>
        <v>0</v>
      </c>
      <c r="R1045" s="44">
        <f>IFERROR(ABS(E1045-'02_대상물건입력'!B11)/'02_대상물건입력'!B11,"")</f>
        <v>0.2493429456590365</v>
      </c>
      <c r="S1045" s="38">
        <f>IFERROR(ABS(J1045-'02_대상물건입력'!B10),"")</f>
        <v>0</v>
      </c>
      <c r="T1045" s="38">
        <f>IFERROR(ABS('01_설정'!B4-F1045),"")</f>
        <v>686</v>
      </c>
      <c r="U1045" s="38">
        <f>IFERROR(ABS(K1045-YEAR('02_대상물건입력'!B14)),"")</f>
        <v>8</v>
      </c>
      <c r="V1045" s="38" t="str">
        <f>IF(B1045="","",IF(AND(E1045&gt;0,F1045&gt;0,H1045&gt;0,OR('04A_국토부원자료'!P1046="",'04A_국토부원자료'!P1046="-"),IF('01_설정'!B10=1,N1045=1,TRUE),R1045&lt;='01_설정'!B5,S1045&lt;='01_설정'!B6,T1045&lt;='01_설정'!B7,U1045&lt;='01_설정'!B8),"Y",""))</f>
        <v>Y</v>
      </c>
      <c r="W1045" s="40">
        <f>IF(V1045&lt;&gt;"Y","",MAX(0,(1-R1045/'01_설정'!B5))*'01_설정'!B14+MAX(0,(1-S1045/'01_설정'!B6))*'01_설정'!B15+MAX(0,(1-T1045/'01_설정'!B7))*'01_설정'!B16+MAX(0,(1-U1045/'01_설정'!B8))*'01_설정'!B17+O1045*'01_설정'!B11+Q1045*'01_설정'!B12+P1045*'01_설정'!B13)</f>
        <v>20.781108453237664</v>
      </c>
      <c r="X1045" s="38">
        <f>IF(W1045="","",1+COUNTIFS($W$4:$W$3003,"&gt;"&amp;W1045)+COUNTIFS($W$4:W1045,W1045)-1)</f>
        <v>251</v>
      </c>
    </row>
    <row r="1046" spans="1:24" ht="16.5">
      <c r="A1046" s="38">
        <f>IF('04A_국토부원자료'!A1047="","",ROW()-3)</f>
        <v>1043</v>
      </c>
      <c r="B1046" s="39" t="str">
        <f>IFERROR('04A_국토부원자료'!B1047,"")</f>
        <v>서울특별시 송파구 문정동</v>
      </c>
      <c r="C1046" s="39" t="str">
        <f>IF(B1046="","",IF('04A_국토부원자료'!C1047&lt;&gt;"",'04A_국토부원자료'!C1047,TRIM('04A_국토부원자료'!D1047&amp;IF('04A_국토부원자료'!E1047&lt;&gt;"","-"&amp;'04A_국토부원자료'!E1047,""))))</f>
        <v>622</v>
      </c>
      <c r="D1046" s="39" t="str">
        <f>IFERROR('04A_국토부원자료'!F1047,"")</f>
        <v>송파한화오벨리스크</v>
      </c>
      <c r="E1046" s="40">
        <f>IFERROR(VALUE(SUBSTITUTE('04A_국토부원자료'!G1047,",","")),"")</f>
        <v>49.99</v>
      </c>
      <c r="F1046" s="41">
        <f>IFERROR(IF(AND('04A_국토부원자료'!H1047&lt;&gt;"",'04A_국토부원자료'!I1047&lt;&gt;""),DATE(INT(VALUE(SUBSTITUTE('04A_국토부원자료'!H1047,",",""))/100),MOD(VALUE(SUBSTITUTE('04A_국토부원자료'!H1047,",","")),100),VALUE(SUBSTITUTE('04A_국토부원자료'!I1047,",",""))),""),"")</f>
        <v>45425</v>
      </c>
      <c r="G1046" s="42">
        <f>IFERROR(VALUE(SUBSTITUTE('04A_국토부원자료'!J1047,",","")),"")</f>
        <v>50000</v>
      </c>
      <c r="H1046" s="43">
        <f t="shared" si="32"/>
        <v>500000000</v>
      </c>
      <c r="I1046" s="43">
        <f t="shared" si="33"/>
        <v>10002000.400080016</v>
      </c>
      <c r="J1046" s="38">
        <f>IFERROR(VALUE(SUBSTITUTE('04A_국토부원자료'!K1047,",","")),"")</f>
        <v>11</v>
      </c>
      <c r="K1046" s="38">
        <f>IFERROR(VALUE(SUBSTITUTE('04A_국토부원자료'!N1047,",","")),"")</f>
        <v>2013</v>
      </c>
      <c r="L1046" s="39" t="str">
        <f>IFERROR('04A_국토부원자료'!O1047,"")</f>
        <v>충민로 5</v>
      </c>
      <c r="M1046" s="39" t="str">
        <f>IFERROR('04A_국토부원자료'!Q1047,"")</f>
        <v>중개거래</v>
      </c>
      <c r="N1046" s="38">
        <f>IF(B1046="","",IF('02_대상물건입력'!B5="",1,IF(ISNUMBER(SEARCH('02_대상물건입력'!B5,B1046)),1,0)))</f>
        <v>1</v>
      </c>
      <c r="O1046" s="38">
        <f>IF(B1046="","",IF('02_대상물건입력'!B6="",1,IF(ISNUMBER(SEARCH('02_대상물건입력'!B6,B1046)),1,0)))</f>
        <v>0</v>
      </c>
      <c r="P1046" s="38">
        <f>IF(L1046="","",IF('02_대상물건입력'!B15="",0,IF(ISNUMBER(SEARCH('02_대상물건입력'!B15,L1046)),1,0)))</f>
        <v>0</v>
      </c>
      <c r="Q1046" s="38">
        <f>IF(D1046="","",IF('02_대상물건입력'!B8="",0,IF(ISNUMBER(SEARCH('02_대상물건입력'!B8,D1046)),1,0)))</f>
        <v>0</v>
      </c>
      <c r="R1046" s="44">
        <f>IFERROR(ABS(E1046-'02_대상물건입력'!B11)/'02_대상물건입력'!B11,"")</f>
        <v>0.83498025166282486</v>
      </c>
      <c r="S1046" s="38">
        <f>IFERROR(ABS(J1046-'02_대상물건입력'!B10),"")</f>
        <v>1</v>
      </c>
      <c r="T1046" s="38">
        <f>IFERROR(ABS('01_설정'!B4-F1046),"")</f>
        <v>687</v>
      </c>
      <c r="U1046" s="38">
        <f>IFERROR(ABS(K1046-YEAR('02_대상물건입력'!B14)),"")</f>
        <v>13</v>
      </c>
      <c r="V1046" s="38" t="str">
        <f>IF(B1046="","",IF(AND(E1046&gt;0,F1046&gt;0,H1046&gt;0,OR('04A_국토부원자료'!P1047="",'04A_국토부원자료'!P1047="-"),IF('01_설정'!B10=1,N1046=1,TRUE),R1046&lt;='01_설정'!B5,S1046&lt;='01_설정'!B6,T1046&lt;='01_설정'!B7,U1046&lt;='01_설정'!B8),"Y",""))</f>
        <v/>
      </c>
      <c r="W1046" s="40" t="str">
        <f>IF(V1046&lt;&gt;"Y","",MAX(0,(1-R1046/'01_설정'!B5))*'01_설정'!B14+MAX(0,(1-S1046/'01_설정'!B6))*'01_설정'!B15+MAX(0,(1-T1046/'01_설정'!B7))*'01_설정'!B16+MAX(0,(1-U1046/'01_설정'!B8))*'01_설정'!B17+O1046*'01_설정'!B11+Q1046*'01_설정'!B12+P1046*'01_설정'!B13)</f>
        <v/>
      </c>
      <c r="X1046" s="38" t="str">
        <f>IF(W1046="","",1+COUNTIFS($W$4:$W$3003,"&gt;"&amp;W1046)+COUNTIFS($W$4:W1046,W1046)-1)</f>
        <v/>
      </c>
    </row>
    <row r="1047" spans="1:24" ht="16.5">
      <c r="A1047" s="38">
        <f>IF('04A_국토부원자료'!A1048="","",ROW()-3)</f>
        <v>1044</v>
      </c>
      <c r="B1047" s="39" t="str">
        <f>IFERROR('04A_국토부원자료'!B1048,"")</f>
        <v>서울특별시 송파구 문정동</v>
      </c>
      <c r="C1047" s="39" t="str">
        <f>IF(B1047="","",IF('04A_국토부원자료'!C1048&lt;&gt;"",'04A_국토부원자료'!C1048,TRIM('04A_국토부원자료'!D1048&amp;IF('04A_국토부원자료'!E1048&lt;&gt;"","-"&amp;'04A_국토부원자료'!E1048,""))))</f>
        <v>618</v>
      </c>
      <c r="D1047" s="39" t="str">
        <f>IFERROR('04A_국토부원자료'!F1048,"")</f>
        <v>파크하비오</v>
      </c>
      <c r="E1047" s="40">
        <f>IFERROR(VALUE(SUBSTITUTE('04A_국토부원자료'!G1048,",","")),"")</f>
        <v>48.96</v>
      </c>
      <c r="F1047" s="41">
        <f>IFERROR(IF(AND('04A_국토부원자료'!H1048&lt;&gt;"",'04A_국토부원자료'!I1048&lt;&gt;""),DATE(INT(VALUE(SUBSTITUTE('04A_국토부원자료'!H1048,",",""))/100),MOD(VALUE(SUBSTITUTE('04A_국토부원자료'!H1048,",","")),100),VALUE(SUBSTITUTE('04A_국토부원자료'!I1048,",",""))),""),"")</f>
        <v>45425</v>
      </c>
      <c r="G1047" s="42">
        <f>IFERROR(VALUE(SUBSTITUTE('04A_국토부원자료'!J1048,",","")),"")</f>
        <v>48500</v>
      </c>
      <c r="H1047" s="43">
        <f t="shared" si="32"/>
        <v>485000000</v>
      </c>
      <c r="I1047" s="43">
        <f t="shared" si="33"/>
        <v>9906045.7516339868</v>
      </c>
      <c r="J1047" s="38">
        <f>IFERROR(VALUE(SUBSTITUTE('04A_국토부원자료'!K1048,",","")),"")</f>
        <v>15</v>
      </c>
      <c r="K1047" s="38" t="str">
        <f>IFERROR(VALUE(SUBSTITUTE('04A_국토부원자료'!N1048,",","")),"")</f>
        <v/>
      </c>
      <c r="L1047" s="39" t="str">
        <f>IFERROR('04A_국토부원자료'!O1048,"")</f>
        <v xml:space="preserve"> </v>
      </c>
      <c r="M1047" s="39" t="str">
        <f>IFERROR('04A_국토부원자료'!Q1048,"")</f>
        <v>중개거래</v>
      </c>
      <c r="N1047" s="38">
        <f>IF(B1047="","",IF('02_대상물건입력'!B5="",1,IF(ISNUMBER(SEARCH('02_대상물건입력'!B5,B1047)),1,0)))</f>
        <v>1</v>
      </c>
      <c r="O1047" s="38">
        <f>IF(B1047="","",IF('02_대상물건입력'!B6="",1,IF(ISNUMBER(SEARCH('02_대상물건입력'!B6,B1047)),1,0)))</f>
        <v>0</v>
      </c>
      <c r="P1047" s="38">
        <f>IF(L1047="","",IF('02_대상물건입력'!B15="",0,IF(ISNUMBER(SEARCH('02_대상물건입력'!B15,L1047)),1,0)))</f>
        <v>0</v>
      </c>
      <c r="Q1047" s="38">
        <f>IF(D1047="","",IF('02_대상물건입력'!B8="",0,IF(ISNUMBER(SEARCH('02_대상물건입력'!B8,D1047)),1,0)))</f>
        <v>0</v>
      </c>
      <c r="R1047" s="44">
        <f>IFERROR(ABS(E1047-'02_대상물건입력'!B11)/'02_대상물건입력'!B11,"")</f>
        <v>0.79717209684760759</v>
      </c>
      <c r="S1047" s="38">
        <f>IFERROR(ABS(J1047-'02_대상물건입력'!B10),"")</f>
        <v>3</v>
      </c>
      <c r="T1047" s="38">
        <f>IFERROR(ABS('01_설정'!B4-F1047),"")</f>
        <v>687</v>
      </c>
      <c r="U1047" s="38" t="str">
        <f>IFERROR(ABS(K1047-YEAR('02_대상물건입력'!B14)),"")</f>
        <v/>
      </c>
      <c r="V1047" s="38" t="str">
        <f>IF(B1047="","",IF(AND(E1047&gt;0,F1047&gt;0,H1047&gt;0,OR('04A_국토부원자료'!P1048="",'04A_국토부원자료'!P1048="-"),IF('01_설정'!B10=1,N1047=1,TRUE),R1047&lt;='01_설정'!B5,S1047&lt;='01_설정'!B6,T1047&lt;='01_설정'!B7,U1047&lt;='01_설정'!B8),"Y",""))</f>
        <v/>
      </c>
      <c r="W1047" s="40" t="str">
        <f>IF(V1047&lt;&gt;"Y","",MAX(0,(1-R1047/'01_설정'!B5))*'01_설정'!B14+MAX(0,(1-S1047/'01_설정'!B6))*'01_설정'!B15+MAX(0,(1-T1047/'01_설정'!B7))*'01_설정'!B16+MAX(0,(1-U1047/'01_설정'!B8))*'01_설정'!B17+O1047*'01_설정'!B11+Q1047*'01_설정'!B12+P1047*'01_설정'!B13)</f>
        <v/>
      </c>
      <c r="X1047" s="38" t="str">
        <f>IF(W1047="","",1+COUNTIFS($W$4:$W$3003,"&gt;"&amp;W1047)+COUNTIFS($W$4:W1047,W1047)-1)</f>
        <v/>
      </c>
    </row>
    <row r="1048" spans="1:24" ht="16.5">
      <c r="A1048" s="38">
        <f>IF('04A_국토부원자료'!A1049="","",ROW()-3)</f>
        <v>1045</v>
      </c>
      <c r="B1048" s="39" t="str">
        <f>IFERROR('04A_국토부원자료'!B1049,"")</f>
        <v>서울특별시 송파구 문정동</v>
      </c>
      <c r="C1048" s="39" t="str">
        <f>IF(B1048="","",IF('04A_국토부원자료'!C1049&lt;&gt;"",'04A_국토부원자료'!C1049,TRIM('04A_국토부원자료'!D1049&amp;IF('04A_국토부원자료'!E1049&lt;&gt;"","-"&amp;'04A_국토부원자료'!E1049,""))))</f>
        <v>652-2</v>
      </c>
      <c r="D1048" s="39" t="str">
        <f>IFERROR('04A_국토부원자료'!F1049,"")</f>
        <v>문정 오벨리스크</v>
      </c>
      <c r="E1048" s="40">
        <f>IFERROR(VALUE(SUBSTITUTE('04A_국토부원자료'!G1049,",","")),"")</f>
        <v>24.46</v>
      </c>
      <c r="F1048" s="41">
        <f>IFERROR(IF(AND('04A_국토부원자료'!H1049&lt;&gt;"",'04A_국토부원자료'!I1049&lt;&gt;""),DATE(INT(VALUE(SUBSTITUTE('04A_국토부원자료'!H1049,",",""))/100),MOD(VALUE(SUBSTITUTE('04A_국토부원자료'!H1049,",","")),100),VALUE(SUBSTITUTE('04A_국토부원자료'!I1049,",",""))),""),"")</f>
        <v>45419</v>
      </c>
      <c r="G1048" s="42">
        <f>IFERROR(VALUE(SUBSTITUTE('04A_국토부원자료'!J1049,",","")),"")</f>
        <v>23000</v>
      </c>
      <c r="H1048" s="43">
        <f t="shared" si="32"/>
        <v>230000000</v>
      </c>
      <c r="I1048" s="43">
        <f t="shared" si="33"/>
        <v>9403107.1136549469</v>
      </c>
      <c r="J1048" s="38">
        <f>IFERROR(VALUE(SUBSTITUTE('04A_국토부원자료'!K1049,",","")),"")</f>
        <v>8</v>
      </c>
      <c r="K1048" s="38">
        <f>IFERROR(VALUE(SUBSTITUTE('04A_국토부원자료'!N1049,",","")),"")</f>
        <v>2018</v>
      </c>
      <c r="L1048" s="39" t="str">
        <f>IFERROR('04A_국토부원자료'!O1049,"")</f>
        <v>송파대로 145</v>
      </c>
      <c r="M1048" s="39" t="str">
        <f>IFERROR('04A_국토부원자료'!Q1049,"")</f>
        <v>중개거래</v>
      </c>
      <c r="N1048" s="38">
        <f>IF(B1048="","",IF('02_대상물건입력'!B5="",1,IF(ISNUMBER(SEARCH('02_대상물건입력'!B5,B1048)),1,0)))</f>
        <v>1</v>
      </c>
      <c r="O1048" s="38">
        <f>IF(B1048="","",IF('02_대상물건입력'!B6="",1,IF(ISNUMBER(SEARCH('02_대상물건입력'!B6,B1048)),1,0)))</f>
        <v>0</v>
      </c>
      <c r="P1048" s="38">
        <f>IF(L1048="","",IF('02_대상물건입력'!B15="",0,IF(ISNUMBER(SEARCH('02_대상물건입력'!B15,L1048)),1,0)))</f>
        <v>1</v>
      </c>
      <c r="Q1048" s="38">
        <f>IF(D1048="","",IF('02_대상물건입력'!B8="",0,IF(ISNUMBER(SEARCH('02_대상물건입력'!B8,D1048)),1,0)))</f>
        <v>0</v>
      </c>
      <c r="R1048" s="44">
        <f>IFERROR(ABS(E1048-'02_대상물건입력'!B11)/'02_대상물건입력'!B11,"")</f>
        <v>0.10214809050464703</v>
      </c>
      <c r="S1048" s="38">
        <f>IFERROR(ABS(J1048-'02_대상물건입력'!B10),"")</f>
        <v>4</v>
      </c>
      <c r="T1048" s="38">
        <f>IFERROR(ABS('01_설정'!B4-F1048),"")</f>
        <v>693</v>
      </c>
      <c r="U1048" s="38">
        <f>IFERROR(ABS(K1048-YEAR('02_대상물건입력'!B14)),"")</f>
        <v>8</v>
      </c>
      <c r="V1048" s="38" t="str">
        <f>IF(B1048="","",IF(AND(E1048&gt;0,F1048&gt;0,H1048&gt;0,OR('04A_국토부원자료'!P1049="",'04A_국토부원자료'!P1049="-"),IF('01_설정'!B10=1,N1048=1,TRUE),R1048&lt;='01_설정'!B5,S1048&lt;='01_설정'!B6,T1048&lt;='01_설정'!B7,U1048&lt;='01_설정'!B8),"Y",""))</f>
        <v>Y</v>
      </c>
      <c r="W1048" s="40">
        <f>IF(V1048&lt;&gt;"Y","",MAX(0,(1-R1048/'01_설정'!B5))*'01_설정'!B14+MAX(0,(1-S1048/'01_설정'!B6))*'01_설정'!B15+MAX(0,(1-T1048/'01_설정'!B7))*'01_설정'!B16+MAX(0,(1-U1048/'01_설정'!B8))*'01_설정'!B17+O1048*'01_설정'!B11+Q1048*'01_설정'!B12+P1048*'01_설정'!B13)</f>
        <v>32.019187213673256</v>
      </c>
      <c r="X1048" s="38">
        <f>IF(W1048="","",1+COUNTIFS($W$4:$W$3003,"&gt;"&amp;W1048)+COUNTIFS($W$4:W1048,W1048)-1)</f>
        <v>154</v>
      </c>
    </row>
    <row r="1049" spans="1:24" ht="16.5">
      <c r="A1049" s="38">
        <f>IF('04A_국토부원자료'!A1050="","",ROW()-3)</f>
        <v>1046</v>
      </c>
      <c r="B1049" s="39" t="str">
        <f>IFERROR('04A_국토부원자료'!B1050,"")</f>
        <v>서울특별시 송파구 문정동</v>
      </c>
      <c r="C1049" s="39" t="str">
        <f>IF(B1049="","",IF('04A_국토부원자료'!C1050&lt;&gt;"",'04A_국토부원자료'!C1050,TRIM('04A_국토부원자료'!D1050&amp;IF('04A_국토부원자료'!E1050&lt;&gt;"","-"&amp;'04A_국토부원자료'!E1050,""))))</f>
        <v>652-5</v>
      </c>
      <c r="D1049" s="39" t="str">
        <f>IFERROR('04A_국토부원자료'!F1050,"")</f>
        <v>문정 아이파크</v>
      </c>
      <c r="E1049" s="40">
        <f>IFERROR(VALUE(SUBSTITUTE('04A_국토부원자료'!G1050,",","")),"")</f>
        <v>25.77</v>
      </c>
      <c r="F1049" s="41">
        <f>IFERROR(IF(AND('04A_국토부원자료'!H1050&lt;&gt;"",'04A_국토부원자료'!I1050&lt;&gt;""),DATE(INT(VALUE(SUBSTITUTE('04A_국토부원자료'!H1050,",",""))/100),MOD(VALUE(SUBSTITUTE('04A_국토부원자료'!H1050,",","")),100),VALUE(SUBSTITUTE('04A_국토부원자료'!I1050,",",""))),""),"")</f>
        <v>45418</v>
      </c>
      <c r="G1049" s="42">
        <f>IFERROR(VALUE(SUBSTITUTE('04A_국토부원자료'!J1050,",","")),"")</f>
        <v>23500</v>
      </c>
      <c r="H1049" s="43">
        <f t="shared" si="32"/>
        <v>235000000</v>
      </c>
      <c r="I1049" s="43">
        <f t="shared" si="33"/>
        <v>9119130.7722157557</v>
      </c>
      <c r="J1049" s="38">
        <f>IFERROR(VALUE(SUBSTITUTE('04A_국토부원자료'!K1050,",","")),"")</f>
        <v>6</v>
      </c>
      <c r="K1049" s="38">
        <f>IFERROR(VALUE(SUBSTITUTE('04A_국토부원자료'!N1050,",","")),"")</f>
        <v>2017</v>
      </c>
      <c r="L1049" s="39" t="str">
        <f>IFERROR('04A_국토부원자료'!O1050,"")</f>
        <v>법원로4길 6</v>
      </c>
      <c r="M1049" s="39" t="str">
        <f>IFERROR('04A_국토부원자료'!Q1050,"")</f>
        <v>중개거래</v>
      </c>
      <c r="N1049" s="38">
        <f>IF(B1049="","",IF('02_대상물건입력'!B5="",1,IF(ISNUMBER(SEARCH('02_대상물건입력'!B5,B1049)),1,0)))</f>
        <v>1</v>
      </c>
      <c r="O1049" s="38">
        <f>IF(B1049="","",IF('02_대상물건입력'!B6="",1,IF(ISNUMBER(SEARCH('02_대상물건입력'!B6,B1049)),1,0)))</f>
        <v>0</v>
      </c>
      <c r="P1049" s="38">
        <f>IF(L1049="","",IF('02_대상물건입력'!B15="",0,IF(ISNUMBER(SEARCH('02_대상물건입력'!B15,L1049)),1,0)))</f>
        <v>0</v>
      </c>
      <c r="Q1049" s="38">
        <f>IF(D1049="","",IF('02_대상물건입력'!B8="",0,IF(ISNUMBER(SEARCH('02_대상물건입력'!B8,D1049)),1,0)))</f>
        <v>0</v>
      </c>
      <c r="R1049" s="44">
        <f>IFERROR(ABS(E1049-'02_대상물건입력'!B11)/'02_대상물건입력'!B11,"")</f>
        <v>5.4061990691118368E-2</v>
      </c>
      <c r="S1049" s="38">
        <f>IFERROR(ABS(J1049-'02_대상물건입력'!B10),"")</f>
        <v>6</v>
      </c>
      <c r="T1049" s="38">
        <f>IFERROR(ABS('01_설정'!B4-F1049),"")</f>
        <v>694</v>
      </c>
      <c r="U1049" s="38">
        <f>IFERROR(ABS(K1049-YEAR('02_대상물건입력'!B14)),"")</f>
        <v>9</v>
      </c>
      <c r="V1049" s="38" t="str">
        <f>IF(B1049="","",IF(AND(E1049&gt;0,F1049&gt;0,H1049&gt;0,OR('04A_국토부원자료'!P1050="",'04A_국토부원자료'!P1050="-"),IF('01_설정'!B10=1,N1049=1,TRUE),R1049&lt;='01_설정'!B5,S1049&lt;='01_설정'!B6,T1049&lt;='01_설정'!B7,U1049&lt;='01_설정'!B8),"Y",""))</f>
        <v/>
      </c>
      <c r="W1049" s="40" t="str">
        <f>IF(V1049&lt;&gt;"Y","",MAX(0,(1-R1049/'01_설정'!B5))*'01_설정'!B14+MAX(0,(1-S1049/'01_설정'!B6))*'01_설정'!B15+MAX(0,(1-T1049/'01_설정'!B7))*'01_설정'!B16+MAX(0,(1-U1049/'01_설정'!B8))*'01_설정'!B17+O1049*'01_설정'!B11+Q1049*'01_설정'!B12+P1049*'01_설정'!B13)</f>
        <v/>
      </c>
      <c r="X1049" s="38" t="str">
        <f>IF(W1049="","",1+COUNTIFS($W$4:$W$3003,"&gt;"&amp;W1049)+COUNTIFS($W$4:W1049,W1049)-1)</f>
        <v/>
      </c>
    </row>
    <row r="1050" spans="1:24" ht="16.5">
      <c r="A1050" s="38">
        <f>IF('04A_국토부원자료'!A1051="","",ROW()-3)</f>
        <v>1047</v>
      </c>
      <c r="B1050" s="39" t="str">
        <f>IFERROR('04A_국토부원자료'!B1051,"")</f>
        <v>서울특별시 송파구 문정동</v>
      </c>
      <c r="C1050" s="39" t="str">
        <f>IF(B1050="","",IF('04A_국토부원자료'!C1051&lt;&gt;"",'04A_국토부원자료'!C1051,TRIM('04A_국토부원자료'!D1051&amp;IF('04A_국토부원자료'!E1051&lt;&gt;"","-"&amp;'04A_국토부원자료'!E1051,""))))</f>
        <v>620</v>
      </c>
      <c r="D1050" s="39" t="str">
        <f>IFERROR('04A_국토부원자료'!F1051,"")</f>
        <v>송파푸르지오시티</v>
      </c>
      <c r="E1050" s="40">
        <f>IFERROR(VALUE(SUBSTITUTE('04A_국토부원자료'!G1051,",","")),"")</f>
        <v>29.63</v>
      </c>
      <c r="F1050" s="41">
        <f>IFERROR(IF(AND('04A_국토부원자료'!H1051&lt;&gt;"",'04A_국토부원자료'!I1051&lt;&gt;""),DATE(INT(VALUE(SUBSTITUTE('04A_국토부원자료'!H1051,",",""))/100),MOD(VALUE(SUBSTITUTE('04A_국토부원자료'!H1051,",","")),100),VALUE(SUBSTITUTE('04A_국토부원자료'!I1051,",",""))),""),"")</f>
        <v>45418</v>
      </c>
      <c r="G1050" s="42">
        <f>IFERROR(VALUE(SUBSTITUTE('04A_국토부원자료'!J1051,",","")),"")</f>
        <v>24000</v>
      </c>
      <c r="H1050" s="43">
        <f t="shared" si="32"/>
        <v>240000000</v>
      </c>
      <c r="I1050" s="43">
        <f t="shared" si="33"/>
        <v>8099898.7512656096</v>
      </c>
      <c r="J1050" s="38">
        <f>IFERROR(VALUE(SUBSTITUTE('04A_국토부원자료'!K1051,",","")),"")</f>
        <v>6</v>
      </c>
      <c r="K1050" s="38">
        <f>IFERROR(VALUE(SUBSTITUTE('04A_국토부원자료'!N1051,",","")),"")</f>
        <v>2013</v>
      </c>
      <c r="L1050" s="39" t="str">
        <f>IFERROR('04A_국토부원자료'!O1051,"")</f>
        <v>새말로 62</v>
      </c>
      <c r="M1050" s="39" t="str">
        <f>IFERROR('04A_국토부원자료'!Q1051,"")</f>
        <v>중개거래</v>
      </c>
      <c r="N1050" s="38">
        <f>IF(B1050="","",IF('02_대상물건입력'!B5="",1,IF(ISNUMBER(SEARCH('02_대상물건입력'!B5,B1050)),1,0)))</f>
        <v>1</v>
      </c>
      <c r="O1050" s="38">
        <f>IF(B1050="","",IF('02_대상물건입력'!B6="",1,IF(ISNUMBER(SEARCH('02_대상물건입력'!B6,B1050)),1,0)))</f>
        <v>0</v>
      </c>
      <c r="P1050" s="38">
        <f>IF(L1050="","",IF('02_대상물건입력'!B15="",0,IF(ISNUMBER(SEARCH('02_대상물건입력'!B15,L1050)),1,0)))</f>
        <v>0</v>
      </c>
      <c r="Q1050" s="38">
        <f>IF(D1050="","",IF('02_대상물건입력'!B8="",0,IF(ISNUMBER(SEARCH('02_대상물건입력'!B8,D1050)),1,0)))</f>
        <v>0</v>
      </c>
      <c r="R1050" s="44">
        <f>IFERROR(ABS(E1050-'02_대상물건입력'!B11)/'02_대상물건입력'!B11,"")</f>
        <v>8.7626822499889886E-2</v>
      </c>
      <c r="S1050" s="38">
        <f>IFERROR(ABS(J1050-'02_대상물건입력'!B10),"")</f>
        <v>6</v>
      </c>
      <c r="T1050" s="38">
        <f>IFERROR(ABS('01_설정'!B4-F1050),"")</f>
        <v>694</v>
      </c>
      <c r="U1050" s="38">
        <f>IFERROR(ABS(K1050-YEAR('02_대상물건입력'!B14)),"")</f>
        <v>13</v>
      </c>
      <c r="V1050" s="38" t="str">
        <f>IF(B1050="","",IF(AND(E1050&gt;0,F1050&gt;0,H1050&gt;0,OR('04A_국토부원자료'!P1051="",'04A_국토부원자료'!P1051="-"),IF('01_설정'!B10=1,N1050=1,TRUE),R1050&lt;='01_설정'!B5,S1050&lt;='01_설정'!B6,T1050&lt;='01_설정'!B7,U1050&lt;='01_설정'!B8),"Y",""))</f>
        <v/>
      </c>
      <c r="W1050" s="40" t="str">
        <f>IF(V1050&lt;&gt;"Y","",MAX(0,(1-R1050/'01_설정'!B5))*'01_설정'!B14+MAX(0,(1-S1050/'01_설정'!B6))*'01_설정'!B15+MAX(0,(1-T1050/'01_설정'!B7))*'01_설정'!B16+MAX(0,(1-U1050/'01_설정'!B8))*'01_설정'!B17+O1050*'01_설정'!B11+Q1050*'01_설정'!B12+P1050*'01_설정'!B13)</f>
        <v/>
      </c>
      <c r="X1050" s="38" t="str">
        <f>IF(W1050="","",1+COUNTIFS($W$4:$W$3003,"&gt;"&amp;W1050)+COUNTIFS($W$4:W1050,W1050)-1)</f>
        <v/>
      </c>
    </row>
    <row r="1051" spans="1:24" ht="16.5">
      <c r="A1051" s="38">
        <f>IF('04A_국토부원자료'!A1052="","",ROW()-3)</f>
        <v>1048</v>
      </c>
      <c r="B1051" s="39" t="str">
        <f>IFERROR('04A_국토부원자료'!B1052,"")</f>
        <v>서울특별시 송파구 문정동</v>
      </c>
      <c r="C1051" s="39" t="str">
        <f>IF(B1051="","",IF('04A_국토부원자료'!C1052&lt;&gt;"",'04A_국토부원자료'!C1052,TRIM('04A_국토부원자료'!D1052&amp;IF('04A_국토부원자료'!E1052&lt;&gt;"","-"&amp;'04A_국토부원자료'!E1052,""))))</f>
        <v>618</v>
      </c>
      <c r="D1051" s="39" t="str">
        <f>IFERROR('04A_국토부원자료'!F1052,"")</f>
        <v>파크하비오</v>
      </c>
      <c r="E1051" s="40">
        <f>IFERROR(VALUE(SUBSTITUTE('04A_국토부원자료'!G1052,",","")),"")</f>
        <v>23.76</v>
      </c>
      <c r="F1051" s="41">
        <f>IFERROR(IF(AND('04A_국토부원자료'!H1052&lt;&gt;"",'04A_국토부원자료'!I1052&lt;&gt;""),DATE(INT(VALUE(SUBSTITUTE('04A_국토부원자료'!H1052,",",""))/100),MOD(VALUE(SUBSTITUTE('04A_국토부원자료'!H1052,",","")),100),VALUE(SUBSTITUTE('04A_국토부원자료'!I1052,",",""))),""),"")</f>
        <v>45416</v>
      </c>
      <c r="G1051" s="42">
        <f>IFERROR(VALUE(SUBSTITUTE('04A_국토부원자료'!J1052,",","")),"")</f>
        <v>20500</v>
      </c>
      <c r="H1051" s="43">
        <f t="shared" si="32"/>
        <v>205000000</v>
      </c>
      <c r="I1051" s="43">
        <f t="shared" si="33"/>
        <v>8627946.1279461272</v>
      </c>
      <c r="J1051" s="38">
        <f>IFERROR(VALUE(SUBSTITUTE('04A_국토부원자료'!K1052,",","")),"")</f>
        <v>11</v>
      </c>
      <c r="K1051" s="38" t="str">
        <f>IFERROR(VALUE(SUBSTITUTE('04A_국토부원자료'!N1052,",","")),"")</f>
        <v/>
      </c>
      <c r="L1051" s="39" t="str">
        <f>IFERROR('04A_국토부원자료'!O1052,"")</f>
        <v xml:space="preserve"> </v>
      </c>
      <c r="M1051" s="39" t="str">
        <f>IFERROR('04A_국토부원자료'!Q1052,"")</f>
        <v>직거래</v>
      </c>
      <c r="N1051" s="38">
        <f>IF(B1051="","",IF('02_대상물건입력'!B5="",1,IF(ISNUMBER(SEARCH('02_대상물건입력'!B5,B1051)),1,0)))</f>
        <v>1</v>
      </c>
      <c r="O1051" s="38">
        <f>IF(B1051="","",IF('02_대상물건입력'!B6="",1,IF(ISNUMBER(SEARCH('02_대상물건입력'!B6,B1051)),1,0)))</f>
        <v>0</v>
      </c>
      <c r="P1051" s="38">
        <f>IF(L1051="","",IF('02_대상물건입력'!B15="",0,IF(ISNUMBER(SEARCH('02_대상물건입력'!B15,L1051)),1,0)))</f>
        <v>0</v>
      </c>
      <c r="Q1051" s="38">
        <f>IF(D1051="","",IF('02_대상물건입력'!B8="",0,IF(ISNUMBER(SEARCH('02_대상물건입력'!B8,D1051)),1,0)))</f>
        <v>0</v>
      </c>
      <c r="R1051" s="44">
        <f>IFERROR(ABS(E1051-'02_대상물건입력'!B11)/'02_대상물건입력'!B11,"")</f>
        <v>0.12784295300042572</v>
      </c>
      <c r="S1051" s="38">
        <f>IFERROR(ABS(J1051-'02_대상물건입력'!B10),"")</f>
        <v>1</v>
      </c>
      <c r="T1051" s="38">
        <f>IFERROR(ABS('01_설정'!B4-F1051),"")</f>
        <v>696</v>
      </c>
      <c r="U1051" s="38" t="str">
        <f>IFERROR(ABS(K1051-YEAR('02_대상물건입력'!B14)),"")</f>
        <v/>
      </c>
      <c r="V1051" s="38" t="str">
        <f>IF(B1051="","",IF(AND(E1051&gt;0,F1051&gt;0,H1051&gt;0,OR('04A_국토부원자료'!P1052="",'04A_국토부원자료'!P1052="-"),IF('01_설정'!B10=1,N1051=1,TRUE),R1051&lt;='01_설정'!B5,S1051&lt;='01_설정'!B6,T1051&lt;='01_설정'!B7,U1051&lt;='01_설정'!B8),"Y",""))</f>
        <v/>
      </c>
      <c r="W1051" s="40" t="str">
        <f>IF(V1051&lt;&gt;"Y","",MAX(0,(1-R1051/'01_설정'!B5))*'01_설정'!B14+MAX(0,(1-S1051/'01_설정'!B6))*'01_설정'!B15+MAX(0,(1-T1051/'01_설정'!B7))*'01_설정'!B16+MAX(0,(1-U1051/'01_설정'!B8))*'01_설정'!B17+O1051*'01_설정'!B11+Q1051*'01_설정'!B12+P1051*'01_설정'!B13)</f>
        <v/>
      </c>
      <c r="X1051" s="38" t="str">
        <f>IF(W1051="","",1+COUNTIFS($W$4:$W$3003,"&gt;"&amp;W1051)+COUNTIFS($W$4:W1051,W1051)-1)</f>
        <v/>
      </c>
    </row>
    <row r="1052" spans="1:24" ht="16.5">
      <c r="A1052" s="38">
        <f>IF('04A_국토부원자료'!A1053="","",ROW()-3)</f>
        <v>1049</v>
      </c>
      <c r="B1052" s="39" t="str">
        <f>IFERROR('04A_국토부원자료'!B1053,"")</f>
        <v>서울특별시 송파구 문정동</v>
      </c>
      <c r="C1052" s="39" t="str">
        <f>IF(B1052="","",IF('04A_국토부원자료'!C1053&lt;&gt;"",'04A_국토부원자료'!C1053,TRIM('04A_국토부원자료'!D1053&amp;IF('04A_국토부원자료'!E1053&lt;&gt;"","-"&amp;'04A_국토부원자료'!E1053,""))))</f>
        <v>624</v>
      </c>
      <c r="D1052" s="39" t="str">
        <f>IFERROR('04A_국토부원자료'!F1053,"")</f>
        <v>송파 아이파크</v>
      </c>
      <c r="E1052" s="40">
        <f>IFERROR(VALUE(SUBSTITUTE('04A_국토부원자료'!G1053,",","")),"")</f>
        <v>29.83</v>
      </c>
      <c r="F1052" s="41">
        <f>IFERROR(IF(AND('04A_국토부원자료'!H1053&lt;&gt;"",'04A_국토부원자료'!I1053&lt;&gt;""),DATE(INT(VALUE(SUBSTITUTE('04A_국토부원자료'!H1053,",",""))/100),MOD(VALUE(SUBSTITUTE('04A_국토부원자료'!H1053,",","")),100),VALUE(SUBSTITUTE('04A_국토부원자료'!I1053,",",""))),""),"")</f>
        <v>45416</v>
      </c>
      <c r="G1052" s="42">
        <f>IFERROR(VALUE(SUBSTITUTE('04A_국토부원자료'!J1053,",","")),"")</f>
        <v>27500</v>
      </c>
      <c r="H1052" s="43">
        <f t="shared" si="32"/>
        <v>275000000</v>
      </c>
      <c r="I1052" s="43">
        <f t="shared" si="33"/>
        <v>9218907.140462622</v>
      </c>
      <c r="J1052" s="38">
        <f>IFERROR(VALUE(SUBSTITUTE('04A_국토부원자료'!K1053,",","")),"")</f>
        <v>10</v>
      </c>
      <c r="K1052" s="38">
        <f>IFERROR(VALUE(SUBSTITUTE('04A_국토부원자료'!N1053,",","")),"")</f>
        <v>2015</v>
      </c>
      <c r="L1052" s="39" t="str">
        <f>IFERROR('04A_국토부원자료'!O1053,"")</f>
        <v>법원로 55</v>
      </c>
      <c r="M1052" s="39" t="str">
        <f>IFERROR('04A_국토부원자료'!Q1053,"")</f>
        <v>중개거래</v>
      </c>
      <c r="N1052" s="38">
        <f>IF(B1052="","",IF('02_대상물건입력'!B5="",1,IF(ISNUMBER(SEARCH('02_대상물건입력'!B5,B1052)),1,0)))</f>
        <v>1</v>
      </c>
      <c r="O1052" s="38">
        <f>IF(B1052="","",IF('02_대상물건입력'!B6="",1,IF(ISNUMBER(SEARCH('02_대상물건입력'!B6,B1052)),1,0)))</f>
        <v>0</v>
      </c>
      <c r="P1052" s="38">
        <f>IF(L1052="","",IF('02_대상물건입력'!B15="",0,IF(ISNUMBER(SEARCH('02_대상물건입력'!B15,L1052)),1,0)))</f>
        <v>0</v>
      </c>
      <c r="Q1052" s="38">
        <f>IF(D1052="","",IF('02_대상물건입력'!B8="",0,IF(ISNUMBER(SEARCH('02_대상물건입력'!B8,D1052)),1,0)))</f>
        <v>0</v>
      </c>
      <c r="R1052" s="44">
        <f>IFERROR(ABS(E1052-'02_대상물건입력'!B11)/'02_대상물건입력'!B11,"")</f>
        <v>9.4968211784398057E-2</v>
      </c>
      <c r="S1052" s="38">
        <f>IFERROR(ABS(J1052-'02_대상물건입력'!B10),"")</f>
        <v>2</v>
      </c>
      <c r="T1052" s="38">
        <f>IFERROR(ABS('01_설정'!B4-F1052),"")</f>
        <v>696</v>
      </c>
      <c r="U1052" s="38">
        <f>IFERROR(ABS(K1052-YEAR('02_대상물건입력'!B14)),"")</f>
        <v>11</v>
      </c>
      <c r="V1052" s="38" t="str">
        <f>IF(B1052="","",IF(AND(E1052&gt;0,F1052&gt;0,H1052&gt;0,OR('04A_국토부원자료'!P1053="",'04A_국토부원자료'!P1053="-"),IF('01_설정'!B10=1,N1052=1,TRUE),R1052&lt;='01_설정'!B5,S1052&lt;='01_설정'!B6,T1052&lt;='01_설정'!B7,U1052&lt;='01_설정'!B8),"Y",""))</f>
        <v/>
      </c>
      <c r="W1052" s="40" t="str">
        <f>IF(V1052&lt;&gt;"Y","",MAX(0,(1-R1052/'01_설정'!B5))*'01_설정'!B14+MAX(0,(1-S1052/'01_설정'!B6))*'01_설정'!B15+MAX(0,(1-T1052/'01_설정'!B7))*'01_설정'!B16+MAX(0,(1-U1052/'01_설정'!B8))*'01_설정'!B17+O1052*'01_설정'!B11+Q1052*'01_설정'!B12+P1052*'01_설정'!B13)</f>
        <v/>
      </c>
      <c r="X1052" s="38" t="str">
        <f>IF(W1052="","",1+COUNTIFS($W$4:$W$3003,"&gt;"&amp;W1052)+COUNTIFS($W$4:W1052,W1052)-1)</f>
        <v/>
      </c>
    </row>
    <row r="1053" spans="1:24" ht="16.5">
      <c r="A1053" s="38">
        <f>IF('04A_국토부원자료'!A1054="","",ROW()-3)</f>
        <v>1050</v>
      </c>
      <c r="B1053" s="39" t="str">
        <f>IFERROR('04A_국토부원자료'!B1054,"")</f>
        <v>서울특별시 송파구 문정동</v>
      </c>
      <c r="C1053" s="39" t="str">
        <f>IF(B1053="","",IF('04A_국토부원자료'!C1054&lt;&gt;"",'04A_국토부원자료'!C1054,TRIM('04A_국토부원자료'!D1054&amp;IF('04A_국토부원자료'!E1054&lt;&gt;"","-"&amp;'04A_국토부원자료'!E1054,""))))</f>
        <v>618</v>
      </c>
      <c r="D1053" s="39" t="str">
        <f>IFERROR('04A_국토부원자료'!F1054,"")</f>
        <v>파크하비오</v>
      </c>
      <c r="E1053" s="40">
        <f>IFERROR(VALUE(SUBSTITUTE('04A_국토부원자료'!G1054,",","")),"")</f>
        <v>48.96</v>
      </c>
      <c r="F1053" s="41">
        <f>IFERROR(IF(AND('04A_국토부원자료'!H1054&lt;&gt;"",'04A_국토부원자료'!I1054&lt;&gt;""),DATE(INT(VALUE(SUBSTITUTE('04A_국토부원자료'!H1054,",",""))/100),MOD(VALUE(SUBSTITUTE('04A_국토부원자료'!H1054,",","")),100),VALUE(SUBSTITUTE('04A_국토부원자료'!I1054,",",""))),""),"")</f>
        <v>45415</v>
      </c>
      <c r="G1053" s="42">
        <f>IFERROR(VALUE(SUBSTITUTE('04A_국토부원자료'!J1054,",","")),"")</f>
        <v>47800</v>
      </c>
      <c r="H1053" s="43">
        <f t="shared" si="32"/>
        <v>478000000</v>
      </c>
      <c r="I1053" s="43">
        <f t="shared" si="33"/>
        <v>9763071.8954248372</v>
      </c>
      <c r="J1053" s="38">
        <f>IFERROR(VALUE(SUBSTITUTE('04A_국토부원자료'!K1054,",","")),"")</f>
        <v>17</v>
      </c>
      <c r="K1053" s="38" t="str">
        <f>IFERROR(VALUE(SUBSTITUTE('04A_국토부원자료'!N1054,",","")),"")</f>
        <v/>
      </c>
      <c r="L1053" s="39" t="str">
        <f>IFERROR('04A_국토부원자료'!O1054,"")</f>
        <v xml:space="preserve"> </v>
      </c>
      <c r="M1053" s="39" t="str">
        <f>IFERROR('04A_국토부원자료'!Q1054,"")</f>
        <v>중개거래</v>
      </c>
      <c r="N1053" s="38">
        <f>IF(B1053="","",IF('02_대상물건입력'!B5="",1,IF(ISNUMBER(SEARCH('02_대상물건입력'!B5,B1053)),1,0)))</f>
        <v>1</v>
      </c>
      <c r="O1053" s="38">
        <f>IF(B1053="","",IF('02_대상물건입력'!B6="",1,IF(ISNUMBER(SEARCH('02_대상물건입력'!B6,B1053)),1,0)))</f>
        <v>0</v>
      </c>
      <c r="P1053" s="38">
        <f>IF(L1053="","",IF('02_대상물건입력'!B15="",0,IF(ISNUMBER(SEARCH('02_대상물건입력'!B15,L1053)),1,0)))</f>
        <v>0</v>
      </c>
      <c r="Q1053" s="38">
        <f>IF(D1053="","",IF('02_대상물건입력'!B8="",0,IF(ISNUMBER(SEARCH('02_대상물건입력'!B8,D1053)),1,0)))</f>
        <v>0</v>
      </c>
      <c r="R1053" s="44">
        <f>IFERROR(ABS(E1053-'02_대상물건입력'!B11)/'02_대상물건입력'!B11,"")</f>
        <v>0.79717209684760759</v>
      </c>
      <c r="S1053" s="38">
        <f>IFERROR(ABS(J1053-'02_대상물건입력'!B10),"")</f>
        <v>5</v>
      </c>
      <c r="T1053" s="38">
        <f>IFERROR(ABS('01_설정'!B4-F1053),"")</f>
        <v>697</v>
      </c>
      <c r="U1053" s="38" t="str">
        <f>IFERROR(ABS(K1053-YEAR('02_대상물건입력'!B14)),"")</f>
        <v/>
      </c>
      <c r="V1053" s="38" t="str">
        <f>IF(B1053="","",IF(AND(E1053&gt;0,F1053&gt;0,H1053&gt;0,OR('04A_국토부원자료'!P1054="",'04A_국토부원자료'!P1054="-"),IF('01_설정'!B10=1,N1053=1,TRUE),R1053&lt;='01_설정'!B5,S1053&lt;='01_설정'!B6,T1053&lt;='01_설정'!B7,U1053&lt;='01_설정'!B8),"Y",""))</f>
        <v/>
      </c>
      <c r="W1053" s="40" t="str">
        <f>IF(V1053&lt;&gt;"Y","",MAX(0,(1-R1053/'01_설정'!B5))*'01_설정'!B14+MAX(0,(1-S1053/'01_설정'!B6))*'01_설정'!B15+MAX(0,(1-T1053/'01_설정'!B7))*'01_설정'!B16+MAX(0,(1-U1053/'01_설정'!B8))*'01_설정'!B17+O1053*'01_설정'!B11+Q1053*'01_설정'!B12+P1053*'01_설정'!B13)</f>
        <v/>
      </c>
      <c r="X1053" s="38" t="str">
        <f>IF(W1053="","",1+COUNTIFS($W$4:$W$3003,"&gt;"&amp;W1053)+COUNTIFS($W$4:W1053,W1053)-1)</f>
        <v/>
      </c>
    </row>
    <row r="1054" spans="1:24" ht="16.5">
      <c r="A1054" s="38">
        <f>IF('04A_국토부원자료'!A1055="","",ROW()-3)</f>
        <v>1051</v>
      </c>
      <c r="B1054" s="39" t="str">
        <f>IFERROR('04A_국토부원자료'!B1055,"")</f>
        <v>서울특별시 송파구 문정동</v>
      </c>
      <c r="C1054" s="39" t="str">
        <f>IF(B1054="","",IF('04A_국토부원자료'!C1055&lt;&gt;"",'04A_국토부원자료'!C1055,TRIM('04A_국토부원자료'!D1055&amp;IF('04A_국토부원자료'!E1055&lt;&gt;"","-"&amp;'04A_국토부원자료'!E1055,""))))</f>
        <v>620</v>
      </c>
      <c r="D1054" s="39" t="str">
        <f>IFERROR('04A_국토부원자료'!F1055,"")</f>
        <v>송파푸르지오시티</v>
      </c>
      <c r="E1054" s="40">
        <f>IFERROR(VALUE(SUBSTITUTE('04A_국토부원자료'!G1055,",","")),"")</f>
        <v>30</v>
      </c>
      <c r="F1054" s="41">
        <f>IFERROR(IF(AND('04A_국토부원자료'!H1055&lt;&gt;"",'04A_국토부원자료'!I1055&lt;&gt;""),DATE(INT(VALUE(SUBSTITUTE('04A_국토부원자료'!H1055,",",""))/100),MOD(VALUE(SUBSTITUTE('04A_국토부원자료'!H1055,",","")),100),VALUE(SUBSTITUTE('04A_국토부원자료'!I1055,",",""))),""),"")</f>
        <v>45414</v>
      </c>
      <c r="G1054" s="42">
        <f>IFERROR(VALUE(SUBSTITUTE('04A_국토부원자료'!J1055,",","")),"")</f>
        <v>24100</v>
      </c>
      <c r="H1054" s="43">
        <f t="shared" si="32"/>
        <v>241000000</v>
      </c>
      <c r="I1054" s="43">
        <f t="shared" si="33"/>
        <v>8033333.333333333</v>
      </c>
      <c r="J1054" s="38">
        <f>IFERROR(VALUE(SUBSTITUTE('04A_국토부원자료'!K1055,",","")),"")</f>
        <v>13</v>
      </c>
      <c r="K1054" s="38">
        <f>IFERROR(VALUE(SUBSTITUTE('04A_국토부원자료'!N1055,",","")),"")</f>
        <v>2013</v>
      </c>
      <c r="L1054" s="39" t="str">
        <f>IFERROR('04A_국토부원자료'!O1055,"")</f>
        <v>새말로 62</v>
      </c>
      <c r="M1054" s="39" t="str">
        <f>IFERROR('04A_국토부원자료'!Q1055,"")</f>
        <v>중개거래</v>
      </c>
      <c r="N1054" s="38">
        <f>IF(B1054="","",IF('02_대상물건입력'!B5="",1,IF(ISNUMBER(SEARCH('02_대상물건입력'!B5,B1054)),1,0)))</f>
        <v>1</v>
      </c>
      <c r="O1054" s="38">
        <f>IF(B1054="","",IF('02_대상물건입력'!B6="",1,IF(ISNUMBER(SEARCH('02_대상물건입력'!B6,B1054)),1,0)))</f>
        <v>0</v>
      </c>
      <c r="P1054" s="38">
        <f>IF(L1054="","",IF('02_대상물건입력'!B15="",0,IF(ISNUMBER(SEARCH('02_대상물건입력'!B15,L1054)),1,0)))</f>
        <v>0</v>
      </c>
      <c r="Q1054" s="38">
        <f>IF(D1054="","",IF('02_대상물건입력'!B8="",0,IF(ISNUMBER(SEARCH('02_대상물건입력'!B8,D1054)),1,0)))</f>
        <v>0</v>
      </c>
      <c r="R1054" s="44">
        <f>IFERROR(ABS(E1054-'02_대상물건입력'!B11)/'02_대상물건입력'!B11,"")</f>
        <v>0.10120839267623009</v>
      </c>
      <c r="S1054" s="38">
        <f>IFERROR(ABS(J1054-'02_대상물건입력'!B10),"")</f>
        <v>1</v>
      </c>
      <c r="T1054" s="38">
        <f>IFERROR(ABS('01_설정'!B4-F1054),"")</f>
        <v>698</v>
      </c>
      <c r="U1054" s="38">
        <f>IFERROR(ABS(K1054-YEAR('02_대상물건입력'!B14)),"")</f>
        <v>13</v>
      </c>
      <c r="V1054" s="38" t="str">
        <f>IF(B1054="","",IF(AND(E1054&gt;0,F1054&gt;0,H1054&gt;0,OR('04A_국토부원자료'!P1055="",'04A_국토부원자료'!P1055="-"),IF('01_설정'!B10=1,N1054=1,TRUE),R1054&lt;='01_설정'!B5,S1054&lt;='01_설정'!B6,T1054&lt;='01_설정'!B7,U1054&lt;='01_설정'!B8),"Y",""))</f>
        <v/>
      </c>
      <c r="W1054" s="40" t="str">
        <f>IF(V1054&lt;&gt;"Y","",MAX(0,(1-R1054/'01_설정'!B5))*'01_설정'!B14+MAX(0,(1-S1054/'01_설정'!B6))*'01_설정'!B15+MAX(0,(1-T1054/'01_설정'!B7))*'01_설정'!B16+MAX(0,(1-U1054/'01_설정'!B8))*'01_설정'!B17+O1054*'01_설정'!B11+Q1054*'01_설정'!B12+P1054*'01_설정'!B13)</f>
        <v/>
      </c>
      <c r="X1054" s="38" t="str">
        <f>IF(W1054="","",1+COUNTIFS($W$4:$W$3003,"&gt;"&amp;W1054)+COUNTIFS($W$4:W1054,W1054)-1)</f>
        <v/>
      </c>
    </row>
    <row r="1055" spans="1:24" ht="16.5">
      <c r="A1055" s="38">
        <f>IF('04A_국토부원자료'!A1056="","",ROW()-3)</f>
        <v>1052</v>
      </c>
      <c r="B1055" s="39" t="str">
        <f>IFERROR('04A_국토부원자료'!B1056,"")</f>
        <v>서울특별시 송파구 문정동</v>
      </c>
      <c r="C1055" s="39" t="str">
        <f>IF(B1055="","",IF('04A_국토부원자료'!C1056&lt;&gt;"",'04A_국토부원자료'!C1056,TRIM('04A_국토부원자료'!D1056&amp;IF('04A_국토부원자료'!E1056&lt;&gt;"","-"&amp;'04A_국토부원자료'!E1056,""))))</f>
        <v>624</v>
      </c>
      <c r="D1055" s="39" t="str">
        <f>IFERROR('04A_국토부원자료'!F1056,"")</f>
        <v>송파 아이파크</v>
      </c>
      <c r="E1055" s="40">
        <f>IFERROR(VALUE(SUBSTITUTE('04A_국토부원자료'!G1056,",","")),"")</f>
        <v>25.87</v>
      </c>
      <c r="F1055" s="41">
        <f>IFERROR(IF(AND('04A_국토부원자료'!H1056&lt;&gt;"",'04A_국토부원자료'!I1056&lt;&gt;""),DATE(INT(VALUE(SUBSTITUTE('04A_국토부원자료'!H1056,",",""))/100),MOD(VALUE(SUBSTITUTE('04A_국토부원자료'!H1056,",","")),100),VALUE(SUBSTITUTE('04A_국토부원자료'!I1056,",",""))),""),"")</f>
        <v>45413</v>
      </c>
      <c r="G1055" s="42">
        <f>IFERROR(VALUE(SUBSTITUTE('04A_국토부원자료'!J1056,",","")),"")</f>
        <v>21900</v>
      </c>
      <c r="H1055" s="43">
        <f t="shared" si="32"/>
        <v>219000000</v>
      </c>
      <c r="I1055" s="43">
        <f t="shared" si="33"/>
        <v>8465403.9427908771</v>
      </c>
      <c r="J1055" s="38">
        <f>IFERROR(VALUE(SUBSTITUTE('04A_국토부원자료'!K1056,",","")),"")</f>
        <v>12</v>
      </c>
      <c r="K1055" s="38">
        <f>IFERROR(VALUE(SUBSTITUTE('04A_국토부원자료'!N1056,",","")),"")</f>
        <v>2015</v>
      </c>
      <c r="L1055" s="39" t="str">
        <f>IFERROR('04A_국토부원자료'!O1056,"")</f>
        <v>법원로 55</v>
      </c>
      <c r="M1055" s="39" t="str">
        <f>IFERROR('04A_국토부원자료'!Q1056,"")</f>
        <v>중개거래</v>
      </c>
      <c r="N1055" s="38">
        <f>IF(B1055="","",IF('02_대상물건입력'!B5="",1,IF(ISNUMBER(SEARCH('02_대상물건입력'!B5,B1055)),1,0)))</f>
        <v>1</v>
      </c>
      <c r="O1055" s="38">
        <f>IF(B1055="","",IF('02_대상물건입력'!B6="",1,IF(ISNUMBER(SEARCH('02_대상물건입력'!B6,B1055)),1,0)))</f>
        <v>0</v>
      </c>
      <c r="P1055" s="38">
        <f>IF(L1055="","",IF('02_대상물건입력'!B15="",0,IF(ISNUMBER(SEARCH('02_대상물건입력'!B15,L1055)),1,0)))</f>
        <v>0</v>
      </c>
      <c r="Q1055" s="38">
        <f>IF(D1055="","",IF('02_대상물건입력'!B8="",0,IF(ISNUMBER(SEARCH('02_대상물건입력'!B8,D1055)),1,0)))</f>
        <v>0</v>
      </c>
      <c r="R1055" s="44">
        <f>IFERROR(ABS(E1055-'02_대상물건입력'!B11)/'02_대상물건입력'!B11,"")</f>
        <v>5.0391296048864213E-2</v>
      </c>
      <c r="S1055" s="38">
        <f>IFERROR(ABS(J1055-'02_대상물건입력'!B10),"")</f>
        <v>0</v>
      </c>
      <c r="T1055" s="38">
        <f>IFERROR(ABS('01_설정'!B4-F1055),"")</f>
        <v>699</v>
      </c>
      <c r="U1055" s="38">
        <f>IFERROR(ABS(K1055-YEAR('02_대상물건입력'!B14)),"")</f>
        <v>11</v>
      </c>
      <c r="V1055" s="38" t="str">
        <f>IF(B1055="","",IF(AND(E1055&gt;0,F1055&gt;0,H1055&gt;0,OR('04A_국토부원자료'!P1056="",'04A_국토부원자료'!P1056="-"),IF('01_설정'!B10=1,N1055=1,TRUE),R1055&lt;='01_설정'!B5,S1055&lt;='01_설정'!B6,T1055&lt;='01_설정'!B7,U1055&lt;='01_설정'!B8),"Y",""))</f>
        <v/>
      </c>
      <c r="W1055" s="40" t="str">
        <f>IF(V1055&lt;&gt;"Y","",MAX(0,(1-R1055/'01_설정'!B5))*'01_설정'!B14+MAX(0,(1-S1055/'01_설정'!B6))*'01_설정'!B15+MAX(0,(1-T1055/'01_설정'!B7))*'01_설정'!B16+MAX(0,(1-U1055/'01_설정'!B8))*'01_설정'!B17+O1055*'01_설정'!B11+Q1055*'01_설정'!B12+P1055*'01_설정'!B13)</f>
        <v/>
      </c>
      <c r="X1055" s="38" t="str">
        <f>IF(W1055="","",1+COUNTIFS($W$4:$W$3003,"&gt;"&amp;W1055)+COUNTIFS($W$4:W1055,W1055)-1)</f>
        <v/>
      </c>
    </row>
    <row r="1056" spans="1:24" ht="16.5">
      <c r="A1056" s="38">
        <f>IF('04A_국토부원자료'!A1057="","",ROW()-3)</f>
        <v>1053</v>
      </c>
      <c r="B1056" s="39" t="str">
        <f>IFERROR('04A_국토부원자료'!B1057,"")</f>
        <v>서울특별시 송파구 문정동</v>
      </c>
      <c r="C1056" s="39" t="str">
        <f>IF(B1056="","",IF('04A_국토부원자료'!C1057&lt;&gt;"",'04A_국토부원자료'!C1057,TRIM('04A_국토부원자료'!D1057&amp;IF('04A_국토부원자료'!E1057&lt;&gt;"","-"&amp;'04A_국토부원자료'!E1057,""))))</f>
        <v>618</v>
      </c>
      <c r="D1056" s="39" t="str">
        <f>IFERROR('04A_국토부원자료'!F1057,"")</f>
        <v>파크하비오</v>
      </c>
      <c r="E1056" s="40">
        <f>IFERROR(VALUE(SUBSTITUTE('04A_국토부원자료'!G1057,",","")),"")</f>
        <v>25.87</v>
      </c>
      <c r="F1056" s="41">
        <f>IFERROR(IF(AND('04A_국토부원자료'!H1057&lt;&gt;"",'04A_국토부원자료'!I1057&lt;&gt;""),DATE(INT(VALUE(SUBSTITUTE('04A_국토부원자료'!H1057,",",""))/100),MOD(VALUE(SUBSTITUTE('04A_국토부원자료'!H1057,",","")),100),VALUE(SUBSTITUTE('04A_국토부원자료'!I1057,",",""))),""),"")</f>
        <v>45413</v>
      </c>
      <c r="G1056" s="42">
        <f>IFERROR(VALUE(SUBSTITUTE('04A_국토부원자료'!J1057,",","")),"")</f>
        <v>20800</v>
      </c>
      <c r="H1056" s="43">
        <f t="shared" si="32"/>
        <v>208000000</v>
      </c>
      <c r="I1056" s="43">
        <f t="shared" si="33"/>
        <v>8040201.0050251251</v>
      </c>
      <c r="J1056" s="38">
        <f>IFERROR(VALUE(SUBSTITUTE('04A_국토부원자료'!K1057,",","")),"")</f>
        <v>11</v>
      </c>
      <c r="K1056" s="38" t="str">
        <f>IFERROR(VALUE(SUBSTITUTE('04A_국토부원자료'!N1057,",","")),"")</f>
        <v/>
      </c>
      <c r="L1056" s="39" t="str">
        <f>IFERROR('04A_국토부원자료'!O1057,"")</f>
        <v xml:space="preserve"> </v>
      </c>
      <c r="M1056" s="39" t="str">
        <f>IFERROR('04A_국토부원자료'!Q1057,"")</f>
        <v>중개거래</v>
      </c>
      <c r="N1056" s="38">
        <f>IF(B1056="","",IF('02_대상물건입력'!B5="",1,IF(ISNUMBER(SEARCH('02_대상물건입력'!B5,B1056)),1,0)))</f>
        <v>1</v>
      </c>
      <c r="O1056" s="38">
        <f>IF(B1056="","",IF('02_대상물건입력'!B6="",1,IF(ISNUMBER(SEARCH('02_대상물건입력'!B6,B1056)),1,0)))</f>
        <v>0</v>
      </c>
      <c r="P1056" s="38">
        <f>IF(L1056="","",IF('02_대상물건입력'!B15="",0,IF(ISNUMBER(SEARCH('02_대상물건입력'!B15,L1056)),1,0)))</f>
        <v>0</v>
      </c>
      <c r="Q1056" s="38">
        <f>IF(D1056="","",IF('02_대상물건입력'!B8="",0,IF(ISNUMBER(SEARCH('02_대상물건입력'!B8,D1056)),1,0)))</f>
        <v>0</v>
      </c>
      <c r="R1056" s="44">
        <f>IFERROR(ABS(E1056-'02_대상물건입력'!B11)/'02_대상물건입력'!B11,"")</f>
        <v>5.0391296048864213E-2</v>
      </c>
      <c r="S1056" s="38">
        <f>IFERROR(ABS(J1056-'02_대상물건입력'!B10),"")</f>
        <v>1</v>
      </c>
      <c r="T1056" s="38">
        <f>IFERROR(ABS('01_설정'!B4-F1056),"")</f>
        <v>699</v>
      </c>
      <c r="U1056" s="38" t="str">
        <f>IFERROR(ABS(K1056-YEAR('02_대상물건입력'!B14)),"")</f>
        <v/>
      </c>
      <c r="V1056" s="38" t="str">
        <f>IF(B1056="","",IF(AND(E1056&gt;0,F1056&gt;0,H1056&gt;0,OR('04A_국토부원자료'!P1057="",'04A_국토부원자료'!P1057="-"),IF('01_설정'!B10=1,N1056=1,TRUE),R1056&lt;='01_설정'!B5,S1056&lt;='01_설정'!B6,T1056&lt;='01_설정'!B7,U1056&lt;='01_설정'!B8),"Y",""))</f>
        <v/>
      </c>
      <c r="W1056" s="40" t="str">
        <f>IF(V1056&lt;&gt;"Y","",MAX(0,(1-R1056/'01_설정'!B5))*'01_설정'!B14+MAX(0,(1-S1056/'01_설정'!B6))*'01_설정'!B15+MAX(0,(1-T1056/'01_설정'!B7))*'01_설정'!B16+MAX(0,(1-U1056/'01_설정'!B8))*'01_설정'!B17+O1056*'01_설정'!B11+Q1056*'01_설정'!B12+P1056*'01_설정'!B13)</f>
        <v/>
      </c>
      <c r="X1056" s="38" t="str">
        <f>IF(W1056="","",1+COUNTIFS($W$4:$W$3003,"&gt;"&amp;W1056)+COUNTIFS($W$4:W1056,W1056)-1)</f>
        <v/>
      </c>
    </row>
    <row r="1057" spans="1:24" ht="16.5">
      <c r="A1057" s="38">
        <f>IF('04A_국토부원자료'!A1058="","",ROW()-3)</f>
        <v>1054</v>
      </c>
      <c r="B1057" s="39" t="str">
        <f>IFERROR('04A_국토부원자료'!B1058,"")</f>
        <v>서울특별시 송파구 문정동</v>
      </c>
      <c r="C1057" s="39" t="str">
        <f>IF(B1057="","",IF('04A_국토부원자료'!C1058&lt;&gt;"",'04A_국토부원자료'!C1058,TRIM('04A_국토부원자료'!D1058&amp;IF('04A_국토부원자료'!E1058&lt;&gt;"","-"&amp;'04A_국토부원자료'!E1058,""))))</f>
        <v>622</v>
      </c>
      <c r="D1057" s="39" t="str">
        <f>IFERROR('04A_국토부원자료'!F1058,"")</f>
        <v>송파한화오벨리스크</v>
      </c>
      <c r="E1057" s="40">
        <f>IFERROR(VALUE(SUBSTITUTE('04A_국토부원자료'!G1058,",","")),"")</f>
        <v>26.82</v>
      </c>
      <c r="F1057" s="41">
        <f>IFERROR(IF(AND('04A_국토부원자료'!H1058&lt;&gt;"",'04A_국토부원자료'!I1058&lt;&gt;""),DATE(INT(VALUE(SUBSTITUTE('04A_국토부원자료'!H1058,",",""))/100),MOD(VALUE(SUBSTITUTE('04A_국토부원자료'!H1058,",","")),100),VALUE(SUBSTITUTE('04A_국토부원자료'!I1058,",",""))),""),"")</f>
        <v>45411</v>
      </c>
      <c r="G1057" s="42">
        <f>IFERROR(VALUE(SUBSTITUTE('04A_국토부원자료'!J1058,",","")),"")</f>
        <v>20000</v>
      </c>
      <c r="H1057" s="43">
        <f t="shared" si="32"/>
        <v>200000000</v>
      </c>
      <c r="I1057" s="43">
        <f t="shared" si="33"/>
        <v>7457121.5510812821</v>
      </c>
      <c r="J1057" s="38">
        <f>IFERROR(VALUE(SUBSTITUTE('04A_국토부원자료'!K1058,",","")),"")</f>
        <v>2</v>
      </c>
      <c r="K1057" s="38">
        <f>IFERROR(VALUE(SUBSTITUTE('04A_국토부원자료'!N1058,",","")),"")</f>
        <v>2013</v>
      </c>
      <c r="L1057" s="39" t="str">
        <f>IFERROR('04A_국토부원자료'!O1058,"")</f>
        <v>충민로 5</v>
      </c>
      <c r="M1057" s="39" t="str">
        <f>IFERROR('04A_국토부원자료'!Q1058,"")</f>
        <v>직거래</v>
      </c>
      <c r="N1057" s="38">
        <f>IF(B1057="","",IF('02_대상물건입력'!B5="",1,IF(ISNUMBER(SEARCH('02_대상물건입력'!B5,B1057)),1,0)))</f>
        <v>1</v>
      </c>
      <c r="O1057" s="38">
        <f>IF(B1057="","",IF('02_대상물건입력'!B6="",1,IF(ISNUMBER(SEARCH('02_대상물건입력'!B6,B1057)),1,0)))</f>
        <v>0</v>
      </c>
      <c r="P1057" s="38">
        <f>IF(L1057="","",IF('02_대상물건입력'!B15="",0,IF(ISNUMBER(SEARCH('02_대상물건입력'!B15,L1057)),1,0)))</f>
        <v>0</v>
      </c>
      <c r="Q1057" s="38">
        <f>IF(D1057="","",IF('02_대상물건입력'!B8="",0,IF(ISNUMBER(SEARCH('02_대상물건입력'!B8,D1057)),1,0)))</f>
        <v>0</v>
      </c>
      <c r="R1057" s="44">
        <f>IFERROR(ABS(E1057-'02_대상물건입력'!B11)/'02_대상물건입력'!B11,"")</f>
        <v>1.551969694745029E-2</v>
      </c>
      <c r="S1057" s="38">
        <f>IFERROR(ABS(J1057-'02_대상물건입력'!B10),"")</f>
        <v>10</v>
      </c>
      <c r="T1057" s="38">
        <f>IFERROR(ABS('01_설정'!B4-F1057),"")</f>
        <v>701</v>
      </c>
      <c r="U1057" s="38">
        <f>IFERROR(ABS(K1057-YEAR('02_대상물건입력'!B14)),"")</f>
        <v>13</v>
      </c>
      <c r="V1057" s="38" t="str">
        <f>IF(B1057="","",IF(AND(E1057&gt;0,F1057&gt;0,H1057&gt;0,OR('04A_국토부원자료'!P1058="",'04A_국토부원자료'!P1058="-"),IF('01_설정'!B10=1,N1057=1,TRUE),R1057&lt;='01_설정'!B5,S1057&lt;='01_설정'!B6,T1057&lt;='01_설정'!B7,U1057&lt;='01_설정'!B8),"Y",""))</f>
        <v/>
      </c>
      <c r="W1057" s="40" t="str">
        <f>IF(V1057&lt;&gt;"Y","",MAX(0,(1-R1057/'01_설정'!B5))*'01_설정'!B14+MAX(0,(1-S1057/'01_설정'!B6))*'01_설정'!B15+MAX(0,(1-T1057/'01_설정'!B7))*'01_설정'!B16+MAX(0,(1-U1057/'01_설정'!B8))*'01_설정'!B17+O1057*'01_설정'!B11+Q1057*'01_설정'!B12+P1057*'01_설정'!B13)</f>
        <v/>
      </c>
      <c r="X1057" s="38" t="str">
        <f>IF(W1057="","",1+COUNTIFS($W$4:$W$3003,"&gt;"&amp;W1057)+COUNTIFS($W$4:W1057,W1057)-1)</f>
        <v/>
      </c>
    </row>
    <row r="1058" spans="1:24" ht="16.5">
      <c r="A1058" s="38">
        <f>IF('04A_국토부원자료'!A1059="","",ROW()-3)</f>
        <v>1055</v>
      </c>
      <c r="B1058" s="39" t="str">
        <f>IFERROR('04A_국토부원자료'!B1059,"")</f>
        <v>서울특별시 송파구 문정동</v>
      </c>
      <c r="C1058" s="39" t="str">
        <f>IF(B1058="","",IF('04A_국토부원자료'!C1059&lt;&gt;"",'04A_국토부원자료'!C1059,TRIM('04A_국토부원자료'!D1059&amp;IF('04A_국토부원자료'!E1059&lt;&gt;"","-"&amp;'04A_국토부원자료'!E1059,""))))</f>
        <v>624</v>
      </c>
      <c r="D1058" s="39" t="str">
        <f>IFERROR('04A_국토부원자료'!F1059,"")</f>
        <v>송파 아이파크</v>
      </c>
      <c r="E1058" s="40">
        <f>IFERROR(VALUE(SUBSTITUTE('04A_국토부원자료'!G1059,",","")),"")</f>
        <v>29.88</v>
      </c>
      <c r="F1058" s="41">
        <f>IFERROR(IF(AND('04A_국토부원자료'!H1059&lt;&gt;"",'04A_국토부원자료'!I1059&lt;&gt;""),DATE(INT(VALUE(SUBSTITUTE('04A_국토부원자료'!H1059,",",""))/100),MOD(VALUE(SUBSTITUTE('04A_국토부원자료'!H1059,",","")),100),VALUE(SUBSTITUTE('04A_국토부원자료'!I1059,",",""))),""),"")</f>
        <v>45409</v>
      </c>
      <c r="G1058" s="42">
        <f>IFERROR(VALUE(SUBSTITUTE('04A_국토부원자료'!J1059,",","")),"")</f>
        <v>27300</v>
      </c>
      <c r="H1058" s="43">
        <f t="shared" si="32"/>
        <v>273000000</v>
      </c>
      <c r="I1058" s="43">
        <f t="shared" si="33"/>
        <v>9136546.1847389564</v>
      </c>
      <c r="J1058" s="38">
        <f>IFERROR(VALUE(SUBSTITUTE('04A_국토부원자료'!K1059,",","")),"")</f>
        <v>9</v>
      </c>
      <c r="K1058" s="38">
        <f>IFERROR(VALUE(SUBSTITUTE('04A_국토부원자료'!N1059,",","")),"")</f>
        <v>2015</v>
      </c>
      <c r="L1058" s="39" t="str">
        <f>IFERROR('04A_국토부원자료'!O1059,"")</f>
        <v>법원로 55</v>
      </c>
      <c r="M1058" s="39" t="str">
        <f>IFERROR('04A_국토부원자료'!Q1059,"")</f>
        <v>중개거래</v>
      </c>
      <c r="N1058" s="38">
        <f>IF(B1058="","",IF('02_대상물건입력'!B5="",1,IF(ISNUMBER(SEARCH('02_대상물건입력'!B5,B1058)),1,0)))</f>
        <v>1</v>
      </c>
      <c r="O1058" s="38">
        <f>IF(B1058="","",IF('02_대상물건입력'!B6="",1,IF(ISNUMBER(SEARCH('02_대상물건입력'!B6,B1058)),1,0)))</f>
        <v>0</v>
      </c>
      <c r="P1058" s="38">
        <f>IF(L1058="","",IF('02_대상물건입력'!B15="",0,IF(ISNUMBER(SEARCH('02_대상물건입력'!B15,L1058)),1,0)))</f>
        <v>0</v>
      </c>
      <c r="Q1058" s="38">
        <f>IF(D1058="","",IF('02_대상물건입력'!B8="",0,IF(ISNUMBER(SEARCH('02_대상물건입력'!B8,D1058)),1,0)))</f>
        <v>0</v>
      </c>
      <c r="R1058" s="44">
        <f>IFERROR(ABS(E1058-'02_대상물건입력'!B11)/'02_대상물건입력'!B11,"")</f>
        <v>9.6803559105525128E-2</v>
      </c>
      <c r="S1058" s="38">
        <f>IFERROR(ABS(J1058-'02_대상물건입력'!B10),"")</f>
        <v>3</v>
      </c>
      <c r="T1058" s="38">
        <f>IFERROR(ABS('01_설정'!B4-F1058),"")</f>
        <v>703</v>
      </c>
      <c r="U1058" s="38">
        <f>IFERROR(ABS(K1058-YEAR('02_대상물건입력'!B14)),"")</f>
        <v>11</v>
      </c>
      <c r="V1058" s="38" t="str">
        <f>IF(B1058="","",IF(AND(E1058&gt;0,F1058&gt;0,H1058&gt;0,OR('04A_국토부원자료'!P1059="",'04A_국토부원자료'!P1059="-"),IF('01_설정'!B10=1,N1058=1,TRUE),R1058&lt;='01_설정'!B5,S1058&lt;='01_설정'!B6,T1058&lt;='01_설정'!B7,U1058&lt;='01_설정'!B8),"Y",""))</f>
        <v/>
      </c>
      <c r="W1058" s="40" t="str">
        <f>IF(V1058&lt;&gt;"Y","",MAX(0,(1-R1058/'01_설정'!B5))*'01_설정'!B14+MAX(0,(1-S1058/'01_설정'!B6))*'01_설정'!B15+MAX(0,(1-T1058/'01_설정'!B7))*'01_설정'!B16+MAX(0,(1-U1058/'01_설정'!B8))*'01_설정'!B17+O1058*'01_설정'!B11+Q1058*'01_설정'!B12+P1058*'01_설정'!B13)</f>
        <v/>
      </c>
      <c r="X1058" s="38" t="str">
        <f>IF(W1058="","",1+COUNTIFS($W$4:$W$3003,"&gt;"&amp;W1058)+COUNTIFS($W$4:W1058,W1058)-1)</f>
        <v/>
      </c>
    </row>
    <row r="1059" spans="1:24" ht="16.5">
      <c r="A1059" s="38">
        <f>IF('04A_국토부원자료'!A1060="","",ROW()-3)</f>
        <v>1056</v>
      </c>
      <c r="B1059" s="39" t="str">
        <f>IFERROR('04A_국토부원자료'!B1060,"")</f>
        <v>서울특별시 송파구 문정동</v>
      </c>
      <c r="C1059" s="39" t="str">
        <f>IF(B1059="","",IF('04A_국토부원자료'!C1060&lt;&gt;"",'04A_국토부원자료'!C1060,TRIM('04A_국토부원자료'!D1060&amp;IF('04A_국토부원자료'!E1060&lt;&gt;"","-"&amp;'04A_국토부원자료'!E1060,""))))</f>
        <v>652-5</v>
      </c>
      <c r="D1059" s="39" t="str">
        <f>IFERROR('04A_국토부원자료'!F1060,"")</f>
        <v>문정 아이파크</v>
      </c>
      <c r="E1059" s="40">
        <f>IFERROR(VALUE(SUBSTITUTE('04A_국토부원자료'!G1060,",","")),"")</f>
        <v>21.57</v>
      </c>
      <c r="F1059" s="41">
        <f>IFERROR(IF(AND('04A_국토부원자료'!H1060&lt;&gt;"",'04A_국토부원자료'!I1060&lt;&gt;""),DATE(INT(VALUE(SUBSTITUTE('04A_국토부원자료'!H1060,",",""))/100),MOD(VALUE(SUBSTITUTE('04A_국토부원자료'!H1060,",","")),100),VALUE(SUBSTITUTE('04A_국토부원자료'!I1060,",",""))),""),"")</f>
        <v>45409</v>
      </c>
      <c r="G1059" s="42">
        <f>IFERROR(VALUE(SUBSTITUTE('04A_국토부원자료'!J1060,",","")),"")</f>
        <v>19200</v>
      </c>
      <c r="H1059" s="43">
        <f t="shared" si="32"/>
        <v>192000000</v>
      </c>
      <c r="I1059" s="43">
        <f t="shared" si="33"/>
        <v>8901251.7385257296</v>
      </c>
      <c r="J1059" s="38">
        <f>IFERROR(VALUE(SUBSTITUTE('04A_국토부원자료'!K1060,",","")),"")</f>
        <v>4</v>
      </c>
      <c r="K1059" s="38">
        <f>IFERROR(VALUE(SUBSTITUTE('04A_국토부원자료'!N1060,",","")),"")</f>
        <v>2017</v>
      </c>
      <c r="L1059" s="39" t="str">
        <f>IFERROR('04A_국토부원자료'!O1060,"")</f>
        <v>법원로4길 6</v>
      </c>
      <c r="M1059" s="39" t="str">
        <f>IFERROR('04A_국토부원자료'!Q1060,"")</f>
        <v>중개거래</v>
      </c>
      <c r="N1059" s="38">
        <f>IF(B1059="","",IF('02_대상물건입력'!B5="",1,IF(ISNUMBER(SEARCH('02_대상물건입력'!B5,B1059)),1,0)))</f>
        <v>1</v>
      </c>
      <c r="O1059" s="38">
        <f>IF(B1059="","",IF('02_대상물건입력'!B6="",1,IF(ISNUMBER(SEARCH('02_대상물건입력'!B6,B1059)),1,0)))</f>
        <v>0</v>
      </c>
      <c r="P1059" s="38">
        <f>IF(L1059="","",IF('02_대상물건입력'!B15="",0,IF(ISNUMBER(SEARCH('02_대상물건입력'!B15,L1059)),1,0)))</f>
        <v>0</v>
      </c>
      <c r="Q1059" s="38">
        <f>IF(D1059="","",IF('02_대상물건입력'!B8="",0,IF(ISNUMBER(SEARCH('02_대상물건입력'!B8,D1059)),1,0)))</f>
        <v>0</v>
      </c>
      <c r="R1059" s="44">
        <f>IFERROR(ABS(E1059-'02_대상물건입력'!B11)/'02_대상물건입력'!B11,"")</f>
        <v>0.20823116566579056</v>
      </c>
      <c r="S1059" s="38">
        <f>IFERROR(ABS(J1059-'02_대상물건입력'!B10),"")</f>
        <v>8</v>
      </c>
      <c r="T1059" s="38">
        <f>IFERROR(ABS('01_설정'!B4-F1059),"")</f>
        <v>703</v>
      </c>
      <c r="U1059" s="38">
        <f>IFERROR(ABS(K1059-YEAR('02_대상물건입력'!B14)),"")</f>
        <v>9</v>
      </c>
      <c r="V1059" s="38" t="str">
        <f>IF(B1059="","",IF(AND(E1059&gt;0,F1059&gt;0,H1059&gt;0,OR('04A_국토부원자료'!P1060="",'04A_국토부원자료'!P1060="-"),IF('01_설정'!B10=1,N1059=1,TRUE),R1059&lt;='01_설정'!B5,S1059&lt;='01_설정'!B6,T1059&lt;='01_설정'!B7,U1059&lt;='01_설정'!B8),"Y",""))</f>
        <v/>
      </c>
      <c r="W1059" s="40" t="str">
        <f>IF(V1059&lt;&gt;"Y","",MAX(0,(1-R1059/'01_설정'!B5))*'01_설정'!B14+MAX(0,(1-S1059/'01_설정'!B6))*'01_설정'!B15+MAX(0,(1-T1059/'01_설정'!B7))*'01_설정'!B16+MAX(0,(1-U1059/'01_설정'!B8))*'01_설정'!B17+O1059*'01_설정'!B11+Q1059*'01_설정'!B12+P1059*'01_설정'!B13)</f>
        <v/>
      </c>
      <c r="X1059" s="38" t="str">
        <f>IF(W1059="","",1+COUNTIFS($W$4:$W$3003,"&gt;"&amp;W1059)+COUNTIFS($W$4:W1059,W1059)-1)</f>
        <v/>
      </c>
    </row>
    <row r="1060" spans="1:24" ht="16.5">
      <c r="A1060" s="38">
        <f>IF('04A_국토부원자료'!A1061="","",ROW()-3)</f>
        <v>1057</v>
      </c>
      <c r="B1060" s="39" t="str">
        <f>IFERROR('04A_국토부원자료'!B1061,"")</f>
        <v>서울특별시 송파구 문정동</v>
      </c>
      <c r="C1060" s="39" t="str">
        <f>IF(B1060="","",IF('04A_국토부원자료'!C1061&lt;&gt;"",'04A_국토부원자료'!C1061,TRIM('04A_국토부원자료'!D1061&amp;IF('04A_국토부원자료'!E1061&lt;&gt;"","-"&amp;'04A_국토부원자료'!E1061,""))))</f>
        <v>622</v>
      </c>
      <c r="D1060" s="39" t="str">
        <f>IFERROR('04A_국토부원자료'!F1061,"")</f>
        <v>송파한화오벨리스크</v>
      </c>
      <c r="E1060" s="40">
        <f>IFERROR(VALUE(SUBSTITUTE('04A_국토부원자료'!G1061,",","")),"")</f>
        <v>29.96</v>
      </c>
      <c r="F1060" s="41">
        <f>IFERROR(IF(AND('04A_국토부원자료'!H1061&lt;&gt;"",'04A_국토부원자료'!I1061&lt;&gt;""),DATE(INT(VALUE(SUBSTITUTE('04A_국토부원자료'!H1061,",",""))/100),MOD(VALUE(SUBSTITUTE('04A_국토부원자료'!H1061,",","")),100),VALUE(SUBSTITUTE('04A_국토부원자료'!I1061,",",""))),""),"")</f>
        <v>45407</v>
      </c>
      <c r="G1060" s="42">
        <f>IFERROR(VALUE(SUBSTITUTE('04A_국토부원자료'!J1061,",","")),"")</f>
        <v>22800</v>
      </c>
      <c r="H1060" s="43">
        <f t="shared" si="32"/>
        <v>228000000</v>
      </c>
      <c r="I1060" s="43">
        <f t="shared" si="33"/>
        <v>7610146.8624833105</v>
      </c>
      <c r="J1060" s="38">
        <f>IFERROR(VALUE(SUBSTITUTE('04A_국토부원자료'!K1061,",","")),"")</f>
        <v>9</v>
      </c>
      <c r="K1060" s="38">
        <f>IFERROR(VALUE(SUBSTITUTE('04A_국토부원자료'!N1061,",","")),"")</f>
        <v>2013</v>
      </c>
      <c r="L1060" s="39" t="str">
        <f>IFERROR('04A_국토부원자료'!O1061,"")</f>
        <v>충민로 5</v>
      </c>
      <c r="M1060" s="39" t="str">
        <f>IFERROR('04A_국토부원자료'!Q1061,"")</f>
        <v>중개거래</v>
      </c>
      <c r="N1060" s="38">
        <f>IF(B1060="","",IF('02_대상물건입력'!B5="",1,IF(ISNUMBER(SEARCH('02_대상물건입력'!B5,B1060)),1,0)))</f>
        <v>1</v>
      </c>
      <c r="O1060" s="38">
        <f>IF(B1060="","",IF('02_대상물건입력'!B6="",1,IF(ISNUMBER(SEARCH('02_대상물건입력'!B6,B1060)),1,0)))</f>
        <v>0</v>
      </c>
      <c r="P1060" s="38">
        <f>IF(L1060="","",IF('02_대상물건입력'!B15="",0,IF(ISNUMBER(SEARCH('02_대상물건입력'!B15,L1060)),1,0)))</f>
        <v>0</v>
      </c>
      <c r="Q1060" s="38">
        <f>IF(D1060="","",IF('02_대상물건입력'!B8="",0,IF(ISNUMBER(SEARCH('02_대상물건입력'!B8,D1060)),1,0)))</f>
        <v>0</v>
      </c>
      <c r="R1060" s="44">
        <f>IFERROR(ABS(E1060-'02_대상물건입력'!B11)/'02_대상물건입력'!B11,"")</f>
        <v>9.9740114819328485E-2</v>
      </c>
      <c r="S1060" s="38">
        <f>IFERROR(ABS(J1060-'02_대상물건입력'!B10),"")</f>
        <v>3</v>
      </c>
      <c r="T1060" s="38">
        <f>IFERROR(ABS('01_설정'!B4-F1060),"")</f>
        <v>705</v>
      </c>
      <c r="U1060" s="38">
        <f>IFERROR(ABS(K1060-YEAR('02_대상물건입력'!B14)),"")</f>
        <v>13</v>
      </c>
      <c r="V1060" s="38" t="str">
        <f>IF(B1060="","",IF(AND(E1060&gt;0,F1060&gt;0,H1060&gt;0,OR('04A_국토부원자료'!P1061="",'04A_국토부원자료'!P1061="-"),IF('01_설정'!B10=1,N1060=1,TRUE),R1060&lt;='01_설정'!B5,S1060&lt;='01_설정'!B6,T1060&lt;='01_설정'!B7,U1060&lt;='01_설정'!B8),"Y",""))</f>
        <v/>
      </c>
      <c r="W1060" s="40" t="str">
        <f>IF(V1060&lt;&gt;"Y","",MAX(0,(1-R1060/'01_설정'!B5))*'01_설정'!B14+MAX(0,(1-S1060/'01_설정'!B6))*'01_설정'!B15+MAX(0,(1-T1060/'01_설정'!B7))*'01_설정'!B16+MAX(0,(1-U1060/'01_설정'!B8))*'01_설정'!B17+O1060*'01_설정'!B11+Q1060*'01_설정'!B12+P1060*'01_설정'!B13)</f>
        <v/>
      </c>
      <c r="X1060" s="38" t="str">
        <f>IF(W1060="","",1+COUNTIFS($W$4:$W$3003,"&gt;"&amp;W1060)+COUNTIFS($W$4:W1060,W1060)-1)</f>
        <v/>
      </c>
    </row>
    <row r="1061" spans="1:24" ht="16.5">
      <c r="A1061" s="38">
        <f>IF('04A_국토부원자료'!A1062="","",ROW()-3)</f>
        <v>1058</v>
      </c>
      <c r="B1061" s="39" t="str">
        <f>IFERROR('04A_국토부원자료'!B1062,"")</f>
        <v>서울특별시 송파구 문정동</v>
      </c>
      <c r="C1061" s="39" t="str">
        <f>IF(B1061="","",IF('04A_국토부원자료'!C1062&lt;&gt;"",'04A_국토부원자료'!C1062,TRIM('04A_국토부원자료'!D1062&amp;IF('04A_국토부원자료'!E1062&lt;&gt;"","-"&amp;'04A_국토부원자료'!E1062,""))))</f>
        <v>624</v>
      </c>
      <c r="D1061" s="39" t="str">
        <f>IFERROR('04A_국토부원자료'!F1062,"")</f>
        <v>송파 아이파크</v>
      </c>
      <c r="E1061" s="40">
        <f>IFERROR(VALUE(SUBSTITUTE('04A_국토부원자료'!G1062,",","")),"")</f>
        <v>25.87</v>
      </c>
      <c r="F1061" s="41">
        <f>IFERROR(IF(AND('04A_국토부원자료'!H1062&lt;&gt;"",'04A_국토부원자료'!I1062&lt;&gt;""),DATE(INT(VALUE(SUBSTITUTE('04A_국토부원자료'!H1062,",",""))/100),MOD(VALUE(SUBSTITUTE('04A_국토부원자료'!H1062,",","")),100),VALUE(SUBSTITUTE('04A_국토부원자료'!I1062,",",""))),""),"")</f>
        <v>45406</v>
      </c>
      <c r="G1061" s="42">
        <f>IFERROR(VALUE(SUBSTITUTE('04A_국토부원자료'!J1062,",","")),"")</f>
        <v>21600</v>
      </c>
      <c r="H1061" s="43">
        <f t="shared" si="32"/>
        <v>216000000</v>
      </c>
      <c r="I1061" s="43">
        <f t="shared" si="33"/>
        <v>8349439.5052183997</v>
      </c>
      <c r="J1061" s="38">
        <f>IFERROR(VALUE(SUBSTITUTE('04A_국토부원자료'!K1062,",","")),"")</f>
        <v>8</v>
      </c>
      <c r="K1061" s="38">
        <f>IFERROR(VALUE(SUBSTITUTE('04A_국토부원자료'!N1062,",","")),"")</f>
        <v>2015</v>
      </c>
      <c r="L1061" s="39" t="str">
        <f>IFERROR('04A_국토부원자료'!O1062,"")</f>
        <v>법원로 55</v>
      </c>
      <c r="M1061" s="39" t="str">
        <f>IFERROR('04A_국토부원자료'!Q1062,"")</f>
        <v>중개거래</v>
      </c>
      <c r="N1061" s="38">
        <f>IF(B1061="","",IF('02_대상물건입력'!B5="",1,IF(ISNUMBER(SEARCH('02_대상물건입력'!B5,B1061)),1,0)))</f>
        <v>1</v>
      </c>
      <c r="O1061" s="38">
        <f>IF(B1061="","",IF('02_대상물건입력'!B6="",1,IF(ISNUMBER(SEARCH('02_대상물건입력'!B6,B1061)),1,0)))</f>
        <v>0</v>
      </c>
      <c r="P1061" s="38">
        <f>IF(L1061="","",IF('02_대상물건입력'!B15="",0,IF(ISNUMBER(SEARCH('02_대상물건입력'!B15,L1061)),1,0)))</f>
        <v>0</v>
      </c>
      <c r="Q1061" s="38">
        <f>IF(D1061="","",IF('02_대상물건입력'!B8="",0,IF(ISNUMBER(SEARCH('02_대상물건입력'!B8,D1061)),1,0)))</f>
        <v>0</v>
      </c>
      <c r="R1061" s="44">
        <f>IFERROR(ABS(E1061-'02_대상물건입력'!B11)/'02_대상물건입력'!B11,"")</f>
        <v>5.0391296048864213E-2</v>
      </c>
      <c r="S1061" s="38">
        <f>IFERROR(ABS(J1061-'02_대상물건입력'!B10),"")</f>
        <v>4</v>
      </c>
      <c r="T1061" s="38">
        <f>IFERROR(ABS('01_설정'!B4-F1061),"")</f>
        <v>706</v>
      </c>
      <c r="U1061" s="38">
        <f>IFERROR(ABS(K1061-YEAR('02_대상물건입력'!B14)),"")</f>
        <v>11</v>
      </c>
      <c r="V1061" s="38" t="str">
        <f>IF(B1061="","",IF(AND(E1061&gt;0,F1061&gt;0,H1061&gt;0,OR('04A_국토부원자료'!P1062="",'04A_국토부원자료'!P1062="-"),IF('01_설정'!B10=1,N1061=1,TRUE),R1061&lt;='01_설정'!B5,S1061&lt;='01_설정'!B6,T1061&lt;='01_설정'!B7,U1061&lt;='01_설정'!B8),"Y",""))</f>
        <v/>
      </c>
      <c r="W1061" s="40" t="str">
        <f>IF(V1061&lt;&gt;"Y","",MAX(0,(1-R1061/'01_설정'!B5))*'01_설정'!B14+MAX(0,(1-S1061/'01_설정'!B6))*'01_설정'!B15+MAX(0,(1-T1061/'01_설정'!B7))*'01_설정'!B16+MAX(0,(1-U1061/'01_설정'!B8))*'01_설정'!B17+O1061*'01_설정'!B11+Q1061*'01_설정'!B12+P1061*'01_설정'!B13)</f>
        <v/>
      </c>
      <c r="X1061" s="38" t="str">
        <f>IF(W1061="","",1+COUNTIFS($W$4:$W$3003,"&gt;"&amp;W1061)+COUNTIFS($W$4:W1061,W1061)-1)</f>
        <v/>
      </c>
    </row>
    <row r="1062" spans="1:24" ht="16.5">
      <c r="A1062" s="38">
        <f>IF('04A_국토부원자료'!A1063="","",ROW()-3)</f>
        <v>1059</v>
      </c>
      <c r="B1062" s="39" t="str">
        <f>IFERROR('04A_국토부원자료'!B1063,"")</f>
        <v>서울특별시 송파구 문정동</v>
      </c>
      <c r="C1062" s="39" t="str">
        <f>IF(B1062="","",IF('04A_국토부원자료'!C1063&lt;&gt;"",'04A_국토부원자료'!C1063,TRIM('04A_국토부원자료'!D1063&amp;IF('04A_국토부원자료'!E1063&lt;&gt;"","-"&amp;'04A_국토부원자료'!E1063,""))))</f>
        <v>618</v>
      </c>
      <c r="D1062" s="39" t="str">
        <f>IFERROR('04A_국토부원자료'!F1063,"")</f>
        <v>파크하비오</v>
      </c>
      <c r="E1062" s="40">
        <f>IFERROR(VALUE(SUBSTITUTE('04A_국토부원자료'!G1063,",","")),"")</f>
        <v>48.96</v>
      </c>
      <c r="F1062" s="41">
        <f>IFERROR(IF(AND('04A_국토부원자료'!H1063&lt;&gt;"",'04A_국토부원자료'!I1063&lt;&gt;""),DATE(INT(VALUE(SUBSTITUTE('04A_국토부원자료'!H1063,",",""))/100),MOD(VALUE(SUBSTITUTE('04A_국토부원자료'!H1063,",","")),100),VALUE(SUBSTITUTE('04A_국토부원자료'!I1063,",",""))),""),"")</f>
        <v>45406</v>
      </c>
      <c r="G1062" s="42">
        <f>IFERROR(VALUE(SUBSTITUTE('04A_국토부원자료'!J1063,",","")),"")</f>
        <v>47850</v>
      </c>
      <c r="H1062" s="43">
        <f t="shared" si="32"/>
        <v>478500000</v>
      </c>
      <c r="I1062" s="43">
        <f t="shared" si="33"/>
        <v>9773284.3137254901</v>
      </c>
      <c r="J1062" s="38">
        <f>IFERROR(VALUE(SUBSTITUTE('04A_국토부원자료'!K1063,",","")),"")</f>
        <v>3</v>
      </c>
      <c r="K1062" s="38" t="str">
        <f>IFERROR(VALUE(SUBSTITUTE('04A_국토부원자료'!N1063,",","")),"")</f>
        <v/>
      </c>
      <c r="L1062" s="39" t="str">
        <f>IFERROR('04A_국토부원자료'!O1063,"")</f>
        <v xml:space="preserve"> </v>
      </c>
      <c r="M1062" s="39" t="str">
        <f>IFERROR('04A_국토부원자료'!Q1063,"")</f>
        <v>중개거래</v>
      </c>
      <c r="N1062" s="38">
        <f>IF(B1062="","",IF('02_대상물건입력'!B5="",1,IF(ISNUMBER(SEARCH('02_대상물건입력'!B5,B1062)),1,0)))</f>
        <v>1</v>
      </c>
      <c r="O1062" s="38">
        <f>IF(B1062="","",IF('02_대상물건입력'!B6="",1,IF(ISNUMBER(SEARCH('02_대상물건입력'!B6,B1062)),1,0)))</f>
        <v>0</v>
      </c>
      <c r="P1062" s="38">
        <f>IF(L1062="","",IF('02_대상물건입력'!B15="",0,IF(ISNUMBER(SEARCH('02_대상물건입력'!B15,L1062)),1,0)))</f>
        <v>0</v>
      </c>
      <c r="Q1062" s="38">
        <f>IF(D1062="","",IF('02_대상물건입력'!B8="",0,IF(ISNUMBER(SEARCH('02_대상물건입력'!B8,D1062)),1,0)))</f>
        <v>0</v>
      </c>
      <c r="R1062" s="44">
        <f>IFERROR(ABS(E1062-'02_대상물건입력'!B11)/'02_대상물건입력'!B11,"")</f>
        <v>0.79717209684760759</v>
      </c>
      <c r="S1062" s="38">
        <f>IFERROR(ABS(J1062-'02_대상물건입력'!B10),"")</f>
        <v>9</v>
      </c>
      <c r="T1062" s="38">
        <f>IFERROR(ABS('01_설정'!B4-F1062),"")</f>
        <v>706</v>
      </c>
      <c r="U1062" s="38" t="str">
        <f>IFERROR(ABS(K1062-YEAR('02_대상물건입력'!B14)),"")</f>
        <v/>
      </c>
      <c r="V1062" s="38" t="str">
        <f>IF(B1062="","",IF(AND(E1062&gt;0,F1062&gt;0,H1062&gt;0,OR('04A_국토부원자료'!P1063="",'04A_국토부원자료'!P1063="-"),IF('01_설정'!B10=1,N1062=1,TRUE),R1062&lt;='01_설정'!B5,S1062&lt;='01_설정'!B6,T1062&lt;='01_설정'!B7,U1062&lt;='01_설정'!B8),"Y",""))</f>
        <v/>
      </c>
      <c r="W1062" s="40" t="str">
        <f>IF(V1062&lt;&gt;"Y","",MAX(0,(1-R1062/'01_설정'!B5))*'01_설정'!B14+MAX(0,(1-S1062/'01_설정'!B6))*'01_설정'!B15+MAX(0,(1-T1062/'01_설정'!B7))*'01_설정'!B16+MAX(0,(1-U1062/'01_설정'!B8))*'01_설정'!B17+O1062*'01_설정'!B11+Q1062*'01_설정'!B12+P1062*'01_설정'!B13)</f>
        <v/>
      </c>
      <c r="X1062" s="38" t="str">
        <f>IF(W1062="","",1+COUNTIFS($W$4:$W$3003,"&gt;"&amp;W1062)+COUNTIFS($W$4:W1062,W1062)-1)</f>
        <v/>
      </c>
    </row>
    <row r="1063" spans="1:24" ht="16.5">
      <c r="A1063" s="38">
        <f>IF('04A_국토부원자료'!A1064="","",ROW()-3)</f>
        <v>1060</v>
      </c>
      <c r="B1063" s="39" t="str">
        <f>IFERROR('04A_국토부원자료'!B1064,"")</f>
        <v>서울특별시 송파구 문정동</v>
      </c>
      <c r="C1063" s="39" t="str">
        <f>IF(B1063="","",IF('04A_국토부원자료'!C1064&lt;&gt;"",'04A_국토부원자료'!C1064,TRIM('04A_국토부원자료'!D1064&amp;IF('04A_국토부원자료'!E1064&lt;&gt;"","-"&amp;'04A_국토부원자료'!E1064,""))))</f>
        <v>618</v>
      </c>
      <c r="D1063" s="39" t="str">
        <f>IFERROR('04A_국토부원자료'!F1064,"")</f>
        <v>파크하비오</v>
      </c>
      <c r="E1063" s="40">
        <f>IFERROR(VALUE(SUBSTITUTE('04A_국토부원자료'!G1064,",","")),"")</f>
        <v>23.66</v>
      </c>
      <c r="F1063" s="41">
        <f>IFERROR(IF(AND('04A_국토부원자료'!H1064&lt;&gt;"",'04A_국토부원자료'!I1064&lt;&gt;""),DATE(INT(VALUE(SUBSTITUTE('04A_국토부원자료'!H1064,",",""))/100),MOD(VALUE(SUBSTITUTE('04A_국토부원자료'!H1064,",","")),100),VALUE(SUBSTITUTE('04A_국토부원자료'!I1064,",",""))),""),"")</f>
        <v>45406</v>
      </c>
      <c r="G1063" s="42">
        <f>IFERROR(VALUE(SUBSTITUTE('04A_국토부원자료'!J1064,",","")),"")</f>
        <v>20000</v>
      </c>
      <c r="H1063" s="43">
        <f t="shared" si="32"/>
        <v>200000000</v>
      </c>
      <c r="I1063" s="43">
        <f t="shared" si="33"/>
        <v>8453085.3761622999</v>
      </c>
      <c r="J1063" s="38">
        <f>IFERROR(VALUE(SUBSTITUTE('04A_국토부원자료'!K1064,",","")),"")</f>
        <v>6</v>
      </c>
      <c r="K1063" s="38" t="str">
        <f>IFERROR(VALUE(SUBSTITUTE('04A_국토부원자료'!N1064,",","")),"")</f>
        <v/>
      </c>
      <c r="L1063" s="39" t="str">
        <f>IFERROR('04A_국토부원자료'!O1064,"")</f>
        <v xml:space="preserve"> </v>
      </c>
      <c r="M1063" s="39" t="str">
        <f>IFERROR('04A_국토부원자료'!Q1064,"")</f>
        <v>중개거래</v>
      </c>
      <c r="N1063" s="38">
        <f>IF(B1063="","",IF('02_대상물건입력'!B5="",1,IF(ISNUMBER(SEARCH('02_대상물건입력'!B5,B1063)),1,0)))</f>
        <v>1</v>
      </c>
      <c r="O1063" s="38">
        <f>IF(B1063="","",IF('02_대상물건입력'!B6="",1,IF(ISNUMBER(SEARCH('02_대상물건입력'!B6,B1063)),1,0)))</f>
        <v>0</v>
      </c>
      <c r="P1063" s="38">
        <f>IF(L1063="","",IF('02_대상물건입력'!B15="",0,IF(ISNUMBER(SEARCH('02_대상물건입력'!B15,L1063)),1,0)))</f>
        <v>0</v>
      </c>
      <c r="Q1063" s="38">
        <f>IF(D1063="","",IF('02_대상물건입력'!B8="",0,IF(ISNUMBER(SEARCH('02_대상물건입력'!B8,D1063)),1,0)))</f>
        <v>0</v>
      </c>
      <c r="R1063" s="44">
        <f>IFERROR(ABS(E1063-'02_대상물건입력'!B11)/'02_대상물건입력'!B11,"")</f>
        <v>0.13151364764267987</v>
      </c>
      <c r="S1063" s="38">
        <f>IFERROR(ABS(J1063-'02_대상물건입력'!B10),"")</f>
        <v>6</v>
      </c>
      <c r="T1063" s="38">
        <f>IFERROR(ABS('01_설정'!B4-F1063),"")</f>
        <v>706</v>
      </c>
      <c r="U1063" s="38" t="str">
        <f>IFERROR(ABS(K1063-YEAR('02_대상물건입력'!B14)),"")</f>
        <v/>
      </c>
      <c r="V1063" s="38" t="str">
        <f>IF(B1063="","",IF(AND(E1063&gt;0,F1063&gt;0,H1063&gt;0,OR('04A_국토부원자료'!P1064="",'04A_국토부원자료'!P1064="-"),IF('01_설정'!B10=1,N1063=1,TRUE),R1063&lt;='01_설정'!B5,S1063&lt;='01_설정'!B6,T1063&lt;='01_설정'!B7,U1063&lt;='01_설정'!B8),"Y",""))</f>
        <v/>
      </c>
      <c r="W1063" s="40" t="str">
        <f>IF(V1063&lt;&gt;"Y","",MAX(0,(1-R1063/'01_설정'!B5))*'01_설정'!B14+MAX(0,(1-S1063/'01_설정'!B6))*'01_설정'!B15+MAX(0,(1-T1063/'01_설정'!B7))*'01_설정'!B16+MAX(0,(1-U1063/'01_설정'!B8))*'01_설정'!B17+O1063*'01_설정'!B11+Q1063*'01_설정'!B12+P1063*'01_설정'!B13)</f>
        <v/>
      </c>
      <c r="X1063" s="38" t="str">
        <f>IF(W1063="","",1+COUNTIFS($W$4:$W$3003,"&gt;"&amp;W1063)+COUNTIFS($W$4:W1063,W1063)-1)</f>
        <v/>
      </c>
    </row>
    <row r="1064" spans="1:24" ht="16.5">
      <c r="A1064" s="38">
        <f>IF('04A_국토부원자료'!A1065="","",ROW()-3)</f>
        <v>1061</v>
      </c>
      <c r="B1064" s="39" t="str">
        <f>IFERROR('04A_국토부원자료'!B1065,"")</f>
        <v>서울특별시 송파구 문정동</v>
      </c>
      <c r="C1064" s="39" t="str">
        <f>IF(B1064="","",IF('04A_국토부원자료'!C1065&lt;&gt;"",'04A_국토부원자료'!C1065,TRIM('04A_국토부원자료'!D1065&amp;IF('04A_국토부원자료'!E1065&lt;&gt;"","-"&amp;'04A_국토부원자료'!E1065,""))))</f>
        <v>624</v>
      </c>
      <c r="D1064" s="39" t="str">
        <f>IFERROR('04A_국토부원자료'!F1065,"")</f>
        <v>송파 아이파크</v>
      </c>
      <c r="E1064" s="40">
        <f>IFERROR(VALUE(SUBSTITUTE('04A_국토부원자료'!G1065,",","")),"")</f>
        <v>25.87</v>
      </c>
      <c r="F1064" s="41">
        <f>IFERROR(IF(AND('04A_국토부원자료'!H1065&lt;&gt;"",'04A_국토부원자료'!I1065&lt;&gt;""),DATE(INT(VALUE(SUBSTITUTE('04A_국토부원자료'!H1065,",",""))/100),MOD(VALUE(SUBSTITUTE('04A_국토부원자료'!H1065,",","")),100),VALUE(SUBSTITUTE('04A_국토부원자료'!I1065,",",""))),""),"")</f>
        <v>45406</v>
      </c>
      <c r="G1064" s="42">
        <f>IFERROR(VALUE(SUBSTITUTE('04A_국토부원자료'!J1065,",","")),"")</f>
        <v>21500</v>
      </c>
      <c r="H1064" s="43">
        <f t="shared" si="32"/>
        <v>215000000</v>
      </c>
      <c r="I1064" s="43">
        <f t="shared" si="33"/>
        <v>8310784.6926942402</v>
      </c>
      <c r="J1064" s="38">
        <f>IFERROR(VALUE(SUBSTITUTE('04A_국토부원자료'!K1065,",","")),"")</f>
        <v>6</v>
      </c>
      <c r="K1064" s="38">
        <f>IFERROR(VALUE(SUBSTITUTE('04A_국토부원자료'!N1065,",","")),"")</f>
        <v>2015</v>
      </c>
      <c r="L1064" s="39" t="str">
        <f>IFERROR('04A_국토부원자료'!O1065,"")</f>
        <v>법원로 55</v>
      </c>
      <c r="M1064" s="39" t="str">
        <f>IFERROR('04A_국토부원자료'!Q1065,"")</f>
        <v>중개거래</v>
      </c>
      <c r="N1064" s="38">
        <f>IF(B1064="","",IF('02_대상물건입력'!B5="",1,IF(ISNUMBER(SEARCH('02_대상물건입력'!B5,B1064)),1,0)))</f>
        <v>1</v>
      </c>
      <c r="O1064" s="38">
        <f>IF(B1064="","",IF('02_대상물건입력'!B6="",1,IF(ISNUMBER(SEARCH('02_대상물건입력'!B6,B1064)),1,0)))</f>
        <v>0</v>
      </c>
      <c r="P1064" s="38">
        <f>IF(L1064="","",IF('02_대상물건입력'!B15="",0,IF(ISNUMBER(SEARCH('02_대상물건입력'!B15,L1064)),1,0)))</f>
        <v>0</v>
      </c>
      <c r="Q1064" s="38">
        <f>IF(D1064="","",IF('02_대상물건입력'!B8="",0,IF(ISNUMBER(SEARCH('02_대상물건입력'!B8,D1064)),1,0)))</f>
        <v>0</v>
      </c>
      <c r="R1064" s="44">
        <f>IFERROR(ABS(E1064-'02_대상물건입력'!B11)/'02_대상물건입력'!B11,"")</f>
        <v>5.0391296048864213E-2</v>
      </c>
      <c r="S1064" s="38">
        <f>IFERROR(ABS(J1064-'02_대상물건입력'!B10),"")</f>
        <v>6</v>
      </c>
      <c r="T1064" s="38">
        <f>IFERROR(ABS('01_설정'!B4-F1064),"")</f>
        <v>706</v>
      </c>
      <c r="U1064" s="38">
        <f>IFERROR(ABS(K1064-YEAR('02_대상물건입력'!B14)),"")</f>
        <v>11</v>
      </c>
      <c r="V1064" s="38" t="str">
        <f>IF(B1064="","",IF(AND(E1064&gt;0,F1064&gt;0,H1064&gt;0,OR('04A_국토부원자료'!P1065="",'04A_국토부원자료'!P1065="-"),IF('01_설정'!B10=1,N1064=1,TRUE),R1064&lt;='01_설정'!B5,S1064&lt;='01_설정'!B6,T1064&lt;='01_설정'!B7,U1064&lt;='01_설정'!B8),"Y",""))</f>
        <v/>
      </c>
      <c r="W1064" s="40" t="str">
        <f>IF(V1064&lt;&gt;"Y","",MAX(0,(1-R1064/'01_설정'!B5))*'01_설정'!B14+MAX(0,(1-S1064/'01_설정'!B6))*'01_설정'!B15+MAX(0,(1-T1064/'01_설정'!B7))*'01_설정'!B16+MAX(0,(1-U1064/'01_설정'!B8))*'01_설정'!B17+O1064*'01_설정'!B11+Q1064*'01_설정'!B12+P1064*'01_설정'!B13)</f>
        <v/>
      </c>
      <c r="X1064" s="38" t="str">
        <f>IF(W1064="","",1+COUNTIFS($W$4:$W$3003,"&gt;"&amp;W1064)+COUNTIFS($W$4:W1064,W1064)-1)</f>
        <v/>
      </c>
    </row>
    <row r="1065" spans="1:24" ht="16.5">
      <c r="A1065" s="38">
        <f>IF('04A_국토부원자료'!A1066="","",ROW()-3)</f>
        <v>1062</v>
      </c>
      <c r="B1065" s="39" t="str">
        <f>IFERROR('04A_국토부원자료'!B1066,"")</f>
        <v>서울특별시 송파구 문정동</v>
      </c>
      <c r="C1065" s="39" t="str">
        <f>IF(B1065="","",IF('04A_국토부원자료'!C1066&lt;&gt;"",'04A_국토부원자료'!C1066,TRIM('04A_국토부원자료'!D1066&amp;IF('04A_국토부원자료'!E1066&lt;&gt;"","-"&amp;'04A_국토부원자료'!E1066,""))))</f>
        <v>624</v>
      </c>
      <c r="D1065" s="39" t="str">
        <f>IFERROR('04A_국토부원자료'!F1066,"")</f>
        <v>송파 아이파크</v>
      </c>
      <c r="E1065" s="40">
        <f>IFERROR(VALUE(SUBSTITUTE('04A_국토부원자료'!G1066,",","")),"")</f>
        <v>25.87</v>
      </c>
      <c r="F1065" s="41">
        <f>IFERROR(IF(AND('04A_국토부원자료'!H1066&lt;&gt;"",'04A_국토부원자료'!I1066&lt;&gt;""),DATE(INT(VALUE(SUBSTITUTE('04A_국토부원자료'!H1066,",",""))/100),MOD(VALUE(SUBSTITUTE('04A_국토부원자료'!H1066,",","")),100),VALUE(SUBSTITUTE('04A_국토부원자료'!I1066,",",""))),""),"")</f>
        <v>45405</v>
      </c>
      <c r="G1065" s="42">
        <f>IFERROR(VALUE(SUBSTITUTE('04A_국토부원자료'!J1066,",","")),"")</f>
        <v>22000</v>
      </c>
      <c r="H1065" s="43">
        <f t="shared" si="32"/>
        <v>220000000</v>
      </c>
      <c r="I1065" s="43">
        <f t="shared" si="33"/>
        <v>8504058.7553150356</v>
      </c>
      <c r="J1065" s="38">
        <f>IFERROR(VALUE(SUBSTITUTE('04A_국토부원자료'!K1066,",","")),"")</f>
        <v>14</v>
      </c>
      <c r="K1065" s="38">
        <f>IFERROR(VALUE(SUBSTITUTE('04A_국토부원자료'!N1066,",","")),"")</f>
        <v>2015</v>
      </c>
      <c r="L1065" s="39" t="str">
        <f>IFERROR('04A_국토부원자료'!O1066,"")</f>
        <v>법원로 55</v>
      </c>
      <c r="M1065" s="39" t="str">
        <f>IFERROR('04A_국토부원자료'!Q1066,"")</f>
        <v>중개거래</v>
      </c>
      <c r="N1065" s="38">
        <f>IF(B1065="","",IF('02_대상물건입력'!B5="",1,IF(ISNUMBER(SEARCH('02_대상물건입력'!B5,B1065)),1,0)))</f>
        <v>1</v>
      </c>
      <c r="O1065" s="38">
        <f>IF(B1065="","",IF('02_대상물건입력'!B6="",1,IF(ISNUMBER(SEARCH('02_대상물건입력'!B6,B1065)),1,0)))</f>
        <v>0</v>
      </c>
      <c r="P1065" s="38">
        <f>IF(L1065="","",IF('02_대상물건입력'!B15="",0,IF(ISNUMBER(SEARCH('02_대상물건입력'!B15,L1065)),1,0)))</f>
        <v>0</v>
      </c>
      <c r="Q1065" s="38">
        <f>IF(D1065="","",IF('02_대상물건입력'!B8="",0,IF(ISNUMBER(SEARCH('02_대상물건입력'!B8,D1065)),1,0)))</f>
        <v>0</v>
      </c>
      <c r="R1065" s="44">
        <f>IFERROR(ABS(E1065-'02_대상물건입력'!B11)/'02_대상물건입력'!B11,"")</f>
        <v>5.0391296048864213E-2</v>
      </c>
      <c r="S1065" s="38">
        <f>IFERROR(ABS(J1065-'02_대상물건입력'!B10),"")</f>
        <v>2</v>
      </c>
      <c r="T1065" s="38">
        <f>IFERROR(ABS('01_설정'!B4-F1065),"")</f>
        <v>707</v>
      </c>
      <c r="U1065" s="38">
        <f>IFERROR(ABS(K1065-YEAR('02_대상물건입력'!B14)),"")</f>
        <v>11</v>
      </c>
      <c r="V1065" s="38" t="str">
        <f>IF(B1065="","",IF(AND(E1065&gt;0,F1065&gt;0,H1065&gt;0,OR('04A_국토부원자료'!P1066="",'04A_국토부원자료'!P1066="-"),IF('01_설정'!B10=1,N1065=1,TRUE),R1065&lt;='01_설정'!B5,S1065&lt;='01_설정'!B6,T1065&lt;='01_설정'!B7,U1065&lt;='01_설정'!B8),"Y",""))</f>
        <v/>
      </c>
      <c r="W1065" s="40" t="str">
        <f>IF(V1065&lt;&gt;"Y","",MAX(0,(1-R1065/'01_설정'!B5))*'01_설정'!B14+MAX(0,(1-S1065/'01_설정'!B6))*'01_설정'!B15+MAX(0,(1-T1065/'01_설정'!B7))*'01_설정'!B16+MAX(0,(1-U1065/'01_설정'!B8))*'01_설정'!B17+O1065*'01_설정'!B11+Q1065*'01_설정'!B12+P1065*'01_설정'!B13)</f>
        <v/>
      </c>
      <c r="X1065" s="38" t="str">
        <f>IF(W1065="","",1+COUNTIFS($W$4:$W$3003,"&gt;"&amp;W1065)+COUNTIFS($W$4:W1065,W1065)-1)</f>
        <v/>
      </c>
    </row>
    <row r="1066" spans="1:24" ht="16.5">
      <c r="A1066" s="38">
        <f>IF('04A_국토부원자료'!A1067="","",ROW()-3)</f>
        <v>1063</v>
      </c>
      <c r="B1066" s="39" t="str">
        <f>IFERROR('04A_국토부원자료'!B1067,"")</f>
        <v>서울특별시 송파구 문정동</v>
      </c>
      <c r="C1066" s="39" t="str">
        <f>IF(B1066="","",IF('04A_국토부원자료'!C1067&lt;&gt;"",'04A_국토부원자료'!C1067,TRIM('04A_국토부원자료'!D1067&amp;IF('04A_국토부원자료'!E1067&lt;&gt;"","-"&amp;'04A_국토부원자료'!E1067,""))))</f>
        <v>620</v>
      </c>
      <c r="D1066" s="39" t="str">
        <f>IFERROR('04A_국토부원자료'!F1067,"")</f>
        <v>송파푸르지오시티</v>
      </c>
      <c r="E1066" s="40">
        <f>IFERROR(VALUE(SUBSTITUTE('04A_국토부원자료'!G1067,",","")),"")</f>
        <v>52.17</v>
      </c>
      <c r="F1066" s="41">
        <f>IFERROR(IF(AND('04A_국토부원자료'!H1067&lt;&gt;"",'04A_국토부원자료'!I1067&lt;&gt;""),DATE(INT(VALUE(SUBSTITUTE('04A_국토부원자료'!H1067,",",""))/100),MOD(VALUE(SUBSTITUTE('04A_국토부원자료'!H1067,",","")),100),VALUE(SUBSTITUTE('04A_국토부원자료'!I1067,",",""))),""),"")</f>
        <v>45405</v>
      </c>
      <c r="G1066" s="42">
        <f>IFERROR(VALUE(SUBSTITUTE('04A_국토부원자료'!J1067,",","")),"")</f>
        <v>48500</v>
      </c>
      <c r="H1066" s="43">
        <f t="shared" si="32"/>
        <v>485000000</v>
      </c>
      <c r="I1066" s="43">
        <f t="shared" si="33"/>
        <v>9296530.5731263179</v>
      </c>
      <c r="J1066" s="38">
        <f>IFERROR(VALUE(SUBSTITUTE('04A_국토부원자료'!K1067,",","")),"")</f>
        <v>3</v>
      </c>
      <c r="K1066" s="38">
        <f>IFERROR(VALUE(SUBSTITUTE('04A_국토부원자료'!N1067,",","")),"")</f>
        <v>2013</v>
      </c>
      <c r="L1066" s="39" t="str">
        <f>IFERROR('04A_국토부원자료'!O1067,"")</f>
        <v>새말로 62</v>
      </c>
      <c r="M1066" s="39" t="str">
        <f>IFERROR('04A_국토부원자료'!Q1067,"")</f>
        <v>중개거래</v>
      </c>
      <c r="N1066" s="38">
        <f>IF(B1066="","",IF('02_대상물건입력'!B5="",1,IF(ISNUMBER(SEARCH('02_대상물건입력'!B5,B1066)),1,0)))</f>
        <v>1</v>
      </c>
      <c r="O1066" s="38">
        <f>IF(B1066="","",IF('02_대상물건입력'!B6="",1,IF(ISNUMBER(SEARCH('02_대상물건입력'!B6,B1066)),1,0)))</f>
        <v>0</v>
      </c>
      <c r="P1066" s="38">
        <f>IF(L1066="","",IF('02_대상물건입력'!B15="",0,IF(ISNUMBER(SEARCH('02_대상물건입력'!B15,L1066)),1,0)))</f>
        <v>0</v>
      </c>
      <c r="Q1066" s="38">
        <f>IF(D1066="","",IF('02_대상물건입력'!B8="",0,IF(ISNUMBER(SEARCH('02_대상물건입력'!B8,D1066)),1,0)))</f>
        <v>0</v>
      </c>
      <c r="R1066" s="44">
        <f>IFERROR(ABS(E1066-'02_대상물건입력'!B11)/'02_대상물건입력'!B11,"")</f>
        <v>0.91500139486396415</v>
      </c>
      <c r="S1066" s="38">
        <f>IFERROR(ABS(J1066-'02_대상물건입력'!B10),"")</f>
        <v>9</v>
      </c>
      <c r="T1066" s="38">
        <f>IFERROR(ABS('01_설정'!B4-F1066),"")</f>
        <v>707</v>
      </c>
      <c r="U1066" s="38">
        <f>IFERROR(ABS(K1066-YEAR('02_대상물건입력'!B14)),"")</f>
        <v>13</v>
      </c>
      <c r="V1066" s="38" t="str">
        <f>IF(B1066="","",IF(AND(E1066&gt;0,F1066&gt;0,H1066&gt;0,OR('04A_국토부원자료'!P1067="",'04A_국토부원자료'!P1067="-"),IF('01_설정'!B10=1,N1066=1,TRUE),R1066&lt;='01_설정'!B5,S1066&lt;='01_설정'!B6,T1066&lt;='01_설정'!B7,U1066&lt;='01_설정'!B8),"Y",""))</f>
        <v/>
      </c>
      <c r="W1066" s="40" t="str">
        <f>IF(V1066&lt;&gt;"Y","",MAX(0,(1-R1066/'01_설정'!B5))*'01_설정'!B14+MAX(0,(1-S1066/'01_설정'!B6))*'01_설정'!B15+MAX(0,(1-T1066/'01_설정'!B7))*'01_설정'!B16+MAX(0,(1-U1066/'01_설정'!B8))*'01_설정'!B17+O1066*'01_설정'!B11+Q1066*'01_설정'!B12+P1066*'01_설정'!B13)</f>
        <v/>
      </c>
      <c r="X1066" s="38" t="str">
        <f>IF(W1066="","",1+COUNTIFS($W$4:$W$3003,"&gt;"&amp;W1066)+COUNTIFS($W$4:W1066,W1066)-1)</f>
        <v/>
      </c>
    </row>
    <row r="1067" spans="1:24" ht="16.5">
      <c r="A1067" s="38">
        <f>IF('04A_국토부원자료'!A1068="","",ROW()-3)</f>
        <v>1064</v>
      </c>
      <c r="B1067" s="39" t="str">
        <f>IFERROR('04A_국토부원자료'!B1068,"")</f>
        <v>서울특별시 송파구 문정동</v>
      </c>
      <c r="C1067" s="39" t="str">
        <f>IF(B1067="","",IF('04A_국토부원자료'!C1068&lt;&gt;"",'04A_국토부원자료'!C1068,TRIM('04A_국토부원자료'!D1068&amp;IF('04A_국토부원자료'!E1068&lt;&gt;"","-"&amp;'04A_국토부원자료'!E1068,""))))</f>
        <v>652</v>
      </c>
      <c r="D1067" s="39" t="str">
        <f>IFERROR('04A_국토부원자료'!F1068,"")</f>
        <v>송파법조타운푸르지오시티</v>
      </c>
      <c r="E1067" s="40">
        <f>IFERROR(VALUE(SUBSTITUTE('04A_국토부원자료'!G1068,",","")),"")</f>
        <v>17.47</v>
      </c>
      <c r="F1067" s="41">
        <f>IFERROR(IF(AND('04A_국토부원자료'!H1068&lt;&gt;"",'04A_국토부원자료'!I1068&lt;&gt;""),DATE(INT(VALUE(SUBSTITUTE('04A_국토부원자료'!H1068,",",""))/100),MOD(VALUE(SUBSTITUTE('04A_국토부원자료'!H1068,",","")),100),VALUE(SUBSTITUTE('04A_국토부원자료'!I1068,",",""))),""),"")</f>
        <v>45404</v>
      </c>
      <c r="G1067" s="42">
        <f>IFERROR(VALUE(SUBSTITUTE('04A_국토부원자료'!J1068,",","")),"")</f>
        <v>18600</v>
      </c>
      <c r="H1067" s="43">
        <f t="shared" si="32"/>
        <v>186000000</v>
      </c>
      <c r="I1067" s="43">
        <f t="shared" si="33"/>
        <v>10646823.125357756</v>
      </c>
      <c r="J1067" s="38">
        <f>IFERROR(VALUE(SUBSTITUTE('04A_국토부원자료'!K1068,",","")),"")</f>
        <v>6</v>
      </c>
      <c r="K1067" s="38">
        <f>IFERROR(VALUE(SUBSTITUTE('04A_국토부원자료'!N1068,",","")),"")</f>
        <v>2018</v>
      </c>
      <c r="L1067" s="39" t="str">
        <f>IFERROR('04A_국토부원자료'!O1068,"")</f>
        <v>법원로4길 5</v>
      </c>
      <c r="M1067" s="39" t="str">
        <f>IFERROR('04A_국토부원자료'!Q1068,"")</f>
        <v>중개거래</v>
      </c>
      <c r="N1067" s="38">
        <f>IF(B1067="","",IF('02_대상물건입력'!B5="",1,IF(ISNUMBER(SEARCH('02_대상물건입력'!B5,B1067)),1,0)))</f>
        <v>1</v>
      </c>
      <c r="O1067" s="38">
        <f>IF(B1067="","",IF('02_대상물건입력'!B6="",1,IF(ISNUMBER(SEARCH('02_대상물건입력'!B6,B1067)),1,0)))</f>
        <v>0</v>
      </c>
      <c r="P1067" s="38">
        <f>IF(L1067="","",IF('02_대상물건입력'!B15="",0,IF(ISNUMBER(SEARCH('02_대상물건입력'!B15,L1067)),1,0)))</f>
        <v>0</v>
      </c>
      <c r="Q1067" s="38">
        <f>IF(D1067="","",IF('02_대상물건입력'!B8="",0,IF(ISNUMBER(SEARCH('02_대상물건입력'!B8,D1067)),1,0)))</f>
        <v>0</v>
      </c>
      <c r="R1067" s="44">
        <f>IFERROR(ABS(E1067-'02_대상물건입력'!B11)/'02_대상물건입력'!B11,"")</f>
        <v>0.35872964599820872</v>
      </c>
      <c r="S1067" s="38">
        <f>IFERROR(ABS(J1067-'02_대상물건입력'!B10),"")</f>
        <v>6</v>
      </c>
      <c r="T1067" s="38">
        <f>IFERROR(ABS('01_설정'!B4-F1067),"")</f>
        <v>708</v>
      </c>
      <c r="U1067" s="38">
        <f>IFERROR(ABS(K1067-YEAR('02_대상물건입력'!B14)),"")</f>
        <v>8</v>
      </c>
      <c r="V1067" s="38" t="str">
        <f>IF(B1067="","",IF(AND(E1067&gt;0,F1067&gt;0,H1067&gt;0,OR('04A_국토부원자료'!P1068="",'04A_국토부원자료'!P1068="-"),IF('01_설정'!B10=1,N1067=1,TRUE),R1067&lt;='01_설정'!B5,S1067&lt;='01_설정'!B6,T1067&lt;='01_설정'!B7,U1067&lt;='01_설정'!B8),"Y",""))</f>
        <v/>
      </c>
      <c r="W1067" s="40" t="str">
        <f>IF(V1067&lt;&gt;"Y","",MAX(0,(1-R1067/'01_설정'!B5))*'01_설정'!B14+MAX(0,(1-S1067/'01_설정'!B6))*'01_설정'!B15+MAX(0,(1-T1067/'01_설정'!B7))*'01_설정'!B16+MAX(0,(1-U1067/'01_설정'!B8))*'01_설정'!B17+O1067*'01_설정'!B11+Q1067*'01_설정'!B12+P1067*'01_설정'!B13)</f>
        <v/>
      </c>
      <c r="X1067" s="38" t="str">
        <f>IF(W1067="","",1+COUNTIFS($W$4:$W$3003,"&gt;"&amp;W1067)+COUNTIFS($W$4:W1067,W1067)-1)</f>
        <v/>
      </c>
    </row>
    <row r="1068" spans="1:24" ht="16.5">
      <c r="A1068" s="38">
        <f>IF('04A_국토부원자료'!A1069="","",ROW()-3)</f>
        <v>1065</v>
      </c>
      <c r="B1068" s="39" t="str">
        <f>IFERROR('04A_국토부원자료'!B1069,"")</f>
        <v>서울특별시 송파구 문정동</v>
      </c>
      <c r="C1068" s="39" t="str">
        <f>IF(B1068="","",IF('04A_국토부원자료'!C1069&lt;&gt;"",'04A_국토부원자료'!C1069,TRIM('04A_국토부원자료'!D1069&amp;IF('04A_국토부원자료'!E1069&lt;&gt;"","-"&amp;'04A_국토부원자료'!E1069,""))))</f>
        <v>618</v>
      </c>
      <c r="D1068" s="39" t="str">
        <f>IFERROR('04A_국토부원자료'!F1069,"")</f>
        <v>파크하비오</v>
      </c>
      <c r="E1068" s="40">
        <f>IFERROR(VALUE(SUBSTITUTE('04A_국토부원자료'!G1069,",","")),"")</f>
        <v>40.630000000000003</v>
      </c>
      <c r="F1068" s="41">
        <f>IFERROR(IF(AND('04A_국토부원자료'!H1069&lt;&gt;"",'04A_국토부원자료'!I1069&lt;&gt;""),DATE(INT(VALUE(SUBSTITUTE('04A_국토부원자료'!H1069,",",""))/100),MOD(VALUE(SUBSTITUTE('04A_국토부원자료'!H1069,",","")),100),VALUE(SUBSTITUTE('04A_국토부원자료'!I1069,",",""))),""),"")</f>
        <v>45402</v>
      </c>
      <c r="G1068" s="42">
        <f>IFERROR(VALUE(SUBSTITUTE('04A_국토부원자료'!J1069,",","")),"")</f>
        <v>37500</v>
      </c>
      <c r="H1068" s="43">
        <f t="shared" si="32"/>
        <v>375000000</v>
      </c>
      <c r="I1068" s="43">
        <f t="shared" si="33"/>
        <v>9229633.2759045027</v>
      </c>
      <c r="J1068" s="38">
        <f>IFERROR(VALUE(SUBSTITUTE('04A_국토부원자료'!K1069,",","")),"")</f>
        <v>4</v>
      </c>
      <c r="K1068" s="38" t="str">
        <f>IFERROR(VALUE(SUBSTITUTE('04A_국토부원자료'!N1069,",","")),"")</f>
        <v/>
      </c>
      <c r="L1068" s="39" t="str">
        <f>IFERROR('04A_국토부원자료'!O1069,"")</f>
        <v xml:space="preserve"> </v>
      </c>
      <c r="M1068" s="39" t="str">
        <f>IFERROR('04A_국토부원자료'!Q1069,"")</f>
        <v>중개거래</v>
      </c>
      <c r="N1068" s="38">
        <f>IF(B1068="","",IF('02_대상물건입력'!B5="",1,IF(ISNUMBER(SEARCH('02_대상물건입력'!B5,B1068)),1,0)))</f>
        <v>1</v>
      </c>
      <c r="O1068" s="38">
        <f>IF(B1068="","",IF('02_대상물건입력'!B6="",1,IF(ISNUMBER(SEARCH('02_대상물건입력'!B6,B1068)),1,0)))</f>
        <v>0</v>
      </c>
      <c r="P1068" s="38">
        <f>IF(L1068="","",IF('02_대상물건입력'!B15="",0,IF(ISNUMBER(SEARCH('02_대상물건입력'!B15,L1068)),1,0)))</f>
        <v>0</v>
      </c>
      <c r="Q1068" s="38">
        <f>IF(D1068="","",IF('02_대상물건입력'!B8="",0,IF(ISNUMBER(SEARCH('02_대상물건입력'!B8,D1068)),1,0)))</f>
        <v>0</v>
      </c>
      <c r="R1068" s="44">
        <f>IFERROR(ABS(E1068-'02_대상물건입력'!B11)/'02_대상물건입력'!B11,"")</f>
        <v>0.49140323314784107</v>
      </c>
      <c r="S1068" s="38">
        <f>IFERROR(ABS(J1068-'02_대상물건입력'!B10),"")</f>
        <v>8</v>
      </c>
      <c r="T1068" s="38">
        <f>IFERROR(ABS('01_설정'!B4-F1068),"")</f>
        <v>710</v>
      </c>
      <c r="U1068" s="38" t="str">
        <f>IFERROR(ABS(K1068-YEAR('02_대상물건입력'!B14)),"")</f>
        <v/>
      </c>
      <c r="V1068" s="38" t="str">
        <f>IF(B1068="","",IF(AND(E1068&gt;0,F1068&gt;0,H1068&gt;0,OR('04A_국토부원자료'!P1069="",'04A_국토부원자료'!P1069="-"),IF('01_설정'!B10=1,N1068=1,TRUE),R1068&lt;='01_설정'!B5,S1068&lt;='01_설정'!B6,T1068&lt;='01_설정'!B7,U1068&lt;='01_설정'!B8),"Y",""))</f>
        <v/>
      </c>
      <c r="W1068" s="40" t="str">
        <f>IF(V1068&lt;&gt;"Y","",MAX(0,(1-R1068/'01_설정'!B5))*'01_설정'!B14+MAX(0,(1-S1068/'01_설정'!B6))*'01_설정'!B15+MAX(0,(1-T1068/'01_설정'!B7))*'01_설정'!B16+MAX(0,(1-U1068/'01_설정'!B8))*'01_설정'!B17+O1068*'01_설정'!B11+Q1068*'01_설정'!B12+P1068*'01_설정'!B13)</f>
        <v/>
      </c>
      <c r="X1068" s="38" t="str">
        <f>IF(W1068="","",1+COUNTIFS($W$4:$W$3003,"&gt;"&amp;W1068)+COUNTIFS($W$4:W1068,W1068)-1)</f>
        <v/>
      </c>
    </row>
    <row r="1069" spans="1:24" ht="16.5">
      <c r="A1069" s="38">
        <f>IF('04A_국토부원자료'!A1070="","",ROW()-3)</f>
        <v>1066</v>
      </c>
      <c r="B1069" s="39" t="str">
        <f>IFERROR('04A_국토부원자료'!B1070,"")</f>
        <v>서울특별시 송파구 문정동</v>
      </c>
      <c r="C1069" s="39" t="str">
        <f>IF(B1069="","",IF('04A_국토부원자료'!C1070&lt;&gt;"",'04A_국토부원자료'!C1070,TRIM('04A_국토부원자료'!D1070&amp;IF('04A_국토부원자료'!E1070&lt;&gt;"","-"&amp;'04A_국토부원자료'!E1070,""))))</f>
        <v>624</v>
      </c>
      <c r="D1069" s="39" t="str">
        <f>IFERROR('04A_국토부원자료'!F1070,"")</f>
        <v>송파 아이파크</v>
      </c>
      <c r="E1069" s="40">
        <f>IFERROR(VALUE(SUBSTITUTE('04A_국토부원자료'!G1070,",","")),"")</f>
        <v>29.88</v>
      </c>
      <c r="F1069" s="41">
        <f>IFERROR(IF(AND('04A_국토부원자료'!H1070&lt;&gt;"",'04A_국토부원자료'!I1070&lt;&gt;""),DATE(INT(VALUE(SUBSTITUTE('04A_국토부원자료'!H1070,",",""))/100),MOD(VALUE(SUBSTITUTE('04A_국토부원자료'!H1070,",","")),100),VALUE(SUBSTITUTE('04A_국토부원자료'!I1070,",",""))),""),"")</f>
        <v>45402</v>
      </c>
      <c r="G1069" s="42">
        <f>IFERROR(VALUE(SUBSTITUTE('04A_국토부원자료'!J1070,",","")),"")</f>
        <v>28000</v>
      </c>
      <c r="H1069" s="43">
        <f t="shared" si="32"/>
        <v>280000000</v>
      </c>
      <c r="I1069" s="43">
        <f t="shared" si="33"/>
        <v>9370816.599732263</v>
      </c>
      <c r="J1069" s="38">
        <f>IFERROR(VALUE(SUBSTITUTE('04A_국토부원자료'!K1070,",","")),"")</f>
        <v>10</v>
      </c>
      <c r="K1069" s="38">
        <f>IFERROR(VALUE(SUBSTITUTE('04A_국토부원자료'!N1070,",","")),"")</f>
        <v>2015</v>
      </c>
      <c r="L1069" s="39" t="str">
        <f>IFERROR('04A_국토부원자료'!O1070,"")</f>
        <v>법원로 55</v>
      </c>
      <c r="M1069" s="39" t="str">
        <f>IFERROR('04A_국토부원자료'!Q1070,"")</f>
        <v>중개거래</v>
      </c>
      <c r="N1069" s="38">
        <f>IF(B1069="","",IF('02_대상물건입력'!B5="",1,IF(ISNUMBER(SEARCH('02_대상물건입력'!B5,B1069)),1,0)))</f>
        <v>1</v>
      </c>
      <c r="O1069" s="38">
        <f>IF(B1069="","",IF('02_대상물건입력'!B6="",1,IF(ISNUMBER(SEARCH('02_대상물건입력'!B6,B1069)),1,0)))</f>
        <v>0</v>
      </c>
      <c r="P1069" s="38">
        <f>IF(L1069="","",IF('02_대상물건입력'!B15="",0,IF(ISNUMBER(SEARCH('02_대상물건입력'!B15,L1069)),1,0)))</f>
        <v>0</v>
      </c>
      <c r="Q1069" s="38">
        <f>IF(D1069="","",IF('02_대상물건입력'!B8="",0,IF(ISNUMBER(SEARCH('02_대상물건입력'!B8,D1069)),1,0)))</f>
        <v>0</v>
      </c>
      <c r="R1069" s="44">
        <f>IFERROR(ABS(E1069-'02_대상물건입력'!B11)/'02_대상물건입력'!B11,"")</f>
        <v>9.6803559105525128E-2</v>
      </c>
      <c r="S1069" s="38">
        <f>IFERROR(ABS(J1069-'02_대상물건입력'!B10),"")</f>
        <v>2</v>
      </c>
      <c r="T1069" s="38">
        <f>IFERROR(ABS('01_설정'!B4-F1069),"")</f>
        <v>710</v>
      </c>
      <c r="U1069" s="38">
        <f>IFERROR(ABS(K1069-YEAR('02_대상물건입력'!B14)),"")</f>
        <v>11</v>
      </c>
      <c r="V1069" s="38" t="str">
        <f>IF(B1069="","",IF(AND(E1069&gt;0,F1069&gt;0,H1069&gt;0,OR('04A_국토부원자료'!P1070="",'04A_국토부원자료'!P1070="-"),IF('01_설정'!B10=1,N1069=1,TRUE),R1069&lt;='01_설정'!B5,S1069&lt;='01_설정'!B6,T1069&lt;='01_설정'!B7,U1069&lt;='01_설정'!B8),"Y",""))</f>
        <v/>
      </c>
      <c r="W1069" s="40" t="str">
        <f>IF(V1069&lt;&gt;"Y","",MAX(0,(1-R1069/'01_설정'!B5))*'01_설정'!B14+MAX(0,(1-S1069/'01_설정'!B6))*'01_설정'!B15+MAX(0,(1-T1069/'01_설정'!B7))*'01_설정'!B16+MAX(0,(1-U1069/'01_설정'!B8))*'01_설정'!B17+O1069*'01_설정'!B11+Q1069*'01_설정'!B12+P1069*'01_설정'!B13)</f>
        <v/>
      </c>
      <c r="X1069" s="38" t="str">
        <f>IF(W1069="","",1+COUNTIFS($W$4:$W$3003,"&gt;"&amp;W1069)+COUNTIFS($W$4:W1069,W1069)-1)</f>
        <v/>
      </c>
    </row>
    <row r="1070" spans="1:24" ht="16.5">
      <c r="A1070" s="38">
        <f>IF('04A_국토부원자료'!A1071="","",ROW()-3)</f>
        <v>1067</v>
      </c>
      <c r="B1070" s="39" t="str">
        <f>IFERROR('04A_국토부원자료'!B1071,"")</f>
        <v>서울특별시 송파구 문정동</v>
      </c>
      <c r="C1070" s="39" t="str">
        <f>IF(B1070="","",IF('04A_국토부원자료'!C1071&lt;&gt;"",'04A_국토부원자료'!C1071,TRIM('04A_국토부원자료'!D1071&amp;IF('04A_국토부원자료'!E1071&lt;&gt;"","-"&amp;'04A_국토부원자료'!E1071,""))))</f>
        <v>620</v>
      </c>
      <c r="D1070" s="39" t="str">
        <f>IFERROR('04A_국토부원자료'!F1071,"")</f>
        <v>송파푸르지오시티</v>
      </c>
      <c r="E1070" s="40">
        <f>IFERROR(VALUE(SUBSTITUTE('04A_국토부원자료'!G1071,",","")),"")</f>
        <v>30</v>
      </c>
      <c r="F1070" s="41">
        <f>IFERROR(IF(AND('04A_국토부원자료'!H1071&lt;&gt;"",'04A_국토부원자료'!I1071&lt;&gt;""),DATE(INT(VALUE(SUBSTITUTE('04A_국토부원자료'!H1071,",",""))/100),MOD(VALUE(SUBSTITUTE('04A_국토부원자료'!H1071,",","")),100),VALUE(SUBSTITUTE('04A_국토부원자료'!I1071,",",""))),""),"")</f>
        <v>45401</v>
      </c>
      <c r="G1070" s="42">
        <f>IFERROR(VALUE(SUBSTITUTE('04A_국토부원자료'!J1071,",","")),"")</f>
        <v>24675</v>
      </c>
      <c r="H1070" s="43">
        <f t="shared" si="32"/>
        <v>246750000</v>
      </c>
      <c r="I1070" s="43">
        <f t="shared" si="33"/>
        <v>8225000</v>
      </c>
      <c r="J1070" s="38">
        <f>IFERROR(VALUE(SUBSTITUTE('04A_국토부원자료'!K1071,",","")),"")</f>
        <v>4</v>
      </c>
      <c r="K1070" s="38">
        <f>IFERROR(VALUE(SUBSTITUTE('04A_국토부원자료'!N1071,",","")),"")</f>
        <v>2013</v>
      </c>
      <c r="L1070" s="39" t="str">
        <f>IFERROR('04A_국토부원자료'!O1071,"")</f>
        <v>새말로 62</v>
      </c>
      <c r="M1070" s="39" t="str">
        <f>IFERROR('04A_국토부원자료'!Q1071,"")</f>
        <v>직거래</v>
      </c>
      <c r="N1070" s="38">
        <f>IF(B1070="","",IF('02_대상물건입력'!B5="",1,IF(ISNUMBER(SEARCH('02_대상물건입력'!B5,B1070)),1,0)))</f>
        <v>1</v>
      </c>
      <c r="O1070" s="38">
        <f>IF(B1070="","",IF('02_대상물건입력'!B6="",1,IF(ISNUMBER(SEARCH('02_대상물건입력'!B6,B1070)),1,0)))</f>
        <v>0</v>
      </c>
      <c r="P1070" s="38">
        <f>IF(L1070="","",IF('02_대상물건입력'!B15="",0,IF(ISNUMBER(SEARCH('02_대상물건입력'!B15,L1070)),1,0)))</f>
        <v>0</v>
      </c>
      <c r="Q1070" s="38">
        <f>IF(D1070="","",IF('02_대상물건입력'!B8="",0,IF(ISNUMBER(SEARCH('02_대상물건입력'!B8,D1070)),1,0)))</f>
        <v>0</v>
      </c>
      <c r="R1070" s="44">
        <f>IFERROR(ABS(E1070-'02_대상물건입력'!B11)/'02_대상물건입력'!B11,"")</f>
        <v>0.10120839267623009</v>
      </c>
      <c r="S1070" s="38">
        <f>IFERROR(ABS(J1070-'02_대상물건입력'!B10),"")</f>
        <v>8</v>
      </c>
      <c r="T1070" s="38">
        <f>IFERROR(ABS('01_설정'!B4-F1070),"")</f>
        <v>711</v>
      </c>
      <c r="U1070" s="38">
        <f>IFERROR(ABS(K1070-YEAR('02_대상물건입력'!B14)),"")</f>
        <v>13</v>
      </c>
      <c r="V1070" s="38" t="str">
        <f>IF(B1070="","",IF(AND(E1070&gt;0,F1070&gt;0,H1070&gt;0,OR('04A_국토부원자료'!P1071="",'04A_국토부원자료'!P1071="-"),IF('01_설정'!B10=1,N1070=1,TRUE),R1070&lt;='01_설정'!B5,S1070&lt;='01_설정'!B6,T1070&lt;='01_설정'!B7,U1070&lt;='01_설정'!B8),"Y",""))</f>
        <v/>
      </c>
      <c r="W1070" s="40" t="str">
        <f>IF(V1070&lt;&gt;"Y","",MAX(0,(1-R1070/'01_설정'!B5))*'01_설정'!B14+MAX(0,(1-S1070/'01_설정'!B6))*'01_설정'!B15+MAX(0,(1-T1070/'01_설정'!B7))*'01_설정'!B16+MAX(0,(1-U1070/'01_설정'!B8))*'01_설정'!B17+O1070*'01_설정'!B11+Q1070*'01_설정'!B12+P1070*'01_설정'!B13)</f>
        <v/>
      </c>
      <c r="X1070" s="38" t="str">
        <f>IF(W1070="","",1+COUNTIFS($W$4:$W$3003,"&gt;"&amp;W1070)+COUNTIFS($W$4:W1070,W1070)-1)</f>
        <v/>
      </c>
    </row>
    <row r="1071" spans="1:24" ht="16.5">
      <c r="A1071" s="38">
        <f>IF('04A_국토부원자료'!A1072="","",ROW()-3)</f>
        <v>1068</v>
      </c>
      <c r="B1071" s="39" t="str">
        <f>IFERROR('04A_국토부원자료'!B1072,"")</f>
        <v>서울특별시 송파구 문정동</v>
      </c>
      <c r="C1071" s="39" t="str">
        <f>IF(B1071="","",IF('04A_국토부원자료'!C1072&lt;&gt;"",'04A_국토부원자료'!C1072,TRIM('04A_국토부원자료'!D1072&amp;IF('04A_국토부원자료'!E1072&lt;&gt;"","-"&amp;'04A_국토부원자료'!E1072,""))))</f>
        <v>643-1</v>
      </c>
      <c r="D1071" s="39" t="str">
        <f>IFERROR('04A_국토부원자료'!F1072,"")</f>
        <v>엠스테이트</v>
      </c>
      <c r="E1071" s="40">
        <f>IFERROR(VALUE(SUBSTITUTE('04A_국토부원자료'!G1072,",","")),"")</f>
        <v>37.950000000000003</v>
      </c>
      <c r="F1071" s="41">
        <f>IFERROR(IF(AND('04A_국토부원자료'!H1072&lt;&gt;"",'04A_국토부원자료'!I1072&lt;&gt;""),DATE(INT(VALUE(SUBSTITUTE('04A_국토부원자료'!H1072,",",""))/100),MOD(VALUE(SUBSTITUTE('04A_국토부원자료'!H1072,",","")),100),VALUE(SUBSTITUTE('04A_국토부원자료'!I1072,",",""))),""),"")</f>
        <v>45401</v>
      </c>
      <c r="G1071" s="42">
        <f>IFERROR(VALUE(SUBSTITUTE('04A_국토부원자료'!J1072,",","")),"")</f>
        <v>38000</v>
      </c>
      <c r="H1071" s="43">
        <f t="shared" si="32"/>
        <v>380000000</v>
      </c>
      <c r="I1071" s="43">
        <f t="shared" si="33"/>
        <v>10013175.230566533</v>
      </c>
      <c r="J1071" s="38">
        <f>IFERROR(VALUE(SUBSTITUTE('04A_국토부원자료'!K1072,",","")),"")</f>
        <v>7</v>
      </c>
      <c r="K1071" s="38">
        <f>IFERROR(VALUE(SUBSTITUTE('04A_국토부원자료'!N1072,",","")),"")</f>
        <v>2016</v>
      </c>
      <c r="L1071" s="39" t="str">
        <f>IFERROR('04A_국토부원자료'!O1072,"")</f>
        <v>법원로 114</v>
      </c>
      <c r="M1071" s="39" t="str">
        <f>IFERROR('04A_국토부원자료'!Q1072,"")</f>
        <v>중개거래</v>
      </c>
      <c r="N1071" s="38">
        <f>IF(B1071="","",IF('02_대상물건입력'!B5="",1,IF(ISNUMBER(SEARCH('02_대상물건입력'!B5,B1071)),1,0)))</f>
        <v>1</v>
      </c>
      <c r="O1071" s="38">
        <f>IF(B1071="","",IF('02_대상물건입력'!B6="",1,IF(ISNUMBER(SEARCH('02_대상물건입력'!B6,B1071)),1,0)))</f>
        <v>0</v>
      </c>
      <c r="P1071" s="38">
        <f>IF(L1071="","",IF('02_대상물건입력'!B15="",0,IF(ISNUMBER(SEARCH('02_대상물건입력'!B15,L1071)),1,0)))</f>
        <v>0</v>
      </c>
      <c r="Q1071" s="38">
        <f>IF(D1071="","",IF('02_대상물건입력'!B8="",0,IF(ISNUMBER(SEARCH('02_대상물건입력'!B8,D1071)),1,0)))</f>
        <v>0</v>
      </c>
      <c r="R1071" s="44">
        <f>IFERROR(ABS(E1071-'02_대상물건입력'!B11)/'02_대상물건입력'!B11,"")</f>
        <v>0.39302861673543116</v>
      </c>
      <c r="S1071" s="38">
        <f>IFERROR(ABS(J1071-'02_대상물건입력'!B10),"")</f>
        <v>5</v>
      </c>
      <c r="T1071" s="38">
        <f>IFERROR(ABS('01_설정'!B4-F1071),"")</f>
        <v>711</v>
      </c>
      <c r="U1071" s="38">
        <f>IFERROR(ABS(K1071-YEAR('02_대상물건입력'!B14)),"")</f>
        <v>10</v>
      </c>
      <c r="V1071" s="38" t="str">
        <f>IF(B1071="","",IF(AND(E1071&gt;0,F1071&gt;0,H1071&gt;0,OR('04A_국토부원자료'!P1072="",'04A_국토부원자료'!P1072="-"),IF('01_설정'!B10=1,N1071=1,TRUE),R1071&lt;='01_설정'!B5,S1071&lt;='01_설정'!B6,T1071&lt;='01_설정'!B7,U1071&lt;='01_설정'!B8),"Y",""))</f>
        <v/>
      </c>
      <c r="W1071" s="40" t="str">
        <f>IF(V1071&lt;&gt;"Y","",MAX(0,(1-R1071/'01_설정'!B5))*'01_설정'!B14+MAX(0,(1-S1071/'01_설정'!B6))*'01_설정'!B15+MAX(0,(1-T1071/'01_설정'!B7))*'01_설정'!B16+MAX(0,(1-U1071/'01_설정'!B8))*'01_설정'!B17+O1071*'01_설정'!B11+Q1071*'01_설정'!B12+P1071*'01_설정'!B13)</f>
        <v/>
      </c>
      <c r="X1071" s="38" t="str">
        <f>IF(W1071="","",1+COUNTIFS($W$4:$W$3003,"&gt;"&amp;W1071)+COUNTIFS($W$4:W1071,W1071)-1)</f>
        <v/>
      </c>
    </row>
    <row r="1072" spans="1:24" ht="16.5">
      <c r="A1072" s="38">
        <f>IF('04A_국토부원자료'!A1073="","",ROW()-3)</f>
        <v>1069</v>
      </c>
      <c r="B1072" s="39" t="str">
        <f>IFERROR('04A_국토부원자료'!B1073,"")</f>
        <v>서울특별시 송파구 문정동</v>
      </c>
      <c r="C1072" s="39" t="str">
        <f>IF(B1072="","",IF('04A_국토부원자료'!C1073&lt;&gt;"",'04A_국토부원자료'!C1073,TRIM('04A_국토부원자료'!D1073&amp;IF('04A_국토부원자료'!E1073&lt;&gt;"","-"&amp;'04A_국토부원자료'!E1073,""))))</f>
        <v>618</v>
      </c>
      <c r="D1072" s="39" t="str">
        <f>IFERROR('04A_국토부원자료'!F1073,"")</f>
        <v>파크하비오</v>
      </c>
      <c r="E1072" s="40">
        <f>IFERROR(VALUE(SUBSTITUTE('04A_국토부원자료'!G1073,",","")),"")</f>
        <v>48.96</v>
      </c>
      <c r="F1072" s="41">
        <f>IFERROR(IF(AND('04A_국토부원자료'!H1073&lt;&gt;"",'04A_국토부원자료'!I1073&lt;&gt;""),DATE(INT(VALUE(SUBSTITUTE('04A_국토부원자료'!H1073,",",""))/100),MOD(VALUE(SUBSTITUTE('04A_국토부원자료'!H1073,",","")),100),VALUE(SUBSTITUTE('04A_국토부원자료'!I1073,",",""))),""),"")</f>
        <v>45401</v>
      </c>
      <c r="G1072" s="42">
        <f>IFERROR(VALUE(SUBSTITUTE('04A_국토부원자료'!J1073,",","")),"")</f>
        <v>49000</v>
      </c>
      <c r="H1072" s="43">
        <f t="shared" si="32"/>
        <v>490000000</v>
      </c>
      <c r="I1072" s="43">
        <f t="shared" si="33"/>
        <v>10008169.934640523</v>
      </c>
      <c r="J1072" s="38">
        <f>IFERROR(VALUE(SUBSTITUTE('04A_국토부원자료'!K1073,",","")),"")</f>
        <v>4</v>
      </c>
      <c r="K1072" s="38" t="str">
        <f>IFERROR(VALUE(SUBSTITUTE('04A_국토부원자료'!N1073,",","")),"")</f>
        <v/>
      </c>
      <c r="L1072" s="39" t="str">
        <f>IFERROR('04A_국토부원자료'!O1073,"")</f>
        <v xml:space="preserve"> </v>
      </c>
      <c r="M1072" s="39" t="str">
        <f>IFERROR('04A_국토부원자료'!Q1073,"")</f>
        <v>중개거래</v>
      </c>
      <c r="N1072" s="38">
        <f>IF(B1072="","",IF('02_대상물건입력'!B5="",1,IF(ISNUMBER(SEARCH('02_대상물건입력'!B5,B1072)),1,0)))</f>
        <v>1</v>
      </c>
      <c r="O1072" s="38">
        <f>IF(B1072="","",IF('02_대상물건입력'!B6="",1,IF(ISNUMBER(SEARCH('02_대상물건입력'!B6,B1072)),1,0)))</f>
        <v>0</v>
      </c>
      <c r="P1072" s="38">
        <f>IF(L1072="","",IF('02_대상물건입력'!B15="",0,IF(ISNUMBER(SEARCH('02_대상물건입력'!B15,L1072)),1,0)))</f>
        <v>0</v>
      </c>
      <c r="Q1072" s="38">
        <f>IF(D1072="","",IF('02_대상물건입력'!B8="",0,IF(ISNUMBER(SEARCH('02_대상물건입력'!B8,D1072)),1,0)))</f>
        <v>0</v>
      </c>
      <c r="R1072" s="44">
        <f>IFERROR(ABS(E1072-'02_대상물건입력'!B11)/'02_대상물건입력'!B11,"")</f>
        <v>0.79717209684760759</v>
      </c>
      <c r="S1072" s="38">
        <f>IFERROR(ABS(J1072-'02_대상물건입력'!B10),"")</f>
        <v>8</v>
      </c>
      <c r="T1072" s="38">
        <f>IFERROR(ABS('01_설정'!B4-F1072),"")</f>
        <v>711</v>
      </c>
      <c r="U1072" s="38" t="str">
        <f>IFERROR(ABS(K1072-YEAR('02_대상물건입력'!B14)),"")</f>
        <v/>
      </c>
      <c r="V1072" s="38" t="str">
        <f>IF(B1072="","",IF(AND(E1072&gt;0,F1072&gt;0,H1072&gt;0,OR('04A_국토부원자료'!P1073="",'04A_국토부원자료'!P1073="-"),IF('01_설정'!B10=1,N1072=1,TRUE),R1072&lt;='01_설정'!B5,S1072&lt;='01_설정'!B6,T1072&lt;='01_설정'!B7,U1072&lt;='01_설정'!B8),"Y",""))</f>
        <v/>
      </c>
      <c r="W1072" s="40" t="str">
        <f>IF(V1072&lt;&gt;"Y","",MAX(0,(1-R1072/'01_설정'!B5))*'01_설정'!B14+MAX(0,(1-S1072/'01_설정'!B6))*'01_설정'!B15+MAX(0,(1-T1072/'01_설정'!B7))*'01_설정'!B16+MAX(0,(1-U1072/'01_설정'!B8))*'01_설정'!B17+O1072*'01_설정'!B11+Q1072*'01_설정'!B12+P1072*'01_설정'!B13)</f>
        <v/>
      </c>
      <c r="X1072" s="38" t="str">
        <f>IF(W1072="","",1+COUNTIFS($W$4:$W$3003,"&gt;"&amp;W1072)+COUNTIFS($W$4:W1072,W1072)-1)</f>
        <v/>
      </c>
    </row>
    <row r="1073" spans="1:24" ht="16.5">
      <c r="A1073" s="38">
        <f>IF('04A_국토부원자료'!A1074="","",ROW()-3)</f>
        <v>1070</v>
      </c>
      <c r="B1073" s="39" t="str">
        <f>IFERROR('04A_국토부원자료'!B1074,"")</f>
        <v>서울특별시 송파구 문정동</v>
      </c>
      <c r="C1073" s="39" t="str">
        <f>IF(B1073="","",IF('04A_국토부원자료'!C1074&lt;&gt;"",'04A_국토부원자료'!C1074,TRIM('04A_국토부원자료'!D1074&amp;IF('04A_국토부원자료'!E1074&lt;&gt;"","-"&amp;'04A_국토부원자료'!E1074,""))))</f>
        <v>622</v>
      </c>
      <c r="D1073" s="39" t="str">
        <f>IFERROR('04A_국토부원자료'!F1074,"")</f>
        <v>송파한화오벨리스크</v>
      </c>
      <c r="E1073" s="40">
        <f>IFERROR(VALUE(SUBSTITUTE('04A_국토부원자료'!G1074,",","")),"")</f>
        <v>29.96</v>
      </c>
      <c r="F1073" s="41">
        <f>IFERROR(IF(AND('04A_국토부원자료'!H1074&lt;&gt;"",'04A_국토부원자료'!I1074&lt;&gt;""),DATE(INT(VALUE(SUBSTITUTE('04A_국토부원자료'!H1074,",",""))/100),MOD(VALUE(SUBSTITUTE('04A_국토부원자료'!H1074,",","")),100),VALUE(SUBSTITUTE('04A_국토부원자료'!I1074,",",""))),""),"")</f>
        <v>45401</v>
      </c>
      <c r="G1073" s="42">
        <f>IFERROR(VALUE(SUBSTITUTE('04A_국토부원자료'!J1074,",","")),"")</f>
        <v>22200</v>
      </c>
      <c r="H1073" s="43">
        <f t="shared" si="32"/>
        <v>222000000</v>
      </c>
      <c r="I1073" s="43">
        <f t="shared" si="33"/>
        <v>7409879.8397863815</v>
      </c>
      <c r="J1073" s="38">
        <f>IFERROR(VALUE(SUBSTITUTE('04A_국토부원자료'!K1074,",","")),"")</f>
        <v>13</v>
      </c>
      <c r="K1073" s="38">
        <f>IFERROR(VALUE(SUBSTITUTE('04A_국토부원자료'!N1074,",","")),"")</f>
        <v>2013</v>
      </c>
      <c r="L1073" s="39" t="str">
        <f>IFERROR('04A_국토부원자료'!O1074,"")</f>
        <v>충민로 5</v>
      </c>
      <c r="M1073" s="39" t="str">
        <f>IFERROR('04A_국토부원자료'!Q1074,"")</f>
        <v>중개거래</v>
      </c>
      <c r="N1073" s="38">
        <f>IF(B1073="","",IF('02_대상물건입력'!B5="",1,IF(ISNUMBER(SEARCH('02_대상물건입력'!B5,B1073)),1,0)))</f>
        <v>1</v>
      </c>
      <c r="O1073" s="38">
        <f>IF(B1073="","",IF('02_대상물건입력'!B6="",1,IF(ISNUMBER(SEARCH('02_대상물건입력'!B6,B1073)),1,0)))</f>
        <v>0</v>
      </c>
      <c r="P1073" s="38">
        <f>IF(L1073="","",IF('02_대상물건입력'!B15="",0,IF(ISNUMBER(SEARCH('02_대상물건입력'!B15,L1073)),1,0)))</f>
        <v>0</v>
      </c>
      <c r="Q1073" s="38">
        <f>IF(D1073="","",IF('02_대상물건입력'!B8="",0,IF(ISNUMBER(SEARCH('02_대상물건입력'!B8,D1073)),1,0)))</f>
        <v>0</v>
      </c>
      <c r="R1073" s="44">
        <f>IFERROR(ABS(E1073-'02_대상물건입력'!B11)/'02_대상물건입력'!B11,"")</f>
        <v>9.9740114819328485E-2</v>
      </c>
      <c r="S1073" s="38">
        <f>IFERROR(ABS(J1073-'02_대상물건입력'!B10),"")</f>
        <v>1</v>
      </c>
      <c r="T1073" s="38">
        <f>IFERROR(ABS('01_설정'!B4-F1073),"")</f>
        <v>711</v>
      </c>
      <c r="U1073" s="38">
        <f>IFERROR(ABS(K1073-YEAR('02_대상물건입력'!B14)),"")</f>
        <v>13</v>
      </c>
      <c r="V1073" s="38" t="str">
        <f>IF(B1073="","",IF(AND(E1073&gt;0,F1073&gt;0,H1073&gt;0,OR('04A_국토부원자료'!P1074="",'04A_국토부원자료'!P1074="-"),IF('01_설정'!B10=1,N1073=1,TRUE),R1073&lt;='01_설정'!B5,S1073&lt;='01_설정'!B6,T1073&lt;='01_설정'!B7,U1073&lt;='01_설정'!B8),"Y",""))</f>
        <v/>
      </c>
      <c r="W1073" s="40" t="str">
        <f>IF(V1073&lt;&gt;"Y","",MAX(0,(1-R1073/'01_설정'!B5))*'01_설정'!B14+MAX(0,(1-S1073/'01_설정'!B6))*'01_설정'!B15+MAX(0,(1-T1073/'01_설정'!B7))*'01_설정'!B16+MAX(0,(1-U1073/'01_설정'!B8))*'01_설정'!B17+O1073*'01_설정'!B11+Q1073*'01_설정'!B12+P1073*'01_설정'!B13)</f>
        <v/>
      </c>
      <c r="X1073" s="38" t="str">
        <f>IF(W1073="","",1+COUNTIFS($W$4:$W$3003,"&gt;"&amp;W1073)+COUNTIFS($W$4:W1073,W1073)-1)</f>
        <v/>
      </c>
    </row>
    <row r="1074" spans="1:24" ht="16.5">
      <c r="A1074" s="38">
        <f>IF('04A_국토부원자료'!A1075="","",ROW()-3)</f>
        <v>1071</v>
      </c>
      <c r="B1074" s="39" t="str">
        <f>IFERROR('04A_국토부원자료'!B1075,"")</f>
        <v>서울특별시 송파구 문정동</v>
      </c>
      <c r="C1074" s="39" t="str">
        <f>IF(B1074="","",IF('04A_국토부원자료'!C1075&lt;&gt;"",'04A_국토부원자료'!C1075,TRIM('04A_국토부원자료'!D1075&amp;IF('04A_국토부원자료'!E1075&lt;&gt;"","-"&amp;'04A_국토부원자료'!E1075,""))))</f>
        <v>622</v>
      </c>
      <c r="D1074" s="39" t="str">
        <f>IFERROR('04A_국토부원자료'!F1075,"")</f>
        <v>송파한화오벨리스크</v>
      </c>
      <c r="E1074" s="40">
        <f>IFERROR(VALUE(SUBSTITUTE('04A_국토부원자료'!G1075,",","")),"")</f>
        <v>29.96</v>
      </c>
      <c r="F1074" s="41">
        <f>IFERROR(IF(AND('04A_국토부원자료'!H1075&lt;&gt;"",'04A_국토부원자료'!I1075&lt;&gt;""),DATE(INT(VALUE(SUBSTITUTE('04A_국토부원자료'!H1075,",",""))/100),MOD(VALUE(SUBSTITUTE('04A_국토부원자료'!H1075,",","")),100),VALUE(SUBSTITUTE('04A_국토부원자료'!I1075,",",""))),""),"")</f>
        <v>45399</v>
      </c>
      <c r="G1074" s="42">
        <f>IFERROR(VALUE(SUBSTITUTE('04A_국토부원자료'!J1075,",","")),"")</f>
        <v>22300</v>
      </c>
      <c r="H1074" s="43">
        <f t="shared" si="32"/>
        <v>223000000</v>
      </c>
      <c r="I1074" s="43">
        <f t="shared" si="33"/>
        <v>7443257.6769025363</v>
      </c>
      <c r="J1074" s="38">
        <f>IFERROR(VALUE(SUBSTITUTE('04A_국토부원자료'!K1075,",","")),"")</f>
        <v>10</v>
      </c>
      <c r="K1074" s="38">
        <f>IFERROR(VALUE(SUBSTITUTE('04A_국토부원자료'!N1075,",","")),"")</f>
        <v>2013</v>
      </c>
      <c r="L1074" s="39" t="str">
        <f>IFERROR('04A_국토부원자료'!O1075,"")</f>
        <v>충민로 5</v>
      </c>
      <c r="M1074" s="39" t="str">
        <f>IFERROR('04A_국토부원자료'!Q1075,"")</f>
        <v>중개거래</v>
      </c>
      <c r="N1074" s="38">
        <f>IF(B1074="","",IF('02_대상물건입력'!B5="",1,IF(ISNUMBER(SEARCH('02_대상물건입력'!B5,B1074)),1,0)))</f>
        <v>1</v>
      </c>
      <c r="O1074" s="38">
        <f>IF(B1074="","",IF('02_대상물건입력'!B6="",1,IF(ISNUMBER(SEARCH('02_대상물건입력'!B6,B1074)),1,0)))</f>
        <v>0</v>
      </c>
      <c r="P1074" s="38">
        <f>IF(L1074="","",IF('02_대상물건입력'!B15="",0,IF(ISNUMBER(SEARCH('02_대상물건입력'!B15,L1074)),1,0)))</f>
        <v>0</v>
      </c>
      <c r="Q1074" s="38">
        <f>IF(D1074="","",IF('02_대상물건입력'!B8="",0,IF(ISNUMBER(SEARCH('02_대상물건입력'!B8,D1074)),1,0)))</f>
        <v>0</v>
      </c>
      <c r="R1074" s="44">
        <f>IFERROR(ABS(E1074-'02_대상물건입력'!B11)/'02_대상물건입력'!B11,"")</f>
        <v>9.9740114819328485E-2</v>
      </c>
      <c r="S1074" s="38">
        <f>IFERROR(ABS(J1074-'02_대상물건입력'!B10),"")</f>
        <v>2</v>
      </c>
      <c r="T1074" s="38">
        <f>IFERROR(ABS('01_설정'!B4-F1074),"")</f>
        <v>713</v>
      </c>
      <c r="U1074" s="38">
        <f>IFERROR(ABS(K1074-YEAR('02_대상물건입력'!B14)),"")</f>
        <v>13</v>
      </c>
      <c r="V1074" s="38" t="str">
        <f>IF(B1074="","",IF(AND(E1074&gt;0,F1074&gt;0,H1074&gt;0,OR('04A_국토부원자료'!P1075="",'04A_국토부원자료'!P1075="-"),IF('01_설정'!B10=1,N1074=1,TRUE),R1074&lt;='01_설정'!B5,S1074&lt;='01_설정'!B6,T1074&lt;='01_설정'!B7,U1074&lt;='01_설정'!B8),"Y",""))</f>
        <v/>
      </c>
      <c r="W1074" s="40" t="str">
        <f>IF(V1074&lt;&gt;"Y","",MAX(0,(1-R1074/'01_설정'!B5))*'01_설정'!B14+MAX(0,(1-S1074/'01_설정'!B6))*'01_설정'!B15+MAX(0,(1-T1074/'01_설정'!B7))*'01_설정'!B16+MAX(0,(1-U1074/'01_설정'!B8))*'01_설정'!B17+O1074*'01_설정'!B11+Q1074*'01_설정'!B12+P1074*'01_설정'!B13)</f>
        <v/>
      </c>
      <c r="X1074" s="38" t="str">
        <f>IF(W1074="","",1+COUNTIFS($W$4:$W$3003,"&gt;"&amp;W1074)+COUNTIFS($W$4:W1074,W1074)-1)</f>
        <v/>
      </c>
    </row>
    <row r="1075" spans="1:24" ht="16.5">
      <c r="A1075" s="38">
        <f>IF('04A_국토부원자료'!A1076="","",ROW()-3)</f>
        <v>1072</v>
      </c>
      <c r="B1075" s="39" t="str">
        <f>IFERROR('04A_국토부원자료'!B1076,"")</f>
        <v>서울특별시 송파구 문정동</v>
      </c>
      <c r="C1075" s="39" t="str">
        <f>IF(B1075="","",IF('04A_국토부원자료'!C1076&lt;&gt;"",'04A_국토부원자료'!C1076,TRIM('04A_국토부원자료'!D1076&amp;IF('04A_국토부원자료'!E1076&lt;&gt;"","-"&amp;'04A_국토부원자료'!E1076,""))))</f>
        <v>652</v>
      </c>
      <c r="D1075" s="39" t="str">
        <f>IFERROR('04A_국토부원자료'!F1076,"")</f>
        <v>송파법조타운푸르지오시티</v>
      </c>
      <c r="E1075" s="40">
        <f>IFERROR(VALUE(SUBSTITUTE('04A_국토부원자료'!G1076,",","")),"")</f>
        <v>17.47</v>
      </c>
      <c r="F1075" s="41">
        <f>IFERROR(IF(AND('04A_국토부원자료'!H1076&lt;&gt;"",'04A_국토부원자료'!I1076&lt;&gt;""),DATE(INT(VALUE(SUBSTITUTE('04A_국토부원자료'!H1076,",",""))/100),MOD(VALUE(SUBSTITUTE('04A_국토부원자료'!H1076,",","")),100),VALUE(SUBSTITUTE('04A_국토부원자료'!I1076,",",""))),""),"")</f>
        <v>45399</v>
      </c>
      <c r="G1075" s="42">
        <f>IFERROR(VALUE(SUBSTITUTE('04A_국토부원자료'!J1076,",","")),"")</f>
        <v>18550</v>
      </c>
      <c r="H1075" s="43">
        <f t="shared" si="32"/>
        <v>185500000</v>
      </c>
      <c r="I1075" s="43">
        <f t="shared" si="33"/>
        <v>10618202.63308529</v>
      </c>
      <c r="J1075" s="38">
        <f>IFERROR(VALUE(SUBSTITUTE('04A_국토부원자료'!K1076,",","")),"")</f>
        <v>13</v>
      </c>
      <c r="K1075" s="38">
        <f>IFERROR(VALUE(SUBSTITUTE('04A_국토부원자료'!N1076,",","")),"")</f>
        <v>2018</v>
      </c>
      <c r="L1075" s="39" t="str">
        <f>IFERROR('04A_국토부원자료'!O1076,"")</f>
        <v>법원로4길 5</v>
      </c>
      <c r="M1075" s="39" t="str">
        <f>IFERROR('04A_국토부원자료'!Q1076,"")</f>
        <v>중개거래</v>
      </c>
      <c r="N1075" s="38">
        <f>IF(B1075="","",IF('02_대상물건입력'!B5="",1,IF(ISNUMBER(SEARCH('02_대상물건입력'!B5,B1075)),1,0)))</f>
        <v>1</v>
      </c>
      <c r="O1075" s="38">
        <f>IF(B1075="","",IF('02_대상물건입력'!B6="",1,IF(ISNUMBER(SEARCH('02_대상물건입력'!B6,B1075)),1,0)))</f>
        <v>0</v>
      </c>
      <c r="P1075" s="38">
        <f>IF(L1075="","",IF('02_대상물건입력'!B15="",0,IF(ISNUMBER(SEARCH('02_대상물건입력'!B15,L1075)),1,0)))</f>
        <v>0</v>
      </c>
      <c r="Q1075" s="38">
        <f>IF(D1075="","",IF('02_대상물건입력'!B8="",0,IF(ISNUMBER(SEARCH('02_대상물건입력'!B8,D1075)),1,0)))</f>
        <v>0</v>
      </c>
      <c r="R1075" s="44">
        <f>IFERROR(ABS(E1075-'02_대상물건입력'!B11)/'02_대상물건입력'!B11,"")</f>
        <v>0.35872964599820872</v>
      </c>
      <c r="S1075" s="38">
        <f>IFERROR(ABS(J1075-'02_대상물건입력'!B10),"")</f>
        <v>1</v>
      </c>
      <c r="T1075" s="38">
        <f>IFERROR(ABS('01_설정'!B4-F1075),"")</f>
        <v>713</v>
      </c>
      <c r="U1075" s="38">
        <f>IFERROR(ABS(K1075-YEAR('02_대상물건입력'!B14)),"")</f>
        <v>8</v>
      </c>
      <c r="V1075" s="38" t="str">
        <f>IF(B1075="","",IF(AND(E1075&gt;0,F1075&gt;0,H1075&gt;0,OR('04A_국토부원자료'!P1076="",'04A_국토부원자료'!P1076="-"),IF('01_설정'!B10=1,N1075=1,TRUE),R1075&lt;='01_설정'!B5,S1075&lt;='01_설정'!B6,T1075&lt;='01_설정'!B7,U1075&lt;='01_설정'!B8),"Y",""))</f>
        <v/>
      </c>
      <c r="W1075" s="40" t="str">
        <f>IF(V1075&lt;&gt;"Y","",MAX(0,(1-R1075/'01_설정'!B5))*'01_설정'!B14+MAX(0,(1-S1075/'01_설정'!B6))*'01_설정'!B15+MAX(0,(1-T1075/'01_설정'!B7))*'01_설정'!B16+MAX(0,(1-U1075/'01_설정'!B8))*'01_설정'!B17+O1075*'01_설정'!B11+Q1075*'01_설정'!B12+P1075*'01_설정'!B13)</f>
        <v/>
      </c>
      <c r="X1075" s="38" t="str">
        <f>IF(W1075="","",1+COUNTIFS($W$4:$W$3003,"&gt;"&amp;W1075)+COUNTIFS($W$4:W1075,W1075)-1)</f>
        <v/>
      </c>
    </row>
    <row r="1076" spans="1:24" ht="16.5">
      <c r="A1076" s="38">
        <f>IF('04A_국토부원자료'!A1077="","",ROW()-3)</f>
        <v>1073</v>
      </c>
      <c r="B1076" s="39" t="str">
        <f>IFERROR('04A_국토부원자료'!B1077,"")</f>
        <v>서울특별시 송파구 문정동</v>
      </c>
      <c r="C1076" s="39" t="str">
        <f>IF(B1076="","",IF('04A_국토부원자료'!C1077&lt;&gt;"",'04A_국토부원자료'!C1077,TRIM('04A_국토부원자료'!D1077&amp;IF('04A_국토부원자료'!E1077&lt;&gt;"","-"&amp;'04A_국토부원자료'!E1077,""))))</f>
        <v>618</v>
      </c>
      <c r="D1076" s="39" t="str">
        <f>IFERROR('04A_국토부원자료'!F1077,"")</f>
        <v>파크하비오</v>
      </c>
      <c r="E1076" s="40">
        <f>IFERROR(VALUE(SUBSTITUTE('04A_국토부원자료'!G1077,",","")),"")</f>
        <v>25.33</v>
      </c>
      <c r="F1076" s="41">
        <f>IFERROR(IF(AND('04A_국토부원자료'!H1077&lt;&gt;"",'04A_국토부원자료'!I1077&lt;&gt;""),DATE(INT(VALUE(SUBSTITUTE('04A_국토부원자료'!H1077,",",""))/100),MOD(VALUE(SUBSTITUTE('04A_국토부원자료'!H1077,",","")),100),VALUE(SUBSTITUTE('04A_국토부원자료'!I1077,",",""))),""),"")</f>
        <v>45399</v>
      </c>
      <c r="G1076" s="42">
        <f>IFERROR(VALUE(SUBSTITUTE('04A_국토부원자료'!J1077,",","")),"")</f>
        <v>19850</v>
      </c>
      <c r="H1076" s="43">
        <f t="shared" si="32"/>
        <v>198500000</v>
      </c>
      <c r="I1076" s="43">
        <f t="shared" si="33"/>
        <v>7836557.4417686546</v>
      </c>
      <c r="J1076" s="38">
        <f>IFERROR(VALUE(SUBSTITUTE('04A_국토부원자료'!K1077,",","")),"")</f>
        <v>9</v>
      </c>
      <c r="K1076" s="38" t="str">
        <f>IFERROR(VALUE(SUBSTITUTE('04A_국토부원자료'!N1077,",","")),"")</f>
        <v/>
      </c>
      <c r="L1076" s="39" t="str">
        <f>IFERROR('04A_국토부원자료'!O1077,"")</f>
        <v xml:space="preserve"> </v>
      </c>
      <c r="M1076" s="39" t="str">
        <f>IFERROR('04A_국토부원자료'!Q1077,"")</f>
        <v>중개거래</v>
      </c>
      <c r="N1076" s="38">
        <f>IF(B1076="","",IF('02_대상물건입력'!B5="",1,IF(ISNUMBER(SEARCH('02_대상물건입력'!B5,B1076)),1,0)))</f>
        <v>1</v>
      </c>
      <c r="O1076" s="38">
        <f>IF(B1076="","",IF('02_대상물건입력'!B6="",1,IF(ISNUMBER(SEARCH('02_대상물건입력'!B6,B1076)),1,0)))</f>
        <v>0</v>
      </c>
      <c r="P1076" s="38">
        <f>IF(L1076="","",IF('02_대상물건입력'!B15="",0,IF(ISNUMBER(SEARCH('02_대상물건입력'!B15,L1076)),1,0)))</f>
        <v>0</v>
      </c>
      <c r="Q1076" s="38">
        <f>IF(D1076="","",IF('02_대상물건입력'!B8="",0,IF(ISNUMBER(SEARCH('02_대상물건입력'!B8,D1076)),1,0)))</f>
        <v>0</v>
      </c>
      <c r="R1076" s="44">
        <f>IFERROR(ABS(E1076-'02_대상물건입력'!B11)/'02_대상물건입력'!B11,"")</f>
        <v>7.0213047117036451E-2</v>
      </c>
      <c r="S1076" s="38">
        <f>IFERROR(ABS(J1076-'02_대상물건입력'!B10),"")</f>
        <v>3</v>
      </c>
      <c r="T1076" s="38">
        <f>IFERROR(ABS('01_설정'!B4-F1076),"")</f>
        <v>713</v>
      </c>
      <c r="U1076" s="38" t="str">
        <f>IFERROR(ABS(K1076-YEAR('02_대상물건입력'!B14)),"")</f>
        <v/>
      </c>
      <c r="V1076" s="38" t="str">
        <f>IF(B1076="","",IF(AND(E1076&gt;0,F1076&gt;0,H1076&gt;0,OR('04A_국토부원자료'!P1077="",'04A_국토부원자료'!P1077="-"),IF('01_설정'!B10=1,N1076=1,TRUE),R1076&lt;='01_설정'!B5,S1076&lt;='01_설정'!B6,T1076&lt;='01_설정'!B7,U1076&lt;='01_설정'!B8),"Y",""))</f>
        <v/>
      </c>
      <c r="W1076" s="40" t="str">
        <f>IF(V1076&lt;&gt;"Y","",MAX(0,(1-R1076/'01_설정'!B5))*'01_설정'!B14+MAX(0,(1-S1076/'01_설정'!B6))*'01_설정'!B15+MAX(0,(1-T1076/'01_설정'!B7))*'01_설정'!B16+MAX(0,(1-U1076/'01_설정'!B8))*'01_설정'!B17+O1076*'01_설정'!B11+Q1076*'01_설정'!B12+P1076*'01_설정'!B13)</f>
        <v/>
      </c>
      <c r="X1076" s="38" t="str">
        <f>IF(W1076="","",1+COUNTIFS($W$4:$W$3003,"&gt;"&amp;W1076)+COUNTIFS($W$4:W1076,W1076)-1)</f>
        <v/>
      </c>
    </row>
    <row r="1077" spans="1:24" ht="16.5">
      <c r="A1077" s="38">
        <f>IF('04A_국토부원자료'!A1078="","",ROW()-3)</f>
        <v>1074</v>
      </c>
      <c r="B1077" s="39" t="str">
        <f>IFERROR('04A_국토부원자료'!B1078,"")</f>
        <v>서울특별시 송파구 문정동</v>
      </c>
      <c r="C1077" s="39" t="str">
        <f>IF(B1077="","",IF('04A_국토부원자료'!C1078&lt;&gt;"",'04A_국토부원자료'!C1078,TRIM('04A_국토부원자료'!D1078&amp;IF('04A_국토부원자료'!E1078&lt;&gt;"","-"&amp;'04A_국토부원자료'!E1078,""))))</f>
        <v>622</v>
      </c>
      <c r="D1077" s="39" t="str">
        <f>IFERROR('04A_국토부원자료'!F1078,"")</f>
        <v>송파한화오벨리스크</v>
      </c>
      <c r="E1077" s="40">
        <f>IFERROR(VALUE(SUBSTITUTE('04A_국토부원자료'!G1078,",","")),"")</f>
        <v>29.99</v>
      </c>
      <c r="F1077" s="41">
        <f>IFERROR(IF(AND('04A_국토부원자료'!H1078&lt;&gt;"",'04A_국토부원자료'!I1078&lt;&gt;""),DATE(INT(VALUE(SUBSTITUTE('04A_국토부원자료'!H1078,",",""))/100),MOD(VALUE(SUBSTITUTE('04A_국토부원자료'!H1078,",","")),100),VALUE(SUBSTITUTE('04A_국토부원자료'!I1078,",",""))),""),"")</f>
        <v>45399</v>
      </c>
      <c r="G1077" s="42">
        <f>IFERROR(VALUE(SUBSTITUTE('04A_국토부원자료'!J1078,",","")),"")</f>
        <v>23500</v>
      </c>
      <c r="H1077" s="43">
        <f t="shared" si="32"/>
        <v>235000000</v>
      </c>
      <c r="I1077" s="43">
        <f t="shared" si="33"/>
        <v>7835945.315105035</v>
      </c>
      <c r="J1077" s="38">
        <f>IFERROR(VALUE(SUBSTITUTE('04A_국토부원자료'!K1078,",","")),"")</f>
        <v>9</v>
      </c>
      <c r="K1077" s="38">
        <f>IFERROR(VALUE(SUBSTITUTE('04A_국토부원자료'!N1078,",","")),"")</f>
        <v>2013</v>
      </c>
      <c r="L1077" s="39" t="str">
        <f>IFERROR('04A_국토부원자료'!O1078,"")</f>
        <v>충민로 5</v>
      </c>
      <c r="M1077" s="39" t="str">
        <f>IFERROR('04A_국토부원자료'!Q1078,"")</f>
        <v>중개거래</v>
      </c>
      <c r="N1077" s="38">
        <f>IF(B1077="","",IF('02_대상물건입력'!B5="",1,IF(ISNUMBER(SEARCH('02_대상물건입력'!B5,B1077)),1,0)))</f>
        <v>1</v>
      </c>
      <c r="O1077" s="38">
        <f>IF(B1077="","",IF('02_대상물건입력'!B6="",1,IF(ISNUMBER(SEARCH('02_대상물건입력'!B6,B1077)),1,0)))</f>
        <v>0</v>
      </c>
      <c r="P1077" s="38">
        <f>IF(L1077="","",IF('02_대상물건입력'!B15="",0,IF(ISNUMBER(SEARCH('02_대상물건입력'!B15,L1077)),1,0)))</f>
        <v>0</v>
      </c>
      <c r="Q1077" s="38">
        <f>IF(D1077="","",IF('02_대상물건입력'!B8="",0,IF(ISNUMBER(SEARCH('02_대상물건입력'!B8,D1077)),1,0)))</f>
        <v>0</v>
      </c>
      <c r="R1077" s="44">
        <f>IFERROR(ABS(E1077-'02_대상물건입력'!B11)/'02_대상물건입력'!B11,"")</f>
        <v>0.10084132321200462</v>
      </c>
      <c r="S1077" s="38">
        <f>IFERROR(ABS(J1077-'02_대상물건입력'!B10),"")</f>
        <v>3</v>
      </c>
      <c r="T1077" s="38">
        <f>IFERROR(ABS('01_설정'!B4-F1077),"")</f>
        <v>713</v>
      </c>
      <c r="U1077" s="38">
        <f>IFERROR(ABS(K1077-YEAR('02_대상물건입력'!B14)),"")</f>
        <v>13</v>
      </c>
      <c r="V1077" s="38" t="str">
        <f>IF(B1077="","",IF(AND(E1077&gt;0,F1077&gt;0,H1077&gt;0,OR('04A_국토부원자료'!P1078="",'04A_국토부원자료'!P1078="-"),IF('01_설정'!B10=1,N1077=1,TRUE),R1077&lt;='01_설정'!B5,S1077&lt;='01_설정'!B6,T1077&lt;='01_설정'!B7,U1077&lt;='01_설정'!B8),"Y",""))</f>
        <v/>
      </c>
      <c r="W1077" s="40" t="str">
        <f>IF(V1077&lt;&gt;"Y","",MAX(0,(1-R1077/'01_설정'!B5))*'01_설정'!B14+MAX(0,(1-S1077/'01_설정'!B6))*'01_설정'!B15+MAX(0,(1-T1077/'01_설정'!B7))*'01_설정'!B16+MAX(0,(1-U1077/'01_설정'!B8))*'01_설정'!B17+O1077*'01_설정'!B11+Q1077*'01_설정'!B12+P1077*'01_설정'!B13)</f>
        <v/>
      </c>
      <c r="X1077" s="38" t="str">
        <f>IF(W1077="","",1+COUNTIFS($W$4:$W$3003,"&gt;"&amp;W1077)+COUNTIFS($W$4:W1077,W1077)-1)</f>
        <v/>
      </c>
    </row>
    <row r="1078" spans="1:24" ht="16.5">
      <c r="A1078" s="38">
        <f>IF('04A_국토부원자료'!A1079="","",ROW()-3)</f>
        <v>1075</v>
      </c>
      <c r="B1078" s="39" t="str">
        <f>IFERROR('04A_국토부원자료'!B1079,"")</f>
        <v>서울특별시 송파구 문정동</v>
      </c>
      <c r="C1078" s="39" t="str">
        <f>IF(B1078="","",IF('04A_국토부원자료'!C1079&lt;&gt;"",'04A_국토부원자료'!C1079,TRIM('04A_국토부원자료'!D1079&amp;IF('04A_국토부원자료'!E1079&lt;&gt;"","-"&amp;'04A_국토부원자료'!E1079,""))))</f>
        <v>618</v>
      </c>
      <c r="D1078" s="39" t="str">
        <f>IFERROR('04A_국토부원자료'!F1079,"")</f>
        <v>파크하비오</v>
      </c>
      <c r="E1078" s="40">
        <f>IFERROR(VALUE(SUBSTITUTE('04A_국토부원자료'!G1079,",","")),"")</f>
        <v>58.84</v>
      </c>
      <c r="F1078" s="41">
        <f>IFERROR(IF(AND('04A_국토부원자료'!H1079&lt;&gt;"",'04A_국토부원자료'!I1079&lt;&gt;""),DATE(INT(VALUE(SUBSTITUTE('04A_국토부원자료'!H1079,",",""))/100),MOD(VALUE(SUBSTITUTE('04A_국토부원자료'!H1079,",","")),100),VALUE(SUBSTITUTE('04A_국토부원자료'!I1079,",",""))),""),"")</f>
        <v>45398</v>
      </c>
      <c r="G1078" s="42">
        <f>IFERROR(VALUE(SUBSTITUTE('04A_국토부원자료'!J1079,",","")),"")</f>
        <v>65000</v>
      </c>
      <c r="H1078" s="43">
        <f t="shared" si="32"/>
        <v>650000000</v>
      </c>
      <c r="I1078" s="43">
        <f t="shared" si="33"/>
        <v>11046906.866077498</v>
      </c>
      <c r="J1078" s="38">
        <f>IFERROR(VALUE(SUBSTITUTE('04A_국토부원자료'!K1079,",","")),"")</f>
        <v>4</v>
      </c>
      <c r="K1078" s="38" t="str">
        <f>IFERROR(VALUE(SUBSTITUTE('04A_국토부원자료'!N1079,",","")),"")</f>
        <v/>
      </c>
      <c r="L1078" s="39" t="str">
        <f>IFERROR('04A_국토부원자료'!O1079,"")</f>
        <v xml:space="preserve"> </v>
      </c>
      <c r="M1078" s="39" t="str">
        <f>IFERROR('04A_국토부원자료'!Q1079,"")</f>
        <v>중개거래</v>
      </c>
      <c r="N1078" s="38">
        <f>IF(B1078="","",IF('02_대상물건입력'!B5="",1,IF(ISNUMBER(SEARCH('02_대상물건입력'!B5,B1078)),1,0)))</f>
        <v>1</v>
      </c>
      <c r="O1078" s="38">
        <f>IF(B1078="","",IF('02_대상물건입력'!B6="",1,IF(ISNUMBER(SEARCH('02_대상물건입력'!B6,B1078)),1,0)))</f>
        <v>0</v>
      </c>
      <c r="P1078" s="38">
        <f>IF(L1078="","",IF('02_대상물건입력'!B15="",0,IF(ISNUMBER(SEARCH('02_대상물건입력'!B15,L1078)),1,0)))</f>
        <v>0</v>
      </c>
      <c r="Q1078" s="38">
        <f>IF(D1078="","",IF('02_대상물건입력'!B8="",0,IF(ISNUMBER(SEARCH('02_대상물건입력'!B8,D1078)),1,0)))</f>
        <v>0</v>
      </c>
      <c r="R1078" s="44">
        <f>IFERROR(ABS(E1078-'02_대상물건입력'!B11)/'02_대상물건입력'!B11,"")</f>
        <v>1.1598367275023127</v>
      </c>
      <c r="S1078" s="38">
        <f>IFERROR(ABS(J1078-'02_대상물건입력'!B10),"")</f>
        <v>8</v>
      </c>
      <c r="T1078" s="38">
        <f>IFERROR(ABS('01_설정'!B4-F1078),"")</f>
        <v>714</v>
      </c>
      <c r="U1078" s="38" t="str">
        <f>IFERROR(ABS(K1078-YEAR('02_대상물건입력'!B14)),"")</f>
        <v/>
      </c>
      <c r="V1078" s="38" t="str">
        <f>IF(B1078="","",IF(AND(E1078&gt;0,F1078&gt;0,H1078&gt;0,OR('04A_국토부원자료'!P1079="",'04A_국토부원자료'!P1079="-"),IF('01_설정'!B10=1,N1078=1,TRUE),R1078&lt;='01_설정'!B5,S1078&lt;='01_설정'!B6,T1078&lt;='01_설정'!B7,U1078&lt;='01_설정'!B8),"Y",""))</f>
        <v/>
      </c>
      <c r="W1078" s="40" t="str">
        <f>IF(V1078&lt;&gt;"Y","",MAX(0,(1-R1078/'01_설정'!B5))*'01_설정'!B14+MAX(0,(1-S1078/'01_설정'!B6))*'01_설정'!B15+MAX(0,(1-T1078/'01_설정'!B7))*'01_설정'!B16+MAX(0,(1-U1078/'01_설정'!B8))*'01_설정'!B17+O1078*'01_설정'!B11+Q1078*'01_설정'!B12+P1078*'01_설정'!B13)</f>
        <v/>
      </c>
      <c r="X1078" s="38" t="str">
        <f>IF(W1078="","",1+COUNTIFS($W$4:$W$3003,"&gt;"&amp;W1078)+COUNTIFS($W$4:W1078,W1078)-1)</f>
        <v/>
      </c>
    </row>
    <row r="1079" spans="1:24" ht="16.5">
      <c r="A1079" s="38">
        <f>IF('04A_국토부원자료'!A1080="","",ROW()-3)</f>
        <v>1076</v>
      </c>
      <c r="B1079" s="39" t="str">
        <f>IFERROR('04A_국토부원자료'!B1080,"")</f>
        <v>서울특별시 송파구 문정동</v>
      </c>
      <c r="C1079" s="39" t="str">
        <f>IF(B1079="","",IF('04A_국토부원자료'!C1080&lt;&gt;"",'04A_국토부원자료'!C1080,TRIM('04A_국토부원자료'!D1080&amp;IF('04A_국토부원자료'!E1080&lt;&gt;"","-"&amp;'04A_국토부원자료'!E1080,""))))</f>
        <v>620</v>
      </c>
      <c r="D1079" s="39" t="str">
        <f>IFERROR('04A_국토부원자료'!F1080,"")</f>
        <v>송파푸르지오시티</v>
      </c>
      <c r="E1079" s="40">
        <f>IFERROR(VALUE(SUBSTITUTE('04A_국토부원자료'!G1080,",","")),"")</f>
        <v>29.97</v>
      </c>
      <c r="F1079" s="41">
        <f>IFERROR(IF(AND('04A_국토부원자료'!H1080&lt;&gt;"",'04A_국토부원자료'!I1080&lt;&gt;""),DATE(INT(VALUE(SUBSTITUTE('04A_국토부원자료'!H1080,",",""))/100),MOD(VALUE(SUBSTITUTE('04A_국토부원자료'!H1080,",","")),100),VALUE(SUBSTITUTE('04A_국토부원자료'!I1080,",",""))),""),"")</f>
        <v>45398</v>
      </c>
      <c r="G1079" s="42">
        <f>IFERROR(VALUE(SUBSTITUTE('04A_국토부원자료'!J1080,",","")),"")</f>
        <v>23000</v>
      </c>
      <c r="H1079" s="43">
        <f t="shared" si="32"/>
        <v>230000000</v>
      </c>
      <c r="I1079" s="43">
        <f t="shared" si="33"/>
        <v>7674341.0076743411</v>
      </c>
      <c r="J1079" s="38">
        <f>IFERROR(VALUE(SUBSTITUTE('04A_국토부원자료'!K1080,",","")),"")</f>
        <v>12</v>
      </c>
      <c r="K1079" s="38">
        <f>IFERROR(VALUE(SUBSTITUTE('04A_국토부원자료'!N1080,",","")),"")</f>
        <v>2013</v>
      </c>
      <c r="L1079" s="39" t="str">
        <f>IFERROR('04A_국토부원자료'!O1080,"")</f>
        <v>새말로 62</v>
      </c>
      <c r="M1079" s="39" t="str">
        <f>IFERROR('04A_국토부원자료'!Q1080,"")</f>
        <v>중개거래</v>
      </c>
      <c r="N1079" s="38">
        <f>IF(B1079="","",IF('02_대상물건입력'!B5="",1,IF(ISNUMBER(SEARCH('02_대상물건입력'!B5,B1079)),1,0)))</f>
        <v>1</v>
      </c>
      <c r="O1079" s="38">
        <f>IF(B1079="","",IF('02_대상물건입력'!B6="",1,IF(ISNUMBER(SEARCH('02_대상물건입력'!B6,B1079)),1,0)))</f>
        <v>0</v>
      </c>
      <c r="P1079" s="38">
        <f>IF(L1079="","",IF('02_대상물건입력'!B15="",0,IF(ISNUMBER(SEARCH('02_대상물건입력'!B15,L1079)),1,0)))</f>
        <v>0</v>
      </c>
      <c r="Q1079" s="38">
        <f>IF(D1079="","",IF('02_대상물건입력'!B8="",0,IF(ISNUMBER(SEARCH('02_대상물건입력'!B8,D1079)),1,0)))</f>
        <v>0</v>
      </c>
      <c r="R1079" s="44">
        <f>IFERROR(ABS(E1079-'02_대상물건입력'!B11)/'02_대상물건입력'!B11,"")</f>
        <v>0.10010718428355382</v>
      </c>
      <c r="S1079" s="38">
        <f>IFERROR(ABS(J1079-'02_대상물건입력'!B10),"")</f>
        <v>0</v>
      </c>
      <c r="T1079" s="38">
        <f>IFERROR(ABS('01_설정'!B4-F1079),"")</f>
        <v>714</v>
      </c>
      <c r="U1079" s="38">
        <f>IFERROR(ABS(K1079-YEAR('02_대상물건입력'!B14)),"")</f>
        <v>13</v>
      </c>
      <c r="V1079" s="38" t="str">
        <f>IF(B1079="","",IF(AND(E1079&gt;0,F1079&gt;0,H1079&gt;0,OR('04A_국토부원자료'!P1080="",'04A_국토부원자료'!P1080="-"),IF('01_설정'!B10=1,N1079=1,TRUE),R1079&lt;='01_설정'!B5,S1079&lt;='01_설정'!B6,T1079&lt;='01_설정'!B7,U1079&lt;='01_설정'!B8),"Y",""))</f>
        <v/>
      </c>
      <c r="W1079" s="40" t="str">
        <f>IF(V1079&lt;&gt;"Y","",MAX(0,(1-R1079/'01_설정'!B5))*'01_설정'!B14+MAX(0,(1-S1079/'01_설정'!B6))*'01_설정'!B15+MAX(0,(1-T1079/'01_설정'!B7))*'01_설정'!B16+MAX(0,(1-U1079/'01_설정'!B8))*'01_설정'!B17+O1079*'01_설정'!B11+Q1079*'01_설정'!B12+P1079*'01_설정'!B13)</f>
        <v/>
      </c>
      <c r="X1079" s="38" t="str">
        <f>IF(W1079="","",1+COUNTIFS($W$4:$W$3003,"&gt;"&amp;W1079)+COUNTIFS($W$4:W1079,W1079)-1)</f>
        <v/>
      </c>
    </row>
    <row r="1080" spans="1:24" ht="16.5">
      <c r="A1080" s="38">
        <f>IF('04A_국토부원자료'!A1081="","",ROW()-3)</f>
        <v>1077</v>
      </c>
      <c r="B1080" s="39" t="str">
        <f>IFERROR('04A_국토부원자료'!B1081,"")</f>
        <v>서울특별시 송파구 문정동</v>
      </c>
      <c r="C1080" s="39" t="str">
        <f>IF(B1080="","",IF('04A_국토부원자료'!C1081&lt;&gt;"",'04A_국토부원자료'!C1081,TRIM('04A_국토부원자료'!D1081&amp;IF('04A_국토부원자료'!E1081&lt;&gt;"","-"&amp;'04A_국토부원자료'!E1081,""))))</f>
        <v>622</v>
      </c>
      <c r="D1080" s="39" t="str">
        <f>IFERROR('04A_국토부원자료'!F1081,"")</f>
        <v>송파한화오벨리스크</v>
      </c>
      <c r="E1080" s="40">
        <f>IFERROR(VALUE(SUBSTITUTE('04A_국토부원자료'!G1081,",","")),"")</f>
        <v>29.96</v>
      </c>
      <c r="F1080" s="41">
        <f>IFERROR(IF(AND('04A_국토부원자료'!H1081&lt;&gt;"",'04A_국토부원자료'!I1081&lt;&gt;""),DATE(INT(VALUE(SUBSTITUTE('04A_국토부원자료'!H1081,",",""))/100),MOD(VALUE(SUBSTITUTE('04A_국토부원자료'!H1081,",","")),100),VALUE(SUBSTITUTE('04A_국토부원자료'!I1081,",",""))),""),"")</f>
        <v>45397</v>
      </c>
      <c r="G1080" s="42">
        <f>IFERROR(VALUE(SUBSTITUTE('04A_국토부원자료'!J1081,",","")),"")</f>
        <v>23300</v>
      </c>
      <c r="H1080" s="43">
        <f t="shared" si="32"/>
        <v>233000000</v>
      </c>
      <c r="I1080" s="43">
        <f t="shared" si="33"/>
        <v>7777036.0480640857</v>
      </c>
      <c r="J1080" s="38">
        <f>IFERROR(VALUE(SUBSTITUTE('04A_국토부원자료'!K1081,",","")),"")</f>
        <v>5</v>
      </c>
      <c r="K1080" s="38">
        <f>IFERROR(VALUE(SUBSTITUTE('04A_국토부원자료'!N1081,",","")),"")</f>
        <v>2013</v>
      </c>
      <c r="L1080" s="39" t="str">
        <f>IFERROR('04A_국토부원자료'!O1081,"")</f>
        <v>충민로 5</v>
      </c>
      <c r="M1080" s="39" t="str">
        <f>IFERROR('04A_국토부원자료'!Q1081,"")</f>
        <v>중개거래</v>
      </c>
      <c r="N1080" s="38">
        <f>IF(B1080="","",IF('02_대상물건입력'!B5="",1,IF(ISNUMBER(SEARCH('02_대상물건입력'!B5,B1080)),1,0)))</f>
        <v>1</v>
      </c>
      <c r="O1080" s="38">
        <f>IF(B1080="","",IF('02_대상물건입력'!B6="",1,IF(ISNUMBER(SEARCH('02_대상물건입력'!B6,B1080)),1,0)))</f>
        <v>0</v>
      </c>
      <c r="P1080" s="38">
        <f>IF(L1080="","",IF('02_대상물건입력'!B15="",0,IF(ISNUMBER(SEARCH('02_대상물건입력'!B15,L1080)),1,0)))</f>
        <v>0</v>
      </c>
      <c r="Q1080" s="38">
        <f>IF(D1080="","",IF('02_대상물건입력'!B8="",0,IF(ISNUMBER(SEARCH('02_대상물건입력'!B8,D1080)),1,0)))</f>
        <v>0</v>
      </c>
      <c r="R1080" s="44">
        <f>IFERROR(ABS(E1080-'02_대상물건입력'!B11)/'02_대상물건입력'!B11,"")</f>
        <v>9.9740114819328485E-2</v>
      </c>
      <c r="S1080" s="38">
        <f>IFERROR(ABS(J1080-'02_대상물건입력'!B10),"")</f>
        <v>7</v>
      </c>
      <c r="T1080" s="38">
        <f>IFERROR(ABS('01_설정'!B4-F1080),"")</f>
        <v>715</v>
      </c>
      <c r="U1080" s="38">
        <f>IFERROR(ABS(K1080-YEAR('02_대상물건입력'!B14)),"")</f>
        <v>13</v>
      </c>
      <c r="V1080" s="38" t="str">
        <f>IF(B1080="","",IF(AND(E1080&gt;0,F1080&gt;0,H1080&gt;0,OR('04A_국토부원자료'!P1081="",'04A_국토부원자료'!P1081="-"),IF('01_설정'!B10=1,N1080=1,TRUE),R1080&lt;='01_설정'!B5,S1080&lt;='01_설정'!B6,T1080&lt;='01_설정'!B7,U1080&lt;='01_설정'!B8),"Y",""))</f>
        <v/>
      </c>
      <c r="W1080" s="40" t="str">
        <f>IF(V1080&lt;&gt;"Y","",MAX(0,(1-R1080/'01_설정'!B5))*'01_설정'!B14+MAX(0,(1-S1080/'01_설정'!B6))*'01_설정'!B15+MAX(0,(1-T1080/'01_설정'!B7))*'01_설정'!B16+MAX(0,(1-U1080/'01_설정'!B8))*'01_설정'!B17+O1080*'01_설정'!B11+Q1080*'01_설정'!B12+P1080*'01_설정'!B13)</f>
        <v/>
      </c>
      <c r="X1080" s="38" t="str">
        <f>IF(W1080="","",1+COUNTIFS($W$4:$W$3003,"&gt;"&amp;W1080)+COUNTIFS($W$4:W1080,W1080)-1)</f>
        <v/>
      </c>
    </row>
    <row r="1081" spans="1:24" ht="16.5">
      <c r="A1081" s="38">
        <f>IF('04A_국토부원자료'!A1082="","",ROW()-3)</f>
        <v>1078</v>
      </c>
      <c r="B1081" s="39" t="str">
        <f>IFERROR('04A_국토부원자료'!B1082,"")</f>
        <v>서울특별시 송파구 문정동</v>
      </c>
      <c r="C1081" s="39" t="str">
        <f>IF(B1081="","",IF('04A_국토부원자료'!C1082&lt;&gt;"",'04A_국토부원자료'!C1082,TRIM('04A_국토부원자료'!D1082&amp;IF('04A_국토부원자료'!E1082&lt;&gt;"","-"&amp;'04A_국토부원자료'!E1082,""))))</f>
        <v>618</v>
      </c>
      <c r="D1081" s="39" t="str">
        <f>IFERROR('04A_국토부원자료'!F1082,"")</f>
        <v>파크하비오</v>
      </c>
      <c r="E1081" s="40">
        <f>IFERROR(VALUE(SUBSTITUTE('04A_국토부원자료'!G1082,",","")),"")</f>
        <v>50.11</v>
      </c>
      <c r="F1081" s="41">
        <f>IFERROR(IF(AND('04A_국토부원자료'!H1082&lt;&gt;"",'04A_국토부원자료'!I1082&lt;&gt;""),DATE(INT(VALUE(SUBSTITUTE('04A_국토부원자료'!H1082,",",""))/100),MOD(VALUE(SUBSTITUTE('04A_국토부원자료'!H1082,",","")),100),VALUE(SUBSTITUTE('04A_국토부원자료'!I1082,",",""))),""),"")</f>
        <v>45397</v>
      </c>
      <c r="G1081" s="42">
        <f>IFERROR(VALUE(SUBSTITUTE('04A_국토부원자료'!J1082,",","")),"")</f>
        <v>48200</v>
      </c>
      <c r="H1081" s="43">
        <f t="shared" si="32"/>
        <v>482000000</v>
      </c>
      <c r="I1081" s="43">
        <f t="shared" si="33"/>
        <v>9618838.5551786069</v>
      </c>
      <c r="J1081" s="38">
        <f>IFERROR(VALUE(SUBSTITUTE('04A_국토부원자료'!K1082,",","")),"")</f>
        <v>12</v>
      </c>
      <c r="K1081" s="38" t="str">
        <f>IFERROR(VALUE(SUBSTITUTE('04A_국토부원자료'!N1082,",","")),"")</f>
        <v/>
      </c>
      <c r="L1081" s="39" t="str">
        <f>IFERROR('04A_국토부원자료'!O1082,"")</f>
        <v xml:space="preserve"> </v>
      </c>
      <c r="M1081" s="39" t="str">
        <f>IFERROR('04A_국토부원자료'!Q1082,"")</f>
        <v>중개거래</v>
      </c>
      <c r="N1081" s="38">
        <f>IF(B1081="","",IF('02_대상물건입력'!B5="",1,IF(ISNUMBER(SEARCH('02_대상물건입력'!B5,B1081)),1,0)))</f>
        <v>1</v>
      </c>
      <c r="O1081" s="38">
        <f>IF(B1081="","",IF('02_대상물건입력'!B6="",1,IF(ISNUMBER(SEARCH('02_대상물건입력'!B6,B1081)),1,0)))</f>
        <v>0</v>
      </c>
      <c r="P1081" s="38">
        <f>IF(L1081="","",IF('02_대상물건입력'!B15="",0,IF(ISNUMBER(SEARCH('02_대상물건입력'!B15,L1081)),1,0)))</f>
        <v>0</v>
      </c>
      <c r="Q1081" s="38">
        <f>IF(D1081="","",IF('02_대상물건입력'!B8="",0,IF(ISNUMBER(SEARCH('02_대상물건입력'!B8,D1081)),1,0)))</f>
        <v>0</v>
      </c>
      <c r="R1081" s="44">
        <f>IFERROR(ABS(E1081-'02_대상물건입력'!B11)/'02_대상물건입력'!B11,"")</f>
        <v>0.83938508523352962</v>
      </c>
      <c r="S1081" s="38">
        <f>IFERROR(ABS(J1081-'02_대상물건입력'!B10),"")</f>
        <v>0</v>
      </c>
      <c r="T1081" s="38">
        <f>IFERROR(ABS('01_설정'!B4-F1081),"")</f>
        <v>715</v>
      </c>
      <c r="U1081" s="38" t="str">
        <f>IFERROR(ABS(K1081-YEAR('02_대상물건입력'!B14)),"")</f>
        <v/>
      </c>
      <c r="V1081" s="38" t="str">
        <f>IF(B1081="","",IF(AND(E1081&gt;0,F1081&gt;0,H1081&gt;0,OR('04A_국토부원자료'!P1082="",'04A_국토부원자료'!P1082="-"),IF('01_설정'!B10=1,N1081=1,TRUE),R1081&lt;='01_설정'!B5,S1081&lt;='01_설정'!B6,T1081&lt;='01_설정'!B7,U1081&lt;='01_설정'!B8),"Y",""))</f>
        <v/>
      </c>
      <c r="W1081" s="40" t="str">
        <f>IF(V1081&lt;&gt;"Y","",MAX(0,(1-R1081/'01_설정'!B5))*'01_설정'!B14+MAX(0,(1-S1081/'01_설정'!B6))*'01_설정'!B15+MAX(0,(1-T1081/'01_설정'!B7))*'01_설정'!B16+MAX(0,(1-U1081/'01_설정'!B8))*'01_설정'!B17+O1081*'01_설정'!B11+Q1081*'01_설정'!B12+P1081*'01_설정'!B13)</f>
        <v/>
      </c>
      <c r="X1081" s="38" t="str">
        <f>IF(W1081="","",1+COUNTIFS($W$4:$W$3003,"&gt;"&amp;W1081)+COUNTIFS($W$4:W1081,W1081)-1)</f>
        <v/>
      </c>
    </row>
    <row r="1082" spans="1:24" ht="16.5">
      <c r="A1082" s="38">
        <f>IF('04A_국토부원자료'!A1083="","",ROW()-3)</f>
        <v>1079</v>
      </c>
      <c r="B1082" s="39" t="str">
        <f>IFERROR('04A_국토부원자료'!B1083,"")</f>
        <v>서울특별시 송파구 문정동</v>
      </c>
      <c r="C1082" s="39" t="str">
        <f>IF(B1082="","",IF('04A_국토부원자료'!C1083&lt;&gt;"",'04A_국토부원자료'!C1083,TRIM('04A_국토부원자료'!D1083&amp;IF('04A_국토부원자료'!E1083&lt;&gt;"","-"&amp;'04A_국토부원자료'!E1083,""))))</f>
        <v>643-1</v>
      </c>
      <c r="D1082" s="39" t="str">
        <f>IFERROR('04A_국토부원자료'!F1083,"")</f>
        <v>엠스테이트</v>
      </c>
      <c r="E1082" s="40">
        <f>IFERROR(VALUE(SUBSTITUTE('04A_국토부원자료'!G1083,",","")),"")</f>
        <v>36.630000000000003</v>
      </c>
      <c r="F1082" s="41">
        <f>IFERROR(IF(AND('04A_국토부원자료'!H1083&lt;&gt;"",'04A_국토부원자료'!I1083&lt;&gt;""),DATE(INT(VALUE(SUBSTITUTE('04A_국토부원자료'!H1083,",",""))/100),MOD(VALUE(SUBSTITUTE('04A_국토부원자료'!H1083,",","")),100),VALUE(SUBSTITUTE('04A_국토부원자료'!I1083,",",""))),""),"")</f>
        <v>45396</v>
      </c>
      <c r="G1082" s="42">
        <f>IFERROR(VALUE(SUBSTITUTE('04A_국토부원자료'!J1083,",","")),"")</f>
        <v>41500</v>
      </c>
      <c r="H1082" s="43">
        <f t="shared" si="32"/>
        <v>415000000</v>
      </c>
      <c r="I1082" s="43">
        <f t="shared" si="33"/>
        <v>11329511.32951133</v>
      </c>
      <c r="J1082" s="38">
        <f>IFERROR(VALUE(SUBSTITUTE('04A_국토부원자료'!K1083,",","")),"")</f>
        <v>4</v>
      </c>
      <c r="K1082" s="38">
        <f>IFERROR(VALUE(SUBSTITUTE('04A_국토부원자료'!N1083,",","")),"")</f>
        <v>2016</v>
      </c>
      <c r="L1082" s="39" t="str">
        <f>IFERROR('04A_국토부원자료'!O1083,"")</f>
        <v>법원로 114</v>
      </c>
      <c r="M1082" s="39" t="str">
        <f>IFERROR('04A_국토부원자료'!Q1083,"")</f>
        <v>중개거래</v>
      </c>
      <c r="N1082" s="38">
        <f>IF(B1082="","",IF('02_대상물건입력'!B5="",1,IF(ISNUMBER(SEARCH('02_대상물건입력'!B5,B1082)),1,0)))</f>
        <v>1</v>
      </c>
      <c r="O1082" s="38">
        <f>IF(B1082="","",IF('02_대상물건입력'!B6="",1,IF(ISNUMBER(SEARCH('02_대상물건입력'!B6,B1082)),1,0)))</f>
        <v>0</v>
      </c>
      <c r="P1082" s="38">
        <f>IF(L1082="","",IF('02_대상물건입력'!B15="",0,IF(ISNUMBER(SEARCH('02_대상물건입력'!B15,L1082)),1,0)))</f>
        <v>0</v>
      </c>
      <c r="Q1082" s="38">
        <f>IF(D1082="","",IF('02_대상물건입력'!B8="",0,IF(ISNUMBER(SEARCH('02_대상물건입력'!B8,D1082)),1,0)))</f>
        <v>0</v>
      </c>
      <c r="R1082" s="44">
        <f>IFERROR(ABS(E1082-'02_대상물건입력'!B11)/'02_대상물건입력'!B11,"")</f>
        <v>0.34457544745767704</v>
      </c>
      <c r="S1082" s="38">
        <f>IFERROR(ABS(J1082-'02_대상물건입력'!B10),"")</f>
        <v>8</v>
      </c>
      <c r="T1082" s="38">
        <f>IFERROR(ABS('01_설정'!B4-F1082),"")</f>
        <v>716</v>
      </c>
      <c r="U1082" s="38">
        <f>IFERROR(ABS(K1082-YEAR('02_대상물건입력'!B14)),"")</f>
        <v>10</v>
      </c>
      <c r="V1082" s="38" t="str">
        <f>IF(B1082="","",IF(AND(E1082&gt;0,F1082&gt;0,H1082&gt;0,OR('04A_국토부원자료'!P1083="",'04A_국토부원자료'!P1083="-"),IF('01_설정'!B10=1,N1082=1,TRUE),R1082&lt;='01_설정'!B5,S1082&lt;='01_설정'!B6,T1082&lt;='01_설정'!B7,U1082&lt;='01_설정'!B8),"Y",""))</f>
        <v/>
      </c>
      <c r="W1082" s="40" t="str">
        <f>IF(V1082&lt;&gt;"Y","",MAX(0,(1-R1082/'01_설정'!B5))*'01_설정'!B14+MAX(0,(1-S1082/'01_설정'!B6))*'01_설정'!B15+MAX(0,(1-T1082/'01_설정'!B7))*'01_설정'!B16+MAX(0,(1-U1082/'01_설정'!B8))*'01_설정'!B17+O1082*'01_설정'!B11+Q1082*'01_설정'!B12+P1082*'01_설정'!B13)</f>
        <v/>
      </c>
      <c r="X1082" s="38" t="str">
        <f>IF(W1082="","",1+COUNTIFS($W$4:$W$3003,"&gt;"&amp;W1082)+COUNTIFS($W$4:W1082,W1082)-1)</f>
        <v/>
      </c>
    </row>
    <row r="1083" spans="1:24" ht="16.5">
      <c r="A1083" s="38">
        <f>IF('04A_국토부원자료'!A1084="","",ROW()-3)</f>
        <v>1080</v>
      </c>
      <c r="B1083" s="39" t="str">
        <f>IFERROR('04A_국토부원자료'!B1084,"")</f>
        <v>서울특별시 송파구 문정동</v>
      </c>
      <c r="C1083" s="39" t="str">
        <f>IF(B1083="","",IF('04A_국토부원자료'!C1084&lt;&gt;"",'04A_국토부원자료'!C1084,TRIM('04A_국토부원자료'!D1084&amp;IF('04A_국토부원자료'!E1084&lt;&gt;"","-"&amp;'04A_국토부원자료'!E1084,""))))</f>
        <v>652</v>
      </c>
      <c r="D1083" s="39" t="str">
        <f>IFERROR('04A_국토부원자료'!F1084,"")</f>
        <v>송파법조타운푸르지오시티</v>
      </c>
      <c r="E1083" s="40">
        <f>IFERROR(VALUE(SUBSTITUTE('04A_국토부원자료'!G1084,",","")),"")</f>
        <v>17.47</v>
      </c>
      <c r="F1083" s="41">
        <f>IFERROR(IF(AND('04A_국토부원자료'!H1084&lt;&gt;"",'04A_국토부원자료'!I1084&lt;&gt;""),DATE(INT(VALUE(SUBSTITUTE('04A_국토부원자료'!H1084,",",""))/100),MOD(VALUE(SUBSTITUTE('04A_국토부원자료'!H1084,",","")),100),VALUE(SUBSTITUTE('04A_국토부원자료'!I1084,",",""))),""),"")</f>
        <v>45394</v>
      </c>
      <c r="G1083" s="42">
        <f>IFERROR(VALUE(SUBSTITUTE('04A_국토부원자료'!J1084,",","")),"")</f>
        <v>21500</v>
      </c>
      <c r="H1083" s="43">
        <f t="shared" si="32"/>
        <v>215000000</v>
      </c>
      <c r="I1083" s="43">
        <f t="shared" si="33"/>
        <v>12306811.677160848</v>
      </c>
      <c r="J1083" s="38">
        <f>IFERROR(VALUE(SUBSTITUTE('04A_국토부원자료'!K1084,",","")),"")</f>
        <v>12</v>
      </c>
      <c r="K1083" s="38">
        <f>IFERROR(VALUE(SUBSTITUTE('04A_국토부원자료'!N1084,",","")),"")</f>
        <v>2018</v>
      </c>
      <c r="L1083" s="39" t="str">
        <f>IFERROR('04A_국토부원자료'!O1084,"")</f>
        <v>법원로4길 5</v>
      </c>
      <c r="M1083" s="39" t="str">
        <f>IFERROR('04A_국토부원자료'!Q1084,"")</f>
        <v>중개거래</v>
      </c>
      <c r="N1083" s="38">
        <f>IF(B1083="","",IF('02_대상물건입력'!B5="",1,IF(ISNUMBER(SEARCH('02_대상물건입력'!B5,B1083)),1,0)))</f>
        <v>1</v>
      </c>
      <c r="O1083" s="38">
        <f>IF(B1083="","",IF('02_대상물건입력'!B6="",1,IF(ISNUMBER(SEARCH('02_대상물건입력'!B6,B1083)),1,0)))</f>
        <v>0</v>
      </c>
      <c r="P1083" s="38">
        <f>IF(L1083="","",IF('02_대상물건입력'!B15="",0,IF(ISNUMBER(SEARCH('02_대상물건입력'!B15,L1083)),1,0)))</f>
        <v>0</v>
      </c>
      <c r="Q1083" s="38">
        <f>IF(D1083="","",IF('02_대상물건입력'!B8="",0,IF(ISNUMBER(SEARCH('02_대상물건입력'!B8,D1083)),1,0)))</f>
        <v>0</v>
      </c>
      <c r="R1083" s="44">
        <f>IFERROR(ABS(E1083-'02_대상물건입력'!B11)/'02_대상물건입력'!B11,"")</f>
        <v>0.35872964599820872</v>
      </c>
      <c r="S1083" s="38">
        <f>IFERROR(ABS(J1083-'02_대상물건입력'!B10),"")</f>
        <v>0</v>
      </c>
      <c r="T1083" s="38">
        <f>IFERROR(ABS('01_설정'!B4-F1083),"")</f>
        <v>718</v>
      </c>
      <c r="U1083" s="38">
        <f>IFERROR(ABS(K1083-YEAR('02_대상물건입력'!B14)),"")</f>
        <v>8</v>
      </c>
      <c r="V1083" s="38" t="str">
        <f>IF(B1083="","",IF(AND(E1083&gt;0,F1083&gt;0,H1083&gt;0,OR('04A_국토부원자료'!P1084="",'04A_국토부원자료'!P1084="-"),IF('01_설정'!B10=1,N1083=1,TRUE),R1083&lt;='01_설정'!B5,S1083&lt;='01_설정'!B6,T1083&lt;='01_설정'!B7,U1083&lt;='01_설정'!B8),"Y",""))</f>
        <v/>
      </c>
      <c r="W1083" s="40" t="str">
        <f>IF(V1083&lt;&gt;"Y","",MAX(0,(1-R1083/'01_설정'!B5))*'01_설정'!B14+MAX(0,(1-S1083/'01_설정'!B6))*'01_설정'!B15+MAX(0,(1-T1083/'01_설정'!B7))*'01_설정'!B16+MAX(0,(1-U1083/'01_설정'!B8))*'01_설정'!B17+O1083*'01_설정'!B11+Q1083*'01_설정'!B12+P1083*'01_설정'!B13)</f>
        <v/>
      </c>
      <c r="X1083" s="38" t="str">
        <f>IF(W1083="","",1+COUNTIFS($W$4:$W$3003,"&gt;"&amp;W1083)+COUNTIFS($W$4:W1083,W1083)-1)</f>
        <v/>
      </c>
    </row>
    <row r="1084" spans="1:24" ht="16.5">
      <c r="A1084" s="38">
        <f>IF('04A_국토부원자료'!A1085="","",ROW()-3)</f>
        <v>1081</v>
      </c>
      <c r="B1084" s="39" t="str">
        <f>IFERROR('04A_국토부원자료'!B1085,"")</f>
        <v>서울특별시 송파구 문정동</v>
      </c>
      <c r="C1084" s="39" t="str">
        <f>IF(B1084="","",IF('04A_국토부원자료'!C1085&lt;&gt;"",'04A_국토부원자료'!C1085,TRIM('04A_국토부원자료'!D1085&amp;IF('04A_국토부원자료'!E1085&lt;&gt;"","-"&amp;'04A_국토부원자료'!E1085,""))))</f>
        <v>622</v>
      </c>
      <c r="D1084" s="39" t="str">
        <f>IFERROR('04A_국토부원자료'!F1085,"")</f>
        <v>송파한화오벨리스크</v>
      </c>
      <c r="E1084" s="40">
        <f>IFERROR(VALUE(SUBSTITUTE('04A_국토부원자료'!G1085,",","")),"")</f>
        <v>29.99</v>
      </c>
      <c r="F1084" s="41">
        <f>IFERROR(IF(AND('04A_국토부원자료'!H1085&lt;&gt;"",'04A_국토부원자료'!I1085&lt;&gt;""),DATE(INT(VALUE(SUBSTITUTE('04A_국토부원자료'!H1085,",",""))/100),MOD(VALUE(SUBSTITUTE('04A_국토부원자료'!H1085,",","")),100),VALUE(SUBSTITUTE('04A_국토부원자료'!I1085,",",""))),""),"")</f>
        <v>45394</v>
      </c>
      <c r="G1084" s="42">
        <f>IFERROR(VALUE(SUBSTITUTE('04A_국토부원자료'!J1085,",","")),"")</f>
        <v>21000</v>
      </c>
      <c r="H1084" s="43">
        <f t="shared" si="32"/>
        <v>210000000</v>
      </c>
      <c r="I1084" s="43">
        <f t="shared" si="33"/>
        <v>7002334.1113704573</v>
      </c>
      <c r="J1084" s="38">
        <f>IFERROR(VALUE(SUBSTITUTE('04A_국토부원자료'!K1085,",","")),"")</f>
        <v>2</v>
      </c>
      <c r="K1084" s="38">
        <f>IFERROR(VALUE(SUBSTITUTE('04A_국토부원자료'!N1085,",","")),"")</f>
        <v>2013</v>
      </c>
      <c r="L1084" s="39" t="str">
        <f>IFERROR('04A_국토부원자료'!O1085,"")</f>
        <v>충민로 5</v>
      </c>
      <c r="M1084" s="39" t="str">
        <f>IFERROR('04A_국토부원자료'!Q1085,"")</f>
        <v>중개거래</v>
      </c>
      <c r="N1084" s="38">
        <f>IF(B1084="","",IF('02_대상물건입력'!B5="",1,IF(ISNUMBER(SEARCH('02_대상물건입력'!B5,B1084)),1,0)))</f>
        <v>1</v>
      </c>
      <c r="O1084" s="38">
        <f>IF(B1084="","",IF('02_대상물건입력'!B6="",1,IF(ISNUMBER(SEARCH('02_대상물건입력'!B6,B1084)),1,0)))</f>
        <v>0</v>
      </c>
      <c r="P1084" s="38">
        <f>IF(L1084="","",IF('02_대상물건입력'!B15="",0,IF(ISNUMBER(SEARCH('02_대상물건입력'!B15,L1084)),1,0)))</f>
        <v>0</v>
      </c>
      <c r="Q1084" s="38">
        <f>IF(D1084="","",IF('02_대상물건입력'!B8="",0,IF(ISNUMBER(SEARCH('02_대상물건입력'!B8,D1084)),1,0)))</f>
        <v>0</v>
      </c>
      <c r="R1084" s="44">
        <f>IFERROR(ABS(E1084-'02_대상물건입력'!B11)/'02_대상물건입력'!B11,"")</f>
        <v>0.10084132321200462</v>
      </c>
      <c r="S1084" s="38">
        <f>IFERROR(ABS(J1084-'02_대상물건입력'!B10),"")</f>
        <v>10</v>
      </c>
      <c r="T1084" s="38">
        <f>IFERROR(ABS('01_설정'!B4-F1084),"")</f>
        <v>718</v>
      </c>
      <c r="U1084" s="38">
        <f>IFERROR(ABS(K1084-YEAR('02_대상물건입력'!B14)),"")</f>
        <v>13</v>
      </c>
      <c r="V1084" s="38" t="str">
        <f>IF(B1084="","",IF(AND(E1084&gt;0,F1084&gt;0,H1084&gt;0,OR('04A_국토부원자료'!P1085="",'04A_국토부원자료'!P1085="-"),IF('01_설정'!B10=1,N1084=1,TRUE),R1084&lt;='01_설정'!B5,S1084&lt;='01_설정'!B6,T1084&lt;='01_설정'!B7,U1084&lt;='01_설정'!B8),"Y",""))</f>
        <v/>
      </c>
      <c r="W1084" s="40" t="str">
        <f>IF(V1084&lt;&gt;"Y","",MAX(0,(1-R1084/'01_설정'!B5))*'01_설정'!B14+MAX(0,(1-S1084/'01_설정'!B6))*'01_설정'!B15+MAX(0,(1-T1084/'01_설정'!B7))*'01_설정'!B16+MAX(0,(1-U1084/'01_설정'!B8))*'01_설정'!B17+O1084*'01_설정'!B11+Q1084*'01_설정'!B12+P1084*'01_설정'!B13)</f>
        <v/>
      </c>
      <c r="X1084" s="38" t="str">
        <f>IF(W1084="","",1+COUNTIFS($W$4:$W$3003,"&gt;"&amp;W1084)+COUNTIFS($W$4:W1084,W1084)-1)</f>
        <v/>
      </c>
    </row>
    <row r="1085" spans="1:24" ht="16.5">
      <c r="A1085" s="38">
        <f>IF('04A_국토부원자료'!A1086="","",ROW()-3)</f>
        <v>1082</v>
      </c>
      <c r="B1085" s="39" t="str">
        <f>IFERROR('04A_국토부원자료'!B1086,"")</f>
        <v>서울특별시 송파구 문정동</v>
      </c>
      <c r="C1085" s="39" t="str">
        <f>IF(B1085="","",IF('04A_국토부원자료'!C1086&lt;&gt;"",'04A_국토부원자료'!C1086,TRIM('04A_국토부원자료'!D1086&amp;IF('04A_국토부원자료'!E1086&lt;&gt;"","-"&amp;'04A_국토부원자료'!E1086,""))))</f>
        <v>639-5</v>
      </c>
      <c r="D1085" s="39" t="str">
        <f>IFERROR('04A_국토부원자료'!F1086,"")</f>
        <v>힐스테이트에코송파</v>
      </c>
      <c r="E1085" s="40">
        <f>IFERROR(VALUE(SUBSTITUTE('04A_국토부원자료'!G1086,",","")),"")</f>
        <v>21.064</v>
      </c>
      <c r="F1085" s="41">
        <f>IFERROR(IF(AND('04A_국토부원자료'!H1086&lt;&gt;"",'04A_국토부원자료'!I1086&lt;&gt;""),DATE(INT(VALUE(SUBSTITUTE('04A_국토부원자료'!H1086,",",""))/100),MOD(VALUE(SUBSTITUTE('04A_국토부원자료'!H1086,",","")),100),VALUE(SUBSTITUTE('04A_국토부원자료'!I1086,",",""))),""),"")</f>
        <v>45393</v>
      </c>
      <c r="G1085" s="42">
        <f>IFERROR(VALUE(SUBSTITUTE('04A_국토부원자료'!J1086,",","")),"")</f>
        <v>18000</v>
      </c>
      <c r="H1085" s="43">
        <f t="shared" si="32"/>
        <v>180000000</v>
      </c>
      <c r="I1085" s="43">
        <f t="shared" si="33"/>
        <v>8545385.4918344095</v>
      </c>
      <c r="J1085" s="38">
        <f>IFERROR(VALUE(SUBSTITUTE('04A_국토부원자료'!K1086,",","")),"")</f>
        <v>11</v>
      </c>
      <c r="K1085" s="38">
        <f>IFERROR(VALUE(SUBSTITUTE('04A_국토부원자료'!N1086,",","")),"")</f>
        <v>2017</v>
      </c>
      <c r="L1085" s="39" t="str">
        <f>IFERROR('04A_국토부원자료'!O1086,"")</f>
        <v>정의로7길 13</v>
      </c>
      <c r="M1085" s="39" t="str">
        <f>IFERROR('04A_국토부원자료'!Q1086,"")</f>
        <v>중개거래</v>
      </c>
      <c r="N1085" s="38">
        <f>IF(B1085="","",IF('02_대상물건입력'!B5="",1,IF(ISNUMBER(SEARCH('02_대상물건입력'!B5,B1085)),1,0)))</f>
        <v>1</v>
      </c>
      <c r="O1085" s="38">
        <f>IF(B1085="","",IF('02_대상물건입력'!B6="",1,IF(ISNUMBER(SEARCH('02_대상물건입력'!B6,B1085)),1,0)))</f>
        <v>0</v>
      </c>
      <c r="P1085" s="38">
        <f>IF(L1085="","",IF('02_대상물건입력'!B15="",0,IF(ISNUMBER(SEARCH('02_대상물건입력'!B15,L1085)),1,0)))</f>
        <v>0</v>
      </c>
      <c r="Q1085" s="38">
        <f>IF(D1085="","",IF('02_대상물건입력'!B8="",0,IF(ISNUMBER(SEARCH('02_대상물건입력'!B8,D1085)),1,0)))</f>
        <v>0</v>
      </c>
      <c r="R1085" s="44">
        <f>IFERROR(ABS(E1085-'02_대상물건입력'!B11)/'02_대상물건입력'!B11,"")</f>
        <v>0.22680488055559631</v>
      </c>
      <c r="S1085" s="38">
        <f>IFERROR(ABS(J1085-'02_대상물건입력'!B10),"")</f>
        <v>1</v>
      </c>
      <c r="T1085" s="38">
        <f>IFERROR(ABS('01_설정'!B4-F1085),"")</f>
        <v>719</v>
      </c>
      <c r="U1085" s="38">
        <f>IFERROR(ABS(K1085-YEAR('02_대상물건입력'!B14)),"")</f>
        <v>9</v>
      </c>
      <c r="V1085" s="38" t="str">
        <f>IF(B1085="","",IF(AND(E1085&gt;0,F1085&gt;0,H1085&gt;0,OR('04A_국토부원자료'!P1086="",'04A_국토부원자료'!P1086="-"),IF('01_설정'!B10=1,N1085=1,TRUE),R1085&lt;='01_설정'!B5,S1085&lt;='01_설정'!B6,T1085&lt;='01_설정'!B7,U1085&lt;='01_설정'!B8),"Y",""))</f>
        <v>Y</v>
      </c>
      <c r="W1085" s="40">
        <f>IF(V1085&lt;&gt;"Y","",MAX(0,(1-R1085/'01_설정'!B5))*'01_설정'!B14+MAX(0,(1-S1085/'01_설정'!B6))*'01_설정'!B15+MAX(0,(1-T1085/'01_설정'!B7))*'01_설정'!B16+MAX(0,(1-U1085/'01_설정'!B8))*'01_설정'!B17+O1085*'01_설정'!B11+Q1085*'01_설정'!B12+P1085*'01_설정'!B13)</f>
        <v>18.821992428915745</v>
      </c>
      <c r="X1085" s="38">
        <f>IF(W1085="","",1+COUNTIFS($W$4:$W$3003,"&gt;"&amp;W1085)+COUNTIFS($W$4:W1085,W1085)-1)</f>
        <v>261</v>
      </c>
    </row>
    <row r="1086" spans="1:24" ht="16.5">
      <c r="A1086" s="38">
        <f>IF('04A_국토부원자료'!A1087="","",ROW()-3)</f>
        <v>1083</v>
      </c>
      <c r="B1086" s="39" t="str">
        <f>IFERROR('04A_국토부원자료'!B1087,"")</f>
        <v>서울특별시 송파구 문정동</v>
      </c>
      <c r="C1086" s="39" t="str">
        <f>IF(B1086="","",IF('04A_국토부원자료'!C1087&lt;&gt;"",'04A_국토부원자료'!C1087,TRIM('04A_국토부원자료'!D1087&amp;IF('04A_국토부원자료'!E1087&lt;&gt;"","-"&amp;'04A_국토부원자료'!E1087,""))))</f>
        <v>618</v>
      </c>
      <c r="D1086" s="39" t="str">
        <f>IFERROR('04A_국토부원자료'!F1087,"")</f>
        <v>파크하비오</v>
      </c>
      <c r="E1086" s="40">
        <f>IFERROR(VALUE(SUBSTITUTE('04A_국토부원자료'!G1087,",","")),"")</f>
        <v>48.93</v>
      </c>
      <c r="F1086" s="41">
        <f>IFERROR(IF(AND('04A_국토부원자료'!H1087&lt;&gt;"",'04A_국토부원자료'!I1087&lt;&gt;""),DATE(INT(VALUE(SUBSTITUTE('04A_국토부원자료'!H1087,",",""))/100),MOD(VALUE(SUBSTITUTE('04A_국토부원자료'!H1087,",","")),100),VALUE(SUBSTITUTE('04A_국토부원자료'!I1087,",",""))),""),"")</f>
        <v>45393</v>
      </c>
      <c r="G1086" s="42">
        <f>IFERROR(VALUE(SUBSTITUTE('04A_국토부원자료'!J1087,",","")),"")</f>
        <v>44500</v>
      </c>
      <c r="H1086" s="43">
        <f t="shared" si="32"/>
        <v>445000000</v>
      </c>
      <c r="I1086" s="43">
        <f t="shared" si="33"/>
        <v>9094624.9744533002</v>
      </c>
      <c r="J1086" s="38">
        <f>IFERROR(VALUE(SUBSTITUTE('04A_국토부원자료'!K1087,",","")),"")</f>
        <v>13</v>
      </c>
      <c r="K1086" s="38" t="str">
        <f>IFERROR(VALUE(SUBSTITUTE('04A_국토부원자료'!N1087,",","")),"")</f>
        <v/>
      </c>
      <c r="L1086" s="39" t="str">
        <f>IFERROR('04A_국토부원자료'!O1087,"")</f>
        <v xml:space="preserve"> </v>
      </c>
      <c r="M1086" s="39" t="str">
        <f>IFERROR('04A_국토부원자료'!Q1087,"")</f>
        <v>중개거래</v>
      </c>
      <c r="N1086" s="38">
        <f>IF(B1086="","",IF('02_대상물건입력'!B5="",1,IF(ISNUMBER(SEARCH('02_대상물건입력'!B5,B1086)),1,0)))</f>
        <v>1</v>
      </c>
      <c r="O1086" s="38">
        <f>IF(B1086="","",IF('02_대상물건입력'!B6="",1,IF(ISNUMBER(SEARCH('02_대상물건입력'!B6,B1086)),1,0)))</f>
        <v>0</v>
      </c>
      <c r="P1086" s="38">
        <f>IF(L1086="","",IF('02_대상물건입력'!B15="",0,IF(ISNUMBER(SEARCH('02_대상물건입력'!B15,L1086)),1,0)))</f>
        <v>0</v>
      </c>
      <c r="Q1086" s="38">
        <f>IF(D1086="","",IF('02_대상물건입력'!B8="",0,IF(ISNUMBER(SEARCH('02_대상물건입력'!B8,D1086)),1,0)))</f>
        <v>0</v>
      </c>
      <c r="R1086" s="44">
        <f>IFERROR(ABS(E1086-'02_대상물건입력'!B11)/'02_대상물건입력'!B11,"")</f>
        <v>0.79607088845493124</v>
      </c>
      <c r="S1086" s="38">
        <f>IFERROR(ABS(J1086-'02_대상물건입력'!B10),"")</f>
        <v>1</v>
      </c>
      <c r="T1086" s="38">
        <f>IFERROR(ABS('01_설정'!B4-F1086),"")</f>
        <v>719</v>
      </c>
      <c r="U1086" s="38" t="str">
        <f>IFERROR(ABS(K1086-YEAR('02_대상물건입력'!B14)),"")</f>
        <v/>
      </c>
      <c r="V1086" s="38" t="str">
        <f>IF(B1086="","",IF(AND(E1086&gt;0,F1086&gt;0,H1086&gt;0,OR('04A_국토부원자료'!P1087="",'04A_국토부원자료'!P1087="-"),IF('01_설정'!B10=1,N1086=1,TRUE),R1086&lt;='01_설정'!B5,S1086&lt;='01_설정'!B6,T1086&lt;='01_설정'!B7,U1086&lt;='01_설정'!B8),"Y",""))</f>
        <v/>
      </c>
      <c r="W1086" s="40" t="str">
        <f>IF(V1086&lt;&gt;"Y","",MAX(0,(1-R1086/'01_설정'!B5))*'01_설정'!B14+MAX(0,(1-S1086/'01_설정'!B6))*'01_설정'!B15+MAX(0,(1-T1086/'01_설정'!B7))*'01_설정'!B16+MAX(0,(1-U1086/'01_설정'!B8))*'01_설정'!B17+O1086*'01_설정'!B11+Q1086*'01_설정'!B12+P1086*'01_설정'!B13)</f>
        <v/>
      </c>
      <c r="X1086" s="38" t="str">
        <f>IF(W1086="","",1+COUNTIFS($W$4:$W$3003,"&gt;"&amp;W1086)+COUNTIFS($W$4:W1086,W1086)-1)</f>
        <v/>
      </c>
    </row>
    <row r="1087" spans="1:24" ht="16.5">
      <c r="A1087" s="38">
        <f>IF('04A_국토부원자료'!A1088="","",ROW()-3)</f>
        <v>1084</v>
      </c>
      <c r="B1087" s="39" t="str">
        <f>IFERROR('04A_국토부원자료'!B1088,"")</f>
        <v>서울특별시 송파구 문정동</v>
      </c>
      <c r="C1087" s="39" t="str">
        <f>IF(B1087="","",IF('04A_국토부원자료'!C1088&lt;&gt;"",'04A_국토부원자료'!C1088,TRIM('04A_국토부원자료'!D1088&amp;IF('04A_국토부원자료'!E1088&lt;&gt;"","-"&amp;'04A_국토부원자료'!E1088,""))))</f>
        <v>624</v>
      </c>
      <c r="D1087" s="39" t="str">
        <f>IFERROR('04A_국토부원자료'!F1088,"")</f>
        <v>송파 아이파크</v>
      </c>
      <c r="E1087" s="40">
        <f>IFERROR(VALUE(SUBSTITUTE('04A_국토부원자료'!G1088,",","")),"")</f>
        <v>49.9</v>
      </c>
      <c r="F1087" s="41">
        <f>IFERROR(IF(AND('04A_국토부원자료'!H1088&lt;&gt;"",'04A_국토부원자료'!I1088&lt;&gt;""),DATE(INT(VALUE(SUBSTITUTE('04A_국토부원자료'!H1088,",",""))/100),MOD(VALUE(SUBSTITUTE('04A_국토부원자료'!H1088,",","")),100),VALUE(SUBSTITUTE('04A_국토부원자료'!I1088,",",""))),""),"")</f>
        <v>45392</v>
      </c>
      <c r="G1087" s="42">
        <f>IFERROR(VALUE(SUBSTITUTE('04A_국토부원자료'!J1088,",","")),"")</f>
        <v>58000</v>
      </c>
      <c r="H1087" s="43">
        <f t="shared" si="32"/>
        <v>580000000</v>
      </c>
      <c r="I1087" s="43">
        <f t="shared" si="33"/>
        <v>11623246.492985973</v>
      </c>
      <c r="J1087" s="38">
        <f>IFERROR(VALUE(SUBSTITUTE('04A_국토부원자료'!K1088,",","")),"")</f>
        <v>13</v>
      </c>
      <c r="K1087" s="38">
        <f>IFERROR(VALUE(SUBSTITUTE('04A_국토부원자료'!N1088,",","")),"")</f>
        <v>2015</v>
      </c>
      <c r="L1087" s="39" t="str">
        <f>IFERROR('04A_국토부원자료'!O1088,"")</f>
        <v>법원로 55</v>
      </c>
      <c r="M1087" s="39" t="str">
        <f>IFERROR('04A_국토부원자료'!Q1088,"")</f>
        <v>중개거래</v>
      </c>
      <c r="N1087" s="38">
        <f>IF(B1087="","",IF('02_대상물건입력'!B5="",1,IF(ISNUMBER(SEARCH('02_대상물건입력'!B5,B1087)),1,0)))</f>
        <v>1</v>
      </c>
      <c r="O1087" s="38">
        <f>IF(B1087="","",IF('02_대상물건입력'!B6="",1,IF(ISNUMBER(SEARCH('02_대상물건입력'!B6,B1087)),1,0)))</f>
        <v>0</v>
      </c>
      <c r="P1087" s="38">
        <f>IF(L1087="","",IF('02_대상물건입력'!B15="",0,IF(ISNUMBER(SEARCH('02_대상물건입력'!B15,L1087)),1,0)))</f>
        <v>0</v>
      </c>
      <c r="Q1087" s="38">
        <f>IF(D1087="","",IF('02_대상물건입력'!B8="",0,IF(ISNUMBER(SEARCH('02_대상물건입력'!B8,D1087)),1,0)))</f>
        <v>0</v>
      </c>
      <c r="R1087" s="44">
        <f>IFERROR(ABS(E1087-'02_대상물건입력'!B11)/'02_대상물건입력'!B11,"")</f>
        <v>0.83167662648479601</v>
      </c>
      <c r="S1087" s="38">
        <f>IFERROR(ABS(J1087-'02_대상물건입력'!B10),"")</f>
        <v>1</v>
      </c>
      <c r="T1087" s="38">
        <f>IFERROR(ABS('01_설정'!B4-F1087),"")</f>
        <v>720</v>
      </c>
      <c r="U1087" s="38">
        <f>IFERROR(ABS(K1087-YEAR('02_대상물건입력'!B14)),"")</f>
        <v>11</v>
      </c>
      <c r="V1087" s="38" t="str">
        <f>IF(B1087="","",IF(AND(E1087&gt;0,F1087&gt;0,H1087&gt;0,OR('04A_국토부원자료'!P1088="",'04A_국토부원자료'!P1088="-"),IF('01_설정'!B10=1,N1087=1,TRUE),R1087&lt;='01_설정'!B5,S1087&lt;='01_설정'!B6,T1087&lt;='01_설정'!B7,U1087&lt;='01_설정'!B8),"Y",""))</f>
        <v/>
      </c>
      <c r="W1087" s="40" t="str">
        <f>IF(V1087&lt;&gt;"Y","",MAX(0,(1-R1087/'01_설정'!B5))*'01_설정'!B14+MAX(0,(1-S1087/'01_설정'!B6))*'01_설정'!B15+MAX(0,(1-T1087/'01_설정'!B7))*'01_설정'!B16+MAX(0,(1-U1087/'01_설정'!B8))*'01_설정'!B17+O1087*'01_설정'!B11+Q1087*'01_설정'!B12+P1087*'01_설정'!B13)</f>
        <v/>
      </c>
      <c r="X1087" s="38" t="str">
        <f>IF(W1087="","",1+COUNTIFS($W$4:$W$3003,"&gt;"&amp;W1087)+COUNTIFS($W$4:W1087,W1087)-1)</f>
        <v/>
      </c>
    </row>
    <row r="1088" spans="1:24" ht="16.5">
      <c r="A1088" s="38">
        <f>IF('04A_국토부원자료'!A1089="","",ROW()-3)</f>
        <v>1085</v>
      </c>
      <c r="B1088" s="39" t="str">
        <f>IFERROR('04A_국토부원자료'!B1089,"")</f>
        <v>서울특별시 송파구 문정동</v>
      </c>
      <c r="C1088" s="39" t="str">
        <f>IF(B1088="","",IF('04A_국토부원자료'!C1089&lt;&gt;"",'04A_국토부원자료'!C1089,TRIM('04A_국토부원자료'!D1089&amp;IF('04A_국토부원자료'!E1089&lt;&gt;"","-"&amp;'04A_국토부원자료'!E1089,""))))</f>
        <v>639-5</v>
      </c>
      <c r="D1088" s="39" t="str">
        <f>IFERROR('04A_국토부원자료'!F1089,"")</f>
        <v>힐스테이트에코송파</v>
      </c>
      <c r="E1088" s="40">
        <f>IFERROR(VALUE(SUBSTITUTE('04A_국토부원자료'!G1089,",","")),"")</f>
        <v>21.064</v>
      </c>
      <c r="F1088" s="41">
        <f>IFERROR(IF(AND('04A_국토부원자료'!H1089&lt;&gt;"",'04A_국토부원자료'!I1089&lt;&gt;""),DATE(INT(VALUE(SUBSTITUTE('04A_국토부원자료'!H1089,",",""))/100),MOD(VALUE(SUBSTITUTE('04A_국토부원자료'!H1089,",","")),100),VALUE(SUBSTITUTE('04A_국토부원자료'!I1089,",",""))),""),"")</f>
        <v>45392</v>
      </c>
      <c r="G1088" s="42">
        <f>IFERROR(VALUE(SUBSTITUTE('04A_국토부원자료'!J1089,",","")),"")</f>
        <v>18600</v>
      </c>
      <c r="H1088" s="43">
        <f t="shared" si="32"/>
        <v>186000000</v>
      </c>
      <c r="I1088" s="43">
        <f t="shared" si="33"/>
        <v>8830231.6748955566</v>
      </c>
      <c r="J1088" s="38">
        <f>IFERROR(VALUE(SUBSTITUTE('04A_국토부원자료'!K1089,",","")),"")</f>
        <v>12</v>
      </c>
      <c r="K1088" s="38">
        <f>IFERROR(VALUE(SUBSTITUTE('04A_국토부원자료'!N1089,",","")),"")</f>
        <v>2017</v>
      </c>
      <c r="L1088" s="39" t="str">
        <f>IFERROR('04A_국토부원자료'!O1089,"")</f>
        <v>정의로7길 13</v>
      </c>
      <c r="M1088" s="39" t="str">
        <f>IFERROR('04A_국토부원자료'!Q1089,"")</f>
        <v>중개거래</v>
      </c>
      <c r="N1088" s="38">
        <f>IF(B1088="","",IF('02_대상물건입력'!B5="",1,IF(ISNUMBER(SEARCH('02_대상물건입력'!B5,B1088)),1,0)))</f>
        <v>1</v>
      </c>
      <c r="O1088" s="38">
        <f>IF(B1088="","",IF('02_대상물건입력'!B6="",1,IF(ISNUMBER(SEARCH('02_대상물건입력'!B6,B1088)),1,0)))</f>
        <v>0</v>
      </c>
      <c r="P1088" s="38">
        <f>IF(L1088="","",IF('02_대상물건입력'!B15="",0,IF(ISNUMBER(SEARCH('02_대상물건입력'!B15,L1088)),1,0)))</f>
        <v>0</v>
      </c>
      <c r="Q1088" s="38">
        <f>IF(D1088="","",IF('02_대상물건입력'!B8="",0,IF(ISNUMBER(SEARCH('02_대상물건입력'!B8,D1088)),1,0)))</f>
        <v>0</v>
      </c>
      <c r="R1088" s="44">
        <f>IFERROR(ABS(E1088-'02_대상물건입력'!B11)/'02_대상물건입력'!B11,"")</f>
        <v>0.22680488055559631</v>
      </c>
      <c r="S1088" s="38">
        <f>IFERROR(ABS(J1088-'02_대상물건입력'!B10),"")</f>
        <v>0</v>
      </c>
      <c r="T1088" s="38">
        <f>IFERROR(ABS('01_설정'!B4-F1088),"")</f>
        <v>720</v>
      </c>
      <c r="U1088" s="38">
        <f>IFERROR(ABS(K1088-YEAR('02_대상물건입력'!B14)),"")</f>
        <v>9</v>
      </c>
      <c r="V1088" s="38" t="str">
        <f>IF(B1088="","",IF(AND(E1088&gt;0,F1088&gt;0,H1088&gt;0,OR('04A_국토부원자료'!P1089="",'04A_국토부원자료'!P1089="-"),IF('01_설정'!B10=1,N1088=1,TRUE),R1088&lt;='01_설정'!B5,S1088&lt;='01_설정'!B6,T1088&lt;='01_설정'!B7,U1088&lt;='01_설정'!B8),"Y",""))</f>
        <v>Y</v>
      </c>
      <c r="W1088" s="40">
        <f>IF(V1088&lt;&gt;"Y","",MAX(0,(1-R1088/'01_설정'!B5))*'01_설정'!B14+MAX(0,(1-S1088/'01_설정'!B6))*'01_설정'!B15+MAX(0,(1-T1088/'01_설정'!B7))*'01_설정'!B16+MAX(0,(1-U1088/'01_설정'!B8))*'01_설정'!B17+O1088*'01_설정'!B11+Q1088*'01_설정'!B12+P1088*'01_설정'!B13)</f>
        <v>21.205554072751362</v>
      </c>
      <c r="X1088" s="38">
        <f>IF(W1088="","",1+COUNTIFS($W$4:$W$3003,"&gt;"&amp;W1088)+COUNTIFS($W$4:W1088,W1088)-1)</f>
        <v>246</v>
      </c>
    </row>
    <row r="1089" spans="1:24" ht="16.5">
      <c r="A1089" s="38">
        <f>IF('04A_국토부원자료'!A1090="","",ROW()-3)</f>
        <v>1086</v>
      </c>
      <c r="B1089" s="39" t="str">
        <f>IFERROR('04A_국토부원자료'!B1090,"")</f>
        <v>서울특별시 송파구 문정동</v>
      </c>
      <c r="C1089" s="39" t="str">
        <f>IF(B1089="","",IF('04A_국토부원자료'!C1090&lt;&gt;"",'04A_국토부원자료'!C1090,TRIM('04A_국토부원자료'!D1090&amp;IF('04A_국토부원자료'!E1090&lt;&gt;"","-"&amp;'04A_국토부원자료'!E1090,""))))</f>
        <v>618</v>
      </c>
      <c r="D1089" s="39" t="str">
        <f>IFERROR('04A_국토부원자료'!F1090,"")</f>
        <v>파크하비오</v>
      </c>
      <c r="E1089" s="40">
        <f>IFERROR(VALUE(SUBSTITUTE('04A_국토부원자료'!G1090,",","")),"")</f>
        <v>24.72</v>
      </c>
      <c r="F1089" s="41">
        <f>IFERROR(IF(AND('04A_국토부원자료'!H1090&lt;&gt;"",'04A_국토부원자료'!I1090&lt;&gt;""),DATE(INT(VALUE(SUBSTITUTE('04A_국토부원자료'!H1090,",",""))/100),MOD(VALUE(SUBSTITUTE('04A_국토부원자료'!H1090,",","")),100),VALUE(SUBSTITUTE('04A_국토부원자료'!I1090,",",""))),""),"")</f>
        <v>45392</v>
      </c>
      <c r="G1089" s="42">
        <f>IFERROR(VALUE(SUBSTITUTE('04A_국토부원자료'!J1090,",","")),"")</f>
        <v>20000</v>
      </c>
      <c r="H1089" s="43">
        <f t="shared" si="32"/>
        <v>200000000</v>
      </c>
      <c r="I1089" s="43">
        <f t="shared" si="33"/>
        <v>8090614.8867313918</v>
      </c>
      <c r="J1089" s="38">
        <f>IFERROR(VALUE(SUBSTITUTE('04A_국토부원자료'!K1090,",","")),"")</f>
        <v>5</v>
      </c>
      <c r="K1089" s="38" t="str">
        <f>IFERROR(VALUE(SUBSTITUTE('04A_국토부원자료'!N1090,",","")),"")</f>
        <v/>
      </c>
      <c r="L1089" s="39" t="str">
        <f>IFERROR('04A_국토부원자료'!O1090,"")</f>
        <v xml:space="preserve"> </v>
      </c>
      <c r="M1089" s="39" t="str">
        <f>IFERROR('04A_국토부원자료'!Q1090,"")</f>
        <v>직거래</v>
      </c>
      <c r="N1089" s="38">
        <f>IF(B1089="","",IF('02_대상물건입력'!B5="",1,IF(ISNUMBER(SEARCH('02_대상물건입력'!B5,B1089)),1,0)))</f>
        <v>1</v>
      </c>
      <c r="O1089" s="38">
        <f>IF(B1089="","",IF('02_대상물건입력'!B6="",1,IF(ISNUMBER(SEARCH('02_대상물건입력'!B6,B1089)),1,0)))</f>
        <v>0</v>
      </c>
      <c r="P1089" s="38">
        <f>IF(L1089="","",IF('02_대상물건입력'!B15="",0,IF(ISNUMBER(SEARCH('02_대상물건입력'!B15,L1089)),1,0)))</f>
        <v>0</v>
      </c>
      <c r="Q1089" s="38">
        <f>IF(D1089="","",IF('02_대상물건입력'!B8="",0,IF(ISNUMBER(SEARCH('02_대상물건입력'!B8,D1089)),1,0)))</f>
        <v>0</v>
      </c>
      <c r="R1089" s="44">
        <f>IFERROR(ABS(E1089-'02_대상물건입력'!B11)/'02_대상물건입력'!B11,"")</f>
        <v>9.2604284434786452E-2</v>
      </c>
      <c r="S1089" s="38">
        <f>IFERROR(ABS(J1089-'02_대상물건입력'!B10),"")</f>
        <v>7</v>
      </c>
      <c r="T1089" s="38">
        <f>IFERROR(ABS('01_설정'!B4-F1089),"")</f>
        <v>720</v>
      </c>
      <c r="U1089" s="38" t="str">
        <f>IFERROR(ABS(K1089-YEAR('02_대상물건입력'!B14)),"")</f>
        <v/>
      </c>
      <c r="V1089" s="38" t="str">
        <f>IF(B1089="","",IF(AND(E1089&gt;0,F1089&gt;0,H1089&gt;0,OR('04A_국토부원자료'!P1090="",'04A_국토부원자료'!P1090="-"),IF('01_설정'!B10=1,N1089=1,TRUE),R1089&lt;='01_설정'!B5,S1089&lt;='01_설정'!B6,T1089&lt;='01_설정'!B7,U1089&lt;='01_설정'!B8),"Y",""))</f>
        <v/>
      </c>
      <c r="W1089" s="40" t="str">
        <f>IF(V1089&lt;&gt;"Y","",MAX(0,(1-R1089/'01_설정'!B5))*'01_설정'!B14+MAX(0,(1-S1089/'01_설정'!B6))*'01_설정'!B15+MAX(0,(1-T1089/'01_설정'!B7))*'01_설정'!B16+MAX(0,(1-U1089/'01_설정'!B8))*'01_설정'!B17+O1089*'01_설정'!B11+Q1089*'01_설정'!B12+P1089*'01_설정'!B13)</f>
        <v/>
      </c>
      <c r="X1089" s="38" t="str">
        <f>IF(W1089="","",1+COUNTIFS($W$4:$W$3003,"&gt;"&amp;W1089)+COUNTIFS($W$4:W1089,W1089)-1)</f>
        <v/>
      </c>
    </row>
    <row r="1090" spans="1:24" ht="16.5">
      <c r="A1090" s="38">
        <f>IF('04A_국토부원자료'!A1091="","",ROW()-3)</f>
        <v>1087</v>
      </c>
      <c r="B1090" s="39" t="str">
        <f>IFERROR('04A_국토부원자료'!B1091,"")</f>
        <v>서울특별시 송파구 문정동</v>
      </c>
      <c r="C1090" s="39" t="str">
        <f>IF(B1090="","",IF('04A_국토부원자료'!C1091&lt;&gt;"",'04A_국토부원자료'!C1091,TRIM('04A_국토부원자료'!D1091&amp;IF('04A_국토부원자료'!E1091&lt;&gt;"","-"&amp;'04A_국토부원자료'!E1091,""))))</f>
        <v>618</v>
      </c>
      <c r="D1090" s="39" t="str">
        <f>IFERROR('04A_국토부원자료'!F1091,"")</f>
        <v>파크하비오</v>
      </c>
      <c r="E1090" s="40">
        <f>IFERROR(VALUE(SUBSTITUTE('04A_국토부원자료'!G1091,",","")),"")</f>
        <v>48.93</v>
      </c>
      <c r="F1090" s="41">
        <f>IFERROR(IF(AND('04A_국토부원자료'!H1091&lt;&gt;"",'04A_국토부원자료'!I1091&lt;&gt;""),DATE(INT(VALUE(SUBSTITUTE('04A_국토부원자료'!H1091,",",""))/100),MOD(VALUE(SUBSTITUTE('04A_국토부원자료'!H1091,",","")),100),VALUE(SUBSTITUTE('04A_국토부원자료'!I1091,",",""))),""),"")</f>
        <v>45391</v>
      </c>
      <c r="G1090" s="42">
        <f>IFERROR(VALUE(SUBSTITUTE('04A_국토부원자료'!J1091,",","")),"")</f>
        <v>44500</v>
      </c>
      <c r="H1090" s="43">
        <f t="shared" si="32"/>
        <v>445000000</v>
      </c>
      <c r="I1090" s="43">
        <f t="shared" si="33"/>
        <v>9094624.9744533002</v>
      </c>
      <c r="J1090" s="38">
        <f>IFERROR(VALUE(SUBSTITUTE('04A_국토부원자료'!K1091,",","")),"")</f>
        <v>12</v>
      </c>
      <c r="K1090" s="38" t="str">
        <f>IFERROR(VALUE(SUBSTITUTE('04A_국토부원자료'!N1091,",","")),"")</f>
        <v/>
      </c>
      <c r="L1090" s="39" t="str">
        <f>IFERROR('04A_국토부원자료'!O1091,"")</f>
        <v xml:space="preserve"> </v>
      </c>
      <c r="M1090" s="39" t="str">
        <f>IFERROR('04A_국토부원자료'!Q1091,"")</f>
        <v>중개거래</v>
      </c>
      <c r="N1090" s="38">
        <f>IF(B1090="","",IF('02_대상물건입력'!B5="",1,IF(ISNUMBER(SEARCH('02_대상물건입력'!B5,B1090)),1,0)))</f>
        <v>1</v>
      </c>
      <c r="O1090" s="38">
        <f>IF(B1090="","",IF('02_대상물건입력'!B6="",1,IF(ISNUMBER(SEARCH('02_대상물건입력'!B6,B1090)),1,0)))</f>
        <v>0</v>
      </c>
      <c r="P1090" s="38">
        <f>IF(L1090="","",IF('02_대상물건입력'!B15="",0,IF(ISNUMBER(SEARCH('02_대상물건입력'!B15,L1090)),1,0)))</f>
        <v>0</v>
      </c>
      <c r="Q1090" s="38">
        <f>IF(D1090="","",IF('02_대상물건입력'!B8="",0,IF(ISNUMBER(SEARCH('02_대상물건입력'!B8,D1090)),1,0)))</f>
        <v>0</v>
      </c>
      <c r="R1090" s="44">
        <f>IFERROR(ABS(E1090-'02_대상물건입력'!B11)/'02_대상물건입력'!B11,"")</f>
        <v>0.79607088845493124</v>
      </c>
      <c r="S1090" s="38">
        <f>IFERROR(ABS(J1090-'02_대상물건입력'!B10),"")</f>
        <v>0</v>
      </c>
      <c r="T1090" s="38">
        <f>IFERROR(ABS('01_설정'!B4-F1090),"")</f>
        <v>721</v>
      </c>
      <c r="U1090" s="38" t="str">
        <f>IFERROR(ABS(K1090-YEAR('02_대상물건입력'!B14)),"")</f>
        <v/>
      </c>
      <c r="V1090" s="38" t="str">
        <f>IF(B1090="","",IF(AND(E1090&gt;0,F1090&gt;0,H1090&gt;0,OR('04A_국토부원자료'!P1091="",'04A_국토부원자료'!P1091="-"),IF('01_설정'!B10=1,N1090=1,TRUE),R1090&lt;='01_설정'!B5,S1090&lt;='01_설정'!B6,T1090&lt;='01_설정'!B7,U1090&lt;='01_설정'!B8),"Y",""))</f>
        <v/>
      </c>
      <c r="W1090" s="40" t="str">
        <f>IF(V1090&lt;&gt;"Y","",MAX(0,(1-R1090/'01_설정'!B5))*'01_설정'!B14+MAX(0,(1-S1090/'01_설정'!B6))*'01_설정'!B15+MAX(0,(1-T1090/'01_설정'!B7))*'01_설정'!B16+MAX(0,(1-U1090/'01_설정'!B8))*'01_설정'!B17+O1090*'01_설정'!B11+Q1090*'01_설정'!B12+P1090*'01_설정'!B13)</f>
        <v/>
      </c>
      <c r="X1090" s="38" t="str">
        <f>IF(W1090="","",1+COUNTIFS($W$4:$W$3003,"&gt;"&amp;W1090)+COUNTIFS($W$4:W1090,W1090)-1)</f>
        <v/>
      </c>
    </row>
    <row r="1091" spans="1:24" ht="16.5">
      <c r="A1091" s="38">
        <f>IF('04A_국토부원자료'!A1092="","",ROW()-3)</f>
        <v>1088</v>
      </c>
      <c r="B1091" s="39" t="str">
        <f>IFERROR('04A_국토부원자료'!B1092,"")</f>
        <v>서울특별시 송파구 문정동</v>
      </c>
      <c r="C1091" s="39" t="str">
        <f>IF(B1091="","",IF('04A_국토부원자료'!C1092&lt;&gt;"",'04A_국토부원자료'!C1092,TRIM('04A_국토부원자료'!D1092&amp;IF('04A_국토부원자료'!E1092&lt;&gt;"","-"&amp;'04A_국토부원자료'!E1092,""))))</f>
        <v>620</v>
      </c>
      <c r="D1091" s="39" t="str">
        <f>IFERROR('04A_국토부원자료'!F1092,"")</f>
        <v>송파푸르지오시티</v>
      </c>
      <c r="E1091" s="40">
        <f>IFERROR(VALUE(SUBSTITUTE('04A_국토부원자료'!G1092,",","")),"")</f>
        <v>30</v>
      </c>
      <c r="F1091" s="41">
        <f>IFERROR(IF(AND('04A_국토부원자료'!H1092&lt;&gt;"",'04A_국토부원자료'!I1092&lt;&gt;""),DATE(INT(VALUE(SUBSTITUTE('04A_국토부원자료'!H1092,",",""))/100),MOD(VALUE(SUBSTITUTE('04A_국토부원자료'!H1092,",","")),100),VALUE(SUBSTITUTE('04A_국토부원자료'!I1092,",",""))),""),"")</f>
        <v>45390</v>
      </c>
      <c r="G1091" s="42">
        <f>IFERROR(VALUE(SUBSTITUTE('04A_국토부원자료'!J1092,",","")),"")</f>
        <v>23500</v>
      </c>
      <c r="H1091" s="43">
        <f t="shared" si="32"/>
        <v>235000000</v>
      </c>
      <c r="I1091" s="43">
        <f t="shared" si="33"/>
        <v>7833333.333333333</v>
      </c>
      <c r="J1091" s="38">
        <f>IFERROR(VALUE(SUBSTITUTE('04A_국토부원자료'!K1092,",","")),"")</f>
        <v>5</v>
      </c>
      <c r="K1091" s="38">
        <f>IFERROR(VALUE(SUBSTITUTE('04A_국토부원자료'!N1092,",","")),"")</f>
        <v>2013</v>
      </c>
      <c r="L1091" s="39" t="str">
        <f>IFERROR('04A_국토부원자료'!O1092,"")</f>
        <v>새말로 62</v>
      </c>
      <c r="M1091" s="39" t="str">
        <f>IFERROR('04A_국토부원자료'!Q1092,"")</f>
        <v>중개거래</v>
      </c>
      <c r="N1091" s="38">
        <f>IF(B1091="","",IF('02_대상물건입력'!B5="",1,IF(ISNUMBER(SEARCH('02_대상물건입력'!B5,B1091)),1,0)))</f>
        <v>1</v>
      </c>
      <c r="O1091" s="38">
        <f>IF(B1091="","",IF('02_대상물건입력'!B6="",1,IF(ISNUMBER(SEARCH('02_대상물건입력'!B6,B1091)),1,0)))</f>
        <v>0</v>
      </c>
      <c r="P1091" s="38">
        <f>IF(L1091="","",IF('02_대상물건입력'!B15="",0,IF(ISNUMBER(SEARCH('02_대상물건입력'!B15,L1091)),1,0)))</f>
        <v>0</v>
      </c>
      <c r="Q1091" s="38">
        <f>IF(D1091="","",IF('02_대상물건입력'!B8="",0,IF(ISNUMBER(SEARCH('02_대상물건입력'!B8,D1091)),1,0)))</f>
        <v>0</v>
      </c>
      <c r="R1091" s="44">
        <f>IFERROR(ABS(E1091-'02_대상물건입력'!B11)/'02_대상물건입력'!B11,"")</f>
        <v>0.10120839267623009</v>
      </c>
      <c r="S1091" s="38">
        <f>IFERROR(ABS(J1091-'02_대상물건입력'!B10),"")</f>
        <v>7</v>
      </c>
      <c r="T1091" s="38">
        <f>IFERROR(ABS('01_설정'!B4-F1091),"")</f>
        <v>722</v>
      </c>
      <c r="U1091" s="38">
        <f>IFERROR(ABS(K1091-YEAR('02_대상물건입력'!B14)),"")</f>
        <v>13</v>
      </c>
      <c r="V1091" s="38" t="str">
        <f>IF(B1091="","",IF(AND(E1091&gt;0,F1091&gt;0,H1091&gt;0,OR('04A_국토부원자료'!P1092="",'04A_국토부원자료'!P1092="-"),IF('01_설정'!B10=1,N1091=1,TRUE),R1091&lt;='01_설정'!B5,S1091&lt;='01_설정'!B6,T1091&lt;='01_설정'!B7,U1091&lt;='01_설정'!B8),"Y",""))</f>
        <v/>
      </c>
      <c r="W1091" s="40" t="str">
        <f>IF(V1091&lt;&gt;"Y","",MAX(0,(1-R1091/'01_설정'!B5))*'01_설정'!B14+MAX(0,(1-S1091/'01_설정'!B6))*'01_설정'!B15+MAX(0,(1-T1091/'01_설정'!B7))*'01_설정'!B16+MAX(0,(1-U1091/'01_설정'!B8))*'01_설정'!B17+O1091*'01_설정'!B11+Q1091*'01_설정'!B12+P1091*'01_설정'!B13)</f>
        <v/>
      </c>
      <c r="X1091" s="38" t="str">
        <f>IF(W1091="","",1+COUNTIFS($W$4:$W$3003,"&gt;"&amp;W1091)+COUNTIFS($W$4:W1091,W1091)-1)</f>
        <v/>
      </c>
    </row>
    <row r="1092" spans="1:24" ht="16.5">
      <c r="A1092" s="38">
        <f>IF('04A_국토부원자료'!A1093="","",ROW()-3)</f>
        <v>1089</v>
      </c>
      <c r="B1092" s="39" t="str">
        <f>IFERROR('04A_국토부원자료'!B1093,"")</f>
        <v>서울특별시 송파구 문정동</v>
      </c>
      <c r="C1092" s="39" t="str">
        <f>IF(B1092="","",IF('04A_국토부원자료'!C1093&lt;&gt;"",'04A_국토부원자료'!C1093,TRIM('04A_국토부원자료'!D1093&amp;IF('04A_국토부원자료'!E1093&lt;&gt;"","-"&amp;'04A_국토부원자료'!E1093,""))))</f>
        <v>652</v>
      </c>
      <c r="D1092" s="39" t="str">
        <f>IFERROR('04A_국토부원자료'!F1093,"")</f>
        <v>송파법조타운푸르지오시티</v>
      </c>
      <c r="E1092" s="40">
        <f>IFERROR(VALUE(SUBSTITUTE('04A_국토부원자료'!G1093,",","")),"")</f>
        <v>17.47</v>
      </c>
      <c r="F1092" s="41">
        <f>IFERROR(IF(AND('04A_국토부원자료'!H1093&lt;&gt;"",'04A_국토부원자료'!I1093&lt;&gt;""),DATE(INT(VALUE(SUBSTITUTE('04A_국토부원자료'!H1093,",",""))/100),MOD(VALUE(SUBSTITUTE('04A_국토부원자료'!H1093,",","")),100),VALUE(SUBSTITUTE('04A_국토부원자료'!I1093,",",""))),""),"")</f>
        <v>45390</v>
      </c>
      <c r="G1092" s="42">
        <f>IFERROR(VALUE(SUBSTITUTE('04A_국토부원자료'!J1093,",","")),"")</f>
        <v>17900</v>
      </c>
      <c r="H1092" s="43">
        <f t="shared" ref="H1092:H1155" si="34">IF(G1092="","",G1092*10000)</f>
        <v>179000000</v>
      </c>
      <c r="I1092" s="43">
        <f t="shared" ref="I1092:I1155" si="35">IFERROR(IF(AND(H1092&gt;0,E1092&gt;0),H1092/E1092,""),"")</f>
        <v>10246136.233543217</v>
      </c>
      <c r="J1092" s="38">
        <f>IFERROR(VALUE(SUBSTITUTE('04A_국토부원자료'!K1093,",","")),"")</f>
        <v>10</v>
      </c>
      <c r="K1092" s="38">
        <f>IFERROR(VALUE(SUBSTITUTE('04A_국토부원자료'!N1093,",","")),"")</f>
        <v>2018</v>
      </c>
      <c r="L1092" s="39" t="str">
        <f>IFERROR('04A_국토부원자료'!O1093,"")</f>
        <v>법원로4길 5</v>
      </c>
      <c r="M1092" s="39" t="str">
        <f>IFERROR('04A_국토부원자료'!Q1093,"")</f>
        <v>중개거래</v>
      </c>
      <c r="N1092" s="38">
        <f>IF(B1092="","",IF('02_대상물건입력'!B5="",1,IF(ISNUMBER(SEARCH('02_대상물건입력'!B5,B1092)),1,0)))</f>
        <v>1</v>
      </c>
      <c r="O1092" s="38">
        <f>IF(B1092="","",IF('02_대상물건입력'!B6="",1,IF(ISNUMBER(SEARCH('02_대상물건입력'!B6,B1092)),1,0)))</f>
        <v>0</v>
      </c>
      <c r="P1092" s="38">
        <f>IF(L1092="","",IF('02_대상물건입력'!B15="",0,IF(ISNUMBER(SEARCH('02_대상물건입력'!B15,L1092)),1,0)))</f>
        <v>0</v>
      </c>
      <c r="Q1092" s="38">
        <f>IF(D1092="","",IF('02_대상물건입력'!B8="",0,IF(ISNUMBER(SEARCH('02_대상물건입력'!B8,D1092)),1,0)))</f>
        <v>0</v>
      </c>
      <c r="R1092" s="44">
        <f>IFERROR(ABS(E1092-'02_대상물건입력'!B11)/'02_대상물건입력'!B11,"")</f>
        <v>0.35872964599820872</v>
      </c>
      <c r="S1092" s="38">
        <f>IFERROR(ABS(J1092-'02_대상물건입력'!B10),"")</f>
        <v>2</v>
      </c>
      <c r="T1092" s="38">
        <f>IFERROR(ABS('01_설정'!B4-F1092),"")</f>
        <v>722</v>
      </c>
      <c r="U1092" s="38">
        <f>IFERROR(ABS(K1092-YEAR('02_대상물건입력'!B14)),"")</f>
        <v>8</v>
      </c>
      <c r="V1092" s="38" t="str">
        <f>IF(B1092="","",IF(AND(E1092&gt;0,F1092&gt;0,H1092&gt;0,OR('04A_국토부원자료'!P1093="",'04A_국토부원자료'!P1093="-"),IF('01_설정'!B10=1,N1092=1,TRUE),R1092&lt;='01_설정'!B5,S1092&lt;='01_설정'!B6,T1092&lt;='01_설정'!B7,U1092&lt;='01_설정'!B8),"Y",""))</f>
        <v/>
      </c>
      <c r="W1092" s="40" t="str">
        <f>IF(V1092&lt;&gt;"Y","",MAX(0,(1-R1092/'01_설정'!B5))*'01_설정'!B14+MAX(0,(1-S1092/'01_설정'!B6))*'01_설정'!B15+MAX(0,(1-T1092/'01_설정'!B7))*'01_설정'!B16+MAX(0,(1-U1092/'01_설정'!B8))*'01_설정'!B17+O1092*'01_설정'!B11+Q1092*'01_설정'!B12+P1092*'01_설정'!B13)</f>
        <v/>
      </c>
      <c r="X1092" s="38" t="str">
        <f>IF(W1092="","",1+COUNTIFS($W$4:$W$3003,"&gt;"&amp;W1092)+COUNTIFS($W$4:W1092,W1092)-1)</f>
        <v/>
      </c>
    </row>
    <row r="1093" spans="1:24" ht="16.5">
      <c r="A1093" s="38">
        <f>IF('04A_국토부원자료'!A1094="","",ROW()-3)</f>
        <v>1090</v>
      </c>
      <c r="B1093" s="39" t="str">
        <f>IFERROR('04A_국토부원자료'!B1094,"")</f>
        <v>서울특별시 송파구 문정동</v>
      </c>
      <c r="C1093" s="39" t="str">
        <f>IF(B1093="","",IF('04A_국토부원자료'!C1094&lt;&gt;"",'04A_국토부원자료'!C1094,TRIM('04A_국토부원자료'!D1094&amp;IF('04A_국토부원자료'!E1094&lt;&gt;"","-"&amp;'04A_국토부원자료'!E1094,""))))</f>
        <v>624</v>
      </c>
      <c r="D1093" s="39" t="str">
        <f>IFERROR('04A_국토부원자료'!F1094,"")</f>
        <v>송파 아이파크</v>
      </c>
      <c r="E1093" s="40">
        <f>IFERROR(VALUE(SUBSTITUTE('04A_국토부원자료'!G1094,",","")),"")</f>
        <v>38.81</v>
      </c>
      <c r="F1093" s="41">
        <f>IFERROR(IF(AND('04A_국토부원자료'!H1094&lt;&gt;"",'04A_국토부원자료'!I1094&lt;&gt;""),DATE(INT(VALUE(SUBSTITUTE('04A_국토부원자료'!H1094,",",""))/100),MOD(VALUE(SUBSTITUTE('04A_국토부원자료'!H1094,",","")),100),VALUE(SUBSTITUTE('04A_국토부원자료'!I1094,",",""))),""),"")</f>
        <v>45390</v>
      </c>
      <c r="G1093" s="42">
        <f>IFERROR(VALUE(SUBSTITUTE('04A_국토부원자료'!J1094,",","")),"")</f>
        <v>40300</v>
      </c>
      <c r="H1093" s="43">
        <f t="shared" si="34"/>
        <v>403000000</v>
      </c>
      <c r="I1093" s="43">
        <f t="shared" si="35"/>
        <v>10383921.669672765</v>
      </c>
      <c r="J1093" s="38">
        <f>IFERROR(VALUE(SUBSTITUTE('04A_국토부원자료'!K1094,",","")),"")</f>
        <v>5</v>
      </c>
      <c r="K1093" s="38">
        <f>IFERROR(VALUE(SUBSTITUTE('04A_국토부원자료'!N1094,",","")),"")</f>
        <v>2015</v>
      </c>
      <c r="L1093" s="39" t="str">
        <f>IFERROR('04A_국토부원자료'!O1094,"")</f>
        <v>법원로 55</v>
      </c>
      <c r="M1093" s="39" t="str">
        <f>IFERROR('04A_국토부원자료'!Q1094,"")</f>
        <v>중개거래</v>
      </c>
      <c r="N1093" s="38">
        <f>IF(B1093="","",IF('02_대상물건입력'!B5="",1,IF(ISNUMBER(SEARCH('02_대상물건입력'!B5,B1093)),1,0)))</f>
        <v>1</v>
      </c>
      <c r="O1093" s="38">
        <f>IF(B1093="","",IF('02_대상물건입력'!B6="",1,IF(ISNUMBER(SEARCH('02_대상물건입력'!B6,B1093)),1,0)))</f>
        <v>0</v>
      </c>
      <c r="P1093" s="38">
        <f>IF(L1093="","",IF('02_대상물건입력'!B15="",0,IF(ISNUMBER(SEARCH('02_대상물건입력'!B15,L1093)),1,0)))</f>
        <v>0</v>
      </c>
      <c r="Q1093" s="38">
        <f>IF(D1093="","",IF('02_대상물건입력'!B8="",0,IF(ISNUMBER(SEARCH('02_대상물건입력'!B8,D1093)),1,0)))</f>
        <v>0</v>
      </c>
      <c r="R1093" s="44">
        <f>IFERROR(ABS(E1093-'02_대상물건입력'!B11)/'02_대상물건입력'!B11,"")</f>
        <v>0.42459659065881639</v>
      </c>
      <c r="S1093" s="38">
        <f>IFERROR(ABS(J1093-'02_대상물건입력'!B10),"")</f>
        <v>7</v>
      </c>
      <c r="T1093" s="38">
        <f>IFERROR(ABS('01_설정'!B4-F1093),"")</f>
        <v>722</v>
      </c>
      <c r="U1093" s="38">
        <f>IFERROR(ABS(K1093-YEAR('02_대상물건입력'!B14)),"")</f>
        <v>11</v>
      </c>
      <c r="V1093" s="38" t="str">
        <f>IF(B1093="","",IF(AND(E1093&gt;0,F1093&gt;0,H1093&gt;0,OR('04A_국토부원자료'!P1094="",'04A_국토부원자료'!P1094="-"),IF('01_설정'!B10=1,N1093=1,TRUE),R1093&lt;='01_설정'!B5,S1093&lt;='01_설정'!B6,T1093&lt;='01_설정'!B7,U1093&lt;='01_설정'!B8),"Y",""))</f>
        <v/>
      </c>
      <c r="W1093" s="40" t="str">
        <f>IF(V1093&lt;&gt;"Y","",MAX(0,(1-R1093/'01_설정'!B5))*'01_설정'!B14+MAX(0,(1-S1093/'01_설정'!B6))*'01_설정'!B15+MAX(0,(1-T1093/'01_설정'!B7))*'01_설정'!B16+MAX(0,(1-U1093/'01_설정'!B8))*'01_설정'!B17+O1093*'01_설정'!B11+Q1093*'01_설정'!B12+P1093*'01_설정'!B13)</f>
        <v/>
      </c>
      <c r="X1093" s="38" t="str">
        <f>IF(W1093="","",1+COUNTIFS($W$4:$W$3003,"&gt;"&amp;W1093)+COUNTIFS($W$4:W1093,W1093)-1)</f>
        <v/>
      </c>
    </row>
    <row r="1094" spans="1:24" ht="16.5">
      <c r="A1094" s="38">
        <f>IF('04A_국토부원자료'!A1095="","",ROW()-3)</f>
        <v>1091</v>
      </c>
      <c r="B1094" s="39" t="str">
        <f>IFERROR('04A_국토부원자료'!B1095,"")</f>
        <v>서울특별시 송파구 문정동</v>
      </c>
      <c r="C1094" s="39" t="str">
        <f>IF(B1094="","",IF('04A_국토부원자료'!C1095&lt;&gt;"",'04A_국토부원자료'!C1095,TRIM('04A_국토부원자료'!D1095&amp;IF('04A_국토부원자료'!E1095&lt;&gt;"","-"&amp;'04A_국토부원자료'!E1095,""))))</f>
        <v>622</v>
      </c>
      <c r="D1094" s="39" t="str">
        <f>IFERROR('04A_국토부원자료'!F1095,"")</f>
        <v>송파한화오벨리스크</v>
      </c>
      <c r="E1094" s="40">
        <f>IFERROR(VALUE(SUBSTITUTE('04A_국토부원자료'!G1095,",","")),"")</f>
        <v>26.82</v>
      </c>
      <c r="F1094" s="41">
        <f>IFERROR(IF(AND('04A_국토부원자료'!H1095&lt;&gt;"",'04A_국토부원자료'!I1095&lt;&gt;""),DATE(INT(VALUE(SUBSTITUTE('04A_국토부원자료'!H1095,",",""))/100),MOD(VALUE(SUBSTITUTE('04A_국토부원자료'!H1095,",","")),100),VALUE(SUBSTITUTE('04A_국토부원자료'!I1095,",",""))),""),"")</f>
        <v>45390</v>
      </c>
      <c r="G1094" s="42">
        <f>IFERROR(VALUE(SUBSTITUTE('04A_국토부원자료'!J1095,",","")),"")</f>
        <v>20000</v>
      </c>
      <c r="H1094" s="43">
        <f t="shared" si="34"/>
        <v>200000000</v>
      </c>
      <c r="I1094" s="43">
        <f t="shared" si="35"/>
        <v>7457121.5510812821</v>
      </c>
      <c r="J1094" s="38">
        <f>IFERROR(VALUE(SUBSTITUTE('04A_국토부원자료'!K1095,",","")),"")</f>
        <v>9</v>
      </c>
      <c r="K1094" s="38">
        <f>IFERROR(VALUE(SUBSTITUTE('04A_국토부원자료'!N1095,",","")),"")</f>
        <v>2013</v>
      </c>
      <c r="L1094" s="39" t="str">
        <f>IFERROR('04A_국토부원자료'!O1095,"")</f>
        <v>충민로 5</v>
      </c>
      <c r="M1094" s="39" t="str">
        <f>IFERROR('04A_국토부원자료'!Q1095,"")</f>
        <v>중개거래</v>
      </c>
      <c r="N1094" s="38">
        <f>IF(B1094="","",IF('02_대상물건입력'!B5="",1,IF(ISNUMBER(SEARCH('02_대상물건입력'!B5,B1094)),1,0)))</f>
        <v>1</v>
      </c>
      <c r="O1094" s="38">
        <f>IF(B1094="","",IF('02_대상물건입력'!B6="",1,IF(ISNUMBER(SEARCH('02_대상물건입력'!B6,B1094)),1,0)))</f>
        <v>0</v>
      </c>
      <c r="P1094" s="38">
        <f>IF(L1094="","",IF('02_대상물건입력'!B15="",0,IF(ISNUMBER(SEARCH('02_대상물건입력'!B15,L1094)),1,0)))</f>
        <v>0</v>
      </c>
      <c r="Q1094" s="38">
        <f>IF(D1094="","",IF('02_대상물건입력'!B8="",0,IF(ISNUMBER(SEARCH('02_대상물건입력'!B8,D1094)),1,0)))</f>
        <v>0</v>
      </c>
      <c r="R1094" s="44">
        <f>IFERROR(ABS(E1094-'02_대상물건입력'!B11)/'02_대상물건입력'!B11,"")</f>
        <v>1.551969694745029E-2</v>
      </c>
      <c r="S1094" s="38">
        <f>IFERROR(ABS(J1094-'02_대상물건입력'!B10),"")</f>
        <v>3</v>
      </c>
      <c r="T1094" s="38">
        <f>IFERROR(ABS('01_설정'!B4-F1094),"")</f>
        <v>722</v>
      </c>
      <c r="U1094" s="38">
        <f>IFERROR(ABS(K1094-YEAR('02_대상물건입력'!B14)),"")</f>
        <v>13</v>
      </c>
      <c r="V1094" s="38" t="str">
        <f>IF(B1094="","",IF(AND(E1094&gt;0,F1094&gt;0,H1094&gt;0,OR('04A_국토부원자료'!P1095="",'04A_국토부원자료'!P1095="-"),IF('01_설정'!B10=1,N1094=1,TRUE),R1094&lt;='01_설정'!B5,S1094&lt;='01_설정'!B6,T1094&lt;='01_설정'!B7,U1094&lt;='01_설정'!B8),"Y",""))</f>
        <v/>
      </c>
      <c r="W1094" s="40" t="str">
        <f>IF(V1094&lt;&gt;"Y","",MAX(0,(1-R1094/'01_설정'!B5))*'01_설정'!B14+MAX(0,(1-S1094/'01_설정'!B6))*'01_설정'!B15+MAX(0,(1-T1094/'01_설정'!B7))*'01_설정'!B16+MAX(0,(1-U1094/'01_설정'!B8))*'01_설정'!B17+O1094*'01_설정'!B11+Q1094*'01_설정'!B12+P1094*'01_설정'!B13)</f>
        <v/>
      </c>
      <c r="X1094" s="38" t="str">
        <f>IF(W1094="","",1+COUNTIFS($W$4:$W$3003,"&gt;"&amp;W1094)+COUNTIFS($W$4:W1094,W1094)-1)</f>
        <v/>
      </c>
    </row>
    <row r="1095" spans="1:24" ht="16.5">
      <c r="A1095" s="38">
        <f>IF('04A_국토부원자료'!A1096="","",ROW()-3)</f>
        <v>1092</v>
      </c>
      <c r="B1095" s="39" t="str">
        <f>IFERROR('04A_국토부원자료'!B1096,"")</f>
        <v>서울특별시 송파구 문정동</v>
      </c>
      <c r="C1095" s="39" t="str">
        <f>IF(B1095="","",IF('04A_국토부원자료'!C1096&lt;&gt;"",'04A_국토부원자료'!C1096,TRIM('04A_국토부원자료'!D1096&amp;IF('04A_국토부원자료'!E1096&lt;&gt;"","-"&amp;'04A_국토부원자료'!E1096,""))))</f>
        <v>618</v>
      </c>
      <c r="D1095" s="39" t="str">
        <f>IFERROR('04A_국토부원자료'!F1096,"")</f>
        <v>파크하비오</v>
      </c>
      <c r="E1095" s="40">
        <f>IFERROR(VALUE(SUBSTITUTE('04A_국토부원자료'!G1096,",","")),"")</f>
        <v>48.96</v>
      </c>
      <c r="F1095" s="41">
        <f>IFERROR(IF(AND('04A_국토부원자료'!H1096&lt;&gt;"",'04A_국토부원자료'!I1096&lt;&gt;""),DATE(INT(VALUE(SUBSTITUTE('04A_국토부원자료'!H1096,",",""))/100),MOD(VALUE(SUBSTITUTE('04A_국토부원자료'!H1096,",","")),100),VALUE(SUBSTITUTE('04A_국토부원자료'!I1096,",",""))),""),"")</f>
        <v>45388</v>
      </c>
      <c r="G1095" s="42">
        <f>IFERROR(VALUE(SUBSTITUTE('04A_국토부원자료'!J1096,",","")),"")</f>
        <v>47000</v>
      </c>
      <c r="H1095" s="43">
        <f t="shared" si="34"/>
        <v>470000000</v>
      </c>
      <c r="I1095" s="43">
        <f t="shared" si="35"/>
        <v>9599673.2026143782</v>
      </c>
      <c r="J1095" s="38">
        <f>IFERROR(VALUE(SUBSTITUTE('04A_국토부원자료'!K1096,",","")),"")</f>
        <v>12</v>
      </c>
      <c r="K1095" s="38" t="str">
        <f>IFERROR(VALUE(SUBSTITUTE('04A_국토부원자료'!N1096,",","")),"")</f>
        <v/>
      </c>
      <c r="L1095" s="39" t="str">
        <f>IFERROR('04A_국토부원자료'!O1096,"")</f>
        <v xml:space="preserve"> </v>
      </c>
      <c r="M1095" s="39" t="str">
        <f>IFERROR('04A_국토부원자료'!Q1096,"")</f>
        <v>중개거래</v>
      </c>
      <c r="N1095" s="38">
        <f>IF(B1095="","",IF('02_대상물건입력'!B5="",1,IF(ISNUMBER(SEARCH('02_대상물건입력'!B5,B1095)),1,0)))</f>
        <v>1</v>
      </c>
      <c r="O1095" s="38">
        <f>IF(B1095="","",IF('02_대상물건입력'!B6="",1,IF(ISNUMBER(SEARCH('02_대상물건입력'!B6,B1095)),1,0)))</f>
        <v>0</v>
      </c>
      <c r="P1095" s="38">
        <f>IF(L1095="","",IF('02_대상물건입력'!B15="",0,IF(ISNUMBER(SEARCH('02_대상물건입력'!B15,L1095)),1,0)))</f>
        <v>0</v>
      </c>
      <c r="Q1095" s="38">
        <f>IF(D1095="","",IF('02_대상물건입력'!B8="",0,IF(ISNUMBER(SEARCH('02_대상물건입력'!B8,D1095)),1,0)))</f>
        <v>0</v>
      </c>
      <c r="R1095" s="44">
        <f>IFERROR(ABS(E1095-'02_대상물건입력'!B11)/'02_대상물건입력'!B11,"")</f>
        <v>0.79717209684760759</v>
      </c>
      <c r="S1095" s="38">
        <f>IFERROR(ABS(J1095-'02_대상물건입력'!B10),"")</f>
        <v>0</v>
      </c>
      <c r="T1095" s="38">
        <f>IFERROR(ABS('01_설정'!B4-F1095),"")</f>
        <v>724</v>
      </c>
      <c r="U1095" s="38" t="str">
        <f>IFERROR(ABS(K1095-YEAR('02_대상물건입력'!B14)),"")</f>
        <v/>
      </c>
      <c r="V1095" s="38" t="str">
        <f>IF(B1095="","",IF(AND(E1095&gt;0,F1095&gt;0,H1095&gt;0,OR('04A_국토부원자료'!P1096="",'04A_국토부원자료'!P1096="-"),IF('01_설정'!B10=1,N1095=1,TRUE),R1095&lt;='01_설정'!B5,S1095&lt;='01_설정'!B6,T1095&lt;='01_설정'!B7,U1095&lt;='01_설정'!B8),"Y",""))</f>
        <v/>
      </c>
      <c r="W1095" s="40" t="str">
        <f>IF(V1095&lt;&gt;"Y","",MAX(0,(1-R1095/'01_설정'!B5))*'01_설정'!B14+MAX(0,(1-S1095/'01_설정'!B6))*'01_설정'!B15+MAX(0,(1-T1095/'01_설정'!B7))*'01_설정'!B16+MAX(0,(1-U1095/'01_설정'!B8))*'01_설정'!B17+O1095*'01_설정'!B11+Q1095*'01_설정'!B12+P1095*'01_설정'!B13)</f>
        <v/>
      </c>
      <c r="X1095" s="38" t="str">
        <f>IF(W1095="","",1+COUNTIFS($W$4:$W$3003,"&gt;"&amp;W1095)+COUNTIFS($W$4:W1095,W1095)-1)</f>
        <v/>
      </c>
    </row>
    <row r="1096" spans="1:24" ht="16.5">
      <c r="A1096" s="38">
        <f>IF('04A_국토부원자료'!A1097="","",ROW()-3)</f>
        <v>1093</v>
      </c>
      <c r="B1096" s="39" t="str">
        <f>IFERROR('04A_국토부원자료'!B1097,"")</f>
        <v>서울특별시 송파구 문정동</v>
      </c>
      <c r="C1096" s="39" t="str">
        <f>IF(B1096="","",IF('04A_국토부원자료'!C1097&lt;&gt;"",'04A_국토부원자료'!C1097,TRIM('04A_국토부원자료'!D1097&amp;IF('04A_국토부원자료'!E1097&lt;&gt;"","-"&amp;'04A_국토부원자료'!E1097,""))))</f>
        <v>624</v>
      </c>
      <c r="D1096" s="39" t="str">
        <f>IFERROR('04A_국토부원자료'!F1097,"")</f>
        <v>송파 아이파크</v>
      </c>
      <c r="E1096" s="40">
        <f>IFERROR(VALUE(SUBSTITUTE('04A_국토부원자료'!G1097,",","")),"")</f>
        <v>49.95</v>
      </c>
      <c r="F1096" s="41">
        <f>IFERROR(IF(AND('04A_국토부원자료'!H1097&lt;&gt;"",'04A_국토부원자료'!I1097&lt;&gt;""),DATE(INT(VALUE(SUBSTITUTE('04A_국토부원자료'!H1097,",",""))/100),MOD(VALUE(SUBSTITUTE('04A_국토부원자료'!H1097,",","")),100),VALUE(SUBSTITUTE('04A_국토부원자료'!I1097,",",""))),""),"")</f>
        <v>45388</v>
      </c>
      <c r="G1096" s="42">
        <f>IFERROR(VALUE(SUBSTITUTE('04A_국토부원자료'!J1097,",","")),"")</f>
        <v>65800</v>
      </c>
      <c r="H1096" s="43">
        <f t="shared" si="34"/>
        <v>658000000</v>
      </c>
      <c r="I1096" s="43">
        <f t="shared" si="35"/>
        <v>13173173.173173172</v>
      </c>
      <c r="J1096" s="38">
        <f>IFERROR(VALUE(SUBSTITUTE('04A_국토부원자료'!K1097,",","")),"")</f>
        <v>11</v>
      </c>
      <c r="K1096" s="38">
        <f>IFERROR(VALUE(SUBSTITUTE('04A_국토부원자료'!N1097,",","")),"")</f>
        <v>2015</v>
      </c>
      <c r="L1096" s="39" t="str">
        <f>IFERROR('04A_국토부원자료'!O1097,"")</f>
        <v>법원로 55</v>
      </c>
      <c r="M1096" s="39" t="str">
        <f>IFERROR('04A_국토부원자료'!Q1097,"")</f>
        <v>중개거래</v>
      </c>
      <c r="N1096" s="38">
        <f>IF(B1096="","",IF('02_대상물건입력'!B5="",1,IF(ISNUMBER(SEARCH('02_대상물건입력'!B5,B1096)),1,0)))</f>
        <v>1</v>
      </c>
      <c r="O1096" s="38">
        <f>IF(B1096="","",IF('02_대상물건입력'!B6="",1,IF(ISNUMBER(SEARCH('02_대상물건입력'!B6,B1096)),1,0)))</f>
        <v>0</v>
      </c>
      <c r="P1096" s="38">
        <f>IF(L1096="","",IF('02_대상물건입력'!B15="",0,IF(ISNUMBER(SEARCH('02_대상물건입력'!B15,L1096)),1,0)))</f>
        <v>0</v>
      </c>
      <c r="Q1096" s="38">
        <f>IF(D1096="","",IF('02_대상물건입력'!B8="",0,IF(ISNUMBER(SEARCH('02_대상물건입력'!B8,D1096)),1,0)))</f>
        <v>0</v>
      </c>
      <c r="R1096" s="44">
        <f>IFERROR(ABS(E1096-'02_대상물건입력'!B11)/'02_대상물건입력'!B11,"")</f>
        <v>0.83351197380592323</v>
      </c>
      <c r="S1096" s="38">
        <f>IFERROR(ABS(J1096-'02_대상물건입력'!B10),"")</f>
        <v>1</v>
      </c>
      <c r="T1096" s="38">
        <f>IFERROR(ABS('01_설정'!B4-F1096),"")</f>
        <v>724</v>
      </c>
      <c r="U1096" s="38">
        <f>IFERROR(ABS(K1096-YEAR('02_대상물건입력'!B14)),"")</f>
        <v>11</v>
      </c>
      <c r="V1096" s="38" t="str">
        <f>IF(B1096="","",IF(AND(E1096&gt;0,F1096&gt;0,H1096&gt;0,OR('04A_국토부원자료'!P1097="",'04A_국토부원자료'!P1097="-"),IF('01_설정'!B10=1,N1096=1,TRUE),R1096&lt;='01_설정'!B5,S1096&lt;='01_설정'!B6,T1096&lt;='01_설정'!B7,U1096&lt;='01_설정'!B8),"Y",""))</f>
        <v/>
      </c>
      <c r="W1096" s="40" t="str">
        <f>IF(V1096&lt;&gt;"Y","",MAX(0,(1-R1096/'01_설정'!B5))*'01_설정'!B14+MAX(0,(1-S1096/'01_설정'!B6))*'01_설정'!B15+MAX(0,(1-T1096/'01_설정'!B7))*'01_설정'!B16+MAX(0,(1-U1096/'01_설정'!B8))*'01_설정'!B17+O1096*'01_설정'!B11+Q1096*'01_설정'!B12+P1096*'01_설정'!B13)</f>
        <v/>
      </c>
      <c r="X1096" s="38" t="str">
        <f>IF(W1096="","",1+COUNTIFS($W$4:$W$3003,"&gt;"&amp;W1096)+COUNTIFS($W$4:W1096,W1096)-1)</f>
        <v/>
      </c>
    </row>
    <row r="1097" spans="1:24" ht="16.5">
      <c r="A1097" s="38">
        <f>IF('04A_국토부원자료'!A1098="","",ROW()-3)</f>
        <v>1094</v>
      </c>
      <c r="B1097" s="39" t="str">
        <f>IFERROR('04A_국토부원자료'!B1098,"")</f>
        <v>서울특별시 송파구 문정동</v>
      </c>
      <c r="C1097" s="39" t="str">
        <f>IF(B1097="","",IF('04A_국토부원자료'!C1098&lt;&gt;"",'04A_국토부원자료'!C1098,TRIM('04A_국토부원자료'!D1098&amp;IF('04A_국토부원자료'!E1098&lt;&gt;"","-"&amp;'04A_국토부원자료'!E1098,""))))</f>
        <v>652-1</v>
      </c>
      <c r="D1097" s="39" t="str">
        <f>IFERROR('04A_국토부원자료'!F1098,"")</f>
        <v>프라비다옥토</v>
      </c>
      <c r="E1097" s="40">
        <f>IFERROR(VALUE(SUBSTITUTE('04A_국토부원자료'!G1098,",","")),"")</f>
        <v>19.739999999999998</v>
      </c>
      <c r="F1097" s="41">
        <f>IFERROR(IF(AND('04A_국토부원자료'!H1098&lt;&gt;"",'04A_국토부원자료'!I1098&lt;&gt;""),DATE(INT(VALUE(SUBSTITUTE('04A_국토부원자료'!H1098,",",""))/100),MOD(VALUE(SUBSTITUTE('04A_국토부원자료'!H1098,",","")),100),VALUE(SUBSTITUTE('04A_국토부원자료'!I1098,",",""))),""),"")</f>
        <v>45387</v>
      </c>
      <c r="G1097" s="42">
        <f>IFERROR(VALUE(SUBSTITUTE('04A_국토부원자료'!J1098,",","")),"")</f>
        <v>18000</v>
      </c>
      <c r="H1097" s="43">
        <f t="shared" si="34"/>
        <v>180000000</v>
      </c>
      <c r="I1097" s="43">
        <f t="shared" si="35"/>
        <v>9118541.0334346518</v>
      </c>
      <c r="J1097" s="38">
        <f>IFERROR(VALUE(SUBSTITUTE('04A_국토부원자료'!K1098,",","")),"")</f>
        <v>8</v>
      </c>
      <c r="K1097" s="38">
        <f>IFERROR(VALUE(SUBSTITUTE('04A_국토부원자료'!N1098,",","")),"")</f>
        <v>2016</v>
      </c>
      <c r="L1097" s="39" t="str">
        <f>IFERROR('04A_국토부원자료'!O1098,"")</f>
        <v>법원로4길 17</v>
      </c>
      <c r="M1097" s="39" t="str">
        <f>IFERROR('04A_국토부원자료'!Q1098,"")</f>
        <v>직거래</v>
      </c>
      <c r="N1097" s="38">
        <f>IF(B1097="","",IF('02_대상물건입력'!B5="",1,IF(ISNUMBER(SEARCH('02_대상물건입력'!B5,B1097)),1,0)))</f>
        <v>1</v>
      </c>
      <c r="O1097" s="38">
        <f>IF(B1097="","",IF('02_대상물건입력'!B6="",1,IF(ISNUMBER(SEARCH('02_대상물건입력'!B6,B1097)),1,0)))</f>
        <v>0</v>
      </c>
      <c r="P1097" s="38">
        <f>IF(L1097="","",IF('02_대상물건입력'!B15="",0,IF(ISNUMBER(SEARCH('02_대상물건입력'!B15,L1097)),1,0)))</f>
        <v>0</v>
      </c>
      <c r="Q1097" s="38">
        <f>IF(D1097="","",IF('02_대상물건입력'!B8="",0,IF(ISNUMBER(SEARCH('02_대상물건입력'!B8,D1097)),1,0)))</f>
        <v>0</v>
      </c>
      <c r="R1097" s="44">
        <f>IFERROR(ABS(E1097-'02_대상물건입력'!B11)/'02_대상물건입력'!B11,"")</f>
        <v>0.27540487761904064</v>
      </c>
      <c r="S1097" s="38">
        <f>IFERROR(ABS(J1097-'02_대상물건입력'!B10),"")</f>
        <v>4</v>
      </c>
      <c r="T1097" s="38">
        <f>IFERROR(ABS('01_설정'!B4-F1097),"")</f>
        <v>725</v>
      </c>
      <c r="U1097" s="38">
        <f>IFERROR(ABS(K1097-YEAR('02_대상물건입력'!B14)),"")</f>
        <v>10</v>
      </c>
      <c r="V1097" s="38" t="str">
        <f>IF(B1097="","",IF(AND(E1097&gt;0,F1097&gt;0,H1097&gt;0,OR('04A_국토부원자료'!P1098="",'04A_국토부원자료'!P1098="-"),IF('01_설정'!B10=1,N1097=1,TRUE),R1097&lt;='01_설정'!B5,S1097&lt;='01_설정'!B6,T1097&lt;='01_설정'!B7,U1097&lt;='01_설정'!B8),"Y",""))</f>
        <v/>
      </c>
      <c r="W1097" s="40" t="str">
        <f>IF(V1097&lt;&gt;"Y","",MAX(0,(1-R1097/'01_설정'!B5))*'01_설정'!B14+MAX(0,(1-S1097/'01_설정'!B6))*'01_설정'!B15+MAX(0,(1-T1097/'01_설정'!B7))*'01_설정'!B16+MAX(0,(1-U1097/'01_설정'!B8))*'01_설정'!B17+O1097*'01_설정'!B11+Q1097*'01_설정'!B12+P1097*'01_설정'!B13)</f>
        <v/>
      </c>
      <c r="X1097" s="38" t="str">
        <f>IF(W1097="","",1+COUNTIFS($W$4:$W$3003,"&gt;"&amp;W1097)+COUNTIFS($W$4:W1097,W1097)-1)</f>
        <v/>
      </c>
    </row>
    <row r="1098" spans="1:24" ht="16.5">
      <c r="A1098" s="38">
        <f>IF('04A_국토부원자료'!A1099="","",ROW()-3)</f>
        <v>1095</v>
      </c>
      <c r="B1098" s="39" t="str">
        <f>IFERROR('04A_국토부원자료'!B1099,"")</f>
        <v>서울특별시 송파구 문정동</v>
      </c>
      <c r="C1098" s="39" t="str">
        <f>IF(B1098="","",IF('04A_국토부원자료'!C1099&lt;&gt;"",'04A_국토부원자료'!C1099,TRIM('04A_국토부원자료'!D1099&amp;IF('04A_국토부원자료'!E1099&lt;&gt;"","-"&amp;'04A_국토부원자료'!E1099,""))))</f>
        <v>618</v>
      </c>
      <c r="D1098" s="39" t="str">
        <f>IFERROR('04A_국토부원자료'!F1099,"")</f>
        <v>파크하비오</v>
      </c>
      <c r="E1098" s="40">
        <f>IFERROR(VALUE(SUBSTITUTE('04A_국토부원자료'!G1099,",","")),"")</f>
        <v>48.96</v>
      </c>
      <c r="F1098" s="41">
        <f>IFERROR(IF(AND('04A_국토부원자료'!H1099&lt;&gt;"",'04A_국토부원자료'!I1099&lt;&gt;""),DATE(INT(VALUE(SUBSTITUTE('04A_국토부원자료'!H1099,",",""))/100),MOD(VALUE(SUBSTITUTE('04A_국토부원자료'!H1099,",","")),100),VALUE(SUBSTITUTE('04A_국토부원자료'!I1099,",",""))),""),"")</f>
        <v>45387</v>
      </c>
      <c r="G1098" s="42">
        <f>IFERROR(VALUE(SUBSTITUTE('04A_국토부원자료'!J1099,",","")),"")</f>
        <v>46200</v>
      </c>
      <c r="H1098" s="43">
        <f t="shared" si="34"/>
        <v>462000000</v>
      </c>
      <c r="I1098" s="43">
        <f t="shared" si="35"/>
        <v>9436274.509803921</v>
      </c>
      <c r="J1098" s="38">
        <f>IFERROR(VALUE(SUBSTITUTE('04A_국토부원자료'!K1099,",","")),"")</f>
        <v>4</v>
      </c>
      <c r="K1098" s="38" t="str">
        <f>IFERROR(VALUE(SUBSTITUTE('04A_국토부원자료'!N1099,",","")),"")</f>
        <v/>
      </c>
      <c r="L1098" s="39" t="str">
        <f>IFERROR('04A_국토부원자료'!O1099,"")</f>
        <v xml:space="preserve"> </v>
      </c>
      <c r="M1098" s="39" t="str">
        <f>IFERROR('04A_국토부원자료'!Q1099,"")</f>
        <v>중개거래</v>
      </c>
      <c r="N1098" s="38">
        <f>IF(B1098="","",IF('02_대상물건입력'!B5="",1,IF(ISNUMBER(SEARCH('02_대상물건입력'!B5,B1098)),1,0)))</f>
        <v>1</v>
      </c>
      <c r="O1098" s="38">
        <f>IF(B1098="","",IF('02_대상물건입력'!B6="",1,IF(ISNUMBER(SEARCH('02_대상물건입력'!B6,B1098)),1,0)))</f>
        <v>0</v>
      </c>
      <c r="P1098" s="38">
        <f>IF(L1098="","",IF('02_대상물건입력'!B15="",0,IF(ISNUMBER(SEARCH('02_대상물건입력'!B15,L1098)),1,0)))</f>
        <v>0</v>
      </c>
      <c r="Q1098" s="38">
        <f>IF(D1098="","",IF('02_대상물건입력'!B8="",0,IF(ISNUMBER(SEARCH('02_대상물건입력'!B8,D1098)),1,0)))</f>
        <v>0</v>
      </c>
      <c r="R1098" s="44">
        <f>IFERROR(ABS(E1098-'02_대상물건입력'!B11)/'02_대상물건입력'!B11,"")</f>
        <v>0.79717209684760759</v>
      </c>
      <c r="S1098" s="38">
        <f>IFERROR(ABS(J1098-'02_대상물건입력'!B10),"")</f>
        <v>8</v>
      </c>
      <c r="T1098" s="38">
        <f>IFERROR(ABS('01_설정'!B4-F1098),"")</f>
        <v>725</v>
      </c>
      <c r="U1098" s="38" t="str">
        <f>IFERROR(ABS(K1098-YEAR('02_대상물건입력'!B14)),"")</f>
        <v/>
      </c>
      <c r="V1098" s="38" t="str">
        <f>IF(B1098="","",IF(AND(E1098&gt;0,F1098&gt;0,H1098&gt;0,OR('04A_국토부원자료'!P1099="",'04A_국토부원자료'!P1099="-"),IF('01_설정'!B10=1,N1098=1,TRUE),R1098&lt;='01_설정'!B5,S1098&lt;='01_설정'!B6,T1098&lt;='01_설정'!B7,U1098&lt;='01_설정'!B8),"Y",""))</f>
        <v/>
      </c>
      <c r="W1098" s="40" t="str">
        <f>IF(V1098&lt;&gt;"Y","",MAX(0,(1-R1098/'01_설정'!B5))*'01_설정'!B14+MAX(0,(1-S1098/'01_설정'!B6))*'01_설정'!B15+MAX(0,(1-T1098/'01_설정'!B7))*'01_설정'!B16+MAX(0,(1-U1098/'01_설정'!B8))*'01_설정'!B17+O1098*'01_설정'!B11+Q1098*'01_설정'!B12+P1098*'01_설정'!B13)</f>
        <v/>
      </c>
      <c r="X1098" s="38" t="str">
        <f>IF(W1098="","",1+COUNTIFS($W$4:$W$3003,"&gt;"&amp;W1098)+COUNTIFS($W$4:W1098,W1098)-1)</f>
        <v/>
      </c>
    </row>
    <row r="1099" spans="1:24" ht="16.5">
      <c r="A1099" s="38">
        <f>IF('04A_국토부원자료'!A1100="","",ROW()-3)</f>
        <v>1096</v>
      </c>
      <c r="B1099" s="39" t="str">
        <f>IFERROR('04A_국토부원자료'!B1100,"")</f>
        <v>서울특별시 송파구 문정동</v>
      </c>
      <c r="C1099" s="39" t="str">
        <f>IF(B1099="","",IF('04A_국토부원자료'!C1100&lt;&gt;"",'04A_국토부원자료'!C1100,TRIM('04A_국토부원자료'!D1100&amp;IF('04A_국토부원자료'!E1100&lt;&gt;"","-"&amp;'04A_국토부원자료'!E1100,""))))</f>
        <v>624</v>
      </c>
      <c r="D1099" s="39" t="str">
        <f>IFERROR('04A_국토부원자료'!F1100,"")</f>
        <v>송파 아이파크</v>
      </c>
      <c r="E1099" s="40">
        <f>IFERROR(VALUE(SUBSTITUTE('04A_국토부원자료'!G1100,",","")),"")</f>
        <v>49.84</v>
      </c>
      <c r="F1099" s="41">
        <f>IFERROR(IF(AND('04A_국토부원자료'!H1100&lt;&gt;"",'04A_국토부원자료'!I1100&lt;&gt;""),DATE(INT(VALUE(SUBSTITUTE('04A_국토부원자료'!H1100,",",""))/100),MOD(VALUE(SUBSTITUTE('04A_국토부원자료'!H1100,",","")),100),VALUE(SUBSTITUTE('04A_국토부원자료'!I1100,",",""))),""),"")</f>
        <v>45386</v>
      </c>
      <c r="G1099" s="42">
        <f>IFERROR(VALUE(SUBSTITUTE('04A_국토부원자료'!J1100,",","")),"")</f>
        <v>55000</v>
      </c>
      <c r="H1099" s="43">
        <f t="shared" si="34"/>
        <v>550000000</v>
      </c>
      <c r="I1099" s="43">
        <f t="shared" si="35"/>
        <v>11035313.001605136</v>
      </c>
      <c r="J1099" s="38">
        <f>IFERROR(VALUE(SUBSTITUTE('04A_국토부원자료'!K1100,",","")),"")</f>
        <v>15</v>
      </c>
      <c r="K1099" s="38">
        <f>IFERROR(VALUE(SUBSTITUTE('04A_국토부원자료'!N1100,",","")),"")</f>
        <v>2015</v>
      </c>
      <c r="L1099" s="39" t="str">
        <f>IFERROR('04A_국토부원자료'!O1100,"")</f>
        <v>법원로 55</v>
      </c>
      <c r="M1099" s="39" t="str">
        <f>IFERROR('04A_국토부원자료'!Q1100,"")</f>
        <v>중개거래</v>
      </c>
      <c r="N1099" s="38">
        <f>IF(B1099="","",IF('02_대상물건입력'!B5="",1,IF(ISNUMBER(SEARCH('02_대상물건입력'!B5,B1099)),1,0)))</f>
        <v>1</v>
      </c>
      <c r="O1099" s="38">
        <f>IF(B1099="","",IF('02_대상물건입력'!B6="",1,IF(ISNUMBER(SEARCH('02_대상물건입력'!B6,B1099)),1,0)))</f>
        <v>0</v>
      </c>
      <c r="P1099" s="38">
        <f>IF(L1099="","",IF('02_대상물건입력'!B15="",0,IF(ISNUMBER(SEARCH('02_대상물건입력'!B15,L1099)),1,0)))</f>
        <v>0</v>
      </c>
      <c r="Q1099" s="38">
        <f>IF(D1099="","",IF('02_대상물건입력'!B8="",0,IF(ISNUMBER(SEARCH('02_대상물건입력'!B8,D1099)),1,0)))</f>
        <v>0</v>
      </c>
      <c r="R1099" s="44">
        <f>IFERROR(ABS(E1099-'02_대상물건입력'!B11)/'02_대상물건입력'!B11,"")</f>
        <v>0.82947420969944374</v>
      </c>
      <c r="S1099" s="38">
        <f>IFERROR(ABS(J1099-'02_대상물건입력'!B10),"")</f>
        <v>3</v>
      </c>
      <c r="T1099" s="38">
        <f>IFERROR(ABS('01_설정'!B4-F1099),"")</f>
        <v>726</v>
      </c>
      <c r="U1099" s="38">
        <f>IFERROR(ABS(K1099-YEAR('02_대상물건입력'!B14)),"")</f>
        <v>11</v>
      </c>
      <c r="V1099" s="38" t="str">
        <f>IF(B1099="","",IF(AND(E1099&gt;0,F1099&gt;0,H1099&gt;0,OR('04A_국토부원자료'!P1100="",'04A_국토부원자료'!P1100="-"),IF('01_설정'!B10=1,N1099=1,TRUE),R1099&lt;='01_설정'!B5,S1099&lt;='01_설정'!B6,T1099&lt;='01_설정'!B7,U1099&lt;='01_설정'!B8),"Y",""))</f>
        <v/>
      </c>
      <c r="W1099" s="40" t="str">
        <f>IF(V1099&lt;&gt;"Y","",MAX(0,(1-R1099/'01_설정'!B5))*'01_설정'!B14+MAX(0,(1-S1099/'01_설정'!B6))*'01_설정'!B15+MAX(0,(1-T1099/'01_설정'!B7))*'01_설정'!B16+MAX(0,(1-U1099/'01_설정'!B8))*'01_설정'!B17+O1099*'01_설정'!B11+Q1099*'01_설정'!B12+P1099*'01_설정'!B13)</f>
        <v/>
      </c>
      <c r="X1099" s="38" t="str">
        <f>IF(W1099="","",1+COUNTIFS($W$4:$W$3003,"&gt;"&amp;W1099)+COUNTIFS($W$4:W1099,W1099)-1)</f>
        <v/>
      </c>
    </row>
    <row r="1100" spans="1:24" ht="16.5">
      <c r="A1100" s="38">
        <f>IF('04A_국토부원자료'!A1101="","",ROW()-3)</f>
        <v>1097</v>
      </c>
      <c r="B1100" s="39" t="str">
        <f>IFERROR('04A_국토부원자료'!B1101,"")</f>
        <v>서울특별시 송파구 문정동</v>
      </c>
      <c r="C1100" s="39" t="str">
        <f>IF(B1100="","",IF('04A_국토부원자료'!C1101&lt;&gt;"",'04A_국토부원자료'!C1101,TRIM('04A_국토부원자료'!D1101&amp;IF('04A_국토부원자료'!E1101&lt;&gt;"","-"&amp;'04A_국토부원자료'!E1101,""))))</f>
        <v>643-1</v>
      </c>
      <c r="D1100" s="39" t="str">
        <f>IFERROR('04A_국토부원자료'!F1101,"")</f>
        <v>엠스테이트</v>
      </c>
      <c r="E1100" s="40">
        <f>IFERROR(VALUE(SUBSTITUTE('04A_국토부원자료'!G1101,",","")),"")</f>
        <v>53.79</v>
      </c>
      <c r="F1100" s="41">
        <f>IFERROR(IF(AND('04A_국토부원자료'!H1101&lt;&gt;"",'04A_국토부원자료'!I1101&lt;&gt;""),DATE(INT(VALUE(SUBSTITUTE('04A_국토부원자료'!H1101,",",""))/100),MOD(VALUE(SUBSTITUTE('04A_국토부원자료'!H1101,",","")),100),VALUE(SUBSTITUTE('04A_국토부원자료'!I1101,",",""))),""),"")</f>
        <v>45386</v>
      </c>
      <c r="G1100" s="42">
        <f>IFERROR(VALUE(SUBSTITUTE('04A_국토부원자료'!J1101,",","")),"")</f>
        <v>69400</v>
      </c>
      <c r="H1100" s="43">
        <f t="shared" si="34"/>
        <v>694000000</v>
      </c>
      <c r="I1100" s="43">
        <f t="shared" si="35"/>
        <v>12902026.398958914</v>
      </c>
      <c r="J1100" s="38">
        <f>IFERROR(VALUE(SUBSTITUTE('04A_국토부원자료'!K1101,",","")),"")</f>
        <v>13</v>
      </c>
      <c r="K1100" s="38">
        <f>IFERROR(VALUE(SUBSTITUTE('04A_국토부원자료'!N1101,",","")),"")</f>
        <v>2016</v>
      </c>
      <c r="L1100" s="39" t="str">
        <f>IFERROR('04A_국토부원자료'!O1101,"")</f>
        <v>법원로 114</v>
      </c>
      <c r="M1100" s="39" t="str">
        <f>IFERROR('04A_국토부원자료'!Q1101,"")</f>
        <v>중개거래</v>
      </c>
      <c r="N1100" s="38">
        <f>IF(B1100="","",IF('02_대상물건입력'!B5="",1,IF(ISNUMBER(SEARCH('02_대상물건입력'!B5,B1100)),1,0)))</f>
        <v>1</v>
      </c>
      <c r="O1100" s="38">
        <f>IF(B1100="","",IF('02_대상물건입력'!B6="",1,IF(ISNUMBER(SEARCH('02_대상물건입력'!B6,B1100)),1,0)))</f>
        <v>0</v>
      </c>
      <c r="P1100" s="38">
        <f>IF(L1100="","",IF('02_대상물건입력'!B15="",0,IF(ISNUMBER(SEARCH('02_대상물건입력'!B15,L1100)),1,0)))</f>
        <v>0</v>
      </c>
      <c r="Q1100" s="38">
        <f>IF(D1100="","",IF('02_대상물건입력'!B8="",0,IF(ISNUMBER(SEARCH('02_대상물건입력'!B8,D1100)),1,0)))</f>
        <v>0</v>
      </c>
      <c r="R1100" s="44">
        <f>IFERROR(ABS(E1100-'02_대상물건입력'!B11)/'02_대상물건입력'!B11,"")</f>
        <v>0.97446664806848049</v>
      </c>
      <c r="S1100" s="38">
        <f>IFERROR(ABS(J1100-'02_대상물건입력'!B10),"")</f>
        <v>1</v>
      </c>
      <c r="T1100" s="38">
        <f>IFERROR(ABS('01_설정'!B4-F1100),"")</f>
        <v>726</v>
      </c>
      <c r="U1100" s="38">
        <f>IFERROR(ABS(K1100-YEAR('02_대상물건입력'!B14)),"")</f>
        <v>10</v>
      </c>
      <c r="V1100" s="38" t="str">
        <f>IF(B1100="","",IF(AND(E1100&gt;0,F1100&gt;0,H1100&gt;0,OR('04A_국토부원자료'!P1101="",'04A_국토부원자료'!P1101="-"),IF('01_설정'!B10=1,N1100=1,TRUE),R1100&lt;='01_설정'!B5,S1100&lt;='01_설정'!B6,T1100&lt;='01_설정'!B7,U1100&lt;='01_설정'!B8),"Y",""))</f>
        <v/>
      </c>
      <c r="W1100" s="40" t="str">
        <f>IF(V1100&lt;&gt;"Y","",MAX(0,(1-R1100/'01_설정'!B5))*'01_설정'!B14+MAX(0,(1-S1100/'01_설정'!B6))*'01_설정'!B15+MAX(0,(1-T1100/'01_설정'!B7))*'01_설정'!B16+MAX(0,(1-U1100/'01_설정'!B8))*'01_설정'!B17+O1100*'01_설정'!B11+Q1100*'01_설정'!B12+P1100*'01_설정'!B13)</f>
        <v/>
      </c>
      <c r="X1100" s="38" t="str">
        <f>IF(W1100="","",1+COUNTIFS($W$4:$W$3003,"&gt;"&amp;W1100)+COUNTIFS($W$4:W1100,W1100)-1)</f>
        <v/>
      </c>
    </row>
    <row r="1101" spans="1:24" ht="16.5">
      <c r="A1101" s="38">
        <f>IF('04A_국토부원자료'!A1102="","",ROW()-3)</f>
        <v>1098</v>
      </c>
      <c r="B1101" s="39" t="str">
        <f>IFERROR('04A_국토부원자료'!B1102,"")</f>
        <v>서울특별시 송파구 문정동</v>
      </c>
      <c r="C1101" s="39" t="str">
        <f>IF(B1101="","",IF('04A_국토부원자료'!C1102&lt;&gt;"",'04A_국토부원자료'!C1102,TRIM('04A_국토부원자료'!D1102&amp;IF('04A_국토부원자료'!E1102&lt;&gt;"","-"&amp;'04A_국토부원자료'!E1102,""))))</f>
        <v>620</v>
      </c>
      <c r="D1101" s="39" t="str">
        <f>IFERROR('04A_국토부원자료'!F1102,"")</f>
        <v>송파푸르지오시티</v>
      </c>
      <c r="E1101" s="40">
        <f>IFERROR(VALUE(SUBSTITUTE('04A_국토부원자료'!G1102,",","")),"")</f>
        <v>30</v>
      </c>
      <c r="F1101" s="41">
        <f>IFERROR(IF(AND('04A_국토부원자료'!H1102&lt;&gt;"",'04A_국토부원자료'!I1102&lt;&gt;""),DATE(INT(VALUE(SUBSTITUTE('04A_국토부원자료'!H1102,",",""))/100),MOD(VALUE(SUBSTITUTE('04A_국토부원자료'!H1102,",","")),100),VALUE(SUBSTITUTE('04A_국토부원자료'!I1102,",",""))),""),"")</f>
        <v>45385</v>
      </c>
      <c r="G1101" s="42">
        <f>IFERROR(VALUE(SUBSTITUTE('04A_국토부원자료'!J1102,",","")),"")</f>
        <v>23300</v>
      </c>
      <c r="H1101" s="43">
        <f t="shared" si="34"/>
        <v>233000000</v>
      </c>
      <c r="I1101" s="43">
        <f t="shared" si="35"/>
        <v>7766666.666666667</v>
      </c>
      <c r="J1101" s="38">
        <f>IFERROR(VALUE(SUBSTITUTE('04A_국토부원자료'!K1102,",","")),"")</f>
        <v>7</v>
      </c>
      <c r="K1101" s="38">
        <f>IFERROR(VALUE(SUBSTITUTE('04A_국토부원자료'!N1102,",","")),"")</f>
        <v>2013</v>
      </c>
      <c r="L1101" s="39" t="str">
        <f>IFERROR('04A_국토부원자료'!O1102,"")</f>
        <v>새말로 62</v>
      </c>
      <c r="M1101" s="39" t="str">
        <f>IFERROR('04A_국토부원자료'!Q1102,"")</f>
        <v>중개거래</v>
      </c>
      <c r="N1101" s="38">
        <f>IF(B1101="","",IF('02_대상물건입력'!B5="",1,IF(ISNUMBER(SEARCH('02_대상물건입력'!B5,B1101)),1,0)))</f>
        <v>1</v>
      </c>
      <c r="O1101" s="38">
        <f>IF(B1101="","",IF('02_대상물건입력'!B6="",1,IF(ISNUMBER(SEARCH('02_대상물건입력'!B6,B1101)),1,0)))</f>
        <v>0</v>
      </c>
      <c r="P1101" s="38">
        <f>IF(L1101="","",IF('02_대상물건입력'!B15="",0,IF(ISNUMBER(SEARCH('02_대상물건입력'!B15,L1101)),1,0)))</f>
        <v>0</v>
      </c>
      <c r="Q1101" s="38">
        <f>IF(D1101="","",IF('02_대상물건입력'!B8="",0,IF(ISNUMBER(SEARCH('02_대상물건입력'!B8,D1101)),1,0)))</f>
        <v>0</v>
      </c>
      <c r="R1101" s="44">
        <f>IFERROR(ABS(E1101-'02_대상물건입력'!B11)/'02_대상물건입력'!B11,"")</f>
        <v>0.10120839267623009</v>
      </c>
      <c r="S1101" s="38">
        <f>IFERROR(ABS(J1101-'02_대상물건입력'!B10),"")</f>
        <v>5</v>
      </c>
      <c r="T1101" s="38">
        <f>IFERROR(ABS('01_설정'!B4-F1101),"")</f>
        <v>727</v>
      </c>
      <c r="U1101" s="38">
        <f>IFERROR(ABS(K1101-YEAR('02_대상물건입력'!B14)),"")</f>
        <v>13</v>
      </c>
      <c r="V1101" s="38" t="str">
        <f>IF(B1101="","",IF(AND(E1101&gt;0,F1101&gt;0,H1101&gt;0,OR('04A_국토부원자료'!P1102="",'04A_국토부원자료'!P1102="-"),IF('01_설정'!B10=1,N1101=1,TRUE),R1101&lt;='01_설정'!B5,S1101&lt;='01_설정'!B6,T1101&lt;='01_설정'!B7,U1101&lt;='01_설정'!B8),"Y",""))</f>
        <v/>
      </c>
      <c r="W1101" s="40" t="str">
        <f>IF(V1101&lt;&gt;"Y","",MAX(0,(1-R1101/'01_설정'!B5))*'01_설정'!B14+MAX(0,(1-S1101/'01_설정'!B6))*'01_설정'!B15+MAX(0,(1-T1101/'01_설정'!B7))*'01_설정'!B16+MAX(0,(1-U1101/'01_설정'!B8))*'01_설정'!B17+O1101*'01_설정'!B11+Q1101*'01_설정'!B12+P1101*'01_설정'!B13)</f>
        <v/>
      </c>
      <c r="X1101" s="38" t="str">
        <f>IF(W1101="","",1+COUNTIFS($W$4:$W$3003,"&gt;"&amp;W1101)+COUNTIFS($W$4:W1101,W1101)-1)</f>
        <v/>
      </c>
    </row>
    <row r="1102" spans="1:24" ht="16.5">
      <c r="A1102" s="38">
        <f>IF('04A_국토부원자료'!A1103="","",ROW()-3)</f>
        <v>1099</v>
      </c>
      <c r="B1102" s="39" t="str">
        <f>IFERROR('04A_국토부원자료'!B1103,"")</f>
        <v>서울특별시 송파구 문정동</v>
      </c>
      <c r="C1102" s="39" t="str">
        <f>IF(B1102="","",IF('04A_국토부원자료'!C1103&lt;&gt;"",'04A_국토부원자료'!C1103,TRIM('04A_국토부원자료'!D1103&amp;IF('04A_국토부원자료'!E1103&lt;&gt;"","-"&amp;'04A_국토부원자료'!E1103,""))))</f>
        <v>618</v>
      </c>
      <c r="D1102" s="39" t="str">
        <f>IFERROR('04A_국토부원자료'!F1103,"")</f>
        <v>파크하비오</v>
      </c>
      <c r="E1102" s="40">
        <f>IFERROR(VALUE(SUBSTITUTE('04A_국토부원자료'!G1103,",","")),"")</f>
        <v>50.11</v>
      </c>
      <c r="F1102" s="41">
        <f>IFERROR(IF(AND('04A_국토부원자료'!H1103&lt;&gt;"",'04A_국토부원자료'!I1103&lt;&gt;""),DATE(INT(VALUE(SUBSTITUTE('04A_국토부원자료'!H1103,",",""))/100),MOD(VALUE(SUBSTITUTE('04A_국토부원자료'!H1103,",","")),100),VALUE(SUBSTITUTE('04A_국토부원자료'!I1103,",",""))),""),"")</f>
        <v>45383</v>
      </c>
      <c r="G1102" s="42">
        <f>IFERROR(VALUE(SUBSTITUTE('04A_국토부원자료'!J1103,",","")),"")</f>
        <v>46800</v>
      </c>
      <c r="H1102" s="43">
        <f t="shared" si="34"/>
        <v>468000000</v>
      </c>
      <c r="I1102" s="43">
        <f t="shared" si="35"/>
        <v>9339453.2029535025</v>
      </c>
      <c r="J1102" s="38">
        <f>IFERROR(VALUE(SUBSTITUTE('04A_국토부원자료'!K1103,",","")),"")</f>
        <v>6</v>
      </c>
      <c r="K1102" s="38" t="str">
        <f>IFERROR(VALUE(SUBSTITUTE('04A_국토부원자료'!N1103,",","")),"")</f>
        <v/>
      </c>
      <c r="L1102" s="39" t="str">
        <f>IFERROR('04A_국토부원자료'!O1103,"")</f>
        <v xml:space="preserve"> </v>
      </c>
      <c r="M1102" s="39" t="str">
        <f>IFERROR('04A_국토부원자료'!Q1103,"")</f>
        <v>중개거래</v>
      </c>
      <c r="N1102" s="38">
        <f>IF(B1102="","",IF('02_대상물건입력'!B5="",1,IF(ISNUMBER(SEARCH('02_대상물건입력'!B5,B1102)),1,0)))</f>
        <v>1</v>
      </c>
      <c r="O1102" s="38">
        <f>IF(B1102="","",IF('02_대상물건입력'!B6="",1,IF(ISNUMBER(SEARCH('02_대상물건입력'!B6,B1102)),1,0)))</f>
        <v>0</v>
      </c>
      <c r="P1102" s="38">
        <f>IF(L1102="","",IF('02_대상물건입력'!B15="",0,IF(ISNUMBER(SEARCH('02_대상물건입력'!B15,L1102)),1,0)))</f>
        <v>0</v>
      </c>
      <c r="Q1102" s="38">
        <f>IF(D1102="","",IF('02_대상물건입력'!B8="",0,IF(ISNUMBER(SEARCH('02_대상물건입력'!B8,D1102)),1,0)))</f>
        <v>0</v>
      </c>
      <c r="R1102" s="44">
        <f>IFERROR(ABS(E1102-'02_대상물건입력'!B11)/'02_대상물건입력'!B11,"")</f>
        <v>0.83938508523352962</v>
      </c>
      <c r="S1102" s="38">
        <f>IFERROR(ABS(J1102-'02_대상물건입력'!B10),"")</f>
        <v>6</v>
      </c>
      <c r="T1102" s="38">
        <f>IFERROR(ABS('01_설정'!B4-F1102),"")</f>
        <v>729</v>
      </c>
      <c r="U1102" s="38" t="str">
        <f>IFERROR(ABS(K1102-YEAR('02_대상물건입력'!B14)),"")</f>
        <v/>
      </c>
      <c r="V1102" s="38" t="str">
        <f>IF(B1102="","",IF(AND(E1102&gt;0,F1102&gt;0,H1102&gt;0,OR('04A_국토부원자료'!P1103="",'04A_국토부원자료'!P1103="-"),IF('01_설정'!B10=1,N1102=1,TRUE),R1102&lt;='01_설정'!B5,S1102&lt;='01_설정'!B6,T1102&lt;='01_설정'!B7,U1102&lt;='01_설정'!B8),"Y",""))</f>
        <v/>
      </c>
      <c r="W1102" s="40" t="str">
        <f>IF(V1102&lt;&gt;"Y","",MAX(0,(1-R1102/'01_설정'!B5))*'01_설정'!B14+MAX(0,(1-S1102/'01_설정'!B6))*'01_설정'!B15+MAX(0,(1-T1102/'01_설정'!B7))*'01_설정'!B16+MAX(0,(1-U1102/'01_설정'!B8))*'01_설정'!B17+O1102*'01_설정'!B11+Q1102*'01_설정'!B12+P1102*'01_설정'!B13)</f>
        <v/>
      </c>
      <c r="X1102" s="38" t="str">
        <f>IF(W1102="","",1+COUNTIFS($W$4:$W$3003,"&gt;"&amp;W1102)+COUNTIFS($W$4:W1102,W1102)-1)</f>
        <v/>
      </c>
    </row>
    <row r="1103" spans="1:24" ht="16.5">
      <c r="A1103" s="38">
        <f>IF('04A_국토부원자료'!A1104="","",ROW()-3)</f>
        <v>1100</v>
      </c>
      <c r="B1103" s="39" t="str">
        <f>IFERROR('04A_국토부원자료'!B1104,"")</f>
        <v>서울특별시 송파구 문정동</v>
      </c>
      <c r="C1103" s="39" t="str">
        <f>IF(B1103="","",IF('04A_국토부원자료'!C1104&lt;&gt;"",'04A_국토부원자료'!C1104,TRIM('04A_국토부원자료'!D1104&amp;IF('04A_국토부원자료'!E1104&lt;&gt;"","-"&amp;'04A_국토부원자료'!E1104,""))))</f>
        <v>618</v>
      </c>
      <c r="D1103" s="39" t="str">
        <f>IFERROR('04A_국토부원자료'!F1104,"")</f>
        <v>파크하비오</v>
      </c>
      <c r="E1103" s="40">
        <f>IFERROR(VALUE(SUBSTITUTE('04A_국토부원자료'!G1104,",","")),"")</f>
        <v>27.53</v>
      </c>
      <c r="F1103" s="41">
        <f>IFERROR(IF(AND('04A_국토부원자료'!H1104&lt;&gt;"",'04A_국토부원자료'!I1104&lt;&gt;""),DATE(INT(VALUE(SUBSTITUTE('04A_국토부원자료'!H1104,",",""))/100),MOD(VALUE(SUBSTITUTE('04A_국토부원자료'!H1104,",","")),100),VALUE(SUBSTITUTE('04A_국토부원자료'!I1104,",",""))),""),"")</f>
        <v>45381</v>
      </c>
      <c r="G1103" s="42">
        <f>IFERROR(VALUE(SUBSTITUTE('04A_국토부원자료'!J1104,",","")),"")</f>
        <v>24300</v>
      </c>
      <c r="H1103" s="43">
        <f t="shared" si="34"/>
        <v>243000000</v>
      </c>
      <c r="I1103" s="43">
        <f t="shared" si="35"/>
        <v>8826734.471485652</v>
      </c>
      <c r="J1103" s="38">
        <f>IFERROR(VALUE(SUBSTITUTE('04A_국토부원자료'!K1104,",","")),"")</f>
        <v>14</v>
      </c>
      <c r="K1103" s="38" t="str">
        <f>IFERROR(VALUE(SUBSTITUTE('04A_국토부원자료'!N1104,",","")),"")</f>
        <v/>
      </c>
      <c r="L1103" s="39" t="str">
        <f>IFERROR('04A_국토부원자료'!O1104,"")</f>
        <v xml:space="preserve"> </v>
      </c>
      <c r="M1103" s="39" t="str">
        <f>IFERROR('04A_국토부원자료'!Q1104,"")</f>
        <v>중개거래</v>
      </c>
      <c r="N1103" s="38">
        <f>IF(B1103="","",IF('02_대상물건입력'!B5="",1,IF(ISNUMBER(SEARCH('02_대상물건입력'!B5,B1103)),1,0)))</f>
        <v>1</v>
      </c>
      <c r="O1103" s="38">
        <f>IF(B1103="","",IF('02_대상물건입력'!B6="",1,IF(ISNUMBER(SEARCH('02_대상물건입력'!B6,B1103)),1,0)))</f>
        <v>0</v>
      </c>
      <c r="P1103" s="38">
        <f>IF(L1103="","",IF('02_대상물건입력'!B15="",0,IF(ISNUMBER(SEARCH('02_대상물건입력'!B15,L1103)),1,0)))</f>
        <v>0</v>
      </c>
      <c r="Q1103" s="38">
        <f>IF(D1103="","",IF('02_대상물건입력'!B8="",0,IF(ISNUMBER(SEARCH('02_대상물건입력'!B8,D1103)),1,0)))</f>
        <v>0</v>
      </c>
      <c r="R1103" s="44">
        <f>IFERROR(ABS(E1103-'02_대상물건입력'!B11)/'02_대상물건입력'!B11,"")</f>
        <v>1.0542235012553854E-2</v>
      </c>
      <c r="S1103" s="38">
        <f>IFERROR(ABS(J1103-'02_대상물건입력'!B10),"")</f>
        <v>2</v>
      </c>
      <c r="T1103" s="38">
        <f>IFERROR(ABS('01_설정'!B4-F1103),"")</f>
        <v>731</v>
      </c>
      <c r="U1103" s="38" t="str">
        <f>IFERROR(ABS(K1103-YEAR('02_대상물건입력'!B14)),"")</f>
        <v/>
      </c>
      <c r="V1103" s="38" t="str">
        <f>IF(B1103="","",IF(AND(E1103&gt;0,F1103&gt;0,H1103&gt;0,OR('04A_국토부원자료'!P1104="",'04A_국토부원자료'!P1104="-"),IF('01_설정'!B10=1,N1103=1,TRUE),R1103&lt;='01_설정'!B5,S1103&lt;='01_설정'!B6,T1103&lt;='01_설정'!B7,U1103&lt;='01_설정'!B8),"Y",""))</f>
        <v/>
      </c>
      <c r="W1103" s="40" t="str">
        <f>IF(V1103&lt;&gt;"Y","",MAX(0,(1-R1103/'01_설정'!B5))*'01_설정'!B14+MAX(0,(1-S1103/'01_설정'!B6))*'01_설정'!B15+MAX(0,(1-T1103/'01_설정'!B7))*'01_설정'!B16+MAX(0,(1-U1103/'01_설정'!B8))*'01_설정'!B17+O1103*'01_설정'!B11+Q1103*'01_설정'!B12+P1103*'01_설정'!B13)</f>
        <v/>
      </c>
      <c r="X1103" s="38" t="str">
        <f>IF(W1103="","",1+COUNTIFS($W$4:$W$3003,"&gt;"&amp;W1103)+COUNTIFS($W$4:W1103,W1103)-1)</f>
        <v/>
      </c>
    </row>
    <row r="1104" spans="1:24" ht="16.5">
      <c r="A1104" s="38">
        <f>IF('04A_국토부원자료'!A1105="","",ROW()-3)</f>
        <v>1101</v>
      </c>
      <c r="B1104" s="39" t="str">
        <f>IFERROR('04A_국토부원자료'!B1105,"")</f>
        <v>서울특별시 송파구 문정동</v>
      </c>
      <c r="C1104" s="39" t="str">
        <f>IF(B1104="","",IF('04A_국토부원자료'!C1105&lt;&gt;"",'04A_국토부원자료'!C1105,TRIM('04A_국토부원자료'!D1105&amp;IF('04A_국토부원자료'!E1105&lt;&gt;"","-"&amp;'04A_국토부원자료'!E1105,""))))</f>
        <v>618</v>
      </c>
      <c r="D1104" s="39" t="str">
        <f>IFERROR('04A_국토부원자료'!F1105,"")</f>
        <v>파크하비오</v>
      </c>
      <c r="E1104" s="40">
        <f>IFERROR(VALUE(SUBSTITUTE('04A_국토부원자료'!G1105,",","")),"")</f>
        <v>23.76</v>
      </c>
      <c r="F1104" s="41">
        <f>IFERROR(IF(AND('04A_국토부원자료'!H1105&lt;&gt;"",'04A_국토부원자료'!I1105&lt;&gt;""),DATE(INT(VALUE(SUBSTITUTE('04A_국토부원자료'!H1105,",",""))/100),MOD(VALUE(SUBSTITUTE('04A_국토부원자료'!H1105,",","")),100),VALUE(SUBSTITUTE('04A_국토부원자료'!I1105,",",""))),""),"")</f>
        <v>45381</v>
      </c>
      <c r="G1104" s="42">
        <f>IFERROR(VALUE(SUBSTITUTE('04A_국토부원자료'!J1105,",","")),"")</f>
        <v>20250</v>
      </c>
      <c r="H1104" s="43">
        <f t="shared" si="34"/>
        <v>202500000</v>
      </c>
      <c r="I1104" s="43">
        <f t="shared" si="35"/>
        <v>8522727.2727272715</v>
      </c>
      <c r="J1104" s="38">
        <f>IFERROR(VALUE(SUBSTITUTE('04A_국토부원자료'!K1105,",","")),"")</f>
        <v>10</v>
      </c>
      <c r="K1104" s="38" t="str">
        <f>IFERROR(VALUE(SUBSTITUTE('04A_국토부원자료'!N1105,",","")),"")</f>
        <v/>
      </c>
      <c r="L1104" s="39" t="str">
        <f>IFERROR('04A_국토부원자료'!O1105,"")</f>
        <v xml:space="preserve"> </v>
      </c>
      <c r="M1104" s="39" t="str">
        <f>IFERROR('04A_국토부원자료'!Q1105,"")</f>
        <v>중개거래</v>
      </c>
      <c r="N1104" s="38">
        <f>IF(B1104="","",IF('02_대상물건입력'!B5="",1,IF(ISNUMBER(SEARCH('02_대상물건입력'!B5,B1104)),1,0)))</f>
        <v>1</v>
      </c>
      <c r="O1104" s="38">
        <f>IF(B1104="","",IF('02_대상물건입력'!B6="",1,IF(ISNUMBER(SEARCH('02_대상물건입력'!B6,B1104)),1,0)))</f>
        <v>0</v>
      </c>
      <c r="P1104" s="38">
        <f>IF(L1104="","",IF('02_대상물건입력'!B15="",0,IF(ISNUMBER(SEARCH('02_대상물건입력'!B15,L1104)),1,0)))</f>
        <v>0</v>
      </c>
      <c r="Q1104" s="38">
        <f>IF(D1104="","",IF('02_대상물건입력'!B8="",0,IF(ISNUMBER(SEARCH('02_대상물건입력'!B8,D1104)),1,0)))</f>
        <v>0</v>
      </c>
      <c r="R1104" s="44">
        <f>IFERROR(ABS(E1104-'02_대상물건입력'!B11)/'02_대상물건입력'!B11,"")</f>
        <v>0.12784295300042572</v>
      </c>
      <c r="S1104" s="38">
        <f>IFERROR(ABS(J1104-'02_대상물건입력'!B10),"")</f>
        <v>2</v>
      </c>
      <c r="T1104" s="38">
        <f>IFERROR(ABS('01_설정'!B4-F1104),"")</f>
        <v>731</v>
      </c>
      <c r="U1104" s="38" t="str">
        <f>IFERROR(ABS(K1104-YEAR('02_대상물건입력'!B14)),"")</f>
        <v/>
      </c>
      <c r="V1104" s="38" t="str">
        <f>IF(B1104="","",IF(AND(E1104&gt;0,F1104&gt;0,H1104&gt;0,OR('04A_국토부원자료'!P1105="",'04A_국토부원자료'!P1105="-"),IF('01_설정'!B10=1,N1104=1,TRUE),R1104&lt;='01_설정'!B5,S1104&lt;='01_설정'!B6,T1104&lt;='01_설정'!B7,U1104&lt;='01_설정'!B8),"Y",""))</f>
        <v/>
      </c>
      <c r="W1104" s="40" t="str">
        <f>IF(V1104&lt;&gt;"Y","",MAX(0,(1-R1104/'01_설정'!B5))*'01_설정'!B14+MAX(0,(1-S1104/'01_설정'!B6))*'01_설정'!B15+MAX(0,(1-T1104/'01_설정'!B7))*'01_설정'!B16+MAX(0,(1-U1104/'01_설정'!B8))*'01_설정'!B17+O1104*'01_설정'!B11+Q1104*'01_설정'!B12+P1104*'01_설정'!B13)</f>
        <v/>
      </c>
      <c r="X1104" s="38" t="str">
        <f>IF(W1104="","",1+COUNTIFS($W$4:$W$3003,"&gt;"&amp;W1104)+COUNTIFS($W$4:W1104,W1104)-1)</f>
        <v/>
      </c>
    </row>
    <row r="1105" spans="1:24" ht="16.5">
      <c r="A1105" s="38">
        <f>IF('04A_국토부원자료'!A1106="","",ROW()-3)</f>
        <v>1102</v>
      </c>
      <c r="B1105" s="39" t="str">
        <f>IFERROR('04A_국토부원자료'!B1106,"")</f>
        <v>서울특별시 송파구 문정동</v>
      </c>
      <c r="C1105" s="39" t="str">
        <f>IF(B1105="","",IF('04A_국토부원자료'!C1106&lt;&gt;"",'04A_국토부원자료'!C1106,TRIM('04A_국토부원자료'!D1106&amp;IF('04A_국토부원자료'!E1106&lt;&gt;"","-"&amp;'04A_국토부원자료'!E1106,""))))</f>
        <v>622</v>
      </c>
      <c r="D1105" s="39" t="str">
        <f>IFERROR('04A_국토부원자료'!F1106,"")</f>
        <v>송파한화오벨리스크</v>
      </c>
      <c r="E1105" s="40">
        <f>IFERROR(VALUE(SUBSTITUTE('04A_국토부원자료'!G1106,",","")),"")</f>
        <v>29.96</v>
      </c>
      <c r="F1105" s="41">
        <f>IFERROR(IF(AND('04A_국토부원자료'!H1106&lt;&gt;"",'04A_국토부원자료'!I1106&lt;&gt;""),DATE(INT(VALUE(SUBSTITUTE('04A_국토부원자료'!H1106,",",""))/100),MOD(VALUE(SUBSTITUTE('04A_국토부원자료'!H1106,",","")),100),VALUE(SUBSTITUTE('04A_국토부원자료'!I1106,",",""))),""),"")</f>
        <v>45379</v>
      </c>
      <c r="G1105" s="42">
        <f>IFERROR(VALUE(SUBSTITUTE('04A_국토부원자료'!J1106,",","")),"")</f>
        <v>22400</v>
      </c>
      <c r="H1105" s="43">
        <f t="shared" si="34"/>
        <v>224000000</v>
      </c>
      <c r="I1105" s="43">
        <f t="shared" si="35"/>
        <v>7476635.5140186911</v>
      </c>
      <c r="J1105" s="38">
        <f>IFERROR(VALUE(SUBSTITUTE('04A_국토부원자료'!K1106,",","")),"")</f>
        <v>5</v>
      </c>
      <c r="K1105" s="38">
        <f>IFERROR(VALUE(SUBSTITUTE('04A_국토부원자료'!N1106,",","")),"")</f>
        <v>2013</v>
      </c>
      <c r="L1105" s="39" t="str">
        <f>IFERROR('04A_국토부원자료'!O1106,"")</f>
        <v>충민로 5</v>
      </c>
      <c r="M1105" s="39" t="str">
        <f>IFERROR('04A_국토부원자료'!Q1106,"")</f>
        <v>직거래</v>
      </c>
      <c r="N1105" s="38">
        <f>IF(B1105="","",IF('02_대상물건입력'!B5="",1,IF(ISNUMBER(SEARCH('02_대상물건입력'!B5,B1105)),1,0)))</f>
        <v>1</v>
      </c>
      <c r="O1105" s="38">
        <f>IF(B1105="","",IF('02_대상물건입력'!B6="",1,IF(ISNUMBER(SEARCH('02_대상물건입력'!B6,B1105)),1,0)))</f>
        <v>0</v>
      </c>
      <c r="P1105" s="38">
        <f>IF(L1105="","",IF('02_대상물건입력'!B15="",0,IF(ISNUMBER(SEARCH('02_대상물건입력'!B15,L1105)),1,0)))</f>
        <v>0</v>
      </c>
      <c r="Q1105" s="38">
        <f>IF(D1105="","",IF('02_대상물건입력'!B8="",0,IF(ISNUMBER(SEARCH('02_대상물건입력'!B8,D1105)),1,0)))</f>
        <v>0</v>
      </c>
      <c r="R1105" s="44">
        <f>IFERROR(ABS(E1105-'02_대상물건입력'!B11)/'02_대상물건입력'!B11,"")</f>
        <v>9.9740114819328485E-2</v>
      </c>
      <c r="S1105" s="38">
        <f>IFERROR(ABS(J1105-'02_대상물건입력'!B10),"")</f>
        <v>7</v>
      </c>
      <c r="T1105" s="38">
        <f>IFERROR(ABS('01_설정'!B4-F1105),"")</f>
        <v>733</v>
      </c>
      <c r="U1105" s="38">
        <f>IFERROR(ABS(K1105-YEAR('02_대상물건입력'!B14)),"")</f>
        <v>13</v>
      </c>
      <c r="V1105" s="38" t="str">
        <f>IF(B1105="","",IF(AND(E1105&gt;0,F1105&gt;0,H1105&gt;0,OR('04A_국토부원자료'!P1106="",'04A_국토부원자료'!P1106="-"),IF('01_설정'!B10=1,N1105=1,TRUE),R1105&lt;='01_설정'!B5,S1105&lt;='01_설정'!B6,T1105&lt;='01_설정'!B7,U1105&lt;='01_설정'!B8),"Y",""))</f>
        <v/>
      </c>
      <c r="W1105" s="40" t="str">
        <f>IF(V1105&lt;&gt;"Y","",MAX(0,(1-R1105/'01_설정'!B5))*'01_설정'!B14+MAX(0,(1-S1105/'01_설정'!B6))*'01_설정'!B15+MAX(0,(1-T1105/'01_설정'!B7))*'01_설정'!B16+MAX(0,(1-U1105/'01_설정'!B8))*'01_설정'!B17+O1105*'01_설정'!B11+Q1105*'01_설정'!B12+P1105*'01_설정'!B13)</f>
        <v/>
      </c>
      <c r="X1105" s="38" t="str">
        <f>IF(W1105="","",1+COUNTIFS($W$4:$W$3003,"&gt;"&amp;W1105)+COUNTIFS($W$4:W1105,W1105)-1)</f>
        <v/>
      </c>
    </row>
    <row r="1106" spans="1:24" ht="16.5">
      <c r="A1106" s="38">
        <f>IF('04A_국토부원자료'!A1107="","",ROW()-3)</f>
        <v>1103</v>
      </c>
      <c r="B1106" s="39" t="str">
        <f>IFERROR('04A_국토부원자료'!B1107,"")</f>
        <v>서울특별시 송파구 문정동</v>
      </c>
      <c r="C1106" s="39" t="str">
        <f>IF(B1106="","",IF('04A_국토부원자료'!C1107&lt;&gt;"",'04A_국토부원자료'!C1107,TRIM('04A_국토부원자료'!D1107&amp;IF('04A_국토부원자료'!E1107&lt;&gt;"","-"&amp;'04A_국토부원자료'!E1107,""))))</f>
        <v>618</v>
      </c>
      <c r="D1106" s="39" t="str">
        <f>IFERROR('04A_국토부원자료'!F1107,"")</f>
        <v>파크하비오</v>
      </c>
      <c r="E1106" s="40">
        <f>IFERROR(VALUE(SUBSTITUTE('04A_국토부원자료'!G1107,",","")),"")</f>
        <v>48.93</v>
      </c>
      <c r="F1106" s="41">
        <f>IFERROR(IF(AND('04A_국토부원자료'!H1107&lt;&gt;"",'04A_국토부원자료'!I1107&lt;&gt;""),DATE(INT(VALUE(SUBSTITUTE('04A_국토부원자료'!H1107,",",""))/100),MOD(VALUE(SUBSTITUTE('04A_국토부원자료'!H1107,",","")),100),VALUE(SUBSTITUTE('04A_국토부원자료'!I1107,",",""))),""),"")</f>
        <v>45378</v>
      </c>
      <c r="G1106" s="42">
        <f>IFERROR(VALUE(SUBSTITUTE('04A_국토부원자료'!J1107,",","")),"")</f>
        <v>45000</v>
      </c>
      <c r="H1106" s="43">
        <f t="shared" si="34"/>
        <v>450000000</v>
      </c>
      <c r="I1106" s="43">
        <f t="shared" si="35"/>
        <v>9196811.7719190679</v>
      </c>
      <c r="J1106" s="38">
        <f>IFERROR(VALUE(SUBSTITUTE('04A_국토부원자료'!K1107,",","")),"")</f>
        <v>7</v>
      </c>
      <c r="K1106" s="38" t="str">
        <f>IFERROR(VALUE(SUBSTITUTE('04A_국토부원자료'!N1107,",","")),"")</f>
        <v/>
      </c>
      <c r="L1106" s="39" t="str">
        <f>IFERROR('04A_국토부원자료'!O1107,"")</f>
        <v xml:space="preserve"> </v>
      </c>
      <c r="M1106" s="39" t="str">
        <f>IFERROR('04A_국토부원자료'!Q1107,"")</f>
        <v>중개거래</v>
      </c>
      <c r="N1106" s="38">
        <f>IF(B1106="","",IF('02_대상물건입력'!B5="",1,IF(ISNUMBER(SEARCH('02_대상물건입력'!B5,B1106)),1,0)))</f>
        <v>1</v>
      </c>
      <c r="O1106" s="38">
        <f>IF(B1106="","",IF('02_대상물건입력'!B6="",1,IF(ISNUMBER(SEARCH('02_대상물건입력'!B6,B1106)),1,0)))</f>
        <v>0</v>
      </c>
      <c r="P1106" s="38">
        <f>IF(L1106="","",IF('02_대상물건입력'!B15="",0,IF(ISNUMBER(SEARCH('02_대상물건입력'!B15,L1106)),1,0)))</f>
        <v>0</v>
      </c>
      <c r="Q1106" s="38">
        <f>IF(D1106="","",IF('02_대상물건입력'!B8="",0,IF(ISNUMBER(SEARCH('02_대상물건입력'!B8,D1106)),1,0)))</f>
        <v>0</v>
      </c>
      <c r="R1106" s="44">
        <f>IFERROR(ABS(E1106-'02_대상물건입력'!B11)/'02_대상물건입력'!B11,"")</f>
        <v>0.79607088845493124</v>
      </c>
      <c r="S1106" s="38">
        <f>IFERROR(ABS(J1106-'02_대상물건입력'!B10),"")</f>
        <v>5</v>
      </c>
      <c r="T1106" s="38">
        <f>IFERROR(ABS('01_설정'!B4-F1106),"")</f>
        <v>734</v>
      </c>
      <c r="U1106" s="38" t="str">
        <f>IFERROR(ABS(K1106-YEAR('02_대상물건입력'!B14)),"")</f>
        <v/>
      </c>
      <c r="V1106" s="38" t="str">
        <f>IF(B1106="","",IF(AND(E1106&gt;0,F1106&gt;0,H1106&gt;0,OR('04A_국토부원자료'!P1107="",'04A_국토부원자료'!P1107="-"),IF('01_설정'!B10=1,N1106=1,TRUE),R1106&lt;='01_설정'!B5,S1106&lt;='01_설정'!B6,T1106&lt;='01_설정'!B7,U1106&lt;='01_설정'!B8),"Y",""))</f>
        <v/>
      </c>
      <c r="W1106" s="40" t="str">
        <f>IF(V1106&lt;&gt;"Y","",MAX(0,(1-R1106/'01_설정'!B5))*'01_설정'!B14+MAX(0,(1-S1106/'01_설정'!B6))*'01_설정'!B15+MAX(0,(1-T1106/'01_설정'!B7))*'01_설정'!B16+MAX(0,(1-U1106/'01_설정'!B8))*'01_설정'!B17+O1106*'01_설정'!B11+Q1106*'01_설정'!B12+P1106*'01_설정'!B13)</f>
        <v/>
      </c>
      <c r="X1106" s="38" t="str">
        <f>IF(W1106="","",1+COUNTIFS($W$4:$W$3003,"&gt;"&amp;W1106)+COUNTIFS($W$4:W1106,W1106)-1)</f>
        <v/>
      </c>
    </row>
    <row r="1107" spans="1:24" ht="16.5">
      <c r="A1107" s="38">
        <f>IF('04A_국토부원자료'!A1108="","",ROW()-3)</f>
        <v>1104</v>
      </c>
      <c r="B1107" s="39" t="str">
        <f>IFERROR('04A_국토부원자료'!B1108,"")</f>
        <v>서울특별시 송파구 문정동</v>
      </c>
      <c r="C1107" s="39" t="str">
        <f>IF(B1107="","",IF('04A_국토부원자료'!C1108&lt;&gt;"",'04A_국토부원자료'!C1108,TRIM('04A_국토부원자료'!D1108&amp;IF('04A_국토부원자료'!E1108&lt;&gt;"","-"&amp;'04A_국토부원자료'!E1108,""))))</f>
        <v>618</v>
      </c>
      <c r="D1107" s="39" t="str">
        <f>IFERROR('04A_국토부원자료'!F1108,"")</f>
        <v>파크하비오</v>
      </c>
      <c r="E1107" s="40">
        <f>IFERROR(VALUE(SUBSTITUTE('04A_국토부원자료'!G1108,",","")),"")</f>
        <v>23.92</v>
      </c>
      <c r="F1107" s="41">
        <f>IFERROR(IF(AND('04A_국토부원자료'!H1108&lt;&gt;"",'04A_국토부원자료'!I1108&lt;&gt;""),DATE(INT(VALUE(SUBSTITUTE('04A_국토부원자료'!H1108,",",""))/100),MOD(VALUE(SUBSTITUTE('04A_국토부원자료'!H1108,",","")),100),VALUE(SUBSTITUTE('04A_국토부원자료'!I1108,",",""))),""),"")</f>
        <v>45377</v>
      </c>
      <c r="G1107" s="42">
        <f>IFERROR(VALUE(SUBSTITUTE('04A_국토부원자료'!J1108,",","")),"")</f>
        <v>19250</v>
      </c>
      <c r="H1107" s="43">
        <f t="shared" si="34"/>
        <v>192500000</v>
      </c>
      <c r="I1107" s="43">
        <f t="shared" si="35"/>
        <v>8047658.8628762532</v>
      </c>
      <c r="J1107" s="38">
        <f>IFERROR(VALUE(SUBSTITUTE('04A_국토부원자료'!K1108,",","")),"")</f>
        <v>5</v>
      </c>
      <c r="K1107" s="38" t="str">
        <f>IFERROR(VALUE(SUBSTITUTE('04A_국토부원자료'!N1108,",","")),"")</f>
        <v/>
      </c>
      <c r="L1107" s="39" t="str">
        <f>IFERROR('04A_국토부원자료'!O1108,"")</f>
        <v xml:space="preserve"> </v>
      </c>
      <c r="M1107" s="39" t="str">
        <f>IFERROR('04A_국토부원자료'!Q1108,"")</f>
        <v>중개거래</v>
      </c>
      <c r="N1107" s="38">
        <f>IF(B1107="","",IF('02_대상물건입력'!B5="",1,IF(ISNUMBER(SEARCH('02_대상물건입력'!B5,B1107)),1,0)))</f>
        <v>1</v>
      </c>
      <c r="O1107" s="38">
        <f>IF(B1107="","",IF('02_대상물건입력'!B6="",1,IF(ISNUMBER(SEARCH('02_대상물건입력'!B6,B1107)),1,0)))</f>
        <v>0</v>
      </c>
      <c r="P1107" s="38">
        <f>IF(L1107="","",IF('02_대상물건입력'!B15="",0,IF(ISNUMBER(SEARCH('02_대상물건입력'!B15,L1107)),1,0)))</f>
        <v>0</v>
      </c>
      <c r="Q1107" s="38">
        <f>IF(D1107="","",IF('02_대상물건입력'!B8="",0,IF(ISNUMBER(SEARCH('02_대상물건입력'!B8,D1107)),1,0)))</f>
        <v>0</v>
      </c>
      <c r="R1107" s="44">
        <f>IFERROR(ABS(E1107-'02_대상물건입력'!B11)/'02_대상물건입력'!B11,"")</f>
        <v>0.12196984157281915</v>
      </c>
      <c r="S1107" s="38">
        <f>IFERROR(ABS(J1107-'02_대상물건입력'!B10),"")</f>
        <v>7</v>
      </c>
      <c r="T1107" s="38">
        <f>IFERROR(ABS('01_설정'!B4-F1107),"")</f>
        <v>735</v>
      </c>
      <c r="U1107" s="38" t="str">
        <f>IFERROR(ABS(K1107-YEAR('02_대상물건입력'!B14)),"")</f>
        <v/>
      </c>
      <c r="V1107" s="38" t="str">
        <f>IF(B1107="","",IF(AND(E1107&gt;0,F1107&gt;0,H1107&gt;0,OR('04A_국토부원자료'!P1108="",'04A_국토부원자료'!P1108="-"),IF('01_설정'!B10=1,N1107=1,TRUE),R1107&lt;='01_설정'!B5,S1107&lt;='01_설정'!B6,T1107&lt;='01_설정'!B7,U1107&lt;='01_설정'!B8),"Y",""))</f>
        <v/>
      </c>
      <c r="W1107" s="40" t="str">
        <f>IF(V1107&lt;&gt;"Y","",MAX(0,(1-R1107/'01_설정'!B5))*'01_설정'!B14+MAX(0,(1-S1107/'01_설정'!B6))*'01_설정'!B15+MAX(0,(1-T1107/'01_설정'!B7))*'01_설정'!B16+MAX(0,(1-U1107/'01_설정'!B8))*'01_설정'!B17+O1107*'01_설정'!B11+Q1107*'01_설정'!B12+P1107*'01_설정'!B13)</f>
        <v/>
      </c>
      <c r="X1107" s="38" t="str">
        <f>IF(W1107="","",1+COUNTIFS($W$4:$W$3003,"&gt;"&amp;W1107)+COUNTIFS($W$4:W1107,W1107)-1)</f>
        <v/>
      </c>
    </row>
    <row r="1108" spans="1:24" ht="16.5">
      <c r="A1108" s="38">
        <f>IF('04A_국토부원자료'!A1109="","",ROW()-3)</f>
        <v>1105</v>
      </c>
      <c r="B1108" s="39" t="str">
        <f>IFERROR('04A_국토부원자료'!B1109,"")</f>
        <v>서울특별시 송파구 문정동</v>
      </c>
      <c r="C1108" s="39" t="str">
        <f>IF(B1108="","",IF('04A_국토부원자료'!C1109&lt;&gt;"",'04A_국토부원자료'!C1109,TRIM('04A_국토부원자료'!D1109&amp;IF('04A_국토부원자료'!E1109&lt;&gt;"","-"&amp;'04A_국토부원자료'!E1109,""))))</f>
        <v>639-5</v>
      </c>
      <c r="D1108" s="39" t="str">
        <f>IFERROR('04A_국토부원자료'!F1109,"")</f>
        <v>힐스테이트에코송파</v>
      </c>
      <c r="E1108" s="40">
        <f>IFERROR(VALUE(SUBSTITUTE('04A_국토부원자료'!G1109,",","")),"")</f>
        <v>21.064</v>
      </c>
      <c r="F1108" s="41">
        <f>IFERROR(IF(AND('04A_국토부원자료'!H1109&lt;&gt;"",'04A_국토부원자료'!I1109&lt;&gt;""),DATE(INT(VALUE(SUBSTITUTE('04A_국토부원자료'!H1109,",",""))/100),MOD(VALUE(SUBSTITUTE('04A_국토부원자료'!H1109,",","")),100),VALUE(SUBSTITUTE('04A_국토부원자료'!I1109,",",""))),""),"")</f>
        <v>45376</v>
      </c>
      <c r="G1108" s="42">
        <f>IFERROR(VALUE(SUBSTITUTE('04A_국토부원자료'!J1109,",","")),"")</f>
        <v>18000</v>
      </c>
      <c r="H1108" s="43">
        <f t="shared" si="34"/>
        <v>180000000</v>
      </c>
      <c r="I1108" s="43">
        <f t="shared" si="35"/>
        <v>8545385.4918344095</v>
      </c>
      <c r="J1108" s="38">
        <f>IFERROR(VALUE(SUBSTITUTE('04A_국토부원자료'!K1109,",","")),"")</f>
        <v>17</v>
      </c>
      <c r="K1108" s="38">
        <f>IFERROR(VALUE(SUBSTITUTE('04A_국토부원자료'!N1109,",","")),"")</f>
        <v>2017</v>
      </c>
      <c r="L1108" s="39" t="str">
        <f>IFERROR('04A_국토부원자료'!O1109,"")</f>
        <v>정의로7길 13</v>
      </c>
      <c r="M1108" s="39" t="str">
        <f>IFERROR('04A_국토부원자료'!Q1109,"")</f>
        <v>중개거래</v>
      </c>
      <c r="N1108" s="38">
        <f>IF(B1108="","",IF('02_대상물건입력'!B5="",1,IF(ISNUMBER(SEARCH('02_대상물건입력'!B5,B1108)),1,0)))</f>
        <v>1</v>
      </c>
      <c r="O1108" s="38">
        <f>IF(B1108="","",IF('02_대상물건입력'!B6="",1,IF(ISNUMBER(SEARCH('02_대상물건입력'!B6,B1108)),1,0)))</f>
        <v>0</v>
      </c>
      <c r="P1108" s="38">
        <f>IF(L1108="","",IF('02_대상물건입력'!B15="",0,IF(ISNUMBER(SEARCH('02_대상물건입력'!B15,L1108)),1,0)))</f>
        <v>0</v>
      </c>
      <c r="Q1108" s="38">
        <f>IF(D1108="","",IF('02_대상물건입력'!B8="",0,IF(ISNUMBER(SEARCH('02_대상물건입력'!B8,D1108)),1,0)))</f>
        <v>0</v>
      </c>
      <c r="R1108" s="44">
        <f>IFERROR(ABS(E1108-'02_대상물건입력'!B11)/'02_대상물건입력'!B11,"")</f>
        <v>0.22680488055559631</v>
      </c>
      <c r="S1108" s="38">
        <f>IFERROR(ABS(J1108-'02_대상물건입력'!B10),"")</f>
        <v>5</v>
      </c>
      <c r="T1108" s="38">
        <f>IFERROR(ABS('01_설정'!B4-F1108),"")</f>
        <v>736</v>
      </c>
      <c r="U1108" s="38">
        <f>IFERROR(ABS(K1108-YEAR('02_대상물건입력'!B14)),"")</f>
        <v>9</v>
      </c>
      <c r="V1108" s="38" t="str">
        <f>IF(B1108="","",IF(AND(E1108&gt;0,F1108&gt;0,H1108&gt;0,OR('04A_국토부원자료'!P1109="",'04A_국토부원자료'!P1109="-"),IF('01_설정'!B10=1,N1108=1,TRUE),R1108&lt;='01_설정'!B5,S1108&lt;='01_설정'!B6,T1108&lt;='01_설정'!B7,U1108&lt;='01_설정'!B8),"Y",""))</f>
        <v>Y</v>
      </c>
      <c r="W1108" s="40">
        <f>IF(V1108&lt;&gt;"Y","",MAX(0,(1-R1108/'01_설정'!B5))*'01_설정'!B14+MAX(0,(1-S1108/'01_설정'!B6))*'01_설정'!B15+MAX(0,(1-T1108/'01_설정'!B7))*'01_설정'!B16+MAX(0,(1-U1108/'01_설정'!B8))*'01_설정'!B17+O1108*'01_설정'!B11+Q1108*'01_설정'!B12+P1108*'01_설정'!B13)</f>
        <v>8.9425403741212222</v>
      </c>
      <c r="X1108" s="38">
        <f>IF(W1108="","",1+COUNTIFS($W$4:$W$3003,"&gt;"&amp;W1108)+COUNTIFS($W$4:W1108,W1108)-1)</f>
        <v>316</v>
      </c>
    </row>
    <row r="1109" spans="1:24" ht="16.5">
      <c r="A1109" s="38">
        <f>IF('04A_국토부원자료'!A1110="","",ROW()-3)</f>
        <v>1106</v>
      </c>
      <c r="B1109" s="39" t="str">
        <f>IFERROR('04A_국토부원자료'!B1110,"")</f>
        <v>서울특별시 송파구 문정동</v>
      </c>
      <c r="C1109" s="39" t="str">
        <f>IF(B1109="","",IF('04A_국토부원자료'!C1110&lt;&gt;"",'04A_국토부원자료'!C1110,TRIM('04A_국토부원자료'!D1110&amp;IF('04A_국토부원자료'!E1110&lt;&gt;"","-"&amp;'04A_국토부원자료'!E1110,""))))</f>
        <v>652-5</v>
      </c>
      <c r="D1109" s="39" t="str">
        <f>IFERROR('04A_국토부원자료'!F1110,"")</f>
        <v>문정 아이파크</v>
      </c>
      <c r="E1109" s="40">
        <f>IFERROR(VALUE(SUBSTITUTE('04A_국토부원자료'!G1110,",","")),"")</f>
        <v>25.77</v>
      </c>
      <c r="F1109" s="41">
        <f>IFERROR(IF(AND('04A_국토부원자료'!H1110&lt;&gt;"",'04A_국토부원자료'!I1110&lt;&gt;""),DATE(INT(VALUE(SUBSTITUTE('04A_국토부원자료'!H1110,",",""))/100),MOD(VALUE(SUBSTITUTE('04A_국토부원자료'!H1110,",","")),100),VALUE(SUBSTITUTE('04A_국토부원자료'!I1110,",",""))),""),"")</f>
        <v>45374</v>
      </c>
      <c r="G1109" s="42">
        <f>IFERROR(VALUE(SUBSTITUTE('04A_국토부원자료'!J1110,",","")),"")</f>
        <v>25500</v>
      </c>
      <c r="H1109" s="43">
        <f t="shared" si="34"/>
        <v>255000000</v>
      </c>
      <c r="I1109" s="43">
        <f t="shared" si="35"/>
        <v>9895227.0081490111</v>
      </c>
      <c r="J1109" s="38">
        <f>IFERROR(VALUE(SUBSTITUTE('04A_국토부원자료'!K1110,",","")),"")</f>
        <v>9</v>
      </c>
      <c r="K1109" s="38">
        <f>IFERROR(VALUE(SUBSTITUTE('04A_국토부원자료'!N1110,",","")),"")</f>
        <v>2017</v>
      </c>
      <c r="L1109" s="39" t="str">
        <f>IFERROR('04A_국토부원자료'!O1110,"")</f>
        <v>법원로4길 6</v>
      </c>
      <c r="M1109" s="39" t="str">
        <f>IFERROR('04A_국토부원자료'!Q1110,"")</f>
        <v>중개거래</v>
      </c>
      <c r="N1109" s="38">
        <f>IF(B1109="","",IF('02_대상물건입력'!B5="",1,IF(ISNUMBER(SEARCH('02_대상물건입력'!B5,B1109)),1,0)))</f>
        <v>1</v>
      </c>
      <c r="O1109" s="38">
        <f>IF(B1109="","",IF('02_대상물건입력'!B6="",1,IF(ISNUMBER(SEARCH('02_대상물건입력'!B6,B1109)),1,0)))</f>
        <v>0</v>
      </c>
      <c r="P1109" s="38">
        <f>IF(L1109="","",IF('02_대상물건입력'!B15="",0,IF(ISNUMBER(SEARCH('02_대상물건입력'!B15,L1109)),1,0)))</f>
        <v>0</v>
      </c>
      <c r="Q1109" s="38">
        <f>IF(D1109="","",IF('02_대상물건입력'!B8="",0,IF(ISNUMBER(SEARCH('02_대상물건입력'!B8,D1109)),1,0)))</f>
        <v>0</v>
      </c>
      <c r="R1109" s="44">
        <f>IFERROR(ABS(E1109-'02_대상물건입력'!B11)/'02_대상물건입력'!B11,"")</f>
        <v>5.4061990691118368E-2</v>
      </c>
      <c r="S1109" s="38">
        <f>IFERROR(ABS(J1109-'02_대상물건입력'!B10),"")</f>
        <v>3</v>
      </c>
      <c r="T1109" s="38">
        <f>IFERROR(ABS('01_설정'!B4-F1109),"")</f>
        <v>738</v>
      </c>
      <c r="U1109" s="38">
        <f>IFERROR(ABS(K1109-YEAR('02_대상물건입력'!B14)),"")</f>
        <v>9</v>
      </c>
      <c r="V1109" s="38" t="str">
        <f>IF(B1109="","",IF(AND(E1109&gt;0,F1109&gt;0,H1109&gt;0,OR('04A_국토부원자료'!P1110="",'04A_국토부원자료'!P1110="-"),IF('01_설정'!B10=1,N1109=1,TRUE),R1109&lt;='01_설정'!B5,S1109&lt;='01_설정'!B6,T1109&lt;='01_설정'!B7,U1109&lt;='01_설정'!B8),"Y",""))</f>
        <v>Y</v>
      </c>
      <c r="W1109" s="40">
        <f>IF(V1109&lt;&gt;"Y","",MAX(0,(1-R1109/'01_설정'!B5))*'01_설정'!B14+MAX(0,(1-S1109/'01_설정'!B6))*'01_설정'!B15+MAX(0,(1-T1109/'01_설정'!B7))*'01_설정'!B16+MAX(0,(1-U1109/'01_설정'!B8))*'01_설정'!B17+O1109*'01_설정'!B11+Q1109*'01_설정'!B12+P1109*'01_설정'!B13)</f>
        <v>28.911037969866516</v>
      </c>
      <c r="X1109" s="38">
        <f>IF(W1109="","",1+COUNTIFS($W$4:$W$3003,"&gt;"&amp;W1109)+COUNTIFS($W$4:W1109,W1109)-1)</f>
        <v>182</v>
      </c>
    </row>
    <row r="1110" spans="1:24" ht="16.5">
      <c r="A1110" s="38">
        <f>IF('04A_국토부원자료'!A1111="","",ROW()-3)</f>
        <v>1107</v>
      </c>
      <c r="B1110" s="39" t="str">
        <f>IFERROR('04A_국토부원자료'!B1111,"")</f>
        <v>서울특별시 송파구 문정동</v>
      </c>
      <c r="C1110" s="39" t="str">
        <f>IF(B1110="","",IF('04A_국토부원자료'!C1111&lt;&gt;"",'04A_국토부원자료'!C1111,TRIM('04A_국토부원자료'!D1111&amp;IF('04A_국토부원자료'!E1111&lt;&gt;"","-"&amp;'04A_국토부원자료'!E1111,""))))</f>
        <v>652</v>
      </c>
      <c r="D1110" s="39" t="str">
        <f>IFERROR('04A_국토부원자료'!F1111,"")</f>
        <v>송파법조타운푸르지오시티</v>
      </c>
      <c r="E1110" s="40">
        <f>IFERROR(VALUE(SUBSTITUTE('04A_국토부원자료'!G1111,",","")),"")</f>
        <v>17.47</v>
      </c>
      <c r="F1110" s="41">
        <f>IFERROR(IF(AND('04A_국토부원자료'!H1111&lt;&gt;"",'04A_국토부원자료'!I1111&lt;&gt;""),DATE(INT(VALUE(SUBSTITUTE('04A_국토부원자료'!H1111,",",""))/100),MOD(VALUE(SUBSTITUTE('04A_국토부원자료'!H1111,",","")),100),VALUE(SUBSTITUTE('04A_국토부원자료'!I1111,",",""))),""),"")</f>
        <v>45374</v>
      </c>
      <c r="G1110" s="42">
        <f>IFERROR(VALUE(SUBSTITUTE('04A_국토부원자료'!J1111,",","")),"")</f>
        <v>21000</v>
      </c>
      <c r="H1110" s="43">
        <f t="shared" si="34"/>
        <v>210000000</v>
      </c>
      <c r="I1110" s="43">
        <f t="shared" si="35"/>
        <v>12020606.754436176</v>
      </c>
      <c r="J1110" s="38">
        <f>IFERROR(VALUE(SUBSTITUTE('04A_국토부원자료'!K1111,",","")),"")</f>
        <v>11</v>
      </c>
      <c r="K1110" s="38">
        <f>IFERROR(VALUE(SUBSTITUTE('04A_국토부원자료'!N1111,",","")),"")</f>
        <v>2018</v>
      </c>
      <c r="L1110" s="39" t="str">
        <f>IFERROR('04A_국토부원자료'!O1111,"")</f>
        <v>법원로4길 5</v>
      </c>
      <c r="M1110" s="39" t="str">
        <f>IFERROR('04A_국토부원자료'!Q1111,"")</f>
        <v>중개거래</v>
      </c>
      <c r="N1110" s="38">
        <f>IF(B1110="","",IF('02_대상물건입력'!B5="",1,IF(ISNUMBER(SEARCH('02_대상물건입력'!B5,B1110)),1,0)))</f>
        <v>1</v>
      </c>
      <c r="O1110" s="38">
        <f>IF(B1110="","",IF('02_대상물건입력'!B6="",1,IF(ISNUMBER(SEARCH('02_대상물건입력'!B6,B1110)),1,0)))</f>
        <v>0</v>
      </c>
      <c r="P1110" s="38">
        <f>IF(L1110="","",IF('02_대상물건입력'!B15="",0,IF(ISNUMBER(SEARCH('02_대상물건입력'!B15,L1110)),1,0)))</f>
        <v>0</v>
      </c>
      <c r="Q1110" s="38">
        <f>IF(D1110="","",IF('02_대상물건입력'!B8="",0,IF(ISNUMBER(SEARCH('02_대상물건입력'!B8,D1110)),1,0)))</f>
        <v>0</v>
      </c>
      <c r="R1110" s="44">
        <f>IFERROR(ABS(E1110-'02_대상물건입력'!B11)/'02_대상물건입력'!B11,"")</f>
        <v>0.35872964599820872</v>
      </c>
      <c r="S1110" s="38">
        <f>IFERROR(ABS(J1110-'02_대상물건입력'!B10),"")</f>
        <v>1</v>
      </c>
      <c r="T1110" s="38">
        <f>IFERROR(ABS('01_설정'!B4-F1110),"")</f>
        <v>738</v>
      </c>
      <c r="U1110" s="38">
        <f>IFERROR(ABS(K1110-YEAR('02_대상물건입력'!B14)),"")</f>
        <v>8</v>
      </c>
      <c r="V1110" s="38" t="str">
        <f>IF(B1110="","",IF(AND(E1110&gt;0,F1110&gt;0,H1110&gt;0,OR('04A_국토부원자료'!P1111="",'04A_국토부원자료'!P1111="-"),IF('01_설정'!B10=1,N1110=1,TRUE),R1110&lt;='01_설정'!B5,S1110&lt;='01_설정'!B6,T1110&lt;='01_설정'!B7,U1110&lt;='01_설정'!B8),"Y",""))</f>
        <v/>
      </c>
      <c r="W1110" s="40" t="str">
        <f>IF(V1110&lt;&gt;"Y","",MAX(0,(1-R1110/'01_설정'!B5))*'01_설정'!B14+MAX(0,(1-S1110/'01_설정'!B6))*'01_설정'!B15+MAX(0,(1-T1110/'01_설정'!B7))*'01_설정'!B16+MAX(0,(1-U1110/'01_설정'!B8))*'01_설정'!B17+O1110*'01_설정'!B11+Q1110*'01_설정'!B12+P1110*'01_설정'!B13)</f>
        <v/>
      </c>
      <c r="X1110" s="38" t="str">
        <f>IF(W1110="","",1+COUNTIFS($W$4:$W$3003,"&gt;"&amp;W1110)+COUNTIFS($W$4:W1110,W1110)-1)</f>
        <v/>
      </c>
    </row>
    <row r="1111" spans="1:24" ht="16.5">
      <c r="A1111" s="38">
        <f>IF('04A_국토부원자료'!A1112="","",ROW()-3)</f>
        <v>1108</v>
      </c>
      <c r="B1111" s="39" t="str">
        <f>IFERROR('04A_국토부원자료'!B1112,"")</f>
        <v>서울특별시 송파구 문정동</v>
      </c>
      <c r="C1111" s="39" t="str">
        <f>IF(B1111="","",IF('04A_국토부원자료'!C1112&lt;&gt;"",'04A_국토부원자료'!C1112,TRIM('04A_국토부원자료'!D1112&amp;IF('04A_국토부원자료'!E1112&lt;&gt;"","-"&amp;'04A_국토부원자료'!E1112,""))))</f>
        <v>639-5</v>
      </c>
      <c r="D1111" s="39" t="str">
        <f>IFERROR('04A_국토부원자료'!F1112,"")</f>
        <v>힐스테이트에코송파</v>
      </c>
      <c r="E1111" s="40">
        <f>IFERROR(VALUE(SUBSTITUTE('04A_국토부원자료'!G1112,",","")),"")</f>
        <v>21.064</v>
      </c>
      <c r="F1111" s="41">
        <f>IFERROR(IF(AND('04A_국토부원자료'!H1112&lt;&gt;"",'04A_국토부원자료'!I1112&lt;&gt;""),DATE(INT(VALUE(SUBSTITUTE('04A_국토부원자료'!H1112,",",""))/100),MOD(VALUE(SUBSTITUTE('04A_국토부원자료'!H1112,",","")),100),VALUE(SUBSTITUTE('04A_국토부원자료'!I1112,",",""))),""),"")</f>
        <v>45374</v>
      </c>
      <c r="G1111" s="42">
        <f>IFERROR(VALUE(SUBSTITUTE('04A_국토부원자료'!J1112,",","")),"")</f>
        <v>18500</v>
      </c>
      <c r="H1111" s="43">
        <f t="shared" si="34"/>
        <v>185000000</v>
      </c>
      <c r="I1111" s="43">
        <f t="shared" si="35"/>
        <v>8782757.3110520318</v>
      </c>
      <c r="J1111" s="38">
        <f>IFERROR(VALUE(SUBSTITUTE('04A_국토부원자료'!K1112,",","")),"")</f>
        <v>16</v>
      </c>
      <c r="K1111" s="38">
        <f>IFERROR(VALUE(SUBSTITUTE('04A_국토부원자료'!N1112,",","")),"")</f>
        <v>2017</v>
      </c>
      <c r="L1111" s="39" t="str">
        <f>IFERROR('04A_국토부원자료'!O1112,"")</f>
        <v>정의로7길 13</v>
      </c>
      <c r="M1111" s="39" t="str">
        <f>IFERROR('04A_국토부원자료'!Q1112,"")</f>
        <v>중개거래</v>
      </c>
      <c r="N1111" s="38">
        <f>IF(B1111="","",IF('02_대상물건입력'!B5="",1,IF(ISNUMBER(SEARCH('02_대상물건입력'!B5,B1111)),1,0)))</f>
        <v>1</v>
      </c>
      <c r="O1111" s="38">
        <f>IF(B1111="","",IF('02_대상물건입력'!B6="",1,IF(ISNUMBER(SEARCH('02_대상물건입력'!B6,B1111)),1,0)))</f>
        <v>0</v>
      </c>
      <c r="P1111" s="38">
        <f>IF(L1111="","",IF('02_대상물건입력'!B15="",0,IF(ISNUMBER(SEARCH('02_대상물건입력'!B15,L1111)),1,0)))</f>
        <v>0</v>
      </c>
      <c r="Q1111" s="38">
        <f>IF(D1111="","",IF('02_대상물건입력'!B8="",0,IF(ISNUMBER(SEARCH('02_대상물건입력'!B8,D1111)),1,0)))</f>
        <v>0</v>
      </c>
      <c r="R1111" s="44">
        <f>IFERROR(ABS(E1111-'02_대상물건입력'!B11)/'02_대상물건입력'!B11,"")</f>
        <v>0.22680488055559631</v>
      </c>
      <c r="S1111" s="38">
        <f>IFERROR(ABS(J1111-'02_대상물건입력'!B10),"")</f>
        <v>4</v>
      </c>
      <c r="T1111" s="38">
        <f>IFERROR(ABS('01_설정'!B4-F1111),"")</f>
        <v>738</v>
      </c>
      <c r="U1111" s="38">
        <f>IFERROR(ABS(K1111-YEAR('02_대상물건입력'!B14)),"")</f>
        <v>9</v>
      </c>
      <c r="V1111" s="38" t="str">
        <f>IF(B1111="","",IF(AND(E1111&gt;0,F1111&gt;0,H1111&gt;0,OR('04A_국토부원자료'!P1112="",'04A_국토부원자료'!P1112="-"),IF('01_설정'!B10=1,N1111=1,TRUE),R1111&lt;='01_설정'!B5,S1111&lt;='01_설정'!B6,T1111&lt;='01_설정'!B7,U1111&lt;='01_설정'!B8),"Y",""))</f>
        <v>Y</v>
      </c>
      <c r="W1111" s="40">
        <f>IF(V1111&lt;&gt;"Y","",MAX(0,(1-R1111/'01_설정'!B5))*'01_설정'!B14+MAX(0,(1-S1111/'01_설정'!B6))*'01_설정'!B15+MAX(0,(1-T1111/'01_설정'!B7))*'01_설정'!B16+MAX(0,(1-U1111/'01_설정'!B8))*'01_설정'!B17+O1111*'01_설정'!B11+Q1111*'01_설정'!B12+P1111*'01_설정'!B13)</f>
        <v>11.309663661792456</v>
      </c>
      <c r="X1111" s="38">
        <f>IF(W1111="","",1+COUNTIFS($W$4:$W$3003,"&gt;"&amp;W1111)+COUNTIFS($W$4:W1111,W1111)-1)</f>
        <v>309</v>
      </c>
    </row>
    <row r="1112" spans="1:24" ht="16.5">
      <c r="A1112" s="38">
        <f>IF('04A_국토부원자료'!A1113="","",ROW()-3)</f>
        <v>1109</v>
      </c>
      <c r="B1112" s="39" t="str">
        <f>IFERROR('04A_국토부원자료'!B1113,"")</f>
        <v>서울특별시 송파구 문정동</v>
      </c>
      <c r="C1112" s="39" t="str">
        <f>IF(B1112="","",IF('04A_국토부원자료'!C1113&lt;&gt;"",'04A_국토부원자료'!C1113,TRIM('04A_국토부원자료'!D1113&amp;IF('04A_국토부원자료'!E1113&lt;&gt;"","-"&amp;'04A_국토부원자료'!E1113,""))))</f>
        <v>624</v>
      </c>
      <c r="D1112" s="39" t="str">
        <f>IFERROR('04A_국토부원자료'!F1113,"")</f>
        <v>송파 아이파크</v>
      </c>
      <c r="E1112" s="40">
        <f>IFERROR(VALUE(SUBSTITUTE('04A_국토부원자료'!G1113,",","")),"")</f>
        <v>25.87</v>
      </c>
      <c r="F1112" s="41">
        <f>IFERROR(IF(AND('04A_국토부원자료'!H1113&lt;&gt;"",'04A_국토부원자료'!I1113&lt;&gt;""),DATE(INT(VALUE(SUBSTITUTE('04A_국토부원자료'!H1113,",",""))/100),MOD(VALUE(SUBSTITUTE('04A_국토부원자료'!H1113,",","")),100),VALUE(SUBSTITUTE('04A_국토부원자료'!I1113,",",""))),""),"")</f>
        <v>45374</v>
      </c>
      <c r="G1112" s="42">
        <f>IFERROR(VALUE(SUBSTITUTE('04A_국토부원자료'!J1113,",","")),"")</f>
        <v>21900</v>
      </c>
      <c r="H1112" s="43">
        <f t="shared" si="34"/>
        <v>219000000</v>
      </c>
      <c r="I1112" s="43">
        <f t="shared" si="35"/>
        <v>8465403.9427908771</v>
      </c>
      <c r="J1112" s="38">
        <f>IFERROR(VALUE(SUBSTITUTE('04A_국토부원자료'!K1113,",","")),"")</f>
        <v>14</v>
      </c>
      <c r="K1112" s="38">
        <f>IFERROR(VALUE(SUBSTITUTE('04A_국토부원자료'!N1113,",","")),"")</f>
        <v>2015</v>
      </c>
      <c r="L1112" s="39" t="str">
        <f>IFERROR('04A_국토부원자료'!O1113,"")</f>
        <v>법원로 55</v>
      </c>
      <c r="M1112" s="39" t="str">
        <f>IFERROR('04A_국토부원자료'!Q1113,"")</f>
        <v>중개거래</v>
      </c>
      <c r="N1112" s="38">
        <f>IF(B1112="","",IF('02_대상물건입력'!B5="",1,IF(ISNUMBER(SEARCH('02_대상물건입력'!B5,B1112)),1,0)))</f>
        <v>1</v>
      </c>
      <c r="O1112" s="38">
        <f>IF(B1112="","",IF('02_대상물건입력'!B6="",1,IF(ISNUMBER(SEARCH('02_대상물건입력'!B6,B1112)),1,0)))</f>
        <v>0</v>
      </c>
      <c r="P1112" s="38">
        <f>IF(L1112="","",IF('02_대상물건입력'!B15="",0,IF(ISNUMBER(SEARCH('02_대상물건입력'!B15,L1112)),1,0)))</f>
        <v>0</v>
      </c>
      <c r="Q1112" s="38">
        <f>IF(D1112="","",IF('02_대상물건입력'!B8="",0,IF(ISNUMBER(SEARCH('02_대상물건입력'!B8,D1112)),1,0)))</f>
        <v>0</v>
      </c>
      <c r="R1112" s="44">
        <f>IFERROR(ABS(E1112-'02_대상물건입력'!B11)/'02_대상물건입력'!B11,"")</f>
        <v>5.0391296048864213E-2</v>
      </c>
      <c r="S1112" s="38">
        <f>IFERROR(ABS(J1112-'02_대상물건입력'!B10),"")</f>
        <v>2</v>
      </c>
      <c r="T1112" s="38">
        <f>IFERROR(ABS('01_설정'!B4-F1112),"")</f>
        <v>738</v>
      </c>
      <c r="U1112" s="38">
        <f>IFERROR(ABS(K1112-YEAR('02_대상물건입력'!B14)),"")</f>
        <v>11</v>
      </c>
      <c r="V1112" s="38" t="str">
        <f>IF(B1112="","",IF(AND(E1112&gt;0,F1112&gt;0,H1112&gt;0,OR('04A_국토부원자료'!P1113="",'04A_국토부원자료'!P1113="-"),IF('01_설정'!B10=1,N1112=1,TRUE),R1112&lt;='01_설정'!B5,S1112&lt;='01_설정'!B6,T1112&lt;='01_설정'!B7,U1112&lt;='01_설정'!B8),"Y",""))</f>
        <v/>
      </c>
      <c r="W1112" s="40" t="str">
        <f>IF(V1112&lt;&gt;"Y","",MAX(0,(1-R1112/'01_설정'!B5))*'01_설정'!B14+MAX(0,(1-S1112/'01_설정'!B6))*'01_설정'!B15+MAX(0,(1-T1112/'01_설정'!B7))*'01_설정'!B16+MAX(0,(1-U1112/'01_설정'!B8))*'01_설정'!B17+O1112*'01_설정'!B11+Q1112*'01_설정'!B12+P1112*'01_설정'!B13)</f>
        <v/>
      </c>
      <c r="X1112" s="38" t="str">
        <f>IF(W1112="","",1+COUNTIFS($W$4:$W$3003,"&gt;"&amp;W1112)+COUNTIFS($W$4:W1112,W1112)-1)</f>
        <v/>
      </c>
    </row>
    <row r="1113" spans="1:24" ht="16.5">
      <c r="A1113" s="38">
        <f>IF('04A_국토부원자료'!A1114="","",ROW()-3)</f>
        <v>1110</v>
      </c>
      <c r="B1113" s="39" t="str">
        <f>IFERROR('04A_국토부원자료'!B1114,"")</f>
        <v>서울특별시 송파구 문정동</v>
      </c>
      <c r="C1113" s="39" t="str">
        <f>IF(B1113="","",IF('04A_국토부원자료'!C1114&lt;&gt;"",'04A_국토부원자료'!C1114,TRIM('04A_국토부원자료'!D1114&amp;IF('04A_국토부원자료'!E1114&lt;&gt;"","-"&amp;'04A_국토부원자료'!E1114,""))))</f>
        <v>622</v>
      </c>
      <c r="D1113" s="39" t="str">
        <f>IFERROR('04A_국토부원자료'!F1114,"")</f>
        <v>송파한화오벨리스크</v>
      </c>
      <c r="E1113" s="40">
        <f>IFERROR(VALUE(SUBSTITUTE('04A_국토부원자료'!G1114,",","")),"")</f>
        <v>26.82</v>
      </c>
      <c r="F1113" s="41">
        <f>IFERROR(IF(AND('04A_국토부원자료'!H1114&lt;&gt;"",'04A_국토부원자료'!I1114&lt;&gt;""),DATE(INT(VALUE(SUBSTITUTE('04A_국토부원자료'!H1114,",",""))/100),MOD(VALUE(SUBSTITUTE('04A_국토부원자료'!H1114,",","")),100),VALUE(SUBSTITUTE('04A_국토부원자료'!I1114,",",""))),""),"")</f>
        <v>45373</v>
      </c>
      <c r="G1113" s="42">
        <f>IFERROR(VALUE(SUBSTITUTE('04A_국토부원자료'!J1114,",","")),"")</f>
        <v>20000</v>
      </c>
      <c r="H1113" s="43">
        <f t="shared" si="34"/>
        <v>200000000</v>
      </c>
      <c r="I1113" s="43">
        <f t="shared" si="35"/>
        <v>7457121.5510812821</v>
      </c>
      <c r="J1113" s="38">
        <f>IFERROR(VALUE(SUBSTITUTE('04A_국토부원자료'!K1114,",","")),"")</f>
        <v>6</v>
      </c>
      <c r="K1113" s="38">
        <f>IFERROR(VALUE(SUBSTITUTE('04A_국토부원자료'!N1114,",","")),"")</f>
        <v>2013</v>
      </c>
      <c r="L1113" s="39" t="str">
        <f>IFERROR('04A_국토부원자료'!O1114,"")</f>
        <v>충민로 5</v>
      </c>
      <c r="M1113" s="39" t="str">
        <f>IFERROR('04A_국토부원자료'!Q1114,"")</f>
        <v>직거래</v>
      </c>
      <c r="N1113" s="38">
        <f>IF(B1113="","",IF('02_대상물건입력'!B5="",1,IF(ISNUMBER(SEARCH('02_대상물건입력'!B5,B1113)),1,0)))</f>
        <v>1</v>
      </c>
      <c r="O1113" s="38">
        <f>IF(B1113="","",IF('02_대상물건입력'!B6="",1,IF(ISNUMBER(SEARCH('02_대상물건입력'!B6,B1113)),1,0)))</f>
        <v>0</v>
      </c>
      <c r="P1113" s="38">
        <f>IF(L1113="","",IF('02_대상물건입력'!B15="",0,IF(ISNUMBER(SEARCH('02_대상물건입력'!B15,L1113)),1,0)))</f>
        <v>0</v>
      </c>
      <c r="Q1113" s="38">
        <f>IF(D1113="","",IF('02_대상물건입력'!B8="",0,IF(ISNUMBER(SEARCH('02_대상물건입력'!B8,D1113)),1,0)))</f>
        <v>0</v>
      </c>
      <c r="R1113" s="44">
        <f>IFERROR(ABS(E1113-'02_대상물건입력'!B11)/'02_대상물건입력'!B11,"")</f>
        <v>1.551969694745029E-2</v>
      </c>
      <c r="S1113" s="38">
        <f>IFERROR(ABS(J1113-'02_대상물건입력'!B10),"")</f>
        <v>6</v>
      </c>
      <c r="T1113" s="38">
        <f>IFERROR(ABS('01_설정'!B4-F1113),"")</f>
        <v>739</v>
      </c>
      <c r="U1113" s="38">
        <f>IFERROR(ABS(K1113-YEAR('02_대상물건입력'!B14)),"")</f>
        <v>13</v>
      </c>
      <c r="V1113" s="38" t="str">
        <f>IF(B1113="","",IF(AND(E1113&gt;0,F1113&gt;0,H1113&gt;0,OR('04A_국토부원자료'!P1114="",'04A_국토부원자료'!P1114="-"),IF('01_설정'!B10=1,N1113=1,TRUE),R1113&lt;='01_설정'!B5,S1113&lt;='01_설정'!B6,T1113&lt;='01_설정'!B7,U1113&lt;='01_설정'!B8),"Y",""))</f>
        <v/>
      </c>
      <c r="W1113" s="40" t="str">
        <f>IF(V1113&lt;&gt;"Y","",MAX(0,(1-R1113/'01_설정'!B5))*'01_설정'!B14+MAX(0,(1-S1113/'01_설정'!B6))*'01_설정'!B15+MAX(0,(1-T1113/'01_설정'!B7))*'01_설정'!B16+MAX(0,(1-U1113/'01_설정'!B8))*'01_설정'!B17+O1113*'01_설정'!B11+Q1113*'01_설정'!B12+P1113*'01_설정'!B13)</f>
        <v/>
      </c>
      <c r="X1113" s="38" t="str">
        <f>IF(W1113="","",1+COUNTIFS($W$4:$W$3003,"&gt;"&amp;W1113)+COUNTIFS($W$4:W1113,W1113)-1)</f>
        <v/>
      </c>
    </row>
    <row r="1114" spans="1:24" ht="16.5">
      <c r="A1114" s="38">
        <f>IF('04A_국토부원자료'!A1115="","",ROW()-3)</f>
        <v>1111</v>
      </c>
      <c r="B1114" s="39" t="str">
        <f>IFERROR('04A_국토부원자료'!B1115,"")</f>
        <v>서울특별시 송파구 문정동</v>
      </c>
      <c r="C1114" s="39" t="str">
        <f>IF(B1114="","",IF('04A_국토부원자료'!C1115&lt;&gt;"",'04A_국토부원자료'!C1115,TRIM('04A_국토부원자료'!D1115&amp;IF('04A_국토부원자료'!E1115&lt;&gt;"","-"&amp;'04A_국토부원자료'!E1115,""))))</f>
        <v>652-2</v>
      </c>
      <c r="D1114" s="39" t="str">
        <f>IFERROR('04A_국토부원자료'!F1115,"")</f>
        <v>문정 오벨리스크</v>
      </c>
      <c r="E1114" s="40">
        <f>IFERROR(VALUE(SUBSTITUTE('04A_국토부원자료'!G1115,",","")),"")</f>
        <v>27.85</v>
      </c>
      <c r="F1114" s="41">
        <f>IFERROR(IF(AND('04A_국토부원자료'!H1115&lt;&gt;"",'04A_국토부원자료'!I1115&lt;&gt;""),DATE(INT(VALUE(SUBSTITUTE('04A_국토부원자료'!H1115,",",""))/100),MOD(VALUE(SUBSTITUTE('04A_국토부원자료'!H1115,",","")),100),VALUE(SUBSTITUTE('04A_국토부원자료'!I1115,",",""))),""),"")</f>
        <v>45373</v>
      </c>
      <c r="G1114" s="42">
        <f>IFERROR(VALUE(SUBSTITUTE('04A_국토부원자료'!J1115,",","")),"")</f>
        <v>27400</v>
      </c>
      <c r="H1114" s="43">
        <f t="shared" si="34"/>
        <v>274000000</v>
      </c>
      <c r="I1114" s="43">
        <f t="shared" si="35"/>
        <v>9838420.107719928</v>
      </c>
      <c r="J1114" s="38">
        <f>IFERROR(VALUE(SUBSTITUTE('04A_국토부원자료'!K1115,",","")),"")</f>
        <v>9</v>
      </c>
      <c r="K1114" s="38">
        <f>IFERROR(VALUE(SUBSTITUTE('04A_국토부원자료'!N1115,",","")),"")</f>
        <v>2018</v>
      </c>
      <c r="L1114" s="39" t="str">
        <f>IFERROR('04A_국토부원자료'!O1115,"")</f>
        <v>송파대로 145</v>
      </c>
      <c r="M1114" s="39" t="str">
        <f>IFERROR('04A_국토부원자료'!Q1115,"")</f>
        <v>중개거래</v>
      </c>
      <c r="N1114" s="38">
        <f>IF(B1114="","",IF('02_대상물건입력'!B5="",1,IF(ISNUMBER(SEARCH('02_대상물건입력'!B5,B1114)),1,0)))</f>
        <v>1</v>
      </c>
      <c r="O1114" s="38">
        <f>IF(B1114="","",IF('02_대상물건입력'!B6="",1,IF(ISNUMBER(SEARCH('02_대상물건입력'!B6,B1114)),1,0)))</f>
        <v>0</v>
      </c>
      <c r="P1114" s="38">
        <f>IF(L1114="","",IF('02_대상물건입력'!B15="",0,IF(ISNUMBER(SEARCH('02_대상물건입력'!B15,L1114)),1,0)))</f>
        <v>1</v>
      </c>
      <c r="Q1114" s="38">
        <f>IF(D1114="","",IF('02_대상물건입력'!B8="",0,IF(ISNUMBER(SEARCH('02_대상물건입력'!B8,D1114)),1,0)))</f>
        <v>0</v>
      </c>
      <c r="R1114" s="44">
        <f>IFERROR(ABS(E1114-'02_대상물건입력'!B11)/'02_대상물건입력'!B11,"")</f>
        <v>2.2288457867766984E-2</v>
      </c>
      <c r="S1114" s="38">
        <f>IFERROR(ABS(J1114-'02_대상물건입력'!B10),"")</f>
        <v>3</v>
      </c>
      <c r="T1114" s="38">
        <f>IFERROR(ABS('01_설정'!B4-F1114),"")</f>
        <v>739</v>
      </c>
      <c r="U1114" s="38">
        <f>IFERROR(ABS(K1114-YEAR('02_대상물건입력'!B14)),"")</f>
        <v>8</v>
      </c>
      <c r="V1114" s="38" t="str">
        <f>IF(B1114="","",IF(AND(E1114&gt;0,F1114&gt;0,H1114&gt;0,OR('04A_국토부원자료'!P1115="",'04A_국토부원자료'!P1115="-"),IF('01_설정'!B10=1,N1114=1,TRUE),R1114&lt;='01_설정'!B5,S1114&lt;='01_설정'!B6,T1114&lt;='01_설정'!B7,U1114&lt;='01_설정'!B8),"Y",""))</f>
        <v>Y</v>
      </c>
      <c r="W1114" s="40">
        <f>IF(V1114&lt;&gt;"Y","",MAX(0,(1-R1114/'01_설정'!B5))*'01_설정'!B14+MAX(0,(1-S1114/'01_설정'!B6))*'01_설정'!B15+MAX(0,(1-T1114/'01_설정'!B7))*'01_설정'!B16+MAX(0,(1-U1114/'01_설정'!B8))*'01_설정'!B17+O1114*'01_설정'!B11+Q1114*'01_설정'!B12+P1114*'01_설정'!B13)</f>
        <v>40.690670502157055</v>
      </c>
      <c r="X1114" s="38">
        <f>IF(W1114="","",1+COUNTIFS($W$4:$W$3003,"&gt;"&amp;W1114)+COUNTIFS($W$4:W1114,W1114)-1)</f>
        <v>60</v>
      </c>
    </row>
    <row r="1115" spans="1:24" ht="16.5">
      <c r="A1115" s="38">
        <f>IF('04A_국토부원자료'!A1116="","",ROW()-3)</f>
        <v>1112</v>
      </c>
      <c r="B1115" s="39" t="str">
        <f>IFERROR('04A_국토부원자료'!B1116,"")</f>
        <v>서울특별시 송파구 문정동</v>
      </c>
      <c r="C1115" s="39" t="str">
        <f>IF(B1115="","",IF('04A_국토부원자료'!C1116&lt;&gt;"",'04A_국토부원자료'!C1116,TRIM('04A_국토부원자료'!D1116&amp;IF('04A_국토부원자료'!E1116&lt;&gt;"","-"&amp;'04A_국토부원자료'!E1116,""))))</f>
        <v>618</v>
      </c>
      <c r="D1115" s="39" t="str">
        <f>IFERROR('04A_국토부원자료'!F1116,"")</f>
        <v>파크하비오</v>
      </c>
      <c r="E1115" s="40">
        <f>IFERROR(VALUE(SUBSTITUTE('04A_국토부원자료'!G1116,",","")),"")</f>
        <v>25.33</v>
      </c>
      <c r="F1115" s="41">
        <f>IFERROR(IF(AND('04A_국토부원자료'!H1116&lt;&gt;"",'04A_국토부원자료'!I1116&lt;&gt;""),DATE(INT(VALUE(SUBSTITUTE('04A_국토부원자료'!H1116,",",""))/100),MOD(VALUE(SUBSTITUTE('04A_국토부원자료'!H1116,",","")),100),VALUE(SUBSTITUTE('04A_국토부원자료'!I1116,",",""))),""),"")</f>
        <v>45373</v>
      </c>
      <c r="G1115" s="42">
        <f>IFERROR(VALUE(SUBSTITUTE('04A_국토부원자료'!J1116,",","")),"")</f>
        <v>19850</v>
      </c>
      <c r="H1115" s="43">
        <f t="shared" si="34"/>
        <v>198500000</v>
      </c>
      <c r="I1115" s="43">
        <f t="shared" si="35"/>
        <v>7836557.4417686546</v>
      </c>
      <c r="J1115" s="38">
        <f>IFERROR(VALUE(SUBSTITUTE('04A_국토부원자료'!K1116,",","")),"")</f>
        <v>9</v>
      </c>
      <c r="K1115" s="38" t="str">
        <f>IFERROR(VALUE(SUBSTITUTE('04A_국토부원자료'!N1116,",","")),"")</f>
        <v/>
      </c>
      <c r="L1115" s="39" t="str">
        <f>IFERROR('04A_국토부원자료'!O1116,"")</f>
        <v xml:space="preserve"> </v>
      </c>
      <c r="M1115" s="39" t="str">
        <f>IFERROR('04A_국토부원자료'!Q1116,"")</f>
        <v>중개거래</v>
      </c>
      <c r="N1115" s="38">
        <f>IF(B1115="","",IF('02_대상물건입력'!B5="",1,IF(ISNUMBER(SEARCH('02_대상물건입력'!B5,B1115)),1,0)))</f>
        <v>1</v>
      </c>
      <c r="O1115" s="38">
        <f>IF(B1115="","",IF('02_대상물건입력'!B6="",1,IF(ISNUMBER(SEARCH('02_대상물건입력'!B6,B1115)),1,0)))</f>
        <v>0</v>
      </c>
      <c r="P1115" s="38">
        <f>IF(L1115="","",IF('02_대상물건입력'!B15="",0,IF(ISNUMBER(SEARCH('02_대상물건입력'!B15,L1115)),1,0)))</f>
        <v>0</v>
      </c>
      <c r="Q1115" s="38">
        <f>IF(D1115="","",IF('02_대상물건입력'!B8="",0,IF(ISNUMBER(SEARCH('02_대상물건입력'!B8,D1115)),1,0)))</f>
        <v>0</v>
      </c>
      <c r="R1115" s="44">
        <f>IFERROR(ABS(E1115-'02_대상물건입력'!B11)/'02_대상물건입력'!B11,"")</f>
        <v>7.0213047117036451E-2</v>
      </c>
      <c r="S1115" s="38">
        <f>IFERROR(ABS(J1115-'02_대상물건입력'!B10),"")</f>
        <v>3</v>
      </c>
      <c r="T1115" s="38">
        <f>IFERROR(ABS('01_설정'!B4-F1115),"")</f>
        <v>739</v>
      </c>
      <c r="U1115" s="38" t="str">
        <f>IFERROR(ABS(K1115-YEAR('02_대상물건입력'!B14)),"")</f>
        <v/>
      </c>
      <c r="V1115" s="38" t="str">
        <f>IF(B1115="","",IF(AND(E1115&gt;0,F1115&gt;0,H1115&gt;0,OR('04A_국토부원자료'!P1116="",'04A_국토부원자료'!P1116="-"),IF('01_설정'!B10=1,N1115=1,TRUE),R1115&lt;='01_설정'!B5,S1115&lt;='01_설정'!B6,T1115&lt;='01_설정'!B7,U1115&lt;='01_설정'!B8),"Y",""))</f>
        <v/>
      </c>
      <c r="W1115" s="40" t="str">
        <f>IF(V1115&lt;&gt;"Y","",MAX(0,(1-R1115/'01_설정'!B5))*'01_설정'!B14+MAX(0,(1-S1115/'01_설정'!B6))*'01_설정'!B15+MAX(0,(1-T1115/'01_설정'!B7))*'01_설정'!B16+MAX(0,(1-U1115/'01_설정'!B8))*'01_설정'!B17+O1115*'01_설정'!B11+Q1115*'01_설정'!B12+P1115*'01_설정'!B13)</f>
        <v/>
      </c>
      <c r="X1115" s="38" t="str">
        <f>IF(W1115="","",1+COUNTIFS($W$4:$W$3003,"&gt;"&amp;W1115)+COUNTIFS($W$4:W1115,W1115)-1)</f>
        <v/>
      </c>
    </row>
    <row r="1116" spans="1:24" ht="16.5">
      <c r="A1116" s="38">
        <f>IF('04A_국토부원자료'!A1117="","",ROW()-3)</f>
        <v>1113</v>
      </c>
      <c r="B1116" s="39" t="str">
        <f>IFERROR('04A_국토부원자료'!B1117,"")</f>
        <v>서울특별시 송파구 문정동</v>
      </c>
      <c r="C1116" s="39" t="str">
        <f>IF(B1116="","",IF('04A_국토부원자료'!C1117&lt;&gt;"",'04A_국토부원자료'!C1117,TRIM('04A_국토부원자료'!D1117&amp;IF('04A_국토부원자료'!E1117&lt;&gt;"","-"&amp;'04A_국토부원자료'!E1117,""))))</f>
        <v>618</v>
      </c>
      <c r="D1116" s="39" t="str">
        <f>IFERROR('04A_국토부원자료'!F1117,"")</f>
        <v>파크하비오</v>
      </c>
      <c r="E1116" s="40">
        <f>IFERROR(VALUE(SUBSTITUTE('04A_국토부원자료'!G1117,",","")),"")</f>
        <v>48.96</v>
      </c>
      <c r="F1116" s="41">
        <f>IFERROR(IF(AND('04A_국토부원자료'!H1117&lt;&gt;"",'04A_국토부원자료'!I1117&lt;&gt;""),DATE(INT(VALUE(SUBSTITUTE('04A_국토부원자료'!H1117,",",""))/100),MOD(VALUE(SUBSTITUTE('04A_국토부원자료'!H1117,",","")),100),VALUE(SUBSTITUTE('04A_국토부원자료'!I1117,",",""))),""),"")</f>
        <v>45372</v>
      </c>
      <c r="G1116" s="42">
        <f>IFERROR(VALUE(SUBSTITUTE('04A_국토부원자료'!J1117,",","")),"")</f>
        <v>50000</v>
      </c>
      <c r="H1116" s="43">
        <f t="shared" si="34"/>
        <v>500000000</v>
      </c>
      <c r="I1116" s="43">
        <f t="shared" si="35"/>
        <v>10212418.300653595</v>
      </c>
      <c r="J1116" s="38">
        <f>IFERROR(VALUE(SUBSTITUTE('04A_국토부원자료'!K1117,",","")),"")</f>
        <v>10</v>
      </c>
      <c r="K1116" s="38" t="str">
        <f>IFERROR(VALUE(SUBSTITUTE('04A_국토부원자료'!N1117,",","")),"")</f>
        <v/>
      </c>
      <c r="L1116" s="39" t="str">
        <f>IFERROR('04A_국토부원자료'!O1117,"")</f>
        <v xml:space="preserve"> </v>
      </c>
      <c r="M1116" s="39" t="str">
        <f>IFERROR('04A_국토부원자료'!Q1117,"")</f>
        <v>중개거래</v>
      </c>
      <c r="N1116" s="38">
        <f>IF(B1116="","",IF('02_대상물건입력'!B5="",1,IF(ISNUMBER(SEARCH('02_대상물건입력'!B5,B1116)),1,0)))</f>
        <v>1</v>
      </c>
      <c r="O1116" s="38">
        <f>IF(B1116="","",IF('02_대상물건입력'!B6="",1,IF(ISNUMBER(SEARCH('02_대상물건입력'!B6,B1116)),1,0)))</f>
        <v>0</v>
      </c>
      <c r="P1116" s="38">
        <f>IF(L1116="","",IF('02_대상물건입력'!B15="",0,IF(ISNUMBER(SEARCH('02_대상물건입력'!B15,L1116)),1,0)))</f>
        <v>0</v>
      </c>
      <c r="Q1116" s="38">
        <f>IF(D1116="","",IF('02_대상물건입력'!B8="",0,IF(ISNUMBER(SEARCH('02_대상물건입력'!B8,D1116)),1,0)))</f>
        <v>0</v>
      </c>
      <c r="R1116" s="44">
        <f>IFERROR(ABS(E1116-'02_대상물건입력'!B11)/'02_대상물건입력'!B11,"")</f>
        <v>0.79717209684760759</v>
      </c>
      <c r="S1116" s="38">
        <f>IFERROR(ABS(J1116-'02_대상물건입력'!B10),"")</f>
        <v>2</v>
      </c>
      <c r="T1116" s="38">
        <f>IFERROR(ABS('01_설정'!B4-F1116),"")</f>
        <v>740</v>
      </c>
      <c r="U1116" s="38" t="str">
        <f>IFERROR(ABS(K1116-YEAR('02_대상물건입력'!B14)),"")</f>
        <v/>
      </c>
      <c r="V1116" s="38" t="str">
        <f>IF(B1116="","",IF(AND(E1116&gt;0,F1116&gt;0,H1116&gt;0,OR('04A_국토부원자료'!P1117="",'04A_국토부원자료'!P1117="-"),IF('01_설정'!B10=1,N1116=1,TRUE),R1116&lt;='01_설정'!B5,S1116&lt;='01_설정'!B6,T1116&lt;='01_설정'!B7,U1116&lt;='01_설정'!B8),"Y",""))</f>
        <v/>
      </c>
      <c r="W1116" s="40" t="str">
        <f>IF(V1116&lt;&gt;"Y","",MAX(0,(1-R1116/'01_설정'!B5))*'01_설정'!B14+MAX(0,(1-S1116/'01_설정'!B6))*'01_설정'!B15+MAX(0,(1-T1116/'01_설정'!B7))*'01_설정'!B16+MAX(0,(1-U1116/'01_설정'!B8))*'01_설정'!B17+O1116*'01_설정'!B11+Q1116*'01_설정'!B12+P1116*'01_설정'!B13)</f>
        <v/>
      </c>
      <c r="X1116" s="38" t="str">
        <f>IF(W1116="","",1+COUNTIFS($W$4:$W$3003,"&gt;"&amp;W1116)+COUNTIFS($W$4:W1116,W1116)-1)</f>
        <v/>
      </c>
    </row>
    <row r="1117" spans="1:24" ht="16.5">
      <c r="A1117" s="38">
        <f>IF('04A_국토부원자료'!A1118="","",ROW()-3)</f>
        <v>1114</v>
      </c>
      <c r="B1117" s="39" t="str">
        <f>IFERROR('04A_국토부원자료'!B1118,"")</f>
        <v>서울특별시 송파구 문정동</v>
      </c>
      <c r="C1117" s="39" t="str">
        <f>IF(B1117="","",IF('04A_국토부원자료'!C1118&lt;&gt;"",'04A_국토부원자료'!C1118,TRIM('04A_국토부원자료'!D1118&amp;IF('04A_국토부원자료'!E1118&lt;&gt;"","-"&amp;'04A_국토부원자료'!E1118,""))))</f>
        <v>652-5</v>
      </c>
      <c r="D1117" s="39" t="str">
        <f>IFERROR('04A_국토부원자료'!F1118,"")</f>
        <v>문정 아이파크</v>
      </c>
      <c r="E1117" s="40">
        <f>IFERROR(VALUE(SUBSTITUTE('04A_국토부원자료'!G1118,",","")),"")</f>
        <v>21.57</v>
      </c>
      <c r="F1117" s="41">
        <f>IFERROR(IF(AND('04A_국토부원자료'!H1118&lt;&gt;"",'04A_국토부원자료'!I1118&lt;&gt;""),DATE(INT(VALUE(SUBSTITUTE('04A_국토부원자료'!H1118,",",""))/100),MOD(VALUE(SUBSTITUTE('04A_국토부원자료'!H1118,",","")),100),VALUE(SUBSTITUTE('04A_국토부원자료'!I1118,",",""))),""),"")</f>
        <v>45371</v>
      </c>
      <c r="G1117" s="42">
        <f>IFERROR(VALUE(SUBSTITUTE('04A_국토부원자료'!J1118,",","")),"")</f>
        <v>21100</v>
      </c>
      <c r="H1117" s="43">
        <f t="shared" si="34"/>
        <v>211000000</v>
      </c>
      <c r="I1117" s="43">
        <f t="shared" si="35"/>
        <v>9782104.7751506716</v>
      </c>
      <c r="J1117" s="38">
        <f>IFERROR(VALUE(SUBSTITUTE('04A_국토부원자료'!K1118,",","")),"")</f>
        <v>16</v>
      </c>
      <c r="K1117" s="38">
        <f>IFERROR(VALUE(SUBSTITUTE('04A_국토부원자료'!N1118,",","")),"")</f>
        <v>2017</v>
      </c>
      <c r="L1117" s="39" t="str">
        <f>IFERROR('04A_국토부원자료'!O1118,"")</f>
        <v>법원로4길 6</v>
      </c>
      <c r="M1117" s="39" t="str">
        <f>IFERROR('04A_국토부원자료'!Q1118,"")</f>
        <v>중개거래</v>
      </c>
      <c r="N1117" s="38">
        <f>IF(B1117="","",IF('02_대상물건입력'!B5="",1,IF(ISNUMBER(SEARCH('02_대상물건입력'!B5,B1117)),1,0)))</f>
        <v>1</v>
      </c>
      <c r="O1117" s="38">
        <f>IF(B1117="","",IF('02_대상물건입력'!B6="",1,IF(ISNUMBER(SEARCH('02_대상물건입력'!B6,B1117)),1,0)))</f>
        <v>0</v>
      </c>
      <c r="P1117" s="38">
        <f>IF(L1117="","",IF('02_대상물건입력'!B15="",0,IF(ISNUMBER(SEARCH('02_대상물건입력'!B15,L1117)),1,0)))</f>
        <v>0</v>
      </c>
      <c r="Q1117" s="38">
        <f>IF(D1117="","",IF('02_대상물건입력'!B8="",0,IF(ISNUMBER(SEARCH('02_대상물건입력'!B8,D1117)),1,0)))</f>
        <v>0</v>
      </c>
      <c r="R1117" s="44">
        <f>IFERROR(ABS(E1117-'02_대상물건입력'!B11)/'02_대상물건입력'!B11,"")</f>
        <v>0.20823116566579056</v>
      </c>
      <c r="S1117" s="38">
        <f>IFERROR(ABS(J1117-'02_대상물건입력'!B10),"")</f>
        <v>4</v>
      </c>
      <c r="T1117" s="38">
        <f>IFERROR(ABS('01_설정'!B4-F1117),"")</f>
        <v>741</v>
      </c>
      <c r="U1117" s="38">
        <f>IFERROR(ABS(K1117-YEAR('02_대상물건입력'!B14)),"")</f>
        <v>9</v>
      </c>
      <c r="V1117" s="38" t="str">
        <f>IF(B1117="","",IF(AND(E1117&gt;0,F1117&gt;0,H1117&gt;0,OR('04A_국토부원자료'!P1118="",'04A_국토부원자료'!P1118="-"),IF('01_설정'!B10=1,N1117=1,TRUE),R1117&lt;='01_설정'!B5,S1117&lt;='01_설정'!B6,T1117&lt;='01_설정'!B7,U1117&lt;='01_설정'!B8),"Y",""))</f>
        <v>Y</v>
      </c>
      <c r="W1117" s="40">
        <f>IF(V1117&lt;&gt;"Y","",MAX(0,(1-R1117/'01_설정'!B5))*'01_설정'!B14+MAX(0,(1-S1117/'01_설정'!B6))*'01_설정'!B15+MAX(0,(1-T1117/'01_설정'!B7))*'01_설정'!B16+MAX(0,(1-U1117/'01_설정'!B8))*'01_설정'!B17+O1117*'01_설정'!B11+Q1117*'01_설정'!B12+P1117*'01_설정'!B13)</f>
        <v>12.894835503602213</v>
      </c>
      <c r="X1117" s="38">
        <f>IF(W1117="","",1+COUNTIFS($W$4:$W$3003,"&gt;"&amp;W1117)+COUNTIFS($W$4:W1117,W1117)-1)</f>
        <v>304</v>
      </c>
    </row>
    <row r="1118" spans="1:24" ht="16.5">
      <c r="A1118" s="38">
        <f>IF('04A_국토부원자료'!A1119="","",ROW()-3)</f>
        <v>1115</v>
      </c>
      <c r="B1118" s="39" t="str">
        <f>IFERROR('04A_국토부원자료'!B1119,"")</f>
        <v>서울특별시 송파구 문정동</v>
      </c>
      <c r="C1118" s="39" t="str">
        <f>IF(B1118="","",IF('04A_국토부원자료'!C1119&lt;&gt;"",'04A_국토부원자료'!C1119,TRIM('04A_국토부원자료'!D1119&amp;IF('04A_국토부원자료'!E1119&lt;&gt;"","-"&amp;'04A_국토부원자료'!E1119,""))))</f>
        <v>618</v>
      </c>
      <c r="D1118" s="39" t="str">
        <f>IFERROR('04A_국토부원자료'!F1119,"")</f>
        <v>파크하비오</v>
      </c>
      <c r="E1118" s="40">
        <f>IFERROR(VALUE(SUBSTITUTE('04A_국토부원자료'!G1119,",","")),"")</f>
        <v>46.58</v>
      </c>
      <c r="F1118" s="41">
        <f>IFERROR(IF(AND('04A_국토부원자료'!H1119&lt;&gt;"",'04A_국토부원자료'!I1119&lt;&gt;""),DATE(INT(VALUE(SUBSTITUTE('04A_국토부원자료'!H1119,",",""))/100),MOD(VALUE(SUBSTITUTE('04A_국토부원자료'!H1119,",","")),100),VALUE(SUBSTITUTE('04A_국토부원자료'!I1119,",",""))),""),"")</f>
        <v>45370</v>
      </c>
      <c r="G1118" s="42">
        <f>IFERROR(VALUE(SUBSTITUTE('04A_국토부원자료'!J1119,",","")),"")</f>
        <v>42000</v>
      </c>
      <c r="H1118" s="43">
        <f t="shared" si="34"/>
        <v>420000000</v>
      </c>
      <c r="I1118" s="43">
        <f t="shared" si="35"/>
        <v>9016745.3842851017</v>
      </c>
      <c r="J1118" s="38">
        <f>IFERROR(VALUE(SUBSTITUTE('04A_국토부원자료'!K1119,",","")),"")</f>
        <v>10</v>
      </c>
      <c r="K1118" s="38" t="str">
        <f>IFERROR(VALUE(SUBSTITUTE('04A_국토부원자료'!N1119,",","")),"")</f>
        <v/>
      </c>
      <c r="L1118" s="39" t="str">
        <f>IFERROR('04A_국토부원자료'!O1119,"")</f>
        <v xml:space="preserve"> </v>
      </c>
      <c r="M1118" s="39" t="str">
        <f>IFERROR('04A_국토부원자료'!Q1119,"")</f>
        <v>중개거래</v>
      </c>
      <c r="N1118" s="38">
        <f>IF(B1118="","",IF('02_대상물건입력'!B5="",1,IF(ISNUMBER(SEARCH('02_대상물건입력'!B5,B1118)),1,0)))</f>
        <v>1</v>
      </c>
      <c r="O1118" s="38">
        <f>IF(B1118="","",IF('02_대상물건입력'!B6="",1,IF(ISNUMBER(SEARCH('02_대상물건입력'!B6,B1118)),1,0)))</f>
        <v>0</v>
      </c>
      <c r="P1118" s="38">
        <f>IF(L1118="","",IF('02_대상물건입력'!B15="",0,IF(ISNUMBER(SEARCH('02_대상물건입력'!B15,L1118)),1,0)))</f>
        <v>0</v>
      </c>
      <c r="Q1118" s="38">
        <f>IF(D1118="","",IF('02_대상물건입력'!B8="",0,IF(ISNUMBER(SEARCH('02_대상물건입력'!B8,D1118)),1,0)))</f>
        <v>0</v>
      </c>
      <c r="R1118" s="44">
        <f>IFERROR(ABS(E1118-'02_대상물건입력'!B11)/'02_대상물건입력'!B11,"")</f>
        <v>0.70980956436195985</v>
      </c>
      <c r="S1118" s="38">
        <f>IFERROR(ABS(J1118-'02_대상물건입력'!B10),"")</f>
        <v>2</v>
      </c>
      <c r="T1118" s="38">
        <f>IFERROR(ABS('01_설정'!B4-F1118),"")</f>
        <v>742</v>
      </c>
      <c r="U1118" s="38" t="str">
        <f>IFERROR(ABS(K1118-YEAR('02_대상물건입력'!B14)),"")</f>
        <v/>
      </c>
      <c r="V1118" s="38" t="str">
        <f>IF(B1118="","",IF(AND(E1118&gt;0,F1118&gt;0,H1118&gt;0,OR('04A_국토부원자료'!P1119="",'04A_국토부원자료'!P1119="-"),IF('01_설정'!B10=1,N1118=1,TRUE),R1118&lt;='01_설정'!B5,S1118&lt;='01_설정'!B6,T1118&lt;='01_설정'!B7,U1118&lt;='01_설정'!B8),"Y",""))</f>
        <v/>
      </c>
      <c r="W1118" s="40" t="str">
        <f>IF(V1118&lt;&gt;"Y","",MAX(0,(1-R1118/'01_설정'!B5))*'01_설정'!B14+MAX(0,(1-S1118/'01_설정'!B6))*'01_설정'!B15+MAX(0,(1-T1118/'01_설정'!B7))*'01_설정'!B16+MAX(0,(1-U1118/'01_설정'!B8))*'01_설정'!B17+O1118*'01_설정'!B11+Q1118*'01_설정'!B12+P1118*'01_설정'!B13)</f>
        <v/>
      </c>
      <c r="X1118" s="38" t="str">
        <f>IF(W1118="","",1+COUNTIFS($W$4:$W$3003,"&gt;"&amp;W1118)+COUNTIFS($W$4:W1118,W1118)-1)</f>
        <v/>
      </c>
    </row>
    <row r="1119" spans="1:24" ht="16.5">
      <c r="A1119" s="38">
        <f>IF('04A_국토부원자료'!A1120="","",ROW()-3)</f>
        <v>1116</v>
      </c>
      <c r="B1119" s="39" t="str">
        <f>IFERROR('04A_국토부원자료'!B1120,"")</f>
        <v>서울특별시 송파구 문정동</v>
      </c>
      <c r="C1119" s="39" t="str">
        <f>IF(B1119="","",IF('04A_국토부원자료'!C1120&lt;&gt;"",'04A_국토부원자료'!C1120,TRIM('04A_국토부원자료'!D1120&amp;IF('04A_국토부원자료'!E1120&lt;&gt;"","-"&amp;'04A_국토부원자료'!E1120,""))))</f>
        <v>624</v>
      </c>
      <c r="D1119" s="39" t="str">
        <f>IFERROR('04A_국토부원자료'!F1120,"")</f>
        <v>송파 아이파크</v>
      </c>
      <c r="E1119" s="40">
        <f>IFERROR(VALUE(SUBSTITUTE('04A_국토부원자료'!G1120,",","")),"")</f>
        <v>29.83</v>
      </c>
      <c r="F1119" s="41">
        <f>IFERROR(IF(AND('04A_국토부원자료'!H1120&lt;&gt;"",'04A_국토부원자료'!I1120&lt;&gt;""),DATE(INT(VALUE(SUBSTITUTE('04A_국토부원자료'!H1120,",",""))/100),MOD(VALUE(SUBSTITUTE('04A_국토부원자료'!H1120,",","")),100),VALUE(SUBSTITUTE('04A_국토부원자료'!I1120,",",""))),""),"")</f>
        <v>45369</v>
      </c>
      <c r="G1119" s="42">
        <f>IFERROR(VALUE(SUBSTITUTE('04A_국토부원자료'!J1120,",","")),"")</f>
        <v>26000</v>
      </c>
      <c r="H1119" s="43">
        <f t="shared" si="34"/>
        <v>260000000</v>
      </c>
      <c r="I1119" s="43">
        <f t="shared" si="35"/>
        <v>8716057.6600737516</v>
      </c>
      <c r="J1119" s="38">
        <f>IFERROR(VALUE(SUBSTITUTE('04A_국토부원자료'!K1120,",","")),"")</f>
        <v>6</v>
      </c>
      <c r="K1119" s="38">
        <f>IFERROR(VALUE(SUBSTITUTE('04A_국토부원자료'!N1120,",","")),"")</f>
        <v>2015</v>
      </c>
      <c r="L1119" s="39" t="str">
        <f>IFERROR('04A_국토부원자료'!O1120,"")</f>
        <v>법원로 55</v>
      </c>
      <c r="M1119" s="39" t="str">
        <f>IFERROR('04A_국토부원자료'!Q1120,"")</f>
        <v>중개거래</v>
      </c>
      <c r="N1119" s="38">
        <f>IF(B1119="","",IF('02_대상물건입력'!B5="",1,IF(ISNUMBER(SEARCH('02_대상물건입력'!B5,B1119)),1,0)))</f>
        <v>1</v>
      </c>
      <c r="O1119" s="38">
        <f>IF(B1119="","",IF('02_대상물건입력'!B6="",1,IF(ISNUMBER(SEARCH('02_대상물건입력'!B6,B1119)),1,0)))</f>
        <v>0</v>
      </c>
      <c r="P1119" s="38">
        <f>IF(L1119="","",IF('02_대상물건입력'!B15="",0,IF(ISNUMBER(SEARCH('02_대상물건입력'!B15,L1119)),1,0)))</f>
        <v>0</v>
      </c>
      <c r="Q1119" s="38">
        <f>IF(D1119="","",IF('02_대상물건입력'!B8="",0,IF(ISNUMBER(SEARCH('02_대상물건입력'!B8,D1119)),1,0)))</f>
        <v>0</v>
      </c>
      <c r="R1119" s="44">
        <f>IFERROR(ABS(E1119-'02_대상물건입력'!B11)/'02_대상물건입력'!B11,"")</f>
        <v>9.4968211784398057E-2</v>
      </c>
      <c r="S1119" s="38">
        <f>IFERROR(ABS(J1119-'02_대상물건입력'!B10),"")</f>
        <v>6</v>
      </c>
      <c r="T1119" s="38">
        <f>IFERROR(ABS('01_설정'!B4-F1119),"")</f>
        <v>743</v>
      </c>
      <c r="U1119" s="38">
        <f>IFERROR(ABS(K1119-YEAR('02_대상물건입력'!B14)),"")</f>
        <v>11</v>
      </c>
      <c r="V1119" s="38" t="str">
        <f>IF(B1119="","",IF(AND(E1119&gt;0,F1119&gt;0,H1119&gt;0,OR('04A_국토부원자료'!P1120="",'04A_국토부원자료'!P1120="-"),IF('01_설정'!B10=1,N1119=1,TRUE),R1119&lt;='01_설정'!B5,S1119&lt;='01_설정'!B6,T1119&lt;='01_설정'!B7,U1119&lt;='01_설정'!B8),"Y",""))</f>
        <v/>
      </c>
      <c r="W1119" s="40" t="str">
        <f>IF(V1119&lt;&gt;"Y","",MAX(0,(1-R1119/'01_설정'!B5))*'01_설정'!B14+MAX(0,(1-S1119/'01_설정'!B6))*'01_설정'!B15+MAX(0,(1-T1119/'01_설정'!B7))*'01_설정'!B16+MAX(0,(1-U1119/'01_설정'!B8))*'01_설정'!B17+O1119*'01_설정'!B11+Q1119*'01_설정'!B12+P1119*'01_설정'!B13)</f>
        <v/>
      </c>
      <c r="X1119" s="38" t="str">
        <f>IF(W1119="","",1+COUNTIFS($W$4:$W$3003,"&gt;"&amp;W1119)+COUNTIFS($W$4:W1119,W1119)-1)</f>
        <v/>
      </c>
    </row>
    <row r="1120" spans="1:24" ht="16.5">
      <c r="A1120" s="38">
        <f>IF('04A_국토부원자료'!A1121="","",ROW()-3)</f>
        <v>1117</v>
      </c>
      <c r="B1120" s="39" t="str">
        <f>IFERROR('04A_국토부원자료'!B1121,"")</f>
        <v>서울특별시 송파구 문정동</v>
      </c>
      <c r="C1120" s="39" t="str">
        <f>IF(B1120="","",IF('04A_국토부원자료'!C1121&lt;&gt;"",'04A_국토부원자료'!C1121,TRIM('04A_국토부원자료'!D1121&amp;IF('04A_국토부원자료'!E1121&lt;&gt;"","-"&amp;'04A_국토부원자료'!E1121,""))))</f>
        <v>652-5</v>
      </c>
      <c r="D1120" s="39" t="str">
        <f>IFERROR('04A_국토부원자료'!F1121,"")</f>
        <v>문정 아이파크</v>
      </c>
      <c r="E1120" s="40">
        <f>IFERROR(VALUE(SUBSTITUTE('04A_국토부원자료'!G1121,",","")),"")</f>
        <v>25.77</v>
      </c>
      <c r="F1120" s="41">
        <f>IFERROR(IF(AND('04A_국토부원자료'!H1121&lt;&gt;"",'04A_국토부원자료'!I1121&lt;&gt;""),DATE(INT(VALUE(SUBSTITUTE('04A_국토부원자료'!H1121,",",""))/100),MOD(VALUE(SUBSTITUTE('04A_국토부원자료'!H1121,",","")),100),VALUE(SUBSTITUTE('04A_국토부원자료'!I1121,",",""))),""),"")</f>
        <v>45369</v>
      </c>
      <c r="G1120" s="42">
        <f>IFERROR(VALUE(SUBSTITUTE('04A_국토부원자료'!J1121,",","")),"")</f>
        <v>24500</v>
      </c>
      <c r="H1120" s="43">
        <f t="shared" si="34"/>
        <v>245000000</v>
      </c>
      <c r="I1120" s="43">
        <f t="shared" si="35"/>
        <v>9507178.8901823834</v>
      </c>
      <c r="J1120" s="38">
        <f>IFERROR(VALUE(SUBSTITUTE('04A_국토부원자료'!K1121,",","")),"")</f>
        <v>10</v>
      </c>
      <c r="K1120" s="38">
        <f>IFERROR(VALUE(SUBSTITUTE('04A_국토부원자료'!N1121,",","")),"")</f>
        <v>2017</v>
      </c>
      <c r="L1120" s="39" t="str">
        <f>IFERROR('04A_국토부원자료'!O1121,"")</f>
        <v>법원로4길 6</v>
      </c>
      <c r="M1120" s="39" t="str">
        <f>IFERROR('04A_국토부원자료'!Q1121,"")</f>
        <v>중개거래</v>
      </c>
      <c r="N1120" s="38">
        <f>IF(B1120="","",IF('02_대상물건입력'!B5="",1,IF(ISNUMBER(SEARCH('02_대상물건입력'!B5,B1120)),1,0)))</f>
        <v>1</v>
      </c>
      <c r="O1120" s="38">
        <f>IF(B1120="","",IF('02_대상물건입력'!B6="",1,IF(ISNUMBER(SEARCH('02_대상물건입력'!B6,B1120)),1,0)))</f>
        <v>0</v>
      </c>
      <c r="P1120" s="38">
        <f>IF(L1120="","",IF('02_대상물건입력'!B15="",0,IF(ISNUMBER(SEARCH('02_대상물건입력'!B15,L1120)),1,0)))</f>
        <v>0</v>
      </c>
      <c r="Q1120" s="38">
        <f>IF(D1120="","",IF('02_대상물건입력'!B8="",0,IF(ISNUMBER(SEARCH('02_대상물건입력'!B8,D1120)),1,0)))</f>
        <v>0</v>
      </c>
      <c r="R1120" s="44">
        <f>IFERROR(ABS(E1120-'02_대상물건입력'!B11)/'02_대상물건입력'!B11,"")</f>
        <v>5.4061990691118368E-2</v>
      </c>
      <c r="S1120" s="38">
        <f>IFERROR(ABS(J1120-'02_대상물건입력'!B10),"")</f>
        <v>2</v>
      </c>
      <c r="T1120" s="38">
        <f>IFERROR(ABS('01_설정'!B4-F1120),"")</f>
        <v>743</v>
      </c>
      <c r="U1120" s="38">
        <f>IFERROR(ABS(K1120-YEAR('02_대상물건입력'!B14)),"")</f>
        <v>9</v>
      </c>
      <c r="V1120" s="38" t="str">
        <f>IF(B1120="","",IF(AND(E1120&gt;0,F1120&gt;0,H1120&gt;0,OR('04A_국토부원자료'!P1121="",'04A_국토부원자료'!P1121="-"),IF('01_설정'!B10=1,N1120=1,TRUE),R1120&lt;='01_설정'!B5,S1120&lt;='01_설정'!B6,T1120&lt;='01_설정'!B7,U1120&lt;='01_설정'!B8),"Y",""))</f>
        <v>Y</v>
      </c>
      <c r="W1120" s="40">
        <f>IF(V1120&lt;&gt;"Y","",MAX(0,(1-R1120/'01_설정'!B5))*'01_설정'!B14+MAX(0,(1-S1120/'01_설정'!B6))*'01_설정'!B15+MAX(0,(1-T1120/'01_설정'!B7))*'01_설정'!B16+MAX(0,(1-U1120/'01_설정'!B8))*'01_설정'!B17+O1120*'01_설정'!B11+Q1120*'01_설정'!B12+P1120*'01_설정'!B13)</f>
        <v>31.228846189044599</v>
      </c>
      <c r="X1120" s="38">
        <f>IF(W1120="","",1+COUNTIFS($W$4:$W$3003,"&gt;"&amp;W1120)+COUNTIFS($W$4:W1120,W1120)-1)</f>
        <v>163</v>
      </c>
    </row>
    <row r="1121" spans="1:24" ht="16.5">
      <c r="A1121" s="38">
        <f>IF('04A_국토부원자료'!A1122="","",ROW()-3)</f>
        <v>1118</v>
      </c>
      <c r="B1121" s="39" t="str">
        <f>IFERROR('04A_국토부원자료'!B1122,"")</f>
        <v>서울특별시 송파구 문정동</v>
      </c>
      <c r="C1121" s="39" t="str">
        <f>IF(B1121="","",IF('04A_국토부원자료'!C1122&lt;&gt;"",'04A_국토부원자료'!C1122,TRIM('04A_국토부원자료'!D1122&amp;IF('04A_국토부원자료'!E1122&lt;&gt;"","-"&amp;'04A_국토부원자료'!E1122,""))))</f>
        <v>618</v>
      </c>
      <c r="D1121" s="39" t="str">
        <f>IFERROR('04A_국토부원자료'!F1122,"")</f>
        <v>파크하비오</v>
      </c>
      <c r="E1121" s="40">
        <f>IFERROR(VALUE(SUBSTITUTE('04A_국토부원자료'!G1122,",","")),"")</f>
        <v>26.29</v>
      </c>
      <c r="F1121" s="41">
        <f>IFERROR(IF(AND('04A_국토부원자료'!H1122&lt;&gt;"",'04A_국토부원자료'!I1122&lt;&gt;""),DATE(INT(VALUE(SUBSTITUTE('04A_국토부원자료'!H1122,",",""))/100),MOD(VALUE(SUBSTITUTE('04A_국토부원자료'!H1122,",","")),100),VALUE(SUBSTITUTE('04A_국토부원자료'!I1122,",",""))),""),"")</f>
        <v>45369</v>
      </c>
      <c r="G1121" s="42">
        <f>IFERROR(VALUE(SUBSTITUTE('04A_국토부원자료'!J1122,",","")),"")</f>
        <v>21700</v>
      </c>
      <c r="H1121" s="43">
        <f t="shared" si="34"/>
        <v>217000000</v>
      </c>
      <c r="I1121" s="43">
        <f t="shared" si="35"/>
        <v>8254089.0072270827</v>
      </c>
      <c r="J1121" s="38">
        <f>IFERROR(VALUE(SUBSTITUTE('04A_국토부원자료'!K1122,",","")),"")</f>
        <v>15</v>
      </c>
      <c r="K1121" s="38" t="str">
        <f>IFERROR(VALUE(SUBSTITUTE('04A_국토부원자료'!N1122,",","")),"")</f>
        <v/>
      </c>
      <c r="L1121" s="39" t="str">
        <f>IFERROR('04A_국토부원자료'!O1122,"")</f>
        <v xml:space="preserve"> </v>
      </c>
      <c r="M1121" s="39" t="str">
        <f>IFERROR('04A_국토부원자료'!Q1122,"")</f>
        <v>중개거래</v>
      </c>
      <c r="N1121" s="38">
        <f>IF(B1121="","",IF('02_대상물건입력'!B5="",1,IF(ISNUMBER(SEARCH('02_대상물건입력'!B5,B1121)),1,0)))</f>
        <v>1</v>
      </c>
      <c r="O1121" s="38">
        <f>IF(B1121="","",IF('02_대상물건입력'!B6="",1,IF(ISNUMBER(SEARCH('02_대상물건입력'!B6,B1121)),1,0)))</f>
        <v>0</v>
      </c>
      <c r="P1121" s="38">
        <f>IF(L1121="","",IF('02_대상물건입력'!B15="",0,IF(ISNUMBER(SEARCH('02_대상물건입력'!B15,L1121)),1,0)))</f>
        <v>0</v>
      </c>
      <c r="Q1121" s="38">
        <f>IF(D1121="","",IF('02_대상물건입력'!B8="",0,IF(ISNUMBER(SEARCH('02_대상물건입력'!B8,D1121)),1,0)))</f>
        <v>0</v>
      </c>
      <c r="R1121" s="44">
        <f>IFERROR(ABS(E1121-'02_대상물건입력'!B11)/'02_대상물건입력'!B11,"")</f>
        <v>3.497437855139706E-2</v>
      </c>
      <c r="S1121" s="38">
        <f>IFERROR(ABS(J1121-'02_대상물건입력'!B10),"")</f>
        <v>3</v>
      </c>
      <c r="T1121" s="38">
        <f>IFERROR(ABS('01_설정'!B4-F1121),"")</f>
        <v>743</v>
      </c>
      <c r="U1121" s="38" t="str">
        <f>IFERROR(ABS(K1121-YEAR('02_대상물건입력'!B14)),"")</f>
        <v/>
      </c>
      <c r="V1121" s="38" t="str">
        <f>IF(B1121="","",IF(AND(E1121&gt;0,F1121&gt;0,H1121&gt;0,OR('04A_국토부원자료'!P1122="",'04A_국토부원자료'!P1122="-"),IF('01_설정'!B10=1,N1121=1,TRUE),R1121&lt;='01_설정'!B5,S1121&lt;='01_설정'!B6,T1121&lt;='01_설정'!B7,U1121&lt;='01_설정'!B8),"Y",""))</f>
        <v/>
      </c>
      <c r="W1121" s="40" t="str">
        <f>IF(V1121&lt;&gt;"Y","",MAX(0,(1-R1121/'01_설정'!B5))*'01_설정'!B14+MAX(0,(1-S1121/'01_설정'!B6))*'01_설정'!B15+MAX(0,(1-T1121/'01_설정'!B7))*'01_설정'!B16+MAX(0,(1-U1121/'01_설정'!B8))*'01_설정'!B17+O1121*'01_설정'!B11+Q1121*'01_설정'!B12+P1121*'01_설정'!B13)</f>
        <v/>
      </c>
      <c r="X1121" s="38" t="str">
        <f>IF(W1121="","",1+COUNTIFS($W$4:$W$3003,"&gt;"&amp;W1121)+COUNTIFS($W$4:W1121,W1121)-1)</f>
        <v/>
      </c>
    </row>
    <row r="1122" spans="1:24" ht="16.5">
      <c r="A1122" s="38">
        <f>IF('04A_국토부원자료'!A1123="","",ROW()-3)</f>
        <v>1119</v>
      </c>
      <c r="B1122" s="39" t="str">
        <f>IFERROR('04A_국토부원자료'!B1123,"")</f>
        <v>서울특별시 송파구 문정동</v>
      </c>
      <c r="C1122" s="39" t="str">
        <f>IF(B1122="","",IF('04A_국토부원자료'!C1123&lt;&gt;"",'04A_국토부원자료'!C1123,TRIM('04A_국토부원자료'!D1123&amp;IF('04A_국토부원자료'!E1123&lt;&gt;"","-"&amp;'04A_국토부원자료'!E1123,""))))</f>
        <v>620</v>
      </c>
      <c r="D1122" s="39" t="str">
        <f>IFERROR('04A_국토부원자료'!F1123,"")</f>
        <v>송파푸르지오시티</v>
      </c>
      <c r="E1122" s="40">
        <f>IFERROR(VALUE(SUBSTITUTE('04A_국토부원자료'!G1123,",","")),"")</f>
        <v>29.99</v>
      </c>
      <c r="F1122" s="41">
        <f>IFERROR(IF(AND('04A_국토부원자료'!H1123&lt;&gt;"",'04A_국토부원자료'!I1123&lt;&gt;""),DATE(INT(VALUE(SUBSTITUTE('04A_국토부원자료'!H1123,",",""))/100),MOD(VALUE(SUBSTITUTE('04A_국토부원자료'!H1123,",","")),100),VALUE(SUBSTITUTE('04A_국토부원자료'!I1123,",",""))),""),"")</f>
        <v>45368</v>
      </c>
      <c r="G1122" s="42">
        <f>IFERROR(VALUE(SUBSTITUTE('04A_국토부원자료'!J1123,",","")),"")</f>
        <v>24450</v>
      </c>
      <c r="H1122" s="43">
        <f t="shared" si="34"/>
        <v>244500000</v>
      </c>
      <c r="I1122" s="43">
        <f t="shared" si="35"/>
        <v>8152717.572524175</v>
      </c>
      <c r="J1122" s="38">
        <f>IFERROR(VALUE(SUBSTITUTE('04A_국토부원자료'!K1123,",","")),"")</f>
        <v>7</v>
      </c>
      <c r="K1122" s="38">
        <f>IFERROR(VALUE(SUBSTITUTE('04A_국토부원자료'!N1123,",","")),"")</f>
        <v>2013</v>
      </c>
      <c r="L1122" s="39" t="str">
        <f>IFERROR('04A_국토부원자료'!O1123,"")</f>
        <v>새말로 62</v>
      </c>
      <c r="M1122" s="39" t="str">
        <f>IFERROR('04A_국토부원자료'!Q1123,"")</f>
        <v>중개거래</v>
      </c>
      <c r="N1122" s="38">
        <f>IF(B1122="","",IF('02_대상물건입력'!B5="",1,IF(ISNUMBER(SEARCH('02_대상물건입력'!B5,B1122)),1,0)))</f>
        <v>1</v>
      </c>
      <c r="O1122" s="38">
        <f>IF(B1122="","",IF('02_대상물건입력'!B6="",1,IF(ISNUMBER(SEARCH('02_대상물건입력'!B6,B1122)),1,0)))</f>
        <v>0</v>
      </c>
      <c r="P1122" s="38">
        <f>IF(L1122="","",IF('02_대상물건입력'!B15="",0,IF(ISNUMBER(SEARCH('02_대상물건입력'!B15,L1122)),1,0)))</f>
        <v>0</v>
      </c>
      <c r="Q1122" s="38">
        <f>IF(D1122="","",IF('02_대상물건입력'!B8="",0,IF(ISNUMBER(SEARCH('02_대상물건입력'!B8,D1122)),1,0)))</f>
        <v>0</v>
      </c>
      <c r="R1122" s="44">
        <f>IFERROR(ABS(E1122-'02_대상물건입력'!B11)/'02_대상물건입력'!B11,"")</f>
        <v>0.10084132321200462</v>
      </c>
      <c r="S1122" s="38">
        <f>IFERROR(ABS(J1122-'02_대상물건입력'!B10),"")</f>
        <v>5</v>
      </c>
      <c r="T1122" s="38">
        <f>IFERROR(ABS('01_설정'!B4-F1122),"")</f>
        <v>744</v>
      </c>
      <c r="U1122" s="38">
        <f>IFERROR(ABS(K1122-YEAR('02_대상물건입력'!B14)),"")</f>
        <v>13</v>
      </c>
      <c r="V1122" s="38" t="str">
        <f>IF(B1122="","",IF(AND(E1122&gt;0,F1122&gt;0,H1122&gt;0,OR('04A_국토부원자료'!P1123="",'04A_국토부원자료'!P1123="-"),IF('01_설정'!B10=1,N1122=1,TRUE),R1122&lt;='01_설정'!B5,S1122&lt;='01_설정'!B6,T1122&lt;='01_설정'!B7,U1122&lt;='01_설정'!B8),"Y",""))</f>
        <v/>
      </c>
      <c r="W1122" s="40" t="str">
        <f>IF(V1122&lt;&gt;"Y","",MAX(0,(1-R1122/'01_설정'!B5))*'01_설정'!B14+MAX(0,(1-S1122/'01_설정'!B6))*'01_설정'!B15+MAX(0,(1-T1122/'01_설정'!B7))*'01_설정'!B16+MAX(0,(1-U1122/'01_설정'!B8))*'01_설정'!B17+O1122*'01_설정'!B11+Q1122*'01_설정'!B12+P1122*'01_설정'!B13)</f>
        <v/>
      </c>
      <c r="X1122" s="38" t="str">
        <f>IF(W1122="","",1+COUNTIFS($W$4:$W$3003,"&gt;"&amp;W1122)+COUNTIFS($W$4:W1122,W1122)-1)</f>
        <v/>
      </c>
    </row>
    <row r="1123" spans="1:24" ht="16.5">
      <c r="A1123" s="38" t="str">
        <f>IF('04A_국토부원자료'!A1124="","",ROW()-3)</f>
        <v/>
      </c>
      <c r="B1123" s="39">
        <f>IFERROR('04A_국토부원자료'!B1124,"")</f>
        <v>0</v>
      </c>
      <c r="C1123" s="39" t="str">
        <f>IF(B1123="","",IF('04A_국토부원자료'!C1124&lt;&gt;"",'04A_국토부원자료'!C1124,TRIM('04A_국토부원자료'!D1124&amp;IF('04A_국토부원자료'!E1124&lt;&gt;"","-"&amp;'04A_국토부원자료'!E1124,""))))</f>
        <v/>
      </c>
      <c r="D1123" s="39">
        <f>IFERROR('04A_국토부원자료'!F1124,"")</f>
        <v>0</v>
      </c>
      <c r="E1123" s="40" t="str">
        <f>IFERROR(VALUE(SUBSTITUTE('04A_국토부원자료'!G1124,",","")),"")</f>
        <v/>
      </c>
      <c r="F1123" s="41" t="str">
        <f>IFERROR(IF(AND('04A_국토부원자료'!H1124&lt;&gt;"",'04A_국토부원자료'!I1124&lt;&gt;""),DATE(INT(VALUE(SUBSTITUTE('04A_국토부원자료'!H1124,",",""))/100),MOD(VALUE(SUBSTITUTE('04A_국토부원자료'!H1124,",","")),100),VALUE(SUBSTITUTE('04A_국토부원자료'!I1124,",",""))),""),"")</f>
        <v/>
      </c>
      <c r="G1123" s="42" t="str">
        <f>IFERROR(VALUE(SUBSTITUTE('04A_국토부원자료'!J1124,",","")),"")</f>
        <v/>
      </c>
      <c r="H1123" s="43" t="str">
        <f t="shared" si="34"/>
        <v/>
      </c>
      <c r="I1123" s="43" t="str">
        <f t="shared" si="35"/>
        <v/>
      </c>
      <c r="J1123" s="38" t="str">
        <f>IFERROR(VALUE(SUBSTITUTE('04A_국토부원자료'!K1124,",","")),"")</f>
        <v/>
      </c>
      <c r="K1123" s="38" t="str">
        <f>IFERROR(VALUE(SUBSTITUTE('04A_국토부원자료'!N1124,",","")),"")</f>
        <v/>
      </c>
      <c r="L1123" s="39">
        <f>IFERROR('04A_국토부원자료'!O1124,"")</f>
        <v>0</v>
      </c>
      <c r="M1123" s="39">
        <f>IFERROR('04A_국토부원자료'!Q1124,"")</f>
        <v>0</v>
      </c>
      <c r="N1123" s="38">
        <f>IF(B1123="","",IF('02_대상물건입력'!B5="",1,IF(ISNUMBER(SEARCH('02_대상물건입력'!B5,B1123)),1,0)))</f>
        <v>0</v>
      </c>
      <c r="O1123" s="38">
        <f>IF(B1123="","",IF('02_대상물건입력'!B6="",1,IF(ISNUMBER(SEARCH('02_대상물건입력'!B6,B1123)),1,0)))</f>
        <v>0</v>
      </c>
      <c r="P1123" s="38">
        <f>IF(L1123="","",IF('02_대상물건입력'!B15="",0,IF(ISNUMBER(SEARCH('02_대상물건입력'!B15,L1123)),1,0)))</f>
        <v>0</v>
      </c>
      <c r="Q1123" s="38">
        <f>IF(D1123="","",IF('02_대상물건입력'!B8="",0,IF(ISNUMBER(SEARCH('02_대상물건입력'!B8,D1123)),1,0)))</f>
        <v>0</v>
      </c>
      <c r="R1123" s="44" t="str">
        <f>IFERROR(ABS(E1123-'02_대상물건입력'!B11)/'02_대상물건입력'!B11,"")</f>
        <v/>
      </c>
      <c r="S1123" s="38" t="str">
        <f>IFERROR(ABS(J1123-'02_대상물건입력'!B10),"")</f>
        <v/>
      </c>
      <c r="T1123" s="38" t="str">
        <f>IFERROR(ABS('01_설정'!B4-F1123),"")</f>
        <v/>
      </c>
      <c r="U1123" s="38" t="str">
        <f>IFERROR(ABS(K1123-YEAR('02_대상물건입력'!B14)),"")</f>
        <v/>
      </c>
      <c r="V1123" s="38" t="str">
        <f>IF(B1123="","",IF(AND(E1123&gt;0,F1123&gt;0,H1123&gt;0,OR('04A_국토부원자료'!P1124="",'04A_국토부원자료'!P1124="-"),IF('01_설정'!B10=1,N1123=1,TRUE),R1123&lt;='01_설정'!B5,S1123&lt;='01_설정'!B6,T1123&lt;='01_설정'!B7,U1123&lt;='01_설정'!B8),"Y",""))</f>
        <v/>
      </c>
      <c r="W1123" s="40" t="str">
        <f>IF(V1123&lt;&gt;"Y","",MAX(0,(1-R1123/'01_설정'!B5))*'01_설정'!B14+MAX(0,(1-S1123/'01_설정'!B6))*'01_설정'!B15+MAX(0,(1-T1123/'01_설정'!B7))*'01_설정'!B16+MAX(0,(1-U1123/'01_설정'!B8))*'01_설정'!B17+O1123*'01_설정'!B11+Q1123*'01_설정'!B12+P1123*'01_설정'!B13)</f>
        <v/>
      </c>
      <c r="X1123" s="38" t="str">
        <f>IF(W1123="","",1+COUNTIFS($W$4:$W$3003,"&gt;"&amp;W1123)+COUNTIFS($W$4:W1123,W1123)-1)</f>
        <v/>
      </c>
    </row>
    <row r="1124" spans="1:24" ht="16.5">
      <c r="A1124" s="38" t="str">
        <f>IF('04A_국토부원자료'!A1125="","",ROW()-3)</f>
        <v/>
      </c>
      <c r="B1124" s="39">
        <f>IFERROR('04A_국토부원자료'!B1125,"")</f>
        <v>0</v>
      </c>
      <c r="C1124" s="39" t="str">
        <f>IF(B1124="","",IF('04A_국토부원자료'!C1125&lt;&gt;"",'04A_국토부원자료'!C1125,TRIM('04A_국토부원자료'!D1125&amp;IF('04A_국토부원자료'!E1125&lt;&gt;"","-"&amp;'04A_국토부원자료'!E1125,""))))</f>
        <v/>
      </c>
      <c r="D1124" s="39">
        <f>IFERROR('04A_국토부원자료'!F1125,"")</f>
        <v>0</v>
      </c>
      <c r="E1124" s="40" t="str">
        <f>IFERROR(VALUE(SUBSTITUTE('04A_국토부원자료'!G1125,",","")),"")</f>
        <v/>
      </c>
      <c r="F1124" s="41" t="str">
        <f>IFERROR(IF(AND('04A_국토부원자료'!H1125&lt;&gt;"",'04A_국토부원자료'!I1125&lt;&gt;""),DATE(INT(VALUE(SUBSTITUTE('04A_국토부원자료'!H1125,",",""))/100),MOD(VALUE(SUBSTITUTE('04A_국토부원자료'!H1125,",","")),100),VALUE(SUBSTITUTE('04A_국토부원자료'!I1125,",",""))),""),"")</f>
        <v/>
      </c>
      <c r="G1124" s="42" t="str">
        <f>IFERROR(VALUE(SUBSTITUTE('04A_국토부원자료'!J1125,",","")),"")</f>
        <v/>
      </c>
      <c r="H1124" s="43" t="str">
        <f t="shared" si="34"/>
        <v/>
      </c>
      <c r="I1124" s="43" t="str">
        <f t="shared" si="35"/>
        <v/>
      </c>
      <c r="J1124" s="38" t="str">
        <f>IFERROR(VALUE(SUBSTITUTE('04A_국토부원자료'!K1125,",","")),"")</f>
        <v/>
      </c>
      <c r="K1124" s="38" t="str">
        <f>IFERROR(VALUE(SUBSTITUTE('04A_국토부원자료'!N1125,",","")),"")</f>
        <v/>
      </c>
      <c r="L1124" s="39">
        <f>IFERROR('04A_국토부원자료'!O1125,"")</f>
        <v>0</v>
      </c>
      <c r="M1124" s="39">
        <f>IFERROR('04A_국토부원자료'!Q1125,"")</f>
        <v>0</v>
      </c>
      <c r="N1124" s="38">
        <f>IF(B1124="","",IF('02_대상물건입력'!B5="",1,IF(ISNUMBER(SEARCH('02_대상물건입력'!B5,B1124)),1,0)))</f>
        <v>0</v>
      </c>
      <c r="O1124" s="38">
        <f>IF(B1124="","",IF('02_대상물건입력'!B6="",1,IF(ISNUMBER(SEARCH('02_대상물건입력'!B6,B1124)),1,0)))</f>
        <v>0</v>
      </c>
      <c r="P1124" s="38">
        <f>IF(L1124="","",IF('02_대상물건입력'!B15="",0,IF(ISNUMBER(SEARCH('02_대상물건입력'!B15,L1124)),1,0)))</f>
        <v>0</v>
      </c>
      <c r="Q1124" s="38">
        <f>IF(D1124="","",IF('02_대상물건입력'!B8="",0,IF(ISNUMBER(SEARCH('02_대상물건입력'!B8,D1124)),1,0)))</f>
        <v>0</v>
      </c>
      <c r="R1124" s="44" t="str">
        <f>IFERROR(ABS(E1124-'02_대상물건입력'!B11)/'02_대상물건입력'!B11,"")</f>
        <v/>
      </c>
      <c r="S1124" s="38" t="str">
        <f>IFERROR(ABS(J1124-'02_대상물건입력'!B10),"")</f>
        <v/>
      </c>
      <c r="T1124" s="38" t="str">
        <f>IFERROR(ABS('01_설정'!B4-F1124),"")</f>
        <v/>
      </c>
      <c r="U1124" s="38" t="str">
        <f>IFERROR(ABS(K1124-YEAR('02_대상물건입력'!B14)),"")</f>
        <v/>
      </c>
      <c r="V1124" s="38" t="str">
        <f>IF(B1124="","",IF(AND(E1124&gt;0,F1124&gt;0,H1124&gt;0,OR('04A_국토부원자료'!P1125="",'04A_국토부원자료'!P1125="-"),IF('01_설정'!B10=1,N1124=1,TRUE),R1124&lt;='01_설정'!B5,S1124&lt;='01_설정'!B6,T1124&lt;='01_설정'!B7,U1124&lt;='01_설정'!B8),"Y",""))</f>
        <v/>
      </c>
      <c r="W1124" s="40" t="str">
        <f>IF(V1124&lt;&gt;"Y","",MAX(0,(1-R1124/'01_설정'!B5))*'01_설정'!B14+MAX(0,(1-S1124/'01_설정'!B6))*'01_설정'!B15+MAX(0,(1-T1124/'01_설정'!B7))*'01_설정'!B16+MAX(0,(1-U1124/'01_설정'!B8))*'01_설정'!B17+O1124*'01_설정'!B11+Q1124*'01_설정'!B12+P1124*'01_설정'!B13)</f>
        <v/>
      </c>
      <c r="X1124" s="38" t="str">
        <f>IF(W1124="","",1+COUNTIFS($W$4:$W$3003,"&gt;"&amp;W1124)+COUNTIFS($W$4:W1124,W1124)-1)</f>
        <v/>
      </c>
    </row>
    <row r="1125" spans="1:24" ht="16.5">
      <c r="A1125" s="38">
        <f>IF('04A_국토부원자료'!A1126="","",ROW()-3)</f>
        <v>1122</v>
      </c>
      <c r="B1125" s="39">
        <f>IFERROR('04A_국토부원자료'!B1126,"")</f>
        <v>0</v>
      </c>
      <c r="C1125" s="39" t="str">
        <f>IF(B1125="","",IF('04A_국토부원자료'!C1126&lt;&gt;"",'04A_국토부원자료'!C1126,TRIM('04A_국토부원자료'!D1126&amp;IF('04A_국토부원자료'!E1126&lt;&gt;"","-"&amp;'04A_국토부원자료'!E1126,""))))</f>
        <v/>
      </c>
      <c r="D1125" s="39">
        <f>IFERROR('04A_국토부원자료'!F1126,"")</f>
        <v>0</v>
      </c>
      <c r="E1125" s="40" t="str">
        <f>IFERROR(VALUE(SUBSTITUTE('04A_국토부원자료'!G1126,",","")),"")</f>
        <v/>
      </c>
      <c r="F1125" s="41" t="str">
        <f>IFERROR(IF(AND('04A_국토부원자료'!H1126&lt;&gt;"",'04A_국토부원자료'!I1126&lt;&gt;""),DATE(INT(VALUE(SUBSTITUTE('04A_국토부원자료'!H1126,",",""))/100),MOD(VALUE(SUBSTITUTE('04A_국토부원자료'!H1126,",","")),100),VALUE(SUBSTITUTE('04A_국토부원자료'!I1126,",",""))),""),"")</f>
        <v/>
      </c>
      <c r="G1125" s="42" t="str">
        <f>IFERROR(VALUE(SUBSTITUTE('04A_국토부원자료'!J1126,",","")),"")</f>
        <v/>
      </c>
      <c r="H1125" s="43" t="str">
        <f t="shared" si="34"/>
        <v/>
      </c>
      <c r="I1125" s="43" t="str">
        <f t="shared" si="35"/>
        <v/>
      </c>
      <c r="J1125" s="38" t="str">
        <f>IFERROR(VALUE(SUBSTITUTE('04A_국토부원자료'!K1126,",","")),"")</f>
        <v/>
      </c>
      <c r="K1125" s="38" t="str">
        <f>IFERROR(VALUE(SUBSTITUTE('04A_국토부원자료'!N1126,",","")),"")</f>
        <v/>
      </c>
      <c r="L1125" s="39">
        <f>IFERROR('04A_국토부원자료'!O1126,"")</f>
        <v>0</v>
      </c>
      <c r="M1125" s="39">
        <f>IFERROR('04A_국토부원자료'!Q1126,"")</f>
        <v>0</v>
      </c>
      <c r="N1125" s="38">
        <f>IF(B1125="","",IF('02_대상물건입력'!B5="",1,IF(ISNUMBER(SEARCH('02_대상물건입력'!B5,B1125)),1,0)))</f>
        <v>0</v>
      </c>
      <c r="O1125" s="38">
        <f>IF(B1125="","",IF('02_대상물건입력'!B6="",1,IF(ISNUMBER(SEARCH('02_대상물건입력'!B6,B1125)),1,0)))</f>
        <v>0</v>
      </c>
      <c r="P1125" s="38">
        <f>IF(L1125="","",IF('02_대상물건입력'!B15="",0,IF(ISNUMBER(SEARCH('02_대상물건입력'!B15,L1125)),1,0)))</f>
        <v>0</v>
      </c>
      <c r="Q1125" s="38">
        <f>IF(D1125="","",IF('02_대상물건입력'!B8="",0,IF(ISNUMBER(SEARCH('02_대상물건입력'!B8,D1125)),1,0)))</f>
        <v>0</v>
      </c>
      <c r="R1125" s="44" t="str">
        <f>IFERROR(ABS(E1125-'02_대상물건입력'!B11)/'02_대상물건입력'!B11,"")</f>
        <v/>
      </c>
      <c r="S1125" s="38" t="str">
        <f>IFERROR(ABS(J1125-'02_대상물건입력'!B10),"")</f>
        <v/>
      </c>
      <c r="T1125" s="38" t="str">
        <f>IFERROR(ABS('01_설정'!B4-F1125),"")</f>
        <v/>
      </c>
      <c r="U1125" s="38" t="str">
        <f>IFERROR(ABS(K1125-YEAR('02_대상물건입력'!B14)),"")</f>
        <v/>
      </c>
      <c r="V1125" s="38" t="str">
        <f>IF(B1125="","",IF(AND(E1125&gt;0,F1125&gt;0,H1125&gt;0,OR('04A_국토부원자료'!P1126="",'04A_국토부원자료'!P1126="-"),IF('01_설정'!B10=1,N1125=1,TRUE),R1125&lt;='01_설정'!B5,S1125&lt;='01_설정'!B6,T1125&lt;='01_설정'!B7,U1125&lt;='01_설정'!B8),"Y",""))</f>
        <v/>
      </c>
      <c r="W1125" s="40" t="str">
        <f>IF(V1125&lt;&gt;"Y","",MAX(0,(1-R1125/'01_설정'!B5))*'01_설정'!B14+MAX(0,(1-S1125/'01_설정'!B6))*'01_설정'!B15+MAX(0,(1-T1125/'01_설정'!B7))*'01_설정'!B16+MAX(0,(1-U1125/'01_설정'!B8))*'01_설정'!B17+O1125*'01_설정'!B11+Q1125*'01_설정'!B12+P1125*'01_설정'!B13)</f>
        <v/>
      </c>
      <c r="X1125" s="38" t="str">
        <f>IF(W1125="","",1+COUNTIFS($W$4:$W$3003,"&gt;"&amp;W1125)+COUNTIFS($W$4:W1125,W1125)-1)</f>
        <v/>
      </c>
    </row>
    <row r="1126" spans="1:24" ht="16.5">
      <c r="A1126" s="38">
        <f>IF('04A_국토부원자료'!A1127="","",ROW()-3)</f>
        <v>1123</v>
      </c>
      <c r="B1126" s="39">
        <f>IFERROR('04A_국토부원자료'!B1127,"")</f>
        <v>0</v>
      </c>
      <c r="C1126" s="39" t="str">
        <f>IF(B1126="","",IF('04A_국토부원자료'!C1127&lt;&gt;"",'04A_국토부원자료'!C1127,TRIM('04A_국토부원자료'!D1127&amp;IF('04A_국토부원자료'!E1127&lt;&gt;"","-"&amp;'04A_국토부원자료'!E1127,""))))</f>
        <v/>
      </c>
      <c r="D1126" s="39">
        <f>IFERROR('04A_국토부원자료'!F1127,"")</f>
        <v>0</v>
      </c>
      <c r="E1126" s="40" t="str">
        <f>IFERROR(VALUE(SUBSTITUTE('04A_국토부원자료'!G1127,",","")),"")</f>
        <v/>
      </c>
      <c r="F1126" s="41" t="str">
        <f>IFERROR(IF(AND('04A_국토부원자료'!H1127&lt;&gt;"",'04A_국토부원자료'!I1127&lt;&gt;""),DATE(INT(VALUE(SUBSTITUTE('04A_국토부원자료'!H1127,",",""))/100),MOD(VALUE(SUBSTITUTE('04A_국토부원자료'!H1127,",","")),100),VALUE(SUBSTITUTE('04A_국토부원자료'!I1127,",",""))),""),"")</f>
        <v/>
      </c>
      <c r="G1126" s="42" t="str">
        <f>IFERROR(VALUE(SUBSTITUTE('04A_국토부원자료'!J1127,",","")),"")</f>
        <v/>
      </c>
      <c r="H1126" s="43" t="str">
        <f t="shared" si="34"/>
        <v/>
      </c>
      <c r="I1126" s="43" t="str">
        <f t="shared" si="35"/>
        <v/>
      </c>
      <c r="J1126" s="38" t="str">
        <f>IFERROR(VALUE(SUBSTITUTE('04A_국토부원자료'!K1127,",","")),"")</f>
        <v/>
      </c>
      <c r="K1126" s="38" t="str">
        <f>IFERROR(VALUE(SUBSTITUTE('04A_국토부원자료'!N1127,",","")),"")</f>
        <v/>
      </c>
      <c r="L1126" s="39">
        <f>IFERROR('04A_국토부원자료'!O1127,"")</f>
        <v>0</v>
      </c>
      <c r="M1126" s="39">
        <f>IFERROR('04A_국토부원자료'!Q1127,"")</f>
        <v>0</v>
      </c>
      <c r="N1126" s="38">
        <f>IF(B1126="","",IF('02_대상물건입력'!B5="",1,IF(ISNUMBER(SEARCH('02_대상물건입력'!B5,B1126)),1,0)))</f>
        <v>0</v>
      </c>
      <c r="O1126" s="38">
        <f>IF(B1126="","",IF('02_대상물건입력'!B6="",1,IF(ISNUMBER(SEARCH('02_대상물건입력'!B6,B1126)),1,0)))</f>
        <v>0</v>
      </c>
      <c r="P1126" s="38">
        <f>IF(L1126="","",IF('02_대상물건입력'!B15="",0,IF(ISNUMBER(SEARCH('02_대상물건입력'!B15,L1126)),1,0)))</f>
        <v>0</v>
      </c>
      <c r="Q1126" s="38">
        <f>IF(D1126="","",IF('02_대상물건입력'!B8="",0,IF(ISNUMBER(SEARCH('02_대상물건입력'!B8,D1126)),1,0)))</f>
        <v>0</v>
      </c>
      <c r="R1126" s="44" t="str">
        <f>IFERROR(ABS(E1126-'02_대상물건입력'!B11)/'02_대상물건입력'!B11,"")</f>
        <v/>
      </c>
      <c r="S1126" s="38" t="str">
        <f>IFERROR(ABS(J1126-'02_대상물건입력'!B10),"")</f>
        <v/>
      </c>
      <c r="T1126" s="38" t="str">
        <f>IFERROR(ABS('01_설정'!B4-F1126),"")</f>
        <v/>
      </c>
      <c r="U1126" s="38" t="str">
        <f>IFERROR(ABS(K1126-YEAR('02_대상물건입력'!B14)),"")</f>
        <v/>
      </c>
      <c r="V1126" s="38" t="str">
        <f>IF(B1126="","",IF(AND(E1126&gt;0,F1126&gt;0,H1126&gt;0,OR('04A_국토부원자료'!P1127="",'04A_국토부원자료'!P1127="-"),IF('01_설정'!B10=1,N1126=1,TRUE),R1126&lt;='01_설정'!B5,S1126&lt;='01_설정'!B6,T1126&lt;='01_설정'!B7,U1126&lt;='01_설정'!B8),"Y",""))</f>
        <v/>
      </c>
      <c r="W1126" s="40" t="str">
        <f>IF(V1126&lt;&gt;"Y","",MAX(0,(1-R1126/'01_설정'!B5))*'01_설정'!B14+MAX(0,(1-S1126/'01_설정'!B6))*'01_설정'!B15+MAX(0,(1-T1126/'01_설정'!B7))*'01_설정'!B16+MAX(0,(1-U1126/'01_설정'!B8))*'01_설정'!B17+O1126*'01_설정'!B11+Q1126*'01_설정'!B12+P1126*'01_설정'!B13)</f>
        <v/>
      </c>
      <c r="X1126" s="38" t="str">
        <f>IF(W1126="","",1+COUNTIFS($W$4:$W$3003,"&gt;"&amp;W1126)+COUNTIFS($W$4:W1126,W1126)-1)</f>
        <v/>
      </c>
    </row>
    <row r="1127" spans="1:24" ht="16.5">
      <c r="A1127" s="38">
        <f>IF('04A_국토부원자료'!A1128="","",ROW()-3)</f>
        <v>1124</v>
      </c>
      <c r="B1127" s="39">
        <f>IFERROR('04A_국토부원자료'!B1128,"")</f>
        <v>0</v>
      </c>
      <c r="C1127" s="39" t="str">
        <f>IF(B1127="","",IF('04A_국토부원자료'!C1128&lt;&gt;"",'04A_국토부원자료'!C1128,TRIM('04A_국토부원자료'!D1128&amp;IF('04A_국토부원자료'!E1128&lt;&gt;"","-"&amp;'04A_국토부원자료'!E1128,""))))</f>
        <v/>
      </c>
      <c r="D1127" s="39">
        <f>IFERROR('04A_국토부원자료'!F1128,"")</f>
        <v>0</v>
      </c>
      <c r="E1127" s="40" t="str">
        <f>IFERROR(VALUE(SUBSTITUTE('04A_국토부원자료'!G1128,",","")),"")</f>
        <v/>
      </c>
      <c r="F1127" s="41" t="str">
        <f>IFERROR(IF(AND('04A_국토부원자료'!H1128&lt;&gt;"",'04A_국토부원자료'!I1128&lt;&gt;""),DATE(INT(VALUE(SUBSTITUTE('04A_국토부원자료'!H1128,",",""))/100),MOD(VALUE(SUBSTITUTE('04A_국토부원자료'!H1128,",","")),100),VALUE(SUBSTITUTE('04A_국토부원자료'!I1128,",",""))),""),"")</f>
        <v/>
      </c>
      <c r="G1127" s="42" t="str">
        <f>IFERROR(VALUE(SUBSTITUTE('04A_국토부원자료'!J1128,",","")),"")</f>
        <v/>
      </c>
      <c r="H1127" s="43" t="str">
        <f t="shared" si="34"/>
        <v/>
      </c>
      <c r="I1127" s="43" t="str">
        <f t="shared" si="35"/>
        <v/>
      </c>
      <c r="J1127" s="38" t="str">
        <f>IFERROR(VALUE(SUBSTITUTE('04A_국토부원자료'!K1128,",","")),"")</f>
        <v/>
      </c>
      <c r="K1127" s="38" t="str">
        <f>IFERROR(VALUE(SUBSTITUTE('04A_국토부원자료'!N1128,",","")),"")</f>
        <v/>
      </c>
      <c r="L1127" s="39">
        <f>IFERROR('04A_국토부원자료'!O1128,"")</f>
        <v>0</v>
      </c>
      <c r="M1127" s="39">
        <f>IFERROR('04A_국토부원자료'!Q1128,"")</f>
        <v>0</v>
      </c>
      <c r="N1127" s="38">
        <f>IF(B1127="","",IF('02_대상물건입력'!B5="",1,IF(ISNUMBER(SEARCH('02_대상물건입력'!B5,B1127)),1,0)))</f>
        <v>0</v>
      </c>
      <c r="O1127" s="38">
        <f>IF(B1127="","",IF('02_대상물건입력'!B6="",1,IF(ISNUMBER(SEARCH('02_대상물건입력'!B6,B1127)),1,0)))</f>
        <v>0</v>
      </c>
      <c r="P1127" s="38">
        <f>IF(L1127="","",IF('02_대상물건입력'!B15="",0,IF(ISNUMBER(SEARCH('02_대상물건입력'!B15,L1127)),1,0)))</f>
        <v>0</v>
      </c>
      <c r="Q1127" s="38">
        <f>IF(D1127="","",IF('02_대상물건입력'!B8="",0,IF(ISNUMBER(SEARCH('02_대상물건입력'!B8,D1127)),1,0)))</f>
        <v>0</v>
      </c>
      <c r="R1127" s="44" t="str">
        <f>IFERROR(ABS(E1127-'02_대상물건입력'!B11)/'02_대상물건입력'!B11,"")</f>
        <v/>
      </c>
      <c r="S1127" s="38" t="str">
        <f>IFERROR(ABS(J1127-'02_대상물건입력'!B10),"")</f>
        <v/>
      </c>
      <c r="T1127" s="38" t="str">
        <f>IFERROR(ABS('01_설정'!B4-F1127),"")</f>
        <v/>
      </c>
      <c r="U1127" s="38" t="str">
        <f>IFERROR(ABS(K1127-YEAR('02_대상물건입력'!B14)),"")</f>
        <v/>
      </c>
      <c r="V1127" s="38" t="str">
        <f>IF(B1127="","",IF(AND(E1127&gt;0,F1127&gt;0,H1127&gt;0,OR('04A_국토부원자료'!P1128="",'04A_국토부원자료'!P1128="-"),IF('01_설정'!B10=1,N1127=1,TRUE),R1127&lt;='01_설정'!B5,S1127&lt;='01_설정'!B6,T1127&lt;='01_설정'!B7,U1127&lt;='01_설정'!B8),"Y",""))</f>
        <v/>
      </c>
      <c r="W1127" s="40" t="str">
        <f>IF(V1127&lt;&gt;"Y","",MAX(0,(1-R1127/'01_설정'!B5))*'01_설정'!B14+MAX(0,(1-S1127/'01_설정'!B6))*'01_설정'!B15+MAX(0,(1-T1127/'01_설정'!B7))*'01_설정'!B16+MAX(0,(1-U1127/'01_설정'!B8))*'01_설정'!B17+O1127*'01_설정'!B11+Q1127*'01_설정'!B12+P1127*'01_설정'!B13)</f>
        <v/>
      </c>
      <c r="X1127" s="38" t="str">
        <f>IF(W1127="","",1+COUNTIFS($W$4:$W$3003,"&gt;"&amp;W1127)+COUNTIFS($W$4:W1127,W1127)-1)</f>
        <v/>
      </c>
    </row>
    <row r="1128" spans="1:24" ht="16.5">
      <c r="A1128" s="38">
        <f>IF('04A_국토부원자료'!A1129="","",ROW()-3)</f>
        <v>1125</v>
      </c>
      <c r="B1128" s="39">
        <f>IFERROR('04A_국토부원자료'!B1129,"")</f>
        <v>0</v>
      </c>
      <c r="C1128" s="39" t="str">
        <f>IF(B1128="","",IF('04A_국토부원자료'!C1129&lt;&gt;"",'04A_국토부원자료'!C1129,TRIM('04A_국토부원자료'!D1129&amp;IF('04A_국토부원자료'!E1129&lt;&gt;"","-"&amp;'04A_국토부원자료'!E1129,""))))</f>
        <v/>
      </c>
      <c r="D1128" s="39">
        <f>IFERROR('04A_국토부원자료'!F1129,"")</f>
        <v>0</v>
      </c>
      <c r="E1128" s="40" t="str">
        <f>IFERROR(VALUE(SUBSTITUTE('04A_국토부원자료'!G1129,",","")),"")</f>
        <v/>
      </c>
      <c r="F1128" s="41" t="str">
        <f>IFERROR(IF(AND('04A_국토부원자료'!H1129&lt;&gt;"",'04A_국토부원자료'!I1129&lt;&gt;""),DATE(INT(VALUE(SUBSTITUTE('04A_국토부원자료'!H1129,",",""))/100),MOD(VALUE(SUBSTITUTE('04A_국토부원자료'!H1129,",","")),100),VALUE(SUBSTITUTE('04A_국토부원자료'!I1129,",",""))),""),"")</f>
        <v/>
      </c>
      <c r="G1128" s="42" t="str">
        <f>IFERROR(VALUE(SUBSTITUTE('04A_국토부원자료'!J1129,",","")),"")</f>
        <v/>
      </c>
      <c r="H1128" s="43" t="str">
        <f t="shared" si="34"/>
        <v/>
      </c>
      <c r="I1128" s="43" t="str">
        <f t="shared" si="35"/>
        <v/>
      </c>
      <c r="J1128" s="38" t="str">
        <f>IFERROR(VALUE(SUBSTITUTE('04A_국토부원자료'!K1129,",","")),"")</f>
        <v/>
      </c>
      <c r="K1128" s="38" t="str">
        <f>IFERROR(VALUE(SUBSTITUTE('04A_국토부원자료'!N1129,",","")),"")</f>
        <v/>
      </c>
      <c r="L1128" s="39">
        <f>IFERROR('04A_국토부원자료'!O1129,"")</f>
        <v>0</v>
      </c>
      <c r="M1128" s="39">
        <f>IFERROR('04A_국토부원자료'!Q1129,"")</f>
        <v>0</v>
      </c>
      <c r="N1128" s="38">
        <f>IF(B1128="","",IF('02_대상물건입력'!B5="",1,IF(ISNUMBER(SEARCH('02_대상물건입력'!B5,B1128)),1,0)))</f>
        <v>0</v>
      </c>
      <c r="O1128" s="38">
        <f>IF(B1128="","",IF('02_대상물건입력'!B6="",1,IF(ISNUMBER(SEARCH('02_대상물건입력'!B6,B1128)),1,0)))</f>
        <v>0</v>
      </c>
      <c r="P1128" s="38">
        <f>IF(L1128="","",IF('02_대상물건입력'!B15="",0,IF(ISNUMBER(SEARCH('02_대상물건입력'!B15,L1128)),1,0)))</f>
        <v>0</v>
      </c>
      <c r="Q1128" s="38">
        <f>IF(D1128="","",IF('02_대상물건입력'!B8="",0,IF(ISNUMBER(SEARCH('02_대상물건입력'!B8,D1128)),1,0)))</f>
        <v>0</v>
      </c>
      <c r="R1128" s="44" t="str">
        <f>IFERROR(ABS(E1128-'02_대상물건입력'!B11)/'02_대상물건입력'!B11,"")</f>
        <v/>
      </c>
      <c r="S1128" s="38" t="str">
        <f>IFERROR(ABS(J1128-'02_대상물건입력'!B10),"")</f>
        <v/>
      </c>
      <c r="T1128" s="38" t="str">
        <f>IFERROR(ABS('01_설정'!B4-F1128),"")</f>
        <v/>
      </c>
      <c r="U1128" s="38" t="str">
        <f>IFERROR(ABS(K1128-YEAR('02_대상물건입력'!B14)),"")</f>
        <v/>
      </c>
      <c r="V1128" s="38" t="str">
        <f>IF(B1128="","",IF(AND(E1128&gt;0,F1128&gt;0,H1128&gt;0,OR('04A_국토부원자료'!P1129="",'04A_국토부원자료'!P1129="-"),IF('01_설정'!B10=1,N1128=1,TRUE),R1128&lt;='01_설정'!B5,S1128&lt;='01_설정'!B6,T1128&lt;='01_설정'!B7,U1128&lt;='01_설정'!B8),"Y",""))</f>
        <v/>
      </c>
      <c r="W1128" s="40" t="str">
        <f>IF(V1128&lt;&gt;"Y","",MAX(0,(1-R1128/'01_설정'!B5))*'01_설정'!B14+MAX(0,(1-S1128/'01_설정'!B6))*'01_설정'!B15+MAX(0,(1-T1128/'01_설정'!B7))*'01_설정'!B16+MAX(0,(1-U1128/'01_설정'!B8))*'01_설정'!B17+O1128*'01_설정'!B11+Q1128*'01_설정'!B12+P1128*'01_설정'!B13)</f>
        <v/>
      </c>
      <c r="X1128" s="38" t="str">
        <f>IF(W1128="","",1+COUNTIFS($W$4:$W$3003,"&gt;"&amp;W1128)+COUNTIFS($W$4:W1128,W1128)-1)</f>
        <v/>
      </c>
    </row>
    <row r="1129" spans="1:24" ht="16.5">
      <c r="A1129" s="38" t="str">
        <f>IF('04A_국토부원자료'!A1130="","",ROW()-3)</f>
        <v/>
      </c>
      <c r="B1129" s="39">
        <f>IFERROR('04A_국토부원자료'!B1130,"")</f>
        <v>0</v>
      </c>
      <c r="C1129" s="39" t="str">
        <f>IF(B1129="","",IF('04A_국토부원자료'!C1130&lt;&gt;"",'04A_국토부원자료'!C1130,TRIM('04A_국토부원자료'!D1130&amp;IF('04A_국토부원자료'!E1130&lt;&gt;"","-"&amp;'04A_국토부원자료'!E1130,""))))</f>
        <v/>
      </c>
      <c r="D1129" s="39">
        <f>IFERROR('04A_국토부원자료'!F1130,"")</f>
        <v>0</v>
      </c>
      <c r="E1129" s="40" t="str">
        <f>IFERROR(VALUE(SUBSTITUTE('04A_국토부원자료'!G1130,",","")),"")</f>
        <v/>
      </c>
      <c r="F1129" s="41" t="str">
        <f>IFERROR(IF(AND('04A_국토부원자료'!H1130&lt;&gt;"",'04A_국토부원자료'!I1130&lt;&gt;""),DATE(INT(VALUE(SUBSTITUTE('04A_국토부원자료'!H1130,",",""))/100),MOD(VALUE(SUBSTITUTE('04A_국토부원자료'!H1130,",","")),100),VALUE(SUBSTITUTE('04A_국토부원자료'!I1130,",",""))),""),"")</f>
        <v/>
      </c>
      <c r="G1129" s="42" t="str">
        <f>IFERROR(VALUE(SUBSTITUTE('04A_국토부원자료'!J1130,",","")),"")</f>
        <v/>
      </c>
      <c r="H1129" s="43" t="str">
        <f t="shared" si="34"/>
        <v/>
      </c>
      <c r="I1129" s="43" t="str">
        <f t="shared" si="35"/>
        <v/>
      </c>
      <c r="J1129" s="38" t="str">
        <f>IFERROR(VALUE(SUBSTITUTE('04A_국토부원자료'!K1130,",","")),"")</f>
        <v/>
      </c>
      <c r="K1129" s="38" t="str">
        <f>IFERROR(VALUE(SUBSTITUTE('04A_국토부원자료'!N1130,",","")),"")</f>
        <v/>
      </c>
      <c r="L1129" s="39">
        <f>IFERROR('04A_국토부원자료'!O1130,"")</f>
        <v>0</v>
      </c>
      <c r="M1129" s="39">
        <f>IFERROR('04A_국토부원자료'!Q1130,"")</f>
        <v>0</v>
      </c>
      <c r="N1129" s="38">
        <f>IF(B1129="","",IF('02_대상물건입력'!B5="",1,IF(ISNUMBER(SEARCH('02_대상물건입력'!B5,B1129)),1,0)))</f>
        <v>0</v>
      </c>
      <c r="O1129" s="38">
        <f>IF(B1129="","",IF('02_대상물건입력'!B6="",1,IF(ISNUMBER(SEARCH('02_대상물건입력'!B6,B1129)),1,0)))</f>
        <v>0</v>
      </c>
      <c r="P1129" s="38">
        <f>IF(L1129="","",IF('02_대상물건입력'!B15="",0,IF(ISNUMBER(SEARCH('02_대상물건입력'!B15,L1129)),1,0)))</f>
        <v>0</v>
      </c>
      <c r="Q1129" s="38">
        <f>IF(D1129="","",IF('02_대상물건입력'!B8="",0,IF(ISNUMBER(SEARCH('02_대상물건입력'!B8,D1129)),1,0)))</f>
        <v>0</v>
      </c>
      <c r="R1129" s="44" t="str">
        <f>IFERROR(ABS(E1129-'02_대상물건입력'!B11)/'02_대상물건입력'!B11,"")</f>
        <v/>
      </c>
      <c r="S1129" s="38" t="str">
        <f>IFERROR(ABS(J1129-'02_대상물건입력'!B10),"")</f>
        <v/>
      </c>
      <c r="T1129" s="38" t="str">
        <f>IFERROR(ABS('01_설정'!B4-F1129),"")</f>
        <v/>
      </c>
      <c r="U1129" s="38" t="str">
        <f>IFERROR(ABS(K1129-YEAR('02_대상물건입력'!B14)),"")</f>
        <v/>
      </c>
      <c r="V1129" s="38" t="str">
        <f>IF(B1129="","",IF(AND(E1129&gt;0,F1129&gt;0,H1129&gt;0,OR('04A_국토부원자료'!P1130="",'04A_국토부원자료'!P1130="-"),IF('01_설정'!B10=1,N1129=1,TRUE),R1129&lt;='01_설정'!B5,S1129&lt;='01_설정'!B6,T1129&lt;='01_설정'!B7,U1129&lt;='01_설정'!B8),"Y",""))</f>
        <v/>
      </c>
      <c r="W1129" s="40" t="str">
        <f>IF(V1129&lt;&gt;"Y","",MAX(0,(1-R1129/'01_설정'!B5))*'01_설정'!B14+MAX(0,(1-S1129/'01_설정'!B6))*'01_설정'!B15+MAX(0,(1-T1129/'01_설정'!B7))*'01_설정'!B16+MAX(0,(1-U1129/'01_설정'!B8))*'01_설정'!B17+O1129*'01_설정'!B11+Q1129*'01_설정'!B12+P1129*'01_설정'!B13)</f>
        <v/>
      </c>
      <c r="X1129" s="38" t="str">
        <f>IF(W1129="","",1+COUNTIFS($W$4:$W$3003,"&gt;"&amp;W1129)+COUNTIFS($W$4:W1129,W1129)-1)</f>
        <v/>
      </c>
    </row>
    <row r="1130" spans="1:24" ht="16.5">
      <c r="A1130" s="38">
        <f>IF('04A_국토부원자료'!A1131="","",ROW()-3)</f>
        <v>1127</v>
      </c>
      <c r="B1130" s="39">
        <f>IFERROR('04A_국토부원자료'!B1131,"")</f>
        <v>0</v>
      </c>
      <c r="C1130" s="39" t="str">
        <f>IF(B1130="","",IF('04A_국토부원자료'!C1131&lt;&gt;"",'04A_국토부원자료'!C1131,TRIM('04A_국토부원자료'!D1131&amp;IF('04A_국토부원자료'!E1131&lt;&gt;"","-"&amp;'04A_국토부원자료'!E1131,""))))</f>
        <v/>
      </c>
      <c r="D1130" s="39">
        <f>IFERROR('04A_국토부원자료'!F1131,"")</f>
        <v>0</v>
      </c>
      <c r="E1130" s="40" t="str">
        <f>IFERROR(VALUE(SUBSTITUTE('04A_국토부원자료'!G1131,",","")),"")</f>
        <v/>
      </c>
      <c r="F1130" s="41" t="str">
        <f>IFERROR(IF(AND('04A_국토부원자료'!H1131&lt;&gt;"",'04A_국토부원자료'!I1131&lt;&gt;""),DATE(INT(VALUE(SUBSTITUTE('04A_국토부원자료'!H1131,",",""))/100),MOD(VALUE(SUBSTITUTE('04A_국토부원자료'!H1131,",","")),100),VALUE(SUBSTITUTE('04A_국토부원자료'!I1131,",",""))),""),"")</f>
        <v/>
      </c>
      <c r="G1130" s="42" t="str">
        <f>IFERROR(VALUE(SUBSTITUTE('04A_국토부원자료'!J1131,",","")),"")</f>
        <v/>
      </c>
      <c r="H1130" s="43" t="str">
        <f t="shared" si="34"/>
        <v/>
      </c>
      <c r="I1130" s="43" t="str">
        <f t="shared" si="35"/>
        <v/>
      </c>
      <c r="J1130" s="38" t="str">
        <f>IFERROR(VALUE(SUBSTITUTE('04A_국토부원자료'!K1131,",","")),"")</f>
        <v/>
      </c>
      <c r="K1130" s="38" t="str">
        <f>IFERROR(VALUE(SUBSTITUTE('04A_국토부원자료'!N1131,",","")),"")</f>
        <v/>
      </c>
      <c r="L1130" s="39">
        <f>IFERROR('04A_국토부원자료'!O1131,"")</f>
        <v>0</v>
      </c>
      <c r="M1130" s="39">
        <f>IFERROR('04A_국토부원자료'!Q1131,"")</f>
        <v>0</v>
      </c>
      <c r="N1130" s="38">
        <f>IF(B1130="","",IF('02_대상물건입력'!B5="",1,IF(ISNUMBER(SEARCH('02_대상물건입력'!B5,B1130)),1,0)))</f>
        <v>0</v>
      </c>
      <c r="O1130" s="38">
        <f>IF(B1130="","",IF('02_대상물건입력'!B6="",1,IF(ISNUMBER(SEARCH('02_대상물건입력'!B6,B1130)),1,0)))</f>
        <v>0</v>
      </c>
      <c r="P1130" s="38">
        <f>IF(L1130="","",IF('02_대상물건입력'!B15="",0,IF(ISNUMBER(SEARCH('02_대상물건입력'!B15,L1130)),1,0)))</f>
        <v>0</v>
      </c>
      <c r="Q1130" s="38">
        <f>IF(D1130="","",IF('02_대상물건입력'!B8="",0,IF(ISNUMBER(SEARCH('02_대상물건입력'!B8,D1130)),1,0)))</f>
        <v>0</v>
      </c>
      <c r="R1130" s="44" t="str">
        <f>IFERROR(ABS(E1130-'02_대상물건입력'!B11)/'02_대상물건입력'!B11,"")</f>
        <v/>
      </c>
      <c r="S1130" s="38" t="str">
        <f>IFERROR(ABS(J1130-'02_대상물건입력'!B10),"")</f>
        <v/>
      </c>
      <c r="T1130" s="38" t="str">
        <f>IFERROR(ABS('01_설정'!B4-F1130),"")</f>
        <v/>
      </c>
      <c r="U1130" s="38" t="str">
        <f>IFERROR(ABS(K1130-YEAR('02_대상물건입력'!B14)),"")</f>
        <v/>
      </c>
      <c r="V1130" s="38" t="str">
        <f>IF(B1130="","",IF(AND(E1130&gt;0,F1130&gt;0,H1130&gt;0,OR('04A_국토부원자료'!P1131="",'04A_국토부원자료'!P1131="-"),IF('01_설정'!B10=1,N1130=1,TRUE),R1130&lt;='01_설정'!B5,S1130&lt;='01_설정'!B6,T1130&lt;='01_설정'!B7,U1130&lt;='01_설정'!B8),"Y",""))</f>
        <v/>
      </c>
      <c r="W1130" s="40" t="str">
        <f>IF(V1130&lt;&gt;"Y","",MAX(0,(1-R1130/'01_설정'!B5))*'01_설정'!B14+MAX(0,(1-S1130/'01_설정'!B6))*'01_설정'!B15+MAX(0,(1-T1130/'01_설정'!B7))*'01_설정'!B16+MAX(0,(1-U1130/'01_설정'!B8))*'01_설정'!B17+O1130*'01_설정'!B11+Q1130*'01_설정'!B12+P1130*'01_설정'!B13)</f>
        <v/>
      </c>
      <c r="X1130" s="38" t="str">
        <f>IF(W1130="","",1+COUNTIFS($W$4:$W$3003,"&gt;"&amp;W1130)+COUNTIFS($W$4:W1130,W1130)-1)</f>
        <v/>
      </c>
    </row>
    <row r="1131" spans="1:24" ht="16.5">
      <c r="A1131" s="38" t="str">
        <f>IF('04A_국토부원자료'!A1132="","",ROW()-3)</f>
        <v/>
      </c>
      <c r="B1131" s="39">
        <f>IFERROR('04A_국토부원자료'!B1132,"")</f>
        <v>0</v>
      </c>
      <c r="C1131" s="39" t="str">
        <f>IF(B1131="","",IF('04A_국토부원자료'!C1132&lt;&gt;"",'04A_국토부원자료'!C1132,TRIM('04A_국토부원자료'!D1132&amp;IF('04A_국토부원자료'!E1132&lt;&gt;"","-"&amp;'04A_국토부원자료'!E1132,""))))</f>
        <v/>
      </c>
      <c r="D1131" s="39">
        <f>IFERROR('04A_국토부원자료'!F1132,"")</f>
        <v>0</v>
      </c>
      <c r="E1131" s="40" t="str">
        <f>IFERROR(VALUE(SUBSTITUTE('04A_국토부원자료'!G1132,",","")),"")</f>
        <v/>
      </c>
      <c r="F1131" s="41" t="str">
        <f>IFERROR(IF(AND('04A_국토부원자료'!H1132&lt;&gt;"",'04A_국토부원자료'!I1132&lt;&gt;""),DATE(INT(VALUE(SUBSTITUTE('04A_국토부원자료'!H1132,",",""))/100),MOD(VALUE(SUBSTITUTE('04A_국토부원자료'!H1132,",","")),100),VALUE(SUBSTITUTE('04A_국토부원자료'!I1132,",",""))),""),"")</f>
        <v/>
      </c>
      <c r="G1131" s="42" t="str">
        <f>IFERROR(VALUE(SUBSTITUTE('04A_국토부원자료'!J1132,",","")),"")</f>
        <v/>
      </c>
      <c r="H1131" s="43" t="str">
        <f t="shared" si="34"/>
        <v/>
      </c>
      <c r="I1131" s="43" t="str">
        <f t="shared" si="35"/>
        <v/>
      </c>
      <c r="J1131" s="38" t="str">
        <f>IFERROR(VALUE(SUBSTITUTE('04A_국토부원자료'!K1132,",","")),"")</f>
        <v/>
      </c>
      <c r="K1131" s="38" t="str">
        <f>IFERROR(VALUE(SUBSTITUTE('04A_국토부원자료'!N1132,",","")),"")</f>
        <v/>
      </c>
      <c r="L1131" s="39">
        <f>IFERROR('04A_국토부원자료'!O1132,"")</f>
        <v>0</v>
      </c>
      <c r="M1131" s="39">
        <f>IFERROR('04A_국토부원자료'!Q1132,"")</f>
        <v>0</v>
      </c>
      <c r="N1131" s="38">
        <f>IF(B1131="","",IF('02_대상물건입력'!B5="",1,IF(ISNUMBER(SEARCH('02_대상물건입력'!B5,B1131)),1,0)))</f>
        <v>0</v>
      </c>
      <c r="O1131" s="38">
        <f>IF(B1131="","",IF('02_대상물건입력'!B6="",1,IF(ISNUMBER(SEARCH('02_대상물건입력'!B6,B1131)),1,0)))</f>
        <v>0</v>
      </c>
      <c r="P1131" s="38">
        <f>IF(L1131="","",IF('02_대상물건입력'!B15="",0,IF(ISNUMBER(SEARCH('02_대상물건입력'!B15,L1131)),1,0)))</f>
        <v>0</v>
      </c>
      <c r="Q1131" s="38">
        <f>IF(D1131="","",IF('02_대상물건입력'!B8="",0,IF(ISNUMBER(SEARCH('02_대상물건입력'!B8,D1131)),1,0)))</f>
        <v>0</v>
      </c>
      <c r="R1131" s="44" t="str">
        <f>IFERROR(ABS(E1131-'02_대상물건입력'!B11)/'02_대상물건입력'!B11,"")</f>
        <v/>
      </c>
      <c r="S1131" s="38" t="str">
        <f>IFERROR(ABS(J1131-'02_대상물건입력'!B10),"")</f>
        <v/>
      </c>
      <c r="T1131" s="38" t="str">
        <f>IFERROR(ABS('01_설정'!B4-F1131),"")</f>
        <v/>
      </c>
      <c r="U1131" s="38" t="str">
        <f>IFERROR(ABS(K1131-YEAR('02_대상물건입력'!B14)),"")</f>
        <v/>
      </c>
      <c r="V1131" s="38" t="str">
        <f>IF(B1131="","",IF(AND(E1131&gt;0,F1131&gt;0,H1131&gt;0,OR('04A_국토부원자료'!P1132="",'04A_국토부원자료'!P1132="-"),IF('01_설정'!B10=1,N1131=1,TRUE),R1131&lt;='01_설정'!B5,S1131&lt;='01_설정'!B6,T1131&lt;='01_설정'!B7,U1131&lt;='01_설정'!B8),"Y",""))</f>
        <v/>
      </c>
      <c r="W1131" s="40" t="str">
        <f>IF(V1131&lt;&gt;"Y","",MAX(0,(1-R1131/'01_설정'!B5))*'01_설정'!B14+MAX(0,(1-S1131/'01_설정'!B6))*'01_설정'!B15+MAX(0,(1-T1131/'01_설정'!B7))*'01_설정'!B16+MAX(0,(1-U1131/'01_설정'!B8))*'01_설정'!B17+O1131*'01_설정'!B11+Q1131*'01_설정'!B12+P1131*'01_설정'!B13)</f>
        <v/>
      </c>
      <c r="X1131" s="38" t="str">
        <f>IF(W1131="","",1+COUNTIFS($W$4:$W$3003,"&gt;"&amp;W1131)+COUNTIFS($W$4:W1131,W1131)-1)</f>
        <v/>
      </c>
    </row>
    <row r="1132" spans="1:24" ht="16.5">
      <c r="A1132" s="38">
        <f>IF('04A_국토부원자료'!A1133="","",ROW()-3)</f>
        <v>1129</v>
      </c>
      <c r="B1132" s="39">
        <f>IFERROR('04A_국토부원자료'!B1133,"")</f>
        <v>0</v>
      </c>
      <c r="C1132" s="39" t="str">
        <f>IF(B1132="","",IF('04A_국토부원자료'!C1133&lt;&gt;"",'04A_국토부원자료'!C1133,TRIM('04A_국토부원자료'!D1133&amp;IF('04A_국토부원자료'!E1133&lt;&gt;"","-"&amp;'04A_국토부원자료'!E1133,""))))</f>
        <v/>
      </c>
      <c r="D1132" s="39">
        <f>IFERROR('04A_국토부원자료'!F1133,"")</f>
        <v>0</v>
      </c>
      <c r="E1132" s="40" t="str">
        <f>IFERROR(VALUE(SUBSTITUTE('04A_국토부원자료'!G1133,",","")),"")</f>
        <v/>
      </c>
      <c r="F1132" s="41" t="str">
        <f>IFERROR(IF(AND('04A_국토부원자료'!H1133&lt;&gt;"",'04A_국토부원자료'!I1133&lt;&gt;""),DATE(INT(VALUE(SUBSTITUTE('04A_국토부원자료'!H1133,",",""))/100),MOD(VALUE(SUBSTITUTE('04A_국토부원자료'!H1133,",","")),100),VALUE(SUBSTITUTE('04A_국토부원자료'!I1133,",",""))),""),"")</f>
        <v/>
      </c>
      <c r="G1132" s="42" t="str">
        <f>IFERROR(VALUE(SUBSTITUTE('04A_국토부원자료'!J1133,",","")),"")</f>
        <v/>
      </c>
      <c r="H1132" s="43" t="str">
        <f t="shared" si="34"/>
        <v/>
      </c>
      <c r="I1132" s="43" t="str">
        <f t="shared" si="35"/>
        <v/>
      </c>
      <c r="J1132" s="38" t="str">
        <f>IFERROR(VALUE(SUBSTITUTE('04A_국토부원자료'!K1133,",","")),"")</f>
        <v/>
      </c>
      <c r="K1132" s="38" t="str">
        <f>IFERROR(VALUE(SUBSTITUTE('04A_국토부원자료'!N1133,",","")),"")</f>
        <v/>
      </c>
      <c r="L1132" s="39">
        <f>IFERROR('04A_국토부원자료'!O1133,"")</f>
        <v>0</v>
      </c>
      <c r="M1132" s="39">
        <f>IFERROR('04A_국토부원자료'!Q1133,"")</f>
        <v>0</v>
      </c>
      <c r="N1132" s="38">
        <f>IF(B1132="","",IF('02_대상물건입력'!B5="",1,IF(ISNUMBER(SEARCH('02_대상물건입력'!B5,B1132)),1,0)))</f>
        <v>0</v>
      </c>
      <c r="O1132" s="38">
        <f>IF(B1132="","",IF('02_대상물건입력'!B6="",1,IF(ISNUMBER(SEARCH('02_대상물건입력'!B6,B1132)),1,0)))</f>
        <v>0</v>
      </c>
      <c r="P1132" s="38">
        <f>IF(L1132="","",IF('02_대상물건입력'!B15="",0,IF(ISNUMBER(SEARCH('02_대상물건입력'!B15,L1132)),1,0)))</f>
        <v>0</v>
      </c>
      <c r="Q1132" s="38">
        <f>IF(D1132="","",IF('02_대상물건입력'!B8="",0,IF(ISNUMBER(SEARCH('02_대상물건입력'!B8,D1132)),1,0)))</f>
        <v>0</v>
      </c>
      <c r="R1132" s="44" t="str">
        <f>IFERROR(ABS(E1132-'02_대상물건입력'!B11)/'02_대상물건입력'!B11,"")</f>
        <v/>
      </c>
      <c r="S1132" s="38" t="str">
        <f>IFERROR(ABS(J1132-'02_대상물건입력'!B10),"")</f>
        <v/>
      </c>
      <c r="T1132" s="38" t="str">
        <f>IFERROR(ABS('01_설정'!B4-F1132),"")</f>
        <v/>
      </c>
      <c r="U1132" s="38" t="str">
        <f>IFERROR(ABS(K1132-YEAR('02_대상물건입력'!B14)),"")</f>
        <v/>
      </c>
      <c r="V1132" s="38" t="str">
        <f>IF(B1132="","",IF(AND(E1132&gt;0,F1132&gt;0,H1132&gt;0,OR('04A_국토부원자료'!P1133="",'04A_국토부원자료'!P1133="-"),IF('01_설정'!B10=1,N1132=1,TRUE),R1132&lt;='01_설정'!B5,S1132&lt;='01_설정'!B6,T1132&lt;='01_설정'!B7,U1132&lt;='01_설정'!B8),"Y",""))</f>
        <v/>
      </c>
      <c r="W1132" s="40" t="str">
        <f>IF(V1132&lt;&gt;"Y","",MAX(0,(1-R1132/'01_설정'!B5))*'01_설정'!B14+MAX(0,(1-S1132/'01_설정'!B6))*'01_설정'!B15+MAX(0,(1-T1132/'01_설정'!B7))*'01_설정'!B16+MAX(0,(1-U1132/'01_설정'!B8))*'01_설정'!B17+O1132*'01_설정'!B11+Q1132*'01_설정'!B12+P1132*'01_설정'!B13)</f>
        <v/>
      </c>
      <c r="X1132" s="38" t="str">
        <f>IF(W1132="","",1+COUNTIFS($W$4:$W$3003,"&gt;"&amp;W1132)+COUNTIFS($W$4:W1132,W1132)-1)</f>
        <v/>
      </c>
    </row>
    <row r="1133" spans="1:24" ht="16.5">
      <c r="A1133" s="38">
        <f>IF('04A_국토부원자료'!A1134="","",ROW()-3)</f>
        <v>1130</v>
      </c>
      <c r="B1133" s="39">
        <f>IFERROR('04A_국토부원자료'!B1134,"")</f>
        <v>0</v>
      </c>
      <c r="C1133" s="39" t="str">
        <f>IF(B1133="","",IF('04A_국토부원자료'!C1134&lt;&gt;"",'04A_국토부원자료'!C1134,TRIM('04A_국토부원자료'!D1134&amp;IF('04A_국토부원자료'!E1134&lt;&gt;"","-"&amp;'04A_국토부원자료'!E1134,""))))</f>
        <v>-실거래 구분 : 오피스텔(매매)</v>
      </c>
      <c r="D1133" s="39">
        <f>IFERROR('04A_국토부원자료'!F1134,"")</f>
        <v>0</v>
      </c>
      <c r="E1133" s="40" t="str">
        <f>IFERROR(VALUE(SUBSTITUTE('04A_국토부원자료'!G1134,",","")),"")</f>
        <v/>
      </c>
      <c r="F1133" s="41" t="str">
        <f>IFERROR(IF(AND('04A_국토부원자료'!H1134&lt;&gt;"",'04A_국토부원자료'!I1134&lt;&gt;""),DATE(INT(VALUE(SUBSTITUTE('04A_국토부원자료'!H1134,",",""))/100),MOD(VALUE(SUBSTITUTE('04A_국토부원자료'!H1134,",","")),100),VALUE(SUBSTITUTE('04A_국토부원자료'!I1134,",",""))),""),"")</f>
        <v/>
      </c>
      <c r="G1133" s="42" t="str">
        <f>IFERROR(VALUE(SUBSTITUTE('04A_국토부원자료'!J1134,",","")),"")</f>
        <v/>
      </c>
      <c r="H1133" s="43" t="str">
        <f t="shared" si="34"/>
        <v/>
      </c>
      <c r="I1133" s="43" t="str">
        <f t="shared" si="35"/>
        <v/>
      </c>
      <c r="J1133" s="38" t="str">
        <f>IFERROR(VALUE(SUBSTITUTE('04A_국토부원자료'!K1134,",","")),"")</f>
        <v/>
      </c>
      <c r="K1133" s="38" t="str">
        <f>IFERROR(VALUE(SUBSTITUTE('04A_국토부원자료'!N1134,",","")),"")</f>
        <v/>
      </c>
      <c r="L1133" s="39">
        <f>IFERROR('04A_국토부원자료'!O1134,"")</f>
        <v>0</v>
      </c>
      <c r="M1133" s="39">
        <f>IFERROR('04A_국토부원자료'!Q1134,"")</f>
        <v>0</v>
      </c>
      <c r="N1133" s="38">
        <f>IF(B1133="","",IF('02_대상물건입력'!B5="",1,IF(ISNUMBER(SEARCH('02_대상물건입력'!B5,B1133)),1,0)))</f>
        <v>0</v>
      </c>
      <c r="O1133" s="38">
        <f>IF(B1133="","",IF('02_대상물건입력'!B6="",1,IF(ISNUMBER(SEARCH('02_대상물건입력'!B6,B1133)),1,0)))</f>
        <v>0</v>
      </c>
      <c r="P1133" s="38">
        <f>IF(L1133="","",IF('02_대상물건입력'!B15="",0,IF(ISNUMBER(SEARCH('02_대상물건입력'!B15,L1133)),1,0)))</f>
        <v>0</v>
      </c>
      <c r="Q1133" s="38">
        <f>IF(D1133="","",IF('02_대상물건입력'!B8="",0,IF(ISNUMBER(SEARCH('02_대상물건입력'!B8,D1133)),1,0)))</f>
        <v>0</v>
      </c>
      <c r="R1133" s="44" t="str">
        <f>IFERROR(ABS(E1133-'02_대상물건입력'!B11)/'02_대상물건입력'!B11,"")</f>
        <v/>
      </c>
      <c r="S1133" s="38" t="str">
        <f>IFERROR(ABS(J1133-'02_대상물건입력'!B10),"")</f>
        <v/>
      </c>
      <c r="T1133" s="38" t="str">
        <f>IFERROR(ABS('01_설정'!B4-F1133),"")</f>
        <v/>
      </c>
      <c r="U1133" s="38" t="str">
        <f>IFERROR(ABS(K1133-YEAR('02_대상물건입력'!B14)),"")</f>
        <v/>
      </c>
      <c r="V1133" s="38" t="str">
        <f>IF(B1133="","",IF(AND(E1133&gt;0,F1133&gt;0,H1133&gt;0,OR('04A_국토부원자료'!P1134="",'04A_국토부원자료'!P1134="-"),IF('01_설정'!B10=1,N1133=1,TRUE),R1133&lt;='01_설정'!B5,S1133&lt;='01_설정'!B6,T1133&lt;='01_설정'!B7,U1133&lt;='01_설정'!B8),"Y",""))</f>
        <v/>
      </c>
      <c r="W1133" s="40" t="str">
        <f>IF(V1133&lt;&gt;"Y","",MAX(0,(1-R1133/'01_설정'!B5))*'01_설정'!B14+MAX(0,(1-S1133/'01_설정'!B6))*'01_설정'!B15+MAX(0,(1-T1133/'01_설정'!B7))*'01_설정'!B16+MAX(0,(1-U1133/'01_설정'!B8))*'01_설정'!B17+O1133*'01_설정'!B11+Q1133*'01_설정'!B12+P1133*'01_설정'!B13)</f>
        <v/>
      </c>
      <c r="X1133" s="38" t="str">
        <f>IF(W1133="","",1+COUNTIFS($W$4:$W$3003,"&gt;"&amp;W1133)+COUNTIFS($W$4:W1133,W1133)-1)</f>
        <v/>
      </c>
    </row>
    <row r="1134" spans="1:24" ht="16.5">
      <c r="A1134" s="38">
        <f>IF('04A_국토부원자료'!A1135="","",ROW()-3)</f>
        <v>1131</v>
      </c>
      <c r="B1134" s="39">
        <f>IFERROR('04A_국토부원자료'!B1135,"")</f>
        <v>0</v>
      </c>
      <c r="C1134" s="39" t="str">
        <f>IF(B1134="","",IF('04A_국토부원자료'!C1135&lt;&gt;"",'04A_국토부원자료'!C1135,TRIM('04A_국토부원자료'!D1135&amp;IF('04A_국토부원자료'!E1135&lt;&gt;"","-"&amp;'04A_국토부원자료'!E1135,""))))</f>
        <v>-시군구 : 송파구</v>
      </c>
      <c r="D1134" s="39">
        <f>IFERROR('04A_국토부원자료'!F1135,"")</f>
        <v>0</v>
      </c>
      <c r="E1134" s="40" t="str">
        <f>IFERROR(VALUE(SUBSTITUTE('04A_국토부원자료'!G1135,",","")),"")</f>
        <v/>
      </c>
      <c r="F1134" s="41" t="str">
        <f>IFERROR(IF(AND('04A_국토부원자료'!H1135&lt;&gt;"",'04A_국토부원자료'!I1135&lt;&gt;""),DATE(INT(VALUE(SUBSTITUTE('04A_국토부원자료'!H1135,",",""))/100),MOD(VALUE(SUBSTITUTE('04A_국토부원자료'!H1135,",","")),100),VALUE(SUBSTITUTE('04A_국토부원자료'!I1135,",",""))),""),"")</f>
        <v/>
      </c>
      <c r="G1134" s="42" t="str">
        <f>IFERROR(VALUE(SUBSTITUTE('04A_국토부원자료'!J1135,",","")),"")</f>
        <v/>
      </c>
      <c r="H1134" s="43" t="str">
        <f t="shared" si="34"/>
        <v/>
      </c>
      <c r="I1134" s="43" t="str">
        <f t="shared" si="35"/>
        <v/>
      </c>
      <c r="J1134" s="38" t="str">
        <f>IFERROR(VALUE(SUBSTITUTE('04A_국토부원자료'!K1135,",","")),"")</f>
        <v/>
      </c>
      <c r="K1134" s="38" t="str">
        <f>IFERROR(VALUE(SUBSTITUTE('04A_국토부원자료'!N1135,",","")),"")</f>
        <v/>
      </c>
      <c r="L1134" s="39">
        <f>IFERROR('04A_국토부원자료'!O1135,"")</f>
        <v>0</v>
      </c>
      <c r="M1134" s="39">
        <f>IFERROR('04A_국토부원자료'!Q1135,"")</f>
        <v>0</v>
      </c>
      <c r="N1134" s="38">
        <f>IF(B1134="","",IF('02_대상물건입력'!B5="",1,IF(ISNUMBER(SEARCH('02_대상물건입력'!B5,B1134)),1,0)))</f>
        <v>0</v>
      </c>
      <c r="O1134" s="38">
        <f>IF(B1134="","",IF('02_대상물건입력'!B6="",1,IF(ISNUMBER(SEARCH('02_대상물건입력'!B6,B1134)),1,0)))</f>
        <v>0</v>
      </c>
      <c r="P1134" s="38">
        <f>IF(L1134="","",IF('02_대상물건입력'!B15="",0,IF(ISNUMBER(SEARCH('02_대상물건입력'!B15,L1134)),1,0)))</f>
        <v>0</v>
      </c>
      <c r="Q1134" s="38">
        <f>IF(D1134="","",IF('02_대상물건입력'!B8="",0,IF(ISNUMBER(SEARCH('02_대상물건입력'!B8,D1134)),1,0)))</f>
        <v>0</v>
      </c>
      <c r="R1134" s="44" t="str">
        <f>IFERROR(ABS(E1134-'02_대상물건입력'!B11)/'02_대상물건입력'!B11,"")</f>
        <v/>
      </c>
      <c r="S1134" s="38" t="str">
        <f>IFERROR(ABS(J1134-'02_대상물건입력'!B10),"")</f>
        <v/>
      </c>
      <c r="T1134" s="38" t="str">
        <f>IFERROR(ABS('01_설정'!B4-F1134),"")</f>
        <v/>
      </c>
      <c r="U1134" s="38" t="str">
        <f>IFERROR(ABS(K1134-YEAR('02_대상물건입력'!B14)),"")</f>
        <v/>
      </c>
      <c r="V1134" s="38" t="str">
        <f>IF(B1134="","",IF(AND(E1134&gt;0,F1134&gt;0,H1134&gt;0,OR('04A_국토부원자료'!P1135="",'04A_국토부원자료'!P1135="-"),IF('01_설정'!B10=1,N1134=1,TRUE),R1134&lt;='01_설정'!B5,S1134&lt;='01_설정'!B6,T1134&lt;='01_설정'!B7,U1134&lt;='01_설정'!B8),"Y",""))</f>
        <v/>
      </c>
      <c r="W1134" s="40" t="str">
        <f>IF(V1134&lt;&gt;"Y","",MAX(0,(1-R1134/'01_설정'!B5))*'01_설정'!B14+MAX(0,(1-S1134/'01_설정'!B6))*'01_설정'!B15+MAX(0,(1-T1134/'01_설정'!B7))*'01_설정'!B16+MAX(0,(1-U1134/'01_설정'!B8))*'01_설정'!B17+O1134*'01_설정'!B11+Q1134*'01_설정'!B12+P1134*'01_설정'!B13)</f>
        <v/>
      </c>
      <c r="X1134" s="38" t="str">
        <f>IF(W1134="","",1+COUNTIFS($W$4:$W$3003,"&gt;"&amp;W1134)+COUNTIFS($W$4:W1134,W1134)-1)</f>
        <v/>
      </c>
    </row>
    <row r="1135" spans="1:24" ht="16.5">
      <c r="A1135" s="38">
        <f>IF('04A_국토부원자료'!A1136="","",ROW()-3)</f>
        <v>1132</v>
      </c>
      <c r="B1135" s="39">
        <f>IFERROR('04A_국토부원자료'!B1136,"")</f>
        <v>0</v>
      </c>
      <c r="C1135" s="39" t="str">
        <f>IF(B1135="","",IF('04A_국토부원자료'!C1136&lt;&gt;"",'04A_국토부원자료'!C1136,TRIM('04A_국토부원자료'!D1136&amp;IF('04A_국토부원자료'!E1136&lt;&gt;"","-"&amp;'04A_국토부원자료'!E1136,""))))</f>
        <v>-면적 : 60㎡이하</v>
      </c>
      <c r="D1135" s="39">
        <f>IFERROR('04A_국토부원자료'!F1136,"")</f>
        <v>0</v>
      </c>
      <c r="E1135" s="40" t="str">
        <f>IFERROR(VALUE(SUBSTITUTE('04A_국토부원자료'!G1136,",","")),"")</f>
        <v/>
      </c>
      <c r="F1135" s="41" t="str">
        <f>IFERROR(IF(AND('04A_국토부원자료'!H1136&lt;&gt;"",'04A_국토부원자료'!I1136&lt;&gt;""),DATE(INT(VALUE(SUBSTITUTE('04A_국토부원자료'!H1136,",",""))/100),MOD(VALUE(SUBSTITUTE('04A_국토부원자료'!H1136,",","")),100),VALUE(SUBSTITUTE('04A_국토부원자료'!I1136,",",""))),""),"")</f>
        <v/>
      </c>
      <c r="G1135" s="42" t="str">
        <f>IFERROR(VALUE(SUBSTITUTE('04A_국토부원자료'!J1136,",","")),"")</f>
        <v/>
      </c>
      <c r="H1135" s="43" t="str">
        <f t="shared" si="34"/>
        <v/>
      </c>
      <c r="I1135" s="43" t="str">
        <f t="shared" si="35"/>
        <v/>
      </c>
      <c r="J1135" s="38" t="str">
        <f>IFERROR(VALUE(SUBSTITUTE('04A_국토부원자료'!K1136,",","")),"")</f>
        <v/>
      </c>
      <c r="K1135" s="38" t="str">
        <f>IFERROR(VALUE(SUBSTITUTE('04A_국토부원자료'!N1136,",","")),"")</f>
        <v/>
      </c>
      <c r="L1135" s="39">
        <f>IFERROR('04A_국토부원자료'!O1136,"")</f>
        <v>0</v>
      </c>
      <c r="M1135" s="39">
        <f>IFERROR('04A_국토부원자료'!Q1136,"")</f>
        <v>0</v>
      </c>
      <c r="N1135" s="38">
        <f>IF(B1135="","",IF('02_대상물건입력'!B5="",1,IF(ISNUMBER(SEARCH('02_대상물건입력'!B5,B1135)),1,0)))</f>
        <v>0</v>
      </c>
      <c r="O1135" s="38">
        <f>IF(B1135="","",IF('02_대상물건입력'!B6="",1,IF(ISNUMBER(SEARCH('02_대상물건입력'!B6,B1135)),1,0)))</f>
        <v>0</v>
      </c>
      <c r="P1135" s="38">
        <f>IF(L1135="","",IF('02_대상물건입력'!B15="",0,IF(ISNUMBER(SEARCH('02_대상물건입력'!B15,L1135)),1,0)))</f>
        <v>0</v>
      </c>
      <c r="Q1135" s="38">
        <f>IF(D1135="","",IF('02_대상물건입력'!B8="",0,IF(ISNUMBER(SEARCH('02_대상물건입력'!B8,D1135)),1,0)))</f>
        <v>0</v>
      </c>
      <c r="R1135" s="44" t="str">
        <f>IFERROR(ABS(E1135-'02_대상물건입력'!B11)/'02_대상물건입력'!B11,"")</f>
        <v/>
      </c>
      <c r="S1135" s="38" t="str">
        <f>IFERROR(ABS(J1135-'02_대상물건입력'!B10),"")</f>
        <v/>
      </c>
      <c r="T1135" s="38" t="str">
        <f>IFERROR(ABS('01_설정'!B4-F1135),"")</f>
        <v/>
      </c>
      <c r="U1135" s="38" t="str">
        <f>IFERROR(ABS(K1135-YEAR('02_대상물건입력'!B14)),"")</f>
        <v/>
      </c>
      <c r="V1135" s="38" t="str">
        <f>IF(B1135="","",IF(AND(E1135&gt;0,F1135&gt;0,H1135&gt;0,OR('04A_국토부원자료'!P1136="",'04A_국토부원자료'!P1136="-"),IF('01_설정'!B10=1,N1135=1,TRUE),R1135&lt;='01_설정'!B5,S1135&lt;='01_설정'!B6,T1135&lt;='01_설정'!B7,U1135&lt;='01_설정'!B8),"Y",""))</f>
        <v/>
      </c>
      <c r="W1135" s="40" t="str">
        <f>IF(V1135&lt;&gt;"Y","",MAX(0,(1-R1135/'01_설정'!B5))*'01_설정'!B14+MAX(0,(1-S1135/'01_설정'!B6))*'01_설정'!B15+MAX(0,(1-T1135/'01_설정'!B7))*'01_설정'!B16+MAX(0,(1-U1135/'01_설정'!B8))*'01_설정'!B17+O1135*'01_설정'!B11+Q1135*'01_설정'!B12+P1135*'01_설정'!B13)</f>
        <v/>
      </c>
      <c r="X1135" s="38" t="str">
        <f>IF(W1135="","",1+COUNTIFS($W$4:$W$3003,"&gt;"&amp;W1135)+COUNTIFS($W$4:W1135,W1135)-1)</f>
        <v/>
      </c>
    </row>
    <row r="1136" spans="1:24" ht="16.5">
      <c r="A1136" s="38" t="str">
        <f>IF('04A_국토부원자료'!A1137="","",ROW()-3)</f>
        <v/>
      </c>
      <c r="B1136" s="39">
        <f>IFERROR('04A_국토부원자료'!B1137,"")</f>
        <v>0</v>
      </c>
      <c r="C1136" s="39" t="str">
        <f>IF(B1136="","",IF('04A_국토부원자료'!C1137&lt;&gt;"",'04A_국토부원자료'!C1137,TRIM('04A_국토부원자료'!D1137&amp;IF('04A_국토부원자료'!E1137&lt;&gt;"","-"&amp;'04A_국토부원자료'!E1137,""))))</f>
        <v/>
      </c>
      <c r="D1136" s="39">
        <f>IFERROR('04A_국토부원자료'!F1137,"")</f>
        <v>0</v>
      </c>
      <c r="E1136" s="40" t="str">
        <f>IFERROR(VALUE(SUBSTITUTE('04A_국토부원자료'!G1137,",","")),"")</f>
        <v/>
      </c>
      <c r="F1136" s="41" t="str">
        <f>IFERROR(IF(AND('04A_국토부원자료'!H1137&lt;&gt;"",'04A_국토부원자료'!I1137&lt;&gt;""),DATE(INT(VALUE(SUBSTITUTE('04A_국토부원자료'!H1137,",",""))/100),MOD(VALUE(SUBSTITUTE('04A_국토부원자료'!H1137,",","")),100),VALUE(SUBSTITUTE('04A_국토부원자료'!I1137,",",""))),""),"")</f>
        <v/>
      </c>
      <c r="G1136" s="42" t="str">
        <f>IFERROR(VALUE(SUBSTITUTE('04A_국토부원자료'!J1137,",","")),"")</f>
        <v/>
      </c>
      <c r="H1136" s="43" t="str">
        <f t="shared" si="34"/>
        <v/>
      </c>
      <c r="I1136" s="43" t="str">
        <f t="shared" si="35"/>
        <v/>
      </c>
      <c r="J1136" s="38" t="str">
        <f>IFERROR(VALUE(SUBSTITUTE('04A_국토부원자료'!K1137,",","")),"")</f>
        <v/>
      </c>
      <c r="K1136" s="38" t="str">
        <f>IFERROR(VALUE(SUBSTITUTE('04A_국토부원자료'!N1137,",","")),"")</f>
        <v/>
      </c>
      <c r="L1136" s="39">
        <f>IFERROR('04A_국토부원자료'!O1137,"")</f>
        <v>0</v>
      </c>
      <c r="M1136" s="39">
        <f>IFERROR('04A_국토부원자료'!Q1137,"")</f>
        <v>0</v>
      </c>
      <c r="N1136" s="38">
        <f>IF(B1136="","",IF('02_대상물건입력'!B5="",1,IF(ISNUMBER(SEARCH('02_대상물건입력'!B5,B1136)),1,0)))</f>
        <v>0</v>
      </c>
      <c r="O1136" s="38">
        <f>IF(B1136="","",IF('02_대상물건입력'!B6="",1,IF(ISNUMBER(SEARCH('02_대상물건입력'!B6,B1136)),1,0)))</f>
        <v>0</v>
      </c>
      <c r="P1136" s="38">
        <f>IF(L1136="","",IF('02_대상물건입력'!B15="",0,IF(ISNUMBER(SEARCH('02_대상물건입력'!B15,L1136)),1,0)))</f>
        <v>0</v>
      </c>
      <c r="Q1136" s="38">
        <f>IF(D1136="","",IF('02_대상물건입력'!B8="",0,IF(ISNUMBER(SEARCH('02_대상물건입력'!B8,D1136)),1,0)))</f>
        <v>0</v>
      </c>
      <c r="R1136" s="44" t="str">
        <f>IFERROR(ABS(E1136-'02_대상물건입력'!B11)/'02_대상물건입력'!B11,"")</f>
        <v/>
      </c>
      <c r="S1136" s="38" t="str">
        <f>IFERROR(ABS(J1136-'02_대상물건입력'!B10),"")</f>
        <v/>
      </c>
      <c r="T1136" s="38" t="str">
        <f>IFERROR(ABS('01_설정'!B4-F1136),"")</f>
        <v/>
      </c>
      <c r="U1136" s="38" t="str">
        <f>IFERROR(ABS(K1136-YEAR('02_대상물건입력'!B14)),"")</f>
        <v/>
      </c>
      <c r="V1136" s="38" t="str">
        <f>IF(B1136="","",IF(AND(E1136&gt;0,F1136&gt;0,H1136&gt;0,OR('04A_국토부원자료'!P1137="",'04A_국토부원자료'!P1137="-"),IF('01_설정'!B10=1,N1136=1,TRUE),R1136&lt;='01_설정'!B5,S1136&lt;='01_설정'!B6,T1136&lt;='01_설정'!B7,U1136&lt;='01_설정'!B8),"Y",""))</f>
        <v/>
      </c>
      <c r="W1136" s="40" t="str">
        <f>IF(V1136&lt;&gt;"Y","",MAX(0,(1-R1136/'01_설정'!B5))*'01_설정'!B14+MAX(0,(1-S1136/'01_설정'!B6))*'01_설정'!B15+MAX(0,(1-T1136/'01_설정'!B7))*'01_설정'!B16+MAX(0,(1-U1136/'01_설정'!B8))*'01_설정'!B17+O1136*'01_설정'!B11+Q1136*'01_설정'!B12+P1136*'01_설정'!B13)</f>
        <v/>
      </c>
      <c r="X1136" s="38" t="str">
        <f>IF(W1136="","",1+COUNTIFS($W$4:$W$3003,"&gt;"&amp;W1136)+COUNTIFS($W$4:W1136,W1136)-1)</f>
        <v/>
      </c>
    </row>
    <row r="1137" spans="1:24" ht="16.5">
      <c r="A1137" s="38">
        <f>IF('04A_국토부원자료'!A1138="","",ROW()-3)</f>
        <v>1134</v>
      </c>
      <c r="B1137" s="39" t="str">
        <f>IFERROR('04A_국토부원자료'!B1138,"")</f>
        <v>시군구</v>
      </c>
      <c r="C1137" s="39" t="str">
        <f>IF(B1137="","",IF('04A_국토부원자료'!C1138&lt;&gt;"",'04A_국토부원자료'!C1138,TRIM('04A_국토부원자료'!D1138&amp;IF('04A_국토부원자료'!E1138&lt;&gt;"","-"&amp;'04A_국토부원자료'!E1138,""))))</f>
        <v>번지</v>
      </c>
      <c r="D1137" s="39" t="str">
        <f>IFERROR('04A_국토부원자료'!F1138,"")</f>
        <v>단지명</v>
      </c>
      <c r="E1137" s="40" t="str">
        <f>IFERROR(VALUE(SUBSTITUTE('04A_국토부원자료'!G1138,",","")),"")</f>
        <v/>
      </c>
      <c r="F1137" s="41" t="str">
        <f>IFERROR(IF(AND('04A_국토부원자료'!H1138&lt;&gt;"",'04A_국토부원자료'!I1138&lt;&gt;""),DATE(INT(VALUE(SUBSTITUTE('04A_국토부원자료'!H1138,",",""))/100),MOD(VALUE(SUBSTITUTE('04A_국토부원자료'!H1138,",","")),100),VALUE(SUBSTITUTE('04A_국토부원자료'!I1138,",",""))),""),"")</f>
        <v/>
      </c>
      <c r="G1137" s="42" t="str">
        <f>IFERROR(VALUE(SUBSTITUTE('04A_국토부원자료'!J1138,",","")),"")</f>
        <v/>
      </c>
      <c r="H1137" s="43" t="str">
        <f t="shared" si="34"/>
        <v/>
      </c>
      <c r="I1137" s="43" t="str">
        <f t="shared" si="35"/>
        <v/>
      </c>
      <c r="J1137" s="38" t="str">
        <f>IFERROR(VALUE(SUBSTITUTE('04A_국토부원자료'!K1138,",","")),"")</f>
        <v/>
      </c>
      <c r="K1137" s="38" t="str">
        <f>IFERROR(VALUE(SUBSTITUTE('04A_국토부원자료'!N1138,",","")),"")</f>
        <v/>
      </c>
      <c r="L1137" s="39" t="str">
        <f>IFERROR('04A_국토부원자료'!O1138,"")</f>
        <v>도로명</v>
      </c>
      <c r="M1137" s="39" t="str">
        <f>IFERROR('04A_국토부원자료'!Q1138,"")</f>
        <v>거래유형</v>
      </c>
      <c r="N1137" s="38">
        <f>IF(B1137="","",IF('02_대상물건입력'!B5="",1,IF(ISNUMBER(SEARCH('02_대상물건입력'!B5,B1137)),1,0)))</f>
        <v>0</v>
      </c>
      <c r="O1137" s="38">
        <f>IF(B1137="","",IF('02_대상물건입력'!B6="",1,IF(ISNUMBER(SEARCH('02_대상물건입력'!B6,B1137)),1,0)))</f>
        <v>0</v>
      </c>
      <c r="P1137" s="38">
        <f>IF(L1137="","",IF('02_대상물건입력'!B15="",0,IF(ISNUMBER(SEARCH('02_대상물건입력'!B15,L1137)),1,0)))</f>
        <v>0</v>
      </c>
      <c r="Q1137" s="38">
        <f>IF(D1137="","",IF('02_대상물건입력'!B8="",0,IF(ISNUMBER(SEARCH('02_대상물건입력'!B8,D1137)),1,0)))</f>
        <v>0</v>
      </c>
      <c r="R1137" s="44" t="str">
        <f>IFERROR(ABS(E1137-'02_대상물건입력'!B11)/'02_대상물건입력'!B11,"")</f>
        <v/>
      </c>
      <c r="S1137" s="38" t="str">
        <f>IFERROR(ABS(J1137-'02_대상물건입력'!B10),"")</f>
        <v/>
      </c>
      <c r="T1137" s="38" t="str">
        <f>IFERROR(ABS('01_설정'!B4-F1137),"")</f>
        <v/>
      </c>
      <c r="U1137" s="38" t="str">
        <f>IFERROR(ABS(K1137-YEAR('02_대상물건입력'!B14)),"")</f>
        <v/>
      </c>
      <c r="V1137" s="38" t="str">
        <f>IF(B1137="","",IF(AND(E1137&gt;0,F1137&gt;0,H1137&gt;0,OR('04A_국토부원자료'!P1138="",'04A_국토부원자료'!P1138="-"),IF('01_설정'!B10=1,N1137=1,TRUE),R1137&lt;='01_설정'!B5,S1137&lt;='01_설정'!B6,T1137&lt;='01_설정'!B7,U1137&lt;='01_설정'!B8),"Y",""))</f>
        <v/>
      </c>
      <c r="W1137" s="40" t="str">
        <f>IF(V1137&lt;&gt;"Y","",MAX(0,(1-R1137/'01_설정'!B5))*'01_설정'!B14+MAX(0,(1-S1137/'01_설정'!B6))*'01_설정'!B15+MAX(0,(1-T1137/'01_설정'!B7))*'01_설정'!B16+MAX(0,(1-U1137/'01_설정'!B8))*'01_설정'!B17+O1137*'01_설정'!B11+Q1137*'01_설정'!B12+P1137*'01_설정'!B13)</f>
        <v/>
      </c>
      <c r="X1137" s="38" t="str">
        <f>IF(W1137="","",1+COUNTIFS($W$4:$W$3003,"&gt;"&amp;W1137)+COUNTIFS($W$4:W1137,W1137)-1)</f>
        <v/>
      </c>
    </row>
    <row r="1138" spans="1:24" ht="16.5">
      <c r="A1138" s="38">
        <f>IF('04A_국토부원자료'!A1139="","",ROW()-3)</f>
        <v>1135</v>
      </c>
      <c r="B1138" s="39" t="str">
        <f>IFERROR('04A_국토부원자료'!B1139,"")</f>
        <v>서울특별시 송파구 문정동</v>
      </c>
      <c r="C1138" s="39" t="str">
        <f>IF(B1138="","",IF('04A_국토부원자료'!C1139&lt;&gt;"",'04A_국토부원자료'!C1139,TRIM('04A_국토부원자료'!D1139&amp;IF('04A_국토부원자료'!E1139&lt;&gt;"","-"&amp;'04A_국토부원자료'!E1139,""))))</f>
        <v>618</v>
      </c>
      <c r="D1138" s="39" t="str">
        <f>IFERROR('04A_국토부원자료'!F1139,"")</f>
        <v>파크하비오</v>
      </c>
      <c r="E1138" s="40">
        <f>IFERROR(VALUE(SUBSTITUTE('04A_국토부원자료'!G1139,",","")),"")</f>
        <v>23.76</v>
      </c>
      <c r="F1138" s="41">
        <f>IFERROR(IF(AND('04A_국토부원자료'!H1139&lt;&gt;"",'04A_국토부원자료'!I1139&lt;&gt;""),DATE(INT(VALUE(SUBSTITUTE('04A_국토부원자료'!H1139,",",""))/100),MOD(VALUE(SUBSTITUTE('04A_국토부원자료'!H1139,",","")),100),VALUE(SUBSTITUTE('04A_국토부원자료'!I1139,",",""))),""),"")</f>
        <v>45367</v>
      </c>
      <c r="G1138" s="42">
        <f>IFERROR(VALUE(SUBSTITUTE('04A_국토부원자료'!J1139,",","")),"")</f>
        <v>19900</v>
      </c>
      <c r="H1138" s="43">
        <f t="shared" si="34"/>
        <v>199000000</v>
      </c>
      <c r="I1138" s="43">
        <f t="shared" si="35"/>
        <v>8375420.8754208749</v>
      </c>
      <c r="J1138" s="38">
        <f>IFERROR(VALUE(SUBSTITUTE('04A_국토부원자료'!K1139,",","")),"")</f>
        <v>14</v>
      </c>
      <c r="K1138" s="38" t="str">
        <f>IFERROR(VALUE(SUBSTITUTE('04A_국토부원자료'!N1139,",","")),"")</f>
        <v/>
      </c>
      <c r="L1138" s="39" t="str">
        <f>IFERROR('04A_국토부원자료'!O1139,"")</f>
        <v xml:space="preserve"> </v>
      </c>
      <c r="M1138" s="39" t="str">
        <f>IFERROR('04A_국토부원자료'!Q1139,"")</f>
        <v>중개거래</v>
      </c>
      <c r="N1138" s="38">
        <f>IF(B1138="","",IF('02_대상물건입력'!B5="",1,IF(ISNUMBER(SEARCH('02_대상물건입력'!B5,B1138)),1,0)))</f>
        <v>1</v>
      </c>
      <c r="O1138" s="38">
        <f>IF(B1138="","",IF('02_대상물건입력'!B6="",1,IF(ISNUMBER(SEARCH('02_대상물건입력'!B6,B1138)),1,0)))</f>
        <v>0</v>
      </c>
      <c r="P1138" s="38">
        <f>IF(L1138="","",IF('02_대상물건입력'!B15="",0,IF(ISNUMBER(SEARCH('02_대상물건입력'!B15,L1138)),1,0)))</f>
        <v>0</v>
      </c>
      <c r="Q1138" s="38">
        <f>IF(D1138="","",IF('02_대상물건입력'!B8="",0,IF(ISNUMBER(SEARCH('02_대상물건입력'!B8,D1138)),1,0)))</f>
        <v>0</v>
      </c>
      <c r="R1138" s="44">
        <f>IFERROR(ABS(E1138-'02_대상물건입력'!B11)/'02_대상물건입력'!B11,"")</f>
        <v>0.12784295300042572</v>
      </c>
      <c r="S1138" s="38">
        <f>IFERROR(ABS(J1138-'02_대상물건입력'!B10),"")</f>
        <v>2</v>
      </c>
      <c r="T1138" s="38">
        <f>IFERROR(ABS('01_설정'!B4-F1138),"")</f>
        <v>745</v>
      </c>
      <c r="U1138" s="38" t="str">
        <f>IFERROR(ABS(K1138-YEAR('02_대상물건입력'!B14)),"")</f>
        <v/>
      </c>
      <c r="V1138" s="38" t="str">
        <f>IF(B1138="","",IF(AND(E1138&gt;0,F1138&gt;0,H1138&gt;0,OR('04A_국토부원자료'!P1139="",'04A_국토부원자료'!P1139="-"),IF('01_설정'!B10=1,N1138=1,TRUE),R1138&lt;='01_설정'!B5,S1138&lt;='01_설정'!B6,T1138&lt;='01_설정'!B7,U1138&lt;='01_설정'!B8),"Y",""))</f>
        <v/>
      </c>
      <c r="W1138" s="40" t="str">
        <f>IF(V1138&lt;&gt;"Y","",MAX(0,(1-R1138/'01_설정'!B5))*'01_설정'!B14+MAX(0,(1-S1138/'01_설정'!B6))*'01_설정'!B15+MAX(0,(1-T1138/'01_설정'!B7))*'01_설정'!B16+MAX(0,(1-U1138/'01_설정'!B8))*'01_설정'!B17+O1138*'01_설정'!B11+Q1138*'01_설정'!B12+P1138*'01_설정'!B13)</f>
        <v/>
      </c>
      <c r="X1138" s="38" t="str">
        <f>IF(W1138="","",1+COUNTIFS($W$4:$W$3003,"&gt;"&amp;W1138)+COUNTIFS($W$4:W1138,W1138)-1)</f>
        <v/>
      </c>
    </row>
    <row r="1139" spans="1:24" ht="16.5">
      <c r="A1139" s="38">
        <f>IF('04A_국토부원자료'!A1140="","",ROW()-3)</f>
        <v>1136</v>
      </c>
      <c r="B1139" s="39" t="str">
        <f>IFERROR('04A_국토부원자료'!B1140,"")</f>
        <v>서울특별시 송파구 문정동</v>
      </c>
      <c r="C1139" s="39" t="str">
        <f>IF(B1139="","",IF('04A_국토부원자료'!C1140&lt;&gt;"",'04A_국토부원자료'!C1140,TRIM('04A_국토부원자료'!D1140&amp;IF('04A_국토부원자료'!E1140&lt;&gt;"","-"&amp;'04A_국토부원자료'!E1140,""))))</f>
        <v>652-5</v>
      </c>
      <c r="D1139" s="39" t="str">
        <f>IFERROR('04A_국토부원자료'!F1140,"")</f>
        <v>문정 아이파크</v>
      </c>
      <c r="E1139" s="40">
        <f>IFERROR(VALUE(SUBSTITUTE('04A_국토부원자료'!G1140,",","")),"")</f>
        <v>25.77</v>
      </c>
      <c r="F1139" s="41">
        <f>IFERROR(IF(AND('04A_국토부원자료'!H1140&lt;&gt;"",'04A_국토부원자료'!I1140&lt;&gt;""),DATE(INT(VALUE(SUBSTITUTE('04A_국토부원자료'!H1140,",",""))/100),MOD(VALUE(SUBSTITUTE('04A_국토부원자료'!H1140,",","")),100),VALUE(SUBSTITUTE('04A_국토부원자료'!I1140,",",""))),""),"")</f>
        <v>45367</v>
      </c>
      <c r="G1139" s="42">
        <f>IFERROR(VALUE(SUBSTITUTE('04A_국토부원자료'!J1140,",","")),"")</f>
        <v>25500</v>
      </c>
      <c r="H1139" s="43">
        <f t="shared" si="34"/>
        <v>255000000</v>
      </c>
      <c r="I1139" s="43">
        <f t="shared" si="35"/>
        <v>9895227.0081490111</v>
      </c>
      <c r="J1139" s="38">
        <f>IFERROR(VALUE(SUBSTITUTE('04A_국토부원자료'!K1140,",","")),"")</f>
        <v>4</v>
      </c>
      <c r="K1139" s="38">
        <f>IFERROR(VALUE(SUBSTITUTE('04A_국토부원자료'!N1140,",","")),"")</f>
        <v>2017</v>
      </c>
      <c r="L1139" s="39" t="str">
        <f>IFERROR('04A_국토부원자료'!O1140,"")</f>
        <v>법원로4길 6</v>
      </c>
      <c r="M1139" s="39" t="str">
        <f>IFERROR('04A_국토부원자료'!Q1140,"")</f>
        <v>중개거래</v>
      </c>
      <c r="N1139" s="38">
        <f>IF(B1139="","",IF('02_대상물건입력'!B5="",1,IF(ISNUMBER(SEARCH('02_대상물건입력'!B5,B1139)),1,0)))</f>
        <v>1</v>
      </c>
      <c r="O1139" s="38">
        <f>IF(B1139="","",IF('02_대상물건입력'!B6="",1,IF(ISNUMBER(SEARCH('02_대상물건입력'!B6,B1139)),1,0)))</f>
        <v>0</v>
      </c>
      <c r="P1139" s="38">
        <f>IF(L1139="","",IF('02_대상물건입력'!B15="",0,IF(ISNUMBER(SEARCH('02_대상물건입력'!B15,L1139)),1,0)))</f>
        <v>0</v>
      </c>
      <c r="Q1139" s="38">
        <f>IF(D1139="","",IF('02_대상물건입력'!B8="",0,IF(ISNUMBER(SEARCH('02_대상물건입력'!B8,D1139)),1,0)))</f>
        <v>0</v>
      </c>
      <c r="R1139" s="44">
        <f>IFERROR(ABS(E1139-'02_대상물건입력'!B11)/'02_대상물건입력'!B11,"")</f>
        <v>5.4061990691118368E-2</v>
      </c>
      <c r="S1139" s="38">
        <f>IFERROR(ABS(J1139-'02_대상물건입력'!B10),"")</f>
        <v>8</v>
      </c>
      <c r="T1139" s="38">
        <f>IFERROR(ABS('01_설정'!B4-F1139),"")</f>
        <v>745</v>
      </c>
      <c r="U1139" s="38">
        <f>IFERROR(ABS(K1139-YEAR('02_대상물건입력'!B14)),"")</f>
        <v>9</v>
      </c>
      <c r="V1139" s="38" t="str">
        <f>IF(B1139="","",IF(AND(E1139&gt;0,F1139&gt;0,H1139&gt;0,OR('04A_국토부원자료'!P1140="",'04A_국토부원자료'!P1140="-"),IF('01_설정'!B10=1,N1139=1,TRUE),R1139&lt;='01_설정'!B5,S1139&lt;='01_설정'!B6,T1139&lt;='01_설정'!B7,U1139&lt;='01_설정'!B8),"Y",""))</f>
        <v/>
      </c>
      <c r="W1139" s="40" t="str">
        <f>IF(V1139&lt;&gt;"Y","",MAX(0,(1-R1139/'01_설정'!B5))*'01_설정'!B14+MAX(0,(1-S1139/'01_설정'!B6))*'01_설정'!B15+MAX(0,(1-T1139/'01_설정'!B7))*'01_설정'!B16+MAX(0,(1-U1139/'01_설정'!B8))*'01_설정'!B17+O1139*'01_설정'!B11+Q1139*'01_설정'!B12+P1139*'01_설정'!B13)</f>
        <v/>
      </c>
      <c r="X1139" s="38" t="str">
        <f>IF(W1139="","",1+COUNTIFS($W$4:$W$3003,"&gt;"&amp;W1139)+COUNTIFS($W$4:W1139,W1139)-1)</f>
        <v/>
      </c>
    </row>
    <row r="1140" spans="1:24" ht="16.5">
      <c r="A1140" s="38">
        <f>IF('04A_국토부원자료'!A1141="","",ROW()-3)</f>
        <v>1137</v>
      </c>
      <c r="B1140" s="39" t="str">
        <f>IFERROR('04A_국토부원자료'!B1141,"")</f>
        <v>서울특별시 송파구 문정동</v>
      </c>
      <c r="C1140" s="39" t="str">
        <f>IF(B1140="","",IF('04A_국토부원자료'!C1141&lt;&gt;"",'04A_국토부원자료'!C1141,TRIM('04A_국토부원자료'!D1141&amp;IF('04A_국토부원자료'!E1141&lt;&gt;"","-"&amp;'04A_국토부원자료'!E1141,""))))</f>
        <v>652-5</v>
      </c>
      <c r="D1140" s="39" t="str">
        <f>IFERROR('04A_국토부원자료'!F1141,"")</f>
        <v>문정 아이파크</v>
      </c>
      <c r="E1140" s="40">
        <f>IFERROR(VALUE(SUBSTITUTE('04A_국토부원자료'!G1141,",","")),"")</f>
        <v>25.77</v>
      </c>
      <c r="F1140" s="41">
        <f>IFERROR(IF(AND('04A_국토부원자료'!H1141&lt;&gt;"",'04A_국토부원자료'!I1141&lt;&gt;""),DATE(INT(VALUE(SUBSTITUTE('04A_국토부원자료'!H1141,",",""))/100),MOD(VALUE(SUBSTITUTE('04A_국토부원자료'!H1141,",","")),100),VALUE(SUBSTITUTE('04A_국토부원자료'!I1141,",",""))),""),"")</f>
        <v>45367</v>
      </c>
      <c r="G1140" s="42">
        <f>IFERROR(VALUE(SUBSTITUTE('04A_국토부원자료'!J1141,",","")),"")</f>
        <v>23600</v>
      </c>
      <c r="H1140" s="43">
        <f t="shared" si="34"/>
        <v>236000000</v>
      </c>
      <c r="I1140" s="43">
        <f t="shared" si="35"/>
        <v>9157935.5840124171</v>
      </c>
      <c r="J1140" s="38">
        <f>IFERROR(VALUE(SUBSTITUTE('04A_국토부원자료'!K1141,",","")),"")</f>
        <v>12</v>
      </c>
      <c r="K1140" s="38">
        <f>IFERROR(VALUE(SUBSTITUTE('04A_국토부원자료'!N1141,",","")),"")</f>
        <v>2017</v>
      </c>
      <c r="L1140" s="39" t="str">
        <f>IFERROR('04A_국토부원자료'!O1141,"")</f>
        <v>법원로4길 6</v>
      </c>
      <c r="M1140" s="39" t="str">
        <f>IFERROR('04A_국토부원자료'!Q1141,"")</f>
        <v>중개거래</v>
      </c>
      <c r="N1140" s="38">
        <f>IF(B1140="","",IF('02_대상물건입력'!B5="",1,IF(ISNUMBER(SEARCH('02_대상물건입력'!B5,B1140)),1,0)))</f>
        <v>1</v>
      </c>
      <c r="O1140" s="38">
        <f>IF(B1140="","",IF('02_대상물건입력'!B6="",1,IF(ISNUMBER(SEARCH('02_대상물건입력'!B6,B1140)),1,0)))</f>
        <v>0</v>
      </c>
      <c r="P1140" s="38">
        <f>IF(L1140="","",IF('02_대상물건입력'!B15="",0,IF(ISNUMBER(SEARCH('02_대상물건입력'!B15,L1140)),1,0)))</f>
        <v>0</v>
      </c>
      <c r="Q1140" s="38">
        <f>IF(D1140="","",IF('02_대상물건입력'!B8="",0,IF(ISNUMBER(SEARCH('02_대상물건입력'!B8,D1140)),1,0)))</f>
        <v>0</v>
      </c>
      <c r="R1140" s="44">
        <f>IFERROR(ABS(E1140-'02_대상물건입력'!B11)/'02_대상물건입력'!B11,"")</f>
        <v>5.4061990691118368E-2</v>
      </c>
      <c r="S1140" s="38">
        <f>IFERROR(ABS(J1140-'02_대상물건입력'!B10),"")</f>
        <v>0</v>
      </c>
      <c r="T1140" s="38">
        <f>IFERROR(ABS('01_설정'!B4-F1140),"")</f>
        <v>745</v>
      </c>
      <c r="U1140" s="38">
        <f>IFERROR(ABS(K1140-YEAR('02_대상물건입력'!B14)),"")</f>
        <v>9</v>
      </c>
      <c r="V1140" s="38" t="str">
        <f>IF(B1140="","",IF(AND(E1140&gt;0,F1140&gt;0,H1140&gt;0,OR('04A_국토부원자료'!P1141="",'04A_국토부원자료'!P1141="-"),IF('01_설정'!B10=1,N1140=1,TRUE),R1140&lt;='01_설정'!B5,S1140&lt;='01_설정'!B6,T1140&lt;='01_설정'!B7,U1140&lt;='01_설정'!B8),"Y",""))</f>
        <v>Y</v>
      </c>
      <c r="W1140" s="40">
        <f>IF(V1140&lt;&gt;"Y","",MAX(0,(1-R1140/'01_설정'!B5))*'01_설정'!B14+MAX(0,(1-S1140/'01_설정'!B6))*'01_설정'!B15+MAX(0,(1-T1140/'01_설정'!B7))*'01_설정'!B16+MAX(0,(1-U1140/'01_설정'!B8))*'01_설정'!B17+O1140*'01_설정'!B11+Q1140*'01_설정'!B12+P1140*'01_설정'!B13)</f>
        <v>35.995969476715828</v>
      </c>
      <c r="X1140" s="38">
        <f>IF(W1140="","",1+COUNTIFS($W$4:$W$3003,"&gt;"&amp;W1140)+COUNTIFS($W$4:W1140,W1140)-1)</f>
        <v>100</v>
      </c>
    </row>
    <row r="1141" spans="1:24" ht="16.5">
      <c r="A1141" s="38">
        <f>IF('04A_국토부원자료'!A1142="","",ROW()-3)</f>
        <v>1138</v>
      </c>
      <c r="B1141" s="39" t="str">
        <f>IFERROR('04A_국토부원자료'!B1142,"")</f>
        <v>서울특별시 송파구 문정동</v>
      </c>
      <c r="C1141" s="39" t="str">
        <f>IF(B1141="","",IF('04A_국토부원자료'!C1142&lt;&gt;"",'04A_국토부원자료'!C1142,TRIM('04A_국토부원자료'!D1142&amp;IF('04A_국토부원자료'!E1142&lt;&gt;"","-"&amp;'04A_국토부원자료'!E1142,""))))</f>
        <v>652-5</v>
      </c>
      <c r="D1141" s="39" t="str">
        <f>IFERROR('04A_국토부원자료'!F1142,"")</f>
        <v>문정 아이파크</v>
      </c>
      <c r="E1141" s="40">
        <f>IFERROR(VALUE(SUBSTITUTE('04A_국토부원자료'!G1142,",","")),"")</f>
        <v>25.77</v>
      </c>
      <c r="F1141" s="41">
        <f>IFERROR(IF(AND('04A_국토부원자료'!H1142&lt;&gt;"",'04A_국토부원자료'!I1142&lt;&gt;""),DATE(INT(VALUE(SUBSTITUTE('04A_국토부원자료'!H1142,",",""))/100),MOD(VALUE(SUBSTITUTE('04A_국토부원자료'!H1142,",","")),100),VALUE(SUBSTITUTE('04A_국토부원자료'!I1142,",",""))),""),"")</f>
        <v>45367</v>
      </c>
      <c r="G1141" s="42">
        <f>IFERROR(VALUE(SUBSTITUTE('04A_국토부원자료'!J1142,",","")),"")</f>
        <v>24700</v>
      </c>
      <c r="H1141" s="43">
        <f t="shared" si="34"/>
        <v>247000000</v>
      </c>
      <c r="I1141" s="43">
        <f t="shared" si="35"/>
        <v>9584788.5137757082</v>
      </c>
      <c r="J1141" s="38">
        <f>IFERROR(VALUE(SUBSTITUTE('04A_국토부원자료'!K1142,",","")),"")</f>
        <v>9</v>
      </c>
      <c r="K1141" s="38">
        <f>IFERROR(VALUE(SUBSTITUTE('04A_국토부원자료'!N1142,",","")),"")</f>
        <v>2017</v>
      </c>
      <c r="L1141" s="39" t="str">
        <f>IFERROR('04A_국토부원자료'!O1142,"")</f>
        <v>법원로4길 6</v>
      </c>
      <c r="M1141" s="39" t="str">
        <f>IFERROR('04A_국토부원자료'!Q1142,"")</f>
        <v>중개거래</v>
      </c>
      <c r="N1141" s="38">
        <f>IF(B1141="","",IF('02_대상물건입력'!B5="",1,IF(ISNUMBER(SEARCH('02_대상물건입력'!B5,B1141)),1,0)))</f>
        <v>1</v>
      </c>
      <c r="O1141" s="38">
        <f>IF(B1141="","",IF('02_대상물건입력'!B6="",1,IF(ISNUMBER(SEARCH('02_대상물건입력'!B6,B1141)),1,0)))</f>
        <v>0</v>
      </c>
      <c r="P1141" s="38">
        <f>IF(L1141="","",IF('02_대상물건입력'!B15="",0,IF(ISNUMBER(SEARCH('02_대상물건입력'!B15,L1141)),1,0)))</f>
        <v>0</v>
      </c>
      <c r="Q1141" s="38">
        <f>IF(D1141="","",IF('02_대상물건입력'!B8="",0,IF(ISNUMBER(SEARCH('02_대상물건입력'!B8,D1141)),1,0)))</f>
        <v>0</v>
      </c>
      <c r="R1141" s="44">
        <f>IFERROR(ABS(E1141-'02_대상물건입력'!B11)/'02_대상물건입력'!B11,"")</f>
        <v>5.4061990691118368E-2</v>
      </c>
      <c r="S1141" s="38">
        <f>IFERROR(ABS(J1141-'02_대상물건입력'!B10),"")</f>
        <v>3</v>
      </c>
      <c r="T1141" s="38">
        <f>IFERROR(ABS('01_설정'!B4-F1141),"")</f>
        <v>745</v>
      </c>
      <c r="U1141" s="38">
        <f>IFERROR(ABS(K1141-YEAR('02_대상물건입력'!B14)),"")</f>
        <v>9</v>
      </c>
      <c r="V1141" s="38" t="str">
        <f>IF(B1141="","",IF(AND(E1141&gt;0,F1141&gt;0,H1141&gt;0,OR('04A_국토부원자료'!P1142="",'04A_국토부원자료'!P1142="-"),IF('01_설정'!B10=1,N1141=1,TRUE),R1141&lt;='01_설정'!B5,S1141&lt;='01_설정'!B6,T1141&lt;='01_설정'!B7,U1141&lt;='01_설정'!B8),"Y",""))</f>
        <v>Y</v>
      </c>
      <c r="W1141" s="40">
        <f>IF(V1141&lt;&gt;"Y","",MAX(0,(1-R1141/'01_설정'!B5))*'01_설정'!B14+MAX(0,(1-S1141/'01_설정'!B6))*'01_설정'!B15+MAX(0,(1-T1141/'01_설정'!B7))*'01_설정'!B16+MAX(0,(1-U1141/'01_설정'!B8))*'01_설정'!B17+O1141*'01_설정'!B11+Q1141*'01_설정'!B12+P1141*'01_설정'!B13)</f>
        <v>28.795969476715833</v>
      </c>
      <c r="X1141" s="38">
        <f>IF(W1141="","",1+COUNTIFS($W$4:$W$3003,"&gt;"&amp;W1141)+COUNTIFS($W$4:W1141,W1141)-1)</f>
        <v>184</v>
      </c>
    </row>
    <row r="1142" spans="1:24" ht="16.5">
      <c r="A1142" s="38">
        <f>IF('04A_국토부원자료'!A1143="","",ROW()-3)</f>
        <v>1139</v>
      </c>
      <c r="B1142" s="39" t="str">
        <f>IFERROR('04A_국토부원자료'!B1143,"")</f>
        <v>서울특별시 송파구 문정동</v>
      </c>
      <c r="C1142" s="39" t="str">
        <f>IF(B1142="","",IF('04A_국토부원자료'!C1143&lt;&gt;"",'04A_국토부원자료'!C1143,TRIM('04A_국토부원자료'!D1143&amp;IF('04A_국토부원자료'!E1143&lt;&gt;"","-"&amp;'04A_국토부원자료'!E1143,""))))</f>
        <v>618</v>
      </c>
      <c r="D1142" s="39" t="str">
        <f>IFERROR('04A_국토부원자료'!F1143,"")</f>
        <v>파크하비오</v>
      </c>
      <c r="E1142" s="40">
        <f>IFERROR(VALUE(SUBSTITUTE('04A_국토부원자료'!G1143,",","")),"")</f>
        <v>48.93</v>
      </c>
      <c r="F1142" s="41">
        <f>IFERROR(IF(AND('04A_국토부원자료'!H1143&lt;&gt;"",'04A_국토부원자료'!I1143&lt;&gt;""),DATE(INT(VALUE(SUBSTITUTE('04A_국토부원자료'!H1143,",",""))/100),MOD(VALUE(SUBSTITUTE('04A_국토부원자료'!H1143,",","")),100),VALUE(SUBSTITUTE('04A_국토부원자료'!I1143,",",""))),""),"")</f>
        <v>45367</v>
      </c>
      <c r="G1142" s="42">
        <f>IFERROR(VALUE(SUBSTITUTE('04A_국토부원자료'!J1143,",","")),"")</f>
        <v>45750</v>
      </c>
      <c r="H1142" s="43">
        <f t="shared" si="34"/>
        <v>457500000</v>
      </c>
      <c r="I1142" s="43">
        <f t="shared" si="35"/>
        <v>9350091.9681177195</v>
      </c>
      <c r="J1142" s="38">
        <f>IFERROR(VALUE(SUBSTITUTE('04A_국토부원자료'!K1143,",","")),"")</f>
        <v>10</v>
      </c>
      <c r="K1142" s="38" t="str">
        <f>IFERROR(VALUE(SUBSTITUTE('04A_국토부원자료'!N1143,",","")),"")</f>
        <v/>
      </c>
      <c r="L1142" s="39" t="str">
        <f>IFERROR('04A_국토부원자료'!O1143,"")</f>
        <v xml:space="preserve"> </v>
      </c>
      <c r="M1142" s="39" t="str">
        <f>IFERROR('04A_국토부원자료'!Q1143,"")</f>
        <v>중개거래</v>
      </c>
      <c r="N1142" s="38">
        <f>IF(B1142="","",IF('02_대상물건입력'!B5="",1,IF(ISNUMBER(SEARCH('02_대상물건입력'!B5,B1142)),1,0)))</f>
        <v>1</v>
      </c>
      <c r="O1142" s="38">
        <f>IF(B1142="","",IF('02_대상물건입력'!B6="",1,IF(ISNUMBER(SEARCH('02_대상물건입력'!B6,B1142)),1,0)))</f>
        <v>0</v>
      </c>
      <c r="P1142" s="38">
        <f>IF(L1142="","",IF('02_대상물건입력'!B15="",0,IF(ISNUMBER(SEARCH('02_대상물건입력'!B15,L1142)),1,0)))</f>
        <v>0</v>
      </c>
      <c r="Q1142" s="38">
        <f>IF(D1142="","",IF('02_대상물건입력'!B8="",0,IF(ISNUMBER(SEARCH('02_대상물건입력'!B8,D1142)),1,0)))</f>
        <v>0</v>
      </c>
      <c r="R1142" s="44">
        <f>IFERROR(ABS(E1142-'02_대상물건입력'!B11)/'02_대상물건입력'!B11,"")</f>
        <v>0.79607088845493124</v>
      </c>
      <c r="S1142" s="38">
        <f>IFERROR(ABS(J1142-'02_대상물건입력'!B10),"")</f>
        <v>2</v>
      </c>
      <c r="T1142" s="38">
        <f>IFERROR(ABS('01_설정'!B4-F1142),"")</f>
        <v>745</v>
      </c>
      <c r="U1142" s="38" t="str">
        <f>IFERROR(ABS(K1142-YEAR('02_대상물건입력'!B14)),"")</f>
        <v/>
      </c>
      <c r="V1142" s="38" t="str">
        <f>IF(B1142="","",IF(AND(E1142&gt;0,F1142&gt;0,H1142&gt;0,OR('04A_국토부원자료'!P1143="",'04A_국토부원자료'!P1143="-"),IF('01_설정'!B10=1,N1142=1,TRUE),R1142&lt;='01_설정'!B5,S1142&lt;='01_설정'!B6,T1142&lt;='01_설정'!B7,U1142&lt;='01_설정'!B8),"Y",""))</f>
        <v/>
      </c>
      <c r="W1142" s="40" t="str">
        <f>IF(V1142&lt;&gt;"Y","",MAX(0,(1-R1142/'01_설정'!B5))*'01_설정'!B14+MAX(0,(1-S1142/'01_설정'!B6))*'01_설정'!B15+MAX(0,(1-T1142/'01_설정'!B7))*'01_설정'!B16+MAX(0,(1-U1142/'01_설정'!B8))*'01_설정'!B17+O1142*'01_설정'!B11+Q1142*'01_설정'!B12+P1142*'01_설정'!B13)</f>
        <v/>
      </c>
      <c r="X1142" s="38" t="str">
        <f>IF(W1142="","",1+COUNTIFS($W$4:$W$3003,"&gt;"&amp;W1142)+COUNTIFS($W$4:W1142,W1142)-1)</f>
        <v/>
      </c>
    </row>
    <row r="1143" spans="1:24" ht="16.5">
      <c r="A1143" s="38">
        <f>IF('04A_국토부원자료'!A1144="","",ROW()-3)</f>
        <v>1140</v>
      </c>
      <c r="B1143" s="39" t="str">
        <f>IFERROR('04A_국토부원자료'!B1144,"")</f>
        <v>서울특별시 송파구 문정동</v>
      </c>
      <c r="C1143" s="39" t="str">
        <f>IF(B1143="","",IF('04A_국토부원자료'!C1144&lt;&gt;"",'04A_국토부원자료'!C1144,TRIM('04A_국토부원자료'!D1144&amp;IF('04A_국토부원자료'!E1144&lt;&gt;"","-"&amp;'04A_국토부원자료'!E1144,""))))</f>
        <v>624</v>
      </c>
      <c r="D1143" s="39" t="str">
        <f>IFERROR('04A_국토부원자료'!F1144,"")</f>
        <v>송파 아이파크</v>
      </c>
      <c r="E1143" s="40">
        <f>IFERROR(VALUE(SUBSTITUTE('04A_국토부원자료'!G1144,",","")),"")</f>
        <v>29.83</v>
      </c>
      <c r="F1143" s="41">
        <f>IFERROR(IF(AND('04A_국토부원자료'!H1144&lt;&gt;"",'04A_국토부원자료'!I1144&lt;&gt;""),DATE(INT(VALUE(SUBSTITUTE('04A_국토부원자료'!H1144,",",""))/100),MOD(VALUE(SUBSTITUTE('04A_국토부원자료'!H1144,",","")),100),VALUE(SUBSTITUTE('04A_국토부원자료'!I1144,",",""))),""),"")</f>
        <v>45366</v>
      </c>
      <c r="G1143" s="42">
        <f>IFERROR(VALUE(SUBSTITUTE('04A_국토부원자료'!J1144,",","")),"")</f>
        <v>27600</v>
      </c>
      <c r="H1143" s="43">
        <f t="shared" si="34"/>
        <v>276000000</v>
      </c>
      <c r="I1143" s="43">
        <f t="shared" si="35"/>
        <v>9252430.4391552135</v>
      </c>
      <c r="J1143" s="38">
        <f>IFERROR(VALUE(SUBSTITUTE('04A_국토부원자료'!K1144,",","")),"")</f>
        <v>10</v>
      </c>
      <c r="K1143" s="38">
        <f>IFERROR(VALUE(SUBSTITUTE('04A_국토부원자료'!N1144,",","")),"")</f>
        <v>2015</v>
      </c>
      <c r="L1143" s="39" t="str">
        <f>IFERROR('04A_국토부원자료'!O1144,"")</f>
        <v>법원로 55</v>
      </c>
      <c r="M1143" s="39" t="str">
        <f>IFERROR('04A_국토부원자료'!Q1144,"")</f>
        <v>중개거래</v>
      </c>
      <c r="N1143" s="38">
        <f>IF(B1143="","",IF('02_대상물건입력'!B5="",1,IF(ISNUMBER(SEARCH('02_대상물건입력'!B5,B1143)),1,0)))</f>
        <v>1</v>
      </c>
      <c r="O1143" s="38">
        <f>IF(B1143="","",IF('02_대상물건입력'!B6="",1,IF(ISNUMBER(SEARCH('02_대상물건입력'!B6,B1143)),1,0)))</f>
        <v>0</v>
      </c>
      <c r="P1143" s="38">
        <f>IF(L1143="","",IF('02_대상물건입력'!B15="",0,IF(ISNUMBER(SEARCH('02_대상물건입력'!B15,L1143)),1,0)))</f>
        <v>0</v>
      </c>
      <c r="Q1143" s="38">
        <f>IF(D1143="","",IF('02_대상물건입력'!B8="",0,IF(ISNUMBER(SEARCH('02_대상물건입력'!B8,D1143)),1,0)))</f>
        <v>0</v>
      </c>
      <c r="R1143" s="44">
        <f>IFERROR(ABS(E1143-'02_대상물건입력'!B11)/'02_대상물건입력'!B11,"")</f>
        <v>9.4968211784398057E-2</v>
      </c>
      <c r="S1143" s="38">
        <f>IFERROR(ABS(J1143-'02_대상물건입력'!B10),"")</f>
        <v>2</v>
      </c>
      <c r="T1143" s="38">
        <f>IFERROR(ABS('01_설정'!B4-F1143),"")</f>
        <v>746</v>
      </c>
      <c r="U1143" s="38">
        <f>IFERROR(ABS(K1143-YEAR('02_대상물건입력'!B14)),"")</f>
        <v>11</v>
      </c>
      <c r="V1143" s="38" t="str">
        <f>IF(B1143="","",IF(AND(E1143&gt;0,F1143&gt;0,H1143&gt;0,OR('04A_국토부원자료'!P1144="",'04A_국토부원자료'!P1144="-"),IF('01_설정'!B10=1,N1143=1,TRUE),R1143&lt;='01_설정'!B5,S1143&lt;='01_설정'!B6,T1143&lt;='01_설정'!B7,U1143&lt;='01_설정'!B8),"Y",""))</f>
        <v/>
      </c>
      <c r="W1143" s="40" t="str">
        <f>IF(V1143&lt;&gt;"Y","",MAX(0,(1-R1143/'01_설정'!B5))*'01_설정'!B14+MAX(0,(1-S1143/'01_설정'!B6))*'01_설정'!B15+MAX(0,(1-T1143/'01_설정'!B7))*'01_설정'!B16+MAX(0,(1-U1143/'01_설정'!B8))*'01_설정'!B17+O1143*'01_설정'!B11+Q1143*'01_설정'!B12+P1143*'01_설정'!B13)</f>
        <v/>
      </c>
      <c r="X1143" s="38" t="str">
        <f>IF(W1143="","",1+COUNTIFS($W$4:$W$3003,"&gt;"&amp;W1143)+COUNTIFS($W$4:W1143,W1143)-1)</f>
        <v/>
      </c>
    </row>
    <row r="1144" spans="1:24" ht="16.5">
      <c r="A1144" s="38">
        <f>IF('04A_국토부원자료'!A1145="","",ROW()-3)</f>
        <v>1141</v>
      </c>
      <c r="B1144" s="39" t="str">
        <f>IFERROR('04A_국토부원자료'!B1145,"")</f>
        <v>서울특별시 송파구 문정동</v>
      </c>
      <c r="C1144" s="39" t="str">
        <f>IF(B1144="","",IF('04A_국토부원자료'!C1145&lt;&gt;"",'04A_국토부원자료'!C1145,TRIM('04A_국토부원자료'!D1145&amp;IF('04A_국토부원자료'!E1145&lt;&gt;"","-"&amp;'04A_국토부원자료'!E1145,""))))</f>
        <v>618</v>
      </c>
      <c r="D1144" s="39" t="str">
        <f>IFERROR('04A_국토부원자료'!F1145,"")</f>
        <v>파크하비오</v>
      </c>
      <c r="E1144" s="40">
        <f>IFERROR(VALUE(SUBSTITUTE('04A_국토부원자료'!G1145,",","")),"")</f>
        <v>59.74</v>
      </c>
      <c r="F1144" s="41">
        <f>IFERROR(IF(AND('04A_국토부원자료'!H1145&lt;&gt;"",'04A_국토부원자료'!I1145&lt;&gt;""),DATE(INT(VALUE(SUBSTITUTE('04A_국토부원자료'!H1145,",",""))/100),MOD(VALUE(SUBSTITUTE('04A_국토부원자료'!H1145,",","")),100),VALUE(SUBSTITUTE('04A_국토부원자료'!I1145,",",""))),""),"")</f>
        <v>45366</v>
      </c>
      <c r="G1144" s="42">
        <f>IFERROR(VALUE(SUBSTITUTE('04A_국토부원자료'!J1145,",","")),"")</f>
        <v>66000</v>
      </c>
      <c r="H1144" s="43">
        <f t="shared" si="34"/>
        <v>660000000</v>
      </c>
      <c r="I1144" s="43">
        <f t="shared" si="35"/>
        <v>11047874.121191831</v>
      </c>
      <c r="J1144" s="38">
        <f>IFERROR(VALUE(SUBSTITUTE('04A_국토부원자료'!K1145,",","")),"")</f>
        <v>4</v>
      </c>
      <c r="K1144" s="38" t="str">
        <f>IFERROR(VALUE(SUBSTITUTE('04A_국토부원자료'!N1145,",","")),"")</f>
        <v/>
      </c>
      <c r="L1144" s="39" t="str">
        <f>IFERROR('04A_국토부원자료'!O1145,"")</f>
        <v xml:space="preserve"> </v>
      </c>
      <c r="M1144" s="39" t="str">
        <f>IFERROR('04A_국토부원자료'!Q1145,"")</f>
        <v>중개거래</v>
      </c>
      <c r="N1144" s="38">
        <f>IF(B1144="","",IF('02_대상물건입력'!B5="",1,IF(ISNUMBER(SEARCH('02_대상물건입력'!B5,B1144)),1,0)))</f>
        <v>1</v>
      </c>
      <c r="O1144" s="38">
        <f>IF(B1144="","",IF('02_대상물건입력'!B6="",1,IF(ISNUMBER(SEARCH('02_대상물건입력'!B6,B1144)),1,0)))</f>
        <v>0</v>
      </c>
      <c r="P1144" s="38">
        <f>IF(L1144="","",IF('02_대상물건입력'!B15="",0,IF(ISNUMBER(SEARCH('02_대상물건입력'!B15,L1144)),1,0)))</f>
        <v>0</v>
      </c>
      <c r="Q1144" s="38">
        <f>IF(D1144="","",IF('02_대상물건입력'!B8="",0,IF(ISNUMBER(SEARCH('02_대상물건입력'!B8,D1144)),1,0)))</f>
        <v>0</v>
      </c>
      <c r="R1144" s="44">
        <f>IFERROR(ABS(E1144-'02_대상물건입력'!B11)/'02_대상물건입력'!B11,"")</f>
        <v>1.1928729792825998</v>
      </c>
      <c r="S1144" s="38">
        <f>IFERROR(ABS(J1144-'02_대상물건입력'!B10),"")</f>
        <v>8</v>
      </c>
      <c r="T1144" s="38">
        <f>IFERROR(ABS('01_설정'!B4-F1144),"")</f>
        <v>746</v>
      </c>
      <c r="U1144" s="38" t="str">
        <f>IFERROR(ABS(K1144-YEAR('02_대상물건입력'!B14)),"")</f>
        <v/>
      </c>
      <c r="V1144" s="38" t="str">
        <f>IF(B1144="","",IF(AND(E1144&gt;0,F1144&gt;0,H1144&gt;0,OR('04A_국토부원자료'!P1145="",'04A_국토부원자료'!P1145="-"),IF('01_설정'!B10=1,N1144=1,TRUE),R1144&lt;='01_설정'!B5,S1144&lt;='01_설정'!B6,T1144&lt;='01_설정'!B7,U1144&lt;='01_설정'!B8),"Y",""))</f>
        <v/>
      </c>
      <c r="W1144" s="40" t="str">
        <f>IF(V1144&lt;&gt;"Y","",MAX(0,(1-R1144/'01_설정'!B5))*'01_설정'!B14+MAX(0,(1-S1144/'01_설정'!B6))*'01_설정'!B15+MAX(0,(1-T1144/'01_설정'!B7))*'01_설정'!B16+MAX(0,(1-U1144/'01_설정'!B8))*'01_설정'!B17+O1144*'01_설정'!B11+Q1144*'01_설정'!B12+P1144*'01_설정'!B13)</f>
        <v/>
      </c>
      <c r="X1144" s="38" t="str">
        <f>IF(W1144="","",1+COUNTIFS($W$4:$W$3003,"&gt;"&amp;W1144)+COUNTIFS($W$4:W1144,W1144)-1)</f>
        <v/>
      </c>
    </row>
    <row r="1145" spans="1:24" ht="16.5">
      <c r="A1145" s="38">
        <f>IF('04A_국토부원자료'!A1146="","",ROW()-3)</f>
        <v>1142</v>
      </c>
      <c r="B1145" s="39" t="str">
        <f>IFERROR('04A_국토부원자료'!B1146,"")</f>
        <v>서울특별시 송파구 문정동</v>
      </c>
      <c r="C1145" s="39" t="str">
        <f>IF(B1145="","",IF('04A_국토부원자료'!C1146&lt;&gt;"",'04A_국토부원자료'!C1146,TRIM('04A_국토부원자료'!D1146&amp;IF('04A_국토부원자료'!E1146&lt;&gt;"","-"&amp;'04A_국토부원자료'!E1146,""))))</f>
        <v>618</v>
      </c>
      <c r="D1145" s="39" t="str">
        <f>IFERROR('04A_국토부원자료'!F1146,"")</f>
        <v>파크하비오</v>
      </c>
      <c r="E1145" s="40">
        <f>IFERROR(VALUE(SUBSTITUTE('04A_국토부원자료'!G1146,",","")),"")</f>
        <v>25.33</v>
      </c>
      <c r="F1145" s="41">
        <f>IFERROR(IF(AND('04A_국토부원자료'!H1146&lt;&gt;"",'04A_국토부원자료'!I1146&lt;&gt;""),DATE(INT(VALUE(SUBSTITUTE('04A_국토부원자료'!H1146,",",""))/100),MOD(VALUE(SUBSTITUTE('04A_국토부원자료'!H1146,",","")),100),VALUE(SUBSTITUTE('04A_국토부원자료'!I1146,",",""))),""),"")</f>
        <v>45366</v>
      </c>
      <c r="G1145" s="42">
        <f>IFERROR(VALUE(SUBSTITUTE('04A_국토부원자료'!J1146,",","")),"")</f>
        <v>20074</v>
      </c>
      <c r="H1145" s="43">
        <f t="shared" si="34"/>
        <v>200740000</v>
      </c>
      <c r="I1145" s="43">
        <f t="shared" si="35"/>
        <v>7924990.130280301</v>
      </c>
      <c r="J1145" s="38">
        <f>IFERROR(VALUE(SUBSTITUTE('04A_국토부원자료'!K1146,",","")),"")</f>
        <v>14</v>
      </c>
      <c r="K1145" s="38" t="str">
        <f>IFERROR(VALUE(SUBSTITUTE('04A_국토부원자료'!N1146,",","")),"")</f>
        <v/>
      </c>
      <c r="L1145" s="39" t="str">
        <f>IFERROR('04A_국토부원자료'!O1146,"")</f>
        <v xml:space="preserve"> </v>
      </c>
      <c r="M1145" s="39" t="str">
        <f>IFERROR('04A_국토부원자료'!Q1146,"")</f>
        <v>중개거래</v>
      </c>
      <c r="N1145" s="38">
        <f>IF(B1145="","",IF('02_대상물건입력'!B5="",1,IF(ISNUMBER(SEARCH('02_대상물건입력'!B5,B1145)),1,0)))</f>
        <v>1</v>
      </c>
      <c r="O1145" s="38">
        <f>IF(B1145="","",IF('02_대상물건입력'!B6="",1,IF(ISNUMBER(SEARCH('02_대상물건입력'!B6,B1145)),1,0)))</f>
        <v>0</v>
      </c>
      <c r="P1145" s="38">
        <f>IF(L1145="","",IF('02_대상물건입력'!B15="",0,IF(ISNUMBER(SEARCH('02_대상물건입력'!B15,L1145)),1,0)))</f>
        <v>0</v>
      </c>
      <c r="Q1145" s="38">
        <f>IF(D1145="","",IF('02_대상물건입력'!B8="",0,IF(ISNUMBER(SEARCH('02_대상물건입력'!B8,D1145)),1,0)))</f>
        <v>0</v>
      </c>
      <c r="R1145" s="44">
        <f>IFERROR(ABS(E1145-'02_대상물건입력'!B11)/'02_대상물건입력'!B11,"")</f>
        <v>7.0213047117036451E-2</v>
      </c>
      <c r="S1145" s="38">
        <f>IFERROR(ABS(J1145-'02_대상물건입력'!B10),"")</f>
        <v>2</v>
      </c>
      <c r="T1145" s="38">
        <f>IFERROR(ABS('01_설정'!B4-F1145),"")</f>
        <v>746</v>
      </c>
      <c r="U1145" s="38" t="str">
        <f>IFERROR(ABS(K1145-YEAR('02_대상물건입력'!B14)),"")</f>
        <v/>
      </c>
      <c r="V1145" s="38" t="str">
        <f>IF(B1145="","",IF(AND(E1145&gt;0,F1145&gt;0,H1145&gt;0,OR('04A_국토부원자료'!P1146="",'04A_국토부원자료'!P1146="-"),IF('01_설정'!B10=1,N1145=1,TRUE),R1145&lt;='01_설정'!B5,S1145&lt;='01_설정'!B6,T1145&lt;='01_설정'!B7,U1145&lt;='01_설정'!B8),"Y",""))</f>
        <v/>
      </c>
      <c r="W1145" s="40" t="str">
        <f>IF(V1145&lt;&gt;"Y","",MAX(0,(1-R1145/'01_설정'!B5))*'01_설정'!B14+MAX(0,(1-S1145/'01_설정'!B6))*'01_설정'!B15+MAX(0,(1-T1145/'01_설정'!B7))*'01_설정'!B16+MAX(0,(1-U1145/'01_설정'!B8))*'01_설정'!B17+O1145*'01_설정'!B11+Q1145*'01_설정'!B12+P1145*'01_설정'!B13)</f>
        <v/>
      </c>
      <c r="X1145" s="38" t="str">
        <f>IF(W1145="","",1+COUNTIFS($W$4:$W$3003,"&gt;"&amp;W1145)+COUNTIFS($W$4:W1145,W1145)-1)</f>
        <v/>
      </c>
    </row>
    <row r="1146" spans="1:24" ht="16.5">
      <c r="A1146" s="38">
        <f>IF('04A_국토부원자료'!A1147="","",ROW()-3)</f>
        <v>1143</v>
      </c>
      <c r="B1146" s="39" t="str">
        <f>IFERROR('04A_국토부원자료'!B1147,"")</f>
        <v>서울특별시 송파구 문정동</v>
      </c>
      <c r="C1146" s="39" t="str">
        <f>IF(B1146="","",IF('04A_국토부원자료'!C1147&lt;&gt;"",'04A_국토부원자료'!C1147,TRIM('04A_국토부원자료'!D1147&amp;IF('04A_국토부원자료'!E1147&lt;&gt;"","-"&amp;'04A_국토부원자료'!E1147,""))))</f>
        <v>618</v>
      </c>
      <c r="D1146" s="39" t="str">
        <f>IFERROR('04A_국토부원자료'!F1147,"")</f>
        <v>파크하비오</v>
      </c>
      <c r="E1146" s="40">
        <f>IFERROR(VALUE(SUBSTITUTE('04A_국토부원자료'!G1147,",","")),"")</f>
        <v>47.04</v>
      </c>
      <c r="F1146" s="41">
        <f>IFERROR(IF(AND('04A_국토부원자료'!H1147&lt;&gt;"",'04A_국토부원자료'!I1147&lt;&gt;""),DATE(INT(VALUE(SUBSTITUTE('04A_국토부원자료'!H1147,",",""))/100),MOD(VALUE(SUBSTITUTE('04A_국토부원자료'!H1147,",","")),100),VALUE(SUBSTITUTE('04A_국토부원자료'!I1147,",",""))),""),"")</f>
        <v>45366</v>
      </c>
      <c r="G1146" s="42">
        <f>IFERROR(VALUE(SUBSTITUTE('04A_국토부원자료'!J1147,",","")),"")</f>
        <v>44200</v>
      </c>
      <c r="H1146" s="43">
        <f t="shared" si="34"/>
        <v>442000000</v>
      </c>
      <c r="I1146" s="43">
        <f t="shared" si="35"/>
        <v>9396258.5034013614</v>
      </c>
      <c r="J1146" s="38">
        <f>IFERROR(VALUE(SUBSTITUTE('04A_국토부원자료'!K1147,",","")),"")</f>
        <v>16</v>
      </c>
      <c r="K1146" s="38" t="str">
        <f>IFERROR(VALUE(SUBSTITUTE('04A_국토부원자료'!N1147,",","")),"")</f>
        <v/>
      </c>
      <c r="L1146" s="39" t="str">
        <f>IFERROR('04A_국토부원자료'!O1147,"")</f>
        <v xml:space="preserve"> </v>
      </c>
      <c r="M1146" s="39" t="str">
        <f>IFERROR('04A_국토부원자료'!Q1147,"")</f>
        <v>중개거래</v>
      </c>
      <c r="N1146" s="38">
        <f>IF(B1146="","",IF('02_대상물건입력'!B5="",1,IF(ISNUMBER(SEARCH('02_대상물건입력'!B5,B1146)),1,0)))</f>
        <v>1</v>
      </c>
      <c r="O1146" s="38">
        <f>IF(B1146="","",IF('02_대상물건입력'!B6="",1,IF(ISNUMBER(SEARCH('02_대상물건입력'!B6,B1146)),1,0)))</f>
        <v>0</v>
      </c>
      <c r="P1146" s="38">
        <f>IF(L1146="","",IF('02_대상물건입력'!B15="",0,IF(ISNUMBER(SEARCH('02_대상물건입력'!B15,L1146)),1,0)))</f>
        <v>0</v>
      </c>
      <c r="Q1146" s="38">
        <f>IF(D1146="","",IF('02_대상물건입력'!B8="",0,IF(ISNUMBER(SEARCH('02_대상물건입력'!B8,D1146)),1,0)))</f>
        <v>0</v>
      </c>
      <c r="R1146" s="44">
        <f>IFERROR(ABS(E1146-'02_대상물건입력'!B11)/'02_대상물건입력'!B11,"")</f>
        <v>0.7266947597163288</v>
      </c>
      <c r="S1146" s="38">
        <f>IFERROR(ABS(J1146-'02_대상물건입력'!B10),"")</f>
        <v>4</v>
      </c>
      <c r="T1146" s="38">
        <f>IFERROR(ABS('01_설정'!B4-F1146),"")</f>
        <v>746</v>
      </c>
      <c r="U1146" s="38" t="str">
        <f>IFERROR(ABS(K1146-YEAR('02_대상물건입력'!B14)),"")</f>
        <v/>
      </c>
      <c r="V1146" s="38" t="str">
        <f>IF(B1146="","",IF(AND(E1146&gt;0,F1146&gt;0,H1146&gt;0,OR('04A_국토부원자료'!P1147="",'04A_국토부원자료'!P1147="-"),IF('01_설정'!B10=1,N1146=1,TRUE),R1146&lt;='01_설정'!B5,S1146&lt;='01_설정'!B6,T1146&lt;='01_설정'!B7,U1146&lt;='01_설정'!B8),"Y",""))</f>
        <v/>
      </c>
      <c r="W1146" s="40" t="str">
        <f>IF(V1146&lt;&gt;"Y","",MAX(0,(1-R1146/'01_설정'!B5))*'01_설정'!B14+MAX(0,(1-S1146/'01_설정'!B6))*'01_설정'!B15+MAX(0,(1-T1146/'01_설정'!B7))*'01_설정'!B16+MAX(0,(1-U1146/'01_설정'!B8))*'01_설정'!B17+O1146*'01_설정'!B11+Q1146*'01_설정'!B12+P1146*'01_설정'!B13)</f>
        <v/>
      </c>
      <c r="X1146" s="38" t="str">
        <f>IF(W1146="","",1+COUNTIFS($W$4:$W$3003,"&gt;"&amp;W1146)+COUNTIFS($W$4:W1146,W1146)-1)</f>
        <v/>
      </c>
    </row>
    <row r="1147" spans="1:24" ht="16.5">
      <c r="A1147" s="38">
        <f>IF('04A_국토부원자료'!A1148="","",ROW()-3)</f>
        <v>1144</v>
      </c>
      <c r="B1147" s="39" t="str">
        <f>IFERROR('04A_국토부원자료'!B1148,"")</f>
        <v>서울특별시 송파구 문정동</v>
      </c>
      <c r="C1147" s="39" t="str">
        <f>IF(B1147="","",IF('04A_국토부원자료'!C1148&lt;&gt;"",'04A_국토부원자료'!C1148,TRIM('04A_국토부원자료'!D1148&amp;IF('04A_국토부원자료'!E1148&lt;&gt;"","-"&amp;'04A_국토부원자료'!E1148,""))))</f>
        <v>618</v>
      </c>
      <c r="D1147" s="39" t="str">
        <f>IFERROR('04A_국토부원자료'!F1148,"")</f>
        <v>파크하비오</v>
      </c>
      <c r="E1147" s="40">
        <f>IFERROR(VALUE(SUBSTITUTE('04A_국토부원자료'!G1148,",","")),"")</f>
        <v>25.33</v>
      </c>
      <c r="F1147" s="41">
        <f>IFERROR(IF(AND('04A_국토부원자료'!H1148&lt;&gt;"",'04A_국토부원자료'!I1148&lt;&gt;""),DATE(INT(VALUE(SUBSTITUTE('04A_국토부원자료'!H1148,",",""))/100),MOD(VALUE(SUBSTITUTE('04A_국토부원자료'!H1148,",","")),100),VALUE(SUBSTITUTE('04A_국토부원자료'!I1148,",",""))),""),"")</f>
        <v>45366</v>
      </c>
      <c r="G1147" s="42">
        <f>IFERROR(VALUE(SUBSTITUTE('04A_국토부원자료'!J1148,",","")),"")</f>
        <v>21200</v>
      </c>
      <c r="H1147" s="43">
        <f t="shared" si="34"/>
        <v>212000000</v>
      </c>
      <c r="I1147" s="43">
        <f t="shared" si="35"/>
        <v>8369522.3055665223</v>
      </c>
      <c r="J1147" s="38">
        <f>IFERROR(VALUE(SUBSTITUTE('04A_국토부원자료'!K1148,",","")),"")</f>
        <v>14</v>
      </c>
      <c r="K1147" s="38" t="str">
        <f>IFERROR(VALUE(SUBSTITUTE('04A_국토부원자료'!N1148,",","")),"")</f>
        <v/>
      </c>
      <c r="L1147" s="39" t="str">
        <f>IFERROR('04A_국토부원자료'!O1148,"")</f>
        <v xml:space="preserve"> </v>
      </c>
      <c r="M1147" s="39" t="str">
        <f>IFERROR('04A_국토부원자료'!Q1148,"")</f>
        <v>중개거래</v>
      </c>
      <c r="N1147" s="38">
        <f>IF(B1147="","",IF('02_대상물건입력'!B5="",1,IF(ISNUMBER(SEARCH('02_대상물건입력'!B5,B1147)),1,0)))</f>
        <v>1</v>
      </c>
      <c r="O1147" s="38">
        <f>IF(B1147="","",IF('02_대상물건입력'!B6="",1,IF(ISNUMBER(SEARCH('02_대상물건입력'!B6,B1147)),1,0)))</f>
        <v>0</v>
      </c>
      <c r="P1147" s="38">
        <f>IF(L1147="","",IF('02_대상물건입력'!B15="",0,IF(ISNUMBER(SEARCH('02_대상물건입력'!B15,L1147)),1,0)))</f>
        <v>0</v>
      </c>
      <c r="Q1147" s="38">
        <f>IF(D1147="","",IF('02_대상물건입력'!B8="",0,IF(ISNUMBER(SEARCH('02_대상물건입력'!B8,D1147)),1,0)))</f>
        <v>0</v>
      </c>
      <c r="R1147" s="44">
        <f>IFERROR(ABS(E1147-'02_대상물건입력'!B11)/'02_대상물건입력'!B11,"")</f>
        <v>7.0213047117036451E-2</v>
      </c>
      <c r="S1147" s="38">
        <f>IFERROR(ABS(J1147-'02_대상물건입력'!B10),"")</f>
        <v>2</v>
      </c>
      <c r="T1147" s="38">
        <f>IFERROR(ABS('01_설정'!B4-F1147),"")</f>
        <v>746</v>
      </c>
      <c r="U1147" s="38" t="str">
        <f>IFERROR(ABS(K1147-YEAR('02_대상물건입력'!B14)),"")</f>
        <v/>
      </c>
      <c r="V1147" s="38" t="str">
        <f>IF(B1147="","",IF(AND(E1147&gt;0,F1147&gt;0,H1147&gt;0,OR('04A_국토부원자료'!P1148="",'04A_국토부원자료'!P1148="-"),IF('01_설정'!B10=1,N1147=1,TRUE),R1147&lt;='01_설정'!B5,S1147&lt;='01_설정'!B6,T1147&lt;='01_설정'!B7,U1147&lt;='01_설정'!B8),"Y",""))</f>
        <v/>
      </c>
      <c r="W1147" s="40" t="str">
        <f>IF(V1147&lt;&gt;"Y","",MAX(0,(1-R1147/'01_설정'!B5))*'01_설정'!B14+MAX(0,(1-S1147/'01_설정'!B6))*'01_설정'!B15+MAX(0,(1-T1147/'01_설정'!B7))*'01_설정'!B16+MAX(0,(1-U1147/'01_설정'!B8))*'01_설정'!B17+O1147*'01_설정'!B11+Q1147*'01_설정'!B12+P1147*'01_설정'!B13)</f>
        <v/>
      </c>
      <c r="X1147" s="38" t="str">
        <f>IF(W1147="","",1+COUNTIFS($W$4:$W$3003,"&gt;"&amp;W1147)+COUNTIFS($W$4:W1147,W1147)-1)</f>
        <v/>
      </c>
    </row>
    <row r="1148" spans="1:24" ht="16.5">
      <c r="A1148" s="38">
        <f>IF('04A_국토부원자료'!A1149="","",ROW()-3)</f>
        <v>1145</v>
      </c>
      <c r="B1148" s="39" t="str">
        <f>IFERROR('04A_국토부원자료'!B1149,"")</f>
        <v>서울특별시 송파구 문정동</v>
      </c>
      <c r="C1148" s="39" t="str">
        <f>IF(B1148="","",IF('04A_국토부원자료'!C1149&lt;&gt;"",'04A_국토부원자료'!C1149,TRIM('04A_국토부원자료'!D1149&amp;IF('04A_국토부원자료'!E1149&lt;&gt;"","-"&amp;'04A_국토부원자료'!E1149,""))))</f>
        <v>624</v>
      </c>
      <c r="D1148" s="39" t="str">
        <f>IFERROR('04A_국토부원자료'!F1149,"")</f>
        <v>송파 아이파크</v>
      </c>
      <c r="E1148" s="40">
        <f>IFERROR(VALUE(SUBSTITUTE('04A_국토부원자료'!G1149,",","")),"")</f>
        <v>38.81</v>
      </c>
      <c r="F1148" s="41">
        <f>IFERROR(IF(AND('04A_국토부원자료'!H1149&lt;&gt;"",'04A_국토부원자료'!I1149&lt;&gt;""),DATE(INT(VALUE(SUBSTITUTE('04A_국토부원자료'!H1149,",",""))/100),MOD(VALUE(SUBSTITUTE('04A_국토부원자료'!H1149,",","")),100),VALUE(SUBSTITUTE('04A_국토부원자료'!I1149,",",""))),""),"")</f>
        <v>45365</v>
      </c>
      <c r="G1148" s="42">
        <f>IFERROR(VALUE(SUBSTITUTE('04A_국토부원자료'!J1149,",","")),"")</f>
        <v>40000</v>
      </c>
      <c r="H1148" s="43">
        <f t="shared" si="34"/>
        <v>400000000</v>
      </c>
      <c r="I1148" s="43">
        <f t="shared" si="35"/>
        <v>10306622.004637979</v>
      </c>
      <c r="J1148" s="38">
        <f>IFERROR(VALUE(SUBSTITUTE('04A_국토부원자료'!K1149,",","")),"")</f>
        <v>11</v>
      </c>
      <c r="K1148" s="38">
        <f>IFERROR(VALUE(SUBSTITUTE('04A_국토부원자료'!N1149,",","")),"")</f>
        <v>2015</v>
      </c>
      <c r="L1148" s="39" t="str">
        <f>IFERROR('04A_국토부원자료'!O1149,"")</f>
        <v>법원로 55</v>
      </c>
      <c r="M1148" s="39" t="str">
        <f>IFERROR('04A_국토부원자료'!Q1149,"")</f>
        <v>중개거래</v>
      </c>
      <c r="N1148" s="38">
        <f>IF(B1148="","",IF('02_대상물건입력'!B5="",1,IF(ISNUMBER(SEARCH('02_대상물건입력'!B5,B1148)),1,0)))</f>
        <v>1</v>
      </c>
      <c r="O1148" s="38">
        <f>IF(B1148="","",IF('02_대상물건입력'!B6="",1,IF(ISNUMBER(SEARCH('02_대상물건입력'!B6,B1148)),1,0)))</f>
        <v>0</v>
      </c>
      <c r="P1148" s="38">
        <f>IF(L1148="","",IF('02_대상물건입력'!B15="",0,IF(ISNUMBER(SEARCH('02_대상물건입력'!B15,L1148)),1,0)))</f>
        <v>0</v>
      </c>
      <c r="Q1148" s="38">
        <f>IF(D1148="","",IF('02_대상물건입력'!B8="",0,IF(ISNUMBER(SEARCH('02_대상물건입력'!B8,D1148)),1,0)))</f>
        <v>0</v>
      </c>
      <c r="R1148" s="44">
        <f>IFERROR(ABS(E1148-'02_대상물건입력'!B11)/'02_대상물건입력'!B11,"")</f>
        <v>0.42459659065881639</v>
      </c>
      <c r="S1148" s="38">
        <f>IFERROR(ABS(J1148-'02_대상물건입력'!B10),"")</f>
        <v>1</v>
      </c>
      <c r="T1148" s="38">
        <f>IFERROR(ABS('01_설정'!B4-F1148),"")</f>
        <v>747</v>
      </c>
      <c r="U1148" s="38">
        <f>IFERROR(ABS(K1148-YEAR('02_대상물건입력'!B14)),"")</f>
        <v>11</v>
      </c>
      <c r="V1148" s="38" t="str">
        <f>IF(B1148="","",IF(AND(E1148&gt;0,F1148&gt;0,H1148&gt;0,OR('04A_국토부원자료'!P1149="",'04A_국토부원자료'!P1149="-"),IF('01_설정'!B10=1,N1148=1,TRUE),R1148&lt;='01_설정'!B5,S1148&lt;='01_설정'!B6,T1148&lt;='01_설정'!B7,U1148&lt;='01_설정'!B8),"Y",""))</f>
        <v/>
      </c>
      <c r="W1148" s="40" t="str">
        <f>IF(V1148&lt;&gt;"Y","",MAX(0,(1-R1148/'01_설정'!B5))*'01_설정'!B14+MAX(0,(1-S1148/'01_설정'!B6))*'01_설정'!B15+MAX(0,(1-T1148/'01_설정'!B7))*'01_설정'!B16+MAX(0,(1-U1148/'01_설정'!B8))*'01_설정'!B17+O1148*'01_설정'!B11+Q1148*'01_설정'!B12+P1148*'01_설정'!B13)</f>
        <v/>
      </c>
      <c r="X1148" s="38" t="str">
        <f>IF(W1148="","",1+COUNTIFS($W$4:$W$3003,"&gt;"&amp;W1148)+COUNTIFS($W$4:W1148,W1148)-1)</f>
        <v/>
      </c>
    </row>
    <row r="1149" spans="1:24" ht="16.5">
      <c r="A1149" s="38">
        <f>IF('04A_국토부원자료'!A1150="","",ROW()-3)</f>
        <v>1146</v>
      </c>
      <c r="B1149" s="39" t="str">
        <f>IFERROR('04A_국토부원자료'!B1150,"")</f>
        <v>서울특별시 송파구 문정동</v>
      </c>
      <c r="C1149" s="39" t="str">
        <f>IF(B1149="","",IF('04A_국토부원자료'!C1150&lt;&gt;"",'04A_국토부원자료'!C1150,TRIM('04A_국토부원자료'!D1150&amp;IF('04A_국토부원자료'!E1150&lt;&gt;"","-"&amp;'04A_국토부원자료'!E1150,""))))</f>
        <v>618</v>
      </c>
      <c r="D1149" s="39" t="str">
        <f>IFERROR('04A_국토부원자료'!F1150,"")</f>
        <v>파크하비오</v>
      </c>
      <c r="E1149" s="40">
        <f>IFERROR(VALUE(SUBSTITUTE('04A_국토부원자료'!G1150,",","")),"")</f>
        <v>26.2</v>
      </c>
      <c r="F1149" s="41">
        <f>IFERROR(IF(AND('04A_국토부원자료'!H1150&lt;&gt;"",'04A_국토부원자료'!I1150&lt;&gt;""),DATE(INT(VALUE(SUBSTITUTE('04A_국토부원자료'!H1150,",",""))/100),MOD(VALUE(SUBSTITUTE('04A_국토부원자료'!H1150,",","")),100),VALUE(SUBSTITUTE('04A_국토부원자료'!I1150,",",""))),""),"")</f>
        <v>45364</v>
      </c>
      <c r="G1149" s="42">
        <f>IFERROR(VALUE(SUBSTITUTE('04A_국토부원자료'!J1150,",","")),"")</f>
        <v>24000</v>
      </c>
      <c r="H1149" s="43">
        <f t="shared" si="34"/>
        <v>240000000</v>
      </c>
      <c r="I1149" s="43">
        <f t="shared" si="35"/>
        <v>9160305.343511451</v>
      </c>
      <c r="J1149" s="38">
        <f>IFERROR(VALUE(SUBSTITUTE('04A_국토부원자료'!K1150,",","")),"")</f>
        <v>13</v>
      </c>
      <c r="K1149" s="38" t="str">
        <f>IFERROR(VALUE(SUBSTITUTE('04A_국토부원자료'!N1150,",","")),"")</f>
        <v/>
      </c>
      <c r="L1149" s="39" t="str">
        <f>IFERROR('04A_국토부원자료'!O1150,"")</f>
        <v xml:space="preserve"> </v>
      </c>
      <c r="M1149" s="39" t="str">
        <f>IFERROR('04A_국토부원자료'!Q1150,"")</f>
        <v>직거래</v>
      </c>
      <c r="N1149" s="38">
        <f>IF(B1149="","",IF('02_대상물건입력'!B5="",1,IF(ISNUMBER(SEARCH('02_대상물건입력'!B5,B1149)),1,0)))</f>
        <v>1</v>
      </c>
      <c r="O1149" s="38">
        <f>IF(B1149="","",IF('02_대상물건입력'!B6="",1,IF(ISNUMBER(SEARCH('02_대상물건입력'!B6,B1149)),1,0)))</f>
        <v>0</v>
      </c>
      <c r="P1149" s="38">
        <f>IF(L1149="","",IF('02_대상물건입력'!B15="",0,IF(ISNUMBER(SEARCH('02_대상물건입력'!B15,L1149)),1,0)))</f>
        <v>0</v>
      </c>
      <c r="Q1149" s="38">
        <f>IF(D1149="","",IF('02_대상물건입력'!B8="",0,IF(ISNUMBER(SEARCH('02_대상물건입력'!B8,D1149)),1,0)))</f>
        <v>0</v>
      </c>
      <c r="R1149" s="44">
        <f>IFERROR(ABS(E1149-'02_대상물건입력'!B11)/'02_대상물건입력'!B11,"")</f>
        <v>3.8278003729425747E-2</v>
      </c>
      <c r="S1149" s="38">
        <f>IFERROR(ABS(J1149-'02_대상물건입력'!B10),"")</f>
        <v>1</v>
      </c>
      <c r="T1149" s="38">
        <f>IFERROR(ABS('01_설정'!B4-F1149),"")</f>
        <v>748</v>
      </c>
      <c r="U1149" s="38" t="str">
        <f>IFERROR(ABS(K1149-YEAR('02_대상물건입력'!B14)),"")</f>
        <v/>
      </c>
      <c r="V1149" s="38" t="str">
        <f>IF(B1149="","",IF(AND(E1149&gt;0,F1149&gt;0,H1149&gt;0,OR('04A_국토부원자료'!P1150="",'04A_국토부원자료'!P1150="-"),IF('01_설정'!B10=1,N1149=1,TRUE),R1149&lt;='01_설정'!B5,S1149&lt;='01_설정'!B6,T1149&lt;='01_설정'!B7,U1149&lt;='01_설정'!B8),"Y",""))</f>
        <v/>
      </c>
      <c r="W1149" s="40" t="str">
        <f>IF(V1149&lt;&gt;"Y","",MAX(0,(1-R1149/'01_설정'!B5))*'01_설정'!B14+MAX(0,(1-S1149/'01_설정'!B6))*'01_설정'!B15+MAX(0,(1-T1149/'01_설정'!B7))*'01_설정'!B16+MAX(0,(1-U1149/'01_설정'!B8))*'01_설정'!B17+O1149*'01_설정'!B11+Q1149*'01_설정'!B12+P1149*'01_설정'!B13)</f>
        <v/>
      </c>
      <c r="X1149" s="38" t="str">
        <f>IF(W1149="","",1+COUNTIFS($W$4:$W$3003,"&gt;"&amp;W1149)+COUNTIFS($W$4:W1149,W1149)-1)</f>
        <v/>
      </c>
    </row>
    <row r="1150" spans="1:24" ht="16.5">
      <c r="A1150" s="38">
        <f>IF('04A_국토부원자료'!A1151="","",ROW()-3)</f>
        <v>1147</v>
      </c>
      <c r="B1150" s="39" t="str">
        <f>IFERROR('04A_국토부원자료'!B1151,"")</f>
        <v>서울특별시 송파구 문정동</v>
      </c>
      <c r="C1150" s="39" t="str">
        <f>IF(B1150="","",IF('04A_국토부원자료'!C1151&lt;&gt;"",'04A_국토부원자료'!C1151,TRIM('04A_국토부원자료'!D1151&amp;IF('04A_국토부원자료'!E1151&lt;&gt;"","-"&amp;'04A_국토부원자료'!E1151,""))))</f>
        <v>652</v>
      </c>
      <c r="D1150" s="39" t="str">
        <f>IFERROR('04A_국토부원자료'!F1151,"")</f>
        <v>송파법조타운푸르지오시티</v>
      </c>
      <c r="E1150" s="40">
        <f>IFERROR(VALUE(SUBSTITUTE('04A_국토부원자료'!G1151,",","")),"")</f>
        <v>17.47</v>
      </c>
      <c r="F1150" s="41">
        <f>IFERROR(IF(AND('04A_국토부원자료'!H1151&lt;&gt;"",'04A_국토부원자료'!I1151&lt;&gt;""),DATE(INT(VALUE(SUBSTITUTE('04A_국토부원자료'!H1151,",",""))/100),MOD(VALUE(SUBSTITUTE('04A_국토부원자료'!H1151,",","")),100),VALUE(SUBSTITUTE('04A_국토부원자료'!I1151,",",""))),""),"")</f>
        <v>45364</v>
      </c>
      <c r="G1150" s="42">
        <f>IFERROR(VALUE(SUBSTITUTE('04A_국토부원자료'!J1151,",","")),"")</f>
        <v>17900</v>
      </c>
      <c r="H1150" s="43">
        <f t="shared" si="34"/>
        <v>179000000</v>
      </c>
      <c r="I1150" s="43">
        <f t="shared" si="35"/>
        <v>10246136.233543217</v>
      </c>
      <c r="J1150" s="38">
        <f>IFERROR(VALUE(SUBSTITUTE('04A_국토부원자료'!K1151,",","")),"")</f>
        <v>4</v>
      </c>
      <c r="K1150" s="38">
        <f>IFERROR(VALUE(SUBSTITUTE('04A_국토부원자료'!N1151,",","")),"")</f>
        <v>2018</v>
      </c>
      <c r="L1150" s="39" t="str">
        <f>IFERROR('04A_국토부원자료'!O1151,"")</f>
        <v>법원로4길 5</v>
      </c>
      <c r="M1150" s="39" t="str">
        <f>IFERROR('04A_국토부원자료'!Q1151,"")</f>
        <v>중개거래</v>
      </c>
      <c r="N1150" s="38">
        <f>IF(B1150="","",IF('02_대상물건입력'!B5="",1,IF(ISNUMBER(SEARCH('02_대상물건입력'!B5,B1150)),1,0)))</f>
        <v>1</v>
      </c>
      <c r="O1150" s="38">
        <f>IF(B1150="","",IF('02_대상물건입력'!B6="",1,IF(ISNUMBER(SEARCH('02_대상물건입력'!B6,B1150)),1,0)))</f>
        <v>0</v>
      </c>
      <c r="P1150" s="38">
        <f>IF(L1150="","",IF('02_대상물건입력'!B15="",0,IF(ISNUMBER(SEARCH('02_대상물건입력'!B15,L1150)),1,0)))</f>
        <v>0</v>
      </c>
      <c r="Q1150" s="38">
        <f>IF(D1150="","",IF('02_대상물건입력'!B8="",0,IF(ISNUMBER(SEARCH('02_대상물건입력'!B8,D1150)),1,0)))</f>
        <v>0</v>
      </c>
      <c r="R1150" s="44">
        <f>IFERROR(ABS(E1150-'02_대상물건입력'!B11)/'02_대상물건입력'!B11,"")</f>
        <v>0.35872964599820872</v>
      </c>
      <c r="S1150" s="38">
        <f>IFERROR(ABS(J1150-'02_대상물건입력'!B10),"")</f>
        <v>8</v>
      </c>
      <c r="T1150" s="38">
        <f>IFERROR(ABS('01_설정'!B4-F1150),"")</f>
        <v>748</v>
      </c>
      <c r="U1150" s="38">
        <f>IFERROR(ABS(K1150-YEAR('02_대상물건입력'!B14)),"")</f>
        <v>8</v>
      </c>
      <c r="V1150" s="38" t="str">
        <f>IF(B1150="","",IF(AND(E1150&gt;0,F1150&gt;0,H1150&gt;0,OR('04A_국토부원자료'!P1151="",'04A_국토부원자료'!P1151="-"),IF('01_설정'!B10=1,N1150=1,TRUE),R1150&lt;='01_설정'!B5,S1150&lt;='01_설정'!B6,T1150&lt;='01_설정'!B7,U1150&lt;='01_설정'!B8),"Y",""))</f>
        <v/>
      </c>
      <c r="W1150" s="40" t="str">
        <f>IF(V1150&lt;&gt;"Y","",MAX(0,(1-R1150/'01_설정'!B5))*'01_설정'!B14+MAX(0,(1-S1150/'01_설정'!B6))*'01_설정'!B15+MAX(0,(1-T1150/'01_설정'!B7))*'01_설정'!B16+MAX(0,(1-U1150/'01_설정'!B8))*'01_설정'!B17+O1150*'01_설정'!B11+Q1150*'01_설정'!B12+P1150*'01_설정'!B13)</f>
        <v/>
      </c>
      <c r="X1150" s="38" t="str">
        <f>IF(W1150="","",1+COUNTIFS($W$4:$W$3003,"&gt;"&amp;W1150)+COUNTIFS($W$4:W1150,W1150)-1)</f>
        <v/>
      </c>
    </row>
    <row r="1151" spans="1:24" ht="16.5">
      <c r="A1151" s="38">
        <f>IF('04A_국토부원자료'!A1152="","",ROW()-3)</f>
        <v>1148</v>
      </c>
      <c r="B1151" s="39" t="str">
        <f>IFERROR('04A_국토부원자료'!B1152,"")</f>
        <v>서울특별시 송파구 문정동</v>
      </c>
      <c r="C1151" s="39" t="str">
        <f>IF(B1151="","",IF('04A_국토부원자료'!C1152&lt;&gt;"",'04A_국토부원자료'!C1152,TRIM('04A_국토부원자료'!D1152&amp;IF('04A_국토부원자료'!E1152&lt;&gt;"","-"&amp;'04A_국토부원자료'!E1152,""))))</f>
        <v>622</v>
      </c>
      <c r="D1151" s="39" t="str">
        <f>IFERROR('04A_국토부원자료'!F1152,"")</f>
        <v>송파한화오벨리스크</v>
      </c>
      <c r="E1151" s="40">
        <f>IFERROR(VALUE(SUBSTITUTE('04A_국토부원자료'!G1152,",","")),"")</f>
        <v>29.99</v>
      </c>
      <c r="F1151" s="41">
        <f>IFERROR(IF(AND('04A_국토부원자료'!H1152&lt;&gt;"",'04A_국토부원자료'!I1152&lt;&gt;""),DATE(INT(VALUE(SUBSTITUTE('04A_국토부원자료'!H1152,",",""))/100),MOD(VALUE(SUBSTITUTE('04A_국토부원자료'!H1152,",","")),100),VALUE(SUBSTITUTE('04A_국토부원자료'!I1152,",",""))),""),"")</f>
        <v>45364</v>
      </c>
      <c r="G1151" s="42">
        <f>IFERROR(VALUE(SUBSTITUTE('04A_국토부원자료'!J1152,",","")),"")</f>
        <v>22900</v>
      </c>
      <c r="H1151" s="43">
        <f t="shared" si="34"/>
        <v>229000000</v>
      </c>
      <c r="I1151" s="43">
        <f t="shared" si="35"/>
        <v>7635878.6262087366</v>
      </c>
      <c r="J1151" s="38">
        <f>IFERROR(VALUE(SUBSTITUTE('04A_국토부원자료'!K1152,",","")),"")</f>
        <v>6</v>
      </c>
      <c r="K1151" s="38">
        <f>IFERROR(VALUE(SUBSTITUTE('04A_국토부원자료'!N1152,",","")),"")</f>
        <v>2013</v>
      </c>
      <c r="L1151" s="39" t="str">
        <f>IFERROR('04A_국토부원자료'!O1152,"")</f>
        <v>충민로 5</v>
      </c>
      <c r="M1151" s="39" t="str">
        <f>IFERROR('04A_국토부원자료'!Q1152,"")</f>
        <v>중개거래</v>
      </c>
      <c r="N1151" s="38">
        <f>IF(B1151="","",IF('02_대상물건입력'!B5="",1,IF(ISNUMBER(SEARCH('02_대상물건입력'!B5,B1151)),1,0)))</f>
        <v>1</v>
      </c>
      <c r="O1151" s="38">
        <f>IF(B1151="","",IF('02_대상물건입력'!B6="",1,IF(ISNUMBER(SEARCH('02_대상물건입력'!B6,B1151)),1,0)))</f>
        <v>0</v>
      </c>
      <c r="P1151" s="38">
        <f>IF(L1151="","",IF('02_대상물건입력'!B15="",0,IF(ISNUMBER(SEARCH('02_대상물건입력'!B15,L1151)),1,0)))</f>
        <v>0</v>
      </c>
      <c r="Q1151" s="38">
        <f>IF(D1151="","",IF('02_대상물건입력'!B8="",0,IF(ISNUMBER(SEARCH('02_대상물건입력'!B8,D1151)),1,0)))</f>
        <v>0</v>
      </c>
      <c r="R1151" s="44">
        <f>IFERROR(ABS(E1151-'02_대상물건입력'!B11)/'02_대상물건입력'!B11,"")</f>
        <v>0.10084132321200462</v>
      </c>
      <c r="S1151" s="38">
        <f>IFERROR(ABS(J1151-'02_대상물건입력'!B10),"")</f>
        <v>6</v>
      </c>
      <c r="T1151" s="38">
        <f>IFERROR(ABS('01_설정'!B4-F1151),"")</f>
        <v>748</v>
      </c>
      <c r="U1151" s="38">
        <f>IFERROR(ABS(K1151-YEAR('02_대상물건입력'!B14)),"")</f>
        <v>13</v>
      </c>
      <c r="V1151" s="38" t="str">
        <f>IF(B1151="","",IF(AND(E1151&gt;0,F1151&gt;0,H1151&gt;0,OR('04A_국토부원자료'!P1152="",'04A_국토부원자료'!P1152="-"),IF('01_설정'!B10=1,N1151=1,TRUE),R1151&lt;='01_설정'!B5,S1151&lt;='01_설정'!B6,T1151&lt;='01_설정'!B7,U1151&lt;='01_설정'!B8),"Y",""))</f>
        <v/>
      </c>
      <c r="W1151" s="40" t="str">
        <f>IF(V1151&lt;&gt;"Y","",MAX(0,(1-R1151/'01_설정'!B5))*'01_설정'!B14+MAX(0,(1-S1151/'01_설정'!B6))*'01_설정'!B15+MAX(0,(1-T1151/'01_설정'!B7))*'01_설정'!B16+MAX(0,(1-U1151/'01_설정'!B8))*'01_설정'!B17+O1151*'01_설정'!B11+Q1151*'01_설정'!B12+P1151*'01_설정'!B13)</f>
        <v/>
      </c>
      <c r="X1151" s="38" t="str">
        <f>IF(W1151="","",1+COUNTIFS($W$4:$W$3003,"&gt;"&amp;W1151)+COUNTIFS($W$4:W1151,W1151)-1)</f>
        <v/>
      </c>
    </row>
    <row r="1152" spans="1:24" ht="16.5">
      <c r="A1152" s="38">
        <f>IF('04A_국토부원자료'!A1153="","",ROW()-3)</f>
        <v>1149</v>
      </c>
      <c r="B1152" s="39" t="str">
        <f>IFERROR('04A_국토부원자료'!B1153,"")</f>
        <v>서울특별시 송파구 문정동</v>
      </c>
      <c r="C1152" s="39" t="str">
        <f>IF(B1152="","",IF('04A_국토부원자료'!C1153&lt;&gt;"",'04A_국토부원자료'!C1153,TRIM('04A_국토부원자료'!D1153&amp;IF('04A_국토부원자료'!E1153&lt;&gt;"","-"&amp;'04A_국토부원자료'!E1153,""))))</f>
        <v>652</v>
      </c>
      <c r="D1152" s="39" t="str">
        <f>IFERROR('04A_국토부원자료'!F1153,"")</f>
        <v>송파법조타운푸르지오시티</v>
      </c>
      <c r="E1152" s="40">
        <f>IFERROR(VALUE(SUBSTITUTE('04A_국토부원자료'!G1153,",","")),"")</f>
        <v>17.47</v>
      </c>
      <c r="F1152" s="41">
        <f>IFERROR(IF(AND('04A_국토부원자료'!H1153&lt;&gt;"",'04A_국토부원자료'!I1153&lt;&gt;""),DATE(INT(VALUE(SUBSTITUTE('04A_국토부원자료'!H1153,",",""))/100),MOD(VALUE(SUBSTITUTE('04A_국토부원자료'!H1153,",","")),100),VALUE(SUBSTITUTE('04A_국토부원자료'!I1153,",",""))),""),"")</f>
        <v>45362</v>
      </c>
      <c r="G1152" s="42">
        <f>IFERROR(VALUE(SUBSTITUTE('04A_국토부원자료'!J1153,",","")),"")</f>
        <v>20000</v>
      </c>
      <c r="H1152" s="43">
        <f t="shared" si="34"/>
        <v>200000000</v>
      </c>
      <c r="I1152" s="43">
        <f t="shared" si="35"/>
        <v>11448196.908986835</v>
      </c>
      <c r="J1152" s="38">
        <f>IFERROR(VALUE(SUBSTITUTE('04A_국토부원자료'!K1153,",","")),"")</f>
        <v>6</v>
      </c>
      <c r="K1152" s="38">
        <f>IFERROR(VALUE(SUBSTITUTE('04A_국토부원자료'!N1153,",","")),"")</f>
        <v>2018</v>
      </c>
      <c r="L1152" s="39" t="str">
        <f>IFERROR('04A_국토부원자료'!O1153,"")</f>
        <v>법원로4길 5</v>
      </c>
      <c r="M1152" s="39" t="str">
        <f>IFERROR('04A_국토부원자료'!Q1153,"")</f>
        <v>중개거래</v>
      </c>
      <c r="N1152" s="38">
        <f>IF(B1152="","",IF('02_대상물건입력'!B5="",1,IF(ISNUMBER(SEARCH('02_대상물건입력'!B5,B1152)),1,0)))</f>
        <v>1</v>
      </c>
      <c r="O1152" s="38">
        <f>IF(B1152="","",IF('02_대상물건입력'!B6="",1,IF(ISNUMBER(SEARCH('02_대상물건입력'!B6,B1152)),1,0)))</f>
        <v>0</v>
      </c>
      <c r="P1152" s="38">
        <f>IF(L1152="","",IF('02_대상물건입력'!B15="",0,IF(ISNUMBER(SEARCH('02_대상물건입력'!B15,L1152)),1,0)))</f>
        <v>0</v>
      </c>
      <c r="Q1152" s="38">
        <f>IF(D1152="","",IF('02_대상물건입력'!B8="",0,IF(ISNUMBER(SEARCH('02_대상물건입력'!B8,D1152)),1,0)))</f>
        <v>0</v>
      </c>
      <c r="R1152" s="44">
        <f>IFERROR(ABS(E1152-'02_대상물건입력'!B11)/'02_대상물건입력'!B11,"")</f>
        <v>0.35872964599820872</v>
      </c>
      <c r="S1152" s="38">
        <f>IFERROR(ABS(J1152-'02_대상물건입력'!B10),"")</f>
        <v>6</v>
      </c>
      <c r="T1152" s="38">
        <f>IFERROR(ABS('01_설정'!B4-F1152),"")</f>
        <v>750</v>
      </c>
      <c r="U1152" s="38">
        <f>IFERROR(ABS(K1152-YEAR('02_대상물건입력'!B14)),"")</f>
        <v>8</v>
      </c>
      <c r="V1152" s="38" t="str">
        <f>IF(B1152="","",IF(AND(E1152&gt;0,F1152&gt;0,H1152&gt;0,OR('04A_국토부원자료'!P1153="",'04A_국토부원자료'!P1153="-"),IF('01_설정'!B10=1,N1152=1,TRUE),R1152&lt;='01_설정'!B5,S1152&lt;='01_설정'!B6,T1152&lt;='01_설정'!B7,U1152&lt;='01_설정'!B8),"Y",""))</f>
        <v/>
      </c>
      <c r="W1152" s="40" t="str">
        <f>IF(V1152&lt;&gt;"Y","",MAX(0,(1-R1152/'01_설정'!B5))*'01_설정'!B14+MAX(0,(1-S1152/'01_설정'!B6))*'01_설정'!B15+MAX(0,(1-T1152/'01_설정'!B7))*'01_설정'!B16+MAX(0,(1-U1152/'01_설정'!B8))*'01_설정'!B17+O1152*'01_설정'!B11+Q1152*'01_설정'!B12+P1152*'01_설정'!B13)</f>
        <v/>
      </c>
      <c r="X1152" s="38" t="str">
        <f>IF(W1152="","",1+COUNTIFS($W$4:$W$3003,"&gt;"&amp;W1152)+COUNTIFS($W$4:W1152,W1152)-1)</f>
        <v/>
      </c>
    </row>
    <row r="1153" spans="1:24" ht="16.5">
      <c r="A1153" s="38">
        <f>IF('04A_국토부원자료'!A1154="","",ROW()-3)</f>
        <v>1150</v>
      </c>
      <c r="B1153" s="39" t="str">
        <f>IFERROR('04A_국토부원자료'!B1154,"")</f>
        <v>서울특별시 송파구 문정동</v>
      </c>
      <c r="C1153" s="39" t="str">
        <f>IF(B1153="","",IF('04A_국토부원자료'!C1154&lt;&gt;"",'04A_국토부원자료'!C1154,TRIM('04A_국토부원자료'!D1154&amp;IF('04A_국토부원자료'!E1154&lt;&gt;"","-"&amp;'04A_국토부원자료'!E1154,""))))</f>
        <v>652-4</v>
      </c>
      <c r="D1153" s="39" t="str">
        <f>IFERROR('04A_국토부원자료'!F1154,"")</f>
        <v>힐스테이트에코문정</v>
      </c>
      <c r="E1153" s="40">
        <f>IFERROR(VALUE(SUBSTITUTE('04A_국토부원자료'!G1154,",","")),"")</f>
        <v>20.79</v>
      </c>
      <c r="F1153" s="41">
        <f>IFERROR(IF(AND('04A_국토부원자료'!H1154&lt;&gt;"",'04A_국토부원자료'!I1154&lt;&gt;""),DATE(INT(VALUE(SUBSTITUTE('04A_국토부원자료'!H1154,",",""))/100),MOD(VALUE(SUBSTITUTE('04A_국토부원자료'!H1154,",","")),100),VALUE(SUBSTITUTE('04A_국토부원자료'!I1154,",",""))),""),"")</f>
        <v>45362</v>
      </c>
      <c r="G1153" s="42">
        <f>IFERROR(VALUE(SUBSTITUTE('04A_국토부원자료'!J1154,",","")),"")</f>
        <v>21000</v>
      </c>
      <c r="H1153" s="43">
        <f t="shared" si="34"/>
        <v>210000000</v>
      </c>
      <c r="I1153" s="43">
        <f t="shared" si="35"/>
        <v>10101010.101010101</v>
      </c>
      <c r="J1153" s="38">
        <f>IFERROR(VALUE(SUBSTITUTE('04A_국토부원자료'!K1154,",","")),"")</f>
        <v>10</v>
      </c>
      <c r="K1153" s="38">
        <f>IFERROR(VALUE(SUBSTITUTE('04A_국토부원자료'!N1154,",","")),"")</f>
        <v>2018</v>
      </c>
      <c r="L1153" s="39" t="str">
        <f>IFERROR('04A_국토부원자료'!O1154,"")</f>
        <v>법원로4길 10</v>
      </c>
      <c r="M1153" s="39" t="str">
        <f>IFERROR('04A_국토부원자료'!Q1154,"")</f>
        <v>중개거래</v>
      </c>
      <c r="N1153" s="38">
        <f>IF(B1153="","",IF('02_대상물건입력'!B5="",1,IF(ISNUMBER(SEARCH('02_대상물건입력'!B5,B1153)),1,0)))</f>
        <v>1</v>
      </c>
      <c r="O1153" s="38">
        <f>IF(B1153="","",IF('02_대상물건입력'!B6="",1,IF(ISNUMBER(SEARCH('02_대상물건입력'!B6,B1153)),1,0)))</f>
        <v>0</v>
      </c>
      <c r="P1153" s="38">
        <f>IF(L1153="","",IF('02_대상물건입력'!B15="",0,IF(ISNUMBER(SEARCH('02_대상물건입력'!B15,L1153)),1,0)))</f>
        <v>0</v>
      </c>
      <c r="Q1153" s="38">
        <f>IF(D1153="","",IF('02_대상물건입력'!B8="",0,IF(ISNUMBER(SEARCH('02_대상물건입력'!B8,D1153)),1,0)))</f>
        <v>0</v>
      </c>
      <c r="R1153" s="44">
        <f>IFERROR(ABS(E1153-'02_대상물건입력'!B11)/'02_대상물건입력'!B11,"")</f>
        <v>0.23686258387537257</v>
      </c>
      <c r="S1153" s="38">
        <f>IFERROR(ABS(J1153-'02_대상물건입력'!B10),"")</f>
        <v>2</v>
      </c>
      <c r="T1153" s="38">
        <f>IFERROR(ABS('01_설정'!B4-F1153),"")</f>
        <v>750</v>
      </c>
      <c r="U1153" s="38">
        <f>IFERROR(ABS(K1153-YEAR('02_대상물건입력'!B14)),"")</f>
        <v>8</v>
      </c>
      <c r="V1153" s="38" t="str">
        <f>IF(B1153="","",IF(AND(E1153&gt;0,F1153&gt;0,H1153&gt;0,OR('04A_국토부원자료'!P1154="",'04A_국토부원자료'!P1154="-"),IF('01_설정'!B10=1,N1153=1,TRUE),R1153&lt;='01_설정'!B5,S1153&lt;='01_설정'!B6,T1153&lt;='01_설정'!B7,U1153&lt;='01_설정'!B8),"Y",""))</f>
        <v>Y</v>
      </c>
      <c r="W1153" s="40">
        <f>IF(V1153&lt;&gt;"Y","",MAX(0,(1-R1153/'01_설정'!B5))*'01_설정'!B14+MAX(0,(1-S1153/'01_설정'!B6))*'01_설정'!B15+MAX(0,(1-T1153/'01_설정'!B7))*'01_설정'!B16+MAX(0,(1-U1153/'01_설정'!B8))*'01_설정'!B17+O1153*'01_설정'!B11+Q1153*'01_설정'!B12+P1153*'01_설정'!B13)</f>
        <v>16.027325495679541</v>
      </c>
      <c r="X1153" s="38">
        <f>IF(W1153="","",1+COUNTIFS($W$4:$W$3003,"&gt;"&amp;W1153)+COUNTIFS($W$4:W1153,W1153)-1)</f>
        <v>284</v>
      </c>
    </row>
    <row r="1154" spans="1:24" ht="16.5">
      <c r="A1154" s="38">
        <f>IF('04A_국토부원자료'!A1155="","",ROW()-3)</f>
        <v>1151</v>
      </c>
      <c r="B1154" s="39" t="str">
        <f>IFERROR('04A_국토부원자료'!B1155,"")</f>
        <v>서울특별시 송파구 문정동</v>
      </c>
      <c r="C1154" s="39" t="str">
        <f>IF(B1154="","",IF('04A_국토부원자료'!C1155&lt;&gt;"",'04A_국토부원자료'!C1155,TRIM('04A_국토부원자료'!D1155&amp;IF('04A_국토부원자료'!E1155&lt;&gt;"","-"&amp;'04A_국토부원자료'!E1155,""))))</f>
        <v>618</v>
      </c>
      <c r="D1154" s="39" t="str">
        <f>IFERROR('04A_국토부원자료'!F1155,"")</f>
        <v>파크하비오</v>
      </c>
      <c r="E1154" s="40">
        <f>IFERROR(VALUE(SUBSTITUTE('04A_국토부원자료'!G1155,",","")),"")</f>
        <v>50.5</v>
      </c>
      <c r="F1154" s="41">
        <f>IFERROR(IF(AND('04A_국토부원자료'!H1155&lt;&gt;"",'04A_국토부원자료'!I1155&lt;&gt;""),DATE(INT(VALUE(SUBSTITUTE('04A_국토부원자료'!H1155,",",""))/100),MOD(VALUE(SUBSTITUTE('04A_국토부원자료'!H1155,",","")),100),VALUE(SUBSTITUTE('04A_국토부원자료'!I1155,",",""))),""),"")</f>
        <v>45360</v>
      </c>
      <c r="G1154" s="42">
        <f>IFERROR(VALUE(SUBSTITUTE('04A_국토부원자료'!J1155,",","")),"")</f>
        <v>46000</v>
      </c>
      <c r="H1154" s="43">
        <f t="shared" si="34"/>
        <v>460000000</v>
      </c>
      <c r="I1154" s="43">
        <f t="shared" si="35"/>
        <v>9108910.8910891097</v>
      </c>
      <c r="J1154" s="38">
        <f>IFERROR(VALUE(SUBSTITUTE('04A_국토부원자료'!K1155,",","")),"")</f>
        <v>4</v>
      </c>
      <c r="K1154" s="38" t="str">
        <f>IFERROR(VALUE(SUBSTITUTE('04A_국토부원자료'!N1155,",","")),"")</f>
        <v/>
      </c>
      <c r="L1154" s="39" t="str">
        <f>IFERROR('04A_국토부원자료'!O1155,"")</f>
        <v xml:space="preserve"> </v>
      </c>
      <c r="M1154" s="39" t="str">
        <f>IFERROR('04A_국토부원자료'!Q1155,"")</f>
        <v>중개거래</v>
      </c>
      <c r="N1154" s="38">
        <f>IF(B1154="","",IF('02_대상물건입력'!B5="",1,IF(ISNUMBER(SEARCH('02_대상물건입력'!B5,B1154)),1,0)))</f>
        <v>1</v>
      </c>
      <c r="O1154" s="38">
        <f>IF(B1154="","",IF('02_대상물건입력'!B6="",1,IF(ISNUMBER(SEARCH('02_대상물건입력'!B6,B1154)),1,0)))</f>
        <v>0</v>
      </c>
      <c r="P1154" s="38">
        <f>IF(L1154="","",IF('02_대상물건입력'!B15="",0,IF(ISNUMBER(SEARCH('02_대상물건입력'!B15,L1154)),1,0)))</f>
        <v>0</v>
      </c>
      <c r="Q1154" s="38">
        <f>IF(D1154="","",IF('02_대상물건입력'!B8="",0,IF(ISNUMBER(SEARCH('02_대상물건입력'!B8,D1154)),1,0)))</f>
        <v>0</v>
      </c>
      <c r="R1154" s="44">
        <f>IFERROR(ABS(E1154-'02_대상물건입력'!B11)/'02_대상물건입력'!B11,"")</f>
        <v>0.85370079433832069</v>
      </c>
      <c r="S1154" s="38">
        <f>IFERROR(ABS(J1154-'02_대상물건입력'!B10),"")</f>
        <v>8</v>
      </c>
      <c r="T1154" s="38">
        <f>IFERROR(ABS('01_설정'!B4-F1154),"")</f>
        <v>752</v>
      </c>
      <c r="U1154" s="38" t="str">
        <f>IFERROR(ABS(K1154-YEAR('02_대상물건입력'!B14)),"")</f>
        <v/>
      </c>
      <c r="V1154" s="38" t="str">
        <f>IF(B1154="","",IF(AND(E1154&gt;0,F1154&gt;0,H1154&gt;0,OR('04A_국토부원자료'!P1155="",'04A_국토부원자료'!P1155="-"),IF('01_설정'!B10=1,N1154=1,TRUE),R1154&lt;='01_설정'!B5,S1154&lt;='01_설정'!B6,T1154&lt;='01_설정'!B7,U1154&lt;='01_설정'!B8),"Y",""))</f>
        <v/>
      </c>
      <c r="W1154" s="40" t="str">
        <f>IF(V1154&lt;&gt;"Y","",MAX(0,(1-R1154/'01_설정'!B5))*'01_설정'!B14+MAX(0,(1-S1154/'01_설정'!B6))*'01_설정'!B15+MAX(0,(1-T1154/'01_설정'!B7))*'01_설정'!B16+MAX(0,(1-U1154/'01_설정'!B8))*'01_설정'!B17+O1154*'01_설정'!B11+Q1154*'01_설정'!B12+P1154*'01_설정'!B13)</f>
        <v/>
      </c>
      <c r="X1154" s="38" t="str">
        <f>IF(W1154="","",1+COUNTIFS($W$4:$W$3003,"&gt;"&amp;W1154)+COUNTIFS($W$4:W1154,W1154)-1)</f>
        <v/>
      </c>
    </row>
    <row r="1155" spans="1:24" ht="16.5">
      <c r="A1155" s="38">
        <f>IF('04A_국토부원자료'!A1156="","",ROW()-3)</f>
        <v>1152</v>
      </c>
      <c r="B1155" s="39" t="str">
        <f>IFERROR('04A_국토부원자료'!B1156,"")</f>
        <v>서울특별시 송파구 문정동</v>
      </c>
      <c r="C1155" s="39" t="str">
        <f>IF(B1155="","",IF('04A_국토부원자료'!C1156&lt;&gt;"",'04A_국토부원자료'!C1156,TRIM('04A_국토부원자료'!D1156&amp;IF('04A_국토부원자료'!E1156&lt;&gt;"","-"&amp;'04A_국토부원자료'!E1156,""))))</f>
        <v>620</v>
      </c>
      <c r="D1155" s="39" t="str">
        <f>IFERROR('04A_국토부원자료'!F1156,"")</f>
        <v>송파푸르지오시티</v>
      </c>
      <c r="E1155" s="40">
        <f>IFERROR(VALUE(SUBSTITUTE('04A_국토부원자료'!G1156,",","")),"")</f>
        <v>29.63</v>
      </c>
      <c r="F1155" s="41">
        <f>IFERROR(IF(AND('04A_국토부원자료'!H1156&lt;&gt;"",'04A_국토부원자료'!I1156&lt;&gt;""),DATE(INT(VALUE(SUBSTITUTE('04A_국토부원자료'!H1156,",",""))/100),MOD(VALUE(SUBSTITUTE('04A_국토부원자료'!H1156,",","")),100),VALUE(SUBSTITUTE('04A_국토부원자료'!I1156,",",""))),""),"")</f>
        <v>45359</v>
      </c>
      <c r="G1155" s="42">
        <f>IFERROR(VALUE(SUBSTITUTE('04A_국토부원자료'!J1156,",","")),"")</f>
        <v>26200</v>
      </c>
      <c r="H1155" s="43">
        <f t="shared" si="34"/>
        <v>262000000</v>
      </c>
      <c r="I1155" s="43">
        <f t="shared" si="35"/>
        <v>8842389.4701316245</v>
      </c>
      <c r="J1155" s="38">
        <f>IFERROR(VALUE(SUBSTITUTE('04A_국토부원자료'!K1156,",","")),"")</f>
        <v>13</v>
      </c>
      <c r="K1155" s="38">
        <f>IFERROR(VALUE(SUBSTITUTE('04A_국토부원자료'!N1156,",","")),"")</f>
        <v>2013</v>
      </c>
      <c r="L1155" s="39" t="str">
        <f>IFERROR('04A_국토부원자료'!O1156,"")</f>
        <v>새말로 62</v>
      </c>
      <c r="M1155" s="39" t="str">
        <f>IFERROR('04A_국토부원자료'!Q1156,"")</f>
        <v>중개거래</v>
      </c>
      <c r="N1155" s="38">
        <f>IF(B1155="","",IF('02_대상물건입력'!B5="",1,IF(ISNUMBER(SEARCH('02_대상물건입력'!B5,B1155)),1,0)))</f>
        <v>1</v>
      </c>
      <c r="O1155" s="38">
        <f>IF(B1155="","",IF('02_대상물건입력'!B6="",1,IF(ISNUMBER(SEARCH('02_대상물건입력'!B6,B1155)),1,0)))</f>
        <v>0</v>
      </c>
      <c r="P1155" s="38">
        <f>IF(L1155="","",IF('02_대상물건입력'!B15="",0,IF(ISNUMBER(SEARCH('02_대상물건입력'!B15,L1155)),1,0)))</f>
        <v>0</v>
      </c>
      <c r="Q1155" s="38">
        <f>IF(D1155="","",IF('02_대상물건입력'!B8="",0,IF(ISNUMBER(SEARCH('02_대상물건입력'!B8,D1155)),1,0)))</f>
        <v>0</v>
      </c>
      <c r="R1155" s="44">
        <f>IFERROR(ABS(E1155-'02_대상물건입력'!B11)/'02_대상물건입력'!B11,"")</f>
        <v>8.7626822499889886E-2</v>
      </c>
      <c r="S1155" s="38">
        <f>IFERROR(ABS(J1155-'02_대상물건입력'!B10),"")</f>
        <v>1</v>
      </c>
      <c r="T1155" s="38">
        <f>IFERROR(ABS('01_설정'!B4-F1155),"")</f>
        <v>753</v>
      </c>
      <c r="U1155" s="38">
        <f>IFERROR(ABS(K1155-YEAR('02_대상물건입력'!B14)),"")</f>
        <v>13</v>
      </c>
      <c r="V1155" s="38" t="str">
        <f>IF(B1155="","",IF(AND(E1155&gt;0,F1155&gt;0,H1155&gt;0,OR('04A_국토부원자료'!P1156="",'04A_국토부원자료'!P1156="-"),IF('01_설정'!B10=1,N1155=1,TRUE),R1155&lt;='01_설정'!B5,S1155&lt;='01_설정'!B6,T1155&lt;='01_설정'!B7,U1155&lt;='01_설정'!B8),"Y",""))</f>
        <v/>
      </c>
      <c r="W1155" s="40" t="str">
        <f>IF(V1155&lt;&gt;"Y","",MAX(0,(1-R1155/'01_설정'!B5))*'01_설정'!B14+MAX(0,(1-S1155/'01_설정'!B6))*'01_설정'!B15+MAX(0,(1-T1155/'01_설정'!B7))*'01_설정'!B16+MAX(0,(1-U1155/'01_설정'!B8))*'01_설정'!B17+O1155*'01_설정'!B11+Q1155*'01_설정'!B12+P1155*'01_설정'!B13)</f>
        <v/>
      </c>
      <c r="X1155" s="38" t="str">
        <f>IF(W1155="","",1+COUNTIFS($W$4:$W$3003,"&gt;"&amp;W1155)+COUNTIFS($W$4:W1155,W1155)-1)</f>
        <v/>
      </c>
    </row>
    <row r="1156" spans="1:24" ht="16.5">
      <c r="A1156" s="38">
        <f>IF('04A_국토부원자료'!A1157="","",ROW()-3)</f>
        <v>1153</v>
      </c>
      <c r="B1156" s="39" t="str">
        <f>IFERROR('04A_국토부원자료'!B1157,"")</f>
        <v>서울특별시 송파구 문정동</v>
      </c>
      <c r="C1156" s="39" t="str">
        <f>IF(B1156="","",IF('04A_국토부원자료'!C1157&lt;&gt;"",'04A_국토부원자료'!C1157,TRIM('04A_국토부원자료'!D1157&amp;IF('04A_국토부원자료'!E1157&lt;&gt;"","-"&amp;'04A_국토부원자료'!E1157,""))))</f>
        <v>652-5</v>
      </c>
      <c r="D1156" s="39" t="str">
        <f>IFERROR('04A_국토부원자료'!F1157,"")</f>
        <v>문정 아이파크</v>
      </c>
      <c r="E1156" s="40">
        <f>IFERROR(VALUE(SUBSTITUTE('04A_국토부원자료'!G1157,",","")),"")</f>
        <v>25.77</v>
      </c>
      <c r="F1156" s="41">
        <f>IFERROR(IF(AND('04A_국토부원자료'!H1157&lt;&gt;"",'04A_국토부원자료'!I1157&lt;&gt;""),DATE(INT(VALUE(SUBSTITUTE('04A_국토부원자료'!H1157,",",""))/100),MOD(VALUE(SUBSTITUTE('04A_국토부원자료'!H1157,",","")),100),VALUE(SUBSTITUTE('04A_국토부원자료'!I1157,",",""))),""),"")</f>
        <v>45359</v>
      </c>
      <c r="G1156" s="42">
        <f>IFERROR(VALUE(SUBSTITUTE('04A_국토부원자료'!J1157,",","")),"")</f>
        <v>24000</v>
      </c>
      <c r="H1156" s="43">
        <f t="shared" ref="H1156:H1219" si="36">IF(G1156="","",G1156*10000)</f>
        <v>240000000</v>
      </c>
      <c r="I1156" s="43">
        <f t="shared" ref="I1156:I1219" si="37">IFERROR(IF(AND(H1156&gt;0,E1156&gt;0),H1156/E1156,""),"")</f>
        <v>9313154.8311990686</v>
      </c>
      <c r="J1156" s="38">
        <f>IFERROR(VALUE(SUBSTITUTE('04A_국토부원자료'!K1157,",","")),"")</f>
        <v>11</v>
      </c>
      <c r="K1156" s="38">
        <f>IFERROR(VALUE(SUBSTITUTE('04A_국토부원자료'!N1157,",","")),"")</f>
        <v>2017</v>
      </c>
      <c r="L1156" s="39" t="str">
        <f>IFERROR('04A_국토부원자료'!O1157,"")</f>
        <v>법원로4길 6</v>
      </c>
      <c r="M1156" s="39" t="str">
        <f>IFERROR('04A_국토부원자료'!Q1157,"")</f>
        <v>중개거래</v>
      </c>
      <c r="N1156" s="38">
        <f>IF(B1156="","",IF('02_대상물건입력'!B5="",1,IF(ISNUMBER(SEARCH('02_대상물건입력'!B5,B1156)),1,0)))</f>
        <v>1</v>
      </c>
      <c r="O1156" s="38">
        <f>IF(B1156="","",IF('02_대상물건입력'!B6="",1,IF(ISNUMBER(SEARCH('02_대상물건입력'!B6,B1156)),1,0)))</f>
        <v>0</v>
      </c>
      <c r="P1156" s="38">
        <f>IF(L1156="","",IF('02_대상물건입력'!B15="",0,IF(ISNUMBER(SEARCH('02_대상물건입력'!B15,L1156)),1,0)))</f>
        <v>0</v>
      </c>
      <c r="Q1156" s="38">
        <f>IF(D1156="","",IF('02_대상물건입력'!B8="",0,IF(ISNUMBER(SEARCH('02_대상물건입력'!B8,D1156)),1,0)))</f>
        <v>0</v>
      </c>
      <c r="R1156" s="44">
        <f>IFERROR(ABS(E1156-'02_대상물건입력'!B11)/'02_대상물건입력'!B11,"")</f>
        <v>5.4061990691118368E-2</v>
      </c>
      <c r="S1156" s="38">
        <f>IFERROR(ABS(J1156-'02_대상물건입력'!B10),"")</f>
        <v>1</v>
      </c>
      <c r="T1156" s="38">
        <f>IFERROR(ABS('01_설정'!B4-F1156),"")</f>
        <v>753</v>
      </c>
      <c r="U1156" s="38">
        <f>IFERROR(ABS(K1156-YEAR('02_대상물건입력'!B14)),"")</f>
        <v>9</v>
      </c>
      <c r="V1156" s="38" t="str">
        <f>IF(B1156="","",IF(AND(E1156&gt;0,F1156&gt;0,H1156&gt;0,OR('04A_국토부원자료'!P1157="",'04A_국토부원자료'!P1157="-"),IF('01_설정'!B10=1,N1156=1,TRUE),R1156&lt;='01_설정'!B5,S1156&lt;='01_설정'!B6,T1156&lt;='01_설정'!B7,U1156&lt;='01_설정'!B8),"Y",""))</f>
        <v>Y</v>
      </c>
      <c r="W1156" s="40">
        <f>IF(V1156&lt;&gt;"Y","",MAX(0,(1-R1156/'01_설정'!B5))*'01_설정'!B14+MAX(0,(1-S1156/'01_설정'!B6))*'01_설정'!B15+MAX(0,(1-T1156/'01_설정'!B7))*'01_설정'!B16+MAX(0,(1-U1156/'01_설정'!B8))*'01_설정'!B17+O1156*'01_설정'!B11+Q1156*'01_설정'!B12+P1156*'01_설정'!B13)</f>
        <v>33.464462627400763</v>
      </c>
      <c r="X1156" s="38">
        <f>IF(W1156="","",1+COUNTIFS($W$4:$W$3003,"&gt;"&amp;W1156)+COUNTIFS($W$4:W1156,W1156)-1)</f>
        <v>130</v>
      </c>
    </row>
    <row r="1157" spans="1:24" ht="16.5">
      <c r="A1157" s="38">
        <f>IF('04A_국토부원자료'!A1158="","",ROW()-3)</f>
        <v>1154</v>
      </c>
      <c r="B1157" s="39" t="str">
        <f>IFERROR('04A_국토부원자료'!B1158,"")</f>
        <v>서울특별시 송파구 문정동</v>
      </c>
      <c r="C1157" s="39" t="str">
        <f>IF(B1157="","",IF('04A_국토부원자료'!C1158&lt;&gt;"",'04A_국토부원자료'!C1158,TRIM('04A_국토부원자료'!D1158&amp;IF('04A_국토부원자료'!E1158&lt;&gt;"","-"&amp;'04A_국토부원자료'!E1158,""))))</f>
        <v>620</v>
      </c>
      <c r="D1157" s="39" t="str">
        <f>IFERROR('04A_국토부원자료'!F1158,"")</f>
        <v>송파푸르지오시티</v>
      </c>
      <c r="E1157" s="40">
        <f>IFERROR(VALUE(SUBSTITUTE('04A_국토부원자료'!G1158,",","")),"")</f>
        <v>30</v>
      </c>
      <c r="F1157" s="41">
        <f>IFERROR(IF(AND('04A_국토부원자료'!H1158&lt;&gt;"",'04A_국토부원자료'!I1158&lt;&gt;""),DATE(INT(VALUE(SUBSTITUTE('04A_국토부원자료'!H1158,",",""))/100),MOD(VALUE(SUBSTITUTE('04A_국토부원자료'!H1158,",","")),100),VALUE(SUBSTITUTE('04A_국토부원자료'!I1158,",",""))),""),"")</f>
        <v>45359</v>
      </c>
      <c r="G1157" s="42">
        <f>IFERROR(VALUE(SUBSTITUTE('04A_국토부원자료'!J1158,",","")),"")</f>
        <v>22500</v>
      </c>
      <c r="H1157" s="43">
        <f t="shared" si="36"/>
        <v>225000000</v>
      </c>
      <c r="I1157" s="43">
        <f t="shared" si="37"/>
        <v>7500000</v>
      </c>
      <c r="J1157" s="38">
        <f>IFERROR(VALUE(SUBSTITUTE('04A_국토부원자료'!K1158,",","")),"")</f>
        <v>10</v>
      </c>
      <c r="K1157" s="38">
        <f>IFERROR(VALUE(SUBSTITUTE('04A_국토부원자료'!N1158,",","")),"")</f>
        <v>2013</v>
      </c>
      <c r="L1157" s="39" t="str">
        <f>IFERROR('04A_국토부원자료'!O1158,"")</f>
        <v>새말로 62</v>
      </c>
      <c r="M1157" s="39" t="str">
        <f>IFERROR('04A_국토부원자료'!Q1158,"")</f>
        <v>중개거래</v>
      </c>
      <c r="N1157" s="38">
        <f>IF(B1157="","",IF('02_대상물건입력'!B5="",1,IF(ISNUMBER(SEARCH('02_대상물건입력'!B5,B1157)),1,0)))</f>
        <v>1</v>
      </c>
      <c r="O1157" s="38">
        <f>IF(B1157="","",IF('02_대상물건입력'!B6="",1,IF(ISNUMBER(SEARCH('02_대상물건입력'!B6,B1157)),1,0)))</f>
        <v>0</v>
      </c>
      <c r="P1157" s="38">
        <f>IF(L1157="","",IF('02_대상물건입력'!B15="",0,IF(ISNUMBER(SEARCH('02_대상물건입력'!B15,L1157)),1,0)))</f>
        <v>0</v>
      </c>
      <c r="Q1157" s="38">
        <f>IF(D1157="","",IF('02_대상물건입력'!B8="",0,IF(ISNUMBER(SEARCH('02_대상물건입력'!B8,D1157)),1,0)))</f>
        <v>0</v>
      </c>
      <c r="R1157" s="44">
        <f>IFERROR(ABS(E1157-'02_대상물건입력'!B11)/'02_대상물건입력'!B11,"")</f>
        <v>0.10120839267623009</v>
      </c>
      <c r="S1157" s="38">
        <f>IFERROR(ABS(J1157-'02_대상물건입력'!B10),"")</f>
        <v>2</v>
      </c>
      <c r="T1157" s="38">
        <f>IFERROR(ABS('01_설정'!B4-F1157),"")</f>
        <v>753</v>
      </c>
      <c r="U1157" s="38">
        <f>IFERROR(ABS(K1157-YEAR('02_대상물건입력'!B14)),"")</f>
        <v>13</v>
      </c>
      <c r="V1157" s="38" t="str">
        <f>IF(B1157="","",IF(AND(E1157&gt;0,F1157&gt;0,H1157&gt;0,OR('04A_국토부원자료'!P1158="",'04A_국토부원자료'!P1158="-"),IF('01_설정'!B10=1,N1157=1,TRUE),R1157&lt;='01_설정'!B5,S1157&lt;='01_설정'!B6,T1157&lt;='01_설정'!B7,U1157&lt;='01_설정'!B8),"Y",""))</f>
        <v/>
      </c>
      <c r="W1157" s="40" t="str">
        <f>IF(V1157&lt;&gt;"Y","",MAX(0,(1-R1157/'01_설정'!B5))*'01_설정'!B14+MAX(0,(1-S1157/'01_설정'!B6))*'01_설정'!B15+MAX(0,(1-T1157/'01_설정'!B7))*'01_설정'!B16+MAX(0,(1-U1157/'01_설정'!B8))*'01_설정'!B17+O1157*'01_설정'!B11+Q1157*'01_설정'!B12+P1157*'01_설정'!B13)</f>
        <v/>
      </c>
      <c r="X1157" s="38" t="str">
        <f>IF(W1157="","",1+COUNTIFS($W$4:$W$3003,"&gt;"&amp;W1157)+COUNTIFS($W$4:W1157,W1157)-1)</f>
        <v/>
      </c>
    </row>
    <row r="1158" spans="1:24" ht="16.5">
      <c r="A1158" s="38">
        <f>IF('04A_국토부원자료'!A1159="","",ROW()-3)</f>
        <v>1155</v>
      </c>
      <c r="B1158" s="39" t="str">
        <f>IFERROR('04A_국토부원자료'!B1159,"")</f>
        <v>서울특별시 송파구 문정동</v>
      </c>
      <c r="C1158" s="39" t="str">
        <f>IF(B1158="","",IF('04A_국토부원자료'!C1159&lt;&gt;"",'04A_국토부원자료'!C1159,TRIM('04A_국토부원자료'!D1159&amp;IF('04A_국토부원자료'!E1159&lt;&gt;"","-"&amp;'04A_국토부원자료'!E1159,""))))</f>
        <v>652-5</v>
      </c>
      <c r="D1158" s="39" t="str">
        <f>IFERROR('04A_국토부원자료'!F1159,"")</f>
        <v>문정 아이파크</v>
      </c>
      <c r="E1158" s="40">
        <f>IFERROR(VALUE(SUBSTITUTE('04A_국토부원자료'!G1159,",","")),"")</f>
        <v>21.57</v>
      </c>
      <c r="F1158" s="41">
        <f>IFERROR(IF(AND('04A_국토부원자료'!H1159&lt;&gt;"",'04A_국토부원자료'!I1159&lt;&gt;""),DATE(INT(VALUE(SUBSTITUTE('04A_국토부원자료'!H1159,",",""))/100),MOD(VALUE(SUBSTITUTE('04A_국토부원자료'!H1159,",","")),100),VALUE(SUBSTITUTE('04A_국토부원자료'!I1159,",",""))),""),"")</f>
        <v>45358</v>
      </c>
      <c r="G1158" s="42">
        <f>IFERROR(VALUE(SUBSTITUTE('04A_국토부원자료'!J1159,",","")),"")</f>
        <v>19800</v>
      </c>
      <c r="H1158" s="43">
        <f t="shared" si="36"/>
        <v>198000000</v>
      </c>
      <c r="I1158" s="43">
        <f t="shared" si="37"/>
        <v>9179415.8553546593</v>
      </c>
      <c r="J1158" s="38">
        <f>IFERROR(VALUE(SUBSTITUTE('04A_국토부원자료'!K1159,",","")),"")</f>
        <v>8</v>
      </c>
      <c r="K1158" s="38">
        <f>IFERROR(VALUE(SUBSTITUTE('04A_국토부원자료'!N1159,",","")),"")</f>
        <v>2017</v>
      </c>
      <c r="L1158" s="39" t="str">
        <f>IFERROR('04A_국토부원자료'!O1159,"")</f>
        <v>법원로4길 6</v>
      </c>
      <c r="M1158" s="39" t="str">
        <f>IFERROR('04A_국토부원자료'!Q1159,"")</f>
        <v>중개거래</v>
      </c>
      <c r="N1158" s="38">
        <f>IF(B1158="","",IF('02_대상물건입력'!B5="",1,IF(ISNUMBER(SEARCH('02_대상물건입력'!B5,B1158)),1,0)))</f>
        <v>1</v>
      </c>
      <c r="O1158" s="38">
        <f>IF(B1158="","",IF('02_대상물건입력'!B6="",1,IF(ISNUMBER(SEARCH('02_대상물건입력'!B6,B1158)),1,0)))</f>
        <v>0</v>
      </c>
      <c r="P1158" s="38">
        <f>IF(L1158="","",IF('02_대상물건입력'!B15="",0,IF(ISNUMBER(SEARCH('02_대상물건입력'!B15,L1158)),1,0)))</f>
        <v>0</v>
      </c>
      <c r="Q1158" s="38">
        <f>IF(D1158="","",IF('02_대상물건입력'!B8="",0,IF(ISNUMBER(SEARCH('02_대상물건입력'!B8,D1158)),1,0)))</f>
        <v>0</v>
      </c>
      <c r="R1158" s="44">
        <f>IFERROR(ABS(E1158-'02_대상물건입력'!B11)/'02_대상물건입력'!B11,"")</f>
        <v>0.20823116566579056</v>
      </c>
      <c r="S1158" s="38">
        <f>IFERROR(ABS(J1158-'02_대상물건입력'!B10),"")</f>
        <v>4</v>
      </c>
      <c r="T1158" s="38">
        <f>IFERROR(ABS('01_설정'!B4-F1158),"")</f>
        <v>754</v>
      </c>
      <c r="U1158" s="38">
        <f>IFERROR(ABS(K1158-YEAR('02_대상물건입력'!B14)),"")</f>
        <v>9</v>
      </c>
      <c r="V1158" s="38" t="str">
        <f>IF(B1158="","",IF(AND(E1158&gt;0,F1158&gt;0,H1158&gt;0,OR('04A_국토부원자료'!P1159="",'04A_국토부원자료'!P1159="-"),IF('01_설정'!B10=1,N1158=1,TRUE),R1158&lt;='01_설정'!B5,S1158&lt;='01_설정'!B6,T1158&lt;='01_설정'!B7,U1158&lt;='01_설정'!B8),"Y",""))</f>
        <v>Y</v>
      </c>
      <c r="W1158" s="40">
        <f>IF(V1158&lt;&gt;"Y","",MAX(0,(1-R1158/'01_설정'!B5))*'01_설정'!B14+MAX(0,(1-S1158/'01_설정'!B6))*'01_설정'!B15+MAX(0,(1-T1158/'01_설정'!B7))*'01_설정'!B16+MAX(0,(1-U1158/'01_설정'!B8))*'01_설정'!B17+O1158*'01_설정'!B11+Q1158*'01_설정'!B12+P1158*'01_설정'!B13)</f>
        <v>12.681136873465224</v>
      </c>
      <c r="X1158" s="38">
        <f>IF(W1158="","",1+COUNTIFS($W$4:$W$3003,"&gt;"&amp;W1158)+COUNTIFS($W$4:W1158,W1158)-1)</f>
        <v>305</v>
      </c>
    </row>
    <row r="1159" spans="1:24" ht="16.5">
      <c r="A1159" s="38">
        <f>IF('04A_국토부원자료'!A1160="","",ROW()-3)</f>
        <v>1156</v>
      </c>
      <c r="B1159" s="39" t="str">
        <f>IFERROR('04A_국토부원자료'!B1160,"")</f>
        <v>서울특별시 송파구 문정동</v>
      </c>
      <c r="C1159" s="39" t="str">
        <f>IF(B1159="","",IF('04A_국토부원자료'!C1160&lt;&gt;"",'04A_국토부원자료'!C1160,TRIM('04A_국토부원자료'!D1160&amp;IF('04A_국토부원자료'!E1160&lt;&gt;"","-"&amp;'04A_국토부원자료'!E1160,""))))</f>
        <v>643-1</v>
      </c>
      <c r="D1159" s="39" t="str">
        <f>IFERROR('04A_국토부원자료'!F1160,"")</f>
        <v>엠스테이트</v>
      </c>
      <c r="E1159" s="40">
        <f>IFERROR(VALUE(SUBSTITUTE('04A_국토부원자료'!G1160,",","")),"")</f>
        <v>26.15</v>
      </c>
      <c r="F1159" s="41">
        <f>IFERROR(IF(AND('04A_국토부원자료'!H1160&lt;&gt;"",'04A_국토부원자료'!I1160&lt;&gt;""),DATE(INT(VALUE(SUBSTITUTE('04A_국토부원자료'!H1160,",",""))/100),MOD(VALUE(SUBSTITUTE('04A_국토부원자료'!H1160,",","")),100),VALUE(SUBSTITUTE('04A_국토부원자료'!I1160,",",""))),""),"")</f>
        <v>45357</v>
      </c>
      <c r="G1159" s="42">
        <f>IFERROR(VALUE(SUBSTITUTE('04A_국토부원자료'!J1160,",","")),"")</f>
        <v>25000</v>
      </c>
      <c r="H1159" s="43">
        <f t="shared" si="36"/>
        <v>250000000</v>
      </c>
      <c r="I1159" s="43">
        <f t="shared" si="37"/>
        <v>9560229.4455066919</v>
      </c>
      <c r="J1159" s="38">
        <f>IFERROR(VALUE(SUBSTITUTE('04A_국토부원자료'!K1160,",","")),"")</f>
        <v>12</v>
      </c>
      <c r="K1159" s="38">
        <f>IFERROR(VALUE(SUBSTITUTE('04A_국토부원자료'!N1160,",","")),"")</f>
        <v>2016</v>
      </c>
      <c r="L1159" s="39" t="str">
        <f>IFERROR('04A_국토부원자료'!O1160,"")</f>
        <v>법원로 114</v>
      </c>
      <c r="M1159" s="39" t="str">
        <f>IFERROR('04A_국토부원자료'!Q1160,"")</f>
        <v>중개거래</v>
      </c>
      <c r="N1159" s="38">
        <f>IF(B1159="","",IF('02_대상물건입력'!B5="",1,IF(ISNUMBER(SEARCH('02_대상물건입력'!B5,B1159)),1,0)))</f>
        <v>1</v>
      </c>
      <c r="O1159" s="38">
        <f>IF(B1159="","",IF('02_대상물건입력'!B6="",1,IF(ISNUMBER(SEARCH('02_대상물건입력'!B6,B1159)),1,0)))</f>
        <v>0</v>
      </c>
      <c r="P1159" s="38">
        <f>IF(L1159="","",IF('02_대상물건입력'!B15="",0,IF(ISNUMBER(SEARCH('02_대상물건입력'!B15,L1159)),1,0)))</f>
        <v>0</v>
      </c>
      <c r="Q1159" s="38">
        <f>IF(D1159="","",IF('02_대상물건입력'!B8="",0,IF(ISNUMBER(SEARCH('02_대상물건입력'!B8,D1159)),1,0)))</f>
        <v>0</v>
      </c>
      <c r="R1159" s="44">
        <f>IFERROR(ABS(E1159-'02_대상물건입력'!B11)/'02_대상물건입력'!B11,"")</f>
        <v>4.0113351050552824E-2</v>
      </c>
      <c r="S1159" s="38">
        <f>IFERROR(ABS(J1159-'02_대상물건입력'!B10),"")</f>
        <v>0</v>
      </c>
      <c r="T1159" s="38">
        <f>IFERROR(ABS('01_설정'!B4-F1159),"")</f>
        <v>755</v>
      </c>
      <c r="U1159" s="38">
        <f>IFERROR(ABS(K1159-YEAR('02_대상물건입력'!B14)),"")</f>
        <v>10</v>
      </c>
      <c r="V1159" s="38" t="str">
        <f>IF(B1159="","",IF(AND(E1159&gt;0,F1159&gt;0,H1159&gt;0,OR('04A_국토부원자료'!P1160="",'04A_국토부원자료'!P1160="-"),IF('01_설정'!B10=1,N1159=1,TRUE),R1159&lt;='01_설정'!B5,S1159&lt;='01_설정'!B6,T1159&lt;='01_설정'!B7,U1159&lt;='01_설정'!B8),"Y",""))</f>
        <v>Y</v>
      </c>
      <c r="W1159" s="40">
        <f>IF(V1159&lt;&gt;"Y","",MAX(0,(1-R1159/'01_설정'!B5))*'01_설정'!B14+MAX(0,(1-S1159/'01_설정'!B6))*'01_설정'!B15+MAX(0,(1-T1159/'01_설정'!B7))*'01_설정'!B16+MAX(0,(1-U1159/'01_설정'!B8))*'01_설정'!B17+O1159*'01_설정'!B11+Q1159*'01_설정'!B12+P1159*'01_설정'!B13)</f>
        <v>36.059066203441759</v>
      </c>
      <c r="X1159" s="38">
        <f>IF(W1159="","",1+COUNTIFS($W$4:$W$3003,"&gt;"&amp;W1159)+COUNTIFS($W$4:W1159,W1159)-1)</f>
        <v>99</v>
      </c>
    </row>
    <row r="1160" spans="1:24" ht="16.5">
      <c r="A1160" s="38">
        <f>IF('04A_국토부원자료'!A1161="","",ROW()-3)</f>
        <v>1157</v>
      </c>
      <c r="B1160" s="39" t="str">
        <f>IFERROR('04A_국토부원자료'!B1161,"")</f>
        <v>서울특별시 송파구 문정동</v>
      </c>
      <c r="C1160" s="39" t="str">
        <f>IF(B1160="","",IF('04A_국토부원자료'!C1161&lt;&gt;"",'04A_국토부원자료'!C1161,TRIM('04A_국토부원자료'!D1161&amp;IF('04A_국토부원자료'!E1161&lt;&gt;"","-"&amp;'04A_국토부원자료'!E1161,""))))</f>
        <v>643-1</v>
      </c>
      <c r="D1160" s="39" t="str">
        <f>IFERROR('04A_국토부원자료'!F1161,"")</f>
        <v>엠스테이트</v>
      </c>
      <c r="E1160" s="40">
        <f>IFERROR(VALUE(SUBSTITUTE('04A_국토부원자료'!G1161,",","")),"")</f>
        <v>26.15</v>
      </c>
      <c r="F1160" s="41">
        <f>IFERROR(IF(AND('04A_국토부원자료'!H1161&lt;&gt;"",'04A_국토부원자료'!I1161&lt;&gt;""),DATE(INT(VALUE(SUBSTITUTE('04A_국토부원자료'!H1161,",",""))/100),MOD(VALUE(SUBSTITUTE('04A_국토부원자료'!H1161,",","")),100),VALUE(SUBSTITUTE('04A_국토부원자료'!I1161,",",""))),""),"")</f>
        <v>45357</v>
      </c>
      <c r="G1160" s="42">
        <f>IFERROR(VALUE(SUBSTITUTE('04A_국토부원자료'!J1161,",","")),"")</f>
        <v>25000</v>
      </c>
      <c r="H1160" s="43">
        <f t="shared" si="36"/>
        <v>250000000</v>
      </c>
      <c r="I1160" s="43">
        <f t="shared" si="37"/>
        <v>9560229.4455066919</v>
      </c>
      <c r="J1160" s="38">
        <f>IFERROR(VALUE(SUBSTITUTE('04A_국토부원자료'!K1161,",","")),"")</f>
        <v>12</v>
      </c>
      <c r="K1160" s="38">
        <f>IFERROR(VALUE(SUBSTITUTE('04A_국토부원자료'!N1161,",","")),"")</f>
        <v>2016</v>
      </c>
      <c r="L1160" s="39" t="str">
        <f>IFERROR('04A_국토부원자료'!O1161,"")</f>
        <v>법원로 114</v>
      </c>
      <c r="M1160" s="39" t="str">
        <f>IFERROR('04A_국토부원자료'!Q1161,"")</f>
        <v>중개거래</v>
      </c>
      <c r="N1160" s="38">
        <f>IF(B1160="","",IF('02_대상물건입력'!B5="",1,IF(ISNUMBER(SEARCH('02_대상물건입력'!B5,B1160)),1,0)))</f>
        <v>1</v>
      </c>
      <c r="O1160" s="38">
        <f>IF(B1160="","",IF('02_대상물건입력'!B6="",1,IF(ISNUMBER(SEARCH('02_대상물건입력'!B6,B1160)),1,0)))</f>
        <v>0</v>
      </c>
      <c r="P1160" s="38">
        <f>IF(L1160="","",IF('02_대상물건입력'!B15="",0,IF(ISNUMBER(SEARCH('02_대상물건입력'!B15,L1160)),1,0)))</f>
        <v>0</v>
      </c>
      <c r="Q1160" s="38">
        <f>IF(D1160="","",IF('02_대상물건입력'!B8="",0,IF(ISNUMBER(SEARCH('02_대상물건입력'!B8,D1160)),1,0)))</f>
        <v>0</v>
      </c>
      <c r="R1160" s="44">
        <f>IFERROR(ABS(E1160-'02_대상물건입력'!B11)/'02_대상물건입력'!B11,"")</f>
        <v>4.0113351050552824E-2</v>
      </c>
      <c r="S1160" s="38">
        <f>IFERROR(ABS(J1160-'02_대상물건입력'!B10),"")</f>
        <v>0</v>
      </c>
      <c r="T1160" s="38">
        <f>IFERROR(ABS('01_설정'!B4-F1160),"")</f>
        <v>755</v>
      </c>
      <c r="U1160" s="38">
        <f>IFERROR(ABS(K1160-YEAR('02_대상물건입력'!B14)),"")</f>
        <v>10</v>
      </c>
      <c r="V1160" s="38" t="str">
        <f>IF(B1160="","",IF(AND(E1160&gt;0,F1160&gt;0,H1160&gt;0,OR('04A_국토부원자료'!P1161="",'04A_국토부원자료'!P1161="-"),IF('01_설정'!B10=1,N1160=1,TRUE),R1160&lt;='01_설정'!B5,S1160&lt;='01_설정'!B6,T1160&lt;='01_설정'!B7,U1160&lt;='01_설정'!B8),"Y",""))</f>
        <v/>
      </c>
      <c r="W1160" s="40" t="str">
        <f>IF(V1160&lt;&gt;"Y","",MAX(0,(1-R1160/'01_설정'!B5))*'01_설정'!B14+MAX(0,(1-S1160/'01_설정'!B6))*'01_설정'!B15+MAX(0,(1-T1160/'01_설정'!B7))*'01_설정'!B16+MAX(0,(1-U1160/'01_설정'!B8))*'01_설정'!B17+O1160*'01_설정'!B11+Q1160*'01_설정'!B12+P1160*'01_설정'!B13)</f>
        <v/>
      </c>
      <c r="X1160" s="38" t="str">
        <f>IF(W1160="","",1+COUNTIFS($W$4:$W$3003,"&gt;"&amp;W1160)+COUNTIFS($W$4:W1160,W1160)-1)</f>
        <v/>
      </c>
    </row>
    <row r="1161" spans="1:24" ht="16.5">
      <c r="A1161" s="38">
        <f>IF('04A_국토부원자료'!A1162="","",ROW()-3)</f>
        <v>1158</v>
      </c>
      <c r="B1161" s="39" t="str">
        <f>IFERROR('04A_국토부원자료'!B1162,"")</f>
        <v>서울특별시 송파구 문정동</v>
      </c>
      <c r="C1161" s="39" t="str">
        <f>IF(B1161="","",IF('04A_국토부원자료'!C1162&lt;&gt;"",'04A_국토부원자료'!C1162,TRIM('04A_국토부원자료'!D1162&amp;IF('04A_국토부원자료'!E1162&lt;&gt;"","-"&amp;'04A_국토부원자료'!E1162,""))))</f>
        <v>652-4</v>
      </c>
      <c r="D1161" s="39" t="str">
        <f>IFERROR('04A_국토부원자료'!F1162,"")</f>
        <v>힐스테이트에코문정</v>
      </c>
      <c r="E1161" s="40">
        <f>IFERROR(VALUE(SUBSTITUTE('04A_국토부원자료'!G1162,",","")),"")</f>
        <v>20.79</v>
      </c>
      <c r="F1161" s="41">
        <f>IFERROR(IF(AND('04A_국토부원자료'!H1162&lt;&gt;"",'04A_국토부원자료'!I1162&lt;&gt;""),DATE(INT(VALUE(SUBSTITUTE('04A_국토부원자료'!H1162,",",""))/100),MOD(VALUE(SUBSTITUTE('04A_국토부원자료'!H1162,",","")),100),VALUE(SUBSTITUTE('04A_국토부원자료'!I1162,",",""))),""),"")</f>
        <v>45356</v>
      </c>
      <c r="G1161" s="42">
        <f>IFERROR(VALUE(SUBSTITUTE('04A_국토부원자료'!J1162,",","")),"")</f>
        <v>22000</v>
      </c>
      <c r="H1161" s="43">
        <f t="shared" si="36"/>
        <v>220000000</v>
      </c>
      <c r="I1161" s="43">
        <f t="shared" si="37"/>
        <v>10582010.582010582</v>
      </c>
      <c r="J1161" s="38">
        <f>IFERROR(VALUE(SUBSTITUTE('04A_국토부원자료'!K1162,",","")),"")</f>
        <v>4</v>
      </c>
      <c r="K1161" s="38">
        <f>IFERROR(VALUE(SUBSTITUTE('04A_국토부원자료'!N1162,",","")),"")</f>
        <v>2018</v>
      </c>
      <c r="L1161" s="39" t="str">
        <f>IFERROR('04A_국토부원자료'!O1162,"")</f>
        <v>법원로4길 10</v>
      </c>
      <c r="M1161" s="39" t="str">
        <f>IFERROR('04A_국토부원자료'!Q1162,"")</f>
        <v>중개거래</v>
      </c>
      <c r="N1161" s="38">
        <f>IF(B1161="","",IF('02_대상물건입력'!B5="",1,IF(ISNUMBER(SEARCH('02_대상물건입력'!B5,B1161)),1,0)))</f>
        <v>1</v>
      </c>
      <c r="O1161" s="38">
        <f>IF(B1161="","",IF('02_대상물건입력'!B6="",1,IF(ISNUMBER(SEARCH('02_대상물건입력'!B6,B1161)),1,0)))</f>
        <v>0</v>
      </c>
      <c r="P1161" s="38">
        <f>IF(L1161="","",IF('02_대상물건입력'!B15="",0,IF(ISNUMBER(SEARCH('02_대상물건입력'!B15,L1161)),1,0)))</f>
        <v>0</v>
      </c>
      <c r="Q1161" s="38">
        <f>IF(D1161="","",IF('02_대상물건입력'!B8="",0,IF(ISNUMBER(SEARCH('02_대상물건입력'!B8,D1161)),1,0)))</f>
        <v>0</v>
      </c>
      <c r="R1161" s="44">
        <f>IFERROR(ABS(E1161-'02_대상물건입력'!B11)/'02_대상물건입력'!B11,"")</f>
        <v>0.23686258387537257</v>
      </c>
      <c r="S1161" s="38">
        <f>IFERROR(ABS(J1161-'02_대상물건입력'!B10),"")</f>
        <v>8</v>
      </c>
      <c r="T1161" s="38">
        <f>IFERROR(ABS('01_설정'!B4-F1161),"")</f>
        <v>756</v>
      </c>
      <c r="U1161" s="38">
        <f>IFERROR(ABS(K1161-YEAR('02_대상물건입력'!B14)),"")</f>
        <v>8</v>
      </c>
      <c r="V1161" s="38" t="str">
        <f>IF(B1161="","",IF(AND(E1161&gt;0,F1161&gt;0,H1161&gt;0,OR('04A_국토부원자료'!P1162="",'04A_국토부원자료'!P1162="-"),IF('01_설정'!B10=1,N1161=1,TRUE),R1161&lt;='01_설정'!B5,S1161&lt;='01_설정'!B6,T1161&lt;='01_설정'!B7,U1161&lt;='01_설정'!B8),"Y",""))</f>
        <v/>
      </c>
      <c r="W1161" s="40" t="str">
        <f>IF(V1161&lt;&gt;"Y","",MAX(0,(1-R1161/'01_설정'!B5))*'01_설정'!B14+MAX(0,(1-S1161/'01_설정'!B6))*'01_설정'!B15+MAX(0,(1-T1161/'01_설정'!B7))*'01_설정'!B16+MAX(0,(1-U1161/'01_설정'!B8))*'01_설정'!B17+O1161*'01_설정'!B11+Q1161*'01_설정'!B12+P1161*'01_설정'!B13)</f>
        <v/>
      </c>
      <c r="X1161" s="38" t="str">
        <f>IF(W1161="","",1+COUNTIFS($W$4:$W$3003,"&gt;"&amp;W1161)+COUNTIFS($W$4:W1161,W1161)-1)</f>
        <v/>
      </c>
    </row>
    <row r="1162" spans="1:24" ht="16.5">
      <c r="A1162" s="38">
        <f>IF('04A_국토부원자료'!A1163="","",ROW()-3)</f>
        <v>1159</v>
      </c>
      <c r="B1162" s="39" t="str">
        <f>IFERROR('04A_국토부원자료'!B1163,"")</f>
        <v>서울특별시 송파구 문정동</v>
      </c>
      <c r="C1162" s="39" t="str">
        <f>IF(B1162="","",IF('04A_국토부원자료'!C1163&lt;&gt;"",'04A_국토부원자료'!C1163,TRIM('04A_국토부원자료'!D1163&amp;IF('04A_국토부원자료'!E1163&lt;&gt;"","-"&amp;'04A_국토부원자료'!E1163,""))))</f>
        <v>618</v>
      </c>
      <c r="D1162" s="39" t="str">
        <f>IFERROR('04A_국토부원자료'!F1163,"")</f>
        <v>파크하비오</v>
      </c>
      <c r="E1162" s="40">
        <f>IFERROR(VALUE(SUBSTITUTE('04A_국토부원자료'!G1163,",","")),"")</f>
        <v>48.96</v>
      </c>
      <c r="F1162" s="41">
        <f>IFERROR(IF(AND('04A_국토부원자료'!H1163&lt;&gt;"",'04A_국토부원자료'!I1163&lt;&gt;""),DATE(INT(VALUE(SUBSTITUTE('04A_국토부원자료'!H1163,",",""))/100),MOD(VALUE(SUBSTITUTE('04A_국토부원자료'!H1163,",","")),100),VALUE(SUBSTITUTE('04A_국토부원자료'!I1163,",",""))),""),"")</f>
        <v>45356</v>
      </c>
      <c r="G1162" s="42">
        <f>IFERROR(VALUE(SUBSTITUTE('04A_국토부원자료'!J1163,",","")),"")</f>
        <v>45000</v>
      </c>
      <c r="H1162" s="43">
        <f t="shared" si="36"/>
        <v>450000000</v>
      </c>
      <c r="I1162" s="43">
        <f t="shared" si="37"/>
        <v>9191176.4705882352</v>
      </c>
      <c r="J1162" s="38">
        <f>IFERROR(VALUE(SUBSTITUTE('04A_국토부원자료'!K1163,",","")),"")</f>
        <v>16</v>
      </c>
      <c r="K1162" s="38" t="str">
        <f>IFERROR(VALUE(SUBSTITUTE('04A_국토부원자료'!N1163,",","")),"")</f>
        <v/>
      </c>
      <c r="L1162" s="39" t="str">
        <f>IFERROR('04A_국토부원자료'!O1163,"")</f>
        <v xml:space="preserve"> </v>
      </c>
      <c r="M1162" s="39" t="str">
        <f>IFERROR('04A_국토부원자료'!Q1163,"")</f>
        <v>중개거래</v>
      </c>
      <c r="N1162" s="38">
        <f>IF(B1162="","",IF('02_대상물건입력'!B5="",1,IF(ISNUMBER(SEARCH('02_대상물건입력'!B5,B1162)),1,0)))</f>
        <v>1</v>
      </c>
      <c r="O1162" s="38">
        <f>IF(B1162="","",IF('02_대상물건입력'!B6="",1,IF(ISNUMBER(SEARCH('02_대상물건입력'!B6,B1162)),1,0)))</f>
        <v>0</v>
      </c>
      <c r="P1162" s="38">
        <f>IF(L1162="","",IF('02_대상물건입력'!B15="",0,IF(ISNUMBER(SEARCH('02_대상물건입력'!B15,L1162)),1,0)))</f>
        <v>0</v>
      </c>
      <c r="Q1162" s="38">
        <f>IF(D1162="","",IF('02_대상물건입력'!B8="",0,IF(ISNUMBER(SEARCH('02_대상물건입력'!B8,D1162)),1,0)))</f>
        <v>0</v>
      </c>
      <c r="R1162" s="44">
        <f>IFERROR(ABS(E1162-'02_대상물건입력'!B11)/'02_대상물건입력'!B11,"")</f>
        <v>0.79717209684760759</v>
      </c>
      <c r="S1162" s="38">
        <f>IFERROR(ABS(J1162-'02_대상물건입력'!B10),"")</f>
        <v>4</v>
      </c>
      <c r="T1162" s="38">
        <f>IFERROR(ABS('01_설정'!B4-F1162),"")</f>
        <v>756</v>
      </c>
      <c r="U1162" s="38" t="str">
        <f>IFERROR(ABS(K1162-YEAR('02_대상물건입력'!B14)),"")</f>
        <v/>
      </c>
      <c r="V1162" s="38" t="str">
        <f>IF(B1162="","",IF(AND(E1162&gt;0,F1162&gt;0,H1162&gt;0,OR('04A_국토부원자료'!P1163="",'04A_국토부원자료'!P1163="-"),IF('01_설정'!B10=1,N1162=1,TRUE),R1162&lt;='01_설정'!B5,S1162&lt;='01_설정'!B6,T1162&lt;='01_설정'!B7,U1162&lt;='01_설정'!B8),"Y",""))</f>
        <v/>
      </c>
      <c r="W1162" s="40" t="str">
        <f>IF(V1162&lt;&gt;"Y","",MAX(0,(1-R1162/'01_설정'!B5))*'01_설정'!B14+MAX(0,(1-S1162/'01_설정'!B6))*'01_설정'!B15+MAX(0,(1-T1162/'01_설정'!B7))*'01_설정'!B16+MAX(0,(1-U1162/'01_설정'!B8))*'01_설정'!B17+O1162*'01_설정'!B11+Q1162*'01_설정'!B12+P1162*'01_설정'!B13)</f>
        <v/>
      </c>
      <c r="X1162" s="38" t="str">
        <f>IF(W1162="","",1+COUNTIFS($W$4:$W$3003,"&gt;"&amp;W1162)+COUNTIFS($W$4:W1162,W1162)-1)</f>
        <v/>
      </c>
    </row>
    <row r="1163" spans="1:24" ht="16.5">
      <c r="A1163" s="38">
        <f>IF('04A_국토부원자료'!A1164="","",ROW()-3)</f>
        <v>1160</v>
      </c>
      <c r="B1163" s="39" t="str">
        <f>IFERROR('04A_국토부원자료'!B1164,"")</f>
        <v>서울특별시 송파구 문정동</v>
      </c>
      <c r="C1163" s="39" t="str">
        <f>IF(B1163="","",IF('04A_국토부원자료'!C1164&lt;&gt;"",'04A_국토부원자료'!C1164,TRIM('04A_국토부원자료'!D1164&amp;IF('04A_국토부원자료'!E1164&lt;&gt;"","-"&amp;'04A_국토부원자료'!E1164,""))))</f>
        <v>639-5</v>
      </c>
      <c r="D1163" s="39" t="str">
        <f>IFERROR('04A_국토부원자료'!F1164,"")</f>
        <v>힐스테이트에코송파</v>
      </c>
      <c r="E1163" s="40">
        <f>IFERROR(VALUE(SUBSTITUTE('04A_국토부원자료'!G1164,",","")),"")</f>
        <v>21.064</v>
      </c>
      <c r="F1163" s="41">
        <f>IFERROR(IF(AND('04A_국토부원자료'!H1164&lt;&gt;"",'04A_국토부원자료'!I1164&lt;&gt;""),DATE(INT(VALUE(SUBSTITUTE('04A_국토부원자료'!H1164,",",""))/100),MOD(VALUE(SUBSTITUTE('04A_국토부원자료'!H1164,",","")),100),VALUE(SUBSTITUTE('04A_국토부원자료'!I1164,",",""))),""),"")</f>
        <v>45353</v>
      </c>
      <c r="G1163" s="42">
        <f>IFERROR(VALUE(SUBSTITUTE('04A_국토부원자료'!J1164,",","")),"")</f>
        <v>19000</v>
      </c>
      <c r="H1163" s="43">
        <f t="shared" si="36"/>
        <v>190000000</v>
      </c>
      <c r="I1163" s="43">
        <f t="shared" si="37"/>
        <v>9020129.1302696541</v>
      </c>
      <c r="J1163" s="38">
        <f>IFERROR(VALUE(SUBSTITUTE('04A_국토부원자료'!K1164,",","")),"")</f>
        <v>18</v>
      </c>
      <c r="K1163" s="38">
        <f>IFERROR(VALUE(SUBSTITUTE('04A_국토부원자료'!N1164,",","")),"")</f>
        <v>2017</v>
      </c>
      <c r="L1163" s="39" t="str">
        <f>IFERROR('04A_국토부원자료'!O1164,"")</f>
        <v>정의로7길 13</v>
      </c>
      <c r="M1163" s="39" t="str">
        <f>IFERROR('04A_국토부원자료'!Q1164,"")</f>
        <v>중개거래</v>
      </c>
      <c r="N1163" s="38">
        <f>IF(B1163="","",IF('02_대상물건입력'!B5="",1,IF(ISNUMBER(SEARCH('02_대상물건입력'!B5,B1163)),1,0)))</f>
        <v>1</v>
      </c>
      <c r="O1163" s="38">
        <f>IF(B1163="","",IF('02_대상물건입력'!B6="",1,IF(ISNUMBER(SEARCH('02_대상물건입력'!B6,B1163)),1,0)))</f>
        <v>0</v>
      </c>
      <c r="P1163" s="38">
        <f>IF(L1163="","",IF('02_대상물건입력'!B15="",0,IF(ISNUMBER(SEARCH('02_대상물건입력'!B15,L1163)),1,0)))</f>
        <v>0</v>
      </c>
      <c r="Q1163" s="38">
        <f>IF(D1163="","",IF('02_대상물건입력'!B8="",0,IF(ISNUMBER(SEARCH('02_대상물건입력'!B8,D1163)),1,0)))</f>
        <v>0</v>
      </c>
      <c r="R1163" s="44">
        <f>IFERROR(ABS(E1163-'02_대상물건입력'!B11)/'02_대상물건입력'!B11,"")</f>
        <v>0.22680488055559631</v>
      </c>
      <c r="S1163" s="38">
        <f>IFERROR(ABS(J1163-'02_대상물건입력'!B10),"")</f>
        <v>6</v>
      </c>
      <c r="T1163" s="38">
        <f>IFERROR(ABS('01_설정'!B4-F1163),"")</f>
        <v>759</v>
      </c>
      <c r="U1163" s="38">
        <f>IFERROR(ABS(K1163-YEAR('02_대상물건입력'!B14)),"")</f>
        <v>9</v>
      </c>
      <c r="V1163" s="38" t="str">
        <f>IF(B1163="","",IF(AND(E1163&gt;0,F1163&gt;0,H1163&gt;0,OR('04A_국토부원자료'!P1164="",'04A_국토부원자료'!P1164="-"),IF('01_설정'!B10=1,N1163=1,TRUE),R1163&lt;='01_설정'!B5,S1163&lt;='01_설정'!B6,T1163&lt;='01_설정'!B7,U1163&lt;='01_설정'!B8),"Y",""))</f>
        <v/>
      </c>
      <c r="W1163" s="40" t="str">
        <f>IF(V1163&lt;&gt;"Y","",MAX(0,(1-R1163/'01_설정'!B5))*'01_설정'!B14+MAX(0,(1-S1163/'01_설정'!B6))*'01_설정'!B15+MAX(0,(1-T1163/'01_설정'!B7))*'01_설정'!B16+MAX(0,(1-U1163/'01_설정'!B8))*'01_설정'!B17+O1163*'01_설정'!B11+Q1163*'01_설정'!B12+P1163*'01_설정'!B13)</f>
        <v/>
      </c>
      <c r="X1163" s="38" t="str">
        <f>IF(W1163="","",1+COUNTIFS($W$4:$W$3003,"&gt;"&amp;W1163)+COUNTIFS($W$4:W1163,W1163)-1)</f>
        <v/>
      </c>
    </row>
    <row r="1164" spans="1:24" ht="16.5">
      <c r="A1164" s="38">
        <f>IF('04A_국토부원자료'!A1165="","",ROW()-3)</f>
        <v>1161</v>
      </c>
      <c r="B1164" s="39" t="str">
        <f>IFERROR('04A_국토부원자료'!B1165,"")</f>
        <v>서울특별시 송파구 문정동</v>
      </c>
      <c r="C1164" s="39" t="str">
        <f>IF(B1164="","",IF('04A_국토부원자료'!C1165&lt;&gt;"",'04A_국토부원자료'!C1165,TRIM('04A_국토부원자료'!D1165&amp;IF('04A_국토부원자료'!E1165&lt;&gt;"","-"&amp;'04A_국토부원자료'!E1165,""))))</f>
        <v>652-4</v>
      </c>
      <c r="D1164" s="39" t="str">
        <f>IFERROR('04A_국토부원자료'!F1165,"")</f>
        <v>힐스테이트에코문정</v>
      </c>
      <c r="E1164" s="40">
        <f>IFERROR(VALUE(SUBSTITUTE('04A_국토부원자료'!G1165,",","")),"")</f>
        <v>20.79</v>
      </c>
      <c r="F1164" s="41">
        <f>IFERROR(IF(AND('04A_국토부원자료'!H1165&lt;&gt;"",'04A_국토부원자료'!I1165&lt;&gt;""),DATE(INT(VALUE(SUBSTITUTE('04A_국토부원자료'!H1165,",",""))/100),MOD(VALUE(SUBSTITUTE('04A_국토부원자료'!H1165,",","")),100),VALUE(SUBSTITUTE('04A_국토부원자료'!I1165,",",""))),""),"")</f>
        <v>45353</v>
      </c>
      <c r="G1164" s="42">
        <f>IFERROR(VALUE(SUBSTITUTE('04A_국토부원자료'!J1165,",","")),"")</f>
        <v>22200</v>
      </c>
      <c r="H1164" s="43">
        <f t="shared" si="36"/>
        <v>222000000</v>
      </c>
      <c r="I1164" s="43">
        <f t="shared" si="37"/>
        <v>10678210.678210679</v>
      </c>
      <c r="J1164" s="38">
        <f>IFERROR(VALUE(SUBSTITUTE('04A_국토부원자료'!K1165,",","")),"")</f>
        <v>7</v>
      </c>
      <c r="K1164" s="38">
        <f>IFERROR(VALUE(SUBSTITUTE('04A_국토부원자료'!N1165,",","")),"")</f>
        <v>2018</v>
      </c>
      <c r="L1164" s="39" t="str">
        <f>IFERROR('04A_국토부원자료'!O1165,"")</f>
        <v>법원로4길 10</v>
      </c>
      <c r="M1164" s="39" t="str">
        <f>IFERROR('04A_국토부원자료'!Q1165,"")</f>
        <v>중개거래</v>
      </c>
      <c r="N1164" s="38">
        <f>IF(B1164="","",IF('02_대상물건입력'!B5="",1,IF(ISNUMBER(SEARCH('02_대상물건입력'!B5,B1164)),1,0)))</f>
        <v>1</v>
      </c>
      <c r="O1164" s="38">
        <f>IF(B1164="","",IF('02_대상물건입력'!B6="",1,IF(ISNUMBER(SEARCH('02_대상물건입력'!B6,B1164)),1,0)))</f>
        <v>0</v>
      </c>
      <c r="P1164" s="38">
        <f>IF(L1164="","",IF('02_대상물건입력'!B15="",0,IF(ISNUMBER(SEARCH('02_대상물건입력'!B15,L1164)),1,0)))</f>
        <v>0</v>
      </c>
      <c r="Q1164" s="38">
        <f>IF(D1164="","",IF('02_대상물건입력'!B8="",0,IF(ISNUMBER(SEARCH('02_대상물건입력'!B8,D1164)),1,0)))</f>
        <v>0</v>
      </c>
      <c r="R1164" s="44">
        <f>IFERROR(ABS(E1164-'02_대상물건입력'!B11)/'02_대상물건입력'!B11,"")</f>
        <v>0.23686258387537257</v>
      </c>
      <c r="S1164" s="38">
        <f>IFERROR(ABS(J1164-'02_대상물건입력'!B10),"")</f>
        <v>5</v>
      </c>
      <c r="T1164" s="38">
        <f>IFERROR(ABS('01_설정'!B4-F1164),"")</f>
        <v>759</v>
      </c>
      <c r="U1164" s="38">
        <f>IFERROR(ABS(K1164-YEAR('02_대상물건입력'!B14)),"")</f>
        <v>8</v>
      </c>
      <c r="V1164" s="38" t="str">
        <f>IF(B1164="","",IF(AND(E1164&gt;0,F1164&gt;0,H1164&gt;0,OR('04A_국토부원자료'!P1165="",'04A_국토부원자료'!P1165="-"),IF('01_설정'!B10=1,N1164=1,TRUE),R1164&lt;='01_설정'!B5,S1164&lt;='01_설정'!B6,T1164&lt;='01_설정'!B7,U1164&lt;='01_설정'!B8),"Y",""))</f>
        <v>Y</v>
      </c>
      <c r="W1164" s="40">
        <f>IF(V1164&lt;&gt;"Y","",MAX(0,(1-R1164/'01_설정'!B5))*'01_설정'!B14+MAX(0,(1-S1164/'01_설정'!B6))*'01_설정'!B15+MAX(0,(1-T1164/'01_설정'!B7))*'01_설정'!B16+MAX(0,(1-U1164/'01_설정'!B8))*'01_설정'!B17+O1164*'01_설정'!B11+Q1164*'01_설정'!B12+P1164*'01_설정'!B13)</f>
        <v>8.6793802902000898</v>
      </c>
      <c r="X1164" s="38">
        <f>IF(W1164="","",1+COUNTIFS($W$4:$W$3003,"&gt;"&amp;W1164)+COUNTIFS($W$4:W1164,W1164)-1)</f>
        <v>318</v>
      </c>
    </row>
    <row r="1165" spans="1:24" ht="16.5">
      <c r="A1165" s="38">
        <f>IF('04A_국토부원자료'!A1166="","",ROW()-3)</f>
        <v>1162</v>
      </c>
      <c r="B1165" s="39" t="str">
        <f>IFERROR('04A_국토부원자료'!B1166,"")</f>
        <v>서울특별시 송파구 문정동</v>
      </c>
      <c r="C1165" s="39" t="str">
        <f>IF(B1165="","",IF('04A_국토부원자료'!C1166&lt;&gt;"",'04A_국토부원자료'!C1166,TRIM('04A_국토부원자료'!D1166&amp;IF('04A_국토부원자료'!E1166&lt;&gt;"","-"&amp;'04A_국토부원자료'!E1166,""))))</f>
        <v>622</v>
      </c>
      <c r="D1165" s="39" t="str">
        <f>IFERROR('04A_국토부원자료'!F1166,"")</f>
        <v>송파한화오벨리스크</v>
      </c>
      <c r="E1165" s="40">
        <f>IFERROR(VALUE(SUBSTITUTE('04A_국토부원자료'!G1166,",","")),"")</f>
        <v>26.82</v>
      </c>
      <c r="F1165" s="41">
        <f>IFERROR(IF(AND('04A_국토부원자료'!H1166&lt;&gt;"",'04A_국토부원자료'!I1166&lt;&gt;""),DATE(INT(VALUE(SUBSTITUTE('04A_국토부원자료'!H1166,",",""))/100),MOD(VALUE(SUBSTITUTE('04A_국토부원자료'!H1166,",","")),100),VALUE(SUBSTITUTE('04A_국토부원자료'!I1166,",",""))),""),"")</f>
        <v>45353</v>
      </c>
      <c r="G1165" s="42">
        <f>IFERROR(VALUE(SUBSTITUTE('04A_국토부원자료'!J1166,",","")),"")</f>
        <v>20300</v>
      </c>
      <c r="H1165" s="43">
        <f t="shared" si="36"/>
        <v>203000000</v>
      </c>
      <c r="I1165" s="43">
        <f t="shared" si="37"/>
        <v>7568978.3743475014</v>
      </c>
      <c r="J1165" s="38">
        <f>IFERROR(VALUE(SUBSTITUTE('04A_국토부원자료'!K1166,",","")),"")</f>
        <v>5</v>
      </c>
      <c r="K1165" s="38">
        <f>IFERROR(VALUE(SUBSTITUTE('04A_국토부원자료'!N1166,",","")),"")</f>
        <v>2013</v>
      </c>
      <c r="L1165" s="39" t="str">
        <f>IFERROR('04A_국토부원자료'!O1166,"")</f>
        <v>충민로 5</v>
      </c>
      <c r="M1165" s="39" t="str">
        <f>IFERROR('04A_국토부원자료'!Q1166,"")</f>
        <v>중개거래</v>
      </c>
      <c r="N1165" s="38">
        <f>IF(B1165="","",IF('02_대상물건입력'!B5="",1,IF(ISNUMBER(SEARCH('02_대상물건입력'!B5,B1165)),1,0)))</f>
        <v>1</v>
      </c>
      <c r="O1165" s="38">
        <f>IF(B1165="","",IF('02_대상물건입력'!B6="",1,IF(ISNUMBER(SEARCH('02_대상물건입력'!B6,B1165)),1,0)))</f>
        <v>0</v>
      </c>
      <c r="P1165" s="38">
        <f>IF(L1165="","",IF('02_대상물건입력'!B15="",0,IF(ISNUMBER(SEARCH('02_대상물건입력'!B15,L1165)),1,0)))</f>
        <v>0</v>
      </c>
      <c r="Q1165" s="38">
        <f>IF(D1165="","",IF('02_대상물건입력'!B8="",0,IF(ISNUMBER(SEARCH('02_대상물건입력'!B8,D1165)),1,0)))</f>
        <v>0</v>
      </c>
      <c r="R1165" s="44">
        <f>IFERROR(ABS(E1165-'02_대상물건입력'!B11)/'02_대상물건입력'!B11,"")</f>
        <v>1.551969694745029E-2</v>
      </c>
      <c r="S1165" s="38">
        <f>IFERROR(ABS(J1165-'02_대상물건입력'!B10),"")</f>
        <v>7</v>
      </c>
      <c r="T1165" s="38">
        <f>IFERROR(ABS('01_설정'!B4-F1165),"")</f>
        <v>759</v>
      </c>
      <c r="U1165" s="38">
        <f>IFERROR(ABS(K1165-YEAR('02_대상물건입력'!B14)),"")</f>
        <v>13</v>
      </c>
      <c r="V1165" s="38" t="str">
        <f>IF(B1165="","",IF(AND(E1165&gt;0,F1165&gt;0,H1165&gt;0,OR('04A_국토부원자료'!P1166="",'04A_국토부원자료'!P1166="-"),IF('01_설정'!B10=1,N1165=1,TRUE),R1165&lt;='01_설정'!B5,S1165&lt;='01_설정'!B6,T1165&lt;='01_설정'!B7,U1165&lt;='01_설정'!B8),"Y",""))</f>
        <v/>
      </c>
      <c r="W1165" s="40" t="str">
        <f>IF(V1165&lt;&gt;"Y","",MAX(0,(1-R1165/'01_설정'!B5))*'01_설정'!B14+MAX(0,(1-S1165/'01_설정'!B6))*'01_설정'!B15+MAX(0,(1-T1165/'01_설정'!B7))*'01_설정'!B16+MAX(0,(1-U1165/'01_설정'!B8))*'01_설정'!B17+O1165*'01_설정'!B11+Q1165*'01_설정'!B12+P1165*'01_설정'!B13)</f>
        <v/>
      </c>
      <c r="X1165" s="38" t="str">
        <f>IF(W1165="","",1+COUNTIFS($W$4:$W$3003,"&gt;"&amp;W1165)+COUNTIFS($W$4:W1165,W1165)-1)</f>
        <v/>
      </c>
    </row>
    <row r="1166" spans="1:24" ht="16.5">
      <c r="A1166" s="38">
        <f>IF('04A_국토부원자료'!A1167="","",ROW()-3)</f>
        <v>1163</v>
      </c>
      <c r="B1166" s="39" t="str">
        <f>IFERROR('04A_국토부원자료'!B1167,"")</f>
        <v>서울특별시 송파구 문정동</v>
      </c>
      <c r="C1166" s="39" t="str">
        <f>IF(B1166="","",IF('04A_국토부원자료'!C1167&lt;&gt;"",'04A_국토부원자료'!C1167,TRIM('04A_국토부원자료'!D1167&amp;IF('04A_국토부원자료'!E1167&lt;&gt;"","-"&amp;'04A_국토부원자료'!E1167,""))))</f>
        <v>618</v>
      </c>
      <c r="D1166" s="39" t="str">
        <f>IFERROR('04A_국토부원자료'!F1167,"")</f>
        <v>파크하비오</v>
      </c>
      <c r="E1166" s="40">
        <f>IFERROR(VALUE(SUBSTITUTE('04A_국토부원자료'!G1167,",","")),"")</f>
        <v>25.33</v>
      </c>
      <c r="F1166" s="41">
        <f>IFERROR(IF(AND('04A_국토부원자료'!H1167&lt;&gt;"",'04A_국토부원자료'!I1167&lt;&gt;""),DATE(INT(VALUE(SUBSTITUTE('04A_국토부원자료'!H1167,",",""))/100),MOD(VALUE(SUBSTITUTE('04A_국토부원자료'!H1167,",","")),100),VALUE(SUBSTITUTE('04A_국토부원자료'!I1167,",",""))),""),"")</f>
        <v>45352</v>
      </c>
      <c r="G1166" s="42">
        <f>IFERROR(VALUE(SUBSTITUTE('04A_국토부원자료'!J1167,",","")),"")</f>
        <v>19700</v>
      </c>
      <c r="H1166" s="43">
        <f t="shared" si="36"/>
        <v>197000000</v>
      </c>
      <c r="I1166" s="43">
        <f t="shared" si="37"/>
        <v>7777339.1235688915</v>
      </c>
      <c r="J1166" s="38">
        <f>IFERROR(VALUE(SUBSTITUTE('04A_국토부원자료'!K1167,",","")),"")</f>
        <v>16</v>
      </c>
      <c r="K1166" s="38" t="str">
        <f>IFERROR(VALUE(SUBSTITUTE('04A_국토부원자료'!N1167,",","")),"")</f>
        <v/>
      </c>
      <c r="L1166" s="39" t="str">
        <f>IFERROR('04A_국토부원자료'!O1167,"")</f>
        <v xml:space="preserve"> </v>
      </c>
      <c r="M1166" s="39" t="str">
        <f>IFERROR('04A_국토부원자료'!Q1167,"")</f>
        <v>직거래</v>
      </c>
      <c r="N1166" s="38">
        <f>IF(B1166="","",IF('02_대상물건입력'!B5="",1,IF(ISNUMBER(SEARCH('02_대상물건입력'!B5,B1166)),1,0)))</f>
        <v>1</v>
      </c>
      <c r="O1166" s="38">
        <f>IF(B1166="","",IF('02_대상물건입력'!B6="",1,IF(ISNUMBER(SEARCH('02_대상물건입력'!B6,B1166)),1,0)))</f>
        <v>0</v>
      </c>
      <c r="P1166" s="38">
        <f>IF(L1166="","",IF('02_대상물건입력'!B15="",0,IF(ISNUMBER(SEARCH('02_대상물건입력'!B15,L1166)),1,0)))</f>
        <v>0</v>
      </c>
      <c r="Q1166" s="38">
        <f>IF(D1166="","",IF('02_대상물건입력'!B8="",0,IF(ISNUMBER(SEARCH('02_대상물건입력'!B8,D1166)),1,0)))</f>
        <v>0</v>
      </c>
      <c r="R1166" s="44">
        <f>IFERROR(ABS(E1166-'02_대상물건입력'!B11)/'02_대상물건입력'!B11,"")</f>
        <v>7.0213047117036451E-2</v>
      </c>
      <c r="S1166" s="38">
        <f>IFERROR(ABS(J1166-'02_대상물건입력'!B10),"")</f>
        <v>4</v>
      </c>
      <c r="T1166" s="38">
        <f>IFERROR(ABS('01_설정'!B4-F1166),"")</f>
        <v>760</v>
      </c>
      <c r="U1166" s="38" t="str">
        <f>IFERROR(ABS(K1166-YEAR('02_대상물건입력'!B14)),"")</f>
        <v/>
      </c>
      <c r="V1166" s="38" t="str">
        <f>IF(B1166="","",IF(AND(E1166&gt;0,F1166&gt;0,H1166&gt;0,OR('04A_국토부원자료'!P1167="",'04A_국토부원자료'!P1167="-"),IF('01_설정'!B10=1,N1166=1,TRUE),R1166&lt;='01_설정'!B5,S1166&lt;='01_설정'!B6,T1166&lt;='01_설정'!B7,U1166&lt;='01_설정'!B8),"Y",""))</f>
        <v/>
      </c>
      <c r="W1166" s="40" t="str">
        <f>IF(V1166&lt;&gt;"Y","",MAX(0,(1-R1166/'01_설정'!B5))*'01_설정'!B14+MAX(0,(1-S1166/'01_설정'!B6))*'01_설정'!B15+MAX(0,(1-T1166/'01_설정'!B7))*'01_설정'!B16+MAX(0,(1-U1166/'01_설정'!B8))*'01_설정'!B17+O1166*'01_설정'!B11+Q1166*'01_설정'!B12+P1166*'01_설정'!B13)</f>
        <v/>
      </c>
      <c r="X1166" s="38" t="str">
        <f>IF(W1166="","",1+COUNTIFS($W$4:$W$3003,"&gt;"&amp;W1166)+COUNTIFS($W$4:W1166,W1166)-1)</f>
        <v/>
      </c>
    </row>
    <row r="1167" spans="1:24" ht="16.5">
      <c r="A1167" s="38">
        <f>IF('04A_국토부원자료'!A1168="","",ROW()-3)</f>
        <v>1164</v>
      </c>
      <c r="B1167" s="39" t="str">
        <f>IFERROR('04A_국토부원자료'!B1168,"")</f>
        <v>서울특별시 송파구 문정동</v>
      </c>
      <c r="C1167" s="39" t="str">
        <f>IF(B1167="","",IF('04A_국토부원자료'!C1168&lt;&gt;"",'04A_국토부원자료'!C1168,TRIM('04A_국토부원자료'!D1168&amp;IF('04A_국토부원자료'!E1168&lt;&gt;"","-"&amp;'04A_국토부원자료'!E1168,""))))</f>
        <v>652-2</v>
      </c>
      <c r="D1167" s="39" t="str">
        <f>IFERROR('04A_국토부원자료'!F1168,"")</f>
        <v>문정 오벨리스크</v>
      </c>
      <c r="E1167" s="40">
        <f>IFERROR(VALUE(SUBSTITUTE('04A_국토부원자료'!G1168,",","")),"")</f>
        <v>24.05</v>
      </c>
      <c r="F1167" s="41">
        <f>IFERROR(IF(AND('04A_국토부원자료'!H1168&lt;&gt;"",'04A_국토부원자료'!I1168&lt;&gt;""),DATE(INT(VALUE(SUBSTITUTE('04A_국토부원자료'!H1168,",",""))/100),MOD(VALUE(SUBSTITUTE('04A_국토부원자료'!H1168,",","")),100),VALUE(SUBSTITUTE('04A_국토부원자료'!I1168,",",""))),""),"")</f>
        <v>45352</v>
      </c>
      <c r="G1167" s="42">
        <f>IFERROR(VALUE(SUBSTITUTE('04A_국토부원자료'!J1168,",","")),"")</f>
        <v>23750</v>
      </c>
      <c r="H1167" s="43">
        <f t="shared" si="36"/>
        <v>237500000</v>
      </c>
      <c r="I1167" s="43">
        <f t="shared" si="37"/>
        <v>9875259.8752598744</v>
      </c>
      <c r="J1167" s="38">
        <f>IFERROR(VALUE(SUBSTITUTE('04A_국토부원자료'!K1168,",","")),"")</f>
        <v>7</v>
      </c>
      <c r="K1167" s="38">
        <f>IFERROR(VALUE(SUBSTITUTE('04A_국토부원자료'!N1168,",","")),"")</f>
        <v>2018</v>
      </c>
      <c r="L1167" s="39" t="str">
        <f>IFERROR('04A_국토부원자료'!O1168,"")</f>
        <v>송파대로 145</v>
      </c>
      <c r="M1167" s="39" t="str">
        <f>IFERROR('04A_국토부원자료'!Q1168,"")</f>
        <v>중개거래</v>
      </c>
      <c r="N1167" s="38">
        <f>IF(B1167="","",IF('02_대상물건입력'!B5="",1,IF(ISNUMBER(SEARCH('02_대상물건입력'!B5,B1167)),1,0)))</f>
        <v>1</v>
      </c>
      <c r="O1167" s="38">
        <f>IF(B1167="","",IF('02_대상물건입력'!B6="",1,IF(ISNUMBER(SEARCH('02_대상물건입력'!B6,B1167)),1,0)))</f>
        <v>0</v>
      </c>
      <c r="P1167" s="38">
        <f>IF(L1167="","",IF('02_대상물건입력'!B15="",0,IF(ISNUMBER(SEARCH('02_대상물건입력'!B15,L1167)),1,0)))</f>
        <v>1</v>
      </c>
      <c r="Q1167" s="38">
        <f>IF(D1167="","",IF('02_대상물건입력'!B8="",0,IF(ISNUMBER(SEARCH('02_대상물건입력'!B8,D1167)),1,0)))</f>
        <v>0</v>
      </c>
      <c r="R1167" s="44">
        <f>IFERROR(ABS(E1167-'02_대상물건입력'!B11)/'02_대상물건입력'!B11,"")</f>
        <v>0.11719793853788885</v>
      </c>
      <c r="S1167" s="38">
        <f>IFERROR(ABS(J1167-'02_대상물건입력'!B10),"")</f>
        <v>5</v>
      </c>
      <c r="T1167" s="38">
        <f>IFERROR(ABS('01_설정'!B4-F1167),"")</f>
        <v>760</v>
      </c>
      <c r="U1167" s="38">
        <f>IFERROR(ABS(K1167-YEAR('02_대상물건입력'!B14)),"")</f>
        <v>8</v>
      </c>
      <c r="V1167" s="38" t="str">
        <f>IF(B1167="","",IF(AND(E1167&gt;0,F1167&gt;0,H1167&gt;0,OR('04A_국토부원자료'!P1168="",'04A_국토부원자료'!P1168="-"),IF('01_설정'!B10=1,N1167=1,TRUE),R1167&lt;='01_설정'!B5,S1167&lt;='01_설정'!B6,T1167&lt;='01_설정'!B7,U1167&lt;='01_설정'!B8),"Y",""))</f>
        <v>Y</v>
      </c>
      <c r="W1167" s="40">
        <f>IF(V1167&lt;&gt;"Y","",MAX(0,(1-R1167/'01_설정'!B5))*'01_설정'!B14+MAX(0,(1-S1167/'01_설정'!B6))*'01_설정'!B15+MAX(0,(1-T1167/'01_설정'!B7))*'01_설정'!B16+MAX(0,(1-U1167/'01_설정'!B8))*'01_설정'!B17+O1167*'01_설정'!B11+Q1167*'01_설정'!B12+P1167*'01_설정'!B13)</f>
        <v>27.193430723734274</v>
      </c>
      <c r="X1167" s="38">
        <f>IF(W1167="","",1+COUNTIFS($W$4:$W$3003,"&gt;"&amp;W1167)+COUNTIFS($W$4:W1167,W1167)-1)</f>
        <v>198</v>
      </c>
    </row>
    <row r="1168" spans="1:24" ht="16.5">
      <c r="A1168" s="38">
        <f>IF('04A_국토부원자료'!A1169="","",ROW()-3)</f>
        <v>1165</v>
      </c>
      <c r="B1168" s="39" t="str">
        <f>IFERROR('04A_국토부원자료'!B1169,"")</f>
        <v>서울특별시 송파구 문정동</v>
      </c>
      <c r="C1168" s="39" t="str">
        <f>IF(B1168="","",IF('04A_국토부원자료'!C1169&lt;&gt;"",'04A_국토부원자료'!C1169,TRIM('04A_국토부원자료'!D1169&amp;IF('04A_국토부원자료'!E1169&lt;&gt;"","-"&amp;'04A_국토부원자료'!E1169,""))))</f>
        <v>618</v>
      </c>
      <c r="D1168" s="39" t="str">
        <f>IFERROR('04A_국토부원자료'!F1169,"")</f>
        <v>파크하비오</v>
      </c>
      <c r="E1168" s="40">
        <f>IFERROR(VALUE(SUBSTITUTE('04A_국토부원자료'!G1169,",","")),"")</f>
        <v>48.96</v>
      </c>
      <c r="F1168" s="41">
        <f>IFERROR(IF(AND('04A_국토부원자료'!H1169&lt;&gt;"",'04A_국토부원자료'!I1169&lt;&gt;""),DATE(INT(VALUE(SUBSTITUTE('04A_국토부원자료'!H1169,",",""))/100),MOD(VALUE(SUBSTITUTE('04A_국토부원자료'!H1169,",","")),100),VALUE(SUBSTITUTE('04A_국토부원자료'!I1169,",",""))),""),"")</f>
        <v>45352</v>
      </c>
      <c r="G1168" s="42">
        <f>IFERROR(VALUE(SUBSTITUTE('04A_국토부원자료'!J1169,",","")),"")</f>
        <v>46500</v>
      </c>
      <c r="H1168" s="43">
        <f t="shared" si="36"/>
        <v>465000000</v>
      </c>
      <c r="I1168" s="43">
        <f t="shared" si="37"/>
        <v>9497549.0196078438</v>
      </c>
      <c r="J1168" s="38">
        <f>IFERROR(VALUE(SUBSTITUTE('04A_국토부원자료'!K1169,",","")),"")</f>
        <v>6</v>
      </c>
      <c r="K1168" s="38" t="str">
        <f>IFERROR(VALUE(SUBSTITUTE('04A_국토부원자료'!N1169,",","")),"")</f>
        <v/>
      </c>
      <c r="L1168" s="39" t="str">
        <f>IFERROR('04A_국토부원자료'!O1169,"")</f>
        <v xml:space="preserve"> </v>
      </c>
      <c r="M1168" s="39" t="str">
        <f>IFERROR('04A_국토부원자료'!Q1169,"")</f>
        <v>중개거래</v>
      </c>
      <c r="N1168" s="38">
        <f>IF(B1168="","",IF('02_대상물건입력'!B5="",1,IF(ISNUMBER(SEARCH('02_대상물건입력'!B5,B1168)),1,0)))</f>
        <v>1</v>
      </c>
      <c r="O1168" s="38">
        <f>IF(B1168="","",IF('02_대상물건입력'!B6="",1,IF(ISNUMBER(SEARCH('02_대상물건입력'!B6,B1168)),1,0)))</f>
        <v>0</v>
      </c>
      <c r="P1168" s="38">
        <f>IF(L1168="","",IF('02_대상물건입력'!B15="",0,IF(ISNUMBER(SEARCH('02_대상물건입력'!B15,L1168)),1,0)))</f>
        <v>0</v>
      </c>
      <c r="Q1168" s="38">
        <f>IF(D1168="","",IF('02_대상물건입력'!B8="",0,IF(ISNUMBER(SEARCH('02_대상물건입력'!B8,D1168)),1,0)))</f>
        <v>0</v>
      </c>
      <c r="R1168" s="44">
        <f>IFERROR(ABS(E1168-'02_대상물건입력'!B11)/'02_대상물건입력'!B11,"")</f>
        <v>0.79717209684760759</v>
      </c>
      <c r="S1168" s="38">
        <f>IFERROR(ABS(J1168-'02_대상물건입력'!B10),"")</f>
        <v>6</v>
      </c>
      <c r="T1168" s="38">
        <f>IFERROR(ABS('01_설정'!B4-F1168),"")</f>
        <v>760</v>
      </c>
      <c r="U1168" s="38" t="str">
        <f>IFERROR(ABS(K1168-YEAR('02_대상물건입력'!B14)),"")</f>
        <v/>
      </c>
      <c r="V1168" s="38" t="str">
        <f>IF(B1168="","",IF(AND(E1168&gt;0,F1168&gt;0,H1168&gt;0,OR('04A_국토부원자료'!P1169="",'04A_국토부원자료'!P1169="-"),IF('01_설정'!B10=1,N1168=1,TRUE),R1168&lt;='01_설정'!B5,S1168&lt;='01_설정'!B6,T1168&lt;='01_설정'!B7,U1168&lt;='01_설정'!B8),"Y",""))</f>
        <v/>
      </c>
      <c r="W1168" s="40" t="str">
        <f>IF(V1168&lt;&gt;"Y","",MAX(0,(1-R1168/'01_설정'!B5))*'01_설정'!B14+MAX(0,(1-S1168/'01_설정'!B6))*'01_설정'!B15+MAX(0,(1-T1168/'01_설정'!B7))*'01_설정'!B16+MAX(0,(1-U1168/'01_설정'!B8))*'01_설정'!B17+O1168*'01_설정'!B11+Q1168*'01_설정'!B12+P1168*'01_설정'!B13)</f>
        <v/>
      </c>
      <c r="X1168" s="38" t="str">
        <f>IF(W1168="","",1+COUNTIFS($W$4:$W$3003,"&gt;"&amp;W1168)+COUNTIFS($W$4:W1168,W1168)-1)</f>
        <v/>
      </c>
    </row>
    <row r="1169" spans="1:24" ht="16.5">
      <c r="A1169" s="38">
        <f>IF('04A_국토부원자료'!A1170="","",ROW()-3)</f>
        <v>1166</v>
      </c>
      <c r="B1169" s="39" t="str">
        <f>IFERROR('04A_국토부원자료'!B1170,"")</f>
        <v>서울특별시 송파구 문정동</v>
      </c>
      <c r="C1169" s="39" t="str">
        <f>IF(B1169="","",IF('04A_국토부원자료'!C1170&lt;&gt;"",'04A_국토부원자료'!C1170,TRIM('04A_국토부원자료'!D1170&amp;IF('04A_국토부원자료'!E1170&lt;&gt;"","-"&amp;'04A_국토부원자료'!E1170,""))))</f>
        <v>624</v>
      </c>
      <c r="D1169" s="39" t="str">
        <f>IFERROR('04A_국토부원자료'!F1170,"")</f>
        <v>송파 아이파크</v>
      </c>
      <c r="E1169" s="40">
        <f>IFERROR(VALUE(SUBSTITUTE('04A_국토부원자료'!G1170,",","")),"")</f>
        <v>29.88</v>
      </c>
      <c r="F1169" s="41">
        <f>IFERROR(IF(AND('04A_국토부원자료'!H1170&lt;&gt;"",'04A_국토부원자료'!I1170&lt;&gt;""),DATE(INT(VALUE(SUBSTITUTE('04A_국토부원자료'!H1170,",",""))/100),MOD(VALUE(SUBSTITUTE('04A_국토부원자료'!H1170,",","")),100),VALUE(SUBSTITUTE('04A_국토부원자료'!I1170,",",""))),""),"")</f>
        <v>45352</v>
      </c>
      <c r="G1169" s="42">
        <f>IFERROR(VALUE(SUBSTITUTE('04A_국토부원자료'!J1170,",","")),"")</f>
        <v>27500</v>
      </c>
      <c r="H1169" s="43">
        <f t="shared" si="36"/>
        <v>275000000</v>
      </c>
      <c r="I1169" s="43">
        <f t="shared" si="37"/>
        <v>9203480.5890227575</v>
      </c>
      <c r="J1169" s="38">
        <f>IFERROR(VALUE(SUBSTITUTE('04A_국토부원자료'!K1170,",","")),"")</f>
        <v>8</v>
      </c>
      <c r="K1169" s="38">
        <f>IFERROR(VALUE(SUBSTITUTE('04A_국토부원자료'!N1170,",","")),"")</f>
        <v>2015</v>
      </c>
      <c r="L1169" s="39" t="str">
        <f>IFERROR('04A_국토부원자료'!O1170,"")</f>
        <v>법원로 55</v>
      </c>
      <c r="M1169" s="39" t="str">
        <f>IFERROR('04A_국토부원자료'!Q1170,"")</f>
        <v>중개거래</v>
      </c>
      <c r="N1169" s="38">
        <f>IF(B1169="","",IF('02_대상물건입력'!B5="",1,IF(ISNUMBER(SEARCH('02_대상물건입력'!B5,B1169)),1,0)))</f>
        <v>1</v>
      </c>
      <c r="O1169" s="38">
        <f>IF(B1169="","",IF('02_대상물건입력'!B6="",1,IF(ISNUMBER(SEARCH('02_대상물건입력'!B6,B1169)),1,0)))</f>
        <v>0</v>
      </c>
      <c r="P1169" s="38">
        <f>IF(L1169="","",IF('02_대상물건입력'!B15="",0,IF(ISNUMBER(SEARCH('02_대상물건입력'!B15,L1169)),1,0)))</f>
        <v>0</v>
      </c>
      <c r="Q1169" s="38">
        <f>IF(D1169="","",IF('02_대상물건입력'!B8="",0,IF(ISNUMBER(SEARCH('02_대상물건입력'!B8,D1169)),1,0)))</f>
        <v>0</v>
      </c>
      <c r="R1169" s="44">
        <f>IFERROR(ABS(E1169-'02_대상물건입력'!B11)/'02_대상물건입력'!B11,"")</f>
        <v>9.6803559105525128E-2</v>
      </c>
      <c r="S1169" s="38">
        <f>IFERROR(ABS(J1169-'02_대상물건입력'!B10),"")</f>
        <v>4</v>
      </c>
      <c r="T1169" s="38">
        <f>IFERROR(ABS('01_설정'!B4-F1169),"")</f>
        <v>760</v>
      </c>
      <c r="U1169" s="38">
        <f>IFERROR(ABS(K1169-YEAR('02_대상물건입력'!B14)),"")</f>
        <v>11</v>
      </c>
      <c r="V1169" s="38" t="str">
        <f>IF(B1169="","",IF(AND(E1169&gt;0,F1169&gt;0,H1169&gt;0,OR('04A_국토부원자료'!P1170="",'04A_국토부원자료'!P1170="-"),IF('01_설정'!B10=1,N1169=1,TRUE),R1169&lt;='01_설정'!B5,S1169&lt;='01_설정'!B6,T1169&lt;='01_설정'!B7,U1169&lt;='01_설정'!B8),"Y",""))</f>
        <v/>
      </c>
      <c r="W1169" s="40" t="str">
        <f>IF(V1169&lt;&gt;"Y","",MAX(0,(1-R1169/'01_설정'!B5))*'01_설정'!B14+MAX(0,(1-S1169/'01_설정'!B6))*'01_설정'!B15+MAX(0,(1-T1169/'01_설정'!B7))*'01_설정'!B16+MAX(0,(1-U1169/'01_설정'!B8))*'01_설정'!B17+O1169*'01_설정'!B11+Q1169*'01_설정'!B12+P1169*'01_설정'!B13)</f>
        <v/>
      </c>
      <c r="X1169" s="38" t="str">
        <f>IF(W1169="","",1+COUNTIFS($W$4:$W$3003,"&gt;"&amp;W1169)+COUNTIFS($W$4:W1169,W1169)-1)</f>
        <v/>
      </c>
    </row>
    <row r="1170" spans="1:24" ht="16.5">
      <c r="A1170" s="38">
        <f>IF('04A_국토부원자료'!A1171="","",ROW()-3)</f>
        <v>1167</v>
      </c>
      <c r="B1170" s="39" t="str">
        <f>IFERROR('04A_국토부원자료'!B1171,"")</f>
        <v>서울특별시 송파구 문정동</v>
      </c>
      <c r="C1170" s="39" t="str">
        <f>IF(B1170="","",IF('04A_국토부원자료'!C1171&lt;&gt;"",'04A_국토부원자료'!C1171,TRIM('04A_국토부원자료'!D1171&amp;IF('04A_국토부원자료'!E1171&lt;&gt;"","-"&amp;'04A_국토부원자료'!E1171,""))))</f>
        <v>620</v>
      </c>
      <c r="D1170" s="39" t="str">
        <f>IFERROR('04A_국토부원자료'!F1171,"")</f>
        <v>송파푸르지오시티</v>
      </c>
      <c r="E1170" s="40">
        <f>IFERROR(VALUE(SUBSTITUTE('04A_국토부원자료'!G1171,",","")),"")</f>
        <v>29.63</v>
      </c>
      <c r="F1170" s="41">
        <f>IFERROR(IF(AND('04A_국토부원자료'!H1171&lt;&gt;"",'04A_국토부원자료'!I1171&lt;&gt;""),DATE(INT(VALUE(SUBSTITUTE('04A_국토부원자료'!H1171,",",""))/100),MOD(VALUE(SUBSTITUTE('04A_국토부원자료'!H1171,",","")),100),VALUE(SUBSTITUTE('04A_국토부원자료'!I1171,",",""))),""),"")</f>
        <v>45350</v>
      </c>
      <c r="G1170" s="42">
        <f>IFERROR(VALUE(SUBSTITUTE('04A_국토부원자료'!J1171,",","")),"")</f>
        <v>23700</v>
      </c>
      <c r="H1170" s="43">
        <f t="shared" si="36"/>
        <v>237000000</v>
      </c>
      <c r="I1170" s="43">
        <f t="shared" si="37"/>
        <v>7998650.0168747893</v>
      </c>
      <c r="J1170" s="38">
        <f>IFERROR(VALUE(SUBSTITUTE('04A_국토부원자료'!K1171,",","")),"")</f>
        <v>11</v>
      </c>
      <c r="K1170" s="38">
        <f>IFERROR(VALUE(SUBSTITUTE('04A_국토부원자료'!N1171,",","")),"")</f>
        <v>2013</v>
      </c>
      <c r="L1170" s="39" t="str">
        <f>IFERROR('04A_국토부원자료'!O1171,"")</f>
        <v>새말로 62</v>
      </c>
      <c r="M1170" s="39" t="str">
        <f>IFERROR('04A_국토부원자료'!Q1171,"")</f>
        <v>중개거래</v>
      </c>
      <c r="N1170" s="38">
        <f>IF(B1170="","",IF('02_대상물건입력'!B5="",1,IF(ISNUMBER(SEARCH('02_대상물건입력'!B5,B1170)),1,0)))</f>
        <v>1</v>
      </c>
      <c r="O1170" s="38">
        <f>IF(B1170="","",IF('02_대상물건입력'!B6="",1,IF(ISNUMBER(SEARCH('02_대상물건입력'!B6,B1170)),1,0)))</f>
        <v>0</v>
      </c>
      <c r="P1170" s="38">
        <f>IF(L1170="","",IF('02_대상물건입력'!B15="",0,IF(ISNUMBER(SEARCH('02_대상물건입력'!B15,L1170)),1,0)))</f>
        <v>0</v>
      </c>
      <c r="Q1170" s="38">
        <f>IF(D1170="","",IF('02_대상물건입력'!B8="",0,IF(ISNUMBER(SEARCH('02_대상물건입력'!B8,D1170)),1,0)))</f>
        <v>0</v>
      </c>
      <c r="R1170" s="44">
        <f>IFERROR(ABS(E1170-'02_대상물건입력'!B11)/'02_대상물건입력'!B11,"")</f>
        <v>8.7626822499889886E-2</v>
      </c>
      <c r="S1170" s="38">
        <f>IFERROR(ABS(J1170-'02_대상물건입력'!B10),"")</f>
        <v>1</v>
      </c>
      <c r="T1170" s="38">
        <f>IFERROR(ABS('01_설정'!B4-F1170),"")</f>
        <v>762</v>
      </c>
      <c r="U1170" s="38">
        <f>IFERROR(ABS(K1170-YEAR('02_대상물건입력'!B14)),"")</f>
        <v>13</v>
      </c>
      <c r="V1170" s="38" t="str">
        <f>IF(B1170="","",IF(AND(E1170&gt;0,F1170&gt;0,H1170&gt;0,OR('04A_국토부원자료'!P1171="",'04A_국토부원자료'!P1171="-"),IF('01_설정'!B10=1,N1170=1,TRUE),R1170&lt;='01_설정'!B5,S1170&lt;='01_설정'!B6,T1170&lt;='01_설정'!B7,U1170&lt;='01_설정'!B8),"Y",""))</f>
        <v/>
      </c>
      <c r="W1170" s="40" t="str">
        <f>IF(V1170&lt;&gt;"Y","",MAX(0,(1-R1170/'01_설정'!B5))*'01_설정'!B14+MAX(0,(1-S1170/'01_설정'!B6))*'01_설정'!B15+MAX(0,(1-T1170/'01_설정'!B7))*'01_설정'!B16+MAX(0,(1-U1170/'01_설정'!B8))*'01_설정'!B17+O1170*'01_설정'!B11+Q1170*'01_설정'!B12+P1170*'01_설정'!B13)</f>
        <v/>
      </c>
      <c r="X1170" s="38" t="str">
        <f>IF(W1170="","",1+COUNTIFS($W$4:$W$3003,"&gt;"&amp;W1170)+COUNTIFS($W$4:W1170,W1170)-1)</f>
        <v/>
      </c>
    </row>
    <row r="1171" spans="1:24" ht="16.5">
      <c r="A1171" s="38">
        <f>IF('04A_국토부원자료'!A1172="","",ROW()-3)</f>
        <v>1168</v>
      </c>
      <c r="B1171" s="39" t="str">
        <f>IFERROR('04A_국토부원자료'!B1172,"")</f>
        <v>서울특별시 송파구 문정동</v>
      </c>
      <c r="C1171" s="39" t="str">
        <f>IF(B1171="","",IF('04A_국토부원자료'!C1172&lt;&gt;"",'04A_국토부원자료'!C1172,TRIM('04A_국토부원자료'!D1172&amp;IF('04A_국토부원자료'!E1172&lt;&gt;"","-"&amp;'04A_국토부원자료'!E1172,""))))</f>
        <v>624</v>
      </c>
      <c r="D1171" s="39" t="str">
        <f>IFERROR('04A_국토부원자료'!F1172,"")</f>
        <v>송파 아이파크</v>
      </c>
      <c r="E1171" s="40">
        <f>IFERROR(VALUE(SUBSTITUTE('04A_국토부원자료'!G1172,",","")),"")</f>
        <v>29.83</v>
      </c>
      <c r="F1171" s="41">
        <f>IFERROR(IF(AND('04A_국토부원자료'!H1172&lt;&gt;"",'04A_국토부원자료'!I1172&lt;&gt;""),DATE(INT(VALUE(SUBSTITUTE('04A_국토부원자료'!H1172,",",""))/100),MOD(VALUE(SUBSTITUTE('04A_국토부원자료'!H1172,",","")),100),VALUE(SUBSTITUTE('04A_국토부원자료'!I1172,",",""))),""),"")</f>
        <v>45349</v>
      </c>
      <c r="G1171" s="42">
        <f>IFERROR(VALUE(SUBSTITUTE('04A_국토부원자료'!J1172,",","")),"")</f>
        <v>27800</v>
      </c>
      <c r="H1171" s="43">
        <f t="shared" si="36"/>
        <v>278000000</v>
      </c>
      <c r="I1171" s="43">
        <f t="shared" si="37"/>
        <v>9319477.0365403965</v>
      </c>
      <c r="J1171" s="38">
        <f>IFERROR(VALUE(SUBSTITUTE('04A_국토부원자료'!K1172,",","")),"")</f>
        <v>4</v>
      </c>
      <c r="K1171" s="38">
        <f>IFERROR(VALUE(SUBSTITUTE('04A_국토부원자료'!N1172,",","")),"")</f>
        <v>2015</v>
      </c>
      <c r="L1171" s="39" t="str">
        <f>IFERROR('04A_국토부원자료'!O1172,"")</f>
        <v>법원로 55</v>
      </c>
      <c r="M1171" s="39" t="str">
        <f>IFERROR('04A_국토부원자료'!Q1172,"")</f>
        <v>중개거래</v>
      </c>
      <c r="N1171" s="38">
        <f>IF(B1171="","",IF('02_대상물건입력'!B5="",1,IF(ISNUMBER(SEARCH('02_대상물건입력'!B5,B1171)),1,0)))</f>
        <v>1</v>
      </c>
      <c r="O1171" s="38">
        <f>IF(B1171="","",IF('02_대상물건입력'!B6="",1,IF(ISNUMBER(SEARCH('02_대상물건입력'!B6,B1171)),1,0)))</f>
        <v>0</v>
      </c>
      <c r="P1171" s="38">
        <f>IF(L1171="","",IF('02_대상물건입력'!B15="",0,IF(ISNUMBER(SEARCH('02_대상물건입력'!B15,L1171)),1,0)))</f>
        <v>0</v>
      </c>
      <c r="Q1171" s="38">
        <f>IF(D1171="","",IF('02_대상물건입력'!B8="",0,IF(ISNUMBER(SEARCH('02_대상물건입력'!B8,D1171)),1,0)))</f>
        <v>0</v>
      </c>
      <c r="R1171" s="44">
        <f>IFERROR(ABS(E1171-'02_대상물건입력'!B11)/'02_대상물건입력'!B11,"")</f>
        <v>9.4968211784398057E-2</v>
      </c>
      <c r="S1171" s="38">
        <f>IFERROR(ABS(J1171-'02_대상물건입력'!B10),"")</f>
        <v>8</v>
      </c>
      <c r="T1171" s="38">
        <f>IFERROR(ABS('01_설정'!B4-F1171),"")</f>
        <v>763</v>
      </c>
      <c r="U1171" s="38">
        <f>IFERROR(ABS(K1171-YEAR('02_대상물건입력'!B14)),"")</f>
        <v>11</v>
      </c>
      <c r="V1171" s="38" t="str">
        <f>IF(B1171="","",IF(AND(E1171&gt;0,F1171&gt;0,H1171&gt;0,OR('04A_국토부원자료'!P1172="",'04A_국토부원자료'!P1172="-"),IF('01_설정'!B10=1,N1171=1,TRUE),R1171&lt;='01_설정'!B5,S1171&lt;='01_설정'!B6,T1171&lt;='01_설정'!B7,U1171&lt;='01_설정'!B8),"Y",""))</f>
        <v/>
      </c>
      <c r="W1171" s="40" t="str">
        <f>IF(V1171&lt;&gt;"Y","",MAX(0,(1-R1171/'01_설정'!B5))*'01_설정'!B14+MAX(0,(1-S1171/'01_설정'!B6))*'01_설정'!B15+MAX(0,(1-T1171/'01_설정'!B7))*'01_설정'!B16+MAX(0,(1-U1171/'01_설정'!B8))*'01_설정'!B17+O1171*'01_설정'!B11+Q1171*'01_설정'!B12+P1171*'01_설정'!B13)</f>
        <v/>
      </c>
      <c r="X1171" s="38" t="str">
        <f>IF(W1171="","",1+COUNTIFS($W$4:$W$3003,"&gt;"&amp;W1171)+COUNTIFS($W$4:W1171,W1171)-1)</f>
        <v/>
      </c>
    </row>
    <row r="1172" spans="1:24" ht="16.5">
      <c r="A1172" s="38">
        <f>IF('04A_국토부원자료'!A1173="","",ROW()-3)</f>
        <v>1169</v>
      </c>
      <c r="B1172" s="39" t="str">
        <f>IFERROR('04A_국토부원자료'!B1173,"")</f>
        <v>서울특별시 송파구 문정동</v>
      </c>
      <c r="C1172" s="39" t="str">
        <f>IF(B1172="","",IF('04A_국토부원자료'!C1173&lt;&gt;"",'04A_국토부원자료'!C1173,TRIM('04A_국토부원자료'!D1173&amp;IF('04A_국토부원자료'!E1173&lt;&gt;"","-"&amp;'04A_국토부원자료'!E1173,""))))</f>
        <v>652-4</v>
      </c>
      <c r="D1172" s="39" t="str">
        <f>IFERROR('04A_국토부원자료'!F1173,"")</f>
        <v>힐스테이트에코문정</v>
      </c>
      <c r="E1172" s="40">
        <f>IFERROR(VALUE(SUBSTITUTE('04A_국토부원자료'!G1173,",","")),"")</f>
        <v>20.79</v>
      </c>
      <c r="F1172" s="41">
        <f>IFERROR(IF(AND('04A_국토부원자료'!H1173&lt;&gt;"",'04A_국토부원자료'!I1173&lt;&gt;""),DATE(INT(VALUE(SUBSTITUTE('04A_국토부원자료'!H1173,",",""))/100),MOD(VALUE(SUBSTITUTE('04A_국토부원자료'!H1173,",","")),100),VALUE(SUBSTITUTE('04A_국토부원자료'!I1173,",",""))),""),"")</f>
        <v>45348</v>
      </c>
      <c r="G1172" s="42">
        <f>IFERROR(VALUE(SUBSTITUTE('04A_국토부원자료'!J1173,",","")),"")</f>
        <v>21000</v>
      </c>
      <c r="H1172" s="43">
        <f t="shared" si="36"/>
        <v>210000000</v>
      </c>
      <c r="I1172" s="43">
        <f t="shared" si="37"/>
        <v>10101010.101010101</v>
      </c>
      <c r="J1172" s="38">
        <f>IFERROR(VALUE(SUBSTITUTE('04A_국토부원자료'!K1173,",","")),"")</f>
        <v>9</v>
      </c>
      <c r="K1172" s="38">
        <f>IFERROR(VALUE(SUBSTITUTE('04A_국토부원자료'!N1173,",","")),"")</f>
        <v>2018</v>
      </c>
      <c r="L1172" s="39" t="str">
        <f>IFERROR('04A_국토부원자료'!O1173,"")</f>
        <v>법원로4길 10</v>
      </c>
      <c r="M1172" s="39" t="str">
        <f>IFERROR('04A_국토부원자료'!Q1173,"")</f>
        <v>중개거래</v>
      </c>
      <c r="N1172" s="38">
        <f>IF(B1172="","",IF('02_대상물건입력'!B5="",1,IF(ISNUMBER(SEARCH('02_대상물건입력'!B5,B1172)),1,0)))</f>
        <v>1</v>
      </c>
      <c r="O1172" s="38">
        <f>IF(B1172="","",IF('02_대상물건입력'!B6="",1,IF(ISNUMBER(SEARCH('02_대상물건입력'!B6,B1172)),1,0)))</f>
        <v>0</v>
      </c>
      <c r="P1172" s="38">
        <f>IF(L1172="","",IF('02_대상물건입력'!B15="",0,IF(ISNUMBER(SEARCH('02_대상물건입력'!B15,L1172)),1,0)))</f>
        <v>0</v>
      </c>
      <c r="Q1172" s="38">
        <f>IF(D1172="","",IF('02_대상물건입력'!B8="",0,IF(ISNUMBER(SEARCH('02_대상물건입력'!B8,D1172)),1,0)))</f>
        <v>0</v>
      </c>
      <c r="R1172" s="44">
        <f>IFERROR(ABS(E1172-'02_대상물건입력'!B11)/'02_대상물건입력'!B11,"")</f>
        <v>0.23686258387537257</v>
      </c>
      <c r="S1172" s="38">
        <f>IFERROR(ABS(J1172-'02_대상물건입력'!B10),"")</f>
        <v>3</v>
      </c>
      <c r="T1172" s="38">
        <f>IFERROR(ABS('01_설정'!B4-F1172),"")</f>
        <v>764</v>
      </c>
      <c r="U1172" s="38">
        <f>IFERROR(ABS(K1172-YEAR('02_대상물건입력'!B14)),"")</f>
        <v>8</v>
      </c>
      <c r="V1172" s="38" t="str">
        <f>IF(B1172="","",IF(AND(E1172&gt;0,F1172&gt;0,H1172&gt;0,OR('04A_국토부원자료'!P1173="",'04A_국토부원자료'!P1173="-"),IF('01_설정'!B10=1,N1172=1,TRUE),R1172&lt;='01_설정'!B5,S1172&lt;='01_설정'!B6,T1172&lt;='01_설정'!B7,U1172&lt;='01_설정'!B8),"Y",""))</f>
        <v>Y</v>
      </c>
      <c r="W1172" s="40">
        <f>IF(V1172&lt;&gt;"Y","",MAX(0,(1-R1172/'01_설정'!B5))*'01_설정'!B14+MAX(0,(1-S1172/'01_설정'!B6))*'01_설정'!B15+MAX(0,(1-T1172/'01_설정'!B7))*'01_설정'!B16+MAX(0,(1-U1172/'01_설정'!B8))*'01_설정'!B17+O1172*'01_설정'!B11+Q1172*'01_설정'!B12+P1172*'01_설정'!B13)</f>
        <v>13.397188509378175</v>
      </c>
      <c r="X1172" s="38">
        <f>IF(W1172="","",1+COUNTIFS($W$4:$W$3003,"&gt;"&amp;W1172)+COUNTIFS($W$4:W1172,W1172)-1)</f>
        <v>299</v>
      </c>
    </row>
    <row r="1173" spans="1:24" ht="16.5">
      <c r="A1173" s="38">
        <f>IF('04A_국토부원자료'!A1174="","",ROW()-3)</f>
        <v>1170</v>
      </c>
      <c r="B1173" s="39" t="str">
        <f>IFERROR('04A_국토부원자료'!B1174,"")</f>
        <v>서울특별시 송파구 문정동</v>
      </c>
      <c r="C1173" s="39" t="str">
        <f>IF(B1173="","",IF('04A_국토부원자료'!C1174&lt;&gt;"",'04A_국토부원자료'!C1174,TRIM('04A_국토부원자료'!D1174&amp;IF('04A_국토부원자료'!E1174&lt;&gt;"","-"&amp;'04A_국토부원자료'!E1174,""))))</f>
        <v>618</v>
      </c>
      <c r="D1173" s="39" t="str">
        <f>IFERROR('04A_국토부원자료'!F1174,"")</f>
        <v>파크하비오</v>
      </c>
      <c r="E1173" s="40">
        <f>IFERROR(VALUE(SUBSTITUTE('04A_국토부원자료'!G1174,",","")),"")</f>
        <v>48.79</v>
      </c>
      <c r="F1173" s="41">
        <f>IFERROR(IF(AND('04A_국토부원자료'!H1174&lt;&gt;"",'04A_국토부원자료'!I1174&lt;&gt;""),DATE(INT(VALUE(SUBSTITUTE('04A_국토부원자료'!H1174,",",""))/100),MOD(VALUE(SUBSTITUTE('04A_국토부원자료'!H1174,",","")),100),VALUE(SUBSTITUTE('04A_국토부원자료'!I1174,",",""))),""),"")</f>
        <v>45348</v>
      </c>
      <c r="G1173" s="42">
        <f>IFERROR(VALUE(SUBSTITUTE('04A_국토부원자료'!J1174,",","")),"")</f>
        <v>47800</v>
      </c>
      <c r="H1173" s="43">
        <f t="shared" si="36"/>
        <v>478000000</v>
      </c>
      <c r="I1173" s="43">
        <f t="shared" si="37"/>
        <v>9797089.5675343312</v>
      </c>
      <c r="J1173" s="38">
        <f>IFERROR(VALUE(SUBSTITUTE('04A_국토부원자료'!K1174,",","")),"")</f>
        <v>12</v>
      </c>
      <c r="K1173" s="38" t="str">
        <f>IFERROR(VALUE(SUBSTITUTE('04A_국토부원자료'!N1174,",","")),"")</f>
        <v/>
      </c>
      <c r="L1173" s="39" t="str">
        <f>IFERROR('04A_국토부원자료'!O1174,"")</f>
        <v xml:space="preserve"> </v>
      </c>
      <c r="M1173" s="39" t="str">
        <f>IFERROR('04A_국토부원자료'!Q1174,"")</f>
        <v>중개거래</v>
      </c>
      <c r="N1173" s="38">
        <f>IF(B1173="","",IF('02_대상물건입력'!B5="",1,IF(ISNUMBER(SEARCH('02_대상물건입력'!B5,B1173)),1,0)))</f>
        <v>1</v>
      </c>
      <c r="O1173" s="38">
        <f>IF(B1173="","",IF('02_대상물건입력'!B6="",1,IF(ISNUMBER(SEARCH('02_대상물건입력'!B6,B1173)),1,0)))</f>
        <v>0</v>
      </c>
      <c r="P1173" s="38">
        <f>IF(L1173="","",IF('02_대상물건입력'!B15="",0,IF(ISNUMBER(SEARCH('02_대상물건입력'!B15,L1173)),1,0)))</f>
        <v>0</v>
      </c>
      <c r="Q1173" s="38">
        <f>IF(D1173="","",IF('02_대상물건입력'!B8="",0,IF(ISNUMBER(SEARCH('02_대상물건입력'!B8,D1173)),1,0)))</f>
        <v>0</v>
      </c>
      <c r="R1173" s="44">
        <f>IFERROR(ABS(E1173-'02_대상물건입력'!B11)/'02_대상물건입력'!B11,"")</f>
        <v>0.7909319159557755</v>
      </c>
      <c r="S1173" s="38">
        <f>IFERROR(ABS(J1173-'02_대상물건입력'!B10),"")</f>
        <v>0</v>
      </c>
      <c r="T1173" s="38">
        <f>IFERROR(ABS('01_설정'!B4-F1173),"")</f>
        <v>764</v>
      </c>
      <c r="U1173" s="38" t="str">
        <f>IFERROR(ABS(K1173-YEAR('02_대상물건입력'!B14)),"")</f>
        <v/>
      </c>
      <c r="V1173" s="38" t="str">
        <f>IF(B1173="","",IF(AND(E1173&gt;0,F1173&gt;0,H1173&gt;0,OR('04A_국토부원자료'!P1174="",'04A_국토부원자료'!P1174="-"),IF('01_설정'!B10=1,N1173=1,TRUE),R1173&lt;='01_설정'!B5,S1173&lt;='01_설정'!B6,T1173&lt;='01_설정'!B7,U1173&lt;='01_설정'!B8),"Y",""))</f>
        <v/>
      </c>
      <c r="W1173" s="40" t="str">
        <f>IF(V1173&lt;&gt;"Y","",MAX(0,(1-R1173/'01_설정'!B5))*'01_설정'!B14+MAX(0,(1-S1173/'01_설정'!B6))*'01_설정'!B15+MAX(0,(1-T1173/'01_설정'!B7))*'01_설정'!B16+MAX(0,(1-U1173/'01_설정'!B8))*'01_설정'!B17+O1173*'01_설정'!B11+Q1173*'01_설정'!B12+P1173*'01_설정'!B13)</f>
        <v/>
      </c>
      <c r="X1173" s="38" t="str">
        <f>IF(W1173="","",1+COUNTIFS($W$4:$W$3003,"&gt;"&amp;W1173)+COUNTIFS($W$4:W1173,W1173)-1)</f>
        <v/>
      </c>
    </row>
    <row r="1174" spans="1:24" ht="16.5">
      <c r="A1174" s="38">
        <f>IF('04A_국토부원자료'!A1175="","",ROW()-3)</f>
        <v>1171</v>
      </c>
      <c r="B1174" s="39" t="str">
        <f>IFERROR('04A_국토부원자료'!B1175,"")</f>
        <v>서울특별시 송파구 문정동</v>
      </c>
      <c r="C1174" s="39" t="str">
        <f>IF(B1174="","",IF('04A_국토부원자료'!C1175&lt;&gt;"",'04A_국토부원자료'!C1175,TRIM('04A_국토부원자료'!D1175&amp;IF('04A_국토부원자료'!E1175&lt;&gt;"","-"&amp;'04A_국토부원자료'!E1175,""))))</f>
        <v>622</v>
      </c>
      <c r="D1174" s="39" t="str">
        <f>IFERROR('04A_국토부원자료'!F1175,"")</f>
        <v>송파한화오벨리스크</v>
      </c>
      <c r="E1174" s="40">
        <f>IFERROR(VALUE(SUBSTITUTE('04A_국토부원자료'!G1175,",","")),"")</f>
        <v>26.82</v>
      </c>
      <c r="F1174" s="41">
        <f>IFERROR(IF(AND('04A_국토부원자료'!H1175&lt;&gt;"",'04A_국토부원자료'!I1175&lt;&gt;""),DATE(INT(VALUE(SUBSTITUTE('04A_국토부원자료'!H1175,",",""))/100),MOD(VALUE(SUBSTITUTE('04A_국토부원자료'!H1175,",","")),100),VALUE(SUBSTITUTE('04A_국토부원자료'!I1175,",",""))),""),"")</f>
        <v>45344</v>
      </c>
      <c r="G1174" s="42">
        <f>IFERROR(VALUE(SUBSTITUTE('04A_국토부원자료'!J1175,",","")),"")</f>
        <v>20200</v>
      </c>
      <c r="H1174" s="43">
        <f t="shared" si="36"/>
        <v>202000000</v>
      </c>
      <c r="I1174" s="43">
        <f t="shared" si="37"/>
        <v>7531692.7665920956</v>
      </c>
      <c r="J1174" s="38">
        <f>IFERROR(VALUE(SUBSTITUTE('04A_국토부원자료'!K1175,",","")),"")</f>
        <v>8</v>
      </c>
      <c r="K1174" s="38">
        <f>IFERROR(VALUE(SUBSTITUTE('04A_국토부원자료'!N1175,",","")),"")</f>
        <v>2013</v>
      </c>
      <c r="L1174" s="39" t="str">
        <f>IFERROR('04A_국토부원자료'!O1175,"")</f>
        <v>충민로 5</v>
      </c>
      <c r="M1174" s="39" t="str">
        <f>IFERROR('04A_국토부원자료'!Q1175,"")</f>
        <v>중개거래</v>
      </c>
      <c r="N1174" s="38">
        <f>IF(B1174="","",IF('02_대상물건입력'!B5="",1,IF(ISNUMBER(SEARCH('02_대상물건입력'!B5,B1174)),1,0)))</f>
        <v>1</v>
      </c>
      <c r="O1174" s="38">
        <f>IF(B1174="","",IF('02_대상물건입력'!B6="",1,IF(ISNUMBER(SEARCH('02_대상물건입력'!B6,B1174)),1,0)))</f>
        <v>0</v>
      </c>
      <c r="P1174" s="38">
        <f>IF(L1174="","",IF('02_대상물건입력'!B15="",0,IF(ISNUMBER(SEARCH('02_대상물건입력'!B15,L1174)),1,0)))</f>
        <v>0</v>
      </c>
      <c r="Q1174" s="38">
        <f>IF(D1174="","",IF('02_대상물건입력'!B8="",0,IF(ISNUMBER(SEARCH('02_대상물건입력'!B8,D1174)),1,0)))</f>
        <v>0</v>
      </c>
      <c r="R1174" s="44">
        <f>IFERROR(ABS(E1174-'02_대상물건입력'!B11)/'02_대상물건입력'!B11,"")</f>
        <v>1.551969694745029E-2</v>
      </c>
      <c r="S1174" s="38">
        <f>IFERROR(ABS(J1174-'02_대상물건입력'!B10),"")</f>
        <v>4</v>
      </c>
      <c r="T1174" s="38">
        <f>IFERROR(ABS('01_설정'!B4-F1174),"")</f>
        <v>768</v>
      </c>
      <c r="U1174" s="38">
        <f>IFERROR(ABS(K1174-YEAR('02_대상물건입력'!B14)),"")</f>
        <v>13</v>
      </c>
      <c r="V1174" s="38" t="str">
        <f>IF(B1174="","",IF(AND(E1174&gt;0,F1174&gt;0,H1174&gt;0,OR('04A_국토부원자료'!P1175="",'04A_국토부원자료'!P1175="-"),IF('01_설정'!B10=1,N1174=1,TRUE),R1174&lt;='01_설정'!B5,S1174&lt;='01_설정'!B6,T1174&lt;='01_설정'!B7,U1174&lt;='01_설정'!B8),"Y",""))</f>
        <v/>
      </c>
      <c r="W1174" s="40" t="str">
        <f>IF(V1174&lt;&gt;"Y","",MAX(0,(1-R1174/'01_설정'!B5))*'01_설정'!B14+MAX(0,(1-S1174/'01_설정'!B6))*'01_설정'!B15+MAX(0,(1-T1174/'01_설정'!B7))*'01_설정'!B16+MAX(0,(1-U1174/'01_설정'!B8))*'01_설정'!B17+O1174*'01_설정'!B11+Q1174*'01_설정'!B12+P1174*'01_설정'!B13)</f>
        <v/>
      </c>
      <c r="X1174" s="38" t="str">
        <f>IF(W1174="","",1+COUNTIFS($W$4:$W$3003,"&gt;"&amp;W1174)+COUNTIFS($W$4:W1174,W1174)-1)</f>
        <v/>
      </c>
    </row>
    <row r="1175" spans="1:24" ht="16.5">
      <c r="A1175" s="38">
        <f>IF('04A_국토부원자료'!A1176="","",ROW()-3)</f>
        <v>1172</v>
      </c>
      <c r="B1175" s="39" t="str">
        <f>IFERROR('04A_국토부원자료'!B1176,"")</f>
        <v>서울특별시 송파구 문정동</v>
      </c>
      <c r="C1175" s="39" t="str">
        <f>IF(B1175="","",IF('04A_국토부원자료'!C1176&lt;&gt;"",'04A_국토부원자료'!C1176,TRIM('04A_국토부원자료'!D1176&amp;IF('04A_국토부원자료'!E1176&lt;&gt;"","-"&amp;'04A_국토부원자료'!E1176,""))))</f>
        <v>622</v>
      </c>
      <c r="D1175" s="39" t="str">
        <f>IFERROR('04A_국토부원자료'!F1176,"")</f>
        <v>송파한화오벨리스크</v>
      </c>
      <c r="E1175" s="40">
        <f>IFERROR(VALUE(SUBSTITUTE('04A_국토부원자료'!G1176,",","")),"")</f>
        <v>26.82</v>
      </c>
      <c r="F1175" s="41">
        <f>IFERROR(IF(AND('04A_국토부원자료'!H1176&lt;&gt;"",'04A_국토부원자료'!I1176&lt;&gt;""),DATE(INT(VALUE(SUBSTITUTE('04A_국토부원자료'!H1176,",",""))/100),MOD(VALUE(SUBSTITUTE('04A_국토부원자료'!H1176,",","")),100),VALUE(SUBSTITUTE('04A_국토부원자료'!I1176,",",""))),""),"")</f>
        <v>45344</v>
      </c>
      <c r="G1175" s="42">
        <f>IFERROR(VALUE(SUBSTITUTE('04A_국토부원자료'!J1176,",","")),"")</f>
        <v>20000</v>
      </c>
      <c r="H1175" s="43">
        <f t="shared" si="36"/>
        <v>200000000</v>
      </c>
      <c r="I1175" s="43">
        <f t="shared" si="37"/>
        <v>7457121.5510812821</v>
      </c>
      <c r="J1175" s="38">
        <f>IFERROR(VALUE(SUBSTITUTE('04A_국토부원자료'!K1176,",","")),"")</f>
        <v>3</v>
      </c>
      <c r="K1175" s="38">
        <f>IFERROR(VALUE(SUBSTITUTE('04A_국토부원자료'!N1176,",","")),"")</f>
        <v>2013</v>
      </c>
      <c r="L1175" s="39" t="str">
        <f>IFERROR('04A_국토부원자료'!O1176,"")</f>
        <v>충민로 5</v>
      </c>
      <c r="M1175" s="39" t="str">
        <f>IFERROR('04A_국토부원자료'!Q1176,"")</f>
        <v>중개거래</v>
      </c>
      <c r="N1175" s="38">
        <f>IF(B1175="","",IF('02_대상물건입력'!B5="",1,IF(ISNUMBER(SEARCH('02_대상물건입력'!B5,B1175)),1,0)))</f>
        <v>1</v>
      </c>
      <c r="O1175" s="38">
        <f>IF(B1175="","",IF('02_대상물건입력'!B6="",1,IF(ISNUMBER(SEARCH('02_대상물건입력'!B6,B1175)),1,0)))</f>
        <v>0</v>
      </c>
      <c r="P1175" s="38">
        <f>IF(L1175="","",IF('02_대상물건입력'!B15="",0,IF(ISNUMBER(SEARCH('02_대상물건입력'!B15,L1175)),1,0)))</f>
        <v>0</v>
      </c>
      <c r="Q1175" s="38">
        <f>IF(D1175="","",IF('02_대상물건입력'!B8="",0,IF(ISNUMBER(SEARCH('02_대상물건입력'!B8,D1175)),1,0)))</f>
        <v>0</v>
      </c>
      <c r="R1175" s="44">
        <f>IFERROR(ABS(E1175-'02_대상물건입력'!B11)/'02_대상물건입력'!B11,"")</f>
        <v>1.551969694745029E-2</v>
      </c>
      <c r="S1175" s="38">
        <f>IFERROR(ABS(J1175-'02_대상물건입력'!B10),"")</f>
        <v>9</v>
      </c>
      <c r="T1175" s="38">
        <f>IFERROR(ABS('01_설정'!B4-F1175),"")</f>
        <v>768</v>
      </c>
      <c r="U1175" s="38">
        <f>IFERROR(ABS(K1175-YEAR('02_대상물건입력'!B14)),"")</f>
        <v>13</v>
      </c>
      <c r="V1175" s="38" t="str">
        <f>IF(B1175="","",IF(AND(E1175&gt;0,F1175&gt;0,H1175&gt;0,OR('04A_국토부원자료'!P1176="",'04A_국토부원자료'!P1176="-"),IF('01_설정'!B10=1,N1175=1,TRUE),R1175&lt;='01_설정'!B5,S1175&lt;='01_설정'!B6,T1175&lt;='01_설정'!B7,U1175&lt;='01_설정'!B8),"Y",""))</f>
        <v/>
      </c>
      <c r="W1175" s="40" t="str">
        <f>IF(V1175&lt;&gt;"Y","",MAX(0,(1-R1175/'01_설정'!B5))*'01_설정'!B14+MAX(0,(1-S1175/'01_설정'!B6))*'01_설정'!B15+MAX(0,(1-T1175/'01_설정'!B7))*'01_설정'!B16+MAX(0,(1-U1175/'01_설정'!B8))*'01_설정'!B17+O1175*'01_설정'!B11+Q1175*'01_설정'!B12+P1175*'01_설정'!B13)</f>
        <v/>
      </c>
      <c r="X1175" s="38" t="str">
        <f>IF(W1175="","",1+COUNTIFS($W$4:$W$3003,"&gt;"&amp;W1175)+COUNTIFS($W$4:W1175,W1175)-1)</f>
        <v/>
      </c>
    </row>
    <row r="1176" spans="1:24" ht="16.5">
      <c r="A1176" s="38">
        <f>IF('04A_국토부원자료'!A1177="","",ROW()-3)</f>
        <v>1173</v>
      </c>
      <c r="B1176" s="39" t="str">
        <f>IFERROR('04A_국토부원자료'!B1177,"")</f>
        <v>서울특별시 송파구 문정동</v>
      </c>
      <c r="C1176" s="39" t="str">
        <f>IF(B1176="","",IF('04A_국토부원자료'!C1177&lt;&gt;"",'04A_국토부원자료'!C1177,TRIM('04A_국토부원자료'!D1177&amp;IF('04A_국토부원자료'!E1177&lt;&gt;"","-"&amp;'04A_국토부원자료'!E1177,""))))</f>
        <v>620</v>
      </c>
      <c r="D1176" s="39" t="str">
        <f>IFERROR('04A_국토부원자료'!F1177,"")</f>
        <v>송파푸르지오시티</v>
      </c>
      <c r="E1176" s="40">
        <f>IFERROR(VALUE(SUBSTITUTE('04A_국토부원자료'!G1177,",","")),"")</f>
        <v>29.63</v>
      </c>
      <c r="F1176" s="41">
        <f>IFERROR(IF(AND('04A_국토부원자료'!H1177&lt;&gt;"",'04A_국토부원자료'!I1177&lt;&gt;""),DATE(INT(VALUE(SUBSTITUTE('04A_국토부원자료'!H1177,",",""))/100),MOD(VALUE(SUBSTITUTE('04A_국토부원자료'!H1177,",","")),100),VALUE(SUBSTITUTE('04A_국토부원자료'!I1177,",",""))),""),"")</f>
        <v>45343</v>
      </c>
      <c r="G1176" s="42">
        <f>IFERROR(VALUE(SUBSTITUTE('04A_국토부원자료'!J1177,",","")),"")</f>
        <v>26500</v>
      </c>
      <c r="H1176" s="43">
        <f t="shared" si="36"/>
        <v>265000000</v>
      </c>
      <c r="I1176" s="43">
        <f t="shared" si="37"/>
        <v>8943638.2045224439</v>
      </c>
      <c r="J1176" s="38">
        <f>IFERROR(VALUE(SUBSTITUTE('04A_국토부원자료'!K1177,",","")),"")</f>
        <v>12</v>
      </c>
      <c r="K1176" s="38">
        <f>IFERROR(VALUE(SUBSTITUTE('04A_국토부원자료'!N1177,",","")),"")</f>
        <v>2013</v>
      </c>
      <c r="L1176" s="39" t="str">
        <f>IFERROR('04A_국토부원자료'!O1177,"")</f>
        <v>새말로 62</v>
      </c>
      <c r="M1176" s="39" t="str">
        <f>IFERROR('04A_국토부원자료'!Q1177,"")</f>
        <v>중개거래</v>
      </c>
      <c r="N1176" s="38">
        <f>IF(B1176="","",IF('02_대상물건입력'!B5="",1,IF(ISNUMBER(SEARCH('02_대상물건입력'!B5,B1176)),1,0)))</f>
        <v>1</v>
      </c>
      <c r="O1176" s="38">
        <f>IF(B1176="","",IF('02_대상물건입력'!B6="",1,IF(ISNUMBER(SEARCH('02_대상물건입력'!B6,B1176)),1,0)))</f>
        <v>0</v>
      </c>
      <c r="P1176" s="38">
        <f>IF(L1176="","",IF('02_대상물건입력'!B15="",0,IF(ISNUMBER(SEARCH('02_대상물건입력'!B15,L1176)),1,0)))</f>
        <v>0</v>
      </c>
      <c r="Q1176" s="38">
        <f>IF(D1176="","",IF('02_대상물건입력'!B8="",0,IF(ISNUMBER(SEARCH('02_대상물건입력'!B8,D1176)),1,0)))</f>
        <v>0</v>
      </c>
      <c r="R1176" s="44">
        <f>IFERROR(ABS(E1176-'02_대상물건입력'!B11)/'02_대상물건입력'!B11,"")</f>
        <v>8.7626822499889886E-2</v>
      </c>
      <c r="S1176" s="38">
        <f>IFERROR(ABS(J1176-'02_대상물건입력'!B10),"")</f>
        <v>0</v>
      </c>
      <c r="T1176" s="38">
        <f>IFERROR(ABS('01_설정'!B4-F1176),"")</f>
        <v>769</v>
      </c>
      <c r="U1176" s="38">
        <f>IFERROR(ABS(K1176-YEAR('02_대상물건입력'!B14)),"")</f>
        <v>13</v>
      </c>
      <c r="V1176" s="38" t="str">
        <f>IF(B1176="","",IF(AND(E1176&gt;0,F1176&gt;0,H1176&gt;0,OR('04A_국토부원자료'!P1177="",'04A_국토부원자료'!P1177="-"),IF('01_설정'!B10=1,N1176=1,TRUE),R1176&lt;='01_설정'!B5,S1176&lt;='01_설정'!B6,T1176&lt;='01_설정'!B7,U1176&lt;='01_설정'!B8),"Y",""))</f>
        <v/>
      </c>
      <c r="W1176" s="40" t="str">
        <f>IF(V1176&lt;&gt;"Y","",MAX(0,(1-R1176/'01_설정'!B5))*'01_설정'!B14+MAX(0,(1-S1176/'01_설정'!B6))*'01_설정'!B15+MAX(0,(1-T1176/'01_설정'!B7))*'01_설정'!B16+MAX(0,(1-U1176/'01_설정'!B8))*'01_설정'!B17+O1176*'01_설정'!B11+Q1176*'01_설정'!B12+P1176*'01_설정'!B13)</f>
        <v/>
      </c>
      <c r="X1176" s="38" t="str">
        <f>IF(W1176="","",1+COUNTIFS($W$4:$W$3003,"&gt;"&amp;W1176)+COUNTIFS($W$4:W1176,W1176)-1)</f>
        <v/>
      </c>
    </row>
    <row r="1177" spans="1:24" ht="16.5">
      <c r="A1177" s="38">
        <f>IF('04A_국토부원자료'!A1178="","",ROW()-3)</f>
        <v>1174</v>
      </c>
      <c r="B1177" s="39" t="str">
        <f>IFERROR('04A_국토부원자료'!B1178,"")</f>
        <v>서울특별시 송파구 문정동</v>
      </c>
      <c r="C1177" s="39" t="str">
        <f>IF(B1177="","",IF('04A_국토부원자료'!C1178&lt;&gt;"",'04A_국토부원자료'!C1178,TRIM('04A_국토부원자료'!D1178&amp;IF('04A_국토부원자료'!E1178&lt;&gt;"","-"&amp;'04A_국토부원자료'!E1178,""))))</f>
        <v>624</v>
      </c>
      <c r="D1177" s="39" t="str">
        <f>IFERROR('04A_국토부원자료'!F1178,"")</f>
        <v>송파 아이파크</v>
      </c>
      <c r="E1177" s="40">
        <f>IFERROR(VALUE(SUBSTITUTE('04A_국토부원자료'!G1178,",","")),"")</f>
        <v>25.87</v>
      </c>
      <c r="F1177" s="41">
        <f>IFERROR(IF(AND('04A_국토부원자료'!H1178&lt;&gt;"",'04A_국토부원자료'!I1178&lt;&gt;""),DATE(INT(VALUE(SUBSTITUTE('04A_국토부원자료'!H1178,",",""))/100),MOD(VALUE(SUBSTITUTE('04A_국토부원자료'!H1178,",","")),100),VALUE(SUBSTITUTE('04A_국토부원자료'!I1178,",",""))),""),"")</f>
        <v>45339</v>
      </c>
      <c r="G1177" s="42">
        <f>IFERROR(VALUE(SUBSTITUTE('04A_국토부원자료'!J1178,",","")),"")</f>
        <v>21000</v>
      </c>
      <c r="H1177" s="43">
        <f t="shared" si="36"/>
        <v>210000000</v>
      </c>
      <c r="I1177" s="43">
        <f t="shared" si="37"/>
        <v>8117510.630073444</v>
      </c>
      <c r="J1177" s="38">
        <f>IFERROR(VALUE(SUBSTITUTE('04A_국토부원자료'!K1178,",","")),"")</f>
        <v>4</v>
      </c>
      <c r="K1177" s="38">
        <f>IFERROR(VALUE(SUBSTITUTE('04A_국토부원자료'!N1178,",","")),"")</f>
        <v>2015</v>
      </c>
      <c r="L1177" s="39" t="str">
        <f>IFERROR('04A_국토부원자료'!O1178,"")</f>
        <v>법원로 55</v>
      </c>
      <c r="M1177" s="39" t="str">
        <f>IFERROR('04A_국토부원자료'!Q1178,"")</f>
        <v>중개거래</v>
      </c>
      <c r="N1177" s="38">
        <f>IF(B1177="","",IF('02_대상물건입력'!B5="",1,IF(ISNUMBER(SEARCH('02_대상물건입력'!B5,B1177)),1,0)))</f>
        <v>1</v>
      </c>
      <c r="O1177" s="38">
        <f>IF(B1177="","",IF('02_대상물건입력'!B6="",1,IF(ISNUMBER(SEARCH('02_대상물건입력'!B6,B1177)),1,0)))</f>
        <v>0</v>
      </c>
      <c r="P1177" s="38">
        <f>IF(L1177="","",IF('02_대상물건입력'!B15="",0,IF(ISNUMBER(SEARCH('02_대상물건입력'!B15,L1177)),1,0)))</f>
        <v>0</v>
      </c>
      <c r="Q1177" s="38">
        <f>IF(D1177="","",IF('02_대상물건입력'!B8="",0,IF(ISNUMBER(SEARCH('02_대상물건입력'!B8,D1177)),1,0)))</f>
        <v>0</v>
      </c>
      <c r="R1177" s="44">
        <f>IFERROR(ABS(E1177-'02_대상물건입력'!B11)/'02_대상물건입력'!B11,"")</f>
        <v>5.0391296048864213E-2</v>
      </c>
      <c r="S1177" s="38">
        <f>IFERROR(ABS(J1177-'02_대상물건입력'!B10),"")</f>
        <v>8</v>
      </c>
      <c r="T1177" s="38">
        <f>IFERROR(ABS('01_설정'!B4-F1177),"")</f>
        <v>773</v>
      </c>
      <c r="U1177" s="38">
        <f>IFERROR(ABS(K1177-YEAR('02_대상물건입력'!B14)),"")</f>
        <v>11</v>
      </c>
      <c r="V1177" s="38" t="str">
        <f>IF(B1177="","",IF(AND(E1177&gt;0,F1177&gt;0,H1177&gt;0,OR('04A_국토부원자료'!P1178="",'04A_국토부원자료'!P1178="-"),IF('01_설정'!B10=1,N1177=1,TRUE),R1177&lt;='01_설정'!B5,S1177&lt;='01_설정'!B6,T1177&lt;='01_설정'!B7,U1177&lt;='01_설정'!B8),"Y",""))</f>
        <v/>
      </c>
      <c r="W1177" s="40" t="str">
        <f>IF(V1177&lt;&gt;"Y","",MAX(0,(1-R1177/'01_설정'!B5))*'01_설정'!B14+MAX(0,(1-S1177/'01_설정'!B6))*'01_설정'!B15+MAX(0,(1-T1177/'01_설정'!B7))*'01_설정'!B16+MAX(0,(1-U1177/'01_설정'!B8))*'01_설정'!B17+O1177*'01_설정'!B11+Q1177*'01_설정'!B12+P1177*'01_설정'!B13)</f>
        <v/>
      </c>
      <c r="X1177" s="38" t="str">
        <f>IF(W1177="","",1+COUNTIFS($W$4:$W$3003,"&gt;"&amp;W1177)+COUNTIFS($W$4:W1177,W1177)-1)</f>
        <v/>
      </c>
    </row>
    <row r="1178" spans="1:24" ht="16.5">
      <c r="A1178" s="38">
        <f>IF('04A_국토부원자료'!A1179="","",ROW()-3)</f>
        <v>1175</v>
      </c>
      <c r="B1178" s="39" t="str">
        <f>IFERROR('04A_국토부원자료'!B1179,"")</f>
        <v>서울특별시 송파구 문정동</v>
      </c>
      <c r="C1178" s="39" t="str">
        <f>IF(B1178="","",IF('04A_국토부원자료'!C1179&lt;&gt;"",'04A_국토부원자료'!C1179,TRIM('04A_국토부원자료'!D1179&amp;IF('04A_국토부원자료'!E1179&lt;&gt;"","-"&amp;'04A_국토부원자료'!E1179,""))))</f>
        <v>652-2</v>
      </c>
      <c r="D1178" s="39" t="str">
        <f>IFERROR('04A_국토부원자료'!F1179,"")</f>
        <v>문정 오벨리스크</v>
      </c>
      <c r="E1178" s="40">
        <f>IFERROR(VALUE(SUBSTITUTE('04A_국토부원자료'!G1179,",","")),"")</f>
        <v>27.66</v>
      </c>
      <c r="F1178" s="41">
        <f>IFERROR(IF(AND('04A_국토부원자료'!H1179&lt;&gt;"",'04A_국토부원자료'!I1179&lt;&gt;""),DATE(INT(VALUE(SUBSTITUTE('04A_국토부원자료'!H1179,",",""))/100),MOD(VALUE(SUBSTITUTE('04A_국토부원자료'!H1179,",","")),100),VALUE(SUBSTITUTE('04A_국토부원자료'!I1179,",",""))),""),"")</f>
        <v>45339</v>
      </c>
      <c r="G1178" s="42">
        <f>IFERROR(VALUE(SUBSTITUTE('04A_국토부원자료'!J1179,",","")),"")</f>
        <v>27000</v>
      </c>
      <c r="H1178" s="43">
        <f t="shared" si="36"/>
        <v>270000000</v>
      </c>
      <c r="I1178" s="43">
        <f t="shared" si="37"/>
        <v>9761388.2863340564</v>
      </c>
      <c r="J1178" s="38">
        <f>IFERROR(VALUE(SUBSTITUTE('04A_국토부원자료'!K1179,",","")),"")</f>
        <v>15</v>
      </c>
      <c r="K1178" s="38">
        <f>IFERROR(VALUE(SUBSTITUTE('04A_국토부원자료'!N1179,",","")),"")</f>
        <v>2018</v>
      </c>
      <c r="L1178" s="39" t="str">
        <f>IFERROR('04A_국토부원자료'!O1179,"")</f>
        <v>송파대로 145</v>
      </c>
      <c r="M1178" s="39" t="str">
        <f>IFERROR('04A_국토부원자료'!Q1179,"")</f>
        <v>중개거래</v>
      </c>
      <c r="N1178" s="38">
        <f>IF(B1178="","",IF('02_대상물건입력'!B5="",1,IF(ISNUMBER(SEARCH('02_대상물건입력'!B5,B1178)),1,0)))</f>
        <v>1</v>
      </c>
      <c r="O1178" s="38">
        <f>IF(B1178="","",IF('02_대상물건입력'!B6="",1,IF(ISNUMBER(SEARCH('02_대상물건입력'!B6,B1178)),1,0)))</f>
        <v>0</v>
      </c>
      <c r="P1178" s="38">
        <f>IF(L1178="","",IF('02_대상물건입력'!B15="",0,IF(ISNUMBER(SEARCH('02_대상물건입력'!B15,L1178)),1,0)))</f>
        <v>1</v>
      </c>
      <c r="Q1178" s="38">
        <f>IF(D1178="","",IF('02_대상물건입력'!B8="",0,IF(ISNUMBER(SEARCH('02_대상물건입력'!B8,D1178)),1,0)))</f>
        <v>0</v>
      </c>
      <c r="R1178" s="44">
        <f>IFERROR(ABS(E1178-'02_대상물건입력'!B11)/'02_대상물건입력'!B11,"")</f>
        <v>1.5314138047484148E-2</v>
      </c>
      <c r="S1178" s="38">
        <f>IFERROR(ABS(J1178-'02_대상물건입력'!B10),"")</f>
        <v>3</v>
      </c>
      <c r="T1178" s="38">
        <f>IFERROR(ABS('01_설정'!B4-F1178),"")</f>
        <v>773</v>
      </c>
      <c r="U1178" s="38">
        <f>IFERROR(ABS(K1178-YEAR('02_대상물건입력'!B14)),"")</f>
        <v>8</v>
      </c>
      <c r="V1178" s="38" t="str">
        <f>IF(B1178="","",IF(AND(E1178&gt;0,F1178&gt;0,H1178&gt;0,OR('04A_국토부원자료'!P1179="",'04A_국토부원자료'!P1179="-"),IF('01_설정'!B10=1,N1178=1,TRUE),R1178&lt;='01_설정'!B5,S1178&lt;='01_설정'!B6,T1178&lt;='01_설정'!B7,U1178&lt;='01_설정'!B8),"Y",""))</f>
        <v>Y</v>
      </c>
      <c r="W1178" s="40">
        <f>IF(V1178&lt;&gt;"Y","",MAX(0,(1-R1178/'01_설정'!B5))*'01_설정'!B14+MAX(0,(1-S1178/'01_설정'!B6))*'01_설정'!B15+MAX(0,(1-T1178/'01_설정'!B7))*'01_설정'!B16+MAX(0,(1-U1178/'01_설정'!B8))*'01_설정'!B17+O1178*'01_설정'!B11+Q1178*'01_설정'!B12+P1178*'01_설정'!B13)</f>
        <v>40.745506536752899</v>
      </c>
      <c r="X1178" s="38">
        <f>IF(W1178="","",1+COUNTIFS($W$4:$W$3003,"&gt;"&amp;W1178)+COUNTIFS($W$4:W1178,W1178)-1)</f>
        <v>59</v>
      </c>
    </row>
    <row r="1179" spans="1:24" ht="16.5">
      <c r="A1179" s="38">
        <f>IF('04A_국토부원자료'!A1180="","",ROW()-3)</f>
        <v>1176</v>
      </c>
      <c r="B1179" s="39" t="str">
        <f>IFERROR('04A_국토부원자료'!B1180,"")</f>
        <v>서울특별시 송파구 문정동</v>
      </c>
      <c r="C1179" s="39" t="str">
        <f>IF(B1179="","",IF('04A_국토부원자료'!C1180&lt;&gt;"",'04A_국토부원자료'!C1180,TRIM('04A_국토부원자료'!D1180&amp;IF('04A_국토부원자료'!E1180&lt;&gt;"","-"&amp;'04A_국토부원자료'!E1180,""))))</f>
        <v>624</v>
      </c>
      <c r="D1179" s="39" t="str">
        <f>IFERROR('04A_국토부원자료'!F1180,"")</f>
        <v>송파 아이파크</v>
      </c>
      <c r="E1179" s="40">
        <f>IFERROR(VALUE(SUBSTITUTE('04A_국토부원자료'!G1180,",","")),"")</f>
        <v>25.87</v>
      </c>
      <c r="F1179" s="41">
        <f>IFERROR(IF(AND('04A_국토부원자료'!H1180&lt;&gt;"",'04A_국토부원자료'!I1180&lt;&gt;""),DATE(INT(VALUE(SUBSTITUTE('04A_국토부원자료'!H1180,",",""))/100),MOD(VALUE(SUBSTITUTE('04A_국토부원자료'!H1180,",","")),100),VALUE(SUBSTITUTE('04A_국토부원자료'!I1180,",",""))),""),"")</f>
        <v>45339</v>
      </c>
      <c r="G1179" s="42">
        <f>IFERROR(VALUE(SUBSTITUTE('04A_국토부원자료'!J1180,",","")),"")</f>
        <v>21900</v>
      </c>
      <c r="H1179" s="43">
        <f t="shared" si="36"/>
        <v>219000000</v>
      </c>
      <c r="I1179" s="43">
        <f t="shared" si="37"/>
        <v>8465403.9427908771</v>
      </c>
      <c r="J1179" s="38">
        <f>IFERROR(VALUE(SUBSTITUTE('04A_국토부원자료'!K1180,",","")),"")</f>
        <v>13</v>
      </c>
      <c r="K1179" s="38">
        <f>IFERROR(VALUE(SUBSTITUTE('04A_국토부원자료'!N1180,",","")),"")</f>
        <v>2015</v>
      </c>
      <c r="L1179" s="39" t="str">
        <f>IFERROR('04A_국토부원자료'!O1180,"")</f>
        <v>법원로 55</v>
      </c>
      <c r="M1179" s="39" t="str">
        <f>IFERROR('04A_국토부원자료'!Q1180,"")</f>
        <v>중개거래</v>
      </c>
      <c r="N1179" s="38">
        <f>IF(B1179="","",IF('02_대상물건입력'!B5="",1,IF(ISNUMBER(SEARCH('02_대상물건입력'!B5,B1179)),1,0)))</f>
        <v>1</v>
      </c>
      <c r="O1179" s="38">
        <f>IF(B1179="","",IF('02_대상물건입력'!B6="",1,IF(ISNUMBER(SEARCH('02_대상물건입력'!B6,B1179)),1,0)))</f>
        <v>0</v>
      </c>
      <c r="P1179" s="38">
        <f>IF(L1179="","",IF('02_대상물건입력'!B15="",0,IF(ISNUMBER(SEARCH('02_대상물건입력'!B15,L1179)),1,0)))</f>
        <v>0</v>
      </c>
      <c r="Q1179" s="38">
        <f>IF(D1179="","",IF('02_대상물건입력'!B8="",0,IF(ISNUMBER(SEARCH('02_대상물건입력'!B8,D1179)),1,0)))</f>
        <v>0</v>
      </c>
      <c r="R1179" s="44">
        <f>IFERROR(ABS(E1179-'02_대상물건입력'!B11)/'02_대상물건입력'!B11,"")</f>
        <v>5.0391296048864213E-2</v>
      </c>
      <c r="S1179" s="38">
        <f>IFERROR(ABS(J1179-'02_대상물건입력'!B10),"")</f>
        <v>1</v>
      </c>
      <c r="T1179" s="38">
        <f>IFERROR(ABS('01_설정'!B4-F1179),"")</f>
        <v>773</v>
      </c>
      <c r="U1179" s="38">
        <f>IFERROR(ABS(K1179-YEAR('02_대상물건입력'!B14)),"")</f>
        <v>11</v>
      </c>
      <c r="V1179" s="38" t="str">
        <f>IF(B1179="","",IF(AND(E1179&gt;0,F1179&gt;0,H1179&gt;0,OR('04A_국토부원자료'!P1180="",'04A_국토부원자료'!P1180="-"),IF('01_설정'!B10=1,N1179=1,TRUE),R1179&lt;='01_설정'!B5,S1179&lt;='01_설정'!B6,T1179&lt;='01_설정'!B7,U1179&lt;='01_설정'!B8),"Y",""))</f>
        <v/>
      </c>
      <c r="W1179" s="40" t="str">
        <f>IF(V1179&lt;&gt;"Y","",MAX(0,(1-R1179/'01_설정'!B5))*'01_설정'!B14+MAX(0,(1-S1179/'01_설정'!B6))*'01_설정'!B15+MAX(0,(1-T1179/'01_설정'!B7))*'01_설정'!B16+MAX(0,(1-U1179/'01_설정'!B8))*'01_설정'!B17+O1179*'01_설정'!B11+Q1179*'01_설정'!B12+P1179*'01_설정'!B13)</f>
        <v/>
      </c>
      <c r="X1179" s="38" t="str">
        <f>IF(W1179="","",1+COUNTIFS($W$4:$W$3003,"&gt;"&amp;W1179)+COUNTIFS($W$4:W1179,W1179)-1)</f>
        <v/>
      </c>
    </row>
    <row r="1180" spans="1:24" ht="16.5">
      <c r="A1180" s="38">
        <f>IF('04A_국토부원자료'!A1181="","",ROW()-3)</f>
        <v>1177</v>
      </c>
      <c r="B1180" s="39" t="str">
        <f>IFERROR('04A_국토부원자료'!B1181,"")</f>
        <v>서울특별시 송파구 문정동</v>
      </c>
      <c r="C1180" s="39" t="str">
        <f>IF(B1180="","",IF('04A_국토부원자료'!C1181&lt;&gt;"",'04A_국토부원자료'!C1181,TRIM('04A_국토부원자료'!D1181&amp;IF('04A_국토부원자료'!E1181&lt;&gt;"","-"&amp;'04A_국토부원자료'!E1181,""))))</f>
        <v>624</v>
      </c>
      <c r="D1180" s="39" t="str">
        <f>IFERROR('04A_국토부원자료'!F1181,"")</f>
        <v>송파 아이파크</v>
      </c>
      <c r="E1180" s="40">
        <f>IFERROR(VALUE(SUBSTITUTE('04A_국토부원자료'!G1181,",","")),"")</f>
        <v>25.87</v>
      </c>
      <c r="F1180" s="41">
        <f>IFERROR(IF(AND('04A_국토부원자료'!H1181&lt;&gt;"",'04A_국토부원자료'!I1181&lt;&gt;""),DATE(INT(VALUE(SUBSTITUTE('04A_국토부원자료'!H1181,",",""))/100),MOD(VALUE(SUBSTITUTE('04A_국토부원자료'!H1181,",","")),100),VALUE(SUBSTITUTE('04A_국토부원자료'!I1181,",",""))),""),"")</f>
        <v>45339</v>
      </c>
      <c r="G1180" s="42">
        <f>IFERROR(VALUE(SUBSTITUTE('04A_국토부원자료'!J1181,",","")),"")</f>
        <v>21700</v>
      </c>
      <c r="H1180" s="43">
        <f t="shared" si="36"/>
        <v>217000000</v>
      </c>
      <c r="I1180" s="43">
        <f t="shared" si="37"/>
        <v>8388094.3177425582</v>
      </c>
      <c r="J1180" s="38">
        <f>IFERROR(VALUE(SUBSTITUTE('04A_국토부원자료'!K1181,",","")),"")</f>
        <v>14</v>
      </c>
      <c r="K1180" s="38">
        <f>IFERROR(VALUE(SUBSTITUTE('04A_국토부원자료'!N1181,",","")),"")</f>
        <v>2015</v>
      </c>
      <c r="L1180" s="39" t="str">
        <f>IFERROR('04A_국토부원자료'!O1181,"")</f>
        <v>법원로 55</v>
      </c>
      <c r="M1180" s="39" t="str">
        <f>IFERROR('04A_국토부원자료'!Q1181,"")</f>
        <v>중개거래</v>
      </c>
      <c r="N1180" s="38">
        <f>IF(B1180="","",IF('02_대상물건입력'!B5="",1,IF(ISNUMBER(SEARCH('02_대상물건입력'!B5,B1180)),1,0)))</f>
        <v>1</v>
      </c>
      <c r="O1180" s="38">
        <f>IF(B1180="","",IF('02_대상물건입력'!B6="",1,IF(ISNUMBER(SEARCH('02_대상물건입력'!B6,B1180)),1,0)))</f>
        <v>0</v>
      </c>
      <c r="P1180" s="38">
        <f>IF(L1180="","",IF('02_대상물건입력'!B15="",0,IF(ISNUMBER(SEARCH('02_대상물건입력'!B15,L1180)),1,0)))</f>
        <v>0</v>
      </c>
      <c r="Q1180" s="38">
        <f>IF(D1180="","",IF('02_대상물건입력'!B8="",0,IF(ISNUMBER(SEARCH('02_대상물건입력'!B8,D1180)),1,0)))</f>
        <v>0</v>
      </c>
      <c r="R1180" s="44">
        <f>IFERROR(ABS(E1180-'02_대상물건입력'!B11)/'02_대상물건입력'!B11,"")</f>
        <v>5.0391296048864213E-2</v>
      </c>
      <c r="S1180" s="38">
        <f>IFERROR(ABS(J1180-'02_대상물건입력'!B10),"")</f>
        <v>2</v>
      </c>
      <c r="T1180" s="38">
        <f>IFERROR(ABS('01_설정'!B4-F1180),"")</f>
        <v>773</v>
      </c>
      <c r="U1180" s="38">
        <f>IFERROR(ABS(K1180-YEAR('02_대상물건입력'!B14)),"")</f>
        <v>11</v>
      </c>
      <c r="V1180" s="38" t="str">
        <f>IF(B1180="","",IF(AND(E1180&gt;0,F1180&gt;0,H1180&gt;0,OR('04A_국토부원자료'!P1181="",'04A_국토부원자료'!P1181="-"),IF('01_설정'!B10=1,N1180=1,TRUE),R1180&lt;='01_설정'!B5,S1180&lt;='01_설정'!B6,T1180&lt;='01_설정'!B7,U1180&lt;='01_설정'!B8),"Y",""))</f>
        <v/>
      </c>
      <c r="W1180" s="40" t="str">
        <f>IF(V1180&lt;&gt;"Y","",MAX(0,(1-R1180/'01_설정'!B5))*'01_설정'!B14+MAX(0,(1-S1180/'01_설정'!B6))*'01_설정'!B15+MAX(0,(1-T1180/'01_설정'!B7))*'01_설정'!B16+MAX(0,(1-U1180/'01_설정'!B8))*'01_설정'!B17+O1180*'01_설정'!B11+Q1180*'01_설정'!B12+P1180*'01_설정'!B13)</f>
        <v/>
      </c>
      <c r="X1180" s="38" t="str">
        <f>IF(W1180="","",1+COUNTIFS($W$4:$W$3003,"&gt;"&amp;W1180)+COUNTIFS($W$4:W1180,W1180)-1)</f>
        <v/>
      </c>
    </row>
    <row r="1181" spans="1:24" ht="16.5">
      <c r="A1181" s="38">
        <f>IF('04A_국토부원자료'!A1182="","",ROW()-3)</f>
        <v>1178</v>
      </c>
      <c r="B1181" s="39" t="str">
        <f>IFERROR('04A_국토부원자료'!B1182,"")</f>
        <v>서울특별시 송파구 문정동</v>
      </c>
      <c r="C1181" s="39" t="str">
        <f>IF(B1181="","",IF('04A_국토부원자료'!C1182&lt;&gt;"",'04A_국토부원자료'!C1182,TRIM('04A_국토부원자료'!D1182&amp;IF('04A_국토부원자료'!E1182&lt;&gt;"","-"&amp;'04A_국토부원자료'!E1182,""))))</f>
        <v>618</v>
      </c>
      <c r="D1181" s="39" t="str">
        <f>IFERROR('04A_국토부원자료'!F1182,"")</f>
        <v>파크하비오</v>
      </c>
      <c r="E1181" s="40">
        <f>IFERROR(VALUE(SUBSTITUTE('04A_국토부원자료'!G1182,",","")),"")</f>
        <v>48.96</v>
      </c>
      <c r="F1181" s="41">
        <f>IFERROR(IF(AND('04A_국토부원자료'!H1182&lt;&gt;"",'04A_국토부원자료'!I1182&lt;&gt;""),DATE(INT(VALUE(SUBSTITUTE('04A_국토부원자료'!H1182,",",""))/100),MOD(VALUE(SUBSTITUTE('04A_국토부원자료'!H1182,",","")),100),VALUE(SUBSTITUTE('04A_국토부원자료'!I1182,",",""))),""),"")</f>
        <v>45336</v>
      </c>
      <c r="G1181" s="42">
        <f>IFERROR(VALUE(SUBSTITUTE('04A_국토부원자료'!J1182,",","")),"")</f>
        <v>46200</v>
      </c>
      <c r="H1181" s="43">
        <f t="shared" si="36"/>
        <v>462000000</v>
      </c>
      <c r="I1181" s="43">
        <f t="shared" si="37"/>
        <v>9436274.509803921</v>
      </c>
      <c r="J1181" s="38">
        <f>IFERROR(VALUE(SUBSTITUTE('04A_국토부원자료'!K1182,",","")),"")</f>
        <v>12</v>
      </c>
      <c r="K1181" s="38" t="str">
        <f>IFERROR(VALUE(SUBSTITUTE('04A_국토부원자료'!N1182,",","")),"")</f>
        <v/>
      </c>
      <c r="L1181" s="39" t="str">
        <f>IFERROR('04A_국토부원자료'!O1182,"")</f>
        <v xml:space="preserve"> </v>
      </c>
      <c r="M1181" s="39" t="str">
        <f>IFERROR('04A_국토부원자료'!Q1182,"")</f>
        <v>중개거래</v>
      </c>
      <c r="N1181" s="38">
        <f>IF(B1181="","",IF('02_대상물건입력'!B5="",1,IF(ISNUMBER(SEARCH('02_대상물건입력'!B5,B1181)),1,0)))</f>
        <v>1</v>
      </c>
      <c r="O1181" s="38">
        <f>IF(B1181="","",IF('02_대상물건입력'!B6="",1,IF(ISNUMBER(SEARCH('02_대상물건입력'!B6,B1181)),1,0)))</f>
        <v>0</v>
      </c>
      <c r="P1181" s="38">
        <f>IF(L1181="","",IF('02_대상물건입력'!B15="",0,IF(ISNUMBER(SEARCH('02_대상물건입력'!B15,L1181)),1,0)))</f>
        <v>0</v>
      </c>
      <c r="Q1181" s="38">
        <f>IF(D1181="","",IF('02_대상물건입력'!B8="",0,IF(ISNUMBER(SEARCH('02_대상물건입력'!B8,D1181)),1,0)))</f>
        <v>0</v>
      </c>
      <c r="R1181" s="44">
        <f>IFERROR(ABS(E1181-'02_대상물건입력'!B11)/'02_대상물건입력'!B11,"")</f>
        <v>0.79717209684760759</v>
      </c>
      <c r="S1181" s="38">
        <f>IFERROR(ABS(J1181-'02_대상물건입력'!B10),"")</f>
        <v>0</v>
      </c>
      <c r="T1181" s="38">
        <f>IFERROR(ABS('01_설정'!B4-F1181),"")</f>
        <v>776</v>
      </c>
      <c r="U1181" s="38" t="str">
        <f>IFERROR(ABS(K1181-YEAR('02_대상물건입력'!B14)),"")</f>
        <v/>
      </c>
      <c r="V1181" s="38" t="str">
        <f>IF(B1181="","",IF(AND(E1181&gt;0,F1181&gt;0,H1181&gt;0,OR('04A_국토부원자료'!P1182="",'04A_국토부원자료'!P1182="-"),IF('01_설정'!B10=1,N1181=1,TRUE),R1181&lt;='01_설정'!B5,S1181&lt;='01_설정'!B6,T1181&lt;='01_설정'!B7,U1181&lt;='01_설정'!B8),"Y",""))</f>
        <v/>
      </c>
      <c r="W1181" s="40" t="str">
        <f>IF(V1181&lt;&gt;"Y","",MAX(0,(1-R1181/'01_설정'!B5))*'01_설정'!B14+MAX(0,(1-S1181/'01_설정'!B6))*'01_설정'!B15+MAX(0,(1-T1181/'01_설정'!B7))*'01_설정'!B16+MAX(0,(1-U1181/'01_설정'!B8))*'01_설정'!B17+O1181*'01_설정'!B11+Q1181*'01_설정'!B12+P1181*'01_설정'!B13)</f>
        <v/>
      </c>
      <c r="X1181" s="38" t="str">
        <f>IF(W1181="","",1+COUNTIFS($W$4:$W$3003,"&gt;"&amp;W1181)+COUNTIFS($W$4:W1181,W1181)-1)</f>
        <v/>
      </c>
    </row>
    <row r="1182" spans="1:24" ht="16.5">
      <c r="A1182" s="38">
        <f>IF('04A_국토부원자료'!A1183="","",ROW()-3)</f>
        <v>1179</v>
      </c>
      <c r="B1182" s="39" t="str">
        <f>IFERROR('04A_국토부원자료'!B1183,"")</f>
        <v>서울특별시 송파구 문정동</v>
      </c>
      <c r="C1182" s="39" t="str">
        <f>IF(B1182="","",IF('04A_국토부원자료'!C1183&lt;&gt;"",'04A_국토부원자료'!C1183,TRIM('04A_국토부원자료'!D1183&amp;IF('04A_국토부원자료'!E1183&lt;&gt;"","-"&amp;'04A_국토부원자료'!E1183,""))))</f>
        <v>643-1</v>
      </c>
      <c r="D1182" s="39" t="str">
        <f>IFERROR('04A_국토부원자료'!F1183,"")</f>
        <v>엠스테이트</v>
      </c>
      <c r="E1182" s="40">
        <f>IFERROR(VALUE(SUBSTITUTE('04A_국토부원자료'!G1183,",","")),"")</f>
        <v>26.15</v>
      </c>
      <c r="F1182" s="41">
        <f>IFERROR(IF(AND('04A_국토부원자료'!H1183&lt;&gt;"",'04A_국토부원자료'!I1183&lt;&gt;""),DATE(INT(VALUE(SUBSTITUTE('04A_국토부원자료'!H1183,",",""))/100),MOD(VALUE(SUBSTITUTE('04A_국토부원자료'!H1183,",","")),100),VALUE(SUBSTITUTE('04A_국토부원자료'!I1183,",",""))),""),"")</f>
        <v>45336</v>
      </c>
      <c r="G1182" s="42">
        <f>IFERROR(VALUE(SUBSTITUTE('04A_국토부원자료'!J1183,",","")),"")</f>
        <v>24000</v>
      </c>
      <c r="H1182" s="43">
        <f t="shared" si="36"/>
        <v>240000000</v>
      </c>
      <c r="I1182" s="43">
        <f t="shared" si="37"/>
        <v>9177820.2676864248</v>
      </c>
      <c r="J1182" s="38">
        <f>IFERROR(VALUE(SUBSTITUTE('04A_국토부원자료'!K1183,",","")),"")</f>
        <v>13</v>
      </c>
      <c r="K1182" s="38">
        <f>IFERROR(VALUE(SUBSTITUTE('04A_국토부원자료'!N1183,",","")),"")</f>
        <v>2016</v>
      </c>
      <c r="L1182" s="39" t="str">
        <f>IFERROR('04A_국토부원자료'!O1183,"")</f>
        <v>법원로 114</v>
      </c>
      <c r="M1182" s="39" t="str">
        <f>IFERROR('04A_국토부원자료'!Q1183,"")</f>
        <v>중개거래</v>
      </c>
      <c r="N1182" s="38">
        <f>IF(B1182="","",IF('02_대상물건입력'!B5="",1,IF(ISNUMBER(SEARCH('02_대상물건입력'!B5,B1182)),1,0)))</f>
        <v>1</v>
      </c>
      <c r="O1182" s="38">
        <f>IF(B1182="","",IF('02_대상물건입력'!B6="",1,IF(ISNUMBER(SEARCH('02_대상물건입력'!B6,B1182)),1,0)))</f>
        <v>0</v>
      </c>
      <c r="P1182" s="38">
        <f>IF(L1182="","",IF('02_대상물건입력'!B15="",0,IF(ISNUMBER(SEARCH('02_대상물건입력'!B15,L1182)),1,0)))</f>
        <v>0</v>
      </c>
      <c r="Q1182" s="38">
        <f>IF(D1182="","",IF('02_대상물건입력'!B8="",0,IF(ISNUMBER(SEARCH('02_대상물건입력'!B8,D1182)),1,0)))</f>
        <v>0</v>
      </c>
      <c r="R1182" s="44">
        <f>IFERROR(ABS(E1182-'02_대상물건입력'!B11)/'02_대상물건입력'!B11,"")</f>
        <v>4.0113351050552824E-2</v>
      </c>
      <c r="S1182" s="38">
        <f>IFERROR(ABS(J1182-'02_대상물건입력'!B10),"")</f>
        <v>1</v>
      </c>
      <c r="T1182" s="38">
        <f>IFERROR(ABS('01_설정'!B4-F1182),"")</f>
        <v>776</v>
      </c>
      <c r="U1182" s="38">
        <f>IFERROR(ABS(K1182-YEAR('02_대상물건입력'!B14)),"")</f>
        <v>10</v>
      </c>
      <c r="V1182" s="38" t="str">
        <f>IF(B1182="","",IF(AND(E1182&gt;0,F1182&gt;0,H1182&gt;0,OR('04A_국토부원자료'!P1183="",'04A_국토부원자료'!P1183="-"),IF('01_설정'!B10=1,N1182=1,TRUE),R1182&lt;='01_설정'!B5,S1182&lt;='01_설정'!B6,T1182&lt;='01_설정'!B7,U1182&lt;='01_설정'!B8),"Y",""))</f>
        <v>Y</v>
      </c>
      <c r="W1182" s="40">
        <f>IF(V1182&lt;&gt;"Y","",MAX(0,(1-R1182/'01_설정'!B5))*'01_설정'!B14+MAX(0,(1-S1182/'01_설정'!B6))*'01_설정'!B15+MAX(0,(1-T1182/'01_설정'!B7))*'01_설정'!B16+MAX(0,(1-U1182/'01_설정'!B8))*'01_설정'!B17+O1182*'01_설정'!B11+Q1182*'01_설정'!B12+P1182*'01_설정'!B13)</f>
        <v>33.313860723989706</v>
      </c>
      <c r="X1182" s="38">
        <f>IF(W1182="","",1+COUNTIFS($W$4:$W$3003,"&gt;"&amp;W1182)+COUNTIFS($W$4:W1182,W1182)-1)</f>
        <v>133</v>
      </c>
    </row>
    <row r="1183" spans="1:24" ht="16.5">
      <c r="A1183" s="38">
        <f>IF('04A_국토부원자료'!A1184="","",ROW()-3)</f>
        <v>1180</v>
      </c>
      <c r="B1183" s="39" t="str">
        <f>IFERROR('04A_국토부원자료'!B1184,"")</f>
        <v>서울특별시 송파구 문정동</v>
      </c>
      <c r="C1183" s="39" t="str">
        <f>IF(B1183="","",IF('04A_국토부원자료'!C1184&lt;&gt;"",'04A_국토부원자료'!C1184,TRIM('04A_국토부원자료'!D1184&amp;IF('04A_국토부원자료'!E1184&lt;&gt;"","-"&amp;'04A_국토부원자료'!E1184,""))))</f>
        <v>652-1</v>
      </c>
      <c r="D1183" s="39" t="str">
        <f>IFERROR('04A_국토부원자료'!F1184,"")</f>
        <v>프라비다옥토</v>
      </c>
      <c r="E1183" s="40">
        <f>IFERROR(VALUE(SUBSTITUTE('04A_국토부원자료'!G1184,",","")),"")</f>
        <v>19.739999999999998</v>
      </c>
      <c r="F1183" s="41">
        <f>IFERROR(IF(AND('04A_국토부원자료'!H1184&lt;&gt;"",'04A_국토부원자료'!I1184&lt;&gt;""),DATE(INT(VALUE(SUBSTITUTE('04A_국토부원자료'!H1184,",",""))/100),MOD(VALUE(SUBSTITUTE('04A_국토부원자료'!H1184,",","")),100),VALUE(SUBSTITUTE('04A_국토부원자료'!I1184,",",""))),""),"")</f>
        <v>45336</v>
      </c>
      <c r="G1183" s="42">
        <f>IFERROR(VALUE(SUBSTITUTE('04A_국토부원자료'!J1184,",","")),"")</f>
        <v>17000</v>
      </c>
      <c r="H1183" s="43">
        <f t="shared" si="36"/>
        <v>170000000</v>
      </c>
      <c r="I1183" s="43">
        <f t="shared" si="37"/>
        <v>8611955.4204660598</v>
      </c>
      <c r="J1183" s="38">
        <f>IFERROR(VALUE(SUBSTITUTE('04A_국토부원자료'!K1184,",","")),"")</f>
        <v>7</v>
      </c>
      <c r="K1183" s="38">
        <f>IFERROR(VALUE(SUBSTITUTE('04A_국토부원자료'!N1184,",","")),"")</f>
        <v>2016</v>
      </c>
      <c r="L1183" s="39" t="str">
        <f>IFERROR('04A_국토부원자료'!O1184,"")</f>
        <v>법원로4길 17</v>
      </c>
      <c r="M1183" s="39" t="str">
        <f>IFERROR('04A_국토부원자료'!Q1184,"")</f>
        <v>중개거래</v>
      </c>
      <c r="N1183" s="38">
        <f>IF(B1183="","",IF('02_대상물건입력'!B5="",1,IF(ISNUMBER(SEARCH('02_대상물건입력'!B5,B1183)),1,0)))</f>
        <v>1</v>
      </c>
      <c r="O1183" s="38">
        <f>IF(B1183="","",IF('02_대상물건입력'!B6="",1,IF(ISNUMBER(SEARCH('02_대상물건입력'!B6,B1183)),1,0)))</f>
        <v>0</v>
      </c>
      <c r="P1183" s="38">
        <f>IF(L1183="","",IF('02_대상물건입력'!B15="",0,IF(ISNUMBER(SEARCH('02_대상물건입력'!B15,L1183)),1,0)))</f>
        <v>0</v>
      </c>
      <c r="Q1183" s="38">
        <f>IF(D1183="","",IF('02_대상물건입력'!B8="",0,IF(ISNUMBER(SEARCH('02_대상물건입력'!B8,D1183)),1,0)))</f>
        <v>0</v>
      </c>
      <c r="R1183" s="44">
        <f>IFERROR(ABS(E1183-'02_대상물건입력'!B11)/'02_대상물건입력'!B11,"")</f>
        <v>0.27540487761904064</v>
      </c>
      <c r="S1183" s="38">
        <f>IFERROR(ABS(J1183-'02_대상물건입력'!B10),"")</f>
        <v>5</v>
      </c>
      <c r="T1183" s="38">
        <f>IFERROR(ABS('01_설정'!B4-F1183),"")</f>
        <v>776</v>
      </c>
      <c r="U1183" s="38">
        <f>IFERROR(ABS(K1183-YEAR('02_대상물건입력'!B14)),"")</f>
        <v>10</v>
      </c>
      <c r="V1183" s="38" t="str">
        <f>IF(B1183="","",IF(AND(E1183&gt;0,F1183&gt;0,H1183&gt;0,OR('04A_국토부원자료'!P1184="",'04A_국토부원자료'!P1184="-"),IF('01_설정'!B10=1,N1183=1,TRUE),R1183&lt;='01_설정'!B5,S1183&lt;='01_설정'!B6,T1183&lt;='01_설정'!B7,U1183&lt;='01_설정'!B8),"Y",""))</f>
        <v/>
      </c>
      <c r="W1183" s="40" t="str">
        <f>IF(V1183&lt;&gt;"Y","",MAX(0,(1-R1183/'01_설정'!B5))*'01_설정'!B14+MAX(0,(1-S1183/'01_설정'!B6))*'01_설정'!B15+MAX(0,(1-T1183/'01_설정'!B7))*'01_설정'!B16+MAX(0,(1-U1183/'01_설정'!B8))*'01_설정'!B17+O1183*'01_설정'!B11+Q1183*'01_설정'!B12+P1183*'01_설정'!B13)</f>
        <v/>
      </c>
      <c r="X1183" s="38" t="str">
        <f>IF(W1183="","",1+COUNTIFS($W$4:$W$3003,"&gt;"&amp;W1183)+COUNTIFS($W$4:W1183,W1183)-1)</f>
        <v/>
      </c>
    </row>
    <row r="1184" spans="1:24" ht="16.5">
      <c r="A1184" s="38">
        <f>IF('04A_국토부원자료'!A1185="","",ROW()-3)</f>
        <v>1181</v>
      </c>
      <c r="B1184" s="39" t="str">
        <f>IFERROR('04A_국토부원자료'!B1185,"")</f>
        <v>서울특별시 송파구 문정동</v>
      </c>
      <c r="C1184" s="39" t="str">
        <f>IF(B1184="","",IF('04A_국토부원자료'!C1185&lt;&gt;"",'04A_국토부원자료'!C1185,TRIM('04A_국토부원자료'!D1185&amp;IF('04A_국토부원자료'!E1185&lt;&gt;"","-"&amp;'04A_국토부원자료'!E1185,""))))</f>
        <v>643-1</v>
      </c>
      <c r="D1184" s="39" t="str">
        <f>IFERROR('04A_국토부원자료'!F1185,"")</f>
        <v>엠스테이트</v>
      </c>
      <c r="E1184" s="40">
        <f>IFERROR(VALUE(SUBSTITUTE('04A_국토부원자료'!G1185,",","")),"")</f>
        <v>26.15</v>
      </c>
      <c r="F1184" s="41">
        <f>IFERROR(IF(AND('04A_국토부원자료'!H1185&lt;&gt;"",'04A_국토부원자료'!I1185&lt;&gt;""),DATE(INT(VALUE(SUBSTITUTE('04A_국토부원자료'!H1185,",",""))/100),MOD(VALUE(SUBSTITUTE('04A_국토부원자료'!H1185,",","")),100),VALUE(SUBSTITUTE('04A_국토부원자료'!I1185,",",""))),""),"")</f>
        <v>45330</v>
      </c>
      <c r="G1184" s="42">
        <f>IFERROR(VALUE(SUBSTITUTE('04A_국토부원자료'!J1185,",","")),"")</f>
        <v>24000</v>
      </c>
      <c r="H1184" s="43">
        <f t="shared" si="36"/>
        <v>240000000</v>
      </c>
      <c r="I1184" s="43">
        <f t="shared" si="37"/>
        <v>9177820.2676864248</v>
      </c>
      <c r="J1184" s="38">
        <f>IFERROR(VALUE(SUBSTITUTE('04A_국토부원자료'!K1185,",","")),"")</f>
        <v>8</v>
      </c>
      <c r="K1184" s="38">
        <f>IFERROR(VALUE(SUBSTITUTE('04A_국토부원자료'!N1185,",","")),"")</f>
        <v>2016</v>
      </c>
      <c r="L1184" s="39" t="str">
        <f>IFERROR('04A_국토부원자료'!O1185,"")</f>
        <v>법원로 114</v>
      </c>
      <c r="M1184" s="39" t="str">
        <f>IFERROR('04A_국토부원자료'!Q1185,"")</f>
        <v>직거래</v>
      </c>
      <c r="N1184" s="38">
        <f>IF(B1184="","",IF('02_대상물건입력'!B5="",1,IF(ISNUMBER(SEARCH('02_대상물건입력'!B5,B1184)),1,0)))</f>
        <v>1</v>
      </c>
      <c r="O1184" s="38">
        <f>IF(B1184="","",IF('02_대상물건입력'!B6="",1,IF(ISNUMBER(SEARCH('02_대상물건입력'!B6,B1184)),1,0)))</f>
        <v>0</v>
      </c>
      <c r="P1184" s="38">
        <f>IF(L1184="","",IF('02_대상물건입력'!B15="",0,IF(ISNUMBER(SEARCH('02_대상물건입력'!B15,L1184)),1,0)))</f>
        <v>0</v>
      </c>
      <c r="Q1184" s="38">
        <f>IF(D1184="","",IF('02_대상물건입력'!B8="",0,IF(ISNUMBER(SEARCH('02_대상물건입력'!B8,D1184)),1,0)))</f>
        <v>0</v>
      </c>
      <c r="R1184" s="44">
        <f>IFERROR(ABS(E1184-'02_대상물건입력'!B11)/'02_대상물건입력'!B11,"")</f>
        <v>4.0113351050552824E-2</v>
      </c>
      <c r="S1184" s="38">
        <f>IFERROR(ABS(J1184-'02_대상물건입력'!B10),"")</f>
        <v>4</v>
      </c>
      <c r="T1184" s="38">
        <f>IFERROR(ABS('01_설정'!B4-F1184),"")</f>
        <v>782</v>
      </c>
      <c r="U1184" s="38">
        <f>IFERROR(ABS(K1184-YEAR('02_대상물건입력'!B14)),"")</f>
        <v>10</v>
      </c>
      <c r="V1184" s="38" t="str">
        <f>IF(B1184="","",IF(AND(E1184&gt;0,F1184&gt;0,H1184&gt;0,OR('04A_국토부원자료'!P1185="",'04A_국토부원자료'!P1185="-"),IF('01_설정'!B10=1,N1184=1,TRUE),R1184&lt;='01_설정'!B5,S1184&lt;='01_설정'!B6,T1184&lt;='01_설정'!B7,U1184&lt;='01_설정'!B8),"Y",""))</f>
        <v>Y</v>
      </c>
      <c r="W1184" s="40">
        <f>IF(V1184&lt;&gt;"Y","",MAX(0,(1-R1184/'01_설정'!B5))*'01_설정'!B14+MAX(0,(1-S1184/'01_설정'!B6))*'01_설정'!B15+MAX(0,(1-T1184/'01_설정'!B7))*'01_설정'!B16+MAX(0,(1-U1184/'01_설정'!B8))*'01_설정'!B17+O1184*'01_설정'!B11+Q1184*'01_설정'!B12+P1184*'01_설정'!B13)</f>
        <v>26.015230587003401</v>
      </c>
      <c r="X1184" s="38">
        <f>IF(W1184="","",1+COUNTIFS($W$4:$W$3003,"&gt;"&amp;W1184)+COUNTIFS($W$4:W1184,W1184)-1)</f>
        <v>204</v>
      </c>
    </row>
    <row r="1185" spans="1:24" ht="16.5">
      <c r="A1185" s="38">
        <f>IF('04A_국토부원자료'!A1186="","",ROW()-3)</f>
        <v>1182</v>
      </c>
      <c r="B1185" s="39" t="str">
        <f>IFERROR('04A_국토부원자료'!B1186,"")</f>
        <v>서울특별시 송파구 문정동</v>
      </c>
      <c r="C1185" s="39" t="str">
        <f>IF(B1185="","",IF('04A_국토부원자료'!C1186&lt;&gt;"",'04A_국토부원자료'!C1186,TRIM('04A_국토부원자료'!D1186&amp;IF('04A_국토부원자료'!E1186&lt;&gt;"","-"&amp;'04A_국토부원자료'!E1186,""))))</f>
        <v>624</v>
      </c>
      <c r="D1185" s="39" t="str">
        <f>IFERROR('04A_국토부원자료'!F1186,"")</f>
        <v>송파 아이파크</v>
      </c>
      <c r="E1185" s="40">
        <f>IFERROR(VALUE(SUBSTITUTE('04A_국토부원자료'!G1186,",","")),"")</f>
        <v>29.83</v>
      </c>
      <c r="F1185" s="41">
        <f>IFERROR(IF(AND('04A_국토부원자료'!H1186&lt;&gt;"",'04A_국토부원자료'!I1186&lt;&gt;""),DATE(INT(VALUE(SUBSTITUTE('04A_국토부원자료'!H1186,",",""))/100),MOD(VALUE(SUBSTITUTE('04A_국토부원자료'!H1186,",","")),100),VALUE(SUBSTITUTE('04A_국토부원자료'!I1186,",",""))),""),"")</f>
        <v>45329</v>
      </c>
      <c r="G1185" s="42">
        <f>IFERROR(VALUE(SUBSTITUTE('04A_국토부원자료'!J1186,",","")),"")</f>
        <v>26000</v>
      </c>
      <c r="H1185" s="43">
        <f t="shared" si="36"/>
        <v>260000000</v>
      </c>
      <c r="I1185" s="43">
        <f t="shared" si="37"/>
        <v>8716057.6600737516</v>
      </c>
      <c r="J1185" s="38">
        <f>IFERROR(VALUE(SUBSTITUTE('04A_국토부원자료'!K1186,",","")),"")</f>
        <v>9</v>
      </c>
      <c r="K1185" s="38">
        <f>IFERROR(VALUE(SUBSTITUTE('04A_국토부원자료'!N1186,",","")),"")</f>
        <v>2015</v>
      </c>
      <c r="L1185" s="39" t="str">
        <f>IFERROR('04A_국토부원자료'!O1186,"")</f>
        <v>법원로 55</v>
      </c>
      <c r="M1185" s="39" t="str">
        <f>IFERROR('04A_국토부원자료'!Q1186,"")</f>
        <v>중개거래</v>
      </c>
      <c r="N1185" s="38">
        <f>IF(B1185="","",IF('02_대상물건입력'!B5="",1,IF(ISNUMBER(SEARCH('02_대상물건입력'!B5,B1185)),1,0)))</f>
        <v>1</v>
      </c>
      <c r="O1185" s="38">
        <f>IF(B1185="","",IF('02_대상물건입력'!B6="",1,IF(ISNUMBER(SEARCH('02_대상물건입력'!B6,B1185)),1,0)))</f>
        <v>0</v>
      </c>
      <c r="P1185" s="38">
        <f>IF(L1185="","",IF('02_대상물건입력'!B15="",0,IF(ISNUMBER(SEARCH('02_대상물건입력'!B15,L1185)),1,0)))</f>
        <v>0</v>
      </c>
      <c r="Q1185" s="38">
        <f>IF(D1185="","",IF('02_대상물건입력'!B8="",0,IF(ISNUMBER(SEARCH('02_대상물건입력'!B8,D1185)),1,0)))</f>
        <v>0</v>
      </c>
      <c r="R1185" s="44">
        <f>IFERROR(ABS(E1185-'02_대상물건입력'!B11)/'02_대상물건입력'!B11,"")</f>
        <v>9.4968211784398057E-2</v>
      </c>
      <c r="S1185" s="38">
        <f>IFERROR(ABS(J1185-'02_대상물건입력'!B10),"")</f>
        <v>3</v>
      </c>
      <c r="T1185" s="38">
        <f>IFERROR(ABS('01_설정'!B4-F1185),"")</f>
        <v>783</v>
      </c>
      <c r="U1185" s="38">
        <f>IFERROR(ABS(K1185-YEAR('02_대상물건입력'!B14)),"")</f>
        <v>11</v>
      </c>
      <c r="V1185" s="38" t="str">
        <f>IF(B1185="","",IF(AND(E1185&gt;0,F1185&gt;0,H1185&gt;0,OR('04A_국토부원자료'!P1186="",'04A_국토부원자료'!P1186="-"),IF('01_설정'!B10=1,N1185=1,TRUE),R1185&lt;='01_설정'!B5,S1185&lt;='01_설정'!B6,T1185&lt;='01_설정'!B7,U1185&lt;='01_설정'!B8),"Y",""))</f>
        <v/>
      </c>
      <c r="W1185" s="40" t="str">
        <f>IF(V1185&lt;&gt;"Y","",MAX(0,(1-R1185/'01_설정'!B5))*'01_설정'!B14+MAX(0,(1-S1185/'01_설정'!B6))*'01_설정'!B15+MAX(0,(1-T1185/'01_설정'!B7))*'01_설정'!B16+MAX(0,(1-U1185/'01_설정'!B8))*'01_설정'!B17+O1185*'01_설정'!B11+Q1185*'01_설정'!B12+P1185*'01_설정'!B13)</f>
        <v/>
      </c>
      <c r="X1185" s="38" t="str">
        <f>IF(W1185="","",1+COUNTIFS($W$4:$W$3003,"&gt;"&amp;W1185)+COUNTIFS($W$4:W1185,W1185)-1)</f>
        <v/>
      </c>
    </row>
    <row r="1186" spans="1:24" ht="16.5">
      <c r="A1186" s="38">
        <f>IF('04A_국토부원자료'!A1187="","",ROW()-3)</f>
        <v>1183</v>
      </c>
      <c r="B1186" s="39" t="str">
        <f>IFERROR('04A_국토부원자료'!B1187,"")</f>
        <v>서울특별시 송파구 문정동</v>
      </c>
      <c r="C1186" s="39" t="str">
        <f>IF(B1186="","",IF('04A_국토부원자료'!C1187&lt;&gt;"",'04A_국토부원자료'!C1187,TRIM('04A_국토부원자료'!D1187&amp;IF('04A_국토부원자료'!E1187&lt;&gt;"","-"&amp;'04A_국토부원자료'!E1187,""))))</f>
        <v>622</v>
      </c>
      <c r="D1186" s="39" t="str">
        <f>IFERROR('04A_국토부원자료'!F1187,"")</f>
        <v>송파한화오벨리스크</v>
      </c>
      <c r="E1186" s="40">
        <f>IFERROR(VALUE(SUBSTITUTE('04A_국토부원자료'!G1187,",","")),"")</f>
        <v>29.99</v>
      </c>
      <c r="F1186" s="41">
        <f>IFERROR(IF(AND('04A_국토부원자료'!H1187&lt;&gt;"",'04A_국토부원자료'!I1187&lt;&gt;""),DATE(INT(VALUE(SUBSTITUTE('04A_국토부원자료'!H1187,",",""))/100),MOD(VALUE(SUBSTITUTE('04A_국토부원자료'!H1187,",","")),100),VALUE(SUBSTITUTE('04A_국토부원자료'!I1187,",",""))),""),"")</f>
        <v>45328</v>
      </c>
      <c r="G1186" s="42">
        <f>IFERROR(VALUE(SUBSTITUTE('04A_국토부원자료'!J1187,",","")),"")</f>
        <v>22400</v>
      </c>
      <c r="H1186" s="43">
        <f t="shared" si="36"/>
        <v>224000000</v>
      </c>
      <c r="I1186" s="43">
        <f t="shared" si="37"/>
        <v>7469156.3854618212</v>
      </c>
      <c r="J1186" s="38">
        <f>IFERROR(VALUE(SUBSTITUTE('04A_국토부원자료'!K1187,",","")),"")</f>
        <v>12</v>
      </c>
      <c r="K1186" s="38">
        <f>IFERROR(VALUE(SUBSTITUTE('04A_국토부원자료'!N1187,",","")),"")</f>
        <v>2013</v>
      </c>
      <c r="L1186" s="39" t="str">
        <f>IFERROR('04A_국토부원자료'!O1187,"")</f>
        <v>충민로 5</v>
      </c>
      <c r="M1186" s="39" t="str">
        <f>IFERROR('04A_국토부원자료'!Q1187,"")</f>
        <v>직거래</v>
      </c>
      <c r="N1186" s="38">
        <f>IF(B1186="","",IF('02_대상물건입력'!B5="",1,IF(ISNUMBER(SEARCH('02_대상물건입력'!B5,B1186)),1,0)))</f>
        <v>1</v>
      </c>
      <c r="O1186" s="38">
        <f>IF(B1186="","",IF('02_대상물건입력'!B6="",1,IF(ISNUMBER(SEARCH('02_대상물건입력'!B6,B1186)),1,0)))</f>
        <v>0</v>
      </c>
      <c r="P1186" s="38">
        <f>IF(L1186="","",IF('02_대상물건입력'!B15="",0,IF(ISNUMBER(SEARCH('02_대상물건입력'!B15,L1186)),1,0)))</f>
        <v>0</v>
      </c>
      <c r="Q1186" s="38">
        <f>IF(D1186="","",IF('02_대상물건입력'!B8="",0,IF(ISNUMBER(SEARCH('02_대상물건입력'!B8,D1186)),1,0)))</f>
        <v>0</v>
      </c>
      <c r="R1186" s="44">
        <f>IFERROR(ABS(E1186-'02_대상물건입력'!B11)/'02_대상물건입력'!B11,"")</f>
        <v>0.10084132321200462</v>
      </c>
      <c r="S1186" s="38">
        <f>IFERROR(ABS(J1186-'02_대상물건입력'!B10),"")</f>
        <v>0</v>
      </c>
      <c r="T1186" s="38">
        <f>IFERROR(ABS('01_설정'!B4-F1186),"")</f>
        <v>784</v>
      </c>
      <c r="U1186" s="38">
        <f>IFERROR(ABS(K1186-YEAR('02_대상물건입력'!B14)),"")</f>
        <v>13</v>
      </c>
      <c r="V1186" s="38" t="str">
        <f>IF(B1186="","",IF(AND(E1186&gt;0,F1186&gt;0,H1186&gt;0,OR('04A_국토부원자료'!P1187="",'04A_국토부원자료'!P1187="-"),IF('01_설정'!B10=1,N1186=1,TRUE),R1186&lt;='01_설정'!B5,S1186&lt;='01_설정'!B6,T1186&lt;='01_설정'!B7,U1186&lt;='01_설정'!B8),"Y",""))</f>
        <v/>
      </c>
      <c r="W1186" s="40" t="str">
        <f>IF(V1186&lt;&gt;"Y","",MAX(0,(1-R1186/'01_설정'!B5))*'01_설정'!B14+MAX(0,(1-S1186/'01_설정'!B6))*'01_설정'!B15+MAX(0,(1-T1186/'01_설정'!B7))*'01_설정'!B16+MAX(0,(1-U1186/'01_설정'!B8))*'01_설정'!B17+O1186*'01_설정'!B11+Q1186*'01_설정'!B12+P1186*'01_설정'!B13)</f>
        <v/>
      </c>
      <c r="X1186" s="38" t="str">
        <f>IF(W1186="","",1+COUNTIFS($W$4:$W$3003,"&gt;"&amp;W1186)+COUNTIFS($W$4:W1186,W1186)-1)</f>
        <v/>
      </c>
    </row>
    <row r="1187" spans="1:24" ht="16.5">
      <c r="A1187" s="38">
        <f>IF('04A_국토부원자료'!A1188="","",ROW()-3)</f>
        <v>1184</v>
      </c>
      <c r="B1187" s="39" t="str">
        <f>IFERROR('04A_국토부원자료'!B1188,"")</f>
        <v>서울특별시 송파구 문정동</v>
      </c>
      <c r="C1187" s="39" t="str">
        <f>IF(B1187="","",IF('04A_국토부원자료'!C1188&lt;&gt;"",'04A_국토부원자료'!C1188,TRIM('04A_국토부원자료'!D1188&amp;IF('04A_국토부원자료'!E1188&lt;&gt;"","-"&amp;'04A_국토부원자료'!E1188,""))))</f>
        <v>618</v>
      </c>
      <c r="D1187" s="39" t="str">
        <f>IFERROR('04A_국토부원자료'!F1188,"")</f>
        <v>파크하비오</v>
      </c>
      <c r="E1187" s="40">
        <f>IFERROR(VALUE(SUBSTITUTE('04A_국토부원자료'!G1188,",","")),"")</f>
        <v>28.82</v>
      </c>
      <c r="F1187" s="41">
        <f>IFERROR(IF(AND('04A_국토부원자료'!H1188&lt;&gt;"",'04A_국토부원자료'!I1188&lt;&gt;""),DATE(INT(VALUE(SUBSTITUTE('04A_국토부원자료'!H1188,",",""))/100),MOD(VALUE(SUBSTITUTE('04A_국토부원자료'!H1188,",","")),100),VALUE(SUBSTITUTE('04A_국토부원자료'!I1188,",",""))),""),"")</f>
        <v>45328</v>
      </c>
      <c r="G1187" s="42">
        <f>IFERROR(VALUE(SUBSTITUTE('04A_국토부원자료'!J1188,",","")),"")</f>
        <v>23800</v>
      </c>
      <c r="H1187" s="43">
        <f t="shared" si="36"/>
        <v>238000000</v>
      </c>
      <c r="I1187" s="43">
        <f t="shared" si="37"/>
        <v>8258154.0596807776</v>
      </c>
      <c r="J1187" s="38">
        <f>IFERROR(VALUE(SUBSTITUTE('04A_국토부원자료'!K1188,",","")),"")</f>
        <v>11</v>
      </c>
      <c r="K1187" s="38" t="str">
        <f>IFERROR(VALUE(SUBSTITUTE('04A_국토부원자료'!N1188,",","")),"")</f>
        <v/>
      </c>
      <c r="L1187" s="39" t="str">
        <f>IFERROR('04A_국토부원자료'!O1188,"")</f>
        <v xml:space="preserve"> </v>
      </c>
      <c r="M1187" s="39" t="str">
        <f>IFERROR('04A_국토부원자료'!Q1188,"")</f>
        <v>중개거래</v>
      </c>
      <c r="N1187" s="38">
        <f>IF(B1187="","",IF('02_대상물건입력'!B5="",1,IF(ISNUMBER(SEARCH('02_대상물건입력'!B5,B1187)),1,0)))</f>
        <v>1</v>
      </c>
      <c r="O1187" s="38">
        <f>IF(B1187="","",IF('02_대상물건입력'!B6="",1,IF(ISNUMBER(SEARCH('02_대상물건입력'!B6,B1187)),1,0)))</f>
        <v>0</v>
      </c>
      <c r="P1187" s="38">
        <f>IF(L1187="","",IF('02_대상물건입력'!B15="",0,IF(ISNUMBER(SEARCH('02_대상물건입력'!B15,L1187)),1,0)))</f>
        <v>0</v>
      </c>
      <c r="Q1187" s="38">
        <f>IF(D1187="","",IF('02_대상물건입력'!B8="",0,IF(ISNUMBER(SEARCH('02_대상물건입력'!B8,D1187)),1,0)))</f>
        <v>0</v>
      </c>
      <c r="R1187" s="44">
        <f>IFERROR(ABS(E1187-'02_대상물건입력'!B11)/'02_대상물건입력'!B11,"")</f>
        <v>5.7894195897631714E-2</v>
      </c>
      <c r="S1187" s="38">
        <f>IFERROR(ABS(J1187-'02_대상물건입력'!B10),"")</f>
        <v>1</v>
      </c>
      <c r="T1187" s="38">
        <f>IFERROR(ABS('01_설정'!B4-F1187),"")</f>
        <v>784</v>
      </c>
      <c r="U1187" s="38" t="str">
        <f>IFERROR(ABS(K1187-YEAR('02_대상물건입력'!B14)),"")</f>
        <v/>
      </c>
      <c r="V1187" s="38" t="str">
        <f>IF(B1187="","",IF(AND(E1187&gt;0,F1187&gt;0,H1187&gt;0,OR('04A_국토부원자료'!P1188="",'04A_국토부원자료'!P1188="-"),IF('01_설정'!B10=1,N1187=1,TRUE),R1187&lt;='01_설정'!B5,S1187&lt;='01_설정'!B6,T1187&lt;='01_설정'!B7,U1187&lt;='01_설정'!B8),"Y",""))</f>
        <v/>
      </c>
      <c r="W1187" s="40" t="str">
        <f>IF(V1187&lt;&gt;"Y","",MAX(0,(1-R1187/'01_설정'!B5))*'01_설정'!B14+MAX(0,(1-S1187/'01_설정'!B6))*'01_설정'!B15+MAX(0,(1-T1187/'01_설정'!B7))*'01_설정'!B16+MAX(0,(1-U1187/'01_설정'!B8))*'01_설정'!B17+O1187*'01_설정'!B11+Q1187*'01_설정'!B12+P1187*'01_설정'!B13)</f>
        <v/>
      </c>
      <c r="X1187" s="38" t="str">
        <f>IF(W1187="","",1+COUNTIFS($W$4:$W$3003,"&gt;"&amp;W1187)+COUNTIFS($W$4:W1187,W1187)-1)</f>
        <v/>
      </c>
    </row>
    <row r="1188" spans="1:24" ht="16.5">
      <c r="A1188" s="38">
        <f>IF('04A_국토부원자료'!A1189="","",ROW()-3)</f>
        <v>1185</v>
      </c>
      <c r="B1188" s="39" t="str">
        <f>IFERROR('04A_국토부원자료'!B1189,"")</f>
        <v>서울특별시 송파구 문정동</v>
      </c>
      <c r="C1188" s="39" t="str">
        <f>IF(B1188="","",IF('04A_국토부원자료'!C1189&lt;&gt;"",'04A_국토부원자료'!C1189,TRIM('04A_국토부원자료'!D1189&amp;IF('04A_국토부원자료'!E1189&lt;&gt;"","-"&amp;'04A_국토부원자료'!E1189,""))))</f>
        <v>620</v>
      </c>
      <c r="D1188" s="39" t="str">
        <f>IFERROR('04A_국토부원자료'!F1189,"")</f>
        <v>송파푸르지오시티</v>
      </c>
      <c r="E1188" s="40">
        <f>IFERROR(VALUE(SUBSTITUTE('04A_국토부원자료'!G1189,",","")),"")</f>
        <v>30</v>
      </c>
      <c r="F1188" s="41">
        <f>IFERROR(IF(AND('04A_국토부원자료'!H1189&lt;&gt;"",'04A_국토부원자료'!I1189&lt;&gt;""),DATE(INT(VALUE(SUBSTITUTE('04A_국토부원자료'!H1189,",",""))/100),MOD(VALUE(SUBSTITUTE('04A_국토부원자료'!H1189,",","")),100),VALUE(SUBSTITUTE('04A_국토부원자료'!I1189,",",""))),""),"")</f>
        <v>45327</v>
      </c>
      <c r="G1188" s="42">
        <f>IFERROR(VALUE(SUBSTITUTE('04A_국토부원자료'!J1189,",","")),"")</f>
        <v>23800</v>
      </c>
      <c r="H1188" s="43">
        <f t="shared" si="36"/>
        <v>238000000</v>
      </c>
      <c r="I1188" s="43">
        <f t="shared" si="37"/>
        <v>7933333.333333333</v>
      </c>
      <c r="J1188" s="38">
        <f>IFERROR(VALUE(SUBSTITUTE('04A_국토부원자료'!K1189,",","")),"")</f>
        <v>12</v>
      </c>
      <c r="K1188" s="38">
        <f>IFERROR(VALUE(SUBSTITUTE('04A_국토부원자료'!N1189,",","")),"")</f>
        <v>2013</v>
      </c>
      <c r="L1188" s="39" t="str">
        <f>IFERROR('04A_국토부원자료'!O1189,"")</f>
        <v>새말로 62</v>
      </c>
      <c r="M1188" s="39" t="str">
        <f>IFERROR('04A_국토부원자료'!Q1189,"")</f>
        <v>중개거래</v>
      </c>
      <c r="N1188" s="38">
        <f>IF(B1188="","",IF('02_대상물건입력'!B5="",1,IF(ISNUMBER(SEARCH('02_대상물건입력'!B5,B1188)),1,0)))</f>
        <v>1</v>
      </c>
      <c r="O1188" s="38">
        <f>IF(B1188="","",IF('02_대상물건입력'!B6="",1,IF(ISNUMBER(SEARCH('02_대상물건입력'!B6,B1188)),1,0)))</f>
        <v>0</v>
      </c>
      <c r="P1188" s="38">
        <f>IF(L1188="","",IF('02_대상물건입력'!B15="",0,IF(ISNUMBER(SEARCH('02_대상물건입력'!B15,L1188)),1,0)))</f>
        <v>0</v>
      </c>
      <c r="Q1188" s="38">
        <f>IF(D1188="","",IF('02_대상물건입력'!B8="",0,IF(ISNUMBER(SEARCH('02_대상물건입력'!B8,D1188)),1,0)))</f>
        <v>0</v>
      </c>
      <c r="R1188" s="44">
        <f>IFERROR(ABS(E1188-'02_대상물건입력'!B11)/'02_대상물건입력'!B11,"")</f>
        <v>0.10120839267623009</v>
      </c>
      <c r="S1188" s="38">
        <f>IFERROR(ABS(J1188-'02_대상물건입력'!B10),"")</f>
        <v>0</v>
      </c>
      <c r="T1188" s="38">
        <f>IFERROR(ABS('01_설정'!B4-F1188),"")</f>
        <v>785</v>
      </c>
      <c r="U1188" s="38">
        <f>IFERROR(ABS(K1188-YEAR('02_대상물건입력'!B14)),"")</f>
        <v>13</v>
      </c>
      <c r="V1188" s="38" t="str">
        <f>IF(B1188="","",IF(AND(E1188&gt;0,F1188&gt;0,H1188&gt;0,OR('04A_국토부원자료'!P1189="",'04A_국토부원자료'!P1189="-"),IF('01_설정'!B10=1,N1188=1,TRUE),R1188&lt;='01_설정'!B5,S1188&lt;='01_설정'!B6,T1188&lt;='01_설정'!B7,U1188&lt;='01_설정'!B8),"Y",""))</f>
        <v/>
      </c>
      <c r="W1188" s="40" t="str">
        <f>IF(V1188&lt;&gt;"Y","",MAX(0,(1-R1188/'01_설정'!B5))*'01_설정'!B14+MAX(0,(1-S1188/'01_설정'!B6))*'01_설정'!B15+MAX(0,(1-T1188/'01_설정'!B7))*'01_설정'!B16+MAX(0,(1-U1188/'01_설정'!B8))*'01_설정'!B17+O1188*'01_설정'!B11+Q1188*'01_설정'!B12+P1188*'01_설정'!B13)</f>
        <v/>
      </c>
      <c r="X1188" s="38" t="str">
        <f>IF(W1188="","",1+COUNTIFS($W$4:$W$3003,"&gt;"&amp;W1188)+COUNTIFS($W$4:W1188,W1188)-1)</f>
        <v/>
      </c>
    </row>
    <row r="1189" spans="1:24" ht="16.5">
      <c r="A1189" s="38">
        <f>IF('04A_국토부원자료'!A1190="","",ROW()-3)</f>
        <v>1186</v>
      </c>
      <c r="B1189" s="39" t="str">
        <f>IFERROR('04A_국토부원자료'!B1190,"")</f>
        <v>서울특별시 송파구 문정동</v>
      </c>
      <c r="C1189" s="39" t="str">
        <f>IF(B1189="","",IF('04A_국토부원자료'!C1190&lt;&gt;"",'04A_국토부원자료'!C1190,TRIM('04A_국토부원자료'!D1190&amp;IF('04A_국토부원자료'!E1190&lt;&gt;"","-"&amp;'04A_국토부원자료'!E1190,""))))</f>
        <v>618</v>
      </c>
      <c r="D1189" s="39" t="str">
        <f>IFERROR('04A_국토부원자료'!F1190,"")</f>
        <v>파크하비오</v>
      </c>
      <c r="E1189" s="40">
        <f>IFERROR(VALUE(SUBSTITUTE('04A_국토부원자료'!G1190,",","")),"")</f>
        <v>24.58</v>
      </c>
      <c r="F1189" s="41">
        <f>IFERROR(IF(AND('04A_국토부원자료'!H1190&lt;&gt;"",'04A_국토부원자료'!I1190&lt;&gt;""),DATE(INT(VALUE(SUBSTITUTE('04A_국토부원자료'!H1190,",",""))/100),MOD(VALUE(SUBSTITUTE('04A_국토부원자료'!H1190,",","")),100),VALUE(SUBSTITUTE('04A_국토부원자료'!I1190,",",""))),""),"")</f>
        <v>45327</v>
      </c>
      <c r="G1189" s="42">
        <f>IFERROR(VALUE(SUBSTITUTE('04A_국토부원자료'!J1190,",","")),"")</f>
        <v>20300</v>
      </c>
      <c r="H1189" s="43">
        <f t="shared" si="36"/>
        <v>203000000</v>
      </c>
      <c r="I1189" s="43">
        <f t="shared" si="37"/>
        <v>8258746.9487388125</v>
      </c>
      <c r="J1189" s="38">
        <f>IFERROR(VALUE(SUBSTITUTE('04A_국토부원자료'!K1190,",","")),"")</f>
        <v>11</v>
      </c>
      <c r="K1189" s="38" t="str">
        <f>IFERROR(VALUE(SUBSTITUTE('04A_국토부원자료'!N1190,",","")),"")</f>
        <v/>
      </c>
      <c r="L1189" s="39" t="str">
        <f>IFERROR('04A_국토부원자료'!O1190,"")</f>
        <v xml:space="preserve"> </v>
      </c>
      <c r="M1189" s="39" t="str">
        <f>IFERROR('04A_국토부원자료'!Q1190,"")</f>
        <v>중개거래</v>
      </c>
      <c r="N1189" s="38">
        <f>IF(B1189="","",IF('02_대상물건입력'!B5="",1,IF(ISNUMBER(SEARCH('02_대상물건입력'!B5,B1189)),1,0)))</f>
        <v>1</v>
      </c>
      <c r="O1189" s="38">
        <f>IF(B1189="","",IF('02_대상물건입력'!B6="",1,IF(ISNUMBER(SEARCH('02_대상물건입력'!B6,B1189)),1,0)))</f>
        <v>0</v>
      </c>
      <c r="P1189" s="38">
        <f>IF(L1189="","",IF('02_대상물건입력'!B15="",0,IF(ISNUMBER(SEARCH('02_대상물건입력'!B15,L1189)),1,0)))</f>
        <v>0</v>
      </c>
      <c r="Q1189" s="38">
        <f>IF(D1189="","",IF('02_대상물건입력'!B8="",0,IF(ISNUMBER(SEARCH('02_대상물건입력'!B8,D1189)),1,0)))</f>
        <v>0</v>
      </c>
      <c r="R1189" s="44">
        <f>IFERROR(ABS(E1189-'02_대상물건입력'!B11)/'02_대상물건입력'!B11,"")</f>
        <v>9.7743256933942216E-2</v>
      </c>
      <c r="S1189" s="38">
        <f>IFERROR(ABS(J1189-'02_대상물건입력'!B10),"")</f>
        <v>1</v>
      </c>
      <c r="T1189" s="38">
        <f>IFERROR(ABS('01_설정'!B4-F1189),"")</f>
        <v>785</v>
      </c>
      <c r="U1189" s="38" t="str">
        <f>IFERROR(ABS(K1189-YEAR('02_대상물건입력'!B14)),"")</f>
        <v/>
      </c>
      <c r="V1189" s="38" t="str">
        <f>IF(B1189="","",IF(AND(E1189&gt;0,F1189&gt;0,H1189&gt;0,OR('04A_국토부원자료'!P1190="",'04A_국토부원자료'!P1190="-"),IF('01_설정'!B10=1,N1189=1,TRUE),R1189&lt;='01_설정'!B5,S1189&lt;='01_설정'!B6,T1189&lt;='01_설정'!B7,U1189&lt;='01_설정'!B8),"Y",""))</f>
        <v/>
      </c>
      <c r="W1189" s="40" t="str">
        <f>IF(V1189&lt;&gt;"Y","",MAX(0,(1-R1189/'01_설정'!B5))*'01_설정'!B14+MAX(0,(1-S1189/'01_설정'!B6))*'01_설정'!B15+MAX(0,(1-T1189/'01_설정'!B7))*'01_설정'!B16+MAX(0,(1-U1189/'01_설정'!B8))*'01_설정'!B17+O1189*'01_설정'!B11+Q1189*'01_설정'!B12+P1189*'01_설정'!B13)</f>
        <v/>
      </c>
      <c r="X1189" s="38" t="str">
        <f>IF(W1189="","",1+COUNTIFS($W$4:$W$3003,"&gt;"&amp;W1189)+COUNTIFS($W$4:W1189,W1189)-1)</f>
        <v/>
      </c>
    </row>
    <row r="1190" spans="1:24" ht="16.5">
      <c r="A1190" s="38">
        <f>IF('04A_국토부원자료'!A1191="","",ROW()-3)</f>
        <v>1187</v>
      </c>
      <c r="B1190" s="39" t="str">
        <f>IFERROR('04A_국토부원자료'!B1191,"")</f>
        <v>서울특별시 송파구 문정동</v>
      </c>
      <c r="C1190" s="39" t="str">
        <f>IF(B1190="","",IF('04A_국토부원자료'!C1191&lt;&gt;"",'04A_국토부원자료'!C1191,TRIM('04A_국토부원자료'!D1191&amp;IF('04A_국토부원자료'!E1191&lt;&gt;"","-"&amp;'04A_국토부원자료'!E1191,""))))</f>
        <v>622</v>
      </c>
      <c r="D1190" s="39" t="str">
        <f>IFERROR('04A_국토부원자료'!F1191,"")</f>
        <v>송파한화오벨리스크</v>
      </c>
      <c r="E1190" s="40">
        <f>IFERROR(VALUE(SUBSTITUTE('04A_국토부원자료'!G1191,",","")),"")</f>
        <v>29.99</v>
      </c>
      <c r="F1190" s="41">
        <f>IFERROR(IF(AND('04A_국토부원자료'!H1191&lt;&gt;"",'04A_국토부원자료'!I1191&lt;&gt;""),DATE(INT(VALUE(SUBSTITUTE('04A_국토부원자료'!H1191,",",""))/100),MOD(VALUE(SUBSTITUTE('04A_국토부원자료'!H1191,",","")),100),VALUE(SUBSTITUTE('04A_국토부원자료'!I1191,",",""))),""),"")</f>
        <v>45327</v>
      </c>
      <c r="G1190" s="42">
        <f>IFERROR(VALUE(SUBSTITUTE('04A_국토부원자료'!J1191,",","")),"")</f>
        <v>23600</v>
      </c>
      <c r="H1190" s="43">
        <f t="shared" si="36"/>
        <v>236000000</v>
      </c>
      <c r="I1190" s="43">
        <f t="shared" si="37"/>
        <v>7869289.763254419</v>
      </c>
      <c r="J1190" s="38">
        <f>IFERROR(VALUE(SUBSTITUTE('04A_국토부원자료'!K1191,",","")),"")</f>
        <v>13</v>
      </c>
      <c r="K1190" s="38">
        <f>IFERROR(VALUE(SUBSTITUTE('04A_국토부원자료'!N1191,",","")),"")</f>
        <v>2013</v>
      </c>
      <c r="L1190" s="39" t="str">
        <f>IFERROR('04A_국토부원자료'!O1191,"")</f>
        <v>충민로 5</v>
      </c>
      <c r="M1190" s="39" t="str">
        <f>IFERROR('04A_국토부원자료'!Q1191,"")</f>
        <v>중개거래</v>
      </c>
      <c r="N1190" s="38">
        <f>IF(B1190="","",IF('02_대상물건입력'!B5="",1,IF(ISNUMBER(SEARCH('02_대상물건입력'!B5,B1190)),1,0)))</f>
        <v>1</v>
      </c>
      <c r="O1190" s="38">
        <f>IF(B1190="","",IF('02_대상물건입력'!B6="",1,IF(ISNUMBER(SEARCH('02_대상물건입력'!B6,B1190)),1,0)))</f>
        <v>0</v>
      </c>
      <c r="P1190" s="38">
        <f>IF(L1190="","",IF('02_대상물건입력'!B15="",0,IF(ISNUMBER(SEARCH('02_대상물건입력'!B15,L1190)),1,0)))</f>
        <v>0</v>
      </c>
      <c r="Q1190" s="38">
        <f>IF(D1190="","",IF('02_대상물건입력'!B8="",0,IF(ISNUMBER(SEARCH('02_대상물건입력'!B8,D1190)),1,0)))</f>
        <v>0</v>
      </c>
      <c r="R1190" s="44">
        <f>IFERROR(ABS(E1190-'02_대상물건입력'!B11)/'02_대상물건입력'!B11,"")</f>
        <v>0.10084132321200462</v>
      </c>
      <c r="S1190" s="38">
        <f>IFERROR(ABS(J1190-'02_대상물건입력'!B10),"")</f>
        <v>1</v>
      </c>
      <c r="T1190" s="38">
        <f>IFERROR(ABS('01_설정'!B4-F1190),"")</f>
        <v>785</v>
      </c>
      <c r="U1190" s="38">
        <f>IFERROR(ABS(K1190-YEAR('02_대상물건입력'!B14)),"")</f>
        <v>13</v>
      </c>
      <c r="V1190" s="38" t="str">
        <f>IF(B1190="","",IF(AND(E1190&gt;0,F1190&gt;0,H1190&gt;0,OR('04A_국토부원자료'!P1191="",'04A_국토부원자료'!P1191="-"),IF('01_설정'!B10=1,N1190=1,TRUE),R1190&lt;='01_설정'!B5,S1190&lt;='01_설정'!B6,T1190&lt;='01_설정'!B7,U1190&lt;='01_설정'!B8),"Y",""))</f>
        <v/>
      </c>
      <c r="W1190" s="40" t="str">
        <f>IF(V1190&lt;&gt;"Y","",MAX(0,(1-R1190/'01_설정'!B5))*'01_설정'!B14+MAX(0,(1-S1190/'01_설정'!B6))*'01_설정'!B15+MAX(0,(1-T1190/'01_설정'!B7))*'01_설정'!B16+MAX(0,(1-U1190/'01_설정'!B8))*'01_설정'!B17+O1190*'01_설정'!B11+Q1190*'01_설정'!B12+P1190*'01_설정'!B13)</f>
        <v/>
      </c>
      <c r="X1190" s="38" t="str">
        <f>IF(W1190="","",1+COUNTIFS($W$4:$W$3003,"&gt;"&amp;W1190)+COUNTIFS($W$4:W1190,W1190)-1)</f>
        <v/>
      </c>
    </row>
    <row r="1191" spans="1:24" ht="16.5">
      <c r="A1191" s="38">
        <f>IF('04A_국토부원자료'!A1192="","",ROW()-3)</f>
        <v>1188</v>
      </c>
      <c r="B1191" s="39" t="str">
        <f>IFERROR('04A_국토부원자료'!B1192,"")</f>
        <v>서울특별시 송파구 문정동</v>
      </c>
      <c r="C1191" s="39" t="str">
        <f>IF(B1191="","",IF('04A_국토부원자료'!C1192&lt;&gt;"",'04A_국토부원자료'!C1192,TRIM('04A_국토부원자료'!D1192&amp;IF('04A_국토부원자료'!E1192&lt;&gt;"","-"&amp;'04A_국토부원자료'!E1192,""))))</f>
        <v>620</v>
      </c>
      <c r="D1191" s="39" t="str">
        <f>IFERROR('04A_국토부원자료'!F1192,"")</f>
        <v>송파푸르지오시티</v>
      </c>
      <c r="E1191" s="40">
        <f>IFERROR(VALUE(SUBSTITUTE('04A_국토부원자료'!G1192,",","")),"")</f>
        <v>29.99</v>
      </c>
      <c r="F1191" s="41">
        <f>IFERROR(IF(AND('04A_국토부원자료'!H1192&lt;&gt;"",'04A_국토부원자료'!I1192&lt;&gt;""),DATE(INT(VALUE(SUBSTITUTE('04A_국토부원자료'!H1192,",",""))/100),MOD(VALUE(SUBSTITUTE('04A_국토부원자료'!H1192,",","")),100),VALUE(SUBSTITUTE('04A_국토부원자료'!I1192,",",""))),""),"")</f>
        <v>45327</v>
      </c>
      <c r="G1191" s="42">
        <f>IFERROR(VALUE(SUBSTITUTE('04A_국토부원자료'!J1192,",","")),"")</f>
        <v>23000</v>
      </c>
      <c r="H1191" s="43">
        <f t="shared" si="36"/>
        <v>230000000</v>
      </c>
      <c r="I1191" s="43">
        <f t="shared" si="37"/>
        <v>7669223.0743581196</v>
      </c>
      <c r="J1191" s="38">
        <f>IFERROR(VALUE(SUBSTITUTE('04A_국토부원자료'!K1192,",","")),"")</f>
        <v>4</v>
      </c>
      <c r="K1191" s="38">
        <f>IFERROR(VALUE(SUBSTITUTE('04A_국토부원자료'!N1192,",","")),"")</f>
        <v>2013</v>
      </c>
      <c r="L1191" s="39" t="str">
        <f>IFERROR('04A_국토부원자료'!O1192,"")</f>
        <v>새말로 62</v>
      </c>
      <c r="M1191" s="39" t="str">
        <f>IFERROR('04A_국토부원자료'!Q1192,"")</f>
        <v>중개거래</v>
      </c>
      <c r="N1191" s="38">
        <f>IF(B1191="","",IF('02_대상물건입력'!B5="",1,IF(ISNUMBER(SEARCH('02_대상물건입력'!B5,B1191)),1,0)))</f>
        <v>1</v>
      </c>
      <c r="O1191" s="38">
        <f>IF(B1191="","",IF('02_대상물건입력'!B6="",1,IF(ISNUMBER(SEARCH('02_대상물건입력'!B6,B1191)),1,0)))</f>
        <v>0</v>
      </c>
      <c r="P1191" s="38">
        <f>IF(L1191="","",IF('02_대상물건입력'!B15="",0,IF(ISNUMBER(SEARCH('02_대상물건입력'!B15,L1191)),1,0)))</f>
        <v>0</v>
      </c>
      <c r="Q1191" s="38">
        <f>IF(D1191="","",IF('02_대상물건입력'!B8="",0,IF(ISNUMBER(SEARCH('02_대상물건입력'!B8,D1191)),1,0)))</f>
        <v>0</v>
      </c>
      <c r="R1191" s="44">
        <f>IFERROR(ABS(E1191-'02_대상물건입력'!B11)/'02_대상물건입력'!B11,"")</f>
        <v>0.10084132321200462</v>
      </c>
      <c r="S1191" s="38">
        <f>IFERROR(ABS(J1191-'02_대상물건입력'!B10),"")</f>
        <v>8</v>
      </c>
      <c r="T1191" s="38">
        <f>IFERROR(ABS('01_설정'!B4-F1191),"")</f>
        <v>785</v>
      </c>
      <c r="U1191" s="38">
        <f>IFERROR(ABS(K1191-YEAR('02_대상물건입력'!B14)),"")</f>
        <v>13</v>
      </c>
      <c r="V1191" s="38" t="str">
        <f>IF(B1191="","",IF(AND(E1191&gt;0,F1191&gt;0,H1191&gt;0,OR('04A_국토부원자료'!P1192="",'04A_국토부원자료'!P1192="-"),IF('01_설정'!B10=1,N1191=1,TRUE),R1191&lt;='01_설정'!B5,S1191&lt;='01_설정'!B6,T1191&lt;='01_설정'!B7,U1191&lt;='01_설정'!B8),"Y",""))</f>
        <v/>
      </c>
      <c r="W1191" s="40" t="str">
        <f>IF(V1191&lt;&gt;"Y","",MAX(0,(1-R1191/'01_설정'!B5))*'01_설정'!B14+MAX(0,(1-S1191/'01_설정'!B6))*'01_설정'!B15+MAX(0,(1-T1191/'01_설정'!B7))*'01_설정'!B16+MAX(0,(1-U1191/'01_설정'!B8))*'01_설정'!B17+O1191*'01_설정'!B11+Q1191*'01_설정'!B12+P1191*'01_설정'!B13)</f>
        <v/>
      </c>
      <c r="X1191" s="38" t="str">
        <f>IF(W1191="","",1+COUNTIFS($W$4:$W$3003,"&gt;"&amp;W1191)+COUNTIFS($W$4:W1191,W1191)-1)</f>
        <v/>
      </c>
    </row>
    <row r="1192" spans="1:24" ht="16.5">
      <c r="A1192" s="38">
        <f>IF('04A_국토부원자료'!A1193="","",ROW()-3)</f>
        <v>1189</v>
      </c>
      <c r="B1192" s="39" t="str">
        <f>IFERROR('04A_국토부원자료'!B1193,"")</f>
        <v>서울특별시 송파구 문정동</v>
      </c>
      <c r="C1192" s="39" t="str">
        <f>IF(B1192="","",IF('04A_국토부원자료'!C1193&lt;&gt;"",'04A_국토부원자료'!C1193,TRIM('04A_국토부원자료'!D1193&amp;IF('04A_국토부원자료'!E1193&lt;&gt;"","-"&amp;'04A_국토부원자료'!E1193,""))))</f>
        <v>618</v>
      </c>
      <c r="D1192" s="39" t="str">
        <f>IFERROR('04A_국토부원자료'!F1193,"")</f>
        <v>파크하비오</v>
      </c>
      <c r="E1192" s="40">
        <f>IFERROR(VALUE(SUBSTITUTE('04A_국토부원자료'!G1193,",","")),"")</f>
        <v>26.2</v>
      </c>
      <c r="F1192" s="41">
        <f>IFERROR(IF(AND('04A_국토부원자료'!H1193&lt;&gt;"",'04A_국토부원자료'!I1193&lt;&gt;""),DATE(INT(VALUE(SUBSTITUTE('04A_국토부원자료'!H1193,",",""))/100),MOD(VALUE(SUBSTITUTE('04A_국토부원자료'!H1193,",","")),100),VALUE(SUBSTITUTE('04A_국토부원자료'!I1193,",",""))),""),"")</f>
        <v>45325</v>
      </c>
      <c r="G1192" s="42">
        <f>IFERROR(VALUE(SUBSTITUTE('04A_국토부원자료'!J1193,",","")),"")</f>
        <v>20500</v>
      </c>
      <c r="H1192" s="43">
        <f t="shared" si="36"/>
        <v>205000000</v>
      </c>
      <c r="I1192" s="43">
        <f t="shared" si="37"/>
        <v>7824427.4809160307</v>
      </c>
      <c r="J1192" s="38">
        <f>IFERROR(VALUE(SUBSTITUTE('04A_국토부원자료'!K1193,",","")),"")</f>
        <v>11</v>
      </c>
      <c r="K1192" s="38" t="str">
        <f>IFERROR(VALUE(SUBSTITUTE('04A_국토부원자료'!N1193,",","")),"")</f>
        <v/>
      </c>
      <c r="L1192" s="39" t="str">
        <f>IFERROR('04A_국토부원자료'!O1193,"")</f>
        <v xml:space="preserve"> </v>
      </c>
      <c r="M1192" s="39" t="str">
        <f>IFERROR('04A_국토부원자료'!Q1193,"")</f>
        <v>중개거래</v>
      </c>
      <c r="N1192" s="38">
        <f>IF(B1192="","",IF('02_대상물건입력'!B5="",1,IF(ISNUMBER(SEARCH('02_대상물건입력'!B5,B1192)),1,0)))</f>
        <v>1</v>
      </c>
      <c r="O1192" s="38">
        <f>IF(B1192="","",IF('02_대상물건입력'!B6="",1,IF(ISNUMBER(SEARCH('02_대상물건입력'!B6,B1192)),1,0)))</f>
        <v>0</v>
      </c>
      <c r="P1192" s="38">
        <f>IF(L1192="","",IF('02_대상물건입력'!B15="",0,IF(ISNUMBER(SEARCH('02_대상물건입력'!B15,L1192)),1,0)))</f>
        <v>0</v>
      </c>
      <c r="Q1192" s="38">
        <f>IF(D1192="","",IF('02_대상물건입력'!B8="",0,IF(ISNUMBER(SEARCH('02_대상물건입력'!B8,D1192)),1,0)))</f>
        <v>0</v>
      </c>
      <c r="R1192" s="44">
        <f>IFERROR(ABS(E1192-'02_대상물건입력'!B11)/'02_대상물건입력'!B11,"")</f>
        <v>3.8278003729425747E-2</v>
      </c>
      <c r="S1192" s="38">
        <f>IFERROR(ABS(J1192-'02_대상물건입력'!B10),"")</f>
        <v>1</v>
      </c>
      <c r="T1192" s="38">
        <f>IFERROR(ABS('01_설정'!B4-F1192),"")</f>
        <v>787</v>
      </c>
      <c r="U1192" s="38" t="str">
        <f>IFERROR(ABS(K1192-YEAR('02_대상물건입력'!B14)),"")</f>
        <v/>
      </c>
      <c r="V1192" s="38" t="str">
        <f>IF(B1192="","",IF(AND(E1192&gt;0,F1192&gt;0,H1192&gt;0,OR('04A_국토부원자료'!P1193="",'04A_국토부원자료'!P1193="-"),IF('01_설정'!B10=1,N1192=1,TRUE),R1192&lt;='01_설정'!B5,S1192&lt;='01_설정'!B6,T1192&lt;='01_설정'!B7,U1192&lt;='01_설정'!B8),"Y",""))</f>
        <v/>
      </c>
      <c r="W1192" s="40" t="str">
        <f>IF(V1192&lt;&gt;"Y","",MAX(0,(1-R1192/'01_설정'!B5))*'01_설정'!B14+MAX(0,(1-S1192/'01_설정'!B6))*'01_설정'!B15+MAX(0,(1-T1192/'01_설정'!B7))*'01_설정'!B16+MAX(0,(1-U1192/'01_설정'!B8))*'01_설정'!B17+O1192*'01_설정'!B11+Q1192*'01_설정'!B12+P1192*'01_설정'!B13)</f>
        <v/>
      </c>
      <c r="X1192" s="38" t="str">
        <f>IF(W1192="","",1+COUNTIFS($W$4:$W$3003,"&gt;"&amp;W1192)+COUNTIFS($W$4:W1192,W1192)-1)</f>
        <v/>
      </c>
    </row>
    <row r="1193" spans="1:24" ht="16.5">
      <c r="A1193" s="38">
        <f>IF('04A_국토부원자료'!A1194="","",ROW()-3)</f>
        <v>1190</v>
      </c>
      <c r="B1193" s="39" t="str">
        <f>IFERROR('04A_국토부원자료'!B1194,"")</f>
        <v>서울특별시 송파구 문정동</v>
      </c>
      <c r="C1193" s="39" t="str">
        <f>IF(B1193="","",IF('04A_국토부원자료'!C1194&lt;&gt;"",'04A_국토부원자료'!C1194,TRIM('04A_국토부원자료'!D1194&amp;IF('04A_국토부원자료'!E1194&lt;&gt;"","-"&amp;'04A_국토부원자료'!E1194,""))))</f>
        <v>652</v>
      </c>
      <c r="D1193" s="39" t="str">
        <f>IFERROR('04A_국토부원자료'!F1194,"")</f>
        <v>송파법조타운푸르지오시티</v>
      </c>
      <c r="E1193" s="40">
        <f>IFERROR(VALUE(SUBSTITUTE('04A_국토부원자료'!G1194,",","")),"")</f>
        <v>17.47</v>
      </c>
      <c r="F1193" s="41">
        <f>IFERROR(IF(AND('04A_국토부원자료'!H1194&lt;&gt;"",'04A_국토부원자료'!I1194&lt;&gt;""),DATE(INT(VALUE(SUBSTITUTE('04A_국토부원자료'!H1194,",",""))/100),MOD(VALUE(SUBSTITUTE('04A_국토부원자료'!H1194,",","")),100),VALUE(SUBSTITUTE('04A_국토부원자료'!I1194,",",""))),""),"")</f>
        <v>45325</v>
      </c>
      <c r="G1193" s="42">
        <f>IFERROR(VALUE(SUBSTITUTE('04A_국토부원자료'!J1194,",","")),"")</f>
        <v>19000</v>
      </c>
      <c r="H1193" s="43">
        <f t="shared" si="36"/>
        <v>190000000</v>
      </c>
      <c r="I1193" s="43">
        <f t="shared" si="37"/>
        <v>10875787.063537493</v>
      </c>
      <c r="J1193" s="38">
        <f>IFERROR(VALUE(SUBSTITUTE('04A_국토부원자료'!K1194,",","")),"")</f>
        <v>13</v>
      </c>
      <c r="K1193" s="38">
        <f>IFERROR(VALUE(SUBSTITUTE('04A_국토부원자료'!N1194,",","")),"")</f>
        <v>2018</v>
      </c>
      <c r="L1193" s="39" t="str">
        <f>IFERROR('04A_국토부원자료'!O1194,"")</f>
        <v>법원로4길 5</v>
      </c>
      <c r="M1193" s="39" t="str">
        <f>IFERROR('04A_국토부원자료'!Q1194,"")</f>
        <v>중개거래</v>
      </c>
      <c r="N1193" s="38">
        <f>IF(B1193="","",IF('02_대상물건입력'!B5="",1,IF(ISNUMBER(SEARCH('02_대상물건입력'!B5,B1193)),1,0)))</f>
        <v>1</v>
      </c>
      <c r="O1193" s="38">
        <f>IF(B1193="","",IF('02_대상물건입력'!B6="",1,IF(ISNUMBER(SEARCH('02_대상물건입력'!B6,B1193)),1,0)))</f>
        <v>0</v>
      </c>
      <c r="P1193" s="38">
        <f>IF(L1193="","",IF('02_대상물건입력'!B15="",0,IF(ISNUMBER(SEARCH('02_대상물건입력'!B15,L1193)),1,0)))</f>
        <v>0</v>
      </c>
      <c r="Q1193" s="38">
        <f>IF(D1193="","",IF('02_대상물건입력'!B8="",0,IF(ISNUMBER(SEARCH('02_대상물건입력'!B8,D1193)),1,0)))</f>
        <v>0</v>
      </c>
      <c r="R1193" s="44">
        <f>IFERROR(ABS(E1193-'02_대상물건입력'!B11)/'02_대상물건입력'!B11,"")</f>
        <v>0.35872964599820872</v>
      </c>
      <c r="S1193" s="38">
        <f>IFERROR(ABS(J1193-'02_대상물건입력'!B10),"")</f>
        <v>1</v>
      </c>
      <c r="T1193" s="38">
        <f>IFERROR(ABS('01_설정'!B4-F1193),"")</f>
        <v>787</v>
      </c>
      <c r="U1193" s="38">
        <f>IFERROR(ABS(K1193-YEAR('02_대상물건입력'!B14)),"")</f>
        <v>8</v>
      </c>
      <c r="V1193" s="38" t="str">
        <f>IF(B1193="","",IF(AND(E1193&gt;0,F1193&gt;0,H1193&gt;0,OR('04A_국토부원자료'!P1194="",'04A_국토부원자료'!P1194="-"),IF('01_설정'!B10=1,N1193=1,TRUE),R1193&lt;='01_설정'!B5,S1193&lt;='01_설정'!B6,T1193&lt;='01_설정'!B7,U1193&lt;='01_설정'!B8),"Y",""))</f>
        <v/>
      </c>
      <c r="W1193" s="40" t="str">
        <f>IF(V1193&lt;&gt;"Y","",MAX(0,(1-R1193/'01_설정'!B5))*'01_설정'!B14+MAX(0,(1-S1193/'01_설정'!B6))*'01_설정'!B15+MAX(0,(1-T1193/'01_설정'!B7))*'01_설정'!B16+MAX(0,(1-U1193/'01_설정'!B8))*'01_설정'!B17+O1193*'01_설정'!B11+Q1193*'01_설정'!B12+P1193*'01_설정'!B13)</f>
        <v/>
      </c>
      <c r="X1193" s="38" t="str">
        <f>IF(W1193="","",1+COUNTIFS($W$4:$W$3003,"&gt;"&amp;W1193)+COUNTIFS($W$4:W1193,W1193)-1)</f>
        <v/>
      </c>
    </row>
    <row r="1194" spans="1:24" ht="16.5">
      <c r="A1194" s="38">
        <f>IF('04A_국토부원자료'!A1195="","",ROW()-3)</f>
        <v>1191</v>
      </c>
      <c r="B1194" s="39" t="str">
        <f>IFERROR('04A_국토부원자료'!B1195,"")</f>
        <v>서울특별시 송파구 문정동</v>
      </c>
      <c r="C1194" s="39" t="str">
        <f>IF(B1194="","",IF('04A_국토부원자료'!C1195&lt;&gt;"",'04A_국토부원자료'!C1195,TRIM('04A_국토부원자료'!D1195&amp;IF('04A_국토부원자료'!E1195&lt;&gt;"","-"&amp;'04A_국토부원자료'!E1195,""))))</f>
        <v>618</v>
      </c>
      <c r="D1194" s="39" t="str">
        <f>IFERROR('04A_국토부원자료'!F1195,"")</f>
        <v>파크하비오</v>
      </c>
      <c r="E1194" s="40">
        <f>IFERROR(VALUE(SUBSTITUTE('04A_국토부원자료'!G1195,",","")),"")</f>
        <v>48.96</v>
      </c>
      <c r="F1194" s="41">
        <f>IFERROR(IF(AND('04A_국토부원자료'!H1195&lt;&gt;"",'04A_국토부원자료'!I1195&lt;&gt;""),DATE(INT(VALUE(SUBSTITUTE('04A_국토부원자료'!H1195,",",""))/100),MOD(VALUE(SUBSTITUTE('04A_국토부원자료'!H1195,",","")),100),VALUE(SUBSTITUTE('04A_국토부원자료'!I1195,",",""))),""),"")</f>
        <v>45325</v>
      </c>
      <c r="G1194" s="42">
        <f>IFERROR(VALUE(SUBSTITUTE('04A_국토부원자료'!J1195,",","")),"")</f>
        <v>46400</v>
      </c>
      <c r="H1194" s="43">
        <f t="shared" si="36"/>
        <v>464000000</v>
      </c>
      <c r="I1194" s="43">
        <f t="shared" si="37"/>
        <v>9477124.1830065362</v>
      </c>
      <c r="J1194" s="38">
        <f>IFERROR(VALUE(SUBSTITUTE('04A_국토부원자료'!K1195,",","")),"")</f>
        <v>4</v>
      </c>
      <c r="K1194" s="38" t="str">
        <f>IFERROR(VALUE(SUBSTITUTE('04A_국토부원자료'!N1195,",","")),"")</f>
        <v/>
      </c>
      <c r="L1194" s="39" t="str">
        <f>IFERROR('04A_국토부원자료'!O1195,"")</f>
        <v xml:space="preserve"> </v>
      </c>
      <c r="M1194" s="39" t="str">
        <f>IFERROR('04A_국토부원자료'!Q1195,"")</f>
        <v>중개거래</v>
      </c>
      <c r="N1194" s="38">
        <f>IF(B1194="","",IF('02_대상물건입력'!B5="",1,IF(ISNUMBER(SEARCH('02_대상물건입력'!B5,B1194)),1,0)))</f>
        <v>1</v>
      </c>
      <c r="O1194" s="38">
        <f>IF(B1194="","",IF('02_대상물건입력'!B6="",1,IF(ISNUMBER(SEARCH('02_대상물건입력'!B6,B1194)),1,0)))</f>
        <v>0</v>
      </c>
      <c r="P1194" s="38">
        <f>IF(L1194="","",IF('02_대상물건입력'!B15="",0,IF(ISNUMBER(SEARCH('02_대상물건입력'!B15,L1194)),1,0)))</f>
        <v>0</v>
      </c>
      <c r="Q1194" s="38">
        <f>IF(D1194="","",IF('02_대상물건입력'!B8="",0,IF(ISNUMBER(SEARCH('02_대상물건입력'!B8,D1194)),1,0)))</f>
        <v>0</v>
      </c>
      <c r="R1194" s="44">
        <f>IFERROR(ABS(E1194-'02_대상물건입력'!B11)/'02_대상물건입력'!B11,"")</f>
        <v>0.79717209684760759</v>
      </c>
      <c r="S1194" s="38">
        <f>IFERROR(ABS(J1194-'02_대상물건입력'!B10),"")</f>
        <v>8</v>
      </c>
      <c r="T1194" s="38">
        <f>IFERROR(ABS('01_설정'!B4-F1194),"")</f>
        <v>787</v>
      </c>
      <c r="U1194" s="38" t="str">
        <f>IFERROR(ABS(K1194-YEAR('02_대상물건입력'!B14)),"")</f>
        <v/>
      </c>
      <c r="V1194" s="38" t="str">
        <f>IF(B1194="","",IF(AND(E1194&gt;0,F1194&gt;0,H1194&gt;0,OR('04A_국토부원자료'!P1195="",'04A_국토부원자료'!P1195="-"),IF('01_설정'!B10=1,N1194=1,TRUE),R1194&lt;='01_설정'!B5,S1194&lt;='01_설정'!B6,T1194&lt;='01_설정'!B7,U1194&lt;='01_설정'!B8),"Y",""))</f>
        <v/>
      </c>
      <c r="W1194" s="40" t="str">
        <f>IF(V1194&lt;&gt;"Y","",MAX(0,(1-R1194/'01_설정'!B5))*'01_설정'!B14+MAX(0,(1-S1194/'01_설정'!B6))*'01_설정'!B15+MAX(0,(1-T1194/'01_설정'!B7))*'01_설정'!B16+MAX(0,(1-U1194/'01_설정'!B8))*'01_설정'!B17+O1194*'01_설정'!B11+Q1194*'01_설정'!B12+P1194*'01_설정'!B13)</f>
        <v/>
      </c>
      <c r="X1194" s="38" t="str">
        <f>IF(W1194="","",1+COUNTIFS($W$4:$W$3003,"&gt;"&amp;W1194)+COUNTIFS($W$4:W1194,W1194)-1)</f>
        <v/>
      </c>
    </row>
    <row r="1195" spans="1:24" ht="16.5">
      <c r="A1195" s="38">
        <f>IF('04A_국토부원자료'!A1196="","",ROW()-3)</f>
        <v>1192</v>
      </c>
      <c r="B1195" s="39" t="str">
        <f>IFERROR('04A_국토부원자료'!B1196,"")</f>
        <v>서울특별시 송파구 문정동</v>
      </c>
      <c r="C1195" s="39" t="str">
        <f>IF(B1195="","",IF('04A_국토부원자료'!C1196&lt;&gt;"",'04A_국토부원자료'!C1196,TRIM('04A_국토부원자료'!D1196&amp;IF('04A_국토부원자료'!E1196&lt;&gt;"","-"&amp;'04A_국토부원자료'!E1196,""))))</f>
        <v>639-5</v>
      </c>
      <c r="D1195" s="39" t="str">
        <f>IFERROR('04A_국토부원자료'!F1196,"")</f>
        <v>힐스테이트에코송파</v>
      </c>
      <c r="E1195" s="40">
        <f>IFERROR(VALUE(SUBSTITUTE('04A_국토부원자료'!G1196,",","")),"")</f>
        <v>21.064</v>
      </c>
      <c r="F1195" s="41">
        <f>IFERROR(IF(AND('04A_국토부원자료'!H1196&lt;&gt;"",'04A_국토부원자료'!I1196&lt;&gt;""),DATE(INT(VALUE(SUBSTITUTE('04A_국토부원자료'!H1196,",",""))/100),MOD(VALUE(SUBSTITUTE('04A_국토부원자료'!H1196,",","")),100),VALUE(SUBSTITUTE('04A_국토부원자료'!I1196,",",""))),""),"")</f>
        <v>45323</v>
      </c>
      <c r="G1195" s="42">
        <f>IFERROR(VALUE(SUBSTITUTE('04A_국토부원자료'!J1196,",","")),"")</f>
        <v>18500</v>
      </c>
      <c r="H1195" s="43">
        <f t="shared" si="36"/>
        <v>185000000</v>
      </c>
      <c r="I1195" s="43">
        <f t="shared" si="37"/>
        <v>8782757.3110520318</v>
      </c>
      <c r="J1195" s="38">
        <f>IFERROR(VALUE(SUBSTITUTE('04A_국토부원자료'!K1196,",","")),"")</f>
        <v>11</v>
      </c>
      <c r="K1195" s="38">
        <f>IFERROR(VALUE(SUBSTITUTE('04A_국토부원자료'!N1196,",","")),"")</f>
        <v>2017</v>
      </c>
      <c r="L1195" s="39" t="str">
        <f>IFERROR('04A_국토부원자료'!O1196,"")</f>
        <v>정의로7길 13</v>
      </c>
      <c r="M1195" s="39" t="str">
        <f>IFERROR('04A_국토부원자료'!Q1196,"")</f>
        <v>중개거래</v>
      </c>
      <c r="N1195" s="38">
        <f>IF(B1195="","",IF('02_대상물건입력'!B5="",1,IF(ISNUMBER(SEARCH('02_대상물건입력'!B5,B1195)),1,0)))</f>
        <v>1</v>
      </c>
      <c r="O1195" s="38">
        <f>IF(B1195="","",IF('02_대상물건입력'!B6="",1,IF(ISNUMBER(SEARCH('02_대상물건입력'!B6,B1195)),1,0)))</f>
        <v>0</v>
      </c>
      <c r="P1195" s="38">
        <f>IF(L1195="","",IF('02_대상물건입력'!B15="",0,IF(ISNUMBER(SEARCH('02_대상물건입력'!B15,L1195)),1,0)))</f>
        <v>0</v>
      </c>
      <c r="Q1195" s="38">
        <f>IF(D1195="","",IF('02_대상물건입력'!B8="",0,IF(ISNUMBER(SEARCH('02_대상물건입력'!B8,D1195)),1,0)))</f>
        <v>0</v>
      </c>
      <c r="R1195" s="44">
        <f>IFERROR(ABS(E1195-'02_대상물건입력'!B11)/'02_대상물건입력'!B11,"")</f>
        <v>0.22680488055559631</v>
      </c>
      <c r="S1195" s="38">
        <f>IFERROR(ABS(J1195-'02_대상물건입력'!B10),"")</f>
        <v>1</v>
      </c>
      <c r="T1195" s="38">
        <f>IFERROR(ABS('01_설정'!B4-F1195),"")</f>
        <v>789</v>
      </c>
      <c r="U1195" s="38">
        <f>IFERROR(ABS(K1195-YEAR('02_대상물건입력'!B14)),"")</f>
        <v>9</v>
      </c>
      <c r="V1195" s="38" t="str">
        <f>IF(B1195="","",IF(AND(E1195&gt;0,F1195&gt;0,H1195&gt;0,OR('04A_국토부원자료'!P1196="",'04A_국토부원자료'!P1196="-"),IF('01_설정'!B10=1,N1195=1,TRUE),R1195&lt;='01_설정'!B5,S1195&lt;='01_설정'!B6,T1195&lt;='01_설정'!B7,U1195&lt;='01_설정'!B8),"Y",""))</f>
        <v>Y</v>
      </c>
      <c r="W1195" s="40">
        <f>IF(V1195&lt;&gt;"Y","",MAX(0,(1-R1195/'01_설정'!B5))*'01_설정'!B14+MAX(0,(1-S1195/'01_설정'!B6))*'01_설정'!B15+MAX(0,(1-T1195/'01_설정'!B7))*'01_설정'!B16+MAX(0,(1-U1195/'01_설정'!B8))*'01_설정'!B17+O1195*'01_설정'!B11+Q1195*'01_설정'!B12+P1195*'01_설정'!B13)</f>
        <v>17.671307497408897</v>
      </c>
      <c r="X1195" s="38">
        <f>IF(W1195="","",1+COUNTIFS($W$4:$W$3003,"&gt;"&amp;W1195)+COUNTIFS($W$4:W1195,W1195)-1)</f>
        <v>273</v>
      </c>
    </row>
    <row r="1196" spans="1:24" ht="16.5">
      <c r="A1196" s="38">
        <f>IF('04A_국토부원자료'!A1197="","",ROW()-3)</f>
        <v>1193</v>
      </c>
      <c r="B1196" s="39" t="str">
        <f>IFERROR('04A_국토부원자료'!B1197,"")</f>
        <v>서울특별시 송파구 문정동</v>
      </c>
      <c r="C1196" s="39" t="str">
        <f>IF(B1196="","",IF('04A_국토부원자료'!C1197&lt;&gt;"",'04A_국토부원자료'!C1197,TRIM('04A_국토부원자료'!D1197&amp;IF('04A_국토부원자료'!E1197&lt;&gt;"","-"&amp;'04A_국토부원자료'!E1197,""))))</f>
        <v>652-4</v>
      </c>
      <c r="D1196" s="39" t="str">
        <f>IFERROR('04A_국토부원자료'!F1197,"")</f>
        <v>힐스테이트에코문정</v>
      </c>
      <c r="E1196" s="40">
        <f>IFERROR(VALUE(SUBSTITUTE('04A_국토부원자료'!G1197,",","")),"")</f>
        <v>20.79</v>
      </c>
      <c r="F1196" s="41">
        <f>IFERROR(IF(AND('04A_국토부원자료'!H1197&lt;&gt;"",'04A_국토부원자료'!I1197&lt;&gt;""),DATE(INT(VALUE(SUBSTITUTE('04A_국토부원자료'!H1197,",",""))/100),MOD(VALUE(SUBSTITUTE('04A_국토부원자료'!H1197,",","")),100),VALUE(SUBSTITUTE('04A_국토부원자료'!I1197,",",""))),""),"")</f>
        <v>45323</v>
      </c>
      <c r="G1196" s="42">
        <f>IFERROR(VALUE(SUBSTITUTE('04A_국토부원자료'!J1197,",","")),"")</f>
        <v>21500</v>
      </c>
      <c r="H1196" s="43">
        <f t="shared" si="36"/>
        <v>215000000</v>
      </c>
      <c r="I1196" s="43">
        <f t="shared" si="37"/>
        <v>10341510.341510342</v>
      </c>
      <c r="J1196" s="38">
        <f>IFERROR(VALUE(SUBSTITUTE('04A_국토부원자료'!K1197,",","")),"")</f>
        <v>11</v>
      </c>
      <c r="K1196" s="38">
        <f>IFERROR(VALUE(SUBSTITUTE('04A_국토부원자료'!N1197,",","")),"")</f>
        <v>2018</v>
      </c>
      <c r="L1196" s="39" t="str">
        <f>IFERROR('04A_국토부원자료'!O1197,"")</f>
        <v>법원로4길 10</v>
      </c>
      <c r="M1196" s="39" t="str">
        <f>IFERROR('04A_국토부원자료'!Q1197,"")</f>
        <v>중개거래</v>
      </c>
      <c r="N1196" s="38">
        <f>IF(B1196="","",IF('02_대상물건입력'!B5="",1,IF(ISNUMBER(SEARCH('02_대상물건입력'!B5,B1196)),1,0)))</f>
        <v>1</v>
      </c>
      <c r="O1196" s="38">
        <f>IF(B1196="","",IF('02_대상물건입력'!B6="",1,IF(ISNUMBER(SEARCH('02_대상물건입력'!B6,B1196)),1,0)))</f>
        <v>0</v>
      </c>
      <c r="P1196" s="38">
        <f>IF(L1196="","",IF('02_대상물건입력'!B15="",0,IF(ISNUMBER(SEARCH('02_대상물건입력'!B15,L1196)),1,0)))</f>
        <v>0</v>
      </c>
      <c r="Q1196" s="38">
        <f>IF(D1196="","",IF('02_대상물건입력'!B8="",0,IF(ISNUMBER(SEARCH('02_대상물건입력'!B8,D1196)),1,0)))</f>
        <v>0</v>
      </c>
      <c r="R1196" s="44">
        <f>IFERROR(ABS(E1196-'02_대상물건입력'!B11)/'02_대상물건입력'!B11,"")</f>
        <v>0.23686258387537257</v>
      </c>
      <c r="S1196" s="38">
        <f>IFERROR(ABS(J1196-'02_대상물건입력'!B10),"")</f>
        <v>1</v>
      </c>
      <c r="T1196" s="38">
        <f>IFERROR(ABS('01_설정'!B4-F1196),"")</f>
        <v>789</v>
      </c>
      <c r="U1196" s="38">
        <f>IFERROR(ABS(K1196-YEAR('02_대상물건입력'!B14)),"")</f>
        <v>8</v>
      </c>
      <c r="V1196" s="38" t="str">
        <f>IF(B1196="","",IF(AND(E1196&gt;0,F1196&gt;0,H1196&gt;0,OR('04A_국토부원자료'!P1197="",'04A_국토부원자료'!P1197="-"),IF('01_설정'!B10=1,N1196=1,TRUE),R1196&lt;='01_설정'!B5,S1196&lt;='01_설정'!B6,T1196&lt;='01_설정'!B7,U1196&lt;='01_설정'!B8),"Y",""))</f>
        <v>Y</v>
      </c>
      <c r="W1196" s="40">
        <f>IF(V1196&lt;&gt;"Y","",MAX(0,(1-R1196/'01_설정'!B5))*'01_설정'!B14+MAX(0,(1-S1196/'01_설정'!B6))*'01_설정'!B15+MAX(0,(1-T1196/'01_설정'!B7))*'01_설정'!B16+MAX(0,(1-U1196/'01_설정'!B8))*'01_설정'!B17+O1196*'01_설정'!B11+Q1196*'01_설정'!B12+P1196*'01_설정'!B13)</f>
        <v>17.786229605268584</v>
      </c>
      <c r="X1196" s="38">
        <f>IF(W1196="","",1+COUNTIFS($W$4:$W$3003,"&gt;"&amp;W1196)+COUNTIFS($W$4:W1196,W1196)-1)</f>
        <v>271</v>
      </c>
    </row>
    <row r="1197" spans="1:24" ht="16.5">
      <c r="A1197" s="38">
        <f>IF('04A_국토부원자료'!A1198="","",ROW()-3)</f>
        <v>1194</v>
      </c>
      <c r="B1197" s="39" t="str">
        <f>IFERROR('04A_국토부원자료'!B1198,"")</f>
        <v>서울특별시 송파구 문정동</v>
      </c>
      <c r="C1197" s="39" t="str">
        <f>IF(B1197="","",IF('04A_국토부원자료'!C1198&lt;&gt;"",'04A_국토부원자료'!C1198,TRIM('04A_국토부원자료'!D1198&amp;IF('04A_국토부원자료'!E1198&lt;&gt;"","-"&amp;'04A_국토부원자료'!E1198,""))))</f>
        <v>652-4</v>
      </c>
      <c r="D1197" s="39" t="str">
        <f>IFERROR('04A_국토부원자료'!F1198,"")</f>
        <v>힐스테이트에코문정</v>
      </c>
      <c r="E1197" s="40">
        <f>IFERROR(VALUE(SUBSTITUTE('04A_국토부원자료'!G1198,",","")),"")</f>
        <v>20.79</v>
      </c>
      <c r="F1197" s="41">
        <f>IFERROR(IF(AND('04A_국토부원자료'!H1198&lt;&gt;"",'04A_국토부원자료'!I1198&lt;&gt;""),DATE(INT(VALUE(SUBSTITUTE('04A_국토부원자료'!H1198,",",""))/100),MOD(VALUE(SUBSTITUTE('04A_국토부원자료'!H1198,",","")),100),VALUE(SUBSTITUTE('04A_국토부원자료'!I1198,",",""))),""),"")</f>
        <v>45322</v>
      </c>
      <c r="G1197" s="42">
        <f>IFERROR(VALUE(SUBSTITUTE('04A_국토부원자료'!J1198,",","")),"")</f>
        <v>21700</v>
      </c>
      <c r="H1197" s="43">
        <f t="shared" si="36"/>
        <v>217000000</v>
      </c>
      <c r="I1197" s="43">
        <f t="shared" si="37"/>
        <v>10437710.437710438</v>
      </c>
      <c r="J1197" s="38">
        <f>IFERROR(VALUE(SUBSTITUTE('04A_국토부원자료'!K1198,",","")),"")</f>
        <v>8</v>
      </c>
      <c r="K1197" s="38">
        <f>IFERROR(VALUE(SUBSTITUTE('04A_국토부원자료'!N1198,",","")),"")</f>
        <v>2018</v>
      </c>
      <c r="L1197" s="39" t="str">
        <f>IFERROR('04A_국토부원자료'!O1198,"")</f>
        <v>법원로4길 10</v>
      </c>
      <c r="M1197" s="39" t="str">
        <f>IFERROR('04A_국토부원자료'!Q1198,"")</f>
        <v>중개거래</v>
      </c>
      <c r="N1197" s="38">
        <f>IF(B1197="","",IF('02_대상물건입력'!B5="",1,IF(ISNUMBER(SEARCH('02_대상물건입력'!B5,B1197)),1,0)))</f>
        <v>1</v>
      </c>
      <c r="O1197" s="38">
        <f>IF(B1197="","",IF('02_대상물건입력'!B6="",1,IF(ISNUMBER(SEARCH('02_대상물건입력'!B6,B1197)),1,0)))</f>
        <v>0</v>
      </c>
      <c r="P1197" s="38">
        <f>IF(L1197="","",IF('02_대상물건입력'!B15="",0,IF(ISNUMBER(SEARCH('02_대상물건입력'!B15,L1197)),1,0)))</f>
        <v>0</v>
      </c>
      <c r="Q1197" s="38">
        <f>IF(D1197="","",IF('02_대상물건입력'!B8="",0,IF(ISNUMBER(SEARCH('02_대상물건입력'!B8,D1197)),1,0)))</f>
        <v>0</v>
      </c>
      <c r="R1197" s="44">
        <f>IFERROR(ABS(E1197-'02_대상물건입력'!B11)/'02_대상물건입력'!B11,"")</f>
        <v>0.23686258387537257</v>
      </c>
      <c r="S1197" s="38">
        <f>IFERROR(ABS(J1197-'02_대상물건입력'!B10),"")</f>
        <v>4</v>
      </c>
      <c r="T1197" s="38">
        <f>IFERROR(ABS('01_설정'!B4-F1197),"")</f>
        <v>790</v>
      </c>
      <c r="U1197" s="38">
        <f>IFERROR(ABS(K1197-YEAR('02_대상물건입력'!B14)),"")</f>
        <v>8</v>
      </c>
      <c r="V1197" s="38" t="str">
        <f>IF(B1197="","",IF(AND(E1197&gt;0,F1197&gt;0,H1197&gt;0,OR('04A_국토부원자료'!P1198="",'04A_국토부원자료'!P1198="-"),IF('01_설정'!B10=1,N1197=1,TRUE),R1197&lt;='01_설정'!B5,S1197&lt;='01_설정'!B6,T1197&lt;='01_설정'!B7,U1197&lt;='01_설정'!B8),"Y",""))</f>
        <v>Y</v>
      </c>
      <c r="W1197" s="40">
        <f>IF(V1197&lt;&gt;"Y","",MAX(0,(1-R1197/'01_설정'!B5))*'01_설정'!B14+MAX(0,(1-S1197/'01_설정'!B6))*'01_설정'!B15+MAX(0,(1-T1197/'01_설정'!B7))*'01_설정'!B16+MAX(0,(1-U1197/'01_설정'!B8))*'01_설정'!B17+O1197*'01_설정'!B11+Q1197*'01_설정'!B12+P1197*'01_설정'!B13)</f>
        <v>10.569791249104201</v>
      </c>
      <c r="X1197" s="38">
        <f>IF(W1197="","",1+COUNTIFS($W$4:$W$3003,"&gt;"&amp;W1197)+COUNTIFS($W$4:W1197,W1197)-1)</f>
        <v>311</v>
      </c>
    </row>
    <row r="1198" spans="1:24" ht="16.5">
      <c r="A1198" s="38">
        <f>IF('04A_국토부원자료'!A1199="","",ROW()-3)</f>
        <v>1195</v>
      </c>
      <c r="B1198" s="39" t="str">
        <f>IFERROR('04A_국토부원자료'!B1199,"")</f>
        <v>서울특별시 송파구 문정동</v>
      </c>
      <c r="C1198" s="39" t="str">
        <f>IF(B1198="","",IF('04A_국토부원자료'!C1199&lt;&gt;"",'04A_국토부원자료'!C1199,TRIM('04A_국토부원자료'!D1199&amp;IF('04A_국토부원자료'!E1199&lt;&gt;"","-"&amp;'04A_국토부원자료'!E1199,""))))</f>
        <v>652-3</v>
      </c>
      <c r="D1198" s="39" t="str">
        <f>IFERROR('04A_국토부원자료'!F1199,"")</f>
        <v>르피에드 문정</v>
      </c>
      <c r="E1198" s="40">
        <f>IFERROR(VALUE(SUBSTITUTE('04A_국토부원자료'!G1199,",","")),"")</f>
        <v>44.806600000000003</v>
      </c>
      <c r="F1198" s="41">
        <f>IFERROR(IF(AND('04A_국토부원자료'!H1199&lt;&gt;"",'04A_국토부원자료'!I1199&lt;&gt;""),DATE(INT(VALUE(SUBSTITUTE('04A_국토부원자료'!H1199,",",""))/100),MOD(VALUE(SUBSTITUTE('04A_국토부원자료'!H1199,",","")),100),VALUE(SUBSTITUTE('04A_국토부원자료'!I1199,",",""))),""),"")</f>
        <v>45321</v>
      </c>
      <c r="G1198" s="42">
        <f>IFERROR(VALUE(SUBSTITUTE('04A_국토부원자료'!J1199,",","")),"")</f>
        <v>110000</v>
      </c>
      <c r="H1198" s="43">
        <f t="shared" si="36"/>
        <v>1100000000</v>
      </c>
      <c r="I1198" s="43">
        <f t="shared" si="37"/>
        <v>24549954.694174517</v>
      </c>
      <c r="J1198" s="38">
        <f>IFERROR(VALUE(SUBSTITUTE('04A_국토부원자료'!K1199,",","")),"")</f>
        <v>8</v>
      </c>
      <c r="K1198" s="38">
        <f>IFERROR(VALUE(SUBSTITUTE('04A_국토부원자료'!N1199,",","")),"")</f>
        <v>2022</v>
      </c>
      <c r="L1198" s="39" t="str">
        <f>IFERROR('04A_국토부원자료'!O1199,"")</f>
        <v>송파대로 141</v>
      </c>
      <c r="M1198" s="39" t="str">
        <f>IFERROR('04A_국토부원자료'!Q1199,"")</f>
        <v>직거래</v>
      </c>
      <c r="N1198" s="38">
        <f>IF(B1198="","",IF('02_대상물건입력'!B5="",1,IF(ISNUMBER(SEARCH('02_대상물건입력'!B5,B1198)),1,0)))</f>
        <v>1</v>
      </c>
      <c r="O1198" s="38">
        <f>IF(B1198="","",IF('02_대상물건입력'!B6="",1,IF(ISNUMBER(SEARCH('02_대상물건입력'!B6,B1198)),1,0)))</f>
        <v>0</v>
      </c>
      <c r="P1198" s="38">
        <f>IF(L1198="","",IF('02_대상물건입력'!B15="",0,IF(ISNUMBER(SEARCH('02_대상물건입력'!B15,L1198)),1,0)))</f>
        <v>1</v>
      </c>
      <c r="Q1198" s="38">
        <f>IF(D1198="","",IF('02_대상물건입력'!B8="",0,IF(ISNUMBER(SEARCH('02_대상물건입력'!B8,D1198)),1,0)))</f>
        <v>0</v>
      </c>
      <c r="R1198" s="44">
        <f>IFERROR(ABS(E1198-'02_대상물건입력'!B11)/'02_대상물건입력'!B11,"")</f>
        <v>0.64471346557622577</v>
      </c>
      <c r="S1198" s="38">
        <f>IFERROR(ABS(J1198-'02_대상물건입력'!B10),"")</f>
        <v>4</v>
      </c>
      <c r="T1198" s="38">
        <f>IFERROR(ABS('01_설정'!B4-F1198),"")</f>
        <v>791</v>
      </c>
      <c r="U1198" s="38">
        <f>IFERROR(ABS(K1198-YEAR('02_대상물건입력'!B14)),"")</f>
        <v>4</v>
      </c>
      <c r="V1198" s="38" t="str">
        <f>IF(B1198="","",IF(AND(E1198&gt;0,F1198&gt;0,H1198&gt;0,OR('04A_국토부원자료'!P1199="",'04A_국토부원자료'!P1199="-"),IF('01_설정'!B10=1,N1198=1,TRUE),R1198&lt;='01_설정'!B5,S1198&lt;='01_설정'!B6,T1198&lt;='01_설정'!B7,U1198&lt;='01_설정'!B8),"Y",""))</f>
        <v/>
      </c>
      <c r="W1198" s="40" t="str">
        <f>IF(V1198&lt;&gt;"Y","",MAX(0,(1-R1198/'01_설정'!B5))*'01_설정'!B14+MAX(0,(1-S1198/'01_설정'!B6))*'01_설정'!B15+MAX(0,(1-T1198/'01_설정'!B7))*'01_설정'!B16+MAX(0,(1-U1198/'01_설정'!B8))*'01_설정'!B17+O1198*'01_설정'!B11+Q1198*'01_설정'!B12+P1198*'01_설정'!B13)</f>
        <v/>
      </c>
      <c r="X1198" s="38" t="str">
        <f>IF(W1198="","",1+COUNTIFS($W$4:$W$3003,"&gt;"&amp;W1198)+COUNTIFS($W$4:W1198,W1198)-1)</f>
        <v/>
      </c>
    </row>
    <row r="1199" spans="1:24" ht="16.5">
      <c r="A1199" s="38">
        <f>IF('04A_국토부원자료'!A1200="","",ROW()-3)</f>
        <v>1196</v>
      </c>
      <c r="B1199" s="39" t="str">
        <f>IFERROR('04A_국토부원자료'!B1200,"")</f>
        <v>서울특별시 송파구 문정동</v>
      </c>
      <c r="C1199" s="39" t="str">
        <f>IF(B1199="","",IF('04A_국토부원자료'!C1200&lt;&gt;"",'04A_국토부원자료'!C1200,TRIM('04A_국토부원자료'!D1200&amp;IF('04A_국토부원자료'!E1200&lt;&gt;"","-"&amp;'04A_국토부원자료'!E1200,""))))</f>
        <v>652-1</v>
      </c>
      <c r="D1199" s="39" t="str">
        <f>IFERROR('04A_국토부원자료'!F1200,"")</f>
        <v>프라비다옥토</v>
      </c>
      <c r="E1199" s="40">
        <f>IFERROR(VALUE(SUBSTITUTE('04A_국토부원자료'!G1200,",","")),"")</f>
        <v>18.75</v>
      </c>
      <c r="F1199" s="41">
        <f>IFERROR(IF(AND('04A_국토부원자료'!H1200&lt;&gt;"",'04A_국토부원자료'!I1200&lt;&gt;""),DATE(INT(VALUE(SUBSTITUTE('04A_국토부원자료'!H1200,",",""))/100),MOD(VALUE(SUBSTITUTE('04A_국토부원자료'!H1200,",","")),100),VALUE(SUBSTITUTE('04A_국토부원자료'!I1200,",",""))),""),"")</f>
        <v>45320</v>
      </c>
      <c r="G1199" s="42">
        <f>IFERROR(VALUE(SUBSTITUTE('04A_국토부원자료'!J1200,",","")),"")</f>
        <v>16500</v>
      </c>
      <c r="H1199" s="43">
        <f t="shared" si="36"/>
        <v>165000000</v>
      </c>
      <c r="I1199" s="43">
        <f t="shared" si="37"/>
        <v>8800000</v>
      </c>
      <c r="J1199" s="38">
        <f>IFERROR(VALUE(SUBSTITUTE('04A_국토부원자료'!K1200,",","")),"")</f>
        <v>9</v>
      </c>
      <c r="K1199" s="38">
        <f>IFERROR(VALUE(SUBSTITUTE('04A_국토부원자료'!N1200,",","")),"")</f>
        <v>2016</v>
      </c>
      <c r="L1199" s="39" t="str">
        <f>IFERROR('04A_국토부원자료'!O1200,"")</f>
        <v>법원로4길 17</v>
      </c>
      <c r="M1199" s="39" t="str">
        <f>IFERROR('04A_국토부원자료'!Q1200,"")</f>
        <v>중개거래</v>
      </c>
      <c r="N1199" s="38">
        <f>IF(B1199="","",IF('02_대상물건입력'!B5="",1,IF(ISNUMBER(SEARCH('02_대상물건입력'!B5,B1199)),1,0)))</f>
        <v>1</v>
      </c>
      <c r="O1199" s="38">
        <f>IF(B1199="","",IF('02_대상물건입력'!B6="",1,IF(ISNUMBER(SEARCH('02_대상물건입력'!B6,B1199)),1,0)))</f>
        <v>0</v>
      </c>
      <c r="P1199" s="38">
        <f>IF(L1199="","",IF('02_대상물건입력'!B15="",0,IF(ISNUMBER(SEARCH('02_대상물건입력'!B15,L1199)),1,0)))</f>
        <v>0</v>
      </c>
      <c r="Q1199" s="38">
        <f>IF(D1199="","",IF('02_대상물건입력'!B8="",0,IF(ISNUMBER(SEARCH('02_대상물건입력'!B8,D1199)),1,0)))</f>
        <v>0</v>
      </c>
      <c r="R1199" s="44">
        <f>IFERROR(ABS(E1199-'02_대상물건입력'!B11)/'02_대상물건입력'!B11,"")</f>
        <v>0.31174475457735618</v>
      </c>
      <c r="S1199" s="38">
        <f>IFERROR(ABS(J1199-'02_대상물건입력'!B10),"")</f>
        <v>3</v>
      </c>
      <c r="T1199" s="38">
        <f>IFERROR(ABS('01_설정'!B4-F1199),"")</f>
        <v>792</v>
      </c>
      <c r="U1199" s="38">
        <f>IFERROR(ABS(K1199-YEAR('02_대상물건입력'!B14)),"")</f>
        <v>10</v>
      </c>
      <c r="V1199" s="38" t="str">
        <f>IF(B1199="","",IF(AND(E1199&gt;0,F1199&gt;0,H1199&gt;0,OR('04A_국토부원자료'!P1200="",'04A_국토부원자료'!P1200="-"),IF('01_설정'!B10=1,N1199=1,TRUE),R1199&lt;='01_설정'!B5,S1199&lt;='01_설정'!B6,T1199&lt;='01_설정'!B7,U1199&lt;='01_설정'!B8),"Y",""))</f>
        <v/>
      </c>
      <c r="W1199" s="40" t="str">
        <f>IF(V1199&lt;&gt;"Y","",MAX(0,(1-R1199/'01_설정'!B5))*'01_설정'!B14+MAX(0,(1-S1199/'01_설정'!B6))*'01_설정'!B15+MAX(0,(1-T1199/'01_설정'!B7))*'01_설정'!B16+MAX(0,(1-U1199/'01_설정'!B8))*'01_설정'!B17+O1199*'01_설정'!B11+Q1199*'01_설정'!B12+P1199*'01_설정'!B13)</f>
        <v/>
      </c>
      <c r="X1199" s="38" t="str">
        <f>IF(W1199="","",1+COUNTIFS($W$4:$W$3003,"&gt;"&amp;W1199)+COUNTIFS($W$4:W1199,W1199)-1)</f>
        <v/>
      </c>
    </row>
    <row r="1200" spans="1:24" ht="16.5">
      <c r="A1200" s="38">
        <f>IF('04A_국토부원자료'!A1201="","",ROW()-3)</f>
        <v>1197</v>
      </c>
      <c r="B1200" s="39" t="str">
        <f>IFERROR('04A_국토부원자료'!B1201,"")</f>
        <v>서울특별시 송파구 문정동</v>
      </c>
      <c r="C1200" s="39" t="str">
        <f>IF(B1200="","",IF('04A_국토부원자료'!C1201&lt;&gt;"",'04A_국토부원자료'!C1201,TRIM('04A_국토부원자료'!D1201&amp;IF('04A_국토부원자료'!E1201&lt;&gt;"","-"&amp;'04A_국토부원자료'!E1201,""))))</f>
        <v>620</v>
      </c>
      <c r="D1200" s="39" t="str">
        <f>IFERROR('04A_국토부원자료'!F1201,"")</f>
        <v>송파푸르지오시티</v>
      </c>
      <c r="E1200" s="40">
        <f>IFERROR(VALUE(SUBSTITUTE('04A_국토부원자료'!G1201,",","")),"")</f>
        <v>52.17</v>
      </c>
      <c r="F1200" s="41">
        <f>IFERROR(IF(AND('04A_국토부원자료'!H1201&lt;&gt;"",'04A_국토부원자료'!I1201&lt;&gt;""),DATE(INT(VALUE(SUBSTITUTE('04A_국토부원자료'!H1201,",",""))/100),MOD(VALUE(SUBSTITUTE('04A_국토부원자료'!H1201,",","")),100),VALUE(SUBSTITUTE('04A_국토부원자료'!I1201,",",""))),""),"")</f>
        <v>45318</v>
      </c>
      <c r="G1200" s="42">
        <f>IFERROR(VALUE(SUBSTITUTE('04A_국토부원자료'!J1201,",","")),"")</f>
        <v>45500</v>
      </c>
      <c r="H1200" s="43">
        <f t="shared" si="36"/>
        <v>455000000</v>
      </c>
      <c r="I1200" s="43">
        <f t="shared" si="37"/>
        <v>8721487.4448917005</v>
      </c>
      <c r="J1200" s="38">
        <f>IFERROR(VALUE(SUBSTITUTE('04A_국토부원자료'!K1201,",","")),"")</f>
        <v>11</v>
      </c>
      <c r="K1200" s="38">
        <f>IFERROR(VALUE(SUBSTITUTE('04A_국토부원자료'!N1201,",","")),"")</f>
        <v>2013</v>
      </c>
      <c r="L1200" s="39" t="str">
        <f>IFERROR('04A_국토부원자료'!O1201,"")</f>
        <v>새말로 62</v>
      </c>
      <c r="M1200" s="39" t="str">
        <f>IFERROR('04A_국토부원자료'!Q1201,"")</f>
        <v>중개거래</v>
      </c>
      <c r="N1200" s="38">
        <f>IF(B1200="","",IF('02_대상물건입력'!B5="",1,IF(ISNUMBER(SEARCH('02_대상물건입력'!B5,B1200)),1,0)))</f>
        <v>1</v>
      </c>
      <c r="O1200" s="38">
        <f>IF(B1200="","",IF('02_대상물건입력'!B6="",1,IF(ISNUMBER(SEARCH('02_대상물건입력'!B6,B1200)),1,0)))</f>
        <v>0</v>
      </c>
      <c r="P1200" s="38">
        <f>IF(L1200="","",IF('02_대상물건입력'!B15="",0,IF(ISNUMBER(SEARCH('02_대상물건입력'!B15,L1200)),1,0)))</f>
        <v>0</v>
      </c>
      <c r="Q1200" s="38">
        <f>IF(D1200="","",IF('02_대상물건입력'!B8="",0,IF(ISNUMBER(SEARCH('02_대상물건입력'!B8,D1200)),1,0)))</f>
        <v>0</v>
      </c>
      <c r="R1200" s="44">
        <f>IFERROR(ABS(E1200-'02_대상물건입력'!B11)/'02_대상물건입력'!B11,"")</f>
        <v>0.91500139486396415</v>
      </c>
      <c r="S1200" s="38">
        <f>IFERROR(ABS(J1200-'02_대상물건입력'!B10),"")</f>
        <v>1</v>
      </c>
      <c r="T1200" s="38">
        <f>IFERROR(ABS('01_설정'!B4-F1200),"")</f>
        <v>794</v>
      </c>
      <c r="U1200" s="38">
        <f>IFERROR(ABS(K1200-YEAR('02_대상물건입력'!B14)),"")</f>
        <v>13</v>
      </c>
      <c r="V1200" s="38" t="str">
        <f>IF(B1200="","",IF(AND(E1200&gt;0,F1200&gt;0,H1200&gt;0,OR('04A_국토부원자료'!P1201="",'04A_국토부원자료'!P1201="-"),IF('01_설정'!B10=1,N1200=1,TRUE),R1200&lt;='01_설정'!B5,S1200&lt;='01_설정'!B6,T1200&lt;='01_설정'!B7,U1200&lt;='01_설정'!B8),"Y",""))</f>
        <v/>
      </c>
      <c r="W1200" s="40" t="str">
        <f>IF(V1200&lt;&gt;"Y","",MAX(0,(1-R1200/'01_설정'!B5))*'01_설정'!B14+MAX(0,(1-S1200/'01_설정'!B6))*'01_설정'!B15+MAX(0,(1-T1200/'01_설정'!B7))*'01_설정'!B16+MAX(0,(1-U1200/'01_설정'!B8))*'01_설정'!B17+O1200*'01_설정'!B11+Q1200*'01_설정'!B12+P1200*'01_설정'!B13)</f>
        <v/>
      </c>
      <c r="X1200" s="38" t="str">
        <f>IF(W1200="","",1+COUNTIFS($W$4:$W$3003,"&gt;"&amp;W1200)+COUNTIFS($W$4:W1200,W1200)-1)</f>
        <v/>
      </c>
    </row>
    <row r="1201" spans="1:24" ht="16.5">
      <c r="A1201" s="38">
        <f>IF('04A_국토부원자료'!A1202="","",ROW()-3)</f>
        <v>1198</v>
      </c>
      <c r="B1201" s="39" t="str">
        <f>IFERROR('04A_국토부원자료'!B1202,"")</f>
        <v>서울특별시 송파구 문정동</v>
      </c>
      <c r="C1201" s="39" t="str">
        <f>IF(B1201="","",IF('04A_국토부원자료'!C1202&lt;&gt;"",'04A_국토부원자료'!C1202,TRIM('04A_국토부원자료'!D1202&amp;IF('04A_국토부원자료'!E1202&lt;&gt;"","-"&amp;'04A_국토부원자료'!E1202,""))))</f>
        <v>652</v>
      </c>
      <c r="D1201" s="39" t="str">
        <f>IFERROR('04A_국토부원자료'!F1202,"")</f>
        <v>송파법조타운푸르지오시티</v>
      </c>
      <c r="E1201" s="40">
        <f>IFERROR(VALUE(SUBSTITUTE('04A_국토부원자료'!G1202,",","")),"")</f>
        <v>17.47</v>
      </c>
      <c r="F1201" s="41">
        <f>IFERROR(IF(AND('04A_국토부원자료'!H1202&lt;&gt;"",'04A_국토부원자료'!I1202&lt;&gt;""),DATE(INT(VALUE(SUBSTITUTE('04A_국토부원자료'!H1202,",",""))/100),MOD(VALUE(SUBSTITUTE('04A_국토부원자료'!H1202,",","")),100),VALUE(SUBSTITUTE('04A_국토부원자료'!I1202,",",""))),""),"")</f>
        <v>45318</v>
      </c>
      <c r="G1201" s="42">
        <f>IFERROR(VALUE(SUBSTITUTE('04A_국토부원자료'!J1202,",","")),"")</f>
        <v>18700</v>
      </c>
      <c r="H1201" s="43">
        <f t="shared" si="36"/>
        <v>187000000</v>
      </c>
      <c r="I1201" s="43">
        <f t="shared" si="37"/>
        <v>10704064.109902691</v>
      </c>
      <c r="J1201" s="38">
        <f>IFERROR(VALUE(SUBSTITUTE('04A_국토부원자료'!K1202,",","")),"")</f>
        <v>11</v>
      </c>
      <c r="K1201" s="38">
        <f>IFERROR(VALUE(SUBSTITUTE('04A_국토부원자료'!N1202,",","")),"")</f>
        <v>2018</v>
      </c>
      <c r="L1201" s="39" t="str">
        <f>IFERROR('04A_국토부원자료'!O1202,"")</f>
        <v>법원로4길 5</v>
      </c>
      <c r="M1201" s="39" t="str">
        <f>IFERROR('04A_국토부원자료'!Q1202,"")</f>
        <v>중개거래</v>
      </c>
      <c r="N1201" s="38">
        <f>IF(B1201="","",IF('02_대상물건입력'!B5="",1,IF(ISNUMBER(SEARCH('02_대상물건입력'!B5,B1201)),1,0)))</f>
        <v>1</v>
      </c>
      <c r="O1201" s="38">
        <f>IF(B1201="","",IF('02_대상물건입력'!B6="",1,IF(ISNUMBER(SEARCH('02_대상물건입력'!B6,B1201)),1,0)))</f>
        <v>0</v>
      </c>
      <c r="P1201" s="38">
        <f>IF(L1201="","",IF('02_대상물건입력'!B15="",0,IF(ISNUMBER(SEARCH('02_대상물건입력'!B15,L1201)),1,0)))</f>
        <v>0</v>
      </c>
      <c r="Q1201" s="38">
        <f>IF(D1201="","",IF('02_대상물건입력'!B8="",0,IF(ISNUMBER(SEARCH('02_대상물건입력'!B8,D1201)),1,0)))</f>
        <v>0</v>
      </c>
      <c r="R1201" s="44">
        <f>IFERROR(ABS(E1201-'02_대상물건입력'!B11)/'02_대상물건입력'!B11,"")</f>
        <v>0.35872964599820872</v>
      </c>
      <c r="S1201" s="38">
        <f>IFERROR(ABS(J1201-'02_대상물건입력'!B10),"")</f>
        <v>1</v>
      </c>
      <c r="T1201" s="38">
        <f>IFERROR(ABS('01_설정'!B4-F1201),"")</f>
        <v>794</v>
      </c>
      <c r="U1201" s="38">
        <f>IFERROR(ABS(K1201-YEAR('02_대상물건입력'!B14)),"")</f>
        <v>8</v>
      </c>
      <c r="V1201" s="38" t="str">
        <f>IF(B1201="","",IF(AND(E1201&gt;0,F1201&gt;0,H1201&gt;0,OR('04A_국토부원자료'!P1202="",'04A_국토부원자료'!P1202="-"),IF('01_설정'!B10=1,N1201=1,TRUE),R1201&lt;='01_설정'!B5,S1201&lt;='01_설정'!B6,T1201&lt;='01_설정'!B7,U1201&lt;='01_설정'!B8),"Y",""))</f>
        <v/>
      </c>
      <c r="W1201" s="40" t="str">
        <f>IF(V1201&lt;&gt;"Y","",MAX(0,(1-R1201/'01_설정'!B5))*'01_설정'!B14+MAX(0,(1-S1201/'01_설정'!B6))*'01_설정'!B15+MAX(0,(1-T1201/'01_설정'!B7))*'01_설정'!B16+MAX(0,(1-U1201/'01_설정'!B8))*'01_설정'!B17+O1201*'01_설정'!B11+Q1201*'01_설정'!B12+P1201*'01_설정'!B13)</f>
        <v/>
      </c>
      <c r="X1201" s="38" t="str">
        <f>IF(W1201="","",1+COUNTIFS($W$4:$W$3003,"&gt;"&amp;W1201)+COUNTIFS($W$4:W1201,W1201)-1)</f>
        <v/>
      </c>
    </row>
    <row r="1202" spans="1:24" ht="16.5">
      <c r="A1202" s="38">
        <f>IF('04A_국토부원자료'!A1203="","",ROW()-3)</f>
        <v>1199</v>
      </c>
      <c r="B1202" s="39" t="str">
        <f>IFERROR('04A_국토부원자료'!B1203,"")</f>
        <v>서울특별시 송파구 문정동</v>
      </c>
      <c r="C1202" s="39" t="str">
        <f>IF(B1202="","",IF('04A_국토부원자료'!C1203&lt;&gt;"",'04A_국토부원자료'!C1203,TRIM('04A_국토부원자료'!D1203&amp;IF('04A_국토부원자료'!E1203&lt;&gt;"","-"&amp;'04A_국토부원자료'!E1203,""))))</f>
        <v>618</v>
      </c>
      <c r="D1202" s="39" t="str">
        <f>IFERROR('04A_국토부원자료'!F1203,"")</f>
        <v>파크하비오</v>
      </c>
      <c r="E1202" s="40">
        <f>IFERROR(VALUE(SUBSTITUTE('04A_국토부원자료'!G1203,",","")),"")</f>
        <v>48.93</v>
      </c>
      <c r="F1202" s="41">
        <f>IFERROR(IF(AND('04A_국토부원자료'!H1203&lt;&gt;"",'04A_국토부원자료'!I1203&lt;&gt;""),DATE(INT(VALUE(SUBSTITUTE('04A_국토부원자료'!H1203,",",""))/100),MOD(VALUE(SUBSTITUTE('04A_국토부원자료'!H1203,",","")),100),VALUE(SUBSTITUTE('04A_국토부원자료'!I1203,",",""))),""),"")</f>
        <v>45318</v>
      </c>
      <c r="G1202" s="42">
        <f>IFERROR(VALUE(SUBSTITUTE('04A_국토부원자료'!J1203,",","")),"")</f>
        <v>46000</v>
      </c>
      <c r="H1202" s="43">
        <f t="shared" si="36"/>
        <v>460000000</v>
      </c>
      <c r="I1202" s="43">
        <f t="shared" si="37"/>
        <v>9401185.3668506034</v>
      </c>
      <c r="J1202" s="38">
        <f>IFERROR(VALUE(SUBSTITUTE('04A_국토부원자료'!K1203,",","")),"")</f>
        <v>15</v>
      </c>
      <c r="K1202" s="38" t="str">
        <f>IFERROR(VALUE(SUBSTITUTE('04A_국토부원자료'!N1203,",","")),"")</f>
        <v/>
      </c>
      <c r="L1202" s="39" t="str">
        <f>IFERROR('04A_국토부원자료'!O1203,"")</f>
        <v xml:space="preserve"> </v>
      </c>
      <c r="M1202" s="39" t="str">
        <f>IFERROR('04A_국토부원자료'!Q1203,"")</f>
        <v>중개거래</v>
      </c>
      <c r="N1202" s="38">
        <f>IF(B1202="","",IF('02_대상물건입력'!B5="",1,IF(ISNUMBER(SEARCH('02_대상물건입력'!B5,B1202)),1,0)))</f>
        <v>1</v>
      </c>
      <c r="O1202" s="38">
        <f>IF(B1202="","",IF('02_대상물건입력'!B6="",1,IF(ISNUMBER(SEARCH('02_대상물건입력'!B6,B1202)),1,0)))</f>
        <v>0</v>
      </c>
      <c r="P1202" s="38">
        <f>IF(L1202="","",IF('02_대상물건입력'!B15="",0,IF(ISNUMBER(SEARCH('02_대상물건입력'!B15,L1202)),1,0)))</f>
        <v>0</v>
      </c>
      <c r="Q1202" s="38">
        <f>IF(D1202="","",IF('02_대상물건입력'!B8="",0,IF(ISNUMBER(SEARCH('02_대상물건입력'!B8,D1202)),1,0)))</f>
        <v>0</v>
      </c>
      <c r="R1202" s="44">
        <f>IFERROR(ABS(E1202-'02_대상물건입력'!B11)/'02_대상물건입력'!B11,"")</f>
        <v>0.79607088845493124</v>
      </c>
      <c r="S1202" s="38">
        <f>IFERROR(ABS(J1202-'02_대상물건입력'!B10),"")</f>
        <v>3</v>
      </c>
      <c r="T1202" s="38">
        <f>IFERROR(ABS('01_설정'!B4-F1202),"")</f>
        <v>794</v>
      </c>
      <c r="U1202" s="38" t="str">
        <f>IFERROR(ABS(K1202-YEAR('02_대상물건입력'!B14)),"")</f>
        <v/>
      </c>
      <c r="V1202" s="38" t="str">
        <f>IF(B1202="","",IF(AND(E1202&gt;0,F1202&gt;0,H1202&gt;0,OR('04A_국토부원자료'!P1203="",'04A_국토부원자료'!P1203="-"),IF('01_설정'!B10=1,N1202=1,TRUE),R1202&lt;='01_설정'!B5,S1202&lt;='01_설정'!B6,T1202&lt;='01_설정'!B7,U1202&lt;='01_설정'!B8),"Y",""))</f>
        <v/>
      </c>
      <c r="W1202" s="40" t="str">
        <f>IF(V1202&lt;&gt;"Y","",MAX(0,(1-R1202/'01_설정'!B5))*'01_설정'!B14+MAX(0,(1-S1202/'01_설정'!B6))*'01_설정'!B15+MAX(0,(1-T1202/'01_설정'!B7))*'01_설정'!B16+MAX(0,(1-U1202/'01_설정'!B8))*'01_설정'!B17+O1202*'01_설정'!B11+Q1202*'01_설정'!B12+P1202*'01_설정'!B13)</f>
        <v/>
      </c>
      <c r="X1202" s="38" t="str">
        <f>IF(W1202="","",1+COUNTIFS($W$4:$W$3003,"&gt;"&amp;W1202)+COUNTIFS($W$4:W1202,W1202)-1)</f>
        <v/>
      </c>
    </row>
    <row r="1203" spans="1:24" ht="16.5">
      <c r="A1203" s="38">
        <f>IF('04A_국토부원자료'!A1204="","",ROW()-3)</f>
        <v>1200</v>
      </c>
      <c r="B1203" s="39" t="str">
        <f>IFERROR('04A_국토부원자료'!B1204,"")</f>
        <v>서울특별시 송파구 문정동</v>
      </c>
      <c r="C1203" s="39" t="str">
        <f>IF(B1203="","",IF('04A_국토부원자료'!C1204&lt;&gt;"",'04A_국토부원자료'!C1204,TRIM('04A_국토부원자료'!D1204&amp;IF('04A_국토부원자료'!E1204&lt;&gt;"","-"&amp;'04A_국토부원자료'!E1204,""))))</f>
        <v>618</v>
      </c>
      <c r="D1203" s="39" t="str">
        <f>IFERROR('04A_국토부원자료'!F1204,"")</f>
        <v>파크하비오</v>
      </c>
      <c r="E1203" s="40">
        <f>IFERROR(VALUE(SUBSTITUTE('04A_국토부원자료'!G1204,",","")),"")</f>
        <v>48.93</v>
      </c>
      <c r="F1203" s="41">
        <f>IFERROR(IF(AND('04A_국토부원자료'!H1204&lt;&gt;"",'04A_국토부원자료'!I1204&lt;&gt;""),DATE(INT(VALUE(SUBSTITUTE('04A_국토부원자료'!H1204,",",""))/100),MOD(VALUE(SUBSTITUTE('04A_국토부원자료'!H1204,",","")),100),VALUE(SUBSTITUTE('04A_국토부원자료'!I1204,",",""))),""),"")</f>
        <v>45318</v>
      </c>
      <c r="G1203" s="42">
        <f>IFERROR(VALUE(SUBSTITUTE('04A_국토부원자료'!J1204,",","")),"")</f>
        <v>46000</v>
      </c>
      <c r="H1203" s="43">
        <f t="shared" si="36"/>
        <v>460000000</v>
      </c>
      <c r="I1203" s="43">
        <f t="shared" si="37"/>
        <v>9401185.3668506034</v>
      </c>
      <c r="J1203" s="38">
        <f>IFERROR(VALUE(SUBSTITUTE('04A_국토부원자료'!K1204,",","")),"")</f>
        <v>15</v>
      </c>
      <c r="K1203" s="38" t="str">
        <f>IFERROR(VALUE(SUBSTITUTE('04A_국토부원자료'!N1204,",","")),"")</f>
        <v/>
      </c>
      <c r="L1203" s="39" t="str">
        <f>IFERROR('04A_국토부원자료'!O1204,"")</f>
        <v xml:space="preserve"> </v>
      </c>
      <c r="M1203" s="39" t="str">
        <f>IFERROR('04A_국토부원자료'!Q1204,"")</f>
        <v>중개거래</v>
      </c>
      <c r="N1203" s="38">
        <f>IF(B1203="","",IF('02_대상물건입력'!B5="",1,IF(ISNUMBER(SEARCH('02_대상물건입력'!B5,B1203)),1,0)))</f>
        <v>1</v>
      </c>
      <c r="O1203" s="38">
        <f>IF(B1203="","",IF('02_대상물건입력'!B6="",1,IF(ISNUMBER(SEARCH('02_대상물건입력'!B6,B1203)),1,0)))</f>
        <v>0</v>
      </c>
      <c r="P1203" s="38">
        <f>IF(L1203="","",IF('02_대상물건입력'!B15="",0,IF(ISNUMBER(SEARCH('02_대상물건입력'!B15,L1203)),1,0)))</f>
        <v>0</v>
      </c>
      <c r="Q1203" s="38">
        <f>IF(D1203="","",IF('02_대상물건입력'!B8="",0,IF(ISNUMBER(SEARCH('02_대상물건입력'!B8,D1203)),1,0)))</f>
        <v>0</v>
      </c>
      <c r="R1203" s="44">
        <f>IFERROR(ABS(E1203-'02_대상물건입력'!B11)/'02_대상물건입력'!B11,"")</f>
        <v>0.79607088845493124</v>
      </c>
      <c r="S1203" s="38">
        <f>IFERROR(ABS(J1203-'02_대상물건입력'!B10),"")</f>
        <v>3</v>
      </c>
      <c r="T1203" s="38">
        <f>IFERROR(ABS('01_설정'!B4-F1203),"")</f>
        <v>794</v>
      </c>
      <c r="U1203" s="38" t="str">
        <f>IFERROR(ABS(K1203-YEAR('02_대상물건입력'!B14)),"")</f>
        <v/>
      </c>
      <c r="V1203" s="38" t="str">
        <f>IF(B1203="","",IF(AND(E1203&gt;0,F1203&gt;0,H1203&gt;0,OR('04A_국토부원자료'!P1204="",'04A_국토부원자료'!P1204="-"),IF('01_설정'!B10=1,N1203=1,TRUE),R1203&lt;='01_설정'!B5,S1203&lt;='01_설정'!B6,T1203&lt;='01_설정'!B7,U1203&lt;='01_설정'!B8),"Y",""))</f>
        <v/>
      </c>
      <c r="W1203" s="40" t="str">
        <f>IF(V1203&lt;&gt;"Y","",MAX(0,(1-R1203/'01_설정'!B5))*'01_설정'!B14+MAX(0,(1-S1203/'01_설정'!B6))*'01_설정'!B15+MAX(0,(1-T1203/'01_설정'!B7))*'01_설정'!B16+MAX(0,(1-U1203/'01_설정'!B8))*'01_설정'!B17+O1203*'01_설정'!B11+Q1203*'01_설정'!B12+P1203*'01_설정'!B13)</f>
        <v/>
      </c>
      <c r="X1203" s="38" t="str">
        <f>IF(W1203="","",1+COUNTIFS($W$4:$W$3003,"&gt;"&amp;W1203)+COUNTIFS($W$4:W1203,W1203)-1)</f>
        <v/>
      </c>
    </row>
    <row r="1204" spans="1:24" ht="16.5">
      <c r="A1204" s="38">
        <f>IF('04A_국토부원자료'!A1205="","",ROW()-3)</f>
        <v>1201</v>
      </c>
      <c r="B1204" s="39" t="str">
        <f>IFERROR('04A_국토부원자료'!B1205,"")</f>
        <v>서울특별시 송파구 문정동</v>
      </c>
      <c r="C1204" s="39" t="str">
        <f>IF(B1204="","",IF('04A_국토부원자료'!C1205&lt;&gt;"",'04A_국토부원자료'!C1205,TRIM('04A_국토부원자료'!D1205&amp;IF('04A_국토부원자료'!E1205&lt;&gt;"","-"&amp;'04A_국토부원자료'!E1205,""))))</f>
        <v>624</v>
      </c>
      <c r="D1204" s="39" t="str">
        <f>IFERROR('04A_국토부원자료'!F1205,"")</f>
        <v>송파 아이파크</v>
      </c>
      <c r="E1204" s="40">
        <f>IFERROR(VALUE(SUBSTITUTE('04A_국토부원자료'!G1205,",","")),"")</f>
        <v>29.83</v>
      </c>
      <c r="F1204" s="41">
        <f>IFERROR(IF(AND('04A_국토부원자료'!H1205&lt;&gt;"",'04A_국토부원자료'!I1205&lt;&gt;""),DATE(INT(VALUE(SUBSTITUTE('04A_국토부원자료'!H1205,",",""))/100),MOD(VALUE(SUBSTITUTE('04A_국토부원자료'!H1205,",","")),100),VALUE(SUBSTITUTE('04A_국토부원자료'!I1205,",",""))),""),"")</f>
        <v>45318</v>
      </c>
      <c r="G1204" s="42">
        <f>IFERROR(VALUE(SUBSTITUTE('04A_국토부원자료'!J1205,",","")),"")</f>
        <v>27700</v>
      </c>
      <c r="H1204" s="43">
        <f t="shared" si="36"/>
        <v>277000000</v>
      </c>
      <c r="I1204" s="43">
        <f t="shared" si="37"/>
        <v>9285953.737847805</v>
      </c>
      <c r="J1204" s="38">
        <f>IFERROR(VALUE(SUBSTITUTE('04A_국토부원자료'!K1205,",","")),"")</f>
        <v>11</v>
      </c>
      <c r="K1204" s="38">
        <f>IFERROR(VALUE(SUBSTITUTE('04A_국토부원자료'!N1205,",","")),"")</f>
        <v>2015</v>
      </c>
      <c r="L1204" s="39" t="str">
        <f>IFERROR('04A_국토부원자료'!O1205,"")</f>
        <v>법원로 55</v>
      </c>
      <c r="M1204" s="39" t="str">
        <f>IFERROR('04A_국토부원자료'!Q1205,"")</f>
        <v>중개거래</v>
      </c>
      <c r="N1204" s="38">
        <f>IF(B1204="","",IF('02_대상물건입력'!B5="",1,IF(ISNUMBER(SEARCH('02_대상물건입력'!B5,B1204)),1,0)))</f>
        <v>1</v>
      </c>
      <c r="O1204" s="38">
        <f>IF(B1204="","",IF('02_대상물건입력'!B6="",1,IF(ISNUMBER(SEARCH('02_대상물건입력'!B6,B1204)),1,0)))</f>
        <v>0</v>
      </c>
      <c r="P1204" s="38">
        <f>IF(L1204="","",IF('02_대상물건입력'!B15="",0,IF(ISNUMBER(SEARCH('02_대상물건입력'!B15,L1204)),1,0)))</f>
        <v>0</v>
      </c>
      <c r="Q1204" s="38">
        <f>IF(D1204="","",IF('02_대상물건입력'!B8="",0,IF(ISNUMBER(SEARCH('02_대상물건입력'!B8,D1204)),1,0)))</f>
        <v>0</v>
      </c>
      <c r="R1204" s="44">
        <f>IFERROR(ABS(E1204-'02_대상물건입력'!B11)/'02_대상물건입력'!B11,"")</f>
        <v>9.4968211784398057E-2</v>
      </c>
      <c r="S1204" s="38">
        <f>IFERROR(ABS(J1204-'02_대상물건입력'!B10),"")</f>
        <v>1</v>
      </c>
      <c r="T1204" s="38">
        <f>IFERROR(ABS('01_설정'!B4-F1204),"")</f>
        <v>794</v>
      </c>
      <c r="U1204" s="38">
        <f>IFERROR(ABS(K1204-YEAR('02_대상물건입력'!B14)),"")</f>
        <v>11</v>
      </c>
      <c r="V1204" s="38" t="str">
        <f>IF(B1204="","",IF(AND(E1204&gt;0,F1204&gt;0,H1204&gt;0,OR('04A_국토부원자료'!P1205="",'04A_국토부원자료'!P1205="-"),IF('01_설정'!B10=1,N1204=1,TRUE),R1204&lt;='01_설정'!B5,S1204&lt;='01_설정'!B6,T1204&lt;='01_설정'!B7,U1204&lt;='01_설정'!B8),"Y",""))</f>
        <v/>
      </c>
      <c r="W1204" s="40" t="str">
        <f>IF(V1204&lt;&gt;"Y","",MAX(0,(1-R1204/'01_설정'!B5))*'01_설정'!B14+MAX(0,(1-S1204/'01_설정'!B6))*'01_설정'!B15+MAX(0,(1-T1204/'01_설정'!B7))*'01_설정'!B16+MAX(0,(1-U1204/'01_설정'!B8))*'01_설정'!B17+O1204*'01_설정'!B11+Q1204*'01_설정'!B12+P1204*'01_설정'!B13)</f>
        <v/>
      </c>
      <c r="X1204" s="38" t="str">
        <f>IF(W1204="","",1+COUNTIFS($W$4:$W$3003,"&gt;"&amp;W1204)+COUNTIFS($W$4:W1204,W1204)-1)</f>
        <v/>
      </c>
    </row>
    <row r="1205" spans="1:24" ht="16.5">
      <c r="A1205" s="38">
        <f>IF('04A_국토부원자료'!A1206="","",ROW()-3)</f>
        <v>1202</v>
      </c>
      <c r="B1205" s="39" t="str">
        <f>IFERROR('04A_국토부원자료'!B1206,"")</f>
        <v>서울특별시 송파구 문정동</v>
      </c>
      <c r="C1205" s="39" t="str">
        <f>IF(B1205="","",IF('04A_국토부원자료'!C1206&lt;&gt;"",'04A_국토부원자료'!C1206,TRIM('04A_국토부원자료'!D1206&amp;IF('04A_국토부원자료'!E1206&lt;&gt;"","-"&amp;'04A_국토부원자료'!E1206,""))))</f>
        <v>624</v>
      </c>
      <c r="D1205" s="39" t="str">
        <f>IFERROR('04A_국토부원자료'!F1206,"")</f>
        <v>송파 아이파크</v>
      </c>
      <c r="E1205" s="40">
        <f>IFERROR(VALUE(SUBSTITUTE('04A_국토부원자료'!G1206,",","")),"")</f>
        <v>49.98</v>
      </c>
      <c r="F1205" s="41">
        <f>IFERROR(IF(AND('04A_국토부원자료'!H1206&lt;&gt;"",'04A_국토부원자료'!I1206&lt;&gt;""),DATE(INT(VALUE(SUBSTITUTE('04A_국토부원자료'!H1206,",",""))/100),MOD(VALUE(SUBSTITUTE('04A_국토부원자료'!H1206,",","")),100),VALUE(SUBSTITUTE('04A_국토부원자료'!I1206,",",""))),""),"")</f>
        <v>45318</v>
      </c>
      <c r="G1205" s="42">
        <f>IFERROR(VALUE(SUBSTITUTE('04A_국토부원자료'!J1206,",","")),"")</f>
        <v>61000</v>
      </c>
      <c r="H1205" s="43">
        <f t="shared" si="36"/>
        <v>610000000</v>
      </c>
      <c r="I1205" s="43">
        <f t="shared" si="37"/>
        <v>12204881.952781113</v>
      </c>
      <c r="J1205" s="38">
        <f>IFERROR(VALUE(SUBSTITUTE('04A_국토부원자료'!K1206,",","")),"")</f>
        <v>4</v>
      </c>
      <c r="K1205" s="38">
        <f>IFERROR(VALUE(SUBSTITUTE('04A_국토부원자료'!N1206,",","")),"")</f>
        <v>2015</v>
      </c>
      <c r="L1205" s="39" t="str">
        <f>IFERROR('04A_국토부원자료'!O1206,"")</f>
        <v>법원로 55</v>
      </c>
      <c r="M1205" s="39" t="str">
        <f>IFERROR('04A_국토부원자료'!Q1206,"")</f>
        <v>중개거래</v>
      </c>
      <c r="N1205" s="38">
        <f>IF(B1205="","",IF('02_대상물건입력'!B5="",1,IF(ISNUMBER(SEARCH('02_대상물건입력'!B5,B1205)),1,0)))</f>
        <v>1</v>
      </c>
      <c r="O1205" s="38">
        <f>IF(B1205="","",IF('02_대상물건입력'!B6="",1,IF(ISNUMBER(SEARCH('02_대상물건입력'!B6,B1205)),1,0)))</f>
        <v>0</v>
      </c>
      <c r="P1205" s="38">
        <f>IF(L1205="","",IF('02_대상물건입력'!B15="",0,IF(ISNUMBER(SEARCH('02_대상물건입력'!B15,L1205)),1,0)))</f>
        <v>0</v>
      </c>
      <c r="Q1205" s="38">
        <f>IF(D1205="","",IF('02_대상물건입력'!B8="",0,IF(ISNUMBER(SEARCH('02_대상물건입력'!B8,D1205)),1,0)))</f>
        <v>0</v>
      </c>
      <c r="R1205" s="44">
        <f>IFERROR(ABS(E1205-'02_대상물건입력'!B11)/'02_대상물건입력'!B11,"")</f>
        <v>0.83461318219859926</v>
      </c>
      <c r="S1205" s="38">
        <f>IFERROR(ABS(J1205-'02_대상물건입력'!B10),"")</f>
        <v>8</v>
      </c>
      <c r="T1205" s="38">
        <f>IFERROR(ABS('01_설정'!B4-F1205),"")</f>
        <v>794</v>
      </c>
      <c r="U1205" s="38">
        <f>IFERROR(ABS(K1205-YEAR('02_대상물건입력'!B14)),"")</f>
        <v>11</v>
      </c>
      <c r="V1205" s="38" t="str">
        <f>IF(B1205="","",IF(AND(E1205&gt;0,F1205&gt;0,H1205&gt;0,OR('04A_국토부원자료'!P1206="",'04A_국토부원자료'!P1206="-"),IF('01_설정'!B10=1,N1205=1,TRUE),R1205&lt;='01_설정'!B5,S1205&lt;='01_설정'!B6,T1205&lt;='01_설정'!B7,U1205&lt;='01_설정'!B8),"Y",""))</f>
        <v/>
      </c>
      <c r="W1205" s="40" t="str">
        <f>IF(V1205&lt;&gt;"Y","",MAX(0,(1-R1205/'01_설정'!B5))*'01_설정'!B14+MAX(0,(1-S1205/'01_설정'!B6))*'01_설정'!B15+MAX(0,(1-T1205/'01_설정'!B7))*'01_설정'!B16+MAX(0,(1-U1205/'01_설정'!B8))*'01_설정'!B17+O1205*'01_설정'!B11+Q1205*'01_설정'!B12+P1205*'01_설정'!B13)</f>
        <v/>
      </c>
      <c r="X1205" s="38" t="str">
        <f>IF(W1205="","",1+COUNTIFS($W$4:$W$3003,"&gt;"&amp;W1205)+COUNTIFS($W$4:W1205,W1205)-1)</f>
        <v/>
      </c>
    </row>
    <row r="1206" spans="1:24" ht="16.5">
      <c r="A1206" s="38">
        <f>IF('04A_국토부원자료'!A1207="","",ROW()-3)</f>
        <v>1203</v>
      </c>
      <c r="B1206" s="39" t="str">
        <f>IFERROR('04A_국토부원자료'!B1207,"")</f>
        <v>서울특별시 송파구 문정동</v>
      </c>
      <c r="C1206" s="39" t="str">
        <f>IF(B1206="","",IF('04A_국토부원자료'!C1207&lt;&gt;"",'04A_국토부원자료'!C1207,TRIM('04A_국토부원자료'!D1207&amp;IF('04A_국토부원자료'!E1207&lt;&gt;"","-"&amp;'04A_국토부원자료'!E1207,""))))</f>
        <v>624</v>
      </c>
      <c r="D1206" s="39" t="str">
        <f>IFERROR('04A_국토부원자료'!F1207,"")</f>
        <v>송파 아이파크</v>
      </c>
      <c r="E1206" s="40">
        <f>IFERROR(VALUE(SUBSTITUTE('04A_국토부원자료'!G1207,",","")),"")</f>
        <v>29.88</v>
      </c>
      <c r="F1206" s="41">
        <f>IFERROR(IF(AND('04A_국토부원자료'!H1207&lt;&gt;"",'04A_국토부원자료'!I1207&lt;&gt;""),DATE(INT(VALUE(SUBSTITUTE('04A_국토부원자료'!H1207,",",""))/100),MOD(VALUE(SUBSTITUTE('04A_국토부원자료'!H1207,",","")),100),VALUE(SUBSTITUTE('04A_국토부원자료'!I1207,",",""))),""),"")</f>
        <v>45318</v>
      </c>
      <c r="G1206" s="42">
        <f>IFERROR(VALUE(SUBSTITUTE('04A_국토부원자료'!J1207,",","")),"")</f>
        <v>28200</v>
      </c>
      <c r="H1206" s="43">
        <f t="shared" si="36"/>
        <v>282000000</v>
      </c>
      <c r="I1206" s="43">
        <f t="shared" si="37"/>
        <v>9437751.0040160641</v>
      </c>
      <c r="J1206" s="38">
        <f>IFERROR(VALUE(SUBSTITUTE('04A_국토부원자료'!K1207,",","")),"")</f>
        <v>5</v>
      </c>
      <c r="K1206" s="38">
        <f>IFERROR(VALUE(SUBSTITUTE('04A_국토부원자료'!N1207,",","")),"")</f>
        <v>2015</v>
      </c>
      <c r="L1206" s="39" t="str">
        <f>IFERROR('04A_국토부원자료'!O1207,"")</f>
        <v>법원로 55</v>
      </c>
      <c r="M1206" s="39" t="str">
        <f>IFERROR('04A_국토부원자료'!Q1207,"")</f>
        <v>중개거래</v>
      </c>
      <c r="N1206" s="38">
        <f>IF(B1206="","",IF('02_대상물건입력'!B5="",1,IF(ISNUMBER(SEARCH('02_대상물건입력'!B5,B1206)),1,0)))</f>
        <v>1</v>
      </c>
      <c r="O1206" s="38">
        <f>IF(B1206="","",IF('02_대상물건입력'!B6="",1,IF(ISNUMBER(SEARCH('02_대상물건입력'!B6,B1206)),1,0)))</f>
        <v>0</v>
      </c>
      <c r="P1206" s="38">
        <f>IF(L1206="","",IF('02_대상물건입력'!B15="",0,IF(ISNUMBER(SEARCH('02_대상물건입력'!B15,L1206)),1,0)))</f>
        <v>0</v>
      </c>
      <c r="Q1206" s="38">
        <f>IF(D1206="","",IF('02_대상물건입력'!B8="",0,IF(ISNUMBER(SEARCH('02_대상물건입력'!B8,D1206)),1,0)))</f>
        <v>0</v>
      </c>
      <c r="R1206" s="44">
        <f>IFERROR(ABS(E1206-'02_대상물건입력'!B11)/'02_대상물건입력'!B11,"")</f>
        <v>9.6803559105525128E-2</v>
      </c>
      <c r="S1206" s="38">
        <f>IFERROR(ABS(J1206-'02_대상물건입력'!B10),"")</f>
        <v>7</v>
      </c>
      <c r="T1206" s="38">
        <f>IFERROR(ABS('01_설정'!B4-F1206),"")</f>
        <v>794</v>
      </c>
      <c r="U1206" s="38">
        <f>IFERROR(ABS(K1206-YEAR('02_대상물건입력'!B14)),"")</f>
        <v>11</v>
      </c>
      <c r="V1206" s="38" t="str">
        <f>IF(B1206="","",IF(AND(E1206&gt;0,F1206&gt;0,H1206&gt;0,OR('04A_국토부원자료'!P1207="",'04A_국토부원자료'!P1207="-"),IF('01_설정'!B10=1,N1206=1,TRUE),R1206&lt;='01_설정'!B5,S1206&lt;='01_설정'!B6,T1206&lt;='01_설정'!B7,U1206&lt;='01_설정'!B8),"Y",""))</f>
        <v/>
      </c>
      <c r="W1206" s="40" t="str">
        <f>IF(V1206&lt;&gt;"Y","",MAX(0,(1-R1206/'01_설정'!B5))*'01_설정'!B14+MAX(0,(1-S1206/'01_설정'!B6))*'01_설정'!B15+MAX(0,(1-T1206/'01_설정'!B7))*'01_설정'!B16+MAX(0,(1-U1206/'01_설정'!B8))*'01_설정'!B17+O1206*'01_설정'!B11+Q1206*'01_설정'!B12+P1206*'01_설정'!B13)</f>
        <v/>
      </c>
      <c r="X1206" s="38" t="str">
        <f>IF(W1206="","",1+COUNTIFS($W$4:$W$3003,"&gt;"&amp;W1206)+COUNTIFS($W$4:W1206,W1206)-1)</f>
        <v/>
      </c>
    </row>
    <row r="1207" spans="1:24" ht="16.5">
      <c r="A1207" s="38">
        <f>IF('04A_국토부원자료'!A1208="","",ROW()-3)</f>
        <v>1204</v>
      </c>
      <c r="B1207" s="39" t="str">
        <f>IFERROR('04A_국토부원자료'!B1208,"")</f>
        <v>서울특별시 송파구 문정동</v>
      </c>
      <c r="C1207" s="39" t="str">
        <f>IF(B1207="","",IF('04A_국토부원자료'!C1208&lt;&gt;"",'04A_국토부원자료'!C1208,TRIM('04A_국토부원자료'!D1208&amp;IF('04A_국토부원자료'!E1208&lt;&gt;"","-"&amp;'04A_국토부원자료'!E1208,""))))</f>
        <v>620</v>
      </c>
      <c r="D1207" s="39" t="str">
        <f>IFERROR('04A_국토부원자료'!F1208,"")</f>
        <v>송파푸르지오시티</v>
      </c>
      <c r="E1207" s="40">
        <f>IFERROR(VALUE(SUBSTITUTE('04A_국토부원자료'!G1208,",","")),"")</f>
        <v>46.55</v>
      </c>
      <c r="F1207" s="41">
        <f>IFERROR(IF(AND('04A_국토부원자료'!H1208&lt;&gt;"",'04A_국토부원자료'!I1208&lt;&gt;""),DATE(INT(VALUE(SUBSTITUTE('04A_국토부원자료'!H1208,",",""))/100),MOD(VALUE(SUBSTITUTE('04A_국토부원자료'!H1208,",","")),100),VALUE(SUBSTITUTE('04A_국토부원자료'!I1208,",",""))),""),"")</f>
        <v>45317</v>
      </c>
      <c r="G1207" s="42">
        <f>IFERROR(VALUE(SUBSTITUTE('04A_국토부원자료'!J1208,",","")),"")</f>
        <v>42000</v>
      </c>
      <c r="H1207" s="43">
        <f t="shared" si="36"/>
        <v>420000000</v>
      </c>
      <c r="I1207" s="43">
        <f t="shared" si="37"/>
        <v>9022556.3909774441</v>
      </c>
      <c r="J1207" s="38">
        <f>IFERROR(VALUE(SUBSTITUTE('04A_국토부원자료'!K1208,",","")),"")</f>
        <v>13</v>
      </c>
      <c r="K1207" s="38">
        <f>IFERROR(VALUE(SUBSTITUTE('04A_국토부원자료'!N1208,",","")),"")</f>
        <v>2013</v>
      </c>
      <c r="L1207" s="39" t="str">
        <f>IFERROR('04A_국토부원자료'!O1208,"")</f>
        <v>새말로 62</v>
      </c>
      <c r="M1207" s="39" t="str">
        <f>IFERROR('04A_국토부원자료'!Q1208,"")</f>
        <v>중개거래</v>
      </c>
      <c r="N1207" s="38">
        <f>IF(B1207="","",IF('02_대상물건입력'!B5="",1,IF(ISNUMBER(SEARCH('02_대상물건입력'!B5,B1207)),1,0)))</f>
        <v>1</v>
      </c>
      <c r="O1207" s="38">
        <f>IF(B1207="","",IF('02_대상물건입력'!B6="",1,IF(ISNUMBER(SEARCH('02_대상물건입력'!B6,B1207)),1,0)))</f>
        <v>0</v>
      </c>
      <c r="P1207" s="38">
        <f>IF(L1207="","",IF('02_대상물건입력'!B15="",0,IF(ISNUMBER(SEARCH('02_대상물건입력'!B15,L1207)),1,0)))</f>
        <v>0</v>
      </c>
      <c r="Q1207" s="38">
        <f>IF(D1207="","",IF('02_대상물건입력'!B8="",0,IF(ISNUMBER(SEARCH('02_대상물건입력'!B8,D1207)),1,0)))</f>
        <v>0</v>
      </c>
      <c r="R1207" s="44">
        <f>IFERROR(ABS(E1207-'02_대상물건입력'!B11)/'02_대상물건입력'!B11,"")</f>
        <v>0.70870835596928361</v>
      </c>
      <c r="S1207" s="38">
        <f>IFERROR(ABS(J1207-'02_대상물건입력'!B10),"")</f>
        <v>1</v>
      </c>
      <c r="T1207" s="38">
        <f>IFERROR(ABS('01_설정'!B4-F1207),"")</f>
        <v>795</v>
      </c>
      <c r="U1207" s="38">
        <f>IFERROR(ABS(K1207-YEAR('02_대상물건입력'!B14)),"")</f>
        <v>13</v>
      </c>
      <c r="V1207" s="38" t="str">
        <f>IF(B1207="","",IF(AND(E1207&gt;0,F1207&gt;0,H1207&gt;0,OR('04A_국토부원자료'!P1208="",'04A_국토부원자료'!P1208="-"),IF('01_설정'!B10=1,N1207=1,TRUE),R1207&lt;='01_설정'!B5,S1207&lt;='01_설정'!B6,T1207&lt;='01_설정'!B7,U1207&lt;='01_설정'!B8),"Y",""))</f>
        <v/>
      </c>
      <c r="W1207" s="40" t="str">
        <f>IF(V1207&lt;&gt;"Y","",MAX(0,(1-R1207/'01_설정'!B5))*'01_설정'!B14+MAX(0,(1-S1207/'01_설정'!B6))*'01_설정'!B15+MAX(0,(1-T1207/'01_설정'!B7))*'01_설정'!B16+MAX(0,(1-U1207/'01_설정'!B8))*'01_설정'!B17+O1207*'01_설정'!B11+Q1207*'01_설정'!B12+P1207*'01_설정'!B13)</f>
        <v/>
      </c>
      <c r="X1207" s="38" t="str">
        <f>IF(W1207="","",1+COUNTIFS($W$4:$W$3003,"&gt;"&amp;W1207)+COUNTIFS($W$4:W1207,W1207)-1)</f>
        <v/>
      </c>
    </row>
    <row r="1208" spans="1:24" ht="16.5">
      <c r="A1208" s="38">
        <f>IF('04A_국토부원자료'!A1209="","",ROW()-3)</f>
        <v>1205</v>
      </c>
      <c r="B1208" s="39" t="str">
        <f>IFERROR('04A_국토부원자료'!B1209,"")</f>
        <v>서울특별시 송파구 문정동</v>
      </c>
      <c r="C1208" s="39" t="str">
        <f>IF(B1208="","",IF('04A_국토부원자료'!C1209&lt;&gt;"",'04A_국토부원자료'!C1209,TRIM('04A_국토부원자료'!D1209&amp;IF('04A_국토부원자료'!E1209&lt;&gt;"","-"&amp;'04A_국토부원자료'!E1209,""))))</f>
        <v>622</v>
      </c>
      <c r="D1208" s="39" t="str">
        <f>IFERROR('04A_국토부원자료'!F1209,"")</f>
        <v>송파한화오벨리스크</v>
      </c>
      <c r="E1208" s="40">
        <f>IFERROR(VALUE(SUBSTITUTE('04A_국토부원자료'!G1209,",","")),"")</f>
        <v>26.82</v>
      </c>
      <c r="F1208" s="41">
        <f>IFERROR(IF(AND('04A_국토부원자료'!H1209&lt;&gt;"",'04A_국토부원자료'!I1209&lt;&gt;""),DATE(INT(VALUE(SUBSTITUTE('04A_국토부원자료'!H1209,",",""))/100),MOD(VALUE(SUBSTITUTE('04A_국토부원자료'!H1209,",","")),100),VALUE(SUBSTITUTE('04A_국토부원자료'!I1209,",",""))),""),"")</f>
        <v>45316</v>
      </c>
      <c r="G1208" s="42">
        <f>IFERROR(VALUE(SUBSTITUTE('04A_국토부원자료'!J1209,",","")),"")</f>
        <v>20000</v>
      </c>
      <c r="H1208" s="43">
        <f t="shared" si="36"/>
        <v>200000000</v>
      </c>
      <c r="I1208" s="43">
        <f t="shared" si="37"/>
        <v>7457121.5510812821</v>
      </c>
      <c r="J1208" s="38">
        <f>IFERROR(VALUE(SUBSTITUTE('04A_국토부원자료'!K1209,",","")),"")</f>
        <v>9</v>
      </c>
      <c r="K1208" s="38">
        <f>IFERROR(VALUE(SUBSTITUTE('04A_국토부원자료'!N1209,",","")),"")</f>
        <v>2013</v>
      </c>
      <c r="L1208" s="39" t="str">
        <f>IFERROR('04A_국토부원자료'!O1209,"")</f>
        <v>충민로 5</v>
      </c>
      <c r="M1208" s="39" t="str">
        <f>IFERROR('04A_국토부원자료'!Q1209,"")</f>
        <v>중개거래</v>
      </c>
      <c r="N1208" s="38">
        <f>IF(B1208="","",IF('02_대상물건입력'!B5="",1,IF(ISNUMBER(SEARCH('02_대상물건입력'!B5,B1208)),1,0)))</f>
        <v>1</v>
      </c>
      <c r="O1208" s="38">
        <f>IF(B1208="","",IF('02_대상물건입력'!B6="",1,IF(ISNUMBER(SEARCH('02_대상물건입력'!B6,B1208)),1,0)))</f>
        <v>0</v>
      </c>
      <c r="P1208" s="38">
        <f>IF(L1208="","",IF('02_대상물건입력'!B15="",0,IF(ISNUMBER(SEARCH('02_대상물건입력'!B15,L1208)),1,0)))</f>
        <v>0</v>
      </c>
      <c r="Q1208" s="38">
        <f>IF(D1208="","",IF('02_대상물건입력'!B8="",0,IF(ISNUMBER(SEARCH('02_대상물건입력'!B8,D1208)),1,0)))</f>
        <v>0</v>
      </c>
      <c r="R1208" s="44">
        <f>IFERROR(ABS(E1208-'02_대상물건입력'!B11)/'02_대상물건입력'!B11,"")</f>
        <v>1.551969694745029E-2</v>
      </c>
      <c r="S1208" s="38">
        <f>IFERROR(ABS(J1208-'02_대상물건입력'!B10),"")</f>
        <v>3</v>
      </c>
      <c r="T1208" s="38">
        <f>IFERROR(ABS('01_설정'!B4-F1208),"")</f>
        <v>796</v>
      </c>
      <c r="U1208" s="38">
        <f>IFERROR(ABS(K1208-YEAR('02_대상물건입력'!B14)),"")</f>
        <v>13</v>
      </c>
      <c r="V1208" s="38" t="str">
        <f>IF(B1208="","",IF(AND(E1208&gt;0,F1208&gt;0,H1208&gt;0,OR('04A_국토부원자료'!P1209="",'04A_국토부원자료'!P1209="-"),IF('01_설정'!B10=1,N1208=1,TRUE),R1208&lt;='01_설정'!B5,S1208&lt;='01_설정'!B6,T1208&lt;='01_설정'!B7,U1208&lt;='01_설정'!B8),"Y",""))</f>
        <v/>
      </c>
      <c r="W1208" s="40" t="str">
        <f>IF(V1208&lt;&gt;"Y","",MAX(0,(1-R1208/'01_설정'!B5))*'01_설정'!B14+MAX(0,(1-S1208/'01_설정'!B6))*'01_설정'!B15+MAX(0,(1-T1208/'01_설정'!B7))*'01_설정'!B16+MAX(0,(1-U1208/'01_설정'!B8))*'01_설정'!B17+O1208*'01_설정'!B11+Q1208*'01_설정'!B12+P1208*'01_설정'!B13)</f>
        <v/>
      </c>
      <c r="X1208" s="38" t="str">
        <f>IF(W1208="","",1+COUNTIFS($W$4:$W$3003,"&gt;"&amp;W1208)+COUNTIFS($W$4:W1208,W1208)-1)</f>
        <v/>
      </c>
    </row>
    <row r="1209" spans="1:24" ht="16.5">
      <c r="A1209" s="38">
        <f>IF('04A_국토부원자료'!A1210="","",ROW()-3)</f>
        <v>1206</v>
      </c>
      <c r="B1209" s="39" t="str">
        <f>IFERROR('04A_국토부원자료'!B1210,"")</f>
        <v>서울특별시 송파구 문정동</v>
      </c>
      <c r="C1209" s="39" t="str">
        <f>IF(B1209="","",IF('04A_국토부원자료'!C1210&lt;&gt;"",'04A_국토부원자료'!C1210,TRIM('04A_국토부원자료'!D1210&amp;IF('04A_국토부원자료'!E1210&lt;&gt;"","-"&amp;'04A_국토부원자료'!E1210,""))))</f>
        <v>618</v>
      </c>
      <c r="D1209" s="39" t="str">
        <f>IFERROR('04A_국토부원자료'!F1210,"")</f>
        <v>파크하비오</v>
      </c>
      <c r="E1209" s="40">
        <f>IFERROR(VALUE(SUBSTITUTE('04A_국토부원자료'!G1210,",","")),"")</f>
        <v>26.53</v>
      </c>
      <c r="F1209" s="41">
        <f>IFERROR(IF(AND('04A_국토부원자료'!H1210&lt;&gt;"",'04A_국토부원자료'!I1210&lt;&gt;""),DATE(INT(VALUE(SUBSTITUTE('04A_국토부원자료'!H1210,",",""))/100),MOD(VALUE(SUBSTITUTE('04A_국토부원자료'!H1210,",","")),100),VALUE(SUBSTITUTE('04A_국토부원자료'!I1210,",",""))),""),"")</f>
        <v>45316</v>
      </c>
      <c r="G1209" s="42">
        <f>IFERROR(VALUE(SUBSTITUTE('04A_국토부원자료'!J1210,",","")),"")</f>
        <v>21850</v>
      </c>
      <c r="H1209" s="43">
        <f t="shared" si="36"/>
        <v>218500000</v>
      </c>
      <c r="I1209" s="43">
        <f t="shared" si="37"/>
        <v>8235959.2913682619</v>
      </c>
      <c r="J1209" s="38">
        <f>IFERROR(VALUE(SUBSTITUTE('04A_국토부원자료'!K1210,",","")),"")</f>
        <v>11</v>
      </c>
      <c r="K1209" s="38" t="str">
        <f>IFERROR(VALUE(SUBSTITUTE('04A_국토부원자료'!N1210,",","")),"")</f>
        <v/>
      </c>
      <c r="L1209" s="39" t="str">
        <f>IFERROR('04A_국토부원자료'!O1210,"")</f>
        <v xml:space="preserve"> </v>
      </c>
      <c r="M1209" s="39" t="str">
        <f>IFERROR('04A_국토부원자료'!Q1210,"")</f>
        <v>중개거래</v>
      </c>
      <c r="N1209" s="38">
        <f>IF(B1209="","",IF('02_대상물건입력'!B5="",1,IF(ISNUMBER(SEARCH('02_대상물건입력'!B5,B1209)),1,0)))</f>
        <v>1</v>
      </c>
      <c r="O1209" s="38">
        <f>IF(B1209="","",IF('02_대상물건입력'!B6="",1,IF(ISNUMBER(SEARCH('02_대상물건입력'!B6,B1209)),1,0)))</f>
        <v>0</v>
      </c>
      <c r="P1209" s="38">
        <f>IF(L1209="","",IF('02_대상물건입력'!B15="",0,IF(ISNUMBER(SEARCH('02_대상물건입력'!B15,L1209)),1,0)))</f>
        <v>0</v>
      </c>
      <c r="Q1209" s="38">
        <f>IF(D1209="","",IF('02_대상물건입력'!B8="",0,IF(ISNUMBER(SEARCH('02_대상물건입력'!B8,D1209)),1,0)))</f>
        <v>0</v>
      </c>
      <c r="R1209" s="44">
        <f>IFERROR(ABS(E1209-'02_대상물건입력'!B11)/'02_대상물건입력'!B11,"")</f>
        <v>2.6164711409987149E-2</v>
      </c>
      <c r="S1209" s="38">
        <f>IFERROR(ABS(J1209-'02_대상물건입력'!B10),"")</f>
        <v>1</v>
      </c>
      <c r="T1209" s="38">
        <f>IFERROR(ABS('01_설정'!B4-F1209),"")</f>
        <v>796</v>
      </c>
      <c r="U1209" s="38" t="str">
        <f>IFERROR(ABS(K1209-YEAR('02_대상물건입력'!B14)),"")</f>
        <v/>
      </c>
      <c r="V1209" s="38" t="str">
        <f>IF(B1209="","",IF(AND(E1209&gt;0,F1209&gt;0,H1209&gt;0,OR('04A_국토부원자료'!P1210="",'04A_국토부원자료'!P1210="-"),IF('01_설정'!B10=1,N1209=1,TRUE),R1209&lt;='01_설정'!B5,S1209&lt;='01_설정'!B6,T1209&lt;='01_설정'!B7,U1209&lt;='01_설정'!B8),"Y",""))</f>
        <v/>
      </c>
      <c r="W1209" s="40" t="str">
        <f>IF(V1209&lt;&gt;"Y","",MAX(0,(1-R1209/'01_설정'!B5))*'01_설정'!B14+MAX(0,(1-S1209/'01_설정'!B6))*'01_설정'!B15+MAX(0,(1-T1209/'01_설정'!B7))*'01_설정'!B16+MAX(0,(1-U1209/'01_설정'!B8))*'01_설정'!B17+O1209*'01_설정'!B11+Q1209*'01_설정'!B12+P1209*'01_설정'!B13)</f>
        <v/>
      </c>
      <c r="X1209" s="38" t="str">
        <f>IF(W1209="","",1+COUNTIFS($W$4:$W$3003,"&gt;"&amp;W1209)+COUNTIFS($W$4:W1209,W1209)-1)</f>
        <v/>
      </c>
    </row>
    <row r="1210" spans="1:24" ht="16.5">
      <c r="A1210" s="38">
        <f>IF('04A_국토부원자료'!A1211="","",ROW()-3)</f>
        <v>1207</v>
      </c>
      <c r="B1210" s="39" t="str">
        <f>IFERROR('04A_국토부원자료'!B1211,"")</f>
        <v>서울특별시 송파구 문정동</v>
      </c>
      <c r="C1210" s="39" t="str">
        <f>IF(B1210="","",IF('04A_국토부원자료'!C1211&lt;&gt;"",'04A_국토부원자료'!C1211,TRIM('04A_국토부원자료'!D1211&amp;IF('04A_국토부원자료'!E1211&lt;&gt;"","-"&amp;'04A_국토부원자료'!E1211,""))))</f>
        <v>622</v>
      </c>
      <c r="D1210" s="39" t="str">
        <f>IFERROR('04A_국토부원자료'!F1211,"")</f>
        <v>송파한화오벨리스크</v>
      </c>
      <c r="E1210" s="40">
        <f>IFERROR(VALUE(SUBSTITUTE('04A_국토부원자료'!G1211,",","")),"")</f>
        <v>29.99</v>
      </c>
      <c r="F1210" s="41">
        <f>IFERROR(IF(AND('04A_국토부원자료'!H1211&lt;&gt;"",'04A_국토부원자료'!I1211&lt;&gt;""),DATE(INT(VALUE(SUBSTITUTE('04A_국토부원자료'!H1211,",",""))/100),MOD(VALUE(SUBSTITUTE('04A_국토부원자료'!H1211,",","")),100),VALUE(SUBSTITUTE('04A_국토부원자료'!I1211,",",""))),""),"")</f>
        <v>45316</v>
      </c>
      <c r="G1210" s="42">
        <f>IFERROR(VALUE(SUBSTITUTE('04A_국토부원자료'!J1211,",","")),"")</f>
        <v>23200</v>
      </c>
      <c r="H1210" s="43">
        <f t="shared" si="36"/>
        <v>232000000</v>
      </c>
      <c r="I1210" s="43">
        <f t="shared" si="37"/>
        <v>7735911.9706568858</v>
      </c>
      <c r="J1210" s="38">
        <f>IFERROR(VALUE(SUBSTITUTE('04A_국토부원자료'!K1211,",","")),"")</f>
        <v>12</v>
      </c>
      <c r="K1210" s="38">
        <f>IFERROR(VALUE(SUBSTITUTE('04A_국토부원자료'!N1211,",","")),"")</f>
        <v>2013</v>
      </c>
      <c r="L1210" s="39" t="str">
        <f>IFERROR('04A_국토부원자료'!O1211,"")</f>
        <v>충민로 5</v>
      </c>
      <c r="M1210" s="39" t="str">
        <f>IFERROR('04A_국토부원자료'!Q1211,"")</f>
        <v>중개거래</v>
      </c>
      <c r="N1210" s="38">
        <f>IF(B1210="","",IF('02_대상물건입력'!B5="",1,IF(ISNUMBER(SEARCH('02_대상물건입력'!B5,B1210)),1,0)))</f>
        <v>1</v>
      </c>
      <c r="O1210" s="38">
        <f>IF(B1210="","",IF('02_대상물건입력'!B6="",1,IF(ISNUMBER(SEARCH('02_대상물건입력'!B6,B1210)),1,0)))</f>
        <v>0</v>
      </c>
      <c r="P1210" s="38">
        <f>IF(L1210="","",IF('02_대상물건입력'!B15="",0,IF(ISNUMBER(SEARCH('02_대상물건입력'!B15,L1210)),1,0)))</f>
        <v>0</v>
      </c>
      <c r="Q1210" s="38">
        <f>IF(D1210="","",IF('02_대상물건입력'!B8="",0,IF(ISNUMBER(SEARCH('02_대상물건입력'!B8,D1210)),1,0)))</f>
        <v>0</v>
      </c>
      <c r="R1210" s="44">
        <f>IFERROR(ABS(E1210-'02_대상물건입력'!B11)/'02_대상물건입력'!B11,"")</f>
        <v>0.10084132321200462</v>
      </c>
      <c r="S1210" s="38">
        <f>IFERROR(ABS(J1210-'02_대상물건입력'!B10),"")</f>
        <v>0</v>
      </c>
      <c r="T1210" s="38">
        <f>IFERROR(ABS('01_설정'!B4-F1210),"")</f>
        <v>796</v>
      </c>
      <c r="U1210" s="38">
        <f>IFERROR(ABS(K1210-YEAR('02_대상물건입력'!B14)),"")</f>
        <v>13</v>
      </c>
      <c r="V1210" s="38" t="str">
        <f>IF(B1210="","",IF(AND(E1210&gt;0,F1210&gt;0,H1210&gt;0,OR('04A_국토부원자료'!P1211="",'04A_국토부원자료'!P1211="-"),IF('01_설정'!B10=1,N1210=1,TRUE),R1210&lt;='01_설정'!B5,S1210&lt;='01_설정'!B6,T1210&lt;='01_설정'!B7,U1210&lt;='01_설정'!B8),"Y",""))</f>
        <v/>
      </c>
      <c r="W1210" s="40" t="str">
        <f>IF(V1210&lt;&gt;"Y","",MAX(0,(1-R1210/'01_설정'!B5))*'01_설정'!B14+MAX(0,(1-S1210/'01_설정'!B6))*'01_설정'!B15+MAX(0,(1-T1210/'01_설정'!B7))*'01_설정'!B16+MAX(0,(1-U1210/'01_설정'!B8))*'01_설정'!B17+O1210*'01_설정'!B11+Q1210*'01_설정'!B12+P1210*'01_설정'!B13)</f>
        <v/>
      </c>
      <c r="X1210" s="38" t="str">
        <f>IF(W1210="","",1+COUNTIFS($W$4:$W$3003,"&gt;"&amp;W1210)+COUNTIFS($W$4:W1210,W1210)-1)</f>
        <v/>
      </c>
    </row>
    <row r="1211" spans="1:24" ht="16.5">
      <c r="A1211" s="38">
        <f>IF('04A_국토부원자료'!A1212="","",ROW()-3)</f>
        <v>1208</v>
      </c>
      <c r="B1211" s="39" t="str">
        <f>IFERROR('04A_국토부원자료'!B1212,"")</f>
        <v>서울특별시 송파구 문정동</v>
      </c>
      <c r="C1211" s="39" t="str">
        <f>IF(B1211="","",IF('04A_국토부원자료'!C1212&lt;&gt;"",'04A_국토부원자료'!C1212,TRIM('04A_국토부원자료'!D1212&amp;IF('04A_국토부원자료'!E1212&lt;&gt;"","-"&amp;'04A_국토부원자료'!E1212,""))))</f>
        <v>618</v>
      </c>
      <c r="D1211" s="39" t="str">
        <f>IFERROR('04A_국토부원자료'!F1212,"")</f>
        <v>파크하비오</v>
      </c>
      <c r="E1211" s="40">
        <f>IFERROR(VALUE(SUBSTITUTE('04A_국토부원자료'!G1212,",","")),"")</f>
        <v>48.96</v>
      </c>
      <c r="F1211" s="41">
        <f>IFERROR(IF(AND('04A_국토부원자료'!H1212&lt;&gt;"",'04A_국토부원자료'!I1212&lt;&gt;""),DATE(INT(VALUE(SUBSTITUTE('04A_국토부원자료'!H1212,",",""))/100),MOD(VALUE(SUBSTITUTE('04A_국토부원자료'!H1212,",","")),100),VALUE(SUBSTITUTE('04A_국토부원자료'!I1212,",",""))),""),"")</f>
        <v>45315</v>
      </c>
      <c r="G1211" s="42">
        <f>IFERROR(VALUE(SUBSTITUTE('04A_국토부원자료'!J1212,",","")),"")</f>
        <v>42000</v>
      </c>
      <c r="H1211" s="43">
        <f t="shared" si="36"/>
        <v>420000000</v>
      </c>
      <c r="I1211" s="43">
        <f t="shared" si="37"/>
        <v>8578431.3725490198</v>
      </c>
      <c r="J1211" s="38">
        <f>IFERROR(VALUE(SUBSTITUTE('04A_국토부원자료'!K1212,",","")),"")</f>
        <v>6</v>
      </c>
      <c r="K1211" s="38" t="str">
        <f>IFERROR(VALUE(SUBSTITUTE('04A_국토부원자료'!N1212,",","")),"")</f>
        <v/>
      </c>
      <c r="L1211" s="39" t="str">
        <f>IFERROR('04A_국토부원자료'!O1212,"")</f>
        <v xml:space="preserve"> </v>
      </c>
      <c r="M1211" s="39" t="str">
        <f>IFERROR('04A_국토부원자료'!Q1212,"")</f>
        <v>중개거래</v>
      </c>
      <c r="N1211" s="38">
        <f>IF(B1211="","",IF('02_대상물건입력'!B5="",1,IF(ISNUMBER(SEARCH('02_대상물건입력'!B5,B1211)),1,0)))</f>
        <v>1</v>
      </c>
      <c r="O1211" s="38">
        <f>IF(B1211="","",IF('02_대상물건입력'!B6="",1,IF(ISNUMBER(SEARCH('02_대상물건입력'!B6,B1211)),1,0)))</f>
        <v>0</v>
      </c>
      <c r="P1211" s="38">
        <f>IF(L1211="","",IF('02_대상물건입력'!B15="",0,IF(ISNUMBER(SEARCH('02_대상물건입력'!B15,L1211)),1,0)))</f>
        <v>0</v>
      </c>
      <c r="Q1211" s="38">
        <f>IF(D1211="","",IF('02_대상물건입력'!B8="",0,IF(ISNUMBER(SEARCH('02_대상물건입력'!B8,D1211)),1,0)))</f>
        <v>0</v>
      </c>
      <c r="R1211" s="44">
        <f>IFERROR(ABS(E1211-'02_대상물건입력'!B11)/'02_대상물건입력'!B11,"")</f>
        <v>0.79717209684760759</v>
      </c>
      <c r="S1211" s="38">
        <f>IFERROR(ABS(J1211-'02_대상물건입력'!B10),"")</f>
        <v>6</v>
      </c>
      <c r="T1211" s="38">
        <f>IFERROR(ABS('01_설정'!B4-F1211),"")</f>
        <v>797</v>
      </c>
      <c r="U1211" s="38" t="str">
        <f>IFERROR(ABS(K1211-YEAR('02_대상물건입력'!B14)),"")</f>
        <v/>
      </c>
      <c r="V1211" s="38" t="str">
        <f>IF(B1211="","",IF(AND(E1211&gt;0,F1211&gt;0,H1211&gt;0,OR('04A_국토부원자료'!P1212="",'04A_국토부원자료'!P1212="-"),IF('01_설정'!B10=1,N1211=1,TRUE),R1211&lt;='01_설정'!B5,S1211&lt;='01_설정'!B6,T1211&lt;='01_설정'!B7,U1211&lt;='01_설정'!B8),"Y",""))</f>
        <v/>
      </c>
      <c r="W1211" s="40" t="str">
        <f>IF(V1211&lt;&gt;"Y","",MAX(0,(1-R1211/'01_설정'!B5))*'01_설정'!B14+MAX(0,(1-S1211/'01_설정'!B6))*'01_설정'!B15+MAX(0,(1-T1211/'01_설정'!B7))*'01_설정'!B16+MAX(0,(1-U1211/'01_설정'!B8))*'01_설정'!B17+O1211*'01_설정'!B11+Q1211*'01_설정'!B12+P1211*'01_설정'!B13)</f>
        <v/>
      </c>
      <c r="X1211" s="38" t="str">
        <f>IF(W1211="","",1+COUNTIFS($W$4:$W$3003,"&gt;"&amp;W1211)+COUNTIFS($W$4:W1211,W1211)-1)</f>
        <v/>
      </c>
    </row>
    <row r="1212" spans="1:24" ht="16.5">
      <c r="A1212" s="38">
        <f>IF('04A_국토부원자료'!A1213="","",ROW()-3)</f>
        <v>1209</v>
      </c>
      <c r="B1212" s="39" t="str">
        <f>IFERROR('04A_국토부원자료'!B1213,"")</f>
        <v>서울특별시 송파구 문정동</v>
      </c>
      <c r="C1212" s="39" t="str">
        <f>IF(B1212="","",IF('04A_국토부원자료'!C1213&lt;&gt;"",'04A_국토부원자료'!C1213,TRIM('04A_국토부원자료'!D1213&amp;IF('04A_국토부원자료'!E1213&lt;&gt;"","-"&amp;'04A_국토부원자료'!E1213,""))))</f>
        <v>620</v>
      </c>
      <c r="D1212" s="39" t="str">
        <f>IFERROR('04A_국토부원자료'!F1213,"")</f>
        <v>송파푸르지오시티</v>
      </c>
      <c r="E1212" s="40">
        <f>IFERROR(VALUE(SUBSTITUTE('04A_국토부원자료'!G1213,",","")),"")</f>
        <v>46.55</v>
      </c>
      <c r="F1212" s="41">
        <f>IFERROR(IF(AND('04A_국토부원자료'!H1213&lt;&gt;"",'04A_국토부원자료'!I1213&lt;&gt;""),DATE(INT(VALUE(SUBSTITUTE('04A_국토부원자료'!H1213,",",""))/100),MOD(VALUE(SUBSTITUTE('04A_국토부원자료'!H1213,",","")),100),VALUE(SUBSTITUTE('04A_국토부원자료'!I1213,",",""))),""),"")</f>
        <v>45314</v>
      </c>
      <c r="G1212" s="42">
        <f>IFERROR(VALUE(SUBSTITUTE('04A_국토부원자료'!J1213,",","")),"")</f>
        <v>43000</v>
      </c>
      <c r="H1212" s="43">
        <f t="shared" si="36"/>
        <v>430000000</v>
      </c>
      <c r="I1212" s="43">
        <f t="shared" si="37"/>
        <v>9237379.1621911936</v>
      </c>
      <c r="J1212" s="38">
        <f>IFERROR(VALUE(SUBSTITUTE('04A_국토부원자료'!K1213,",","")),"")</f>
        <v>11</v>
      </c>
      <c r="K1212" s="38">
        <f>IFERROR(VALUE(SUBSTITUTE('04A_국토부원자료'!N1213,",","")),"")</f>
        <v>2013</v>
      </c>
      <c r="L1212" s="39" t="str">
        <f>IFERROR('04A_국토부원자료'!O1213,"")</f>
        <v>새말로 62</v>
      </c>
      <c r="M1212" s="39" t="str">
        <f>IFERROR('04A_국토부원자료'!Q1213,"")</f>
        <v>중개거래</v>
      </c>
      <c r="N1212" s="38">
        <f>IF(B1212="","",IF('02_대상물건입력'!B5="",1,IF(ISNUMBER(SEARCH('02_대상물건입력'!B5,B1212)),1,0)))</f>
        <v>1</v>
      </c>
      <c r="O1212" s="38">
        <f>IF(B1212="","",IF('02_대상물건입력'!B6="",1,IF(ISNUMBER(SEARCH('02_대상물건입력'!B6,B1212)),1,0)))</f>
        <v>0</v>
      </c>
      <c r="P1212" s="38">
        <f>IF(L1212="","",IF('02_대상물건입력'!B15="",0,IF(ISNUMBER(SEARCH('02_대상물건입력'!B15,L1212)),1,0)))</f>
        <v>0</v>
      </c>
      <c r="Q1212" s="38">
        <f>IF(D1212="","",IF('02_대상물건입력'!B8="",0,IF(ISNUMBER(SEARCH('02_대상물건입력'!B8,D1212)),1,0)))</f>
        <v>0</v>
      </c>
      <c r="R1212" s="44">
        <f>IFERROR(ABS(E1212-'02_대상물건입력'!B11)/'02_대상물건입력'!B11,"")</f>
        <v>0.70870835596928361</v>
      </c>
      <c r="S1212" s="38">
        <f>IFERROR(ABS(J1212-'02_대상물건입력'!B10),"")</f>
        <v>1</v>
      </c>
      <c r="T1212" s="38">
        <f>IFERROR(ABS('01_설정'!B4-F1212),"")</f>
        <v>798</v>
      </c>
      <c r="U1212" s="38">
        <f>IFERROR(ABS(K1212-YEAR('02_대상물건입력'!B14)),"")</f>
        <v>13</v>
      </c>
      <c r="V1212" s="38" t="str">
        <f>IF(B1212="","",IF(AND(E1212&gt;0,F1212&gt;0,H1212&gt;0,OR('04A_국토부원자료'!P1213="",'04A_국토부원자료'!P1213="-"),IF('01_설정'!B10=1,N1212=1,TRUE),R1212&lt;='01_설정'!B5,S1212&lt;='01_설정'!B6,T1212&lt;='01_설정'!B7,U1212&lt;='01_설정'!B8),"Y",""))</f>
        <v/>
      </c>
      <c r="W1212" s="40" t="str">
        <f>IF(V1212&lt;&gt;"Y","",MAX(0,(1-R1212/'01_설정'!B5))*'01_설정'!B14+MAX(0,(1-S1212/'01_설정'!B6))*'01_설정'!B15+MAX(0,(1-T1212/'01_설정'!B7))*'01_설정'!B16+MAX(0,(1-U1212/'01_설정'!B8))*'01_설정'!B17+O1212*'01_설정'!B11+Q1212*'01_설정'!B12+P1212*'01_설정'!B13)</f>
        <v/>
      </c>
      <c r="X1212" s="38" t="str">
        <f>IF(W1212="","",1+COUNTIFS($W$4:$W$3003,"&gt;"&amp;W1212)+COUNTIFS($W$4:W1212,W1212)-1)</f>
        <v/>
      </c>
    </row>
    <row r="1213" spans="1:24" ht="16.5">
      <c r="A1213" s="38">
        <f>IF('04A_국토부원자료'!A1214="","",ROW()-3)</f>
        <v>1210</v>
      </c>
      <c r="B1213" s="39" t="str">
        <f>IFERROR('04A_국토부원자료'!B1214,"")</f>
        <v>서울특별시 송파구 문정동</v>
      </c>
      <c r="C1213" s="39" t="str">
        <f>IF(B1213="","",IF('04A_국토부원자료'!C1214&lt;&gt;"",'04A_국토부원자료'!C1214,TRIM('04A_국토부원자료'!D1214&amp;IF('04A_국토부원자료'!E1214&lt;&gt;"","-"&amp;'04A_국토부원자료'!E1214,""))))</f>
        <v>618</v>
      </c>
      <c r="D1213" s="39" t="str">
        <f>IFERROR('04A_국토부원자료'!F1214,"")</f>
        <v>파크하비오</v>
      </c>
      <c r="E1213" s="40">
        <f>IFERROR(VALUE(SUBSTITUTE('04A_국토부원자료'!G1214,",","")),"")</f>
        <v>48.96</v>
      </c>
      <c r="F1213" s="41">
        <f>IFERROR(IF(AND('04A_국토부원자료'!H1214&lt;&gt;"",'04A_국토부원자료'!I1214&lt;&gt;""),DATE(INT(VALUE(SUBSTITUTE('04A_국토부원자료'!H1214,",",""))/100),MOD(VALUE(SUBSTITUTE('04A_국토부원자료'!H1214,",","")),100),VALUE(SUBSTITUTE('04A_국토부원자료'!I1214,",",""))),""),"")</f>
        <v>45311</v>
      </c>
      <c r="G1213" s="42">
        <f>IFERROR(VALUE(SUBSTITUTE('04A_국토부원자료'!J1214,",","")),"")</f>
        <v>47300</v>
      </c>
      <c r="H1213" s="43">
        <f t="shared" si="36"/>
        <v>473000000</v>
      </c>
      <c r="I1213" s="43">
        <f t="shared" si="37"/>
        <v>9660947.712418301</v>
      </c>
      <c r="J1213" s="38">
        <f>IFERROR(VALUE(SUBSTITUTE('04A_국토부원자료'!K1214,",","")),"")</f>
        <v>12</v>
      </c>
      <c r="K1213" s="38" t="str">
        <f>IFERROR(VALUE(SUBSTITUTE('04A_국토부원자료'!N1214,",","")),"")</f>
        <v/>
      </c>
      <c r="L1213" s="39" t="str">
        <f>IFERROR('04A_국토부원자료'!O1214,"")</f>
        <v xml:space="preserve"> </v>
      </c>
      <c r="M1213" s="39" t="str">
        <f>IFERROR('04A_국토부원자료'!Q1214,"")</f>
        <v>중개거래</v>
      </c>
      <c r="N1213" s="38">
        <f>IF(B1213="","",IF('02_대상물건입력'!B5="",1,IF(ISNUMBER(SEARCH('02_대상물건입력'!B5,B1213)),1,0)))</f>
        <v>1</v>
      </c>
      <c r="O1213" s="38">
        <f>IF(B1213="","",IF('02_대상물건입력'!B6="",1,IF(ISNUMBER(SEARCH('02_대상물건입력'!B6,B1213)),1,0)))</f>
        <v>0</v>
      </c>
      <c r="P1213" s="38">
        <f>IF(L1213="","",IF('02_대상물건입력'!B15="",0,IF(ISNUMBER(SEARCH('02_대상물건입력'!B15,L1213)),1,0)))</f>
        <v>0</v>
      </c>
      <c r="Q1213" s="38">
        <f>IF(D1213="","",IF('02_대상물건입력'!B8="",0,IF(ISNUMBER(SEARCH('02_대상물건입력'!B8,D1213)),1,0)))</f>
        <v>0</v>
      </c>
      <c r="R1213" s="44">
        <f>IFERROR(ABS(E1213-'02_대상물건입력'!B11)/'02_대상물건입력'!B11,"")</f>
        <v>0.79717209684760759</v>
      </c>
      <c r="S1213" s="38">
        <f>IFERROR(ABS(J1213-'02_대상물건입력'!B10),"")</f>
        <v>0</v>
      </c>
      <c r="T1213" s="38">
        <f>IFERROR(ABS('01_설정'!B4-F1213),"")</f>
        <v>801</v>
      </c>
      <c r="U1213" s="38" t="str">
        <f>IFERROR(ABS(K1213-YEAR('02_대상물건입력'!B14)),"")</f>
        <v/>
      </c>
      <c r="V1213" s="38" t="str">
        <f>IF(B1213="","",IF(AND(E1213&gt;0,F1213&gt;0,H1213&gt;0,OR('04A_국토부원자료'!P1214="",'04A_국토부원자료'!P1214="-"),IF('01_설정'!B10=1,N1213=1,TRUE),R1213&lt;='01_설정'!B5,S1213&lt;='01_설정'!B6,T1213&lt;='01_설정'!B7,U1213&lt;='01_설정'!B8),"Y",""))</f>
        <v/>
      </c>
      <c r="W1213" s="40" t="str">
        <f>IF(V1213&lt;&gt;"Y","",MAX(0,(1-R1213/'01_설정'!B5))*'01_설정'!B14+MAX(0,(1-S1213/'01_설정'!B6))*'01_설정'!B15+MAX(0,(1-T1213/'01_설정'!B7))*'01_설정'!B16+MAX(0,(1-U1213/'01_설정'!B8))*'01_설정'!B17+O1213*'01_설정'!B11+Q1213*'01_설정'!B12+P1213*'01_설정'!B13)</f>
        <v/>
      </c>
      <c r="X1213" s="38" t="str">
        <f>IF(W1213="","",1+COUNTIFS($W$4:$W$3003,"&gt;"&amp;W1213)+COUNTIFS($W$4:W1213,W1213)-1)</f>
        <v/>
      </c>
    </row>
    <row r="1214" spans="1:24" ht="16.5">
      <c r="A1214" s="38">
        <f>IF('04A_국토부원자료'!A1215="","",ROW()-3)</f>
        <v>1211</v>
      </c>
      <c r="B1214" s="39" t="str">
        <f>IFERROR('04A_국토부원자료'!B1215,"")</f>
        <v>서울특별시 송파구 문정동</v>
      </c>
      <c r="C1214" s="39" t="str">
        <f>IF(B1214="","",IF('04A_국토부원자료'!C1215&lt;&gt;"",'04A_국토부원자료'!C1215,TRIM('04A_국토부원자료'!D1215&amp;IF('04A_국토부원자료'!E1215&lt;&gt;"","-"&amp;'04A_국토부원자료'!E1215,""))))</f>
        <v>620</v>
      </c>
      <c r="D1214" s="39" t="str">
        <f>IFERROR('04A_국토부원자료'!F1215,"")</f>
        <v>송파푸르지오시티</v>
      </c>
      <c r="E1214" s="40">
        <f>IFERROR(VALUE(SUBSTITUTE('04A_국토부원자료'!G1215,",","")),"")</f>
        <v>24.9</v>
      </c>
      <c r="F1214" s="41">
        <f>IFERROR(IF(AND('04A_국토부원자료'!H1215&lt;&gt;"",'04A_국토부원자료'!I1215&lt;&gt;""),DATE(INT(VALUE(SUBSTITUTE('04A_국토부원자료'!H1215,",",""))/100),MOD(VALUE(SUBSTITUTE('04A_국토부원자료'!H1215,",","")),100),VALUE(SUBSTITUTE('04A_국토부원자료'!I1215,",",""))),""),"")</f>
        <v>45309</v>
      </c>
      <c r="G1214" s="42">
        <f>IFERROR(VALUE(SUBSTITUTE('04A_국토부원자료'!J1215,",","")),"")</f>
        <v>19300</v>
      </c>
      <c r="H1214" s="43">
        <f t="shared" si="36"/>
        <v>193000000</v>
      </c>
      <c r="I1214" s="43">
        <f t="shared" si="37"/>
        <v>7751004.0160642574</v>
      </c>
      <c r="J1214" s="38">
        <f>IFERROR(VALUE(SUBSTITUTE('04A_국토부원자료'!K1215,",","")),"")</f>
        <v>14</v>
      </c>
      <c r="K1214" s="38">
        <f>IFERROR(VALUE(SUBSTITUTE('04A_국토부원자료'!N1215,",","")),"")</f>
        <v>2013</v>
      </c>
      <c r="L1214" s="39" t="str">
        <f>IFERROR('04A_국토부원자료'!O1215,"")</f>
        <v>새말로 62</v>
      </c>
      <c r="M1214" s="39" t="str">
        <f>IFERROR('04A_국토부원자료'!Q1215,"")</f>
        <v>중개거래</v>
      </c>
      <c r="N1214" s="38">
        <f>IF(B1214="","",IF('02_대상물건입력'!B5="",1,IF(ISNUMBER(SEARCH('02_대상물건입력'!B5,B1214)),1,0)))</f>
        <v>1</v>
      </c>
      <c r="O1214" s="38">
        <f>IF(B1214="","",IF('02_대상물건입력'!B6="",1,IF(ISNUMBER(SEARCH('02_대상물건입력'!B6,B1214)),1,0)))</f>
        <v>0</v>
      </c>
      <c r="P1214" s="38">
        <f>IF(L1214="","",IF('02_대상물건입력'!B15="",0,IF(ISNUMBER(SEARCH('02_대상물건입력'!B15,L1214)),1,0)))</f>
        <v>0</v>
      </c>
      <c r="Q1214" s="38">
        <f>IF(D1214="","",IF('02_대상물건입력'!B8="",0,IF(ISNUMBER(SEARCH('02_대상물건입력'!B8,D1214)),1,0)))</f>
        <v>0</v>
      </c>
      <c r="R1214" s="44">
        <f>IFERROR(ABS(E1214-'02_대상물건입력'!B11)/'02_대상물건입력'!B11,"")</f>
        <v>8.5997034078729079E-2</v>
      </c>
      <c r="S1214" s="38">
        <f>IFERROR(ABS(J1214-'02_대상물건입력'!B10),"")</f>
        <v>2</v>
      </c>
      <c r="T1214" s="38">
        <f>IFERROR(ABS('01_설정'!B4-F1214),"")</f>
        <v>803</v>
      </c>
      <c r="U1214" s="38">
        <f>IFERROR(ABS(K1214-YEAR('02_대상물건입력'!B14)),"")</f>
        <v>13</v>
      </c>
      <c r="V1214" s="38" t="str">
        <f>IF(B1214="","",IF(AND(E1214&gt;0,F1214&gt;0,H1214&gt;0,OR('04A_국토부원자료'!P1215="",'04A_국토부원자료'!P1215="-"),IF('01_설정'!B10=1,N1214=1,TRUE),R1214&lt;='01_설정'!B5,S1214&lt;='01_설정'!B6,T1214&lt;='01_설정'!B7,U1214&lt;='01_설정'!B8),"Y",""))</f>
        <v/>
      </c>
      <c r="W1214" s="40" t="str">
        <f>IF(V1214&lt;&gt;"Y","",MAX(0,(1-R1214/'01_설정'!B5))*'01_설정'!B14+MAX(0,(1-S1214/'01_설정'!B6))*'01_설정'!B15+MAX(0,(1-T1214/'01_설정'!B7))*'01_설정'!B16+MAX(0,(1-U1214/'01_설정'!B8))*'01_설정'!B17+O1214*'01_설정'!B11+Q1214*'01_설정'!B12+P1214*'01_설정'!B13)</f>
        <v/>
      </c>
      <c r="X1214" s="38" t="str">
        <f>IF(W1214="","",1+COUNTIFS($W$4:$W$3003,"&gt;"&amp;W1214)+COUNTIFS($W$4:W1214,W1214)-1)</f>
        <v/>
      </c>
    </row>
    <row r="1215" spans="1:24" ht="16.5">
      <c r="A1215" s="38">
        <f>IF('04A_국토부원자료'!A1216="","",ROW()-3)</f>
        <v>1212</v>
      </c>
      <c r="B1215" s="39" t="str">
        <f>IFERROR('04A_국토부원자료'!B1216,"")</f>
        <v>서울특별시 송파구 문정동</v>
      </c>
      <c r="C1215" s="39" t="str">
        <f>IF(B1215="","",IF('04A_국토부원자료'!C1216&lt;&gt;"",'04A_국토부원자료'!C1216,TRIM('04A_국토부원자료'!D1216&amp;IF('04A_국토부원자료'!E1216&lt;&gt;"","-"&amp;'04A_국토부원자료'!E1216,""))))</f>
        <v>652-2</v>
      </c>
      <c r="D1215" s="39" t="str">
        <f>IFERROR('04A_국토부원자료'!F1216,"")</f>
        <v>문정 오벨리스크</v>
      </c>
      <c r="E1215" s="40">
        <f>IFERROR(VALUE(SUBSTITUTE('04A_국토부원자료'!G1216,",","")),"")</f>
        <v>24.03</v>
      </c>
      <c r="F1215" s="41">
        <f>IFERROR(IF(AND('04A_국토부원자료'!H1216&lt;&gt;"",'04A_국토부원자료'!I1216&lt;&gt;""),DATE(INT(VALUE(SUBSTITUTE('04A_국토부원자료'!H1216,",",""))/100),MOD(VALUE(SUBSTITUTE('04A_국토부원자료'!H1216,",","")),100),VALUE(SUBSTITUTE('04A_국토부원자료'!I1216,",",""))),""),"")</f>
        <v>45309</v>
      </c>
      <c r="G1215" s="42">
        <f>IFERROR(VALUE(SUBSTITUTE('04A_국토부원자료'!J1216,",","")),"")</f>
        <v>24000</v>
      </c>
      <c r="H1215" s="43">
        <f t="shared" si="36"/>
        <v>240000000</v>
      </c>
      <c r="I1215" s="43">
        <f t="shared" si="37"/>
        <v>9987515.6054931339</v>
      </c>
      <c r="J1215" s="38">
        <f>IFERROR(VALUE(SUBSTITUTE('04A_국토부원자료'!K1216,",","")),"")</f>
        <v>8</v>
      </c>
      <c r="K1215" s="38">
        <f>IFERROR(VALUE(SUBSTITUTE('04A_국토부원자료'!N1216,",","")),"")</f>
        <v>2018</v>
      </c>
      <c r="L1215" s="39" t="str">
        <f>IFERROR('04A_국토부원자료'!O1216,"")</f>
        <v>송파대로 145</v>
      </c>
      <c r="M1215" s="39" t="str">
        <f>IFERROR('04A_국토부원자료'!Q1216,"")</f>
        <v>중개거래</v>
      </c>
      <c r="N1215" s="38">
        <f>IF(B1215="","",IF('02_대상물건입력'!B5="",1,IF(ISNUMBER(SEARCH('02_대상물건입력'!B5,B1215)),1,0)))</f>
        <v>1</v>
      </c>
      <c r="O1215" s="38">
        <f>IF(B1215="","",IF('02_대상물건입력'!B6="",1,IF(ISNUMBER(SEARCH('02_대상물건입력'!B6,B1215)),1,0)))</f>
        <v>0</v>
      </c>
      <c r="P1215" s="38">
        <f>IF(L1215="","",IF('02_대상물건입력'!B15="",0,IF(ISNUMBER(SEARCH('02_대상물건입력'!B15,L1215)),1,0)))</f>
        <v>1</v>
      </c>
      <c r="Q1215" s="38">
        <f>IF(D1215="","",IF('02_대상물건입력'!B8="",0,IF(ISNUMBER(SEARCH('02_대상물건입력'!B8,D1215)),1,0)))</f>
        <v>0</v>
      </c>
      <c r="R1215" s="44">
        <f>IFERROR(ABS(E1215-'02_대상물건입력'!B11)/'02_대상물건입력'!B11,"")</f>
        <v>0.11793207746633966</v>
      </c>
      <c r="S1215" s="38">
        <f>IFERROR(ABS(J1215-'02_대상물건입력'!B10),"")</f>
        <v>4</v>
      </c>
      <c r="T1215" s="38">
        <f>IFERROR(ABS('01_설정'!B4-F1215),"")</f>
        <v>803</v>
      </c>
      <c r="U1215" s="38">
        <f>IFERROR(ABS(K1215-YEAR('02_대상물건입력'!B14)),"")</f>
        <v>8</v>
      </c>
      <c r="V1215" s="38" t="str">
        <f>IF(B1215="","",IF(AND(E1215&gt;0,F1215&gt;0,H1215&gt;0,OR('04A_국토부원자료'!P1216="",'04A_국토부원자료'!P1216="-"),IF('01_설정'!B10=1,N1215=1,TRUE),R1215&lt;='01_설정'!B5,S1215&lt;='01_설정'!B6,T1215&lt;='01_설정'!B7,U1215&lt;='01_설정'!B8),"Y",""))</f>
        <v>Y</v>
      </c>
      <c r="W1215" s="40">
        <f>IF(V1215&lt;&gt;"Y","",MAX(0,(1-R1215/'01_설정'!B5))*'01_설정'!B14+MAX(0,(1-S1215/'01_설정'!B6))*'01_설정'!B15+MAX(0,(1-T1215/'01_설정'!B7))*'01_설정'!B16+MAX(0,(1-U1215/'01_설정'!B8))*'01_설정'!B17+O1215*'01_설정'!B11+Q1215*'01_설정'!B12+P1215*'01_설정'!B13)</f>
        <v>28.821977182962112</v>
      </c>
      <c r="X1215" s="38">
        <f>IF(W1215="","",1+COUNTIFS($W$4:$W$3003,"&gt;"&amp;W1215)+COUNTIFS($W$4:W1215,W1215)-1)</f>
        <v>183</v>
      </c>
    </row>
    <row r="1216" spans="1:24" ht="16.5">
      <c r="A1216" s="38">
        <f>IF('04A_국토부원자료'!A1217="","",ROW()-3)</f>
        <v>1213</v>
      </c>
      <c r="B1216" s="39" t="str">
        <f>IFERROR('04A_국토부원자료'!B1217,"")</f>
        <v>서울특별시 송파구 문정동</v>
      </c>
      <c r="C1216" s="39" t="str">
        <f>IF(B1216="","",IF('04A_국토부원자료'!C1217&lt;&gt;"",'04A_국토부원자료'!C1217,TRIM('04A_국토부원자료'!D1217&amp;IF('04A_국토부원자료'!E1217&lt;&gt;"","-"&amp;'04A_국토부원자료'!E1217,""))))</f>
        <v>620</v>
      </c>
      <c r="D1216" s="39" t="str">
        <f>IFERROR('04A_국토부원자료'!F1217,"")</f>
        <v>송파푸르지오시티</v>
      </c>
      <c r="E1216" s="40">
        <f>IFERROR(VALUE(SUBSTITUTE('04A_국토부원자료'!G1217,",","")),"")</f>
        <v>30</v>
      </c>
      <c r="F1216" s="41">
        <f>IFERROR(IF(AND('04A_국토부원자료'!H1217&lt;&gt;"",'04A_국토부원자료'!I1217&lt;&gt;""),DATE(INT(VALUE(SUBSTITUTE('04A_국토부원자료'!H1217,",",""))/100),MOD(VALUE(SUBSTITUTE('04A_국토부원자료'!H1217,",","")),100),VALUE(SUBSTITUTE('04A_국토부원자료'!I1217,",",""))),""),"")</f>
        <v>45308</v>
      </c>
      <c r="G1216" s="42">
        <f>IFERROR(VALUE(SUBSTITUTE('04A_국토부원자료'!J1217,",","")),"")</f>
        <v>24000</v>
      </c>
      <c r="H1216" s="43">
        <f t="shared" si="36"/>
        <v>240000000</v>
      </c>
      <c r="I1216" s="43">
        <f t="shared" si="37"/>
        <v>8000000</v>
      </c>
      <c r="J1216" s="38">
        <f>IFERROR(VALUE(SUBSTITUTE('04A_국토부원자료'!K1217,",","")),"")</f>
        <v>5</v>
      </c>
      <c r="K1216" s="38">
        <f>IFERROR(VALUE(SUBSTITUTE('04A_국토부원자료'!N1217,",","")),"")</f>
        <v>2013</v>
      </c>
      <c r="L1216" s="39" t="str">
        <f>IFERROR('04A_국토부원자료'!O1217,"")</f>
        <v>새말로 62</v>
      </c>
      <c r="M1216" s="39" t="str">
        <f>IFERROR('04A_국토부원자료'!Q1217,"")</f>
        <v>중개거래</v>
      </c>
      <c r="N1216" s="38">
        <f>IF(B1216="","",IF('02_대상물건입력'!B5="",1,IF(ISNUMBER(SEARCH('02_대상물건입력'!B5,B1216)),1,0)))</f>
        <v>1</v>
      </c>
      <c r="O1216" s="38">
        <f>IF(B1216="","",IF('02_대상물건입력'!B6="",1,IF(ISNUMBER(SEARCH('02_대상물건입력'!B6,B1216)),1,0)))</f>
        <v>0</v>
      </c>
      <c r="P1216" s="38">
        <f>IF(L1216="","",IF('02_대상물건입력'!B15="",0,IF(ISNUMBER(SEARCH('02_대상물건입력'!B15,L1216)),1,0)))</f>
        <v>0</v>
      </c>
      <c r="Q1216" s="38">
        <f>IF(D1216="","",IF('02_대상물건입력'!B8="",0,IF(ISNUMBER(SEARCH('02_대상물건입력'!B8,D1216)),1,0)))</f>
        <v>0</v>
      </c>
      <c r="R1216" s="44">
        <f>IFERROR(ABS(E1216-'02_대상물건입력'!B11)/'02_대상물건입력'!B11,"")</f>
        <v>0.10120839267623009</v>
      </c>
      <c r="S1216" s="38">
        <f>IFERROR(ABS(J1216-'02_대상물건입력'!B10),"")</f>
        <v>7</v>
      </c>
      <c r="T1216" s="38">
        <f>IFERROR(ABS('01_설정'!B4-F1216),"")</f>
        <v>804</v>
      </c>
      <c r="U1216" s="38">
        <f>IFERROR(ABS(K1216-YEAR('02_대상물건입력'!B14)),"")</f>
        <v>13</v>
      </c>
      <c r="V1216" s="38" t="str">
        <f>IF(B1216="","",IF(AND(E1216&gt;0,F1216&gt;0,H1216&gt;0,OR('04A_국토부원자료'!P1217="",'04A_국토부원자료'!P1217="-"),IF('01_설정'!B10=1,N1216=1,TRUE),R1216&lt;='01_설정'!B5,S1216&lt;='01_설정'!B6,T1216&lt;='01_설정'!B7,U1216&lt;='01_설정'!B8),"Y",""))</f>
        <v/>
      </c>
      <c r="W1216" s="40" t="str">
        <f>IF(V1216&lt;&gt;"Y","",MAX(0,(1-R1216/'01_설정'!B5))*'01_설정'!B14+MAX(0,(1-S1216/'01_설정'!B6))*'01_설정'!B15+MAX(0,(1-T1216/'01_설정'!B7))*'01_설정'!B16+MAX(0,(1-U1216/'01_설정'!B8))*'01_설정'!B17+O1216*'01_설정'!B11+Q1216*'01_설정'!B12+P1216*'01_설정'!B13)</f>
        <v/>
      </c>
      <c r="X1216" s="38" t="str">
        <f>IF(W1216="","",1+COUNTIFS($W$4:$W$3003,"&gt;"&amp;W1216)+COUNTIFS($W$4:W1216,W1216)-1)</f>
        <v/>
      </c>
    </row>
    <row r="1217" spans="1:24" ht="16.5">
      <c r="A1217" s="38">
        <f>IF('04A_국토부원자료'!A1218="","",ROW()-3)</f>
        <v>1214</v>
      </c>
      <c r="B1217" s="39" t="str">
        <f>IFERROR('04A_국토부원자료'!B1218,"")</f>
        <v>서울특별시 송파구 문정동</v>
      </c>
      <c r="C1217" s="39" t="str">
        <f>IF(B1217="","",IF('04A_국토부원자료'!C1218&lt;&gt;"",'04A_국토부원자료'!C1218,TRIM('04A_국토부원자료'!D1218&amp;IF('04A_국토부원자료'!E1218&lt;&gt;"","-"&amp;'04A_국토부원자료'!E1218,""))))</f>
        <v>652-5</v>
      </c>
      <c r="D1217" s="39" t="str">
        <f>IFERROR('04A_국토부원자료'!F1218,"")</f>
        <v>문정 아이파크</v>
      </c>
      <c r="E1217" s="40">
        <f>IFERROR(VALUE(SUBSTITUTE('04A_국토부원자료'!G1218,",","")),"")</f>
        <v>25.77</v>
      </c>
      <c r="F1217" s="41">
        <f>IFERROR(IF(AND('04A_국토부원자료'!H1218&lt;&gt;"",'04A_국토부원자료'!I1218&lt;&gt;""),DATE(INT(VALUE(SUBSTITUTE('04A_국토부원자료'!H1218,",",""))/100),MOD(VALUE(SUBSTITUTE('04A_국토부원자료'!H1218,",","")),100),VALUE(SUBSTITUTE('04A_국토부원자료'!I1218,",",""))),""),"")</f>
        <v>45307</v>
      </c>
      <c r="G1217" s="42">
        <f>IFERROR(VALUE(SUBSTITUTE('04A_국토부원자료'!J1218,",","")),"")</f>
        <v>24000</v>
      </c>
      <c r="H1217" s="43">
        <f t="shared" si="36"/>
        <v>240000000</v>
      </c>
      <c r="I1217" s="43">
        <f t="shared" si="37"/>
        <v>9313154.8311990686</v>
      </c>
      <c r="J1217" s="38">
        <f>IFERROR(VALUE(SUBSTITUTE('04A_국토부원자료'!K1218,",","")),"")</f>
        <v>15</v>
      </c>
      <c r="K1217" s="38">
        <f>IFERROR(VALUE(SUBSTITUTE('04A_국토부원자료'!N1218,",","")),"")</f>
        <v>2017</v>
      </c>
      <c r="L1217" s="39" t="str">
        <f>IFERROR('04A_국토부원자료'!O1218,"")</f>
        <v>법원로4길 6</v>
      </c>
      <c r="M1217" s="39" t="str">
        <f>IFERROR('04A_국토부원자료'!Q1218,"")</f>
        <v>중개거래</v>
      </c>
      <c r="N1217" s="38">
        <f>IF(B1217="","",IF('02_대상물건입력'!B5="",1,IF(ISNUMBER(SEARCH('02_대상물건입력'!B5,B1217)),1,0)))</f>
        <v>1</v>
      </c>
      <c r="O1217" s="38">
        <f>IF(B1217="","",IF('02_대상물건입력'!B6="",1,IF(ISNUMBER(SEARCH('02_대상물건입력'!B6,B1217)),1,0)))</f>
        <v>0</v>
      </c>
      <c r="P1217" s="38">
        <f>IF(L1217="","",IF('02_대상물건입력'!B15="",0,IF(ISNUMBER(SEARCH('02_대상물건입력'!B15,L1217)),1,0)))</f>
        <v>0</v>
      </c>
      <c r="Q1217" s="38">
        <f>IF(D1217="","",IF('02_대상물건입력'!B8="",0,IF(ISNUMBER(SEARCH('02_대상물건입력'!B8,D1217)),1,0)))</f>
        <v>0</v>
      </c>
      <c r="R1217" s="44">
        <f>IFERROR(ABS(E1217-'02_대상물건입력'!B11)/'02_대상물건입력'!B11,"")</f>
        <v>5.4061990691118368E-2</v>
      </c>
      <c r="S1217" s="38">
        <f>IFERROR(ABS(J1217-'02_대상물건입력'!B10),"")</f>
        <v>3</v>
      </c>
      <c r="T1217" s="38">
        <f>IFERROR(ABS('01_설정'!B4-F1217),"")</f>
        <v>805</v>
      </c>
      <c r="U1217" s="38">
        <f>IFERROR(ABS(K1217-YEAR('02_대상물건입력'!B14)),"")</f>
        <v>9</v>
      </c>
      <c r="V1217" s="38" t="str">
        <f>IF(B1217="","",IF(AND(E1217&gt;0,F1217&gt;0,H1217&gt;0,OR('04A_국토부원자료'!P1218="",'04A_국토부원자료'!P1218="-"),IF('01_설정'!B10=1,N1217=1,TRUE),R1217&lt;='01_설정'!B5,S1217&lt;='01_설정'!B6,T1217&lt;='01_설정'!B7,U1217&lt;='01_설정'!B8),"Y",""))</f>
        <v>Y</v>
      </c>
      <c r="W1217" s="40">
        <f>IF(V1217&lt;&gt;"Y","",MAX(0,(1-R1217/'01_설정'!B5))*'01_설정'!B14+MAX(0,(1-S1217/'01_설정'!B6))*'01_설정'!B15+MAX(0,(1-T1217/'01_설정'!B7))*'01_설정'!B16+MAX(0,(1-U1217/'01_설정'!B8))*'01_설정'!B17+O1217*'01_설정'!B11+Q1217*'01_설정'!B12+P1217*'01_설정'!B13)</f>
        <v>27.809668106852818</v>
      </c>
      <c r="X1217" s="38">
        <f>IF(W1217="","",1+COUNTIFS($W$4:$W$3003,"&gt;"&amp;W1217)+COUNTIFS($W$4:W1217,W1217)-1)</f>
        <v>195</v>
      </c>
    </row>
    <row r="1218" spans="1:24" ht="16.5">
      <c r="A1218" s="38">
        <f>IF('04A_국토부원자료'!A1219="","",ROW()-3)</f>
        <v>1215</v>
      </c>
      <c r="B1218" s="39" t="str">
        <f>IFERROR('04A_국토부원자료'!B1219,"")</f>
        <v>서울특별시 송파구 문정동</v>
      </c>
      <c r="C1218" s="39" t="str">
        <f>IF(B1218="","",IF('04A_국토부원자료'!C1219&lt;&gt;"",'04A_국토부원자료'!C1219,TRIM('04A_국토부원자료'!D1219&amp;IF('04A_국토부원자료'!E1219&lt;&gt;"","-"&amp;'04A_국토부원자료'!E1219,""))))</f>
        <v>618</v>
      </c>
      <c r="D1218" s="39" t="str">
        <f>IFERROR('04A_국토부원자료'!F1219,"")</f>
        <v>파크하비오</v>
      </c>
      <c r="E1218" s="40">
        <f>IFERROR(VALUE(SUBSTITUTE('04A_국토부원자료'!G1219,",","")),"")</f>
        <v>48.96</v>
      </c>
      <c r="F1218" s="41">
        <f>IFERROR(IF(AND('04A_국토부원자료'!H1219&lt;&gt;"",'04A_국토부원자료'!I1219&lt;&gt;""),DATE(INT(VALUE(SUBSTITUTE('04A_국토부원자료'!H1219,",",""))/100),MOD(VALUE(SUBSTITUTE('04A_국토부원자료'!H1219,",","")),100),VALUE(SUBSTITUTE('04A_국토부원자료'!I1219,",",""))),""),"")</f>
        <v>45304</v>
      </c>
      <c r="G1218" s="42">
        <f>IFERROR(VALUE(SUBSTITUTE('04A_국토부원자료'!J1219,",","")),"")</f>
        <v>46500</v>
      </c>
      <c r="H1218" s="43">
        <f t="shared" si="36"/>
        <v>465000000</v>
      </c>
      <c r="I1218" s="43">
        <f t="shared" si="37"/>
        <v>9497549.0196078438</v>
      </c>
      <c r="J1218" s="38">
        <f>IFERROR(VALUE(SUBSTITUTE('04A_국토부원자료'!K1219,",","")),"")</f>
        <v>11</v>
      </c>
      <c r="K1218" s="38" t="str">
        <f>IFERROR(VALUE(SUBSTITUTE('04A_국토부원자료'!N1219,",","")),"")</f>
        <v/>
      </c>
      <c r="L1218" s="39" t="str">
        <f>IFERROR('04A_국토부원자료'!O1219,"")</f>
        <v xml:space="preserve"> </v>
      </c>
      <c r="M1218" s="39" t="str">
        <f>IFERROR('04A_국토부원자료'!Q1219,"")</f>
        <v>중개거래</v>
      </c>
      <c r="N1218" s="38">
        <f>IF(B1218="","",IF('02_대상물건입력'!B5="",1,IF(ISNUMBER(SEARCH('02_대상물건입력'!B5,B1218)),1,0)))</f>
        <v>1</v>
      </c>
      <c r="O1218" s="38">
        <f>IF(B1218="","",IF('02_대상물건입력'!B6="",1,IF(ISNUMBER(SEARCH('02_대상물건입력'!B6,B1218)),1,0)))</f>
        <v>0</v>
      </c>
      <c r="P1218" s="38">
        <f>IF(L1218="","",IF('02_대상물건입력'!B15="",0,IF(ISNUMBER(SEARCH('02_대상물건입력'!B15,L1218)),1,0)))</f>
        <v>0</v>
      </c>
      <c r="Q1218" s="38">
        <f>IF(D1218="","",IF('02_대상물건입력'!B8="",0,IF(ISNUMBER(SEARCH('02_대상물건입력'!B8,D1218)),1,0)))</f>
        <v>0</v>
      </c>
      <c r="R1218" s="44">
        <f>IFERROR(ABS(E1218-'02_대상물건입력'!B11)/'02_대상물건입력'!B11,"")</f>
        <v>0.79717209684760759</v>
      </c>
      <c r="S1218" s="38">
        <f>IFERROR(ABS(J1218-'02_대상물건입력'!B10),"")</f>
        <v>1</v>
      </c>
      <c r="T1218" s="38">
        <f>IFERROR(ABS('01_설정'!B4-F1218),"")</f>
        <v>808</v>
      </c>
      <c r="U1218" s="38" t="str">
        <f>IFERROR(ABS(K1218-YEAR('02_대상물건입력'!B14)),"")</f>
        <v/>
      </c>
      <c r="V1218" s="38" t="str">
        <f>IF(B1218="","",IF(AND(E1218&gt;0,F1218&gt;0,H1218&gt;0,OR('04A_국토부원자료'!P1219="",'04A_국토부원자료'!P1219="-"),IF('01_설정'!B10=1,N1218=1,TRUE),R1218&lt;='01_설정'!B5,S1218&lt;='01_설정'!B6,T1218&lt;='01_설정'!B7,U1218&lt;='01_설정'!B8),"Y",""))</f>
        <v/>
      </c>
      <c r="W1218" s="40" t="str">
        <f>IF(V1218&lt;&gt;"Y","",MAX(0,(1-R1218/'01_설정'!B5))*'01_설정'!B14+MAX(0,(1-S1218/'01_설정'!B6))*'01_설정'!B15+MAX(0,(1-T1218/'01_설정'!B7))*'01_설정'!B16+MAX(0,(1-U1218/'01_설정'!B8))*'01_설정'!B17+O1218*'01_설정'!B11+Q1218*'01_설정'!B12+P1218*'01_설정'!B13)</f>
        <v/>
      </c>
      <c r="X1218" s="38" t="str">
        <f>IF(W1218="","",1+COUNTIFS($W$4:$W$3003,"&gt;"&amp;W1218)+COUNTIFS($W$4:W1218,W1218)-1)</f>
        <v/>
      </c>
    </row>
    <row r="1219" spans="1:24" ht="16.5">
      <c r="A1219" s="38">
        <f>IF('04A_국토부원자료'!A1220="","",ROW()-3)</f>
        <v>1216</v>
      </c>
      <c r="B1219" s="39" t="str">
        <f>IFERROR('04A_국토부원자료'!B1220,"")</f>
        <v>서울특별시 송파구 문정동</v>
      </c>
      <c r="C1219" s="39" t="str">
        <f>IF(B1219="","",IF('04A_국토부원자료'!C1220&lt;&gt;"",'04A_국토부원자료'!C1220,TRIM('04A_국토부원자료'!D1220&amp;IF('04A_국토부원자료'!E1220&lt;&gt;"","-"&amp;'04A_국토부원자료'!E1220,""))))</f>
        <v>618</v>
      </c>
      <c r="D1219" s="39" t="str">
        <f>IFERROR('04A_국토부원자료'!F1220,"")</f>
        <v>파크하비오</v>
      </c>
      <c r="E1219" s="40">
        <f>IFERROR(VALUE(SUBSTITUTE('04A_국토부원자료'!G1220,",","")),"")</f>
        <v>27.52</v>
      </c>
      <c r="F1219" s="41">
        <f>IFERROR(IF(AND('04A_국토부원자료'!H1220&lt;&gt;"",'04A_국토부원자료'!I1220&lt;&gt;""),DATE(INT(VALUE(SUBSTITUTE('04A_국토부원자료'!H1220,",",""))/100),MOD(VALUE(SUBSTITUTE('04A_국토부원자료'!H1220,",","")),100),VALUE(SUBSTITUTE('04A_국토부원자료'!I1220,",",""))),""),"")</f>
        <v>45304</v>
      </c>
      <c r="G1219" s="42">
        <f>IFERROR(VALUE(SUBSTITUTE('04A_국토부원자료'!J1220,",","")),"")</f>
        <v>24800</v>
      </c>
      <c r="H1219" s="43">
        <f t="shared" si="36"/>
        <v>248000000</v>
      </c>
      <c r="I1219" s="43">
        <f t="shared" si="37"/>
        <v>9011627.9069767445</v>
      </c>
      <c r="J1219" s="38">
        <f>IFERROR(VALUE(SUBSTITUTE('04A_국토부원자료'!K1220,",","")),"")</f>
        <v>17</v>
      </c>
      <c r="K1219" s="38" t="str">
        <f>IFERROR(VALUE(SUBSTITUTE('04A_국토부원자료'!N1220,",","")),"")</f>
        <v/>
      </c>
      <c r="L1219" s="39" t="str">
        <f>IFERROR('04A_국토부원자료'!O1220,"")</f>
        <v xml:space="preserve"> </v>
      </c>
      <c r="M1219" s="39" t="str">
        <f>IFERROR('04A_국토부원자료'!Q1220,"")</f>
        <v>중개거래</v>
      </c>
      <c r="N1219" s="38">
        <f>IF(B1219="","",IF('02_대상물건입력'!B5="",1,IF(ISNUMBER(SEARCH('02_대상물건입력'!B5,B1219)),1,0)))</f>
        <v>1</v>
      </c>
      <c r="O1219" s="38">
        <f>IF(B1219="","",IF('02_대상물건입력'!B6="",1,IF(ISNUMBER(SEARCH('02_대상물건입력'!B6,B1219)),1,0)))</f>
        <v>0</v>
      </c>
      <c r="P1219" s="38">
        <f>IF(L1219="","",IF('02_대상물건입력'!B15="",0,IF(ISNUMBER(SEARCH('02_대상물건입력'!B15,L1219)),1,0)))</f>
        <v>0</v>
      </c>
      <c r="Q1219" s="38">
        <f>IF(D1219="","",IF('02_대상물건입력'!B8="",0,IF(ISNUMBER(SEARCH('02_대상물건입력'!B8,D1219)),1,0)))</f>
        <v>0</v>
      </c>
      <c r="R1219" s="44">
        <f>IFERROR(ABS(E1219-'02_대상물건입력'!B11)/'02_대상물건입력'!B11,"")</f>
        <v>1.0175165548328386E-2</v>
      </c>
      <c r="S1219" s="38">
        <f>IFERROR(ABS(J1219-'02_대상물건입력'!B10),"")</f>
        <v>5</v>
      </c>
      <c r="T1219" s="38">
        <f>IFERROR(ABS('01_설정'!B4-F1219),"")</f>
        <v>808</v>
      </c>
      <c r="U1219" s="38" t="str">
        <f>IFERROR(ABS(K1219-YEAR('02_대상물건입력'!B14)),"")</f>
        <v/>
      </c>
      <c r="V1219" s="38" t="str">
        <f>IF(B1219="","",IF(AND(E1219&gt;0,F1219&gt;0,H1219&gt;0,OR('04A_국토부원자료'!P1220="",'04A_국토부원자료'!P1220="-"),IF('01_설정'!B10=1,N1219=1,TRUE),R1219&lt;='01_설정'!B5,S1219&lt;='01_설정'!B6,T1219&lt;='01_설정'!B7,U1219&lt;='01_설정'!B8),"Y",""))</f>
        <v/>
      </c>
      <c r="W1219" s="40" t="str">
        <f>IF(V1219&lt;&gt;"Y","",MAX(0,(1-R1219/'01_설정'!B5))*'01_설정'!B14+MAX(0,(1-S1219/'01_설정'!B6))*'01_설정'!B15+MAX(0,(1-T1219/'01_설정'!B7))*'01_설정'!B16+MAX(0,(1-U1219/'01_설정'!B8))*'01_설정'!B17+O1219*'01_설정'!B11+Q1219*'01_설정'!B12+P1219*'01_설정'!B13)</f>
        <v/>
      </c>
      <c r="X1219" s="38" t="str">
        <f>IF(W1219="","",1+COUNTIFS($W$4:$W$3003,"&gt;"&amp;W1219)+COUNTIFS($W$4:W1219,W1219)-1)</f>
        <v/>
      </c>
    </row>
    <row r="1220" spans="1:24" ht="16.5">
      <c r="A1220" s="38">
        <f>IF('04A_국토부원자료'!A1221="","",ROW()-3)</f>
        <v>1217</v>
      </c>
      <c r="B1220" s="39" t="str">
        <f>IFERROR('04A_국토부원자료'!B1221,"")</f>
        <v>서울특별시 송파구 문정동</v>
      </c>
      <c r="C1220" s="39" t="str">
        <f>IF(B1220="","",IF('04A_국토부원자료'!C1221&lt;&gt;"",'04A_국토부원자료'!C1221,TRIM('04A_국토부원자료'!D1221&amp;IF('04A_국토부원자료'!E1221&lt;&gt;"","-"&amp;'04A_국토부원자료'!E1221,""))))</f>
        <v>652-5</v>
      </c>
      <c r="D1220" s="39" t="str">
        <f>IFERROR('04A_국토부원자료'!F1221,"")</f>
        <v>문정 아이파크</v>
      </c>
      <c r="E1220" s="40">
        <f>IFERROR(VALUE(SUBSTITUTE('04A_국토부원자료'!G1221,",","")),"")</f>
        <v>25.77</v>
      </c>
      <c r="F1220" s="41">
        <f>IFERROR(IF(AND('04A_국토부원자료'!H1221&lt;&gt;"",'04A_국토부원자료'!I1221&lt;&gt;""),DATE(INT(VALUE(SUBSTITUTE('04A_국토부원자료'!H1221,",",""))/100),MOD(VALUE(SUBSTITUTE('04A_국토부원자료'!H1221,",","")),100),VALUE(SUBSTITUTE('04A_국토부원자료'!I1221,",",""))),""),"")</f>
        <v>45303</v>
      </c>
      <c r="G1220" s="42">
        <f>IFERROR(VALUE(SUBSTITUTE('04A_국토부원자료'!J1221,",","")),"")</f>
        <v>25500</v>
      </c>
      <c r="H1220" s="43">
        <f t="shared" ref="H1220:H1283" si="38">IF(G1220="","",G1220*10000)</f>
        <v>255000000</v>
      </c>
      <c r="I1220" s="43">
        <f t="shared" ref="I1220:I1283" si="39">IFERROR(IF(AND(H1220&gt;0,E1220&gt;0),H1220/E1220,""),"")</f>
        <v>9895227.0081490111</v>
      </c>
      <c r="J1220" s="38">
        <f>IFERROR(VALUE(SUBSTITUTE('04A_국토부원자료'!K1221,",","")),"")</f>
        <v>11</v>
      </c>
      <c r="K1220" s="38">
        <f>IFERROR(VALUE(SUBSTITUTE('04A_국토부원자료'!N1221,",","")),"")</f>
        <v>2017</v>
      </c>
      <c r="L1220" s="39" t="str">
        <f>IFERROR('04A_국토부원자료'!O1221,"")</f>
        <v>법원로4길 6</v>
      </c>
      <c r="M1220" s="39" t="str">
        <f>IFERROR('04A_국토부원자료'!Q1221,"")</f>
        <v>중개거래</v>
      </c>
      <c r="N1220" s="38">
        <f>IF(B1220="","",IF('02_대상물건입력'!B5="",1,IF(ISNUMBER(SEARCH('02_대상물건입력'!B5,B1220)),1,0)))</f>
        <v>1</v>
      </c>
      <c r="O1220" s="38">
        <f>IF(B1220="","",IF('02_대상물건입력'!B6="",1,IF(ISNUMBER(SEARCH('02_대상물건입력'!B6,B1220)),1,0)))</f>
        <v>0</v>
      </c>
      <c r="P1220" s="38">
        <f>IF(L1220="","",IF('02_대상물건입력'!B15="",0,IF(ISNUMBER(SEARCH('02_대상물건입력'!B15,L1220)),1,0)))</f>
        <v>0</v>
      </c>
      <c r="Q1220" s="38">
        <f>IF(D1220="","",IF('02_대상물건입력'!B8="",0,IF(ISNUMBER(SEARCH('02_대상물건입력'!B8,D1220)),1,0)))</f>
        <v>0</v>
      </c>
      <c r="R1220" s="44">
        <f>IFERROR(ABS(E1220-'02_대상물건입력'!B11)/'02_대상물건입력'!B11,"")</f>
        <v>5.4061990691118368E-2</v>
      </c>
      <c r="S1220" s="38">
        <f>IFERROR(ABS(J1220-'02_대상물건입력'!B10),"")</f>
        <v>1</v>
      </c>
      <c r="T1220" s="38">
        <f>IFERROR(ABS('01_설정'!B4-F1220),"")</f>
        <v>809</v>
      </c>
      <c r="U1220" s="38">
        <f>IFERROR(ABS(K1220-YEAR('02_대상물건입력'!B14)),"")</f>
        <v>9</v>
      </c>
      <c r="V1220" s="38" t="str">
        <f>IF(B1220="","",IF(AND(E1220&gt;0,F1220&gt;0,H1220&gt;0,OR('04A_국토부원자료'!P1221="",'04A_국토부원자료'!P1221="-"),IF('01_설정'!B10=1,N1220=1,TRUE),R1220&lt;='01_설정'!B5,S1220&lt;='01_설정'!B6,T1220&lt;='01_설정'!B7,U1220&lt;='01_설정'!B8),"Y",""))</f>
        <v>Y</v>
      </c>
      <c r="W1220" s="40">
        <f>IF(V1220&lt;&gt;"Y","",MAX(0,(1-R1220/'01_설정'!B5))*'01_설정'!B14+MAX(0,(1-S1220/'01_설정'!B6))*'01_설정'!B15+MAX(0,(1-T1220/'01_설정'!B7))*'01_설정'!B16+MAX(0,(1-U1220/'01_설정'!B8))*'01_설정'!B17+O1220*'01_설정'!B11+Q1220*'01_설정'!B12+P1220*'01_설정'!B13)</f>
        <v>32.543914682195286</v>
      </c>
      <c r="X1220" s="38">
        <f>IF(W1220="","",1+COUNTIFS($W$4:$W$3003,"&gt;"&amp;W1220)+COUNTIFS($W$4:W1220,W1220)-1)</f>
        <v>147</v>
      </c>
    </row>
    <row r="1221" spans="1:24" ht="16.5">
      <c r="A1221" s="38">
        <f>IF('04A_국토부원자료'!A1222="","",ROW()-3)</f>
        <v>1218</v>
      </c>
      <c r="B1221" s="39" t="str">
        <f>IFERROR('04A_국토부원자료'!B1222,"")</f>
        <v>서울특별시 송파구 문정동</v>
      </c>
      <c r="C1221" s="39" t="str">
        <f>IF(B1221="","",IF('04A_국토부원자료'!C1222&lt;&gt;"",'04A_국토부원자료'!C1222,TRIM('04A_국토부원자료'!D1222&amp;IF('04A_국토부원자료'!E1222&lt;&gt;"","-"&amp;'04A_국토부원자료'!E1222,""))))</f>
        <v>624</v>
      </c>
      <c r="D1221" s="39" t="str">
        <f>IFERROR('04A_국토부원자료'!F1222,"")</f>
        <v>송파 아이파크</v>
      </c>
      <c r="E1221" s="40">
        <f>IFERROR(VALUE(SUBSTITUTE('04A_국토부원자료'!G1222,",","")),"")</f>
        <v>49.9</v>
      </c>
      <c r="F1221" s="41">
        <f>IFERROR(IF(AND('04A_국토부원자료'!H1222&lt;&gt;"",'04A_국토부원자료'!I1222&lt;&gt;""),DATE(INT(VALUE(SUBSTITUTE('04A_국토부원자료'!H1222,",",""))/100),MOD(VALUE(SUBSTITUTE('04A_국토부원자료'!H1222,",","")),100),VALUE(SUBSTITUTE('04A_국토부원자료'!I1222,",",""))),""),"")</f>
        <v>45303</v>
      </c>
      <c r="G1221" s="42">
        <f>IFERROR(VALUE(SUBSTITUTE('04A_국토부원자료'!J1222,",","")),"")</f>
        <v>60500</v>
      </c>
      <c r="H1221" s="43">
        <f t="shared" si="38"/>
        <v>605000000</v>
      </c>
      <c r="I1221" s="43">
        <f t="shared" si="39"/>
        <v>12124248.496993989</v>
      </c>
      <c r="J1221" s="38">
        <f>IFERROR(VALUE(SUBSTITUTE('04A_국토부원자료'!K1222,",","")),"")</f>
        <v>11</v>
      </c>
      <c r="K1221" s="38">
        <f>IFERROR(VALUE(SUBSTITUTE('04A_국토부원자료'!N1222,",","")),"")</f>
        <v>2015</v>
      </c>
      <c r="L1221" s="39" t="str">
        <f>IFERROR('04A_국토부원자료'!O1222,"")</f>
        <v>법원로 55</v>
      </c>
      <c r="M1221" s="39" t="str">
        <f>IFERROR('04A_국토부원자료'!Q1222,"")</f>
        <v>중개거래</v>
      </c>
      <c r="N1221" s="38">
        <f>IF(B1221="","",IF('02_대상물건입력'!B5="",1,IF(ISNUMBER(SEARCH('02_대상물건입력'!B5,B1221)),1,0)))</f>
        <v>1</v>
      </c>
      <c r="O1221" s="38">
        <f>IF(B1221="","",IF('02_대상물건입력'!B6="",1,IF(ISNUMBER(SEARCH('02_대상물건입력'!B6,B1221)),1,0)))</f>
        <v>0</v>
      </c>
      <c r="P1221" s="38">
        <f>IF(L1221="","",IF('02_대상물건입력'!B15="",0,IF(ISNUMBER(SEARCH('02_대상물건입력'!B15,L1221)),1,0)))</f>
        <v>0</v>
      </c>
      <c r="Q1221" s="38">
        <f>IF(D1221="","",IF('02_대상물건입력'!B8="",0,IF(ISNUMBER(SEARCH('02_대상물건입력'!B8,D1221)),1,0)))</f>
        <v>0</v>
      </c>
      <c r="R1221" s="44">
        <f>IFERROR(ABS(E1221-'02_대상물건입력'!B11)/'02_대상물건입력'!B11,"")</f>
        <v>0.83167662648479601</v>
      </c>
      <c r="S1221" s="38">
        <f>IFERROR(ABS(J1221-'02_대상물건입력'!B10),"")</f>
        <v>1</v>
      </c>
      <c r="T1221" s="38">
        <f>IFERROR(ABS('01_설정'!B4-F1221),"")</f>
        <v>809</v>
      </c>
      <c r="U1221" s="38">
        <f>IFERROR(ABS(K1221-YEAR('02_대상물건입력'!B14)),"")</f>
        <v>11</v>
      </c>
      <c r="V1221" s="38" t="str">
        <f>IF(B1221="","",IF(AND(E1221&gt;0,F1221&gt;0,H1221&gt;0,OR('04A_국토부원자료'!P1222="",'04A_국토부원자료'!P1222="-"),IF('01_설정'!B10=1,N1221=1,TRUE),R1221&lt;='01_설정'!B5,S1221&lt;='01_설정'!B6,T1221&lt;='01_설정'!B7,U1221&lt;='01_설정'!B8),"Y",""))</f>
        <v/>
      </c>
      <c r="W1221" s="40" t="str">
        <f>IF(V1221&lt;&gt;"Y","",MAX(0,(1-R1221/'01_설정'!B5))*'01_설정'!B14+MAX(0,(1-S1221/'01_설정'!B6))*'01_설정'!B15+MAX(0,(1-T1221/'01_설정'!B7))*'01_설정'!B16+MAX(0,(1-U1221/'01_설정'!B8))*'01_설정'!B17+O1221*'01_설정'!B11+Q1221*'01_설정'!B12+P1221*'01_설정'!B13)</f>
        <v/>
      </c>
      <c r="X1221" s="38" t="str">
        <f>IF(W1221="","",1+COUNTIFS($W$4:$W$3003,"&gt;"&amp;W1221)+COUNTIFS($W$4:W1221,W1221)-1)</f>
        <v/>
      </c>
    </row>
    <row r="1222" spans="1:24" ht="16.5">
      <c r="A1222" s="38">
        <f>IF('04A_국토부원자료'!A1223="","",ROW()-3)</f>
        <v>1219</v>
      </c>
      <c r="B1222" s="39" t="str">
        <f>IFERROR('04A_국토부원자료'!B1223,"")</f>
        <v>서울특별시 송파구 문정동</v>
      </c>
      <c r="C1222" s="39" t="str">
        <f>IF(B1222="","",IF('04A_국토부원자료'!C1223&lt;&gt;"",'04A_국토부원자료'!C1223,TRIM('04A_국토부원자료'!D1223&amp;IF('04A_국토부원자료'!E1223&lt;&gt;"","-"&amp;'04A_국토부원자료'!E1223,""))))</f>
        <v>620</v>
      </c>
      <c r="D1222" s="39" t="str">
        <f>IFERROR('04A_국토부원자료'!F1223,"")</f>
        <v>송파푸르지오시티</v>
      </c>
      <c r="E1222" s="40">
        <f>IFERROR(VALUE(SUBSTITUTE('04A_국토부원자료'!G1223,",","")),"")</f>
        <v>30</v>
      </c>
      <c r="F1222" s="41">
        <f>IFERROR(IF(AND('04A_국토부원자료'!H1223&lt;&gt;"",'04A_국토부원자료'!I1223&lt;&gt;""),DATE(INT(VALUE(SUBSTITUTE('04A_국토부원자료'!H1223,",",""))/100),MOD(VALUE(SUBSTITUTE('04A_국토부원자료'!H1223,",","")),100),VALUE(SUBSTITUTE('04A_국토부원자료'!I1223,",",""))),""),"")</f>
        <v>45299</v>
      </c>
      <c r="G1222" s="42">
        <f>IFERROR(VALUE(SUBSTITUTE('04A_국토부원자료'!J1223,",","")),"")</f>
        <v>21900</v>
      </c>
      <c r="H1222" s="43">
        <f t="shared" si="38"/>
        <v>219000000</v>
      </c>
      <c r="I1222" s="43">
        <f t="shared" si="39"/>
        <v>7300000</v>
      </c>
      <c r="J1222" s="38">
        <f>IFERROR(VALUE(SUBSTITUTE('04A_국토부원자료'!K1223,",","")),"")</f>
        <v>9</v>
      </c>
      <c r="K1222" s="38">
        <f>IFERROR(VALUE(SUBSTITUTE('04A_국토부원자료'!N1223,",","")),"")</f>
        <v>2013</v>
      </c>
      <c r="L1222" s="39" t="str">
        <f>IFERROR('04A_국토부원자료'!O1223,"")</f>
        <v>새말로 62</v>
      </c>
      <c r="M1222" s="39" t="str">
        <f>IFERROR('04A_국토부원자료'!Q1223,"")</f>
        <v>중개거래</v>
      </c>
      <c r="N1222" s="38">
        <f>IF(B1222="","",IF('02_대상물건입력'!B5="",1,IF(ISNUMBER(SEARCH('02_대상물건입력'!B5,B1222)),1,0)))</f>
        <v>1</v>
      </c>
      <c r="O1222" s="38">
        <f>IF(B1222="","",IF('02_대상물건입력'!B6="",1,IF(ISNUMBER(SEARCH('02_대상물건입력'!B6,B1222)),1,0)))</f>
        <v>0</v>
      </c>
      <c r="P1222" s="38">
        <f>IF(L1222="","",IF('02_대상물건입력'!B15="",0,IF(ISNUMBER(SEARCH('02_대상물건입력'!B15,L1222)),1,0)))</f>
        <v>0</v>
      </c>
      <c r="Q1222" s="38">
        <f>IF(D1222="","",IF('02_대상물건입력'!B8="",0,IF(ISNUMBER(SEARCH('02_대상물건입력'!B8,D1222)),1,0)))</f>
        <v>0</v>
      </c>
      <c r="R1222" s="44">
        <f>IFERROR(ABS(E1222-'02_대상물건입력'!B11)/'02_대상물건입력'!B11,"")</f>
        <v>0.10120839267623009</v>
      </c>
      <c r="S1222" s="38">
        <f>IFERROR(ABS(J1222-'02_대상물건입력'!B10),"")</f>
        <v>3</v>
      </c>
      <c r="T1222" s="38">
        <f>IFERROR(ABS('01_설정'!B4-F1222),"")</f>
        <v>813</v>
      </c>
      <c r="U1222" s="38">
        <f>IFERROR(ABS(K1222-YEAR('02_대상물건입력'!B14)),"")</f>
        <v>13</v>
      </c>
      <c r="V1222" s="38" t="str">
        <f>IF(B1222="","",IF(AND(E1222&gt;0,F1222&gt;0,H1222&gt;0,OR('04A_국토부원자료'!P1223="",'04A_국토부원자료'!P1223="-"),IF('01_설정'!B10=1,N1222=1,TRUE),R1222&lt;='01_설정'!B5,S1222&lt;='01_설정'!B6,T1222&lt;='01_설정'!B7,U1222&lt;='01_설정'!B8),"Y",""))</f>
        <v/>
      </c>
      <c r="W1222" s="40" t="str">
        <f>IF(V1222&lt;&gt;"Y","",MAX(0,(1-R1222/'01_설정'!B5))*'01_설정'!B14+MAX(0,(1-S1222/'01_설정'!B6))*'01_설정'!B15+MAX(0,(1-T1222/'01_설정'!B7))*'01_설정'!B16+MAX(0,(1-U1222/'01_설정'!B8))*'01_설정'!B17+O1222*'01_설정'!B11+Q1222*'01_설정'!B12+P1222*'01_설정'!B13)</f>
        <v/>
      </c>
      <c r="X1222" s="38" t="str">
        <f>IF(W1222="","",1+COUNTIFS($W$4:$W$3003,"&gt;"&amp;W1222)+COUNTIFS($W$4:W1222,W1222)-1)</f>
        <v/>
      </c>
    </row>
    <row r="1223" spans="1:24" ht="16.5">
      <c r="A1223" s="38">
        <f>IF('04A_국토부원자료'!A1224="","",ROW()-3)</f>
        <v>1220</v>
      </c>
      <c r="B1223" s="39" t="str">
        <f>IFERROR('04A_국토부원자료'!B1224,"")</f>
        <v>서울특별시 송파구 문정동</v>
      </c>
      <c r="C1223" s="39" t="str">
        <f>IF(B1223="","",IF('04A_국토부원자료'!C1224&lt;&gt;"",'04A_국토부원자료'!C1224,TRIM('04A_국토부원자료'!D1224&amp;IF('04A_국토부원자료'!E1224&lt;&gt;"","-"&amp;'04A_국토부원자료'!E1224,""))))</f>
        <v>652-1</v>
      </c>
      <c r="D1223" s="39" t="str">
        <f>IFERROR('04A_국토부원자료'!F1224,"")</f>
        <v>프라비다옥토</v>
      </c>
      <c r="E1223" s="40">
        <f>IFERROR(VALUE(SUBSTITUTE('04A_국토부원자료'!G1224,",","")),"")</f>
        <v>18.75</v>
      </c>
      <c r="F1223" s="41">
        <f>IFERROR(IF(AND('04A_국토부원자료'!H1224&lt;&gt;"",'04A_국토부원자료'!I1224&lt;&gt;""),DATE(INT(VALUE(SUBSTITUTE('04A_국토부원자료'!H1224,",",""))/100),MOD(VALUE(SUBSTITUTE('04A_국토부원자료'!H1224,",","")),100),VALUE(SUBSTITUTE('04A_국토부원자료'!I1224,",",""))),""),"")</f>
        <v>45297</v>
      </c>
      <c r="G1223" s="42">
        <f>IFERROR(VALUE(SUBSTITUTE('04A_국토부원자료'!J1224,",","")),"")</f>
        <v>17400</v>
      </c>
      <c r="H1223" s="43">
        <f t="shared" si="38"/>
        <v>174000000</v>
      </c>
      <c r="I1223" s="43">
        <f t="shared" si="39"/>
        <v>9280000</v>
      </c>
      <c r="J1223" s="38">
        <f>IFERROR(VALUE(SUBSTITUTE('04A_국토부원자료'!K1224,",","")),"")</f>
        <v>11</v>
      </c>
      <c r="K1223" s="38">
        <f>IFERROR(VALUE(SUBSTITUTE('04A_국토부원자료'!N1224,",","")),"")</f>
        <v>2016</v>
      </c>
      <c r="L1223" s="39" t="str">
        <f>IFERROR('04A_국토부원자료'!O1224,"")</f>
        <v>법원로4길 17</v>
      </c>
      <c r="M1223" s="39" t="str">
        <f>IFERROR('04A_국토부원자료'!Q1224,"")</f>
        <v>중개거래</v>
      </c>
      <c r="N1223" s="38">
        <f>IF(B1223="","",IF('02_대상물건입력'!B5="",1,IF(ISNUMBER(SEARCH('02_대상물건입력'!B5,B1223)),1,0)))</f>
        <v>1</v>
      </c>
      <c r="O1223" s="38">
        <f>IF(B1223="","",IF('02_대상물건입력'!B6="",1,IF(ISNUMBER(SEARCH('02_대상물건입력'!B6,B1223)),1,0)))</f>
        <v>0</v>
      </c>
      <c r="P1223" s="38">
        <f>IF(L1223="","",IF('02_대상물건입력'!B15="",0,IF(ISNUMBER(SEARCH('02_대상물건입력'!B15,L1223)),1,0)))</f>
        <v>0</v>
      </c>
      <c r="Q1223" s="38">
        <f>IF(D1223="","",IF('02_대상물건입력'!B8="",0,IF(ISNUMBER(SEARCH('02_대상물건입력'!B8,D1223)),1,0)))</f>
        <v>0</v>
      </c>
      <c r="R1223" s="44">
        <f>IFERROR(ABS(E1223-'02_대상물건입력'!B11)/'02_대상물건입력'!B11,"")</f>
        <v>0.31174475457735618</v>
      </c>
      <c r="S1223" s="38">
        <f>IFERROR(ABS(J1223-'02_대상물건입력'!B10),"")</f>
        <v>1</v>
      </c>
      <c r="T1223" s="38">
        <f>IFERROR(ABS('01_설정'!B4-F1223),"")</f>
        <v>815</v>
      </c>
      <c r="U1223" s="38">
        <f>IFERROR(ABS(K1223-YEAR('02_대상물건입력'!B14)),"")</f>
        <v>10</v>
      </c>
      <c r="V1223" s="38" t="str">
        <f>IF(B1223="","",IF(AND(E1223&gt;0,F1223&gt;0,H1223&gt;0,OR('04A_국토부원자료'!P1224="",'04A_국토부원자료'!P1224="-"),IF('01_설정'!B10=1,N1223=1,TRUE),R1223&lt;='01_설정'!B5,S1223&lt;='01_설정'!B6,T1223&lt;='01_설정'!B7,U1223&lt;='01_설정'!B8),"Y",""))</f>
        <v/>
      </c>
      <c r="W1223" s="40" t="str">
        <f>IF(V1223&lt;&gt;"Y","",MAX(0,(1-R1223/'01_설정'!B5))*'01_설정'!B14+MAX(0,(1-S1223/'01_설정'!B6))*'01_설정'!B15+MAX(0,(1-T1223/'01_설정'!B7))*'01_설정'!B16+MAX(0,(1-U1223/'01_설정'!B8))*'01_설정'!B17+O1223*'01_설정'!B11+Q1223*'01_설정'!B12+P1223*'01_설정'!B13)</f>
        <v/>
      </c>
      <c r="X1223" s="38" t="str">
        <f>IF(W1223="","",1+COUNTIFS($W$4:$W$3003,"&gt;"&amp;W1223)+COUNTIFS($W$4:W1223,W1223)-1)</f>
        <v/>
      </c>
    </row>
    <row r="1224" spans="1:24" ht="16.5">
      <c r="A1224" s="38">
        <f>IF('04A_국토부원자료'!A1225="","",ROW()-3)</f>
        <v>1221</v>
      </c>
      <c r="B1224" s="39" t="str">
        <f>IFERROR('04A_국토부원자료'!B1225,"")</f>
        <v>서울특별시 송파구 문정동</v>
      </c>
      <c r="C1224" s="39" t="str">
        <f>IF(B1224="","",IF('04A_국토부원자료'!C1225&lt;&gt;"",'04A_국토부원자료'!C1225,TRIM('04A_국토부원자료'!D1225&amp;IF('04A_국토부원자료'!E1225&lt;&gt;"","-"&amp;'04A_국토부원자료'!E1225,""))))</f>
        <v>624</v>
      </c>
      <c r="D1224" s="39" t="str">
        <f>IFERROR('04A_국토부원자료'!F1225,"")</f>
        <v>송파 아이파크</v>
      </c>
      <c r="E1224" s="40">
        <f>IFERROR(VALUE(SUBSTITUTE('04A_국토부원자료'!G1225,",","")),"")</f>
        <v>59.99</v>
      </c>
      <c r="F1224" s="41">
        <f>IFERROR(IF(AND('04A_국토부원자료'!H1225&lt;&gt;"",'04A_국토부원자료'!I1225&lt;&gt;""),DATE(INT(VALUE(SUBSTITUTE('04A_국토부원자료'!H1225,",",""))/100),MOD(VALUE(SUBSTITUTE('04A_국토부원자료'!H1225,",","")),100),VALUE(SUBSTITUTE('04A_국토부원자료'!I1225,",",""))),""),"")</f>
        <v>45297</v>
      </c>
      <c r="G1224" s="42">
        <f>IFERROR(VALUE(SUBSTITUTE('04A_국토부원자료'!J1225,",","")),"")</f>
        <v>79000</v>
      </c>
      <c r="H1224" s="43">
        <f t="shared" si="38"/>
        <v>790000000</v>
      </c>
      <c r="I1224" s="43">
        <f t="shared" si="39"/>
        <v>13168861.476912819</v>
      </c>
      <c r="J1224" s="38">
        <f>IFERROR(VALUE(SUBSTITUTE('04A_국토부원자료'!K1225,",","")),"")</f>
        <v>8</v>
      </c>
      <c r="K1224" s="38">
        <f>IFERROR(VALUE(SUBSTITUTE('04A_국토부원자료'!N1225,",","")),"")</f>
        <v>2015</v>
      </c>
      <c r="L1224" s="39" t="str">
        <f>IFERROR('04A_국토부원자료'!O1225,"")</f>
        <v>법원로 55</v>
      </c>
      <c r="M1224" s="39" t="str">
        <f>IFERROR('04A_국토부원자료'!Q1225,"")</f>
        <v>중개거래</v>
      </c>
      <c r="N1224" s="38">
        <f>IF(B1224="","",IF('02_대상물건입력'!B5="",1,IF(ISNUMBER(SEARCH('02_대상물건입력'!B5,B1224)),1,0)))</f>
        <v>1</v>
      </c>
      <c r="O1224" s="38">
        <f>IF(B1224="","",IF('02_대상물건입력'!B6="",1,IF(ISNUMBER(SEARCH('02_대상물건입력'!B6,B1224)),1,0)))</f>
        <v>0</v>
      </c>
      <c r="P1224" s="38">
        <f>IF(L1224="","",IF('02_대상물건입력'!B15="",0,IF(ISNUMBER(SEARCH('02_대상물건입력'!B15,L1224)),1,0)))</f>
        <v>0</v>
      </c>
      <c r="Q1224" s="38">
        <f>IF(D1224="","",IF('02_대상물건입력'!B8="",0,IF(ISNUMBER(SEARCH('02_대상물건입력'!B8,D1224)),1,0)))</f>
        <v>0</v>
      </c>
      <c r="R1224" s="44">
        <f>IFERROR(ABS(E1224-'02_대상물건입력'!B11)/'02_대상물건입력'!B11,"")</f>
        <v>1.2020497158882351</v>
      </c>
      <c r="S1224" s="38">
        <f>IFERROR(ABS(J1224-'02_대상물건입력'!B10),"")</f>
        <v>4</v>
      </c>
      <c r="T1224" s="38">
        <f>IFERROR(ABS('01_설정'!B4-F1224),"")</f>
        <v>815</v>
      </c>
      <c r="U1224" s="38">
        <f>IFERROR(ABS(K1224-YEAR('02_대상물건입력'!B14)),"")</f>
        <v>11</v>
      </c>
      <c r="V1224" s="38" t="str">
        <f>IF(B1224="","",IF(AND(E1224&gt;0,F1224&gt;0,H1224&gt;0,OR('04A_국토부원자료'!P1225="",'04A_국토부원자료'!P1225="-"),IF('01_설정'!B10=1,N1224=1,TRUE),R1224&lt;='01_설정'!B5,S1224&lt;='01_설정'!B6,T1224&lt;='01_설정'!B7,U1224&lt;='01_설정'!B8),"Y",""))</f>
        <v/>
      </c>
      <c r="W1224" s="40" t="str">
        <f>IF(V1224&lt;&gt;"Y","",MAX(0,(1-R1224/'01_설정'!B5))*'01_설정'!B14+MAX(0,(1-S1224/'01_설정'!B6))*'01_설정'!B15+MAX(0,(1-T1224/'01_설정'!B7))*'01_설정'!B16+MAX(0,(1-U1224/'01_설정'!B8))*'01_설정'!B17+O1224*'01_설정'!B11+Q1224*'01_설정'!B12+P1224*'01_설정'!B13)</f>
        <v/>
      </c>
      <c r="X1224" s="38" t="str">
        <f>IF(W1224="","",1+COUNTIFS($W$4:$W$3003,"&gt;"&amp;W1224)+COUNTIFS($W$4:W1224,W1224)-1)</f>
        <v/>
      </c>
    </row>
    <row r="1225" spans="1:24" ht="16.5">
      <c r="A1225" s="38">
        <f>IF('04A_국토부원자료'!A1226="","",ROW()-3)</f>
        <v>1222</v>
      </c>
      <c r="B1225" s="39" t="str">
        <f>IFERROR('04A_국토부원자료'!B1226,"")</f>
        <v>서울특별시 송파구 문정동</v>
      </c>
      <c r="C1225" s="39" t="str">
        <f>IF(B1225="","",IF('04A_국토부원자료'!C1226&lt;&gt;"",'04A_국토부원자료'!C1226,TRIM('04A_국토부원자료'!D1226&amp;IF('04A_국토부원자료'!E1226&lt;&gt;"","-"&amp;'04A_국토부원자료'!E1226,""))))</f>
        <v>618</v>
      </c>
      <c r="D1225" s="39" t="str">
        <f>IFERROR('04A_국토부원자료'!F1226,"")</f>
        <v>파크하비오</v>
      </c>
      <c r="E1225" s="40">
        <f>IFERROR(VALUE(SUBSTITUTE('04A_국토부원자료'!G1226,",","")),"")</f>
        <v>48.96</v>
      </c>
      <c r="F1225" s="41">
        <f>IFERROR(IF(AND('04A_국토부원자료'!H1226&lt;&gt;"",'04A_국토부원자료'!I1226&lt;&gt;""),DATE(INT(VALUE(SUBSTITUTE('04A_국토부원자료'!H1226,",",""))/100),MOD(VALUE(SUBSTITUTE('04A_국토부원자료'!H1226,",","")),100),VALUE(SUBSTITUTE('04A_국토부원자료'!I1226,",",""))),""),"")</f>
        <v>45295</v>
      </c>
      <c r="G1225" s="42">
        <f>IFERROR(VALUE(SUBSTITUTE('04A_국토부원자료'!J1226,",","")),"")</f>
        <v>46000</v>
      </c>
      <c r="H1225" s="43">
        <f t="shared" si="38"/>
        <v>460000000</v>
      </c>
      <c r="I1225" s="43">
        <f t="shared" si="39"/>
        <v>9395424.8366013076</v>
      </c>
      <c r="J1225" s="38">
        <f>IFERROR(VALUE(SUBSTITUTE('04A_국토부원자료'!K1226,",","")),"")</f>
        <v>5</v>
      </c>
      <c r="K1225" s="38" t="str">
        <f>IFERROR(VALUE(SUBSTITUTE('04A_국토부원자료'!N1226,",","")),"")</f>
        <v/>
      </c>
      <c r="L1225" s="39" t="str">
        <f>IFERROR('04A_국토부원자료'!O1226,"")</f>
        <v xml:space="preserve"> </v>
      </c>
      <c r="M1225" s="39" t="str">
        <f>IFERROR('04A_국토부원자료'!Q1226,"")</f>
        <v>중개거래</v>
      </c>
      <c r="N1225" s="38">
        <f>IF(B1225="","",IF('02_대상물건입력'!B5="",1,IF(ISNUMBER(SEARCH('02_대상물건입력'!B5,B1225)),1,0)))</f>
        <v>1</v>
      </c>
      <c r="O1225" s="38">
        <f>IF(B1225="","",IF('02_대상물건입력'!B6="",1,IF(ISNUMBER(SEARCH('02_대상물건입력'!B6,B1225)),1,0)))</f>
        <v>0</v>
      </c>
      <c r="P1225" s="38">
        <f>IF(L1225="","",IF('02_대상물건입력'!B15="",0,IF(ISNUMBER(SEARCH('02_대상물건입력'!B15,L1225)),1,0)))</f>
        <v>0</v>
      </c>
      <c r="Q1225" s="38">
        <f>IF(D1225="","",IF('02_대상물건입력'!B8="",0,IF(ISNUMBER(SEARCH('02_대상물건입력'!B8,D1225)),1,0)))</f>
        <v>0</v>
      </c>
      <c r="R1225" s="44">
        <f>IFERROR(ABS(E1225-'02_대상물건입력'!B11)/'02_대상물건입력'!B11,"")</f>
        <v>0.79717209684760759</v>
      </c>
      <c r="S1225" s="38">
        <f>IFERROR(ABS(J1225-'02_대상물건입력'!B10),"")</f>
        <v>7</v>
      </c>
      <c r="T1225" s="38">
        <f>IFERROR(ABS('01_설정'!B4-F1225),"")</f>
        <v>817</v>
      </c>
      <c r="U1225" s="38" t="str">
        <f>IFERROR(ABS(K1225-YEAR('02_대상물건입력'!B14)),"")</f>
        <v/>
      </c>
      <c r="V1225" s="38" t="str">
        <f>IF(B1225="","",IF(AND(E1225&gt;0,F1225&gt;0,H1225&gt;0,OR('04A_국토부원자료'!P1226="",'04A_국토부원자료'!P1226="-"),IF('01_설정'!B10=1,N1225=1,TRUE),R1225&lt;='01_설정'!B5,S1225&lt;='01_설정'!B6,T1225&lt;='01_설정'!B7,U1225&lt;='01_설정'!B8),"Y",""))</f>
        <v/>
      </c>
      <c r="W1225" s="40" t="str">
        <f>IF(V1225&lt;&gt;"Y","",MAX(0,(1-R1225/'01_설정'!B5))*'01_설정'!B14+MAX(0,(1-S1225/'01_설정'!B6))*'01_설정'!B15+MAX(0,(1-T1225/'01_설정'!B7))*'01_설정'!B16+MAX(0,(1-U1225/'01_설정'!B8))*'01_설정'!B17+O1225*'01_설정'!B11+Q1225*'01_설정'!B12+P1225*'01_설정'!B13)</f>
        <v/>
      </c>
      <c r="X1225" s="38" t="str">
        <f>IF(W1225="","",1+COUNTIFS($W$4:$W$3003,"&gt;"&amp;W1225)+COUNTIFS($W$4:W1225,W1225)-1)</f>
        <v/>
      </c>
    </row>
    <row r="1226" spans="1:24" ht="16.5">
      <c r="A1226" s="38">
        <f>IF('04A_국토부원자료'!A1227="","",ROW()-3)</f>
        <v>1223</v>
      </c>
      <c r="B1226" s="39" t="str">
        <f>IFERROR('04A_국토부원자료'!B1227,"")</f>
        <v>서울특별시 송파구 문정동</v>
      </c>
      <c r="C1226" s="39" t="str">
        <f>IF(B1226="","",IF('04A_국토부원자료'!C1227&lt;&gt;"",'04A_국토부원자료'!C1227,TRIM('04A_국토부원자료'!D1227&amp;IF('04A_국토부원자료'!E1227&lt;&gt;"","-"&amp;'04A_국토부원자료'!E1227,""))))</f>
        <v>652-1</v>
      </c>
      <c r="D1226" s="39" t="str">
        <f>IFERROR('04A_국토부원자료'!F1227,"")</f>
        <v>프라비다옥토</v>
      </c>
      <c r="E1226" s="40">
        <f>IFERROR(VALUE(SUBSTITUTE('04A_국토부원자료'!G1227,",","")),"")</f>
        <v>21.73</v>
      </c>
      <c r="F1226" s="41">
        <f>IFERROR(IF(AND('04A_국토부원자료'!H1227&lt;&gt;"",'04A_국토부원자료'!I1227&lt;&gt;""),DATE(INT(VALUE(SUBSTITUTE('04A_국토부원자료'!H1227,",",""))/100),MOD(VALUE(SUBSTITUTE('04A_국토부원자료'!H1227,",","")),100),VALUE(SUBSTITUTE('04A_국토부원자료'!I1227,",",""))),""),"")</f>
        <v>45287</v>
      </c>
      <c r="G1226" s="42">
        <f>IFERROR(VALUE(SUBSTITUTE('04A_국토부원자료'!J1227,",","")),"")</f>
        <v>16500</v>
      </c>
      <c r="H1226" s="43">
        <f t="shared" si="38"/>
        <v>165000000</v>
      </c>
      <c r="I1226" s="43">
        <f t="shared" si="39"/>
        <v>7593189.139438564</v>
      </c>
      <c r="J1226" s="38">
        <f>IFERROR(VALUE(SUBSTITUTE('04A_국토부원자료'!K1227,",","")),"")</f>
        <v>7</v>
      </c>
      <c r="K1226" s="38">
        <f>IFERROR(VALUE(SUBSTITUTE('04A_국토부원자료'!N1227,",","")),"")</f>
        <v>2016</v>
      </c>
      <c r="L1226" s="39" t="str">
        <f>IFERROR('04A_국토부원자료'!O1227,"")</f>
        <v>법원로4길 17</v>
      </c>
      <c r="M1226" s="39" t="str">
        <f>IFERROR('04A_국토부원자료'!Q1227,"")</f>
        <v>중개거래</v>
      </c>
      <c r="N1226" s="38">
        <f>IF(B1226="","",IF('02_대상물건입력'!B5="",1,IF(ISNUMBER(SEARCH('02_대상물건입력'!B5,B1226)),1,0)))</f>
        <v>1</v>
      </c>
      <c r="O1226" s="38">
        <f>IF(B1226="","",IF('02_대상물건입력'!B6="",1,IF(ISNUMBER(SEARCH('02_대상물건입력'!B6,B1226)),1,0)))</f>
        <v>0</v>
      </c>
      <c r="P1226" s="38">
        <f>IF(L1226="","",IF('02_대상물건입력'!B15="",0,IF(ISNUMBER(SEARCH('02_대상물건입력'!B15,L1226)),1,0)))</f>
        <v>0</v>
      </c>
      <c r="Q1226" s="38">
        <f>IF(D1226="","",IF('02_대상물건입력'!B8="",0,IF(ISNUMBER(SEARCH('02_대상물건입력'!B8,D1226)),1,0)))</f>
        <v>0</v>
      </c>
      <c r="R1226" s="44">
        <f>IFERROR(ABS(E1226-'02_대상물건입력'!B11)/'02_대상물건입력'!B11,"")</f>
        <v>0.20235805423818398</v>
      </c>
      <c r="S1226" s="38">
        <f>IFERROR(ABS(J1226-'02_대상물건입력'!B10),"")</f>
        <v>5</v>
      </c>
      <c r="T1226" s="38">
        <f>IFERROR(ABS('01_설정'!B4-F1226),"")</f>
        <v>825</v>
      </c>
      <c r="U1226" s="38">
        <f>IFERROR(ABS(K1226-YEAR('02_대상물건입력'!B14)),"")</f>
        <v>10</v>
      </c>
      <c r="V1226" s="38" t="str">
        <f>IF(B1226="","",IF(AND(E1226&gt;0,F1226&gt;0,H1226&gt;0,OR('04A_국토부원자료'!P1227="",'04A_국토부원자료'!P1227="-"),IF('01_설정'!B10=1,N1226=1,TRUE),R1226&lt;='01_설정'!B5,S1226&lt;='01_설정'!B6,T1226&lt;='01_설정'!B7,U1226&lt;='01_설정'!B8),"Y",""))</f>
        <v>Y</v>
      </c>
      <c r="W1226" s="40">
        <f>IF(V1226&lt;&gt;"Y","",MAX(0,(1-R1226/'01_설정'!B5))*'01_설정'!B14+MAX(0,(1-S1226/'01_설정'!B6))*'01_설정'!B15+MAX(0,(1-T1226/'01_설정'!B7))*'01_설정'!B16+MAX(0,(1-U1226/'01_설정'!B8))*'01_설정'!B17+O1226*'01_설정'!B11+Q1226*'01_설정'!B12+P1226*'01_설정'!B13)</f>
        <v>8.6308473914233712</v>
      </c>
      <c r="X1226" s="38">
        <f>IF(W1226="","",1+COUNTIFS($W$4:$W$3003,"&gt;"&amp;W1226)+COUNTIFS($W$4:W1226,W1226)-1)</f>
        <v>319</v>
      </c>
    </row>
    <row r="1227" spans="1:24" ht="16.5">
      <c r="A1227" s="38">
        <f>IF('04A_국토부원자료'!A1228="","",ROW()-3)</f>
        <v>1224</v>
      </c>
      <c r="B1227" s="39" t="str">
        <f>IFERROR('04A_국토부원자료'!B1228,"")</f>
        <v>서울특별시 송파구 문정동</v>
      </c>
      <c r="C1227" s="39" t="str">
        <f>IF(B1227="","",IF('04A_국토부원자료'!C1228&lt;&gt;"",'04A_국토부원자료'!C1228,TRIM('04A_국토부원자료'!D1228&amp;IF('04A_국토부원자료'!E1228&lt;&gt;"","-"&amp;'04A_국토부원자료'!E1228,""))))</f>
        <v>643-1</v>
      </c>
      <c r="D1227" s="39" t="str">
        <f>IFERROR('04A_국토부원자료'!F1228,"")</f>
        <v>엠스테이트</v>
      </c>
      <c r="E1227" s="40">
        <f>IFERROR(VALUE(SUBSTITUTE('04A_국토부원자료'!G1228,",","")),"")</f>
        <v>26.15</v>
      </c>
      <c r="F1227" s="41">
        <f>IFERROR(IF(AND('04A_국토부원자료'!H1228&lt;&gt;"",'04A_국토부원자료'!I1228&lt;&gt;""),DATE(INT(VALUE(SUBSTITUTE('04A_국토부원자료'!H1228,",",""))/100),MOD(VALUE(SUBSTITUTE('04A_국토부원자료'!H1228,",","")),100),VALUE(SUBSTITUTE('04A_국토부원자료'!I1228,",",""))),""),"")</f>
        <v>45283</v>
      </c>
      <c r="G1227" s="42">
        <f>IFERROR(VALUE(SUBSTITUTE('04A_국토부원자료'!J1228,",","")),"")</f>
        <v>23500</v>
      </c>
      <c r="H1227" s="43">
        <f t="shared" si="38"/>
        <v>235000000</v>
      </c>
      <c r="I1227" s="43">
        <f t="shared" si="39"/>
        <v>8986615.6787762903</v>
      </c>
      <c r="J1227" s="38">
        <f>IFERROR(VALUE(SUBSTITUTE('04A_국토부원자료'!K1228,",","")),"")</f>
        <v>5</v>
      </c>
      <c r="K1227" s="38">
        <f>IFERROR(VALUE(SUBSTITUTE('04A_국토부원자료'!N1228,",","")),"")</f>
        <v>2016</v>
      </c>
      <c r="L1227" s="39" t="str">
        <f>IFERROR('04A_국토부원자료'!O1228,"")</f>
        <v>법원로 114</v>
      </c>
      <c r="M1227" s="39" t="str">
        <f>IFERROR('04A_국토부원자료'!Q1228,"")</f>
        <v>중개거래</v>
      </c>
      <c r="N1227" s="38">
        <f>IF(B1227="","",IF('02_대상물건입력'!B5="",1,IF(ISNUMBER(SEARCH('02_대상물건입력'!B5,B1227)),1,0)))</f>
        <v>1</v>
      </c>
      <c r="O1227" s="38">
        <f>IF(B1227="","",IF('02_대상물건입력'!B6="",1,IF(ISNUMBER(SEARCH('02_대상물건입력'!B6,B1227)),1,0)))</f>
        <v>0</v>
      </c>
      <c r="P1227" s="38">
        <f>IF(L1227="","",IF('02_대상물건입력'!B15="",0,IF(ISNUMBER(SEARCH('02_대상물건입력'!B15,L1227)),1,0)))</f>
        <v>0</v>
      </c>
      <c r="Q1227" s="38">
        <f>IF(D1227="","",IF('02_대상물건입력'!B8="",0,IF(ISNUMBER(SEARCH('02_대상물건입력'!B8,D1227)),1,0)))</f>
        <v>0</v>
      </c>
      <c r="R1227" s="44">
        <f>IFERROR(ABS(E1227-'02_대상물건입력'!B11)/'02_대상물건입력'!B11,"")</f>
        <v>4.0113351050552824E-2</v>
      </c>
      <c r="S1227" s="38">
        <f>IFERROR(ABS(J1227-'02_대상물건입력'!B10),"")</f>
        <v>7</v>
      </c>
      <c r="T1227" s="38">
        <f>IFERROR(ABS('01_설정'!B4-F1227),"")</f>
        <v>829</v>
      </c>
      <c r="U1227" s="38">
        <f>IFERROR(ABS(K1227-YEAR('02_대상물건입력'!B14)),"")</f>
        <v>10</v>
      </c>
      <c r="V1227" s="38" t="str">
        <f>IF(B1227="","",IF(AND(E1227&gt;0,F1227&gt;0,H1227&gt;0,OR('04A_국토부원자료'!P1228="",'04A_국토부원자료'!P1228="-"),IF('01_설정'!B10=1,N1227=1,TRUE),R1227&lt;='01_설정'!B5,S1227&lt;='01_설정'!B6,T1227&lt;='01_설정'!B7,U1227&lt;='01_설정'!B8),"Y",""))</f>
        <v/>
      </c>
      <c r="W1227" s="40" t="str">
        <f>IF(V1227&lt;&gt;"Y","",MAX(0,(1-R1227/'01_설정'!B5))*'01_설정'!B14+MAX(0,(1-S1227/'01_설정'!B6))*'01_설정'!B15+MAX(0,(1-T1227/'01_설정'!B7))*'01_설정'!B16+MAX(0,(1-U1227/'01_설정'!B8))*'01_설정'!B17+O1227*'01_설정'!B11+Q1227*'01_설정'!B12+P1227*'01_설정'!B13)</f>
        <v/>
      </c>
      <c r="X1227" s="38" t="str">
        <f>IF(W1227="","",1+COUNTIFS($W$4:$W$3003,"&gt;"&amp;W1227)+COUNTIFS($W$4:W1227,W1227)-1)</f>
        <v/>
      </c>
    </row>
    <row r="1228" spans="1:24" ht="16.5">
      <c r="A1228" s="38">
        <f>IF('04A_국토부원자료'!A1229="","",ROW()-3)</f>
        <v>1225</v>
      </c>
      <c r="B1228" s="39" t="str">
        <f>IFERROR('04A_국토부원자료'!B1229,"")</f>
        <v>서울특별시 송파구 문정동</v>
      </c>
      <c r="C1228" s="39" t="str">
        <f>IF(B1228="","",IF('04A_국토부원자료'!C1229&lt;&gt;"",'04A_국토부원자료'!C1229,TRIM('04A_국토부원자료'!D1229&amp;IF('04A_국토부원자료'!E1229&lt;&gt;"","-"&amp;'04A_국토부원자료'!E1229,""))))</f>
        <v>652-5</v>
      </c>
      <c r="D1228" s="39" t="str">
        <f>IFERROR('04A_국토부원자료'!F1229,"")</f>
        <v>문정 아이파크</v>
      </c>
      <c r="E1228" s="40">
        <f>IFERROR(VALUE(SUBSTITUTE('04A_국토부원자료'!G1229,",","")),"")</f>
        <v>25.77</v>
      </c>
      <c r="F1228" s="41">
        <f>IFERROR(IF(AND('04A_국토부원자료'!H1229&lt;&gt;"",'04A_국토부원자료'!I1229&lt;&gt;""),DATE(INT(VALUE(SUBSTITUTE('04A_국토부원자료'!H1229,",",""))/100),MOD(VALUE(SUBSTITUTE('04A_국토부원자료'!H1229,",","")),100),VALUE(SUBSTITUTE('04A_국토부원자료'!I1229,",",""))),""),"")</f>
        <v>45283</v>
      </c>
      <c r="G1228" s="42">
        <f>IFERROR(VALUE(SUBSTITUTE('04A_국토부원자료'!J1229,",","")),"")</f>
        <v>23500</v>
      </c>
      <c r="H1228" s="43">
        <f t="shared" si="38"/>
        <v>235000000</v>
      </c>
      <c r="I1228" s="43">
        <f t="shared" si="39"/>
        <v>9119130.7722157557</v>
      </c>
      <c r="J1228" s="38">
        <f>IFERROR(VALUE(SUBSTITUTE('04A_국토부원자료'!K1229,",","")),"")</f>
        <v>9</v>
      </c>
      <c r="K1228" s="38">
        <f>IFERROR(VALUE(SUBSTITUTE('04A_국토부원자료'!N1229,",","")),"")</f>
        <v>2017</v>
      </c>
      <c r="L1228" s="39" t="str">
        <f>IFERROR('04A_국토부원자료'!O1229,"")</f>
        <v>법원로4길 6</v>
      </c>
      <c r="M1228" s="39" t="str">
        <f>IFERROR('04A_국토부원자료'!Q1229,"")</f>
        <v>중개거래</v>
      </c>
      <c r="N1228" s="38">
        <f>IF(B1228="","",IF('02_대상물건입력'!B5="",1,IF(ISNUMBER(SEARCH('02_대상물건입력'!B5,B1228)),1,0)))</f>
        <v>1</v>
      </c>
      <c r="O1228" s="38">
        <f>IF(B1228="","",IF('02_대상물건입력'!B6="",1,IF(ISNUMBER(SEARCH('02_대상물건입력'!B6,B1228)),1,0)))</f>
        <v>0</v>
      </c>
      <c r="P1228" s="38">
        <f>IF(L1228="","",IF('02_대상물건입력'!B15="",0,IF(ISNUMBER(SEARCH('02_대상물건입력'!B15,L1228)),1,0)))</f>
        <v>0</v>
      </c>
      <c r="Q1228" s="38">
        <f>IF(D1228="","",IF('02_대상물건입력'!B8="",0,IF(ISNUMBER(SEARCH('02_대상물건입력'!B8,D1228)),1,0)))</f>
        <v>0</v>
      </c>
      <c r="R1228" s="44">
        <f>IFERROR(ABS(E1228-'02_대상물건입력'!B11)/'02_대상물건입력'!B11,"")</f>
        <v>5.4061990691118368E-2</v>
      </c>
      <c r="S1228" s="38">
        <f>IFERROR(ABS(J1228-'02_대상물건입력'!B10),"")</f>
        <v>3</v>
      </c>
      <c r="T1228" s="38">
        <f>IFERROR(ABS('01_설정'!B4-F1228),"")</f>
        <v>829</v>
      </c>
      <c r="U1228" s="38">
        <f>IFERROR(ABS(K1228-YEAR('02_대상물건입력'!B14)),"")</f>
        <v>9</v>
      </c>
      <c r="V1228" s="38" t="str">
        <f>IF(B1228="","",IF(AND(E1228&gt;0,F1228&gt;0,H1228&gt;0,OR('04A_국토부원자료'!P1229="",'04A_국토부원자료'!P1229="-"),IF('01_설정'!B10=1,N1228=1,TRUE),R1228&lt;='01_설정'!B5,S1228&lt;='01_설정'!B6,T1228&lt;='01_설정'!B7,U1228&lt;='01_설정'!B8),"Y",""))</f>
        <v>Y</v>
      </c>
      <c r="W1228" s="40">
        <f>IF(V1228&lt;&gt;"Y","",MAX(0,(1-R1228/'01_설정'!B5))*'01_설정'!B14+MAX(0,(1-S1228/'01_설정'!B6))*'01_설정'!B15+MAX(0,(1-T1228/'01_설정'!B7))*'01_설정'!B16+MAX(0,(1-U1228/'01_설정'!B8))*'01_설정'!B17+O1228*'01_설정'!B11+Q1228*'01_설정'!B12+P1228*'01_설정'!B13)</f>
        <v>27.415147558907613</v>
      </c>
      <c r="X1228" s="38">
        <f>IF(W1228="","",1+COUNTIFS($W$4:$W$3003,"&gt;"&amp;W1228)+COUNTIFS($W$4:W1228,W1228)-1)</f>
        <v>197</v>
      </c>
    </row>
    <row r="1229" spans="1:24" ht="16.5">
      <c r="A1229" s="38">
        <f>IF('04A_국토부원자료'!A1230="","",ROW()-3)</f>
        <v>1226</v>
      </c>
      <c r="B1229" s="39" t="str">
        <f>IFERROR('04A_국토부원자료'!B1230,"")</f>
        <v>서울특별시 송파구 문정동</v>
      </c>
      <c r="C1229" s="39" t="str">
        <f>IF(B1229="","",IF('04A_국토부원자료'!C1230&lt;&gt;"",'04A_국토부원자료'!C1230,TRIM('04A_국토부원자료'!D1230&amp;IF('04A_국토부원자료'!E1230&lt;&gt;"","-"&amp;'04A_국토부원자료'!E1230,""))))</f>
        <v>620</v>
      </c>
      <c r="D1229" s="39" t="str">
        <f>IFERROR('04A_국토부원자료'!F1230,"")</f>
        <v>송파푸르지오시티</v>
      </c>
      <c r="E1229" s="40">
        <f>IFERROR(VALUE(SUBSTITUTE('04A_국토부원자료'!G1230,",","")),"")</f>
        <v>30</v>
      </c>
      <c r="F1229" s="41">
        <f>IFERROR(IF(AND('04A_국토부원자료'!H1230&lt;&gt;"",'04A_국토부원자료'!I1230&lt;&gt;""),DATE(INT(VALUE(SUBSTITUTE('04A_국토부원자료'!H1230,",",""))/100),MOD(VALUE(SUBSTITUTE('04A_국토부원자료'!H1230,",","")),100),VALUE(SUBSTITUTE('04A_국토부원자료'!I1230,",",""))),""),"")</f>
        <v>45283</v>
      </c>
      <c r="G1229" s="42">
        <f>IFERROR(VALUE(SUBSTITUTE('04A_국토부원자료'!J1230,",","")),"")</f>
        <v>23800</v>
      </c>
      <c r="H1229" s="43">
        <f t="shared" si="38"/>
        <v>238000000</v>
      </c>
      <c r="I1229" s="43">
        <f t="shared" si="39"/>
        <v>7933333.333333333</v>
      </c>
      <c r="J1229" s="38">
        <f>IFERROR(VALUE(SUBSTITUTE('04A_국토부원자료'!K1230,",","")),"")</f>
        <v>11</v>
      </c>
      <c r="K1229" s="38">
        <f>IFERROR(VALUE(SUBSTITUTE('04A_국토부원자료'!N1230,",","")),"")</f>
        <v>2013</v>
      </c>
      <c r="L1229" s="39" t="str">
        <f>IFERROR('04A_국토부원자료'!O1230,"")</f>
        <v>새말로 62</v>
      </c>
      <c r="M1229" s="39" t="str">
        <f>IFERROR('04A_국토부원자료'!Q1230,"")</f>
        <v>중개거래</v>
      </c>
      <c r="N1229" s="38">
        <f>IF(B1229="","",IF('02_대상물건입력'!B5="",1,IF(ISNUMBER(SEARCH('02_대상물건입력'!B5,B1229)),1,0)))</f>
        <v>1</v>
      </c>
      <c r="O1229" s="38">
        <f>IF(B1229="","",IF('02_대상물건입력'!B6="",1,IF(ISNUMBER(SEARCH('02_대상물건입력'!B6,B1229)),1,0)))</f>
        <v>0</v>
      </c>
      <c r="P1229" s="38">
        <f>IF(L1229="","",IF('02_대상물건입력'!B15="",0,IF(ISNUMBER(SEARCH('02_대상물건입력'!B15,L1229)),1,0)))</f>
        <v>0</v>
      </c>
      <c r="Q1229" s="38">
        <f>IF(D1229="","",IF('02_대상물건입력'!B8="",0,IF(ISNUMBER(SEARCH('02_대상물건입력'!B8,D1229)),1,0)))</f>
        <v>0</v>
      </c>
      <c r="R1229" s="44">
        <f>IFERROR(ABS(E1229-'02_대상물건입력'!B11)/'02_대상물건입력'!B11,"")</f>
        <v>0.10120839267623009</v>
      </c>
      <c r="S1229" s="38">
        <f>IFERROR(ABS(J1229-'02_대상물건입력'!B10),"")</f>
        <v>1</v>
      </c>
      <c r="T1229" s="38">
        <f>IFERROR(ABS('01_설정'!B4-F1229),"")</f>
        <v>829</v>
      </c>
      <c r="U1229" s="38">
        <f>IFERROR(ABS(K1229-YEAR('02_대상물건입력'!B14)),"")</f>
        <v>13</v>
      </c>
      <c r="V1229" s="38" t="str">
        <f>IF(B1229="","",IF(AND(E1229&gt;0,F1229&gt;0,H1229&gt;0,OR('04A_국토부원자료'!P1230="",'04A_국토부원자료'!P1230="-"),IF('01_설정'!B10=1,N1229=1,TRUE),R1229&lt;='01_설정'!B5,S1229&lt;='01_설정'!B6,T1229&lt;='01_설정'!B7,U1229&lt;='01_설정'!B8),"Y",""))</f>
        <v/>
      </c>
      <c r="W1229" s="40" t="str">
        <f>IF(V1229&lt;&gt;"Y","",MAX(0,(1-R1229/'01_설정'!B5))*'01_설정'!B14+MAX(0,(1-S1229/'01_설정'!B6))*'01_설정'!B15+MAX(0,(1-T1229/'01_설정'!B7))*'01_설정'!B16+MAX(0,(1-U1229/'01_설정'!B8))*'01_설정'!B17+O1229*'01_설정'!B11+Q1229*'01_설정'!B12+P1229*'01_설정'!B13)</f>
        <v/>
      </c>
      <c r="X1229" s="38" t="str">
        <f>IF(W1229="","",1+COUNTIFS($W$4:$W$3003,"&gt;"&amp;W1229)+COUNTIFS($W$4:W1229,W1229)-1)</f>
        <v/>
      </c>
    </row>
    <row r="1230" spans="1:24" ht="16.5">
      <c r="A1230" s="38">
        <f>IF('04A_국토부원자료'!A1231="","",ROW()-3)</f>
        <v>1227</v>
      </c>
      <c r="B1230" s="39" t="str">
        <f>IFERROR('04A_국토부원자료'!B1231,"")</f>
        <v>서울특별시 송파구 문정동</v>
      </c>
      <c r="C1230" s="39" t="str">
        <f>IF(B1230="","",IF('04A_국토부원자료'!C1231&lt;&gt;"",'04A_국토부원자료'!C1231,TRIM('04A_국토부원자료'!D1231&amp;IF('04A_국토부원자료'!E1231&lt;&gt;"","-"&amp;'04A_국토부원자료'!E1231,""))))</f>
        <v>618</v>
      </c>
      <c r="D1230" s="39" t="str">
        <f>IFERROR('04A_국토부원자료'!F1231,"")</f>
        <v>파크하비오</v>
      </c>
      <c r="E1230" s="40">
        <f>IFERROR(VALUE(SUBSTITUTE('04A_국토부원자료'!G1231,",","")),"")</f>
        <v>28.44</v>
      </c>
      <c r="F1230" s="41">
        <f>IFERROR(IF(AND('04A_국토부원자료'!H1231&lt;&gt;"",'04A_국토부원자료'!I1231&lt;&gt;""),DATE(INT(VALUE(SUBSTITUTE('04A_국토부원자료'!H1231,",",""))/100),MOD(VALUE(SUBSTITUTE('04A_국토부원자료'!H1231,",","")),100),VALUE(SUBSTITUTE('04A_국토부원자료'!I1231,",",""))),""),"")</f>
        <v>45280</v>
      </c>
      <c r="G1230" s="42">
        <f>IFERROR(VALUE(SUBSTITUTE('04A_국토부원자료'!J1231,",","")),"")</f>
        <v>23400</v>
      </c>
      <c r="H1230" s="43">
        <f t="shared" si="38"/>
        <v>234000000</v>
      </c>
      <c r="I1230" s="43">
        <f t="shared" si="39"/>
        <v>8227848.1012658225</v>
      </c>
      <c r="J1230" s="38">
        <f>IFERROR(VALUE(SUBSTITUTE('04A_국토부원자료'!K1231,",","")),"")</f>
        <v>8</v>
      </c>
      <c r="K1230" s="38" t="str">
        <f>IFERROR(VALUE(SUBSTITUTE('04A_국토부원자료'!N1231,",","")),"")</f>
        <v/>
      </c>
      <c r="L1230" s="39" t="str">
        <f>IFERROR('04A_국토부원자료'!O1231,"")</f>
        <v xml:space="preserve"> </v>
      </c>
      <c r="M1230" s="39" t="str">
        <f>IFERROR('04A_국토부원자료'!Q1231,"")</f>
        <v>중개거래</v>
      </c>
      <c r="N1230" s="38">
        <f>IF(B1230="","",IF('02_대상물건입력'!B5="",1,IF(ISNUMBER(SEARCH('02_대상물건입력'!B5,B1230)),1,0)))</f>
        <v>1</v>
      </c>
      <c r="O1230" s="38">
        <f>IF(B1230="","",IF('02_대상물건입력'!B6="",1,IF(ISNUMBER(SEARCH('02_대상물건입력'!B6,B1230)),1,0)))</f>
        <v>0</v>
      </c>
      <c r="P1230" s="38">
        <f>IF(L1230="","",IF('02_대상물건입력'!B15="",0,IF(ISNUMBER(SEARCH('02_대상물건입력'!B15,L1230)),1,0)))</f>
        <v>0</v>
      </c>
      <c r="Q1230" s="38">
        <f>IF(D1230="","",IF('02_대상물건입력'!B8="",0,IF(ISNUMBER(SEARCH('02_대상물건입력'!B8,D1230)),1,0)))</f>
        <v>0</v>
      </c>
      <c r="R1230" s="44">
        <f>IFERROR(ABS(E1230-'02_대상물건입력'!B11)/'02_대상물건입력'!B11,"")</f>
        <v>4.3945556257066171E-2</v>
      </c>
      <c r="S1230" s="38">
        <f>IFERROR(ABS(J1230-'02_대상물건입력'!B10),"")</f>
        <v>4</v>
      </c>
      <c r="T1230" s="38">
        <f>IFERROR(ABS('01_설정'!B4-F1230),"")</f>
        <v>832</v>
      </c>
      <c r="U1230" s="38" t="str">
        <f>IFERROR(ABS(K1230-YEAR('02_대상물건입력'!B14)),"")</f>
        <v/>
      </c>
      <c r="V1230" s="38" t="str">
        <f>IF(B1230="","",IF(AND(E1230&gt;0,F1230&gt;0,H1230&gt;0,OR('04A_국토부원자료'!P1231="",'04A_국토부원자료'!P1231="-"),IF('01_설정'!B10=1,N1230=1,TRUE),R1230&lt;='01_설정'!B5,S1230&lt;='01_설정'!B6,T1230&lt;='01_설정'!B7,U1230&lt;='01_설정'!B8),"Y",""))</f>
        <v/>
      </c>
      <c r="W1230" s="40" t="str">
        <f>IF(V1230&lt;&gt;"Y","",MAX(0,(1-R1230/'01_설정'!B5))*'01_설정'!B14+MAX(0,(1-S1230/'01_설정'!B6))*'01_설정'!B15+MAX(0,(1-T1230/'01_설정'!B7))*'01_설정'!B16+MAX(0,(1-U1230/'01_설정'!B8))*'01_설정'!B17+O1230*'01_설정'!B11+Q1230*'01_설정'!B12+P1230*'01_설정'!B13)</f>
        <v/>
      </c>
      <c r="X1230" s="38" t="str">
        <f>IF(W1230="","",1+COUNTIFS($W$4:$W$3003,"&gt;"&amp;W1230)+COUNTIFS($W$4:W1230,W1230)-1)</f>
        <v/>
      </c>
    </row>
    <row r="1231" spans="1:24" ht="16.5">
      <c r="A1231" s="38">
        <f>IF('04A_국토부원자료'!A1232="","",ROW()-3)</f>
        <v>1228</v>
      </c>
      <c r="B1231" s="39" t="str">
        <f>IFERROR('04A_국토부원자료'!B1232,"")</f>
        <v>서울특별시 송파구 문정동</v>
      </c>
      <c r="C1231" s="39" t="str">
        <f>IF(B1231="","",IF('04A_국토부원자료'!C1232&lt;&gt;"",'04A_국토부원자료'!C1232,TRIM('04A_국토부원자료'!D1232&amp;IF('04A_국토부원자료'!E1232&lt;&gt;"","-"&amp;'04A_국토부원자료'!E1232,""))))</f>
        <v>618</v>
      </c>
      <c r="D1231" s="39" t="str">
        <f>IFERROR('04A_국토부원자료'!F1232,"")</f>
        <v>파크하비오</v>
      </c>
      <c r="E1231" s="40">
        <f>IFERROR(VALUE(SUBSTITUTE('04A_국토부원자료'!G1232,",","")),"")</f>
        <v>25.12</v>
      </c>
      <c r="F1231" s="41">
        <f>IFERROR(IF(AND('04A_국토부원자료'!H1232&lt;&gt;"",'04A_국토부원자료'!I1232&lt;&gt;""),DATE(INT(VALUE(SUBSTITUTE('04A_국토부원자료'!H1232,",",""))/100),MOD(VALUE(SUBSTITUTE('04A_국토부원자료'!H1232,",","")),100),VALUE(SUBSTITUTE('04A_국토부원자료'!I1232,",",""))),""),"")</f>
        <v>45280</v>
      </c>
      <c r="G1231" s="42">
        <f>IFERROR(VALUE(SUBSTITUTE('04A_국토부원자료'!J1232,",","")),"")</f>
        <v>21000</v>
      </c>
      <c r="H1231" s="43">
        <f t="shared" si="38"/>
        <v>210000000</v>
      </c>
      <c r="I1231" s="43">
        <f t="shared" si="39"/>
        <v>8359872.611464968</v>
      </c>
      <c r="J1231" s="38">
        <f>IFERROR(VALUE(SUBSTITUTE('04A_국토부원자료'!K1232,",","")),"")</f>
        <v>5</v>
      </c>
      <c r="K1231" s="38" t="str">
        <f>IFERROR(VALUE(SUBSTITUTE('04A_국토부원자료'!N1232,",","")),"")</f>
        <v/>
      </c>
      <c r="L1231" s="39" t="str">
        <f>IFERROR('04A_국토부원자료'!O1232,"")</f>
        <v xml:space="preserve"> </v>
      </c>
      <c r="M1231" s="39" t="str">
        <f>IFERROR('04A_국토부원자료'!Q1232,"")</f>
        <v>중개거래</v>
      </c>
      <c r="N1231" s="38">
        <f>IF(B1231="","",IF('02_대상물건입력'!B5="",1,IF(ISNUMBER(SEARCH('02_대상물건입력'!B5,B1231)),1,0)))</f>
        <v>1</v>
      </c>
      <c r="O1231" s="38">
        <f>IF(B1231="","",IF('02_대상물건입력'!B6="",1,IF(ISNUMBER(SEARCH('02_대상물건입력'!B6,B1231)),1,0)))</f>
        <v>0</v>
      </c>
      <c r="P1231" s="38">
        <f>IF(L1231="","",IF('02_대상물건입력'!B15="",0,IF(ISNUMBER(SEARCH('02_대상물건입력'!B15,L1231)),1,0)))</f>
        <v>0</v>
      </c>
      <c r="Q1231" s="38">
        <f>IF(D1231="","",IF('02_대상물건입력'!B8="",0,IF(ISNUMBER(SEARCH('02_대상물건입력'!B8,D1231)),1,0)))</f>
        <v>0</v>
      </c>
      <c r="R1231" s="44">
        <f>IFERROR(ABS(E1231-'02_대상물건입력'!B11)/'02_대상물건입력'!B11,"")</f>
        <v>7.7921505865769972E-2</v>
      </c>
      <c r="S1231" s="38">
        <f>IFERROR(ABS(J1231-'02_대상물건입력'!B10),"")</f>
        <v>7</v>
      </c>
      <c r="T1231" s="38">
        <f>IFERROR(ABS('01_설정'!B4-F1231),"")</f>
        <v>832</v>
      </c>
      <c r="U1231" s="38" t="str">
        <f>IFERROR(ABS(K1231-YEAR('02_대상물건입력'!B14)),"")</f>
        <v/>
      </c>
      <c r="V1231" s="38" t="str">
        <f>IF(B1231="","",IF(AND(E1231&gt;0,F1231&gt;0,H1231&gt;0,OR('04A_국토부원자료'!P1232="",'04A_국토부원자료'!P1232="-"),IF('01_설정'!B10=1,N1231=1,TRUE),R1231&lt;='01_설정'!B5,S1231&lt;='01_설정'!B6,T1231&lt;='01_설정'!B7,U1231&lt;='01_설정'!B8),"Y",""))</f>
        <v/>
      </c>
      <c r="W1231" s="40" t="str">
        <f>IF(V1231&lt;&gt;"Y","",MAX(0,(1-R1231/'01_설정'!B5))*'01_설정'!B14+MAX(0,(1-S1231/'01_설정'!B6))*'01_설정'!B15+MAX(0,(1-T1231/'01_설정'!B7))*'01_설정'!B16+MAX(0,(1-U1231/'01_설정'!B8))*'01_설정'!B17+O1231*'01_설정'!B11+Q1231*'01_설정'!B12+P1231*'01_설정'!B13)</f>
        <v/>
      </c>
      <c r="X1231" s="38" t="str">
        <f>IF(W1231="","",1+COUNTIFS($W$4:$W$3003,"&gt;"&amp;W1231)+COUNTIFS($W$4:W1231,W1231)-1)</f>
        <v/>
      </c>
    </row>
    <row r="1232" spans="1:24" ht="16.5">
      <c r="A1232" s="38">
        <f>IF('04A_국토부원자료'!A1233="","",ROW()-3)</f>
        <v>1229</v>
      </c>
      <c r="B1232" s="39" t="str">
        <f>IFERROR('04A_국토부원자료'!B1233,"")</f>
        <v>서울특별시 송파구 문정동</v>
      </c>
      <c r="C1232" s="39" t="str">
        <f>IF(B1232="","",IF('04A_국토부원자료'!C1233&lt;&gt;"",'04A_국토부원자료'!C1233,TRIM('04A_국토부원자료'!D1233&amp;IF('04A_국토부원자료'!E1233&lt;&gt;"","-"&amp;'04A_국토부원자료'!E1233,""))))</f>
        <v>618</v>
      </c>
      <c r="D1232" s="39" t="str">
        <f>IFERROR('04A_국토부원자료'!F1233,"")</f>
        <v>파크하비오</v>
      </c>
      <c r="E1232" s="40">
        <f>IFERROR(VALUE(SUBSTITUTE('04A_국토부원자료'!G1233,",","")),"")</f>
        <v>22.55</v>
      </c>
      <c r="F1232" s="41">
        <f>IFERROR(IF(AND('04A_국토부원자료'!H1233&lt;&gt;"",'04A_국토부원자료'!I1233&lt;&gt;""),DATE(INT(VALUE(SUBSTITUTE('04A_국토부원자료'!H1233,",",""))/100),MOD(VALUE(SUBSTITUTE('04A_국토부원자료'!H1233,",","")),100),VALUE(SUBSTITUTE('04A_국토부원자료'!I1233,",",""))),""),"")</f>
        <v>45280</v>
      </c>
      <c r="G1232" s="42">
        <f>IFERROR(VALUE(SUBSTITUTE('04A_국토부원자료'!J1233,",","")),"")</f>
        <v>20400</v>
      </c>
      <c r="H1232" s="43">
        <f t="shared" si="38"/>
        <v>204000000</v>
      </c>
      <c r="I1232" s="43">
        <f t="shared" si="39"/>
        <v>9046563.1929046568</v>
      </c>
      <c r="J1232" s="38">
        <f>IFERROR(VALUE(SUBSTITUTE('04A_국토부원자료'!K1233,",","")),"")</f>
        <v>16</v>
      </c>
      <c r="K1232" s="38" t="str">
        <f>IFERROR(VALUE(SUBSTITUTE('04A_국토부원자료'!N1233,",","")),"")</f>
        <v/>
      </c>
      <c r="L1232" s="39" t="str">
        <f>IFERROR('04A_국토부원자료'!O1233,"")</f>
        <v xml:space="preserve"> </v>
      </c>
      <c r="M1232" s="39" t="str">
        <f>IFERROR('04A_국토부원자료'!Q1233,"")</f>
        <v>중개거래</v>
      </c>
      <c r="N1232" s="38">
        <f>IF(B1232="","",IF('02_대상물건입력'!B5="",1,IF(ISNUMBER(SEARCH('02_대상물건입력'!B5,B1232)),1,0)))</f>
        <v>1</v>
      </c>
      <c r="O1232" s="38">
        <f>IF(B1232="","",IF('02_대상물건입력'!B6="",1,IF(ISNUMBER(SEARCH('02_대상물건입력'!B6,B1232)),1,0)))</f>
        <v>0</v>
      </c>
      <c r="P1232" s="38">
        <f>IF(L1232="","",IF('02_대상물건입력'!B15="",0,IF(ISNUMBER(SEARCH('02_대상물건입력'!B15,L1232)),1,0)))</f>
        <v>0</v>
      </c>
      <c r="Q1232" s="38">
        <f>IF(D1232="","",IF('02_대상물건입력'!B8="",0,IF(ISNUMBER(SEARCH('02_대상물건입력'!B8,D1232)),1,0)))</f>
        <v>0</v>
      </c>
      <c r="R1232" s="44">
        <f>IFERROR(ABS(E1232-'02_대상물건입력'!B11)/'02_대상물건입력'!B11,"")</f>
        <v>0.17225835817170035</v>
      </c>
      <c r="S1232" s="38">
        <f>IFERROR(ABS(J1232-'02_대상물건입력'!B10),"")</f>
        <v>4</v>
      </c>
      <c r="T1232" s="38">
        <f>IFERROR(ABS('01_설정'!B4-F1232),"")</f>
        <v>832</v>
      </c>
      <c r="U1232" s="38" t="str">
        <f>IFERROR(ABS(K1232-YEAR('02_대상물건입력'!B14)),"")</f>
        <v/>
      </c>
      <c r="V1232" s="38" t="str">
        <f>IF(B1232="","",IF(AND(E1232&gt;0,F1232&gt;0,H1232&gt;0,OR('04A_국토부원자료'!P1233="",'04A_국토부원자료'!P1233="-"),IF('01_설정'!B10=1,N1232=1,TRUE),R1232&lt;='01_설정'!B5,S1232&lt;='01_설정'!B6,T1232&lt;='01_설정'!B7,U1232&lt;='01_설정'!B8),"Y",""))</f>
        <v/>
      </c>
      <c r="W1232" s="40" t="str">
        <f>IF(V1232&lt;&gt;"Y","",MAX(0,(1-R1232/'01_설정'!B5))*'01_설정'!B14+MAX(0,(1-S1232/'01_설정'!B6))*'01_설정'!B15+MAX(0,(1-T1232/'01_설정'!B7))*'01_설정'!B16+MAX(0,(1-U1232/'01_설정'!B8))*'01_설정'!B17+O1232*'01_설정'!B11+Q1232*'01_설정'!B12+P1232*'01_설정'!B13)</f>
        <v/>
      </c>
      <c r="X1232" s="38" t="str">
        <f>IF(W1232="","",1+COUNTIFS($W$4:$W$3003,"&gt;"&amp;W1232)+COUNTIFS($W$4:W1232,W1232)-1)</f>
        <v/>
      </c>
    </row>
    <row r="1233" spans="1:24" ht="16.5">
      <c r="A1233" s="38">
        <f>IF('04A_국토부원자료'!A1234="","",ROW()-3)</f>
        <v>1230</v>
      </c>
      <c r="B1233" s="39" t="str">
        <f>IFERROR('04A_국토부원자료'!B1234,"")</f>
        <v>서울특별시 송파구 문정동</v>
      </c>
      <c r="C1233" s="39" t="str">
        <f>IF(B1233="","",IF('04A_국토부원자료'!C1234&lt;&gt;"",'04A_국토부원자료'!C1234,TRIM('04A_국토부원자료'!D1234&amp;IF('04A_국토부원자료'!E1234&lt;&gt;"","-"&amp;'04A_국토부원자료'!E1234,""))))</f>
        <v>652-4</v>
      </c>
      <c r="D1233" s="39" t="str">
        <f>IFERROR('04A_국토부원자료'!F1234,"")</f>
        <v>힐스테이트에코문정</v>
      </c>
      <c r="E1233" s="40">
        <f>IFERROR(VALUE(SUBSTITUTE('04A_국토부원자료'!G1234,",","")),"")</f>
        <v>20.79</v>
      </c>
      <c r="F1233" s="41">
        <f>IFERROR(IF(AND('04A_국토부원자료'!H1234&lt;&gt;"",'04A_국토부원자료'!I1234&lt;&gt;""),DATE(INT(VALUE(SUBSTITUTE('04A_국토부원자료'!H1234,",",""))/100),MOD(VALUE(SUBSTITUTE('04A_국토부원자료'!H1234,",","")),100),VALUE(SUBSTITUTE('04A_국토부원자료'!I1234,",",""))),""),"")</f>
        <v>45279</v>
      </c>
      <c r="G1233" s="42">
        <f>IFERROR(VALUE(SUBSTITUTE('04A_국토부원자료'!J1234,",","")),"")</f>
        <v>21400</v>
      </c>
      <c r="H1233" s="43">
        <f t="shared" si="38"/>
        <v>214000000</v>
      </c>
      <c r="I1233" s="43">
        <f t="shared" si="39"/>
        <v>10293410.293410294</v>
      </c>
      <c r="J1233" s="38">
        <f>IFERROR(VALUE(SUBSTITUTE('04A_국토부원자료'!K1234,",","")),"")</f>
        <v>8</v>
      </c>
      <c r="K1233" s="38">
        <f>IFERROR(VALUE(SUBSTITUTE('04A_국토부원자료'!N1234,",","")),"")</f>
        <v>2018</v>
      </c>
      <c r="L1233" s="39" t="str">
        <f>IFERROR('04A_국토부원자료'!O1234,"")</f>
        <v>법원로4길 10</v>
      </c>
      <c r="M1233" s="39" t="str">
        <f>IFERROR('04A_국토부원자료'!Q1234,"")</f>
        <v>중개거래</v>
      </c>
      <c r="N1233" s="38">
        <f>IF(B1233="","",IF('02_대상물건입력'!B5="",1,IF(ISNUMBER(SEARCH('02_대상물건입력'!B5,B1233)),1,0)))</f>
        <v>1</v>
      </c>
      <c r="O1233" s="38">
        <f>IF(B1233="","",IF('02_대상물건입력'!B6="",1,IF(ISNUMBER(SEARCH('02_대상물건입력'!B6,B1233)),1,0)))</f>
        <v>0</v>
      </c>
      <c r="P1233" s="38">
        <f>IF(L1233="","",IF('02_대상물건입력'!B15="",0,IF(ISNUMBER(SEARCH('02_대상물건입력'!B15,L1233)),1,0)))</f>
        <v>0</v>
      </c>
      <c r="Q1233" s="38">
        <f>IF(D1233="","",IF('02_대상물건입력'!B8="",0,IF(ISNUMBER(SEARCH('02_대상물건입력'!B8,D1233)),1,0)))</f>
        <v>0</v>
      </c>
      <c r="R1233" s="44">
        <f>IFERROR(ABS(E1233-'02_대상물건입력'!B11)/'02_대상물건입력'!B11,"")</f>
        <v>0.23686258387537257</v>
      </c>
      <c r="S1233" s="38">
        <f>IFERROR(ABS(J1233-'02_대상물건입력'!B10),"")</f>
        <v>4</v>
      </c>
      <c r="T1233" s="38">
        <f>IFERROR(ABS('01_설정'!B4-F1233),"")</f>
        <v>833</v>
      </c>
      <c r="U1233" s="38">
        <f>IFERROR(ABS(K1233-YEAR('02_대상물건입력'!B14)),"")</f>
        <v>8</v>
      </c>
      <c r="V1233" s="38" t="str">
        <f>IF(B1233="","",IF(AND(E1233&gt;0,F1233&gt;0,H1233&gt;0,OR('04A_국토부원자료'!P1234="",'04A_국토부원자료'!P1234="-"),IF('01_설정'!B10=1,N1233=1,TRUE),R1233&lt;='01_설정'!B5,S1233&lt;='01_설정'!B6,T1233&lt;='01_설정'!B7,U1233&lt;='01_설정'!B8),"Y",""))</f>
        <v>Y</v>
      </c>
      <c r="W1233" s="40">
        <f>IF(V1233&lt;&gt;"Y","",MAX(0,(1-R1233/'01_설정'!B5))*'01_설정'!B14+MAX(0,(1-S1233/'01_설정'!B6))*'01_설정'!B15+MAX(0,(1-T1233/'01_설정'!B7))*'01_설정'!B16+MAX(0,(1-U1233/'01_설정'!B8))*'01_설정'!B17+O1233*'01_설정'!B11+Q1233*'01_설정'!B12+P1233*'01_설정'!B13)</f>
        <v>9.8629419340357067</v>
      </c>
      <c r="X1233" s="38">
        <f>IF(W1233="","",1+COUNTIFS($W$4:$W$3003,"&gt;"&amp;W1233)+COUNTIFS($W$4:W1233,W1233)-1)</f>
        <v>313</v>
      </c>
    </row>
    <row r="1234" spans="1:24" ht="16.5">
      <c r="A1234" s="38">
        <f>IF('04A_국토부원자료'!A1235="","",ROW()-3)</f>
        <v>1231</v>
      </c>
      <c r="B1234" s="39" t="str">
        <f>IFERROR('04A_국토부원자료'!B1235,"")</f>
        <v>서울특별시 송파구 문정동</v>
      </c>
      <c r="C1234" s="39" t="str">
        <f>IF(B1234="","",IF('04A_국토부원자료'!C1235&lt;&gt;"",'04A_국토부원자료'!C1235,TRIM('04A_국토부원자료'!D1235&amp;IF('04A_국토부원자료'!E1235&lt;&gt;"","-"&amp;'04A_국토부원자료'!E1235,""))))</f>
        <v>622</v>
      </c>
      <c r="D1234" s="39" t="str">
        <f>IFERROR('04A_국토부원자료'!F1235,"")</f>
        <v>송파한화오벨리스크</v>
      </c>
      <c r="E1234" s="40">
        <f>IFERROR(VALUE(SUBSTITUTE('04A_국토부원자료'!G1235,",","")),"")</f>
        <v>29.99</v>
      </c>
      <c r="F1234" s="41">
        <f>IFERROR(IF(AND('04A_국토부원자료'!H1235&lt;&gt;"",'04A_국토부원자료'!I1235&lt;&gt;""),DATE(INT(VALUE(SUBSTITUTE('04A_국토부원자료'!H1235,",",""))/100),MOD(VALUE(SUBSTITUTE('04A_국토부원자료'!H1235,",","")),100),VALUE(SUBSTITUTE('04A_국토부원자료'!I1235,",",""))),""),"")</f>
        <v>45276</v>
      </c>
      <c r="G1234" s="42">
        <f>IFERROR(VALUE(SUBSTITUTE('04A_국토부원자료'!J1235,",","")),"")</f>
        <v>23800</v>
      </c>
      <c r="H1234" s="43">
        <f t="shared" si="38"/>
        <v>238000000</v>
      </c>
      <c r="I1234" s="43">
        <f t="shared" si="39"/>
        <v>7935978.6595531851</v>
      </c>
      <c r="J1234" s="38">
        <f>IFERROR(VALUE(SUBSTITUTE('04A_국토부원자료'!K1235,",","")),"")</f>
        <v>11</v>
      </c>
      <c r="K1234" s="38">
        <f>IFERROR(VALUE(SUBSTITUTE('04A_국토부원자료'!N1235,",","")),"")</f>
        <v>2013</v>
      </c>
      <c r="L1234" s="39" t="str">
        <f>IFERROR('04A_국토부원자료'!O1235,"")</f>
        <v>충민로 5</v>
      </c>
      <c r="M1234" s="39" t="str">
        <f>IFERROR('04A_국토부원자료'!Q1235,"")</f>
        <v>중개거래</v>
      </c>
      <c r="N1234" s="38">
        <f>IF(B1234="","",IF('02_대상물건입력'!B5="",1,IF(ISNUMBER(SEARCH('02_대상물건입력'!B5,B1234)),1,0)))</f>
        <v>1</v>
      </c>
      <c r="O1234" s="38">
        <f>IF(B1234="","",IF('02_대상물건입력'!B6="",1,IF(ISNUMBER(SEARCH('02_대상물건입력'!B6,B1234)),1,0)))</f>
        <v>0</v>
      </c>
      <c r="P1234" s="38">
        <f>IF(L1234="","",IF('02_대상물건입력'!B15="",0,IF(ISNUMBER(SEARCH('02_대상물건입력'!B15,L1234)),1,0)))</f>
        <v>0</v>
      </c>
      <c r="Q1234" s="38">
        <f>IF(D1234="","",IF('02_대상물건입력'!B8="",0,IF(ISNUMBER(SEARCH('02_대상물건입력'!B8,D1234)),1,0)))</f>
        <v>0</v>
      </c>
      <c r="R1234" s="44">
        <f>IFERROR(ABS(E1234-'02_대상물건입력'!B11)/'02_대상물건입력'!B11,"")</f>
        <v>0.10084132321200462</v>
      </c>
      <c r="S1234" s="38">
        <f>IFERROR(ABS(J1234-'02_대상물건입력'!B10),"")</f>
        <v>1</v>
      </c>
      <c r="T1234" s="38">
        <f>IFERROR(ABS('01_설정'!B4-F1234),"")</f>
        <v>836</v>
      </c>
      <c r="U1234" s="38">
        <f>IFERROR(ABS(K1234-YEAR('02_대상물건입력'!B14)),"")</f>
        <v>13</v>
      </c>
      <c r="V1234" s="38" t="str">
        <f>IF(B1234="","",IF(AND(E1234&gt;0,F1234&gt;0,H1234&gt;0,OR('04A_국토부원자료'!P1235="",'04A_국토부원자료'!P1235="-"),IF('01_설정'!B10=1,N1234=1,TRUE),R1234&lt;='01_설정'!B5,S1234&lt;='01_설정'!B6,T1234&lt;='01_설정'!B7,U1234&lt;='01_설정'!B8),"Y",""))</f>
        <v/>
      </c>
      <c r="W1234" s="40" t="str">
        <f>IF(V1234&lt;&gt;"Y","",MAX(0,(1-R1234/'01_설정'!B5))*'01_설정'!B14+MAX(0,(1-S1234/'01_설정'!B6))*'01_설정'!B15+MAX(0,(1-T1234/'01_설정'!B7))*'01_설정'!B16+MAX(0,(1-U1234/'01_설정'!B8))*'01_설정'!B17+O1234*'01_설정'!B11+Q1234*'01_설정'!B12+P1234*'01_설정'!B13)</f>
        <v/>
      </c>
      <c r="X1234" s="38" t="str">
        <f>IF(W1234="","",1+COUNTIFS($W$4:$W$3003,"&gt;"&amp;W1234)+COUNTIFS($W$4:W1234,W1234)-1)</f>
        <v/>
      </c>
    </row>
    <row r="1235" spans="1:24" ht="16.5">
      <c r="A1235" s="38">
        <f>IF('04A_국토부원자료'!A1236="","",ROW()-3)</f>
        <v>1232</v>
      </c>
      <c r="B1235" s="39" t="str">
        <f>IFERROR('04A_국토부원자료'!B1236,"")</f>
        <v>서울특별시 송파구 문정동</v>
      </c>
      <c r="C1235" s="39" t="str">
        <f>IF(B1235="","",IF('04A_국토부원자료'!C1236&lt;&gt;"",'04A_국토부원자료'!C1236,TRIM('04A_국토부원자료'!D1236&amp;IF('04A_국토부원자료'!E1236&lt;&gt;"","-"&amp;'04A_국토부원자료'!E1236,""))))</f>
        <v>618</v>
      </c>
      <c r="D1235" s="39" t="str">
        <f>IFERROR('04A_국토부원자료'!F1236,"")</f>
        <v>파크하비오</v>
      </c>
      <c r="E1235" s="40">
        <f>IFERROR(VALUE(SUBSTITUTE('04A_국토부원자료'!G1236,",","")),"")</f>
        <v>24.58</v>
      </c>
      <c r="F1235" s="41">
        <f>IFERROR(IF(AND('04A_국토부원자료'!H1236&lt;&gt;"",'04A_국토부원자료'!I1236&lt;&gt;""),DATE(INT(VALUE(SUBSTITUTE('04A_국토부원자료'!H1236,",",""))/100),MOD(VALUE(SUBSTITUTE('04A_국토부원자료'!H1236,",","")),100),VALUE(SUBSTITUTE('04A_국토부원자료'!I1236,",",""))),""),"")</f>
        <v>45274</v>
      </c>
      <c r="G1235" s="42">
        <f>IFERROR(VALUE(SUBSTITUTE('04A_국토부원자료'!J1236,",","")),"")</f>
        <v>19800</v>
      </c>
      <c r="H1235" s="43">
        <f t="shared" si="38"/>
        <v>198000000</v>
      </c>
      <c r="I1235" s="43">
        <f t="shared" si="39"/>
        <v>8055329.5362082999</v>
      </c>
      <c r="J1235" s="38">
        <f>IFERROR(VALUE(SUBSTITUTE('04A_국토부원자료'!K1236,",","")),"")</f>
        <v>9</v>
      </c>
      <c r="K1235" s="38" t="str">
        <f>IFERROR(VALUE(SUBSTITUTE('04A_국토부원자료'!N1236,",","")),"")</f>
        <v/>
      </c>
      <c r="L1235" s="39" t="str">
        <f>IFERROR('04A_국토부원자료'!O1236,"")</f>
        <v xml:space="preserve"> </v>
      </c>
      <c r="M1235" s="39" t="str">
        <f>IFERROR('04A_국토부원자료'!Q1236,"")</f>
        <v>중개거래</v>
      </c>
      <c r="N1235" s="38">
        <f>IF(B1235="","",IF('02_대상물건입력'!B5="",1,IF(ISNUMBER(SEARCH('02_대상물건입력'!B5,B1235)),1,0)))</f>
        <v>1</v>
      </c>
      <c r="O1235" s="38">
        <f>IF(B1235="","",IF('02_대상물건입력'!B6="",1,IF(ISNUMBER(SEARCH('02_대상물건입력'!B6,B1235)),1,0)))</f>
        <v>0</v>
      </c>
      <c r="P1235" s="38">
        <f>IF(L1235="","",IF('02_대상물건입력'!B15="",0,IF(ISNUMBER(SEARCH('02_대상물건입력'!B15,L1235)),1,0)))</f>
        <v>0</v>
      </c>
      <c r="Q1235" s="38">
        <f>IF(D1235="","",IF('02_대상물건입력'!B8="",0,IF(ISNUMBER(SEARCH('02_대상물건입력'!B8,D1235)),1,0)))</f>
        <v>0</v>
      </c>
      <c r="R1235" s="44">
        <f>IFERROR(ABS(E1235-'02_대상물건입력'!B11)/'02_대상물건입력'!B11,"")</f>
        <v>9.7743256933942216E-2</v>
      </c>
      <c r="S1235" s="38">
        <f>IFERROR(ABS(J1235-'02_대상물건입력'!B10),"")</f>
        <v>3</v>
      </c>
      <c r="T1235" s="38">
        <f>IFERROR(ABS('01_설정'!B4-F1235),"")</f>
        <v>838</v>
      </c>
      <c r="U1235" s="38" t="str">
        <f>IFERROR(ABS(K1235-YEAR('02_대상물건입력'!B14)),"")</f>
        <v/>
      </c>
      <c r="V1235" s="38" t="str">
        <f>IF(B1235="","",IF(AND(E1235&gt;0,F1235&gt;0,H1235&gt;0,OR('04A_국토부원자료'!P1236="",'04A_국토부원자료'!P1236="-"),IF('01_설정'!B10=1,N1235=1,TRUE),R1235&lt;='01_설정'!B5,S1235&lt;='01_설정'!B6,T1235&lt;='01_설정'!B7,U1235&lt;='01_설정'!B8),"Y",""))</f>
        <v/>
      </c>
      <c r="W1235" s="40" t="str">
        <f>IF(V1235&lt;&gt;"Y","",MAX(0,(1-R1235/'01_설정'!B5))*'01_설정'!B14+MAX(0,(1-S1235/'01_설정'!B6))*'01_설정'!B15+MAX(0,(1-T1235/'01_설정'!B7))*'01_설정'!B16+MAX(0,(1-U1235/'01_설정'!B8))*'01_설정'!B17+O1235*'01_설정'!B11+Q1235*'01_설정'!B12+P1235*'01_설정'!B13)</f>
        <v/>
      </c>
      <c r="X1235" s="38" t="str">
        <f>IF(W1235="","",1+COUNTIFS($W$4:$W$3003,"&gt;"&amp;W1235)+COUNTIFS($W$4:W1235,W1235)-1)</f>
        <v/>
      </c>
    </row>
    <row r="1236" spans="1:24" ht="16.5">
      <c r="A1236" s="38">
        <f>IF('04A_국토부원자료'!A1237="","",ROW()-3)</f>
        <v>1233</v>
      </c>
      <c r="B1236" s="39" t="str">
        <f>IFERROR('04A_국토부원자료'!B1237,"")</f>
        <v>서울특별시 송파구 문정동</v>
      </c>
      <c r="C1236" s="39" t="str">
        <f>IF(B1236="","",IF('04A_국토부원자료'!C1237&lt;&gt;"",'04A_국토부원자료'!C1237,TRIM('04A_국토부원자료'!D1237&amp;IF('04A_국토부원자료'!E1237&lt;&gt;"","-"&amp;'04A_국토부원자료'!E1237,""))))</f>
        <v>618</v>
      </c>
      <c r="D1236" s="39" t="str">
        <f>IFERROR('04A_국토부원자료'!F1237,"")</f>
        <v>파크하비오</v>
      </c>
      <c r="E1236" s="40">
        <f>IFERROR(VALUE(SUBSTITUTE('04A_국토부원자료'!G1237,",","")),"")</f>
        <v>25.73</v>
      </c>
      <c r="F1236" s="41">
        <f>IFERROR(IF(AND('04A_국토부원자료'!H1237&lt;&gt;"",'04A_국토부원자료'!I1237&lt;&gt;""),DATE(INT(VALUE(SUBSTITUTE('04A_국토부원자료'!H1237,",",""))/100),MOD(VALUE(SUBSTITUTE('04A_국토부원자료'!H1237,",","")),100),VALUE(SUBSTITUTE('04A_국토부원자료'!I1237,",",""))),""),"")</f>
        <v>45274</v>
      </c>
      <c r="G1236" s="42">
        <f>IFERROR(VALUE(SUBSTITUTE('04A_국토부원자료'!J1237,",","")),"")</f>
        <v>20700</v>
      </c>
      <c r="H1236" s="43">
        <f t="shared" si="38"/>
        <v>207000000</v>
      </c>
      <c r="I1236" s="43">
        <f t="shared" si="39"/>
        <v>8045083.5600466384</v>
      </c>
      <c r="J1236" s="38">
        <f>IFERROR(VALUE(SUBSTITUTE('04A_국토부원자료'!K1237,",","")),"")</f>
        <v>16</v>
      </c>
      <c r="K1236" s="38" t="str">
        <f>IFERROR(VALUE(SUBSTITUTE('04A_국토부원자료'!N1237,",","")),"")</f>
        <v/>
      </c>
      <c r="L1236" s="39" t="str">
        <f>IFERROR('04A_국토부원자료'!O1237,"")</f>
        <v xml:space="preserve"> </v>
      </c>
      <c r="M1236" s="39" t="str">
        <f>IFERROR('04A_국토부원자료'!Q1237,"")</f>
        <v>중개거래</v>
      </c>
      <c r="N1236" s="38">
        <f>IF(B1236="","",IF('02_대상물건입력'!B5="",1,IF(ISNUMBER(SEARCH('02_대상물건입력'!B5,B1236)),1,0)))</f>
        <v>1</v>
      </c>
      <c r="O1236" s="38">
        <f>IF(B1236="","",IF('02_대상물건입력'!B6="",1,IF(ISNUMBER(SEARCH('02_대상물건입력'!B6,B1236)),1,0)))</f>
        <v>0</v>
      </c>
      <c r="P1236" s="38">
        <f>IF(L1236="","",IF('02_대상물건입력'!B15="",0,IF(ISNUMBER(SEARCH('02_대상물건입력'!B15,L1236)),1,0)))</f>
        <v>0</v>
      </c>
      <c r="Q1236" s="38">
        <f>IF(D1236="","",IF('02_대상물건입력'!B8="",0,IF(ISNUMBER(SEARCH('02_대상물건입력'!B8,D1236)),1,0)))</f>
        <v>0</v>
      </c>
      <c r="R1236" s="44">
        <f>IFERROR(ABS(E1236-'02_대상물건입력'!B11)/'02_대상물건입력'!B11,"")</f>
        <v>5.5530268548019977E-2</v>
      </c>
      <c r="S1236" s="38">
        <f>IFERROR(ABS(J1236-'02_대상물건입력'!B10),"")</f>
        <v>4</v>
      </c>
      <c r="T1236" s="38">
        <f>IFERROR(ABS('01_설정'!B4-F1236),"")</f>
        <v>838</v>
      </c>
      <c r="U1236" s="38" t="str">
        <f>IFERROR(ABS(K1236-YEAR('02_대상물건입력'!B14)),"")</f>
        <v/>
      </c>
      <c r="V1236" s="38" t="str">
        <f>IF(B1236="","",IF(AND(E1236&gt;0,F1236&gt;0,H1236&gt;0,OR('04A_국토부원자료'!P1237="",'04A_국토부원자료'!P1237="-"),IF('01_설정'!B10=1,N1236=1,TRUE),R1236&lt;='01_설정'!B5,S1236&lt;='01_설정'!B6,T1236&lt;='01_설정'!B7,U1236&lt;='01_설정'!B8),"Y",""))</f>
        <v/>
      </c>
      <c r="W1236" s="40" t="str">
        <f>IF(V1236&lt;&gt;"Y","",MAX(0,(1-R1236/'01_설정'!B5))*'01_설정'!B14+MAX(0,(1-S1236/'01_설정'!B6))*'01_설정'!B15+MAX(0,(1-T1236/'01_설정'!B7))*'01_설정'!B16+MAX(0,(1-U1236/'01_설정'!B8))*'01_설정'!B17+O1236*'01_설정'!B11+Q1236*'01_설정'!B12+P1236*'01_설정'!B13)</f>
        <v/>
      </c>
      <c r="X1236" s="38" t="str">
        <f>IF(W1236="","",1+COUNTIFS($W$4:$W$3003,"&gt;"&amp;W1236)+COUNTIFS($W$4:W1236,W1236)-1)</f>
        <v/>
      </c>
    </row>
    <row r="1237" spans="1:24" ht="16.5">
      <c r="A1237" s="38">
        <f>IF('04A_국토부원자료'!A1238="","",ROW()-3)</f>
        <v>1234</v>
      </c>
      <c r="B1237" s="39" t="str">
        <f>IFERROR('04A_국토부원자료'!B1238,"")</f>
        <v>서울특별시 송파구 문정동</v>
      </c>
      <c r="C1237" s="39" t="str">
        <f>IF(B1237="","",IF('04A_국토부원자료'!C1238&lt;&gt;"",'04A_국토부원자료'!C1238,TRIM('04A_국토부원자료'!D1238&amp;IF('04A_국토부원자료'!E1238&lt;&gt;"","-"&amp;'04A_국토부원자료'!E1238,""))))</f>
        <v>618</v>
      </c>
      <c r="D1237" s="39" t="str">
        <f>IFERROR('04A_국토부원자료'!F1238,"")</f>
        <v>파크하비오</v>
      </c>
      <c r="E1237" s="40">
        <f>IFERROR(VALUE(SUBSTITUTE('04A_국토부원자료'!G1238,",","")),"")</f>
        <v>48.94</v>
      </c>
      <c r="F1237" s="41">
        <f>IFERROR(IF(AND('04A_국토부원자료'!H1238&lt;&gt;"",'04A_국토부원자료'!I1238&lt;&gt;""),DATE(INT(VALUE(SUBSTITUTE('04A_국토부원자료'!H1238,",",""))/100),MOD(VALUE(SUBSTITUTE('04A_국토부원자료'!H1238,",","")),100),VALUE(SUBSTITUTE('04A_국토부원자료'!I1238,",",""))),""),"")</f>
        <v>45271</v>
      </c>
      <c r="G1237" s="42">
        <f>IFERROR(VALUE(SUBSTITUTE('04A_국토부원자료'!J1238,",","")),"")</f>
        <v>46250</v>
      </c>
      <c r="H1237" s="43">
        <f t="shared" si="38"/>
        <v>462500000</v>
      </c>
      <c r="I1237" s="43">
        <f t="shared" si="39"/>
        <v>9450347.3641193304</v>
      </c>
      <c r="J1237" s="38">
        <f>IFERROR(VALUE(SUBSTITUTE('04A_국토부원자료'!K1238,",","")),"")</f>
        <v>13</v>
      </c>
      <c r="K1237" s="38" t="str">
        <f>IFERROR(VALUE(SUBSTITUTE('04A_국토부원자료'!N1238,",","")),"")</f>
        <v/>
      </c>
      <c r="L1237" s="39" t="str">
        <f>IFERROR('04A_국토부원자료'!O1238,"")</f>
        <v xml:space="preserve"> </v>
      </c>
      <c r="M1237" s="39" t="str">
        <f>IFERROR('04A_국토부원자료'!Q1238,"")</f>
        <v>중개거래</v>
      </c>
      <c r="N1237" s="38">
        <f>IF(B1237="","",IF('02_대상물건입력'!B5="",1,IF(ISNUMBER(SEARCH('02_대상물건입력'!B5,B1237)),1,0)))</f>
        <v>1</v>
      </c>
      <c r="O1237" s="38">
        <f>IF(B1237="","",IF('02_대상물건입력'!B6="",1,IF(ISNUMBER(SEARCH('02_대상물건입력'!B6,B1237)),1,0)))</f>
        <v>0</v>
      </c>
      <c r="P1237" s="38">
        <f>IF(L1237="","",IF('02_대상물건입력'!B15="",0,IF(ISNUMBER(SEARCH('02_대상물건입력'!B15,L1237)),1,0)))</f>
        <v>0</v>
      </c>
      <c r="Q1237" s="38">
        <f>IF(D1237="","",IF('02_대상물건입력'!B8="",0,IF(ISNUMBER(SEARCH('02_대상물건입력'!B8,D1237)),1,0)))</f>
        <v>0</v>
      </c>
      <c r="R1237" s="44">
        <f>IFERROR(ABS(E1237-'02_대상물건입력'!B11)/'02_대상물건입력'!B11,"")</f>
        <v>0.79643795791915661</v>
      </c>
      <c r="S1237" s="38">
        <f>IFERROR(ABS(J1237-'02_대상물건입력'!B10),"")</f>
        <v>1</v>
      </c>
      <c r="T1237" s="38">
        <f>IFERROR(ABS('01_설정'!B4-F1237),"")</f>
        <v>841</v>
      </c>
      <c r="U1237" s="38" t="str">
        <f>IFERROR(ABS(K1237-YEAR('02_대상물건입력'!B14)),"")</f>
        <v/>
      </c>
      <c r="V1237" s="38" t="str">
        <f>IF(B1237="","",IF(AND(E1237&gt;0,F1237&gt;0,H1237&gt;0,OR('04A_국토부원자료'!P1238="",'04A_국토부원자료'!P1238="-"),IF('01_설정'!B10=1,N1237=1,TRUE),R1237&lt;='01_설정'!B5,S1237&lt;='01_설정'!B6,T1237&lt;='01_설정'!B7,U1237&lt;='01_설정'!B8),"Y",""))</f>
        <v/>
      </c>
      <c r="W1237" s="40" t="str">
        <f>IF(V1237&lt;&gt;"Y","",MAX(0,(1-R1237/'01_설정'!B5))*'01_설정'!B14+MAX(0,(1-S1237/'01_설정'!B6))*'01_설정'!B15+MAX(0,(1-T1237/'01_설정'!B7))*'01_설정'!B16+MAX(0,(1-U1237/'01_설정'!B8))*'01_설정'!B17+O1237*'01_설정'!B11+Q1237*'01_설정'!B12+P1237*'01_설정'!B13)</f>
        <v/>
      </c>
      <c r="X1237" s="38" t="str">
        <f>IF(W1237="","",1+COUNTIFS($W$4:$W$3003,"&gt;"&amp;W1237)+COUNTIFS($W$4:W1237,W1237)-1)</f>
        <v/>
      </c>
    </row>
    <row r="1238" spans="1:24" ht="16.5">
      <c r="A1238" s="38">
        <f>IF('04A_국토부원자료'!A1239="","",ROW()-3)</f>
        <v>1235</v>
      </c>
      <c r="B1238" s="39" t="str">
        <f>IFERROR('04A_국토부원자료'!B1239,"")</f>
        <v>서울특별시 송파구 문정동</v>
      </c>
      <c r="C1238" s="39" t="str">
        <f>IF(B1238="","",IF('04A_국토부원자료'!C1239&lt;&gt;"",'04A_국토부원자료'!C1239,TRIM('04A_국토부원자료'!D1239&amp;IF('04A_국토부원자료'!E1239&lt;&gt;"","-"&amp;'04A_국토부원자료'!E1239,""))))</f>
        <v>652</v>
      </c>
      <c r="D1238" s="39" t="str">
        <f>IFERROR('04A_국토부원자료'!F1239,"")</f>
        <v>송파법조타운푸르지오시티</v>
      </c>
      <c r="E1238" s="40">
        <f>IFERROR(VALUE(SUBSTITUTE('04A_국토부원자료'!G1239,",","")),"")</f>
        <v>20.45</v>
      </c>
      <c r="F1238" s="41">
        <f>IFERROR(IF(AND('04A_국토부원자료'!H1239&lt;&gt;"",'04A_국토부원자료'!I1239&lt;&gt;""),DATE(INT(VALUE(SUBSTITUTE('04A_국토부원자료'!H1239,",",""))/100),MOD(VALUE(SUBSTITUTE('04A_국토부원자료'!H1239,",","")),100),VALUE(SUBSTITUTE('04A_국토부원자료'!I1239,",",""))),""),"")</f>
        <v>45271</v>
      </c>
      <c r="G1238" s="42">
        <f>IFERROR(VALUE(SUBSTITUTE('04A_국토부원자료'!J1239,",","")),"")</f>
        <v>21000</v>
      </c>
      <c r="H1238" s="43">
        <f t="shared" si="38"/>
        <v>210000000</v>
      </c>
      <c r="I1238" s="43">
        <f t="shared" si="39"/>
        <v>10268948.655256724</v>
      </c>
      <c r="J1238" s="38">
        <f>IFERROR(VALUE(SUBSTITUTE('04A_국토부원자료'!K1239,",","")),"")</f>
        <v>12</v>
      </c>
      <c r="K1238" s="38">
        <f>IFERROR(VALUE(SUBSTITUTE('04A_국토부원자료'!N1239,",","")),"")</f>
        <v>2018</v>
      </c>
      <c r="L1238" s="39" t="str">
        <f>IFERROR('04A_국토부원자료'!O1239,"")</f>
        <v>법원로4길 5</v>
      </c>
      <c r="M1238" s="39" t="str">
        <f>IFERROR('04A_국토부원자료'!Q1239,"")</f>
        <v>중개거래</v>
      </c>
      <c r="N1238" s="38">
        <f>IF(B1238="","",IF('02_대상물건입력'!B5="",1,IF(ISNUMBER(SEARCH('02_대상물건입력'!B5,B1238)),1,0)))</f>
        <v>1</v>
      </c>
      <c r="O1238" s="38">
        <f>IF(B1238="","",IF('02_대상물건입력'!B6="",1,IF(ISNUMBER(SEARCH('02_대상물건입력'!B6,B1238)),1,0)))</f>
        <v>0</v>
      </c>
      <c r="P1238" s="38">
        <f>IF(L1238="","",IF('02_대상물건입력'!B15="",0,IF(ISNUMBER(SEARCH('02_대상물건입력'!B15,L1238)),1,0)))</f>
        <v>0</v>
      </c>
      <c r="Q1238" s="38">
        <f>IF(D1238="","",IF('02_대상물건입력'!B8="",0,IF(ISNUMBER(SEARCH('02_대상물건입력'!B8,D1238)),1,0)))</f>
        <v>0</v>
      </c>
      <c r="R1238" s="44">
        <f>IFERROR(ABS(E1238-'02_대상물건입력'!B11)/'02_대상물건입력'!B11,"")</f>
        <v>0.2493429456590365</v>
      </c>
      <c r="S1238" s="38">
        <f>IFERROR(ABS(J1238-'02_대상물건입력'!B10),"")</f>
        <v>0</v>
      </c>
      <c r="T1238" s="38">
        <f>IFERROR(ABS('01_설정'!B4-F1238),"")</f>
        <v>841</v>
      </c>
      <c r="U1238" s="38">
        <f>IFERROR(ABS(K1238-YEAR('02_대상물건입력'!B14)),"")</f>
        <v>8</v>
      </c>
      <c r="V1238" s="38" t="str">
        <f>IF(B1238="","",IF(AND(E1238&gt;0,F1238&gt;0,H1238&gt;0,OR('04A_국토부원자료'!P1239="",'04A_국토부원자료'!P1239="-"),IF('01_설정'!B10=1,N1238=1,TRUE),R1238&lt;='01_설정'!B5,S1238&lt;='01_설정'!B6,T1238&lt;='01_설정'!B7,U1238&lt;='01_설정'!B8),"Y",""))</f>
        <v>Y</v>
      </c>
      <c r="W1238" s="40">
        <f>IF(V1238&lt;&gt;"Y","",MAX(0,(1-R1238/'01_설정'!B5))*'01_설정'!B14+MAX(0,(1-S1238/'01_설정'!B6))*'01_설정'!B15+MAX(0,(1-T1238/'01_설정'!B7))*'01_설정'!B16+MAX(0,(1-U1238/'01_설정'!B8))*'01_설정'!B17+O1238*'01_설정'!B11+Q1238*'01_설정'!B12+P1238*'01_설정'!B13)</f>
        <v>18.233163247758213</v>
      </c>
      <c r="X1238" s="38">
        <f>IF(W1238="","",1+COUNTIFS($W$4:$W$3003,"&gt;"&amp;W1238)+COUNTIFS($W$4:W1238,W1238)-1)</f>
        <v>268</v>
      </c>
    </row>
    <row r="1239" spans="1:24" ht="16.5">
      <c r="A1239" s="38">
        <f>IF('04A_국토부원자료'!A1240="","",ROW()-3)</f>
        <v>1236</v>
      </c>
      <c r="B1239" s="39" t="str">
        <f>IFERROR('04A_국토부원자료'!B1240,"")</f>
        <v>서울특별시 송파구 문정동</v>
      </c>
      <c r="C1239" s="39" t="str">
        <f>IF(B1239="","",IF('04A_국토부원자료'!C1240&lt;&gt;"",'04A_국토부원자료'!C1240,TRIM('04A_국토부원자료'!D1240&amp;IF('04A_국토부원자료'!E1240&lt;&gt;"","-"&amp;'04A_국토부원자료'!E1240,""))))</f>
        <v>620</v>
      </c>
      <c r="D1239" s="39" t="str">
        <f>IFERROR('04A_국토부원자료'!F1240,"")</f>
        <v>송파푸르지오시티</v>
      </c>
      <c r="E1239" s="40">
        <f>IFERROR(VALUE(SUBSTITUTE('04A_국토부원자료'!G1240,",","")),"")</f>
        <v>30</v>
      </c>
      <c r="F1239" s="41">
        <f>IFERROR(IF(AND('04A_국토부원자료'!H1240&lt;&gt;"",'04A_국토부원자료'!I1240&lt;&gt;""),DATE(INT(VALUE(SUBSTITUTE('04A_국토부원자료'!H1240,",",""))/100),MOD(VALUE(SUBSTITUTE('04A_국토부원자료'!H1240,",","")),100),VALUE(SUBSTITUTE('04A_국토부원자료'!I1240,",",""))),""),"")</f>
        <v>45271</v>
      </c>
      <c r="G1239" s="42">
        <f>IFERROR(VALUE(SUBSTITUTE('04A_국토부원자료'!J1240,",","")),"")</f>
        <v>23600</v>
      </c>
      <c r="H1239" s="43">
        <f t="shared" si="38"/>
        <v>236000000</v>
      </c>
      <c r="I1239" s="43">
        <f t="shared" si="39"/>
        <v>7866666.666666667</v>
      </c>
      <c r="J1239" s="38">
        <f>IFERROR(VALUE(SUBSTITUTE('04A_국토부원자료'!K1240,",","")),"")</f>
        <v>14</v>
      </c>
      <c r="K1239" s="38">
        <f>IFERROR(VALUE(SUBSTITUTE('04A_국토부원자료'!N1240,",","")),"")</f>
        <v>2013</v>
      </c>
      <c r="L1239" s="39" t="str">
        <f>IFERROR('04A_국토부원자료'!O1240,"")</f>
        <v>새말로 62</v>
      </c>
      <c r="M1239" s="39" t="str">
        <f>IFERROR('04A_국토부원자료'!Q1240,"")</f>
        <v>직거래</v>
      </c>
      <c r="N1239" s="38">
        <f>IF(B1239="","",IF('02_대상물건입력'!B5="",1,IF(ISNUMBER(SEARCH('02_대상물건입력'!B5,B1239)),1,0)))</f>
        <v>1</v>
      </c>
      <c r="O1239" s="38">
        <f>IF(B1239="","",IF('02_대상물건입력'!B6="",1,IF(ISNUMBER(SEARCH('02_대상물건입력'!B6,B1239)),1,0)))</f>
        <v>0</v>
      </c>
      <c r="P1239" s="38">
        <f>IF(L1239="","",IF('02_대상물건입력'!B15="",0,IF(ISNUMBER(SEARCH('02_대상물건입력'!B15,L1239)),1,0)))</f>
        <v>0</v>
      </c>
      <c r="Q1239" s="38">
        <f>IF(D1239="","",IF('02_대상물건입력'!B8="",0,IF(ISNUMBER(SEARCH('02_대상물건입력'!B8,D1239)),1,0)))</f>
        <v>0</v>
      </c>
      <c r="R1239" s="44">
        <f>IFERROR(ABS(E1239-'02_대상물건입력'!B11)/'02_대상물건입력'!B11,"")</f>
        <v>0.10120839267623009</v>
      </c>
      <c r="S1239" s="38">
        <f>IFERROR(ABS(J1239-'02_대상물건입력'!B10),"")</f>
        <v>2</v>
      </c>
      <c r="T1239" s="38">
        <f>IFERROR(ABS('01_설정'!B4-F1239),"")</f>
        <v>841</v>
      </c>
      <c r="U1239" s="38">
        <f>IFERROR(ABS(K1239-YEAR('02_대상물건입력'!B14)),"")</f>
        <v>13</v>
      </c>
      <c r="V1239" s="38" t="str">
        <f>IF(B1239="","",IF(AND(E1239&gt;0,F1239&gt;0,H1239&gt;0,OR('04A_국토부원자료'!P1240="",'04A_국토부원자료'!P1240="-"),IF('01_설정'!B10=1,N1239=1,TRUE),R1239&lt;='01_설정'!B5,S1239&lt;='01_설정'!B6,T1239&lt;='01_설정'!B7,U1239&lt;='01_설정'!B8),"Y",""))</f>
        <v/>
      </c>
      <c r="W1239" s="40" t="str">
        <f>IF(V1239&lt;&gt;"Y","",MAX(0,(1-R1239/'01_설정'!B5))*'01_설정'!B14+MAX(0,(1-S1239/'01_설정'!B6))*'01_설정'!B15+MAX(0,(1-T1239/'01_설정'!B7))*'01_설정'!B16+MAX(0,(1-U1239/'01_설정'!B8))*'01_설정'!B17+O1239*'01_설정'!B11+Q1239*'01_설정'!B12+P1239*'01_설정'!B13)</f>
        <v/>
      </c>
      <c r="X1239" s="38" t="str">
        <f>IF(W1239="","",1+COUNTIFS($W$4:$W$3003,"&gt;"&amp;W1239)+COUNTIFS($W$4:W1239,W1239)-1)</f>
        <v/>
      </c>
    </row>
    <row r="1240" spans="1:24" ht="16.5">
      <c r="A1240" s="38">
        <f>IF('04A_국토부원자료'!A1241="","",ROW()-3)</f>
        <v>1237</v>
      </c>
      <c r="B1240" s="39" t="str">
        <f>IFERROR('04A_국토부원자료'!B1241,"")</f>
        <v>서울특별시 송파구 문정동</v>
      </c>
      <c r="C1240" s="39" t="str">
        <f>IF(B1240="","",IF('04A_국토부원자료'!C1241&lt;&gt;"",'04A_국토부원자료'!C1241,TRIM('04A_국토부원자료'!D1241&amp;IF('04A_국토부원자료'!E1241&lt;&gt;"","-"&amp;'04A_국토부원자료'!E1241,""))))</f>
        <v>643-1</v>
      </c>
      <c r="D1240" s="39" t="str">
        <f>IFERROR('04A_국토부원자료'!F1241,"")</f>
        <v>엠스테이트</v>
      </c>
      <c r="E1240" s="40">
        <f>IFERROR(VALUE(SUBSTITUTE('04A_국토부원자료'!G1241,",","")),"")</f>
        <v>32.43</v>
      </c>
      <c r="F1240" s="41">
        <f>IFERROR(IF(AND('04A_국토부원자료'!H1241&lt;&gt;"",'04A_국토부원자료'!I1241&lt;&gt;""),DATE(INT(VALUE(SUBSTITUTE('04A_국토부원자료'!H1241,",",""))/100),MOD(VALUE(SUBSTITUTE('04A_국토부원자료'!H1241,",","")),100),VALUE(SUBSTITUTE('04A_국토부원자료'!I1241,",",""))),""),"")</f>
        <v>45268</v>
      </c>
      <c r="G1240" s="42">
        <f>IFERROR(VALUE(SUBSTITUTE('04A_국토부원자료'!J1241,",","")),"")</f>
        <v>31700</v>
      </c>
      <c r="H1240" s="43">
        <f t="shared" si="38"/>
        <v>317000000</v>
      </c>
      <c r="I1240" s="43">
        <f t="shared" si="39"/>
        <v>9774899.7841504775</v>
      </c>
      <c r="J1240" s="38">
        <f>IFERROR(VALUE(SUBSTITUTE('04A_국토부원자료'!K1241,",","")),"")</f>
        <v>12</v>
      </c>
      <c r="K1240" s="38">
        <f>IFERROR(VALUE(SUBSTITUTE('04A_국토부원자료'!N1241,",","")),"")</f>
        <v>2016</v>
      </c>
      <c r="L1240" s="39" t="str">
        <f>IFERROR('04A_국토부원자료'!O1241,"")</f>
        <v>법원로 114</v>
      </c>
      <c r="M1240" s="39" t="str">
        <f>IFERROR('04A_국토부원자료'!Q1241,"")</f>
        <v>중개거래</v>
      </c>
      <c r="N1240" s="38">
        <f>IF(B1240="","",IF('02_대상물건입력'!B5="",1,IF(ISNUMBER(SEARCH('02_대상물건입력'!B5,B1240)),1,0)))</f>
        <v>1</v>
      </c>
      <c r="O1240" s="38">
        <f>IF(B1240="","",IF('02_대상물건입력'!B6="",1,IF(ISNUMBER(SEARCH('02_대상물건입력'!B6,B1240)),1,0)))</f>
        <v>0</v>
      </c>
      <c r="P1240" s="38">
        <f>IF(L1240="","",IF('02_대상물건입력'!B15="",0,IF(ISNUMBER(SEARCH('02_대상물건입력'!B15,L1240)),1,0)))</f>
        <v>0</v>
      </c>
      <c r="Q1240" s="38">
        <f>IF(D1240="","",IF('02_대상물건입력'!B8="",0,IF(ISNUMBER(SEARCH('02_대상물건입력'!B8,D1240)),1,0)))</f>
        <v>0</v>
      </c>
      <c r="R1240" s="44">
        <f>IFERROR(ABS(E1240-'02_대상물건입력'!B11)/'02_대상물건입력'!B11,"")</f>
        <v>0.19040627248300471</v>
      </c>
      <c r="S1240" s="38">
        <f>IFERROR(ABS(J1240-'02_대상물건입력'!B10),"")</f>
        <v>0</v>
      </c>
      <c r="T1240" s="38">
        <f>IFERROR(ABS('01_설정'!B4-F1240),"")</f>
        <v>844</v>
      </c>
      <c r="U1240" s="38">
        <f>IFERROR(ABS(K1240-YEAR('02_대상물건입력'!B14)),"")</f>
        <v>10</v>
      </c>
      <c r="V1240" s="38" t="str">
        <f>IF(B1240="","",IF(AND(E1240&gt;0,F1240&gt;0,H1240&gt;0,OR('04A_국토부원자료'!P1241="",'04A_국토부원자료'!P1241="-"),IF('01_설정'!B10=1,N1240=1,TRUE),R1240&lt;='01_설정'!B5,S1240&lt;='01_설정'!B6,T1240&lt;='01_설정'!B7,U1240&lt;='01_설정'!B8),"Y",""))</f>
        <v>Y</v>
      </c>
      <c r="W1240" s="40">
        <f>IF(V1240&lt;&gt;"Y","",MAX(0,(1-R1240/'01_설정'!B5))*'01_설정'!B14+MAX(0,(1-S1240/'01_설정'!B6))*'01_설정'!B15+MAX(0,(1-T1240/'01_설정'!B7))*'01_설정'!B16+MAX(0,(1-U1240/'01_설정'!B8))*'01_설정'!B17+O1240*'01_설정'!B11+Q1240*'01_설정'!B12+P1240*'01_설정'!B13)</f>
        <v>21.37027541875586</v>
      </c>
      <c r="X1240" s="38">
        <f>IF(W1240="","",1+COUNTIFS($W$4:$W$3003,"&gt;"&amp;W1240)+COUNTIFS($W$4:W1240,W1240)-1)</f>
        <v>241</v>
      </c>
    </row>
    <row r="1241" spans="1:24" ht="16.5">
      <c r="A1241" s="38">
        <f>IF('04A_국토부원자료'!A1242="","",ROW()-3)</f>
        <v>1238</v>
      </c>
      <c r="B1241" s="39" t="str">
        <f>IFERROR('04A_국토부원자료'!B1242,"")</f>
        <v>서울특별시 송파구 문정동</v>
      </c>
      <c r="C1241" s="39" t="str">
        <f>IF(B1241="","",IF('04A_국토부원자료'!C1242&lt;&gt;"",'04A_국토부원자료'!C1242,TRIM('04A_국토부원자료'!D1242&amp;IF('04A_국토부원자료'!E1242&lt;&gt;"","-"&amp;'04A_국토부원자료'!E1242,""))))</f>
        <v>618</v>
      </c>
      <c r="D1241" s="39" t="str">
        <f>IFERROR('04A_국토부원자료'!F1242,"")</f>
        <v>파크하비오</v>
      </c>
      <c r="E1241" s="40">
        <f>IFERROR(VALUE(SUBSTITUTE('04A_국토부원자료'!G1242,",","")),"")</f>
        <v>24.58</v>
      </c>
      <c r="F1241" s="41">
        <f>IFERROR(IF(AND('04A_국토부원자료'!H1242&lt;&gt;"",'04A_국토부원자료'!I1242&lt;&gt;""),DATE(INT(VALUE(SUBSTITUTE('04A_국토부원자료'!H1242,",",""))/100),MOD(VALUE(SUBSTITUTE('04A_국토부원자료'!H1242,",","")),100),VALUE(SUBSTITUTE('04A_국토부원자료'!I1242,",",""))),""),"")</f>
        <v>45267</v>
      </c>
      <c r="G1241" s="42">
        <f>IFERROR(VALUE(SUBSTITUTE('04A_국토부원자료'!J1242,",","")),"")</f>
        <v>20000</v>
      </c>
      <c r="H1241" s="43">
        <f t="shared" si="38"/>
        <v>200000000</v>
      </c>
      <c r="I1241" s="43">
        <f t="shared" si="39"/>
        <v>8136696.5012205048</v>
      </c>
      <c r="J1241" s="38">
        <f>IFERROR(VALUE(SUBSTITUTE('04A_국토부원자료'!K1242,",","")),"")</f>
        <v>17</v>
      </c>
      <c r="K1241" s="38" t="str">
        <f>IFERROR(VALUE(SUBSTITUTE('04A_국토부원자료'!N1242,",","")),"")</f>
        <v/>
      </c>
      <c r="L1241" s="39" t="str">
        <f>IFERROR('04A_국토부원자료'!O1242,"")</f>
        <v xml:space="preserve"> </v>
      </c>
      <c r="M1241" s="39" t="str">
        <f>IFERROR('04A_국토부원자료'!Q1242,"")</f>
        <v>중개거래</v>
      </c>
      <c r="N1241" s="38">
        <f>IF(B1241="","",IF('02_대상물건입력'!B5="",1,IF(ISNUMBER(SEARCH('02_대상물건입력'!B5,B1241)),1,0)))</f>
        <v>1</v>
      </c>
      <c r="O1241" s="38">
        <f>IF(B1241="","",IF('02_대상물건입력'!B6="",1,IF(ISNUMBER(SEARCH('02_대상물건입력'!B6,B1241)),1,0)))</f>
        <v>0</v>
      </c>
      <c r="P1241" s="38">
        <f>IF(L1241="","",IF('02_대상물건입력'!B15="",0,IF(ISNUMBER(SEARCH('02_대상물건입력'!B15,L1241)),1,0)))</f>
        <v>0</v>
      </c>
      <c r="Q1241" s="38">
        <f>IF(D1241="","",IF('02_대상물건입력'!B8="",0,IF(ISNUMBER(SEARCH('02_대상물건입력'!B8,D1241)),1,0)))</f>
        <v>0</v>
      </c>
      <c r="R1241" s="44">
        <f>IFERROR(ABS(E1241-'02_대상물건입력'!B11)/'02_대상물건입력'!B11,"")</f>
        <v>9.7743256933942216E-2</v>
      </c>
      <c r="S1241" s="38">
        <f>IFERROR(ABS(J1241-'02_대상물건입력'!B10),"")</f>
        <v>5</v>
      </c>
      <c r="T1241" s="38">
        <f>IFERROR(ABS('01_설정'!B4-F1241),"")</f>
        <v>845</v>
      </c>
      <c r="U1241" s="38" t="str">
        <f>IFERROR(ABS(K1241-YEAR('02_대상물건입력'!B14)),"")</f>
        <v/>
      </c>
      <c r="V1241" s="38" t="str">
        <f>IF(B1241="","",IF(AND(E1241&gt;0,F1241&gt;0,H1241&gt;0,OR('04A_국토부원자료'!P1242="",'04A_국토부원자료'!P1242="-"),IF('01_설정'!B10=1,N1241=1,TRUE),R1241&lt;='01_설정'!B5,S1241&lt;='01_설정'!B6,T1241&lt;='01_설정'!B7,U1241&lt;='01_설정'!B8),"Y",""))</f>
        <v/>
      </c>
      <c r="W1241" s="40" t="str">
        <f>IF(V1241&lt;&gt;"Y","",MAX(0,(1-R1241/'01_설정'!B5))*'01_설정'!B14+MAX(0,(1-S1241/'01_설정'!B6))*'01_설정'!B15+MAX(0,(1-T1241/'01_설정'!B7))*'01_설정'!B16+MAX(0,(1-U1241/'01_설정'!B8))*'01_설정'!B17+O1241*'01_설정'!B11+Q1241*'01_설정'!B12+P1241*'01_설정'!B13)</f>
        <v/>
      </c>
      <c r="X1241" s="38" t="str">
        <f>IF(W1241="","",1+COUNTIFS($W$4:$W$3003,"&gt;"&amp;W1241)+COUNTIFS($W$4:W1241,W1241)-1)</f>
        <v/>
      </c>
    </row>
    <row r="1242" spans="1:24" ht="16.5">
      <c r="A1242" s="38">
        <f>IF('04A_국토부원자료'!A1243="","",ROW()-3)</f>
        <v>1239</v>
      </c>
      <c r="B1242" s="39" t="str">
        <f>IFERROR('04A_국토부원자료'!B1243,"")</f>
        <v>서울특별시 송파구 문정동</v>
      </c>
      <c r="C1242" s="39" t="str">
        <f>IF(B1242="","",IF('04A_국토부원자료'!C1243&lt;&gt;"",'04A_국토부원자료'!C1243,TRIM('04A_국토부원자료'!D1243&amp;IF('04A_국토부원자료'!E1243&lt;&gt;"","-"&amp;'04A_국토부원자료'!E1243,""))))</f>
        <v>652-5</v>
      </c>
      <c r="D1242" s="39" t="str">
        <f>IFERROR('04A_국토부원자료'!F1243,"")</f>
        <v>문정 아이파크</v>
      </c>
      <c r="E1242" s="40">
        <f>IFERROR(VALUE(SUBSTITUTE('04A_국토부원자료'!G1243,",","")),"")</f>
        <v>25.77</v>
      </c>
      <c r="F1242" s="41">
        <f>IFERROR(IF(AND('04A_국토부원자료'!H1243&lt;&gt;"",'04A_국토부원자료'!I1243&lt;&gt;""),DATE(INT(VALUE(SUBSTITUTE('04A_국토부원자료'!H1243,",",""))/100),MOD(VALUE(SUBSTITUTE('04A_국토부원자료'!H1243,",","")),100),VALUE(SUBSTITUTE('04A_국토부원자료'!I1243,",",""))),""),"")</f>
        <v>45266</v>
      </c>
      <c r="G1242" s="42">
        <f>IFERROR(VALUE(SUBSTITUTE('04A_국토부원자료'!J1243,",","")),"")</f>
        <v>25600</v>
      </c>
      <c r="H1242" s="43">
        <f t="shared" si="38"/>
        <v>256000000</v>
      </c>
      <c r="I1242" s="43">
        <f t="shared" si="39"/>
        <v>9934031.8199456725</v>
      </c>
      <c r="J1242" s="38">
        <f>IFERROR(VALUE(SUBSTITUTE('04A_국토부원자료'!K1243,",","")),"")</f>
        <v>12</v>
      </c>
      <c r="K1242" s="38">
        <f>IFERROR(VALUE(SUBSTITUTE('04A_국토부원자료'!N1243,",","")),"")</f>
        <v>2017</v>
      </c>
      <c r="L1242" s="39" t="str">
        <f>IFERROR('04A_국토부원자료'!O1243,"")</f>
        <v>법원로4길 6</v>
      </c>
      <c r="M1242" s="39" t="str">
        <f>IFERROR('04A_국토부원자료'!Q1243,"")</f>
        <v>중개거래</v>
      </c>
      <c r="N1242" s="38">
        <f>IF(B1242="","",IF('02_대상물건입력'!B5="",1,IF(ISNUMBER(SEARCH('02_대상물건입력'!B5,B1242)),1,0)))</f>
        <v>1</v>
      </c>
      <c r="O1242" s="38">
        <f>IF(B1242="","",IF('02_대상물건입력'!B6="",1,IF(ISNUMBER(SEARCH('02_대상물건입력'!B6,B1242)),1,0)))</f>
        <v>0</v>
      </c>
      <c r="P1242" s="38">
        <f>IF(L1242="","",IF('02_대상물건입력'!B15="",0,IF(ISNUMBER(SEARCH('02_대상물건입력'!B15,L1242)),1,0)))</f>
        <v>0</v>
      </c>
      <c r="Q1242" s="38">
        <f>IF(D1242="","",IF('02_대상물건입력'!B8="",0,IF(ISNUMBER(SEARCH('02_대상물건입력'!B8,D1242)),1,0)))</f>
        <v>0</v>
      </c>
      <c r="R1242" s="44">
        <f>IFERROR(ABS(E1242-'02_대상물건입력'!B11)/'02_대상물건입력'!B11,"")</f>
        <v>5.4061990691118368E-2</v>
      </c>
      <c r="S1242" s="38">
        <f>IFERROR(ABS(J1242-'02_대상물건입력'!B10),"")</f>
        <v>0</v>
      </c>
      <c r="T1242" s="38">
        <f>IFERROR(ABS('01_설정'!B4-F1242),"")</f>
        <v>846</v>
      </c>
      <c r="U1242" s="38">
        <f>IFERROR(ABS(K1242-YEAR('02_대상물건입력'!B14)),"")</f>
        <v>9</v>
      </c>
      <c r="V1242" s="38" t="str">
        <f>IF(B1242="","",IF(AND(E1242&gt;0,F1242&gt;0,H1242&gt;0,OR('04A_국토부원자료'!P1243="",'04A_국토부원자료'!P1243="-"),IF('01_설정'!B10=1,N1242=1,TRUE),R1242&lt;='01_설정'!B5,S1242&lt;='01_설정'!B6,T1242&lt;='01_설정'!B7,U1242&lt;='01_설정'!B8),"Y",""))</f>
        <v>Y</v>
      </c>
      <c r="W1242" s="40">
        <f>IF(V1242&lt;&gt;"Y","",MAX(0,(1-R1242/'01_설정'!B5))*'01_설정'!B14+MAX(0,(1-S1242/'01_설정'!B6))*'01_설정'!B15+MAX(0,(1-T1242/'01_설정'!B7))*'01_설정'!B16+MAX(0,(1-U1242/'01_설정'!B8))*'01_설정'!B17+O1242*'01_설정'!B11+Q1242*'01_설정'!B12+P1242*'01_설정'!B13)</f>
        <v>34.33569550411309</v>
      </c>
      <c r="X1242" s="38">
        <f>IF(W1242="","",1+COUNTIFS($W$4:$W$3003,"&gt;"&amp;W1242)+COUNTIFS($W$4:W1242,W1242)-1)</f>
        <v>117</v>
      </c>
    </row>
    <row r="1243" spans="1:24" ht="16.5">
      <c r="A1243" s="38">
        <f>IF('04A_국토부원자료'!A1244="","",ROW()-3)</f>
        <v>1240</v>
      </c>
      <c r="B1243" s="39" t="str">
        <f>IFERROR('04A_국토부원자료'!B1244,"")</f>
        <v>서울특별시 송파구 문정동</v>
      </c>
      <c r="C1243" s="39" t="str">
        <f>IF(B1243="","",IF('04A_국토부원자료'!C1244&lt;&gt;"",'04A_국토부원자료'!C1244,TRIM('04A_국토부원자료'!D1244&amp;IF('04A_국토부원자료'!E1244&lt;&gt;"","-"&amp;'04A_국토부원자료'!E1244,""))))</f>
        <v>624</v>
      </c>
      <c r="D1243" s="39" t="str">
        <f>IFERROR('04A_국토부원자료'!F1244,"")</f>
        <v>송파 아이파크</v>
      </c>
      <c r="E1243" s="40">
        <f>IFERROR(VALUE(SUBSTITUTE('04A_국토부원자료'!G1244,",","")),"")</f>
        <v>29.83</v>
      </c>
      <c r="F1243" s="41">
        <f>IFERROR(IF(AND('04A_국토부원자료'!H1244&lt;&gt;"",'04A_국토부원자료'!I1244&lt;&gt;""),DATE(INT(VALUE(SUBSTITUTE('04A_국토부원자료'!H1244,",",""))/100),MOD(VALUE(SUBSTITUTE('04A_국토부원자료'!H1244,",","")),100),VALUE(SUBSTITUTE('04A_국토부원자료'!I1244,",",""))),""),"")</f>
        <v>45266</v>
      </c>
      <c r="G1243" s="42">
        <f>IFERROR(VALUE(SUBSTITUTE('04A_국토부원자료'!J1244,",","")),"")</f>
        <v>26600</v>
      </c>
      <c r="H1243" s="43">
        <f t="shared" si="38"/>
        <v>266000000</v>
      </c>
      <c r="I1243" s="43">
        <f t="shared" si="39"/>
        <v>8917197.4522293005</v>
      </c>
      <c r="J1243" s="38">
        <f>IFERROR(VALUE(SUBSTITUTE('04A_국토부원자료'!K1244,",","")),"")</f>
        <v>7</v>
      </c>
      <c r="K1243" s="38">
        <f>IFERROR(VALUE(SUBSTITUTE('04A_국토부원자료'!N1244,",","")),"")</f>
        <v>2015</v>
      </c>
      <c r="L1243" s="39" t="str">
        <f>IFERROR('04A_국토부원자료'!O1244,"")</f>
        <v>법원로 55</v>
      </c>
      <c r="M1243" s="39" t="str">
        <f>IFERROR('04A_국토부원자료'!Q1244,"")</f>
        <v>중개거래</v>
      </c>
      <c r="N1243" s="38">
        <f>IF(B1243="","",IF('02_대상물건입력'!B5="",1,IF(ISNUMBER(SEARCH('02_대상물건입력'!B5,B1243)),1,0)))</f>
        <v>1</v>
      </c>
      <c r="O1243" s="38">
        <f>IF(B1243="","",IF('02_대상물건입력'!B6="",1,IF(ISNUMBER(SEARCH('02_대상물건입력'!B6,B1243)),1,0)))</f>
        <v>0</v>
      </c>
      <c r="P1243" s="38">
        <f>IF(L1243="","",IF('02_대상물건입력'!B15="",0,IF(ISNUMBER(SEARCH('02_대상물건입력'!B15,L1243)),1,0)))</f>
        <v>0</v>
      </c>
      <c r="Q1243" s="38">
        <f>IF(D1243="","",IF('02_대상물건입력'!B8="",0,IF(ISNUMBER(SEARCH('02_대상물건입력'!B8,D1243)),1,0)))</f>
        <v>0</v>
      </c>
      <c r="R1243" s="44">
        <f>IFERROR(ABS(E1243-'02_대상물건입력'!B11)/'02_대상물건입력'!B11,"")</f>
        <v>9.4968211784398057E-2</v>
      </c>
      <c r="S1243" s="38">
        <f>IFERROR(ABS(J1243-'02_대상물건입력'!B10),"")</f>
        <v>5</v>
      </c>
      <c r="T1243" s="38">
        <f>IFERROR(ABS('01_설정'!B4-F1243),"")</f>
        <v>846</v>
      </c>
      <c r="U1243" s="38">
        <f>IFERROR(ABS(K1243-YEAR('02_대상물건입력'!B14)),"")</f>
        <v>11</v>
      </c>
      <c r="V1243" s="38" t="str">
        <f>IF(B1243="","",IF(AND(E1243&gt;0,F1243&gt;0,H1243&gt;0,OR('04A_국토부원자료'!P1244="",'04A_국토부원자료'!P1244="-"),IF('01_설정'!B10=1,N1243=1,TRUE),R1243&lt;='01_설정'!B5,S1243&lt;='01_설정'!B6,T1243&lt;='01_설정'!B7,U1243&lt;='01_설정'!B8),"Y",""))</f>
        <v/>
      </c>
      <c r="W1243" s="40" t="str">
        <f>IF(V1243&lt;&gt;"Y","",MAX(0,(1-R1243/'01_설정'!B5))*'01_설정'!B14+MAX(0,(1-S1243/'01_설정'!B6))*'01_설정'!B15+MAX(0,(1-T1243/'01_설정'!B7))*'01_설정'!B16+MAX(0,(1-U1243/'01_설정'!B8))*'01_설정'!B17+O1243*'01_설정'!B11+Q1243*'01_설정'!B12+P1243*'01_설정'!B13)</f>
        <v/>
      </c>
      <c r="X1243" s="38" t="str">
        <f>IF(W1243="","",1+COUNTIFS($W$4:$W$3003,"&gt;"&amp;W1243)+COUNTIFS($W$4:W1243,W1243)-1)</f>
        <v/>
      </c>
    </row>
    <row r="1244" spans="1:24" ht="16.5">
      <c r="A1244" s="38">
        <f>IF('04A_국토부원자료'!A1245="","",ROW()-3)</f>
        <v>1241</v>
      </c>
      <c r="B1244" s="39" t="str">
        <f>IFERROR('04A_국토부원자료'!B1245,"")</f>
        <v>서울특별시 송파구 문정동</v>
      </c>
      <c r="C1244" s="39" t="str">
        <f>IF(B1244="","",IF('04A_국토부원자료'!C1245&lt;&gt;"",'04A_국토부원자료'!C1245,TRIM('04A_국토부원자료'!D1245&amp;IF('04A_국토부원자료'!E1245&lt;&gt;"","-"&amp;'04A_국토부원자료'!E1245,""))))</f>
        <v>618</v>
      </c>
      <c r="D1244" s="39" t="str">
        <f>IFERROR('04A_국토부원자료'!F1245,"")</f>
        <v>파크하비오</v>
      </c>
      <c r="E1244" s="40">
        <f>IFERROR(VALUE(SUBSTITUTE('04A_국토부원자료'!G1245,",","")),"")</f>
        <v>23.76</v>
      </c>
      <c r="F1244" s="41">
        <f>IFERROR(IF(AND('04A_국토부원자료'!H1245&lt;&gt;"",'04A_국토부원자료'!I1245&lt;&gt;""),DATE(INT(VALUE(SUBSTITUTE('04A_국토부원자료'!H1245,",",""))/100),MOD(VALUE(SUBSTITUTE('04A_국토부원자료'!H1245,",","")),100),VALUE(SUBSTITUTE('04A_국토부원자료'!I1245,",",""))),""),"")</f>
        <v>45265</v>
      </c>
      <c r="G1244" s="42">
        <f>IFERROR(VALUE(SUBSTITUTE('04A_국토부원자료'!J1245,",","")),"")</f>
        <v>19900</v>
      </c>
      <c r="H1244" s="43">
        <f t="shared" si="38"/>
        <v>199000000</v>
      </c>
      <c r="I1244" s="43">
        <f t="shared" si="39"/>
        <v>8375420.8754208749</v>
      </c>
      <c r="J1244" s="38">
        <f>IFERROR(VALUE(SUBSTITUTE('04A_국토부원자료'!K1245,",","")),"")</f>
        <v>10</v>
      </c>
      <c r="K1244" s="38" t="str">
        <f>IFERROR(VALUE(SUBSTITUTE('04A_국토부원자료'!N1245,",","")),"")</f>
        <v/>
      </c>
      <c r="L1244" s="39" t="str">
        <f>IFERROR('04A_국토부원자료'!O1245,"")</f>
        <v xml:space="preserve"> </v>
      </c>
      <c r="M1244" s="39" t="str">
        <f>IFERROR('04A_국토부원자료'!Q1245,"")</f>
        <v>중개거래</v>
      </c>
      <c r="N1244" s="38">
        <f>IF(B1244="","",IF('02_대상물건입력'!B5="",1,IF(ISNUMBER(SEARCH('02_대상물건입력'!B5,B1244)),1,0)))</f>
        <v>1</v>
      </c>
      <c r="O1244" s="38">
        <f>IF(B1244="","",IF('02_대상물건입력'!B6="",1,IF(ISNUMBER(SEARCH('02_대상물건입력'!B6,B1244)),1,0)))</f>
        <v>0</v>
      </c>
      <c r="P1244" s="38">
        <f>IF(L1244="","",IF('02_대상물건입력'!B15="",0,IF(ISNUMBER(SEARCH('02_대상물건입력'!B15,L1244)),1,0)))</f>
        <v>0</v>
      </c>
      <c r="Q1244" s="38">
        <f>IF(D1244="","",IF('02_대상물건입력'!B8="",0,IF(ISNUMBER(SEARCH('02_대상물건입력'!B8,D1244)),1,0)))</f>
        <v>0</v>
      </c>
      <c r="R1244" s="44">
        <f>IFERROR(ABS(E1244-'02_대상물건입력'!B11)/'02_대상물건입력'!B11,"")</f>
        <v>0.12784295300042572</v>
      </c>
      <c r="S1244" s="38">
        <f>IFERROR(ABS(J1244-'02_대상물건입력'!B10),"")</f>
        <v>2</v>
      </c>
      <c r="T1244" s="38">
        <f>IFERROR(ABS('01_설정'!B4-F1244),"")</f>
        <v>847</v>
      </c>
      <c r="U1244" s="38" t="str">
        <f>IFERROR(ABS(K1244-YEAR('02_대상물건입력'!B14)),"")</f>
        <v/>
      </c>
      <c r="V1244" s="38" t="str">
        <f>IF(B1244="","",IF(AND(E1244&gt;0,F1244&gt;0,H1244&gt;0,OR('04A_국토부원자료'!P1245="",'04A_국토부원자료'!P1245="-"),IF('01_설정'!B10=1,N1244=1,TRUE),R1244&lt;='01_설정'!B5,S1244&lt;='01_설정'!B6,T1244&lt;='01_설정'!B7,U1244&lt;='01_설정'!B8),"Y",""))</f>
        <v/>
      </c>
      <c r="W1244" s="40" t="str">
        <f>IF(V1244&lt;&gt;"Y","",MAX(0,(1-R1244/'01_설정'!B5))*'01_설정'!B14+MAX(0,(1-S1244/'01_설정'!B6))*'01_설정'!B15+MAX(0,(1-T1244/'01_설정'!B7))*'01_설정'!B16+MAX(0,(1-U1244/'01_설정'!B8))*'01_설정'!B17+O1244*'01_설정'!B11+Q1244*'01_설정'!B12+P1244*'01_설정'!B13)</f>
        <v/>
      </c>
      <c r="X1244" s="38" t="str">
        <f>IF(W1244="","",1+COUNTIFS($W$4:$W$3003,"&gt;"&amp;W1244)+COUNTIFS($W$4:W1244,W1244)-1)</f>
        <v/>
      </c>
    </row>
    <row r="1245" spans="1:24" ht="16.5">
      <c r="A1245" s="38">
        <f>IF('04A_국토부원자료'!A1246="","",ROW()-3)</f>
        <v>1242</v>
      </c>
      <c r="B1245" s="39" t="str">
        <f>IFERROR('04A_국토부원자료'!B1246,"")</f>
        <v>서울특별시 송파구 문정동</v>
      </c>
      <c r="C1245" s="39" t="str">
        <f>IF(B1245="","",IF('04A_국토부원자료'!C1246&lt;&gt;"",'04A_국토부원자료'!C1246,TRIM('04A_국토부원자료'!D1246&amp;IF('04A_국토부원자료'!E1246&lt;&gt;"","-"&amp;'04A_국토부원자료'!E1246,""))))</f>
        <v>643-1</v>
      </c>
      <c r="D1245" s="39" t="str">
        <f>IFERROR('04A_국토부원자료'!F1246,"")</f>
        <v>엠스테이트</v>
      </c>
      <c r="E1245" s="40">
        <f>IFERROR(VALUE(SUBSTITUTE('04A_국토부원자료'!G1246,",","")),"")</f>
        <v>26.14</v>
      </c>
      <c r="F1245" s="41">
        <f>IFERROR(IF(AND('04A_국토부원자료'!H1246&lt;&gt;"",'04A_국토부원자료'!I1246&lt;&gt;""),DATE(INT(VALUE(SUBSTITUTE('04A_국토부원자료'!H1246,",",""))/100),MOD(VALUE(SUBSTITUTE('04A_국토부원자료'!H1246,",","")),100),VALUE(SUBSTITUTE('04A_국토부원자료'!I1246,",",""))),""),"")</f>
        <v>45265</v>
      </c>
      <c r="G1245" s="42">
        <f>IFERROR(VALUE(SUBSTITUTE('04A_국토부원자료'!J1246,",","")),"")</f>
        <v>24450</v>
      </c>
      <c r="H1245" s="43">
        <f t="shared" si="38"/>
        <v>244500000</v>
      </c>
      <c r="I1245" s="43">
        <f t="shared" si="39"/>
        <v>9353481.2547819428</v>
      </c>
      <c r="J1245" s="38">
        <f>IFERROR(VALUE(SUBSTITUTE('04A_국토부원자료'!K1246,",","")),"")</f>
        <v>6</v>
      </c>
      <c r="K1245" s="38">
        <f>IFERROR(VALUE(SUBSTITUTE('04A_국토부원자료'!N1246,",","")),"")</f>
        <v>2016</v>
      </c>
      <c r="L1245" s="39" t="str">
        <f>IFERROR('04A_국토부원자료'!O1246,"")</f>
        <v>법원로 114</v>
      </c>
      <c r="M1245" s="39" t="str">
        <f>IFERROR('04A_국토부원자료'!Q1246,"")</f>
        <v>중개거래</v>
      </c>
      <c r="N1245" s="38">
        <f>IF(B1245="","",IF('02_대상물건입력'!B5="",1,IF(ISNUMBER(SEARCH('02_대상물건입력'!B5,B1245)),1,0)))</f>
        <v>1</v>
      </c>
      <c r="O1245" s="38">
        <f>IF(B1245="","",IF('02_대상물건입력'!B6="",1,IF(ISNUMBER(SEARCH('02_대상물건입력'!B6,B1245)),1,0)))</f>
        <v>0</v>
      </c>
      <c r="P1245" s="38">
        <f>IF(L1245="","",IF('02_대상물건입력'!B15="",0,IF(ISNUMBER(SEARCH('02_대상물건입력'!B15,L1245)),1,0)))</f>
        <v>0</v>
      </c>
      <c r="Q1245" s="38">
        <f>IF(D1245="","",IF('02_대상물건입력'!B8="",0,IF(ISNUMBER(SEARCH('02_대상물건입력'!B8,D1245)),1,0)))</f>
        <v>0</v>
      </c>
      <c r="R1245" s="44">
        <f>IFERROR(ABS(E1245-'02_대상물건입력'!B11)/'02_대상물건입력'!B11,"")</f>
        <v>4.0480420514778161E-2</v>
      </c>
      <c r="S1245" s="38">
        <f>IFERROR(ABS(J1245-'02_대상물건입력'!B10),"")</f>
        <v>6</v>
      </c>
      <c r="T1245" s="38">
        <f>IFERROR(ABS('01_설정'!B4-F1245),"")</f>
        <v>847</v>
      </c>
      <c r="U1245" s="38">
        <f>IFERROR(ABS(K1245-YEAR('02_대상물건입력'!B14)),"")</f>
        <v>10</v>
      </c>
      <c r="V1245" s="38" t="str">
        <f>IF(B1245="","",IF(AND(E1245&gt;0,F1245&gt;0,H1245&gt;0,OR('04A_국토부원자료'!P1246="",'04A_국토부원자료'!P1246="-"),IF('01_설정'!B10=1,N1245=1,TRUE),R1245&lt;='01_설정'!B5,S1245&lt;='01_설정'!B6,T1245&lt;='01_설정'!B7,U1245&lt;='01_설정'!B8),"Y",""))</f>
        <v/>
      </c>
      <c r="W1245" s="40" t="str">
        <f>IF(V1245&lt;&gt;"Y","",MAX(0,(1-R1245/'01_설정'!B5))*'01_설정'!B14+MAX(0,(1-S1245/'01_설정'!B6))*'01_설정'!B15+MAX(0,(1-T1245/'01_설정'!B7))*'01_설정'!B16+MAX(0,(1-U1245/'01_설정'!B8))*'01_설정'!B17+O1245*'01_설정'!B11+Q1245*'01_설정'!B12+P1245*'01_설정'!B13)</f>
        <v/>
      </c>
      <c r="X1245" s="38" t="str">
        <f>IF(W1245="","",1+COUNTIFS($W$4:$W$3003,"&gt;"&amp;W1245)+COUNTIFS($W$4:W1245,W1245)-1)</f>
        <v/>
      </c>
    </row>
    <row r="1246" spans="1:24" ht="16.5">
      <c r="A1246" s="38">
        <f>IF('04A_국토부원자료'!A1247="","",ROW()-3)</f>
        <v>1243</v>
      </c>
      <c r="B1246" s="39" t="str">
        <f>IFERROR('04A_국토부원자료'!B1247,"")</f>
        <v>서울특별시 송파구 문정동</v>
      </c>
      <c r="C1246" s="39" t="str">
        <f>IF(B1246="","",IF('04A_국토부원자료'!C1247&lt;&gt;"",'04A_국토부원자료'!C1247,TRIM('04A_국토부원자료'!D1247&amp;IF('04A_국토부원자료'!E1247&lt;&gt;"","-"&amp;'04A_국토부원자료'!E1247,""))))</f>
        <v>618</v>
      </c>
      <c r="D1246" s="39" t="str">
        <f>IFERROR('04A_국토부원자료'!F1247,"")</f>
        <v>파크하비오</v>
      </c>
      <c r="E1246" s="40">
        <f>IFERROR(VALUE(SUBSTITUTE('04A_국토부원자료'!G1247,",","")),"")</f>
        <v>25.91</v>
      </c>
      <c r="F1246" s="41">
        <f>IFERROR(IF(AND('04A_국토부원자료'!H1247&lt;&gt;"",'04A_국토부원자료'!I1247&lt;&gt;""),DATE(INT(VALUE(SUBSTITUTE('04A_국토부원자료'!H1247,",",""))/100),MOD(VALUE(SUBSTITUTE('04A_국토부원자료'!H1247,",","")),100),VALUE(SUBSTITUTE('04A_국토부원자료'!I1247,",",""))),""),"")</f>
        <v>45265</v>
      </c>
      <c r="G1246" s="42">
        <f>IFERROR(VALUE(SUBSTITUTE('04A_국토부원자료'!J1247,",","")),"")</f>
        <v>20700</v>
      </c>
      <c r="H1246" s="43">
        <f t="shared" si="38"/>
        <v>207000000</v>
      </c>
      <c r="I1246" s="43">
        <f t="shared" si="39"/>
        <v>7989193.3616364338</v>
      </c>
      <c r="J1246" s="38">
        <f>IFERROR(VALUE(SUBSTITUTE('04A_국토부원자료'!K1247,",","")),"")</f>
        <v>8</v>
      </c>
      <c r="K1246" s="38" t="str">
        <f>IFERROR(VALUE(SUBSTITUTE('04A_국토부원자료'!N1247,",","")),"")</f>
        <v/>
      </c>
      <c r="L1246" s="39" t="str">
        <f>IFERROR('04A_국토부원자료'!O1247,"")</f>
        <v xml:space="preserve"> </v>
      </c>
      <c r="M1246" s="39" t="str">
        <f>IFERROR('04A_국토부원자료'!Q1247,"")</f>
        <v>중개거래</v>
      </c>
      <c r="N1246" s="38">
        <f>IF(B1246="","",IF('02_대상물건입력'!B5="",1,IF(ISNUMBER(SEARCH('02_대상물건입력'!B5,B1246)),1,0)))</f>
        <v>1</v>
      </c>
      <c r="O1246" s="38">
        <f>IF(B1246="","",IF('02_대상물건입력'!B6="",1,IF(ISNUMBER(SEARCH('02_대상물건입력'!B6,B1246)),1,0)))</f>
        <v>0</v>
      </c>
      <c r="P1246" s="38">
        <f>IF(L1246="","",IF('02_대상물건입력'!B15="",0,IF(ISNUMBER(SEARCH('02_대상물건입력'!B15,L1246)),1,0)))</f>
        <v>0</v>
      </c>
      <c r="Q1246" s="38">
        <f>IF(D1246="","",IF('02_대상물건입력'!B8="",0,IF(ISNUMBER(SEARCH('02_대상물건입력'!B8,D1246)),1,0)))</f>
        <v>0</v>
      </c>
      <c r="R1246" s="44">
        <f>IFERROR(ABS(E1246-'02_대상물건입력'!B11)/'02_대상물건입력'!B11,"")</f>
        <v>4.8923018191962604E-2</v>
      </c>
      <c r="S1246" s="38">
        <f>IFERROR(ABS(J1246-'02_대상물건입력'!B10),"")</f>
        <v>4</v>
      </c>
      <c r="T1246" s="38">
        <f>IFERROR(ABS('01_설정'!B4-F1246),"")</f>
        <v>847</v>
      </c>
      <c r="U1246" s="38" t="str">
        <f>IFERROR(ABS(K1246-YEAR('02_대상물건입력'!B14)),"")</f>
        <v/>
      </c>
      <c r="V1246" s="38" t="str">
        <f>IF(B1246="","",IF(AND(E1246&gt;0,F1246&gt;0,H1246&gt;0,OR('04A_국토부원자료'!P1247="",'04A_국토부원자료'!P1247="-"),IF('01_설정'!B10=1,N1246=1,TRUE),R1246&lt;='01_설정'!B5,S1246&lt;='01_설정'!B6,T1246&lt;='01_설정'!B7,U1246&lt;='01_설정'!B8),"Y",""))</f>
        <v/>
      </c>
      <c r="W1246" s="40" t="str">
        <f>IF(V1246&lt;&gt;"Y","",MAX(0,(1-R1246/'01_설정'!B5))*'01_설정'!B14+MAX(0,(1-S1246/'01_설정'!B6))*'01_설정'!B15+MAX(0,(1-T1246/'01_설정'!B7))*'01_설정'!B16+MAX(0,(1-U1246/'01_설정'!B8))*'01_설정'!B17+O1246*'01_설정'!B11+Q1246*'01_설정'!B12+P1246*'01_설정'!B13)</f>
        <v/>
      </c>
      <c r="X1246" s="38" t="str">
        <f>IF(W1246="","",1+COUNTIFS($W$4:$W$3003,"&gt;"&amp;W1246)+COUNTIFS($W$4:W1246,W1246)-1)</f>
        <v/>
      </c>
    </row>
    <row r="1247" spans="1:24" ht="16.5">
      <c r="A1247" s="38">
        <f>IF('04A_국토부원자료'!A1248="","",ROW()-3)</f>
        <v>1244</v>
      </c>
      <c r="B1247" s="39" t="str">
        <f>IFERROR('04A_국토부원자료'!B1248,"")</f>
        <v>서울특별시 송파구 문정동</v>
      </c>
      <c r="C1247" s="39" t="str">
        <f>IF(B1247="","",IF('04A_국토부원자료'!C1248&lt;&gt;"",'04A_국토부원자료'!C1248,TRIM('04A_국토부원자료'!D1248&amp;IF('04A_국토부원자료'!E1248&lt;&gt;"","-"&amp;'04A_국토부원자료'!E1248,""))))</f>
        <v>652-5</v>
      </c>
      <c r="D1247" s="39" t="str">
        <f>IFERROR('04A_국토부원자료'!F1248,"")</f>
        <v>문정 아이파크</v>
      </c>
      <c r="E1247" s="40">
        <f>IFERROR(VALUE(SUBSTITUTE('04A_국토부원자료'!G1248,",","")),"")</f>
        <v>21.57</v>
      </c>
      <c r="F1247" s="41">
        <f>IFERROR(IF(AND('04A_국토부원자료'!H1248&lt;&gt;"",'04A_국토부원자료'!I1248&lt;&gt;""),DATE(INT(VALUE(SUBSTITUTE('04A_국토부원자료'!H1248,",",""))/100),MOD(VALUE(SUBSTITUTE('04A_국토부원자료'!H1248,",","")),100),VALUE(SUBSTITUTE('04A_국토부원자료'!I1248,",",""))),""),"")</f>
        <v>45262</v>
      </c>
      <c r="G1247" s="42">
        <f>IFERROR(VALUE(SUBSTITUTE('04A_국토부원자료'!J1248,",","")),"")</f>
        <v>21400</v>
      </c>
      <c r="H1247" s="43">
        <f t="shared" si="38"/>
        <v>214000000</v>
      </c>
      <c r="I1247" s="43">
        <f t="shared" si="39"/>
        <v>9921186.8335651364</v>
      </c>
      <c r="J1247" s="38">
        <f>IFERROR(VALUE(SUBSTITUTE('04A_국토부원자료'!K1248,",","")),"")</f>
        <v>10</v>
      </c>
      <c r="K1247" s="38">
        <f>IFERROR(VALUE(SUBSTITUTE('04A_국토부원자료'!N1248,",","")),"")</f>
        <v>2017</v>
      </c>
      <c r="L1247" s="39" t="str">
        <f>IFERROR('04A_국토부원자료'!O1248,"")</f>
        <v>법원로4길 6</v>
      </c>
      <c r="M1247" s="39" t="str">
        <f>IFERROR('04A_국토부원자료'!Q1248,"")</f>
        <v>중개거래</v>
      </c>
      <c r="N1247" s="38">
        <f>IF(B1247="","",IF('02_대상물건입력'!B5="",1,IF(ISNUMBER(SEARCH('02_대상물건입력'!B5,B1247)),1,0)))</f>
        <v>1</v>
      </c>
      <c r="O1247" s="38">
        <f>IF(B1247="","",IF('02_대상물건입력'!B6="",1,IF(ISNUMBER(SEARCH('02_대상물건입력'!B6,B1247)),1,0)))</f>
        <v>0</v>
      </c>
      <c r="P1247" s="38">
        <f>IF(L1247="","",IF('02_대상물건입력'!B15="",0,IF(ISNUMBER(SEARCH('02_대상물건입력'!B15,L1247)),1,0)))</f>
        <v>0</v>
      </c>
      <c r="Q1247" s="38">
        <f>IF(D1247="","",IF('02_대상물건입력'!B8="",0,IF(ISNUMBER(SEARCH('02_대상물건입력'!B8,D1247)),1,0)))</f>
        <v>0</v>
      </c>
      <c r="R1247" s="44">
        <f>IFERROR(ABS(E1247-'02_대상물건입력'!B11)/'02_대상물건입력'!B11,"")</f>
        <v>0.20823116566579056</v>
      </c>
      <c r="S1247" s="38">
        <f>IFERROR(ABS(J1247-'02_대상물건입력'!B10),"")</f>
        <v>2</v>
      </c>
      <c r="T1247" s="38">
        <f>IFERROR(ABS('01_설정'!B4-F1247),"")</f>
        <v>850</v>
      </c>
      <c r="U1247" s="38">
        <f>IFERROR(ABS(K1247-YEAR('02_대상물건입력'!B14)),"")</f>
        <v>9</v>
      </c>
      <c r="V1247" s="38" t="str">
        <f>IF(B1247="","",IF(AND(E1247&gt;0,F1247&gt;0,H1247&gt;0,OR('04A_국토부원자료'!P1248="",'04A_국토부원자료'!P1248="-"),IF('01_설정'!B10=1,N1247=1,TRUE),R1247&lt;='01_설정'!B5,S1247&lt;='01_설정'!B6,T1247&lt;='01_설정'!B7,U1247&lt;='01_설정'!B8),"Y",""))</f>
        <v>Y</v>
      </c>
      <c r="W1247" s="40">
        <f>IF(V1247&lt;&gt;"Y","",MAX(0,(1-R1247/'01_설정'!B5))*'01_설정'!B14+MAX(0,(1-S1247/'01_설정'!B6))*'01_설정'!B15+MAX(0,(1-T1247/'01_설정'!B7))*'01_설정'!B16+MAX(0,(1-U1247/'01_설정'!B8))*'01_설정'!B17+O1247*'01_설정'!B11+Q1247*'01_설정'!B12+P1247*'01_설정'!B13)</f>
        <v>15.903054681684404</v>
      </c>
      <c r="X1247" s="38">
        <f>IF(W1247="","",1+COUNTIFS($W$4:$W$3003,"&gt;"&amp;W1247)+COUNTIFS($W$4:W1247,W1247)-1)</f>
        <v>285</v>
      </c>
    </row>
    <row r="1248" spans="1:24" ht="16.5">
      <c r="A1248" s="38">
        <f>IF('04A_국토부원자료'!A1249="","",ROW()-3)</f>
        <v>1245</v>
      </c>
      <c r="B1248" s="39" t="str">
        <f>IFERROR('04A_국토부원자료'!B1249,"")</f>
        <v>서울특별시 송파구 문정동</v>
      </c>
      <c r="C1248" s="39" t="str">
        <f>IF(B1248="","",IF('04A_국토부원자료'!C1249&lt;&gt;"",'04A_국토부원자료'!C1249,TRIM('04A_국토부원자료'!D1249&amp;IF('04A_국토부원자료'!E1249&lt;&gt;"","-"&amp;'04A_국토부원자료'!E1249,""))))</f>
        <v>618</v>
      </c>
      <c r="D1248" s="39" t="str">
        <f>IFERROR('04A_국토부원자료'!F1249,"")</f>
        <v>파크하비오</v>
      </c>
      <c r="E1248" s="40">
        <f>IFERROR(VALUE(SUBSTITUTE('04A_국토부원자료'!G1249,",","")),"")</f>
        <v>48.96</v>
      </c>
      <c r="F1248" s="41">
        <f>IFERROR(IF(AND('04A_국토부원자료'!H1249&lt;&gt;"",'04A_국토부원자료'!I1249&lt;&gt;""),DATE(INT(VALUE(SUBSTITUTE('04A_국토부원자료'!H1249,",",""))/100),MOD(VALUE(SUBSTITUTE('04A_국토부원자료'!H1249,",","")),100),VALUE(SUBSTITUTE('04A_국토부원자료'!I1249,",",""))),""),"")</f>
        <v>45262</v>
      </c>
      <c r="G1248" s="42">
        <f>IFERROR(VALUE(SUBSTITUTE('04A_국토부원자료'!J1249,",","")),"")</f>
        <v>46500</v>
      </c>
      <c r="H1248" s="43">
        <f t="shared" si="38"/>
        <v>465000000</v>
      </c>
      <c r="I1248" s="43">
        <f t="shared" si="39"/>
        <v>9497549.0196078438</v>
      </c>
      <c r="J1248" s="38">
        <f>IFERROR(VALUE(SUBSTITUTE('04A_국토부원자료'!K1249,",","")),"")</f>
        <v>9</v>
      </c>
      <c r="K1248" s="38" t="str">
        <f>IFERROR(VALUE(SUBSTITUTE('04A_국토부원자료'!N1249,",","")),"")</f>
        <v/>
      </c>
      <c r="L1248" s="39" t="str">
        <f>IFERROR('04A_국토부원자료'!O1249,"")</f>
        <v xml:space="preserve"> </v>
      </c>
      <c r="M1248" s="39" t="str">
        <f>IFERROR('04A_국토부원자료'!Q1249,"")</f>
        <v>중개거래</v>
      </c>
      <c r="N1248" s="38">
        <f>IF(B1248="","",IF('02_대상물건입력'!B5="",1,IF(ISNUMBER(SEARCH('02_대상물건입력'!B5,B1248)),1,0)))</f>
        <v>1</v>
      </c>
      <c r="O1248" s="38">
        <f>IF(B1248="","",IF('02_대상물건입력'!B6="",1,IF(ISNUMBER(SEARCH('02_대상물건입력'!B6,B1248)),1,0)))</f>
        <v>0</v>
      </c>
      <c r="P1248" s="38">
        <f>IF(L1248="","",IF('02_대상물건입력'!B15="",0,IF(ISNUMBER(SEARCH('02_대상물건입력'!B15,L1248)),1,0)))</f>
        <v>0</v>
      </c>
      <c r="Q1248" s="38">
        <f>IF(D1248="","",IF('02_대상물건입력'!B8="",0,IF(ISNUMBER(SEARCH('02_대상물건입력'!B8,D1248)),1,0)))</f>
        <v>0</v>
      </c>
      <c r="R1248" s="44">
        <f>IFERROR(ABS(E1248-'02_대상물건입력'!B11)/'02_대상물건입력'!B11,"")</f>
        <v>0.79717209684760759</v>
      </c>
      <c r="S1248" s="38">
        <f>IFERROR(ABS(J1248-'02_대상물건입력'!B10),"")</f>
        <v>3</v>
      </c>
      <c r="T1248" s="38">
        <f>IFERROR(ABS('01_설정'!B4-F1248),"")</f>
        <v>850</v>
      </c>
      <c r="U1248" s="38" t="str">
        <f>IFERROR(ABS(K1248-YEAR('02_대상물건입력'!B14)),"")</f>
        <v/>
      </c>
      <c r="V1248" s="38" t="str">
        <f>IF(B1248="","",IF(AND(E1248&gt;0,F1248&gt;0,H1248&gt;0,OR('04A_국토부원자료'!P1249="",'04A_국토부원자료'!P1249="-"),IF('01_설정'!B10=1,N1248=1,TRUE),R1248&lt;='01_설정'!B5,S1248&lt;='01_설정'!B6,T1248&lt;='01_설정'!B7,U1248&lt;='01_설정'!B8),"Y",""))</f>
        <v/>
      </c>
      <c r="W1248" s="40" t="str">
        <f>IF(V1248&lt;&gt;"Y","",MAX(0,(1-R1248/'01_설정'!B5))*'01_설정'!B14+MAX(0,(1-S1248/'01_설정'!B6))*'01_설정'!B15+MAX(0,(1-T1248/'01_설정'!B7))*'01_설정'!B16+MAX(0,(1-U1248/'01_설정'!B8))*'01_설정'!B17+O1248*'01_설정'!B11+Q1248*'01_설정'!B12+P1248*'01_설정'!B13)</f>
        <v/>
      </c>
      <c r="X1248" s="38" t="str">
        <f>IF(W1248="","",1+COUNTIFS($W$4:$W$3003,"&gt;"&amp;W1248)+COUNTIFS($W$4:W1248,W1248)-1)</f>
        <v/>
      </c>
    </row>
    <row r="1249" spans="1:24" ht="16.5">
      <c r="A1249" s="38">
        <f>IF('04A_국토부원자료'!A1250="","",ROW()-3)</f>
        <v>1246</v>
      </c>
      <c r="B1249" s="39" t="str">
        <f>IFERROR('04A_국토부원자료'!B1250,"")</f>
        <v>서울특별시 송파구 문정동</v>
      </c>
      <c r="C1249" s="39" t="str">
        <f>IF(B1249="","",IF('04A_국토부원자료'!C1250&lt;&gt;"",'04A_국토부원자료'!C1250,TRIM('04A_국토부원자료'!D1250&amp;IF('04A_국토부원자료'!E1250&lt;&gt;"","-"&amp;'04A_국토부원자료'!E1250,""))))</f>
        <v>620</v>
      </c>
      <c r="D1249" s="39" t="str">
        <f>IFERROR('04A_국토부원자료'!F1250,"")</f>
        <v>송파푸르지오시티</v>
      </c>
      <c r="E1249" s="40">
        <f>IFERROR(VALUE(SUBSTITUTE('04A_국토부원자료'!G1250,",","")),"")</f>
        <v>30</v>
      </c>
      <c r="F1249" s="41">
        <f>IFERROR(IF(AND('04A_국토부원자료'!H1250&lt;&gt;"",'04A_국토부원자료'!I1250&lt;&gt;""),DATE(INT(VALUE(SUBSTITUTE('04A_국토부원자료'!H1250,",",""))/100),MOD(VALUE(SUBSTITUTE('04A_국토부원자료'!H1250,",","")),100),VALUE(SUBSTITUTE('04A_국토부원자료'!I1250,",",""))),""),"")</f>
        <v>45260</v>
      </c>
      <c r="G1249" s="42">
        <f>IFERROR(VALUE(SUBSTITUTE('04A_국토부원자료'!J1250,",","")),"")</f>
        <v>24675</v>
      </c>
      <c r="H1249" s="43">
        <f t="shared" si="38"/>
        <v>246750000</v>
      </c>
      <c r="I1249" s="43">
        <f t="shared" si="39"/>
        <v>8225000</v>
      </c>
      <c r="J1249" s="38">
        <f>IFERROR(VALUE(SUBSTITUTE('04A_국토부원자료'!K1250,",","")),"")</f>
        <v>6</v>
      </c>
      <c r="K1249" s="38">
        <f>IFERROR(VALUE(SUBSTITUTE('04A_국토부원자료'!N1250,",","")),"")</f>
        <v>2013</v>
      </c>
      <c r="L1249" s="39" t="str">
        <f>IFERROR('04A_국토부원자료'!O1250,"")</f>
        <v>새말로 62</v>
      </c>
      <c r="M1249" s="39" t="str">
        <f>IFERROR('04A_국토부원자료'!Q1250,"")</f>
        <v>직거래</v>
      </c>
      <c r="N1249" s="38">
        <f>IF(B1249="","",IF('02_대상물건입력'!B5="",1,IF(ISNUMBER(SEARCH('02_대상물건입력'!B5,B1249)),1,0)))</f>
        <v>1</v>
      </c>
      <c r="O1249" s="38">
        <f>IF(B1249="","",IF('02_대상물건입력'!B6="",1,IF(ISNUMBER(SEARCH('02_대상물건입력'!B6,B1249)),1,0)))</f>
        <v>0</v>
      </c>
      <c r="P1249" s="38">
        <f>IF(L1249="","",IF('02_대상물건입력'!B15="",0,IF(ISNUMBER(SEARCH('02_대상물건입력'!B15,L1249)),1,0)))</f>
        <v>0</v>
      </c>
      <c r="Q1249" s="38">
        <f>IF(D1249="","",IF('02_대상물건입력'!B8="",0,IF(ISNUMBER(SEARCH('02_대상물건입력'!B8,D1249)),1,0)))</f>
        <v>0</v>
      </c>
      <c r="R1249" s="44">
        <f>IFERROR(ABS(E1249-'02_대상물건입력'!B11)/'02_대상물건입력'!B11,"")</f>
        <v>0.10120839267623009</v>
      </c>
      <c r="S1249" s="38">
        <f>IFERROR(ABS(J1249-'02_대상물건입력'!B10),"")</f>
        <v>6</v>
      </c>
      <c r="T1249" s="38">
        <f>IFERROR(ABS('01_설정'!B4-F1249),"")</f>
        <v>852</v>
      </c>
      <c r="U1249" s="38">
        <f>IFERROR(ABS(K1249-YEAR('02_대상물건입력'!B14)),"")</f>
        <v>13</v>
      </c>
      <c r="V1249" s="38" t="str">
        <f>IF(B1249="","",IF(AND(E1249&gt;0,F1249&gt;0,H1249&gt;0,OR('04A_국토부원자료'!P1250="",'04A_국토부원자료'!P1250="-"),IF('01_설정'!B10=1,N1249=1,TRUE),R1249&lt;='01_설정'!B5,S1249&lt;='01_설정'!B6,T1249&lt;='01_설정'!B7,U1249&lt;='01_설정'!B8),"Y",""))</f>
        <v/>
      </c>
      <c r="W1249" s="40" t="str">
        <f>IF(V1249&lt;&gt;"Y","",MAX(0,(1-R1249/'01_설정'!B5))*'01_설정'!B14+MAX(0,(1-S1249/'01_설정'!B6))*'01_설정'!B15+MAX(0,(1-T1249/'01_설정'!B7))*'01_설정'!B16+MAX(0,(1-U1249/'01_설정'!B8))*'01_설정'!B17+O1249*'01_설정'!B11+Q1249*'01_설정'!B12+P1249*'01_설정'!B13)</f>
        <v/>
      </c>
      <c r="X1249" s="38" t="str">
        <f>IF(W1249="","",1+COUNTIFS($W$4:$W$3003,"&gt;"&amp;W1249)+COUNTIFS($W$4:W1249,W1249)-1)</f>
        <v/>
      </c>
    </row>
    <row r="1250" spans="1:24" ht="16.5">
      <c r="A1250" s="38">
        <f>IF('04A_국토부원자료'!A1251="","",ROW()-3)</f>
        <v>1247</v>
      </c>
      <c r="B1250" s="39" t="str">
        <f>IFERROR('04A_국토부원자료'!B1251,"")</f>
        <v>서울특별시 송파구 문정동</v>
      </c>
      <c r="C1250" s="39" t="str">
        <f>IF(B1250="","",IF('04A_국토부원자료'!C1251&lt;&gt;"",'04A_국토부원자료'!C1251,TRIM('04A_국토부원자료'!D1251&amp;IF('04A_국토부원자료'!E1251&lt;&gt;"","-"&amp;'04A_국토부원자료'!E1251,""))))</f>
        <v>618</v>
      </c>
      <c r="D1250" s="39" t="str">
        <f>IFERROR('04A_국토부원자료'!F1251,"")</f>
        <v>파크하비오</v>
      </c>
      <c r="E1250" s="40">
        <f>IFERROR(VALUE(SUBSTITUTE('04A_국토부원자료'!G1251,",","")),"")</f>
        <v>24.58</v>
      </c>
      <c r="F1250" s="41">
        <f>IFERROR(IF(AND('04A_국토부원자료'!H1251&lt;&gt;"",'04A_국토부원자료'!I1251&lt;&gt;""),DATE(INT(VALUE(SUBSTITUTE('04A_국토부원자료'!H1251,",",""))/100),MOD(VALUE(SUBSTITUTE('04A_국토부원자료'!H1251,",","")),100),VALUE(SUBSTITUTE('04A_국토부원자료'!I1251,",",""))),""),"")</f>
        <v>45260</v>
      </c>
      <c r="G1250" s="42">
        <f>IFERROR(VALUE(SUBSTITUTE('04A_국토부원자료'!J1251,",","")),"")</f>
        <v>16000</v>
      </c>
      <c r="H1250" s="43">
        <f t="shared" si="38"/>
        <v>160000000</v>
      </c>
      <c r="I1250" s="43">
        <f t="shared" si="39"/>
        <v>6509357.2009764044</v>
      </c>
      <c r="J1250" s="38">
        <f>IFERROR(VALUE(SUBSTITUTE('04A_국토부원자료'!K1251,",","")),"")</f>
        <v>15</v>
      </c>
      <c r="K1250" s="38" t="str">
        <f>IFERROR(VALUE(SUBSTITUTE('04A_국토부원자료'!N1251,",","")),"")</f>
        <v/>
      </c>
      <c r="L1250" s="39" t="str">
        <f>IFERROR('04A_국토부원자료'!O1251,"")</f>
        <v xml:space="preserve"> </v>
      </c>
      <c r="M1250" s="39" t="str">
        <f>IFERROR('04A_국토부원자료'!Q1251,"")</f>
        <v>중개거래</v>
      </c>
      <c r="N1250" s="38">
        <f>IF(B1250="","",IF('02_대상물건입력'!B5="",1,IF(ISNUMBER(SEARCH('02_대상물건입력'!B5,B1250)),1,0)))</f>
        <v>1</v>
      </c>
      <c r="O1250" s="38">
        <f>IF(B1250="","",IF('02_대상물건입력'!B6="",1,IF(ISNUMBER(SEARCH('02_대상물건입력'!B6,B1250)),1,0)))</f>
        <v>0</v>
      </c>
      <c r="P1250" s="38">
        <f>IF(L1250="","",IF('02_대상물건입력'!B15="",0,IF(ISNUMBER(SEARCH('02_대상물건입력'!B15,L1250)),1,0)))</f>
        <v>0</v>
      </c>
      <c r="Q1250" s="38">
        <f>IF(D1250="","",IF('02_대상물건입력'!B8="",0,IF(ISNUMBER(SEARCH('02_대상물건입력'!B8,D1250)),1,0)))</f>
        <v>0</v>
      </c>
      <c r="R1250" s="44">
        <f>IFERROR(ABS(E1250-'02_대상물건입력'!B11)/'02_대상물건입력'!B11,"")</f>
        <v>9.7743256933942216E-2</v>
      </c>
      <c r="S1250" s="38">
        <f>IFERROR(ABS(J1250-'02_대상물건입력'!B10),"")</f>
        <v>3</v>
      </c>
      <c r="T1250" s="38">
        <f>IFERROR(ABS('01_설정'!B4-F1250),"")</f>
        <v>852</v>
      </c>
      <c r="U1250" s="38" t="str">
        <f>IFERROR(ABS(K1250-YEAR('02_대상물건입력'!B14)),"")</f>
        <v/>
      </c>
      <c r="V1250" s="38" t="str">
        <f>IF(B1250="","",IF(AND(E1250&gt;0,F1250&gt;0,H1250&gt;0,OR('04A_국토부원자료'!P1251="",'04A_국토부원자료'!P1251="-"),IF('01_설정'!B10=1,N1250=1,TRUE),R1250&lt;='01_설정'!B5,S1250&lt;='01_설정'!B6,T1250&lt;='01_설정'!B7,U1250&lt;='01_설정'!B8),"Y",""))</f>
        <v/>
      </c>
      <c r="W1250" s="40" t="str">
        <f>IF(V1250&lt;&gt;"Y","",MAX(0,(1-R1250/'01_설정'!B5))*'01_설정'!B14+MAX(0,(1-S1250/'01_설정'!B6))*'01_설정'!B15+MAX(0,(1-T1250/'01_설정'!B7))*'01_설정'!B16+MAX(0,(1-U1250/'01_설정'!B8))*'01_설정'!B17+O1250*'01_설정'!B11+Q1250*'01_설정'!B12+P1250*'01_설정'!B13)</f>
        <v/>
      </c>
      <c r="X1250" s="38" t="str">
        <f>IF(W1250="","",1+COUNTIFS($W$4:$W$3003,"&gt;"&amp;W1250)+COUNTIFS($W$4:W1250,W1250)-1)</f>
        <v/>
      </c>
    </row>
    <row r="1251" spans="1:24" ht="16.5">
      <c r="A1251" s="38">
        <f>IF('04A_국토부원자료'!A1252="","",ROW()-3)</f>
        <v>1248</v>
      </c>
      <c r="B1251" s="39" t="str">
        <f>IFERROR('04A_국토부원자료'!B1252,"")</f>
        <v>서울특별시 송파구 문정동</v>
      </c>
      <c r="C1251" s="39" t="str">
        <f>IF(B1251="","",IF('04A_국토부원자료'!C1252&lt;&gt;"",'04A_국토부원자료'!C1252,TRIM('04A_국토부원자료'!D1252&amp;IF('04A_국토부원자료'!E1252&lt;&gt;"","-"&amp;'04A_국토부원자료'!E1252,""))))</f>
        <v>622</v>
      </c>
      <c r="D1251" s="39" t="str">
        <f>IFERROR('04A_국토부원자료'!F1252,"")</f>
        <v>송파한화오벨리스크</v>
      </c>
      <c r="E1251" s="40">
        <f>IFERROR(VALUE(SUBSTITUTE('04A_국토부원자료'!G1252,",","")),"")</f>
        <v>29.99</v>
      </c>
      <c r="F1251" s="41">
        <f>IFERROR(IF(AND('04A_국토부원자료'!H1252&lt;&gt;"",'04A_국토부원자료'!I1252&lt;&gt;""),DATE(INT(VALUE(SUBSTITUTE('04A_국토부원자료'!H1252,",",""))/100),MOD(VALUE(SUBSTITUTE('04A_국토부원자료'!H1252,",","")),100),VALUE(SUBSTITUTE('04A_국토부원자료'!I1252,",",""))),""),"")</f>
        <v>45259</v>
      </c>
      <c r="G1251" s="42">
        <f>IFERROR(VALUE(SUBSTITUTE('04A_국토부원자료'!J1252,",","")),"")</f>
        <v>23500</v>
      </c>
      <c r="H1251" s="43">
        <f t="shared" si="38"/>
        <v>235000000</v>
      </c>
      <c r="I1251" s="43">
        <f t="shared" si="39"/>
        <v>7835945.315105035</v>
      </c>
      <c r="J1251" s="38">
        <f>IFERROR(VALUE(SUBSTITUTE('04A_국토부원자료'!K1252,",","")),"")</f>
        <v>13</v>
      </c>
      <c r="K1251" s="38">
        <f>IFERROR(VALUE(SUBSTITUTE('04A_국토부원자료'!N1252,",","")),"")</f>
        <v>2013</v>
      </c>
      <c r="L1251" s="39" t="str">
        <f>IFERROR('04A_국토부원자료'!O1252,"")</f>
        <v>충민로 5</v>
      </c>
      <c r="M1251" s="39" t="str">
        <f>IFERROR('04A_국토부원자료'!Q1252,"")</f>
        <v>중개거래</v>
      </c>
      <c r="N1251" s="38">
        <f>IF(B1251="","",IF('02_대상물건입력'!B5="",1,IF(ISNUMBER(SEARCH('02_대상물건입력'!B5,B1251)),1,0)))</f>
        <v>1</v>
      </c>
      <c r="O1251" s="38">
        <f>IF(B1251="","",IF('02_대상물건입력'!B6="",1,IF(ISNUMBER(SEARCH('02_대상물건입력'!B6,B1251)),1,0)))</f>
        <v>0</v>
      </c>
      <c r="P1251" s="38">
        <f>IF(L1251="","",IF('02_대상물건입력'!B15="",0,IF(ISNUMBER(SEARCH('02_대상물건입력'!B15,L1251)),1,0)))</f>
        <v>0</v>
      </c>
      <c r="Q1251" s="38">
        <f>IF(D1251="","",IF('02_대상물건입력'!B8="",0,IF(ISNUMBER(SEARCH('02_대상물건입력'!B8,D1251)),1,0)))</f>
        <v>0</v>
      </c>
      <c r="R1251" s="44">
        <f>IFERROR(ABS(E1251-'02_대상물건입력'!B11)/'02_대상물건입력'!B11,"")</f>
        <v>0.10084132321200462</v>
      </c>
      <c r="S1251" s="38">
        <f>IFERROR(ABS(J1251-'02_대상물건입력'!B10),"")</f>
        <v>1</v>
      </c>
      <c r="T1251" s="38">
        <f>IFERROR(ABS('01_설정'!B4-F1251),"")</f>
        <v>853</v>
      </c>
      <c r="U1251" s="38">
        <f>IFERROR(ABS(K1251-YEAR('02_대상물건입력'!B14)),"")</f>
        <v>13</v>
      </c>
      <c r="V1251" s="38" t="str">
        <f>IF(B1251="","",IF(AND(E1251&gt;0,F1251&gt;0,H1251&gt;0,OR('04A_국토부원자료'!P1252="",'04A_국토부원자료'!P1252="-"),IF('01_설정'!B10=1,N1251=1,TRUE),R1251&lt;='01_설정'!B5,S1251&lt;='01_설정'!B6,T1251&lt;='01_설정'!B7,U1251&lt;='01_설정'!B8),"Y",""))</f>
        <v/>
      </c>
      <c r="W1251" s="40" t="str">
        <f>IF(V1251&lt;&gt;"Y","",MAX(0,(1-R1251/'01_설정'!B5))*'01_설정'!B14+MAX(0,(1-S1251/'01_설정'!B6))*'01_설정'!B15+MAX(0,(1-T1251/'01_설정'!B7))*'01_설정'!B16+MAX(0,(1-U1251/'01_설정'!B8))*'01_설정'!B17+O1251*'01_설정'!B11+Q1251*'01_설정'!B12+P1251*'01_설정'!B13)</f>
        <v/>
      </c>
      <c r="X1251" s="38" t="str">
        <f>IF(W1251="","",1+COUNTIFS($W$4:$W$3003,"&gt;"&amp;W1251)+COUNTIFS($W$4:W1251,W1251)-1)</f>
        <v/>
      </c>
    </row>
    <row r="1252" spans="1:24" ht="16.5">
      <c r="A1252" s="38">
        <f>IF('04A_국토부원자료'!A1253="","",ROW()-3)</f>
        <v>1249</v>
      </c>
      <c r="B1252" s="39" t="str">
        <f>IFERROR('04A_국토부원자료'!B1253,"")</f>
        <v>서울특별시 송파구 문정동</v>
      </c>
      <c r="C1252" s="39" t="str">
        <f>IF(B1252="","",IF('04A_국토부원자료'!C1253&lt;&gt;"",'04A_국토부원자료'!C1253,TRIM('04A_국토부원자료'!D1253&amp;IF('04A_국토부원자료'!E1253&lt;&gt;"","-"&amp;'04A_국토부원자료'!E1253,""))))</f>
        <v>652-4</v>
      </c>
      <c r="D1252" s="39" t="str">
        <f>IFERROR('04A_국토부원자료'!F1253,"")</f>
        <v>힐스테이트에코문정</v>
      </c>
      <c r="E1252" s="40">
        <f>IFERROR(VALUE(SUBSTITUTE('04A_국토부원자료'!G1253,",","")),"")</f>
        <v>20.79</v>
      </c>
      <c r="F1252" s="41">
        <f>IFERROR(IF(AND('04A_국토부원자료'!H1253&lt;&gt;"",'04A_국토부원자료'!I1253&lt;&gt;""),DATE(INT(VALUE(SUBSTITUTE('04A_국토부원자료'!H1253,",",""))/100),MOD(VALUE(SUBSTITUTE('04A_국토부원자료'!H1253,",","")),100),VALUE(SUBSTITUTE('04A_국토부원자료'!I1253,",",""))),""),"")</f>
        <v>45258</v>
      </c>
      <c r="G1252" s="42">
        <f>IFERROR(VALUE(SUBSTITUTE('04A_국토부원자료'!J1253,",","")),"")</f>
        <v>22000</v>
      </c>
      <c r="H1252" s="43">
        <f t="shared" si="38"/>
        <v>220000000</v>
      </c>
      <c r="I1252" s="43">
        <f t="shared" si="39"/>
        <v>10582010.582010582</v>
      </c>
      <c r="J1252" s="38">
        <f>IFERROR(VALUE(SUBSTITUTE('04A_국토부원자료'!K1253,",","")),"")</f>
        <v>8</v>
      </c>
      <c r="K1252" s="38">
        <f>IFERROR(VALUE(SUBSTITUTE('04A_국토부원자료'!N1253,",","")),"")</f>
        <v>2018</v>
      </c>
      <c r="L1252" s="39" t="str">
        <f>IFERROR('04A_국토부원자료'!O1253,"")</f>
        <v>법원로4길 10</v>
      </c>
      <c r="M1252" s="39" t="str">
        <f>IFERROR('04A_국토부원자료'!Q1253,"")</f>
        <v>중개거래</v>
      </c>
      <c r="N1252" s="38">
        <f>IF(B1252="","",IF('02_대상물건입력'!B5="",1,IF(ISNUMBER(SEARCH('02_대상물건입력'!B5,B1252)),1,0)))</f>
        <v>1</v>
      </c>
      <c r="O1252" s="38">
        <f>IF(B1252="","",IF('02_대상물건입력'!B6="",1,IF(ISNUMBER(SEARCH('02_대상물건입력'!B6,B1252)),1,0)))</f>
        <v>0</v>
      </c>
      <c r="P1252" s="38">
        <f>IF(L1252="","",IF('02_대상물건입력'!B15="",0,IF(ISNUMBER(SEARCH('02_대상물건입력'!B15,L1252)),1,0)))</f>
        <v>0</v>
      </c>
      <c r="Q1252" s="38">
        <f>IF(D1252="","",IF('02_대상물건입력'!B8="",0,IF(ISNUMBER(SEARCH('02_대상물건입력'!B8,D1252)),1,0)))</f>
        <v>0</v>
      </c>
      <c r="R1252" s="44">
        <f>IFERROR(ABS(E1252-'02_대상물건입력'!B11)/'02_대상물건입력'!B11,"")</f>
        <v>0.23686258387537257</v>
      </c>
      <c r="S1252" s="38">
        <f>IFERROR(ABS(J1252-'02_대상물건입력'!B10),"")</f>
        <v>4</v>
      </c>
      <c r="T1252" s="38">
        <f>IFERROR(ABS('01_설정'!B4-F1252),"")</f>
        <v>854</v>
      </c>
      <c r="U1252" s="38">
        <f>IFERROR(ABS(K1252-YEAR('02_대상물건입력'!B14)),"")</f>
        <v>8</v>
      </c>
      <c r="V1252" s="38" t="str">
        <f>IF(B1252="","",IF(AND(E1252&gt;0,F1252&gt;0,H1252&gt;0,OR('04A_국토부원자료'!P1253="",'04A_국토부원자료'!P1253="-"),IF('01_설정'!B10=1,N1252=1,TRUE),R1252&lt;='01_설정'!B5,S1252&lt;='01_설정'!B6,T1252&lt;='01_설정'!B7,U1252&lt;='01_설정'!B8),"Y",""))</f>
        <v>Y</v>
      </c>
      <c r="W1252" s="40">
        <f>IF(V1252&lt;&gt;"Y","",MAX(0,(1-R1252/'01_설정'!B5))*'01_설정'!B14+MAX(0,(1-S1252/'01_설정'!B6))*'01_설정'!B15+MAX(0,(1-T1252/'01_설정'!B7))*'01_설정'!B16+MAX(0,(1-U1252/'01_설정'!B8))*'01_설정'!B17+O1252*'01_설정'!B11+Q1252*'01_설정'!B12+P1252*'01_설정'!B13)</f>
        <v>9.5177364545836518</v>
      </c>
      <c r="X1252" s="38">
        <f>IF(W1252="","",1+COUNTIFS($W$4:$W$3003,"&gt;"&amp;W1252)+COUNTIFS($W$4:W1252,W1252)-1)</f>
        <v>315</v>
      </c>
    </row>
    <row r="1253" spans="1:24" ht="16.5">
      <c r="A1253" s="38">
        <f>IF('04A_국토부원자료'!A1254="","",ROW()-3)</f>
        <v>1250</v>
      </c>
      <c r="B1253" s="39" t="str">
        <f>IFERROR('04A_국토부원자료'!B1254,"")</f>
        <v>서울특별시 송파구 문정동</v>
      </c>
      <c r="C1253" s="39" t="str">
        <f>IF(B1253="","",IF('04A_국토부원자료'!C1254&lt;&gt;"",'04A_국토부원자료'!C1254,TRIM('04A_국토부원자료'!D1254&amp;IF('04A_국토부원자료'!E1254&lt;&gt;"","-"&amp;'04A_국토부원자료'!E1254,""))))</f>
        <v>618</v>
      </c>
      <c r="D1253" s="39" t="str">
        <f>IFERROR('04A_국토부원자료'!F1254,"")</f>
        <v>파크하비오</v>
      </c>
      <c r="E1253" s="40">
        <f>IFERROR(VALUE(SUBSTITUTE('04A_국토부원자료'!G1254,",","")),"")</f>
        <v>24.58</v>
      </c>
      <c r="F1253" s="41">
        <f>IFERROR(IF(AND('04A_국토부원자료'!H1254&lt;&gt;"",'04A_국토부원자료'!I1254&lt;&gt;""),DATE(INT(VALUE(SUBSTITUTE('04A_국토부원자료'!H1254,",",""))/100),MOD(VALUE(SUBSTITUTE('04A_국토부원자료'!H1254,",","")),100),VALUE(SUBSTITUTE('04A_국토부원자료'!I1254,",",""))),""),"")</f>
        <v>45258</v>
      </c>
      <c r="G1253" s="42">
        <f>IFERROR(VALUE(SUBSTITUTE('04A_국토부원자료'!J1254,",","")),"")</f>
        <v>19500</v>
      </c>
      <c r="H1253" s="43">
        <f t="shared" si="38"/>
        <v>195000000</v>
      </c>
      <c r="I1253" s="43">
        <f t="shared" si="39"/>
        <v>7933279.0886899922</v>
      </c>
      <c r="J1253" s="38">
        <f>IFERROR(VALUE(SUBSTITUTE('04A_국토부원자료'!K1254,",","")),"")</f>
        <v>4</v>
      </c>
      <c r="K1253" s="38" t="str">
        <f>IFERROR(VALUE(SUBSTITUTE('04A_국토부원자료'!N1254,",","")),"")</f>
        <v/>
      </c>
      <c r="L1253" s="39" t="str">
        <f>IFERROR('04A_국토부원자료'!O1254,"")</f>
        <v xml:space="preserve"> </v>
      </c>
      <c r="M1253" s="39" t="str">
        <f>IFERROR('04A_국토부원자료'!Q1254,"")</f>
        <v>직거래</v>
      </c>
      <c r="N1253" s="38">
        <f>IF(B1253="","",IF('02_대상물건입력'!B5="",1,IF(ISNUMBER(SEARCH('02_대상물건입력'!B5,B1253)),1,0)))</f>
        <v>1</v>
      </c>
      <c r="O1253" s="38">
        <f>IF(B1253="","",IF('02_대상물건입력'!B6="",1,IF(ISNUMBER(SEARCH('02_대상물건입력'!B6,B1253)),1,0)))</f>
        <v>0</v>
      </c>
      <c r="P1253" s="38">
        <f>IF(L1253="","",IF('02_대상물건입력'!B15="",0,IF(ISNUMBER(SEARCH('02_대상물건입력'!B15,L1253)),1,0)))</f>
        <v>0</v>
      </c>
      <c r="Q1253" s="38">
        <f>IF(D1253="","",IF('02_대상물건입력'!B8="",0,IF(ISNUMBER(SEARCH('02_대상물건입력'!B8,D1253)),1,0)))</f>
        <v>0</v>
      </c>
      <c r="R1253" s="44">
        <f>IFERROR(ABS(E1253-'02_대상물건입력'!B11)/'02_대상물건입력'!B11,"")</f>
        <v>9.7743256933942216E-2</v>
      </c>
      <c r="S1253" s="38">
        <f>IFERROR(ABS(J1253-'02_대상물건입력'!B10),"")</f>
        <v>8</v>
      </c>
      <c r="T1253" s="38">
        <f>IFERROR(ABS('01_설정'!B4-F1253),"")</f>
        <v>854</v>
      </c>
      <c r="U1253" s="38" t="str">
        <f>IFERROR(ABS(K1253-YEAR('02_대상물건입력'!B14)),"")</f>
        <v/>
      </c>
      <c r="V1253" s="38" t="str">
        <f>IF(B1253="","",IF(AND(E1253&gt;0,F1253&gt;0,H1253&gt;0,OR('04A_국토부원자료'!P1254="",'04A_국토부원자료'!P1254="-"),IF('01_설정'!B10=1,N1253=1,TRUE),R1253&lt;='01_설정'!B5,S1253&lt;='01_설정'!B6,T1253&lt;='01_설정'!B7,U1253&lt;='01_설정'!B8),"Y",""))</f>
        <v/>
      </c>
      <c r="W1253" s="40" t="str">
        <f>IF(V1253&lt;&gt;"Y","",MAX(0,(1-R1253/'01_설정'!B5))*'01_설정'!B14+MAX(0,(1-S1253/'01_설정'!B6))*'01_설정'!B15+MAX(0,(1-T1253/'01_설정'!B7))*'01_설정'!B16+MAX(0,(1-U1253/'01_설정'!B8))*'01_설정'!B17+O1253*'01_설정'!B11+Q1253*'01_설정'!B12+P1253*'01_설정'!B13)</f>
        <v/>
      </c>
      <c r="X1253" s="38" t="str">
        <f>IF(W1253="","",1+COUNTIFS($W$4:$W$3003,"&gt;"&amp;W1253)+COUNTIFS($W$4:W1253,W1253)-1)</f>
        <v/>
      </c>
    </row>
    <row r="1254" spans="1:24" ht="16.5">
      <c r="A1254" s="38">
        <f>IF('04A_국토부원자료'!A1255="","",ROW()-3)</f>
        <v>1251</v>
      </c>
      <c r="B1254" s="39" t="str">
        <f>IFERROR('04A_국토부원자료'!B1255,"")</f>
        <v>서울특별시 송파구 문정동</v>
      </c>
      <c r="C1254" s="39" t="str">
        <f>IF(B1254="","",IF('04A_국토부원자료'!C1255&lt;&gt;"",'04A_국토부원자료'!C1255,TRIM('04A_국토부원자료'!D1255&amp;IF('04A_국토부원자료'!E1255&lt;&gt;"","-"&amp;'04A_국토부원자료'!E1255,""))))</f>
        <v>618</v>
      </c>
      <c r="D1254" s="39" t="str">
        <f>IFERROR('04A_국토부원자료'!F1255,"")</f>
        <v>파크하비오</v>
      </c>
      <c r="E1254" s="40">
        <f>IFERROR(VALUE(SUBSTITUTE('04A_국토부원자료'!G1255,",","")),"")</f>
        <v>28.82</v>
      </c>
      <c r="F1254" s="41">
        <f>IFERROR(IF(AND('04A_국토부원자료'!H1255&lt;&gt;"",'04A_국토부원자료'!I1255&lt;&gt;""),DATE(INT(VALUE(SUBSTITUTE('04A_국토부원자료'!H1255,",",""))/100),MOD(VALUE(SUBSTITUTE('04A_국토부원자료'!H1255,",","")),100),VALUE(SUBSTITUTE('04A_국토부원자료'!I1255,",",""))),""),"")</f>
        <v>45254</v>
      </c>
      <c r="G1254" s="42">
        <f>IFERROR(VALUE(SUBSTITUTE('04A_국토부원자료'!J1255,",","")),"")</f>
        <v>22800</v>
      </c>
      <c r="H1254" s="43">
        <f t="shared" si="38"/>
        <v>228000000</v>
      </c>
      <c r="I1254" s="43">
        <f t="shared" si="39"/>
        <v>7911172.7966689793</v>
      </c>
      <c r="J1254" s="38">
        <f>IFERROR(VALUE(SUBSTITUTE('04A_국토부원자료'!K1255,",","")),"")</f>
        <v>13</v>
      </c>
      <c r="K1254" s="38" t="str">
        <f>IFERROR(VALUE(SUBSTITUTE('04A_국토부원자료'!N1255,",","")),"")</f>
        <v/>
      </c>
      <c r="L1254" s="39" t="str">
        <f>IFERROR('04A_국토부원자료'!O1255,"")</f>
        <v xml:space="preserve"> </v>
      </c>
      <c r="M1254" s="39" t="str">
        <f>IFERROR('04A_국토부원자료'!Q1255,"")</f>
        <v>중개거래</v>
      </c>
      <c r="N1254" s="38">
        <f>IF(B1254="","",IF('02_대상물건입력'!B5="",1,IF(ISNUMBER(SEARCH('02_대상물건입력'!B5,B1254)),1,0)))</f>
        <v>1</v>
      </c>
      <c r="O1254" s="38">
        <f>IF(B1254="","",IF('02_대상물건입력'!B6="",1,IF(ISNUMBER(SEARCH('02_대상물건입력'!B6,B1254)),1,0)))</f>
        <v>0</v>
      </c>
      <c r="P1254" s="38">
        <f>IF(L1254="","",IF('02_대상물건입력'!B15="",0,IF(ISNUMBER(SEARCH('02_대상물건입력'!B15,L1254)),1,0)))</f>
        <v>0</v>
      </c>
      <c r="Q1254" s="38">
        <f>IF(D1254="","",IF('02_대상물건입력'!B8="",0,IF(ISNUMBER(SEARCH('02_대상물건입력'!B8,D1254)),1,0)))</f>
        <v>0</v>
      </c>
      <c r="R1254" s="44">
        <f>IFERROR(ABS(E1254-'02_대상물건입력'!B11)/'02_대상물건입력'!B11,"")</f>
        <v>5.7894195897631714E-2</v>
      </c>
      <c r="S1254" s="38">
        <f>IFERROR(ABS(J1254-'02_대상물건입력'!B10),"")</f>
        <v>1</v>
      </c>
      <c r="T1254" s="38">
        <f>IFERROR(ABS('01_설정'!B4-F1254),"")</f>
        <v>858</v>
      </c>
      <c r="U1254" s="38" t="str">
        <f>IFERROR(ABS(K1254-YEAR('02_대상물건입력'!B14)),"")</f>
        <v/>
      </c>
      <c r="V1254" s="38" t="str">
        <f>IF(B1254="","",IF(AND(E1254&gt;0,F1254&gt;0,H1254&gt;0,OR('04A_국토부원자료'!P1255="",'04A_국토부원자료'!P1255="-"),IF('01_설정'!B10=1,N1254=1,TRUE),R1254&lt;='01_설정'!B5,S1254&lt;='01_설정'!B6,T1254&lt;='01_설정'!B7,U1254&lt;='01_설정'!B8),"Y",""))</f>
        <v/>
      </c>
      <c r="W1254" s="40" t="str">
        <f>IF(V1254&lt;&gt;"Y","",MAX(0,(1-R1254/'01_설정'!B5))*'01_설정'!B14+MAX(0,(1-S1254/'01_설정'!B6))*'01_설정'!B15+MAX(0,(1-T1254/'01_설정'!B7))*'01_설정'!B16+MAX(0,(1-U1254/'01_설정'!B8))*'01_설정'!B17+O1254*'01_설정'!B11+Q1254*'01_설정'!B12+P1254*'01_설정'!B13)</f>
        <v/>
      </c>
      <c r="X1254" s="38" t="str">
        <f>IF(W1254="","",1+COUNTIFS($W$4:$W$3003,"&gt;"&amp;W1254)+COUNTIFS($W$4:W1254,W1254)-1)</f>
        <v/>
      </c>
    </row>
    <row r="1255" spans="1:24" ht="16.5">
      <c r="A1255" s="38">
        <f>IF('04A_국토부원자료'!A1256="","",ROW()-3)</f>
        <v>1252</v>
      </c>
      <c r="B1255" s="39" t="str">
        <f>IFERROR('04A_국토부원자료'!B1256,"")</f>
        <v>서울특별시 송파구 문정동</v>
      </c>
      <c r="C1255" s="39" t="str">
        <f>IF(B1255="","",IF('04A_국토부원자료'!C1256&lt;&gt;"",'04A_국토부원자료'!C1256,TRIM('04A_국토부원자료'!D1256&amp;IF('04A_국토부원자료'!E1256&lt;&gt;"","-"&amp;'04A_국토부원자료'!E1256,""))))</f>
        <v>622</v>
      </c>
      <c r="D1255" s="39" t="str">
        <f>IFERROR('04A_국토부원자료'!F1256,"")</f>
        <v>송파한화오벨리스크</v>
      </c>
      <c r="E1255" s="40">
        <f>IFERROR(VALUE(SUBSTITUTE('04A_국토부원자료'!G1256,",","")),"")</f>
        <v>29.99</v>
      </c>
      <c r="F1255" s="41">
        <f>IFERROR(IF(AND('04A_국토부원자료'!H1256&lt;&gt;"",'04A_국토부원자료'!I1256&lt;&gt;""),DATE(INT(VALUE(SUBSTITUTE('04A_국토부원자료'!H1256,",",""))/100),MOD(VALUE(SUBSTITUTE('04A_국토부원자료'!H1256,",","")),100),VALUE(SUBSTITUTE('04A_국토부원자료'!I1256,",",""))),""),"")</f>
        <v>45253</v>
      </c>
      <c r="G1255" s="42">
        <f>IFERROR(VALUE(SUBSTITUTE('04A_국토부원자료'!J1256,",","")),"")</f>
        <v>22000</v>
      </c>
      <c r="H1255" s="43">
        <f t="shared" si="38"/>
        <v>220000000</v>
      </c>
      <c r="I1255" s="43">
        <f t="shared" si="39"/>
        <v>7335778.592864288</v>
      </c>
      <c r="J1255" s="38">
        <f>IFERROR(VALUE(SUBSTITUTE('04A_국토부원자료'!K1256,",","")),"")</f>
        <v>11</v>
      </c>
      <c r="K1255" s="38">
        <f>IFERROR(VALUE(SUBSTITUTE('04A_국토부원자료'!N1256,",","")),"")</f>
        <v>2013</v>
      </c>
      <c r="L1255" s="39" t="str">
        <f>IFERROR('04A_국토부원자료'!O1256,"")</f>
        <v>충민로 5</v>
      </c>
      <c r="M1255" s="39" t="str">
        <f>IFERROR('04A_국토부원자료'!Q1256,"")</f>
        <v>중개거래</v>
      </c>
      <c r="N1255" s="38">
        <f>IF(B1255="","",IF('02_대상물건입력'!B5="",1,IF(ISNUMBER(SEARCH('02_대상물건입력'!B5,B1255)),1,0)))</f>
        <v>1</v>
      </c>
      <c r="O1255" s="38">
        <f>IF(B1255="","",IF('02_대상물건입력'!B6="",1,IF(ISNUMBER(SEARCH('02_대상물건입력'!B6,B1255)),1,0)))</f>
        <v>0</v>
      </c>
      <c r="P1255" s="38">
        <f>IF(L1255="","",IF('02_대상물건입력'!B15="",0,IF(ISNUMBER(SEARCH('02_대상물건입력'!B15,L1255)),1,0)))</f>
        <v>0</v>
      </c>
      <c r="Q1255" s="38">
        <f>IF(D1255="","",IF('02_대상물건입력'!B8="",0,IF(ISNUMBER(SEARCH('02_대상물건입력'!B8,D1255)),1,0)))</f>
        <v>0</v>
      </c>
      <c r="R1255" s="44">
        <f>IFERROR(ABS(E1255-'02_대상물건입력'!B11)/'02_대상물건입력'!B11,"")</f>
        <v>0.10084132321200462</v>
      </c>
      <c r="S1255" s="38">
        <f>IFERROR(ABS(J1255-'02_대상물건입력'!B10),"")</f>
        <v>1</v>
      </c>
      <c r="T1255" s="38">
        <f>IFERROR(ABS('01_설정'!B4-F1255),"")</f>
        <v>859</v>
      </c>
      <c r="U1255" s="38">
        <f>IFERROR(ABS(K1255-YEAR('02_대상물건입력'!B14)),"")</f>
        <v>13</v>
      </c>
      <c r="V1255" s="38" t="str">
        <f>IF(B1255="","",IF(AND(E1255&gt;0,F1255&gt;0,H1255&gt;0,OR('04A_국토부원자료'!P1256="",'04A_국토부원자료'!P1256="-"),IF('01_설정'!B10=1,N1255=1,TRUE),R1255&lt;='01_설정'!B5,S1255&lt;='01_설정'!B6,T1255&lt;='01_설정'!B7,U1255&lt;='01_설정'!B8),"Y",""))</f>
        <v/>
      </c>
      <c r="W1255" s="40" t="str">
        <f>IF(V1255&lt;&gt;"Y","",MAX(0,(1-R1255/'01_설정'!B5))*'01_설정'!B14+MAX(0,(1-S1255/'01_설정'!B6))*'01_설정'!B15+MAX(0,(1-T1255/'01_설정'!B7))*'01_설정'!B16+MAX(0,(1-U1255/'01_설정'!B8))*'01_설정'!B17+O1255*'01_설정'!B11+Q1255*'01_설정'!B12+P1255*'01_설정'!B13)</f>
        <v/>
      </c>
      <c r="X1255" s="38" t="str">
        <f>IF(W1255="","",1+COUNTIFS($W$4:$W$3003,"&gt;"&amp;W1255)+COUNTIFS($W$4:W1255,W1255)-1)</f>
        <v/>
      </c>
    </row>
    <row r="1256" spans="1:24" ht="16.5">
      <c r="A1256" s="38">
        <f>IF('04A_국토부원자료'!A1257="","",ROW()-3)</f>
        <v>1253</v>
      </c>
      <c r="B1256" s="39" t="str">
        <f>IFERROR('04A_국토부원자료'!B1257,"")</f>
        <v>서울특별시 송파구 문정동</v>
      </c>
      <c r="C1256" s="39" t="str">
        <f>IF(B1256="","",IF('04A_국토부원자료'!C1257&lt;&gt;"",'04A_국토부원자료'!C1257,TRIM('04A_국토부원자료'!D1257&amp;IF('04A_국토부원자료'!E1257&lt;&gt;"","-"&amp;'04A_국토부원자료'!E1257,""))))</f>
        <v>620</v>
      </c>
      <c r="D1256" s="39" t="str">
        <f>IFERROR('04A_국토부원자료'!F1257,"")</f>
        <v>송파푸르지오시티</v>
      </c>
      <c r="E1256" s="40">
        <f>IFERROR(VALUE(SUBSTITUTE('04A_국토부원자료'!G1257,",","")),"")</f>
        <v>30</v>
      </c>
      <c r="F1256" s="41">
        <f>IFERROR(IF(AND('04A_국토부원자료'!H1257&lt;&gt;"",'04A_국토부원자료'!I1257&lt;&gt;""),DATE(INT(VALUE(SUBSTITUTE('04A_국토부원자료'!H1257,",",""))/100),MOD(VALUE(SUBSTITUTE('04A_국토부원자료'!H1257,",","")),100),VALUE(SUBSTITUTE('04A_국토부원자료'!I1257,",",""))),""),"")</f>
        <v>45251</v>
      </c>
      <c r="G1256" s="42">
        <f>IFERROR(VALUE(SUBSTITUTE('04A_국토부원자료'!J1257,",","")),"")</f>
        <v>24500</v>
      </c>
      <c r="H1256" s="43">
        <f t="shared" si="38"/>
        <v>245000000</v>
      </c>
      <c r="I1256" s="43">
        <f t="shared" si="39"/>
        <v>8166666.666666667</v>
      </c>
      <c r="J1256" s="38">
        <f>IFERROR(VALUE(SUBSTITUTE('04A_국토부원자료'!K1257,",","")),"")</f>
        <v>6</v>
      </c>
      <c r="K1256" s="38">
        <f>IFERROR(VALUE(SUBSTITUTE('04A_국토부원자료'!N1257,",","")),"")</f>
        <v>2013</v>
      </c>
      <c r="L1256" s="39" t="str">
        <f>IFERROR('04A_국토부원자료'!O1257,"")</f>
        <v>새말로 62</v>
      </c>
      <c r="M1256" s="39" t="str">
        <f>IFERROR('04A_국토부원자료'!Q1257,"")</f>
        <v>중개거래</v>
      </c>
      <c r="N1256" s="38">
        <f>IF(B1256="","",IF('02_대상물건입력'!B5="",1,IF(ISNUMBER(SEARCH('02_대상물건입력'!B5,B1256)),1,0)))</f>
        <v>1</v>
      </c>
      <c r="O1256" s="38">
        <f>IF(B1256="","",IF('02_대상물건입력'!B6="",1,IF(ISNUMBER(SEARCH('02_대상물건입력'!B6,B1256)),1,0)))</f>
        <v>0</v>
      </c>
      <c r="P1256" s="38">
        <f>IF(L1256="","",IF('02_대상물건입력'!B15="",0,IF(ISNUMBER(SEARCH('02_대상물건입력'!B15,L1256)),1,0)))</f>
        <v>0</v>
      </c>
      <c r="Q1256" s="38">
        <f>IF(D1256="","",IF('02_대상물건입력'!B8="",0,IF(ISNUMBER(SEARCH('02_대상물건입력'!B8,D1256)),1,0)))</f>
        <v>0</v>
      </c>
      <c r="R1256" s="44">
        <f>IFERROR(ABS(E1256-'02_대상물건입력'!B11)/'02_대상물건입력'!B11,"")</f>
        <v>0.10120839267623009</v>
      </c>
      <c r="S1256" s="38">
        <f>IFERROR(ABS(J1256-'02_대상물건입력'!B10),"")</f>
        <v>6</v>
      </c>
      <c r="T1256" s="38">
        <f>IFERROR(ABS('01_설정'!B4-F1256),"")</f>
        <v>861</v>
      </c>
      <c r="U1256" s="38">
        <f>IFERROR(ABS(K1256-YEAR('02_대상물건입력'!B14)),"")</f>
        <v>13</v>
      </c>
      <c r="V1256" s="38" t="str">
        <f>IF(B1256="","",IF(AND(E1256&gt;0,F1256&gt;0,H1256&gt;0,OR('04A_국토부원자료'!P1257="",'04A_국토부원자료'!P1257="-"),IF('01_설정'!B10=1,N1256=1,TRUE),R1256&lt;='01_설정'!B5,S1256&lt;='01_설정'!B6,T1256&lt;='01_설정'!B7,U1256&lt;='01_설정'!B8),"Y",""))</f>
        <v/>
      </c>
      <c r="W1256" s="40" t="str">
        <f>IF(V1256&lt;&gt;"Y","",MAX(0,(1-R1256/'01_설정'!B5))*'01_설정'!B14+MAX(0,(1-S1256/'01_설정'!B6))*'01_설정'!B15+MAX(0,(1-T1256/'01_설정'!B7))*'01_설정'!B16+MAX(0,(1-U1256/'01_설정'!B8))*'01_설정'!B17+O1256*'01_설정'!B11+Q1256*'01_설정'!B12+P1256*'01_설정'!B13)</f>
        <v/>
      </c>
      <c r="X1256" s="38" t="str">
        <f>IF(W1256="","",1+COUNTIFS($W$4:$W$3003,"&gt;"&amp;W1256)+COUNTIFS($W$4:W1256,W1256)-1)</f>
        <v/>
      </c>
    </row>
    <row r="1257" spans="1:24" ht="16.5">
      <c r="A1257" s="38">
        <f>IF('04A_국토부원자료'!A1258="","",ROW()-3)</f>
        <v>1254</v>
      </c>
      <c r="B1257" s="39" t="str">
        <f>IFERROR('04A_국토부원자료'!B1258,"")</f>
        <v>서울특별시 송파구 문정동</v>
      </c>
      <c r="C1257" s="39" t="str">
        <f>IF(B1257="","",IF('04A_국토부원자료'!C1258&lt;&gt;"",'04A_국토부원자료'!C1258,TRIM('04A_국토부원자료'!D1258&amp;IF('04A_국토부원자료'!E1258&lt;&gt;"","-"&amp;'04A_국토부원자료'!E1258,""))))</f>
        <v>639-5</v>
      </c>
      <c r="D1257" s="39" t="str">
        <f>IFERROR('04A_국토부원자료'!F1258,"")</f>
        <v>힐스테이트에코송파</v>
      </c>
      <c r="E1257" s="40">
        <f>IFERROR(VALUE(SUBSTITUTE('04A_국토부원자료'!G1258,",","")),"")</f>
        <v>21.064</v>
      </c>
      <c r="F1257" s="41">
        <f>IFERROR(IF(AND('04A_국토부원자료'!H1258&lt;&gt;"",'04A_국토부원자료'!I1258&lt;&gt;""),DATE(INT(VALUE(SUBSTITUTE('04A_국토부원자료'!H1258,",",""))/100),MOD(VALUE(SUBSTITUTE('04A_국토부원자료'!H1258,",","")),100),VALUE(SUBSTITUTE('04A_국토부원자료'!I1258,",",""))),""),"")</f>
        <v>45250</v>
      </c>
      <c r="G1257" s="42">
        <f>IFERROR(VALUE(SUBSTITUTE('04A_국토부원자료'!J1258,",","")),"")</f>
        <v>17000</v>
      </c>
      <c r="H1257" s="43">
        <f t="shared" si="38"/>
        <v>170000000</v>
      </c>
      <c r="I1257" s="43">
        <f t="shared" si="39"/>
        <v>8070641.853399164</v>
      </c>
      <c r="J1257" s="38">
        <f>IFERROR(VALUE(SUBSTITUTE('04A_국토부원자료'!K1258,",","")),"")</f>
        <v>7</v>
      </c>
      <c r="K1257" s="38">
        <f>IFERROR(VALUE(SUBSTITUTE('04A_국토부원자료'!N1258,",","")),"")</f>
        <v>2017</v>
      </c>
      <c r="L1257" s="39" t="str">
        <f>IFERROR('04A_국토부원자료'!O1258,"")</f>
        <v>정의로7길 13</v>
      </c>
      <c r="M1257" s="39" t="str">
        <f>IFERROR('04A_국토부원자료'!Q1258,"")</f>
        <v>중개거래</v>
      </c>
      <c r="N1257" s="38">
        <f>IF(B1257="","",IF('02_대상물건입력'!B5="",1,IF(ISNUMBER(SEARCH('02_대상물건입력'!B5,B1257)),1,0)))</f>
        <v>1</v>
      </c>
      <c r="O1257" s="38">
        <f>IF(B1257="","",IF('02_대상물건입력'!B6="",1,IF(ISNUMBER(SEARCH('02_대상물건입력'!B6,B1257)),1,0)))</f>
        <v>0</v>
      </c>
      <c r="P1257" s="38">
        <f>IF(L1257="","",IF('02_대상물건입력'!B15="",0,IF(ISNUMBER(SEARCH('02_대상물건입력'!B15,L1257)),1,0)))</f>
        <v>0</v>
      </c>
      <c r="Q1257" s="38">
        <f>IF(D1257="","",IF('02_대상물건입력'!B8="",0,IF(ISNUMBER(SEARCH('02_대상물건입력'!B8,D1257)),1,0)))</f>
        <v>0</v>
      </c>
      <c r="R1257" s="44">
        <f>IFERROR(ABS(E1257-'02_대상물건입력'!B11)/'02_대상물건입력'!B11,"")</f>
        <v>0.22680488055559631</v>
      </c>
      <c r="S1257" s="38">
        <f>IFERROR(ABS(J1257-'02_대상물건입력'!B10),"")</f>
        <v>5</v>
      </c>
      <c r="T1257" s="38">
        <f>IFERROR(ABS('01_설정'!B4-F1257),"")</f>
        <v>862</v>
      </c>
      <c r="U1257" s="38">
        <f>IFERROR(ABS(K1257-YEAR('02_대상물건입력'!B14)),"")</f>
        <v>9</v>
      </c>
      <c r="V1257" s="38" t="str">
        <f>IF(B1257="","",IF(AND(E1257&gt;0,F1257&gt;0,H1257&gt;0,OR('04A_국토부원자료'!P1258="",'04A_국토부원자료'!P1258="-"),IF('01_설정'!B10=1,N1257=1,TRUE),R1257&lt;='01_설정'!B5,S1257&lt;='01_설정'!B6,T1257&lt;='01_설정'!B7,U1257&lt;='01_설정'!B8),"Y",""))</f>
        <v>Y</v>
      </c>
      <c r="W1257" s="40">
        <f>IF(V1257&lt;&gt;"Y","",MAX(0,(1-R1257/'01_설정'!B5))*'01_설정'!B14+MAX(0,(1-S1257/'01_설정'!B6))*'01_설정'!B15+MAX(0,(1-T1257/'01_설정'!B7))*'01_설정'!B16+MAX(0,(1-U1257/'01_설정'!B8))*'01_설정'!B17+O1257*'01_설정'!B11+Q1257*'01_설정'!B12+P1257*'01_설정'!B13)</f>
        <v>6.8713074974088943</v>
      </c>
      <c r="X1257" s="38">
        <f>IF(W1257="","",1+COUNTIFS($W$4:$W$3003,"&gt;"&amp;W1257)+COUNTIFS($W$4:W1257,W1257)-1)</f>
        <v>324</v>
      </c>
    </row>
    <row r="1258" spans="1:24" ht="16.5">
      <c r="A1258" s="38">
        <f>IF('04A_국토부원자료'!A1259="","",ROW()-3)</f>
        <v>1255</v>
      </c>
      <c r="B1258" s="39" t="str">
        <f>IFERROR('04A_국토부원자료'!B1259,"")</f>
        <v>서울특별시 송파구 문정동</v>
      </c>
      <c r="C1258" s="39" t="str">
        <f>IF(B1258="","",IF('04A_국토부원자료'!C1259&lt;&gt;"",'04A_국토부원자료'!C1259,TRIM('04A_국토부원자료'!D1259&amp;IF('04A_국토부원자료'!E1259&lt;&gt;"","-"&amp;'04A_국토부원자료'!E1259,""))))</f>
        <v>639-5</v>
      </c>
      <c r="D1258" s="39" t="str">
        <f>IFERROR('04A_국토부원자료'!F1259,"")</f>
        <v>힐스테이트에코송파</v>
      </c>
      <c r="E1258" s="40">
        <f>IFERROR(VALUE(SUBSTITUTE('04A_국토부원자료'!G1259,",","")),"")</f>
        <v>21.064</v>
      </c>
      <c r="F1258" s="41">
        <f>IFERROR(IF(AND('04A_국토부원자료'!H1259&lt;&gt;"",'04A_국토부원자료'!I1259&lt;&gt;""),DATE(INT(VALUE(SUBSTITUTE('04A_국토부원자료'!H1259,",",""))/100),MOD(VALUE(SUBSTITUTE('04A_국토부원자료'!H1259,",","")),100),VALUE(SUBSTITUTE('04A_국토부원자료'!I1259,",",""))),""),"")</f>
        <v>45248</v>
      </c>
      <c r="G1258" s="42">
        <f>IFERROR(VALUE(SUBSTITUTE('04A_국토부원자료'!J1259,",","")),"")</f>
        <v>18900</v>
      </c>
      <c r="H1258" s="43">
        <f t="shared" si="38"/>
        <v>189000000</v>
      </c>
      <c r="I1258" s="43">
        <f t="shared" si="39"/>
        <v>8972654.7664261293</v>
      </c>
      <c r="J1258" s="38">
        <f>IFERROR(VALUE(SUBSTITUTE('04A_국토부원자료'!K1259,",","")),"")</f>
        <v>11</v>
      </c>
      <c r="K1258" s="38">
        <f>IFERROR(VALUE(SUBSTITUTE('04A_국토부원자료'!N1259,",","")),"")</f>
        <v>2017</v>
      </c>
      <c r="L1258" s="39" t="str">
        <f>IFERROR('04A_국토부원자료'!O1259,"")</f>
        <v>정의로7길 13</v>
      </c>
      <c r="M1258" s="39" t="str">
        <f>IFERROR('04A_국토부원자료'!Q1259,"")</f>
        <v>중개거래</v>
      </c>
      <c r="N1258" s="38">
        <f>IF(B1258="","",IF('02_대상물건입력'!B5="",1,IF(ISNUMBER(SEARCH('02_대상물건입력'!B5,B1258)),1,0)))</f>
        <v>1</v>
      </c>
      <c r="O1258" s="38">
        <f>IF(B1258="","",IF('02_대상물건입력'!B6="",1,IF(ISNUMBER(SEARCH('02_대상물건입력'!B6,B1258)),1,0)))</f>
        <v>0</v>
      </c>
      <c r="P1258" s="38">
        <f>IF(L1258="","",IF('02_대상물건입력'!B15="",0,IF(ISNUMBER(SEARCH('02_대상물건입력'!B15,L1258)),1,0)))</f>
        <v>0</v>
      </c>
      <c r="Q1258" s="38">
        <f>IF(D1258="","",IF('02_대상물건입력'!B8="",0,IF(ISNUMBER(SEARCH('02_대상물건입력'!B8,D1258)),1,0)))</f>
        <v>0</v>
      </c>
      <c r="R1258" s="44">
        <f>IFERROR(ABS(E1258-'02_대상물건입력'!B11)/'02_대상물건입력'!B11,"")</f>
        <v>0.22680488055559631</v>
      </c>
      <c r="S1258" s="38">
        <f>IFERROR(ABS(J1258-'02_대상물건입력'!B10),"")</f>
        <v>1</v>
      </c>
      <c r="T1258" s="38">
        <f>IFERROR(ABS('01_설정'!B4-F1258),"")</f>
        <v>864</v>
      </c>
      <c r="U1258" s="38">
        <f>IFERROR(ABS(K1258-YEAR('02_대상물건입력'!B14)),"")</f>
        <v>9</v>
      </c>
      <c r="V1258" s="38" t="str">
        <f>IF(B1258="","",IF(AND(E1258&gt;0,F1258&gt;0,H1258&gt;0,OR('04A_국토부원자료'!P1259="",'04A_국토부원자료'!P1259="-"),IF('01_설정'!B10=1,N1258=1,TRUE),R1258&lt;='01_설정'!B5,S1258&lt;='01_설정'!B6,T1258&lt;='01_설정'!B7,U1258&lt;='01_설정'!B8),"Y",""))</f>
        <v>Y</v>
      </c>
      <c r="W1258" s="40">
        <f>IF(V1258&lt;&gt;"Y","",MAX(0,(1-R1258/'01_설정'!B5))*'01_설정'!B14+MAX(0,(1-S1258/'01_설정'!B6))*'01_설정'!B15+MAX(0,(1-T1258/'01_설정'!B7))*'01_설정'!B16+MAX(0,(1-U1258/'01_설정'!B8))*'01_설정'!B17+O1258*'01_설정'!B11+Q1258*'01_설정'!B12+P1258*'01_설정'!B13)</f>
        <v>16.438430785080129</v>
      </c>
      <c r="X1258" s="38">
        <f>IF(W1258="","",1+COUNTIFS($W$4:$W$3003,"&gt;"&amp;W1258)+COUNTIFS($W$4:W1258,W1258)-1)</f>
        <v>282</v>
      </c>
    </row>
    <row r="1259" spans="1:24" ht="16.5">
      <c r="A1259" s="38">
        <f>IF('04A_국토부원자료'!A1260="","",ROW()-3)</f>
        <v>1256</v>
      </c>
      <c r="B1259" s="39" t="str">
        <f>IFERROR('04A_국토부원자료'!B1260,"")</f>
        <v>서울특별시 송파구 문정동</v>
      </c>
      <c r="C1259" s="39" t="str">
        <f>IF(B1259="","",IF('04A_국토부원자료'!C1260&lt;&gt;"",'04A_국토부원자료'!C1260,TRIM('04A_국토부원자료'!D1260&amp;IF('04A_국토부원자료'!E1260&lt;&gt;"","-"&amp;'04A_국토부원자료'!E1260,""))))</f>
        <v>643-1</v>
      </c>
      <c r="D1259" s="39" t="str">
        <f>IFERROR('04A_국토부원자료'!F1260,"")</f>
        <v>엠스테이트</v>
      </c>
      <c r="E1259" s="40">
        <f>IFERROR(VALUE(SUBSTITUTE('04A_국토부원자료'!G1260,",","")),"")</f>
        <v>26.15</v>
      </c>
      <c r="F1259" s="41">
        <f>IFERROR(IF(AND('04A_국토부원자료'!H1260&lt;&gt;"",'04A_국토부원자료'!I1260&lt;&gt;""),DATE(INT(VALUE(SUBSTITUTE('04A_국토부원자료'!H1260,",",""))/100),MOD(VALUE(SUBSTITUTE('04A_국토부원자료'!H1260,",","")),100),VALUE(SUBSTITUTE('04A_국토부원자료'!I1260,",",""))),""),"")</f>
        <v>45247</v>
      </c>
      <c r="G1259" s="42">
        <f>IFERROR(VALUE(SUBSTITUTE('04A_국토부원자료'!J1260,",","")),"")</f>
        <v>25500</v>
      </c>
      <c r="H1259" s="43">
        <f t="shared" si="38"/>
        <v>255000000</v>
      </c>
      <c r="I1259" s="43">
        <f t="shared" si="39"/>
        <v>9751434.0344168264</v>
      </c>
      <c r="J1259" s="38">
        <f>IFERROR(VALUE(SUBSTITUTE('04A_국토부원자료'!K1260,",","")),"")</f>
        <v>9</v>
      </c>
      <c r="K1259" s="38">
        <f>IFERROR(VALUE(SUBSTITUTE('04A_국토부원자료'!N1260,",","")),"")</f>
        <v>2016</v>
      </c>
      <c r="L1259" s="39" t="str">
        <f>IFERROR('04A_국토부원자료'!O1260,"")</f>
        <v>법원로 114</v>
      </c>
      <c r="M1259" s="39" t="str">
        <f>IFERROR('04A_국토부원자료'!Q1260,"")</f>
        <v>중개거래</v>
      </c>
      <c r="N1259" s="38">
        <f>IF(B1259="","",IF('02_대상물건입력'!B5="",1,IF(ISNUMBER(SEARCH('02_대상물건입력'!B5,B1259)),1,0)))</f>
        <v>1</v>
      </c>
      <c r="O1259" s="38">
        <f>IF(B1259="","",IF('02_대상물건입력'!B6="",1,IF(ISNUMBER(SEARCH('02_대상물건입력'!B6,B1259)),1,0)))</f>
        <v>0</v>
      </c>
      <c r="P1259" s="38">
        <f>IF(L1259="","",IF('02_대상물건입력'!B15="",0,IF(ISNUMBER(SEARCH('02_대상물건입력'!B15,L1259)),1,0)))</f>
        <v>0</v>
      </c>
      <c r="Q1259" s="38">
        <f>IF(D1259="","",IF('02_대상물건입력'!B8="",0,IF(ISNUMBER(SEARCH('02_대상물건입력'!B8,D1259)),1,0)))</f>
        <v>0</v>
      </c>
      <c r="R1259" s="44">
        <f>IFERROR(ABS(E1259-'02_대상물건입력'!B11)/'02_대상물건입력'!B11,"")</f>
        <v>4.0113351050552824E-2</v>
      </c>
      <c r="S1259" s="38">
        <f>IFERROR(ABS(J1259-'02_대상물건입력'!B10),"")</f>
        <v>3</v>
      </c>
      <c r="T1259" s="38">
        <f>IFERROR(ABS('01_설정'!B4-F1259),"")</f>
        <v>865</v>
      </c>
      <c r="U1259" s="38">
        <f>IFERROR(ABS(K1259-YEAR('02_대상물건입력'!B14)),"")</f>
        <v>10</v>
      </c>
      <c r="V1259" s="38" t="str">
        <f>IF(B1259="","",IF(AND(E1259&gt;0,F1259&gt;0,H1259&gt;0,OR('04A_국토부원자료'!P1260="",'04A_국토부원자료'!P1260="-"),IF('01_설정'!B10=1,N1259=1,TRUE),R1259&lt;='01_설정'!B5,S1259&lt;='01_설정'!B6,T1259&lt;='01_설정'!B7,U1259&lt;='01_설정'!B8),"Y",""))</f>
        <v>Y</v>
      </c>
      <c r="W1259" s="40">
        <f>IF(V1259&lt;&gt;"Y","",MAX(0,(1-R1259/'01_설정'!B5))*'01_설정'!B14+MAX(0,(1-S1259/'01_설정'!B6))*'01_설정'!B15+MAX(0,(1-T1259/'01_설정'!B7))*'01_설정'!B16+MAX(0,(1-U1259/'01_설정'!B8))*'01_설정'!B17+O1259*'01_설정'!B11+Q1259*'01_설정'!B12+P1259*'01_설정'!B13)</f>
        <v>27.05084702535957</v>
      </c>
      <c r="X1259" s="38">
        <f>IF(W1259="","",1+COUNTIFS($W$4:$W$3003,"&gt;"&amp;W1259)+COUNTIFS($W$4:W1259,W1259)-1)</f>
        <v>200</v>
      </c>
    </row>
    <row r="1260" spans="1:24" ht="16.5">
      <c r="A1260" s="38">
        <f>IF('04A_국토부원자료'!A1261="","",ROW()-3)</f>
        <v>1257</v>
      </c>
      <c r="B1260" s="39" t="str">
        <f>IFERROR('04A_국토부원자료'!B1261,"")</f>
        <v>서울특별시 송파구 문정동</v>
      </c>
      <c r="C1260" s="39" t="str">
        <f>IF(B1260="","",IF('04A_국토부원자료'!C1261&lt;&gt;"",'04A_국토부원자료'!C1261,TRIM('04A_국토부원자료'!D1261&amp;IF('04A_국토부원자료'!E1261&lt;&gt;"","-"&amp;'04A_국토부원자료'!E1261,""))))</f>
        <v>624</v>
      </c>
      <c r="D1260" s="39" t="str">
        <f>IFERROR('04A_국토부원자료'!F1261,"")</f>
        <v>송파 아이파크</v>
      </c>
      <c r="E1260" s="40">
        <f>IFERROR(VALUE(SUBSTITUTE('04A_국토부원자료'!G1261,",","")),"")</f>
        <v>29.88</v>
      </c>
      <c r="F1260" s="41">
        <f>IFERROR(IF(AND('04A_국토부원자료'!H1261&lt;&gt;"",'04A_국토부원자료'!I1261&lt;&gt;""),DATE(INT(VALUE(SUBSTITUTE('04A_국토부원자료'!H1261,",",""))/100),MOD(VALUE(SUBSTITUTE('04A_국토부원자료'!H1261,",","")),100),VALUE(SUBSTITUTE('04A_국토부원자료'!I1261,",",""))),""),"")</f>
        <v>45246</v>
      </c>
      <c r="G1260" s="42">
        <f>IFERROR(VALUE(SUBSTITUTE('04A_국토부원자료'!J1261,",","")),"")</f>
        <v>24500</v>
      </c>
      <c r="H1260" s="43">
        <f t="shared" si="38"/>
        <v>245000000</v>
      </c>
      <c r="I1260" s="43">
        <f t="shared" si="39"/>
        <v>8199464.5247657299</v>
      </c>
      <c r="J1260" s="38">
        <f>IFERROR(VALUE(SUBSTITUTE('04A_국토부원자료'!K1261,",","")),"")</f>
        <v>5</v>
      </c>
      <c r="K1260" s="38">
        <f>IFERROR(VALUE(SUBSTITUTE('04A_국토부원자료'!N1261,",","")),"")</f>
        <v>2015</v>
      </c>
      <c r="L1260" s="39" t="str">
        <f>IFERROR('04A_국토부원자료'!O1261,"")</f>
        <v>법원로 55</v>
      </c>
      <c r="M1260" s="39" t="str">
        <f>IFERROR('04A_국토부원자료'!Q1261,"")</f>
        <v>중개거래</v>
      </c>
      <c r="N1260" s="38">
        <f>IF(B1260="","",IF('02_대상물건입력'!B5="",1,IF(ISNUMBER(SEARCH('02_대상물건입력'!B5,B1260)),1,0)))</f>
        <v>1</v>
      </c>
      <c r="O1260" s="38">
        <f>IF(B1260="","",IF('02_대상물건입력'!B6="",1,IF(ISNUMBER(SEARCH('02_대상물건입력'!B6,B1260)),1,0)))</f>
        <v>0</v>
      </c>
      <c r="P1260" s="38">
        <f>IF(L1260="","",IF('02_대상물건입력'!B15="",0,IF(ISNUMBER(SEARCH('02_대상물건입력'!B15,L1260)),1,0)))</f>
        <v>0</v>
      </c>
      <c r="Q1260" s="38">
        <f>IF(D1260="","",IF('02_대상물건입력'!B8="",0,IF(ISNUMBER(SEARCH('02_대상물건입력'!B8,D1260)),1,0)))</f>
        <v>0</v>
      </c>
      <c r="R1260" s="44">
        <f>IFERROR(ABS(E1260-'02_대상물건입력'!B11)/'02_대상물건입력'!B11,"")</f>
        <v>9.6803559105525128E-2</v>
      </c>
      <c r="S1260" s="38">
        <f>IFERROR(ABS(J1260-'02_대상물건입력'!B10),"")</f>
        <v>7</v>
      </c>
      <c r="T1260" s="38">
        <f>IFERROR(ABS('01_설정'!B4-F1260),"")</f>
        <v>866</v>
      </c>
      <c r="U1260" s="38">
        <f>IFERROR(ABS(K1260-YEAR('02_대상물건입력'!B14)),"")</f>
        <v>11</v>
      </c>
      <c r="V1260" s="38" t="str">
        <f>IF(B1260="","",IF(AND(E1260&gt;0,F1260&gt;0,H1260&gt;0,OR('04A_국토부원자료'!P1261="",'04A_국토부원자료'!P1261="-"),IF('01_설정'!B10=1,N1260=1,TRUE),R1260&lt;='01_설정'!B5,S1260&lt;='01_설정'!B6,T1260&lt;='01_설정'!B7,U1260&lt;='01_설정'!B8),"Y",""))</f>
        <v/>
      </c>
      <c r="W1260" s="40" t="str">
        <f>IF(V1260&lt;&gt;"Y","",MAX(0,(1-R1260/'01_설정'!B5))*'01_설정'!B14+MAX(0,(1-S1260/'01_설정'!B6))*'01_설정'!B15+MAX(0,(1-T1260/'01_설정'!B7))*'01_설정'!B16+MAX(0,(1-U1260/'01_설정'!B8))*'01_설정'!B17+O1260*'01_설정'!B11+Q1260*'01_설정'!B12+P1260*'01_설정'!B13)</f>
        <v/>
      </c>
      <c r="X1260" s="38" t="str">
        <f>IF(W1260="","",1+COUNTIFS($W$4:$W$3003,"&gt;"&amp;W1260)+COUNTIFS($W$4:W1260,W1260)-1)</f>
        <v/>
      </c>
    </row>
    <row r="1261" spans="1:24" ht="16.5">
      <c r="A1261" s="38">
        <f>IF('04A_국토부원자료'!A1262="","",ROW()-3)</f>
        <v>1258</v>
      </c>
      <c r="B1261" s="39" t="str">
        <f>IFERROR('04A_국토부원자료'!B1262,"")</f>
        <v>서울특별시 송파구 문정동</v>
      </c>
      <c r="C1261" s="39" t="str">
        <f>IF(B1261="","",IF('04A_국토부원자료'!C1262&lt;&gt;"",'04A_국토부원자료'!C1262,TRIM('04A_국토부원자료'!D1262&amp;IF('04A_국토부원자료'!E1262&lt;&gt;"","-"&amp;'04A_국토부원자료'!E1262,""))))</f>
        <v>618</v>
      </c>
      <c r="D1261" s="39" t="str">
        <f>IFERROR('04A_국토부원자료'!F1262,"")</f>
        <v>파크하비오</v>
      </c>
      <c r="E1261" s="40">
        <f>IFERROR(VALUE(SUBSTITUTE('04A_국토부원자료'!G1262,",","")),"")</f>
        <v>28.82</v>
      </c>
      <c r="F1261" s="41">
        <f>IFERROR(IF(AND('04A_국토부원자료'!H1262&lt;&gt;"",'04A_국토부원자료'!I1262&lt;&gt;""),DATE(INT(VALUE(SUBSTITUTE('04A_국토부원자료'!H1262,",",""))/100),MOD(VALUE(SUBSTITUTE('04A_국토부원자료'!H1262,",","")),100),VALUE(SUBSTITUTE('04A_국토부원자료'!I1262,",",""))),""),"")</f>
        <v>45246</v>
      </c>
      <c r="G1261" s="42">
        <f>IFERROR(VALUE(SUBSTITUTE('04A_국토부원자료'!J1262,",","")),"")</f>
        <v>23300</v>
      </c>
      <c r="H1261" s="43">
        <f t="shared" si="38"/>
        <v>233000000</v>
      </c>
      <c r="I1261" s="43">
        <f t="shared" si="39"/>
        <v>8084663.4281748785</v>
      </c>
      <c r="J1261" s="38">
        <f>IFERROR(VALUE(SUBSTITUTE('04A_국토부원자료'!K1262,",","")),"")</f>
        <v>8</v>
      </c>
      <c r="K1261" s="38" t="str">
        <f>IFERROR(VALUE(SUBSTITUTE('04A_국토부원자료'!N1262,",","")),"")</f>
        <v/>
      </c>
      <c r="L1261" s="39" t="str">
        <f>IFERROR('04A_국토부원자료'!O1262,"")</f>
        <v xml:space="preserve"> </v>
      </c>
      <c r="M1261" s="39" t="str">
        <f>IFERROR('04A_국토부원자료'!Q1262,"")</f>
        <v>중개거래</v>
      </c>
      <c r="N1261" s="38">
        <f>IF(B1261="","",IF('02_대상물건입력'!B5="",1,IF(ISNUMBER(SEARCH('02_대상물건입력'!B5,B1261)),1,0)))</f>
        <v>1</v>
      </c>
      <c r="O1261" s="38">
        <f>IF(B1261="","",IF('02_대상물건입력'!B6="",1,IF(ISNUMBER(SEARCH('02_대상물건입력'!B6,B1261)),1,0)))</f>
        <v>0</v>
      </c>
      <c r="P1261" s="38">
        <f>IF(L1261="","",IF('02_대상물건입력'!B15="",0,IF(ISNUMBER(SEARCH('02_대상물건입력'!B15,L1261)),1,0)))</f>
        <v>0</v>
      </c>
      <c r="Q1261" s="38">
        <f>IF(D1261="","",IF('02_대상물건입력'!B8="",0,IF(ISNUMBER(SEARCH('02_대상물건입력'!B8,D1261)),1,0)))</f>
        <v>0</v>
      </c>
      <c r="R1261" s="44">
        <f>IFERROR(ABS(E1261-'02_대상물건입력'!B11)/'02_대상물건입력'!B11,"")</f>
        <v>5.7894195897631714E-2</v>
      </c>
      <c r="S1261" s="38">
        <f>IFERROR(ABS(J1261-'02_대상물건입력'!B10),"")</f>
        <v>4</v>
      </c>
      <c r="T1261" s="38">
        <f>IFERROR(ABS('01_설정'!B4-F1261),"")</f>
        <v>866</v>
      </c>
      <c r="U1261" s="38" t="str">
        <f>IFERROR(ABS(K1261-YEAR('02_대상물건입력'!B14)),"")</f>
        <v/>
      </c>
      <c r="V1261" s="38" t="str">
        <f>IF(B1261="","",IF(AND(E1261&gt;0,F1261&gt;0,H1261&gt;0,OR('04A_국토부원자료'!P1262="",'04A_국토부원자료'!P1262="-"),IF('01_설정'!B10=1,N1261=1,TRUE),R1261&lt;='01_설정'!B5,S1261&lt;='01_설정'!B6,T1261&lt;='01_설정'!B7,U1261&lt;='01_설정'!B8),"Y",""))</f>
        <v/>
      </c>
      <c r="W1261" s="40" t="str">
        <f>IF(V1261&lt;&gt;"Y","",MAX(0,(1-R1261/'01_설정'!B5))*'01_설정'!B14+MAX(0,(1-S1261/'01_설정'!B6))*'01_설정'!B15+MAX(0,(1-T1261/'01_설정'!B7))*'01_설정'!B16+MAX(0,(1-U1261/'01_설정'!B8))*'01_설정'!B17+O1261*'01_설정'!B11+Q1261*'01_설정'!B12+P1261*'01_설정'!B13)</f>
        <v/>
      </c>
      <c r="X1261" s="38" t="str">
        <f>IF(W1261="","",1+COUNTIFS($W$4:$W$3003,"&gt;"&amp;W1261)+COUNTIFS($W$4:W1261,W1261)-1)</f>
        <v/>
      </c>
    </row>
    <row r="1262" spans="1:24" ht="16.5">
      <c r="A1262" s="38">
        <f>IF('04A_국토부원자료'!A1263="","",ROW()-3)</f>
        <v>1259</v>
      </c>
      <c r="B1262" s="39" t="str">
        <f>IFERROR('04A_국토부원자료'!B1263,"")</f>
        <v>서울특별시 송파구 문정동</v>
      </c>
      <c r="C1262" s="39" t="str">
        <f>IF(B1262="","",IF('04A_국토부원자료'!C1263&lt;&gt;"",'04A_국토부원자료'!C1263,TRIM('04A_국토부원자료'!D1263&amp;IF('04A_국토부원자료'!E1263&lt;&gt;"","-"&amp;'04A_국토부원자료'!E1263,""))))</f>
        <v>624</v>
      </c>
      <c r="D1262" s="39" t="str">
        <f>IFERROR('04A_국토부원자료'!F1263,"")</f>
        <v>송파 아이파크</v>
      </c>
      <c r="E1262" s="40">
        <f>IFERROR(VALUE(SUBSTITUTE('04A_국토부원자료'!G1263,",","")),"")</f>
        <v>29.83</v>
      </c>
      <c r="F1262" s="41">
        <f>IFERROR(IF(AND('04A_국토부원자료'!H1263&lt;&gt;"",'04A_국토부원자료'!I1263&lt;&gt;""),DATE(INT(VALUE(SUBSTITUTE('04A_국토부원자료'!H1263,",",""))/100),MOD(VALUE(SUBSTITUTE('04A_국토부원자료'!H1263,",","")),100),VALUE(SUBSTITUTE('04A_국토부원자료'!I1263,",",""))),""),"")</f>
        <v>45246</v>
      </c>
      <c r="G1262" s="42">
        <f>IFERROR(VALUE(SUBSTITUTE('04A_국토부원자료'!J1263,",","")),"")</f>
        <v>24500</v>
      </c>
      <c r="H1262" s="43">
        <f t="shared" si="38"/>
        <v>245000000</v>
      </c>
      <c r="I1262" s="43">
        <f t="shared" si="39"/>
        <v>8213208.1796848811</v>
      </c>
      <c r="J1262" s="38">
        <f>IFERROR(VALUE(SUBSTITUTE('04A_국토부원자료'!K1263,",","")),"")</f>
        <v>10</v>
      </c>
      <c r="K1262" s="38">
        <f>IFERROR(VALUE(SUBSTITUTE('04A_국토부원자료'!N1263,",","")),"")</f>
        <v>2015</v>
      </c>
      <c r="L1262" s="39" t="str">
        <f>IFERROR('04A_국토부원자료'!O1263,"")</f>
        <v>법원로 55</v>
      </c>
      <c r="M1262" s="39" t="str">
        <f>IFERROR('04A_국토부원자료'!Q1263,"")</f>
        <v>중개거래</v>
      </c>
      <c r="N1262" s="38">
        <f>IF(B1262="","",IF('02_대상물건입력'!B5="",1,IF(ISNUMBER(SEARCH('02_대상물건입력'!B5,B1262)),1,0)))</f>
        <v>1</v>
      </c>
      <c r="O1262" s="38">
        <f>IF(B1262="","",IF('02_대상물건입력'!B6="",1,IF(ISNUMBER(SEARCH('02_대상물건입력'!B6,B1262)),1,0)))</f>
        <v>0</v>
      </c>
      <c r="P1262" s="38">
        <f>IF(L1262="","",IF('02_대상물건입력'!B15="",0,IF(ISNUMBER(SEARCH('02_대상물건입력'!B15,L1262)),1,0)))</f>
        <v>0</v>
      </c>
      <c r="Q1262" s="38">
        <f>IF(D1262="","",IF('02_대상물건입력'!B8="",0,IF(ISNUMBER(SEARCH('02_대상물건입력'!B8,D1262)),1,0)))</f>
        <v>0</v>
      </c>
      <c r="R1262" s="44">
        <f>IFERROR(ABS(E1262-'02_대상물건입력'!B11)/'02_대상물건입력'!B11,"")</f>
        <v>9.4968211784398057E-2</v>
      </c>
      <c r="S1262" s="38">
        <f>IFERROR(ABS(J1262-'02_대상물건입력'!B10),"")</f>
        <v>2</v>
      </c>
      <c r="T1262" s="38">
        <f>IFERROR(ABS('01_설정'!B4-F1262),"")</f>
        <v>866</v>
      </c>
      <c r="U1262" s="38">
        <f>IFERROR(ABS(K1262-YEAR('02_대상물건입력'!B14)),"")</f>
        <v>11</v>
      </c>
      <c r="V1262" s="38" t="str">
        <f>IF(B1262="","",IF(AND(E1262&gt;0,F1262&gt;0,H1262&gt;0,OR('04A_국토부원자료'!P1263="",'04A_국토부원자료'!P1263="-"),IF('01_설정'!B10=1,N1262=1,TRUE),R1262&lt;='01_설정'!B5,S1262&lt;='01_설정'!B6,T1262&lt;='01_설정'!B7,U1262&lt;='01_설정'!B8),"Y",""))</f>
        <v/>
      </c>
      <c r="W1262" s="40" t="str">
        <f>IF(V1262&lt;&gt;"Y","",MAX(0,(1-R1262/'01_설정'!B5))*'01_설정'!B14+MAX(0,(1-S1262/'01_설정'!B6))*'01_설정'!B15+MAX(0,(1-T1262/'01_설정'!B7))*'01_설정'!B16+MAX(0,(1-U1262/'01_설정'!B8))*'01_설정'!B17+O1262*'01_설정'!B11+Q1262*'01_설정'!B12+P1262*'01_설정'!B13)</f>
        <v/>
      </c>
      <c r="X1262" s="38" t="str">
        <f>IF(W1262="","",1+COUNTIFS($W$4:$W$3003,"&gt;"&amp;W1262)+COUNTIFS($W$4:W1262,W1262)-1)</f>
        <v/>
      </c>
    </row>
    <row r="1263" spans="1:24" ht="16.5">
      <c r="A1263" s="38">
        <f>IF('04A_국토부원자료'!A1264="","",ROW()-3)</f>
        <v>1260</v>
      </c>
      <c r="B1263" s="39" t="str">
        <f>IFERROR('04A_국토부원자료'!B1264,"")</f>
        <v>서울특별시 송파구 문정동</v>
      </c>
      <c r="C1263" s="39" t="str">
        <f>IF(B1263="","",IF('04A_국토부원자료'!C1264&lt;&gt;"",'04A_국토부원자료'!C1264,TRIM('04A_국토부원자료'!D1264&amp;IF('04A_국토부원자료'!E1264&lt;&gt;"","-"&amp;'04A_국토부원자료'!E1264,""))))</f>
        <v>624</v>
      </c>
      <c r="D1263" s="39" t="str">
        <f>IFERROR('04A_국토부원자료'!F1264,"")</f>
        <v>송파 아이파크</v>
      </c>
      <c r="E1263" s="40">
        <f>IFERROR(VALUE(SUBSTITUTE('04A_국토부원자료'!G1264,",","")),"")</f>
        <v>25.87</v>
      </c>
      <c r="F1263" s="41">
        <f>IFERROR(IF(AND('04A_국토부원자료'!H1264&lt;&gt;"",'04A_국토부원자료'!I1264&lt;&gt;""),DATE(INT(VALUE(SUBSTITUTE('04A_국토부원자료'!H1264,",",""))/100),MOD(VALUE(SUBSTITUTE('04A_국토부원자료'!H1264,",","")),100),VALUE(SUBSTITUTE('04A_국토부원자료'!I1264,",",""))),""),"")</f>
        <v>45246</v>
      </c>
      <c r="G1263" s="42">
        <f>IFERROR(VALUE(SUBSTITUTE('04A_국토부원자료'!J1264,",","")),"")</f>
        <v>22100</v>
      </c>
      <c r="H1263" s="43">
        <f t="shared" si="38"/>
        <v>221000000</v>
      </c>
      <c r="I1263" s="43">
        <f t="shared" si="39"/>
        <v>8542713.567839196</v>
      </c>
      <c r="J1263" s="38">
        <f>IFERROR(VALUE(SUBSTITUTE('04A_국토부원자료'!K1264,",","")),"")</f>
        <v>5</v>
      </c>
      <c r="K1263" s="38">
        <f>IFERROR(VALUE(SUBSTITUTE('04A_국토부원자료'!N1264,",","")),"")</f>
        <v>2015</v>
      </c>
      <c r="L1263" s="39" t="str">
        <f>IFERROR('04A_국토부원자료'!O1264,"")</f>
        <v>법원로 55</v>
      </c>
      <c r="M1263" s="39" t="str">
        <f>IFERROR('04A_국토부원자료'!Q1264,"")</f>
        <v>중개거래</v>
      </c>
      <c r="N1263" s="38">
        <f>IF(B1263="","",IF('02_대상물건입력'!B5="",1,IF(ISNUMBER(SEARCH('02_대상물건입력'!B5,B1263)),1,0)))</f>
        <v>1</v>
      </c>
      <c r="O1263" s="38">
        <f>IF(B1263="","",IF('02_대상물건입력'!B6="",1,IF(ISNUMBER(SEARCH('02_대상물건입력'!B6,B1263)),1,0)))</f>
        <v>0</v>
      </c>
      <c r="P1263" s="38">
        <f>IF(L1263="","",IF('02_대상물건입력'!B15="",0,IF(ISNUMBER(SEARCH('02_대상물건입력'!B15,L1263)),1,0)))</f>
        <v>0</v>
      </c>
      <c r="Q1263" s="38">
        <f>IF(D1263="","",IF('02_대상물건입력'!B8="",0,IF(ISNUMBER(SEARCH('02_대상물건입력'!B8,D1263)),1,0)))</f>
        <v>0</v>
      </c>
      <c r="R1263" s="44">
        <f>IFERROR(ABS(E1263-'02_대상물건입력'!B11)/'02_대상물건입력'!B11,"")</f>
        <v>5.0391296048864213E-2</v>
      </c>
      <c r="S1263" s="38">
        <f>IFERROR(ABS(J1263-'02_대상물건입력'!B10),"")</f>
        <v>7</v>
      </c>
      <c r="T1263" s="38">
        <f>IFERROR(ABS('01_설정'!B4-F1263),"")</f>
        <v>866</v>
      </c>
      <c r="U1263" s="38">
        <f>IFERROR(ABS(K1263-YEAR('02_대상물건입력'!B14)),"")</f>
        <v>11</v>
      </c>
      <c r="V1263" s="38" t="str">
        <f>IF(B1263="","",IF(AND(E1263&gt;0,F1263&gt;0,H1263&gt;0,OR('04A_국토부원자료'!P1264="",'04A_국토부원자료'!P1264="-"),IF('01_설정'!B10=1,N1263=1,TRUE),R1263&lt;='01_설정'!B5,S1263&lt;='01_설정'!B6,T1263&lt;='01_설정'!B7,U1263&lt;='01_설정'!B8),"Y",""))</f>
        <v/>
      </c>
      <c r="W1263" s="40" t="str">
        <f>IF(V1263&lt;&gt;"Y","",MAX(0,(1-R1263/'01_설정'!B5))*'01_설정'!B14+MAX(0,(1-S1263/'01_설정'!B6))*'01_설정'!B15+MAX(0,(1-T1263/'01_설정'!B7))*'01_설정'!B16+MAX(0,(1-U1263/'01_설정'!B8))*'01_설정'!B17+O1263*'01_설정'!B11+Q1263*'01_설정'!B12+P1263*'01_설정'!B13)</f>
        <v/>
      </c>
      <c r="X1263" s="38" t="str">
        <f>IF(W1263="","",1+COUNTIFS($W$4:$W$3003,"&gt;"&amp;W1263)+COUNTIFS($W$4:W1263,W1263)-1)</f>
        <v/>
      </c>
    </row>
    <row r="1264" spans="1:24" ht="16.5">
      <c r="A1264" s="38">
        <f>IF('04A_국토부원자료'!A1265="","",ROW()-3)</f>
        <v>1261</v>
      </c>
      <c r="B1264" s="39" t="str">
        <f>IFERROR('04A_국토부원자료'!B1265,"")</f>
        <v>서울특별시 송파구 문정동</v>
      </c>
      <c r="C1264" s="39" t="str">
        <f>IF(B1264="","",IF('04A_국토부원자료'!C1265&lt;&gt;"",'04A_국토부원자료'!C1265,TRIM('04A_국토부원자료'!D1265&amp;IF('04A_국토부원자료'!E1265&lt;&gt;"","-"&amp;'04A_국토부원자료'!E1265,""))))</f>
        <v>620</v>
      </c>
      <c r="D1264" s="39" t="str">
        <f>IFERROR('04A_국토부원자료'!F1265,"")</f>
        <v>송파푸르지오시티</v>
      </c>
      <c r="E1264" s="40">
        <f>IFERROR(VALUE(SUBSTITUTE('04A_국토부원자료'!G1265,",","")),"")</f>
        <v>29.63</v>
      </c>
      <c r="F1264" s="41">
        <f>IFERROR(IF(AND('04A_국토부원자료'!H1265&lt;&gt;"",'04A_국토부원자료'!I1265&lt;&gt;""),DATE(INT(VALUE(SUBSTITUTE('04A_국토부원자료'!H1265,",",""))/100),MOD(VALUE(SUBSTITUTE('04A_국토부원자료'!H1265,",","")),100),VALUE(SUBSTITUTE('04A_국토부원자료'!I1265,",",""))),""),"")</f>
        <v>45246</v>
      </c>
      <c r="G1264" s="42">
        <f>IFERROR(VALUE(SUBSTITUTE('04A_국토부원자료'!J1265,",","")),"")</f>
        <v>25000</v>
      </c>
      <c r="H1264" s="43">
        <f t="shared" si="38"/>
        <v>250000000</v>
      </c>
      <c r="I1264" s="43">
        <f t="shared" si="39"/>
        <v>8437394.532568343</v>
      </c>
      <c r="J1264" s="38">
        <f>IFERROR(VALUE(SUBSTITUTE('04A_국토부원자료'!K1265,",","")),"")</f>
        <v>5</v>
      </c>
      <c r="K1264" s="38">
        <f>IFERROR(VALUE(SUBSTITUTE('04A_국토부원자료'!N1265,",","")),"")</f>
        <v>2013</v>
      </c>
      <c r="L1264" s="39" t="str">
        <f>IFERROR('04A_국토부원자료'!O1265,"")</f>
        <v>새말로 62</v>
      </c>
      <c r="M1264" s="39" t="str">
        <f>IFERROR('04A_국토부원자료'!Q1265,"")</f>
        <v>중개거래</v>
      </c>
      <c r="N1264" s="38">
        <f>IF(B1264="","",IF('02_대상물건입력'!B5="",1,IF(ISNUMBER(SEARCH('02_대상물건입력'!B5,B1264)),1,0)))</f>
        <v>1</v>
      </c>
      <c r="O1264" s="38">
        <f>IF(B1264="","",IF('02_대상물건입력'!B6="",1,IF(ISNUMBER(SEARCH('02_대상물건입력'!B6,B1264)),1,0)))</f>
        <v>0</v>
      </c>
      <c r="P1264" s="38">
        <f>IF(L1264="","",IF('02_대상물건입력'!B15="",0,IF(ISNUMBER(SEARCH('02_대상물건입력'!B15,L1264)),1,0)))</f>
        <v>0</v>
      </c>
      <c r="Q1264" s="38">
        <f>IF(D1264="","",IF('02_대상물건입력'!B8="",0,IF(ISNUMBER(SEARCH('02_대상물건입력'!B8,D1264)),1,0)))</f>
        <v>0</v>
      </c>
      <c r="R1264" s="44">
        <f>IFERROR(ABS(E1264-'02_대상물건입력'!B11)/'02_대상물건입력'!B11,"")</f>
        <v>8.7626822499889886E-2</v>
      </c>
      <c r="S1264" s="38">
        <f>IFERROR(ABS(J1264-'02_대상물건입력'!B10),"")</f>
        <v>7</v>
      </c>
      <c r="T1264" s="38">
        <f>IFERROR(ABS('01_설정'!B4-F1264),"")</f>
        <v>866</v>
      </c>
      <c r="U1264" s="38">
        <f>IFERROR(ABS(K1264-YEAR('02_대상물건입력'!B14)),"")</f>
        <v>13</v>
      </c>
      <c r="V1264" s="38" t="str">
        <f>IF(B1264="","",IF(AND(E1264&gt;0,F1264&gt;0,H1264&gt;0,OR('04A_국토부원자료'!P1265="",'04A_국토부원자료'!P1265="-"),IF('01_설정'!B10=1,N1264=1,TRUE),R1264&lt;='01_설정'!B5,S1264&lt;='01_설정'!B6,T1264&lt;='01_설정'!B7,U1264&lt;='01_설정'!B8),"Y",""))</f>
        <v/>
      </c>
      <c r="W1264" s="40" t="str">
        <f>IF(V1264&lt;&gt;"Y","",MAX(0,(1-R1264/'01_설정'!B5))*'01_설정'!B14+MAX(0,(1-S1264/'01_설정'!B6))*'01_설정'!B15+MAX(0,(1-T1264/'01_설정'!B7))*'01_설정'!B16+MAX(0,(1-U1264/'01_설정'!B8))*'01_설정'!B17+O1264*'01_설정'!B11+Q1264*'01_설정'!B12+P1264*'01_설정'!B13)</f>
        <v/>
      </c>
      <c r="X1264" s="38" t="str">
        <f>IF(W1264="","",1+COUNTIFS($W$4:$W$3003,"&gt;"&amp;W1264)+COUNTIFS($W$4:W1264,W1264)-1)</f>
        <v/>
      </c>
    </row>
    <row r="1265" spans="1:24" ht="16.5">
      <c r="A1265" s="38">
        <f>IF('04A_국토부원자료'!A1266="","",ROW()-3)</f>
        <v>1262</v>
      </c>
      <c r="B1265" s="39" t="str">
        <f>IFERROR('04A_국토부원자료'!B1266,"")</f>
        <v>서울특별시 송파구 문정동</v>
      </c>
      <c r="C1265" s="39" t="str">
        <f>IF(B1265="","",IF('04A_국토부원자료'!C1266&lt;&gt;"",'04A_국토부원자료'!C1266,TRIM('04A_국토부원자료'!D1266&amp;IF('04A_국토부원자료'!E1266&lt;&gt;"","-"&amp;'04A_국토부원자료'!E1266,""))))</f>
        <v>622</v>
      </c>
      <c r="D1265" s="39" t="str">
        <f>IFERROR('04A_국토부원자료'!F1266,"")</f>
        <v>송파한화오벨리스크</v>
      </c>
      <c r="E1265" s="40">
        <f>IFERROR(VALUE(SUBSTITUTE('04A_국토부원자료'!G1266,",","")),"")</f>
        <v>29.96</v>
      </c>
      <c r="F1265" s="41">
        <f>IFERROR(IF(AND('04A_국토부원자료'!H1266&lt;&gt;"",'04A_국토부원자료'!I1266&lt;&gt;""),DATE(INT(VALUE(SUBSTITUTE('04A_국토부원자료'!H1266,",",""))/100),MOD(VALUE(SUBSTITUTE('04A_국토부원자료'!H1266,",","")),100),VALUE(SUBSTITUTE('04A_국토부원자료'!I1266,",",""))),""),"")</f>
        <v>45245</v>
      </c>
      <c r="G1265" s="42">
        <f>IFERROR(VALUE(SUBSTITUTE('04A_국토부원자료'!J1266,",","")),"")</f>
        <v>22400</v>
      </c>
      <c r="H1265" s="43">
        <f t="shared" si="38"/>
        <v>224000000</v>
      </c>
      <c r="I1265" s="43">
        <f t="shared" si="39"/>
        <v>7476635.5140186911</v>
      </c>
      <c r="J1265" s="38">
        <f>IFERROR(VALUE(SUBSTITUTE('04A_국토부원자료'!K1266,",","")),"")</f>
        <v>11</v>
      </c>
      <c r="K1265" s="38">
        <f>IFERROR(VALUE(SUBSTITUTE('04A_국토부원자료'!N1266,",","")),"")</f>
        <v>2013</v>
      </c>
      <c r="L1265" s="39" t="str">
        <f>IFERROR('04A_국토부원자료'!O1266,"")</f>
        <v>충민로 5</v>
      </c>
      <c r="M1265" s="39" t="str">
        <f>IFERROR('04A_국토부원자료'!Q1266,"")</f>
        <v>직거래</v>
      </c>
      <c r="N1265" s="38">
        <f>IF(B1265="","",IF('02_대상물건입력'!B5="",1,IF(ISNUMBER(SEARCH('02_대상물건입력'!B5,B1265)),1,0)))</f>
        <v>1</v>
      </c>
      <c r="O1265" s="38">
        <f>IF(B1265="","",IF('02_대상물건입력'!B6="",1,IF(ISNUMBER(SEARCH('02_대상물건입력'!B6,B1265)),1,0)))</f>
        <v>0</v>
      </c>
      <c r="P1265" s="38">
        <f>IF(L1265="","",IF('02_대상물건입력'!B15="",0,IF(ISNUMBER(SEARCH('02_대상물건입력'!B15,L1265)),1,0)))</f>
        <v>0</v>
      </c>
      <c r="Q1265" s="38">
        <f>IF(D1265="","",IF('02_대상물건입력'!B8="",0,IF(ISNUMBER(SEARCH('02_대상물건입력'!B8,D1265)),1,0)))</f>
        <v>0</v>
      </c>
      <c r="R1265" s="44">
        <f>IFERROR(ABS(E1265-'02_대상물건입력'!B11)/'02_대상물건입력'!B11,"")</f>
        <v>9.9740114819328485E-2</v>
      </c>
      <c r="S1265" s="38">
        <f>IFERROR(ABS(J1265-'02_대상물건입력'!B10),"")</f>
        <v>1</v>
      </c>
      <c r="T1265" s="38">
        <f>IFERROR(ABS('01_설정'!B4-F1265),"")</f>
        <v>867</v>
      </c>
      <c r="U1265" s="38">
        <f>IFERROR(ABS(K1265-YEAR('02_대상물건입력'!B14)),"")</f>
        <v>13</v>
      </c>
      <c r="V1265" s="38" t="str">
        <f>IF(B1265="","",IF(AND(E1265&gt;0,F1265&gt;0,H1265&gt;0,OR('04A_국토부원자료'!P1266="",'04A_국토부원자료'!P1266="-"),IF('01_설정'!B10=1,N1265=1,TRUE),R1265&lt;='01_설정'!B5,S1265&lt;='01_설정'!B6,T1265&lt;='01_설정'!B7,U1265&lt;='01_설정'!B8),"Y",""))</f>
        <v/>
      </c>
      <c r="W1265" s="40" t="str">
        <f>IF(V1265&lt;&gt;"Y","",MAX(0,(1-R1265/'01_설정'!B5))*'01_설정'!B14+MAX(0,(1-S1265/'01_설정'!B6))*'01_설정'!B15+MAX(0,(1-T1265/'01_설정'!B7))*'01_설정'!B16+MAX(0,(1-U1265/'01_설정'!B8))*'01_설정'!B17+O1265*'01_설정'!B11+Q1265*'01_설정'!B12+P1265*'01_설정'!B13)</f>
        <v/>
      </c>
      <c r="X1265" s="38" t="str">
        <f>IF(W1265="","",1+COUNTIFS($W$4:$W$3003,"&gt;"&amp;W1265)+COUNTIFS($W$4:W1265,W1265)-1)</f>
        <v/>
      </c>
    </row>
    <row r="1266" spans="1:24" ht="16.5">
      <c r="A1266" s="38">
        <f>IF('04A_국토부원자료'!A1267="","",ROW()-3)</f>
        <v>1263</v>
      </c>
      <c r="B1266" s="39" t="str">
        <f>IFERROR('04A_국토부원자료'!B1267,"")</f>
        <v>서울특별시 송파구 문정동</v>
      </c>
      <c r="C1266" s="39" t="str">
        <f>IF(B1266="","",IF('04A_국토부원자료'!C1267&lt;&gt;"",'04A_국토부원자료'!C1267,TRIM('04A_국토부원자료'!D1267&amp;IF('04A_국토부원자료'!E1267&lt;&gt;"","-"&amp;'04A_국토부원자료'!E1267,""))))</f>
        <v>624</v>
      </c>
      <c r="D1266" s="39" t="str">
        <f>IFERROR('04A_국토부원자료'!F1267,"")</f>
        <v>송파 아이파크</v>
      </c>
      <c r="E1266" s="40">
        <f>IFERROR(VALUE(SUBSTITUTE('04A_국토부원자료'!G1267,",","")),"")</f>
        <v>29.83</v>
      </c>
      <c r="F1266" s="41">
        <f>IFERROR(IF(AND('04A_국토부원자료'!H1267&lt;&gt;"",'04A_국토부원자료'!I1267&lt;&gt;""),DATE(INT(VALUE(SUBSTITUTE('04A_국토부원자료'!H1267,",",""))/100),MOD(VALUE(SUBSTITUTE('04A_국토부원자료'!H1267,",","")),100),VALUE(SUBSTITUTE('04A_국토부원자료'!I1267,",",""))),""),"")</f>
        <v>45245</v>
      </c>
      <c r="G1266" s="42">
        <f>IFERROR(VALUE(SUBSTITUTE('04A_국토부원자료'!J1267,",","")),"")</f>
        <v>28400</v>
      </c>
      <c r="H1266" s="43">
        <f t="shared" si="38"/>
        <v>284000000</v>
      </c>
      <c r="I1266" s="43">
        <f t="shared" si="39"/>
        <v>9520616.8286959436</v>
      </c>
      <c r="J1266" s="38">
        <f>IFERROR(VALUE(SUBSTITUTE('04A_국토부원자료'!K1267,",","")),"")</f>
        <v>5</v>
      </c>
      <c r="K1266" s="38">
        <f>IFERROR(VALUE(SUBSTITUTE('04A_국토부원자료'!N1267,",","")),"")</f>
        <v>2015</v>
      </c>
      <c r="L1266" s="39" t="str">
        <f>IFERROR('04A_국토부원자료'!O1267,"")</f>
        <v>법원로 55</v>
      </c>
      <c r="M1266" s="39" t="str">
        <f>IFERROR('04A_국토부원자료'!Q1267,"")</f>
        <v>중개거래</v>
      </c>
      <c r="N1266" s="38">
        <f>IF(B1266="","",IF('02_대상물건입력'!B5="",1,IF(ISNUMBER(SEARCH('02_대상물건입력'!B5,B1266)),1,0)))</f>
        <v>1</v>
      </c>
      <c r="O1266" s="38">
        <f>IF(B1266="","",IF('02_대상물건입력'!B6="",1,IF(ISNUMBER(SEARCH('02_대상물건입력'!B6,B1266)),1,0)))</f>
        <v>0</v>
      </c>
      <c r="P1266" s="38">
        <f>IF(L1266="","",IF('02_대상물건입력'!B15="",0,IF(ISNUMBER(SEARCH('02_대상물건입력'!B15,L1266)),1,0)))</f>
        <v>0</v>
      </c>
      <c r="Q1266" s="38">
        <f>IF(D1266="","",IF('02_대상물건입력'!B8="",0,IF(ISNUMBER(SEARCH('02_대상물건입력'!B8,D1266)),1,0)))</f>
        <v>0</v>
      </c>
      <c r="R1266" s="44">
        <f>IFERROR(ABS(E1266-'02_대상물건입력'!B11)/'02_대상물건입력'!B11,"")</f>
        <v>9.4968211784398057E-2</v>
      </c>
      <c r="S1266" s="38">
        <f>IFERROR(ABS(J1266-'02_대상물건입력'!B10),"")</f>
        <v>7</v>
      </c>
      <c r="T1266" s="38">
        <f>IFERROR(ABS('01_설정'!B4-F1266),"")</f>
        <v>867</v>
      </c>
      <c r="U1266" s="38">
        <f>IFERROR(ABS(K1266-YEAR('02_대상물건입력'!B14)),"")</f>
        <v>11</v>
      </c>
      <c r="V1266" s="38" t="str">
        <f>IF(B1266="","",IF(AND(E1266&gt;0,F1266&gt;0,H1266&gt;0,OR('04A_국토부원자료'!P1267="",'04A_국토부원자료'!P1267="-"),IF('01_설정'!B10=1,N1266=1,TRUE),R1266&lt;='01_설정'!B5,S1266&lt;='01_설정'!B6,T1266&lt;='01_설정'!B7,U1266&lt;='01_설정'!B8),"Y",""))</f>
        <v/>
      </c>
      <c r="W1266" s="40" t="str">
        <f>IF(V1266&lt;&gt;"Y","",MAX(0,(1-R1266/'01_설정'!B5))*'01_설정'!B14+MAX(0,(1-S1266/'01_설정'!B6))*'01_설정'!B15+MAX(0,(1-T1266/'01_설정'!B7))*'01_설정'!B16+MAX(0,(1-U1266/'01_설정'!B8))*'01_설정'!B17+O1266*'01_설정'!B11+Q1266*'01_설정'!B12+P1266*'01_설정'!B13)</f>
        <v/>
      </c>
      <c r="X1266" s="38" t="str">
        <f>IF(W1266="","",1+COUNTIFS($W$4:$W$3003,"&gt;"&amp;W1266)+COUNTIFS($W$4:W1266,W1266)-1)</f>
        <v/>
      </c>
    </row>
    <row r="1267" spans="1:24" ht="16.5">
      <c r="A1267" s="38">
        <f>IF('04A_국토부원자료'!A1268="","",ROW()-3)</f>
        <v>1264</v>
      </c>
      <c r="B1267" s="39" t="str">
        <f>IFERROR('04A_국토부원자료'!B1268,"")</f>
        <v>서울특별시 송파구 문정동</v>
      </c>
      <c r="C1267" s="39" t="str">
        <f>IF(B1267="","",IF('04A_국토부원자료'!C1268&lt;&gt;"",'04A_국토부원자료'!C1268,TRIM('04A_국토부원자료'!D1268&amp;IF('04A_국토부원자료'!E1268&lt;&gt;"","-"&amp;'04A_국토부원자료'!E1268,""))))</f>
        <v>618</v>
      </c>
      <c r="D1267" s="39" t="str">
        <f>IFERROR('04A_국토부원자료'!F1268,"")</f>
        <v>파크하비오</v>
      </c>
      <c r="E1267" s="40">
        <f>IFERROR(VALUE(SUBSTITUTE('04A_국토부원자료'!G1268,",","")),"")</f>
        <v>25.12</v>
      </c>
      <c r="F1267" s="41">
        <f>IFERROR(IF(AND('04A_국토부원자료'!H1268&lt;&gt;"",'04A_국토부원자료'!I1268&lt;&gt;""),DATE(INT(VALUE(SUBSTITUTE('04A_국토부원자료'!H1268,",",""))/100),MOD(VALUE(SUBSTITUTE('04A_국토부원자료'!H1268,",","")),100),VALUE(SUBSTITUTE('04A_국토부원자료'!I1268,",",""))),""),"")</f>
        <v>45243</v>
      </c>
      <c r="G1267" s="42">
        <f>IFERROR(VALUE(SUBSTITUTE('04A_국토부원자료'!J1268,",","")),"")</f>
        <v>21000</v>
      </c>
      <c r="H1267" s="43">
        <f t="shared" si="38"/>
        <v>210000000</v>
      </c>
      <c r="I1267" s="43">
        <f t="shared" si="39"/>
        <v>8359872.611464968</v>
      </c>
      <c r="J1267" s="38">
        <f>IFERROR(VALUE(SUBSTITUTE('04A_국토부원자료'!K1268,",","")),"")</f>
        <v>4</v>
      </c>
      <c r="K1267" s="38" t="str">
        <f>IFERROR(VALUE(SUBSTITUTE('04A_국토부원자료'!N1268,",","")),"")</f>
        <v/>
      </c>
      <c r="L1267" s="39" t="str">
        <f>IFERROR('04A_국토부원자료'!O1268,"")</f>
        <v xml:space="preserve"> </v>
      </c>
      <c r="M1267" s="39" t="str">
        <f>IFERROR('04A_국토부원자료'!Q1268,"")</f>
        <v>직거래</v>
      </c>
      <c r="N1267" s="38">
        <f>IF(B1267="","",IF('02_대상물건입력'!B5="",1,IF(ISNUMBER(SEARCH('02_대상물건입력'!B5,B1267)),1,0)))</f>
        <v>1</v>
      </c>
      <c r="O1267" s="38">
        <f>IF(B1267="","",IF('02_대상물건입력'!B6="",1,IF(ISNUMBER(SEARCH('02_대상물건입력'!B6,B1267)),1,0)))</f>
        <v>0</v>
      </c>
      <c r="P1267" s="38">
        <f>IF(L1267="","",IF('02_대상물건입력'!B15="",0,IF(ISNUMBER(SEARCH('02_대상물건입력'!B15,L1267)),1,0)))</f>
        <v>0</v>
      </c>
      <c r="Q1267" s="38">
        <f>IF(D1267="","",IF('02_대상물건입력'!B8="",0,IF(ISNUMBER(SEARCH('02_대상물건입력'!B8,D1267)),1,0)))</f>
        <v>0</v>
      </c>
      <c r="R1267" s="44">
        <f>IFERROR(ABS(E1267-'02_대상물건입력'!B11)/'02_대상물건입력'!B11,"")</f>
        <v>7.7921505865769972E-2</v>
      </c>
      <c r="S1267" s="38">
        <f>IFERROR(ABS(J1267-'02_대상물건입력'!B10),"")</f>
        <v>8</v>
      </c>
      <c r="T1267" s="38">
        <f>IFERROR(ABS('01_설정'!B4-F1267),"")</f>
        <v>869</v>
      </c>
      <c r="U1267" s="38" t="str">
        <f>IFERROR(ABS(K1267-YEAR('02_대상물건입력'!B14)),"")</f>
        <v/>
      </c>
      <c r="V1267" s="38" t="str">
        <f>IF(B1267="","",IF(AND(E1267&gt;0,F1267&gt;0,H1267&gt;0,OR('04A_국토부원자료'!P1268="",'04A_국토부원자료'!P1268="-"),IF('01_설정'!B10=1,N1267=1,TRUE),R1267&lt;='01_설정'!B5,S1267&lt;='01_설정'!B6,T1267&lt;='01_설정'!B7,U1267&lt;='01_설정'!B8),"Y",""))</f>
        <v/>
      </c>
      <c r="W1267" s="40" t="str">
        <f>IF(V1267&lt;&gt;"Y","",MAX(0,(1-R1267/'01_설정'!B5))*'01_설정'!B14+MAX(0,(1-S1267/'01_설정'!B6))*'01_설정'!B15+MAX(0,(1-T1267/'01_설정'!B7))*'01_설정'!B16+MAX(0,(1-U1267/'01_설정'!B8))*'01_설정'!B17+O1267*'01_설정'!B11+Q1267*'01_설정'!B12+P1267*'01_설정'!B13)</f>
        <v/>
      </c>
      <c r="X1267" s="38" t="str">
        <f>IF(W1267="","",1+COUNTIFS($W$4:$W$3003,"&gt;"&amp;W1267)+COUNTIFS($W$4:W1267,W1267)-1)</f>
        <v/>
      </c>
    </row>
    <row r="1268" spans="1:24" ht="16.5">
      <c r="A1268" s="38">
        <f>IF('04A_국토부원자료'!A1269="","",ROW()-3)</f>
        <v>1265</v>
      </c>
      <c r="B1268" s="39" t="str">
        <f>IFERROR('04A_국토부원자료'!B1269,"")</f>
        <v>서울특별시 송파구 문정동</v>
      </c>
      <c r="C1268" s="39" t="str">
        <f>IF(B1268="","",IF('04A_국토부원자료'!C1269&lt;&gt;"",'04A_국토부원자료'!C1269,TRIM('04A_국토부원자료'!D1269&amp;IF('04A_국토부원자료'!E1269&lt;&gt;"","-"&amp;'04A_국토부원자료'!E1269,""))))</f>
        <v>622</v>
      </c>
      <c r="D1268" s="39" t="str">
        <f>IFERROR('04A_국토부원자료'!F1269,"")</f>
        <v>송파한화오벨리스크</v>
      </c>
      <c r="E1268" s="40">
        <f>IFERROR(VALUE(SUBSTITUTE('04A_국토부원자료'!G1269,",","")),"")</f>
        <v>29.96</v>
      </c>
      <c r="F1268" s="41">
        <f>IFERROR(IF(AND('04A_국토부원자료'!H1269&lt;&gt;"",'04A_국토부원자료'!I1269&lt;&gt;""),DATE(INT(VALUE(SUBSTITUTE('04A_국토부원자료'!H1269,",",""))/100),MOD(VALUE(SUBSTITUTE('04A_국토부원자료'!H1269,",","")),100),VALUE(SUBSTITUTE('04A_국토부원자료'!I1269,",",""))),""),"")</f>
        <v>45243</v>
      </c>
      <c r="G1268" s="42">
        <f>IFERROR(VALUE(SUBSTITUTE('04A_국토부원자료'!J1269,",","")),"")</f>
        <v>22900</v>
      </c>
      <c r="H1268" s="43">
        <f t="shared" si="38"/>
        <v>229000000</v>
      </c>
      <c r="I1268" s="43">
        <f t="shared" si="39"/>
        <v>7643524.6995994654</v>
      </c>
      <c r="J1268" s="38">
        <f>IFERROR(VALUE(SUBSTITUTE('04A_국토부원자료'!K1269,",","")),"")</f>
        <v>6</v>
      </c>
      <c r="K1268" s="38">
        <f>IFERROR(VALUE(SUBSTITUTE('04A_국토부원자료'!N1269,",","")),"")</f>
        <v>2013</v>
      </c>
      <c r="L1268" s="39" t="str">
        <f>IFERROR('04A_국토부원자료'!O1269,"")</f>
        <v>충민로 5</v>
      </c>
      <c r="M1268" s="39" t="str">
        <f>IFERROR('04A_국토부원자료'!Q1269,"")</f>
        <v>직거래</v>
      </c>
      <c r="N1268" s="38">
        <f>IF(B1268="","",IF('02_대상물건입력'!B5="",1,IF(ISNUMBER(SEARCH('02_대상물건입력'!B5,B1268)),1,0)))</f>
        <v>1</v>
      </c>
      <c r="O1268" s="38">
        <f>IF(B1268="","",IF('02_대상물건입력'!B6="",1,IF(ISNUMBER(SEARCH('02_대상물건입력'!B6,B1268)),1,0)))</f>
        <v>0</v>
      </c>
      <c r="P1268" s="38">
        <f>IF(L1268="","",IF('02_대상물건입력'!B15="",0,IF(ISNUMBER(SEARCH('02_대상물건입력'!B15,L1268)),1,0)))</f>
        <v>0</v>
      </c>
      <c r="Q1268" s="38">
        <f>IF(D1268="","",IF('02_대상물건입력'!B8="",0,IF(ISNUMBER(SEARCH('02_대상물건입력'!B8,D1268)),1,0)))</f>
        <v>0</v>
      </c>
      <c r="R1268" s="44">
        <f>IFERROR(ABS(E1268-'02_대상물건입력'!B11)/'02_대상물건입력'!B11,"")</f>
        <v>9.9740114819328485E-2</v>
      </c>
      <c r="S1268" s="38">
        <f>IFERROR(ABS(J1268-'02_대상물건입력'!B10),"")</f>
        <v>6</v>
      </c>
      <c r="T1268" s="38">
        <f>IFERROR(ABS('01_설정'!B4-F1268),"")</f>
        <v>869</v>
      </c>
      <c r="U1268" s="38">
        <f>IFERROR(ABS(K1268-YEAR('02_대상물건입력'!B14)),"")</f>
        <v>13</v>
      </c>
      <c r="V1268" s="38" t="str">
        <f>IF(B1268="","",IF(AND(E1268&gt;0,F1268&gt;0,H1268&gt;0,OR('04A_국토부원자료'!P1269="",'04A_국토부원자료'!P1269="-"),IF('01_설정'!B10=1,N1268=1,TRUE),R1268&lt;='01_설정'!B5,S1268&lt;='01_설정'!B6,T1268&lt;='01_설정'!B7,U1268&lt;='01_설정'!B8),"Y",""))</f>
        <v/>
      </c>
      <c r="W1268" s="40" t="str">
        <f>IF(V1268&lt;&gt;"Y","",MAX(0,(1-R1268/'01_설정'!B5))*'01_설정'!B14+MAX(0,(1-S1268/'01_설정'!B6))*'01_설정'!B15+MAX(0,(1-T1268/'01_설정'!B7))*'01_설정'!B16+MAX(0,(1-U1268/'01_설정'!B8))*'01_설정'!B17+O1268*'01_설정'!B11+Q1268*'01_설정'!B12+P1268*'01_설정'!B13)</f>
        <v/>
      </c>
      <c r="X1268" s="38" t="str">
        <f>IF(W1268="","",1+COUNTIFS($W$4:$W$3003,"&gt;"&amp;W1268)+COUNTIFS($W$4:W1268,W1268)-1)</f>
        <v/>
      </c>
    </row>
    <row r="1269" spans="1:24" ht="16.5">
      <c r="A1269" s="38">
        <f>IF('04A_국토부원자료'!A1270="","",ROW()-3)</f>
        <v>1266</v>
      </c>
      <c r="B1269" s="39" t="str">
        <f>IFERROR('04A_국토부원자료'!B1270,"")</f>
        <v>서울특별시 송파구 문정동</v>
      </c>
      <c r="C1269" s="39" t="str">
        <f>IF(B1269="","",IF('04A_국토부원자료'!C1270&lt;&gt;"",'04A_국토부원자료'!C1270,TRIM('04A_국토부원자료'!D1270&amp;IF('04A_국토부원자료'!E1270&lt;&gt;"","-"&amp;'04A_국토부원자료'!E1270,""))))</f>
        <v>622</v>
      </c>
      <c r="D1269" s="39" t="str">
        <f>IFERROR('04A_국토부원자료'!F1270,"")</f>
        <v>송파한화오벨리스크</v>
      </c>
      <c r="E1269" s="40">
        <f>IFERROR(VALUE(SUBSTITUTE('04A_국토부원자료'!G1270,",","")),"")</f>
        <v>26.82</v>
      </c>
      <c r="F1269" s="41">
        <f>IFERROR(IF(AND('04A_국토부원자료'!H1270&lt;&gt;"",'04A_국토부원자료'!I1270&lt;&gt;""),DATE(INT(VALUE(SUBSTITUTE('04A_국토부원자료'!H1270,",",""))/100),MOD(VALUE(SUBSTITUTE('04A_국토부원자료'!H1270,",","")),100),VALUE(SUBSTITUTE('04A_국토부원자료'!I1270,",",""))),""),"")</f>
        <v>45241</v>
      </c>
      <c r="G1269" s="42">
        <f>IFERROR(VALUE(SUBSTITUTE('04A_국토부원자료'!J1270,",","")),"")</f>
        <v>19900</v>
      </c>
      <c r="H1269" s="43">
        <f t="shared" si="38"/>
        <v>199000000</v>
      </c>
      <c r="I1269" s="43">
        <f t="shared" si="39"/>
        <v>7419835.9433258763</v>
      </c>
      <c r="J1269" s="38">
        <f>IFERROR(VALUE(SUBSTITUTE('04A_국토부원자료'!K1270,",","")),"")</f>
        <v>9</v>
      </c>
      <c r="K1269" s="38">
        <f>IFERROR(VALUE(SUBSTITUTE('04A_국토부원자료'!N1270,",","")),"")</f>
        <v>2013</v>
      </c>
      <c r="L1269" s="39" t="str">
        <f>IFERROR('04A_국토부원자료'!O1270,"")</f>
        <v>충민로 5</v>
      </c>
      <c r="M1269" s="39" t="str">
        <f>IFERROR('04A_국토부원자료'!Q1270,"")</f>
        <v>중개거래</v>
      </c>
      <c r="N1269" s="38">
        <f>IF(B1269="","",IF('02_대상물건입력'!B5="",1,IF(ISNUMBER(SEARCH('02_대상물건입력'!B5,B1269)),1,0)))</f>
        <v>1</v>
      </c>
      <c r="O1269" s="38">
        <f>IF(B1269="","",IF('02_대상물건입력'!B6="",1,IF(ISNUMBER(SEARCH('02_대상물건입력'!B6,B1269)),1,0)))</f>
        <v>0</v>
      </c>
      <c r="P1269" s="38">
        <f>IF(L1269="","",IF('02_대상물건입력'!B15="",0,IF(ISNUMBER(SEARCH('02_대상물건입력'!B15,L1269)),1,0)))</f>
        <v>0</v>
      </c>
      <c r="Q1269" s="38">
        <f>IF(D1269="","",IF('02_대상물건입력'!B8="",0,IF(ISNUMBER(SEARCH('02_대상물건입력'!B8,D1269)),1,0)))</f>
        <v>0</v>
      </c>
      <c r="R1269" s="44">
        <f>IFERROR(ABS(E1269-'02_대상물건입력'!B11)/'02_대상물건입력'!B11,"")</f>
        <v>1.551969694745029E-2</v>
      </c>
      <c r="S1269" s="38">
        <f>IFERROR(ABS(J1269-'02_대상물건입력'!B10),"")</f>
        <v>3</v>
      </c>
      <c r="T1269" s="38">
        <f>IFERROR(ABS('01_설정'!B4-F1269),"")</f>
        <v>871</v>
      </c>
      <c r="U1269" s="38">
        <f>IFERROR(ABS(K1269-YEAR('02_대상물건입력'!B14)),"")</f>
        <v>13</v>
      </c>
      <c r="V1269" s="38" t="str">
        <f>IF(B1269="","",IF(AND(E1269&gt;0,F1269&gt;0,H1269&gt;0,OR('04A_국토부원자료'!P1270="",'04A_국토부원자료'!P1270="-"),IF('01_설정'!B10=1,N1269=1,TRUE),R1269&lt;='01_설정'!B5,S1269&lt;='01_설정'!B6,T1269&lt;='01_설정'!B7,U1269&lt;='01_설정'!B8),"Y",""))</f>
        <v/>
      </c>
      <c r="W1269" s="40" t="str">
        <f>IF(V1269&lt;&gt;"Y","",MAX(0,(1-R1269/'01_설정'!B5))*'01_설정'!B14+MAX(0,(1-S1269/'01_설정'!B6))*'01_설정'!B15+MAX(0,(1-T1269/'01_설정'!B7))*'01_설정'!B16+MAX(0,(1-U1269/'01_설정'!B8))*'01_설정'!B17+O1269*'01_설정'!B11+Q1269*'01_설정'!B12+P1269*'01_설정'!B13)</f>
        <v/>
      </c>
      <c r="X1269" s="38" t="str">
        <f>IF(W1269="","",1+COUNTIFS($W$4:$W$3003,"&gt;"&amp;W1269)+COUNTIFS($W$4:W1269,W1269)-1)</f>
        <v/>
      </c>
    </row>
    <row r="1270" spans="1:24" ht="16.5">
      <c r="A1270" s="38">
        <f>IF('04A_국토부원자료'!A1271="","",ROW()-3)</f>
        <v>1267</v>
      </c>
      <c r="B1270" s="39" t="str">
        <f>IFERROR('04A_국토부원자료'!B1271,"")</f>
        <v>서울특별시 송파구 문정동</v>
      </c>
      <c r="C1270" s="39" t="str">
        <f>IF(B1270="","",IF('04A_국토부원자료'!C1271&lt;&gt;"",'04A_국토부원자료'!C1271,TRIM('04A_국토부원자료'!D1271&amp;IF('04A_국토부원자료'!E1271&lt;&gt;"","-"&amp;'04A_국토부원자료'!E1271,""))))</f>
        <v>652-5</v>
      </c>
      <c r="D1270" s="39" t="str">
        <f>IFERROR('04A_국토부원자료'!F1271,"")</f>
        <v>문정 아이파크</v>
      </c>
      <c r="E1270" s="40">
        <f>IFERROR(VALUE(SUBSTITUTE('04A_국토부원자료'!G1271,",","")),"")</f>
        <v>21.57</v>
      </c>
      <c r="F1270" s="41">
        <f>IFERROR(IF(AND('04A_국토부원자료'!H1271&lt;&gt;"",'04A_국토부원자료'!I1271&lt;&gt;""),DATE(INT(VALUE(SUBSTITUTE('04A_국토부원자료'!H1271,",",""))/100),MOD(VALUE(SUBSTITUTE('04A_국토부원자료'!H1271,",","")),100),VALUE(SUBSTITUTE('04A_국토부원자료'!I1271,",",""))),""),"")</f>
        <v>45241</v>
      </c>
      <c r="G1270" s="42">
        <f>IFERROR(VALUE(SUBSTITUTE('04A_국토부원자료'!J1271,",","")),"")</f>
        <v>19900</v>
      </c>
      <c r="H1270" s="43">
        <f t="shared" si="38"/>
        <v>199000000</v>
      </c>
      <c r="I1270" s="43">
        <f t="shared" si="39"/>
        <v>9225776.5414928142</v>
      </c>
      <c r="J1270" s="38">
        <f>IFERROR(VALUE(SUBSTITUTE('04A_국토부원자료'!K1271,",","")),"")</f>
        <v>6</v>
      </c>
      <c r="K1270" s="38">
        <f>IFERROR(VALUE(SUBSTITUTE('04A_국토부원자료'!N1271,",","")),"")</f>
        <v>2017</v>
      </c>
      <c r="L1270" s="39" t="str">
        <f>IFERROR('04A_국토부원자료'!O1271,"")</f>
        <v>법원로4길 6</v>
      </c>
      <c r="M1270" s="39" t="str">
        <f>IFERROR('04A_국토부원자료'!Q1271,"")</f>
        <v>중개거래</v>
      </c>
      <c r="N1270" s="38">
        <f>IF(B1270="","",IF('02_대상물건입력'!B5="",1,IF(ISNUMBER(SEARCH('02_대상물건입력'!B5,B1270)),1,0)))</f>
        <v>1</v>
      </c>
      <c r="O1270" s="38">
        <f>IF(B1270="","",IF('02_대상물건입력'!B6="",1,IF(ISNUMBER(SEARCH('02_대상물건입력'!B6,B1270)),1,0)))</f>
        <v>0</v>
      </c>
      <c r="P1270" s="38">
        <f>IF(L1270="","",IF('02_대상물건입력'!B15="",0,IF(ISNUMBER(SEARCH('02_대상물건입력'!B15,L1270)),1,0)))</f>
        <v>0</v>
      </c>
      <c r="Q1270" s="38">
        <f>IF(D1270="","",IF('02_대상물건입력'!B8="",0,IF(ISNUMBER(SEARCH('02_대상물건입력'!B8,D1270)),1,0)))</f>
        <v>0</v>
      </c>
      <c r="R1270" s="44">
        <f>IFERROR(ABS(E1270-'02_대상물건입력'!B11)/'02_대상물건입력'!B11,"")</f>
        <v>0.20823116566579056</v>
      </c>
      <c r="S1270" s="38">
        <f>IFERROR(ABS(J1270-'02_대상물건입력'!B10),"")</f>
        <v>6</v>
      </c>
      <c r="T1270" s="38">
        <f>IFERROR(ABS('01_설정'!B4-F1270),"")</f>
        <v>871</v>
      </c>
      <c r="U1270" s="38">
        <f>IFERROR(ABS(K1270-YEAR('02_대상물건입력'!B14)),"")</f>
        <v>9</v>
      </c>
      <c r="V1270" s="38" t="str">
        <f>IF(B1270="","",IF(AND(E1270&gt;0,F1270&gt;0,H1270&gt;0,OR('04A_국토부원자료'!P1271="",'04A_국토부원자료'!P1271="-"),IF('01_설정'!B10=1,N1270=1,TRUE),R1270&lt;='01_설정'!B5,S1270&lt;='01_설정'!B6,T1270&lt;='01_설정'!B7,U1270&lt;='01_설정'!B8),"Y",""))</f>
        <v/>
      </c>
      <c r="W1270" s="40" t="str">
        <f>IF(V1270&lt;&gt;"Y","",MAX(0,(1-R1270/'01_설정'!B5))*'01_설정'!B14+MAX(0,(1-S1270/'01_설정'!B6))*'01_설정'!B15+MAX(0,(1-T1270/'01_설정'!B7))*'01_설정'!B16+MAX(0,(1-U1270/'01_설정'!B8))*'01_설정'!B17+O1270*'01_설정'!B11+Q1270*'01_설정'!B12+P1270*'01_설정'!B13)</f>
        <v/>
      </c>
      <c r="X1270" s="38" t="str">
        <f>IF(W1270="","",1+COUNTIFS($W$4:$W$3003,"&gt;"&amp;W1270)+COUNTIFS($W$4:W1270,W1270)-1)</f>
        <v/>
      </c>
    </row>
    <row r="1271" spans="1:24" ht="16.5">
      <c r="A1271" s="38">
        <f>IF('04A_국토부원자료'!A1272="","",ROW()-3)</f>
        <v>1268</v>
      </c>
      <c r="B1271" s="39" t="str">
        <f>IFERROR('04A_국토부원자료'!B1272,"")</f>
        <v>서울특별시 송파구 문정동</v>
      </c>
      <c r="C1271" s="39" t="str">
        <f>IF(B1271="","",IF('04A_국토부원자료'!C1272&lt;&gt;"",'04A_국토부원자료'!C1272,TRIM('04A_국토부원자료'!D1272&amp;IF('04A_국토부원자료'!E1272&lt;&gt;"","-"&amp;'04A_국토부원자료'!E1272,""))))</f>
        <v>620</v>
      </c>
      <c r="D1271" s="39" t="str">
        <f>IFERROR('04A_국토부원자료'!F1272,"")</f>
        <v>송파푸르지오시티</v>
      </c>
      <c r="E1271" s="40">
        <f>IFERROR(VALUE(SUBSTITUTE('04A_국토부원자료'!G1272,",","")),"")</f>
        <v>24.9</v>
      </c>
      <c r="F1271" s="41">
        <f>IFERROR(IF(AND('04A_국토부원자료'!H1272&lt;&gt;"",'04A_국토부원자료'!I1272&lt;&gt;""),DATE(INT(VALUE(SUBSTITUTE('04A_국토부원자료'!H1272,",",""))/100),MOD(VALUE(SUBSTITUTE('04A_국토부원자료'!H1272,",","")),100),VALUE(SUBSTITUTE('04A_국토부원자료'!I1272,",",""))),""),"")</f>
        <v>45241</v>
      </c>
      <c r="G1271" s="42">
        <f>IFERROR(VALUE(SUBSTITUTE('04A_국토부원자료'!J1272,",","")),"")</f>
        <v>20000</v>
      </c>
      <c r="H1271" s="43">
        <f t="shared" si="38"/>
        <v>200000000</v>
      </c>
      <c r="I1271" s="43">
        <f t="shared" si="39"/>
        <v>8032128.5140562253</v>
      </c>
      <c r="J1271" s="38">
        <f>IFERROR(VALUE(SUBSTITUTE('04A_국토부원자료'!K1272,",","")),"")</f>
        <v>11</v>
      </c>
      <c r="K1271" s="38">
        <f>IFERROR(VALUE(SUBSTITUTE('04A_국토부원자료'!N1272,",","")),"")</f>
        <v>2013</v>
      </c>
      <c r="L1271" s="39" t="str">
        <f>IFERROR('04A_국토부원자료'!O1272,"")</f>
        <v>새말로 62</v>
      </c>
      <c r="M1271" s="39" t="str">
        <f>IFERROR('04A_국토부원자료'!Q1272,"")</f>
        <v>중개거래</v>
      </c>
      <c r="N1271" s="38">
        <f>IF(B1271="","",IF('02_대상물건입력'!B5="",1,IF(ISNUMBER(SEARCH('02_대상물건입력'!B5,B1271)),1,0)))</f>
        <v>1</v>
      </c>
      <c r="O1271" s="38">
        <f>IF(B1271="","",IF('02_대상물건입력'!B6="",1,IF(ISNUMBER(SEARCH('02_대상물건입력'!B6,B1271)),1,0)))</f>
        <v>0</v>
      </c>
      <c r="P1271" s="38">
        <f>IF(L1271="","",IF('02_대상물건입력'!B15="",0,IF(ISNUMBER(SEARCH('02_대상물건입력'!B15,L1271)),1,0)))</f>
        <v>0</v>
      </c>
      <c r="Q1271" s="38">
        <f>IF(D1271="","",IF('02_대상물건입력'!B8="",0,IF(ISNUMBER(SEARCH('02_대상물건입력'!B8,D1271)),1,0)))</f>
        <v>0</v>
      </c>
      <c r="R1271" s="44">
        <f>IFERROR(ABS(E1271-'02_대상물건입력'!B11)/'02_대상물건입력'!B11,"")</f>
        <v>8.5997034078729079E-2</v>
      </c>
      <c r="S1271" s="38">
        <f>IFERROR(ABS(J1271-'02_대상물건입력'!B10),"")</f>
        <v>1</v>
      </c>
      <c r="T1271" s="38">
        <f>IFERROR(ABS('01_설정'!B4-F1271),"")</f>
        <v>871</v>
      </c>
      <c r="U1271" s="38">
        <f>IFERROR(ABS(K1271-YEAR('02_대상물건입력'!B14)),"")</f>
        <v>13</v>
      </c>
      <c r="V1271" s="38" t="str">
        <f>IF(B1271="","",IF(AND(E1271&gt;0,F1271&gt;0,H1271&gt;0,OR('04A_국토부원자료'!P1272="",'04A_국토부원자료'!P1272="-"),IF('01_설정'!B10=1,N1271=1,TRUE),R1271&lt;='01_설정'!B5,S1271&lt;='01_설정'!B6,T1271&lt;='01_설정'!B7,U1271&lt;='01_설정'!B8),"Y",""))</f>
        <v/>
      </c>
      <c r="W1271" s="40" t="str">
        <f>IF(V1271&lt;&gt;"Y","",MAX(0,(1-R1271/'01_설정'!B5))*'01_설정'!B14+MAX(0,(1-S1271/'01_설정'!B6))*'01_설정'!B15+MAX(0,(1-T1271/'01_설정'!B7))*'01_설정'!B16+MAX(0,(1-U1271/'01_설정'!B8))*'01_설정'!B17+O1271*'01_설정'!B11+Q1271*'01_설정'!B12+P1271*'01_설정'!B13)</f>
        <v/>
      </c>
      <c r="X1271" s="38" t="str">
        <f>IF(W1271="","",1+COUNTIFS($W$4:$W$3003,"&gt;"&amp;W1271)+COUNTIFS($W$4:W1271,W1271)-1)</f>
        <v/>
      </c>
    </row>
    <row r="1272" spans="1:24" ht="16.5">
      <c r="A1272" s="38">
        <f>IF('04A_국토부원자료'!A1273="","",ROW()-3)</f>
        <v>1269</v>
      </c>
      <c r="B1272" s="39" t="str">
        <f>IFERROR('04A_국토부원자료'!B1273,"")</f>
        <v>서울특별시 송파구 문정동</v>
      </c>
      <c r="C1272" s="39" t="str">
        <f>IF(B1272="","",IF('04A_국토부원자료'!C1273&lt;&gt;"",'04A_국토부원자료'!C1273,TRIM('04A_국토부원자료'!D1273&amp;IF('04A_국토부원자료'!E1273&lt;&gt;"","-"&amp;'04A_국토부원자료'!E1273,""))))</f>
        <v>618</v>
      </c>
      <c r="D1272" s="39" t="str">
        <f>IFERROR('04A_국토부원자료'!F1273,"")</f>
        <v>파크하비오</v>
      </c>
      <c r="E1272" s="40">
        <f>IFERROR(VALUE(SUBSTITUTE('04A_국토부원자료'!G1273,",","")),"")</f>
        <v>49.83</v>
      </c>
      <c r="F1272" s="41">
        <f>IFERROR(IF(AND('04A_국토부원자료'!H1273&lt;&gt;"",'04A_국토부원자료'!I1273&lt;&gt;""),DATE(INT(VALUE(SUBSTITUTE('04A_국토부원자료'!H1273,",",""))/100),MOD(VALUE(SUBSTITUTE('04A_국토부원자료'!H1273,",","")),100),VALUE(SUBSTITUTE('04A_국토부원자료'!I1273,",",""))),""),"")</f>
        <v>45240</v>
      </c>
      <c r="G1272" s="42">
        <f>IFERROR(VALUE(SUBSTITUTE('04A_국토부원자료'!J1273,",","")),"")</f>
        <v>47500</v>
      </c>
      <c r="H1272" s="43">
        <f t="shared" si="38"/>
        <v>475000000</v>
      </c>
      <c r="I1272" s="43">
        <f t="shared" si="39"/>
        <v>9532410.1946618501</v>
      </c>
      <c r="J1272" s="38">
        <f>IFERROR(VALUE(SUBSTITUTE('04A_국토부원자료'!K1273,",","")),"")</f>
        <v>5</v>
      </c>
      <c r="K1272" s="38" t="str">
        <f>IFERROR(VALUE(SUBSTITUTE('04A_국토부원자료'!N1273,",","")),"")</f>
        <v/>
      </c>
      <c r="L1272" s="39" t="str">
        <f>IFERROR('04A_국토부원자료'!O1273,"")</f>
        <v xml:space="preserve"> </v>
      </c>
      <c r="M1272" s="39" t="str">
        <f>IFERROR('04A_국토부원자료'!Q1273,"")</f>
        <v>중개거래</v>
      </c>
      <c r="N1272" s="38">
        <f>IF(B1272="","",IF('02_대상물건입력'!B5="",1,IF(ISNUMBER(SEARCH('02_대상물건입력'!B5,B1272)),1,0)))</f>
        <v>1</v>
      </c>
      <c r="O1272" s="38">
        <f>IF(B1272="","",IF('02_대상물건입력'!B6="",1,IF(ISNUMBER(SEARCH('02_대상물건입력'!B6,B1272)),1,0)))</f>
        <v>0</v>
      </c>
      <c r="P1272" s="38">
        <f>IF(L1272="","",IF('02_대상물건입력'!B15="",0,IF(ISNUMBER(SEARCH('02_대상물건입력'!B15,L1272)),1,0)))</f>
        <v>0</v>
      </c>
      <c r="Q1272" s="38">
        <f>IF(D1272="","",IF('02_대상물건입력'!B8="",0,IF(ISNUMBER(SEARCH('02_대상물건입력'!B8,D1272)),1,0)))</f>
        <v>0</v>
      </c>
      <c r="R1272" s="44">
        <f>IFERROR(ABS(E1272-'02_대상물건입력'!B11)/'02_대상물건입력'!B11,"")</f>
        <v>0.82910714023521814</v>
      </c>
      <c r="S1272" s="38">
        <f>IFERROR(ABS(J1272-'02_대상물건입력'!B10),"")</f>
        <v>7</v>
      </c>
      <c r="T1272" s="38">
        <f>IFERROR(ABS('01_설정'!B4-F1272),"")</f>
        <v>872</v>
      </c>
      <c r="U1272" s="38" t="str">
        <f>IFERROR(ABS(K1272-YEAR('02_대상물건입력'!B14)),"")</f>
        <v/>
      </c>
      <c r="V1272" s="38" t="str">
        <f>IF(B1272="","",IF(AND(E1272&gt;0,F1272&gt;0,H1272&gt;0,OR('04A_국토부원자료'!P1273="",'04A_국토부원자료'!P1273="-"),IF('01_설정'!B10=1,N1272=1,TRUE),R1272&lt;='01_설정'!B5,S1272&lt;='01_설정'!B6,T1272&lt;='01_설정'!B7,U1272&lt;='01_설정'!B8),"Y",""))</f>
        <v/>
      </c>
      <c r="W1272" s="40" t="str">
        <f>IF(V1272&lt;&gt;"Y","",MAX(0,(1-R1272/'01_설정'!B5))*'01_설정'!B14+MAX(0,(1-S1272/'01_설정'!B6))*'01_설정'!B15+MAX(0,(1-T1272/'01_설정'!B7))*'01_설정'!B16+MAX(0,(1-U1272/'01_설정'!B8))*'01_설정'!B17+O1272*'01_설정'!B11+Q1272*'01_설정'!B12+P1272*'01_설정'!B13)</f>
        <v/>
      </c>
      <c r="X1272" s="38" t="str">
        <f>IF(W1272="","",1+COUNTIFS($W$4:$W$3003,"&gt;"&amp;W1272)+COUNTIFS($W$4:W1272,W1272)-1)</f>
        <v/>
      </c>
    </row>
    <row r="1273" spans="1:24" ht="16.5">
      <c r="A1273" s="38">
        <f>IF('04A_국토부원자료'!A1274="","",ROW()-3)</f>
        <v>1270</v>
      </c>
      <c r="B1273" s="39" t="str">
        <f>IFERROR('04A_국토부원자료'!B1274,"")</f>
        <v>서울특별시 송파구 문정동</v>
      </c>
      <c r="C1273" s="39" t="str">
        <f>IF(B1273="","",IF('04A_국토부원자료'!C1274&lt;&gt;"",'04A_국토부원자료'!C1274,TRIM('04A_국토부원자료'!D1274&amp;IF('04A_국토부원자료'!E1274&lt;&gt;"","-"&amp;'04A_국토부원자료'!E1274,""))))</f>
        <v>618</v>
      </c>
      <c r="D1273" s="39" t="str">
        <f>IFERROR('04A_국토부원자료'!F1274,"")</f>
        <v>파크하비오</v>
      </c>
      <c r="E1273" s="40">
        <f>IFERROR(VALUE(SUBSTITUTE('04A_국토부원자료'!G1274,",","")),"")</f>
        <v>25.12</v>
      </c>
      <c r="F1273" s="41">
        <f>IFERROR(IF(AND('04A_국토부원자료'!H1274&lt;&gt;"",'04A_국토부원자료'!I1274&lt;&gt;""),DATE(INT(VALUE(SUBSTITUTE('04A_국토부원자료'!H1274,",",""))/100),MOD(VALUE(SUBSTITUTE('04A_국토부원자료'!H1274,",","")),100),VALUE(SUBSTITUTE('04A_국토부원자료'!I1274,",",""))),""),"")</f>
        <v>45240</v>
      </c>
      <c r="G1273" s="42">
        <f>IFERROR(VALUE(SUBSTITUTE('04A_국토부원자료'!J1274,",","")),"")</f>
        <v>20000</v>
      </c>
      <c r="H1273" s="43">
        <f t="shared" si="38"/>
        <v>200000000</v>
      </c>
      <c r="I1273" s="43">
        <f t="shared" si="39"/>
        <v>7961783.4394904459</v>
      </c>
      <c r="J1273" s="38">
        <f>IFERROR(VALUE(SUBSTITUTE('04A_국토부원자료'!K1274,",","")),"")</f>
        <v>4</v>
      </c>
      <c r="K1273" s="38" t="str">
        <f>IFERROR(VALUE(SUBSTITUTE('04A_국토부원자료'!N1274,",","")),"")</f>
        <v/>
      </c>
      <c r="L1273" s="39" t="str">
        <f>IFERROR('04A_국토부원자료'!O1274,"")</f>
        <v xml:space="preserve"> </v>
      </c>
      <c r="M1273" s="39" t="str">
        <f>IFERROR('04A_국토부원자료'!Q1274,"")</f>
        <v>직거래</v>
      </c>
      <c r="N1273" s="38">
        <f>IF(B1273="","",IF('02_대상물건입력'!B5="",1,IF(ISNUMBER(SEARCH('02_대상물건입력'!B5,B1273)),1,0)))</f>
        <v>1</v>
      </c>
      <c r="O1273" s="38">
        <f>IF(B1273="","",IF('02_대상물건입력'!B6="",1,IF(ISNUMBER(SEARCH('02_대상물건입력'!B6,B1273)),1,0)))</f>
        <v>0</v>
      </c>
      <c r="P1273" s="38">
        <f>IF(L1273="","",IF('02_대상물건입력'!B15="",0,IF(ISNUMBER(SEARCH('02_대상물건입력'!B15,L1273)),1,0)))</f>
        <v>0</v>
      </c>
      <c r="Q1273" s="38">
        <f>IF(D1273="","",IF('02_대상물건입력'!B8="",0,IF(ISNUMBER(SEARCH('02_대상물건입력'!B8,D1273)),1,0)))</f>
        <v>0</v>
      </c>
      <c r="R1273" s="44">
        <f>IFERROR(ABS(E1273-'02_대상물건입력'!B11)/'02_대상물건입력'!B11,"")</f>
        <v>7.7921505865769972E-2</v>
      </c>
      <c r="S1273" s="38">
        <f>IFERROR(ABS(J1273-'02_대상물건입력'!B10),"")</f>
        <v>8</v>
      </c>
      <c r="T1273" s="38">
        <f>IFERROR(ABS('01_설정'!B4-F1273),"")</f>
        <v>872</v>
      </c>
      <c r="U1273" s="38" t="str">
        <f>IFERROR(ABS(K1273-YEAR('02_대상물건입력'!B14)),"")</f>
        <v/>
      </c>
      <c r="V1273" s="38" t="str">
        <f>IF(B1273="","",IF(AND(E1273&gt;0,F1273&gt;0,H1273&gt;0,OR('04A_국토부원자료'!P1274="",'04A_국토부원자료'!P1274="-"),IF('01_설정'!B10=1,N1273=1,TRUE),R1273&lt;='01_설정'!B5,S1273&lt;='01_설정'!B6,T1273&lt;='01_설정'!B7,U1273&lt;='01_설정'!B8),"Y",""))</f>
        <v/>
      </c>
      <c r="W1273" s="40" t="str">
        <f>IF(V1273&lt;&gt;"Y","",MAX(0,(1-R1273/'01_설정'!B5))*'01_설정'!B14+MAX(0,(1-S1273/'01_설정'!B6))*'01_설정'!B15+MAX(0,(1-T1273/'01_설정'!B7))*'01_설정'!B16+MAX(0,(1-U1273/'01_설정'!B8))*'01_설정'!B17+O1273*'01_설정'!B11+Q1273*'01_설정'!B12+P1273*'01_설정'!B13)</f>
        <v/>
      </c>
      <c r="X1273" s="38" t="str">
        <f>IF(W1273="","",1+COUNTIFS($W$4:$W$3003,"&gt;"&amp;W1273)+COUNTIFS($W$4:W1273,W1273)-1)</f>
        <v/>
      </c>
    </row>
    <row r="1274" spans="1:24" ht="16.5">
      <c r="A1274" s="38">
        <f>IF('04A_국토부원자료'!A1275="","",ROW()-3)</f>
        <v>1271</v>
      </c>
      <c r="B1274" s="39" t="str">
        <f>IFERROR('04A_국토부원자료'!B1275,"")</f>
        <v>서울특별시 송파구 문정동</v>
      </c>
      <c r="C1274" s="39" t="str">
        <f>IF(B1274="","",IF('04A_국토부원자료'!C1275&lt;&gt;"",'04A_국토부원자료'!C1275,TRIM('04A_국토부원자료'!D1275&amp;IF('04A_국토부원자료'!E1275&lt;&gt;"","-"&amp;'04A_국토부원자료'!E1275,""))))</f>
        <v>620</v>
      </c>
      <c r="D1274" s="39" t="str">
        <f>IFERROR('04A_국토부원자료'!F1275,"")</f>
        <v>송파푸르지오시티</v>
      </c>
      <c r="E1274" s="40">
        <f>IFERROR(VALUE(SUBSTITUTE('04A_국토부원자료'!G1275,",","")),"")</f>
        <v>30</v>
      </c>
      <c r="F1274" s="41">
        <f>IFERROR(IF(AND('04A_국토부원자료'!H1275&lt;&gt;"",'04A_국토부원자료'!I1275&lt;&gt;""),DATE(INT(VALUE(SUBSTITUTE('04A_국토부원자료'!H1275,",",""))/100),MOD(VALUE(SUBSTITUTE('04A_국토부원자료'!H1275,",","")),100),VALUE(SUBSTITUTE('04A_국토부원자료'!I1275,",",""))),""),"")</f>
        <v>45239</v>
      </c>
      <c r="G1274" s="42">
        <f>IFERROR(VALUE(SUBSTITUTE('04A_국토부원자료'!J1275,",","")),"")</f>
        <v>23500</v>
      </c>
      <c r="H1274" s="43">
        <f t="shared" si="38"/>
        <v>235000000</v>
      </c>
      <c r="I1274" s="43">
        <f t="shared" si="39"/>
        <v>7833333.333333333</v>
      </c>
      <c r="J1274" s="38">
        <f>IFERROR(VALUE(SUBSTITUTE('04A_국토부원자료'!K1275,",","")),"")</f>
        <v>8</v>
      </c>
      <c r="K1274" s="38">
        <f>IFERROR(VALUE(SUBSTITUTE('04A_국토부원자료'!N1275,",","")),"")</f>
        <v>2013</v>
      </c>
      <c r="L1274" s="39" t="str">
        <f>IFERROR('04A_국토부원자료'!O1275,"")</f>
        <v>새말로 62</v>
      </c>
      <c r="M1274" s="39" t="str">
        <f>IFERROR('04A_국토부원자료'!Q1275,"")</f>
        <v>중개거래</v>
      </c>
      <c r="N1274" s="38">
        <f>IF(B1274="","",IF('02_대상물건입력'!B5="",1,IF(ISNUMBER(SEARCH('02_대상물건입력'!B5,B1274)),1,0)))</f>
        <v>1</v>
      </c>
      <c r="O1274" s="38">
        <f>IF(B1274="","",IF('02_대상물건입력'!B6="",1,IF(ISNUMBER(SEARCH('02_대상물건입력'!B6,B1274)),1,0)))</f>
        <v>0</v>
      </c>
      <c r="P1274" s="38">
        <f>IF(L1274="","",IF('02_대상물건입력'!B15="",0,IF(ISNUMBER(SEARCH('02_대상물건입력'!B15,L1274)),1,0)))</f>
        <v>0</v>
      </c>
      <c r="Q1274" s="38">
        <f>IF(D1274="","",IF('02_대상물건입력'!B8="",0,IF(ISNUMBER(SEARCH('02_대상물건입력'!B8,D1274)),1,0)))</f>
        <v>0</v>
      </c>
      <c r="R1274" s="44">
        <f>IFERROR(ABS(E1274-'02_대상물건입력'!B11)/'02_대상물건입력'!B11,"")</f>
        <v>0.10120839267623009</v>
      </c>
      <c r="S1274" s="38">
        <f>IFERROR(ABS(J1274-'02_대상물건입력'!B10),"")</f>
        <v>4</v>
      </c>
      <c r="T1274" s="38">
        <f>IFERROR(ABS('01_설정'!B4-F1274),"")</f>
        <v>873</v>
      </c>
      <c r="U1274" s="38">
        <f>IFERROR(ABS(K1274-YEAR('02_대상물건입력'!B14)),"")</f>
        <v>13</v>
      </c>
      <c r="V1274" s="38" t="str">
        <f>IF(B1274="","",IF(AND(E1274&gt;0,F1274&gt;0,H1274&gt;0,OR('04A_국토부원자료'!P1275="",'04A_국토부원자료'!P1275="-"),IF('01_설정'!B10=1,N1274=1,TRUE),R1274&lt;='01_설정'!B5,S1274&lt;='01_설정'!B6,T1274&lt;='01_설정'!B7,U1274&lt;='01_설정'!B8),"Y",""))</f>
        <v/>
      </c>
      <c r="W1274" s="40" t="str">
        <f>IF(V1274&lt;&gt;"Y","",MAX(0,(1-R1274/'01_설정'!B5))*'01_설정'!B14+MAX(0,(1-S1274/'01_설정'!B6))*'01_설정'!B15+MAX(0,(1-T1274/'01_설정'!B7))*'01_설정'!B16+MAX(0,(1-U1274/'01_설정'!B8))*'01_설정'!B17+O1274*'01_설정'!B11+Q1274*'01_설정'!B12+P1274*'01_설정'!B13)</f>
        <v/>
      </c>
      <c r="X1274" s="38" t="str">
        <f>IF(W1274="","",1+COUNTIFS($W$4:$W$3003,"&gt;"&amp;W1274)+COUNTIFS($W$4:W1274,W1274)-1)</f>
        <v/>
      </c>
    </row>
    <row r="1275" spans="1:24" ht="16.5">
      <c r="A1275" s="38">
        <f>IF('04A_국토부원자료'!A1276="","",ROW()-3)</f>
        <v>1272</v>
      </c>
      <c r="B1275" s="39" t="str">
        <f>IFERROR('04A_국토부원자료'!B1276,"")</f>
        <v>서울특별시 송파구 문정동</v>
      </c>
      <c r="C1275" s="39" t="str">
        <f>IF(B1275="","",IF('04A_국토부원자료'!C1276&lt;&gt;"",'04A_국토부원자료'!C1276,TRIM('04A_국토부원자료'!D1276&amp;IF('04A_국토부원자료'!E1276&lt;&gt;"","-"&amp;'04A_국토부원자료'!E1276,""))))</f>
        <v>622</v>
      </c>
      <c r="D1275" s="39" t="str">
        <f>IFERROR('04A_국토부원자료'!F1276,"")</f>
        <v>송파한화오벨리스크</v>
      </c>
      <c r="E1275" s="40">
        <f>IFERROR(VALUE(SUBSTITUTE('04A_국토부원자료'!G1276,",","")),"")</f>
        <v>29.99</v>
      </c>
      <c r="F1275" s="41">
        <f>IFERROR(IF(AND('04A_국토부원자료'!H1276&lt;&gt;"",'04A_국토부원자료'!I1276&lt;&gt;""),DATE(INT(VALUE(SUBSTITUTE('04A_국토부원자료'!H1276,",",""))/100),MOD(VALUE(SUBSTITUTE('04A_국토부원자료'!H1276,",","")),100),VALUE(SUBSTITUTE('04A_국토부원자료'!I1276,",",""))),""),"")</f>
        <v>45238</v>
      </c>
      <c r="G1275" s="42">
        <f>IFERROR(VALUE(SUBSTITUTE('04A_국토부원자료'!J1276,",","")),"")</f>
        <v>23000</v>
      </c>
      <c r="H1275" s="43">
        <f t="shared" si="38"/>
        <v>230000000</v>
      </c>
      <c r="I1275" s="43">
        <f t="shared" si="39"/>
        <v>7669223.0743581196</v>
      </c>
      <c r="J1275" s="38">
        <f>IFERROR(VALUE(SUBSTITUTE('04A_국토부원자료'!K1276,",","")),"")</f>
        <v>9</v>
      </c>
      <c r="K1275" s="38">
        <f>IFERROR(VALUE(SUBSTITUTE('04A_국토부원자료'!N1276,",","")),"")</f>
        <v>2013</v>
      </c>
      <c r="L1275" s="39" t="str">
        <f>IFERROR('04A_국토부원자료'!O1276,"")</f>
        <v>충민로 5</v>
      </c>
      <c r="M1275" s="39" t="str">
        <f>IFERROR('04A_국토부원자료'!Q1276,"")</f>
        <v>중개거래</v>
      </c>
      <c r="N1275" s="38">
        <f>IF(B1275="","",IF('02_대상물건입력'!B5="",1,IF(ISNUMBER(SEARCH('02_대상물건입력'!B5,B1275)),1,0)))</f>
        <v>1</v>
      </c>
      <c r="O1275" s="38">
        <f>IF(B1275="","",IF('02_대상물건입력'!B6="",1,IF(ISNUMBER(SEARCH('02_대상물건입력'!B6,B1275)),1,0)))</f>
        <v>0</v>
      </c>
      <c r="P1275" s="38">
        <f>IF(L1275="","",IF('02_대상물건입력'!B15="",0,IF(ISNUMBER(SEARCH('02_대상물건입력'!B15,L1275)),1,0)))</f>
        <v>0</v>
      </c>
      <c r="Q1275" s="38">
        <f>IF(D1275="","",IF('02_대상물건입력'!B8="",0,IF(ISNUMBER(SEARCH('02_대상물건입력'!B8,D1275)),1,0)))</f>
        <v>0</v>
      </c>
      <c r="R1275" s="44">
        <f>IFERROR(ABS(E1275-'02_대상물건입력'!B11)/'02_대상물건입력'!B11,"")</f>
        <v>0.10084132321200462</v>
      </c>
      <c r="S1275" s="38">
        <f>IFERROR(ABS(J1275-'02_대상물건입력'!B10),"")</f>
        <v>3</v>
      </c>
      <c r="T1275" s="38">
        <f>IFERROR(ABS('01_설정'!B4-F1275),"")</f>
        <v>874</v>
      </c>
      <c r="U1275" s="38">
        <f>IFERROR(ABS(K1275-YEAR('02_대상물건입력'!B14)),"")</f>
        <v>13</v>
      </c>
      <c r="V1275" s="38" t="str">
        <f>IF(B1275="","",IF(AND(E1275&gt;0,F1275&gt;0,H1275&gt;0,OR('04A_국토부원자료'!P1276="",'04A_국토부원자료'!P1276="-"),IF('01_설정'!B10=1,N1275=1,TRUE),R1275&lt;='01_설정'!B5,S1275&lt;='01_설정'!B6,T1275&lt;='01_설정'!B7,U1275&lt;='01_설정'!B8),"Y",""))</f>
        <v/>
      </c>
      <c r="W1275" s="40" t="str">
        <f>IF(V1275&lt;&gt;"Y","",MAX(0,(1-R1275/'01_설정'!B5))*'01_설정'!B14+MAX(0,(1-S1275/'01_설정'!B6))*'01_설정'!B15+MAX(0,(1-T1275/'01_설정'!B7))*'01_설정'!B16+MAX(0,(1-U1275/'01_설정'!B8))*'01_설정'!B17+O1275*'01_설정'!B11+Q1275*'01_설정'!B12+P1275*'01_설정'!B13)</f>
        <v/>
      </c>
      <c r="X1275" s="38" t="str">
        <f>IF(W1275="","",1+COUNTIFS($W$4:$W$3003,"&gt;"&amp;W1275)+COUNTIFS($W$4:W1275,W1275)-1)</f>
        <v/>
      </c>
    </row>
    <row r="1276" spans="1:24" ht="16.5">
      <c r="A1276" s="38">
        <f>IF('04A_국토부원자료'!A1277="","",ROW()-3)</f>
        <v>1273</v>
      </c>
      <c r="B1276" s="39" t="str">
        <f>IFERROR('04A_국토부원자료'!B1277,"")</f>
        <v>서울특별시 송파구 문정동</v>
      </c>
      <c r="C1276" s="39" t="str">
        <f>IF(B1276="","",IF('04A_국토부원자료'!C1277&lt;&gt;"",'04A_국토부원자료'!C1277,TRIM('04A_국토부원자료'!D1277&amp;IF('04A_국토부원자료'!E1277&lt;&gt;"","-"&amp;'04A_국토부원자료'!E1277,""))))</f>
        <v>618</v>
      </c>
      <c r="D1276" s="39" t="str">
        <f>IFERROR('04A_국토부원자료'!F1277,"")</f>
        <v>파크하비오</v>
      </c>
      <c r="E1276" s="40">
        <f>IFERROR(VALUE(SUBSTITUTE('04A_국토부원자료'!G1277,",","")),"")</f>
        <v>25.33</v>
      </c>
      <c r="F1276" s="41">
        <f>IFERROR(IF(AND('04A_국토부원자료'!H1277&lt;&gt;"",'04A_국토부원자료'!I1277&lt;&gt;""),DATE(INT(VALUE(SUBSTITUTE('04A_국토부원자료'!H1277,",",""))/100),MOD(VALUE(SUBSTITUTE('04A_국토부원자료'!H1277,",","")),100),VALUE(SUBSTITUTE('04A_국토부원자료'!I1277,",",""))),""),"")</f>
        <v>45238</v>
      </c>
      <c r="G1276" s="42">
        <f>IFERROR(VALUE(SUBSTITUTE('04A_국토부원자료'!J1277,",","")),"")</f>
        <v>19800</v>
      </c>
      <c r="H1276" s="43">
        <f t="shared" si="38"/>
        <v>198000000</v>
      </c>
      <c r="I1276" s="43">
        <f t="shared" si="39"/>
        <v>7816818.0023687333</v>
      </c>
      <c r="J1276" s="38">
        <f>IFERROR(VALUE(SUBSTITUTE('04A_국토부원자료'!K1277,",","")),"")</f>
        <v>15</v>
      </c>
      <c r="K1276" s="38" t="str">
        <f>IFERROR(VALUE(SUBSTITUTE('04A_국토부원자료'!N1277,",","")),"")</f>
        <v/>
      </c>
      <c r="L1276" s="39" t="str">
        <f>IFERROR('04A_국토부원자료'!O1277,"")</f>
        <v xml:space="preserve"> </v>
      </c>
      <c r="M1276" s="39" t="str">
        <f>IFERROR('04A_국토부원자료'!Q1277,"")</f>
        <v>중개거래</v>
      </c>
      <c r="N1276" s="38">
        <f>IF(B1276="","",IF('02_대상물건입력'!B5="",1,IF(ISNUMBER(SEARCH('02_대상물건입력'!B5,B1276)),1,0)))</f>
        <v>1</v>
      </c>
      <c r="O1276" s="38">
        <f>IF(B1276="","",IF('02_대상물건입력'!B6="",1,IF(ISNUMBER(SEARCH('02_대상물건입력'!B6,B1276)),1,0)))</f>
        <v>0</v>
      </c>
      <c r="P1276" s="38">
        <f>IF(L1276="","",IF('02_대상물건입력'!B15="",0,IF(ISNUMBER(SEARCH('02_대상물건입력'!B15,L1276)),1,0)))</f>
        <v>0</v>
      </c>
      <c r="Q1276" s="38">
        <f>IF(D1276="","",IF('02_대상물건입력'!B8="",0,IF(ISNUMBER(SEARCH('02_대상물건입력'!B8,D1276)),1,0)))</f>
        <v>0</v>
      </c>
      <c r="R1276" s="44">
        <f>IFERROR(ABS(E1276-'02_대상물건입력'!B11)/'02_대상물건입력'!B11,"")</f>
        <v>7.0213047117036451E-2</v>
      </c>
      <c r="S1276" s="38">
        <f>IFERROR(ABS(J1276-'02_대상물건입력'!B10),"")</f>
        <v>3</v>
      </c>
      <c r="T1276" s="38">
        <f>IFERROR(ABS('01_설정'!B4-F1276),"")</f>
        <v>874</v>
      </c>
      <c r="U1276" s="38" t="str">
        <f>IFERROR(ABS(K1276-YEAR('02_대상물건입력'!B14)),"")</f>
        <v/>
      </c>
      <c r="V1276" s="38" t="str">
        <f>IF(B1276="","",IF(AND(E1276&gt;0,F1276&gt;0,H1276&gt;0,OR('04A_국토부원자료'!P1277="",'04A_국토부원자료'!P1277="-"),IF('01_설정'!B10=1,N1276=1,TRUE),R1276&lt;='01_설정'!B5,S1276&lt;='01_설정'!B6,T1276&lt;='01_설정'!B7,U1276&lt;='01_설정'!B8),"Y",""))</f>
        <v/>
      </c>
      <c r="W1276" s="40" t="str">
        <f>IF(V1276&lt;&gt;"Y","",MAX(0,(1-R1276/'01_설정'!B5))*'01_설정'!B14+MAX(0,(1-S1276/'01_설정'!B6))*'01_설정'!B15+MAX(0,(1-T1276/'01_설정'!B7))*'01_설정'!B16+MAX(0,(1-U1276/'01_설정'!B8))*'01_설정'!B17+O1276*'01_설정'!B11+Q1276*'01_설정'!B12+P1276*'01_설정'!B13)</f>
        <v/>
      </c>
      <c r="X1276" s="38" t="str">
        <f>IF(W1276="","",1+COUNTIFS($W$4:$W$3003,"&gt;"&amp;W1276)+COUNTIFS($W$4:W1276,W1276)-1)</f>
        <v/>
      </c>
    </row>
    <row r="1277" spans="1:24" ht="16.5">
      <c r="A1277" s="38">
        <f>IF('04A_국토부원자료'!A1278="","",ROW()-3)</f>
        <v>1274</v>
      </c>
      <c r="B1277" s="39" t="str">
        <f>IFERROR('04A_국토부원자료'!B1278,"")</f>
        <v>서울특별시 송파구 문정동</v>
      </c>
      <c r="C1277" s="39" t="str">
        <f>IF(B1277="","",IF('04A_국토부원자료'!C1278&lt;&gt;"",'04A_국토부원자료'!C1278,TRIM('04A_국토부원자료'!D1278&amp;IF('04A_국토부원자료'!E1278&lt;&gt;"","-"&amp;'04A_국토부원자료'!E1278,""))))</f>
        <v>624</v>
      </c>
      <c r="D1277" s="39" t="str">
        <f>IFERROR('04A_국토부원자료'!F1278,"")</f>
        <v>송파 아이파크</v>
      </c>
      <c r="E1277" s="40">
        <f>IFERROR(VALUE(SUBSTITUTE('04A_국토부원자료'!G1278,",","")),"")</f>
        <v>25.87</v>
      </c>
      <c r="F1277" s="41">
        <f>IFERROR(IF(AND('04A_국토부원자료'!H1278&lt;&gt;"",'04A_국토부원자료'!I1278&lt;&gt;""),DATE(INT(VALUE(SUBSTITUTE('04A_국토부원자료'!H1278,",",""))/100),MOD(VALUE(SUBSTITUTE('04A_국토부원자료'!H1278,",","")),100),VALUE(SUBSTITUTE('04A_국토부원자료'!I1278,",",""))),""),"")</f>
        <v>45237</v>
      </c>
      <c r="G1277" s="42">
        <f>IFERROR(VALUE(SUBSTITUTE('04A_국토부원자료'!J1278,",","")),"")</f>
        <v>21900</v>
      </c>
      <c r="H1277" s="43">
        <f t="shared" si="38"/>
        <v>219000000</v>
      </c>
      <c r="I1277" s="43">
        <f t="shared" si="39"/>
        <v>8465403.9427908771</v>
      </c>
      <c r="J1277" s="38">
        <f>IFERROR(VALUE(SUBSTITUTE('04A_국토부원자료'!K1278,",","")),"")</f>
        <v>12</v>
      </c>
      <c r="K1277" s="38">
        <f>IFERROR(VALUE(SUBSTITUTE('04A_국토부원자료'!N1278,",","")),"")</f>
        <v>2015</v>
      </c>
      <c r="L1277" s="39" t="str">
        <f>IFERROR('04A_국토부원자료'!O1278,"")</f>
        <v>법원로 55</v>
      </c>
      <c r="M1277" s="39" t="str">
        <f>IFERROR('04A_국토부원자료'!Q1278,"")</f>
        <v>중개거래</v>
      </c>
      <c r="N1277" s="38">
        <f>IF(B1277="","",IF('02_대상물건입력'!B5="",1,IF(ISNUMBER(SEARCH('02_대상물건입력'!B5,B1277)),1,0)))</f>
        <v>1</v>
      </c>
      <c r="O1277" s="38">
        <f>IF(B1277="","",IF('02_대상물건입력'!B6="",1,IF(ISNUMBER(SEARCH('02_대상물건입력'!B6,B1277)),1,0)))</f>
        <v>0</v>
      </c>
      <c r="P1277" s="38">
        <f>IF(L1277="","",IF('02_대상물건입력'!B15="",0,IF(ISNUMBER(SEARCH('02_대상물건입력'!B15,L1277)),1,0)))</f>
        <v>0</v>
      </c>
      <c r="Q1277" s="38">
        <f>IF(D1277="","",IF('02_대상물건입력'!B8="",0,IF(ISNUMBER(SEARCH('02_대상물건입력'!B8,D1277)),1,0)))</f>
        <v>0</v>
      </c>
      <c r="R1277" s="44">
        <f>IFERROR(ABS(E1277-'02_대상물건입력'!B11)/'02_대상물건입력'!B11,"")</f>
        <v>5.0391296048864213E-2</v>
      </c>
      <c r="S1277" s="38">
        <f>IFERROR(ABS(J1277-'02_대상물건입력'!B10),"")</f>
        <v>0</v>
      </c>
      <c r="T1277" s="38">
        <f>IFERROR(ABS('01_설정'!B4-F1277),"")</f>
        <v>875</v>
      </c>
      <c r="U1277" s="38">
        <f>IFERROR(ABS(K1277-YEAR('02_대상물건입력'!B14)),"")</f>
        <v>11</v>
      </c>
      <c r="V1277" s="38" t="str">
        <f>IF(B1277="","",IF(AND(E1277&gt;0,F1277&gt;0,H1277&gt;0,OR('04A_국토부원자료'!P1278="",'04A_국토부원자료'!P1278="-"),IF('01_설정'!B10=1,N1277=1,TRUE),R1277&lt;='01_설정'!B5,S1277&lt;='01_설정'!B6,T1277&lt;='01_설정'!B7,U1277&lt;='01_설정'!B8),"Y",""))</f>
        <v/>
      </c>
      <c r="W1277" s="40" t="str">
        <f>IF(V1277&lt;&gt;"Y","",MAX(0,(1-R1277/'01_설정'!B5))*'01_설정'!B14+MAX(0,(1-S1277/'01_설정'!B6))*'01_설정'!B15+MAX(0,(1-T1277/'01_설정'!B7))*'01_설정'!B16+MAX(0,(1-U1277/'01_설정'!B8))*'01_설정'!B17+O1277*'01_설정'!B11+Q1277*'01_설정'!B12+P1277*'01_설정'!B13)</f>
        <v/>
      </c>
      <c r="X1277" s="38" t="str">
        <f>IF(W1277="","",1+COUNTIFS($W$4:$W$3003,"&gt;"&amp;W1277)+COUNTIFS($W$4:W1277,W1277)-1)</f>
        <v/>
      </c>
    </row>
    <row r="1278" spans="1:24" ht="16.5">
      <c r="A1278" s="38">
        <f>IF('04A_국토부원자료'!A1279="","",ROW()-3)</f>
        <v>1275</v>
      </c>
      <c r="B1278" s="39" t="str">
        <f>IFERROR('04A_국토부원자료'!B1279,"")</f>
        <v>서울특별시 송파구 문정동</v>
      </c>
      <c r="C1278" s="39" t="str">
        <f>IF(B1278="","",IF('04A_국토부원자료'!C1279&lt;&gt;"",'04A_국토부원자료'!C1279,TRIM('04A_국토부원자료'!D1279&amp;IF('04A_국토부원자료'!E1279&lt;&gt;"","-"&amp;'04A_국토부원자료'!E1279,""))))</f>
        <v>618</v>
      </c>
      <c r="D1278" s="39" t="str">
        <f>IFERROR('04A_국토부원자료'!F1279,"")</f>
        <v>파크하비오</v>
      </c>
      <c r="E1278" s="40">
        <f>IFERROR(VALUE(SUBSTITUTE('04A_국토부원자료'!G1279,",","")),"")</f>
        <v>25.12</v>
      </c>
      <c r="F1278" s="41">
        <f>IFERROR(IF(AND('04A_국토부원자료'!H1279&lt;&gt;"",'04A_국토부원자료'!I1279&lt;&gt;""),DATE(INT(VALUE(SUBSTITUTE('04A_국토부원자료'!H1279,",",""))/100),MOD(VALUE(SUBSTITUTE('04A_국토부원자료'!H1279,",","")),100),VALUE(SUBSTITUTE('04A_국토부원자료'!I1279,",",""))),""),"")</f>
        <v>45236</v>
      </c>
      <c r="G1278" s="42">
        <f>IFERROR(VALUE(SUBSTITUTE('04A_국토부원자료'!J1279,",","")),"")</f>
        <v>20800</v>
      </c>
      <c r="H1278" s="43">
        <f t="shared" si="38"/>
        <v>208000000</v>
      </c>
      <c r="I1278" s="43">
        <f t="shared" si="39"/>
        <v>8280254.7770700632</v>
      </c>
      <c r="J1278" s="38">
        <f>IFERROR(VALUE(SUBSTITUTE('04A_국토부원자료'!K1279,",","")),"")</f>
        <v>15</v>
      </c>
      <c r="K1278" s="38" t="str">
        <f>IFERROR(VALUE(SUBSTITUTE('04A_국토부원자료'!N1279,",","")),"")</f>
        <v/>
      </c>
      <c r="L1278" s="39" t="str">
        <f>IFERROR('04A_국토부원자료'!O1279,"")</f>
        <v xml:space="preserve"> </v>
      </c>
      <c r="M1278" s="39" t="str">
        <f>IFERROR('04A_국토부원자료'!Q1279,"")</f>
        <v>중개거래</v>
      </c>
      <c r="N1278" s="38">
        <f>IF(B1278="","",IF('02_대상물건입력'!B5="",1,IF(ISNUMBER(SEARCH('02_대상물건입력'!B5,B1278)),1,0)))</f>
        <v>1</v>
      </c>
      <c r="O1278" s="38">
        <f>IF(B1278="","",IF('02_대상물건입력'!B6="",1,IF(ISNUMBER(SEARCH('02_대상물건입력'!B6,B1278)),1,0)))</f>
        <v>0</v>
      </c>
      <c r="P1278" s="38">
        <f>IF(L1278="","",IF('02_대상물건입력'!B15="",0,IF(ISNUMBER(SEARCH('02_대상물건입력'!B15,L1278)),1,0)))</f>
        <v>0</v>
      </c>
      <c r="Q1278" s="38">
        <f>IF(D1278="","",IF('02_대상물건입력'!B8="",0,IF(ISNUMBER(SEARCH('02_대상물건입력'!B8,D1278)),1,0)))</f>
        <v>0</v>
      </c>
      <c r="R1278" s="44">
        <f>IFERROR(ABS(E1278-'02_대상물건입력'!B11)/'02_대상물건입력'!B11,"")</f>
        <v>7.7921505865769972E-2</v>
      </c>
      <c r="S1278" s="38">
        <f>IFERROR(ABS(J1278-'02_대상물건입력'!B10),"")</f>
        <v>3</v>
      </c>
      <c r="T1278" s="38">
        <f>IFERROR(ABS('01_설정'!B4-F1278),"")</f>
        <v>876</v>
      </c>
      <c r="U1278" s="38" t="str">
        <f>IFERROR(ABS(K1278-YEAR('02_대상물건입력'!B14)),"")</f>
        <v/>
      </c>
      <c r="V1278" s="38" t="str">
        <f>IF(B1278="","",IF(AND(E1278&gt;0,F1278&gt;0,H1278&gt;0,OR('04A_국토부원자료'!P1279="",'04A_국토부원자료'!P1279="-"),IF('01_설정'!B10=1,N1278=1,TRUE),R1278&lt;='01_설정'!B5,S1278&lt;='01_설정'!B6,T1278&lt;='01_설정'!B7,U1278&lt;='01_설정'!B8),"Y",""))</f>
        <v/>
      </c>
      <c r="W1278" s="40" t="str">
        <f>IF(V1278&lt;&gt;"Y","",MAX(0,(1-R1278/'01_설정'!B5))*'01_설정'!B14+MAX(0,(1-S1278/'01_설정'!B6))*'01_설정'!B15+MAX(0,(1-T1278/'01_설정'!B7))*'01_설정'!B16+MAX(0,(1-U1278/'01_설정'!B8))*'01_설정'!B17+O1278*'01_설정'!B11+Q1278*'01_설정'!B12+P1278*'01_설정'!B13)</f>
        <v/>
      </c>
      <c r="X1278" s="38" t="str">
        <f>IF(W1278="","",1+COUNTIFS($W$4:$W$3003,"&gt;"&amp;W1278)+COUNTIFS($W$4:W1278,W1278)-1)</f>
        <v/>
      </c>
    </row>
    <row r="1279" spans="1:24" ht="16.5">
      <c r="A1279" s="38">
        <f>IF('04A_국토부원자료'!A1280="","",ROW()-3)</f>
        <v>1276</v>
      </c>
      <c r="B1279" s="39" t="str">
        <f>IFERROR('04A_국토부원자료'!B1280,"")</f>
        <v>서울특별시 송파구 문정동</v>
      </c>
      <c r="C1279" s="39" t="str">
        <f>IF(B1279="","",IF('04A_국토부원자료'!C1280&lt;&gt;"",'04A_국토부원자료'!C1280,TRIM('04A_국토부원자료'!D1280&amp;IF('04A_국토부원자료'!E1280&lt;&gt;"","-"&amp;'04A_국토부원자료'!E1280,""))))</f>
        <v>652-5</v>
      </c>
      <c r="D1279" s="39" t="str">
        <f>IFERROR('04A_국토부원자료'!F1280,"")</f>
        <v>문정 아이파크</v>
      </c>
      <c r="E1279" s="40">
        <f>IFERROR(VALUE(SUBSTITUTE('04A_국토부원자료'!G1280,",","")),"")</f>
        <v>21.57</v>
      </c>
      <c r="F1279" s="41">
        <f>IFERROR(IF(AND('04A_국토부원자료'!H1280&lt;&gt;"",'04A_국토부원자료'!I1280&lt;&gt;""),DATE(INT(VALUE(SUBSTITUTE('04A_국토부원자료'!H1280,",",""))/100),MOD(VALUE(SUBSTITUTE('04A_국토부원자료'!H1280,",","")),100),VALUE(SUBSTITUTE('04A_국토부원자료'!I1280,",",""))),""),"")</f>
        <v>45233</v>
      </c>
      <c r="G1279" s="42">
        <f>IFERROR(VALUE(SUBSTITUTE('04A_국토부원자료'!J1280,",","")),"")</f>
        <v>20000</v>
      </c>
      <c r="H1279" s="43">
        <f t="shared" si="38"/>
        <v>200000000</v>
      </c>
      <c r="I1279" s="43">
        <f t="shared" si="39"/>
        <v>9272137.2276309691</v>
      </c>
      <c r="J1279" s="38">
        <f>IFERROR(VALUE(SUBSTITUTE('04A_국토부원자료'!K1280,",","")),"")</f>
        <v>15</v>
      </c>
      <c r="K1279" s="38">
        <f>IFERROR(VALUE(SUBSTITUTE('04A_국토부원자료'!N1280,",","")),"")</f>
        <v>2017</v>
      </c>
      <c r="L1279" s="39" t="str">
        <f>IFERROR('04A_국토부원자료'!O1280,"")</f>
        <v>법원로4길 6</v>
      </c>
      <c r="M1279" s="39" t="str">
        <f>IFERROR('04A_국토부원자료'!Q1280,"")</f>
        <v>중개거래</v>
      </c>
      <c r="N1279" s="38">
        <f>IF(B1279="","",IF('02_대상물건입력'!B5="",1,IF(ISNUMBER(SEARCH('02_대상물건입력'!B5,B1279)),1,0)))</f>
        <v>1</v>
      </c>
      <c r="O1279" s="38">
        <f>IF(B1279="","",IF('02_대상물건입력'!B6="",1,IF(ISNUMBER(SEARCH('02_대상물건입력'!B6,B1279)),1,0)))</f>
        <v>0</v>
      </c>
      <c r="P1279" s="38">
        <f>IF(L1279="","",IF('02_대상물건입력'!B15="",0,IF(ISNUMBER(SEARCH('02_대상물건입력'!B15,L1279)),1,0)))</f>
        <v>0</v>
      </c>
      <c r="Q1279" s="38">
        <f>IF(D1279="","",IF('02_대상물건입력'!B8="",0,IF(ISNUMBER(SEARCH('02_대상물건입력'!B8,D1279)),1,0)))</f>
        <v>0</v>
      </c>
      <c r="R1279" s="44">
        <f>IFERROR(ABS(E1279-'02_대상물건입력'!B11)/'02_대상물건입력'!B11,"")</f>
        <v>0.20823116566579056</v>
      </c>
      <c r="S1279" s="38">
        <f>IFERROR(ABS(J1279-'02_대상물건입력'!B10),"")</f>
        <v>3</v>
      </c>
      <c r="T1279" s="38">
        <f>IFERROR(ABS('01_설정'!B4-F1279),"")</f>
        <v>879</v>
      </c>
      <c r="U1279" s="38">
        <f>IFERROR(ABS(K1279-YEAR('02_대상물건입력'!B14)),"")</f>
        <v>9</v>
      </c>
      <c r="V1279" s="38" t="str">
        <f>IF(B1279="","",IF(AND(E1279&gt;0,F1279&gt;0,H1279&gt;0,OR('04A_국토부원자료'!P1280="",'04A_국토부원자료'!P1280="-"),IF('01_설정'!B10=1,N1279=1,TRUE),R1279&lt;='01_설정'!B5,S1279&lt;='01_설정'!B6,T1279&lt;='01_설정'!B7,U1279&lt;='01_설정'!B8),"Y",""))</f>
        <v>Y</v>
      </c>
      <c r="W1279" s="40">
        <f>IF(V1279&lt;&gt;"Y","",MAX(0,(1-R1279/'01_설정'!B5))*'01_설정'!B14+MAX(0,(1-S1279/'01_설정'!B6))*'01_설정'!B15+MAX(0,(1-T1279/'01_설정'!B7))*'01_설정'!B16+MAX(0,(1-U1279/'01_설정'!B8))*'01_설정'!B17+O1279*'01_설정'!B11+Q1279*'01_설정'!B12+P1279*'01_설정'!B13)</f>
        <v>13.026342352917281</v>
      </c>
      <c r="X1279" s="38">
        <f>IF(W1279="","",1+COUNTIFS($W$4:$W$3003,"&gt;"&amp;W1279)+COUNTIFS($W$4:W1279,W1279)-1)</f>
        <v>302</v>
      </c>
    </row>
    <row r="1280" spans="1:24" ht="16.5">
      <c r="A1280" s="38">
        <f>IF('04A_국토부원자료'!A1281="","",ROW()-3)</f>
        <v>1277</v>
      </c>
      <c r="B1280" s="39" t="str">
        <f>IFERROR('04A_국토부원자료'!B1281,"")</f>
        <v>서울특별시 송파구 문정동</v>
      </c>
      <c r="C1280" s="39" t="str">
        <f>IF(B1280="","",IF('04A_국토부원자료'!C1281&lt;&gt;"",'04A_국토부원자료'!C1281,TRIM('04A_국토부원자료'!D1281&amp;IF('04A_국토부원자료'!E1281&lt;&gt;"","-"&amp;'04A_국토부원자료'!E1281,""))))</f>
        <v>639-5</v>
      </c>
      <c r="D1280" s="39" t="str">
        <f>IFERROR('04A_국토부원자료'!F1281,"")</f>
        <v>힐스테이트에코송파</v>
      </c>
      <c r="E1280" s="40">
        <f>IFERROR(VALUE(SUBSTITUTE('04A_국토부원자료'!G1281,",","")),"")</f>
        <v>21.064</v>
      </c>
      <c r="F1280" s="41">
        <f>IFERROR(IF(AND('04A_국토부원자료'!H1281&lt;&gt;"",'04A_국토부원자료'!I1281&lt;&gt;""),DATE(INT(VALUE(SUBSTITUTE('04A_국토부원자료'!H1281,",",""))/100),MOD(VALUE(SUBSTITUTE('04A_국토부원자료'!H1281,",","")),100),VALUE(SUBSTITUTE('04A_국토부원자료'!I1281,",",""))),""),"")</f>
        <v>45232</v>
      </c>
      <c r="G1280" s="42">
        <f>IFERROR(VALUE(SUBSTITUTE('04A_국토부원자료'!J1281,",","")),"")</f>
        <v>18900</v>
      </c>
      <c r="H1280" s="43">
        <f t="shared" si="38"/>
        <v>189000000</v>
      </c>
      <c r="I1280" s="43">
        <f t="shared" si="39"/>
        <v>8972654.7664261293</v>
      </c>
      <c r="J1280" s="38">
        <f>IFERROR(VALUE(SUBSTITUTE('04A_국토부원자료'!K1281,",","")),"")</f>
        <v>15</v>
      </c>
      <c r="K1280" s="38">
        <f>IFERROR(VALUE(SUBSTITUTE('04A_국토부원자료'!N1281,",","")),"")</f>
        <v>2017</v>
      </c>
      <c r="L1280" s="39" t="str">
        <f>IFERROR('04A_국토부원자료'!O1281,"")</f>
        <v>정의로7길 13</v>
      </c>
      <c r="M1280" s="39" t="str">
        <f>IFERROR('04A_국토부원자료'!Q1281,"")</f>
        <v>중개거래</v>
      </c>
      <c r="N1280" s="38">
        <f>IF(B1280="","",IF('02_대상물건입력'!B5="",1,IF(ISNUMBER(SEARCH('02_대상물건입력'!B5,B1280)),1,0)))</f>
        <v>1</v>
      </c>
      <c r="O1280" s="38">
        <f>IF(B1280="","",IF('02_대상물건입력'!B6="",1,IF(ISNUMBER(SEARCH('02_대상물건입력'!B6,B1280)),1,0)))</f>
        <v>0</v>
      </c>
      <c r="P1280" s="38">
        <f>IF(L1280="","",IF('02_대상물건입력'!B15="",0,IF(ISNUMBER(SEARCH('02_대상물건입력'!B15,L1280)),1,0)))</f>
        <v>0</v>
      </c>
      <c r="Q1280" s="38">
        <f>IF(D1280="","",IF('02_대상물건입력'!B8="",0,IF(ISNUMBER(SEARCH('02_대상물건입력'!B8,D1280)),1,0)))</f>
        <v>0</v>
      </c>
      <c r="R1280" s="44">
        <f>IFERROR(ABS(E1280-'02_대상물건입력'!B11)/'02_대상물건입력'!B11,"")</f>
        <v>0.22680488055559631</v>
      </c>
      <c r="S1280" s="38">
        <f>IFERROR(ABS(J1280-'02_대상물건입력'!B10),"")</f>
        <v>3</v>
      </c>
      <c r="T1280" s="38">
        <f>IFERROR(ABS('01_설정'!B4-F1280),"")</f>
        <v>880</v>
      </c>
      <c r="U1280" s="38">
        <f>IFERROR(ABS(K1280-YEAR('02_대상물건입력'!B14)),"")</f>
        <v>9</v>
      </c>
      <c r="V1280" s="38" t="str">
        <f>IF(B1280="","",IF(AND(E1280&gt;0,F1280&gt;0,H1280&gt;0,OR('04A_국토부원자료'!P1281="",'04A_국토부원자료'!P1281="-"),IF('01_설정'!B10=1,N1280=1,TRUE),R1280&lt;='01_설정'!B5,S1280&lt;='01_설정'!B6,T1280&lt;='01_설정'!B7,U1280&lt;='01_설정'!B8),"Y",""))</f>
        <v>Y</v>
      </c>
      <c r="W1280" s="40">
        <f>IF(V1280&lt;&gt;"Y","",MAX(0,(1-R1280/'01_설정'!B5))*'01_설정'!B14+MAX(0,(1-S1280/'01_설정'!B6))*'01_설정'!B15+MAX(0,(1-T1280/'01_설정'!B7))*'01_설정'!B16+MAX(0,(1-U1280/'01_설정'!B8))*'01_설정'!B17+O1280*'01_설정'!B11+Q1280*'01_설정'!B12+P1280*'01_설정'!B13)</f>
        <v>11.375417086449993</v>
      </c>
      <c r="X1280" s="38">
        <f>IF(W1280="","",1+COUNTIFS($W$4:$W$3003,"&gt;"&amp;W1280)+COUNTIFS($W$4:W1280,W1280)-1)</f>
        <v>308</v>
      </c>
    </row>
    <row r="1281" spans="1:24" ht="16.5">
      <c r="A1281" s="38">
        <f>IF('04A_국토부원자료'!A1282="","",ROW()-3)</f>
        <v>1278</v>
      </c>
      <c r="B1281" s="39" t="str">
        <f>IFERROR('04A_국토부원자료'!B1282,"")</f>
        <v>서울특별시 송파구 문정동</v>
      </c>
      <c r="C1281" s="39" t="str">
        <f>IF(B1281="","",IF('04A_국토부원자료'!C1282&lt;&gt;"",'04A_국토부원자료'!C1282,TRIM('04A_국토부원자료'!D1282&amp;IF('04A_국토부원자료'!E1282&lt;&gt;"","-"&amp;'04A_국토부원자료'!E1282,""))))</f>
        <v>618</v>
      </c>
      <c r="D1281" s="39" t="str">
        <f>IFERROR('04A_국토부원자료'!F1282,"")</f>
        <v>파크하비오</v>
      </c>
      <c r="E1281" s="40">
        <f>IFERROR(VALUE(SUBSTITUTE('04A_국토부원자료'!G1282,",","")),"")</f>
        <v>25.08</v>
      </c>
      <c r="F1281" s="41">
        <f>IFERROR(IF(AND('04A_국토부원자료'!H1282&lt;&gt;"",'04A_국토부원자료'!I1282&lt;&gt;""),DATE(INT(VALUE(SUBSTITUTE('04A_국토부원자료'!H1282,",",""))/100),MOD(VALUE(SUBSTITUTE('04A_국토부원자료'!H1282,",","")),100),VALUE(SUBSTITUTE('04A_국토부원자료'!I1282,",",""))),""),"")</f>
        <v>45232</v>
      </c>
      <c r="G1281" s="42">
        <f>IFERROR(VALUE(SUBSTITUTE('04A_국토부원자료'!J1282,",","")),"")</f>
        <v>20500</v>
      </c>
      <c r="H1281" s="43">
        <f t="shared" si="38"/>
        <v>205000000</v>
      </c>
      <c r="I1281" s="43">
        <f t="shared" si="39"/>
        <v>8173843.7001594901</v>
      </c>
      <c r="J1281" s="38">
        <f>IFERROR(VALUE(SUBSTITUTE('04A_국토부원자료'!K1282,",","")),"")</f>
        <v>6</v>
      </c>
      <c r="K1281" s="38" t="str">
        <f>IFERROR(VALUE(SUBSTITUTE('04A_국토부원자료'!N1282,",","")),"")</f>
        <v/>
      </c>
      <c r="L1281" s="39" t="str">
        <f>IFERROR('04A_국토부원자료'!O1282,"")</f>
        <v xml:space="preserve"> </v>
      </c>
      <c r="M1281" s="39" t="str">
        <f>IFERROR('04A_국토부원자료'!Q1282,"")</f>
        <v>중개거래</v>
      </c>
      <c r="N1281" s="38">
        <f>IF(B1281="","",IF('02_대상물건입력'!B5="",1,IF(ISNUMBER(SEARCH('02_대상물건입력'!B5,B1281)),1,0)))</f>
        <v>1</v>
      </c>
      <c r="O1281" s="38">
        <f>IF(B1281="","",IF('02_대상물건입력'!B6="",1,IF(ISNUMBER(SEARCH('02_대상물건입력'!B6,B1281)),1,0)))</f>
        <v>0</v>
      </c>
      <c r="P1281" s="38">
        <f>IF(L1281="","",IF('02_대상물건입력'!B15="",0,IF(ISNUMBER(SEARCH('02_대상물건입력'!B15,L1281)),1,0)))</f>
        <v>0</v>
      </c>
      <c r="Q1281" s="38">
        <f>IF(D1281="","",IF('02_대상물건입력'!B8="",0,IF(ISNUMBER(SEARCH('02_대상물건입력'!B8,D1281)),1,0)))</f>
        <v>0</v>
      </c>
      <c r="R1281" s="44">
        <f>IFERROR(ABS(E1281-'02_대상물건입력'!B11)/'02_대상물건입력'!B11,"")</f>
        <v>7.9389783722671706E-2</v>
      </c>
      <c r="S1281" s="38">
        <f>IFERROR(ABS(J1281-'02_대상물건입력'!B10),"")</f>
        <v>6</v>
      </c>
      <c r="T1281" s="38">
        <f>IFERROR(ABS('01_설정'!B4-F1281),"")</f>
        <v>880</v>
      </c>
      <c r="U1281" s="38" t="str">
        <f>IFERROR(ABS(K1281-YEAR('02_대상물건입력'!B14)),"")</f>
        <v/>
      </c>
      <c r="V1281" s="38" t="str">
        <f>IF(B1281="","",IF(AND(E1281&gt;0,F1281&gt;0,H1281&gt;0,OR('04A_국토부원자료'!P1282="",'04A_국토부원자료'!P1282="-"),IF('01_설정'!B10=1,N1281=1,TRUE),R1281&lt;='01_설정'!B5,S1281&lt;='01_설정'!B6,T1281&lt;='01_설정'!B7,U1281&lt;='01_설정'!B8),"Y",""))</f>
        <v/>
      </c>
      <c r="W1281" s="40" t="str">
        <f>IF(V1281&lt;&gt;"Y","",MAX(0,(1-R1281/'01_설정'!B5))*'01_설정'!B14+MAX(0,(1-S1281/'01_설정'!B6))*'01_설정'!B15+MAX(0,(1-T1281/'01_설정'!B7))*'01_설정'!B16+MAX(0,(1-U1281/'01_설정'!B8))*'01_설정'!B17+O1281*'01_설정'!B11+Q1281*'01_설정'!B12+P1281*'01_설정'!B13)</f>
        <v/>
      </c>
      <c r="X1281" s="38" t="str">
        <f>IF(W1281="","",1+COUNTIFS($W$4:$W$3003,"&gt;"&amp;W1281)+COUNTIFS($W$4:W1281,W1281)-1)</f>
        <v/>
      </c>
    </row>
    <row r="1282" spans="1:24" ht="16.5">
      <c r="A1282" s="38">
        <f>IF('04A_국토부원자료'!A1283="","",ROW()-3)</f>
        <v>1279</v>
      </c>
      <c r="B1282" s="39" t="str">
        <f>IFERROR('04A_국토부원자료'!B1283,"")</f>
        <v>서울특별시 송파구 문정동</v>
      </c>
      <c r="C1282" s="39" t="str">
        <f>IF(B1282="","",IF('04A_국토부원자료'!C1283&lt;&gt;"",'04A_국토부원자료'!C1283,TRIM('04A_국토부원자료'!D1283&amp;IF('04A_국토부원자료'!E1283&lt;&gt;"","-"&amp;'04A_국토부원자료'!E1283,""))))</f>
        <v>618</v>
      </c>
      <c r="D1282" s="39" t="str">
        <f>IFERROR('04A_국토부원자료'!F1283,"")</f>
        <v>파크하비오</v>
      </c>
      <c r="E1282" s="40">
        <f>IFERROR(VALUE(SUBSTITUTE('04A_국토부원자료'!G1283,",","")),"")</f>
        <v>47.04</v>
      </c>
      <c r="F1282" s="41">
        <f>IFERROR(IF(AND('04A_국토부원자료'!H1283&lt;&gt;"",'04A_국토부원자료'!I1283&lt;&gt;""),DATE(INT(VALUE(SUBSTITUTE('04A_국토부원자료'!H1283,",",""))/100),MOD(VALUE(SUBSTITUTE('04A_국토부원자료'!H1283,",","")),100),VALUE(SUBSTITUTE('04A_국토부원자료'!I1283,",",""))),""),"")</f>
        <v>45230</v>
      </c>
      <c r="G1282" s="42">
        <f>IFERROR(VALUE(SUBSTITUTE('04A_국토부원자료'!J1283,",","")),"")</f>
        <v>43500</v>
      </c>
      <c r="H1282" s="43">
        <f t="shared" si="38"/>
        <v>435000000</v>
      </c>
      <c r="I1282" s="43">
        <f t="shared" si="39"/>
        <v>9247448.9795918372</v>
      </c>
      <c r="J1282" s="38">
        <f>IFERROR(VALUE(SUBSTITUTE('04A_국토부원자료'!K1283,",","")),"")</f>
        <v>11</v>
      </c>
      <c r="K1282" s="38" t="str">
        <f>IFERROR(VALUE(SUBSTITUTE('04A_국토부원자료'!N1283,",","")),"")</f>
        <v/>
      </c>
      <c r="L1282" s="39" t="str">
        <f>IFERROR('04A_국토부원자료'!O1283,"")</f>
        <v xml:space="preserve"> </v>
      </c>
      <c r="M1282" s="39" t="str">
        <f>IFERROR('04A_국토부원자료'!Q1283,"")</f>
        <v>중개거래</v>
      </c>
      <c r="N1282" s="38">
        <f>IF(B1282="","",IF('02_대상물건입력'!B5="",1,IF(ISNUMBER(SEARCH('02_대상물건입력'!B5,B1282)),1,0)))</f>
        <v>1</v>
      </c>
      <c r="O1282" s="38">
        <f>IF(B1282="","",IF('02_대상물건입력'!B6="",1,IF(ISNUMBER(SEARCH('02_대상물건입력'!B6,B1282)),1,0)))</f>
        <v>0</v>
      </c>
      <c r="P1282" s="38">
        <f>IF(L1282="","",IF('02_대상물건입력'!B15="",0,IF(ISNUMBER(SEARCH('02_대상물건입력'!B15,L1282)),1,0)))</f>
        <v>0</v>
      </c>
      <c r="Q1282" s="38">
        <f>IF(D1282="","",IF('02_대상물건입력'!B8="",0,IF(ISNUMBER(SEARCH('02_대상물건입력'!B8,D1282)),1,0)))</f>
        <v>0</v>
      </c>
      <c r="R1282" s="44">
        <f>IFERROR(ABS(E1282-'02_대상물건입력'!B11)/'02_대상물건입력'!B11,"")</f>
        <v>0.7266947597163288</v>
      </c>
      <c r="S1282" s="38">
        <f>IFERROR(ABS(J1282-'02_대상물건입력'!B10),"")</f>
        <v>1</v>
      </c>
      <c r="T1282" s="38">
        <f>IFERROR(ABS('01_설정'!B4-F1282),"")</f>
        <v>882</v>
      </c>
      <c r="U1282" s="38" t="str">
        <f>IFERROR(ABS(K1282-YEAR('02_대상물건입력'!B14)),"")</f>
        <v/>
      </c>
      <c r="V1282" s="38" t="str">
        <f>IF(B1282="","",IF(AND(E1282&gt;0,F1282&gt;0,H1282&gt;0,OR('04A_국토부원자료'!P1283="",'04A_국토부원자료'!P1283="-"),IF('01_설정'!B10=1,N1282=1,TRUE),R1282&lt;='01_설정'!B5,S1282&lt;='01_설정'!B6,T1282&lt;='01_설정'!B7,U1282&lt;='01_설정'!B8),"Y",""))</f>
        <v/>
      </c>
      <c r="W1282" s="40" t="str">
        <f>IF(V1282&lt;&gt;"Y","",MAX(0,(1-R1282/'01_설정'!B5))*'01_설정'!B14+MAX(0,(1-S1282/'01_설정'!B6))*'01_설정'!B15+MAX(0,(1-T1282/'01_설정'!B7))*'01_설정'!B16+MAX(0,(1-U1282/'01_설정'!B8))*'01_설정'!B17+O1282*'01_설정'!B11+Q1282*'01_설정'!B12+P1282*'01_설정'!B13)</f>
        <v/>
      </c>
      <c r="X1282" s="38" t="str">
        <f>IF(W1282="","",1+COUNTIFS($W$4:$W$3003,"&gt;"&amp;W1282)+COUNTIFS($W$4:W1282,W1282)-1)</f>
        <v/>
      </c>
    </row>
    <row r="1283" spans="1:24" ht="16.5">
      <c r="A1283" s="38">
        <f>IF('04A_국토부원자료'!A1284="","",ROW()-3)</f>
        <v>1280</v>
      </c>
      <c r="B1283" s="39" t="str">
        <f>IFERROR('04A_국토부원자료'!B1284,"")</f>
        <v>서울특별시 송파구 문정동</v>
      </c>
      <c r="C1283" s="39" t="str">
        <f>IF(B1283="","",IF('04A_국토부원자료'!C1284&lt;&gt;"",'04A_국토부원자료'!C1284,TRIM('04A_국토부원자료'!D1284&amp;IF('04A_국토부원자료'!E1284&lt;&gt;"","-"&amp;'04A_국토부원자료'!E1284,""))))</f>
        <v>620</v>
      </c>
      <c r="D1283" s="39" t="str">
        <f>IFERROR('04A_국토부원자료'!F1284,"")</f>
        <v>송파푸르지오시티</v>
      </c>
      <c r="E1283" s="40">
        <f>IFERROR(VALUE(SUBSTITUTE('04A_국토부원자료'!G1284,",","")),"")</f>
        <v>30</v>
      </c>
      <c r="F1283" s="41">
        <f>IFERROR(IF(AND('04A_국토부원자료'!H1284&lt;&gt;"",'04A_국토부원자료'!I1284&lt;&gt;""),DATE(INT(VALUE(SUBSTITUTE('04A_국토부원자료'!H1284,",",""))/100),MOD(VALUE(SUBSTITUTE('04A_국토부원자료'!H1284,",","")),100),VALUE(SUBSTITUTE('04A_국토부원자료'!I1284,",",""))),""),"")</f>
        <v>45230</v>
      </c>
      <c r="G1283" s="42">
        <f>IFERROR(VALUE(SUBSTITUTE('04A_국토부원자료'!J1284,",","")),"")</f>
        <v>26500</v>
      </c>
      <c r="H1283" s="43">
        <f t="shared" si="38"/>
        <v>265000000</v>
      </c>
      <c r="I1283" s="43">
        <f t="shared" si="39"/>
        <v>8833333.333333334</v>
      </c>
      <c r="J1283" s="38">
        <f>IFERROR(VALUE(SUBSTITUTE('04A_국토부원자료'!K1284,",","")),"")</f>
        <v>15</v>
      </c>
      <c r="K1283" s="38">
        <f>IFERROR(VALUE(SUBSTITUTE('04A_국토부원자료'!N1284,",","")),"")</f>
        <v>2013</v>
      </c>
      <c r="L1283" s="39" t="str">
        <f>IFERROR('04A_국토부원자료'!O1284,"")</f>
        <v>새말로 62</v>
      </c>
      <c r="M1283" s="39" t="str">
        <f>IFERROR('04A_국토부원자료'!Q1284,"")</f>
        <v>중개거래</v>
      </c>
      <c r="N1283" s="38">
        <f>IF(B1283="","",IF('02_대상물건입력'!B5="",1,IF(ISNUMBER(SEARCH('02_대상물건입력'!B5,B1283)),1,0)))</f>
        <v>1</v>
      </c>
      <c r="O1283" s="38">
        <f>IF(B1283="","",IF('02_대상물건입력'!B6="",1,IF(ISNUMBER(SEARCH('02_대상물건입력'!B6,B1283)),1,0)))</f>
        <v>0</v>
      </c>
      <c r="P1283" s="38">
        <f>IF(L1283="","",IF('02_대상물건입력'!B15="",0,IF(ISNUMBER(SEARCH('02_대상물건입력'!B15,L1283)),1,0)))</f>
        <v>0</v>
      </c>
      <c r="Q1283" s="38">
        <f>IF(D1283="","",IF('02_대상물건입력'!B8="",0,IF(ISNUMBER(SEARCH('02_대상물건입력'!B8,D1283)),1,0)))</f>
        <v>0</v>
      </c>
      <c r="R1283" s="44">
        <f>IFERROR(ABS(E1283-'02_대상물건입력'!B11)/'02_대상물건입력'!B11,"")</f>
        <v>0.10120839267623009</v>
      </c>
      <c r="S1283" s="38">
        <f>IFERROR(ABS(J1283-'02_대상물건입력'!B10),"")</f>
        <v>3</v>
      </c>
      <c r="T1283" s="38">
        <f>IFERROR(ABS('01_설정'!B4-F1283),"")</f>
        <v>882</v>
      </c>
      <c r="U1283" s="38">
        <f>IFERROR(ABS(K1283-YEAR('02_대상물건입력'!B14)),"")</f>
        <v>13</v>
      </c>
      <c r="V1283" s="38" t="str">
        <f>IF(B1283="","",IF(AND(E1283&gt;0,F1283&gt;0,H1283&gt;0,OR('04A_국토부원자료'!P1284="",'04A_국토부원자료'!P1284="-"),IF('01_설정'!B10=1,N1283=1,TRUE),R1283&lt;='01_설정'!B5,S1283&lt;='01_설정'!B6,T1283&lt;='01_설정'!B7,U1283&lt;='01_설정'!B8),"Y",""))</f>
        <v/>
      </c>
      <c r="W1283" s="40" t="str">
        <f>IF(V1283&lt;&gt;"Y","",MAX(0,(1-R1283/'01_설정'!B5))*'01_설정'!B14+MAX(0,(1-S1283/'01_설정'!B6))*'01_설정'!B15+MAX(0,(1-T1283/'01_설정'!B7))*'01_설정'!B16+MAX(0,(1-U1283/'01_설정'!B8))*'01_설정'!B17+O1283*'01_설정'!B11+Q1283*'01_설정'!B12+P1283*'01_설정'!B13)</f>
        <v/>
      </c>
      <c r="X1283" s="38" t="str">
        <f>IF(W1283="","",1+COUNTIFS($W$4:$W$3003,"&gt;"&amp;W1283)+COUNTIFS($W$4:W1283,W1283)-1)</f>
        <v/>
      </c>
    </row>
    <row r="1284" spans="1:24" ht="16.5">
      <c r="A1284" s="38">
        <f>IF('04A_국토부원자료'!A1285="","",ROW()-3)</f>
        <v>1281</v>
      </c>
      <c r="B1284" s="39" t="str">
        <f>IFERROR('04A_국토부원자료'!B1285,"")</f>
        <v>서울특별시 송파구 문정동</v>
      </c>
      <c r="C1284" s="39" t="str">
        <f>IF(B1284="","",IF('04A_국토부원자료'!C1285&lt;&gt;"",'04A_국토부원자료'!C1285,TRIM('04A_국토부원자료'!D1285&amp;IF('04A_국토부원자료'!E1285&lt;&gt;"","-"&amp;'04A_국토부원자료'!E1285,""))))</f>
        <v>618</v>
      </c>
      <c r="D1284" s="39" t="str">
        <f>IFERROR('04A_국토부원자료'!F1285,"")</f>
        <v>파크하비오</v>
      </c>
      <c r="E1284" s="40">
        <f>IFERROR(VALUE(SUBSTITUTE('04A_국토부원자료'!G1285,",","")),"")</f>
        <v>23.76</v>
      </c>
      <c r="F1284" s="41">
        <f>IFERROR(IF(AND('04A_국토부원자료'!H1285&lt;&gt;"",'04A_국토부원자료'!I1285&lt;&gt;""),DATE(INT(VALUE(SUBSTITUTE('04A_국토부원자료'!H1285,",",""))/100),MOD(VALUE(SUBSTITUTE('04A_국토부원자료'!H1285,",","")),100),VALUE(SUBSTITUTE('04A_국토부원자료'!I1285,",",""))),""),"")</f>
        <v>45229</v>
      </c>
      <c r="G1284" s="42">
        <f>IFERROR(VALUE(SUBSTITUTE('04A_국토부원자료'!J1285,",","")),"")</f>
        <v>19800</v>
      </c>
      <c r="H1284" s="43">
        <f t="shared" ref="H1284:H1347" si="40">IF(G1284="","",G1284*10000)</f>
        <v>198000000</v>
      </c>
      <c r="I1284" s="43">
        <f t="shared" ref="I1284:I1347" si="41">IFERROR(IF(AND(H1284&gt;0,E1284&gt;0),H1284/E1284,""),"")</f>
        <v>8333333.333333333</v>
      </c>
      <c r="J1284" s="38">
        <f>IFERROR(VALUE(SUBSTITUTE('04A_국토부원자료'!K1285,",","")),"")</f>
        <v>9</v>
      </c>
      <c r="K1284" s="38" t="str">
        <f>IFERROR(VALUE(SUBSTITUTE('04A_국토부원자료'!N1285,",","")),"")</f>
        <v/>
      </c>
      <c r="L1284" s="39" t="str">
        <f>IFERROR('04A_국토부원자료'!O1285,"")</f>
        <v xml:space="preserve"> </v>
      </c>
      <c r="M1284" s="39" t="str">
        <f>IFERROR('04A_국토부원자료'!Q1285,"")</f>
        <v>중개거래</v>
      </c>
      <c r="N1284" s="38">
        <f>IF(B1284="","",IF('02_대상물건입력'!B5="",1,IF(ISNUMBER(SEARCH('02_대상물건입력'!B5,B1284)),1,0)))</f>
        <v>1</v>
      </c>
      <c r="O1284" s="38">
        <f>IF(B1284="","",IF('02_대상물건입력'!B6="",1,IF(ISNUMBER(SEARCH('02_대상물건입력'!B6,B1284)),1,0)))</f>
        <v>0</v>
      </c>
      <c r="P1284" s="38">
        <f>IF(L1284="","",IF('02_대상물건입력'!B15="",0,IF(ISNUMBER(SEARCH('02_대상물건입력'!B15,L1284)),1,0)))</f>
        <v>0</v>
      </c>
      <c r="Q1284" s="38">
        <f>IF(D1284="","",IF('02_대상물건입력'!B8="",0,IF(ISNUMBER(SEARCH('02_대상물건입력'!B8,D1284)),1,0)))</f>
        <v>0</v>
      </c>
      <c r="R1284" s="44">
        <f>IFERROR(ABS(E1284-'02_대상물건입력'!B11)/'02_대상물건입력'!B11,"")</f>
        <v>0.12784295300042572</v>
      </c>
      <c r="S1284" s="38">
        <f>IFERROR(ABS(J1284-'02_대상물건입력'!B10),"")</f>
        <v>3</v>
      </c>
      <c r="T1284" s="38">
        <f>IFERROR(ABS('01_설정'!B4-F1284),"")</f>
        <v>883</v>
      </c>
      <c r="U1284" s="38" t="str">
        <f>IFERROR(ABS(K1284-YEAR('02_대상물건입력'!B14)),"")</f>
        <v/>
      </c>
      <c r="V1284" s="38" t="str">
        <f>IF(B1284="","",IF(AND(E1284&gt;0,F1284&gt;0,H1284&gt;0,OR('04A_국토부원자료'!P1285="",'04A_국토부원자료'!P1285="-"),IF('01_설정'!B10=1,N1284=1,TRUE),R1284&lt;='01_설정'!B5,S1284&lt;='01_설정'!B6,T1284&lt;='01_설정'!B7,U1284&lt;='01_설정'!B8),"Y",""))</f>
        <v/>
      </c>
      <c r="W1284" s="40" t="str">
        <f>IF(V1284&lt;&gt;"Y","",MAX(0,(1-R1284/'01_설정'!B5))*'01_설정'!B14+MAX(0,(1-S1284/'01_설정'!B6))*'01_설정'!B15+MAX(0,(1-T1284/'01_설정'!B7))*'01_설정'!B16+MAX(0,(1-U1284/'01_설정'!B8))*'01_설정'!B17+O1284*'01_설정'!B11+Q1284*'01_설정'!B12+P1284*'01_설정'!B13)</f>
        <v/>
      </c>
      <c r="X1284" s="38" t="str">
        <f>IF(W1284="","",1+COUNTIFS($W$4:$W$3003,"&gt;"&amp;W1284)+COUNTIFS($W$4:W1284,W1284)-1)</f>
        <v/>
      </c>
    </row>
    <row r="1285" spans="1:24" ht="16.5">
      <c r="A1285" s="38">
        <f>IF('04A_국토부원자료'!A1286="","",ROW()-3)</f>
        <v>1282</v>
      </c>
      <c r="B1285" s="39" t="str">
        <f>IFERROR('04A_국토부원자료'!B1286,"")</f>
        <v>서울특별시 송파구 문정동</v>
      </c>
      <c r="C1285" s="39" t="str">
        <f>IF(B1285="","",IF('04A_국토부원자료'!C1286&lt;&gt;"",'04A_국토부원자료'!C1286,TRIM('04A_국토부원자료'!D1286&amp;IF('04A_국토부원자료'!E1286&lt;&gt;"","-"&amp;'04A_국토부원자료'!E1286,""))))</f>
        <v>620</v>
      </c>
      <c r="D1285" s="39" t="str">
        <f>IFERROR('04A_국토부원자료'!F1286,"")</f>
        <v>송파푸르지오시티</v>
      </c>
      <c r="E1285" s="40">
        <f>IFERROR(VALUE(SUBSTITUTE('04A_국토부원자료'!G1286,",","")),"")</f>
        <v>30</v>
      </c>
      <c r="F1285" s="41">
        <f>IFERROR(IF(AND('04A_국토부원자료'!H1286&lt;&gt;"",'04A_국토부원자료'!I1286&lt;&gt;""),DATE(INT(VALUE(SUBSTITUTE('04A_국토부원자료'!H1286,",",""))/100),MOD(VALUE(SUBSTITUTE('04A_국토부원자료'!H1286,",","")),100),VALUE(SUBSTITUTE('04A_국토부원자료'!I1286,",",""))),""),"")</f>
        <v>45228</v>
      </c>
      <c r="G1285" s="42">
        <f>IFERROR(VALUE(SUBSTITUTE('04A_국토부원자료'!J1286,",","")),"")</f>
        <v>24400</v>
      </c>
      <c r="H1285" s="43">
        <f t="shared" si="40"/>
        <v>244000000</v>
      </c>
      <c r="I1285" s="43">
        <f t="shared" si="41"/>
        <v>8133333.333333333</v>
      </c>
      <c r="J1285" s="38">
        <f>IFERROR(VALUE(SUBSTITUTE('04A_국토부원자료'!K1286,",","")),"")</f>
        <v>13</v>
      </c>
      <c r="K1285" s="38">
        <f>IFERROR(VALUE(SUBSTITUTE('04A_국토부원자료'!N1286,",","")),"")</f>
        <v>2013</v>
      </c>
      <c r="L1285" s="39" t="str">
        <f>IFERROR('04A_국토부원자료'!O1286,"")</f>
        <v>새말로 62</v>
      </c>
      <c r="M1285" s="39" t="str">
        <f>IFERROR('04A_국토부원자료'!Q1286,"")</f>
        <v>중개거래</v>
      </c>
      <c r="N1285" s="38">
        <f>IF(B1285="","",IF('02_대상물건입력'!B5="",1,IF(ISNUMBER(SEARCH('02_대상물건입력'!B5,B1285)),1,0)))</f>
        <v>1</v>
      </c>
      <c r="O1285" s="38">
        <f>IF(B1285="","",IF('02_대상물건입력'!B6="",1,IF(ISNUMBER(SEARCH('02_대상물건입력'!B6,B1285)),1,0)))</f>
        <v>0</v>
      </c>
      <c r="P1285" s="38">
        <f>IF(L1285="","",IF('02_대상물건입력'!B15="",0,IF(ISNUMBER(SEARCH('02_대상물건입력'!B15,L1285)),1,0)))</f>
        <v>0</v>
      </c>
      <c r="Q1285" s="38">
        <f>IF(D1285="","",IF('02_대상물건입력'!B8="",0,IF(ISNUMBER(SEARCH('02_대상물건입력'!B8,D1285)),1,0)))</f>
        <v>0</v>
      </c>
      <c r="R1285" s="44">
        <f>IFERROR(ABS(E1285-'02_대상물건입력'!B11)/'02_대상물건입력'!B11,"")</f>
        <v>0.10120839267623009</v>
      </c>
      <c r="S1285" s="38">
        <f>IFERROR(ABS(J1285-'02_대상물건입력'!B10),"")</f>
        <v>1</v>
      </c>
      <c r="T1285" s="38">
        <f>IFERROR(ABS('01_설정'!B4-F1285),"")</f>
        <v>884</v>
      </c>
      <c r="U1285" s="38">
        <f>IFERROR(ABS(K1285-YEAR('02_대상물건입력'!B14)),"")</f>
        <v>13</v>
      </c>
      <c r="V1285" s="38" t="str">
        <f>IF(B1285="","",IF(AND(E1285&gt;0,F1285&gt;0,H1285&gt;0,OR('04A_국토부원자료'!P1286="",'04A_국토부원자료'!P1286="-"),IF('01_설정'!B10=1,N1285=1,TRUE),R1285&lt;='01_설정'!B5,S1285&lt;='01_설정'!B6,T1285&lt;='01_설정'!B7,U1285&lt;='01_설정'!B8),"Y",""))</f>
        <v/>
      </c>
      <c r="W1285" s="40" t="str">
        <f>IF(V1285&lt;&gt;"Y","",MAX(0,(1-R1285/'01_설정'!B5))*'01_설정'!B14+MAX(0,(1-S1285/'01_설정'!B6))*'01_설정'!B15+MAX(0,(1-T1285/'01_설정'!B7))*'01_설정'!B16+MAX(0,(1-U1285/'01_설정'!B8))*'01_설정'!B17+O1285*'01_설정'!B11+Q1285*'01_설정'!B12+P1285*'01_설정'!B13)</f>
        <v/>
      </c>
      <c r="X1285" s="38" t="str">
        <f>IF(W1285="","",1+COUNTIFS($W$4:$W$3003,"&gt;"&amp;W1285)+COUNTIFS($W$4:W1285,W1285)-1)</f>
        <v/>
      </c>
    </row>
    <row r="1286" spans="1:24" ht="16.5">
      <c r="A1286" s="38">
        <f>IF('04A_국토부원자료'!A1287="","",ROW()-3)</f>
        <v>1283</v>
      </c>
      <c r="B1286" s="39" t="str">
        <f>IFERROR('04A_국토부원자료'!B1287,"")</f>
        <v>서울특별시 송파구 문정동</v>
      </c>
      <c r="C1286" s="39" t="str">
        <f>IF(B1286="","",IF('04A_국토부원자료'!C1287&lt;&gt;"",'04A_국토부원자료'!C1287,TRIM('04A_국토부원자료'!D1287&amp;IF('04A_국토부원자료'!E1287&lt;&gt;"","-"&amp;'04A_국토부원자료'!E1287,""))))</f>
        <v>620</v>
      </c>
      <c r="D1286" s="39" t="str">
        <f>IFERROR('04A_국토부원자료'!F1287,"")</f>
        <v>송파푸르지오시티</v>
      </c>
      <c r="E1286" s="40">
        <f>IFERROR(VALUE(SUBSTITUTE('04A_국토부원자료'!G1287,",","")),"")</f>
        <v>30</v>
      </c>
      <c r="F1286" s="41">
        <f>IFERROR(IF(AND('04A_국토부원자료'!H1287&lt;&gt;"",'04A_국토부원자료'!I1287&lt;&gt;""),DATE(INT(VALUE(SUBSTITUTE('04A_국토부원자료'!H1287,",",""))/100),MOD(VALUE(SUBSTITUTE('04A_국토부원자료'!H1287,",","")),100),VALUE(SUBSTITUTE('04A_국토부원자료'!I1287,",",""))),""),"")</f>
        <v>45226</v>
      </c>
      <c r="G1286" s="42">
        <f>IFERROR(VALUE(SUBSTITUTE('04A_국토부원자료'!J1287,",","")),"")</f>
        <v>24000</v>
      </c>
      <c r="H1286" s="43">
        <f t="shared" si="40"/>
        <v>240000000</v>
      </c>
      <c r="I1286" s="43">
        <f t="shared" si="41"/>
        <v>8000000</v>
      </c>
      <c r="J1286" s="38">
        <f>IFERROR(VALUE(SUBSTITUTE('04A_국토부원자료'!K1287,",","")),"")</f>
        <v>9</v>
      </c>
      <c r="K1286" s="38">
        <f>IFERROR(VALUE(SUBSTITUTE('04A_국토부원자료'!N1287,",","")),"")</f>
        <v>2013</v>
      </c>
      <c r="L1286" s="39" t="str">
        <f>IFERROR('04A_국토부원자료'!O1287,"")</f>
        <v>새말로 62</v>
      </c>
      <c r="M1286" s="39" t="str">
        <f>IFERROR('04A_국토부원자료'!Q1287,"")</f>
        <v>중개거래</v>
      </c>
      <c r="N1286" s="38">
        <f>IF(B1286="","",IF('02_대상물건입력'!B5="",1,IF(ISNUMBER(SEARCH('02_대상물건입력'!B5,B1286)),1,0)))</f>
        <v>1</v>
      </c>
      <c r="O1286" s="38">
        <f>IF(B1286="","",IF('02_대상물건입력'!B6="",1,IF(ISNUMBER(SEARCH('02_대상물건입력'!B6,B1286)),1,0)))</f>
        <v>0</v>
      </c>
      <c r="P1286" s="38">
        <f>IF(L1286="","",IF('02_대상물건입력'!B15="",0,IF(ISNUMBER(SEARCH('02_대상물건입력'!B15,L1286)),1,0)))</f>
        <v>0</v>
      </c>
      <c r="Q1286" s="38">
        <f>IF(D1286="","",IF('02_대상물건입력'!B8="",0,IF(ISNUMBER(SEARCH('02_대상물건입력'!B8,D1286)),1,0)))</f>
        <v>0</v>
      </c>
      <c r="R1286" s="44">
        <f>IFERROR(ABS(E1286-'02_대상물건입력'!B11)/'02_대상물건입력'!B11,"")</f>
        <v>0.10120839267623009</v>
      </c>
      <c r="S1286" s="38">
        <f>IFERROR(ABS(J1286-'02_대상물건입력'!B10),"")</f>
        <v>3</v>
      </c>
      <c r="T1286" s="38">
        <f>IFERROR(ABS('01_설정'!B4-F1286),"")</f>
        <v>886</v>
      </c>
      <c r="U1286" s="38">
        <f>IFERROR(ABS(K1286-YEAR('02_대상물건입력'!B14)),"")</f>
        <v>13</v>
      </c>
      <c r="V1286" s="38" t="str">
        <f>IF(B1286="","",IF(AND(E1286&gt;0,F1286&gt;0,H1286&gt;0,OR('04A_국토부원자료'!P1287="",'04A_국토부원자료'!P1287="-"),IF('01_설정'!B10=1,N1286=1,TRUE),R1286&lt;='01_설정'!B5,S1286&lt;='01_설정'!B6,T1286&lt;='01_설정'!B7,U1286&lt;='01_설정'!B8),"Y",""))</f>
        <v/>
      </c>
      <c r="W1286" s="40" t="str">
        <f>IF(V1286&lt;&gt;"Y","",MAX(0,(1-R1286/'01_설정'!B5))*'01_설정'!B14+MAX(0,(1-S1286/'01_설정'!B6))*'01_설정'!B15+MAX(0,(1-T1286/'01_설정'!B7))*'01_설정'!B16+MAX(0,(1-U1286/'01_설정'!B8))*'01_설정'!B17+O1286*'01_설정'!B11+Q1286*'01_설정'!B12+P1286*'01_설정'!B13)</f>
        <v/>
      </c>
      <c r="X1286" s="38" t="str">
        <f>IF(W1286="","",1+COUNTIFS($W$4:$W$3003,"&gt;"&amp;W1286)+COUNTIFS($W$4:W1286,W1286)-1)</f>
        <v/>
      </c>
    </row>
    <row r="1287" spans="1:24" ht="16.5">
      <c r="A1287" s="38">
        <f>IF('04A_국토부원자료'!A1288="","",ROW()-3)</f>
        <v>1284</v>
      </c>
      <c r="B1287" s="39" t="str">
        <f>IFERROR('04A_국토부원자료'!B1288,"")</f>
        <v>서울특별시 송파구 문정동</v>
      </c>
      <c r="C1287" s="39" t="str">
        <f>IF(B1287="","",IF('04A_국토부원자료'!C1288&lt;&gt;"",'04A_국토부원자료'!C1288,TRIM('04A_국토부원자료'!D1288&amp;IF('04A_국토부원자료'!E1288&lt;&gt;"","-"&amp;'04A_국토부원자료'!E1288,""))))</f>
        <v>652-5</v>
      </c>
      <c r="D1287" s="39" t="str">
        <f>IFERROR('04A_국토부원자료'!F1288,"")</f>
        <v>문정 아이파크</v>
      </c>
      <c r="E1287" s="40">
        <f>IFERROR(VALUE(SUBSTITUTE('04A_국토부원자료'!G1288,",","")),"")</f>
        <v>25.77</v>
      </c>
      <c r="F1287" s="41">
        <f>IFERROR(IF(AND('04A_국토부원자료'!H1288&lt;&gt;"",'04A_국토부원자료'!I1288&lt;&gt;""),DATE(INT(VALUE(SUBSTITUTE('04A_국토부원자료'!H1288,",",""))/100),MOD(VALUE(SUBSTITUTE('04A_국토부원자료'!H1288,",","")),100),VALUE(SUBSTITUTE('04A_국토부원자료'!I1288,",",""))),""),"")</f>
        <v>45225</v>
      </c>
      <c r="G1287" s="42">
        <f>IFERROR(VALUE(SUBSTITUTE('04A_국토부원자료'!J1288,",","")),"")</f>
        <v>25300</v>
      </c>
      <c r="H1287" s="43">
        <f t="shared" si="40"/>
        <v>253000000</v>
      </c>
      <c r="I1287" s="43">
        <f t="shared" si="41"/>
        <v>9817617.3845556844</v>
      </c>
      <c r="J1287" s="38">
        <f>IFERROR(VALUE(SUBSTITUTE('04A_국토부원자료'!K1288,",","")),"")</f>
        <v>6</v>
      </c>
      <c r="K1287" s="38">
        <f>IFERROR(VALUE(SUBSTITUTE('04A_국토부원자료'!N1288,",","")),"")</f>
        <v>2017</v>
      </c>
      <c r="L1287" s="39" t="str">
        <f>IFERROR('04A_국토부원자료'!O1288,"")</f>
        <v>법원로4길 6</v>
      </c>
      <c r="M1287" s="39" t="str">
        <f>IFERROR('04A_국토부원자료'!Q1288,"")</f>
        <v>중개거래</v>
      </c>
      <c r="N1287" s="38">
        <f>IF(B1287="","",IF('02_대상물건입력'!B5="",1,IF(ISNUMBER(SEARCH('02_대상물건입력'!B5,B1287)),1,0)))</f>
        <v>1</v>
      </c>
      <c r="O1287" s="38">
        <f>IF(B1287="","",IF('02_대상물건입력'!B6="",1,IF(ISNUMBER(SEARCH('02_대상물건입력'!B6,B1287)),1,0)))</f>
        <v>0</v>
      </c>
      <c r="P1287" s="38">
        <f>IF(L1287="","",IF('02_대상물건입력'!B15="",0,IF(ISNUMBER(SEARCH('02_대상물건입력'!B15,L1287)),1,0)))</f>
        <v>0</v>
      </c>
      <c r="Q1287" s="38">
        <f>IF(D1287="","",IF('02_대상물건입력'!B8="",0,IF(ISNUMBER(SEARCH('02_대상물건입력'!B8,D1287)),1,0)))</f>
        <v>0</v>
      </c>
      <c r="R1287" s="44">
        <f>IFERROR(ABS(E1287-'02_대상물건입력'!B11)/'02_대상물건입력'!B11,"")</f>
        <v>5.4061990691118368E-2</v>
      </c>
      <c r="S1287" s="38">
        <f>IFERROR(ABS(J1287-'02_대상물건입력'!B10),"")</f>
        <v>6</v>
      </c>
      <c r="T1287" s="38">
        <f>IFERROR(ABS('01_설정'!B4-F1287),"")</f>
        <v>887</v>
      </c>
      <c r="U1287" s="38">
        <f>IFERROR(ABS(K1287-YEAR('02_대상물건입력'!B14)),"")</f>
        <v>9</v>
      </c>
      <c r="V1287" s="38" t="str">
        <f>IF(B1287="","",IF(AND(E1287&gt;0,F1287&gt;0,H1287&gt;0,OR('04A_국토부원자료'!P1288="",'04A_국토부원자료'!P1288="-"),IF('01_설정'!B10=1,N1287=1,TRUE),R1287&lt;='01_설정'!B5,S1287&lt;='01_설정'!B6,T1287&lt;='01_설정'!B7,U1287&lt;='01_설정'!B8),"Y",""))</f>
        <v/>
      </c>
      <c r="W1287" s="40" t="str">
        <f>IF(V1287&lt;&gt;"Y","",MAX(0,(1-R1287/'01_설정'!B5))*'01_설정'!B14+MAX(0,(1-S1287/'01_설정'!B6))*'01_설정'!B15+MAX(0,(1-T1287/'01_설정'!B7))*'01_설정'!B16+MAX(0,(1-U1287/'01_설정'!B8))*'01_설정'!B17+O1287*'01_설정'!B11+Q1287*'01_설정'!B12+P1287*'01_설정'!B13)</f>
        <v/>
      </c>
      <c r="X1287" s="38" t="str">
        <f>IF(W1287="","",1+COUNTIFS($W$4:$W$3003,"&gt;"&amp;W1287)+COUNTIFS($W$4:W1287,W1287)-1)</f>
        <v/>
      </c>
    </row>
    <row r="1288" spans="1:24" ht="16.5">
      <c r="A1288" s="38">
        <f>IF('04A_국토부원자료'!A1289="","",ROW()-3)</f>
        <v>1285</v>
      </c>
      <c r="B1288" s="39" t="str">
        <f>IFERROR('04A_국토부원자료'!B1289,"")</f>
        <v>서울특별시 송파구 문정동</v>
      </c>
      <c r="C1288" s="39" t="str">
        <f>IF(B1288="","",IF('04A_국토부원자료'!C1289&lt;&gt;"",'04A_국토부원자료'!C1289,TRIM('04A_국토부원자료'!D1289&amp;IF('04A_국토부원자료'!E1289&lt;&gt;"","-"&amp;'04A_국토부원자료'!E1289,""))))</f>
        <v>624</v>
      </c>
      <c r="D1288" s="39" t="str">
        <f>IFERROR('04A_국토부원자료'!F1289,"")</f>
        <v>송파 아이파크</v>
      </c>
      <c r="E1288" s="40">
        <f>IFERROR(VALUE(SUBSTITUTE('04A_국토부원자료'!G1289,",","")),"")</f>
        <v>45.3</v>
      </c>
      <c r="F1288" s="41">
        <f>IFERROR(IF(AND('04A_국토부원자료'!H1289&lt;&gt;"",'04A_국토부원자료'!I1289&lt;&gt;""),DATE(INT(VALUE(SUBSTITUTE('04A_국토부원자료'!H1289,",",""))/100),MOD(VALUE(SUBSTITUTE('04A_국토부원자료'!H1289,",","")),100),VALUE(SUBSTITUTE('04A_국토부원자료'!I1289,",",""))),""),"")</f>
        <v>45224</v>
      </c>
      <c r="G1288" s="42">
        <f>IFERROR(VALUE(SUBSTITUTE('04A_국토부원자료'!J1289,",","")),"")</f>
        <v>43000</v>
      </c>
      <c r="H1288" s="43">
        <f t="shared" si="40"/>
        <v>430000000</v>
      </c>
      <c r="I1288" s="43">
        <f t="shared" si="41"/>
        <v>9492273.730684327</v>
      </c>
      <c r="J1288" s="38">
        <f>IFERROR(VALUE(SUBSTITUTE('04A_국토부원자료'!K1289,",","")),"")</f>
        <v>15</v>
      </c>
      <c r="K1288" s="38">
        <f>IFERROR(VALUE(SUBSTITUTE('04A_국토부원자료'!N1289,",","")),"")</f>
        <v>2015</v>
      </c>
      <c r="L1288" s="39" t="str">
        <f>IFERROR('04A_국토부원자료'!O1289,"")</f>
        <v>법원로 55</v>
      </c>
      <c r="M1288" s="39" t="str">
        <f>IFERROR('04A_국토부원자료'!Q1289,"")</f>
        <v>중개거래</v>
      </c>
      <c r="N1288" s="38">
        <f>IF(B1288="","",IF('02_대상물건입력'!B5="",1,IF(ISNUMBER(SEARCH('02_대상물건입력'!B5,B1288)),1,0)))</f>
        <v>1</v>
      </c>
      <c r="O1288" s="38">
        <f>IF(B1288="","",IF('02_대상물건입력'!B6="",1,IF(ISNUMBER(SEARCH('02_대상물건입력'!B6,B1288)),1,0)))</f>
        <v>0</v>
      </c>
      <c r="P1288" s="38">
        <f>IF(L1288="","",IF('02_대상물건입력'!B15="",0,IF(ISNUMBER(SEARCH('02_대상물건입력'!B15,L1288)),1,0)))</f>
        <v>0</v>
      </c>
      <c r="Q1288" s="38">
        <f>IF(D1288="","",IF('02_대상물건입력'!B8="",0,IF(ISNUMBER(SEARCH('02_대상물건입력'!B8,D1288)),1,0)))</f>
        <v>0</v>
      </c>
      <c r="R1288" s="44">
        <f>IFERROR(ABS(E1288-'02_대상물건입력'!B11)/'02_대상물건입력'!B11,"")</f>
        <v>0.66282467294110736</v>
      </c>
      <c r="S1288" s="38">
        <f>IFERROR(ABS(J1288-'02_대상물건입력'!B10),"")</f>
        <v>3</v>
      </c>
      <c r="T1288" s="38">
        <f>IFERROR(ABS('01_설정'!B4-F1288),"")</f>
        <v>888</v>
      </c>
      <c r="U1288" s="38">
        <f>IFERROR(ABS(K1288-YEAR('02_대상물건입력'!B14)),"")</f>
        <v>11</v>
      </c>
      <c r="V1288" s="38" t="str">
        <f>IF(B1288="","",IF(AND(E1288&gt;0,F1288&gt;0,H1288&gt;0,OR('04A_국토부원자료'!P1289="",'04A_국토부원자료'!P1289="-"),IF('01_설정'!B10=1,N1288=1,TRUE),R1288&lt;='01_설정'!B5,S1288&lt;='01_설정'!B6,T1288&lt;='01_설정'!B7,U1288&lt;='01_설정'!B8),"Y",""))</f>
        <v/>
      </c>
      <c r="W1288" s="40" t="str">
        <f>IF(V1288&lt;&gt;"Y","",MAX(0,(1-R1288/'01_설정'!B5))*'01_설정'!B14+MAX(0,(1-S1288/'01_설정'!B6))*'01_설정'!B15+MAX(0,(1-T1288/'01_설정'!B7))*'01_설정'!B16+MAX(0,(1-U1288/'01_설정'!B8))*'01_설정'!B17+O1288*'01_설정'!B11+Q1288*'01_설정'!B12+P1288*'01_설정'!B13)</f>
        <v/>
      </c>
      <c r="X1288" s="38" t="str">
        <f>IF(W1288="","",1+COUNTIFS($W$4:$W$3003,"&gt;"&amp;W1288)+COUNTIFS($W$4:W1288,W1288)-1)</f>
        <v/>
      </c>
    </row>
    <row r="1289" spans="1:24" ht="16.5">
      <c r="A1289" s="38">
        <f>IF('04A_국토부원자료'!A1290="","",ROW()-3)</f>
        <v>1286</v>
      </c>
      <c r="B1289" s="39" t="str">
        <f>IFERROR('04A_국토부원자료'!B1290,"")</f>
        <v>서울특별시 송파구 문정동</v>
      </c>
      <c r="C1289" s="39" t="str">
        <f>IF(B1289="","",IF('04A_국토부원자료'!C1290&lt;&gt;"",'04A_국토부원자료'!C1290,TRIM('04A_국토부원자료'!D1290&amp;IF('04A_국토부원자료'!E1290&lt;&gt;"","-"&amp;'04A_국토부원자료'!E1290,""))))</f>
        <v>620</v>
      </c>
      <c r="D1289" s="39" t="str">
        <f>IFERROR('04A_국토부원자료'!F1290,"")</f>
        <v>송파푸르지오시티</v>
      </c>
      <c r="E1289" s="40">
        <f>IFERROR(VALUE(SUBSTITUTE('04A_국토부원자료'!G1290,",","")),"")</f>
        <v>30</v>
      </c>
      <c r="F1289" s="41">
        <f>IFERROR(IF(AND('04A_국토부원자료'!H1290&lt;&gt;"",'04A_국토부원자료'!I1290&lt;&gt;""),DATE(INT(VALUE(SUBSTITUTE('04A_국토부원자료'!H1290,",",""))/100),MOD(VALUE(SUBSTITUTE('04A_국토부원자료'!H1290,",","")),100),VALUE(SUBSTITUTE('04A_국토부원자료'!I1290,",",""))),""),"")</f>
        <v>45224</v>
      </c>
      <c r="G1289" s="42">
        <f>IFERROR(VALUE(SUBSTITUTE('04A_국토부원자료'!J1290,",","")),"")</f>
        <v>23900</v>
      </c>
      <c r="H1289" s="43">
        <f t="shared" si="40"/>
        <v>239000000</v>
      </c>
      <c r="I1289" s="43">
        <f t="shared" si="41"/>
        <v>7966666.666666667</v>
      </c>
      <c r="J1289" s="38">
        <f>IFERROR(VALUE(SUBSTITUTE('04A_국토부원자료'!K1290,",","")),"")</f>
        <v>13</v>
      </c>
      <c r="K1289" s="38">
        <f>IFERROR(VALUE(SUBSTITUTE('04A_국토부원자료'!N1290,",","")),"")</f>
        <v>2013</v>
      </c>
      <c r="L1289" s="39" t="str">
        <f>IFERROR('04A_국토부원자료'!O1290,"")</f>
        <v>새말로 62</v>
      </c>
      <c r="M1289" s="39" t="str">
        <f>IFERROR('04A_국토부원자료'!Q1290,"")</f>
        <v>중개거래</v>
      </c>
      <c r="N1289" s="38">
        <f>IF(B1289="","",IF('02_대상물건입력'!B5="",1,IF(ISNUMBER(SEARCH('02_대상물건입력'!B5,B1289)),1,0)))</f>
        <v>1</v>
      </c>
      <c r="O1289" s="38">
        <f>IF(B1289="","",IF('02_대상물건입력'!B6="",1,IF(ISNUMBER(SEARCH('02_대상물건입력'!B6,B1289)),1,0)))</f>
        <v>0</v>
      </c>
      <c r="P1289" s="38">
        <f>IF(L1289="","",IF('02_대상물건입력'!B15="",0,IF(ISNUMBER(SEARCH('02_대상물건입력'!B15,L1289)),1,0)))</f>
        <v>0</v>
      </c>
      <c r="Q1289" s="38">
        <f>IF(D1289="","",IF('02_대상물건입력'!B8="",0,IF(ISNUMBER(SEARCH('02_대상물건입력'!B8,D1289)),1,0)))</f>
        <v>0</v>
      </c>
      <c r="R1289" s="44">
        <f>IFERROR(ABS(E1289-'02_대상물건입력'!B11)/'02_대상물건입력'!B11,"")</f>
        <v>0.10120839267623009</v>
      </c>
      <c r="S1289" s="38">
        <f>IFERROR(ABS(J1289-'02_대상물건입력'!B10),"")</f>
        <v>1</v>
      </c>
      <c r="T1289" s="38">
        <f>IFERROR(ABS('01_설정'!B4-F1289),"")</f>
        <v>888</v>
      </c>
      <c r="U1289" s="38">
        <f>IFERROR(ABS(K1289-YEAR('02_대상물건입력'!B14)),"")</f>
        <v>13</v>
      </c>
      <c r="V1289" s="38" t="str">
        <f>IF(B1289="","",IF(AND(E1289&gt;0,F1289&gt;0,H1289&gt;0,OR('04A_국토부원자료'!P1290="",'04A_국토부원자료'!P1290="-"),IF('01_설정'!B10=1,N1289=1,TRUE),R1289&lt;='01_설정'!B5,S1289&lt;='01_설정'!B6,T1289&lt;='01_설정'!B7,U1289&lt;='01_설정'!B8),"Y",""))</f>
        <v/>
      </c>
      <c r="W1289" s="40" t="str">
        <f>IF(V1289&lt;&gt;"Y","",MAX(0,(1-R1289/'01_설정'!B5))*'01_설정'!B14+MAX(0,(1-S1289/'01_설정'!B6))*'01_설정'!B15+MAX(0,(1-T1289/'01_설정'!B7))*'01_설정'!B16+MAX(0,(1-U1289/'01_설정'!B8))*'01_설정'!B17+O1289*'01_설정'!B11+Q1289*'01_설정'!B12+P1289*'01_설정'!B13)</f>
        <v/>
      </c>
      <c r="X1289" s="38" t="str">
        <f>IF(W1289="","",1+COUNTIFS($W$4:$W$3003,"&gt;"&amp;W1289)+COUNTIFS($W$4:W1289,W1289)-1)</f>
        <v/>
      </c>
    </row>
    <row r="1290" spans="1:24" ht="16.5">
      <c r="A1290" s="38">
        <f>IF('04A_국토부원자료'!A1291="","",ROW()-3)</f>
        <v>1287</v>
      </c>
      <c r="B1290" s="39" t="str">
        <f>IFERROR('04A_국토부원자료'!B1291,"")</f>
        <v>서울특별시 송파구 문정동</v>
      </c>
      <c r="C1290" s="39" t="str">
        <f>IF(B1290="","",IF('04A_국토부원자료'!C1291&lt;&gt;"",'04A_국토부원자료'!C1291,TRIM('04A_국토부원자료'!D1291&amp;IF('04A_국토부원자료'!E1291&lt;&gt;"","-"&amp;'04A_국토부원자료'!E1291,""))))</f>
        <v>624</v>
      </c>
      <c r="D1290" s="39" t="str">
        <f>IFERROR('04A_국토부원자료'!F1291,"")</f>
        <v>송파 아이파크</v>
      </c>
      <c r="E1290" s="40">
        <f>IFERROR(VALUE(SUBSTITUTE('04A_국토부원자료'!G1291,",","")),"")</f>
        <v>25.87</v>
      </c>
      <c r="F1290" s="41">
        <f>IFERROR(IF(AND('04A_국토부원자료'!H1291&lt;&gt;"",'04A_국토부원자료'!I1291&lt;&gt;""),DATE(INT(VALUE(SUBSTITUTE('04A_국토부원자료'!H1291,",",""))/100),MOD(VALUE(SUBSTITUTE('04A_국토부원자료'!H1291,",","")),100),VALUE(SUBSTITUTE('04A_국토부원자료'!I1291,",",""))),""),"")</f>
        <v>45223</v>
      </c>
      <c r="G1290" s="42">
        <f>IFERROR(VALUE(SUBSTITUTE('04A_국토부원자료'!J1291,",","")),"")</f>
        <v>22100</v>
      </c>
      <c r="H1290" s="43">
        <f t="shared" si="40"/>
        <v>221000000</v>
      </c>
      <c r="I1290" s="43">
        <f t="shared" si="41"/>
        <v>8542713.567839196</v>
      </c>
      <c r="J1290" s="38">
        <f>IFERROR(VALUE(SUBSTITUTE('04A_국토부원자료'!K1291,",","")),"")</f>
        <v>7</v>
      </c>
      <c r="K1290" s="38">
        <f>IFERROR(VALUE(SUBSTITUTE('04A_국토부원자료'!N1291,",","")),"")</f>
        <v>2015</v>
      </c>
      <c r="L1290" s="39" t="str">
        <f>IFERROR('04A_국토부원자료'!O1291,"")</f>
        <v>법원로 55</v>
      </c>
      <c r="M1290" s="39" t="str">
        <f>IFERROR('04A_국토부원자료'!Q1291,"")</f>
        <v>중개거래</v>
      </c>
      <c r="N1290" s="38">
        <f>IF(B1290="","",IF('02_대상물건입력'!B5="",1,IF(ISNUMBER(SEARCH('02_대상물건입력'!B5,B1290)),1,0)))</f>
        <v>1</v>
      </c>
      <c r="O1290" s="38">
        <f>IF(B1290="","",IF('02_대상물건입력'!B6="",1,IF(ISNUMBER(SEARCH('02_대상물건입력'!B6,B1290)),1,0)))</f>
        <v>0</v>
      </c>
      <c r="P1290" s="38">
        <f>IF(L1290="","",IF('02_대상물건입력'!B15="",0,IF(ISNUMBER(SEARCH('02_대상물건입력'!B15,L1290)),1,0)))</f>
        <v>0</v>
      </c>
      <c r="Q1290" s="38">
        <f>IF(D1290="","",IF('02_대상물건입력'!B8="",0,IF(ISNUMBER(SEARCH('02_대상물건입력'!B8,D1290)),1,0)))</f>
        <v>0</v>
      </c>
      <c r="R1290" s="44">
        <f>IFERROR(ABS(E1290-'02_대상물건입력'!B11)/'02_대상물건입력'!B11,"")</f>
        <v>5.0391296048864213E-2</v>
      </c>
      <c r="S1290" s="38">
        <f>IFERROR(ABS(J1290-'02_대상물건입력'!B10),"")</f>
        <v>5</v>
      </c>
      <c r="T1290" s="38">
        <f>IFERROR(ABS('01_설정'!B4-F1290),"")</f>
        <v>889</v>
      </c>
      <c r="U1290" s="38">
        <f>IFERROR(ABS(K1290-YEAR('02_대상물건입력'!B14)),"")</f>
        <v>11</v>
      </c>
      <c r="V1290" s="38" t="str">
        <f>IF(B1290="","",IF(AND(E1290&gt;0,F1290&gt;0,H1290&gt;0,OR('04A_국토부원자료'!P1291="",'04A_국토부원자료'!P1291="-"),IF('01_설정'!B10=1,N1290=1,TRUE),R1290&lt;='01_설정'!B5,S1290&lt;='01_설정'!B6,T1290&lt;='01_설정'!B7,U1290&lt;='01_설정'!B8),"Y",""))</f>
        <v/>
      </c>
      <c r="W1290" s="40" t="str">
        <f>IF(V1290&lt;&gt;"Y","",MAX(0,(1-R1290/'01_설정'!B5))*'01_설정'!B14+MAX(0,(1-S1290/'01_설정'!B6))*'01_설정'!B15+MAX(0,(1-T1290/'01_설정'!B7))*'01_설정'!B16+MAX(0,(1-U1290/'01_설정'!B8))*'01_설정'!B17+O1290*'01_설정'!B11+Q1290*'01_설정'!B12+P1290*'01_설정'!B13)</f>
        <v/>
      </c>
      <c r="X1290" s="38" t="str">
        <f>IF(W1290="","",1+COUNTIFS($W$4:$W$3003,"&gt;"&amp;W1290)+COUNTIFS($W$4:W1290,W1290)-1)</f>
        <v/>
      </c>
    </row>
    <row r="1291" spans="1:24" ht="16.5">
      <c r="A1291" s="38">
        <f>IF('04A_국토부원자료'!A1292="","",ROW()-3)</f>
        <v>1288</v>
      </c>
      <c r="B1291" s="39" t="str">
        <f>IFERROR('04A_국토부원자료'!B1292,"")</f>
        <v>서울특별시 송파구 문정동</v>
      </c>
      <c r="C1291" s="39" t="str">
        <f>IF(B1291="","",IF('04A_국토부원자료'!C1292&lt;&gt;"",'04A_국토부원자료'!C1292,TRIM('04A_국토부원자료'!D1292&amp;IF('04A_국토부원자료'!E1292&lt;&gt;"","-"&amp;'04A_국토부원자료'!E1292,""))))</f>
        <v>618</v>
      </c>
      <c r="D1291" s="39" t="str">
        <f>IFERROR('04A_국토부원자료'!F1292,"")</f>
        <v>파크하비오</v>
      </c>
      <c r="E1291" s="40">
        <f>IFERROR(VALUE(SUBSTITUTE('04A_국토부원자료'!G1292,",","")),"")</f>
        <v>48.93</v>
      </c>
      <c r="F1291" s="41">
        <f>IFERROR(IF(AND('04A_국토부원자료'!H1292&lt;&gt;"",'04A_국토부원자료'!I1292&lt;&gt;""),DATE(INT(VALUE(SUBSTITUTE('04A_국토부원자료'!H1292,",",""))/100),MOD(VALUE(SUBSTITUTE('04A_국토부원자료'!H1292,",","")),100),VALUE(SUBSTITUTE('04A_국토부원자료'!I1292,",",""))),""),"")</f>
        <v>45223</v>
      </c>
      <c r="G1291" s="42">
        <f>IFERROR(VALUE(SUBSTITUTE('04A_국토부원자료'!J1292,",","")),"")</f>
        <v>47500</v>
      </c>
      <c r="H1291" s="43">
        <f t="shared" si="40"/>
        <v>475000000</v>
      </c>
      <c r="I1291" s="43">
        <f t="shared" si="41"/>
        <v>9707745.7592479046</v>
      </c>
      <c r="J1291" s="38">
        <f>IFERROR(VALUE(SUBSTITUTE('04A_국토부원자료'!K1292,",","")),"")</f>
        <v>12</v>
      </c>
      <c r="K1291" s="38" t="str">
        <f>IFERROR(VALUE(SUBSTITUTE('04A_국토부원자료'!N1292,",","")),"")</f>
        <v/>
      </c>
      <c r="L1291" s="39" t="str">
        <f>IFERROR('04A_국토부원자료'!O1292,"")</f>
        <v xml:space="preserve"> </v>
      </c>
      <c r="M1291" s="39" t="str">
        <f>IFERROR('04A_국토부원자료'!Q1292,"")</f>
        <v>중개거래</v>
      </c>
      <c r="N1291" s="38">
        <f>IF(B1291="","",IF('02_대상물건입력'!B5="",1,IF(ISNUMBER(SEARCH('02_대상물건입력'!B5,B1291)),1,0)))</f>
        <v>1</v>
      </c>
      <c r="O1291" s="38">
        <f>IF(B1291="","",IF('02_대상물건입력'!B6="",1,IF(ISNUMBER(SEARCH('02_대상물건입력'!B6,B1291)),1,0)))</f>
        <v>0</v>
      </c>
      <c r="P1291" s="38">
        <f>IF(L1291="","",IF('02_대상물건입력'!B15="",0,IF(ISNUMBER(SEARCH('02_대상물건입력'!B15,L1291)),1,0)))</f>
        <v>0</v>
      </c>
      <c r="Q1291" s="38">
        <f>IF(D1291="","",IF('02_대상물건입력'!B8="",0,IF(ISNUMBER(SEARCH('02_대상물건입력'!B8,D1291)),1,0)))</f>
        <v>0</v>
      </c>
      <c r="R1291" s="44">
        <f>IFERROR(ABS(E1291-'02_대상물건입력'!B11)/'02_대상물건입력'!B11,"")</f>
        <v>0.79607088845493124</v>
      </c>
      <c r="S1291" s="38">
        <f>IFERROR(ABS(J1291-'02_대상물건입력'!B10),"")</f>
        <v>0</v>
      </c>
      <c r="T1291" s="38">
        <f>IFERROR(ABS('01_설정'!B4-F1291),"")</f>
        <v>889</v>
      </c>
      <c r="U1291" s="38" t="str">
        <f>IFERROR(ABS(K1291-YEAR('02_대상물건입력'!B14)),"")</f>
        <v/>
      </c>
      <c r="V1291" s="38" t="str">
        <f>IF(B1291="","",IF(AND(E1291&gt;0,F1291&gt;0,H1291&gt;0,OR('04A_국토부원자료'!P1292="",'04A_국토부원자료'!P1292="-"),IF('01_설정'!B10=1,N1291=1,TRUE),R1291&lt;='01_설정'!B5,S1291&lt;='01_설정'!B6,T1291&lt;='01_설정'!B7,U1291&lt;='01_설정'!B8),"Y",""))</f>
        <v/>
      </c>
      <c r="W1291" s="40" t="str">
        <f>IF(V1291&lt;&gt;"Y","",MAX(0,(1-R1291/'01_설정'!B5))*'01_설정'!B14+MAX(0,(1-S1291/'01_설정'!B6))*'01_설정'!B15+MAX(0,(1-T1291/'01_설정'!B7))*'01_설정'!B16+MAX(0,(1-U1291/'01_설정'!B8))*'01_설정'!B17+O1291*'01_설정'!B11+Q1291*'01_설정'!B12+P1291*'01_설정'!B13)</f>
        <v/>
      </c>
      <c r="X1291" s="38" t="str">
        <f>IF(W1291="","",1+COUNTIFS($W$4:$W$3003,"&gt;"&amp;W1291)+COUNTIFS($W$4:W1291,W1291)-1)</f>
        <v/>
      </c>
    </row>
    <row r="1292" spans="1:24" ht="16.5">
      <c r="A1292" s="38">
        <f>IF('04A_국토부원자료'!A1293="","",ROW()-3)</f>
        <v>1289</v>
      </c>
      <c r="B1292" s="39" t="str">
        <f>IFERROR('04A_국토부원자료'!B1293,"")</f>
        <v>서울특별시 송파구 문정동</v>
      </c>
      <c r="C1292" s="39" t="str">
        <f>IF(B1292="","",IF('04A_국토부원자료'!C1293&lt;&gt;"",'04A_국토부원자료'!C1293,TRIM('04A_국토부원자료'!D1293&amp;IF('04A_국토부원자료'!E1293&lt;&gt;"","-"&amp;'04A_국토부원자료'!E1293,""))))</f>
        <v>618</v>
      </c>
      <c r="D1292" s="39" t="str">
        <f>IFERROR('04A_국토부원자료'!F1293,"")</f>
        <v>파크하비오</v>
      </c>
      <c r="E1292" s="40">
        <f>IFERROR(VALUE(SUBSTITUTE('04A_국토부원자료'!G1293,",","")),"")</f>
        <v>48.96</v>
      </c>
      <c r="F1292" s="41">
        <f>IFERROR(IF(AND('04A_국토부원자료'!H1293&lt;&gt;"",'04A_국토부원자료'!I1293&lt;&gt;""),DATE(INT(VALUE(SUBSTITUTE('04A_국토부원자료'!H1293,",",""))/100),MOD(VALUE(SUBSTITUTE('04A_국토부원자료'!H1293,",","")),100),VALUE(SUBSTITUTE('04A_국토부원자료'!I1293,",",""))),""),"")</f>
        <v>45223</v>
      </c>
      <c r="G1292" s="42">
        <f>IFERROR(VALUE(SUBSTITUTE('04A_국토부원자료'!J1293,",","")),"")</f>
        <v>47700</v>
      </c>
      <c r="H1292" s="43">
        <f t="shared" si="40"/>
        <v>477000000</v>
      </c>
      <c r="I1292" s="43">
        <f t="shared" si="41"/>
        <v>9742647.0588235296</v>
      </c>
      <c r="J1292" s="38">
        <f>IFERROR(VALUE(SUBSTITUTE('04A_국토부원자료'!K1293,",","")),"")</f>
        <v>14</v>
      </c>
      <c r="K1292" s="38" t="str">
        <f>IFERROR(VALUE(SUBSTITUTE('04A_국토부원자료'!N1293,",","")),"")</f>
        <v/>
      </c>
      <c r="L1292" s="39" t="str">
        <f>IFERROR('04A_국토부원자료'!O1293,"")</f>
        <v xml:space="preserve"> </v>
      </c>
      <c r="M1292" s="39" t="str">
        <f>IFERROR('04A_국토부원자료'!Q1293,"")</f>
        <v>중개거래</v>
      </c>
      <c r="N1292" s="38">
        <f>IF(B1292="","",IF('02_대상물건입력'!B5="",1,IF(ISNUMBER(SEARCH('02_대상물건입력'!B5,B1292)),1,0)))</f>
        <v>1</v>
      </c>
      <c r="O1292" s="38">
        <f>IF(B1292="","",IF('02_대상물건입력'!B6="",1,IF(ISNUMBER(SEARCH('02_대상물건입력'!B6,B1292)),1,0)))</f>
        <v>0</v>
      </c>
      <c r="P1292" s="38">
        <f>IF(L1292="","",IF('02_대상물건입력'!B15="",0,IF(ISNUMBER(SEARCH('02_대상물건입력'!B15,L1292)),1,0)))</f>
        <v>0</v>
      </c>
      <c r="Q1292" s="38">
        <f>IF(D1292="","",IF('02_대상물건입력'!B8="",0,IF(ISNUMBER(SEARCH('02_대상물건입력'!B8,D1292)),1,0)))</f>
        <v>0</v>
      </c>
      <c r="R1292" s="44">
        <f>IFERROR(ABS(E1292-'02_대상물건입력'!B11)/'02_대상물건입력'!B11,"")</f>
        <v>0.79717209684760759</v>
      </c>
      <c r="S1292" s="38">
        <f>IFERROR(ABS(J1292-'02_대상물건입력'!B10),"")</f>
        <v>2</v>
      </c>
      <c r="T1292" s="38">
        <f>IFERROR(ABS('01_설정'!B4-F1292),"")</f>
        <v>889</v>
      </c>
      <c r="U1292" s="38" t="str">
        <f>IFERROR(ABS(K1292-YEAR('02_대상물건입력'!B14)),"")</f>
        <v/>
      </c>
      <c r="V1292" s="38" t="str">
        <f>IF(B1292="","",IF(AND(E1292&gt;0,F1292&gt;0,H1292&gt;0,OR('04A_국토부원자료'!P1293="",'04A_국토부원자료'!P1293="-"),IF('01_설정'!B10=1,N1292=1,TRUE),R1292&lt;='01_설정'!B5,S1292&lt;='01_설정'!B6,T1292&lt;='01_설정'!B7,U1292&lt;='01_설정'!B8),"Y",""))</f>
        <v/>
      </c>
      <c r="W1292" s="40" t="str">
        <f>IF(V1292&lt;&gt;"Y","",MAX(0,(1-R1292/'01_설정'!B5))*'01_설정'!B14+MAX(0,(1-S1292/'01_설정'!B6))*'01_설정'!B15+MAX(0,(1-T1292/'01_설정'!B7))*'01_설정'!B16+MAX(0,(1-U1292/'01_설정'!B8))*'01_설정'!B17+O1292*'01_설정'!B11+Q1292*'01_설정'!B12+P1292*'01_설정'!B13)</f>
        <v/>
      </c>
      <c r="X1292" s="38" t="str">
        <f>IF(W1292="","",1+COUNTIFS($W$4:$W$3003,"&gt;"&amp;W1292)+COUNTIFS($W$4:W1292,W1292)-1)</f>
        <v/>
      </c>
    </row>
    <row r="1293" spans="1:24" ht="16.5">
      <c r="A1293" s="38">
        <f>IF('04A_국토부원자료'!A1294="","",ROW()-3)</f>
        <v>1290</v>
      </c>
      <c r="B1293" s="39" t="str">
        <f>IFERROR('04A_국토부원자료'!B1294,"")</f>
        <v>서울특별시 송파구 문정동</v>
      </c>
      <c r="C1293" s="39" t="str">
        <f>IF(B1293="","",IF('04A_국토부원자료'!C1294&lt;&gt;"",'04A_국토부원자료'!C1294,TRIM('04A_국토부원자료'!D1294&amp;IF('04A_국토부원자료'!E1294&lt;&gt;"","-"&amp;'04A_국토부원자료'!E1294,""))))</f>
        <v>618</v>
      </c>
      <c r="D1293" s="39" t="str">
        <f>IFERROR('04A_국토부원자료'!F1294,"")</f>
        <v>파크하비오</v>
      </c>
      <c r="E1293" s="40">
        <f>IFERROR(VALUE(SUBSTITUTE('04A_국토부원자료'!G1294,",","")),"")</f>
        <v>26.53</v>
      </c>
      <c r="F1293" s="41">
        <f>IFERROR(IF(AND('04A_국토부원자료'!H1294&lt;&gt;"",'04A_국토부원자료'!I1294&lt;&gt;""),DATE(INT(VALUE(SUBSTITUTE('04A_국토부원자료'!H1294,",",""))/100),MOD(VALUE(SUBSTITUTE('04A_국토부원자료'!H1294,",","")),100),VALUE(SUBSTITUTE('04A_국토부원자료'!I1294,",",""))),""),"")</f>
        <v>45219</v>
      </c>
      <c r="G1293" s="42">
        <f>IFERROR(VALUE(SUBSTITUTE('04A_국토부원자료'!J1294,",","")),"")</f>
        <v>24000</v>
      </c>
      <c r="H1293" s="43">
        <f t="shared" si="40"/>
        <v>240000000</v>
      </c>
      <c r="I1293" s="43">
        <f t="shared" si="41"/>
        <v>9046362.6083678845</v>
      </c>
      <c r="J1293" s="38">
        <f>IFERROR(VALUE(SUBSTITUTE('04A_국토부원자료'!K1294,",","")),"")</f>
        <v>11</v>
      </c>
      <c r="K1293" s="38" t="str">
        <f>IFERROR(VALUE(SUBSTITUTE('04A_국토부원자료'!N1294,",","")),"")</f>
        <v/>
      </c>
      <c r="L1293" s="39" t="str">
        <f>IFERROR('04A_국토부원자료'!O1294,"")</f>
        <v xml:space="preserve"> </v>
      </c>
      <c r="M1293" s="39" t="str">
        <f>IFERROR('04A_국토부원자료'!Q1294,"")</f>
        <v>중개거래</v>
      </c>
      <c r="N1293" s="38">
        <f>IF(B1293="","",IF('02_대상물건입력'!B5="",1,IF(ISNUMBER(SEARCH('02_대상물건입력'!B5,B1293)),1,0)))</f>
        <v>1</v>
      </c>
      <c r="O1293" s="38">
        <f>IF(B1293="","",IF('02_대상물건입력'!B6="",1,IF(ISNUMBER(SEARCH('02_대상물건입력'!B6,B1293)),1,0)))</f>
        <v>0</v>
      </c>
      <c r="P1293" s="38">
        <f>IF(L1293="","",IF('02_대상물건입력'!B15="",0,IF(ISNUMBER(SEARCH('02_대상물건입력'!B15,L1293)),1,0)))</f>
        <v>0</v>
      </c>
      <c r="Q1293" s="38">
        <f>IF(D1293="","",IF('02_대상물건입력'!B8="",0,IF(ISNUMBER(SEARCH('02_대상물건입력'!B8,D1293)),1,0)))</f>
        <v>0</v>
      </c>
      <c r="R1293" s="44">
        <f>IFERROR(ABS(E1293-'02_대상물건입력'!B11)/'02_대상물건입력'!B11,"")</f>
        <v>2.6164711409987149E-2</v>
      </c>
      <c r="S1293" s="38">
        <f>IFERROR(ABS(J1293-'02_대상물건입력'!B10),"")</f>
        <v>1</v>
      </c>
      <c r="T1293" s="38">
        <f>IFERROR(ABS('01_설정'!B4-F1293),"")</f>
        <v>893</v>
      </c>
      <c r="U1293" s="38" t="str">
        <f>IFERROR(ABS(K1293-YEAR('02_대상물건입력'!B14)),"")</f>
        <v/>
      </c>
      <c r="V1293" s="38" t="str">
        <f>IF(B1293="","",IF(AND(E1293&gt;0,F1293&gt;0,H1293&gt;0,OR('04A_국토부원자료'!P1294="",'04A_국토부원자료'!P1294="-"),IF('01_설정'!B10=1,N1293=1,TRUE),R1293&lt;='01_설정'!B5,S1293&lt;='01_설정'!B6,T1293&lt;='01_설정'!B7,U1293&lt;='01_설정'!B8),"Y",""))</f>
        <v/>
      </c>
      <c r="W1293" s="40" t="str">
        <f>IF(V1293&lt;&gt;"Y","",MAX(0,(1-R1293/'01_설정'!B5))*'01_설정'!B14+MAX(0,(1-S1293/'01_설정'!B6))*'01_설정'!B15+MAX(0,(1-T1293/'01_설정'!B7))*'01_설정'!B16+MAX(0,(1-U1293/'01_설정'!B8))*'01_설정'!B17+O1293*'01_설정'!B11+Q1293*'01_설정'!B12+P1293*'01_설정'!B13)</f>
        <v/>
      </c>
      <c r="X1293" s="38" t="str">
        <f>IF(W1293="","",1+COUNTIFS($W$4:$W$3003,"&gt;"&amp;W1293)+COUNTIFS($W$4:W1293,W1293)-1)</f>
        <v/>
      </c>
    </row>
    <row r="1294" spans="1:24" ht="16.5">
      <c r="A1294" s="38">
        <f>IF('04A_국토부원자료'!A1295="","",ROW()-3)</f>
        <v>1291</v>
      </c>
      <c r="B1294" s="39" t="str">
        <f>IFERROR('04A_국토부원자료'!B1295,"")</f>
        <v>서울특별시 송파구 문정동</v>
      </c>
      <c r="C1294" s="39" t="str">
        <f>IF(B1294="","",IF('04A_국토부원자료'!C1295&lt;&gt;"",'04A_국토부원자료'!C1295,TRIM('04A_국토부원자료'!D1295&amp;IF('04A_국토부원자료'!E1295&lt;&gt;"","-"&amp;'04A_국토부원자료'!E1295,""))))</f>
        <v>618</v>
      </c>
      <c r="D1294" s="39" t="str">
        <f>IFERROR('04A_국토부원자료'!F1295,"")</f>
        <v>파크하비오</v>
      </c>
      <c r="E1294" s="40">
        <f>IFERROR(VALUE(SUBSTITUTE('04A_국토부원자료'!G1295,",","")),"")</f>
        <v>26.2</v>
      </c>
      <c r="F1294" s="41">
        <f>IFERROR(IF(AND('04A_국토부원자료'!H1295&lt;&gt;"",'04A_국토부원자료'!I1295&lt;&gt;""),DATE(INT(VALUE(SUBSTITUTE('04A_국토부원자료'!H1295,",",""))/100),MOD(VALUE(SUBSTITUTE('04A_국토부원자료'!H1295,",","")),100),VALUE(SUBSTITUTE('04A_국토부원자료'!I1295,",",""))),""),"")</f>
        <v>45215</v>
      </c>
      <c r="G1294" s="42">
        <f>IFERROR(VALUE(SUBSTITUTE('04A_국토부원자료'!J1295,",","")),"")</f>
        <v>23000</v>
      </c>
      <c r="H1294" s="43">
        <f t="shared" si="40"/>
        <v>230000000</v>
      </c>
      <c r="I1294" s="43">
        <f t="shared" si="41"/>
        <v>8778625.9541984741</v>
      </c>
      <c r="J1294" s="38">
        <f>IFERROR(VALUE(SUBSTITUTE('04A_국토부원자료'!K1295,",","")),"")</f>
        <v>13</v>
      </c>
      <c r="K1294" s="38" t="str">
        <f>IFERROR(VALUE(SUBSTITUTE('04A_국토부원자료'!N1295,",","")),"")</f>
        <v/>
      </c>
      <c r="L1294" s="39" t="str">
        <f>IFERROR('04A_국토부원자료'!O1295,"")</f>
        <v xml:space="preserve"> </v>
      </c>
      <c r="M1294" s="39" t="str">
        <f>IFERROR('04A_국토부원자료'!Q1295,"")</f>
        <v>직거래</v>
      </c>
      <c r="N1294" s="38">
        <f>IF(B1294="","",IF('02_대상물건입력'!B5="",1,IF(ISNUMBER(SEARCH('02_대상물건입력'!B5,B1294)),1,0)))</f>
        <v>1</v>
      </c>
      <c r="O1294" s="38">
        <f>IF(B1294="","",IF('02_대상물건입력'!B6="",1,IF(ISNUMBER(SEARCH('02_대상물건입력'!B6,B1294)),1,0)))</f>
        <v>0</v>
      </c>
      <c r="P1294" s="38">
        <f>IF(L1294="","",IF('02_대상물건입력'!B15="",0,IF(ISNUMBER(SEARCH('02_대상물건입력'!B15,L1294)),1,0)))</f>
        <v>0</v>
      </c>
      <c r="Q1294" s="38">
        <f>IF(D1294="","",IF('02_대상물건입력'!B8="",0,IF(ISNUMBER(SEARCH('02_대상물건입력'!B8,D1294)),1,0)))</f>
        <v>0</v>
      </c>
      <c r="R1294" s="44">
        <f>IFERROR(ABS(E1294-'02_대상물건입력'!B11)/'02_대상물건입력'!B11,"")</f>
        <v>3.8278003729425747E-2</v>
      </c>
      <c r="S1294" s="38">
        <f>IFERROR(ABS(J1294-'02_대상물건입력'!B10),"")</f>
        <v>1</v>
      </c>
      <c r="T1294" s="38">
        <f>IFERROR(ABS('01_설정'!B4-F1294),"")</f>
        <v>897</v>
      </c>
      <c r="U1294" s="38" t="str">
        <f>IFERROR(ABS(K1294-YEAR('02_대상물건입력'!B14)),"")</f>
        <v/>
      </c>
      <c r="V1294" s="38" t="str">
        <f>IF(B1294="","",IF(AND(E1294&gt;0,F1294&gt;0,H1294&gt;0,OR('04A_국토부원자료'!P1295="",'04A_국토부원자료'!P1295="-"),IF('01_설정'!B10=1,N1294=1,TRUE),R1294&lt;='01_설정'!B5,S1294&lt;='01_설정'!B6,T1294&lt;='01_설정'!B7,U1294&lt;='01_설정'!B8),"Y",""))</f>
        <v/>
      </c>
      <c r="W1294" s="40" t="str">
        <f>IF(V1294&lt;&gt;"Y","",MAX(0,(1-R1294/'01_설정'!B5))*'01_설정'!B14+MAX(0,(1-S1294/'01_설정'!B6))*'01_설정'!B15+MAX(0,(1-T1294/'01_설정'!B7))*'01_설정'!B16+MAX(0,(1-U1294/'01_설정'!B8))*'01_설정'!B17+O1294*'01_설정'!B11+Q1294*'01_설정'!B12+P1294*'01_설정'!B13)</f>
        <v/>
      </c>
      <c r="X1294" s="38" t="str">
        <f>IF(W1294="","",1+COUNTIFS($W$4:$W$3003,"&gt;"&amp;W1294)+COUNTIFS($W$4:W1294,W1294)-1)</f>
        <v/>
      </c>
    </row>
    <row r="1295" spans="1:24" ht="16.5">
      <c r="A1295" s="38">
        <f>IF('04A_국토부원자료'!A1296="","",ROW()-3)</f>
        <v>1292</v>
      </c>
      <c r="B1295" s="39" t="str">
        <f>IFERROR('04A_국토부원자료'!B1296,"")</f>
        <v>서울특별시 송파구 문정동</v>
      </c>
      <c r="C1295" s="39" t="str">
        <f>IF(B1295="","",IF('04A_국토부원자료'!C1296&lt;&gt;"",'04A_국토부원자료'!C1296,TRIM('04A_국토부원자료'!D1296&amp;IF('04A_국토부원자료'!E1296&lt;&gt;"","-"&amp;'04A_국토부원자료'!E1296,""))))</f>
        <v>618</v>
      </c>
      <c r="D1295" s="39" t="str">
        <f>IFERROR('04A_국토부원자료'!F1296,"")</f>
        <v>파크하비오</v>
      </c>
      <c r="E1295" s="40">
        <f>IFERROR(VALUE(SUBSTITUTE('04A_국토부원자료'!G1296,",","")),"")</f>
        <v>25.12</v>
      </c>
      <c r="F1295" s="41">
        <f>IFERROR(IF(AND('04A_국토부원자료'!H1296&lt;&gt;"",'04A_국토부원자료'!I1296&lt;&gt;""),DATE(INT(VALUE(SUBSTITUTE('04A_국토부원자료'!H1296,",",""))/100),MOD(VALUE(SUBSTITUTE('04A_국토부원자료'!H1296,",","")),100),VALUE(SUBSTITUTE('04A_국토부원자료'!I1296,",",""))),""),"")</f>
        <v>45215</v>
      </c>
      <c r="G1295" s="42">
        <f>IFERROR(VALUE(SUBSTITUTE('04A_국토부원자료'!J1296,",","")),"")</f>
        <v>20000</v>
      </c>
      <c r="H1295" s="43">
        <f t="shared" si="40"/>
        <v>200000000</v>
      </c>
      <c r="I1295" s="43">
        <f t="shared" si="41"/>
        <v>7961783.4394904459</v>
      </c>
      <c r="J1295" s="38">
        <f>IFERROR(VALUE(SUBSTITUTE('04A_국토부원자료'!K1296,",","")),"")</f>
        <v>8</v>
      </c>
      <c r="K1295" s="38" t="str">
        <f>IFERROR(VALUE(SUBSTITUTE('04A_국토부원자료'!N1296,",","")),"")</f>
        <v/>
      </c>
      <c r="L1295" s="39" t="str">
        <f>IFERROR('04A_국토부원자료'!O1296,"")</f>
        <v xml:space="preserve"> </v>
      </c>
      <c r="M1295" s="39" t="str">
        <f>IFERROR('04A_국토부원자료'!Q1296,"")</f>
        <v>중개거래</v>
      </c>
      <c r="N1295" s="38">
        <f>IF(B1295="","",IF('02_대상물건입력'!B5="",1,IF(ISNUMBER(SEARCH('02_대상물건입력'!B5,B1295)),1,0)))</f>
        <v>1</v>
      </c>
      <c r="O1295" s="38">
        <f>IF(B1295="","",IF('02_대상물건입력'!B6="",1,IF(ISNUMBER(SEARCH('02_대상물건입력'!B6,B1295)),1,0)))</f>
        <v>0</v>
      </c>
      <c r="P1295" s="38">
        <f>IF(L1295="","",IF('02_대상물건입력'!B15="",0,IF(ISNUMBER(SEARCH('02_대상물건입력'!B15,L1295)),1,0)))</f>
        <v>0</v>
      </c>
      <c r="Q1295" s="38">
        <f>IF(D1295="","",IF('02_대상물건입력'!B8="",0,IF(ISNUMBER(SEARCH('02_대상물건입력'!B8,D1295)),1,0)))</f>
        <v>0</v>
      </c>
      <c r="R1295" s="44">
        <f>IFERROR(ABS(E1295-'02_대상물건입력'!B11)/'02_대상물건입력'!B11,"")</f>
        <v>7.7921505865769972E-2</v>
      </c>
      <c r="S1295" s="38">
        <f>IFERROR(ABS(J1295-'02_대상물건입력'!B10),"")</f>
        <v>4</v>
      </c>
      <c r="T1295" s="38">
        <f>IFERROR(ABS('01_설정'!B4-F1295),"")</f>
        <v>897</v>
      </c>
      <c r="U1295" s="38" t="str">
        <f>IFERROR(ABS(K1295-YEAR('02_대상물건입력'!B14)),"")</f>
        <v/>
      </c>
      <c r="V1295" s="38" t="str">
        <f>IF(B1295="","",IF(AND(E1295&gt;0,F1295&gt;0,H1295&gt;0,OR('04A_국토부원자료'!P1296="",'04A_국토부원자료'!P1296="-"),IF('01_설정'!B10=1,N1295=1,TRUE),R1295&lt;='01_설정'!B5,S1295&lt;='01_설정'!B6,T1295&lt;='01_설정'!B7,U1295&lt;='01_설정'!B8),"Y",""))</f>
        <v/>
      </c>
      <c r="W1295" s="40" t="str">
        <f>IF(V1295&lt;&gt;"Y","",MAX(0,(1-R1295/'01_설정'!B5))*'01_설정'!B14+MAX(0,(1-S1295/'01_설정'!B6))*'01_설정'!B15+MAX(0,(1-T1295/'01_설정'!B7))*'01_설정'!B16+MAX(0,(1-U1295/'01_설정'!B8))*'01_설정'!B17+O1295*'01_설정'!B11+Q1295*'01_설정'!B12+P1295*'01_설정'!B13)</f>
        <v/>
      </c>
      <c r="X1295" s="38" t="str">
        <f>IF(W1295="","",1+COUNTIFS($W$4:$W$3003,"&gt;"&amp;W1295)+COUNTIFS($W$4:W1295,W1295)-1)</f>
        <v/>
      </c>
    </row>
    <row r="1296" spans="1:24" ht="16.5">
      <c r="A1296" s="38">
        <f>IF('04A_국토부원자료'!A1297="","",ROW()-3)</f>
        <v>1293</v>
      </c>
      <c r="B1296" s="39" t="str">
        <f>IFERROR('04A_국토부원자료'!B1297,"")</f>
        <v>서울특별시 송파구 문정동</v>
      </c>
      <c r="C1296" s="39" t="str">
        <f>IF(B1296="","",IF('04A_국토부원자료'!C1297&lt;&gt;"",'04A_국토부원자료'!C1297,TRIM('04A_국토부원자료'!D1297&amp;IF('04A_국토부원자료'!E1297&lt;&gt;"","-"&amp;'04A_국토부원자료'!E1297,""))))</f>
        <v>618</v>
      </c>
      <c r="D1296" s="39" t="str">
        <f>IFERROR('04A_국토부원자료'!F1297,"")</f>
        <v>파크하비오</v>
      </c>
      <c r="E1296" s="40">
        <f>IFERROR(VALUE(SUBSTITUTE('04A_국토부원자료'!G1297,",","")),"")</f>
        <v>23.76</v>
      </c>
      <c r="F1296" s="41">
        <f>IFERROR(IF(AND('04A_국토부원자료'!H1297&lt;&gt;"",'04A_국토부원자료'!I1297&lt;&gt;""),DATE(INT(VALUE(SUBSTITUTE('04A_국토부원자료'!H1297,",",""))/100),MOD(VALUE(SUBSTITUTE('04A_국토부원자료'!H1297,",","")),100),VALUE(SUBSTITUTE('04A_국토부원자료'!I1297,",",""))),""),"")</f>
        <v>45213</v>
      </c>
      <c r="G1296" s="42">
        <f>IFERROR(VALUE(SUBSTITUTE('04A_국토부원자료'!J1297,",","")),"")</f>
        <v>20000</v>
      </c>
      <c r="H1296" s="43">
        <f t="shared" si="40"/>
        <v>200000000</v>
      </c>
      <c r="I1296" s="43">
        <f t="shared" si="41"/>
        <v>8417508.4175084177</v>
      </c>
      <c r="J1296" s="38">
        <f>IFERROR(VALUE(SUBSTITUTE('04A_국토부원자료'!K1297,",","")),"")</f>
        <v>9</v>
      </c>
      <c r="K1296" s="38" t="str">
        <f>IFERROR(VALUE(SUBSTITUTE('04A_국토부원자료'!N1297,",","")),"")</f>
        <v/>
      </c>
      <c r="L1296" s="39" t="str">
        <f>IFERROR('04A_국토부원자료'!O1297,"")</f>
        <v xml:space="preserve"> </v>
      </c>
      <c r="M1296" s="39" t="str">
        <f>IFERROR('04A_국토부원자료'!Q1297,"")</f>
        <v>중개거래</v>
      </c>
      <c r="N1296" s="38">
        <f>IF(B1296="","",IF('02_대상물건입력'!B5="",1,IF(ISNUMBER(SEARCH('02_대상물건입력'!B5,B1296)),1,0)))</f>
        <v>1</v>
      </c>
      <c r="O1296" s="38">
        <f>IF(B1296="","",IF('02_대상물건입력'!B6="",1,IF(ISNUMBER(SEARCH('02_대상물건입력'!B6,B1296)),1,0)))</f>
        <v>0</v>
      </c>
      <c r="P1296" s="38">
        <f>IF(L1296="","",IF('02_대상물건입력'!B15="",0,IF(ISNUMBER(SEARCH('02_대상물건입력'!B15,L1296)),1,0)))</f>
        <v>0</v>
      </c>
      <c r="Q1296" s="38">
        <f>IF(D1296="","",IF('02_대상물건입력'!B8="",0,IF(ISNUMBER(SEARCH('02_대상물건입력'!B8,D1296)),1,0)))</f>
        <v>0</v>
      </c>
      <c r="R1296" s="44">
        <f>IFERROR(ABS(E1296-'02_대상물건입력'!B11)/'02_대상물건입력'!B11,"")</f>
        <v>0.12784295300042572</v>
      </c>
      <c r="S1296" s="38">
        <f>IFERROR(ABS(J1296-'02_대상물건입력'!B10),"")</f>
        <v>3</v>
      </c>
      <c r="T1296" s="38">
        <f>IFERROR(ABS('01_설정'!B4-F1296),"")</f>
        <v>899</v>
      </c>
      <c r="U1296" s="38" t="str">
        <f>IFERROR(ABS(K1296-YEAR('02_대상물건입력'!B14)),"")</f>
        <v/>
      </c>
      <c r="V1296" s="38" t="str">
        <f>IF(B1296="","",IF(AND(E1296&gt;0,F1296&gt;0,H1296&gt;0,OR('04A_국토부원자료'!P1297="",'04A_국토부원자료'!P1297="-"),IF('01_설정'!B10=1,N1296=1,TRUE),R1296&lt;='01_설정'!B5,S1296&lt;='01_설정'!B6,T1296&lt;='01_설정'!B7,U1296&lt;='01_설정'!B8),"Y",""))</f>
        <v/>
      </c>
      <c r="W1296" s="40" t="str">
        <f>IF(V1296&lt;&gt;"Y","",MAX(0,(1-R1296/'01_설정'!B5))*'01_설정'!B14+MAX(0,(1-S1296/'01_설정'!B6))*'01_설정'!B15+MAX(0,(1-T1296/'01_설정'!B7))*'01_설정'!B16+MAX(0,(1-U1296/'01_설정'!B8))*'01_설정'!B17+O1296*'01_설정'!B11+Q1296*'01_설정'!B12+P1296*'01_설정'!B13)</f>
        <v/>
      </c>
      <c r="X1296" s="38" t="str">
        <f>IF(W1296="","",1+COUNTIFS($W$4:$W$3003,"&gt;"&amp;W1296)+COUNTIFS($W$4:W1296,W1296)-1)</f>
        <v/>
      </c>
    </row>
    <row r="1297" spans="1:24" ht="16.5">
      <c r="A1297" s="38">
        <f>IF('04A_국토부원자료'!A1298="","",ROW()-3)</f>
        <v>1294</v>
      </c>
      <c r="B1297" s="39" t="str">
        <f>IFERROR('04A_국토부원자료'!B1298,"")</f>
        <v>서울특별시 송파구 문정동</v>
      </c>
      <c r="C1297" s="39" t="str">
        <f>IF(B1297="","",IF('04A_국토부원자료'!C1298&lt;&gt;"",'04A_국토부원자료'!C1298,TRIM('04A_국토부원자료'!D1298&amp;IF('04A_국토부원자료'!E1298&lt;&gt;"","-"&amp;'04A_국토부원자료'!E1298,""))))</f>
        <v>652-2</v>
      </c>
      <c r="D1297" s="39" t="str">
        <f>IFERROR('04A_국토부원자료'!F1298,"")</f>
        <v>문정 오벨리스크</v>
      </c>
      <c r="E1297" s="40">
        <f>IFERROR(VALUE(SUBSTITUTE('04A_국토부원자료'!G1298,",","")),"")</f>
        <v>27.42</v>
      </c>
      <c r="F1297" s="41">
        <f>IFERROR(IF(AND('04A_국토부원자료'!H1298&lt;&gt;"",'04A_국토부원자료'!I1298&lt;&gt;""),DATE(INT(VALUE(SUBSTITUTE('04A_국토부원자료'!H1298,",",""))/100),MOD(VALUE(SUBSTITUTE('04A_국토부원자료'!H1298,",","")),100),VALUE(SUBSTITUTE('04A_국토부원자료'!I1298,",",""))),""),"")</f>
        <v>45213</v>
      </c>
      <c r="G1297" s="42">
        <f>IFERROR(VALUE(SUBSTITUTE('04A_국토부원자료'!J1298,",","")),"")</f>
        <v>27900</v>
      </c>
      <c r="H1297" s="43">
        <f t="shared" si="40"/>
        <v>279000000</v>
      </c>
      <c r="I1297" s="43">
        <f t="shared" si="41"/>
        <v>10175054.704595186</v>
      </c>
      <c r="J1297" s="38">
        <f>IFERROR(VALUE(SUBSTITUTE('04A_국토부원자료'!K1298,",","")),"")</f>
        <v>6</v>
      </c>
      <c r="K1297" s="38">
        <f>IFERROR(VALUE(SUBSTITUTE('04A_국토부원자료'!N1298,",","")),"")</f>
        <v>2018</v>
      </c>
      <c r="L1297" s="39" t="str">
        <f>IFERROR('04A_국토부원자료'!O1298,"")</f>
        <v>송파대로 145</v>
      </c>
      <c r="M1297" s="39" t="str">
        <f>IFERROR('04A_국토부원자료'!Q1298,"")</f>
        <v>중개거래</v>
      </c>
      <c r="N1297" s="38">
        <f>IF(B1297="","",IF('02_대상물건입력'!B5="",1,IF(ISNUMBER(SEARCH('02_대상물건입력'!B5,B1297)),1,0)))</f>
        <v>1</v>
      </c>
      <c r="O1297" s="38">
        <f>IF(B1297="","",IF('02_대상물건입력'!B6="",1,IF(ISNUMBER(SEARCH('02_대상물건입력'!B6,B1297)),1,0)))</f>
        <v>0</v>
      </c>
      <c r="P1297" s="38">
        <f>IF(L1297="","",IF('02_대상물건입력'!B15="",0,IF(ISNUMBER(SEARCH('02_대상물건입력'!B15,L1297)),1,0)))</f>
        <v>1</v>
      </c>
      <c r="Q1297" s="38">
        <f>IF(D1297="","",IF('02_대상물건입력'!B8="",0,IF(ISNUMBER(SEARCH('02_대상물건입력'!B8,D1297)),1,0)))</f>
        <v>0</v>
      </c>
      <c r="R1297" s="44">
        <f>IFERROR(ABS(E1297-'02_대상물건입력'!B11)/'02_대상물건입력'!B11,"")</f>
        <v>6.504470906074364E-3</v>
      </c>
      <c r="S1297" s="38">
        <f>IFERROR(ABS(J1297-'02_대상물건입력'!B10),"")</f>
        <v>6</v>
      </c>
      <c r="T1297" s="38">
        <f>IFERROR(ABS('01_설정'!B4-F1297),"")</f>
        <v>899</v>
      </c>
      <c r="U1297" s="38">
        <f>IFERROR(ABS(K1297-YEAR('02_대상물건입력'!B14)),"")</f>
        <v>8</v>
      </c>
      <c r="V1297" s="38" t="str">
        <f>IF(B1297="","",IF(AND(E1297&gt;0,F1297&gt;0,H1297&gt;0,OR('04A_국토부원자료'!P1298="",'04A_국토부원자료'!P1298="-"),IF('01_설정'!B10=1,N1297=1,TRUE),R1297&lt;='01_설정'!B5,S1297&lt;='01_설정'!B6,T1297&lt;='01_설정'!B7,U1297&lt;='01_설정'!B8),"Y",""))</f>
        <v/>
      </c>
      <c r="W1297" s="40" t="str">
        <f>IF(V1297&lt;&gt;"Y","",MAX(0,(1-R1297/'01_설정'!B5))*'01_설정'!B14+MAX(0,(1-S1297/'01_설정'!B6))*'01_설정'!B15+MAX(0,(1-T1297/'01_설정'!B7))*'01_설정'!B16+MAX(0,(1-U1297/'01_설정'!B8))*'01_설정'!B17+O1297*'01_설정'!B11+Q1297*'01_설정'!B12+P1297*'01_설정'!B13)</f>
        <v/>
      </c>
      <c r="X1297" s="38" t="str">
        <f>IF(W1297="","",1+COUNTIFS($W$4:$W$3003,"&gt;"&amp;W1297)+COUNTIFS($W$4:W1297,W1297)-1)</f>
        <v/>
      </c>
    </row>
    <row r="1298" spans="1:24" ht="16.5">
      <c r="A1298" s="38">
        <f>IF('04A_국토부원자료'!A1299="","",ROW()-3)</f>
        <v>1295</v>
      </c>
      <c r="B1298" s="39" t="str">
        <f>IFERROR('04A_국토부원자료'!B1299,"")</f>
        <v>서울특별시 송파구 문정동</v>
      </c>
      <c r="C1298" s="39" t="str">
        <f>IF(B1298="","",IF('04A_국토부원자료'!C1299&lt;&gt;"",'04A_국토부원자료'!C1299,TRIM('04A_국토부원자료'!D1299&amp;IF('04A_국토부원자료'!E1299&lt;&gt;"","-"&amp;'04A_국토부원자료'!E1299,""))))</f>
        <v>652-5</v>
      </c>
      <c r="D1298" s="39" t="str">
        <f>IFERROR('04A_국토부원자료'!F1299,"")</f>
        <v>문정 아이파크</v>
      </c>
      <c r="E1298" s="40">
        <f>IFERROR(VALUE(SUBSTITUTE('04A_국토부원자료'!G1299,",","")),"")</f>
        <v>25.77</v>
      </c>
      <c r="F1298" s="41">
        <f>IFERROR(IF(AND('04A_국토부원자료'!H1299&lt;&gt;"",'04A_국토부원자료'!I1299&lt;&gt;""),DATE(INT(VALUE(SUBSTITUTE('04A_국토부원자료'!H1299,",",""))/100),MOD(VALUE(SUBSTITUTE('04A_국토부원자료'!H1299,",","")),100),VALUE(SUBSTITUTE('04A_국토부원자료'!I1299,",",""))),""),"")</f>
        <v>45213</v>
      </c>
      <c r="G1298" s="42">
        <f>IFERROR(VALUE(SUBSTITUTE('04A_국토부원자료'!J1299,",","")),"")</f>
        <v>26000</v>
      </c>
      <c r="H1298" s="43">
        <f t="shared" si="40"/>
        <v>260000000</v>
      </c>
      <c r="I1298" s="43">
        <f t="shared" si="41"/>
        <v>10089251.067132324</v>
      </c>
      <c r="J1298" s="38">
        <f>IFERROR(VALUE(SUBSTITUTE('04A_국토부원자료'!K1299,",","")),"")</f>
        <v>14</v>
      </c>
      <c r="K1298" s="38">
        <f>IFERROR(VALUE(SUBSTITUTE('04A_국토부원자료'!N1299,",","")),"")</f>
        <v>2017</v>
      </c>
      <c r="L1298" s="39" t="str">
        <f>IFERROR('04A_국토부원자료'!O1299,"")</f>
        <v>법원로4길 6</v>
      </c>
      <c r="M1298" s="39" t="str">
        <f>IFERROR('04A_국토부원자료'!Q1299,"")</f>
        <v>중개거래</v>
      </c>
      <c r="N1298" s="38">
        <f>IF(B1298="","",IF('02_대상물건입력'!B5="",1,IF(ISNUMBER(SEARCH('02_대상물건입력'!B5,B1298)),1,0)))</f>
        <v>1</v>
      </c>
      <c r="O1298" s="38">
        <f>IF(B1298="","",IF('02_대상물건입력'!B6="",1,IF(ISNUMBER(SEARCH('02_대상물건입력'!B6,B1298)),1,0)))</f>
        <v>0</v>
      </c>
      <c r="P1298" s="38">
        <f>IF(L1298="","",IF('02_대상물건입력'!B15="",0,IF(ISNUMBER(SEARCH('02_대상물건입력'!B15,L1298)),1,0)))</f>
        <v>0</v>
      </c>
      <c r="Q1298" s="38">
        <f>IF(D1298="","",IF('02_대상물건입력'!B8="",0,IF(ISNUMBER(SEARCH('02_대상물건입력'!B8,D1298)),1,0)))</f>
        <v>0</v>
      </c>
      <c r="R1298" s="44">
        <f>IFERROR(ABS(E1298-'02_대상물건입력'!B11)/'02_대상물건입력'!B11,"")</f>
        <v>5.4061990691118368E-2</v>
      </c>
      <c r="S1298" s="38">
        <f>IFERROR(ABS(J1298-'02_대상물건입력'!B10),"")</f>
        <v>2</v>
      </c>
      <c r="T1298" s="38">
        <f>IFERROR(ABS('01_설정'!B4-F1298),"")</f>
        <v>899</v>
      </c>
      <c r="U1298" s="38">
        <f>IFERROR(ABS(K1298-YEAR('02_대상물건입력'!B14)),"")</f>
        <v>9</v>
      </c>
      <c r="V1298" s="38" t="str">
        <f>IF(B1298="","",IF(AND(E1298&gt;0,F1298&gt;0,H1298&gt;0,OR('04A_국토부원자료'!P1299="",'04A_국토부원자료'!P1299="-"),IF('01_설정'!B10=1,N1298=1,TRUE),R1298&lt;='01_설정'!B5,S1298&lt;='01_설정'!B6,T1298&lt;='01_설정'!B7,U1298&lt;='01_설정'!B8),"Y",""))</f>
        <v>Y</v>
      </c>
      <c r="W1298" s="40">
        <f>IF(V1298&lt;&gt;"Y","",MAX(0,(1-R1298/'01_설정'!B5))*'01_설정'!B14+MAX(0,(1-S1298/'01_설정'!B6))*'01_설정'!B15+MAX(0,(1-T1298/'01_설정'!B7))*'01_설정'!B16+MAX(0,(1-U1298/'01_설정'!B8))*'01_설정'!B17+O1298*'01_설정'!B11+Q1298*'01_설정'!B12+P1298*'01_설정'!B13)</f>
        <v>28.664462627400763</v>
      </c>
      <c r="X1298" s="38">
        <f>IF(W1298="","",1+COUNTIFS($W$4:$W$3003,"&gt;"&amp;W1298)+COUNTIFS($W$4:W1298,W1298)-1)</f>
        <v>185</v>
      </c>
    </row>
    <row r="1299" spans="1:24" ht="16.5">
      <c r="A1299" s="38">
        <f>IF('04A_국토부원자료'!A1300="","",ROW()-3)</f>
        <v>1296</v>
      </c>
      <c r="B1299" s="39" t="str">
        <f>IFERROR('04A_국토부원자료'!B1300,"")</f>
        <v>서울특별시 송파구 문정동</v>
      </c>
      <c r="C1299" s="39" t="str">
        <f>IF(B1299="","",IF('04A_국토부원자료'!C1300&lt;&gt;"",'04A_국토부원자료'!C1300,TRIM('04A_국토부원자료'!D1300&amp;IF('04A_국토부원자료'!E1300&lt;&gt;"","-"&amp;'04A_국토부원자료'!E1300,""))))</f>
        <v>620</v>
      </c>
      <c r="D1299" s="39" t="str">
        <f>IFERROR('04A_국토부원자료'!F1300,"")</f>
        <v>송파푸르지오시티</v>
      </c>
      <c r="E1299" s="40">
        <f>IFERROR(VALUE(SUBSTITUTE('04A_국토부원자료'!G1300,",","")),"")</f>
        <v>24.9</v>
      </c>
      <c r="F1299" s="41">
        <f>IFERROR(IF(AND('04A_국토부원자료'!H1300&lt;&gt;"",'04A_국토부원자료'!I1300&lt;&gt;""),DATE(INT(VALUE(SUBSTITUTE('04A_국토부원자료'!H1300,",",""))/100),MOD(VALUE(SUBSTITUTE('04A_국토부원자료'!H1300,",","")),100),VALUE(SUBSTITUTE('04A_국토부원자료'!I1300,",",""))),""),"")</f>
        <v>45209</v>
      </c>
      <c r="G1299" s="42">
        <f>IFERROR(VALUE(SUBSTITUTE('04A_국토부원자료'!J1300,",","")),"")</f>
        <v>19700</v>
      </c>
      <c r="H1299" s="43">
        <f t="shared" si="40"/>
        <v>197000000</v>
      </c>
      <c r="I1299" s="43">
        <f t="shared" si="41"/>
        <v>7911646.586345382</v>
      </c>
      <c r="J1299" s="38">
        <f>IFERROR(VALUE(SUBSTITUTE('04A_국토부원자료'!K1300,",","")),"")</f>
        <v>7</v>
      </c>
      <c r="K1299" s="38">
        <f>IFERROR(VALUE(SUBSTITUTE('04A_국토부원자료'!N1300,",","")),"")</f>
        <v>2013</v>
      </c>
      <c r="L1299" s="39" t="str">
        <f>IFERROR('04A_국토부원자료'!O1300,"")</f>
        <v>새말로 62</v>
      </c>
      <c r="M1299" s="39" t="str">
        <f>IFERROR('04A_국토부원자료'!Q1300,"")</f>
        <v>중개거래</v>
      </c>
      <c r="N1299" s="38">
        <f>IF(B1299="","",IF('02_대상물건입력'!B5="",1,IF(ISNUMBER(SEARCH('02_대상물건입력'!B5,B1299)),1,0)))</f>
        <v>1</v>
      </c>
      <c r="O1299" s="38">
        <f>IF(B1299="","",IF('02_대상물건입력'!B6="",1,IF(ISNUMBER(SEARCH('02_대상물건입력'!B6,B1299)),1,0)))</f>
        <v>0</v>
      </c>
      <c r="P1299" s="38">
        <f>IF(L1299="","",IF('02_대상물건입력'!B15="",0,IF(ISNUMBER(SEARCH('02_대상물건입력'!B15,L1299)),1,0)))</f>
        <v>0</v>
      </c>
      <c r="Q1299" s="38">
        <f>IF(D1299="","",IF('02_대상물건입력'!B8="",0,IF(ISNUMBER(SEARCH('02_대상물건입력'!B8,D1299)),1,0)))</f>
        <v>0</v>
      </c>
      <c r="R1299" s="44">
        <f>IFERROR(ABS(E1299-'02_대상물건입력'!B11)/'02_대상물건입력'!B11,"")</f>
        <v>8.5997034078729079E-2</v>
      </c>
      <c r="S1299" s="38">
        <f>IFERROR(ABS(J1299-'02_대상물건입력'!B10),"")</f>
        <v>5</v>
      </c>
      <c r="T1299" s="38">
        <f>IFERROR(ABS('01_설정'!B4-F1299),"")</f>
        <v>903</v>
      </c>
      <c r="U1299" s="38">
        <f>IFERROR(ABS(K1299-YEAR('02_대상물건입력'!B14)),"")</f>
        <v>13</v>
      </c>
      <c r="V1299" s="38" t="str">
        <f>IF(B1299="","",IF(AND(E1299&gt;0,F1299&gt;0,H1299&gt;0,OR('04A_국토부원자료'!P1300="",'04A_국토부원자료'!P1300="-"),IF('01_설정'!B10=1,N1299=1,TRUE),R1299&lt;='01_설정'!B5,S1299&lt;='01_설정'!B6,T1299&lt;='01_설정'!B7,U1299&lt;='01_설정'!B8),"Y",""))</f>
        <v/>
      </c>
      <c r="W1299" s="40" t="str">
        <f>IF(V1299&lt;&gt;"Y","",MAX(0,(1-R1299/'01_설정'!B5))*'01_설정'!B14+MAX(0,(1-S1299/'01_설정'!B6))*'01_설정'!B15+MAX(0,(1-T1299/'01_설정'!B7))*'01_설정'!B16+MAX(0,(1-U1299/'01_설정'!B8))*'01_설정'!B17+O1299*'01_설정'!B11+Q1299*'01_설정'!B12+P1299*'01_설정'!B13)</f>
        <v/>
      </c>
      <c r="X1299" s="38" t="str">
        <f>IF(W1299="","",1+COUNTIFS($W$4:$W$3003,"&gt;"&amp;W1299)+COUNTIFS($W$4:W1299,W1299)-1)</f>
        <v/>
      </c>
    </row>
    <row r="1300" spans="1:24" ht="16.5">
      <c r="A1300" s="38">
        <f>IF('04A_국토부원자료'!A1301="","",ROW()-3)</f>
        <v>1297</v>
      </c>
      <c r="B1300" s="39" t="str">
        <f>IFERROR('04A_국토부원자료'!B1301,"")</f>
        <v>서울특별시 송파구 문정동</v>
      </c>
      <c r="C1300" s="39" t="str">
        <f>IF(B1300="","",IF('04A_국토부원자료'!C1301&lt;&gt;"",'04A_국토부원자료'!C1301,TRIM('04A_국토부원자료'!D1301&amp;IF('04A_국토부원자료'!E1301&lt;&gt;"","-"&amp;'04A_국토부원자료'!E1301,""))))</f>
        <v>622</v>
      </c>
      <c r="D1300" s="39" t="str">
        <f>IFERROR('04A_국토부원자료'!F1301,"")</f>
        <v>송파한화오벨리스크</v>
      </c>
      <c r="E1300" s="40">
        <f>IFERROR(VALUE(SUBSTITUTE('04A_국토부원자료'!G1301,",","")),"")</f>
        <v>23.24</v>
      </c>
      <c r="F1300" s="41">
        <f>IFERROR(IF(AND('04A_국토부원자료'!H1301&lt;&gt;"",'04A_국토부원자료'!I1301&lt;&gt;""),DATE(INT(VALUE(SUBSTITUTE('04A_국토부원자료'!H1301,",",""))/100),MOD(VALUE(SUBSTITUTE('04A_국토부원자료'!H1301,",","")),100),VALUE(SUBSTITUTE('04A_국토부원자료'!I1301,",",""))),""),"")</f>
        <v>45208</v>
      </c>
      <c r="G1300" s="42">
        <f>IFERROR(VALUE(SUBSTITUTE('04A_국토부원자료'!J1301,",","")),"")</f>
        <v>19000</v>
      </c>
      <c r="H1300" s="43">
        <f t="shared" si="40"/>
        <v>190000000</v>
      </c>
      <c r="I1300" s="43">
        <f t="shared" si="41"/>
        <v>8175559.380378658</v>
      </c>
      <c r="J1300" s="38">
        <f>IFERROR(VALUE(SUBSTITUTE('04A_국토부원자료'!K1301,",","")),"")</f>
        <v>14</v>
      </c>
      <c r="K1300" s="38">
        <f>IFERROR(VALUE(SUBSTITUTE('04A_국토부원자료'!N1301,",","")),"")</f>
        <v>2013</v>
      </c>
      <c r="L1300" s="39" t="str">
        <f>IFERROR('04A_국토부원자료'!O1301,"")</f>
        <v>충민로 5</v>
      </c>
      <c r="M1300" s="39" t="str">
        <f>IFERROR('04A_국토부원자료'!Q1301,"")</f>
        <v>직거래</v>
      </c>
      <c r="N1300" s="38">
        <f>IF(B1300="","",IF('02_대상물건입력'!B5="",1,IF(ISNUMBER(SEARCH('02_대상물건입력'!B5,B1300)),1,0)))</f>
        <v>1</v>
      </c>
      <c r="O1300" s="38">
        <f>IF(B1300="","",IF('02_대상물건입력'!B6="",1,IF(ISNUMBER(SEARCH('02_대상물건입력'!B6,B1300)),1,0)))</f>
        <v>0</v>
      </c>
      <c r="P1300" s="38">
        <f>IF(L1300="","",IF('02_대상물건입력'!B15="",0,IF(ISNUMBER(SEARCH('02_대상물건입력'!B15,L1300)),1,0)))</f>
        <v>0</v>
      </c>
      <c r="Q1300" s="38">
        <f>IF(D1300="","",IF('02_대상물건입력'!B8="",0,IF(ISNUMBER(SEARCH('02_대상물건입력'!B8,D1300)),1,0)))</f>
        <v>0</v>
      </c>
      <c r="R1300" s="44">
        <f>IFERROR(ABS(E1300-'02_대상물건입력'!B11)/'02_대상물건입력'!B11,"")</f>
        <v>0.14693056514014716</v>
      </c>
      <c r="S1300" s="38">
        <f>IFERROR(ABS(J1300-'02_대상물건입력'!B10),"")</f>
        <v>2</v>
      </c>
      <c r="T1300" s="38">
        <f>IFERROR(ABS('01_설정'!B4-F1300),"")</f>
        <v>904</v>
      </c>
      <c r="U1300" s="38">
        <f>IFERROR(ABS(K1300-YEAR('02_대상물건입력'!B14)),"")</f>
        <v>13</v>
      </c>
      <c r="V1300" s="38" t="str">
        <f>IF(B1300="","",IF(AND(E1300&gt;0,F1300&gt;0,H1300&gt;0,OR('04A_국토부원자료'!P1301="",'04A_국토부원자료'!P1301="-"),IF('01_설정'!B10=1,N1300=1,TRUE),R1300&lt;='01_설정'!B5,S1300&lt;='01_설정'!B6,T1300&lt;='01_설정'!B7,U1300&lt;='01_설정'!B8),"Y",""))</f>
        <v/>
      </c>
      <c r="W1300" s="40" t="str">
        <f>IF(V1300&lt;&gt;"Y","",MAX(0,(1-R1300/'01_설정'!B5))*'01_설정'!B14+MAX(0,(1-S1300/'01_설정'!B6))*'01_설정'!B15+MAX(0,(1-T1300/'01_설정'!B7))*'01_설정'!B16+MAX(0,(1-U1300/'01_설정'!B8))*'01_설정'!B17+O1300*'01_설정'!B11+Q1300*'01_설정'!B12+P1300*'01_설정'!B13)</f>
        <v/>
      </c>
      <c r="X1300" s="38" t="str">
        <f>IF(W1300="","",1+COUNTIFS($W$4:$W$3003,"&gt;"&amp;W1300)+COUNTIFS($W$4:W1300,W1300)-1)</f>
        <v/>
      </c>
    </row>
    <row r="1301" spans="1:24" ht="16.5">
      <c r="A1301" s="38">
        <f>IF('04A_국토부원자료'!A1302="","",ROW()-3)</f>
        <v>1298</v>
      </c>
      <c r="B1301" s="39" t="str">
        <f>IFERROR('04A_국토부원자료'!B1302,"")</f>
        <v>서울특별시 송파구 문정동</v>
      </c>
      <c r="C1301" s="39" t="str">
        <f>IF(B1301="","",IF('04A_국토부원자료'!C1302&lt;&gt;"",'04A_국토부원자료'!C1302,TRIM('04A_국토부원자료'!D1302&amp;IF('04A_국토부원자료'!E1302&lt;&gt;"","-"&amp;'04A_국토부원자료'!E1302,""))))</f>
        <v>618</v>
      </c>
      <c r="D1301" s="39" t="str">
        <f>IFERROR('04A_국토부원자료'!F1302,"")</f>
        <v>파크하비오</v>
      </c>
      <c r="E1301" s="40">
        <f>IFERROR(VALUE(SUBSTITUTE('04A_국토부원자료'!G1302,",","")),"")</f>
        <v>58.84</v>
      </c>
      <c r="F1301" s="41">
        <f>IFERROR(IF(AND('04A_국토부원자료'!H1302&lt;&gt;"",'04A_국토부원자료'!I1302&lt;&gt;""),DATE(INT(VALUE(SUBSTITUTE('04A_국토부원자료'!H1302,",",""))/100),MOD(VALUE(SUBSTITUTE('04A_국토부원자료'!H1302,",","")),100),VALUE(SUBSTITUTE('04A_국토부원자료'!I1302,",",""))),""),"")</f>
        <v>45206</v>
      </c>
      <c r="G1301" s="42">
        <f>IFERROR(VALUE(SUBSTITUTE('04A_국토부원자료'!J1302,",","")),"")</f>
        <v>64000</v>
      </c>
      <c r="H1301" s="43">
        <f t="shared" si="40"/>
        <v>640000000</v>
      </c>
      <c r="I1301" s="43">
        <f t="shared" si="41"/>
        <v>10876954.452753229</v>
      </c>
      <c r="J1301" s="38">
        <f>IFERROR(VALUE(SUBSTITUTE('04A_국토부원자료'!K1302,",","")),"")</f>
        <v>4</v>
      </c>
      <c r="K1301" s="38" t="str">
        <f>IFERROR(VALUE(SUBSTITUTE('04A_국토부원자료'!N1302,",","")),"")</f>
        <v/>
      </c>
      <c r="L1301" s="39" t="str">
        <f>IFERROR('04A_국토부원자료'!O1302,"")</f>
        <v xml:space="preserve"> </v>
      </c>
      <c r="M1301" s="39" t="str">
        <f>IFERROR('04A_국토부원자료'!Q1302,"")</f>
        <v>중개거래</v>
      </c>
      <c r="N1301" s="38">
        <f>IF(B1301="","",IF('02_대상물건입력'!B5="",1,IF(ISNUMBER(SEARCH('02_대상물건입력'!B5,B1301)),1,0)))</f>
        <v>1</v>
      </c>
      <c r="O1301" s="38">
        <f>IF(B1301="","",IF('02_대상물건입력'!B6="",1,IF(ISNUMBER(SEARCH('02_대상물건입력'!B6,B1301)),1,0)))</f>
        <v>0</v>
      </c>
      <c r="P1301" s="38">
        <f>IF(L1301="","",IF('02_대상물건입력'!B15="",0,IF(ISNUMBER(SEARCH('02_대상물건입력'!B15,L1301)),1,0)))</f>
        <v>0</v>
      </c>
      <c r="Q1301" s="38">
        <f>IF(D1301="","",IF('02_대상물건입력'!B8="",0,IF(ISNUMBER(SEARCH('02_대상물건입력'!B8,D1301)),1,0)))</f>
        <v>0</v>
      </c>
      <c r="R1301" s="44">
        <f>IFERROR(ABS(E1301-'02_대상물건입력'!B11)/'02_대상물건입력'!B11,"")</f>
        <v>1.1598367275023127</v>
      </c>
      <c r="S1301" s="38">
        <f>IFERROR(ABS(J1301-'02_대상물건입력'!B10),"")</f>
        <v>8</v>
      </c>
      <c r="T1301" s="38">
        <f>IFERROR(ABS('01_설정'!B4-F1301),"")</f>
        <v>906</v>
      </c>
      <c r="U1301" s="38" t="str">
        <f>IFERROR(ABS(K1301-YEAR('02_대상물건입력'!B14)),"")</f>
        <v/>
      </c>
      <c r="V1301" s="38" t="str">
        <f>IF(B1301="","",IF(AND(E1301&gt;0,F1301&gt;0,H1301&gt;0,OR('04A_국토부원자료'!P1302="",'04A_국토부원자료'!P1302="-"),IF('01_설정'!B10=1,N1301=1,TRUE),R1301&lt;='01_설정'!B5,S1301&lt;='01_설정'!B6,T1301&lt;='01_설정'!B7,U1301&lt;='01_설정'!B8),"Y",""))</f>
        <v/>
      </c>
      <c r="W1301" s="40" t="str">
        <f>IF(V1301&lt;&gt;"Y","",MAX(0,(1-R1301/'01_설정'!B5))*'01_설정'!B14+MAX(0,(1-S1301/'01_설정'!B6))*'01_설정'!B15+MAX(0,(1-T1301/'01_설정'!B7))*'01_설정'!B16+MAX(0,(1-U1301/'01_설정'!B8))*'01_설정'!B17+O1301*'01_설정'!B11+Q1301*'01_설정'!B12+P1301*'01_설정'!B13)</f>
        <v/>
      </c>
      <c r="X1301" s="38" t="str">
        <f>IF(W1301="","",1+COUNTIFS($W$4:$W$3003,"&gt;"&amp;W1301)+COUNTIFS($W$4:W1301,W1301)-1)</f>
        <v/>
      </c>
    </row>
    <row r="1302" spans="1:24" ht="16.5">
      <c r="A1302" s="38">
        <f>IF('04A_국토부원자료'!A1303="","",ROW()-3)</f>
        <v>1299</v>
      </c>
      <c r="B1302" s="39" t="str">
        <f>IFERROR('04A_국토부원자료'!B1303,"")</f>
        <v>서울특별시 송파구 문정동</v>
      </c>
      <c r="C1302" s="39" t="str">
        <f>IF(B1302="","",IF('04A_국토부원자료'!C1303&lt;&gt;"",'04A_국토부원자료'!C1303,TRIM('04A_국토부원자료'!D1303&amp;IF('04A_국토부원자료'!E1303&lt;&gt;"","-"&amp;'04A_국토부원자료'!E1303,""))))</f>
        <v>652-3</v>
      </c>
      <c r="D1302" s="39" t="str">
        <f>IFERROR('04A_국토부원자료'!F1303,"")</f>
        <v>르피에드 문정</v>
      </c>
      <c r="E1302" s="40">
        <f>IFERROR(VALUE(SUBSTITUTE('04A_국토부원자료'!G1303,",","")),"")</f>
        <v>42.374600000000001</v>
      </c>
      <c r="F1302" s="41">
        <f>IFERROR(IF(AND('04A_국토부원자료'!H1303&lt;&gt;"",'04A_국토부원자료'!I1303&lt;&gt;""),DATE(INT(VALUE(SUBSTITUTE('04A_국토부원자료'!H1303,",",""))/100),MOD(VALUE(SUBSTITUTE('04A_국토부원자료'!H1303,",","")),100),VALUE(SUBSTITUTE('04A_국토부원자료'!I1303,",",""))),""),"")</f>
        <v>45205</v>
      </c>
      <c r="G1302" s="42">
        <f>IFERROR(VALUE(SUBSTITUTE('04A_국토부원자료'!J1303,",","")),"")</f>
        <v>86000</v>
      </c>
      <c r="H1302" s="43">
        <f t="shared" si="40"/>
        <v>860000000</v>
      </c>
      <c r="I1302" s="43">
        <f t="shared" si="41"/>
        <v>20295176.827627871</v>
      </c>
      <c r="J1302" s="38">
        <f>IFERROR(VALUE(SUBSTITUTE('04A_국토부원자료'!K1303,",","")),"")</f>
        <v>6</v>
      </c>
      <c r="K1302" s="38">
        <f>IFERROR(VALUE(SUBSTITUTE('04A_국토부원자료'!N1303,",","")),"")</f>
        <v>2022</v>
      </c>
      <c r="L1302" s="39" t="str">
        <f>IFERROR('04A_국토부원자료'!O1303,"")</f>
        <v>송파대로 141</v>
      </c>
      <c r="M1302" s="39" t="str">
        <f>IFERROR('04A_국토부원자료'!Q1303,"")</f>
        <v>직거래</v>
      </c>
      <c r="N1302" s="38">
        <f>IF(B1302="","",IF('02_대상물건입력'!B5="",1,IF(ISNUMBER(SEARCH('02_대상물건입력'!B5,B1302)),1,0)))</f>
        <v>1</v>
      </c>
      <c r="O1302" s="38">
        <f>IF(B1302="","",IF('02_대상물건입력'!B6="",1,IF(ISNUMBER(SEARCH('02_대상물건입력'!B6,B1302)),1,0)))</f>
        <v>0</v>
      </c>
      <c r="P1302" s="38">
        <f>IF(L1302="","",IF('02_대상물건입력'!B15="",0,IF(ISNUMBER(SEARCH('02_대상물건입력'!B15,L1302)),1,0)))</f>
        <v>1</v>
      </c>
      <c r="Q1302" s="38">
        <f>IF(D1302="","",IF('02_대상물건입력'!B8="",0,IF(ISNUMBER(SEARCH('02_대상물건입력'!B8,D1302)),1,0)))</f>
        <v>0</v>
      </c>
      <c r="R1302" s="44">
        <f>IFERROR(ABS(E1302-'02_대상물건입력'!B11)/'02_대상물건입력'!B11,"")</f>
        <v>0.55544217187660605</v>
      </c>
      <c r="S1302" s="38">
        <f>IFERROR(ABS(J1302-'02_대상물건입력'!B10),"")</f>
        <v>6</v>
      </c>
      <c r="T1302" s="38">
        <f>IFERROR(ABS('01_설정'!B4-F1302),"")</f>
        <v>907</v>
      </c>
      <c r="U1302" s="38">
        <f>IFERROR(ABS(K1302-YEAR('02_대상물건입력'!B14)),"")</f>
        <v>4</v>
      </c>
      <c r="V1302" s="38" t="str">
        <f>IF(B1302="","",IF(AND(E1302&gt;0,F1302&gt;0,H1302&gt;0,OR('04A_국토부원자료'!P1303="",'04A_국토부원자료'!P1303="-"),IF('01_설정'!B10=1,N1302=1,TRUE),R1302&lt;='01_설정'!B5,S1302&lt;='01_설정'!B6,T1302&lt;='01_설정'!B7,U1302&lt;='01_설정'!B8),"Y",""))</f>
        <v/>
      </c>
      <c r="W1302" s="40" t="str">
        <f>IF(V1302&lt;&gt;"Y","",MAX(0,(1-R1302/'01_설정'!B5))*'01_설정'!B14+MAX(0,(1-S1302/'01_설정'!B6))*'01_설정'!B15+MAX(0,(1-T1302/'01_설정'!B7))*'01_설정'!B16+MAX(0,(1-U1302/'01_설정'!B8))*'01_설정'!B17+O1302*'01_설정'!B11+Q1302*'01_설정'!B12+P1302*'01_설정'!B13)</f>
        <v/>
      </c>
      <c r="X1302" s="38" t="str">
        <f>IF(W1302="","",1+COUNTIFS($W$4:$W$3003,"&gt;"&amp;W1302)+COUNTIFS($W$4:W1302,W1302)-1)</f>
        <v/>
      </c>
    </row>
    <row r="1303" spans="1:24" ht="16.5">
      <c r="A1303" s="38">
        <f>IF('04A_국토부원자료'!A1304="","",ROW()-3)</f>
        <v>1300</v>
      </c>
      <c r="B1303" s="39" t="str">
        <f>IFERROR('04A_국토부원자료'!B1304,"")</f>
        <v>서울특별시 송파구 문정동</v>
      </c>
      <c r="C1303" s="39" t="str">
        <f>IF(B1303="","",IF('04A_국토부원자료'!C1304&lt;&gt;"",'04A_국토부원자료'!C1304,TRIM('04A_국토부원자료'!D1304&amp;IF('04A_국토부원자료'!E1304&lt;&gt;"","-"&amp;'04A_국토부원자료'!E1304,""))))</f>
        <v>618</v>
      </c>
      <c r="D1303" s="39" t="str">
        <f>IFERROR('04A_국토부원자료'!F1304,"")</f>
        <v>파크하비오</v>
      </c>
      <c r="E1303" s="40">
        <f>IFERROR(VALUE(SUBSTITUTE('04A_국토부원자료'!G1304,",","")),"")</f>
        <v>23.76</v>
      </c>
      <c r="F1303" s="41">
        <f>IFERROR(IF(AND('04A_국토부원자료'!H1304&lt;&gt;"",'04A_국토부원자료'!I1304&lt;&gt;""),DATE(INT(VALUE(SUBSTITUTE('04A_국토부원자료'!H1304,",",""))/100),MOD(VALUE(SUBSTITUTE('04A_국토부원자료'!H1304,",","")),100),VALUE(SUBSTITUTE('04A_국토부원자료'!I1304,",",""))),""),"")</f>
        <v>45203</v>
      </c>
      <c r="G1303" s="42">
        <f>IFERROR(VALUE(SUBSTITUTE('04A_국토부원자료'!J1304,",","")),"")</f>
        <v>19000</v>
      </c>
      <c r="H1303" s="43">
        <f t="shared" si="40"/>
        <v>190000000</v>
      </c>
      <c r="I1303" s="43">
        <f t="shared" si="41"/>
        <v>7996632.996632996</v>
      </c>
      <c r="J1303" s="38">
        <f>IFERROR(VALUE(SUBSTITUTE('04A_국토부원자료'!K1304,",","")),"")</f>
        <v>8</v>
      </c>
      <c r="K1303" s="38" t="str">
        <f>IFERROR(VALUE(SUBSTITUTE('04A_국토부원자료'!N1304,",","")),"")</f>
        <v/>
      </c>
      <c r="L1303" s="39" t="str">
        <f>IFERROR('04A_국토부원자료'!O1304,"")</f>
        <v xml:space="preserve"> </v>
      </c>
      <c r="M1303" s="39" t="str">
        <f>IFERROR('04A_국토부원자료'!Q1304,"")</f>
        <v>중개거래</v>
      </c>
      <c r="N1303" s="38">
        <f>IF(B1303="","",IF('02_대상물건입력'!B5="",1,IF(ISNUMBER(SEARCH('02_대상물건입력'!B5,B1303)),1,0)))</f>
        <v>1</v>
      </c>
      <c r="O1303" s="38">
        <f>IF(B1303="","",IF('02_대상물건입력'!B6="",1,IF(ISNUMBER(SEARCH('02_대상물건입력'!B6,B1303)),1,0)))</f>
        <v>0</v>
      </c>
      <c r="P1303" s="38">
        <f>IF(L1303="","",IF('02_대상물건입력'!B15="",0,IF(ISNUMBER(SEARCH('02_대상물건입력'!B15,L1303)),1,0)))</f>
        <v>0</v>
      </c>
      <c r="Q1303" s="38">
        <f>IF(D1303="","",IF('02_대상물건입력'!B8="",0,IF(ISNUMBER(SEARCH('02_대상물건입력'!B8,D1303)),1,0)))</f>
        <v>0</v>
      </c>
      <c r="R1303" s="44">
        <f>IFERROR(ABS(E1303-'02_대상물건입력'!B11)/'02_대상물건입력'!B11,"")</f>
        <v>0.12784295300042572</v>
      </c>
      <c r="S1303" s="38">
        <f>IFERROR(ABS(J1303-'02_대상물건입력'!B10),"")</f>
        <v>4</v>
      </c>
      <c r="T1303" s="38">
        <f>IFERROR(ABS('01_설정'!B4-F1303),"")</f>
        <v>909</v>
      </c>
      <c r="U1303" s="38" t="str">
        <f>IFERROR(ABS(K1303-YEAR('02_대상물건입력'!B14)),"")</f>
        <v/>
      </c>
      <c r="V1303" s="38" t="str">
        <f>IF(B1303="","",IF(AND(E1303&gt;0,F1303&gt;0,H1303&gt;0,OR('04A_국토부원자료'!P1304="",'04A_국토부원자료'!P1304="-"),IF('01_설정'!B10=1,N1303=1,TRUE),R1303&lt;='01_설정'!B5,S1303&lt;='01_설정'!B6,T1303&lt;='01_설정'!B7,U1303&lt;='01_설정'!B8),"Y",""))</f>
        <v/>
      </c>
      <c r="W1303" s="40" t="str">
        <f>IF(V1303&lt;&gt;"Y","",MAX(0,(1-R1303/'01_설정'!B5))*'01_설정'!B14+MAX(0,(1-S1303/'01_설정'!B6))*'01_설정'!B15+MAX(0,(1-T1303/'01_설정'!B7))*'01_설정'!B16+MAX(0,(1-U1303/'01_설정'!B8))*'01_설정'!B17+O1303*'01_설정'!B11+Q1303*'01_설정'!B12+P1303*'01_설정'!B13)</f>
        <v/>
      </c>
      <c r="X1303" s="38" t="str">
        <f>IF(W1303="","",1+COUNTIFS($W$4:$W$3003,"&gt;"&amp;W1303)+COUNTIFS($W$4:W1303,W1303)-1)</f>
        <v/>
      </c>
    </row>
    <row r="1304" spans="1:24" ht="16.5">
      <c r="A1304" s="38">
        <f>IF('04A_국토부원자료'!A1305="","",ROW()-3)</f>
        <v>1301</v>
      </c>
      <c r="B1304" s="39" t="str">
        <f>IFERROR('04A_국토부원자료'!B1305,"")</f>
        <v>서울특별시 송파구 문정동</v>
      </c>
      <c r="C1304" s="39" t="str">
        <f>IF(B1304="","",IF('04A_국토부원자료'!C1305&lt;&gt;"",'04A_국토부원자료'!C1305,TRIM('04A_국토부원자료'!D1305&amp;IF('04A_국토부원자료'!E1305&lt;&gt;"","-"&amp;'04A_국토부원자료'!E1305,""))))</f>
        <v>639-5</v>
      </c>
      <c r="D1304" s="39" t="str">
        <f>IFERROR('04A_국토부원자료'!F1305,"")</f>
        <v>힐스테이트에코송파</v>
      </c>
      <c r="E1304" s="40">
        <f>IFERROR(VALUE(SUBSTITUTE('04A_국토부원자료'!G1305,",","")),"")</f>
        <v>21.064</v>
      </c>
      <c r="F1304" s="41">
        <f>IFERROR(IF(AND('04A_국토부원자료'!H1305&lt;&gt;"",'04A_국토부원자료'!I1305&lt;&gt;""),DATE(INT(VALUE(SUBSTITUTE('04A_국토부원자료'!H1305,",",""))/100),MOD(VALUE(SUBSTITUTE('04A_국토부원자료'!H1305,",","")),100),VALUE(SUBSTITUTE('04A_국토부원자료'!I1305,",",""))),""),"")</f>
        <v>45196</v>
      </c>
      <c r="G1304" s="42">
        <f>IFERROR(VALUE(SUBSTITUTE('04A_국토부원자료'!J1305,",","")),"")</f>
        <v>18700</v>
      </c>
      <c r="H1304" s="43">
        <f t="shared" si="40"/>
        <v>187000000</v>
      </c>
      <c r="I1304" s="43">
        <f t="shared" si="41"/>
        <v>8877706.0387390815</v>
      </c>
      <c r="J1304" s="38">
        <f>IFERROR(VALUE(SUBSTITUTE('04A_국토부원자료'!K1305,",","")),"")</f>
        <v>18</v>
      </c>
      <c r="K1304" s="38">
        <f>IFERROR(VALUE(SUBSTITUTE('04A_국토부원자료'!N1305,",","")),"")</f>
        <v>2017</v>
      </c>
      <c r="L1304" s="39" t="str">
        <f>IFERROR('04A_국토부원자료'!O1305,"")</f>
        <v>정의로7길 13</v>
      </c>
      <c r="M1304" s="39" t="str">
        <f>IFERROR('04A_국토부원자료'!Q1305,"")</f>
        <v>중개거래</v>
      </c>
      <c r="N1304" s="38">
        <f>IF(B1304="","",IF('02_대상물건입력'!B5="",1,IF(ISNUMBER(SEARCH('02_대상물건입력'!B5,B1304)),1,0)))</f>
        <v>1</v>
      </c>
      <c r="O1304" s="38">
        <f>IF(B1304="","",IF('02_대상물건입력'!B6="",1,IF(ISNUMBER(SEARCH('02_대상물건입력'!B6,B1304)),1,0)))</f>
        <v>0</v>
      </c>
      <c r="P1304" s="38">
        <f>IF(L1304="","",IF('02_대상물건입력'!B15="",0,IF(ISNUMBER(SEARCH('02_대상물건입력'!B15,L1304)),1,0)))</f>
        <v>0</v>
      </c>
      <c r="Q1304" s="38">
        <f>IF(D1304="","",IF('02_대상물건입력'!B8="",0,IF(ISNUMBER(SEARCH('02_대상물건입력'!B8,D1304)),1,0)))</f>
        <v>0</v>
      </c>
      <c r="R1304" s="44">
        <f>IFERROR(ABS(E1304-'02_대상물건입력'!B11)/'02_대상물건입력'!B11,"")</f>
        <v>0.22680488055559631</v>
      </c>
      <c r="S1304" s="38">
        <f>IFERROR(ABS(J1304-'02_대상물건입력'!B10),"")</f>
        <v>6</v>
      </c>
      <c r="T1304" s="38">
        <f>IFERROR(ABS('01_설정'!B4-F1304),"")</f>
        <v>916</v>
      </c>
      <c r="U1304" s="38">
        <f>IFERROR(ABS(K1304-YEAR('02_대상물건입력'!B14)),"")</f>
        <v>9</v>
      </c>
      <c r="V1304" s="38" t="str">
        <f>IF(B1304="","",IF(AND(E1304&gt;0,F1304&gt;0,H1304&gt;0,OR('04A_국토부원자료'!P1305="",'04A_국토부원자료'!P1305="-"),IF('01_설정'!B10=1,N1304=1,TRUE),R1304&lt;='01_설정'!B5,S1304&lt;='01_설정'!B6,T1304&lt;='01_설정'!B7,U1304&lt;='01_설정'!B8),"Y",""))</f>
        <v/>
      </c>
      <c r="W1304" s="40" t="str">
        <f>IF(V1304&lt;&gt;"Y","",MAX(0,(1-R1304/'01_설정'!B5))*'01_설정'!B14+MAX(0,(1-S1304/'01_설정'!B6))*'01_설정'!B15+MAX(0,(1-T1304/'01_설정'!B7))*'01_설정'!B16+MAX(0,(1-U1304/'01_설정'!B8))*'01_설정'!B17+O1304*'01_설정'!B11+Q1304*'01_설정'!B12+P1304*'01_설정'!B13)</f>
        <v/>
      </c>
      <c r="X1304" s="38" t="str">
        <f>IF(W1304="","",1+COUNTIFS($W$4:$W$3003,"&gt;"&amp;W1304)+COUNTIFS($W$4:W1304,W1304)-1)</f>
        <v/>
      </c>
    </row>
    <row r="1305" spans="1:24" ht="16.5">
      <c r="A1305" s="38">
        <f>IF('04A_국토부원자료'!A1306="","",ROW()-3)</f>
        <v>1302</v>
      </c>
      <c r="B1305" s="39" t="str">
        <f>IFERROR('04A_국토부원자료'!B1306,"")</f>
        <v>서울특별시 송파구 문정동</v>
      </c>
      <c r="C1305" s="39" t="str">
        <f>IF(B1305="","",IF('04A_국토부원자료'!C1306&lt;&gt;"",'04A_국토부원자료'!C1306,TRIM('04A_국토부원자료'!D1306&amp;IF('04A_국토부원자료'!E1306&lt;&gt;"","-"&amp;'04A_국토부원자료'!E1306,""))))</f>
        <v>620</v>
      </c>
      <c r="D1305" s="39" t="str">
        <f>IFERROR('04A_국토부원자료'!F1306,"")</f>
        <v>송파푸르지오시티</v>
      </c>
      <c r="E1305" s="40">
        <f>IFERROR(VALUE(SUBSTITUTE('04A_국토부원자료'!G1306,",","")),"")</f>
        <v>30</v>
      </c>
      <c r="F1305" s="41">
        <f>IFERROR(IF(AND('04A_국토부원자료'!H1306&lt;&gt;"",'04A_국토부원자료'!I1306&lt;&gt;""),DATE(INT(VALUE(SUBSTITUTE('04A_국토부원자료'!H1306,",",""))/100),MOD(VALUE(SUBSTITUTE('04A_국토부원자료'!H1306,",","")),100),VALUE(SUBSTITUTE('04A_국토부원자료'!I1306,",",""))),""),"")</f>
        <v>45195</v>
      </c>
      <c r="G1305" s="42">
        <f>IFERROR(VALUE(SUBSTITUTE('04A_국토부원자료'!J1306,",","")),"")</f>
        <v>24000</v>
      </c>
      <c r="H1305" s="43">
        <f t="shared" si="40"/>
        <v>240000000</v>
      </c>
      <c r="I1305" s="43">
        <f t="shared" si="41"/>
        <v>8000000</v>
      </c>
      <c r="J1305" s="38">
        <f>IFERROR(VALUE(SUBSTITUTE('04A_국토부원자료'!K1306,",","")),"")</f>
        <v>4</v>
      </c>
      <c r="K1305" s="38">
        <f>IFERROR(VALUE(SUBSTITUTE('04A_국토부원자료'!N1306,",","")),"")</f>
        <v>2013</v>
      </c>
      <c r="L1305" s="39" t="str">
        <f>IFERROR('04A_국토부원자료'!O1306,"")</f>
        <v>새말로 62</v>
      </c>
      <c r="M1305" s="39" t="str">
        <f>IFERROR('04A_국토부원자료'!Q1306,"")</f>
        <v>중개거래</v>
      </c>
      <c r="N1305" s="38">
        <f>IF(B1305="","",IF('02_대상물건입력'!B5="",1,IF(ISNUMBER(SEARCH('02_대상물건입력'!B5,B1305)),1,0)))</f>
        <v>1</v>
      </c>
      <c r="O1305" s="38">
        <f>IF(B1305="","",IF('02_대상물건입력'!B6="",1,IF(ISNUMBER(SEARCH('02_대상물건입력'!B6,B1305)),1,0)))</f>
        <v>0</v>
      </c>
      <c r="P1305" s="38">
        <f>IF(L1305="","",IF('02_대상물건입력'!B15="",0,IF(ISNUMBER(SEARCH('02_대상물건입력'!B15,L1305)),1,0)))</f>
        <v>0</v>
      </c>
      <c r="Q1305" s="38">
        <f>IF(D1305="","",IF('02_대상물건입력'!B8="",0,IF(ISNUMBER(SEARCH('02_대상물건입력'!B8,D1305)),1,0)))</f>
        <v>0</v>
      </c>
      <c r="R1305" s="44">
        <f>IFERROR(ABS(E1305-'02_대상물건입력'!B11)/'02_대상물건입력'!B11,"")</f>
        <v>0.10120839267623009</v>
      </c>
      <c r="S1305" s="38">
        <f>IFERROR(ABS(J1305-'02_대상물건입력'!B10),"")</f>
        <v>8</v>
      </c>
      <c r="T1305" s="38">
        <f>IFERROR(ABS('01_설정'!B4-F1305),"")</f>
        <v>917</v>
      </c>
      <c r="U1305" s="38">
        <f>IFERROR(ABS(K1305-YEAR('02_대상물건입력'!B14)),"")</f>
        <v>13</v>
      </c>
      <c r="V1305" s="38" t="str">
        <f>IF(B1305="","",IF(AND(E1305&gt;0,F1305&gt;0,H1305&gt;0,OR('04A_국토부원자료'!P1306="",'04A_국토부원자료'!P1306="-"),IF('01_설정'!B10=1,N1305=1,TRUE),R1305&lt;='01_설정'!B5,S1305&lt;='01_설정'!B6,T1305&lt;='01_설정'!B7,U1305&lt;='01_설정'!B8),"Y",""))</f>
        <v/>
      </c>
      <c r="W1305" s="40" t="str">
        <f>IF(V1305&lt;&gt;"Y","",MAX(0,(1-R1305/'01_설정'!B5))*'01_설정'!B14+MAX(0,(1-S1305/'01_설정'!B6))*'01_설정'!B15+MAX(0,(1-T1305/'01_설정'!B7))*'01_설정'!B16+MAX(0,(1-U1305/'01_설정'!B8))*'01_설정'!B17+O1305*'01_설정'!B11+Q1305*'01_설정'!B12+P1305*'01_설정'!B13)</f>
        <v/>
      </c>
      <c r="X1305" s="38" t="str">
        <f>IF(W1305="","",1+COUNTIFS($W$4:$W$3003,"&gt;"&amp;W1305)+COUNTIFS($W$4:W1305,W1305)-1)</f>
        <v/>
      </c>
    </row>
    <row r="1306" spans="1:24" ht="16.5">
      <c r="A1306" s="38">
        <f>IF('04A_국토부원자료'!A1307="","",ROW()-3)</f>
        <v>1303</v>
      </c>
      <c r="B1306" s="39" t="str">
        <f>IFERROR('04A_국토부원자료'!B1307,"")</f>
        <v>서울특별시 송파구 문정동</v>
      </c>
      <c r="C1306" s="39" t="str">
        <f>IF(B1306="","",IF('04A_국토부원자료'!C1307&lt;&gt;"",'04A_국토부원자료'!C1307,TRIM('04A_국토부원자료'!D1307&amp;IF('04A_국토부원자료'!E1307&lt;&gt;"","-"&amp;'04A_국토부원자료'!E1307,""))))</f>
        <v>624</v>
      </c>
      <c r="D1306" s="39" t="str">
        <f>IFERROR('04A_국토부원자료'!F1307,"")</f>
        <v>송파 아이파크</v>
      </c>
      <c r="E1306" s="40">
        <f>IFERROR(VALUE(SUBSTITUTE('04A_국토부원자료'!G1307,",","")),"")</f>
        <v>25.87</v>
      </c>
      <c r="F1306" s="41">
        <f>IFERROR(IF(AND('04A_국토부원자료'!H1307&lt;&gt;"",'04A_국토부원자료'!I1307&lt;&gt;""),DATE(INT(VALUE(SUBSTITUTE('04A_국토부원자료'!H1307,",",""))/100),MOD(VALUE(SUBSTITUTE('04A_국토부원자료'!H1307,",","")),100),VALUE(SUBSTITUTE('04A_국토부원자료'!I1307,",",""))),""),"")</f>
        <v>45195</v>
      </c>
      <c r="G1306" s="42">
        <f>IFERROR(VALUE(SUBSTITUTE('04A_국토부원자료'!J1307,",","")),"")</f>
        <v>22800</v>
      </c>
      <c r="H1306" s="43">
        <f t="shared" si="40"/>
        <v>228000000</v>
      </c>
      <c r="I1306" s="43">
        <f t="shared" si="41"/>
        <v>8813297.2555083111</v>
      </c>
      <c r="J1306" s="38">
        <f>IFERROR(VALUE(SUBSTITUTE('04A_국토부원자료'!K1307,",","")),"")</f>
        <v>9</v>
      </c>
      <c r="K1306" s="38">
        <f>IFERROR(VALUE(SUBSTITUTE('04A_국토부원자료'!N1307,",","")),"")</f>
        <v>2015</v>
      </c>
      <c r="L1306" s="39" t="str">
        <f>IFERROR('04A_국토부원자료'!O1307,"")</f>
        <v>법원로 55</v>
      </c>
      <c r="M1306" s="39" t="str">
        <f>IFERROR('04A_국토부원자료'!Q1307,"")</f>
        <v>중개거래</v>
      </c>
      <c r="N1306" s="38">
        <f>IF(B1306="","",IF('02_대상물건입력'!B5="",1,IF(ISNUMBER(SEARCH('02_대상물건입력'!B5,B1306)),1,0)))</f>
        <v>1</v>
      </c>
      <c r="O1306" s="38">
        <f>IF(B1306="","",IF('02_대상물건입력'!B6="",1,IF(ISNUMBER(SEARCH('02_대상물건입력'!B6,B1306)),1,0)))</f>
        <v>0</v>
      </c>
      <c r="P1306" s="38">
        <f>IF(L1306="","",IF('02_대상물건입력'!B15="",0,IF(ISNUMBER(SEARCH('02_대상물건입력'!B15,L1306)),1,0)))</f>
        <v>0</v>
      </c>
      <c r="Q1306" s="38">
        <f>IF(D1306="","",IF('02_대상물건입력'!B8="",0,IF(ISNUMBER(SEARCH('02_대상물건입력'!B8,D1306)),1,0)))</f>
        <v>0</v>
      </c>
      <c r="R1306" s="44">
        <f>IFERROR(ABS(E1306-'02_대상물건입력'!B11)/'02_대상물건입력'!B11,"")</f>
        <v>5.0391296048864213E-2</v>
      </c>
      <c r="S1306" s="38">
        <f>IFERROR(ABS(J1306-'02_대상물건입력'!B10),"")</f>
        <v>3</v>
      </c>
      <c r="T1306" s="38">
        <f>IFERROR(ABS('01_설정'!B4-F1306),"")</f>
        <v>917</v>
      </c>
      <c r="U1306" s="38">
        <f>IFERROR(ABS(K1306-YEAR('02_대상물건입력'!B14)),"")</f>
        <v>11</v>
      </c>
      <c r="V1306" s="38" t="str">
        <f>IF(B1306="","",IF(AND(E1306&gt;0,F1306&gt;0,H1306&gt;0,OR('04A_국토부원자료'!P1307="",'04A_국토부원자료'!P1307="-"),IF('01_설정'!B10=1,N1306=1,TRUE),R1306&lt;='01_설정'!B5,S1306&lt;='01_설정'!B6,T1306&lt;='01_설정'!B7,U1306&lt;='01_설정'!B8),"Y",""))</f>
        <v/>
      </c>
      <c r="W1306" s="40" t="str">
        <f>IF(V1306&lt;&gt;"Y","",MAX(0,(1-R1306/'01_설정'!B5))*'01_설정'!B14+MAX(0,(1-S1306/'01_설정'!B6))*'01_설정'!B15+MAX(0,(1-T1306/'01_설정'!B7))*'01_설정'!B16+MAX(0,(1-U1306/'01_설정'!B8))*'01_설정'!B17+O1306*'01_설정'!B11+Q1306*'01_설정'!B12+P1306*'01_설정'!B13)</f>
        <v/>
      </c>
      <c r="X1306" s="38" t="str">
        <f>IF(W1306="","",1+COUNTIFS($W$4:$W$3003,"&gt;"&amp;W1306)+COUNTIFS($W$4:W1306,W1306)-1)</f>
        <v/>
      </c>
    </row>
    <row r="1307" spans="1:24" ht="16.5">
      <c r="A1307" s="38">
        <f>IF('04A_국토부원자료'!A1308="","",ROW()-3)</f>
        <v>1304</v>
      </c>
      <c r="B1307" s="39" t="str">
        <f>IFERROR('04A_국토부원자료'!B1308,"")</f>
        <v>서울특별시 송파구 문정동</v>
      </c>
      <c r="C1307" s="39" t="str">
        <f>IF(B1307="","",IF('04A_국토부원자료'!C1308&lt;&gt;"",'04A_국토부원자료'!C1308,TRIM('04A_국토부원자료'!D1308&amp;IF('04A_국토부원자료'!E1308&lt;&gt;"","-"&amp;'04A_국토부원자료'!E1308,""))))</f>
        <v>618</v>
      </c>
      <c r="D1307" s="39" t="str">
        <f>IFERROR('04A_국토부원자료'!F1308,"")</f>
        <v>파크하비오</v>
      </c>
      <c r="E1307" s="40">
        <f>IFERROR(VALUE(SUBSTITUTE('04A_국토부원자료'!G1308,",","")),"")</f>
        <v>26.53</v>
      </c>
      <c r="F1307" s="41">
        <f>IFERROR(IF(AND('04A_국토부원자료'!H1308&lt;&gt;"",'04A_국토부원자료'!I1308&lt;&gt;""),DATE(INT(VALUE(SUBSTITUTE('04A_국토부원자료'!H1308,",",""))/100),MOD(VALUE(SUBSTITUTE('04A_국토부원자료'!H1308,",","")),100),VALUE(SUBSTITUTE('04A_국토부원자료'!I1308,",",""))),""),"")</f>
        <v>45194</v>
      </c>
      <c r="G1307" s="42">
        <f>IFERROR(VALUE(SUBSTITUTE('04A_국토부원자료'!J1308,",","")),"")</f>
        <v>24000</v>
      </c>
      <c r="H1307" s="43">
        <f t="shared" si="40"/>
        <v>240000000</v>
      </c>
      <c r="I1307" s="43">
        <f t="shared" si="41"/>
        <v>9046362.6083678845</v>
      </c>
      <c r="J1307" s="38">
        <f>IFERROR(VALUE(SUBSTITUTE('04A_국토부원자료'!K1308,",","")),"")</f>
        <v>15</v>
      </c>
      <c r="K1307" s="38" t="str">
        <f>IFERROR(VALUE(SUBSTITUTE('04A_국토부원자료'!N1308,",","")),"")</f>
        <v/>
      </c>
      <c r="L1307" s="39" t="str">
        <f>IFERROR('04A_국토부원자료'!O1308,"")</f>
        <v xml:space="preserve"> </v>
      </c>
      <c r="M1307" s="39" t="str">
        <f>IFERROR('04A_국토부원자료'!Q1308,"")</f>
        <v>중개거래</v>
      </c>
      <c r="N1307" s="38">
        <f>IF(B1307="","",IF('02_대상물건입력'!B5="",1,IF(ISNUMBER(SEARCH('02_대상물건입력'!B5,B1307)),1,0)))</f>
        <v>1</v>
      </c>
      <c r="O1307" s="38">
        <f>IF(B1307="","",IF('02_대상물건입력'!B6="",1,IF(ISNUMBER(SEARCH('02_대상물건입력'!B6,B1307)),1,0)))</f>
        <v>0</v>
      </c>
      <c r="P1307" s="38">
        <f>IF(L1307="","",IF('02_대상물건입력'!B15="",0,IF(ISNUMBER(SEARCH('02_대상물건입력'!B15,L1307)),1,0)))</f>
        <v>0</v>
      </c>
      <c r="Q1307" s="38">
        <f>IF(D1307="","",IF('02_대상물건입력'!B8="",0,IF(ISNUMBER(SEARCH('02_대상물건입력'!B8,D1307)),1,0)))</f>
        <v>0</v>
      </c>
      <c r="R1307" s="44">
        <f>IFERROR(ABS(E1307-'02_대상물건입력'!B11)/'02_대상물건입력'!B11,"")</f>
        <v>2.6164711409987149E-2</v>
      </c>
      <c r="S1307" s="38">
        <f>IFERROR(ABS(J1307-'02_대상물건입력'!B10),"")</f>
        <v>3</v>
      </c>
      <c r="T1307" s="38">
        <f>IFERROR(ABS('01_설정'!B4-F1307),"")</f>
        <v>918</v>
      </c>
      <c r="U1307" s="38" t="str">
        <f>IFERROR(ABS(K1307-YEAR('02_대상물건입력'!B14)),"")</f>
        <v/>
      </c>
      <c r="V1307" s="38" t="str">
        <f>IF(B1307="","",IF(AND(E1307&gt;0,F1307&gt;0,H1307&gt;0,OR('04A_국토부원자료'!P1308="",'04A_국토부원자료'!P1308="-"),IF('01_설정'!B10=1,N1307=1,TRUE),R1307&lt;='01_설정'!B5,S1307&lt;='01_설정'!B6,T1307&lt;='01_설정'!B7,U1307&lt;='01_설정'!B8),"Y",""))</f>
        <v/>
      </c>
      <c r="W1307" s="40" t="str">
        <f>IF(V1307&lt;&gt;"Y","",MAX(0,(1-R1307/'01_설정'!B5))*'01_설정'!B14+MAX(0,(1-S1307/'01_설정'!B6))*'01_설정'!B15+MAX(0,(1-T1307/'01_설정'!B7))*'01_설정'!B16+MAX(0,(1-U1307/'01_설정'!B8))*'01_설정'!B17+O1307*'01_설정'!B11+Q1307*'01_설정'!B12+P1307*'01_설정'!B13)</f>
        <v/>
      </c>
      <c r="X1307" s="38" t="str">
        <f>IF(W1307="","",1+COUNTIFS($W$4:$W$3003,"&gt;"&amp;W1307)+COUNTIFS($W$4:W1307,W1307)-1)</f>
        <v/>
      </c>
    </row>
    <row r="1308" spans="1:24" ht="16.5">
      <c r="A1308" s="38">
        <f>IF('04A_국토부원자료'!A1309="","",ROW()-3)</f>
        <v>1305</v>
      </c>
      <c r="B1308" s="39" t="str">
        <f>IFERROR('04A_국토부원자료'!B1309,"")</f>
        <v>서울특별시 송파구 문정동</v>
      </c>
      <c r="C1308" s="39" t="str">
        <f>IF(B1308="","",IF('04A_국토부원자료'!C1309&lt;&gt;"",'04A_국토부원자료'!C1309,TRIM('04A_국토부원자료'!D1309&amp;IF('04A_국토부원자료'!E1309&lt;&gt;"","-"&amp;'04A_국토부원자료'!E1309,""))))</f>
        <v>624</v>
      </c>
      <c r="D1308" s="39" t="str">
        <f>IFERROR('04A_국토부원자료'!F1309,"")</f>
        <v>송파 아이파크</v>
      </c>
      <c r="E1308" s="40">
        <f>IFERROR(VALUE(SUBSTITUTE('04A_국토부원자료'!G1309,",","")),"")</f>
        <v>59.95</v>
      </c>
      <c r="F1308" s="41">
        <f>IFERROR(IF(AND('04A_국토부원자료'!H1309&lt;&gt;"",'04A_국토부원자료'!I1309&lt;&gt;""),DATE(INT(VALUE(SUBSTITUTE('04A_국토부원자료'!H1309,",",""))/100),MOD(VALUE(SUBSTITUTE('04A_국토부원자료'!H1309,",","")),100),VALUE(SUBSTITUTE('04A_국토부원자료'!I1309,",",""))),""),"")</f>
        <v>45192</v>
      </c>
      <c r="G1308" s="42">
        <f>IFERROR(VALUE(SUBSTITUTE('04A_국토부원자료'!J1309,",","")),"")</f>
        <v>82000</v>
      </c>
      <c r="H1308" s="43">
        <f t="shared" si="40"/>
        <v>820000000</v>
      </c>
      <c r="I1308" s="43">
        <f t="shared" si="41"/>
        <v>13678065.054211842</v>
      </c>
      <c r="J1308" s="38">
        <f>IFERROR(VALUE(SUBSTITUTE('04A_국토부원자료'!K1309,",","")),"")</f>
        <v>15</v>
      </c>
      <c r="K1308" s="38">
        <f>IFERROR(VALUE(SUBSTITUTE('04A_국토부원자료'!N1309,",","")),"")</f>
        <v>2015</v>
      </c>
      <c r="L1308" s="39" t="str">
        <f>IFERROR('04A_국토부원자료'!O1309,"")</f>
        <v>법원로 55</v>
      </c>
      <c r="M1308" s="39" t="str">
        <f>IFERROR('04A_국토부원자료'!Q1309,"")</f>
        <v>중개거래</v>
      </c>
      <c r="N1308" s="38">
        <f>IF(B1308="","",IF('02_대상물건입력'!B5="",1,IF(ISNUMBER(SEARCH('02_대상물건입력'!B5,B1308)),1,0)))</f>
        <v>1</v>
      </c>
      <c r="O1308" s="38">
        <f>IF(B1308="","",IF('02_대상물건입력'!B6="",1,IF(ISNUMBER(SEARCH('02_대상물건입력'!B6,B1308)),1,0)))</f>
        <v>0</v>
      </c>
      <c r="P1308" s="38">
        <f>IF(L1308="","",IF('02_대상물건입력'!B15="",0,IF(ISNUMBER(SEARCH('02_대상물건입력'!B15,L1308)),1,0)))</f>
        <v>0</v>
      </c>
      <c r="Q1308" s="38">
        <f>IF(D1308="","",IF('02_대상물건입력'!B8="",0,IF(ISNUMBER(SEARCH('02_대상물건입력'!B8,D1308)),1,0)))</f>
        <v>0</v>
      </c>
      <c r="R1308" s="44">
        <f>IFERROR(ABS(E1308-'02_대상물건입력'!B11)/'02_대상물건입력'!B11,"")</f>
        <v>1.2005814380313331</v>
      </c>
      <c r="S1308" s="38">
        <f>IFERROR(ABS(J1308-'02_대상물건입력'!B10),"")</f>
        <v>3</v>
      </c>
      <c r="T1308" s="38">
        <f>IFERROR(ABS('01_설정'!B4-F1308),"")</f>
        <v>920</v>
      </c>
      <c r="U1308" s="38">
        <f>IFERROR(ABS(K1308-YEAR('02_대상물건입력'!B14)),"")</f>
        <v>11</v>
      </c>
      <c r="V1308" s="38" t="str">
        <f>IF(B1308="","",IF(AND(E1308&gt;0,F1308&gt;0,H1308&gt;0,OR('04A_국토부원자료'!P1309="",'04A_국토부원자료'!P1309="-"),IF('01_설정'!B10=1,N1308=1,TRUE),R1308&lt;='01_설정'!B5,S1308&lt;='01_설정'!B6,T1308&lt;='01_설정'!B7,U1308&lt;='01_설정'!B8),"Y",""))</f>
        <v/>
      </c>
      <c r="W1308" s="40" t="str">
        <f>IF(V1308&lt;&gt;"Y","",MAX(0,(1-R1308/'01_설정'!B5))*'01_설정'!B14+MAX(0,(1-S1308/'01_설정'!B6))*'01_설정'!B15+MAX(0,(1-T1308/'01_설정'!B7))*'01_설정'!B16+MAX(0,(1-U1308/'01_설정'!B8))*'01_설정'!B17+O1308*'01_설정'!B11+Q1308*'01_설정'!B12+P1308*'01_설정'!B13)</f>
        <v/>
      </c>
      <c r="X1308" s="38" t="str">
        <f>IF(W1308="","",1+COUNTIFS($W$4:$W$3003,"&gt;"&amp;W1308)+COUNTIFS($W$4:W1308,W1308)-1)</f>
        <v/>
      </c>
    </row>
    <row r="1309" spans="1:24" ht="16.5">
      <c r="A1309" s="38">
        <f>IF('04A_국토부원자료'!A1310="","",ROW()-3)</f>
        <v>1306</v>
      </c>
      <c r="B1309" s="39" t="str">
        <f>IFERROR('04A_국토부원자료'!B1310,"")</f>
        <v>서울특별시 송파구 문정동</v>
      </c>
      <c r="C1309" s="39" t="str">
        <f>IF(B1309="","",IF('04A_국토부원자료'!C1310&lt;&gt;"",'04A_국토부원자료'!C1310,TRIM('04A_국토부원자료'!D1310&amp;IF('04A_국토부원자료'!E1310&lt;&gt;"","-"&amp;'04A_국토부원자료'!E1310,""))))</f>
        <v>618</v>
      </c>
      <c r="D1309" s="39" t="str">
        <f>IFERROR('04A_국토부원자료'!F1310,"")</f>
        <v>파크하비오</v>
      </c>
      <c r="E1309" s="40">
        <f>IFERROR(VALUE(SUBSTITUTE('04A_국토부원자료'!G1310,",","")),"")</f>
        <v>48.93</v>
      </c>
      <c r="F1309" s="41">
        <f>IFERROR(IF(AND('04A_국토부원자료'!H1310&lt;&gt;"",'04A_국토부원자료'!I1310&lt;&gt;""),DATE(INT(VALUE(SUBSTITUTE('04A_국토부원자료'!H1310,",",""))/100),MOD(VALUE(SUBSTITUTE('04A_국토부원자료'!H1310,",","")),100),VALUE(SUBSTITUTE('04A_국토부원자료'!I1310,",",""))),""),"")</f>
        <v>45191</v>
      </c>
      <c r="G1309" s="42">
        <f>IFERROR(VALUE(SUBSTITUTE('04A_국토부원자료'!J1310,",","")),"")</f>
        <v>44800</v>
      </c>
      <c r="H1309" s="43">
        <f t="shared" si="40"/>
        <v>448000000</v>
      </c>
      <c r="I1309" s="43">
        <f t="shared" si="41"/>
        <v>9155937.0529327616</v>
      </c>
      <c r="J1309" s="38">
        <f>IFERROR(VALUE(SUBSTITUTE('04A_국토부원자료'!K1310,",","")),"")</f>
        <v>4</v>
      </c>
      <c r="K1309" s="38" t="str">
        <f>IFERROR(VALUE(SUBSTITUTE('04A_국토부원자료'!N1310,",","")),"")</f>
        <v/>
      </c>
      <c r="L1309" s="39" t="str">
        <f>IFERROR('04A_국토부원자료'!O1310,"")</f>
        <v xml:space="preserve"> </v>
      </c>
      <c r="M1309" s="39" t="str">
        <f>IFERROR('04A_국토부원자료'!Q1310,"")</f>
        <v>중개거래</v>
      </c>
      <c r="N1309" s="38">
        <f>IF(B1309="","",IF('02_대상물건입력'!B5="",1,IF(ISNUMBER(SEARCH('02_대상물건입력'!B5,B1309)),1,0)))</f>
        <v>1</v>
      </c>
      <c r="O1309" s="38">
        <f>IF(B1309="","",IF('02_대상물건입력'!B6="",1,IF(ISNUMBER(SEARCH('02_대상물건입력'!B6,B1309)),1,0)))</f>
        <v>0</v>
      </c>
      <c r="P1309" s="38">
        <f>IF(L1309="","",IF('02_대상물건입력'!B15="",0,IF(ISNUMBER(SEARCH('02_대상물건입력'!B15,L1309)),1,0)))</f>
        <v>0</v>
      </c>
      <c r="Q1309" s="38">
        <f>IF(D1309="","",IF('02_대상물건입력'!B8="",0,IF(ISNUMBER(SEARCH('02_대상물건입력'!B8,D1309)),1,0)))</f>
        <v>0</v>
      </c>
      <c r="R1309" s="44">
        <f>IFERROR(ABS(E1309-'02_대상물건입력'!B11)/'02_대상물건입력'!B11,"")</f>
        <v>0.79607088845493124</v>
      </c>
      <c r="S1309" s="38">
        <f>IFERROR(ABS(J1309-'02_대상물건입력'!B10),"")</f>
        <v>8</v>
      </c>
      <c r="T1309" s="38">
        <f>IFERROR(ABS('01_설정'!B4-F1309),"")</f>
        <v>921</v>
      </c>
      <c r="U1309" s="38" t="str">
        <f>IFERROR(ABS(K1309-YEAR('02_대상물건입력'!B14)),"")</f>
        <v/>
      </c>
      <c r="V1309" s="38" t="str">
        <f>IF(B1309="","",IF(AND(E1309&gt;0,F1309&gt;0,H1309&gt;0,OR('04A_국토부원자료'!P1310="",'04A_국토부원자료'!P1310="-"),IF('01_설정'!B10=1,N1309=1,TRUE),R1309&lt;='01_설정'!B5,S1309&lt;='01_설정'!B6,T1309&lt;='01_설정'!B7,U1309&lt;='01_설정'!B8),"Y",""))</f>
        <v/>
      </c>
      <c r="W1309" s="40" t="str">
        <f>IF(V1309&lt;&gt;"Y","",MAX(0,(1-R1309/'01_설정'!B5))*'01_설정'!B14+MAX(0,(1-S1309/'01_설정'!B6))*'01_설정'!B15+MAX(0,(1-T1309/'01_설정'!B7))*'01_설정'!B16+MAX(0,(1-U1309/'01_설정'!B8))*'01_설정'!B17+O1309*'01_설정'!B11+Q1309*'01_설정'!B12+P1309*'01_설정'!B13)</f>
        <v/>
      </c>
      <c r="X1309" s="38" t="str">
        <f>IF(W1309="","",1+COUNTIFS($W$4:$W$3003,"&gt;"&amp;W1309)+COUNTIFS($W$4:W1309,W1309)-1)</f>
        <v/>
      </c>
    </row>
    <row r="1310" spans="1:24" ht="16.5">
      <c r="A1310" s="38">
        <f>IF('04A_국토부원자료'!A1311="","",ROW()-3)</f>
        <v>1307</v>
      </c>
      <c r="B1310" s="39" t="str">
        <f>IFERROR('04A_국토부원자료'!B1311,"")</f>
        <v>서울특별시 송파구 문정동</v>
      </c>
      <c r="C1310" s="39" t="str">
        <f>IF(B1310="","",IF('04A_국토부원자료'!C1311&lt;&gt;"",'04A_국토부원자료'!C1311,TRIM('04A_국토부원자료'!D1311&amp;IF('04A_국토부원자료'!E1311&lt;&gt;"","-"&amp;'04A_국토부원자료'!E1311,""))))</f>
        <v>620</v>
      </c>
      <c r="D1310" s="39" t="str">
        <f>IFERROR('04A_국토부원자료'!F1311,"")</f>
        <v>송파푸르지오시티</v>
      </c>
      <c r="E1310" s="40">
        <f>IFERROR(VALUE(SUBSTITUTE('04A_국토부원자료'!G1311,",","")),"")</f>
        <v>30</v>
      </c>
      <c r="F1310" s="41">
        <f>IFERROR(IF(AND('04A_국토부원자료'!H1311&lt;&gt;"",'04A_국토부원자료'!I1311&lt;&gt;""),DATE(INT(VALUE(SUBSTITUTE('04A_국토부원자료'!H1311,",",""))/100),MOD(VALUE(SUBSTITUTE('04A_국토부원자료'!H1311,",","")),100),VALUE(SUBSTITUTE('04A_국토부원자료'!I1311,",",""))),""),"")</f>
        <v>45190</v>
      </c>
      <c r="G1310" s="42">
        <f>IFERROR(VALUE(SUBSTITUTE('04A_국토부원자료'!J1311,",","")),"")</f>
        <v>24000</v>
      </c>
      <c r="H1310" s="43">
        <f t="shared" si="40"/>
        <v>240000000</v>
      </c>
      <c r="I1310" s="43">
        <f t="shared" si="41"/>
        <v>8000000</v>
      </c>
      <c r="J1310" s="38">
        <f>IFERROR(VALUE(SUBSTITUTE('04A_국토부원자료'!K1311,",","")),"")</f>
        <v>10</v>
      </c>
      <c r="K1310" s="38">
        <f>IFERROR(VALUE(SUBSTITUTE('04A_국토부원자료'!N1311,",","")),"")</f>
        <v>2013</v>
      </c>
      <c r="L1310" s="39" t="str">
        <f>IFERROR('04A_국토부원자료'!O1311,"")</f>
        <v>새말로 62</v>
      </c>
      <c r="M1310" s="39" t="str">
        <f>IFERROR('04A_국토부원자료'!Q1311,"")</f>
        <v>중개거래</v>
      </c>
      <c r="N1310" s="38">
        <f>IF(B1310="","",IF('02_대상물건입력'!B5="",1,IF(ISNUMBER(SEARCH('02_대상물건입력'!B5,B1310)),1,0)))</f>
        <v>1</v>
      </c>
      <c r="O1310" s="38">
        <f>IF(B1310="","",IF('02_대상물건입력'!B6="",1,IF(ISNUMBER(SEARCH('02_대상물건입력'!B6,B1310)),1,0)))</f>
        <v>0</v>
      </c>
      <c r="P1310" s="38">
        <f>IF(L1310="","",IF('02_대상물건입력'!B15="",0,IF(ISNUMBER(SEARCH('02_대상물건입력'!B15,L1310)),1,0)))</f>
        <v>0</v>
      </c>
      <c r="Q1310" s="38">
        <f>IF(D1310="","",IF('02_대상물건입력'!B8="",0,IF(ISNUMBER(SEARCH('02_대상물건입력'!B8,D1310)),1,0)))</f>
        <v>0</v>
      </c>
      <c r="R1310" s="44">
        <f>IFERROR(ABS(E1310-'02_대상물건입력'!B11)/'02_대상물건입력'!B11,"")</f>
        <v>0.10120839267623009</v>
      </c>
      <c r="S1310" s="38">
        <f>IFERROR(ABS(J1310-'02_대상물건입력'!B10),"")</f>
        <v>2</v>
      </c>
      <c r="T1310" s="38">
        <f>IFERROR(ABS('01_설정'!B4-F1310),"")</f>
        <v>922</v>
      </c>
      <c r="U1310" s="38">
        <f>IFERROR(ABS(K1310-YEAR('02_대상물건입력'!B14)),"")</f>
        <v>13</v>
      </c>
      <c r="V1310" s="38" t="str">
        <f>IF(B1310="","",IF(AND(E1310&gt;0,F1310&gt;0,H1310&gt;0,OR('04A_국토부원자료'!P1311="",'04A_국토부원자료'!P1311="-"),IF('01_설정'!B10=1,N1310=1,TRUE),R1310&lt;='01_설정'!B5,S1310&lt;='01_설정'!B6,T1310&lt;='01_설정'!B7,U1310&lt;='01_설정'!B8),"Y",""))</f>
        <v/>
      </c>
      <c r="W1310" s="40" t="str">
        <f>IF(V1310&lt;&gt;"Y","",MAX(0,(1-R1310/'01_설정'!B5))*'01_설정'!B14+MAX(0,(1-S1310/'01_설정'!B6))*'01_설정'!B15+MAX(0,(1-T1310/'01_설정'!B7))*'01_설정'!B16+MAX(0,(1-U1310/'01_설정'!B8))*'01_설정'!B17+O1310*'01_설정'!B11+Q1310*'01_설정'!B12+P1310*'01_설정'!B13)</f>
        <v/>
      </c>
      <c r="X1310" s="38" t="str">
        <f>IF(W1310="","",1+COUNTIFS($W$4:$W$3003,"&gt;"&amp;W1310)+COUNTIFS($W$4:W1310,W1310)-1)</f>
        <v/>
      </c>
    </row>
    <row r="1311" spans="1:24" ht="16.5">
      <c r="A1311" s="38">
        <f>IF('04A_국토부원자료'!A1312="","",ROW()-3)</f>
        <v>1308</v>
      </c>
      <c r="B1311" s="39" t="str">
        <f>IFERROR('04A_국토부원자료'!B1312,"")</f>
        <v>서울특별시 송파구 문정동</v>
      </c>
      <c r="C1311" s="39" t="str">
        <f>IF(B1311="","",IF('04A_국토부원자료'!C1312&lt;&gt;"",'04A_국토부원자료'!C1312,TRIM('04A_국토부원자료'!D1312&amp;IF('04A_국토부원자료'!E1312&lt;&gt;"","-"&amp;'04A_국토부원자료'!E1312,""))))</f>
        <v>622</v>
      </c>
      <c r="D1311" s="39" t="str">
        <f>IFERROR('04A_국토부원자료'!F1312,"")</f>
        <v>송파한화오벨리스크</v>
      </c>
      <c r="E1311" s="40">
        <f>IFERROR(VALUE(SUBSTITUTE('04A_국토부원자료'!G1312,",","")),"")</f>
        <v>24.66</v>
      </c>
      <c r="F1311" s="41">
        <f>IFERROR(IF(AND('04A_국토부원자료'!H1312&lt;&gt;"",'04A_국토부원자료'!I1312&lt;&gt;""),DATE(INT(VALUE(SUBSTITUTE('04A_국토부원자료'!H1312,",",""))/100),MOD(VALUE(SUBSTITUTE('04A_국토부원자료'!H1312,",","")),100),VALUE(SUBSTITUTE('04A_국토부원자료'!I1312,",",""))),""),"")</f>
        <v>45189</v>
      </c>
      <c r="G1311" s="42">
        <f>IFERROR(VALUE(SUBSTITUTE('04A_국토부원자료'!J1312,",","")),"")</f>
        <v>19200</v>
      </c>
      <c r="H1311" s="43">
        <f t="shared" si="40"/>
        <v>192000000</v>
      </c>
      <c r="I1311" s="43">
        <f t="shared" si="41"/>
        <v>7785888.0778588811</v>
      </c>
      <c r="J1311" s="38">
        <f>IFERROR(VALUE(SUBSTITUTE('04A_국토부원자료'!K1312,",","")),"")</f>
        <v>11</v>
      </c>
      <c r="K1311" s="38">
        <f>IFERROR(VALUE(SUBSTITUTE('04A_국토부원자료'!N1312,",","")),"")</f>
        <v>2013</v>
      </c>
      <c r="L1311" s="39" t="str">
        <f>IFERROR('04A_국토부원자료'!O1312,"")</f>
        <v>충민로 5</v>
      </c>
      <c r="M1311" s="39" t="str">
        <f>IFERROR('04A_국토부원자료'!Q1312,"")</f>
        <v>중개거래</v>
      </c>
      <c r="N1311" s="38">
        <f>IF(B1311="","",IF('02_대상물건입력'!B5="",1,IF(ISNUMBER(SEARCH('02_대상물건입력'!B5,B1311)),1,0)))</f>
        <v>1</v>
      </c>
      <c r="O1311" s="38">
        <f>IF(B1311="","",IF('02_대상물건입력'!B6="",1,IF(ISNUMBER(SEARCH('02_대상물건입력'!B6,B1311)),1,0)))</f>
        <v>0</v>
      </c>
      <c r="P1311" s="38">
        <f>IF(L1311="","",IF('02_대상물건입력'!B15="",0,IF(ISNUMBER(SEARCH('02_대상물건입력'!B15,L1311)),1,0)))</f>
        <v>0</v>
      </c>
      <c r="Q1311" s="38">
        <f>IF(D1311="","",IF('02_대상물건입력'!B8="",0,IF(ISNUMBER(SEARCH('02_대상물건입력'!B8,D1311)),1,0)))</f>
        <v>0</v>
      </c>
      <c r="R1311" s="44">
        <f>IFERROR(ABS(E1311-'02_대상물건입력'!B11)/'02_대상물건입력'!B11,"")</f>
        <v>9.4806701220138859E-2</v>
      </c>
      <c r="S1311" s="38">
        <f>IFERROR(ABS(J1311-'02_대상물건입력'!B10),"")</f>
        <v>1</v>
      </c>
      <c r="T1311" s="38">
        <f>IFERROR(ABS('01_설정'!B4-F1311),"")</f>
        <v>923</v>
      </c>
      <c r="U1311" s="38">
        <f>IFERROR(ABS(K1311-YEAR('02_대상물건입력'!B14)),"")</f>
        <v>13</v>
      </c>
      <c r="V1311" s="38" t="str">
        <f>IF(B1311="","",IF(AND(E1311&gt;0,F1311&gt;0,H1311&gt;0,OR('04A_국토부원자료'!P1312="",'04A_국토부원자료'!P1312="-"),IF('01_설정'!B10=1,N1311=1,TRUE),R1311&lt;='01_설정'!B5,S1311&lt;='01_설정'!B6,T1311&lt;='01_설정'!B7,U1311&lt;='01_설정'!B8),"Y",""))</f>
        <v/>
      </c>
      <c r="W1311" s="40" t="str">
        <f>IF(V1311&lt;&gt;"Y","",MAX(0,(1-R1311/'01_설정'!B5))*'01_설정'!B14+MAX(0,(1-S1311/'01_설정'!B6))*'01_설정'!B15+MAX(0,(1-T1311/'01_설정'!B7))*'01_설정'!B16+MAX(0,(1-U1311/'01_설정'!B8))*'01_설정'!B17+O1311*'01_설정'!B11+Q1311*'01_설정'!B12+P1311*'01_설정'!B13)</f>
        <v/>
      </c>
      <c r="X1311" s="38" t="str">
        <f>IF(W1311="","",1+COUNTIFS($W$4:$W$3003,"&gt;"&amp;W1311)+COUNTIFS($W$4:W1311,W1311)-1)</f>
        <v/>
      </c>
    </row>
    <row r="1312" spans="1:24" ht="16.5">
      <c r="A1312" s="38">
        <f>IF('04A_국토부원자료'!A1313="","",ROW()-3)</f>
        <v>1309</v>
      </c>
      <c r="B1312" s="39" t="str">
        <f>IFERROR('04A_국토부원자료'!B1313,"")</f>
        <v>서울특별시 송파구 문정동</v>
      </c>
      <c r="C1312" s="39" t="str">
        <f>IF(B1312="","",IF('04A_국토부원자료'!C1313&lt;&gt;"",'04A_국토부원자료'!C1313,TRIM('04A_국토부원자료'!D1313&amp;IF('04A_국토부원자료'!E1313&lt;&gt;"","-"&amp;'04A_국토부원자료'!E1313,""))))</f>
        <v>618</v>
      </c>
      <c r="D1312" s="39" t="str">
        <f>IFERROR('04A_국토부원자료'!F1313,"")</f>
        <v>파크하비오</v>
      </c>
      <c r="E1312" s="40">
        <f>IFERROR(VALUE(SUBSTITUTE('04A_국토부원자료'!G1313,",","")),"")</f>
        <v>50.68</v>
      </c>
      <c r="F1312" s="41">
        <f>IFERROR(IF(AND('04A_국토부원자료'!H1313&lt;&gt;"",'04A_국토부원자료'!I1313&lt;&gt;""),DATE(INT(VALUE(SUBSTITUTE('04A_국토부원자료'!H1313,",",""))/100),MOD(VALUE(SUBSTITUTE('04A_국토부원자료'!H1313,",","")),100),VALUE(SUBSTITUTE('04A_국토부원자료'!I1313,",",""))),""),"")</f>
        <v>45189</v>
      </c>
      <c r="G1312" s="42">
        <f>IFERROR(VALUE(SUBSTITUTE('04A_국토부원자료'!J1313,",","")),"")</f>
        <v>44000</v>
      </c>
      <c r="H1312" s="43">
        <f t="shared" si="40"/>
        <v>440000000</v>
      </c>
      <c r="I1312" s="43">
        <f t="shared" si="41"/>
        <v>8681925.8089976329</v>
      </c>
      <c r="J1312" s="38">
        <f>IFERROR(VALUE(SUBSTITUTE('04A_국토부원자료'!K1313,",","")),"")</f>
        <v>2</v>
      </c>
      <c r="K1312" s="38" t="str">
        <f>IFERROR(VALUE(SUBSTITUTE('04A_국토부원자료'!N1313,",","")),"")</f>
        <v/>
      </c>
      <c r="L1312" s="39" t="str">
        <f>IFERROR('04A_국토부원자료'!O1313,"")</f>
        <v xml:space="preserve"> </v>
      </c>
      <c r="M1312" s="39" t="str">
        <f>IFERROR('04A_국토부원자료'!Q1313,"")</f>
        <v>중개거래</v>
      </c>
      <c r="N1312" s="38">
        <f>IF(B1312="","",IF('02_대상물건입력'!B5="",1,IF(ISNUMBER(SEARCH('02_대상물건입력'!B5,B1312)),1,0)))</f>
        <v>1</v>
      </c>
      <c r="O1312" s="38">
        <f>IF(B1312="","",IF('02_대상물건입력'!B6="",1,IF(ISNUMBER(SEARCH('02_대상물건입력'!B6,B1312)),1,0)))</f>
        <v>0</v>
      </c>
      <c r="P1312" s="38">
        <f>IF(L1312="","",IF('02_대상물건입력'!B15="",0,IF(ISNUMBER(SEARCH('02_대상물건입력'!B15,L1312)),1,0)))</f>
        <v>0</v>
      </c>
      <c r="Q1312" s="38">
        <f>IF(D1312="","",IF('02_대상물건입력'!B8="",0,IF(ISNUMBER(SEARCH('02_대상물건입력'!B8,D1312)),1,0)))</f>
        <v>0</v>
      </c>
      <c r="R1312" s="44">
        <f>IFERROR(ABS(E1312-'02_대상물건입력'!B11)/'02_대상물건입력'!B11,"")</f>
        <v>0.86030804469437805</v>
      </c>
      <c r="S1312" s="38">
        <f>IFERROR(ABS(J1312-'02_대상물건입력'!B10),"")</f>
        <v>10</v>
      </c>
      <c r="T1312" s="38">
        <f>IFERROR(ABS('01_설정'!B4-F1312),"")</f>
        <v>923</v>
      </c>
      <c r="U1312" s="38" t="str">
        <f>IFERROR(ABS(K1312-YEAR('02_대상물건입력'!B14)),"")</f>
        <v/>
      </c>
      <c r="V1312" s="38" t="str">
        <f>IF(B1312="","",IF(AND(E1312&gt;0,F1312&gt;0,H1312&gt;0,OR('04A_국토부원자료'!P1313="",'04A_국토부원자료'!P1313="-"),IF('01_설정'!B10=1,N1312=1,TRUE),R1312&lt;='01_설정'!B5,S1312&lt;='01_설정'!B6,T1312&lt;='01_설정'!B7,U1312&lt;='01_설정'!B8),"Y",""))</f>
        <v/>
      </c>
      <c r="W1312" s="40" t="str">
        <f>IF(V1312&lt;&gt;"Y","",MAX(0,(1-R1312/'01_설정'!B5))*'01_설정'!B14+MAX(0,(1-S1312/'01_설정'!B6))*'01_설정'!B15+MAX(0,(1-T1312/'01_설정'!B7))*'01_설정'!B16+MAX(0,(1-U1312/'01_설정'!B8))*'01_설정'!B17+O1312*'01_설정'!B11+Q1312*'01_설정'!B12+P1312*'01_설정'!B13)</f>
        <v/>
      </c>
      <c r="X1312" s="38" t="str">
        <f>IF(W1312="","",1+COUNTIFS($W$4:$W$3003,"&gt;"&amp;W1312)+COUNTIFS($W$4:W1312,W1312)-1)</f>
        <v/>
      </c>
    </row>
    <row r="1313" spans="1:24" ht="16.5">
      <c r="A1313" s="38">
        <f>IF('04A_국토부원자료'!A1314="","",ROW()-3)</f>
        <v>1310</v>
      </c>
      <c r="B1313" s="39" t="str">
        <f>IFERROR('04A_국토부원자료'!B1314,"")</f>
        <v>서울특별시 송파구 문정동</v>
      </c>
      <c r="C1313" s="39" t="str">
        <f>IF(B1313="","",IF('04A_국토부원자료'!C1314&lt;&gt;"",'04A_국토부원자료'!C1314,TRIM('04A_국토부원자료'!D1314&amp;IF('04A_국토부원자료'!E1314&lt;&gt;"","-"&amp;'04A_국토부원자료'!E1314,""))))</f>
        <v>652</v>
      </c>
      <c r="D1313" s="39" t="str">
        <f>IFERROR('04A_국토부원자료'!F1314,"")</f>
        <v>송파법조타운푸르지오시티</v>
      </c>
      <c r="E1313" s="40">
        <f>IFERROR(VALUE(SUBSTITUTE('04A_국토부원자료'!G1314,",","")),"")</f>
        <v>20.45</v>
      </c>
      <c r="F1313" s="41">
        <f>IFERROR(IF(AND('04A_국토부원자료'!H1314&lt;&gt;"",'04A_국토부원자료'!I1314&lt;&gt;""),DATE(INT(VALUE(SUBSTITUTE('04A_국토부원자료'!H1314,",",""))/100),MOD(VALUE(SUBSTITUTE('04A_국토부원자료'!H1314,",","")),100),VALUE(SUBSTITUTE('04A_국토부원자료'!I1314,",",""))),""),"")</f>
        <v>45188</v>
      </c>
      <c r="G1313" s="42">
        <f>IFERROR(VALUE(SUBSTITUTE('04A_국토부원자료'!J1314,",","")),"")</f>
        <v>21700</v>
      </c>
      <c r="H1313" s="43">
        <f t="shared" si="40"/>
        <v>217000000</v>
      </c>
      <c r="I1313" s="43">
        <f t="shared" si="41"/>
        <v>10611246.943765281</v>
      </c>
      <c r="J1313" s="38">
        <f>IFERROR(VALUE(SUBSTITUTE('04A_국토부원자료'!K1314,",","")),"")</f>
        <v>6</v>
      </c>
      <c r="K1313" s="38">
        <f>IFERROR(VALUE(SUBSTITUTE('04A_국토부원자료'!N1314,",","")),"")</f>
        <v>2018</v>
      </c>
      <c r="L1313" s="39" t="str">
        <f>IFERROR('04A_국토부원자료'!O1314,"")</f>
        <v>법원로4길 5</v>
      </c>
      <c r="M1313" s="39" t="str">
        <f>IFERROR('04A_국토부원자료'!Q1314,"")</f>
        <v>중개거래</v>
      </c>
      <c r="N1313" s="38">
        <f>IF(B1313="","",IF('02_대상물건입력'!B5="",1,IF(ISNUMBER(SEARCH('02_대상물건입력'!B5,B1313)),1,0)))</f>
        <v>1</v>
      </c>
      <c r="O1313" s="38">
        <f>IF(B1313="","",IF('02_대상물건입력'!B6="",1,IF(ISNUMBER(SEARCH('02_대상물건입력'!B6,B1313)),1,0)))</f>
        <v>0</v>
      </c>
      <c r="P1313" s="38">
        <f>IF(L1313="","",IF('02_대상물건입력'!B15="",0,IF(ISNUMBER(SEARCH('02_대상물건입력'!B15,L1313)),1,0)))</f>
        <v>0</v>
      </c>
      <c r="Q1313" s="38">
        <f>IF(D1313="","",IF('02_대상물건입력'!B8="",0,IF(ISNUMBER(SEARCH('02_대상물건입력'!B8,D1313)),1,0)))</f>
        <v>0</v>
      </c>
      <c r="R1313" s="44">
        <f>IFERROR(ABS(E1313-'02_대상물건입력'!B11)/'02_대상물건입력'!B11,"")</f>
        <v>0.2493429456590365</v>
      </c>
      <c r="S1313" s="38">
        <f>IFERROR(ABS(J1313-'02_대상물건입력'!B10),"")</f>
        <v>6</v>
      </c>
      <c r="T1313" s="38">
        <f>IFERROR(ABS('01_설정'!B4-F1313),"")</f>
        <v>924</v>
      </c>
      <c r="U1313" s="38">
        <f>IFERROR(ABS(K1313-YEAR('02_대상물건입력'!B14)),"")</f>
        <v>8</v>
      </c>
      <c r="V1313" s="38" t="str">
        <f>IF(B1313="","",IF(AND(E1313&gt;0,F1313&gt;0,H1313&gt;0,OR('04A_국토부원자료'!P1314="",'04A_국토부원자료'!P1314="-"),IF('01_설정'!B10=1,N1313=1,TRUE),R1313&lt;='01_설정'!B5,S1313&lt;='01_설정'!B6,T1313&lt;='01_설정'!B7,U1313&lt;='01_설정'!B8),"Y",""))</f>
        <v/>
      </c>
      <c r="W1313" s="40" t="str">
        <f>IF(V1313&lt;&gt;"Y","",MAX(0,(1-R1313/'01_설정'!B5))*'01_설정'!B14+MAX(0,(1-S1313/'01_설정'!B6))*'01_설정'!B15+MAX(0,(1-T1313/'01_설정'!B7))*'01_설정'!B16+MAX(0,(1-U1313/'01_설정'!B8))*'01_설정'!B17+O1313*'01_설정'!B11+Q1313*'01_설정'!B12+P1313*'01_설정'!B13)</f>
        <v/>
      </c>
      <c r="X1313" s="38" t="str">
        <f>IF(W1313="","",1+COUNTIFS($W$4:$W$3003,"&gt;"&amp;W1313)+COUNTIFS($W$4:W1313,W1313)-1)</f>
        <v/>
      </c>
    </row>
    <row r="1314" spans="1:24" ht="16.5">
      <c r="A1314" s="38">
        <f>IF('04A_국토부원자료'!A1315="","",ROW()-3)</f>
        <v>1311</v>
      </c>
      <c r="B1314" s="39" t="str">
        <f>IFERROR('04A_국토부원자료'!B1315,"")</f>
        <v>서울특별시 송파구 문정동</v>
      </c>
      <c r="C1314" s="39" t="str">
        <f>IF(B1314="","",IF('04A_국토부원자료'!C1315&lt;&gt;"",'04A_국토부원자료'!C1315,TRIM('04A_국토부원자료'!D1315&amp;IF('04A_국토부원자료'!E1315&lt;&gt;"","-"&amp;'04A_국토부원자료'!E1315,""))))</f>
        <v>643-1</v>
      </c>
      <c r="D1314" s="39" t="str">
        <f>IFERROR('04A_국토부원자료'!F1315,"")</f>
        <v>엠스테이트</v>
      </c>
      <c r="E1314" s="40">
        <f>IFERROR(VALUE(SUBSTITUTE('04A_국토부원자료'!G1315,",","")),"")</f>
        <v>29.79</v>
      </c>
      <c r="F1314" s="41">
        <f>IFERROR(IF(AND('04A_국토부원자료'!H1315&lt;&gt;"",'04A_국토부원자료'!I1315&lt;&gt;""),DATE(INT(VALUE(SUBSTITUTE('04A_국토부원자료'!H1315,",",""))/100),MOD(VALUE(SUBSTITUTE('04A_국토부원자료'!H1315,",","")),100),VALUE(SUBSTITUTE('04A_국토부원자료'!I1315,",",""))),""),"")</f>
        <v>45188</v>
      </c>
      <c r="G1314" s="42">
        <f>IFERROR(VALUE(SUBSTITUTE('04A_국토부원자료'!J1315,",","")),"")</f>
        <v>28500</v>
      </c>
      <c r="H1314" s="43">
        <f t="shared" si="40"/>
        <v>285000000</v>
      </c>
      <c r="I1314" s="43">
        <f t="shared" si="41"/>
        <v>9566968.7814702932</v>
      </c>
      <c r="J1314" s="38">
        <f>IFERROR(VALUE(SUBSTITUTE('04A_국토부원자료'!K1315,",","")),"")</f>
        <v>17</v>
      </c>
      <c r="K1314" s="38">
        <f>IFERROR(VALUE(SUBSTITUTE('04A_국토부원자료'!N1315,",","")),"")</f>
        <v>2016</v>
      </c>
      <c r="L1314" s="39" t="str">
        <f>IFERROR('04A_국토부원자료'!O1315,"")</f>
        <v>법원로 114</v>
      </c>
      <c r="M1314" s="39" t="str">
        <f>IFERROR('04A_국토부원자료'!Q1315,"")</f>
        <v>중개거래</v>
      </c>
      <c r="N1314" s="38">
        <f>IF(B1314="","",IF('02_대상물건입력'!B5="",1,IF(ISNUMBER(SEARCH('02_대상물건입력'!B5,B1314)),1,0)))</f>
        <v>1</v>
      </c>
      <c r="O1314" s="38">
        <f>IF(B1314="","",IF('02_대상물건입력'!B6="",1,IF(ISNUMBER(SEARCH('02_대상물건입력'!B6,B1314)),1,0)))</f>
        <v>0</v>
      </c>
      <c r="P1314" s="38">
        <f>IF(L1314="","",IF('02_대상물건입력'!B15="",0,IF(ISNUMBER(SEARCH('02_대상물건입력'!B15,L1314)),1,0)))</f>
        <v>0</v>
      </c>
      <c r="Q1314" s="38">
        <f>IF(D1314="","",IF('02_대상물건입력'!B8="",0,IF(ISNUMBER(SEARCH('02_대상물건입력'!B8,D1314)),1,0)))</f>
        <v>0</v>
      </c>
      <c r="R1314" s="44">
        <f>IFERROR(ABS(E1314-'02_대상물건입력'!B11)/'02_대상물건입력'!B11,"")</f>
        <v>9.3499933927496448E-2</v>
      </c>
      <c r="S1314" s="38">
        <f>IFERROR(ABS(J1314-'02_대상물건입력'!B10),"")</f>
        <v>5</v>
      </c>
      <c r="T1314" s="38">
        <f>IFERROR(ABS('01_설정'!B4-F1314),"")</f>
        <v>924</v>
      </c>
      <c r="U1314" s="38">
        <f>IFERROR(ABS(K1314-YEAR('02_대상물건입력'!B14)),"")</f>
        <v>10</v>
      </c>
      <c r="V1314" s="38" t="str">
        <f>IF(B1314="","",IF(AND(E1314&gt;0,F1314&gt;0,H1314&gt;0,OR('04A_국토부원자료'!P1315="",'04A_국토부원자료'!P1315="-"),IF('01_설정'!B10=1,N1314=1,TRUE),R1314&lt;='01_설정'!B5,S1314&lt;='01_설정'!B6,T1314&lt;='01_설정'!B7,U1314&lt;='01_설정'!B8),"Y",""))</f>
        <v>Y</v>
      </c>
      <c r="W1314" s="40">
        <f>IF(V1314&lt;&gt;"Y","",MAX(0,(1-R1314/'01_설정'!B5))*'01_설정'!B14+MAX(0,(1-S1314/'01_설정'!B6))*'01_설정'!B15+MAX(0,(1-T1314/'01_설정'!B7))*'01_설정'!B16+MAX(0,(1-U1314/'01_설정'!B8))*'01_설정'!B17+O1314*'01_설정'!B11+Q1314*'01_설정'!B12+P1314*'01_설정'!B13)</f>
        <v>16.582964718489901</v>
      </c>
      <c r="X1314" s="38">
        <f>IF(W1314="","",1+COUNTIFS($W$4:$W$3003,"&gt;"&amp;W1314)+COUNTIFS($W$4:W1314,W1314)-1)</f>
        <v>281</v>
      </c>
    </row>
    <row r="1315" spans="1:24" ht="16.5">
      <c r="A1315" s="38">
        <f>IF('04A_국토부원자료'!A1316="","",ROW()-3)</f>
        <v>1312</v>
      </c>
      <c r="B1315" s="39" t="str">
        <f>IFERROR('04A_국토부원자료'!B1316,"")</f>
        <v>서울특별시 송파구 문정동</v>
      </c>
      <c r="C1315" s="39" t="str">
        <f>IF(B1315="","",IF('04A_국토부원자료'!C1316&lt;&gt;"",'04A_국토부원자료'!C1316,TRIM('04A_국토부원자료'!D1316&amp;IF('04A_국토부원자료'!E1316&lt;&gt;"","-"&amp;'04A_국토부원자료'!E1316,""))))</f>
        <v>618</v>
      </c>
      <c r="D1315" s="39" t="str">
        <f>IFERROR('04A_국토부원자료'!F1316,"")</f>
        <v>파크하비오</v>
      </c>
      <c r="E1315" s="40">
        <f>IFERROR(VALUE(SUBSTITUTE('04A_국토부원자료'!G1316,",","")),"")</f>
        <v>50.68</v>
      </c>
      <c r="F1315" s="41">
        <f>IFERROR(IF(AND('04A_국토부원자료'!H1316&lt;&gt;"",'04A_국토부원자료'!I1316&lt;&gt;""),DATE(INT(VALUE(SUBSTITUTE('04A_국토부원자료'!H1316,",",""))/100),MOD(VALUE(SUBSTITUTE('04A_국토부원자료'!H1316,",","")),100),VALUE(SUBSTITUTE('04A_국토부원자료'!I1316,",",""))),""),"")</f>
        <v>45187</v>
      </c>
      <c r="G1315" s="42">
        <f>IFERROR(VALUE(SUBSTITUTE('04A_국토부원자료'!J1316,",","")),"")</f>
        <v>50500</v>
      </c>
      <c r="H1315" s="43">
        <f t="shared" si="40"/>
        <v>505000000</v>
      </c>
      <c r="I1315" s="43">
        <f t="shared" si="41"/>
        <v>9964483.0307813734</v>
      </c>
      <c r="J1315" s="38">
        <f>IFERROR(VALUE(SUBSTITUTE('04A_국토부원자료'!K1316,",","")),"")</f>
        <v>19</v>
      </c>
      <c r="K1315" s="38" t="str">
        <f>IFERROR(VALUE(SUBSTITUTE('04A_국토부원자료'!N1316,",","")),"")</f>
        <v/>
      </c>
      <c r="L1315" s="39" t="str">
        <f>IFERROR('04A_국토부원자료'!O1316,"")</f>
        <v xml:space="preserve"> </v>
      </c>
      <c r="M1315" s="39" t="str">
        <f>IFERROR('04A_국토부원자료'!Q1316,"")</f>
        <v>중개거래</v>
      </c>
      <c r="N1315" s="38">
        <f>IF(B1315="","",IF('02_대상물건입력'!B5="",1,IF(ISNUMBER(SEARCH('02_대상물건입력'!B5,B1315)),1,0)))</f>
        <v>1</v>
      </c>
      <c r="O1315" s="38">
        <f>IF(B1315="","",IF('02_대상물건입력'!B6="",1,IF(ISNUMBER(SEARCH('02_대상물건입력'!B6,B1315)),1,0)))</f>
        <v>0</v>
      </c>
      <c r="P1315" s="38">
        <f>IF(L1315="","",IF('02_대상물건입력'!B15="",0,IF(ISNUMBER(SEARCH('02_대상물건입력'!B15,L1315)),1,0)))</f>
        <v>0</v>
      </c>
      <c r="Q1315" s="38">
        <f>IF(D1315="","",IF('02_대상물건입력'!B8="",0,IF(ISNUMBER(SEARCH('02_대상물건입력'!B8,D1315)),1,0)))</f>
        <v>0</v>
      </c>
      <c r="R1315" s="44">
        <f>IFERROR(ABS(E1315-'02_대상물건입력'!B11)/'02_대상물건입력'!B11,"")</f>
        <v>0.86030804469437805</v>
      </c>
      <c r="S1315" s="38">
        <f>IFERROR(ABS(J1315-'02_대상물건입력'!B10),"")</f>
        <v>7</v>
      </c>
      <c r="T1315" s="38">
        <f>IFERROR(ABS('01_설정'!B4-F1315),"")</f>
        <v>925</v>
      </c>
      <c r="U1315" s="38" t="str">
        <f>IFERROR(ABS(K1315-YEAR('02_대상물건입력'!B14)),"")</f>
        <v/>
      </c>
      <c r="V1315" s="38" t="str">
        <f>IF(B1315="","",IF(AND(E1315&gt;0,F1315&gt;0,H1315&gt;0,OR('04A_국토부원자료'!P1316="",'04A_국토부원자료'!P1316="-"),IF('01_설정'!B10=1,N1315=1,TRUE),R1315&lt;='01_설정'!B5,S1315&lt;='01_설정'!B6,T1315&lt;='01_설정'!B7,U1315&lt;='01_설정'!B8),"Y",""))</f>
        <v/>
      </c>
      <c r="W1315" s="40" t="str">
        <f>IF(V1315&lt;&gt;"Y","",MAX(0,(1-R1315/'01_설정'!B5))*'01_설정'!B14+MAX(0,(1-S1315/'01_설정'!B6))*'01_설정'!B15+MAX(0,(1-T1315/'01_설정'!B7))*'01_설정'!B16+MAX(0,(1-U1315/'01_설정'!B8))*'01_설정'!B17+O1315*'01_설정'!B11+Q1315*'01_설정'!B12+P1315*'01_설정'!B13)</f>
        <v/>
      </c>
      <c r="X1315" s="38" t="str">
        <f>IF(W1315="","",1+COUNTIFS($W$4:$W$3003,"&gt;"&amp;W1315)+COUNTIFS($W$4:W1315,W1315)-1)</f>
        <v/>
      </c>
    </row>
    <row r="1316" spans="1:24" ht="16.5">
      <c r="A1316" s="38">
        <f>IF('04A_국토부원자료'!A1317="","",ROW()-3)</f>
        <v>1313</v>
      </c>
      <c r="B1316" s="39" t="str">
        <f>IFERROR('04A_국토부원자료'!B1317,"")</f>
        <v>서울특별시 송파구 문정동</v>
      </c>
      <c r="C1316" s="39" t="str">
        <f>IF(B1316="","",IF('04A_국토부원자료'!C1317&lt;&gt;"",'04A_국토부원자료'!C1317,TRIM('04A_국토부원자료'!D1317&amp;IF('04A_국토부원자료'!E1317&lt;&gt;"","-"&amp;'04A_국토부원자료'!E1317,""))))</f>
        <v>618</v>
      </c>
      <c r="D1316" s="39" t="str">
        <f>IFERROR('04A_국토부원자료'!F1317,"")</f>
        <v>파크하비오</v>
      </c>
      <c r="E1316" s="40">
        <f>IFERROR(VALUE(SUBSTITUTE('04A_국토부원자료'!G1317,",","")),"")</f>
        <v>25.12</v>
      </c>
      <c r="F1316" s="41">
        <f>IFERROR(IF(AND('04A_국토부원자료'!H1317&lt;&gt;"",'04A_국토부원자료'!I1317&lt;&gt;""),DATE(INT(VALUE(SUBSTITUTE('04A_국토부원자료'!H1317,",",""))/100),MOD(VALUE(SUBSTITUTE('04A_국토부원자료'!H1317,",","")),100),VALUE(SUBSTITUTE('04A_국토부원자료'!I1317,",",""))),""),"")</f>
        <v>45185</v>
      </c>
      <c r="G1316" s="42">
        <f>IFERROR(VALUE(SUBSTITUTE('04A_국토부원자료'!J1317,",","")),"")</f>
        <v>20500</v>
      </c>
      <c r="H1316" s="43">
        <f t="shared" si="40"/>
        <v>205000000</v>
      </c>
      <c r="I1316" s="43">
        <f t="shared" si="41"/>
        <v>8160828.0254777065</v>
      </c>
      <c r="J1316" s="38">
        <f>IFERROR(VALUE(SUBSTITUTE('04A_국토부원자료'!K1317,",","")),"")</f>
        <v>8</v>
      </c>
      <c r="K1316" s="38" t="str">
        <f>IFERROR(VALUE(SUBSTITUTE('04A_국토부원자료'!N1317,",","")),"")</f>
        <v/>
      </c>
      <c r="L1316" s="39" t="str">
        <f>IFERROR('04A_국토부원자료'!O1317,"")</f>
        <v xml:space="preserve"> </v>
      </c>
      <c r="M1316" s="39" t="str">
        <f>IFERROR('04A_국토부원자료'!Q1317,"")</f>
        <v>중개거래</v>
      </c>
      <c r="N1316" s="38">
        <f>IF(B1316="","",IF('02_대상물건입력'!B5="",1,IF(ISNUMBER(SEARCH('02_대상물건입력'!B5,B1316)),1,0)))</f>
        <v>1</v>
      </c>
      <c r="O1316" s="38">
        <f>IF(B1316="","",IF('02_대상물건입력'!B6="",1,IF(ISNUMBER(SEARCH('02_대상물건입력'!B6,B1316)),1,0)))</f>
        <v>0</v>
      </c>
      <c r="P1316" s="38">
        <f>IF(L1316="","",IF('02_대상물건입력'!B15="",0,IF(ISNUMBER(SEARCH('02_대상물건입력'!B15,L1316)),1,0)))</f>
        <v>0</v>
      </c>
      <c r="Q1316" s="38">
        <f>IF(D1316="","",IF('02_대상물건입력'!B8="",0,IF(ISNUMBER(SEARCH('02_대상물건입력'!B8,D1316)),1,0)))</f>
        <v>0</v>
      </c>
      <c r="R1316" s="44">
        <f>IFERROR(ABS(E1316-'02_대상물건입력'!B11)/'02_대상물건입력'!B11,"")</f>
        <v>7.7921505865769972E-2</v>
      </c>
      <c r="S1316" s="38">
        <f>IFERROR(ABS(J1316-'02_대상물건입력'!B10),"")</f>
        <v>4</v>
      </c>
      <c r="T1316" s="38">
        <f>IFERROR(ABS('01_설정'!B4-F1316),"")</f>
        <v>927</v>
      </c>
      <c r="U1316" s="38" t="str">
        <f>IFERROR(ABS(K1316-YEAR('02_대상물건입력'!B14)),"")</f>
        <v/>
      </c>
      <c r="V1316" s="38" t="str">
        <f>IF(B1316="","",IF(AND(E1316&gt;0,F1316&gt;0,H1316&gt;0,OR('04A_국토부원자료'!P1317="",'04A_국토부원자료'!P1317="-"),IF('01_설정'!B10=1,N1316=1,TRUE),R1316&lt;='01_설정'!B5,S1316&lt;='01_설정'!B6,T1316&lt;='01_설정'!B7,U1316&lt;='01_설정'!B8),"Y",""))</f>
        <v/>
      </c>
      <c r="W1316" s="40" t="str">
        <f>IF(V1316&lt;&gt;"Y","",MAX(0,(1-R1316/'01_설정'!B5))*'01_설정'!B14+MAX(0,(1-S1316/'01_설정'!B6))*'01_설정'!B15+MAX(0,(1-T1316/'01_설정'!B7))*'01_설정'!B16+MAX(0,(1-U1316/'01_설정'!B8))*'01_설정'!B17+O1316*'01_설정'!B11+Q1316*'01_설정'!B12+P1316*'01_설정'!B13)</f>
        <v/>
      </c>
      <c r="X1316" s="38" t="str">
        <f>IF(W1316="","",1+COUNTIFS($W$4:$W$3003,"&gt;"&amp;W1316)+COUNTIFS($W$4:W1316,W1316)-1)</f>
        <v/>
      </c>
    </row>
    <row r="1317" spans="1:24" ht="16.5">
      <c r="A1317" s="38">
        <f>IF('04A_국토부원자료'!A1318="","",ROW()-3)</f>
        <v>1314</v>
      </c>
      <c r="B1317" s="39" t="str">
        <f>IFERROR('04A_국토부원자료'!B1318,"")</f>
        <v>서울특별시 송파구 문정동</v>
      </c>
      <c r="C1317" s="39" t="str">
        <f>IF(B1317="","",IF('04A_국토부원자료'!C1318&lt;&gt;"",'04A_국토부원자료'!C1318,TRIM('04A_국토부원자료'!D1318&amp;IF('04A_국토부원자료'!E1318&lt;&gt;"","-"&amp;'04A_국토부원자료'!E1318,""))))</f>
        <v>622</v>
      </c>
      <c r="D1317" s="39" t="str">
        <f>IFERROR('04A_국토부원자료'!F1318,"")</f>
        <v>송파한화오벨리스크</v>
      </c>
      <c r="E1317" s="40">
        <f>IFERROR(VALUE(SUBSTITUTE('04A_국토부원자료'!G1318,",","")),"")</f>
        <v>26.82</v>
      </c>
      <c r="F1317" s="41">
        <f>IFERROR(IF(AND('04A_국토부원자료'!H1318&lt;&gt;"",'04A_국토부원자료'!I1318&lt;&gt;""),DATE(INT(VALUE(SUBSTITUTE('04A_국토부원자료'!H1318,",",""))/100),MOD(VALUE(SUBSTITUTE('04A_국토부원자료'!H1318,",","")),100),VALUE(SUBSTITUTE('04A_국토부원자료'!I1318,",",""))),""),"")</f>
        <v>45184</v>
      </c>
      <c r="G1317" s="42">
        <f>IFERROR(VALUE(SUBSTITUTE('04A_국토부원자료'!J1318,",","")),"")</f>
        <v>20000</v>
      </c>
      <c r="H1317" s="43">
        <f t="shared" si="40"/>
        <v>200000000</v>
      </c>
      <c r="I1317" s="43">
        <f t="shared" si="41"/>
        <v>7457121.5510812821</v>
      </c>
      <c r="J1317" s="38">
        <f>IFERROR(VALUE(SUBSTITUTE('04A_국토부원자료'!K1318,",","")),"")</f>
        <v>11</v>
      </c>
      <c r="K1317" s="38">
        <f>IFERROR(VALUE(SUBSTITUTE('04A_국토부원자료'!N1318,",","")),"")</f>
        <v>2013</v>
      </c>
      <c r="L1317" s="39" t="str">
        <f>IFERROR('04A_국토부원자료'!O1318,"")</f>
        <v>충민로 5</v>
      </c>
      <c r="M1317" s="39" t="str">
        <f>IFERROR('04A_국토부원자료'!Q1318,"")</f>
        <v>직거래</v>
      </c>
      <c r="N1317" s="38">
        <f>IF(B1317="","",IF('02_대상물건입력'!B5="",1,IF(ISNUMBER(SEARCH('02_대상물건입력'!B5,B1317)),1,0)))</f>
        <v>1</v>
      </c>
      <c r="O1317" s="38">
        <f>IF(B1317="","",IF('02_대상물건입력'!B6="",1,IF(ISNUMBER(SEARCH('02_대상물건입력'!B6,B1317)),1,0)))</f>
        <v>0</v>
      </c>
      <c r="P1317" s="38">
        <f>IF(L1317="","",IF('02_대상물건입력'!B15="",0,IF(ISNUMBER(SEARCH('02_대상물건입력'!B15,L1317)),1,0)))</f>
        <v>0</v>
      </c>
      <c r="Q1317" s="38">
        <f>IF(D1317="","",IF('02_대상물건입력'!B8="",0,IF(ISNUMBER(SEARCH('02_대상물건입력'!B8,D1317)),1,0)))</f>
        <v>0</v>
      </c>
      <c r="R1317" s="44">
        <f>IFERROR(ABS(E1317-'02_대상물건입력'!B11)/'02_대상물건입력'!B11,"")</f>
        <v>1.551969694745029E-2</v>
      </c>
      <c r="S1317" s="38">
        <f>IFERROR(ABS(J1317-'02_대상물건입력'!B10),"")</f>
        <v>1</v>
      </c>
      <c r="T1317" s="38">
        <f>IFERROR(ABS('01_설정'!B4-F1317),"")</f>
        <v>928</v>
      </c>
      <c r="U1317" s="38">
        <f>IFERROR(ABS(K1317-YEAR('02_대상물건입력'!B14)),"")</f>
        <v>13</v>
      </c>
      <c r="V1317" s="38" t="str">
        <f>IF(B1317="","",IF(AND(E1317&gt;0,F1317&gt;0,H1317&gt;0,OR('04A_국토부원자료'!P1318="",'04A_국토부원자료'!P1318="-"),IF('01_설정'!B10=1,N1317=1,TRUE),R1317&lt;='01_설정'!B5,S1317&lt;='01_설정'!B6,T1317&lt;='01_설정'!B7,U1317&lt;='01_설정'!B8),"Y",""))</f>
        <v/>
      </c>
      <c r="W1317" s="40" t="str">
        <f>IF(V1317&lt;&gt;"Y","",MAX(0,(1-R1317/'01_설정'!B5))*'01_설정'!B14+MAX(0,(1-S1317/'01_설정'!B6))*'01_설정'!B15+MAX(0,(1-T1317/'01_설정'!B7))*'01_설정'!B16+MAX(0,(1-U1317/'01_설정'!B8))*'01_설정'!B17+O1317*'01_설정'!B11+Q1317*'01_설정'!B12+P1317*'01_설정'!B13)</f>
        <v/>
      </c>
      <c r="X1317" s="38" t="str">
        <f>IF(W1317="","",1+COUNTIFS($W$4:$W$3003,"&gt;"&amp;W1317)+COUNTIFS($W$4:W1317,W1317)-1)</f>
        <v/>
      </c>
    </row>
    <row r="1318" spans="1:24" ht="16.5">
      <c r="A1318" s="38">
        <f>IF('04A_국토부원자료'!A1319="","",ROW()-3)</f>
        <v>1315</v>
      </c>
      <c r="B1318" s="39" t="str">
        <f>IFERROR('04A_국토부원자료'!B1319,"")</f>
        <v>서울특별시 송파구 문정동</v>
      </c>
      <c r="C1318" s="39" t="str">
        <f>IF(B1318="","",IF('04A_국토부원자료'!C1319&lt;&gt;"",'04A_국토부원자료'!C1319,TRIM('04A_국토부원자료'!D1319&amp;IF('04A_국토부원자료'!E1319&lt;&gt;"","-"&amp;'04A_국토부원자료'!E1319,""))))</f>
        <v>618</v>
      </c>
      <c r="D1318" s="39" t="str">
        <f>IFERROR('04A_국토부원자료'!F1319,"")</f>
        <v>파크하비오</v>
      </c>
      <c r="E1318" s="40">
        <f>IFERROR(VALUE(SUBSTITUTE('04A_국토부원자료'!G1319,",","")),"")</f>
        <v>50.68</v>
      </c>
      <c r="F1318" s="41">
        <f>IFERROR(IF(AND('04A_국토부원자료'!H1319&lt;&gt;"",'04A_국토부원자료'!I1319&lt;&gt;""),DATE(INT(VALUE(SUBSTITUTE('04A_국토부원자료'!H1319,",",""))/100),MOD(VALUE(SUBSTITUTE('04A_국토부원자료'!H1319,",","")),100),VALUE(SUBSTITUTE('04A_국토부원자료'!I1319,",",""))),""),"")</f>
        <v>45184</v>
      </c>
      <c r="G1318" s="42">
        <f>IFERROR(VALUE(SUBSTITUTE('04A_국토부원자료'!J1319,",","")),"")</f>
        <v>49500</v>
      </c>
      <c r="H1318" s="43">
        <f t="shared" si="40"/>
        <v>495000000</v>
      </c>
      <c r="I1318" s="43">
        <f t="shared" si="41"/>
        <v>9767166.5351223368</v>
      </c>
      <c r="J1318" s="38">
        <f>IFERROR(VALUE(SUBSTITUTE('04A_국토부원자료'!K1319,",","")),"")</f>
        <v>14</v>
      </c>
      <c r="K1318" s="38" t="str">
        <f>IFERROR(VALUE(SUBSTITUTE('04A_국토부원자료'!N1319,",","")),"")</f>
        <v/>
      </c>
      <c r="L1318" s="39" t="str">
        <f>IFERROR('04A_국토부원자료'!O1319,"")</f>
        <v xml:space="preserve"> </v>
      </c>
      <c r="M1318" s="39" t="str">
        <f>IFERROR('04A_국토부원자료'!Q1319,"")</f>
        <v>중개거래</v>
      </c>
      <c r="N1318" s="38">
        <f>IF(B1318="","",IF('02_대상물건입력'!B5="",1,IF(ISNUMBER(SEARCH('02_대상물건입력'!B5,B1318)),1,0)))</f>
        <v>1</v>
      </c>
      <c r="O1318" s="38">
        <f>IF(B1318="","",IF('02_대상물건입력'!B6="",1,IF(ISNUMBER(SEARCH('02_대상물건입력'!B6,B1318)),1,0)))</f>
        <v>0</v>
      </c>
      <c r="P1318" s="38">
        <f>IF(L1318="","",IF('02_대상물건입력'!B15="",0,IF(ISNUMBER(SEARCH('02_대상물건입력'!B15,L1318)),1,0)))</f>
        <v>0</v>
      </c>
      <c r="Q1318" s="38">
        <f>IF(D1318="","",IF('02_대상물건입력'!B8="",0,IF(ISNUMBER(SEARCH('02_대상물건입력'!B8,D1318)),1,0)))</f>
        <v>0</v>
      </c>
      <c r="R1318" s="44">
        <f>IFERROR(ABS(E1318-'02_대상물건입력'!B11)/'02_대상물건입력'!B11,"")</f>
        <v>0.86030804469437805</v>
      </c>
      <c r="S1318" s="38">
        <f>IFERROR(ABS(J1318-'02_대상물건입력'!B10),"")</f>
        <v>2</v>
      </c>
      <c r="T1318" s="38">
        <f>IFERROR(ABS('01_설정'!B4-F1318),"")</f>
        <v>928</v>
      </c>
      <c r="U1318" s="38" t="str">
        <f>IFERROR(ABS(K1318-YEAR('02_대상물건입력'!B14)),"")</f>
        <v/>
      </c>
      <c r="V1318" s="38" t="str">
        <f>IF(B1318="","",IF(AND(E1318&gt;0,F1318&gt;0,H1318&gt;0,OR('04A_국토부원자료'!P1319="",'04A_국토부원자료'!P1319="-"),IF('01_설정'!B10=1,N1318=1,TRUE),R1318&lt;='01_설정'!B5,S1318&lt;='01_설정'!B6,T1318&lt;='01_설정'!B7,U1318&lt;='01_설정'!B8),"Y",""))</f>
        <v/>
      </c>
      <c r="W1318" s="40" t="str">
        <f>IF(V1318&lt;&gt;"Y","",MAX(0,(1-R1318/'01_설정'!B5))*'01_설정'!B14+MAX(0,(1-S1318/'01_설정'!B6))*'01_설정'!B15+MAX(0,(1-T1318/'01_설정'!B7))*'01_설정'!B16+MAX(0,(1-U1318/'01_설정'!B8))*'01_설정'!B17+O1318*'01_설정'!B11+Q1318*'01_설정'!B12+P1318*'01_설정'!B13)</f>
        <v/>
      </c>
      <c r="X1318" s="38" t="str">
        <f>IF(W1318="","",1+COUNTIFS($W$4:$W$3003,"&gt;"&amp;W1318)+COUNTIFS($W$4:W1318,W1318)-1)</f>
        <v/>
      </c>
    </row>
    <row r="1319" spans="1:24" ht="16.5">
      <c r="A1319" s="38">
        <f>IF('04A_국토부원자료'!A1320="","",ROW()-3)</f>
        <v>1316</v>
      </c>
      <c r="B1319" s="39" t="str">
        <f>IFERROR('04A_국토부원자료'!B1320,"")</f>
        <v>서울특별시 송파구 문정동</v>
      </c>
      <c r="C1319" s="39" t="str">
        <f>IF(B1319="","",IF('04A_국토부원자료'!C1320&lt;&gt;"",'04A_국토부원자료'!C1320,TRIM('04A_국토부원자료'!D1320&amp;IF('04A_국토부원자료'!E1320&lt;&gt;"","-"&amp;'04A_국토부원자료'!E1320,""))))</f>
        <v>618</v>
      </c>
      <c r="D1319" s="39" t="str">
        <f>IFERROR('04A_국토부원자료'!F1320,"")</f>
        <v>파크하비오</v>
      </c>
      <c r="E1319" s="40">
        <f>IFERROR(VALUE(SUBSTITUTE('04A_국토부원자료'!G1320,",","")),"")</f>
        <v>50.68</v>
      </c>
      <c r="F1319" s="41">
        <f>IFERROR(IF(AND('04A_국토부원자료'!H1320&lt;&gt;"",'04A_국토부원자료'!I1320&lt;&gt;""),DATE(INT(VALUE(SUBSTITUTE('04A_국토부원자료'!H1320,",",""))/100),MOD(VALUE(SUBSTITUTE('04A_국토부원자료'!H1320,",","")),100),VALUE(SUBSTITUTE('04A_국토부원자료'!I1320,",",""))),""),"")</f>
        <v>45184</v>
      </c>
      <c r="G1319" s="42">
        <f>IFERROR(VALUE(SUBSTITUTE('04A_국토부원자료'!J1320,",","")),"")</f>
        <v>49500</v>
      </c>
      <c r="H1319" s="43">
        <f t="shared" si="40"/>
        <v>495000000</v>
      </c>
      <c r="I1319" s="43">
        <f t="shared" si="41"/>
        <v>9767166.5351223368</v>
      </c>
      <c r="J1319" s="38">
        <f>IFERROR(VALUE(SUBSTITUTE('04A_국토부원자료'!K1320,",","")),"")</f>
        <v>13</v>
      </c>
      <c r="K1319" s="38" t="str">
        <f>IFERROR(VALUE(SUBSTITUTE('04A_국토부원자료'!N1320,",","")),"")</f>
        <v/>
      </c>
      <c r="L1319" s="39" t="str">
        <f>IFERROR('04A_국토부원자료'!O1320,"")</f>
        <v xml:space="preserve"> </v>
      </c>
      <c r="M1319" s="39" t="str">
        <f>IFERROR('04A_국토부원자료'!Q1320,"")</f>
        <v>중개거래</v>
      </c>
      <c r="N1319" s="38">
        <f>IF(B1319="","",IF('02_대상물건입력'!B5="",1,IF(ISNUMBER(SEARCH('02_대상물건입력'!B5,B1319)),1,0)))</f>
        <v>1</v>
      </c>
      <c r="O1319" s="38">
        <f>IF(B1319="","",IF('02_대상물건입력'!B6="",1,IF(ISNUMBER(SEARCH('02_대상물건입력'!B6,B1319)),1,0)))</f>
        <v>0</v>
      </c>
      <c r="P1319" s="38">
        <f>IF(L1319="","",IF('02_대상물건입력'!B15="",0,IF(ISNUMBER(SEARCH('02_대상물건입력'!B15,L1319)),1,0)))</f>
        <v>0</v>
      </c>
      <c r="Q1319" s="38">
        <f>IF(D1319="","",IF('02_대상물건입력'!B8="",0,IF(ISNUMBER(SEARCH('02_대상물건입력'!B8,D1319)),1,0)))</f>
        <v>0</v>
      </c>
      <c r="R1319" s="44">
        <f>IFERROR(ABS(E1319-'02_대상물건입력'!B11)/'02_대상물건입력'!B11,"")</f>
        <v>0.86030804469437805</v>
      </c>
      <c r="S1319" s="38">
        <f>IFERROR(ABS(J1319-'02_대상물건입력'!B10),"")</f>
        <v>1</v>
      </c>
      <c r="T1319" s="38">
        <f>IFERROR(ABS('01_설정'!B4-F1319),"")</f>
        <v>928</v>
      </c>
      <c r="U1319" s="38" t="str">
        <f>IFERROR(ABS(K1319-YEAR('02_대상물건입력'!B14)),"")</f>
        <v/>
      </c>
      <c r="V1319" s="38" t="str">
        <f>IF(B1319="","",IF(AND(E1319&gt;0,F1319&gt;0,H1319&gt;0,OR('04A_국토부원자료'!P1320="",'04A_국토부원자료'!P1320="-"),IF('01_설정'!B10=1,N1319=1,TRUE),R1319&lt;='01_설정'!B5,S1319&lt;='01_설정'!B6,T1319&lt;='01_설정'!B7,U1319&lt;='01_설정'!B8),"Y",""))</f>
        <v/>
      </c>
      <c r="W1319" s="40" t="str">
        <f>IF(V1319&lt;&gt;"Y","",MAX(0,(1-R1319/'01_설정'!B5))*'01_설정'!B14+MAX(0,(1-S1319/'01_설정'!B6))*'01_설정'!B15+MAX(0,(1-T1319/'01_설정'!B7))*'01_설정'!B16+MAX(0,(1-U1319/'01_설정'!B8))*'01_설정'!B17+O1319*'01_설정'!B11+Q1319*'01_설정'!B12+P1319*'01_설정'!B13)</f>
        <v/>
      </c>
      <c r="X1319" s="38" t="str">
        <f>IF(W1319="","",1+COUNTIFS($W$4:$W$3003,"&gt;"&amp;W1319)+COUNTIFS($W$4:W1319,W1319)-1)</f>
        <v/>
      </c>
    </row>
    <row r="1320" spans="1:24" ht="16.5">
      <c r="A1320" s="38">
        <f>IF('04A_국토부원자료'!A1321="","",ROW()-3)</f>
        <v>1317</v>
      </c>
      <c r="B1320" s="39" t="str">
        <f>IFERROR('04A_국토부원자료'!B1321,"")</f>
        <v>서울특별시 송파구 문정동</v>
      </c>
      <c r="C1320" s="39" t="str">
        <f>IF(B1320="","",IF('04A_국토부원자료'!C1321&lt;&gt;"",'04A_국토부원자료'!C1321,TRIM('04A_국토부원자료'!D1321&amp;IF('04A_국토부원자료'!E1321&lt;&gt;"","-"&amp;'04A_국토부원자료'!E1321,""))))</f>
        <v>618</v>
      </c>
      <c r="D1320" s="39" t="str">
        <f>IFERROR('04A_국토부원자료'!F1321,"")</f>
        <v>파크하비오</v>
      </c>
      <c r="E1320" s="40">
        <f>IFERROR(VALUE(SUBSTITUTE('04A_국토부원자료'!G1321,",","")),"")</f>
        <v>24.58</v>
      </c>
      <c r="F1320" s="41">
        <f>IFERROR(IF(AND('04A_국토부원자료'!H1321&lt;&gt;"",'04A_국토부원자료'!I1321&lt;&gt;""),DATE(INT(VALUE(SUBSTITUTE('04A_국토부원자료'!H1321,",",""))/100),MOD(VALUE(SUBSTITUTE('04A_국토부원자료'!H1321,",","")),100),VALUE(SUBSTITUTE('04A_국토부원자료'!I1321,",",""))),""),"")</f>
        <v>45184</v>
      </c>
      <c r="G1320" s="42">
        <f>IFERROR(VALUE(SUBSTITUTE('04A_국토부원자료'!J1321,",","")),"")</f>
        <v>20000</v>
      </c>
      <c r="H1320" s="43">
        <f t="shared" si="40"/>
        <v>200000000</v>
      </c>
      <c r="I1320" s="43">
        <f t="shared" si="41"/>
        <v>8136696.5012205048</v>
      </c>
      <c r="J1320" s="38">
        <f>IFERROR(VALUE(SUBSTITUTE('04A_국토부원자료'!K1321,",","")),"")</f>
        <v>15</v>
      </c>
      <c r="K1320" s="38" t="str">
        <f>IFERROR(VALUE(SUBSTITUTE('04A_국토부원자료'!N1321,",","")),"")</f>
        <v/>
      </c>
      <c r="L1320" s="39" t="str">
        <f>IFERROR('04A_국토부원자료'!O1321,"")</f>
        <v xml:space="preserve"> </v>
      </c>
      <c r="M1320" s="39" t="str">
        <f>IFERROR('04A_국토부원자료'!Q1321,"")</f>
        <v>중개거래</v>
      </c>
      <c r="N1320" s="38">
        <f>IF(B1320="","",IF('02_대상물건입력'!B5="",1,IF(ISNUMBER(SEARCH('02_대상물건입력'!B5,B1320)),1,0)))</f>
        <v>1</v>
      </c>
      <c r="O1320" s="38">
        <f>IF(B1320="","",IF('02_대상물건입력'!B6="",1,IF(ISNUMBER(SEARCH('02_대상물건입력'!B6,B1320)),1,0)))</f>
        <v>0</v>
      </c>
      <c r="P1320" s="38">
        <f>IF(L1320="","",IF('02_대상물건입력'!B15="",0,IF(ISNUMBER(SEARCH('02_대상물건입력'!B15,L1320)),1,0)))</f>
        <v>0</v>
      </c>
      <c r="Q1320" s="38">
        <f>IF(D1320="","",IF('02_대상물건입력'!B8="",0,IF(ISNUMBER(SEARCH('02_대상물건입력'!B8,D1320)),1,0)))</f>
        <v>0</v>
      </c>
      <c r="R1320" s="44">
        <f>IFERROR(ABS(E1320-'02_대상물건입력'!B11)/'02_대상물건입력'!B11,"")</f>
        <v>9.7743256933942216E-2</v>
      </c>
      <c r="S1320" s="38">
        <f>IFERROR(ABS(J1320-'02_대상물건입력'!B10),"")</f>
        <v>3</v>
      </c>
      <c r="T1320" s="38">
        <f>IFERROR(ABS('01_설정'!B4-F1320),"")</f>
        <v>928</v>
      </c>
      <c r="U1320" s="38" t="str">
        <f>IFERROR(ABS(K1320-YEAR('02_대상물건입력'!B14)),"")</f>
        <v/>
      </c>
      <c r="V1320" s="38" t="str">
        <f>IF(B1320="","",IF(AND(E1320&gt;0,F1320&gt;0,H1320&gt;0,OR('04A_국토부원자료'!P1321="",'04A_국토부원자료'!P1321="-"),IF('01_설정'!B10=1,N1320=1,TRUE),R1320&lt;='01_설정'!B5,S1320&lt;='01_설정'!B6,T1320&lt;='01_설정'!B7,U1320&lt;='01_설정'!B8),"Y",""))</f>
        <v/>
      </c>
      <c r="W1320" s="40" t="str">
        <f>IF(V1320&lt;&gt;"Y","",MAX(0,(1-R1320/'01_설정'!B5))*'01_설정'!B14+MAX(0,(1-S1320/'01_설정'!B6))*'01_설정'!B15+MAX(0,(1-T1320/'01_설정'!B7))*'01_설정'!B16+MAX(0,(1-U1320/'01_설정'!B8))*'01_설정'!B17+O1320*'01_설정'!B11+Q1320*'01_설정'!B12+P1320*'01_설정'!B13)</f>
        <v/>
      </c>
      <c r="X1320" s="38" t="str">
        <f>IF(W1320="","",1+COUNTIFS($W$4:$W$3003,"&gt;"&amp;W1320)+COUNTIFS($W$4:W1320,W1320)-1)</f>
        <v/>
      </c>
    </row>
    <row r="1321" spans="1:24" ht="16.5">
      <c r="A1321" s="38">
        <f>IF('04A_국토부원자료'!A1322="","",ROW()-3)</f>
        <v>1318</v>
      </c>
      <c r="B1321" s="39" t="str">
        <f>IFERROR('04A_국토부원자료'!B1322,"")</f>
        <v>서울특별시 송파구 문정동</v>
      </c>
      <c r="C1321" s="39" t="str">
        <f>IF(B1321="","",IF('04A_국토부원자료'!C1322&lt;&gt;"",'04A_국토부원자료'!C1322,TRIM('04A_국토부원자료'!D1322&amp;IF('04A_국토부원자료'!E1322&lt;&gt;"","-"&amp;'04A_국토부원자료'!E1322,""))))</f>
        <v>624</v>
      </c>
      <c r="D1321" s="39" t="str">
        <f>IFERROR('04A_국토부원자료'!F1322,"")</f>
        <v>송파 아이파크</v>
      </c>
      <c r="E1321" s="40">
        <f>IFERROR(VALUE(SUBSTITUTE('04A_국토부원자료'!G1322,",","")),"")</f>
        <v>29.88</v>
      </c>
      <c r="F1321" s="41">
        <f>IFERROR(IF(AND('04A_국토부원자료'!H1322&lt;&gt;"",'04A_국토부원자료'!I1322&lt;&gt;""),DATE(INT(VALUE(SUBSTITUTE('04A_국토부원자료'!H1322,",",""))/100),MOD(VALUE(SUBSTITUTE('04A_국토부원자료'!H1322,",","")),100),VALUE(SUBSTITUTE('04A_국토부원자료'!I1322,",",""))),""),"")</f>
        <v>45183</v>
      </c>
      <c r="G1321" s="42">
        <f>IFERROR(VALUE(SUBSTITUTE('04A_국토부원자료'!J1322,",","")),"")</f>
        <v>28000</v>
      </c>
      <c r="H1321" s="43">
        <f t="shared" si="40"/>
        <v>280000000</v>
      </c>
      <c r="I1321" s="43">
        <f t="shared" si="41"/>
        <v>9370816.599732263</v>
      </c>
      <c r="J1321" s="38">
        <f>IFERROR(VALUE(SUBSTITUTE('04A_국토부원자료'!K1322,",","")),"")</f>
        <v>13</v>
      </c>
      <c r="K1321" s="38">
        <f>IFERROR(VALUE(SUBSTITUTE('04A_국토부원자료'!N1322,",","")),"")</f>
        <v>2015</v>
      </c>
      <c r="L1321" s="39" t="str">
        <f>IFERROR('04A_국토부원자료'!O1322,"")</f>
        <v>법원로 55</v>
      </c>
      <c r="M1321" s="39" t="str">
        <f>IFERROR('04A_국토부원자료'!Q1322,"")</f>
        <v>중개거래</v>
      </c>
      <c r="N1321" s="38">
        <f>IF(B1321="","",IF('02_대상물건입력'!B5="",1,IF(ISNUMBER(SEARCH('02_대상물건입력'!B5,B1321)),1,0)))</f>
        <v>1</v>
      </c>
      <c r="O1321" s="38">
        <f>IF(B1321="","",IF('02_대상물건입력'!B6="",1,IF(ISNUMBER(SEARCH('02_대상물건입력'!B6,B1321)),1,0)))</f>
        <v>0</v>
      </c>
      <c r="P1321" s="38">
        <f>IF(L1321="","",IF('02_대상물건입력'!B15="",0,IF(ISNUMBER(SEARCH('02_대상물건입력'!B15,L1321)),1,0)))</f>
        <v>0</v>
      </c>
      <c r="Q1321" s="38">
        <f>IF(D1321="","",IF('02_대상물건입력'!B8="",0,IF(ISNUMBER(SEARCH('02_대상물건입력'!B8,D1321)),1,0)))</f>
        <v>0</v>
      </c>
      <c r="R1321" s="44">
        <f>IFERROR(ABS(E1321-'02_대상물건입력'!B11)/'02_대상물건입력'!B11,"")</f>
        <v>9.6803559105525128E-2</v>
      </c>
      <c r="S1321" s="38">
        <f>IFERROR(ABS(J1321-'02_대상물건입력'!B10),"")</f>
        <v>1</v>
      </c>
      <c r="T1321" s="38">
        <f>IFERROR(ABS('01_설정'!B4-F1321),"")</f>
        <v>929</v>
      </c>
      <c r="U1321" s="38">
        <f>IFERROR(ABS(K1321-YEAR('02_대상물건입력'!B14)),"")</f>
        <v>11</v>
      </c>
      <c r="V1321" s="38" t="str">
        <f>IF(B1321="","",IF(AND(E1321&gt;0,F1321&gt;0,H1321&gt;0,OR('04A_국토부원자료'!P1322="",'04A_국토부원자료'!P1322="-"),IF('01_설정'!B10=1,N1321=1,TRUE),R1321&lt;='01_설정'!B5,S1321&lt;='01_설정'!B6,T1321&lt;='01_설정'!B7,U1321&lt;='01_설정'!B8),"Y",""))</f>
        <v/>
      </c>
      <c r="W1321" s="40" t="str">
        <f>IF(V1321&lt;&gt;"Y","",MAX(0,(1-R1321/'01_설정'!B5))*'01_설정'!B14+MAX(0,(1-S1321/'01_설정'!B6))*'01_설정'!B15+MAX(0,(1-T1321/'01_설정'!B7))*'01_설정'!B16+MAX(0,(1-U1321/'01_설정'!B8))*'01_설정'!B17+O1321*'01_설정'!B11+Q1321*'01_설정'!B12+P1321*'01_설정'!B13)</f>
        <v/>
      </c>
      <c r="X1321" s="38" t="str">
        <f>IF(W1321="","",1+COUNTIFS($W$4:$W$3003,"&gt;"&amp;W1321)+COUNTIFS($W$4:W1321,W1321)-1)</f>
        <v/>
      </c>
    </row>
    <row r="1322" spans="1:24" ht="16.5">
      <c r="A1322" s="38">
        <f>IF('04A_국토부원자료'!A1323="","",ROW()-3)</f>
        <v>1319</v>
      </c>
      <c r="B1322" s="39" t="str">
        <f>IFERROR('04A_국토부원자료'!B1323,"")</f>
        <v>서울특별시 송파구 문정동</v>
      </c>
      <c r="C1322" s="39" t="str">
        <f>IF(B1322="","",IF('04A_국토부원자료'!C1323&lt;&gt;"",'04A_국토부원자료'!C1323,TRIM('04A_국토부원자료'!D1323&amp;IF('04A_국토부원자료'!E1323&lt;&gt;"","-"&amp;'04A_국토부원자료'!E1323,""))))</f>
        <v>618</v>
      </c>
      <c r="D1322" s="39" t="str">
        <f>IFERROR('04A_국토부원자료'!F1323,"")</f>
        <v>파크하비오</v>
      </c>
      <c r="E1322" s="40">
        <f>IFERROR(VALUE(SUBSTITUTE('04A_국토부원자료'!G1323,",","")),"")</f>
        <v>24.58</v>
      </c>
      <c r="F1322" s="41">
        <f>IFERROR(IF(AND('04A_국토부원자료'!H1323&lt;&gt;"",'04A_국토부원자료'!I1323&lt;&gt;""),DATE(INT(VALUE(SUBSTITUTE('04A_국토부원자료'!H1323,",",""))/100),MOD(VALUE(SUBSTITUTE('04A_국토부원자료'!H1323,",","")),100),VALUE(SUBSTITUTE('04A_국토부원자료'!I1323,",",""))),""),"")</f>
        <v>45182</v>
      </c>
      <c r="G1322" s="42">
        <f>IFERROR(VALUE(SUBSTITUTE('04A_국토부원자료'!J1323,",","")),"")</f>
        <v>20000</v>
      </c>
      <c r="H1322" s="43">
        <f t="shared" si="40"/>
        <v>200000000</v>
      </c>
      <c r="I1322" s="43">
        <f t="shared" si="41"/>
        <v>8136696.5012205048</v>
      </c>
      <c r="J1322" s="38">
        <f>IFERROR(VALUE(SUBSTITUTE('04A_국토부원자료'!K1323,",","")),"")</f>
        <v>15</v>
      </c>
      <c r="K1322" s="38" t="str">
        <f>IFERROR(VALUE(SUBSTITUTE('04A_국토부원자료'!N1323,",","")),"")</f>
        <v/>
      </c>
      <c r="L1322" s="39" t="str">
        <f>IFERROR('04A_국토부원자료'!O1323,"")</f>
        <v xml:space="preserve"> </v>
      </c>
      <c r="M1322" s="39" t="str">
        <f>IFERROR('04A_국토부원자료'!Q1323,"")</f>
        <v>중개거래</v>
      </c>
      <c r="N1322" s="38">
        <f>IF(B1322="","",IF('02_대상물건입력'!B5="",1,IF(ISNUMBER(SEARCH('02_대상물건입력'!B5,B1322)),1,0)))</f>
        <v>1</v>
      </c>
      <c r="O1322" s="38">
        <f>IF(B1322="","",IF('02_대상물건입력'!B6="",1,IF(ISNUMBER(SEARCH('02_대상물건입력'!B6,B1322)),1,0)))</f>
        <v>0</v>
      </c>
      <c r="P1322" s="38">
        <f>IF(L1322="","",IF('02_대상물건입력'!B15="",0,IF(ISNUMBER(SEARCH('02_대상물건입력'!B15,L1322)),1,0)))</f>
        <v>0</v>
      </c>
      <c r="Q1322" s="38">
        <f>IF(D1322="","",IF('02_대상물건입력'!B8="",0,IF(ISNUMBER(SEARCH('02_대상물건입력'!B8,D1322)),1,0)))</f>
        <v>0</v>
      </c>
      <c r="R1322" s="44">
        <f>IFERROR(ABS(E1322-'02_대상물건입력'!B11)/'02_대상물건입력'!B11,"")</f>
        <v>9.7743256933942216E-2</v>
      </c>
      <c r="S1322" s="38">
        <f>IFERROR(ABS(J1322-'02_대상물건입력'!B10),"")</f>
        <v>3</v>
      </c>
      <c r="T1322" s="38">
        <f>IFERROR(ABS('01_설정'!B4-F1322),"")</f>
        <v>930</v>
      </c>
      <c r="U1322" s="38" t="str">
        <f>IFERROR(ABS(K1322-YEAR('02_대상물건입력'!B14)),"")</f>
        <v/>
      </c>
      <c r="V1322" s="38" t="str">
        <f>IF(B1322="","",IF(AND(E1322&gt;0,F1322&gt;0,H1322&gt;0,OR('04A_국토부원자료'!P1323="",'04A_국토부원자료'!P1323="-"),IF('01_설정'!B10=1,N1322=1,TRUE),R1322&lt;='01_설정'!B5,S1322&lt;='01_설정'!B6,T1322&lt;='01_설정'!B7,U1322&lt;='01_설정'!B8),"Y",""))</f>
        <v/>
      </c>
      <c r="W1322" s="40" t="str">
        <f>IF(V1322&lt;&gt;"Y","",MAX(0,(1-R1322/'01_설정'!B5))*'01_설정'!B14+MAX(0,(1-S1322/'01_설정'!B6))*'01_설정'!B15+MAX(0,(1-T1322/'01_설정'!B7))*'01_설정'!B16+MAX(0,(1-U1322/'01_설정'!B8))*'01_설정'!B17+O1322*'01_설정'!B11+Q1322*'01_설정'!B12+P1322*'01_설정'!B13)</f>
        <v/>
      </c>
      <c r="X1322" s="38" t="str">
        <f>IF(W1322="","",1+COUNTIFS($W$4:$W$3003,"&gt;"&amp;W1322)+COUNTIFS($W$4:W1322,W1322)-1)</f>
        <v/>
      </c>
    </row>
    <row r="1323" spans="1:24" ht="16.5">
      <c r="A1323" s="38">
        <f>IF('04A_국토부원자료'!A1324="","",ROW()-3)</f>
        <v>1320</v>
      </c>
      <c r="B1323" s="39" t="str">
        <f>IFERROR('04A_국토부원자료'!B1324,"")</f>
        <v>서울특별시 송파구 문정동</v>
      </c>
      <c r="C1323" s="39" t="str">
        <f>IF(B1323="","",IF('04A_국토부원자료'!C1324&lt;&gt;"",'04A_국토부원자료'!C1324,TRIM('04A_국토부원자료'!D1324&amp;IF('04A_국토부원자료'!E1324&lt;&gt;"","-"&amp;'04A_국토부원자료'!E1324,""))))</f>
        <v>618</v>
      </c>
      <c r="D1323" s="39" t="str">
        <f>IFERROR('04A_국토부원자료'!F1324,"")</f>
        <v>파크하비오</v>
      </c>
      <c r="E1323" s="40">
        <f>IFERROR(VALUE(SUBSTITUTE('04A_국토부원자료'!G1324,",","")),"")</f>
        <v>48.96</v>
      </c>
      <c r="F1323" s="41">
        <f>IFERROR(IF(AND('04A_국토부원자료'!H1324&lt;&gt;"",'04A_국토부원자료'!I1324&lt;&gt;""),DATE(INT(VALUE(SUBSTITUTE('04A_국토부원자료'!H1324,",",""))/100),MOD(VALUE(SUBSTITUTE('04A_국토부원자료'!H1324,",","")),100),VALUE(SUBSTITUTE('04A_국토부원자료'!I1324,",",""))),""),"")</f>
        <v>45182</v>
      </c>
      <c r="G1323" s="42">
        <f>IFERROR(VALUE(SUBSTITUTE('04A_국토부원자료'!J1324,",","")),"")</f>
        <v>48000</v>
      </c>
      <c r="H1323" s="43">
        <f t="shared" si="40"/>
        <v>480000000</v>
      </c>
      <c r="I1323" s="43">
        <f t="shared" si="41"/>
        <v>9803921.5686274506</v>
      </c>
      <c r="J1323" s="38">
        <f>IFERROR(VALUE(SUBSTITUTE('04A_국토부원자료'!K1324,",","")),"")</f>
        <v>14</v>
      </c>
      <c r="K1323" s="38" t="str">
        <f>IFERROR(VALUE(SUBSTITUTE('04A_국토부원자료'!N1324,",","")),"")</f>
        <v/>
      </c>
      <c r="L1323" s="39" t="str">
        <f>IFERROR('04A_국토부원자료'!O1324,"")</f>
        <v xml:space="preserve"> </v>
      </c>
      <c r="M1323" s="39" t="str">
        <f>IFERROR('04A_국토부원자료'!Q1324,"")</f>
        <v>중개거래</v>
      </c>
      <c r="N1323" s="38">
        <f>IF(B1323="","",IF('02_대상물건입력'!B5="",1,IF(ISNUMBER(SEARCH('02_대상물건입력'!B5,B1323)),1,0)))</f>
        <v>1</v>
      </c>
      <c r="O1323" s="38">
        <f>IF(B1323="","",IF('02_대상물건입력'!B6="",1,IF(ISNUMBER(SEARCH('02_대상물건입력'!B6,B1323)),1,0)))</f>
        <v>0</v>
      </c>
      <c r="P1323" s="38">
        <f>IF(L1323="","",IF('02_대상물건입력'!B15="",0,IF(ISNUMBER(SEARCH('02_대상물건입력'!B15,L1323)),1,0)))</f>
        <v>0</v>
      </c>
      <c r="Q1323" s="38">
        <f>IF(D1323="","",IF('02_대상물건입력'!B8="",0,IF(ISNUMBER(SEARCH('02_대상물건입력'!B8,D1323)),1,0)))</f>
        <v>0</v>
      </c>
      <c r="R1323" s="44">
        <f>IFERROR(ABS(E1323-'02_대상물건입력'!B11)/'02_대상물건입력'!B11,"")</f>
        <v>0.79717209684760759</v>
      </c>
      <c r="S1323" s="38">
        <f>IFERROR(ABS(J1323-'02_대상물건입력'!B10),"")</f>
        <v>2</v>
      </c>
      <c r="T1323" s="38">
        <f>IFERROR(ABS('01_설정'!B4-F1323),"")</f>
        <v>930</v>
      </c>
      <c r="U1323" s="38" t="str">
        <f>IFERROR(ABS(K1323-YEAR('02_대상물건입력'!B14)),"")</f>
        <v/>
      </c>
      <c r="V1323" s="38" t="str">
        <f>IF(B1323="","",IF(AND(E1323&gt;0,F1323&gt;0,H1323&gt;0,OR('04A_국토부원자료'!P1324="",'04A_국토부원자료'!P1324="-"),IF('01_설정'!B10=1,N1323=1,TRUE),R1323&lt;='01_설정'!B5,S1323&lt;='01_설정'!B6,T1323&lt;='01_설정'!B7,U1323&lt;='01_설정'!B8),"Y",""))</f>
        <v/>
      </c>
      <c r="W1323" s="40" t="str">
        <f>IF(V1323&lt;&gt;"Y","",MAX(0,(1-R1323/'01_설정'!B5))*'01_설정'!B14+MAX(0,(1-S1323/'01_설정'!B6))*'01_설정'!B15+MAX(0,(1-T1323/'01_설정'!B7))*'01_설정'!B16+MAX(0,(1-U1323/'01_설정'!B8))*'01_설정'!B17+O1323*'01_설정'!B11+Q1323*'01_설정'!B12+P1323*'01_설정'!B13)</f>
        <v/>
      </c>
      <c r="X1323" s="38" t="str">
        <f>IF(W1323="","",1+COUNTIFS($W$4:$W$3003,"&gt;"&amp;W1323)+COUNTIFS($W$4:W1323,W1323)-1)</f>
        <v/>
      </c>
    </row>
    <row r="1324" spans="1:24" ht="16.5">
      <c r="A1324" s="38">
        <f>IF('04A_국토부원자료'!A1325="","",ROW()-3)</f>
        <v>1321</v>
      </c>
      <c r="B1324" s="39" t="str">
        <f>IFERROR('04A_국토부원자료'!B1325,"")</f>
        <v>서울특별시 송파구 문정동</v>
      </c>
      <c r="C1324" s="39" t="str">
        <f>IF(B1324="","",IF('04A_국토부원자료'!C1325&lt;&gt;"",'04A_국토부원자료'!C1325,TRIM('04A_국토부원자료'!D1325&amp;IF('04A_국토부원자료'!E1325&lt;&gt;"","-"&amp;'04A_국토부원자료'!E1325,""))))</f>
        <v>622</v>
      </c>
      <c r="D1324" s="39" t="str">
        <f>IFERROR('04A_국토부원자료'!F1325,"")</f>
        <v>송파한화오벨리스크</v>
      </c>
      <c r="E1324" s="40">
        <f>IFERROR(VALUE(SUBSTITUTE('04A_국토부원자료'!G1325,",","")),"")</f>
        <v>26.82</v>
      </c>
      <c r="F1324" s="41">
        <f>IFERROR(IF(AND('04A_국토부원자료'!H1325&lt;&gt;"",'04A_국토부원자료'!I1325&lt;&gt;""),DATE(INT(VALUE(SUBSTITUTE('04A_국토부원자료'!H1325,",",""))/100),MOD(VALUE(SUBSTITUTE('04A_국토부원자료'!H1325,",","")),100),VALUE(SUBSTITUTE('04A_국토부원자료'!I1325,",",""))),""),"")</f>
        <v>45181</v>
      </c>
      <c r="G1324" s="42">
        <f>IFERROR(VALUE(SUBSTITUTE('04A_국토부원자료'!J1325,",","")),"")</f>
        <v>21500</v>
      </c>
      <c r="H1324" s="43">
        <f t="shared" si="40"/>
        <v>215000000</v>
      </c>
      <c r="I1324" s="43">
        <f t="shared" si="41"/>
        <v>8016405.6674123788</v>
      </c>
      <c r="J1324" s="38">
        <f>IFERROR(VALUE(SUBSTITUTE('04A_국토부원자료'!K1325,",","")),"")</f>
        <v>4</v>
      </c>
      <c r="K1324" s="38">
        <f>IFERROR(VALUE(SUBSTITUTE('04A_국토부원자료'!N1325,",","")),"")</f>
        <v>2013</v>
      </c>
      <c r="L1324" s="39" t="str">
        <f>IFERROR('04A_국토부원자료'!O1325,"")</f>
        <v>충민로 5</v>
      </c>
      <c r="M1324" s="39" t="str">
        <f>IFERROR('04A_국토부원자료'!Q1325,"")</f>
        <v>직거래</v>
      </c>
      <c r="N1324" s="38">
        <f>IF(B1324="","",IF('02_대상물건입력'!B5="",1,IF(ISNUMBER(SEARCH('02_대상물건입력'!B5,B1324)),1,0)))</f>
        <v>1</v>
      </c>
      <c r="O1324" s="38">
        <f>IF(B1324="","",IF('02_대상물건입력'!B6="",1,IF(ISNUMBER(SEARCH('02_대상물건입력'!B6,B1324)),1,0)))</f>
        <v>0</v>
      </c>
      <c r="P1324" s="38">
        <f>IF(L1324="","",IF('02_대상물건입력'!B15="",0,IF(ISNUMBER(SEARCH('02_대상물건입력'!B15,L1324)),1,0)))</f>
        <v>0</v>
      </c>
      <c r="Q1324" s="38">
        <f>IF(D1324="","",IF('02_대상물건입력'!B8="",0,IF(ISNUMBER(SEARCH('02_대상물건입력'!B8,D1324)),1,0)))</f>
        <v>0</v>
      </c>
      <c r="R1324" s="44">
        <f>IFERROR(ABS(E1324-'02_대상물건입력'!B11)/'02_대상물건입력'!B11,"")</f>
        <v>1.551969694745029E-2</v>
      </c>
      <c r="S1324" s="38">
        <f>IFERROR(ABS(J1324-'02_대상물건입력'!B10),"")</f>
        <v>8</v>
      </c>
      <c r="T1324" s="38">
        <f>IFERROR(ABS('01_설정'!B4-F1324),"")</f>
        <v>931</v>
      </c>
      <c r="U1324" s="38">
        <f>IFERROR(ABS(K1324-YEAR('02_대상물건입력'!B14)),"")</f>
        <v>13</v>
      </c>
      <c r="V1324" s="38" t="str">
        <f>IF(B1324="","",IF(AND(E1324&gt;0,F1324&gt;0,H1324&gt;0,OR('04A_국토부원자료'!P1325="",'04A_국토부원자료'!P1325="-"),IF('01_설정'!B10=1,N1324=1,TRUE),R1324&lt;='01_설정'!B5,S1324&lt;='01_설정'!B6,T1324&lt;='01_설정'!B7,U1324&lt;='01_설정'!B8),"Y",""))</f>
        <v/>
      </c>
      <c r="W1324" s="40" t="str">
        <f>IF(V1324&lt;&gt;"Y","",MAX(0,(1-R1324/'01_설정'!B5))*'01_설정'!B14+MAX(0,(1-S1324/'01_설정'!B6))*'01_설정'!B15+MAX(0,(1-T1324/'01_설정'!B7))*'01_설정'!B16+MAX(0,(1-U1324/'01_설정'!B8))*'01_설정'!B17+O1324*'01_설정'!B11+Q1324*'01_설정'!B12+P1324*'01_설정'!B13)</f>
        <v/>
      </c>
      <c r="X1324" s="38" t="str">
        <f>IF(W1324="","",1+COUNTIFS($W$4:$W$3003,"&gt;"&amp;W1324)+COUNTIFS($W$4:W1324,W1324)-1)</f>
        <v/>
      </c>
    </row>
    <row r="1325" spans="1:24" ht="16.5">
      <c r="A1325" s="38">
        <f>IF('04A_국토부원자료'!A1326="","",ROW()-3)</f>
        <v>1322</v>
      </c>
      <c r="B1325" s="39" t="str">
        <f>IFERROR('04A_국토부원자료'!B1326,"")</f>
        <v>서울특별시 송파구 문정동</v>
      </c>
      <c r="C1325" s="39" t="str">
        <f>IF(B1325="","",IF('04A_국토부원자료'!C1326&lt;&gt;"",'04A_국토부원자료'!C1326,TRIM('04A_국토부원자료'!D1326&amp;IF('04A_국토부원자료'!E1326&lt;&gt;"","-"&amp;'04A_국토부원자료'!E1326,""))))</f>
        <v>618</v>
      </c>
      <c r="D1325" s="39" t="str">
        <f>IFERROR('04A_국토부원자료'!F1326,"")</f>
        <v>파크하비오</v>
      </c>
      <c r="E1325" s="40">
        <f>IFERROR(VALUE(SUBSTITUTE('04A_국토부원자료'!G1326,",","")),"")</f>
        <v>50.06</v>
      </c>
      <c r="F1325" s="41">
        <f>IFERROR(IF(AND('04A_국토부원자료'!H1326&lt;&gt;"",'04A_국토부원자료'!I1326&lt;&gt;""),DATE(INT(VALUE(SUBSTITUTE('04A_국토부원자료'!H1326,",",""))/100),MOD(VALUE(SUBSTITUTE('04A_국토부원자료'!H1326,",","")),100),VALUE(SUBSTITUTE('04A_국토부원자료'!I1326,",",""))),""),"")</f>
        <v>45178</v>
      </c>
      <c r="G1325" s="42">
        <f>IFERROR(VALUE(SUBSTITUTE('04A_국토부원자료'!J1326,",","")),"")</f>
        <v>48500</v>
      </c>
      <c r="H1325" s="43">
        <f t="shared" si="40"/>
        <v>485000000</v>
      </c>
      <c r="I1325" s="43">
        <f t="shared" si="41"/>
        <v>9688373.9512584899</v>
      </c>
      <c r="J1325" s="38">
        <f>IFERROR(VALUE(SUBSTITUTE('04A_국토부원자료'!K1326,",","")),"")</f>
        <v>9</v>
      </c>
      <c r="K1325" s="38" t="str">
        <f>IFERROR(VALUE(SUBSTITUTE('04A_국토부원자료'!N1326,",","")),"")</f>
        <v/>
      </c>
      <c r="L1325" s="39" t="str">
        <f>IFERROR('04A_국토부원자료'!O1326,"")</f>
        <v xml:space="preserve"> </v>
      </c>
      <c r="M1325" s="39" t="str">
        <f>IFERROR('04A_국토부원자료'!Q1326,"")</f>
        <v>중개거래</v>
      </c>
      <c r="N1325" s="38">
        <f>IF(B1325="","",IF('02_대상물건입력'!B5="",1,IF(ISNUMBER(SEARCH('02_대상물건입력'!B5,B1325)),1,0)))</f>
        <v>1</v>
      </c>
      <c r="O1325" s="38">
        <f>IF(B1325="","",IF('02_대상물건입력'!B6="",1,IF(ISNUMBER(SEARCH('02_대상물건입력'!B6,B1325)),1,0)))</f>
        <v>0</v>
      </c>
      <c r="P1325" s="38">
        <f>IF(L1325="","",IF('02_대상물건입력'!B15="",0,IF(ISNUMBER(SEARCH('02_대상물건입력'!B15,L1325)),1,0)))</f>
        <v>0</v>
      </c>
      <c r="Q1325" s="38">
        <f>IF(D1325="","",IF('02_대상물건입력'!B8="",0,IF(ISNUMBER(SEARCH('02_대상물건입력'!B8,D1325)),1,0)))</f>
        <v>0</v>
      </c>
      <c r="R1325" s="44">
        <f>IFERROR(ABS(E1325-'02_대상물건입력'!B11)/'02_대상물건입력'!B11,"")</f>
        <v>0.83754973791240273</v>
      </c>
      <c r="S1325" s="38">
        <f>IFERROR(ABS(J1325-'02_대상물건입력'!B10),"")</f>
        <v>3</v>
      </c>
      <c r="T1325" s="38">
        <f>IFERROR(ABS('01_설정'!B4-F1325),"")</f>
        <v>934</v>
      </c>
      <c r="U1325" s="38" t="str">
        <f>IFERROR(ABS(K1325-YEAR('02_대상물건입력'!B14)),"")</f>
        <v/>
      </c>
      <c r="V1325" s="38" t="str">
        <f>IF(B1325="","",IF(AND(E1325&gt;0,F1325&gt;0,H1325&gt;0,OR('04A_국토부원자료'!P1326="",'04A_국토부원자료'!P1326="-"),IF('01_설정'!B10=1,N1325=1,TRUE),R1325&lt;='01_설정'!B5,S1325&lt;='01_설정'!B6,T1325&lt;='01_설정'!B7,U1325&lt;='01_설정'!B8),"Y",""))</f>
        <v/>
      </c>
      <c r="W1325" s="40" t="str">
        <f>IF(V1325&lt;&gt;"Y","",MAX(0,(1-R1325/'01_설정'!B5))*'01_설정'!B14+MAX(0,(1-S1325/'01_설정'!B6))*'01_설정'!B15+MAX(0,(1-T1325/'01_설정'!B7))*'01_설정'!B16+MAX(0,(1-U1325/'01_설정'!B8))*'01_설정'!B17+O1325*'01_설정'!B11+Q1325*'01_설정'!B12+P1325*'01_설정'!B13)</f>
        <v/>
      </c>
      <c r="X1325" s="38" t="str">
        <f>IF(W1325="","",1+COUNTIFS($W$4:$W$3003,"&gt;"&amp;W1325)+COUNTIFS($W$4:W1325,W1325)-1)</f>
        <v/>
      </c>
    </row>
    <row r="1326" spans="1:24" ht="16.5">
      <c r="A1326" s="38">
        <f>IF('04A_국토부원자료'!A1327="","",ROW()-3)</f>
        <v>1323</v>
      </c>
      <c r="B1326" s="39" t="str">
        <f>IFERROR('04A_국토부원자료'!B1327,"")</f>
        <v>서울특별시 송파구 문정동</v>
      </c>
      <c r="C1326" s="39" t="str">
        <f>IF(B1326="","",IF('04A_국토부원자료'!C1327&lt;&gt;"",'04A_국토부원자료'!C1327,TRIM('04A_국토부원자료'!D1327&amp;IF('04A_국토부원자료'!E1327&lt;&gt;"","-"&amp;'04A_국토부원자료'!E1327,""))))</f>
        <v>652-4</v>
      </c>
      <c r="D1326" s="39" t="str">
        <f>IFERROR('04A_국토부원자료'!F1327,"")</f>
        <v>힐스테이트에코문정</v>
      </c>
      <c r="E1326" s="40">
        <f>IFERROR(VALUE(SUBSTITUTE('04A_국토부원자료'!G1327,",","")),"")</f>
        <v>20.79</v>
      </c>
      <c r="F1326" s="41">
        <f>IFERROR(IF(AND('04A_국토부원자료'!H1327&lt;&gt;"",'04A_국토부원자료'!I1327&lt;&gt;""),DATE(INT(VALUE(SUBSTITUTE('04A_국토부원자료'!H1327,",",""))/100),MOD(VALUE(SUBSTITUTE('04A_국토부원자료'!H1327,",","")),100),VALUE(SUBSTITUTE('04A_국토부원자료'!I1327,",",""))),""),"")</f>
        <v>45178</v>
      </c>
      <c r="G1326" s="42">
        <f>IFERROR(VALUE(SUBSTITUTE('04A_국토부원자료'!J1327,",","")),"")</f>
        <v>22500</v>
      </c>
      <c r="H1326" s="43">
        <f t="shared" si="40"/>
        <v>225000000</v>
      </c>
      <c r="I1326" s="43">
        <f t="shared" si="41"/>
        <v>10822510.822510824</v>
      </c>
      <c r="J1326" s="38">
        <f>IFERROR(VALUE(SUBSTITUTE('04A_국토부원자료'!K1327,",","")),"")</f>
        <v>7</v>
      </c>
      <c r="K1326" s="38">
        <f>IFERROR(VALUE(SUBSTITUTE('04A_국토부원자료'!N1327,",","")),"")</f>
        <v>2018</v>
      </c>
      <c r="L1326" s="39" t="str">
        <f>IFERROR('04A_국토부원자료'!O1327,"")</f>
        <v>법원로4길 10</v>
      </c>
      <c r="M1326" s="39" t="str">
        <f>IFERROR('04A_국토부원자료'!Q1327,"")</f>
        <v>중개거래</v>
      </c>
      <c r="N1326" s="38">
        <f>IF(B1326="","",IF('02_대상물건입력'!B5="",1,IF(ISNUMBER(SEARCH('02_대상물건입력'!B5,B1326)),1,0)))</f>
        <v>1</v>
      </c>
      <c r="O1326" s="38">
        <f>IF(B1326="","",IF('02_대상물건입력'!B6="",1,IF(ISNUMBER(SEARCH('02_대상물건입력'!B6,B1326)),1,0)))</f>
        <v>0</v>
      </c>
      <c r="P1326" s="38">
        <f>IF(L1326="","",IF('02_대상물건입력'!B15="",0,IF(ISNUMBER(SEARCH('02_대상물건입력'!B15,L1326)),1,0)))</f>
        <v>0</v>
      </c>
      <c r="Q1326" s="38">
        <f>IF(D1326="","",IF('02_대상물건입력'!B8="",0,IF(ISNUMBER(SEARCH('02_대상물건입력'!B8,D1326)),1,0)))</f>
        <v>0</v>
      </c>
      <c r="R1326" s="44">
        <f>IFERROR(ABS(E1326-'02_대상물건입력'!B11)/'02_대상물건입력'!B11,"")</f>
        <v>0.23686258387537257</v>
      </c>
      <c r="S1326" s="38">
        <f>IFERROR(ABS(J1326-'02_대상물건입력'!B10),"")</f>
        <v>5</v>
      </c>
      <c r="T1326" s="38">
        <f>IFERROR(ABS('01_설정'!B4-F1326),"")</f>
        <v>934</v>
      </c>
      <c r="U1326" s="38">
        <f>IFERROR(ABS(K1326-YEAR('02_대상물건입력'!B14)),"")</f>
        <v>8</v>
      </c>
      <c r="V1326" s="38" t="str">
        <f>IF(B1326="","",IF(AND(E1326&gt;0,F1326&gt;0,H1326&gt;0,OR('04A_국토부원자료'!P1327="",'04A_국토부원자료'!P1327="-"),IF('01_설정'!B10=1,N1326=1,TRUE),R1326&lt;='01_설정'!B5,S1326&lt;='01_설정'!B6,T1326&lt;='01_설정'!B7,U1326&lt;='01_설정'!B8),"Y",""))</f>
        <v>Y</v>
      </c>
      <c r="W1326" s="40">
        <f>IF(V1326&lt;&gt;"Y","",MAX(0,(1-R1326/'01_설정'!B5))*'01_설정'!B14+MAX(0,(1-S1326/'01_설정'!B6))*'01_설정'!B15+MAX(0,(1-T1326/'01_설정'!B7))*'01_설정'!B16+MAX(0,(1-U1326/'01_설정'!B8))*'01_설정'!B17+O1326*'01_설정'!B11+Q1326*'01_설정'!B12+P1326*'01_설정'!B13)</f>
        <v>5.8026679614329675</v>
      </c>
      <c r="X1326" s="38">
        <f>IF(W1326="","",1+COUNTIFS($W$4:$W$3003,"&gt;"&amp;W1326)+COUNTIFS($W$4:W1326,W1326)-1)</f>
        <v>325</v>
      </c>
    </row>
    <row r="1327" spans="1:24" ht="16.5">
      <c r="A1327" s="38">
        <f>IF('04A_국토부원자료'!A1328="","",ROW()-3)</f>
        <v>1324</v>
      </c>
      <c r="B1327" s="39" t="str">
        <f>IFERROR('04A_국토부원자료'!B1328,"")</f>
        <v>서울특별시 송파구 문정동</v>
      </c>
      <c r="C1327" s="39" t="str">
        <f>IF(B1327="","",IF('04A_국토부원자료'!C1328&lt;&gt;"",'04A_국토부원자료'!C1328,TRIM('04A_국토부원자료'!D1328&amp;IF('04A_국토부원자료'!E1328&lt;&gt;"","-"&amp;'04A_국토부원자료'!E1328,""))))</f>
        <v>652-2</v>
      </c>
      <c r="D1327" s="39" t="str">
        <f>IFERROR('04A_국토부원자료'!F1328,"")</f>
        <v>문정 오벨리스크</v>
      </c>
      <c r="E1327" s="40">
        <f>IFERROR(VALUE(SUBSTITUTE('04A_국토부원자료'!G1328,",","")),"")</f>
        <v>27.66</v>
      </c>
      <c r="F1327" s="41">
        <f>IFERROR(IF(AND('04A_국토부원자료'!H1328&lt;&gt;"",'04A_국토부원자료'!I1328&lt;&gt;""),DATE(INT(VALUE(SUBSTITUTE('04A_국토부원자료'!H1328,",",""))/100),MOD(VALUE(SUBSTITUTE('04A_국토부원자료'!H1328,",","")),100),VALUE(SUBSTITUTE('04A_국토부원자료'!I1328,",",""))),""),"")</f>
        <v>45177</v>
      </c>
      <c r="G1327" s="42">
        <f>IFERROR(VALUE(SUBSTITUTE('04A_국토부원자료'!J1328,",","")),"")</f>
        <v>24700</v>
      </c>
      <c r="H1327" s="43">
        <f t="shared" si="40"/>
        <v>247000000</v>
      </c>
      <c r="I1327" s="43">
        <f t="shared" si="41"/>
        <v>8929862.6174981929</v>
      </c>
      <c r="J1327" s="38">
        <f>IFERROR(VALUE(SUBSTITUTE('04A_국토부원자료'!K1328,",","")),"")</f>
        <v>4</v>
      </c>
      <c r="K1327" s="38">
        <f>IFERROR(VALUE(SUBSTITUTE('04A_국토부원자료'!N1328,",","")),"")</f>
        <v>2018</v>
      </c>
      <c r="L1327" s="39" t="str">
        <f>IFERROR('04A_국토부원자료'!O1328,"")</f>
        <v>송파대로 145</v>
      </c>
      <c r="M1327" s="39" t="str">
        <f>IFERROR('04A_국토부원자료'!Q1328,"")</f>
        <v>중개거래</v>
      </c>
      <c r="N1327" s="38">
        <f>IF(B1327="","",IF('02_대상물건입력'!B5="",1,IF(ISNUMBER(SEARCH('02_대상물건입력'!B5,B1327)),1,0)))</f>
        <v>1</v>
      </c>
      <c r="O1327" s="38">
        <f>IF(B1327="","",IF('02_대상물건입력'!B6="",1,IF(ISNUMBER(SEARCH('02_대상물건입력'!B6,B1327)),1,0)))</f>
        <v>0</v>
      </c>
      <c r="P1327" s="38">
        <f>IF(L1327="","",IF('02_대상물건입력'!B15="",0,IF(ISNUMBER(SEARCH('02_대상물건입력'!B15,L1327)),1,0)))</f>
        <v>1</v>
      </c>
      <c r="Q1327" s="38">
        <f>IF(D1327="","",IF('02_대상물건입력'!B8="",0,IF(ISNUMBER(SEARCH('02_대상물건입력'!B8,D1327)),1,0)))</f>
        <v>0</v>
      </c>
      <c r="R1327" s="44">
        <f>IFERROR(ABS(E1327-'02_대상물건입력'!B11)/'02_대상물건입력'!B11,"")</f>
        <v>1.5314138047484148E-2</v>
      </c>
      <c r="S1327" s="38">
        <f>IFERROR(ABS(J1327-'02_대상물건입력'!B10),"")</f>
        <v>8</v>
      </c>
      <c r="T1327" s="38">
        <f>IFERROR(ABS('01_설정'!B4-F1327),"")</f>
        <v>935</v>
      </c>
      <c r="U1327" s="38">
        <f>IFERROR(ABS(K1327-YEAR('02_대상물건입력'!B14)),"")</f>
        <v>8</v>
      </c>
      <c r="V1327" s="38" t="str">
        <f>IF(B1327="","",IF(AND(E1327&gt;0,F1327&gt;0,H1327&gt;0,OR('04A_국토부원자료'!P1328="",'04A_국토부원자료'!P1328="-"),IF('01_설정'!B10=1,N1327=1,TRUE),R1327&lt;='01_설정'!B5,S1327&lt;='01_설정'!B6,T1327&lt;='01_설정'!B7,U1327&lt;='01_설정'!B8),"Y",""))</f>
        <v/>
      </c>
      <c r="W1327" s="40" t="str">
        <f>IF(V1327&lt;&gt;"Y","",MAX(0,(1-R1327/'01_설정'!B5))*'01_설정'!B14+MAX(0,(1-S1327/'01_설정'!B6))*'01_설정'!B15+MAX(0,(1-T1327/'01_설정'!B7))*'01_설정'!B16+MAX(0,(1-U1327/'01_설정'!B8))*'01_설정'!B17+O1327*'01_설정'!B11+Q1327*'01_설정'!B12+P1327*'01_설정'!B13)</f>
        <v/>
      </c>
      <c r="X1327" s="38" t="str">
        <f>IF(W1327="","",1+COUNTIFS($W$4:$W$3003,"&gt;"&amp;W1327)+COUNTIFS($W$4:W1327,W1327)-1)</f>
        <v/>
      </c>
    </row>
    <row r="1328" spans="1:24" ht="16.5">
      <c r="A1328" s="38">
        <f>IF('04A_국토부원자료'!A1329="","",ROW()-3)</f>
        <v>1325</v>
      </c>
      <c r="B1328" s="39" t="str">
        <f>IFERROR('04A_국토부원자료'!B1329,"")</f>
        <v>서울특별시 송파구 문정동</v>
      </c>
      <c r="C1328" s="39" t="str">
        <f>IF(B1328="","",IF('04A_국토부원자료'!C1329&lt;&gt;"",'04A_국토부원자료'!C1329,TRIM('04A_국토부원자료'!D1329&amp;IF('04A_국토부원자료'!E1329&lt;&gt;"","-"&amp;'04A_국토부원자료'!E1329,""))))</f>
        <v>652-5</v>
      </c>
      <c r="D1328" s="39" t="str">
        <f>IFERROR('04A_국토부원자료'!F1329,"")</f>
        <v>문정 아이파크</v>
      </c>
      <c r="E1328" s="40">
        <f>IFERROR(VALUE(SUBSTITUTE('04A_국토부원자료'!G1329,",","")),"")</f>
        <v>25.77</v>
      </c>
      <c r="F1328" s="41">
        <f>IFERROR(IF(AND('04A_국토부원자료'!H1329&lt;&gt;"",'04A_국토부원자료'!I1329&lt;&gt;""),DATE(INT(VALUE(SUBSTITUTE('04A_국토부원자료'!H1329,",",""))/100),MOD(VALUE(SUBSTITUTE('04A_국토부원자료'!H1329,",","")),100),VALUE(SUBSTITUTE('04A_국토부원자료'!I1329,",",""))),""),"")</f>
        <v>45176</v>
      </c>
      <c r="G1328" s="42">
        <f>IFERROR(VALUE(SUBSTITUTE('04A_국토부원자료'!J1329,",","")),"")</f>
        <v>25775</v>
      </c>
      <c r="H1328" s="43">
        <f t="shared" si="40"/>
        <v>257750000</v>
      </c>
      <c r="I1328" s="43">
        <f t="shared" si="41"/>
        <v>10001940.240589833</v>
      </c>
      <c r="J1328" s="38">
        <f>IFERROR(VALUE(SUBSTITUTE('04A_국토부원자료'!K1329,",","")),"")</f>
        <v>8</v>
      </c>
      <c r="K1328" s="38">
        <f>IFERROR(VALUE(SUBSTITUTE('04A_국토부원자료'!N1329,",","")),"")</f>
        <v>2017</v>
      </c>
      <c r="L1328" s="39" t="str">
        <f>IFERROR('04A_국토부원자료'!O1329,"")</f>
        <v>법원로4길 6</v>
      </c>
      <c r="M1328" s="39" t="str">
        <f>IFERROR('04A_국토부원자료'!Q1329,"")</f>
        <v>중개거래</v>
      </c>
      <c r="N1328" s="38">
        <f>IF(B1328="","",IF('02_대상물건입력'!B5="",1,IF(ISNUMBER(SEARCH('02_대상물건입력'!B5,B1328)),1,0)))</f>
        <v>1</v>
      </c>
      <c r="O1328" s="38">
        <f>IF(B1328="","",IF('02_대상물건입력'!B6="",1,IF(ISNUMBER(SEARCH('02_대상물건입력'!B6,B1328)),1,0)))</f>
        <v>0</v>
      </c>
      <c r="P1328" s="38">
        <f>IF(L1328="","",IF('02_대상물건입력'!B15="",0,IF(ISNUMBER(SEARCH('02_대상물건입력'!B15,L1328)),1,0)))</f>
        <v>0</v>
      </c>
      <c r="Q1328" s="38">
        <f>IF(D1328="","",IF('02_대상물건입력'!B8="",0,IF(ISNUMBER(SEARCH('02_대상물건입력'!B8,D1328)),1,0)))</f>
        <v>0</v>
      </c>
      <c r="R1328" s="44">
        <f>IFERROR(ABS(E1328-'02_대상물건입력'!B11)/'02_대상물건입력'!B11,"")</f>
        <v>5.4061990691118368E-2</v>
      </c>
      <c r="S1328" s="38">
        <f>IFERROR(ABS(J1328-'02_대상물건입력'!B10),"")</f>
        <v>4</v>
      </c>
      <c r="T1328" s="38">
        <f>IFERROR(ABS('01_설정'!B4-F1328),"")</f>
        <v>936</v>
      </c>
      <c r="U1328" s="38">
        <f>IFERROR(ABS(K1328-YEAR('02_대상물건입력'!B14)),"")</f>
        <v>9</v>
      </c>
      <c r="V1328" s="38" t="str">
        <f>IF(B1328="","",IF(AND(E1328&gt;0,F1328&gt;0,H1328&gt;0,OR('04A_국토부원자료'!P1329="",'04A_국토부원자료'!P1329="-"),IF('01_설정'!B10=1,N1328=1,TRUE),R1328&lt;='01_설정'!B5,S1328&lt;='01_설정'!B6,T1328&lt;='01_설정'!B7,U1328&lt;='01_설정'!B8),"Y",""))</f>
        <v>Y</v>
      </c>
      <c r="W1328" s="40">
        <f>IF(V1328&lt;&gt;"Y","",MAX(0,(1-R1328/'01_설정'!B5))*'01_설정'!B14+MAX(0,(1-S1328/'01_설정'!B6))*'01_설정'!B15+MAX(0,(1-T1328/'01_설정'!B7))*'01_설정'!B16+MAX(0,(1-U1328/'01_설정'!B8))*'01_설정'!B17+O1328*'01_설정'!B11+Q1328*'01_설정'!B12+P1328*'01_설정'!B13)</f>
        <v>23.256243449318568</v>
      </c>
      <c r="X1328" s="38">
        <f>IF(W1328="","",1+COUNTIFS($W$4:$W$3003,"&gt;"&amp;W1328)+COUNTIFS($W$4:W1328,W1328)-1)</f>
        <v>228</v>
      </c>
    </row>
    <row r="1329" spans="1:24" ht="16.5">
      <c r="A1329" s="38">
        <f>IF('04A_국토부원자료'!A1330="","",ROW()-3)</f>
        <v>1326</v>
      </c>
      <c r="B1329" s="39" t="str">
        <f>IFERROR('04A_국토부원자료'!B1330,"")</f>
        <v>서울특별시 송파구 문정동</v>
      </c>
      <c r="C1329" s="39" t="str">
        <f>IF(B1329="","",IF('04A_국토부원자료'!C1330&lt;&gt;"",'04A_국토부원자료'!C1330,TRIM('04A_국토부원자료'!D1330&amp;IF('04A_국토부원자료'!E1330&lt;&gt;"","-"&amp;'04A_국토부원자료'!E1330,""))))</f>
        <v>652-5</v>
      </c>
      <c r="D1329" s="39" t="str">
        <f>IFERROR('04A_국토부원자료'!F1330,"")</f>
        <v>문정 아이파크</v>
      </c>
      <c r="E1329" s="40">
        <f>IFERROR(VALUE(SUBSTITUTE('04A_국토부원자료'!G1330,",","")),"")</f>
        <v>25.77</v>
      </c>
      <c r="F1329" s="41">
        <f>IFERROR(IF(AND('04A_국토부원자료'!H1330&lt;&gt;"",'04A_국토부원자료'!I1330&lt;&gt;""),DATE(INT(VALUE(SUBSTITUTE('04A_국토부원자료'!H1330,",",""))/100),MOD(VALUE(SUBSTITUTE('04A_국토부원자료'!H1330,",","")),100),VALUE(SUBSTITUTE('04A_국토부원자료'!I1330,",",""))),""),"")</f>
        <v>45176</v>
      </c>
      <c r="G1329" s="42">
        <f>IFERROR(VALUE(SUBSTITUTE('04A_국토부원자료'!J1330,",","")),"")</f>
        <v>25775</v>
      </c>
      <c r="H1329" s="43">
        <f t="shared" si="40"/>
        <v>257750000</v>
      </c>
      <c r="I1329" s="43">
        <f t="shared" si="41"/>
        <v>10001940.240589833</v>
      </c>
      <c r="J1329" s="38">
        <f>IFERROR(VALUE(SUBSTITUTE('04A_국토부원자료'!K1330,",","")),"")</f>
        <v>6</v>
      </c>
      <c r="K1329" s="38">
        <f>IFERROR(VALUE(SUBSTITUTE('04A_국토부원자료'!N1330,",","")),"")</f>
        <v>2017</v>
      </c>
      <c r="L1329" s="39" t="str">
        <f>IFERROR('04A_국토부원자료'!O1330,"")</f>
        <v>법원로4길 6</v>
      </c>
      <c r="M1329" s="39" t="str">
        <f>IFERROR('04A_국토부원자료'!Q1330,"")</f>
        <v>중개거래</v>
      </c>
      <c r="N1329" s="38">
        <f>IF(B1329="","",IF('02_대상물건입력'!B5="",1,IF(ISNUMBER(SEARCH('02_대상물건입력'!B5,B1329)),1,0)))</f>
        <v>1</v>
      </c>
      <c r="O1329" s="38">
        <f>IF(B1329="","",IF('02_대상물건입력'!B6="",1,IF(ISNUMBER(SEARCH('02_대상물건입력'!B6,B1329)),1,0)))</f>
        <v>0</v>
      </c>
      <c r="P1329" s="38">
        <f>IF(L1329="","",IF('02_대상물건입력'!B15="",0,IF(ISNUMBER(SEARCH('02_대상물건입력'!B15,L1329)),1,0)))</f>
        <v>0</v>
      </c>
      <c r="Q1329" s="38">
        <f>IF(D1329="","",IF('02_대상물건입력'!B8="",0,IF(ISNUMBER(SEARCH('02_대상물건입력'!B8,D1329)),1,0)))</f>
        <v>0</v>
      </c>
      <c r="R1329" s="44">
        <f>IFERROR(ABS(E1329-'02_대상물건입력'!B11)/'02_대상물건입력'!B11,"")</f>
        <v>5.4061990691118368E-2</v>
      </c>
      <c r="S1329" s="38">
        <f>IFERROR(ABS(J1329-'02_대상물건입력'!B10),"")</f>
        <v>6</v>
      </c>
      <c r="T1329" s="38">
        <f>IFERROR(ABS('01_설정'!B4-F1329),"")</f>
        <v>936</v>
      </c>
      <c r="U1329" s="38">
        <f>IFERROR(ABS(K1329-YEAR('02_대상물건입력'!B14)),"")</f>
        <v>9</v>
      </c>
      <c r="V1329" s="38" t="str">
        <f>IF(B1329="","",IF(AND(E1329&gt;0,F1329&gt;0,H1329&gt;0,OR('04A_국토부원자료'!P1330="",'04A_국토부원자료'!P1330="-"),IF('01_설정'!B10=1,N1329=1,TRUE),R1329&lt;='01_설정'!B5,S1329&lt;='01_설정'!B6,T1329&lt;='01_설정'!B7,U1329&lt;='01_설정'!B8),"Y",""))</f>
        <v/>
      </c>
      <c r="W1329" s="40" t="str">
        <f>IF(V1329&lt;&gt;"Y","",MAX(0,(1-R1329/'01_설정'!B5))*'01_설정'!B14+MAX(0,(1-S1329/'01_설정'!B6))*'01_설정'!B15+MAX(0,(1-T1329/'01_설정'!B7))*'01_설정'!B16+MAX(0,(1-U1329/'01_설정'!B8))*'01_설정'!B17+O1329*'01_설정'!B11+Q1329*'01_설정'!B12+P1329*'01_설정'!B13)</f>
        <v/>
      </c>
      <c r="X1329" s="38" t="str">
        <f>IF(W1329="","",1+COUNTIFS($W$4:$W$3003,"&gt;"&amp;W1329)+COUNTIFS($W$4:W1329,W1329)-1)</f>
        <v/>
      </c>
    </row>
    <row r="1330" spans="1:24" ht="16.5">
      <c r="A1330" s="38">
        <f>IF('04A_국토부원자료'!A1331="","",ROW()-3)</f>
        <v>1327</v>
      </c>
      <c r="B1330" s="39" t="str">
        <f>IFERROR('04A_국토부원자료'!B1331,"")</f>
        <v>서울특별시 송파구 문정동</v>
      </c>
      <c r="C1330" s="39" t="str">
        <f>IF(B1330="","",IF('04A_국토부원자료'!C1331&lt;&gt;"",'04A_국토부원자료'!C1331,TRIM('04A_국토부원자료'!D1331&amp;IF('04A_국토부원자료'!E1331&lt;&gt;"","-"&amp;'04A_국토부원자료'!E1331,""))))</f>
        <v>652</v>
      </c>
      <c r="D1330" s="39" t="str">
        <f>IFERROR('04A_국토부원자료'!F1331,"")</f>
        <v>송파법조타운푸르지오시티</v>
      </c>
      <c r="E1330" s="40">
        <f>IFERROR(VALUE(SUBSTITUTE('04A_국토부원자료'!G1331,",","")),"")</f>
        <v>27.37</v>
      </c>
      <c r="F1330" s="41">
        <f>IFERROR(IF(AND('04A_국토부원자료'!H1331&lt;&gt;"",'04A_국토부원자료'!I1331&lt;&gt;""),DATE(INT(VALUE(SUBSTITUTE('04A_국토부원자료'!H1331,",",""))/100),MOD(VALUE(SUBSTITUTE('04A_국토부원자료'!H1331,",","")),100),VALUE(SUBSTITUTE('04A_국토부원자료'!I1331,",",""))),""),"")</f>
        <v>45174</v>
      </c>
      <c r="G1330" s="42">
        <f>IFERROR(VALUE(SUBSTITUTE('04A_국토부원자료'!J1331,",","")),"")</f>
        <v>28700</v>
      </c>
      <c r="H1330" s="43">
        <f t="shared" si="40"/>
        <v>287000000</v>
      </c>
      <c r="I1330" s="43">
        <f t="shared" si="41"/>
        <v>10485933.503836317</v>
      </c>
      <c r="J1330" s="38">
        <f>IFERROR(VALUE(SUBSTITUTE('04A_국토부원자료'!K1331,",","")),"")</f>
        <v>11</v>
      </c>
      <c r="K1330" s="38">
        <f>IFERROR(VALUE(SUBSTITUTE('04A_국토부원자료'!N1331,",","")),"")</f>
        <v>2018</v>
      </c>
      <c r="L1330" s="39" t="str">
        <f>IFERROR('04A_국토부원자료'!O1331,"")</f>
        <v>법원로4길 5</v>
      </c>
      <c r="M1330" s="39" t="str">
        <f>IFERROR('04A_국토부원자료'!Q1331,"")</f>
        <v>중개거래</v>
      </c>
      <c r="N1330" s="38">
        <f>IF(B1330="","",IF('02_대상물건입력'!B5="",1,IF(ISNUMBER(SEARCH('02_대상물건입력'!B5,B1330)),1,0)))</f>
        <v>1</v>
      </c>
      <c r="O1330" s="38">
        <f>IF(B1330="","",IF('02_대상물건입력'!B6="",1,IF(ISNUMBER(SEARCH('02_대상물건입력'!B6,B1330)),1,0)))</f>
        <v>0</v>
      </c>
      <c r="P1330" s="38">
        <f>IF(L1330="","",IF('02_대상물건입력'!B15="",0,IF(ISNUMBER(SEARCH('02_대상물건입력'!B15,L1330)),1,0)))</f>
        <v>0</v>
      </c>
      <c r="Q1330" s="38">
        <f>IF(D1330="","",IF('02_대상물건입력'!B8="",0,IF(ISNUMBER(SEARCH('02_대상물건입력'!B8,D1330)),1,0)))</f>
        <v>0</v>
      </c>
      <c r="R1330" s="44">
        <f>IFERROR(ABS(E1330-'02_대상물건입력'!B11)/'02_대상물건입력'!B11,"")</f>
        <v>4.6691235849472884E-3</v>
      </c>
      <c r="S1330" s="38">
        <f>IFERROR(ABS(J1330-'02_대상물건입력'!B10),"")</f>
        <v>1</v>
      </c>
      <c r="T1330" s="38">
        <f>IFERROR(ABS('01_설정'!B4-F1330),"")</f>
        <v>938</v>
      </c>
      <c r="U1330" s="38">
        <f>IFERROR(ABS(K1330-YEAR('02_대상물건입력'!B14)),"")</f>
        <v>8</v>
      </c>
      <c r="V1330" s="38" t="str">
        <f>IF(B1330="","",IF(AND(E1330&gt;0,F1330&gt;0,H1330&gt;0,OR('04A_국토부원자료'!P1331="",'04A_국토부원자료'!P1331="-"),IF('01_설정'!B10=1,N1330=1,TRUE),R1330&lt;='01_설정'!B5,S1330&lt;='01_설정'!B6,T1330&lt;='01_설정'!B7,U1330&lt;='01_설정'!B8),"Y",""))</f>
        <v>Y</v>
      </c>
      <c r="W1330" s="40">
        <f>IF(V1330&lt;&gt;"Y","",MAX(0,(1-R1330/'01_설정'!B5))*'01_설정'!B14+MAX(0,(1-S1330/'01_설정'!B6))*'01_설정'!B15+MAX(0,(1-T1330/'01_설정'!B7))*'01_설정'!B16+MAX(0,(1-U1330/'01_설정'!B8))*'01_설정'!B17+O1330*'01_설정'!B11+Q1330*'01_설정'!B12+P1330*'01_설정'!B13)</f>
        <v>35.769939042332858</v>
      </c>
      <c r="X1330" s="38">
        <f>IF(W1330="","",1+COUNTIFS($W$4:$W$3003,"&gt;"&amp;W1330)+COUNTIFS($W$4:W1330,W1330)-1)</f>
        <v>106</v>
      </c>
    </row>
    <row r="1331" spans="1:24" ht="16.5">
      <c r="A1331" s="38">
        <f>IF('04A_국토부원자료'!A1332="","",ROW()-3)</f>
        <v>1328</v>
      </c>
      <c r="B1331" s="39" t="str">
        <f>IFERROR('04A_국토부원자료'!B1332,"")</f>
        <v>서울특별시 송파구 문정동</v>
      </c>
      <c r="C1331" s="39" t="str">
        <f>IF(B1331="","",IF('04A_국토부원자료'!C1332&lt;&gt;"",'04A_국토부원자료'!C1332,TRIM('04A_국토부원자료'!D1332&amp;IF('04A_국토부원자료'!E1332&lt;&gt;"","-"&amp;'04A_국토부원자료'!E1332,""))))</f>
        <v>643-1</v>
      </c>
      <c r="D1331" s="39" t="str">
        <f>IFERROR('04A_국토부원자료'!F1332,"")</f>
        <v>엠스테이트</v>
      </c>
      <c r="E1331" s="40">
        <f>IFERROR(VALUE(SUBSTITUTE('04A_국토부원자료'!G1332,",","")),"")</f>
        <v>53.79</v>
      </c>
      <c r="F1331" s="41">
        <f>IFERROR(IF(AND('04A_국토부원자료'!H1332&lt;&gt;"",'04A_국토부원자료'!I1332&lt;&gt;""),DATE(INT(VALUE(SUBSTITUTE('04A_국토부원자료'!H1332,",",""))/100),MOD(VALUE(SUBSTITUTE('04A_국토부원자료'!H1332,",","")),100),VALUE(SUBSTITUTE('04A_국토부원자료'!I1332,",",""))),""),"")</f>
        <v>45174</v>
      </c>
      <c r="G1331" s="42">
        <f>IFERROR(VALUE(SUBSTITUTE('04A_국토부원자료'!J1332,",","")),"")</f>
        <v>64000</v>
      </c>
      <c r="H1331" s="43">
        <f t="shared" si="40"/>
        <v>640000000</v>
      </c>
      <c r="I1331" s="43">
        <f t="shared" si="41"/>
        <v>11898122.327570181</v>
      </c>
      <c r="J1331" s="38">
        <f>IFERROR(VALUE(SUBSTITUTE('04A_국토부원자료'!K1332,",","")),"")</f>
        <v>14</v>
      </c>
      <c r="K1331" s="38">
        <f>IFERROR(VALUE(SUBSTITUTE('04A_국토부원자료'!N1332,",","")),"")</f>
        <v>2016</v>
      </c>
      <c r="L1331" s="39" t="str">
        <f>IFERROR('04A_국토부원자료'!O1332,"")</f>
        <v>법원로 114</v>
      </c>
      <c r="M1331" s="39" t="str">
        <f>IFERROR('04A_국토부원자료'!Q1332,"")</f>
        <v>중개거래</v>
      </c>
      <c r="N1331" s="38">
        <f>IF(B1331="","",IF('02_대상물건입력'!B5="",1,IF(ISNUMBER(SEARCH('02_대상물건입력'!B5,B1331)),1,0)))</f>
        <v>1</v>
      </c>
      <c r="O1331" s="38">
        <f>IF(B1331="","",IF('02_대상물건입력'!B6="",1,IF(ISNUMBER(SEARCH('02_대상물건입력'!B6,B1331)),1,0)))</f>
        <v>0</v>
      </c>
      <c r="P1331" s="38">
        <f>IF(L1331="","",IF('02_대상물건입력'!B15="",0,IF(ISNUMBER(SEARCH('02_대상물건입력'!B15,L1331)),1,0)))</f>
        <v>0</v>
      </c>
      <c r="Q1331" s="38">
        <f>IF(D1331="","",IF('02_대상물건입력'!B8="",0,IF(ISNUMBER(SEARCH('02_대상물건입력'!B8,D1331)),1,0)))</f>
        <v>0</v>
      </c>
      <c r="R1331" s="44">
        <f>IFERROR(ABS(E1331-'02_대상물건입력'!B11)/'02_대상물건입력'!B11,"")</f>
        <v>0.97446664806848049</v>
      </c>
      <c r="S1331" s="38">
        <f>IFERROR(ABS(J1331-'02_대상물건입력'!B10),"")</f>
        <v>2</v>
      </c>
      <c r="T1331" s="38">
        <f>IFERROR(ABS('01_설정'!B4-F1331),"")</f>
        <v>938</v>
      </c>
      <c r="U1331" s="38">
        <f>IFERROR(ABS(K1331-YEAR('02_대상물건입력'!B14)),"")</f>
        <v>10</v>
      </c>
      <c r="V1331" s="38" t="str">
        <f>IF(B1331="","",IF(AND(E1331&gt;0,F1331&gt;0,H1331&gt;0,OR('04A_국토부원자료'!P1332="",'04A_국토부원자료'!P1332="-"),IF('01_설정'!B10=1,N1331=1,TRUE),R1331&lt;='01_설정'!B5,S1331&lt;='01_설정'!B6,T1331&lt;='01_설정'!B7,U1331&lt;='01_설정'!B8),"Y",""))</f>
        <v/>
      </c>
      <c r="W1331" s="40" t="str">
        <f>IF(V1331&lt;&gt;"Y","",MAX(0,(1-R1331/'01_설정'!B5))*'01_설정'!B14+MAX(0,(1-S1331/'01_설정'!B6))*'01_설정'!B15+MAX(0,(1-T1331/'01_설정'!B7))*'01_설정'!B16+MAX(0,(1-U1331/'01_설정'!B8))*'01_설정'!B17+O1331*'01_설정'!B11+Q1331*'01_설정'!B12+P1331*'01_설정'!B13)</f>
        <v/>
      </c>
      <c r="X1331" s="38" t="str">
        <f>IF(W1331="","",1+COUNTIFS($W$4:$W$3003,"&gt;"&amp;W1331)+COUNTIFS($W$4:W1331,W1331)-1)</f>
        <v/>
      </c>
    </row>
    <row r="1332" spans="1:24" ht="16.5">
      <c r="A1332" s="38">
        <f>IF('04A_국토부원자료'!A1333="","",ROW()-3)</f>
        <v>1329</v>
      </c>
      <c r="B1332" s="39" t="str">
        <f>IFERROR('04A_국토부원자료'!B1333,"")</f>
        <v>서울특별시 송파구 문정동</v>
      </c>
      <c r="C1332" s="39" t="str">
        <f>IF(B1332="","",IF('04A_국토부원자료'!C1333&lt;&gt;"",'04A_국토부원자료'!C1333,TRIM('04A_국토부원자료'!D1333&amp;IF('04A_국토부원자료'!E1333&lt;&gt;"","-"&amp;'04A_국토부원자료'!E1333,""))))</f>
        <v>624</v>
      </c>
      <c r="D1332" s="39" t="str">
        <f>IFERROR('04A_국토부원자료'!F1333,"")</f>
        <v>송파 아이파크</v>
      </c>
      <c r="E1332" s="40">
        <f>IFERROR(VALUE(SUBSTITUTE('04A_국토부원자료'!G1333,",","")),"")</f>
        <v>25.87</v>
      </c>
      <c r="F1332" s="41">
        <f>IFERROR(IF(AND('04A_국토부원자료'!H1333&lt;&gt;"",'04A_국토부원자료'!I1333&lt;&gt;""),DATE(INT(VALUE(SUBSTITUTE('04A_국토부원자료'!H1333,",",""))/100),MOD(VALUE(SUBSTITUTE('04A_국토부원자료'!H1333,",","")),100),VALUE(SUBSTITUTE('04A_국토부원자료'!I1333,",",""))),""),"")</f>
        <v>45173</v>
      </c>
      <c r="G1332" s="42">
        <f>IFERROR(VALUE(SUBSTITUTE('04A_국토부원자료'!J1333,",","")),"")</f>
        <v>22800</v>
      </c>
      <c r="H1332" s="43">
        <f t="shared" si="40"/>
        <v>228000000</v>
      </c>
      <c r="I1332" s="43">
        <f t="shared" si="41"/>
        <v>8813297.2555083111</v>
      </c>
      <c r="J1332" s="38">
        <f>IFERROR(VALUE(SUBSTITUTE('04A_국토부원자료'!K1333,",","")),"")</f>
        <v>5</v>
      </c>
      <c r="K1332" s="38">
        <f>IFERROR(VALUE(SUBSTITUTE('04A_국토부원자료'!N1333,",","")),"")</f>
        <v>2015</v>
      </c>
      <c r="L1332" s="39" t="str">
        <f>IFERROR('04A_국토부원자료'!O1333,"")</f>
        <v>법원로 55</v>
      </c>
      <c r="M1332" s="39" t="str">
        <f>IFERROR('04A_국토부원자료'!Q1333,"")</f>
        <v>중개거래</v>
      </c>
      <c r="N1332" s="38">
        <f>IF(B1332="","",IF('02_대상물건입력'!B5="",1,IF(ISNUMBER(SEARCH('02_대상물건입력'!B5,B1332)),1,0)))</f>
        <v>1</v>
      </c>
      <c r="O1332" s="38">
        <f>IF(B1332="","",IF('02_대상물건입력'!B6="",1,IF(ISNUMBER(SEARCH('02_대상물건입력'!B6,B1332)),1,0)))</f>
        <v>0</v>
      </c>
      <c r="P1332" s="38">
        <f>IF(L1332="","",IF('02_대상물건입력'!B15="",0,IF(ISNUMBER(SEARCH('02_대상물건입력'!B15,L1332)),1,0)))</f>
        <v>0</v>
      </c>
      <c r="Q1332" s="38">
        <f>IF(D1332="","",IF('02_대상물건입력'!B8="",0,IF(ISNUMBER(SEARCH('02_대상물건입력'!B8,D1332)),1,0)))</f>
        <v>0</v>
      </c>
      <c r="R1332" s="44">
        <f>IFERROR(ABS(E1332-'02_대상물건입력'!B11)/'02_대상물건입력'!B11,"")</f>
        <v>5.0391296048864213E-2</v>
      </c>
      <c r="S1332" s="38">
        <f>IFERROR(ABS(J1332-'02_대상물건입력'!B10),"")</f>
        <v>7</v>
      </c>
      <c r="T1332" s="38">
        <f>IFERROR(ABS('01_설정'!B4-F1332),"")</f>
        <v>939</v>
      </c>
      <c r="U1332" s="38">
        <f>IFERROR(ABS(K1332-YEAR('02_대상물건입력'!B14)),"")</f>
        <v>11</v>
      </c>
      <c r="V1332" s="38" t="str">
        <f>IF(B1332="","",IF(AND(E1332&gt;0,F1332&gt;0,H1332&gt;0,OR('04A_국토부원자료'!P1333="",'04A_국토부원자료'!P1333="-"),IF('01_설정'!B10=1,N1332=1,TRUE),R1332&lt;='01_설정'!B5,S1332&lt;='01_설정'!B6,T1332&lt;='01_설정'!B7,U1332&lt;='01_설정'!B8),"Y",""))</f>
        <v/>
      </c>
      <c r="W1332" s="40" t="str">
        <f>IF(V1332&lt;&gt;"Y","",MAX(0,(1-R1332/'01_설정'!B5))*'01_설정'!B14+MAX(0,(1-S1332/'01_설정'!B6))*'01_설정'!B15+MAX(0,(1-T1332/'01_설정'!B7))*'01_설정'!B16+MAX(0,(1-U1332/'01_설정'!B8))*'01_설정'!B17+O1332*'01_설정'!B11+Q1332*'01_설정'!B12+P1332*'01_설정'!B13)</f>
        <v/>
      </c>
      <c r="X1332" s="38" t="str">
        <f>IF(W1332="","",1+COUNTIFS($W$4:$W$3003,"&gt;"&amp;W1332)+COUNTIFS($W$4:W1332,W1332)-1)</f>
        <v/>
      </c>
    </row>
    <row r="1333" spans="1:24" ht="16.5">
      <c r="A1333" s="38">
        <f>IF('04A_국토부원자료'!A1334="","",ROW()-3)</f>
        <v>1330</v>
      </c>
      <c r="B1333" s="39" t="str">
        <f>IFERROR('04A_국토부원자료'!B1334,"")</f>
        <v>서울특별시 송파구 문정동</v>
      </c>
      <c r="C1333" s="39" t="str">
        <f>IF(B1333="","",IF('04A_국토부원자료'!C1334&lt;&gt;"",'04A_국토부원자료'!C1334,TRIM('04A_국토부원자료'!D1334&amp;IF('04A_국토부원자료'!E1334&lt;&gt;"","-"&amp;'04A_국토부원자료'!E1334,""))))</f>
        <v>624</v>
      </c>
      <c r="D1333" s="39" t="str">
        <f>IFERROR('04A_국토부원자료'!F1334,"")</f>
        <v>송파 아이파크</v>
      </c>
      <c r="E1333" s="40">
        <f>IFERROR(VALUE(SUBSTITUTE('04A_국토부원자료'!G1334,",","")),"")</f>
        <v>45.89</v>
      </c>
      <c r="F1333" s="41">
        <f>IFERROR(IF(AND('04A_국토부원자료'!H1334&lt;&gt;"",'04A_국토부원자료'!I1334&lt;&gt;""),DATE(INT(VALUE(SUBSTITUTE('04A_국토부원자료'!H1334,",",""))/100),MOD(VALUE(SUBSTITUTE('04A_국토부원자료'!H1334,",","")),100),VALUE(SUBSTITUTE('04A_국토부원자료'!I1334,",",""))),""),"")</f>
        <v>45171</v>
      </c>
      <c r="G1333" s="42">
        <f>IFERROR(VALUE(SUBSTITUTE('04A_국토부원자료'!J1334,",","")),"")</f>
        <v>51000</v>
      </c>
      <c r="H1333" s="43">
        <f t="shared" si="40"/>
        <v>510000000</v>
      </c>
      <c r="I1333" s="43">
        <f t="shared" si="41"/>
        <v>11113532.359991284</v>
      </c>
      <c r="J1333" s="38">
        <f>IFERROR(VALUE(SUBSTITUTE('04A_국토부원자료'!K1334,",","")),"")</f>
        <v>16</v>
      </c>
      <c r="K1333" s="38">
        <f>IFERROR(VALUE(SUBSTITUTE('04A_국토부원자료'!N1334,",","")),"")</f>
        <v>2015</v>
      </c>
      <c r="L1333" s="39" t="str">
        <f>IFERROR('04A_국토부원자료'!O1334,"")</f>
        <v>법원로 55</v>
      </c>
      <c r="M1333" s="39" t="str">
        <f>IFERROR('04A_국토부원자료'!Q1334,"")</f>
        <v>중개거래</v>
      </c>
      <c r="N1333" s="38">
        <f>IF(B1333="","",IF('02_대상물건입력'!B5="",1,IF(ISNUMBER(SEARCH('02_대상물건입력'!B5,B1333)),1,0)))</f>
        <v>1</v>
      </c>
      <c r="O1333" s="38">
        <f>IF(B1333="","",IF('02_대상물건입력'!B6="",1,IF(ISNUMBER(SEARCH('02_대상물건입력'!B6,B1333)),1,0)))</f>
        <v>0</v>
      </c>
      <c r="P1333" s="38">
        <f>IF(L1333="","",IF('02_대상물건입력'!B15="",0,IF(ISNUMBER(SEARCH('02_대상물건입력'!B15,L1333)),1,0)))</f>
        <v>0</v>
      </c>
      <c r="Q1333" s="38">
        <f>IF(D1333="","",IF('02_대상물건입력'!B8="",0,IF(ISNUMBER(SEARCH('02_대상물건입력'!B8,D1333)),1,0)))</f>
        <v>0</v>
      </c>
      <c r="R1333" s="44">
        <f>IFERROR(ABS(E1333-'02_대상물건입력'!B11)/'02_대상물건입력'!B11,"")</f>
        <v>0.68448177133040666</v>
      </c>
      <c r="S1333" s="38">
        <f>IFERROR(ABS(J1333-'02_대상물건입력'!B10),"")</f>
        <v>4</v>
      </c>
      <c r="T1333" s="38">
        <f>IFERROR(ABS('01_설정'!B4-F1333),"")</f>
        <v>941</v>
      </c>
      <c r="U1333" s="38">
        <f>IFERROR(ABS(K1333-YEAR('02_대상물건입력'!B14)),"")</f>
        <v>11</v>
      </c>
      <c r="V1333" s="38" t="str">
        <f>IF(B1333="","",IF(AND(E1333&gt;0,F1333&gt;0,H1333&gt;0,OR('04A_국토부원자료'!P1334="",'04A_국토부원자료'!P1334="-"),IF('01_설정'!B10=1,N1333=1,TRUE),R1333&lt;='01_설정'!B5,S1333&lt;='01_설정'!B6,T1333&lt;='01_설정'!B7,U1333&lt;='01_설정'!B8),"Y",""))</f>
        <v/>
      </c>
      <c r="W1333" s="40" t="str">
        <f>IF(V1333&lt;&gt;"Y","",MAX(0,(1-R1333/'01_설정'!B5))*'01_설정'!B14+MAX(0,(1-S1333/'01_설정'!B6))*'01_설정'!B15+MAX(0,(1-T1333/'01_설정'!B7))*'01_설정'!B16+MAX(0,(1-U1333/'01_설정'!B8))*'01_설정'!B17+O1333*'01_설정'!B11+Q1333*'01_설정'!B12+P1333*'01_설정'!B13)</f>
        <v/>
      </c>
      <c r="X1333" s="38" t="str">
        <f>IF(W1333="","",1+COUNTIFS($W$4:$W$3003,"&gt;"&amp;W1333)+COUNTIFS($W$4:W1333,W1333)-1)</f>
        <v/>
      </c>
    </row>
    <row r="1334" spans="1:24" ht="16.5">
      <c r="A1334" s="38">
        <f>IF('04A_국토부원자료'!A1335="","",ROW()-3)</f>
        <v>1331</v>
      </c>
      <c r="B1334" s="39" t="str">
        <f>IFERROR('04A_국토부원자료'!B1335,"")</f>
        <v>서울특별시 송파구 문정동</v>
      </c>
      <c r="C1334" s="39" t="str">
        <f>IF(B1334="","",IF('04A_국토부원자료'!C1335&lt;&gt;"",'04A_국토부원자료'!C1335,TRIM('04A_국토부원자료'!D1335&amp;IF('04A_국토부원자료'!E1335&lt;&gt;"","-"&amp;'04A_국토부원자료'!E1335,""))))</f>
        <v>618</v>
      </c>
      <c r="D1334" s="39" t="str">
        <f>IFERROR('04A_국토부원자료'!F1335,"")</f>
        <v>파크하비오</v>
      </c>
      <c r="E1334" s="40">
        <f>IFERROR(VALUE(SUBSTITUTE('04A_국토부원자료'!G1335,",","")),"")</f>
        <v>50.32</v>
      </c>
      <c r="F1334" s="41">
        <f>IFERROR(IF(AND('04A_국토부원자료'!H1335&lt;&gt;"",'04A_국토부원자료'!I1335&lt;&gt;""),DATE(INT(VALUE(SUBSTITUTE('04A_국토부원자료'!H1335,",",""))/100),MOD(VALUE(SUBSTITUTE('04A_국토부원자료'!H1335,",","")),100),VALUE(SUBSTITUTE('04A_국토부원자료'!I1335,",",""))),""),"")</f>
        <v>45169</v>
      </c>
      <c r="G1334" s="42">
        <f>IFERROR(VALUE(SUBSTITUTE('04A_국토부원자료'!J1335,",","")),"")</f>
        <v>48500</v>
      </c>
      <c r="H1334" s="43">
        <f t="shared" si="40"/>
        <v>485000000</v>
      </c>
      <c r="I1334" s="43">
        <f t="shared" si="41"/>
        <v>9638314.7853736095</v>
      </c>
      <c r="J1334" s="38">
        <f>IFERROR(VALUE(SUBSTITUTE('04A_국토부원자료'!K1335,",","")),"")</f>
        <v>11</v>
      </c>
      <c r="K1334" s="38" t="str">
        <f>IFERROR(VALUE(SUBSTITUTE('04A_국토부원자료'!N1335,",","")),"")</f>
        <v/>
      </c>
      <c r="L1334" s="39" t="str">
        <f>IFERROR('04A_국토부원자료'!O1335,"")</f>
        <v xml:space="preserve"> </v>
      </c>
      <c r="M1334" s="39" t="str">
        <f>IFERROR('04A_국토부원자료'!Q1335,"")</f>
        <v>중개거래</v>
      </c>
      <c r="N1334" s="38">
        <f>IF(B1334="","",IF('02_대상물건입력'!B5="",1,IF(ISNUMBER(SEARCH('02_대상물건입력'!B5,B1334)),1,0)))</f>
        <v>1</v>
      </c>
      <c r="O1334" s="38">
        <f>IF(B1334="","",IF('02_대상물건입력'!B6="",1,IF(ISNUMBER(SEARCH('02_대상물건입력'!B6,B1334)),1,0)))</f>
        <v>0</v>
      </c>
      <c r="P1334" s="38">
        <f>IF(L1334="","",IF('02_대상물건입력'!B15="",0,IF(ISNUMBER(SEARCH('02_대상물건입력'!B15,L1334)),1,0)))</f>
        <v>0</v>
      </c>
      <c r="Q1334" s="38">
        <f>IF(D1334="","",IF('02_대상물건입력'!B8="",0,IF(ISNUMBER(SEARCH('02_대상물건입력'!B8,D1334)),1,0)))</f>
        <v>0</v>
      </c>
      <c r="R1334" s="44">
        <f>IFERROR(ABS(E1334-'02_대상물건입력'!B11)/'02_대상물건입력'!B11,"")</f>
        <v>0.84709354398226333</v>
      </c>
      <c r="S1334" s="38">
        <f>IFERROR(ABS(J1334-'02_대상물건입력'!B10),"")</f>
        <v>1</v>
      </c>
      <c r="T1334" s="38">
        <f>IFERROR(ABS('01_설정'!B4-F1334),"")</f>
        <v>943</v>
      </c>
      <c r="U1334" s="38" t="str">
        <f>IFERROR(ABS(K1334-YEAR('02_대상물건입력'!B14)),"")</f>
        <v/>
      </c>
      <c r="V1334" s="38" t="str">
        <f>IF(B1334="","",IF(AND(E1334&gt;0,F1334&gt;0,H1334&gt;0,OR('04A_국토부원자료'!P1335="",'04A_국토부원자료'!P1335="-"),IF('01_설정'!B10=1,N1334=1,TRUE),R1334&lt;='01_설정'!B5,S1334&lt;='01_설정'!B6,T1334&lt;='01_설정'!B7,U1334&lt;='01_설정'!B8),"Y",""))</f>
        <v/>
      </c>
      <c r="W1334" s="40" t="str">
        <f>IF(V1334&lt;&gt;"Y","",MAX(0,(1-R1334/'01_설정'!B5))*'01_설정'!B14+MAX(0,(1-S1334/'01_설정'!B6))*'01_설정'!B15+MAX(0,(1-T1334/'01_설정'!B7))*'01_설정'!B16+MAX(0,(1-U1334/'01_설정'!B8))*'01_설정'!B17+O1334*'01_설정'!B11+Q1334*'01_설정'!B12+P1334*'01_설정'!B13)</f>
        <v/>
      </c>
      <c r="X1334" s="38" t="str">
        <f>IF(W1334="","",1+COUNTIFS($W$4:$W$3003,"&gt;"&amp;W1334)+COUNTIFS($W$4:W1334,W1334)-1)</f>
        <v/>
      </c>
    </row>
    <row r="1335" spans="1:24" ht="16.5">
      <c r="A1335" s="38">
        <f>IF('04A_국토부원자료'!A1336="","",ROW()-3)</f>
        <v>1332</v>
      </c>
      <c r="B1335" s="39" t="str">
        <f>IFERROR('04A_국토부원자료'!B1336,"")</f>
        <v>서울특별시 송파구 문정동</v>
      </c>
      <c r="C1335" s="39" t="str">
        <f>IF(B1335="","",IF('04A_국토부원자료'!C1336&lt;&gt;"",'04A_국토부원자료'!C1336,TRIM('04A_국토부원자료'!D1336&amp;IF('04A_국토부원자료'!E1336&lt;&gt;"","-"&amp;'04A_국토부원자료'!E1336,""))))</f>
        <v>618</v>
      </c>
      <c r="D1335" s="39" t="str">
        <f>IFERROR('04A_국토부원자료'!F1336,"")</f>
        <v>파크하비오</v>
      </c>
      <c r="E1335" s="40">
        <f>IFERROR(VALUE(SUBSTITUTE('04A_국토부원자료'!G1336,",","")),"")</f>
        <v>24.58</v>
      </c>
      <c r="F1335" s="41">
        <f>IFERROR(IF(AND('04A_국토부원자료'!H1336&lt;&gt;"",'04A_국토부원자료'!I1336&lt;&gt;""),DATE(INT(VALUE(SUBSTITUTE('04A_국토부원자료'!H1336,",",""))/100),MOD(VALUE(SUBSTITUTE('04A_국토부원자료'!H1336,",","")),100),VALUE(SUBSTITUTE('04A_국토부원자료'!I1336,",",""))),""),"")</f>
        <v>45169</v>
      </c>
      <c r="G1335" s="42">
        <f>IFERROR(VALUE(SUBSTITUTE('04A_국토부원자료'!J1336,",","")),"")</f>
        <v>20000</v>
      </c>
      <c r="H1335" s="43">
        <f t="shared" si="40"/>
        <v>200000000</v>
      </c>
      <c r="I1335" s="43">
        <f t="shared" si="41"/>
        <v>8136696.5012205048</v>
      </c>
      <c r="J1335" s="38">
        <f>IFERROR(VALUE(SUBSTITUTE('04A_국토부원자료'!K1336,",","")),"")</f>
        <v>17</v>
      </c>
      <c r="K1335" s="38" t="str">
        <f>IFERROR(VALUE(SUBSTITUTE('04A_국토부원자료'!N1336,",","")),"")</f>
        <v/>
      </c>
      <c r="L1335" s="39" t="str">
        <f>IFERROR('04A_국토부원자료'!O1336,"")</f>
        <v xml:space="preserve"> </v>
      </c>
      <c r="M1335" s="39" t="str">
        <f>IFERROR('04A_국토부원자료'!Q1336,"")</f>
        <v>중개거래</v>
      </c>
      <c r="N1335" s="38">
        <f>IF(B1335="","",IF('02_대상물건입력'!B5="",1,IF(ISNUMBER(SEARCH('02_대상물건입력'!B5,B1335)),1,0)))</f>
        <v>1</v>
      </c>
      <c r="O1335" s="38">
        <f>IF(B1335="","",IF('02_대상물건입력'!B6="",1,IF(ISNUMBER(SEARCH('02_대상물건입력'!B6,B1335)),1,0)))</f>
        <v>0</v>
      </c>
      <c r="P1335" s="38">
        <f>IF(L1335="","",IF('02_대상물건입력'!B15="",0,IF(ISNUMBER(SEARCH('02_대상물건입력'!B15,L1335)),1,0)))</f>
        <v>0</v>
      </c>
      <c r="Q1335" s="38">
        <f>IF(D1335="","",IF('02_대상물건입력'!B8="",0,IF(ISNUMBER(SEARCH('02_대상물건입력'!B8,D1335)),1,0)))</f>
        <v>0</v>
      </c>
      <c r="R1335" s="44">
        <f>IFERROR(ABS(E1335-'02_대상물건입력'!B11)/'02_대상물건입력'!B11,"")</f>
        <v>9.7743256933942216E-2</v>
      </c>
      <c r="S1335" s="38">
        <f>IFERROR(ABS(J1335-'02_대상물건입력'!B10),"")</f>
        <v>5</v>
      </c>
      <c r="T1335" s="38">
        <f>IFERROR(ABS('01_설정'!B4-F1335),"")</f>
        <v>943</v>
      </c>
      <c r="U1335" s="38" t="str">
        <f>IFERROR(ABS(K1335-YEAR('02_대상물건입력'!B14)),"")</f>
        <v/>
      </c>
      <c r="V1335" s="38" t="str">
        <f>IF(B1335="","",IF(AND(E1335&gt;0,F1335&gt;0,H1335&gt;0,OR('04A_국토부원자료'!P1336="",'04A_국토부원자료'!P1336="-"),IF('01_설정'!B10=1,N1335=1,TRUE),R1335&lt;='01_설정'!B5,S1335&lt;='01_설정'!B6,T1335&lt;='01_설정'!B7,U1335&lt;='01_설정'!B8),"Y",""))</f>
        <v/>
      </c>
      <c r="W1335" s="40" t="str">
        <f>IF(V1335&lt;&gt;"Y","",MAX(0,(1-R1335/'01_설정'!B5))*'01_설정'!B14+MAX(0,(1-S1335/'01_설정'!B6))*'01_설정'!B15+MAX(0,(1-T1335/'01_설정'!B7))*'01_설정'!B16+MAX(0,(1-U1335/'01_설정'!B8))*'01_설정'!B17+O1335*'01_설정'!B11+Q1335*'01_설정'!B12+P1335*'01_설정'!B13)</f>
        <v/>
      </c>
      <c r="X1335" s="38" t="str">
        <f>IF(W1335="","",1+COUNTIFS($W$4:$W$3003,"&gt;"&amp;W1335)+COUNTIFS($W$4:W1335,W1335)-1)</f>
        <v/>
      </c>
    </row>
    <row r="1336" spans="1:24" ht="16.5">
      <c r="A1336" s="38">
        <f>IF('04A_국토부원자료'!A1337="","",ROW()-3)</f>
        <v>1333</v>
      </c>
      <c r="B1336" s="39" t="str">
        <f>IFERROR('04A_국토부원자료'!B1337,"")</f>
        <v>서울특별시 송파구 문정동</v>
      </c>
      <c r="C1336" s="39" t="str">
        <f>IF(B1336="","",IF('04A_국토부원자료'!C1337&lt;&gt;"",'04A_국토부원자료'!C1337,TRIM('04A_국토부원자료'!D1337&amp;IF('04A_국토부원자료'!E1337&lt;&gt;"","-"&amp;'04A_국토부원자료'!E1337,""))))</f>
        <v>618</v>
      </c>
      <c r="D1336" s="39" t="str">
        <f>IFERROR('04A_국토부원자료'!F1337,"")</f>
        <v>파크하비오</v>
      </c>
      <c r="E1336" s="40">
        <f>IFERROR(VALUE(SUBSTITUTE('04A_국토부원자료'!G1337,",","")),"")</f>
        <v>25.08</v>
      </c>
      <c r="F1336" s="41">
        <f>IFERROR(IF(AND('04A_국토부원자료'!H1337&lt;&gt;"",'04A_국토부원자료'!I1337&lt;&gt;""),DATE(INT(VALUE(SUBSTITUTE('04A_국토부원자료'!H1337,",",""))/100),MOD(VALUE(SUBSTITUTE('04A_국토부원자료'!H1337,",","")),100),VALUE(SUBSTITUTE('04A_국토부원자료'!I1337,",",""))),""),"")</f>
        <v>45169</v>
      </c>
      <c r="G1336" s="42">
        <f>IFERROR(VALUE(SUBSTITUTE('04A_국토부원자료'!J1337,",","")),"")</f>
        <v>20900</v>
      </c>
      <c r="H1336" s="43">
        <f t="shared" si="40"/>
        <v>209000000</v>
      </c>
      <c r="I1336" s="43">
        <f t="shared" si="41"/>
        <v>8333333.333333334</v>
      </c>
      <c r="J1336" s="38">
        <f>IFERROR(VALUE(SUBSTITUTE('04A_국토부원자료'!K1337,",","")),"")</f>
        <v>18</v>
      </c>
      <c r="K1336" s="38" t="str">
        <f>IFERROR(VALUE(SUBSTITUTE('04A_국토부원자료'!N1337,",","")),"")</f>
        <v/>
      </c>
      <c r="L1336" s="39" t="str">
        <f>IFERROR('04A_국토부원자료'!O1337,"")</f>
        <v xml:space="preserve"> </v>
      </c>
      <c r="M1336" s="39" t="str">
        <f>IFERROR('04A_국토부원자료'!Q1337,"")</f>
        <v>중개거래</v>
      </c>
      <c r="N1336" s="38">
        <f>IF(B1336="","",IF('02_대상물건입력'!B5="",1,IF(ISNUMBER(SEARCH('02_대상물건입력'!B5,B1336)),1,0)))</f>
        <v>1</v>
      </c>
      <c r="O1336" s="38">
        <f>IF(B1336="","",IF('02_대상물건입력'!B6="",1,IF(ISNUMBER(SEARCH('02_대상물건입력'!B6,B1336)),1,0)))</f>
        <v>0</v>
      </c>
      <c r="P1336" s="38">
        <f>IF(L1336="","",IF('02_대상물건입력'!B15="",0,IF(ISNUMBER(SEARCH('02_대상물건입력'!B15,L1336)),1,0)))</f>
        <v>0</v>
      </c>
      <c r="Q1336" s="38">
        <f>IF(D1336="","",IF('02_대상물건입력'!B8="",0,IF(ISNUMBER(SEARCH('02_대상물건입력'!B8,D1336)),1,0)))</f>
        <v>0</v>
      </c>
      <c r="R1336" s="44">
        <f>IFERROR(ABS(E1336-'02_대상물건입력'!B11)/'02_대상물건입력'!B11,"")</f>
        <v>7.9389783722671706E-2</v>
      </c>
      <c r="S1336" s="38">
        <f>IFERROR(ABS(J1336-'02_대상물건입력'!B10),"")</f>
        <v>6</v>
      </c>
      <c r="T1336" s="38">
        <f>IFERROR(ABS('01_설정'!B4-F1336),"")</f>
        <v>943</v>
      </c>
      <c r="U1336" s="38" t="str">
        <f>IFERROR(ABS(K1336-YEAR('02_대상물건입력'!B14)),"")</f>
        <v/>
      </c>
      <c r="V1336" s="38" t="str">
        <f>IF(B1336="","",IF(AND(E1336&gt;0,F1336&gt;0,H1336&gt;0,OR('04A_국토부원자료'!P1337="",'04A_국토부원자료'!P1337="-"),IF('01_설정'!B10=1,N1336=1,TRUE),R1336&lt;='01_설정'!B5,S1336&lt;='01_설정'!B6,T1336&lt;='01_설정'!B7,U1336&lt;='01_설정'!B8),"Y",""))</f>
        <v/>
      </c>
      <c r="W1336" s="40" t="str">
        <f>IF(V1336&lt;&gt;"Y","",MAX(0,(1-R1336/'01_설정'!B5))*'01_설정'!B14+MAX(0,(1-S1336/'01_설정'!B6))*'01_설정'!B15+MAX(0,(1-T1336/'01_설정'!B7))*'01_설정'!B16+MAX(0,(1-U1336/'01_설정'!B8))*'01_설정'!B17+O1336*'01_설정'!B11+Q1336*'01_설정'!B12+P1336*'01_설정'!B13)</f>
        <v/>
      </c>
      <c r="X1336" s="38" t="str">
        <f>IF(W1336="","",1+COUNTIFS($W$4:$W$3003,"&gt;"&amp;W1336)+COUNTIFS($W$4:W1336,W1336)-1)</f>
        <v/>
      </c>
    </row>
    <row r="1337" spans="1:24" ht="16.5">
      <c r="A1337" s="38">
        <f>IF('04A_국토부원자료'!A1338="","",ROW()-3)</f>
        <v>1334</v>
      </c>
      <c r="B1337" s="39" t="str">
        <f>IFERROR('04A_국토부원자료'!B1338,"")</f>
        <v>서울특별시 송파구 문정동</v>
      </c>
      <c r="C1337" s="39" t="str">
        <f>IF(B1337="","",IF('04A_국토부원자료'!C1338&lt;&gt;"",'04A_국토부원자료'!C1338,TRIM('04A_국토부원자료'!D1338&amp;IF('04A_국토부원자료'!E1338&lt;&gt;"","-"&amp;'04A_국토부원자료'!E1338,""))))</f>
        <v>620</v>
      </c>
      <c r="D1337" s="39" t="str">
        <f>IFERROR('04A_국토부원자료'!F1338,"")</f>
        <v>송파푸르지오시티</v>
      </c>
      <c r="E1337" s="40">
        <f>IFERROR(VALUE(SUBSTITUTE('04A_국토부원자료'!G1338,",","")),"")</f>
        <v>27.4</v>
      </c>
      <c r="F1337" s="41">
        <f>IFERROR(IF(AND('04A_국토부원자료'!H1338&lt;&gt;"",'04A_국토부원자료'!I1338&lt;&gt;""),DATE(INT(VALUE(SUBSTITUTE('04A_국토부원자료'!H1338,",",""))/100),MOD(VALUE(SUBSTITUTE('04A_국토부원자료'!H1338,",","")),100),VALUE(SUBSTITUTE('04A_국토부원자료'!I1338,",",""))),""),"")</f>
        <v>45168</v>
      </c>
      <c r="G1337" s="42">
        <f>IFERROR(VALUE(SUBSTITUTE('04A_국토부원자료'!J1338,",","")),"")</f>
        <v>29000</v>
      </c>
      <c r="H1337" s="43">
        <f t="shared" si="40"/>
        <v>290000000</v>
      </c>
      <c r="I1337" s="43">
        <f t="shared" si="41"/>
        <v>10583941.605839416</v>
      </c>
      <c r="J1337" s="38">
        <f>IFERROR(VALUE(SUBSTITUTE('04A_국토부원자료'!K1338,",","")),"")</f>
        <v>3</v>
      </c>
      <c r="K1337" s="38">
        <f>IFERROR(VALUE(SUBSTITUTE('04A_국토부원자료'!N1338,",","")),"")</f>
        <v>2013</v>
      </c>
      <c r="L1337" s="39" t="str">
        <f>IFERROR('04A_국토부원자료'!O1338,"")</f>
        <v>새말로 62</v>
      </c>
      <c r="M1337" s="39" t="str">
        <f>IFERROR('04A_국토부원자료'!Q1338,"")</f>
        <v>중개거래</v>
      </c>
      <c r="N1337" s="38">
        <f>IF(B1337="","",IF('02_대상물건입력'!B5="",1,IF(ISNUMBER(SEARCH('02_대상물건입력'!B5,B1337)),1,0)))</f>
        <v>1</v>
      </c>
      <c r="O1337" s="38">
        <f>IF(B1337="","",IF('02_대상물건입력'!B6="",1,IF(ISNUMBER(SEARCH('02_대상물건입력'!B6,B1337)),1,0)))</f>
        <v>0</v>
      </c>
      <c r="P1337" s="38">
        <f>IF(L1337="","",IF('02_대상물건입력'!B15="",0,IF(ISNUMBER(SEARCH('02_대상물건입력'!B15,L1337)),1,0)))</f>
        <v>0</v>
      </c>
      <c r="Q1337" s="38">
        <f>IF(D1337="","",IF('02_대상물건입력'!B8="",0,IF(ISNUMBER(SEARCH('02_대상물건입력'!B8,D1337)),1,0)))</f>
        <v>0</v>
      </c>
      <c r="R1337" s="44">
        <f>IFERROR(ABS(E1337-'02_대상물건입력'!B11)/'02_대상물건입력'!B11,"")</f>
        <v>5.7703319776234293E-3</v>
      </c>
      <c r="S1337" s="38">
        <f>IFERROR(ABS(J1337-'02_대상물건입력'!B10),"")</f>
        <v>9</v>
      </c>
      <c r="T1337" s="38">
        <f>IFERROR(ABS('01_설정'!B4-F1337),"")</f>
        <v>944</v>
      </c>
      <c r="U1337" s="38">
        <f>IFERROR(ABS(K1337-YEAR('02_대상물건입력'!B14)),"")</f>
        <v>13</v>
      </c>
      <c r="V1337" s="38" t="str">
        <f>IF(B1337="","",IF(AND(E1337&gt;0,F1337&gt;0,H1337&gt;0,OR('04A_국토부원자료'!P1338="",'04A_국토부원자료'!P1338="-"),IF('01_설정'!B10=1,N1337=1,TRUE),R1337&lt;='01_설정'!B5,S1337&lt;='01_설정'!B6,T1337&lt;='01_설정'!B7,U1337&lt;='01_설정'!B8),"Y",""))</f>
        <v/>
      </c>
      <c r="W1337" s="40" t="str">
        <f>IF(V1337&lt;&gt;"Y","",MAX(0,(1-R1337/'01_설정'!B5))*'01_설정'!B14+MAX(0,(1-S1337/'01_설정'!B6))*'01_설정'!B15+MAX(0,(1-T1337/'01_설정'!B7))*'01_설정'!B16+MAX(0,(1-U1337/'01_설정'!B8))*'01_설정'!B17+O1337*'01_설정'!B11+Q1337*'01_설정'!B12+P1337*'01_설정'!B13)</f>
        <v/>
      </c>
      <c r="X1337" s="38" t="str">
        <f>IF(W1337="","",1+COUNTIFS($W$4:$W$3003,"&gt;"&amp;W1337)+COUNTIFS($W$4:W1337,W1337)-1)</f>
        <v/>
      </c>
    </row>
    <row r="1338" spans="1:24" ht="16.5">
      <c r="A1338" s="38">
        <f>IF('04A_국토부원자료'!A1339="","",ROW()-3)</f>
        <v>1335</v>
      </c>
      <c r="B1338" s="39" t="str">
        <f>IFERROR('04A_국토부원자료'!B1339,"")</f>
        <v>서울특별시 송파구 문정동</v>
      </c>
      <c r="C1338" s="39" t="str">
        <f>IF(B1338="","",IF('04A_국토부원자료'!C1339&lt;&gt;"",'04A_국토부원자료'!C1339,TRIM('04A_국토부원자료'!D1339&amp;IF('04A_국토부원자료'!E1339&lt;&gt;"","-"&amp;'04A_국토부원자료'!E1339,""))))</f>
        <v>652-5</v>
      </c>
      <c r="D1338" s="39" t="str">
        <f>IFERROR('04A_국토부원자료'!F1339,"")</f>
        <v>문정 아이파크</v>
      </c>
      <c r="E1338" s="40">
        <f>IFERROR(VALUE(SUBSTITUTE('04A_국토부원자료'!G1339,",","")),"")</f>
        <v>21.57</v>
      </c>
      <c r="F1338" s="41">
        <f>IFERROR(IF(AND('04A_국토부원자료'!H1339&lt;&gt;"",'04A_국토부원자료'!I1339&lt;&gt;""),DATE(INT(VALUE(SUBSTITUTE('04A_국토부원자료'!H1339,",",""))/100),MOD(VALUE(SUBSTITUTE('04A_국토부원자료'!H1339,",","")),100),VALUE(SUBSTITUTE('04A_국토부원자료'!I1339,",",""))),""),"")</f>
        <v>45166</v>
      </c>
      <c r="G1338" s="42">
        <f>IFERROR(VALUE(SUBSTITUTE('04A_국토부원자료'!J1339,",","")),"")</f>
        <v>19700</v>
      </c>
      <c r="H1338" s="43">
        <f t="shared" si="40"/>
        <v>197000000</v>
      </c>
      <c r="I1338" s="43">
        <f t="shared" si="41"/>
        <v>9133055.1692165043</v>
      </c>
      <c r="J1338" s="38">
        <f>IFERROR(VALUE(SUBSTITUTE('04A_국토부원자료'!K1339,",","")),"")</f>
        <v>7</v>
      </c>
      <c r="K1338" s="38">
        <f>IFERROR(VALUE(SUBSTITUTE('04A_국토부원자료'!N1339,",","")),"")</f>
        <v>2017</v>
      </c>
      <c r="L1338" s="39" t="str">
        <f>IFERROR('04A_국토부원자료'!O1339,"")</f>
        <v>법원로4길 6</v>
      </c>
      <c r="M1338" s="39" t="str">
        <f>IFERROR('04A_국토부원자료'!Q1339,"")</f>
        <v>중개거래</v>
      </c>
      <c r="N1338" s="38">
        <f>IF(B1338="","",IF('02_대상물건입력'!B5="",1,IF(ISNUMBER(SEARCH('02_대상물건입력'!B5,B1338)),1,0)))</f>
        <v>1</v>
      </c>
      <c r="O1338" s="38">
        <f>IF(B1338="","",IF('02_대상물건입력'!B6="",1,IF(ISNUMBER(SEARCH('02_대상물건입력'!B6,B1338)),1,0)))</f>
        <v>0</v>
      </c>
      <c r="P1338" s="38">
        <f>IF(L1338="","",IF('02_대상물건입력'!B15="",0,IF(ISNUMBER(SEARCH('02_대상물건입력'!B15,L1338)),1,0)))</f>
        <v>0</v>
      </c>
      <c r="Q1338" s="38">
        <f>IF(D1338="","",IF('02_대상물건입력'!B8="",0,IF(ISNUMBER(SEARCH('02_대상물건입력'!B8,D1338)),1,0)))</f>
        <v>0</v>
      </c>
      <c r="R1338" s="44">
        <f>IFERROR(ABS(E1338-'02_대상물건입력'!B11)/'02_대상물건입력'!B11,"")</f>
        <v>0.20823116566579056</v>
      </c>
      <c r="S1338" s="38">
        <f>IFERROR(ABS(J1338-'02_대상물건입력'!B10),"")</f>
        <v>5</v>
      </c>
      <c r="T1338" s="38">
        <f>IFERROR(ABS('01_설정'!B4-F1338),"")</f>
        <v>946</v>
      </c>
      <c r="U1338" s="38">
        <f>IFERROR(ABS(K1338-YEAR('02_대상물건입력'!B14)),"")</f>
        <v>9</v>
      </c>
      <c r="V1338" s="38" t="str">
        <f>IF(B1338="","",IF(AND(E1338&gt;0,F1338&gt;0,H1338&gt;0,OR('04A_국토부원자료'!P1339="",'04A_국토부원자료'!P1339="-"),IF('01_설정'!B10=1,N1338=1,TRUE),R1338&lt;='01_설정'!B5,S1338&lt;='01_설정'!B6,T1338&lt;='01_설정'!B7,U1338&lt;='01_설정'!B8),"Y",""))</f>
        <v>Y</v>
      </c>
      <c r="W1338" s="40">
        <f>IF(V1338&lt;&gt;"Y","",MAX(0,(1-R1338/'01_설정'!B5))*'01_설정'!B14+MAX(0,(1-S1338/'01_설정'!B6))*'01_설정'!B15+MAX(0,(1-T1338/'01_설정'!B7))*'01_설정'!B16+MAX(0,(1-U1338/'01_설정'!B8))*'01_설정'!B17+O1338*'01_설정'!B11+Q1338*'01_설정'!B12+P1338*'01_설정'!B13)</f>
        <v>7.1249724899035813</v>
      </c>
      <c r="X1338" s="38">
        <f>IF(W1338="","",1+COUNTIFS($W$4:$W$3003,"&gt;"&amp;W1338)+COUNTIFS($W$4:W1338,W1338)-1)</f>
        <v>323</v>
      </c>
    </row>
    <row r="1339" spans="1:24" ht="16.5">
      <c r="A1339" s="38">
        <f>IF('04A_국토부원자료'!A1340="","",ROW()-3)</f>
        <v>1336</v>
      </c>
      <c r="B1339" s="39" t="str">
        <f>IFERROR('04A_국토부원자료'!B1340,"")</f>
        <v>서울특별시 송파구 문정동</v>
      </c>
      <c r="C1339" s="39" t="str">
        <f>IF(B1339="","",IF('04A_국토부원자료'!C1340&lt;&gt;"",'04A_국토부원자료'!C1340,TRIM('04A_국토부원자료'!D1340&amp;IF('04A_국토부원자료'!E1340&lt;&gt;"","-"&amp;'04A_국토부원자료'!E1340,""))))</f>
        <v>652-5</v>
      </c>
      <c r="D1339" s="39" t="str">
        <f>IFERROR('04A_국토부원자료'!F1340,"")</f>
        <v>문정 아이파크</v>
      </c>
      <c r="E1339" s="40">
        <f>IFERROR(VALUE(SUBSTITUTE('04A_국토부원자료'!G1340,",","")),"")</f>
        <v>21.57</v>
      </c>
      <c r="F1339" s="41">
        <f>IFERROR(IF(AND('04A_국토부원자료'!H1340&lt;&gt;"",'04A_국토부원자료'!I1340&lt;&gt;""),DATE(INT(VALUE(SUBSTITUTE('04A_국토부원자료'!H1340,",",""))/100),MOD(VALUE(SUBSTITUTE('04A_국토부원자료'!H1340,",","")),100),VALUE(SUBSTITUTE('04A_국토부원자료'!I1340,",",""))),""),"")</f>
        <v>45163</v>
      </c>
      <c r="G1339" s="42">
        <f>IFERROR(VALUE(SUBSTITUTE('04A_국토부원자료'!J1340,",","")),"")</f>
        <v>19700</v>
      </c>
      <c r="H1339" s="43">
        <f t="shared" si="40"/>
        <v>197000000</v>
      </c>
      <c r="I1339" s="43">
        <f t="shared" si="41"/>
        <v>9133055.1692165043</v>
      </c>
      <c r="J1339" s="38">
        <f>IFERROR(VALUE(SUBSTITUTE('04A_국토부원자료'!K1340,",","")),"")</f>
        <v>7</v>
      </c>
      <c r="K1339" s="38">
        <f>IFERROR(VALUE(SUBSTITUTE('04A_국토부원자료'!N1340,",","")),"")</f>
        <v>2017</v>
      </c>
      <c r="L1339" s="39" t="str">
        <f>IFERROR('04A_국토부원자료'!O1340,"")</f>
        <v>법원로4길 6</v>
      </c>
      <c r="M1339" s="39" t="str">
        <f>IFERROR('04A_국토부원자료'!Q1340,"")</f>
        <v>중개거래</v>
      </c>
      <c r="N1339" s="38">
        <f>IF(B1339="","",IF('02_대상물건입력'!B5="",1,IF(ISNUMBER(SEARCH('02_대상물건입력'!B5,B1339)),1,0)))</f>
        <v>1</v>
      </c>
      <c r="O1339" s="38">
        <f>IF(B1339="","",IF('02_대상물건입력'!B6="",1,IF(ISNUMBER(SEARCH('02_대상물건입력'!B6,B1339)),1,0)))</f>
        <v>0</v>
      </c>
      <c r="P1339" s="38">
        <f>IF(L1339="","",IF('02_대상물건입력'!B15="",0,IF(ISNUMBER(SEARCH('02_대상물건입력'!B15,L1339)),1,0)))</f>
        <v>0</v>
      </c>
      <c r="Q1339" s="38">
        <f>IF(D1339="","",IF('02_대상물건입력'!B8="",0,IF(ISNUMBER(SEARCH('02_대상물건입력'!B8,D1339)),1,0)))</f>
        <v>0</v>
      </c>
      <c r="R1339" s="44">
        <f>IFERROR(ABS(E1339-'02_대상물건입력'!B11)/'02_대상물건입력'!B11,"")</f>
        <v>0.20823116566579056</v>
      </c>
      <c r="S1339" s="38">
        <f>IFERROR(ABS(J1339-'02_대상물건입력'!B10),"")</f>
        <v>5</v>
      </c>
      <c r="T1339" s="38">
        <f>IFERROR(ABS('01_설정'!B4-F1339),"")</f>
        <v>949</v>
      </c>
      <c r="U1339" s="38">
        <f>IFERROR(ABS(K1339-YEAR('02_대상물건입력'!B14)),"")</f>
        <v>9</v>
      </c>
      <c r="V1339" s="38" t="str">
        <f>IF(B1339="","",IF(AND(E1339&gt;0,F1339&gt;0,H1339&gt;0,OR('04A_국토부원자료'!P1340="",'04A_국토부원자료'!P1340="-"),IF('01_설정'!B10=1,N1339=1,TRUE),R1339&lt;='01_설정'!B5,S1339&lt;='01_설정'!B6,T1339&lt;='01_설정'!B7,U1339&lt;='01_설정'!B8),"Y",""))</f>
        <v/>
      </c>
      <c r="W1339" s="40" t="str">
        <f>IF(V1339&lt;&gt;"Y","",MAX(0,(1-R1339/'01_설정'!B5))*'01_설정'!B14+MAX(0,(1-S1339/'01_설정'!B6))*'01_설정'!B15+MAX(0,(1-T1339/'01_설정'!B7))*'01_설정'!B16+MAX(0,(1-U1339/'01_설정'!B8))*'01_설정'!B17+O1339*'01_설정'!B11+Q1339*'01_설정'!B12+P1339*'01_설정'!B13)</f>
        <v/>
      </c>
      <c r="X1339" s="38" t="str">
        <f>IF(W1339="","",1+COUNTIFS($W$4:$W$3003,"&gt;"&amp;W1339)+COUNTIFS($W$4:W1339,W1339)-1)</f>
        <v/>
      </c>
    </row>
    <row r="1340" spans="1:24" ht="16.5">
      <c r="A1340" s="38">
        <f>IF('04A_국토부원자료'!A1341="","",ROW()-3)</f>
        <v>1337</v>
      </c>
      <c r="B1340" s="39" t="str">
        <f>IFERROR('04A_국토부원자료'!B1341,"")</f>
        <v>서울특별시 송파구 문정동</v>
      </c>
      <c r="C1340" s="39" t="str">
        <f>IF(B1340="","",IF('04A_국토부원자료'!C1341&lt;&gt;"",'04A_국토부원자료'!C1341,TRIM('04A_국토부원자료'!D1341&amp;IF('04A_국토부원자료'!E1341&lt;&gt;"","-"&amp;'04A_국토부원자료'!E1341,""))))</f>
        <v>622</v>
      </c>
      <c r="D1340" s="39" t="str">
        <f>IFERROR('04A_국토부원자료'!F1341,"")</f>
        <v>송파한화오벨리스크</v>
      </c>
      <c r="E1340" s="40">
        <f>IFERROR(VALUE(SUBSTITUTE('04A_국토부원자료'!G1341,",","")),"")</f>
        <v>29.99</v>
      </c>
      <c r="F1340" s="41">
        <f>IFERROR(IF(AND('04A_국토부원자료'!H1341&lt;&gt;"",'04A_국토부원자료'!I1341&lt;&gt;""),DATE(INT(VALUE(SUBSTITUTE('04A_국토부원자료'!H1341,",",""))/100),MOD(VALUE(SUBSTITUTE('04A_국토부원자료'!H1341,",","")),100),VALUE(SUBSTITUTE('04A_국토부원자료'!I1341,",",""))),""),"")</f>
        <v>45160</v>
      </c>
      <c r="G1340" s="42">
        <f>IFERROR(VALUE(SUBSTITUTE('04A_국토부원자료'!J1341,",","")),"")</f>
        <v>23000</v>
      </c>
      <c r="H1340" s="43">
        <f t="shared" si="40"/>
        <v>230000000</v>
      </c>
      <c r="I1340" s="43">
        <f t="shared" si="41"/>
        <v>7669223.0743581196</v>
      </c>
      <c r="J1340" s="38">
        <f>IFERROR(VALUE(SUBSTITUTE('04A_국토부원자료'!K1341,",","")),"")</f>
        <v>8</v>
      </c>
      <c r="K1340" s="38">
        <f>IFERROR(VALUE(SUBSTITUTE('04A_국토부원자료'!N1341,",","")),"")</f>
        <v>2013</v>
      </c>
      <c r="L1340" s="39" t="str">
        <f>IFERROR('04A_국토부원자료'!O1341,"")</f>
        <v>충민로 5</v>
      </c>
      <c r="M1340" s="39" t="str">
        <f>IFERROR('04A_국토부원자료'!Q1341,"")</f>
        <v>중개거래</v>
      </c>
      <c r="N1340" s="38">
        <f>IF(B1340="","",IF('02_대상물건입력'!B5="",1,IF(ISNUMBER(SEARCH('02_대상물건입력'!B5,B1340)),1,0)))</f>
        <v>1</v>
      </c>
      <c r="O1340" s="38">
        <f>IF(B1340="","",IF('02_대상물건입력'!B6="",1,IF(ISNUMBER(SEARCH('02_대상물건입력'!B6,B1340)),1,0)))</f>
        <v>0</v>
      </c>
      <c r="P1340" s="38">
        <f>IF(L1340="","",IF('02_대상물건입력'!B15="",0,IF(ISNUMBER(SEARCH('02_대상물건입력'!B15,L1340)),1,0)))</f>
        <v>0</v>
      </c>
      <c r="Q1340" s="38">
        <f>IF(D1340="","",IF('02_대상물건입력'!B8="",0,IF(ISNUMBER(SEARCH('02_대상물건입력'!B8,D1340)),1,0)))</f>
        <v>0</v>
      </c>
      <c r="R1340" s="44">
        <f>IFERROR(ABS(E1340-'02_대상물건입력'!B11)/'02_대상물건입력'!B11,"")</f>
        <v>0.10084132321200462</v>
      </c>
      <c r="S1340" s="38">
        <f>IFERROR(ABS(J1340-'02_대상물건입력'!B10),"")</f>
        <v>4</v>
      </c>
      <c r="T1340" s="38">
        <f>IFERROR(ABS('01_설정'!B4-F1340),"")</f>
        <v>952</v>
      </c>
      <c r="U1340" s="38">
        <f>IFERROR(ABS(K1340-YEAR('02_대상물건입력'!B14)),"")</f>
        <v>13</v>
      </c>
      <c r="V1340" s="38" t="str">
        <f>IF(B1340="","",IF(AND(E1340&gt;0,F1340&gt;0,H1340&gt;0,OR('04A_국토부원자료'!P1341="",'04A_국토부원자료'!P1341="-"),IF('01_설정'!B10=1,N1340=1,TRUE),R1340&lt;='01_설정'!B5,S1340&lt;='01_설정'!B6,T1340&lt;='01_설정'!B7,U1340&lt;='01_설정'!B8),"Y",""))</f>
        <v/>
      </c>
      <c r="W1340" s="40" t="str">
        <f>IF(V1340&lt;&gt;"Y","",MAX(0,(1-R1340/'01_설정'!B5))*'01_설정'!B14+MAX(0,(1-S1340/'01_설정'!B6))*'01_설정'!B15+MAX(0,(1-T1340/'01_설정'!B7))*'01_설정'!B16+MAX(0,(1-U1340/'01_설정'!B8))*'01_설정'!B17+O1340*'01_설정'!B11+Q1340*'01_설정'!B12+P1340*'01_설정'!B13)</f>
        <v/>
      </c>
      <c r="X1340" s="38" t="str">
        <f>IF(W1340="","",1+COUNTIFS($W$4:$W$3003,"&gt;"&amp;W1340)+COUNTIFS($W$4:W1340,W1340)-1)</f>
        <v/>
      </c>
    </row>
    <row r="1341" spans="1:24" ht="16.5">
      <c r="A1341" s="38">
        <f>IF('04A_국토부원자료'!A1342="","",ROW()-3)</f>
        <v>1338</v>
      </c>
      <c r="B1341" s="39" t="str">
        <f>IFERROR('04A_국토부원자료'!B1342,"")</f>
        <v>서울특별시 송파구 문정동</v>
      </c>
      <c r="C1341" s="39" t="str">
        <f>IF(B1341="","",IF('04A_국토부원자료'!C1342&lt;&gt;"",'04A_국토부원자료'!C1342,TRIM('04A_국토부원자료'!D1342&amp;IF('04A_국토부원자료'!E1342&lt;&gt;"","-"&amp;'04A_국토부원자료'!E1342,""))))</f>
        <v>618</v>
      </c>
      <c r="D1341" s="39" t="str">
        <f>IFERROR('04A_국토부원자료'!F1342,"")</f>
        <v>파크하비오</v>
      </c>
      <c r="E1341" s="40">
        <f>IFERROR(VALUE(SUBSTITUTE('04A_국토부원자료'!G1342,",","")),"")</f>
        <v>24.58</v>
      </c>
      <c r="F1341" s="41">
        <f>IFERROR(IF(AND('04A_국토부원자료'!H1342&lt;&gt;"",'04A_국토부원자료'!I1342&lt;&gt;""),DATE(INT(VALUE(SUBSTITUTE('04A_국토부원자료'!H1342,",",""))/100),MOD(VALUE(SUBSTITUTE('04A_국토부원자료'!H1342,",","")),100),VALUE(SUBSTITUTE('04A_국토부원자료'!I1342,",",""))),""),"")</f>
        <v>45160</v>
      </c>
      <c r="G1341" s="42">
        <f>IFERROR(VALUE(SUBSTITUTE('04A_국토부원자료'!J1342,",","")),"")</f>
        <v>21000</v>
      </c>
      <c r="H1341" s="43">
        <f t="shared" si="40"/>
        <v>210000000</v>
      </c>
      <c r="I1341" s="43">
        <f t="shared" si="41"/>
        <v>8543531.3262815308</v>
      </c>
      <c r="J1341" s="38">
        <f>IFERROR(VALUE(SUBSTITUTE('04A_국토부원자료'!K1342,",","")),"")</f>
        <v>12</v>
      </c>
      <c r="K1341" s="38" t="str">
        <f>IFERROR(VALUE(SUBSTITUTE('04A_국토부원자료'!N1342,",","")),"")</f>
        <v/>
      </c>
      <c r="L1341" s="39" t="str">
        <f>IFERROR('04A_국토부원자료'!O1342,"")</f>
        <v xml:space="preserve"> </v>
      </c>
      <c r="M1341" s="39" t="str">
        <f>IFERROR('04A_국토부원자료'!Q1342,"")</f>
        <v>중개거래</v>
      </c>
      <c r="N1341" s="38">
        <f>IF(B1341="","",IF('02_대상물건입력'!B5="",1,IF(ISNUMBER(SEARCH('02_대상물건입력'!B5,B1341)),1,0)))</f>
        <v>1</v>
      </c>
      <c r="O1341" s="38">
        <f>IF(B1341="","",IF('02_대상물건입력'!B6="",1,IF(ISNUMBER(SEARCH('02_대상물건입력'!B6,B1341)),1,0)))</f>
        <v>0</v>
      </c>
      <c r="P1341" s="38">
        <f>IF(L1341="","",IF('02_대상물건입력'!B15="",0,IF(ISNUMBER(SEARCH('02_대상물건입력'!B15,L1341)),1,0)))</f>
        <v>0</v>
      </c>
      <c r="Q1341" s="38">
        <f>IF(D1341="","",IF('02_대상물건입력'!B8="",0,IF(ISNUMBER(SEARCH('02_대상물건입력'!B8,D1341)),1,0)))</f>
        <v>0</v>
      </c>
      <c r="R1341" s="44">
        <f>IFERROR(ABS(E1341-'02_대상물건입력'!B11)/'02_대상물건입력'!B11,"")</f>
        <v>9.7743256933942216E-2</v>
      </c>
      <c r="S1341" s="38">
        <f>IFERROR(ABS(J1341-'02_대상물건입력'!B10),"")</f>
        <v>0</v>
      </c>
      <c r="T1341" s="38">
        <f>IFERROR(ABS('01_설정'!B4-F1341),"")</f>
        <v>952</v>
      </c>
      <c r="U1341" s="38" t="str">
        <f>IFERROR(ABS(K1341-YEAR('02_대상물건입력'!B14)),"")</f>
        <v/>
      </c>
      <c r="V1341" s="38" t="str">
        <f>IF(B1341="","",IF(AND(E1341&gt;0,F1341&gt;0,H1341&gt;0,OR('04A_국토부원자료'!P1342="",'04A_국토부원자료'!P1342="-"),IF('01_설정'!B10=1,N1341=1,TRUE),R1341&lt;='01_설정'!B5,S1341&lt;='01_설정'!B6,T1341&lt;='01_설정'!B7,U1341&lt;='01_설정'!B8),"Y",""))</f>
        <v/>
      </c>
      <c r="W1341" s="40" t="str">
        <f>IF(V1341&lt;&gt;"Y","",MAX(0,(1-R1341/'01_설정'!B5))*'01_설정'!B14+MAX(0,(1-S1341/'01_설정'!B6))*'01_설정'!B15+MAX(0,(1-T1341/'01_설정'!B7))*'01_설정'!B16+MAX(0,(1-U1341/'01_설정'!B8))*'01_설정'!B17+O1341*'01_설정'!B11+Q1341*'01_설정'!B12+P1341*'01_설정'!B13)</f>
        <v/>
      </c>
      <c r="X1341" s="38" t="str">
        <f>IF(W1341="","",1+COUNTIFS($W$4:$W$3003,"&gt;"&amp;W1341)+COUNTIFS($W$4:W1341,W1341)-1)</f>
        <v/>
      </c>
    </row>
    <row r="1342" spans="1:24" ht="16.5">
      <c r="A1342" s="38">
        <f>IF('04A_국토부원자료'!A1343="","",ROW()-3)</f>
        <v>1339</v>
      </c>
      <c r="B1342" s="39" t="str">
        <f>IFERROR('04A_국토부원자료'!B1343,"")</f>
        <v>서울특별시 송파구 문정동</v>
      </c>
      <c r="C1342" s="39" t="str">
        <f>IF(B1342="","",IF('04A_국토부원자료'!C1343&lt;&gt;"",'04A_국토부원자료'!C1343,TRIM('04A_국토부원자료'!D1343&amp;IF('04A_국토부원자료'!E1343&lt;&gt;"","-"&amp;'04A_국토부원자료'!E1343,""))))</f>
        <v>643-1</v>
      </c>
      <c r="D1342" s="39" t="str">
        <f>IFERROR('04A_국토부원자료'!F1343,"")</f>
        <v>엠스테이트</v>
      </c>
      <c r="E1342" s="40">
        <f>IFERROR(VALUE(SUBSTITUTE('04A_국토부원자료'!G1343,",","")),"")</f>
        <v>37.950000000000003</v>
      </c>
      <c r="F1342" s="41">
        <f>IFERROR(IF(AND('04A_국토부원자료'!H1343&lt;&gt;"",'04A_국토부원자료'!I1343&lt;&gt;""),DATE(INT(VALUE(SUBSTITUTE('04A_국토부원자료'!H1343,",",""))/100),MOD(VALUE(SUBSTITUTE('04A_국토부원자료'!H1343,",","")),100),VALUE(SUBSTITUTE('04A_국토부원자료'!I1343,",",""))),""),"")</f>
        <v>45159</v>
      </c>
      <c r="G1342" s="42">
        <f>IFERROR(VALUE(SUBSTITUTE('04A_국토부원자료'!J1343,",","")),"")</f>
        <v>38800</v>
      </c>
      <c r="H1342" s="43">
        <f t="shared" si="40"/>
        <v>388000000</v>
      </c>
      <c r="I1342" s="43">
        <f t="shared" si="41"/>
        <v>10223978.919631092</v>
      </c>
      <c r="J1342" s="38">
        <f>IFERROR(VALUE(SUBSTITUTE('04A_국토부원자료'!K1343,",","")),"")</f>
        <v>6</v>
      </c>
      <c r="K1342" s="38">
        <f>IFERROR(VALUE(SUBSTITUTE('04A_국토부원자료'!N1343,",","")),"")</f>
        <v>2016</v>
      </c>
      <c r="L1342" s="39" t="str">
        <f>IFERROR('04A_국토부원자료'!O1343,"")</f>
        <v>법원로 114</v>
      </c>
      <c r="M1342" s="39" t="str">
        <f>IFERROR('04A_국토부원자료'!Q1343,"")</f>
        <v>중개거래</v>
      </c>
      <c r="N1342" s="38">
        <f>IF(B1342="","",IF('02_대상물건입력'!B5="",1,IF(ISNUMBER(SEARCH('02_대상물건입력'!B5,B1342)),1,0)))</f>
        <v>1</v>
      </c>
      <c r="O1342" s="38">
        <f>IF(B1342="","",IF('02_대상물건입력'!B6="",1,IF(ISNUMBER(SEARCH('02_대상물건입력'!B6,B1342)),1,0)))</f>
        <v>0</v>
      </c>
      <c r="P1342" s="38">
        <f>IF(L1342="","",IF('02_대상물건입력'!B15="",0,IF(ISNUMBER(SEARCH('02_대상물건입력'!B15,L1342)),1,0)))</f>
        <v>0</v>
      </c>
      <c r="Q1342" s="38">
        <f>IF(D1342="","",IF('02_대상물건입력'!B8="",0,IF(ISNUMBER(SEARCH('02_대상물건입력'!B8,D1342)),1,0)))</f>
        <v>0</v>
      </c>
      <c r="R1342" s="44">
        <f>IFERROR(ABS(E1342-'02_대상물건입력'!B11)/'02_대상물건입력'!B11,"")</f>
        <v>0.39302861673543116</v>
      </c>
      <c r="S1342" s="38">
        <f>IFERROR(ABS(J1342-'02_대상물건입력'!B10),"")</f>
        <v>6</v>
      </c>
      <c r="T1342" s="38">
        <f>IFERROR(ABS('01_설정'!B4-F1342),"")</f>
        <v>953</v>
      </c>
      <c r="U1342" s="38">
        <f>IFERROR(ABS(K1342-YEAR('02_대상물건입력'!B14)),"")</f>
        <v>10</v>
      </c>
      <c r="V1342" s="38" t="str">
        <f>IF(B1342="","",IF(AND(E1342&gt;0,F1342&gt;0,H1342&gt;0,OR('04A_국토부원자료'!P1343="",'04A_국토부원자료'!P1343="-"),IF('01_설정'!B10=1,N1342=1,TRUE),R1342&lt;='01_설정'!B5,S1342&lt;='01_설정'!B6,T1342&lt;='01_설정'!B7,U1342&lt;='01_설정'!B8),"Y",""))</f>
        <v/>
      </c>
      <c r="W1342" s="40" t="str">
        <f>IF(V1342&lt;&gt;"Y","",MAX(0,(1-R1342/'01_설정'!B5))*'01_설정'!B14+MAX(0,(1-S1342/'01_설정'!B6))*'01_설정'!B15+MAX(0,(1-T1342/'01_설정'!B7))*'01_설정'!B16+MAX(0,(1-U1342/'01_설정'!B8))*'01_설정'!B17+O1342*'01_설정'!B11+Q1342*'01_설정'!B12+P1342*'01_설정'!B13)</f>
        <v/>
      </c>
      <c r="X1342" s="38" t="str">
        <f>IF(W1342="","",1+COUNTIFS($W$4:$W$3003,"&gt;"&amp;W1342)+COUNTIFS($W$4:W1342,W1342)-1)</f>
        <v/>
      </c>
    </row>
    <row r="1343" spans="1:24" ht="16.5">
      <c r="A1343" s="38">
        <f>IF('04A_국토부원자료'!A1344="","",ROW()-3)</f>
        <v>1340</v>
      </c>
      <c r="B1343" s="39" t="str">
        <f>IFERROR('04A_국토부원자료'!B1344,"")</f>
        <v>서울특별시 송파구 문정동</v>
      </c>
      <c r="C1343" s="39" t="str">
        <f>IF(B1343="","",IF('04A_국토부원자료'!C1344&lt;&gt;"",'04A_국토부원자료'!C1344,TRIM('04A_국토부원자료'!D1344&amp;IF('04A_국토부원자료'!E1344&lt;&gt;"","-"&amp;'04A_국토부원자료'!E1344,""))))</f>
        <v>618</v>
      </c>
      <c r="D1343" s="39" t="str">
        <f>IFERROR('04A_국토부원자료'!F1344,"")</f>
        <v>파크하비오</v>
      </c>
      <c r="E1343" s="40">
        <f>IFERROR(VALUE(SUBSTITUTE('04A_국토부원자료'!G1344,",","")),"")</f>
        <v>48.93</v>
      </c>
      <c r="F1343" s="41">
        <f>IFERROR(IF(AND('04A_국토부원자료'!H1344&lt;&gt;"",'04A_국토부원자료'!I1344&lt;&gt;""),DATE(INT(VALUE(SUBSTITUTE('04A_국토부원자료'!H1344,",",""))/100),MOD(VALUE(SUBSTITUTE('04A_국토부원자료'!H1344,",","")),100),VALUE(SUBSTITUTE('04A_국토부원자료'!I1344,",",""))),""),"")</f>
        <v>45156</v>
      </c>
      <c r="G1343" s="42">
        <f>IFERROR(VALUE(SUBSTITUTE('04A_국토부원자료'!J1344,",","")),"")</f>
        <v>46000</v>
      </c>
      <c r="H1343" s="43">
        <f t="shared" si="40"/>
        <v>460000000</v>
      </c>
      <c r="I1343" s="43">
        <f t="shared" si="41"/>
        <v>9401185.3668506034</v>
      </c>
      <c r="J1343" s="38">
        <f>IFERROR(VALUE(SUBSTITUTE('04A_국토부원자료'!K1344,",","")),"")</f>
        <v>17</v>
      </c>
      <c r="K1343" s="38" t="str">
        <f>IFERROR(VALUE(SUBSTITUTE('04A_국토부원자료'!N1344,",","")),"")</f>
        <v/>
      </c>
      <c r="L1343" s="39" t="str">
        <f>IFERROR('04A_국토부원자료'!O1344,"")</f>
        <v xml:space="preserve"> </v>
      </c>
      <c r="M1343" s="39" t="str">
        <f>IFERROR('04A_국토부원자료'!Q1344,"")</f>
        <v>중개거래</v>
      </c>
      <c r="N1343" s="38">
        <f>IF(B1343="","",IF('02_대상물건입력'!B5="",1,IF(ISNUMBER(SEARCH('02_대상물건입력'!B5,B1343)),1,0)))</f>
        <v>1</v>
      </c>
      <c r="O1343" s="38">
        <f>IF(B1343="","",IF('02_대상물건입력'!B6="",1,IF(ISNUMBER(SEARCH('02_대상물건입력'!B6,B1343)),1,0)))</f>
        <v>0</v>
      </c>
      <c r="P1343" s="38">
        <f>IF(L1343="","",IF('02_대상물건입력'!B15="",0,IF(ISNUMBER(SEARCH('02_대상물건입력'!B15,L1343)),1,0)))</f>
        <v>0</v>
      </c>
      <c r="Q1343" s="38">
        <f>IF(D1343="","",IF('02_대상물건입력'!B8="",0,IF(ISNUMBER(SEARCH('02_대상물건입력'!B8,D1343)),1,0)))</f>
        <v>0</v>
      </c>
      <c r="R1343" s="44">
        <f>IFERROR(ABS(E1343-'02_대상물건입력'!B11)/'02_대상물건입력'!B11,"")</f>
        <v>0.79607088845493124</v>
      </c>
      <c r="S1343" s="38">
        <f>IFERROR(ABS(J1343-'02_대상물건입력'!B10),"")</f>
        <v>5</v>
      </c>
      <c r="T1343" s="38">
        <f>IFERROR(ABS('01_설정'!B4-F1343),"")</f>
        <v>956</v>
      </c>
      <c r="U1343" s="38" t="str">
        <f>IFERROR(ABS(K1343-YEAR('02_대상물건입력'!B14)),"")</f>
        <v/>
      </c>
      <c r="V1343" s="38" t="str">
        <f>IF(B1343="","",IF(AND(E1343&gt;0,F1343&gt;0,H1343&gt;0,OR('04A_국토부원자료'!P1344="",'04A_국토부원자료'!P1344="-"),IF('01_설정'!B10=1,N1343=1,TRUE),R1343&lt;='01_설정'!B5,S1343&lt;='01_설정'!B6,T1343&lt;='01_설정'!B7,U1343&lt;='01_설정'!B8),"Y",""))</f>
        <v/>
      </c>
      <c r="W1343" s="40" t="str">
        <f>IF(V1343&lt;&gt;"Y","",MAX(0,(1-R1343/'01_설정'!B5))*'01_설정'!B14+MAX(0,(1-S1343/'01_설정'!B6))*'01_설정'!B15+MAX(0,(1-T1343/'01_설정'!B7))*'01_설정'!B16+MAX(0,(1-U1343/'01_설정'!B8))*'01_설정'!B17+O1343*'01_설정'!B11+Q1343*'01_설정'!B12+P1343*'01_설정'!B13)</f>
        <v/>
      </c>
      <c r="X1343" s="38" t="str">
        <f>IF(W1343="","",1+COUNTIFS($W$4:$W$3003,"&gt;"&amp;W1343)+COUNTIFS($W$4:W1343,W1343)-1)</f>
        <v/>
      </c>
    </row>
    <row r="1344" spans="1:24" ht="16.5">
      <c r="A1344" s="38">
        <f>IF('04A_국토부원자료'!A1345="","",ROW()-3)</f>
        <v>1341</v>
      </c>
      <c r="B1344" s="39" t="str">
        <f>IFERROR('04A_국토부원자료'!B1345,"")</f>
        <v>서울특별시 송파구 문정동</v>
      </c>
      <c r="C1344" s="39" t="str">
        <f>IF(B1344="","",IF('04A_국토부원자료'!C1345&lt;&gt;"",'04A_국토부원자료'!C1345,TRIM('04A_국토부원자료'!D1345&amp;IF('04A_국토부원자료'!E1345&lt;&gt;"","-"&amp;'04A_국토부원자료'!E1345,""))))</f>
        <v>652</v>
      </c>
      <c r="D1344" s="39" t="str">
        <f>IFERROR('04A_국토부원자료'!F1345,"")</f>
        <v>송파법조타운푸르지오시티</v>
      </c>
      <c r="E1344" s="40">
        <f>IFERROR(VALUE(SUBSTITUTE('04A_국토부원자료'!G1345,",","")),"")</f>
        <v>17.47</v>
      </c>
      <c r="F1344" s="41">
        <f>IFERROR(IF(AND('04A_국토부원자료'!H1345&lt;&gt;"",'04A_국토부원자료'!I1345&lt;&gt;""),DATE(INT(VALUE(SUBSTITUTE('04A_국토부원자료'!H1345,",",""))/100),MOD(VALUE(SUBSTITUTE('04A_국토부원자료'!H1345,",","")),100),VALUE(SUBSTITUTE('04A_국토부원자료'!I1345,",",""))),""),"")</f>
        <v>45156</v>
      </c>
      <c r="G1344" s="42">
        <f>IFERROR(VALUE(SUBSTITUTE('04A_국토부원자료'!J1345,",","")),"")</f>
        <v>18500</v>
      </c>
      <c r="H1344" s="43">
        <f t="shared" si="40"/>
        <v>185000000</v>
      </c>
      <c r="I1344" s="43">
        <f t="shared" si="41"/>
        <v>10589582.140812824</v>
      </c>
      <c r="J1344" s="38">
        <f>IFERROR(VALUE(SUBSTITUTE('04A_국토부원자료'!K1345,",","")),"")</f>
        <v>10</v>
      </c>
      <c r="K1344" s="38">
        <f>IFERROR(VALUE(SUBSTITUTE('04A_국토부원자료'!N1345,",","")),"")</f>
        <v>2018</v>
      </c>
      <c r="L1344" s="39" t="str">
        <f>IFERROR('04A_국토부원자료'!O1345,"")</f>
        <v>법원로4길 5</v>
      </c>
      <c r="M1344" s="39" t="str">
        <f>IFERROR('04A_국토부원자료'!Q1345,"")</f>
        <v>중개거래</v>
      </c>
      <c r="N1344" s="38">
        <f>IF(B1344="","",IF('02_대상물건입력'!B5="",1,IF(ISNUMBER(SEARCH('02_대상물건입력'!B5,B1344)),1,0)))</f>
        <v>1</v>
      </c>
      <c r="O1344" s="38">
        <f>IF(B1344="","",IF('02_대상물건입력'!B6="",1,IF(ISNUMBER(SEARCH('02_대상물건입력'!B6,B1344)),1,0)))</f>
        <v>0</v>
      </c>
      <c r="P1344" s="38">
        <f>IF(L1344="","",IF('02_대상물건입력'!B15="",0,IF(ISNUMBER(SEARCH('02_대상물건입력'!B15,L1344)),1,0)))</f>
        <v>0</v>
      </c>
      <c r="Q1344" s="38">
        <f>IF(D1344="","",IF('02_대상물건입력'!B8="",0,IF(ISNUMBER(SEARCH('02_대상물건입력'!B8,D1344)),1,0)))</f>
        <v>0</v>
      </c>
      <c r="R1344" s="44">
        <f>IFERROR(ABS(E1344-'02_대상물건입력'!B11)/'02_대상물건입력'!B11,"")</f>
        <v>0.35872964599820872</v>
      </c>
      <c r="S1344" s="38">
        <f>IFERROR(ABS(J1344-'02_대상물건입력'!B10),"")</f>
        <v>2</v>
      </c>
      <c r="T1344" s="38">
        <f>IFERROR(ABS('01_설정'!B4-F1344),"")</f>
        <v>956</v>
      </c>
      <c r="U1344" s="38">
        <f>IFERROR(ABS(K1344-YEAR('02_대상물건입력'!B14)),"")</f>
        <v>8</v>
      </c>
      <c r="V1344" s="38" t="str">
        <f>IF(B1344="","",IF(AND(E1344&gt;0,F1344&gt;0,H1344&gt;0,OR('04A_국토부원자료'!P1345="",'04A_국토부원자료'!P1345="-"),IF('01_설정'!B10=1,N1344=1,TRUE),R1344&lt;='01_설정'!B5,S1344&lt;='01_설정'!B6,T1344&lt;='01_설정'!B7,U1344&lt;='01_설정'!B8),"Y",""))</f>
        <v/>
      </c>
      <c r="W1344" s="40" t="str">
        <f>IF(V1344&lt;&gt;"Y","",MAX(0,(1-R1344/'01_설정'!B5))*'01_설정'!B14+MAX(0,(1-S1344/'01_설정'!B6))*'01_설정'!B15+MAX(0,(1-T1344/'01_설정'!B7))*'01_설정'!B16+MAX(0,(1-U1344/'01_설정'!B8))*'01_설정'!B17+O1344*'01_설정'!B11+Q1344*'01_설정'!B12+P1344*'01_설정'!B13)</f>
        <v/>
      </c>
      <c r="X1344" s="38" t="str">
        <f>IF(W1344="","",1+COUNTIFS($W$4:$W$3003,"&gt;"&amp;W1344)+COUNTIFS($W$4:W1344,W1344)-1)</f>
        <v/>
      </c>
    </row>
    <row r="1345" spans="1:24" ht="16.5">
      <c r="A1345" s="38">
        <f>IF('04A_국토부원자료'!A1346="","",ROW()-3)</f>
        <v>1342</v>
      </c>
      <c r="B1345" s="39" t="str">
        <f>IFERROR('04A_국토부원자료'!B1346,"")</f>
        <v>서울특별시 송파구 문정동</v>
      </c>
      <c r="C1345" s="39" t="str">
        <f>IF(B1345="","",IF('04A_국토부원자료'!C1346&lt;&gt;"",'04A_국토부원자료'!C1346,TRIM('04A_국토부원자료'!D1346&amp;IF('04A_국토부원자료'!E1346&lt;&gt;"","-"&amp;'04A_국토부원자료'!E1346,""))))</f>
        <v>643-1</v>
      </c>
      <c r="D1345" s="39" t="str">
        <f>IFERROR('04A_국토부원자료'!F1346,"")</f>
        <v>엠스테이트</v>
      </c>
      <c r="E1345" s="40">
        <f>IFERROR(VALUE(SUBSTITUTE('04A_국토부원자료'!G1346,",","")),"")</f>
        <v>32.43</v>
      </c>
      <c r="F1345" s="41">
        <f>IFERROR(IF(AND('04A_국토부원자료'!H1346&lt;&gt;"",'04A_국토부원자료'!I1346&lt;&gt;""),DATE(INT(VALUE(SUBSTITUTE('04A_국토부원자료'!H1346,",",""))/100),MOD(VALUE(SUBSTITUTE('04A_국토부원자료'!H1346,",","")),100),VALUE(SUBSTITUTE('04A_국토부원자료'!I1346,",",""))),""),"")</f>
        <v>45156</v>
      </c>
      <c r="G1345" s="42">
        <f>IFERROR(VALUE(SUBSTITUTE('04A_국토부원자료'!J1346,",","")),"")</f>
        <v>32000</v>
      </c>
      <c r="H1345" s="43">
        <f t="shared" si="40"/>
        <v>320000000</v>
      </c>
      <c r="I1345" s="43">
        <f t="shared" si="41"/>
        <v>9867406.7221708298</v>
      </c>
      <c r="J1345" s="38">
        <f>IFERROR(VALUE(SUBSTITUTE('04A_국토부원자료'!K1346,",","")),"")</f>
        <v>16</v>
      </c>
      <c r="K1345" s="38">
        <f>IFERROR(VALUE(SUBSTITUTE('04A_국토부원자료'!N1346,",","")),"")</f>
        <v>2016</v>
      </c>
      <c r="L1345" s="39" t="str">
        <f>IFERROR('04A_국토부원자료'!O1346,"")</f>
        <v>법원로 114</v>
      </c>
      <c r="M1345" s="39" t="str">
        <f>IFERROR('04A_국토부원자료'!Q1346,"")</f>
        <v>중개거래</v>
      </c>
      <c r="N1345" s="38">
        <f>IF(B1345="","",IF('02_대상물건입력'!B5="",1,IF(ISNUMBER(SEARCH('02_대상물건입력'!B5,B1345)),1,0)))</f>
        <v>1</v>
      </c>
      <c r="O1345" s="38">
        <f>IF(B1345="","",IF('02_대상물건입력'!B6="",1,IF(ISNUMBER(SEARCH('02_대상물건입력'!B6,B1345)),1,0)))</f>
        <v>0</v>
      </c>
      <c r="P1345" s="38">
        <f>IF(L1345="","",IF('02_대상물건입력'!B15="",0,IF(ISNUMBER(SEARCH('02_대상물건입력'!B15,L1345)),1,0)))</f>
        <v>0</v>
      </c>
      <c r="Q1345" s="38">
        <f>IF(D1345="","",IF('02_대상물건입력'!B8="",0,IF(ISNUMBER(SEARCH('02_대상물건입력'!B8,D1345)),1,0)))</f>
        <v>0</v>
      </c>
      <c r="R1345" s="44">
        <f>IFERROR(ABS(E1345-'02_대상물건입력'!B11)/'02_대상물건입력'!B11,"")</f>
        <v>0.19040627248300471</v>
      </c>
      <c r="S1345" s="38">
        <f>IFERROR(ABS(J1345-'02_대상물건입력'!B10),"")</f>
        <v>4</v>
      </c>
      <c r="T1345" s="38">
        <f>IFERROR(ABS('01_설정'!B4-F1345),"")</f>
        <v>956</v>
      </c>
      <c r="U1345" s="38">
        <f>IFERROR(ABS(K1345-YEAR('02_대상물건입력'!B14)),"")</f>
        <v>10</v>
      </c>
      <c r="V1345" s="38" t="str">
        <f>IF(B1345="","",IF(AND(E1345&gt;0,F1345&gt;0,H1345&gt;0,OR('04A_국토부원자료'!P1346="",'04A_국토부원자료'!P1346="-"),IF('01_설정'!B10=1,N1345=1,TRUE),R1345&lt;='01_설정'!B5,S1345&lt;='01_설정'!B6,T1345&lt;='01_설정'!B7,U1345&lt;='01_설정'!B8),"Y",""))</f>
        <v>Y</v>
      </c>
      <c r="W1345" s="40">
        <f>IF(V1345&lt;&gt;"Y","",MAX(0,(1-R1345/'01_설정'!B5))*'01_설정'!B14+MAX(0,(1-S1345/'01_설정'!B6))*'01_설정'!B15+MAX(0,(1-T1345/'01_설정'!B7))*'01_설정'!B16+MAX(0,(1-U1345/'01_설정'!B8))*'01_설정'!B17+O1345*'01_설정'!B11+Q1345*'01_설정'!B12+P1345*'01_설정'!B13)</f>
        <v>9.9291795283448998</v>
      </c>
      <c r="X1345" s="38">
        <f>IF(W1345="","",1+COUNTIFS($W$4:$W$3003,"&gt;"&amp;W1345)+COUNTIFS($W$4:W1345,W1345)-1)</f>
        <v>312</v>
      </c>
    </row>
    <row r="1346" spans="1:24" ht="16.5">
      <c r="A1346" s="38">
        <f>IF('04A_국토부원자료'!A1347="","",ROW()-3)</f>
        <v>1343</v>
      </c>
      <c r="B1346" s="39" t="str">
        <f>IFERROR('04A_국토부원자료'!B1347,"")</f>
        <v>서울특별시 송파구 문정동</v>
      </c>
      <c r="C1346" s="39" t="str">
        <f>IF(B1346="","",IF('04A_국토부원자료'!C1347&lt;&gt;"",'04A_국토부원자료'!C1347,TRIM('04A_국토부원자료'!D1347&amp;IF('04A_국토부원자료'!E1347&lt;&gt;"","-"&amp;'04A_국토부원자료'!E1347,""))))</f>
        <v>652-2</v>
      </c>
      <c r="D1346" s="39" t="str">
        <f>IFERROR('04A_국토부원자료'!F1347,"")</f>
        <v>문정 오벨리스크</v>
      </c>
      <c r="E1346" s="40">
        <f>IFERROR(VALUE(SUBSTITUTE('04A_국토부원자료'!G1347,",","")),"")</f>
        <v>24.25</v>
      </c>
      <c r="F1346" s="41">
        <f>IFERROR(IF(AND('04A_국토부원자료'!H1347&lt;&gt;"",'04A_국토부원자료'!I1347&lt;&gt;""),DATE(INT(VALUE(SUBSTITUTE('04A_국토부원자료'!H1347,",",""))/100),MOD(VALUE(SUBSTITUTE('04A_국토부원자료'!H1347,",","")),100),VALUE(SUBSTITUTE('04A_국토부원자료'!I1347,",",""))),""),"")</f>
        <v>45150</v>
      </c>
      <c r="G1346" s="42">
        <f>IFERROR(VALUE(SUBSTITUTE('04A_국토부원자료'!J1347,",","")),"")</f>
        <v>24850</v>
      </c>
      <c r="H1346" s="43">
        <f t="shared" si="40"/>
        <v>248500000</v>
      </c>
      <c r="I1346" s="43">
        <f t="shared" si="41"/>
        <v>10247422.680412371</v>
      </c>
      <c r="J1346" s="38">
        <f>IFERROR(VALUE(SUBSTITUTE('04A_국토부원자료'!K1347,",","")),"")</f>
        <v>13</v>
      </c>
      <c r="K1346" s="38">
        <f>IFERROR(VALUE(SUBSTITUTE('04A_국토부원자료'!N1347,",","")),"")</f>
        <v>2018</v>
      </c>
      <c r="L1346" s="39" t="str">
        <f>IFERROR('04A_국토부원자료'!O1347,"")</f>
        <v>송파대로 145</v>
      </c>
      <c r="M1346" s="39" t="str">
        <f>IFERROR('04A_국토부원자료'!Q1347,"")</f>
        <v>중개거래</v>
      </c>
      <c r="N1346" s="38">
        <f>IF(B1346="","",IF('02_대상물건입력'!B5="",1,IF(ISNUMBER(SEARCH('02_대상물건입력'!B5,B1346)),1,0)))</f>
        <v>1</v>
      </c>
      <c r="O1346" s="38">
        <f>IF(B1346="","",IF('02_대상물건입력'!B6="",1,IF(ISNUMBER(SEARCH('02_대상물건입력'!B6,B1346)),1,0)))</f>
        <v>0</v>
      </c>
      <c r="P1346" s="38">
        <f>IF(L1346="","",IF('02_대상물건입력'!B15="",0,IF(ISNUMBER(SEARCH('02_대상물건입력'!B15,L1346)),1,0)))</f>
        <v>1</v>
      </c>
      <c r="Q1346" s="38">
        <f>IF(D1346="","",IF('02_대상물건입력'!B8="",0,IF(ISNUMBER(SEARCH('02_대상물건입력'!B8,D1346)),1,0)))</f>
        <v>0</v>
      </c>
      <c r="R1346" s="44">
        <f>IFERROR(ABS(E1346-'02_대상물건입력'!B11)/'02_대상물건입력'!B11,"")</f>
        <v>0.10985654925338068</v>
      </c>
      <c r="S1346" s="38">
        <f>IFERROR(ABS(J1346-'02_대상물건입력'!B10),"")</f>
        <v>1</v>
      </c>
      <c r="T1346" s="38">
        <f>IFERROR(ABS('01_설정'!B4-F1346),"")</f>
        <v>962</v>
      </c>
      <c r="U1346" s="38">
        <f>IFERROR(ABS(K1346-YEAR('02_대상물건입력'!B14)),"")</f>
        <v>8</v>
      </c>
      <c r="V1346" s="38" t="str">
        <f>IF(B1346="","",IF(AND(E1346&gt;0,F1346&gt;0,H1346&gt;0,OR('04A_국토부원자료'!P1347="",'04A_국토부원자료'!P1347="-"),IF('01_설정'!B10=1,N1346=1,TRUE),R1346&lt;='01_설정'!B5,S1346&lt;='01_설정'!B6,T1346&lt;='01_설정'!B7,U1346&lt;='01_설정'!B8),"Y",""))</f>
        <v>Y</v>
      </c>
      <c r="W1346" s="40">
        <f>IF(V1346&lt;&gt;"Y","",MAX(0,(1-R1346/'01_설정'!B5))*'01_설정'!B14+MAX(0,(1-S1346/'01_설정'!B6))*'01_설정'!B15+MAX(0,(1-T1346/'01_설정'!B7))*'01_설정'!B16+MAX(0,(1-U1346/'01_설정'!B8))*'01_설정'!B17+O1346*'01_설정'!B11+Q1346*'01_설정'!B12+P1346*'01_설정'!B13)</f>
        <v>34.11892503556551</v>
      </c>
      <c r="X1346" s="38">
        <f>IF(W1346="","",1+COUNTIFS($W$4:$W$3003,"&gt;"&amp;W1346)+COUNTIFS($W$4:W1346,W1346)-1)</f>
        <v>123</v>
      </c>
    </row>
    <row r="1347" spans="1:24" ht="16.5">
      <c r="A1347" s="38">
        <f>IF('04A_국토부원자료'!A1348="","",ROW()-3)</f>
        <v>1344</v>
      </c>
      <c r="B1347" s="39" t="str">
        <f>IFERROR('04A_국토부원자료'!B1348,"")</f>
        <v>서울특별시 송파구 문정동</v>
      </c>
      <c r="C1347" s="39" t="str">
        <f>IF(B1347="","",IF('04A_국토부원자료'!C1348&lt;&gt;"",'04A_국토부원자료'!C1348,TRIM('04A_국토부원자료'!D1348&amp;IF('04A_국토부원자료'!E1348&lt;&gt;"","-"&amp;'04A_국토부원자료'!E1348,""))))</f>
        <v>652-4</v>
      </c>
      <c r="D1347" s="39" t="str">
        <f>IFERROR('04A_국토부원자료'!F1348,"")</f>
        <v>힐스테이트에코문정</v>
      </c>
      <c r="E1347" s="40">
        <f>IFERROR(VALUE(SUBSTITUTE('04A_국토부원자료'!G1348,",","")),"")</f>
        <v>20.79</v>
      </c>
      <c r="F1347" s="41">
        <f>IFERROR(IF(AND('04A_국토부원자료'!H1348&lt;&gt;"",'04A_국토부원자료'!I1348&lt;&gt;""),DATE(INT(VALUE(SUBSTITUTE('04A_국토부원자료'!H1348,",",""))/100),MOD(VALUE(SUBSTITUTE('04A_국토부원자료'!H1348,",","")),100),VALUE(SUBSTITUTE('04A_국토부원자료'!I1348,",",""))),""),"")</f>
        <v>45149</v>
      </c>
      <c r="G1347" s="42">
        <f>IFERROR(VALUE(SUBSTITUTE('04A_국토부원자료'!J1348,",","")),"")</f>
        <v>21700</v>
      </c>
      <c r="H1347" s="43">
        <f t="shared" si="40"/>
        <v>217000000</v>
      </c>
      <c r="I1347" s="43">
        <f t="shared" si="41"/>
        <v>10437710.437710438</v>
      </c>
      <c r="J1347" s="38">
        <f>IFERROR(VALUE(SUBSTITUTE('04A_국토부원자료'!K1348,",","")),"")</f>
        <v>7</v>
      </c>
      <c r="K1347" s="38">
        <f>IFERROR(VALUE(SUBSTITUTE('04A_국토부원자료'!N1348,",","")),"")</f>
        <v>2018</v>
      </c>
      <c r="L1347" s="39" t="str">
        <f>IFERROR('04A_국토부원자료'!O1348,"")</f>
        <v>법원로4길 10</v>
      </c>
      <c r="M1347" s="39" t="str">
        <f>IFERROR('04A_국토부원자료'!Q1348,"")</f>
        <v>중개거래</v>
      </c>
      <c r="N1347" s="38">
        <f>IF(B1347="","",IF('02_대상물건입력'!B5="",1,IF(ISNUMBER(SEARCH('02_대상물건입력'!B5,B1347)),1,0)))</f>
        <v>1</v>
      </c>
      <c r="O1347" s="38">
        <f>IF(B1347="","",IF('02_대상물건입력'!B6="",1,IF(ISNUMBER(SEARCH('02_대상물건입력'!B6,B1347)),1,0)))</f>
        <v>0</v>
      </c>
      <c r="P1347" s="38">
        <f>IF(L1347="","",IF('02_대상물건입력'!B15="",0,IF(ISNUMBER(SEARCH('02_대상물건입력'!B15,L1347)),1,0)))</f>
        <v>0</v>
      </c>
      <c r="Q1347" s="38">
        <f>IF(D1347="","",IF('02_대상물건입력'!B8="",0,IF(ISNUMBER(SEARCH('02_대상물건입력'!B8,D1347)),1,0)))</f>
        <v>0</v>
      </c>
      <c r="R1347" s="44">
        <f>IFERROR(ABS(E1347-'02_대상물건입력'!B11)/'02_대상물건입력'!B11,"")</f>
        <v>0.23686258387537257</v>
      </c>
      <c r="S1347" s="38">
        <f>IFERROR(ABS(J1347-'02_대상물건입력'!B10),"")</f>
        <v>5</v>
      </c>
      <c r="T1347" s="38">
        <f>IFERROR(ABS('01_설정'!B4-F1347),"")</f>
        <v>963</v>
      </c>
      <c r="U1347" s="38">
        <f>IFERROR(ABS(K1347-YEAR('02_대상물건입력'!B14)),"")</f>
        <v>8</v>
      </c>
      <c r="V1347" s="38" t="str">
        <f>IF(B1347="","",IF(AND(E1347&gt;0,F1347&gt;0,H1347&gt;0,OR('04A_국토부원자료'!P1348="",'04A_국토부원자료'!P1348="-"),IF('01_설정'!B10=1,N1347=1,TRUE),R1347&lt;='01_설정'!B5,S1347&lt;='01_설정'!B6,T1347&lt;='01_설정'!B7,U1347&lt;='01_설정'!B8),"Y",""))</f>
        <v>Y</v>
      </c>
      <c r="W1347" s="40">
        <f>IF(V1347&lt;&gt;"Y","",MAX(0,(1-R1347/'01_설정'!B5))*'01_설정'!B14+MAX(0,(1-S1347/'01_설정'!B6))*'01_설정'!B15+MAX(0,(1-T1347/'01_설정'!B7))*'01_설정'!B16+MAX(0,(1-U1347/'01_설정'!B8))*'01_설정'!B17+O1347*'01_설정'!B11+Q1347*'01_설정'!B12+P1347*'01_설정'!B13)</f>
        <v>5.3259556326658428</v>
      </c>
      <c r="X1347" s="38">
        <f>IF(W1347="","",1+COUNTIFS($W$4:$W$3003,"&gt;"&amp;W1347)+COUNTIFS($W$4:W1347,W1347)-1)</f>
        <v>326</v>
      </c>
    </row>
    <row r="1348" spans="1:24" ht="16.5">
      <c r="A1348" s="38">
        <f>IF('04A_국토부원자료'!A1349="","",ROW()-3)</f>
        <v>1345</v>
      </c>
      <c r="B1348" s="39" t="str">
        <f>IFERROR('04A_국토부원자료'!B1349,"")</f>
        <v>서울특별시 송파구 문정동</v>
      </c>
      <c r="C1348" s="39" t="str">
        <f>IF(B1348="","",IF('04A_국토부원자료'!C1349&lt;&gt;"",'04A_국토부원자료'!C1349,TRIM('04A_국토부원자료'!D1349&amp;IF('04A_국토부원자료'!E1349&lt;&gt;"","-"&amp;'04A_국토부원자료'!E1349,""))))</f>
        <v>620</v>
      </c>
      <c r="D1348" s="39" t="str">
        <f>IFERROR('04A_국토부원자료'!F1349,"")</f>
        <v>송파푸르지오시티</v>
      </c>
      <c r="E1348" s="40">
        <f>IFERROR(VALUE(SUBSTITUTE('04A_국토부원자료'!G1349,",","")),"")</f>
        <v>30</v>
      </c>
      <c r="F1348" s="41">
        <f>IFERROR(IF(AND('04A_국토부원자료'!H1349&lt;&gt;"",'04A_국토부원자료'!I1349&lt;&gt;""),DATE(INT(VALUE(SUBSTITUTE('04A_국토부원자료'!H1349,",",""))/100),MOD(VALUE(SUBSTITUTE('04A_국토부원자료'!H1349,",","")),100),VALUE(SUBSTITUTE('04A_국토부원자료'!I1349,",",""))),""),"")</f>
        <v>45149</v>
      </c>
      <c r="G1348" s="42">
        <f>IFERROR(VALUE(SUBSTITUTE('04A_국토부원자료'!J1349,",","")),"")</f>
        <v>24500</v>
      </c>
      <c r="H1348" s="43">
        <f t="shared" ref="H1348:H1411" si="42">IF(G1348="","",G1348*10000)</f>
        <v>245000000</v>
      </c>
      <c r="I1348" s="43">
        <f t="shared" ref="I1348:I1411" si="43">IFERROR(IF(AND(H1348&gt;0,E1348&gt;0),H1348/E1348,""),"")</f>
        <v>8166666.666666667</v>
      </c>
      <c r="J1348" s="38">
        <f>IFERROR(VALUE(SUBSTITUTE('04A_국토부원자료'!K1349,",","")),"")</f>
        <v>12</v>
      </c>
      <c r="K1348" s="38">
        <f>IFERROR(VALUE(SUBSTITUTE('04A_국토부원자료'!N1349,",","")),"")</f>
        <v>2013</v>
      </c>
      <c r="L1348" s="39" t="str">
        <f>IFERROR('04A_국토부원자료'!O1349,"")</f>
        <v>새말로 62</v>
      </c>
      <c r="M1348" s="39" t="str">
        <f>IFERROR('04A_국토부원자료'!Q1349,"")</f>
        <v>중개거래</v>
      </c>
      <c r="N1348" s="38">
        <f>IF(B1348="","",IF('02_대상물건입력'!B5="",1,IF(ISNUMBER(SEARCH('02_대상물건입력'!B5,B1348)),1,0)))</f>
        <v>1</v>
      </c>
      <c r="O1348" s="38">
        <f>IF(B1348="","",IF('02_대상물건입력'!B6="",1,IF(ISNUMBER(SEARCH('02_대상물건입력'!B6,B1348)),1,0)))</f>
        <v>0</v>
      </c>
      <c r="P1348" s="38">
        <f>IF(L1348="","",IF('02_대상물건입력'!B15="",0,IF(ISNUMBER(SEARCH('02_대상물건입력'!B15,L1348)),1,0)))</f>
        <v>0</v>
      </c>
      <c r="Q1348" s="38">
        <f>IF(D1348="","",IF('02_대상물건입력'!B8="",0,IF(ISNUMBER(SEARCH('02_대상물건입력'!B8,D1348)),1,0)))</f>
        <v>0</v>
      </c>
      <c r="R1348" s="44">
        <f>IFERROR(ABS(E1348-'02_대상물건입력'!B11)/'02_대상물건입력'!B11,"")</f>
        <v>0.10120839267623009</v>
      </c>
      <c r="S1348" s="38">
        <f>IFERROR(ABS(J1348-'02_대상물건입력'!B10),"")</f>
        <v>0</v>
      </c>
      <c r="T1348" s="38">
        <f>IFERROR(ABS('01_설정'!B4-F1348),"")</f>
        <v>963</v>
      </c>
      <c r="U1348" s="38">
        <f>IFERROR(ABS(K1348-YEAR('02_대상물건입력'!B14)),"")</f>
        <v>13</v>
      </c>
      <c r="V1348" s="38" t="str">
        <f>IF(B1348="","",IF(AND(E1348&gt;0,F1348&gt;0,H1348&gt;0,OR('04A_국토부원자료'!P1349="",'04A_국토부원자료'!P1349="-"),IF('01_설정'!B10=1,N1348=1,TRUE),R1348&lt;='01_설정'!B5,S1348&lt;='01_설정'!B6,T1348&lt;='01_설정'!B7,U1348&lt;='01_설정'!B8),"Y",""))</f>
        <v/>
      </c>
      <c r="W1348" s="40" t="str">
        <f>IF(V1348&lt;&gt;"Y","",MAX(0,(1-R1348/'01_설정'!B5))*'01_설정'!B14+MAX(0,(1-S1348/'01_설정'!B6))*'01_설정'!B15+MAX(0,(1-T1348/'01_설정'!B7))*'01_설정'!B16+MAX(0,(1-U1348/'01_설정'!B8))*'01_설정'!B17+O1348*'01_설정'!B11+Q1348*'01_설정'!B12+P1348*'01_설정'!B13)</f>
        <v/>
      </c>
      <c r="X1348" s="38" t="str">
        <f>IF(W1348="","",1+COUNTIFS($W$4:$W$3003,"&gt;"&amp;W1348)+COUNTIFS($W$4:W1348,W1348)-1)</f>
        <v/>
      </c>
    </row>
    <row r="1349" spans="1:24" ht="16.5">
      <c r="A1349" s="38">
        <f>IF('04A_국토부원자료'!A1350="","",ROW()-3)</f>
        <v>1346</v>
      </c>
      <c r="B1349" s="39" t="str">
        <f>IFERROR('04A_국토부원자료'!B1350,"")</f>
        <v>서울특별시 송파구 문정동</v>
      </c>
      <c r="C1349" s="39" t="str">
        <f>IF(B1349="","",IF('04A_국토부원자료'!C1350&lt;&gt;"",'04A_국토부원자료'!C1350,TRIM('04A_국토부원자료'!D1350&amp;IF('04A_국토부원자료'!E1350&lt;&gt;"","-"&amp;'04A_국토부원자료'!E1350,""))))</f>
        <v>622</v>
      </c>
      <c r="D1349" s="39" t="str">
        <f>IFERROR('04A_국토부원자료'!F1350,"")</f>
        <v>송파한화오벨리스크</v>
      </c>
      <c r="E1349" s="40">
        <f>IFERROR(VALUE(SUBSTITUTE('04A_국토부원자료'!G1350,",","")),"")</f>
        <v>29.99</v>
      </c>
      <c r="F1349" s="41">
        <f>IFERROR(IF(AND('04A_국토부원자료'!H1350&lt;&gt;"",'04A_국토부원자료'!I1350&lt;&gt;""),DATE(INT(VALUE(SUBSTITUTE('04A_국토부원자료'!H1350,",",""))/100),MOD(VALUE(SUBSTITUTE('04A_국토부원자료'!H1350,",","")),100),VALUE(SUBSTITUTE('04A_국토부원자료'!I1350,",",""))),""),"")</f>
        <v>45148</v>
      </c>
      <c r="G1349" s="42">
        <f>IFERROR(VALUE(SUBSTITUTE('04A_국토부원자료'!J1350,",","")),"")</f>
        <v>24500</v>
      </c>
      <c r="H1349" s="43">
        <f t="shared" si="42"/>
        <v>245000000</v>
      </c>
      <c r="I1349" s="43">
        <f t="shared" si="43"/>
        <v>8169389.7965988666</v>
      </c>
      <c r="J1349" s="38">
        <f>IFERROR(VALUE(SUBSTITUTE('04A_국토부원자료'!K1350,",","")),"")</f>
        <v>7</v>
      </c>
      <c r="K1349" s="38">
        <f>IFERROR(VALUE(SUBSTITUTE('04A_국토부원자료'!N1350,",","")),"")</f>
        <v>2013</v>
      </c>
      <c r="L1349" s="39" t="str">
        <f>IFERROR('04A_국토부원자료'!O1350,"")</f>
        <v>충민로 5</v>
      </c>
      <c r="M1349" s="39" t="str">
        <f>IFERROR('04A_국토부원자료'!Q1350,"")</f>
        <v>중개거래</v>
      </c>
      <c r="N1349" s="38">
        <f>IF(B1349="","",IF('02_대상물건입력'!B5="",1,IF(ISNUMBER(SEARCH('02_대상물건입력'!B5,B1349)),1,0)))</f>
        <v>1</v>
      </c>
      <c r="O1349" s="38">
        <f>IF(B1349="","",IF('02_대상물건입력'!B6="",1,IF(ISNUMBER(SEARCH('02_대상물건입력'!B6,B1349)),1,0)))</f>
        <v>0</v>
      </c>
      <c r="P1349" s="38">
        <f>IF(L1349="","",IF('02_대상물건입력'!B15="",0,IF(ISNUMBER(SEARCH('02_대상물건입력'!B15,L1349)),1,0)))</f>
        <v>0</v>
      </c>
      <c r="Q1349" s="38">
        <f>IF(D1349="","",IF('02_대상물건입력'!B8="",0,IF(ISNUMBER(SEARCH('02_대상물건입력'!B8,D1349)),1,0)))</f>
        <v>0</v>
      </c>
      <c r="R1349" s="44">
        <f>IFERROR(ABS(E1349-'02_대상물건입력'!B11)/'02_대상물건입력'!B11,"")</f>
        <v>0.10084132321200462</v>
      </c>
      <c r="S1349" s="38">
        <f>IFERROR(ABS(J1349-'02_대상물건입력'!B10),"")</f>
        <v>5</v>
      </c>
      <c r="T1349" s="38">
        <f>IFERROR(ABS('01_설정'!B4-F1349),"")</f>
        <v>964</v>
      </c>
      <c r="U1349" s="38">
        <f>IFERROR(ABS(K1349-YEAR('02_대상물건입력'!B14)),"")</f>
        <v>13</v>
      </c>
      <c r="V1349" s="38" t="str">
        <f>IF(B1349="","",IF(AND(E1349&gt;0,F1349&gt;0,H1349&gt;0,OR('04A_국토부원자료'!P1350="",'04A_국토부원자료'!P1350="-"),IF('01_설정'!B10=1,N1349=1,TRUE),R1349&lt;='01_설정'!B5,S1349&lt;='01_설정'!B6,T1349&lt;='01_설정'!B7,U1349&lt;='01_설정'!B8),"Y",""))</f>
        <v/>
      </c>
      <c r="W1349" s="40" t="str">
        <f>IF(V1349&lt;&gt;"Y","",MAX(0,(1-R1349/'01_설정'!B5))*'01_설정'!B14+MAX(0,(1-S1349/'01_설정'!B6))*'01_설정'!B15+MAX(0,(1-T1349/'01_설정'!B7))*'01_설정'!B16+MAX(0,(1-U1349/'01_설정'!B8))*'01_설정'!B17+O1349*'01_설정'!B11+Q1349*'01_설정'!B12+P1349*'01_설정'!B13)</f>
        <v/>
      </c>
      <c r="X1349" s="38" t="str">
        <f>IF(W1349="","",1+COUNTIFS($W$4:$W$3003,"&gt;"&amp;W1349)+COUNTIFS($W$4:W1349,W1349)-1)</f>
        <v/>
      </c>
    </row>
    <row r="1350" spans="1:24" ht="16.5">
      <c r="A1350" s="38">
        <f>IF('04A_국토부원자료'!A1351="","",ROW()-3)</f>
        <v>1347</v>
      </c>
      <c r="B1350" s="39" t="str">
        <f>IFERROR('04A_국토부원자료'!B1351,"")</f>
        <v>서울특별시 송파구 문정동</v>
      </c>
      <c r="C1350" s="39" t="str">
        <f>IF(B1350="","",IF('04A_국토부원자료'!C1351&lt;&gt;"",'04A_국토부원자료'!C1351,TRIM('04A_국토부원자료'!D1351&amp;IF('04A_국토부원자료'!E1351&lt;&gt;"","-"&amp;'04A_국토부원자료'!E1351,""))))</f>
        <v>643-1</v>
      </c>
      <c r="D1350" s="39" t="str">
        <f>IFERROR('04A_국토부원자료'!F1351,"")</f>
        <v>엠스테이트</v>
      </c>
      <c r="E1350" s="40">
        <f>IFERROR(VALUE(SUBSTITUTE('04A_국토부원자료'!G1351,",","")),"")</f>
        <v>29.79</v>
      </c>
      <c r="F1350" s="41">
        <f>IFERROR(IF(AND('04A_국토부원자료'!H1351&lt;&gt;"",'04A_국토부원자료'!I1351&lt;&gt;""),DATE(INT(VALUE(SUBSTITUTE('04A_국토부원자료'!H1351,",",""))/100),MOD(VALUE(SUBSTITUTE('04A_국토부원자료'!H1351,",","")),100),VALUE(SUBSTITUTE('04A_국토부원자료'!I1351,",",""))),""),"")</f>
        <v>45145</v>
      </c>
      <c r="G1350" s="42">
        <f>IFERROR(VALUE(SUBSTITUTE('04A_국토부원자료'!J1351,",","")),"")</f>
        <v>25750</v>
      </c>
      <c r="H1350" s="43">
        <f t="shared" si="42"/>
        <v>257500000</v>
      </c>
      <c r="I1350" s="43">
        <f t="shared" si="43"/>
        <v>8643840.2148371935</v>
      </c>
      <c r="J1350" s="38">
        <f>IFERROR(VALUE(SUBSTITUTE('04A_국토부원자료'!K1351,",","")),"")</f>
        <v>6</v>
      </c>
      <c r="K1350" s="38">
        <f>IFERROR(VALUE(SUBSTITUTE('04A_국토부원자료'!N1351,",","")),"")</f>
        <v>2016</v>
      </c>
      <c r="L1350" s="39" t="str">
        <f>IFERROR('04A_국토부원자료'!O1351,"")</f>
        <v>법원로 114</v>
      </c>
      <c r="M1350" s="39" t="str">
        <f>IFERROR('04A_국토부원자료'!Q1351,"")</f>
        <v>중개거래</v>
      </c>
      <c r="N1350" s="38">
        <f>IF(B1350="","",IF('02_대상물건입력'!B5="",1,IF(ISNUMBER(SEARCH('02_대상물건입력'!B5,B1350)),1,0)))</f>
        <v>1</v>
      </c>
      <c r="O1350" s="38">
        <f>IF(B1350="","",IF('02_대상물건입력'!B6="",1,IF(ISNUMBER(SEARCH('02_대상물건입력'!B6,B1350)),1,0)))</f>
        <v>0</v>
      </c>
      <c r="P1350" s="38">
        <f>IF(L1350="","",IF('02_대상물건입력'!B15="",0,IF(ISNUMBER(SEARCH('02_대상물건입력'!B15,L1350)),1,0)))</f>
        <v>0</v>
      </c>
      <c r="Q1350" s="38">
        <f>IF(D1350="","",IF('02_대상물건입력'!B8="",0,IF(ISNUMBER(SEARCH('02_대상물건입력'!B8,D1350)),1,0)))</f>
        <v>0</v>
      </c>
      <c r="R1350" s="44">
        <f>IFERROR(ABS(E1350-'02_대상물건입력'!B11)/'02_대상물건입력'!B11,"")</f>
        <v>9.3499933927496448E-2</v>
      </c>
      <c r="S1350" s="38">
        <f>IFERROR(ABS(J1350-'02_대상물건입력'!B10),"")</f>
        <v>6</v>
      </c>
      <c r="T1350" s="38">
        <f>IFERROR(ABS('01_설정'!B4-F1350),"")</f>
        <v>967</v>
      </c>
      <c r="U1350" s="38">
        <f>IFERROR(ABS(K1350-YEAR('02_대상물건입력'!B14)),"")</f>
        <v>10</v>
      </c>
      <c r="V1350" s="38" t="str">
        <f>IF(B1350="","",IF(AND(E1350&gt;0,F1350&gt;0,H1350&gt;0,OR('04A_국토부원자료'!P1351="",'04A_국토부원자료'!P1351="-"),IF('01_설정'!B10=1,N1350=1,TRUE),R1350&lt;='01_설정'!B5,S1350&lt;='01_설정'!B6,T1350&lt;='01_설정'!B7,U1350&lt;='01_설정'!B8),"Y",""))</f>
        <v/>
      </c>
      <c r="W1350" s="40" t="str">
        <f>IF(V1350&lt;&gt;"Y","",MAX(0,(1-R1350/'01_설정'!B5))*'01_설정'!B14+MAX(0,(1-S1350/'01_설정'!B6))*'01_설정'!B15+MAX(0,(1-T1350/'01_설정'!B7))*'01_설정'!B16+MAX(0,(1-U1350/'01_설정'!B8))*'01_설정'!B17+O1350*'01_설정'!B11+Q1350*'01_설정'!B12+P1350*'01_설정'!B13)</f>
        <v/>
      </c>
      <c r="X1350" s="38" t="str">
        <f>IF(W1350="","",1+COUNTIFS($W$4:$W$3003,"&gt;"&amp;W1350)+COUNTIFS($W$4:W1350,W1350)-1)</f>
        <v/>
      </c>
    </row>
    <row r="1351" spans="1:24" ht="16.5">
      <c r="A1351" s="38">
        <f>IF('04A_국토부원자료'!A1352="","",ROW()-3)</f>
        <v>1348</v>
      </c>
      <c r="B1351" s="39" t="str">
        <f>IFERROR('04A_국토부원자료'!B1352,"")</f>
        <v>서울특별시 송파구 문정동</v>
      </c>
      <c r="C1351" s="39" t="str">
        <f>IF(B1351="","",IF('04A_국토부원자료'!C1352&lt;&gt;"",'04A_국토부원자료'!C1352,TRIM('04A_국토부원자료'!D1352&amp;IF('04A_국토부원자료'!E1352&lt;&gt;"","-"&amp;'04A_국토부원자료'!E1352,""))))</f>
        <v>652-4</v>
      </c>
      <c r="D1351" s="39" t="str">
        <f>IFERROR('04A_국토부원자료'!F1352,"")</f>
        <v>힐스테이트에코문정</v>
      </c>
      <c r="E1351" s="40">
        <f>IFERROR(VALUE(SUBSTITUTE('04A_국토부원자료'!G1352,",","")),"")</f>
        <v>20.79</v>
      </c>
      <c r="F1351" s="41">
        <f>IFERROR(IF(AND('04A_국토부원자료'!H1352&lt;&gt;"",'04A_국토부원자료'!I1352&lt;&gt;""),DATE(INT(VALUE(SUBSTITUTE('04A_국토부원자료'!H1352,",",""))/100),MOD(VALUE(SUBSTITUTE('04A_국토부원자료'!H1352,",","")),100),VALUE(SUBSTITUTE('04A_국토부원자료'!I1352,",",""))),""),"")</f>
        <v>45143</v>
      </c>
      <c r="G1351" s="42">
        <f>IFERROR(VALUE(SUBSTITUTE('04A_국토부원자료'!J1352,",","")),"")</f>
        <v>20500</v>
      </c>
      <c r="H1351" s="43">
        <f t="shared" si="42"/>
        <v>205000000</v>
      </c>
      <c r="I1351" s="43">
        <f t="shared" si="43"/>
        <v>9860509.8605098613</v>
      </c>
      <c r="J1351" s="38">
        <f>IFERROR(VALUE(SUBSTITUTE('04A_국토부원자료'!K1352,",","")),"")</f>
        <v>4</v>
      </c>
      <c r="K1351" s="38">
        <f>IFERROR(VALUE(SUBSTITUTE('04A_국토부원자료'!N1352,",","")),"")</f>
        <v>2018</v>
      </c>
      <c r="L1351" s="39" t="str">
        <f>IFERROR('04A_국토부원자료'!O1352,"")</f>
        <v>법원로4길 10</v>
      </c>
      <c r="M1351" s="39" t="str">
        <f>IFERROR('04A_국토부원자료'!Q1352,"")</f>
        <v>중개거래</v>
      </c>
      <c r="N1351" s="38">
        <f>IF(B1351="","",IF('02_대상물건입력'!B5="",1,IF(ISNUMBER(SEARCH('02_대상물건입력'!B5,B1351)),1,0)))</f>
        <v>1</v>
      </c>
      <c r="O1351" s="38">
        <f>IF(B1351="","",IF('02_대상물건입력'!B6="",1,IF(ISNUMBER(SEARCH('02_대상물건입력'!B6,B1351)),1,0)))</f>
        <v>0</v>
      </c>
      <c r="P1351" s="38">
        <f>IF(L1351="","",IF('02_대상물건입력'!B15="",0,IF(ISNUMBER(SEARCH('02_대상물건입력'!B15,L1351)),1,0)))</f>
        <v>0</v>
      </c>
      <c r="Q1351" s="38">
        <f>IF(D1351="","",IF('02_대상물건입력'!B8="",0,IF(ISNUMBER(SEARCH('02_대상물건입력'!B8,D1351)),1,0)))</f>
        <v>0</v>
      </c>
      <c r="R1351" s="44">
        <f>IFERROR(ABS(E1351-'02_대상물건입력'!B11)/'02_대상물건입력'!B11,"")</f>
        <v>0.23686258387537257</v>
      </c>
      <c r="S1351" s="38">
        <f>IFERROR(ABS(J1351-'02_대상물건입력'!B10),"")</f>
        <v>8</v>
      </c>
      <c r="T1351" s="38">
        <f>IFERROR(ABS('01_설정'!B4-F1351),"")</f>
        <v>969</v>
      </c>
      <c r="U1351" s="38">
        <f>IFERROR(ABS(K1351-YEAR('02_대상물건입력'!B14)),"")</f>
        <v>8</v>
      </c>
      <c r="V1351" s="38" t="str">
        <f>IF(B1351="","",IF(AND(E1351&gt;0,F1351&gt;0,H1351&gt;0,OR('04A_국토부원자료'!P1352="",'04A_국토부원자료'!P1352="-"),IF('01_설정'!B10=1,N1351=1,TRUE),R1351&lt;='01_설정'!B5,S1351&lt;='01_설정'!B6,T1351&lt;='01_설정'!B7,U1351&lt;='01_설정'!B8),"Y",""))</f>
        <v/>
      </c>
      <c r="W1351" s="40" t="str">
        <f>IF(V1351&lt;&gt;"Y","",MAX(0,(1-R1351/'01_설정'!B5))*'01_설정'!B14+MAX(0,(1-S1351/'01_설정'!B6))*'01_설정'!B15+MAX(0,(1-T1351/'01_설정'!B7))*'01_설정'!B16+MAX(0,(1-U1351/'01_설정'!B8))*'01_설정'!B17+O1351*'01_설정'!B11+Q1351*'01_설정'!B12+P1351*'01_설정'!B13)</f>
        <v/>
      </c>
      <c r="X1351" s="38" t="str">
        <f>IF(W1351="","",1+COUNTIFS($W$4:$W$3003,"&gt;"&amp;W1351)+COUNTIFS($W$4:W1351,W1351)-1)</f>
        <v/>
      </c>
    </row>
    <row r="1352" spans="1:24" ht="16.5">
      <c r="A1352" s="38">
        <f>IF('04A_국토부원자료'!A1353="","",ROW()-3)</f>
        <v>1349</v>
      </c>
      <c r="B1352" s="39" t="str">
        <f>IFERROR('04A_국토부원자료'!B1353,"")</f>
        <v>서울특별시 송파구 문정동</v>
      </c>
      <c r="C1352" s="39" t="str">
        <f>IF(B1352="","",IF('04A_국토부원자료'!C1353&lt;&gt;"",'04A_국토부원자료'!C1353,TRIM('04A_국토부원자료'!D1353&amp;IF('04A_국토부원자료'!E1353&lt;&gt;"","-"&amp;'04A_국토부원자료'!E1353,""))))</f>
        <v>652-5</v>
      </c>
      <c r="D1352" s="39" t="str">
        <f>IFERROR('04A_국토부원자료'!F1353,"")</f>
        <v>문정 아이파크</v>
      </c>
      <c r="E1352" s="40">
        <f>IFERROR(VALUE(SUBSTITUTE('04A_국토부원자료'!G1353,",","")),"")</f>
        <v>22.89</v>
      </c>
      <c r="F1352" s="41">
        <f>IFERROR(IF(AND('04A_국토부원자료'!H1353&lt;&gt;"",'04A_국토부원자료'!I1353&lt;&gt;""),DATE(INT(VALUE(SUBSTITUTE('04A_국토부원자료'!H1353,",",""))/100),MOD(VALUE(SUBSTITUTE('04A_국토부원자료'!H1353,",","")),100),VALUE(SUBSTITUTE('04A_국토부원자료'!I1353,",",""))),""),"")</f>
        <v>45143</v>
      </c>
      <c r="G1352" s="42">
        <f>IFERROR(VALUE(SUBSTITUTE('04A_국토부원자료'!J1353,",","")),"")</f>
        <v>22100</v>
      </c>
      <c r="H1352" s="43">
        <f t="shared" si="42"/>
        <v>221000000</v>
      </c>
      <c r="I1352" s="43">
        <f t="shared" si="43"/>
        <v>9654871.1227610316</v>
      </c>
      <c r="J1352" s="38">
        <f>IFERROR(VALUE(SUBSTITUTE('04A_국토부원자료'!K1353,",","")),"")</f>
        <v>15</v>
      </c>
      <c r="K1352" s="38">
        <f>IFERROR(VALUE(SUBSTITUTE('04A_국토부원자료'!N1353,",","")),"")</f>
        <v>2017</v>
      </c>
      <c r="L1352" s="39" t="str">
        <f>IFERROR('04A_국토부원자료'!O1353,"")</f>
        <v>법원로4길 6</v>
      </c>
      <c r="M1352" s="39" t="str">
        <f>IFERROR('04A_국토부원자료'!Q1353,"")</f>
        <v>중개거래</v>
      </c>
      <c r="N1352" s="38">
        <f>IF(B1352="","",IF('02_대상물건입력'!B5="",1,IF(ISNUMBER(SEARCH('02_대상물건입력'!B5,B1352)),1,0)))</f>
        <v>1</v>
      </c>
      <c r="O1352" s="38">
        <f>IF(B1352="","",IF('02_대상물건입력'!B6="",1,IF(ISNUMBER(SEARCH('02_대상물건입력'!B6,B1352)),1,0)))</f>
        <v>0</v>
      </c>
      <c r="P1352" s="38">
        <f>IF(L1352="","",IF('02_대상물건입력'!B15="",0,IF(ISNUMBER(SEARCH('02_대상물건입력'!B15,L1352)),1,0)))</f>
        <v>0</v>
      </c>
      <c r="Q1352" s="38">
        <f>IF(D1352="","",IF('02_대상물건입력'!B8="",0,IF(ISNUMBER(SEARCH('02_대상물건입력'!B8,D1352)),1,0)))</f>
        <v>0</v>
      </c>
      <c r="R1352" s="44">
        <f>IFERROR(ABS(E1352-'02_대상물건입력'!B11)/'02_대상물건입력'!B11,"")</f>
        <v>0.15977799638803641</v>
      </c>
      <c r="S1352" s="38">
        <f>IFERROR(ABS(J1352-'02_대상물건입력'!B10),"")</f>
        <v>3</v>
      </c>
      <c r="T1352" s="38">
        <f>IFERROR(ABS('01_설정'!B4-F1352),"")</f>
        <v>969</v>
      </c>
      <c r="U1352" s="38">
        <f>IFERROR(ABS(K1352-YEAR('02_대상물건입력'!B14)),"")</f>
        <v>9</v>
      </c>
      <c r="V1352" s="38" t="str">
        <f>IF(B1352="","",IF(AND(E1352&gt;0,F1352&gt;0,H1352&gt;0,OR('04A_국토부원자료'!P1353="",'04A_국토부원자료'!P1353="-"),IF('01_설정'!B10=1,N1352=1,TRUE),R1352&lt;='01_설정'!B5,S1352&lt;='01_설정'!B6,T1352&lt;='01_설정'!B7,U1352&lt;='01_설정'!B8),"Y",""))</f>
        <v>Y</v>
      </c>
      <c r="W1352" s="40">
        <f>IF(V1352&lt;&gt;"Y","",MAX(0,(1-R1352/'01_설정'!B5))*'01_설정'!B14+MAX(0,(1-S1352/'01_설정'!B6))*'01_설정'!B15+MAX(0,(1-T1352/'01_설정'!B7))*'01_설정'!B16+MAX(0,(1-U1352/'01_설정'!B8))*'01_설정'!B17+O1352*'01_설정'!B11+Q1352*'01_설정'!B12+P1352*'01_설정'!B13)</f>
        <v>15.810769194565124</v>
      </c>
      <c r="X1352" s="38">
        <f>IF(W1352="","",1+COUNTIFS($W$4:$W$3003,"&gt;"&amp;W1352)+COUNTIFS($W$4:W1352,W1352)-1)</f>
        <v>287</v>
      </c>
    </row>
    <row r="1353" spans="1:24" ht="16.5">
      <c r="A1353" s="38">
        <f>IF('04A_국토부원자료'!A1354="","",ROW()-3)</f>
        <v>1350</v>
      </c>
      <c r="B1353" s="39" t="str">
        <f>IFERROR('04A_국토부원자료'!B1354,"")</f>
        <v>서울특별시 송파구 문정동</v>
      </c>
      <c r="C1353" s="39" t="str">
        <f>IF(B1353="","",IF('04A_국토부원자료'!C1354&lt;&gt;"",'04A_국토부원자료'!C1354,TRIM('04A_국토부원자료'!D1354&amp;IF('04A_국토부원자료'!E1354&lt;&gt;"","-"&amp;'04A_국토부원자료'!E1354,""))))</f>
        <v>622</v>
      </c>
      <c r="D1353" s="39" t="str">
        <f>IFERROR('04A_국토부원자료'!F1354,"")</f>
        <v>송파한화오벨리스크</v>
      </c>
      <c r="E1353" s="40">
        <f>IFERROR(VALUE(SUBSTITUTE('04A_국토부원자료'!G1354,",","")),"")</f>
        <v>59.03</v>
      </c>
      <c r="F1353" s="41">
        <f>IFERROR(IF(AND('04A_국토부원자료'!H1354&lt;&gt;"",'04A_국토부원자료'!I1354&lt;&gt;""),DATE(INT(VALUE(SUBSTITUTE('04A_국토부원자료'!H1354,",",""))/100),MOD(VALUE(SUBSTITUTE('04A_국토부원자료'!H1354,",","")),100),VALUE(SUBSTITUTE('04A_국토부원자료'!I1354,",",""))),""),"")</f>
        <v>45141</v>
      </c>
      <c r="G1353" s="42">
        <f>IFERROR(VALUE(SUBSTITUTE('04A_국토부원자료'!J1354,",","")),"")</f>
        <v>56900</v>
      </c>
      <c r="H1353" s="43">
        <f t="shared" si="42"/>
        <v>569000000</v>
      </c>
      <c r="I1353" s="43">
        <f t="shared" si="43"/>
        <v>9639166.5254955105</v>
      </c>
      <c r="J1353" s="38">
        <f>IFERROR(VALUE(SUBSTITUTE('04A_국토부원자료'!K1354,",","")),"")</f>
        <v>13</v>
      </c>
      <c r="K1353" s="38">
        <f>IFERROR(VALUE(SUBSTITUTE('04A_국토부원자료'!N1354,",","")),"")</f>
        <v>2013</v>
      </c>
      <c r="L1353" s="39" t="str">
        <f>IFERROR('04A_국토부원자료'!O1354,"")</f>
        <v>충민로 5</v>
      </c>
      <c r="M1353" s="39" t="str">
        <f>IFERROR('04A_국토부원자료'!Q1354,"")</f>
        <v>중개거래</v>
      </c>
      <c r="N1353" s="38">
        <f>IF(B1353="","",IF('02_대상물건입력'!B5="",1,IF(ISNUMBER(SEARCH('02_대상물건입력'!B5,B1353)),1,0)))</f>
        <v>1</v>
      </c>
      <c r="O1353" s="38">
        <f>IF(B1353="","",IF('02_대상물건입력'!B6="",1,IF(ISNUMBER(SEARCH('02_대상물건입력'!B6,B1353)),1,0)))</f>
        <v>0</v>
      </c>
      <c r="P1353" s="38">
        <f>IF(L1353="","",IF('02_대상물건입력'!B15="",0,IF(ISNUMBER(SEARCH('02_대상물건입력'!B15,L1353)),1,0)))</f>
        <v>0</v>
      </c>
      <c r="Q1353" s="38">
        <f>IF(D1353="","",IF('02_대상물건입력'!B8="",0,IF(ISNUMBER(SEARCH('02_대상물건입력'!B8,D1353)),1,0)))</f>
        <v>0</v>
      </c>
      <c r="R1353" s="44">
        <f>IFERROR(ABS(E1353-'02_대상물건입력'!B11)/'02_대상물건입력'!B11,"")</f>
        <v>1.1668110473225954</v>
      </c>
      <c r="S1353" s="38">
        <f>IFERROR(ABS(J1353-'02_대상물건입력'!B10),"")</f>
        <v>1</v>
      </c>
      <c r="T1353" s="38">
        <f>IFERROR(ABS('01_설정'!B4-F1353),"")</f>
        <v>971</v>
      </c>
      <c r="U1353" s="38">
        <f>IFERROR(ABS(K1353-YEAR('02_대상물건입력'!B14)),"")</f>
        <v>13</v>
      </c>
      <c r="V1353" s="38" t="str">
        <f>IF(B1353="","",IF(AND(E1353&gt;0,F1353&gt;0,H1353&gt;0,OR('04A_국토부원자료'!P1354="",'04A_국토부원자료'!P1354="-"),IF('01_설정'!B10=1,N1353=1,TRUE),R1353&lt;='01_설정'!B5,S1353&lt;='01_설정'!B6,T1353&lt;='01_설정'!B7,U1353&lt;='01_설정'!B8),"Y",""))</f>
        <v/>
      </c>
      <c r="W1353" s="40" t="str">
        <f>IF(V1353&lt;&gt;"Y","",MAX(0,(1-R1353/'01_설정'!B5))*'01_설정'!B14+MAX(0,(1-S1353/'01_설정'!B6))*'01_설정'!B15+MAX(0,(1-T1353/'01_설정'!B7))*'01_설정'!B16+MAX(0,(1-U1353/'01_설정'!B8))*'01_설정'!B17+O1353*'01_설정'!B11+Q1353*'01_설정'!B12+P1353*'01_설정'!B13)</f>
        <v/>
      </c>
      <c r="X1353" s="38" t="str">
        <f>IF(W1353="","",1+COUNTIFS($W$4:$W$3003,"&gt;"&amp;W1353)+COUNTIFS($W$4:W1353,W1353)-1)</f>
        <v/>
      </c>
    </row>
    <row r="1354" spans="1:24" ht="16.5">
      <c r="A1354" s="38">
        <f>IF('04A_국토부원자료'!A1355="","",ROW()-3)</f>
        <v>1351</v>
      </c>
      <c r="B1354" s="39" t="str">
        <f>IFERROR('04A_국토부원자료'!B1355,"")</f>
        <v>서울특별시 송파구 문정동</v>
      </c>
      <c r="C1354" s="39" t="str">
        <f>IF(B1354="","",IF('04A_국토부원자료'!C1355&lt;&gt;"",'04A_국토부원자료'!C1355,TRIM('04A_국토부원자료'!D1355&amp;IF('04A_국토부원자료'!E1355&lt;&gt;"","-"&amp;'04A_국토부원자료'!E1355,""))))</f>
        <v>618</v>
      </c>
      <c r="D1354" s="39" t="str">
        <f>IFERROR('04A_국토부원자료'!F1355,"")</f>
        <v>파크하비오</v>
      </c>
      <c r="E1354" s="40">
        <f>IFERROR(VALUE(SUBSTITUTE('04A_국토부원자료'!G1355,",","")),"")</f>
        <v>25.12</v>
      </c>
      <c r="F1354" s="41">
        <f>IFERROR(IF(AND('04A_국토부원자료'!H1355&lt;&gt;"",'04A_국토부원자료'!I1355&lt;&gt;""),DATE(INT(VALUE(SUBSTITUTE('04A_국토부원자료'!H1355,",",""))/100),MOD(VALUE(SUBSTITUTE('04A_국토부원자료'!H1355,",","")),100),VALUE(SUBSTITUTE('04A_국토부원자료'!I1355,",",""))),""),"")</f>
        <v>45140</v>
      </c>
      <c r="G1354" s="42">
        <f>IFERROR(VALUE(SUBSTITUTE('04A_국토부원자료'!J1355,",","")),"")</f>
        <v>20000</v>
      </c>
      <c r="H1354" s="43">
        <f t="shared" si="42"/>
        <v>200000000</v>
      </c>
      <c r="I1354" s="43">
        <f t="shared" si="43"/>
        <v>7961783.4394904459</v>
      </c>
      <c r="J1354" s="38">
        <f>IFERROR(VALUE(SUBSTITUTE('04A_국토부원자료'!K1355,",","")),"")</f>
        <v>6</v>
      </c>
      <c r="K1354" s="38" t="str">
        <f>IFERROR(VALUE(SUBSTITUTE('04A_국토부원자료'!N1355,",","")),"")</f>
        <v/>
      </c>
      <c r="L1354" s="39" t="str">
        <f>IFERROR('04A_국토부원자료'!O1355,"")</f>
        <v xml:space="preserve"> </v>
      </c>
      <c r="M1354" s="39" t="str">
        <f>IFERROR('04A_국토부원자료'!Q1355,"")</f>
        <v>중개거래</v>
      </c>
      <c r="N1354" s="38">
        <f>IF(B1354="","",IF('02_대상물건입력'!B5="",1,IF(ISNUMBER(SEARCH('02_대상물건입력'!B5,B1354)),1,0)))</f>
        <v>1</v>
      </c>
      <c r="O1354" s="38">
        <f>IF(B1354="","",IF('02_대상물건입력'!B6="",1,IF(ISNUMBER(SEARCH('02_대상물건입력'!B6,B1354)),1,0)))</f>
        <v>0</v>
      </c>
      <c r="P1354" s="38">
        <f>IF(L1354="","",IF('02_대상물건입력'!B15="",0,IF(ISNUMBER(SEARCH('02_대상물건입력'!B15,L1354)),1,0)))</f>
        <v>0</v>
      </c>
      <c r="Q1354" s="38">
        <f>IF(D1354="","",IF('02_대상물건입력'!B8="",0,IF(ISNUMBER(SEARCH('02_대상물건입력'!B8,D1354)),1,0)))</f>
        <v>0</v>
      </c>
      <c r="R1354" s="44">
        <f>IFERROR(ABS(E1354-'02_대상물건입력'!B11)/'02_대상물건입력'!B11,"")</f>
        <v>7.7921505865769972E-2</v>
      </c>
      <c r="S1354" s="38">
        <f>IFERROR(ABS(J1354-'02_대상물건입력'!B10),"")</f>
        <v>6</v>
      </c>
      <c r="T1354" s="38">
        <f>IFERROR(ABS('01_설정'!B4-F1354),"")</f>
        <v>972</v>
      </c>
      <c r="U1354" s="38" t="str">
        <f>IFERROR(ABS(K1354-YEAR('02_대상물건입력'!B14)),"")</f>
        <v/>
      </c>
      <c r="V1354" s="38" t="str">
        <f>IF(B1354="","",IF(AND(E1354&gt;0,F1354&gt;0,H1354&gt;0,OR('04A_국토부원자료'!P1355="",'04A_국토부원자료'!P1355="-"),IF('01_설정'!B10=1,N1354=1,TRUE),R1354&lt;='01_설정'!B5,S1354&lt;='01_설정'!B6,T1354&lt;='01_설정'!B7,U1354&lt;='01_설정'!B8),"Y",""))</f>
        <v/>
      </c>
      <c r="W1354" s="40" t="str">
        <f>IF(V1354&lt;&gt;"Y","",MAX(0,(1-R1354/'01_설정'!B5))*'01_설정'!B14+MAX(0,(1-S1354/'01_설정'!B6))*'01_설정'!B15+MAX(0,(1-T1354/'01_설정'!B7))*'01_설정'!B16+MAX(0,(1-U1354/'01_설정'!B8))*'01_설정'!B17+O1354*'01_설정'!B11+Q1354*'01_설정'!B12+P1354*'01_설정'!B13)</f>
        <v/>
      </c>
      <c r="X1354" s="38" t="str">
        <f>IF(W1354="","",1+COUNTIFS($W$4:$W$3003,"&gt;"&amp;W1354)+COUNTIFS($W$4:W1354,W1354)-1)</f>
        <v/>
      </c>
    </row>
    <row r="1355" spans="1:24" ht="16.5">
      <c r="A1355" s="38">
        <f>IF('04A_국토부원자료'!A1356="","",ROW()-3)</f>
        <v>1352</v>
      </c>
      <c r="B1355" s="39" t="str">
        <f>IFERROR('04A_국토부원자료'!B1356,"")</f>
        <v>서울특별시 송파구 문정동</v>
      </c>
      <c r="C1355" s="39" t="str">
        <f>IF(B1355="","",IF('04A_국토부원자료'!C1356&lt;&gt;"",'04A_국토부원자료'!C1356,TRIM('04A_국토부원자료'!D1356&amp;IF('04A_국토부원자료'!E1356&lt;&gt;"","-"&amp;'04A_국토부원자료'!E1356,""))))</f>
        <v>618</v>
      </c>
      <c r="D1355" s="39" t="str">
        <f>IFERROR('04A_국토부원자료'!F1356,"")</f>
        <v>파크하비오</v>
      </c>
      <c r="E1355" s="40">
        <f>IFERROR(VALUE(SUBSTITUTE('04A_국토부원자료'!G1356,",","")),"")</f>
        <v>46.58</v>
      </c>
      <c r="F1355" s="41">
        <f>IFERROR(IF(AND('04A_국토부원자료'!H1356&lt;&gt;"",'04A_국토부원자료'!I1356&lt;&gt;""),DATE(INT(VALUE(SUBSTITUTE('04A_국토부원자료'!H1356,",",""))/100),MOD(VALUE(SUBSTITUTE('04A_국토부원자료'!H1356,",","")),100),VALUE(SUBSTITUTE('04A_국토부원자료'!I1356,",",""))),""),"")</f>
        <v>45140</v>
      </c>
      <c r="G1355" s="42">
        <f>IFERROR(VALUE(SUBSTITUTE('04A_국토부원자료'!J1356,",","")),"")</f>
        <v>44300</v>
      </c>
      <c r="H1355" s="43">
        <f t="shared" si="42"/>
        <v>443000000</v>
      </c>
      <c r="I1355" s="43">
        <f t="shared" si="43"/>
        <v>9510519.5362816658</v>
      </c>
      <c r="J1355" s="38">
        <f>IFERROR(VALUE(SUBSTITUTE('04A_국토부원자료'!K1356,",","")),"")</f>
        <v>8</v>
      </c>
      <c r="K1355" s="38" t="str">
        <f>IFERROR(VALUE(SUBSTITUTE('04A_국토부원자료'!N1356,",","")),"")</f>
        <v/>
      </c>
      <c r="L1355" s="39" t="str">
        <f>IFERROR('04A_국토부원자료'!O1356,"")</f>
        <v xml:space="preserve"> </v>
      </c>
      <c r="M1355" s="39" t="str">
        <f>IFERROR('04A_국토부원자료'!Q1356,"")</f>
        <v>중개거래</v>
      </c>
      <c r="N1355" s="38">
        <f>IF(B1355="","",IF('02_대상물건입력'!B5="",1,IF(ISNUMBER(SEARCH('02_대상물건입력'!B5,B1355)),1,0)))</f>
        <v>1</v>
      </c>
      <c r="O1355" s="38">
        <f>IF(B1355="","",IF('02_대상물건입력'!B6="",1,IF(ISNUMBER(SEARCH('02_대상물건입력'!B6,B1355)),1,0)))</f>
        <v>0</v>
      </c>
      <c r="P1355" s="38">
        <f>IF(L1355="","",IF('02_대상물건입력'!B15="",0,IF(ISNUMBER(SEARCH('02_대상물건입력'!B15,L1355)),1,0)))</f>
        <v>0</v>
      </c>
      <c r="Q1355" s="38">
        <f>IF(D1355="","",IF('02_대상물건입력'!B8="",0,IF(ISNUMBER(SEARCH('02_대상물건입력'!B8,D1355)),1,0)))</f>
        <v>0</v>
      </c>
      <c r="R1355" s="44">
        <f>IFERROR(ABS(E1355-'02_대상물건입력'!B11)/'02_대상물건입력'!B11,"")</f>
        <v>0.70980956436195985</v>
      </c>
      <c r="S1355" s="38">
        <f>IFERROR(ABS(J1355-'02_대상물건입력'!B10),"")</f>
        <v>4</v>
      </c>
      <c r="T1355" s="38">
        <f>IFERROR(ABS('01_설정'!B4-F1355),"")</f>
        <v>972</v>
      </c>
      <c r="U1355" s="38" t="str">
        <f>IFERROR(ABS(K1355-YEAR('02_대상물건입력'!B14)),"")</f>
        <v/>
      </c>
      <c r="V1355" s="38" t="str">
        <f>IF(B1355="","",IF(AND(E1355&gt;0,F1355&gt;0,H1355&gt;0,OR('04A_국토부원자료'!P1356="",'04A_국토부원자료'!P1356="-"),IF('01_설정'!B10=1,N1355=1,TRUE),R1355&lt;='01_설정'!B5,S1355&lt;='01_설정'!B6,T1355&lt;='01_설정'!B7,U1355&lt;='01_설정'!B8),"Y",""))</f>
        <v/>
      </c>
      <c r="W1355" s="40" t="str">
        <f>IF(V1355&lt;&gt;"Y","",MAX(0,(1-R1355/'01_설정'!B5))*'01_설정'!B14+MAX(0,(1-S1355/'01_설정'!B6))*'01_설정'!B15+MAX(0,(1-T1355/'01_설정'!B7))*'01_설정'!B16+MAX(0,(1-U1355/'01_설정'!B8))*'01_설정'!B17+O1355*'01_설정'!B11+Q1355*'01_설정'!B12+P1355*'01_설정'!B13)</f>
        <v/>
      </c>
      <c r="X1355" s="38" t="str">
        <f>IF(W1355="","",1+COUNTIFS($W$4:$W$3003,"&gt;"&amp;W1355)+COUNTIFS($W$4:W1355,W1355)-1)</f>
        <v/>
      </c>
    </row>
    <row r="1356" spans="1:24" ht="16.5">
      <c r="A1356" s="38">
        <f>IF('04A_국토부원자료'!A1357="","",ROW()-3)</f>
        <v>1353</v>
      </c>
      <c r="B1356" s="39" t="str">
        <f>IFERROR('04A_국토부원자료'!B1357,"")</f>
        <v>서울특별시 송파구 문정동</v>
      </c>
      <c r="C1356" s="39" t="str">
        <f>IF(B1356="","",IF('04A_국토부원자료'!C1357&lt;&gt;"",'04A_국토부원자료'!C1357,TRIM('04A_국토부원자료'!D1357&amp;IF('04A_국토부원자료'!E1357&lt;&gt;"","-"&amp;'04A_국토부원자료'!E1357,""))))</f>
        <v>652</v>
      </c>
      <c r="D1356" s="39" t="str">
        <f>IFERROR('04A_국토부원자료'!F1357,"")</f>
        <v>송파법조타운푸르지오시티</v>
      </c>
      <c r="E1356" s="40">
        <f>IFERROR(VALUE(SUBSTITUTE('04A_국토부원자료'!G1357,",","")),"")</f>
        <v>17.47</v>
      </c>
      <c r="F1356" s="41">
        <f>IFERROR(IF(AND('04A_국토부원자료'!H1357&lt;&gt;"",'04A_국토부원자료'!I1357&lt;&gt;""),DATE(INT(VALUE(SUBSTITUTE('04A_국토부원자료'!H1357,",",""))/100),MOD(VALUE(SUBSTITUTE('04A_국토부원자료'!H1357,",","")),100),VALUE(SUBSTITUTE('04A_국토부원자료'!I1357,",",""))),""),"")</f>
        <v>45138</v>
      </c>
      <c r="G1356" s="42">
        <f>IFERROR(VALUE(SUBSTITUTE('04A_국토부원자료'!J1357,",","")),"")</f>
        <v>18000</v>
      </c>
      <c r="H1356" s="43">
        <f t="shared" si="42"/>
        <v>180000000</v>
      </c>
      <c r="I1356" s="43">
        <f t="shared" si="43"/>
        <v>10303377.218088152</v>
      </c>
      <c r="J1356" s="38">
        <f>IFERROR(VALUE(SUBSTITUTE('04A_국토부원자료'!K1357,",","")),"")</f>
        <v>10</v>
      </c>
      <c r="K1356" s="38">
        <f>IFERROR(VALUE(SUBSTITUTE('04A_국토부원자료'!N1357,",","")),"")</f>
        <v>2018</v>
      </c>
      <c r="L1356" s="39" t="str">
        <f>IFERROR('04A_국토부원자료'!O1357,"")</f>
        <v>법원로4길 5</v>
      </c>
      <c r="M1356" s="39" t="str">
        <f>IFERROR('04A_국토부원자료'!Q1357,"")</f>
        <v>직거래</v>
      </c>
      <c r="N1356" s="38">
        <f>IF(B1356="","",IF('02_대상물건입력'!B5="",1,IF(ISNUMBER(SEARCH('02_대상물건입력'!B5,B1356)),1,0)))</f>
        <v>1</v>
      </c>
      <c r="O1356" s="38">
        <f>IF(B1356="","",IF('02_대상물건입력'!B6="",1,IF(ISNUMBER(SEARCH('02_대상물건입력'!B6,B1356)),1,0)))</f>
        <v>0</v>
      </c>
      <c r="P1356" s="38">
        <f>IF(L1356="","",IF('02_대상물건입력'!B15="",0,IF(ISNUMBER(SEARCH('02_대상물건입력'!B15,L1356)),1,0)))</f>
        <v>0</v>
      </c>
      <c r="Q1356" s="38">
        <f>IF(D1356="","",IF('02_대상물건입력'!B8="",0,IF(ISNUMBER(SEARCH('02_대상물건입력'!B8,D1356)),1,0)))</f>
        <v>0</v>
      </c>
      <c r="R1356" s="44">
        <f>IFERROR(ABS(E1356-'02_대상물건입력'!B11)/'02_대상물건입력'!B11,"")</f>
        <v>0.35872964599820872</v>
      </c>
      <c r="S1356" s="38">
        <f>IFERROR(ABS(J1356-'02_대상물건입력'!B10),"")</f>
        <v>2</v>
      </c>
      <c r="T1356" s="38">
        <f>IFERROR(ABS('01_설정'!B4-F1356),"")</f>
        <v>974</v>
      </c>
      <c r="U1356" s="38">
        <f>IFERROR(ABS(K1356-YEAR('02_대상물건입력'!B14)),"")</f>
        <v>8</v>
      </c>
      <c r="V1356" s="38" t="str">
        <f>IF(B1356="","",IF(AND(E1356&gt;0,F1356&gt;0,H1356&gt;0,OR('04A_국토부원자료'!P1357="",'04A_국토부원자료'!P1357="-"),IF('01_설정'!B10=1,N1356=1,TRUE),R1356&lt;='01_설정'!B5,S1356&lt;='01_설정'!B6,T1356&lt;='01_설정'!B7,U1356&lt;='01_설정'!B8),"Y",""))</f>
        <v/>
      </c>
      <c r="W1356" s="40" t="str">
        <f>IF(V1356&lt;&gt;"Y","",MAX(0,(1-R1356/'01_설정'!B5))*'01_설정'!B14+MAX(0,(1-S1356/'01_설정'!B6))*'01_설정'!B15+MAX(0,(1-T1356/'01_설정'!B7))*'01_설정'!B16+MAX(0,(1-U1356/'01_설정'!B8))*'01_설정'!B17+O1356*'01_설정'!B11+Q1356*'01_설정'!B12+P1356*'01_설정'!B13)</f>
        <v/>
      </c>
      <c r="X1356" s="38" t="str">
        <f>IF(W1356="","",1+COUNTIFS($W$4:$W$3003,"&gt;"&amp;W1356)+COUNTIFS($W$4:W1356,W1356)-1)</f>
        <v/>
      </c>
    </row>
    <row r="1357" spans="1:24" ht="16.5">
      <c r="A1357" s="38">
        <f>IF('04A_국토부원자료'!A1358="","",ROW()-3)</f>
        <v>1354</v>
      </c>
      <c r="B1357" s="39" t="str">
        <f>IFERROR('04A_국토부원자료'!B1358,"")</f>
        <v>서울특별시 송파구 문정동</v>
      </c>
      <c r="C1357" s="39" t="str">
        <f>IF(B1357="","",IF('04A_국토부원자료'!C1358&lt;&gt;"",'04A_국토부원자료'!C1358,TRIM('04A_국토부원자료'!D1358&amp;IF('04A_국토부원자료'!E1358&lt;&gt;"","-"&amp;'04A_국토부원자료'!E1358,""))))</f>
        <v>624</v>
      </c>
      <c r="D1357" s="39" t="str">
        <f>IFERROR('04A_국토부원자료'!F1358,"")</f>
        <v>송파 아이파크</v>
      </c>
      <c r="E1357" s="40">
        <f>IFERROR(VALUE(SUBSTITUTE('04A_국토부원자료'!G1358,",","")),"")</f>
        <v>49.93</v>
      </c>
      <c r="F1357" s="41">
        <f>IFERROR(IF(AND('04A_국토부원자료'!H1358&lt;&gt;"",'04A_국토부원자료'!I1358&lt;&gt;""),DATE(INT(VALUE(SUBSTITUTE('04A_국토부원자료'!H1358,",",""))/100),MOD(VALUE(SUBSTITUTE('04A_국토부원자료'!H1358,",","")),100),VALUE(SUBSTITUTE('04A_국토부원자료'!I1358,",",""))),""),"")</f>
        <v>45136</v>
      </c>
      <c r="G1357" s="42">
        <f>IFERROR(VALUE(SUBSTITUTE('04A_국토부원자료'!J1358,",","")),"")</f>
        <v>58000</v>
      </c>
      <c r="H1357" s="43">
        <f t="shared" si="42"/>
        <v>580000000</v>
      </c>
      <c r="I1357" s="43">
        <f t="shared" si="43"/>
        <v>11616262.767875025</v>
      </c>
      <c r="J1357" s="38">
        <f>IFERROR(VALUE(SUBSTITUTE('04A_국토부원자료'!K1358,",","")),"")</f>
        <v>8</v>
      </c>
      <c r="K1357" s="38">
        <f>IFERROR(VALUE(SUBSTITUTE('04A_국토부원자료'!N1358,",","")),"")</f>
        <v>2015</v>
      </c>
      <c r="L1357" s="39" t="str">
        <f>IFERROR('04A_국토부원자료'!O1358,"")</f>
        <v>법원로 55</v>
      </c>
      <c r="M1357" s="39" t="str">
        <f>IFERROR('04A_국토부원자료'!Q1358,"")</f>
        <v>중개거래</v>
      </c>
      <c r="N1357" s="38">
        <f>IF(B1357="","",IF('02_대상물건입력'!B5="",1,IF(ISNUMBER(SEARCH('02_대상물건입력'!B5,B1357)),1,0)))</f>
        <v>1</v>
      </c>
      <c r="O1357" s="38">
        <f>IF(B1357="","",IF('02_대상물건입력'!B6="",1,IF(ISNUMBER(SEARCH('02_대상물건입력'!B6,B1357)),1,0)))</f>
        <v>0</v>
      </c>
      <c r="P1357" s="38">
        <f>IF(L1357="","",IF('02_대상물건입력'!B15="",0,IF(ISNUMBER(SEARCH('02_대상물건입력'!B15,L1357)),1,0)))</f>
        <v>0</v>
      </c>
      <c r="Q1357" s="38">
        <f>IF(D1357="","",IF('02_대상물건입력'!B8="",0,IF(ISNUMBER(SEARCH('02_대상물건입력'!B8,D1357)),1,0)))</f>
        <v>0</v>
      </c>
      <c r="R1357" s="44">
        <f>IFERROR(ABS(E1357-'02_대상물건입력'!B11)/'02_대상물건입력'!B11,"")</f>
        <v>0.83277783487747226</v>
      </c>
      <c r="S1357" s="38">
        <f>IFERROR(ABS(J1357-'02_대상물건입력'!B10),"")</f>
        <v>4</v>
      </c>
      <c r="T1357" s="38">
        <f>IFERROR(ABS('01_설정'!B4-F1357),"")</f>
        <v>976</v>
      </c>
      <c r="U1357" s="38">
        <f>IFERROR(ABS(K1357-YEAR('02_대상물건입력'!B14)),"")</f>
        <v>11</v>
      </c>
      <c r="V1357" s="38" t="str">
        <f>IF(B1357="","",IF(AND(E1357&gt;0,F1357&gt;0,H1357&gt;0,OR('04A_국토부원자료'!P1358="",'04A_국토부원자료'!P1358="-"),IF('01_설정'!B10=1,N1357=1,TRUE),R1357&lt;='01_설정'!B5,S1357&lt;='01_설정'!B6,T1357&lt;='01_설정'!B7,U1357&lt;='01_설정'!B8),"Y",""))</f>
        <v/>
      </c>
      <c r="W1357" s="40" t="str">
        <f>IF(V1357&lt;&gt;"Y","",MAX(0,(1-R1357/'01_설정'!B5))*'01_설정'!B14+MAX(0,(1-S1357/'01_설정'!B6))*'01_설정'!B15+MAX(0,(1-T1357/'01_설정'!B7))*'01_설정'!B16+MAX(0,(1-U1357/'01_설정'!B8))*'01_설정'!B17+O1357*'01_설정'!B11+Q1357*'01_설정'!B12+P1357*'01_설정'!B13)</f>
        <v/>
      </c>
      <c r="X1357" s="38" t="str">
        <f>IF(W1357="","",1+COUNTIFS($W$4:$W$3003,"&gt;"&amp;W1357)+COUNTIFS($W$4:W1357,W1357)-1)</f>
        <v/>
      </c>
    </row>
    <row r="1358" spans="1:24" ht="16.5">
      <c r="A1358" s="38">
        <f>IF('04A_국토부원자료'!A1359="","",ROW()-3)</f>
        <v>1355</v>
      </c>
      <c r="B1358" s="39" t="str">
        <f>IFERROR('04A_국토부원자료'!B1359,"")</f>
        <v>서울특별시 송파구 문정동</v>
      </c>
      <c r="C1358" s="39" t="str">
        <f>IF(B1358="","",IF('04A_국토부원자료'!C1359&lt;&gt;"",'04A_국토부원자료'!C1359,TRIM('04A_국토부원자료'!D1359&amp;IF('04A_국토부원자료'!E1359&lt;&gt;"","-"&amp;'04A_국토부원자료'!E1359,""))))</f>
        <v>618</v>
      </c>
      <c r="D1358" s="39" t="str">
        <f>IFERROR('04A_국토부원자료'!F1359,"")</f>
        <v>파크하비오</v>
      </c>
      <c r="E1358" s="40">
        <f>IFERROR(VALUE(SUBSTITUTE('04A_국토부원자료'!G1359,",","")),"")</f>
        <v>50.02</v>
      </c>
      <c r="F1358" s="41">
        <f>IFERROR(IF(AND('04A_국토부원자료'!H1359&lt;&gt;"",'04A_국토부원자료'!I1359&lt;&gt;""),DATE(INT(VALUE(SUBSTITUTE('04A_국토부원자료'!H1359,",",""))/100),MOD(VALUE(SUBSTITUTE('04A_국토부원자료'!H1359,",","")),100),VALUE(SUBSTITUTE('04A_국토부원자료'!I1359,",",""))),""),"")</f>
        <v>45136</v>
      </c>
      <c r="G1358" s="42">
        <f>IFERROR(VALUE(SUBSTITUTE('04A_국토부원자료'!J1359,",","")),"")</f>
        <v>48500</v>
      </c>
      <c r="H1358" s="43">
        <f t="shared" si="42"/>
        <v>485000000</v>
      </c>
      <c r="I1358" s="43">
        <f t="shared" si="43"/>
        <v>9696121.5513794478</v>
      </c>
      <c r="J1358" s="38">
        <f>IFERROR(VALUE(SUBSTITUTE('04A_국토부원자료'!K1359,",","")),"")</f>
        <v>14</v>
      </c>
      <c r="K1358" s="38" t="str">
        <f>IFERROR(VALUE(SUBSTITUTE('04A_국토부원자료'!N1359,",","")),"")</f>
        <v/>
      </c>
      <c r="L1358" s="39" t="str">
        <f>IFERROR('04A_국토부원자료'!O1359,"")</f>
        <v xml:space="preserve"> </v>
      </c>
      <c r="M1358" s="39" t="str">
        <f>IFERROR('04A_국토부원자료'!Q1359,"")</f>
        <v>중개거래</v>
      </c>
      <c r="N1358" s="38">
        <f>IF(B1358="","",IF('02_대상물건입력'!B5="",1,IF(ISNUMBER(SEARCH('02_대상물건입력'!B5,B1358)),1,0)))</f>
        <v>1</v>
      </c>
      <c r="O1358" s="38">
        <f>IF(B1358="","",IF('02_대상물건입력'!B6="",1,IF(ISNUMBER(SEARCH('02_대상물건입력'!B6,B1358)),1,0)))</f>
        <v>0</v>
      </c>
      <c r="P1358" s="38">
        <f>IF(L1358="","",IF('02_대상물건입력'!B15="",0,IF(ISNUMBER(SEARCH('02_대상물건입력'!B15,L1358)),1,0)))</f>
        <v>0</v>
      </c>
      <c r="Q1358" s="38">
        <f>IF(D1358="","",IF('02_대상물건입력'!B8="",0,IF(ISNUMBER(SEARCH('02_대상물건입력'!B8,D1358)),1,0)))</f>
        <v>0</v>
      </c>
      <c r="R1358" s="44">
        <f>IFERROR(ABS(E1358-'02_대상물건입력'!B11)/'02_대상물건입력'!B11,"")</f>
        <v>0.8360814600555011</v>
      </c>
      <c r="S1358" s="38">
        <f>IFERROR(ABS(J1358-'02_대상물건입력'!B10),"")</f>
        <v>2</v>
      </c>
      <c r="T1358" s="38">
        <f>IFERROR(ABS('01_설정'!B4-F1358),"")</f>
        <v>976</v>
      </c>
      <c r="U1358" s="38" t="str">
        <f>IFERROR(ABS(K1358-YEAR('02_대상물건입력'!B14)),"")</f>
        <v/>
      </c>
      <c r="V1358" s="38" t="str">
        <f>IF(B1358="","",IF(AND(E1358&gt;0,F1358&gt;0,H1358&gt;0,OR('04A_국토부원자료'!P1359="",'04A_국토부원자료'!P1359="-"),IF('01_설정'!B10=1,N1358=1,TRUE),R1358&lt;='01_설정'!B5,S1358&lt;='01_설정'!B6,T1358&lt;='01_설정'!B7,U1358&lt;='01_설정'!B8),"Y",""))</f>
        <v/>
      </c>
      <c r="W1358" s="40" t="str">
        <f>IF(V1358&lt;&gt;"Y","",MAX(0,(1-R1358/'01_설정'!B5))*'01_설정'!B14+MAX(0,(1-S1358/'01_설정'!B6))*'01_설정'!B15+MAX(0,(1-T1358/'01_설정'!B7))*'01_설정'!B16+MAX(0,(1-U1358/'01_설정'!B8))*'01_설정'!B17+O1358*'01_설정'!B11+Q1358*'01_설정'!B12+P1358*'01_설정'!B13)</f>
        <v/>
      </c>
      <c r="X1358" s="38" t="str">
        <f>IF(W1358="","",1+COUNTIFS($W$4:$W$3003,"&gt;"&amp;W1358)+COUNTIFS($W$4:W1358,W1358)-1)</f>
        <v/>
      </c>
    </row>
    <row r="1359" spans="1:24" ht="16.5">
      <c r="A1359" s="38">
        <f>IF('04A_국토부원자료'!A1360="","",ROW()-3)</f>
        <v>1356</v>
      </c>
      <c r="B1359" s="39" t="str">
        <f>IFERROR('04A_국토부원자료'!B1360,"")</f>
        <v>서울특별시 송파구 문정동</v>
      </c>
      <c r="C1359" s="39" t="str">
        <f>IF(B1359="","",IF('04A_국토부원자료'!C1360&lt;&gt;"",'04A_국토부원자료'!C1360,TRIM('04A_국토부원자료'!D1360&amp;IF('04A_국토부원자료'!E1360&lt;&gt;"","-"&amp;'04A_국토부원자료'!E1360,""))))</f>
        <v>618</v>
      </c>
      <c r="D1359" s="39" t="str">
        <f>IFERROR('04A_국토부원자료'!F1360,"")</f>
        <v>파크하비오</v>
      </c>
      <c r="E1359" s="40">
        <f>IFERROR(VALUE(SUBSTITUTE('04A_국토부원자료'!G1360,",","")),"")</f>
        <v>50.02</v>
      </c>
      <c r="F1359" s="41">
        <f>IFERROR(IF(AND('04A_국토부원자료'!H1360&lt;&gt;"",'04A_국토부원자료'!I1360&lt;&gt;""),DATE(INT(VALUE(SUBSTITUTE('04A_국토부원자료'!H1360,",",""))/100),MOD(VALUE(SUBSTITUTE('04A_국토부원자료'!H1360,",","")),100),VALUE(SUBSTITUTE('04A_국토부원자료'!I1360,",",""))),""),"")</f>
        <v>45136</v>
      </c>
      <c r="G1359" s="42">
        <f>IFERROR(VALUE(SUBSTITUTE('04A_국토부원자료'!J1360,",","")),"")</f>
        <v>48500</v>
      </c>
      <c r="H1359" s="43">
        <f t="shared" si="42"/>
        <v>485000000</v>
      </c>
      <c r="I1359" s="43">
        <f t="shared" si="43"/>
        <v>9696121.5513794478</v>
      </c>
      <c r="J1359" s="38">
        <f>IFERROR(VALUE(SUBSTITUTE('04A_국토부원자료'!K1360,",","")),"")</f>
        <v>14</v>
      </c>
      <c r="K1359" s="38" t="str">
        <f>IFERROR(VALUE(SUBSTITUTE('04A_국토부원자료'!N1360,",","")),"")</f>
        <v/>
      </c>
      <c r="L1359" s="39" t="str">
        <f>IFERROR('04A_국토부원자료'!O1360,"")</f>
        <v xml:space="preserve"> </v>
      </c>
      <c r="M1359" s="39" t="str">
        <f>IFERROR('04A_국토부원자료'!Q1360,"")</f>
        <v>중개거래</v>
      </c>
      <c r="N1359" s="38">
        <f>IF(B1359="","",IF('02_대상물건입력'!B5="",1,IF(ISNUMBER(SEARCH('02_대상물건입력'!B5,B1359)),1,0)))</f>
        <v>1</v>
      </c>
      <c r="O1359" s="38">
        <f>IF(B1359="","",IF('02_대상물건입력'!B6="",1,IF(ISNUMBER(SEARCH('02_대상물건입력'!B6,B1359)),1,0)))</f>
        <v>0</v>
      </c>
      <c r="P1359" s="38">
        <f>IF(L1359="","",IF('02_대상물건입력'!B15="",0,IF(ISNUMBER(SEARCH('02_대상물건입력'!B15,L1359)),1,0)))</f>
        <v>0</v>
      </c>
      <c r="Q1359" s="38">
        <f>IF(D1359="","",IF('02_대상물건입력'!B8="",0,IF(ISNUMBER(SEARCH('02_대상물건입력'!B8,D1359)),1,0)))</f>
        <v>0</v>
      </c>
      <c r="R1359" s="44">
        <f>IFERROR(ABS(E1359-'02_대상물건입력'!B11)/'02_대상물건입력'!B11,"")</f>
        <v>0.8360814600555011</v>
      </c>
      <c r="S1359" s="38">
        <f>IFERROR(ABS(J1359-'02_대상물건입력'!B10),"")</f>
        <v>2</v>
      </c>
      <c r="T1359" s="38">
        <f>IFERROR(ABS('01_설정'!B4-F1359),"")</f>
        <v>976</v>
      </c>
      <c r="U1359" s="38" t="str">
        <f>IFERROR(ABS(K1359-YEAR('02_대상물건입력'!B14)),"")</f>
        <v/>
      </c>
      <c r="V1359" s="38" t="str">
        <f>IF(B1359="","",IF(AND(E1359&gt;0,F1359&gt;0,H1359&gt;0,OR('04A_국토부원자료'!P1360="",'04A_국토부원자료'!P1360="-"),IF('01_설정'!B10=1,N1359=1,TRUE),R1359&lt;='01_설정'!B5,S1359&lt;='01_설정'!B6,T1359&lt;='01_설정'!B7,U1359&lt;='01_설정'!B8),"Y",""))</f>
        <v/>
      </c>
      <c r="W1359" s="40" t="str">
        <f>IF(V1359&lt;&gt;"Y","",MAX(0,(1-R1359/'01_설정'!B5))*'01_설정'!B14+MAX(0,(1-S1359/'01_설정'!B6))*'01_설정'!B15+MAX(0,(1-T1359/'01_설정'!B7))*'01_설정'!B16+MAX(0,(1-U1359/'01_설정'!B8))*'01_설정'!B17+O1359*'01_설정'!B11+Q1359*'01_설정'!B12+P1359*'01_설정'!B13)</f>
        <v/>
      </c>
      <c r="X1359" s="38" t="str">
        <f>IF(W1359="","",1+COUNTIFS($W$4:$W$3003,"&gt;"&amp;W1359)+COUNTIFS($W$4:W1359,W1359)-1)</f>
        <v/>
      </c>
    </row>
    <row r="1360" spans="1:24" ht="16.5">
      <c r="A1360" s="38">
        <f>IF('04A_국토부원자료'!A1361="","",ROW()-3)</f>
        <v>1357</v>
      </c>
      <c r="B1360" s="39" t="str">
        <f>IFERROR('04A_국토부원자료'!B1361,"")</f>
        <v>서울특별시 송파구 문정동</v>
      </c>
      <c r="C1360" s="39" t="str">
        <f>IF(B1360="","",IF('04A_국토부원자료'!C1361&lt;&gt;"",'04A_국토부원자료'!C1361,TRIM('04A_국토부원자료'!D1361&amp;IF('04A_국토부원자료'!E1361&lt;&gt;"","-"&amp;'04A_국토부원자료'!E1361,""))))</f>
        <v>624</v>
      </c>
      <c r="D1360" s="39" t="str">
        <f>IFERROR('04A_국토부원자료'!F1361,"")</f>
        <v>송파 아이파크</v>
      </c>
      <c r="E1360" s="40">
        <f>IFERROR(VALUE(SUBSTITUTE('04A_국토부원자료'!G1361,",","")),"")</f>
        <v>29.83</v>
      </c>
      <c r="F1360" s="41">
        <f>IFERROR(IF(AND('04A_국토부원자료'!H1361&lt;&gt;"",'04A_국토부원자료'!I1361&lt;&gt;""),DATE(INT(VALUE(SUBSTITUTE('04A_국토부원자료'!H1361,",",""))/100),MOD(VALUE(SUBSTITUTE('04A_국토부원자료'!H1361,",","")),100),VALUE(SUBSTITUTE('04A_국토부원자료'!I1361,",",""))),""),"")</f>
        <v>45136</v>
      </c>
      <c r="G1360" s="42">
        <f>IFERROR(VALUE(SUBSTITUTE('04A_국토부원자료'!J1361,",","")),"")</f>
        <v>28500</v>
      </c>
      <c r="H1360" s="43">
        <f t="shared" si="42"/>
        <v>285000000</v>
      </c>
      <c r="I1360" s="43">
        <f t="shared" si="43"/>
        <v>9554140.1273885351</v>
      </c>
      <c r="J1360" s="38">
        <f>IFERROR(VALUE(SUBSTITUTE('04A_국토부원자료'!K1361,",","")),"")</f>
        <v>13</v>
      </c>
      <c r="K1360" s="38">
        <f>IFERROR(VALUE(SUBSTITUTE('04A_국토부원자료'!N1361,",","")),"")</f>
        <v>2015</v>
      </c>
      <c r="L1360" s="39" t="str">
        <f>IFERROR('04A_국토부원자료'!O1361,"")</f>
        <v>법원로 55</v>
      </c>
      <c r="M1360" s="39" t="str">
        <f>IFERROR('04A_국토부원자료'!Q1361,"")</f>
        <v>중개거래</v>
      </c>
      <c r="N1360" s="38">
        <f>IF(B1360="","",IF('02_대상물건입력'!B5="",1,IF(ISNUMBER(SEARCH('02_대상물건입력'!B5,B1360)),1,0)))</f>
        <v>1</v>
      </c>
      <c r="O1360" s="38">
        <f>IF(B1360="","",IF('02_대상물건입력'!B6="",1,IF(ISNUMBER(SEARCH('02_대상물건입력'!B6,B1360)),1,0)))</f>
        <v>0</v>
      </c>
      <c r="P1360" s="38">
        <f>IF(L1360="","",IF('02_대상물건입력'!B15="",0,IF(ISNUMBER(SEARCH('02_대상물건입력'!B15,L1360)),1,0)))</f>
        <v>0</v>
      </c>
      <c r="Q1360" s="38">
        <f>IF(D1360="","",IF('02_대상물건입력'!B8="",0,IF(ISNUMBER(SEARCH('02_대상물건입력'!B8,D1360)),1,0)))</f>
        <v>0</v>
      </c>
      <c r="R1360" s="44">
        <f>IFERROR(ABS(E1360-'02_대상물건입력'!B11)/'02_대상물건입력'!B11,"")</f>
        <v>9.4968211784398057E-2</v>
      </c>
      <c r="S1360" s="38">
        <f>IFERROR(ABS(J1360-'02_대상물건입력'!B10),"")</f>
        <v>1</v>
      </c>
      <c r="T1360" s="38">
        <f>IFERROR(ABS('01_설정'!B4-F1360),"")</f>
        <v>976</v>
      </c>
      <c r="U1360" s="38">
        <f>IFERROR(ABS(K1360-YEAR('02_대상물건입력'!B14)),"")</f>
        <v>11</v>
      </c>
      <c r="V1360" s="38" t="str">
        <f>IF(B1360="","",IF(AND(E1360&gt;0,F1360&gt;0,H1360&gt;0,OR('04A_국토부원자료'!P1361="",'04A_국토부원자료'!P1361="-"),IF('01_설정'!B10=1,N1360=1,TRUE),R1360&lt;='01_설정'!B5,S1360&lt;='01_설정'!B6,T1360&lt;='01_설정'!B7,U1360&lt;='01_설정'!B8),"Y",""))</f>
        <v/>
      </c>
      <c r="W1360" s="40" t="str">
        <f>IF(V1360&lt;&gt;"Y","",MAX(0,(1-R1360/'01_설정'!B5))*'01_설정'!B14+MAX(0,(1-S1360/'01_설정'!B6))*'01_설정'!B15+MAX(0,(1-T1360/'01_설정'!B7))*'01_설정'!B16+MAX(0,(1-U1360/'01_설정'!B8))*'01_설정'!B17+O1360*'01_설정'!B11+Q1360*'01_설정'!B12+P1360*'01_설정'!B13)</f>
        <v/>
      </c>
      <c r="X1360" s="38" t="str">
        <f>IF(W1360="","",1+COUNTIFS($W$4:$W$3003,"&gt;"&amp;W1360)+COUNTIFS($W$4:W1360,W1360)-1)</f>
        <v/>
      </c>
    </row>
    <row r="1361" spans="1:24" ht="16.5">
      <c r="A1361" s="38">
        <f>IF('04A_국토부원자료'!A1362="","",ROW()-3)</f>
        <v>1358</v>
      </c>
      <c r="B1361" s="39" t="str">
        <f>IFERROR('04A_국토부원자료'!B1362,"")</f>
        <v>서울특별시 송파구 문정동</v>
      </c>
      <c r="C1361" s="39" t="str">
        <f>IF(B1361="","",IF('04A_국토부원자료'!C1362&lt;&gt;"",'04A_국토부원자료'!C1362,TRIM('04A_국토부원자료'!D1362&amp;IF('04A_국토부원자료'!E1362&lt;&gt;"","-"&amp;'04A_국토부원자료'!E1362,""))))</f>
        <v>620</v>
      </c>
      <c r="D1361" s="39" t="str">
        <f>IFERROR('04A_국토부원자료'!F1362,"")</f>
        <v>송파푸르지오시티</v>
      </c>
      <c r="E1361" s="40">
        <f>IFERROR(VALUE(SUBSTITUTE('04A_국토부원자료'!G1362,",","")),"")</f>
        <v>30</v>
      </c>
      <c r="F1361" s="41">
        <f>IFERROR(IF(AND('04A_국토부원자료'!H1362&lt;&gt;"",'04A_국토부원자료'!I1362&lt;&gt;""),DATE(INT(VALUE(SUBSTITUTE('04A_국토부원자료'!H1362,",",""))/100),MOD(VALUE(SUBSTITUTE('04A_국토부원자료'!H1362,",","")),100),VALUE(SUBSTITUTE('04A_국토부원자료'!I1362,",",""))),""),"")</f>
        <v>45134</v>
      </c>
      <c r="G1361" s="42">
        <f>IFERROR(VALUE(SUBSTITUTE('04A_국토부원자료'!J1362,",","")),"")</f>
        <v>24000</v>
      </c>
      <c r="H1361" s="43">
        <f t="shared" si="42"/>
        <v>240000000</v>
      </c>
      <c r="I1361" s="43">
        <f t="shared" si="43"/>
        <v>8000000</v>
      </c>
      <c r="J1361" s="38">
        <f>IFERROR(VALUE(SUBSTITUTE('04A_국토부원자료'!K1362,",","")),"")</f>
        <v>11</v>
      </c>
      <c r="K1361" s="38">
        <f>IFERROR(VALUE(SUBSTITUTE('04A_국토부원자료'!N1362,",","")),"")</f>
        <v>2013</v>
      </c>
      <c r="L1361" s="39" t="str">
        <f>IFERROR('04A_국토부원자료'!O1362,"")</f>
        <v>새말로 62</v>
      </c>
      <c r="M1361" s="39" t="str">
        <f>IFERROR('04A_국토부원자료'!Q1362,"")</f>
        <v>중개거래</v>
      </c>
      <c r="N1361" s="38">
        <f>IF(B1361="","",IF('02_대상물건입력'!B5="",1,IF(ISNUMBER(SEARCH('02_대상물건입력'!B5,B1361)),1,0)))</f>
        <v>1</v>
      </c>
      <c r="O1361" s="38">
        <f>IF(B1361="","",IF('02_대상물건입력'!B6="",1,IF(ISNUMBER(SEARCH('02_대상물건입력'!B6,B1361)),1,0)))</f>
        <v>0</v>
      </c>
      <c r="P1361" s="38">
        <f>IF(L1361="","",IF('02_대상물건입력'!B15="",0,IF(ISNUMBER(SEARCH('02_대상물건입력'!B15,L1361)),1,0)))</f>
        <v>0</v>
      </c>
      <c r="Q1361" s="38">
        <f>IF(D1361="","",IF('02_대상물건입력'!B8="",0,IF(ISNUMBER(SEARCH('02_대상물건입력'!B8,D1361)),1,0)))</f>
        <v>0</v>
      </c>
      <c r="R1361" s="44">
        <f>IFERROR(ABS(E1361-'02_대상물건입력'!B11)/'02_대상물건입력'!B11,"")</f>
        <v>0.10120839267623009</v>
      </c>
      <c r="S1361" s="38">
        <f>IFERROR(ABS(J1361-'02_대상물건입력'!B10),"")</f>
        <v>1</v>
      </c>
      <c r="T1361" s="38">
        <f>IFERROR(ABS('01_설정'!B4-F1361),"")</f>
        <v>978</v>
      </c>
      <c r="U1361" s="38">
        <f>IFERROR(ABS(K1361-YEAR('02_대상물건입력'!B14)),"")</f>
        <v>13</v>
      </c>
      <c r="V1361" s="38" t="str">
        <f>IF(B1361="","",IF(AND(E1361&gt;0,F1361&gt;0,H1361&gt;0,OR('04A_국토부원자료'!P1362="",'04A_국토부원자료'!P1362="-"),IF('01_설정'!B10=1,N1361=1,TRUE),R1361&lt;='01_설정'!B5,S1361&lt;='01_설정'!B6,T1361&lt;='01_설정'!B7,U1361&lt;='01_설정'!B8),"Y",""))</f>
        <v/>
      </c>
      <c r="W1361" s="40" t="str">
        <f>IF(V1361&lt;&gt;"Y","",MAX(0,(1-R1361/'01_설정'!B5))*'01_설정'!B14+MAX(0,(1-S1361/'01_설정'!B6))*'01_설정'!B15+MAX(0,(1-T1361/'01_설정'!B7))*'01_설정'!B16+MAX(0,(1-U1361/'01_설정'!B8))*'01_설정'!B17+O1361*'01_설정'!B11+Q1361*'01_설정'!B12+P1361*'01_설정'!B13)</f>
        <v/>
      </c>
      <c r="X1361" s="38" t="str">
        <f>IF(W1361="","",1+COUNTIFS($W$4:$W$3003,"&gt;"&amp;W1361)+COUNTIFS($W$4:W1361,W1361)-1)</f>
        <v/>
      </c>
    </row>
    <row r="1362" spans="1:24" ht="16.5">
      <c r="A1362" s="38">
        <f>IF('04A_국토부원자료'!A1363="","",ROW()-3)</f>
        <v>1359</v>
      </c>
      <c r="B1362" s="39" t="str">
        <f>IFERROR('04A_국토부원자료'!B1363,"")</f>
        <v>서울특별시 송파구 문정동</v>
      </c>
      <c r="C1362" s="39" t="str">
        <f>IF(B1362="","",IF('04A_국토부원자료'!C1363&lt;&gt;"",'04A_국토부원자료'!C1363,TRIM('04A_국토부원자료'!D1363&amp;IF('04A_국토부원자료'!E1363&lt;&gt;"","-"&amp;'04A_국토부원자료'!E1363,""))))</f>
        <v>652-4</v>
      </c>
      <c r="D1362" s="39" t="str">
        <f>IFERROR('04A_국토부원자료'!F1363,"")</f>
        <v>힐스테이트에코문정</v>
      </c>
      <c r="E1362" s="40">
        <f>IFERROR(VALUE(SUBSTITUTE('04A_국토부원자료'!G1363,",","")),"")</f>
        <v>20.79</v>
      </c>
      <c r="F1362" s="41">
        <f>IFERROR(IF(AND('04A_국토부원자료'!H1363&lt;&gt;"",'04A_국토부원자료'!I1363&lt;&gt;""),DATE(INT(VALUE(SUBSTITUTE('04A_국토부원자료'!H1363,",",""))/100),MOD(VALUE(SUBSTITUTE('04A_국토부원자료'!H1363,",","")),100),VALUE(SUBSTITUTE('04A_국토부원자료'!I1363,",",""))),""),"")</f>
        <v>45132</v>
      </c>
      <c r="G1362" s="42">
        <f>IFERROR(VALUE(SUBSTITUTE('04A_국토부원자료'!J1363,",","")),"")</f>
        <v>21550</v>
      </c>
      <c r="H1362" s="43">
        <f t="shared" si="42"/>
        <v>215500000</v>
      </c>
      <c r="I1362" s="43">
        <f t="shared" si="43"/>
        <v>10365560.365560366</v>
      </c>
      <c r="J1362" s="38">
        <f>IFERROR(VALUE(SUBSTITUTE('04A_국토부원자료'!K1363,",","")),"")</f>
        <v>5</v>
      </c>
      <c r="K1362" s="38">
        <f>IFERROR(VALUE(SUBSTITUTE('04A_국토부원자료'!N1363,",","")),"")</f>
        <v>2018</v>
      </c>
      <c r="L1362" s="39" t="str">
        <f>IFERROR('04A_국토부원자료'!O1363,"")</f>
        <v>법원로4길 10</v>
      </c>
      <c r="M1362" s="39" t="str">
        <f>IFERROR('04A_국토부원자료'!Q1363,"")</f>
        <v>중개거래</v>
      </c>
      <c r="N1362" s="38">
        <f>IF(B1362="","",IF('02_대상물건입력'!B5="",1,IF(ISNUMBER(SEARCH('02_대상물건입력'!B5,B1362)),1,0)))</f>
        <v>1</v>
      </c>
      <c r="O1362" s="38">
        <f>IF(B1362="","",IF('02_대상물건입력'!B6="",1,IF(ISNUMBER(SEARCH('02_대상물건입력'!B6,B1362)),1,0)))</f>
        <v>0</v>
      </c>
      <c r="P1362" s="38">
        <f>IF(L1362="","",IF('02_대상물건입력'!B15="",0,IF(ISNUMBER(SEARCH('02_대상물건입력'!B15,L1362)),1,0)))</f>
        <v>0</v>
      </c>
      <c r="Q1362" s="38">
        <f>IF(D1362="","",IF('02_대상물건입력'!B8="",0,IF(ISNUMBER(SEARCH('02_대상물건입력'!B8,D1362)),1,0)))</f>
        <v>0</v>
      </c>
      <c r="R1362" s="44">
        <f>IFERROR(ABS(E1362-'02_대상물건입력'!B11)/'02_대상물건입력'!B11,"")</f>
        <v>0.23686258387537257</v>
      </c>
      <c r="S1362" s="38">
        <f>IFERROR(ABS(J1362-'02_대상물건입력'!B10),"")</f>
        <v>7</v>
      </c>
      <c r="T1362" s="38">
        <f>IFERROR(ABS('01_설정'!B4-F1362),"")</f>
        <v>980</v>
      </c>
      <c r="U1362" s="38">
        <f>IFERROR(ABS(K1362-YEAR('02_대상물건입력'!B14)),"")</f>
        <v>8</v>
      </c>
      <c r="V1362" s="38" t="str">
        <f>IF(B1362="","",IF(AND(E1362&gt;0,F1362&gt;0,H1362&gt;0,OR('04A_국토부원자료'!P1363="",'04A_국토부원자료'!P1363="-"),IF('01_설정'!B10=1,N1362=1,TRUE),R1362&lt;='01_설정'!B5,S1362&lt;='01_설정'!B6,T1362&lt;='01_설정'!B7,U1362&lt;='01_설정'!B8),"Y",""))</f>
        <v/>
      </c>
      <c r="W1362" s="40" t="str">
        <f>IF(V1362&lt;&gt;"Y","",MAX(0,(1-R1362/'01_설정'!B5))*'01_설정'!B14+MAX(0,(1-S1362/'01_설정'!B6))*'01_설정'!B15+MAX(0,(1-T1362/'01_설정'!B7))*'01_설정'!B16+MAX(0,(1-U1362/'01_설정'!B8))*'01_설정'!B17+O1362*'01_설정'!B11+Q1362*'01_설정'!B12+P1362*'01_설정'!B13)</f>
        <v/>
      </c>
      <c r="X1362" s="38" t="str">
        <f>IF(W1362="","",1+COUNTIFS($W$4:$W$3003,"&gt;"&amp;W1362)+COUNTIFS($W$4:W1362,W1362)-1)</f>
        <v/>
      </c>
    </row>
    <row r="1363" spans="1:24" ht="16.5">
      <c r="A1363" s="38">
        <f>IF('04A_국토부원자료'!A1364="","",ROW()-3)</f>
        <v>1360</v>
      </c>
      <c r="B1363" s="39" t="str">
        <f>IFERROR('04A_국토부원자료'!B1364,"")</f>
        <v>서울특별시 송파구 문정동</v>
      </c>
      <c r="C1363" s="39" t="str">
        <f>IF(B1363="","",IF('04A_국토부원자료'!C1364&lt;&gt;"",'04A_국토부원자료'!C1364,TRIM('04A_국토부원자료'!D1364&amp;IF('04A_국토부원자료'!E1364&lt;&gt;"","-"&amp;'04A_국토부원자료'!E1364,""))))</f>
        <v>643-1</v>
      </c>
      <c r="D1363" s="39" t="str">
        <f>IFERROR('04A_국토부원자료'!F1364,"")</f>
        <v>엠스테이트</v>
      </c>
      <c r="E1363" s="40">
        <f>IFERROR(VALUE(SUBSTITUTE('04A_국토부원자료'!G1364,",","")),"")</f>
        <v>29.79</v>
      </c>
      <c r="F1363" s="41">
        <f>IFERROR(IF(AND('04A_국토부원자료'!H1364&lt;&gt;"",'04A_국토부원자료'!I1364&lt;&gt;""),DATE(INT(VALUE(SUBSTITUTE('04A_국토부원자료'!H1364,",",""))/100),MOD(VALUE(SUBSTITUTE('04A_국토부원자료'!H1364,",","")),100),VALUE(SUBSTITUTE('04A_국토부원자료'!I1364,",",""))),""),"")</f>
        <v>45131</v>
      </c>
      <c r="G1363" s="42">
        <f>IFERROR(VALUE(SUBSTITUTE('04A_국토부원자료'!J1364,",","")),"")</f>
        <v>29500</v>
      </c>
      <c r="H1363" s="43">
        <f t="shared" si="42"/>
        <v>295000000</v>
      </c>
      <c r="I1363" s="43">
        <f t="shared" si="43"/>
        <v>9902651.8966096006</v>
      </c>
      <c r="J1363" s="38">
        <f>IFERROR(VALUE(SUBSTITUTE('04A_국토부원자료'!K1364,",","")),"")</f>
        <v>4</v>
      </c>
      <c r="K1363" s="38">
        <f>IFERROR(VALUE(SUBSTITUTE('04A_국토부원자료'!N1364,",","")),"")</f>
        <v>2016</v>
      </c>
      <c r="L1363" s="39" t="str">
        <f>IFERROR('04A_국토부원자료'!O1364,"")</f>
        <v>법원로 114</v>
      </c>
      <c r="M1363" s="39" t="str">
        <f>IFERROR('04A_국토부원자료'!Q1364,"")</f>
        <v>중개거래</v>
      </c>
      <c r="N1363" s="38">
        <f>IF(B1363="","",IF('02_대상물건입력'!B5="",1,IF(ISNUMBER(SEARCH('02_대상물건입력'!B5,B1363)),1,0)))</f>
        <v>1</v>
      </c>
      <c r="O1363" s="38">
        <f>IF(B1363="","",IF('02_대상물건입력'!B6="",1,IF(ISNUMBER(SEARCH('02_대상물건입력'!B6,B1363)),1,0)))</f>
        <v>0</v>
      </c>
      <c r="P1363" s="38">
        <f>IF(L1363="","",IF('02_대상물건입력'!B15="",0,IF(ISNUMBER(SEARCH('02_대상물건입력'!B15,L1363)),1,0)))</f>
        <v>0</v>
      </c>
      <c r="Q1363" s="38">
        <f>IF(D1363="","",IF('02_대상물건입력'!B8="",0,IF(ISNUMBER(SEARCH('02_대상물건입력'!B8,D1363)),1,0)))</f>
        <v>0</v>
      </c>
      <c r="R1363" s="44">
        <f>IFERROR(ABS(E1363-'02_대상물건입력'!B11)/'02_대상물건입력'!B11,"")</f>
        <v>9.3499933927496448E-2</v>
      </c>
      <c r="S1363" s="38">
        <f>IFERROR(ABS(J1363-'02_대상물건입력'!B10),"")</f>
        <v>8</v>
      </c>
      <c r="T1363" s="38">
        <f>IFERROR(ABS('01_설정'!B4-F1363),"")</f>
        <v>981</v>
      </c>
      <c r="U1363" s="38">
        <f>IFERROR(ABS(K1363-YEAR('02_대상물건입력'!B14)),"")</f>
        <v>10</v>
      </c>
      <c r="V1363" s="38" t="str">
        <f>IF(B1363="","",IF(AND(E1363&gt;0,F1363&gt;0,H1363&gt;0,OR('04A_국토부원자료'!P1364="",'04A_국토부원자료'!P1364="-"),IF('01_설정'!B10=1,N1363=1,TRUE),R1363&lt;='01_설정'!B5,S1363&lt;='01_설정'!B6,T1363&lt;='01_설정'!B7,U1363&lt;='01_설정'!B8),"Y",""))</f>
        <v/>
      </c>
      <c r="W1363" s="40" t="str">
        <f>IF(V1363&lt;&gt;"Y","",MAX(0,(1-R1363/'01_설정'!B5))*'01_설정'!B14+MAX(0,(1-S1363/'01_설정'!B6))*'01_설정'!B15+MAX(0,(1-T1363/'01_설정'!B7))*'01_설정'!B16+MAX(0,(1-U1363/'01_설정'!B8))*'01_설정'!B17+O1363*'01_설정'!B11+Q1363*'01_설정'!B12+P1363*'01_설정'!B13)</f>
        <v/>
      </c>
      <c r="X1363" s="38" t="str">
        <f>IF(W1363="","",1+COUNTIFS($W$4:$W$3003,"&gt;"&amp;W1363)+COUNTIFS($W$4:W1363,W1363)-1)</f>
        <v/>
      </c>
    </row>
    <row r="1364" spans="1:24" ht="16.5">
      <c r="A1364" s="38">
        <f>IF('04A_국토부원자료'!A1365="","",ROW()-3)</f>
        <v>1361</v>
      </c>
      <c r="B1364" s="39" t="str">
        <f>IFERROR('04A_국토부원자료'!B1365,"")</f>
        <v>서울특별시 송파구 문정동</v>
      </c>
      <c r="C1364" s="39" t="str">
        <f>IF(B1364="","",IF('04A_국토부원자료'!C1365&lt;&gt;"",'04A_국토부원자료'!C1365,TRIM('04A_국토부원자료'!D1365&amp;IF('04A_국토부원자료'!E1365&lt;&gt;"","-"&amp;'04A_국토부원자료'!E1365,""))))</f>
        <v>620</v>
      </c>
      <c r="D1364" s="39" t="str">
        <f>IFERROR('04A_국토부원자료'!F1365,"")</f>
        <v>송파푸르지오시티</v>
      </c>
      <c r="E1364" s="40">
        <f>IFERROR(VALUE(SUBSTITUTE('04A_국토부원자료'!G1365,",","")),"")</f>
        <v>30</v>
      </c>
      <c r="F1364" s="41">
        <f>IFERROR(IF(AND('04A_국토부원자료'!H1365&lt;&gt;"",'04A_국토부원자료'!I1365&lt;&gt;""),DATE(INT(VALUE(SUBSTITUTE('04A_국토부원자료'!H1365,",",""))/100),MOD(VALUE(SUBSTITUTE('04A_국토부원자료'!H1365,",","")),100),VALUE(SUBSTITUTE('04A_국토부원자료'!I1365,",",""))),""),"")</f>
        <v>45129</v>
      </c>
      <c r="G1364" s="42">
        <f>IFERROR(VALUE(SUBSTITUTE('04A_국토부원자료'!J1365,",","")),"")</f>
        <v>25000</v>
      </c>
      <c r="H1364" s="43">
        <f t="shared" si="42"/>
        <v>250000000</v>
      </c>
      <c r="I1364" s="43">
        <f t="shared" si="43"/>
        <v>8333333.333333333</v>
      </c>
      <c r="J1364" s="38">
        <f>IFERROR(VALUE(SUBSTITUTE('04A_국토부원자료'!K1365,",","")),"")</f>
        <v>10</v>
      </c>
      <c r="K1364" s="38">
        <f>IFERROR(VALUE(SUBSTITUTE('04A_국토부원자료'!N1365,",","")),"")</f>
        <v>2013</v>
      </c>
      <c r="L1364" s="39" t="str">
        <f>IFERROR('04A_국토부원자료'!O1365,"")</f>
        <v>새말로 62</v>
      </c>
      <c r="M1364" s="39" t="str">
        <f>IFERROR('04A_국토부원자료'!Q1365,"")</f>
        <v>중개거래</v>
      </c>
      <c r="N1364" s="38">
        <f>IF(B1364="","",IF('02_대상물건입력'!B5="",1,IF(ISNUMBER(SEARCH('02_대상물건입력'!B5,B1364)),1,0)))</f>
        <v>1</v>
      </c>
      <c r="O1364" s="38">
        <f>IF(B1364="","",IF('02_대상물건입력'!B6="",1,IF(ISNUMBER(SEARCH('02_대상물건입력'!B6,B1364)),1,0)))</f>
        <v>0</v>
      </c>
      <c r="P1364" s="38">
        <f>IF(L1364="","",IF('02_대상물건입력'!B15="",0,IF(ISNUMBER(SEARCH('02_대상물건입력'!B15,L1364)),1,0)))</f>
        <v>0</v>
      </c>
      <c r="Q1364" s="38">
        <f>IF(D1364="","",IF('02_대상물건입력'!B8="",0,IF(ISNUMBER(SEARCH('02_대상물건입력'!B8,D1364)),1,0)))</f>
        <v>0</v>
      </c>
      <c r="R1364" s="44">
        <f>IFERROR(ABS(E1364-'02_대상물건입력'!B11)/'02_대상물건입력'!B11,"")</f>
        <v>0.10120839267623009</v>
      </c>
      <c r="S1364" s="38">
        <f>IFERROR(ABS(J1364-'02_대상물건입력'!B10),"")</f>
        <v>2</v>
      </c>
      <c r="T1364" s="38">
        <f>IFERROR(ABS('01_설정'!B4-F1364),"")</f>
        <v>983</v>
      </c>
      <c r="U1364" s="38">
        <f>IFERROR(ABS(K1364-YEAR('02_대상물건입력'!B14)),"")</f>
        <v>13</v>
      </c>
      <c r="V1364" s="38" t="str">
        <f>IF(B1364="","",IF(AND(E1364&gt;0,F1364&gt;0,H1364&gt;0,OR('04A_국토부원자료'!P1365="",'04A_국토부원자료'!P1365="-"),IF('01_설정'!B10=1,N1364=1,TRUE),R1364&lt;='01_설정'!B5,S1364&lt;='01_설정'!B6,T1364&lt;='01_설정'!B7,U1364&lt;='01_설정'!B8),"Y",""))</f>
        <v/>
      </c>
      <c r="W1364" s="40" t="str">
        <f>IF(V1364&lt;&gt;"Y","",MAX(0,(1-R1364/'01_설정'!B5))*'01_설정'!B14+MAX(0,(1-S1364/'01_설정'!B6))*'01_설정'!B15+MAX(0,(1-T1364/'01_설정'!B7))*'01_설정'!B16+MAX(0,(1-U1364/'01_설정'!B8))*'01_설정'!B17+O1364*'01_설정'!B11+Q1364*'01_설정'!B12+P1364*'01_설정'!B13)</f>
        <v/>
      </c>
      <c r="X1364" s="38" t="str">
        <f>IF(W1364="","",1+COUNTIFS($W$4:$W$3003,"&gt;"&amp;W1364)+COUNTIFS($W$4:W1364,W1364)-1)</f>
        <v/>
      </c>
    </row>
    <row r="1365" spans="1:24" ht="16.5">
      <c r="A1365" s="38">
        <f>IF('04A_국토부원자료'!A1366="","",ROW()-3)</f>
        <v>1362</v>
      </c>
      <c r="B1365" s="39" t="str">
        <f>IFERROR('04A_국토부원자료'!B1366,"")</f>
        <v>서울특별시 송파구 문정동</v>
      </c>
      <c r="C1365" s="39" t="str">
        <f>IF(B1365="","",IF('04A_국토부원자료'!C1366&lt;&gt;"",'04A_국토부원자료'!C1366,TRIM('04A_국토부원자료'!D1366&amp;IF('04A_국토부원자료'!E1366&lt;&gt;"","-"&amp;'04A_국토부원자료'!E1366,""))))</f>
        <v>624</v>
      </c>
      <c r="D1365" s="39" t="str">
        <f>IFERROR('04A_국토부원자료'!F1366,"")</f>
        <v>송파 아이파크</v>
      </c>
      <c r="E1365" s="40">
        <f>IFERROR(VALUE(SUBSTITUTE('04A_국토부원자료'!G1366,",","")),"")</f>
        <v>25.87</v>
      </c>
      <c r="F1365" s="41">
        <f>IFERROR(IF(AND('04A_국토부원자료'!H1366&lt;&gt;"",'04A_국토부원자료'!I1366&lt;&gt;""),DATE(INT(VALUE(SUBSTITUTE('04A_국토부원자료'!H1366,",",""))/100),MOD(VALUE(SUBSTITUTE('04A_국토부원자료'!H1366,",","")),100),VALUE(SUBSTITUTE('04A_국토부원자료'!I1366,",",""))),""),"")</f>
        <v>45125</v>
      </c>
      <c r="G1365" s="42">
        <f>IFERROR(VALUE(SUBSTITUTE('04A_국토부원자료'!J1366,",","")),"")</f>
        <v>22800</v>
      </c>
      <c r="H1365" s="43">
        <f t="shared" si="42"/>
        <v>228000000</v>
      </c>
      <c r="I1365" s="43">
        <f t="shared" si="43"/>
        <v>8813297.2555083111</v>
      </c>
      <c r="J1365" s="38">
        <f>IFERROR(VALUE(SUBSTITUTE('04A_국토부원자료'!K1366,",","")),"")</f>
        <v>14</v>
      </c>
      <c r="K1365" s="38">
        <f>IFERROR(VALUE(SUBSTITUTE('04A_국토부원자료'!N1366,",","")),"")</f>
        <v>2015</v>
      </c>
      <c r="L1365" s="39" t="str">
        <f>IFERROR('04A_국토부원자료'!O1366,"")</f>
        <v>법원로 55</v>
      </c>
      <c r="M1365" s="39" t="str">
        <f>IFERROR('04A_국토부원자료'!Q1366,"")</f>
        <v>중개거래</v>
      </c>
      <c r="N1365" s="38">
        <f>IF(B1365="","",IF('02_대상물건입력'!B5="",1,IF(ISNUMBER(SEARCH('02_대상물건입력'!B5,B1365)),1,0)))</f>
        <v>1</v>
      </c>
      <c r="O1365" s="38">
        <f>IF(B1365="","",IF('02_대상물건입력'!B6="",1,IF(ISNUMBER(SEARCH('02_대상물건입력'!B6,B1365)),1,0)))</f>
        <v>0</v>
      </c>
      <c r="P1365" s="38">
        <f>IF(L1365="","",IF('02_대상물건입력'!B15="",0,IF(ISNUMBER(SEARCH('02_대상물건입력'!B15,L1365)),1,0)))</f>
        <v>0</v>
      </c>
      <c r="Q1365" s="38">
        <f>IF(D1365="","",IF('02_대상물건입력'!B8="",0,IF(ISNUMBER(SEARCH('02_대상물건입력'!B8,D1365)),1,0)))</f>
        <v>0</v>
      </c>
      <c r="R1365" s="44">
        <f>IFERROR(ABS(E1365-'02_대상물건입력'!B11)/'02_대상물건입력'!B11,"")</f>
        <v>5.0391296048864213E-2</v>
      </c>
      <c r="S1365" s="38">
        <f>IFERROR(ABS(J1365-'02_대상물건입력'!B10),"")</f>
        <v>2</v>
      </c>
      <c r="T1365" s="38">
        <f>IFERROR(ABS('01_설정'!B4-F1365),"")</f>
        <v>987</v>
      </c>
      <c r="U1365" s="38">
        <f>IFERROR(ABS(K1365-YEAR('02_대상물건입력'!B14)),"")</f>
        <v>11</v>
      </c>
      <c r="V1365" s="38" t="str">
        <f>IF(B1365="","",IF(AND(E1365&gt;0,F1365&gt;0,H1365&gt;0,OR('04A_국토부원자료'!P1366="",'04A_국토부원자료'!P1366="-"),IF('01_설정'!B10=1,N1365=1,TRUE),R1365&lt;='01_설정'!B5,S1365&lt;='01_설정'!B6,T1365&lt;='01_설정'!B7,U1365&lt;='01_설정'!B8),"Y",""))</f>
        <v/>
      </c>
      <c r="W1365" s="40" t="str">
        <f>IF(V1365&lt;&gt;"Y","",MAX(0,(1-R1365/'01_설정'!B5))*'01_설정'!B14+MAX(0,(1-S1365/'01_설정'!B6))*'01_설정'!B15+MAX(0,(1-T1365/'01_설정'!B7))*'01_설정'!B16+MAX(0,(1-U1365/'01_설정'!B8))*'01_설정'!B17+O1365*'01_설정'!B11+Q1365*'01_설정'!B12+P1365*'01_설정'!B13)</f>
        <v/>
      </c>
      <c r="X1365" s="38" t="str">
        <f>IF(W1365="","",1+COUNTIFS($W$4:$W$3003,"&gt;"&amp;W1365)+COUNTIFS($W$4:W1365,W1365)-1)</f>
        <v/>
      </c>
    </row>
    <row r="1366" spans="1:24" ht="16.5">
      <c r="A1366" s="38">
        <f>IF('04A_국토부원자료'!A1367="","",ROW()-3)</f>
        <v>1363</v>
      </c>
      <c r="B1366" s="39" t="str">
        <f>IFERROR('04A_국토부원자료'!B1367,"")</f>
        <v>서울특별시 송파구 문정동</v>
      </c>
      <c r="C1366" s="39" t="str">
        <f>IF(B1366="","",IF('04A_국토부원자료'!C1367&lt;&gt;"",'04A_국토부원자료'!C1367,TRIM('04A_국토부원자료'!D1367&amp;IF('04A_국토부원자료'!E1367&lt;&gt;"","-"&amp;'04A_국토부원자료'!E1367,""))))</f>
        <v>652-2</v>
      </c>
      <c r="D1366" s="39" t="str">
        <f>IFERROR('04A_국토부원자료'!F1367,"")</f>
        <v>문정 오벨리스크</v>
      </c>
      <c r="E1366" s="40">
        <f>IFERROR(VALUE(SUBSTITUTE('04A_국토부원자료'!G1367,",","")),"")</f>
        <v>27.66</v>
      </c>
      <c r="F1366" s="41">
        <f>IFERROR(IF(AND('04A_국토부원자료'!H1367&lt;&gt;"",'04A_국토부원자료'!I1367&lt;&gt;""),DATE(INT(VALUE(SUBSTITUTE('04A_국토부원자료'!H1367,",",""))/100),MOD(VALUE(SUBSTITUTE('04A_국토부원자료'!H1367,",","")),100),VALUE(SUBSTITUTE('04A_국토부원자료'!I1367,",",""))),""),"")</f>
        <v>45122</v>
      </c>
      <c r="G1366" s="42">
        <f>IFERROR(VALUE(SUBSTITUTE('04A_국토부원자료'!J1367,",","")),"")</f>
        <v>26700</v>
      </c>
      <c r="H1366" s="43">
        <f t="shared" si="42"/>
        <v>267000000</v>
      </c>
      <c r="I1366" s="43">
        <f t="shared" si="43"/>
        <v>9652928.4164859001</v>
      </c>
      <c r="J1366" s="38">
        <f>IFERROR(VALUE(SUBSTITUTE('04A_국토부원자료'!K1367,",","")),"")</f>
        <v>12</v>
      </c>
      <c r="K1366" s="38">
        <f>IFERROR(VALUE(SUBSTITUTE('04A_국토부원자료'!N1367,",","")),"")</f>
        <v>2018</v>
      </c>
      <c r="L1366" s="39" t="str">
        <f>IFERROR('04A_국토부원자료'!O1367,"")</f>
        <v>송파대로 145</v>
      </c>
      <c r="M1366" s="39" t="str">
        <f>IFERROR('04A_국토부원자료'!Q1367,"")</f>
        <v>중개거래</v>
      </c>
      <c r="N1366" s="38">
        <f>IF(B1366="","",IF('02_대상물건입력'!B5="",1,IF(ISNUMBER(SEARCH('02_대상물건입력'!B5,B1366)),1,0)))</f>
        <v>1</v>
      </c>
      <c r="O1366" s="38">
        <f>IF(B1366="","",IF('02_대상물건입력'!B6="",1,IF(ISNUMBER(SEARCH('02_대상물건입력'!B6,B1366)),1,0)))</f>
        <v>0</v>
      </c>
      <c r="P1366" s="38">
        <f>IF(L1366="","",IF('02_대상물건입력'!B15="",0,IF(ISNUMBER(SEARCH('02_대상물건입력'!B15,L1366)),1,0)))</f>
        <v>1</v>
      </c>
      <c r="Q1366" s="38">
        <f>IF(D1366="","",IF('02_대상물건입력'!B8="",0,IF(ISNUMBER(SEARCH('02_대상물건입력'!B8,D1366)),1,0)))</f>
        <v>0</v>
      </c>
      <c r="R1366" s="44">
        <f>IFERROR(ABS(E1366-'02_대상물건입력'!B11)/'02_대상물건입력'!B11,"")</f>
        <v>1.5314138047484148E-2</v>
      </c>
      <c r="S1366" s="38">
        <f>IFERROR(ABS(J1366-'02_대상물건입력'!B10),"")</f>
        <v>0</v>
      </c>
      <c r="T1366" s="38">
        <f>IFERROR(ABS('01_설정'!B4-F1366),"")</f>
        <v>990</v>
      </c>
      <c r="U1366" s="38">
        <f>IFERROR(ABS(K1366-YEAR('02_대상물건입력'!B14)),"")</f>
        <v>8</v>
      </c>
      <c r="V1366" s="38" t="str">
        <f>IF(B1366="","",IF(AND(E1366&gt;0,F1366&gt;0,H1366&gt;0,OR('04A_국토부원자료'!P1367="",'04A_국토부원자료'!P1367="-"),IF('01_설정'!B10=1,N1366=1,TRUE),R1366&lt;='01_설정'!B5,S1366&lt;='01_설정'!B6,T1366&lt;='01_설정'!B7,U1366&lt;='01_설정'!B8),"Y",""))</f>
        <v>Y</v>
      </c>
      <c r="W1366" s="40">
        <f>IF(V1366&lt;&gt;"Y","",MAX(0,(1-R1366/'01_설정'!B5))*'01_설정'!B14+MAX(0,(1-S1366/'01_설정'!B6))*'01_설정'!B15+MAX(0,(1-T1366/'01_설정'!B7))*'01_설정'!B16+MAX(0,(1-U1366/'01_설정'!B8))*'01_설정'!B17+O1366*'01_설정'!B11+Q1366*'01_설정'!B12+P1366*'01_설정'!B13)</f>
        <v>44.378383249081672</v>
      </c>
      <c r="X1366" s="38">
        <f>IF(W1366="","",1+COUNTIFS($W$4:$W$3003,"&gt;"&amp;W1366)+COUNTIFS($W$4:W1366,W1366)-1)</f>
        <v>34</v>
      </c>
    </row>
    <row r="1367" spans="1:24" ht="16.5">
      <c r="A1367" s="38">
        <f>IF('04A_국토부원자료'!A1368="","",ROW()-3)</f>
        <v>1364</v>
      </c>
      <c r="B1367" s="39" t="str">
        <f>IFERROR('04A_국토부원자료'!B1368,"")</f>
        <v>서울특별시 송파구 문정동</v>
      </c>
      <c r="C1367" s="39" t="str">
        <f>IF(B1367="","",IF('04A_국토부원자료'!C1368&lt;&gt;"",'04A_국토부원자료'!C1368,TRIM('04A_국토부원자료'!D1368&amp;IF('04A_국토부원자료'!E1368&lt;&gt;"","-"&amp;'04A_국토부원자료'!E1368,""))))</f>
        <v>652-5</v>
      </c>
      <c r="D1367" s="39" t="str">
        <f>IFERROR('04A_국토부원자료'!F1368,"")</f>
        <v>문정 아이파크</v>
      </c>
      <c r="E1367" s="40">
        <f>IFERROR(VALUE(SUBSTITUTE('04A_국토부원자료'!G1368,",","")),"")</f>
        <v>39.049999999999997</v>
      </c>
      <c r="F1367" s="41">
        <f>IFERROR(IF(AND('04A_국토부원자료'!H1368&lt;&gt;"",'04A_국토부원자료'!I1368&lt;&gt;""),DATE(INT(VALUE(SUBSTITUTE('04A_국토부원자료'!H1368,",",""))/100),MOD(VALUE(SUBSTITUTE('04A_국토부원자료'!H1368,",","")),100),VALUE(SUBSTITUTE('04A_국토부원자료'!I1368,",",""))),""),"")</f>
        <v>45122</v>
      </c>
      <c r="G1367" s="42">
        <f>IFERROR(VALUE(SUBSTITUTE('04A_국토부원자료'!J1368,",","")),"")</f>
        <v>48800</v>
      </c>
      <c r="H1367" s="43">
        <f t="shared" si="42"/>
        <v>488000000</v>
      </c>
      <c r="I1367" s="43">
        <f t="shared" si="43"/>
        <v>12496798.975672215</v>
      </c>
      <c r="J1367" s="38">
        <f>IFERROR(VALUE(SUBSTITUTE('04A_국토부원자료'!K1368,",","")),"")</f>
        <v>9</v>
      </c>
      <c r="K1367" s="38">
        <f>IFERROR(VALUE(SUBSTITUTE('04A_국토부원자료'!N1368,",","")),"")</f>
        <v>2017</v>
      </c>
      <c r="L1367" s="39" t="str">
        <f>IFERROR('04A_국토부원자료'!O1368,"")</f>
        <v>법원로4길 6</v>
      </c>
      <c r="M1367" s="39" t="str">
        <f>IFERROR('04A_국토부원자료'!Q1368,"")</f>
        <v>중개거래</v>
      </c>
      <c r="N1367" s="38">
        <f>IF(B1367="","",IF('02_대상물건입력'!B5="",1,IF(ISNUMBER(SEARCH('02_대상물건입력'!B5,B1367)),1,0)))</f>
        <v>1</v>
      </c>
      <c r="O1367" s="38">
        <f>IF(B1367="","",IF('02_대상물건입력'!B6="",1,IF(ISNUMBER(SEARCH('02_대상물건입력'!B6,B1367)),1,0)))</f>
        <v>0</v>
      </c>
      <c r="P1367" s="38">
        <f>IF(L1367="","",IF('02_대상물건입력'!B15="",0,IF(ISNUMBER(SEARCH('02_대상물건입력'!B15,L1367)),1,0)))</f>
        <v>0</v>
      </c>
      <c r="Q1367" s="38">
        <f>IF(D1367="","",IF('02_대상물건입력'!B8="",0,IF(ISNUMBER(SEARCH('02_대상물건입력'!B8,D1367)),1,0)))</f>
        <v>0</v>
      </c>
      <c r="R1367" s="44">
        <f>IFERROR(ABS(E1367-'02_대상물건입력'!B11)/'02_대상물건입력'!B11,"")</f>
        <v>0.43340625780022607</v>
      </c>
      <c r="S1367" s="38">
        <f>IFERROR(ABS(J1367-'02_대상물건입력'!B10),"")</f>
        <v>3</v>
      </c>
      <c r="T1367" s="38">
        <f>IFERROR(ABS('01_설정'!B4-F1367),"")</f>
        <v>990</v>
      </c>
      <c r="U1367" s="38">
        <f>IFERROR(ABS(K1367-YEAR('02_대상물건입력'!B14)),"")</f>
        <v>9</v>
      </c>
      <c r="V1367" s="38" t="str">
        <f>IF(B1367="","",IF(AND(E1367&gt;0,F1367&gt;0,H1367&gt;0,OR('04A_국토부원자료'!P1368="",'04A_국토부원자료'!P1368="-"),IF('01_설정'!B10=1,N1367=1,TRUE),R1367&lt;='01_설정'!B5,S1367&lt;='01_설정'!B6,T1367&lt;='01_설정'!B7,U1367&lt;='01_설정'!B8),"Y",""))</f>
        <v/>
      </c>
      <c r="W1367" s="40" t="str">
        <f>IF(V1367&lt;&gt;"Y","",MAX(0,(1-R1367/'01_설정'!B5))*'01_설정'!B14+MAX(0,(1-S1367/'01_설정'!B6))*'01_설정'!B15+MAX(0,(1-T1367/'01_설정'!B7))*'01_설정'!B16+MAX(0,(1-U1367/'01_설정'!B8))*'01_설정'!B17+O1367*'01_설정'!B11+Q1367*'01_설정'!B12+P1367*'01_설정'!B13)</f>
        <v/>
      </c>
      <c r="X1367" s="38" t="str">
        <f>IF(W1367="","",1+COUNTIFS($W$4:$W$3003,"&gt;"&amp;W1367)+COUNTIFS($W$4:W1367,W1367)-1)</f>
        <v/>
      </c>
    </row>
    <row r="1368" spans="1:24" ht="16.5">
      <c r="A1368" s="38">
        <f>IF('04A_국토부원자료'!A1369="","",ROW()-3)</f>
        <v>1365</v>
      </c>
      <c r="B1368" s="39" t="str">
        <f>IFERROR('04A_국토부원자료'!B1369,"")</f>
        <v>서울특별시 송파구 문정동</v>
      </c>
      <c r="C1368" s="39" t="str">
        <f>IF(B1368="","",IF('04A_국토부원자료'!C1369&lt;&gt;"",'04A_국토부원자료'!C1369,TRIM('04A_국토부원자료'!D1369&amp;IF('04A_국토부원자료'!E1369&lt;&gt;"","-"&amp;'04A_국토부원자료'!E1369,""))))</f>
        <v>618</v>
      </c>
      <c r="D1368" s="39" t="str">
        <f>IFERROR('04A_국토부원자료'!F1369,"")</f>
        <v>파크하비오</v>
      </c>
      <c r="E1368" s="40">
        <f>IFERROR(VALUE(SUBSTITUTE('04A_국토부원자료'!G1369,",","")),"")</f>
        <v>26.53</v>
      </c>
      <c r="F1368" s="41">
        <f>IFERROR(IF(AND('04A_국토부원자료'!H1369&lt;&gt;"",'04A_국토부원자료'!I1369&lt;&gt;""),DATE(INT(VALUE(SUBSTITUTE('04A_국토부원자료'!H1369,",",""))/100),MOD(VALUE(SUBSTITUTE('04A_국토부원자료'!H1369,",","")),100),VALUE(SUBSTITUTE('04A_국토부원자료'!I1369,",",""))),""),"")</f>
        <v>45121</v>
      </c>
      <c r="G1368" s="42">
        <f>IFERROR(VALUE(SUBSTITUTE('04A_국토부원자료'!J1369,",","")),"")</f>
        <v>24500</v>
      </c>
      <c r="H1368" s="43">
        <f t="shared" si="42"/>
        <v>245000000</v>
      </c>
      <c r="I1368" s="43">
        <f t="shared" si="43"/>
        <v>9234828.4960422162</v>
      </c>
      <c r="J1368" s="38">
        <f>IFERROR(VALUE(SUBSTITUTE('04A_국토부원자료'!K1369,",","")),"")</f>
        <v>17</v>
      </c>
      <c r="K1368" s="38" t="str">
        <f>IFERROR(VALUE(SUBSTITUTE('04A_국토부원자료'!N1369,",","")),"")</f>
        <v/>
      </c>
      <c r="L1368" s="39" t="str">
        <f>IFERROR('04A_국토부원자료'!O1369,"")</f>
        <v xml:space="preserve"> </v>
      </c>
      <c r="M1368" s="39" t="str">
        <f>IFERROR('04A_국토부원자료'!Q1369,"")</f>
        <v>중개거래</v>
      </c>
      <c r="N1368" s="38">
        <f>IF(B1368="","",IF('02_대상물건입력'!B5="",1,IF(ISNUMBER(SEARCH('02_대상물건입력'!B5,B1368)),1,0)))</f>
        <v>1</v>
      </c>
      <c r="O1368" s="38">
        <f>IF(B1368="","",IF('02_대상물건입력'!B6="",1,IF(ISNUMBER(SEARCH('02_대상물건입력'!B6,B1368)),1,0)))</f>
        <v>0</v>
      </c>
      <c r="P1368" s="38">
        <f>IF(L1368="","",IF('02_대상물건입력'!B15="",0,IF(ISNUMBER(SEARCH('02_대상물건입력'!B15,L1368)),1,0)))</f>
        <v>0</v>
      </c>
      <c r="Q1368" s="38">
        <f>IF(D1368="","",IF('02_대상물건입력'!B8="",0,IF(ISNUMBER(SEARCH('02_대상물건입력'!B8,D1368)),1,0)))</f>
        <v>0</v>
      </c>
      <c r="R1368" s="44">
        <f>IFERROR(ABS(E1368-'02_대상물건입력'!B11)/'02_대상물건입력'!B11,"")</f>
        <v>2.6164711409987149E-2</v>
      </c>
      <c r="S1368" s="38">
        <f>IFERROR(ABS(J1368-'02_대상물건입력'!B10),"")</f>
        <v>5</v>
      </c>
      <c r="T1368" s="38">
        <f>IFERROR(ABS('01_설정'!B4-F1368),"")</f>
        <v>991</v>
      </c>
      <c r="U1368" s="38" t="str">
        <f>IFERROR(ABS(K1368-YEAR('02_대상물건입력'!B14)),"")</f>
        <v/>
      </c>
      <c r="V1368" s="38" t="str">
        <f>IF(B1368="","",IF(AND(E1368&gt;0,F1368&gt;0,H1368&gt;0,OR('04A_국토부원자료'!P1369="",'04A_국토부원자료'!P1369="-"),IF('01_설정'!B10=1,N1368=1,TRUE),R1368&lt;='01_설정'!B5,S1368&lt;='01_설정'!B6,T1368&lt;='01_설정'!B7,U1368&lt;='01_설정'!B8),"Y",""))</f>
        <v/>
      </c>
      <c r="W1368" s="40" t="str">
        <f>IF(V1368&lt;&gt;"Y","",MAX(0,(1-R1368/'01_설정'!B5))*'01_설정'!B14+MAX(0,(1-S1368/'01_설정'!B6))*'01_설정'!B15+MAX(0,(1-T1368/'01_설정'!B7))*'01_설정'!B16+MAX(0,(1-U1368/'01_설정'!B8))*'01_설정'!B17+O1368*'01_설정'!B11+Q1368*'01_설정'!B12+P1368*'01_설정'!B13)</f>
        <v/>
      </c>
      <c r="X1368" s="38" t="str">
        <f>IF(W1368="","",1+COUNTIFS($W$4:$W$3003,"&gt;"&amp;W1368)+COUNTIFS($W$4:W1368,W1368)-1)</f>
        <v/>
      </c>
    </row>
    <row r="1369" spans="1:24" ht="16.5">
      <c r="A1369" s="38">
        <f>IF('04A_국토부원자료'!A1370="","",ROW()-3)</f>
        <v>1366</v>
      </c>
      <c r="B1369" s="39" t="str">
        <f>IFERROR('04A_국토부원자료'!B1370,"")</f>
        <v>서울특별시 송파구 문정동</v>
      </c>
      <c r="C1369" s="39" t="str">
        <f>IF(B1369="","",IF('04A_국토부원자료'!C1370&lt;&gt;"",'04A_국토부원자료'!C1370,TRIM('04A_국토부원자료'!D1370&amp;IF('04A_국토부원자료'!E1370&lt;&gt;"","-"&amp;'04A_국토부원자료'!E1370,""))))</f>
        <v>624</v>
      </c>
      <c r="D1369" s="39" t="str">
        <f>IFERROR('04A_국토부원자료'!F1370,"")</f>
        <v>송파 아이파크</v>
      </c>
      <c r="E1369" s="40">
        <f>IFERROR(VALUE(SUBSTITUTE('04A_국토부원자료'!G1370,",","")),"")</f>
        <v>29.83</v>
      </c>
      <c r="F1369" s="41">
        <f>IFERROR(IF(AND('04A_국토부원자료'!H1370&lt;&gt;"",'04A_국토부원자료'!I1370&lt;&gt;""),DATE(INT(VALUE(SUBSTITUTE('04A_국토부원자료'!H1370,",",""))/100),MOD(VALUE(SUBSTITUTE('04A_국토부원자료'!H1370,",","")),100),VALUE(SUBSTITUTE('04A_국토부원자료'!I1370,",",""))),""),"")</f>
        <v>45121</v>
      </c>
      <c r="G1369" s="42">
        <f>IFERROR(VALUE(SUBSTITUTE('04A_국토부원자료'!J1370,",","")),"")</f>
        <v>31000</v>
      </c>
      <c r="H1369" s="43">
        <f t="shared" si="42"/>
        <v>310000000</v>
      </c>
      <c r="I1369" s="43">
        <f t="shared" si="43"/>
        <v>10392222.594703319</v>
      </c>
      <c r="J1369" s="38">
        <f>IFERROR(VALUE(SUBSTITUTE('04A_국토부원자료'!K1370,",","")),"")</f>
        <v>14</v>
      </c>
      <c r="K1369" s="38">
        <f>IFERROR(VALUE(SUBSTITUTE('04A_국토부원자료'!N1370,",","")),"")</f>
        <v>2015</v>
      </c>
      <c r="L1369" s="39" t="str">
        <f>IFERROR('04A_국토부원자료'!O1370,"")</f>
        <v>법원로 55</v>
      </c>
      <c r="M1369" s="39" t="str">
        <f>IFERROR('04A_국토부원자료'!Q1370,"")</f>
        <v>중개거래</v>
      </c>
      <c r="N1369" s="38">
        <f>IF(B1369="","",IF('02_대상물건입력'!B5="",1,IF(ISNUMBER(SEARCH('02_대상물건입력'!B5,B1369)),1,0)))</f>
        <v>1</v>
      </c>
      <c r="O1369" s="38">
        <f>IF(B1369="","",IF('02_대상물건입력'!B6="",1,IF(ISNUMBER(SEARCH('02_대상물건입력'!B6,B1369)),1,0)))</f>
        <v>0</v>
      </c>
      <c r="P1369" s="38">
        <f>IF(L1369="","",IF('02_대상물건입력'!B15="",0,IF(ISNUMBER(SEARCH('02_대상물건입력'!B15,L1369)),1,0)))</f>
        <v>0</v>
      </c>
      <c r="Q1369" s="38">
        <f>IF(D1369="","",IF('02_대상물건입력'!B8="",0,IF(ISNUMBER(SEARCH('02_대상물건입력'!B8,D1369)),1,0)))</f>
        <v>0</v>
      </c>
      <c r="R1369" s="44">
        <f>IFERROR(ABS(E1369-'02_대상물건입력'!B11)/'02_대상물건입력'!B11,"")</f>
        <v>9.4968211784398057E-2</v>
      </c>
      <c r="S1369" s="38">
        <f>IFERROR(ABS(J1369-'02_대상물건입력'!B10),"")</f>
        <v>2</v>
      </c>
      <c r="T1369" s="38">
        <f>IFERROR(ABS('01_설정'!B4-F1369),"")</f>
        <v>991</v>
      </c>
      <c r="U1369" s="38">
        <f>IFERROR(ABS(K1369-YEAR('02_대상물건입력'!B14)),"")</f>
        <v>11</v>
      </c>
      <c r="V1369" s="38" t="str">
        <f>IF(B1369="","",IF(AND(E1369&gt;0,F1369&gt;0,H1369&gt;0,OR('04A_국토부원자료'!P1370="",'04A_국토부원자료'!P1370="-"),IF('01_설정'!B10=1,N1369=1,TRUE),R1369&lt;='01_설정'!B5,S1369&lt;='01_설정'!B6,T1369&lt;='01_설정'!B7,U1369&lt;='01_설정'!B8),"Y",""))</f>
        <v/>
      </c>
      <c r="W1369" s="40" t="str">
        <f>IF(V1369&lt;&gt;"Y","",MAX(0,(1-R1369/'01_설정'!B5))*'01_설정'!B14+MAX(0,(1-S1369/'01_설정'!B6))*'01_설정'!B15+MAX(0,(1-T1369/'01_설정'!B7))*'01_설정'!B16+MAX(0,(1-U1369/'01_설정'!B8))*'01_설정'!B17+O1369*'01_설정'!B11+Q1369*'01_설정'!B12+P1369*'01_설정'!B13)</f>
        <v/>
      </c>
      <c r="X1369" s="38" t="str">
        <f>IF(W1369="","",1+COUNTIFS($W$4:$W$3003,"&gt;"&amp;W1369)+COUNTIFS($W$4:W1369,W1369)-1)</f>
        <v/>
      </c>
    </row>
    <row r="1370" spans="1:24" ht="16.5">
      <c r="A1370" s="38">
        <f>IF('04A_국토부원자료'!A1371="","",ROW()-3)</f>
        <v>1367</v>
      </c>
      <c r="B1370" s="39" t="str">
        <f>IFERROR('04A_국토부원자료'!B1371,"")</f>
        <v>서울특별시 송파구 문정동</v>
      </c>
      <c r="C1370" s="39" t="str">
        <f>IF(B1370="","",IF('04A_국토부원자료'!C1371&lt;&gt;"",'04A_국토부원자료'!C1371,TRIM('04A_국토부원자료'!D1371&amp;IF('04A_국토부원자료'!E1371&lt;&gt;"","-"&amp;'04A_국토부원자료'!E1371,""))))</f>
        <v>618</v>
      </c>
      <c r="D1370" s="39" t="str">
        <f>IFERROR('04A_국토부원자료'!F1371,"")</f>
        <v>파크하비오</v>
      </c>
      <c r="E1370" s="40">
        <f>IFERROR(VALUE(SUBSTITUTE('04A_국토부원자료'!G1371,",","")),"")</f>
        <v>26.53</v>
      </c>
      <c r="F1370" s="41">
        <f>IFERROR(IF(AND('04A_국토부원자료'!H1371&lt;&gt;"",'04A_국토부원자료'!I1371&lt;&gt;""),DATE(INT(VALUE(SUBSTITUTE('04A_국토부원자료'!H1371,",",""))/100),MOD(VALUE(SUBSTITUTE('04A_국토부원자료'!H1371,",","")),100),VALUE(SUBSTITUTE('04A_국토부원자료'!I1371,",",""))),""),"")</f>
        <v>45119</v>
      </c>
      <c r="G1370" s="42">
        <f>IFERROR(VALUE(SUBSTITUTE('04A_국토부원자료'!J1371,",","")),"")</f>
        <v>23300</v>
      </c>
      <c r="H1370" s="43">
        <f t="shared" si="42"/>
        <v>233000000</v>
      </c>
      <c r="I1370" s="43">
        <f t="shared" si="43"/>
        <v>8782510.3656238224</v>
      </c>
      <c r="J1370" s="38">
        <f>IFERROR(VALUE(SUBSTITUTE('04A_국토부원자료'!K1371,",","")),"")</f>
        <v>9</v>
      </c>
      <c r="K1370" s="38" t="str">
        <f>IFERROR(VALUE(SUBSTITUTE('04A_국토부원자료'!N1371,",","")),"")</f>
        <v/>
      </c>
      <c r="L1370" s="39" t="str">
        <f>IFERROR('04A_국토부원자료'!O1371,"")</f>
        <v xml:space="preserve"> </v>
      </c>
      <c r="M1370" s="39" t="str">
        <f>IFERROR('04A_국토부원자료'!Q1371,"")</f>
        <v>중개거래</v>
      </c>
      <c r="N1370" s="38">
        <f>IF(B1370="","",IF('02_대상물건입력'!B5="",1,IF(ISNUMBER(SEARCH('02_대상물건입력'!B5,B1370)),1,0)))</f>
        <v>1</v>
      </c>
      <c r="O1370" s="38">
        <f>IF(B1370="","",IF('02_대상물건입력'!B6="",1,IF(ISNUMBER(SEARCH('02_대상물건입력'!B6,B1370)),1,0)))</f>
        <v>0</v>
      </c>
      <c r="P1370" s="38">
        <f>IF(L1370="","",IF('02_대상물건입력'!B15="",0,IF(ISNUMBER(SEARCH('02_대상물건입력'!B15,L1370)),1,0)))</f>
        <v>0</v>
      </c>
      <c r="Q1370" s="38">
        <f>IF(D1370="","",IF('02_대상물건입력'!B8="",0,IF(ISNUMBER(SEARCH('02_대상물건입력'!B8,D1370)),1,0)))</f>
        <v>0</v>
      </c>
      <c r="R1370" s="44">
        <f>IFERROR(ABS(E1370-'02_대상물건입력'!B11)/'02_대상물건입력'!B11,"")</f>
        <v>2.6164711409987149E-2</v>
      </c>
      <c r="S1370" s="38">
        <f>IFERROR(ABS(J1370-'02_대상물건입력'!B10),"")</f>
        <v>3</v>
      </c>
      <c r="T1370" s="38">
        <f>IFERROR(ABS('01_설정'!B4-F1370),"")</f>
        <v>993</v>
      </c>
      <c r="U1370" s="38" t="str">
        <f>IFERROR(ABS(K1370-YEAR('02_대상물건입력'!B14)),"")</f>
        <v/>
      </c>
      <c r="V1370" s="38" t="str">
        <f>IF(B1370="","",IF(AND(E1370&gt;0,F1370&gt;0,H1370&gt;0,OR('04A_국토부원자료'!P1371="",'04A_국토부원자료'!P1371="-"),IF('01_설정'!B10=1,N1370=1,TRUE),R1370&lt;='01_설정'!B5,S1370&lt;='01_설정'!B6,T1370&lt;='01_설정'!B7,U1370&lt;='01_설정'!B8),"Y",""))</f>
        <v/>
      </c>
      <c r="W1370" s="40" t="str">
        <f>IF(V1370&lt;&gt;"Y","",MAX(0,(1-R1370/'01_설정'!B5))*'01_설정'!B14+MAX(0,(1-S1370/'01_설정'!B6))*'01_설정'!B15+MAX(0,(1-T1370/'01_설정'!B7))*'01_설정'!B16+MAX(0,(1-U1370/'01_설정'!B8))*'01_설정'!B17+O1370*'01_설정'!B11+Q1370*'01_설정'!B12+P1370*'01_설정'!B13)</f>
        <v/>
      </c>
      <c r="X1370" s="38" t="str">
        <f>IF(W1370="","",1+COUNTIFS($W$4:$W$3003,"&gt;"&amp;W1370)+COUNTIFS($W$4:W1370,W1370)-1)</f>
        <v/>
      </c>
    </row>
    <row r="1371" spans="1:24" ht="16.5">
      <c r="A1371" s="38">
        <f>IF('04A_국토부원자료'!A1372="","",ROW()-3)</f>
        <v>1368</v>
      </c>
      <c r="B1371" s="39" t="str">
        <f>IFERROR('04A_국토부원자료'!B1372,"")</f>
        <v>서울특별시 송파구 문정동</v>
      </c>
      <c r="C1371" s="39" t="str">
        <f>IF(B1371="","",IF('04A_국토부원자료'!C1372&lt;&gt;"",'04A_국토부원자료'!C1372,TRIM('04A_국토부원자료'!D1372&amp;IF('04A_국토부원자료'!E1372&lt;&gt;"","-"&amp;'04A_국토부원자료'!E1372,""))))</f>
        <v>652-5</v>
      </c>
      <c r="D1371" s="39" t="str">
        <f>IFERROR('04A_국토부원자료'!F1372,"")</f>
        <v>문정 아이파크</v>
      </c>
      <c r="E1371" s="40">
        <f>IFERROR(VALUE(SUBSTITUTE('04A_국토부원자료'!G1372,",","")),"")</f>
        <v>39.049999999999997</v>
      </c>
      <c r="F1371" s="41">
        <f>IFERROR(IF(AND('04A_국토부원자료'!H1372&lt;&gt;"",'04A_국토부원자료'!I1372&lt;&gt;""),DATE(INT(VALUE(SUBSTITUTE('04A_국토부원자료'!H1372,",",""))/100),MOD(VALUE(SUBSTITUTE('04A_국토부원자료'!H1372,",","")),100),VALUE(SUBSTITUTE('04A_국토부원자료'!I1372,",",""))),""),"")</f>
        <v>45117</v>
      </c>
      <c r="G1371" s="42">
        <f>IFERROR(VALUE(SUBSTITUTE('04A_국토부원자료'!J1372,",","")),"")</f>
        <v>29500</v>
      </c>
      <c r="H1371" s="43">
        <f t="shared" si="42"/>
        <v>295000000</v>
      </c>
      <c r="I1371" s="43">
        <f t="shared" si="43"/>
        <v>7554417.413572344</v>
      </c>
      <c r="J1371" s="38">
        <f>IFERROR(VALUE(SUBSTITUTE('04A_국토부원자료'!K1372,",","")),"")</f>
        <v>12</v>
      </c>
      <c r="K1371" s="38">
        <f>IFERROR(VALUE(SUBSTITUTE('04A_국토부원자료'!N1372,",","")),"")</f>
        <v>2017</v>
      </c>
      <c r="L1371" s="39" t="str">
        <f>IFERROR('04A_국토부원자료'!O1372,"")</f>
        <v>법원로4길 6</v>
      </c>
      <c r="M1371" s="39" t="str">
        <f>IFERROR('04A_국토부원자료'!Q1372,"")</f>
        <v>직거래</v>
      </c>
      <c r="N1371" s="38">
        <f>IF(B1371="","",IF('02_대상물건입력'!B5="",1,IF(ISNUMBER(SEARCH('02_대상물건입력'!B5,B1371)),1,0)))</f>
        <v>1</v>
      </c>
      <c r="O1371" s="38">
        <f>IF(B1371="","",IF('02_대상물건입력'!B6="",1,IF(ISNUMBER(SEARCH('02_대상물건입력'!B6,B1371)),1,0)))</f>
        <v>0</v>
      </c>
      <c r="P1371" s="38">
        <f>IF(L1371="","",IF('02_대상물건입력'!B15="",0,IF(ISNUMBER(SEARCH('02_대상물건입력'!B15,L1371)),1,0)))</f>
        <v>0</v>
      </c>
      <c r="Q1371" s="38">
        <f>IF(D1371="","",IF('02_대상물건입력'!B8="",0,IF(ISNUMBER(SEARCH('02_대상물건입력'!B8,D1371)),1,0)))</f>
        <v>0</v>
      </c>
      <c r="R1371" s="44">
        <f>IFERROR(ABS(E1371-'02_대상물건입력'!B11)/'02_대상물건입력'!B11,"")</f>
        <v>0.43340625780022607</v>
      </c>
      <c r="S1371" s="38">
        <f>IFERROR(ABS(J1371-'02_대상물건입력'!B10),"")</f>
        <v>0</v>
      </c>
      <c r="T1371" s="38">
        <f>IFERROR(ABS('01_설정'!B4-F1371),"")</f>
        <v>995</v>
      </c>
      <c r="U1371" s="38">
        <f>IFERROR(ABS(K1371-YEAR('02_대상물건입력'!B14)),"")</f>
        <v>9</v>
      </c>
      <c r="V1371" s="38" t="str">
        <f>IF(B1371="","",IF(AND(E1371&gt;0,F1371&gt;0,H1371&gt;0,OR('04A_국토부원자료'!P1372="",'04A_국토부원자료'!P1372="-"),IF('01_설정'!B10=1,N1371=1,TRUE),R1371&lt;='01_설정'!B5,S1371&lt;='01_설정'!B6,T1371&lt;='01_설정'!B7,U1371&lt;='01_설정'!B8),"Y",""))</f>
        <v/>
      </c>
      <c r="W1371" s="40" t="str">
        <f>IF(V1371&lt;&gt;"Y","",MAX(0,(1-R1371/'01_설정'!B5))*'01_설정'!B14+MAX(0,(1-S1371/'01_설정'!B6))*'01_설정'!B15+MAX(0,(1-T1371/'01_설정'!B7))*'01_설정'!B16+MAX(0,(1-U1371/'01_설정'!B8))*'01_설정'!B17+O1371*'01_설정'!B11+Q1371*'01_설정'!B12+P1371*'01_설정'!B13)</f>
        <v/>
      </c>
      <c r="X1371" s="38" t="str">
        <f>IF(W1371="","",1+COUNTIFS($W$4:$W$3003,"&gt;"&amp;W1371)+COUNTIFS($W$4:W1371,W1371)-1)</f>
        <v/>
      </c>
    </row>
    <row r="1372" spans="1:24" ht="16.5">
      <c r="A1372" s="38">
        <f>IF('04A_국토부원자료'!A1373="","",ROW()-3)</f>
        <v>1369</v>
      </c>
      <c r="B1372" s="39" t="str">
        <f>IFERROR('04A_국토부원자료'!B1373,"")</f>
        <v>서울특별시 송파구 문정동</v>
      </c>
      <c r="C1372" s="39" t="str">
        <f>IF(B1372="","",IF('04A_국토부원자료'!C1373&lt;&gt;"",'04A_국토부원자료'!C1373,TRIM('04A_국토부원자료'!D1373&amp;IF('04A_국토부원자료'!E1373&lt;&gt;"","-"&amp;'04A_국토부원자료'!E1373,""))))</f>
        <v>624</v>
      </c>
      <c r="D1372" s="39" t="str">
        <f>IFERROR('04A_국토부원자료'!F1373,"")</f>
        <v>송파 아이파크</v>
      </c>
      <c r="E1372" s="40">
        <f>IFERROR(VALUE(SUBSTITUTE('04A_국토부원자료'!G1373,",","")),"")</f>
        <v>29.88</v>
      </c>
      <c r="F1372" s="41">
        <f>IFERROR(IF(AND('04A_국토부원자료'!H1373&lt;&gt;"",'04A_국토부원자료'!I1373&lt;&gt;""),DATE(INT(VALUE(SUBSTITUTE('04A_국토부원자료'!H1373,",",""))/100),MOD(VALUE(SUBSTITUTE('04A_국토부원자료'!H1373,",","")),100),VALUE(SUBSTITUTE('04A_국토부원자료'!I1373,",",""))),""),"")</f>
        <v>45117</v>
      </c>
      <c r="G1372" s="42">
        <f>IFERROR(VALUE(SUBSTITUTE('04A_국토부원자료'!J1373,",","")),"")</f>
        <v>29250</v>
      </c>
      <c r="H1372" s="43">
        <f t="shared" si="42"/>
        <v>292500000</v>
      </c>
      <c r="I1372" s="43">
        <f t="shared" si="43"/>
        <v>9789156.626506025</v>
      </c>
      <c r="J1372" s="38">
        <f>IFERROR(VALUE(SUBSTITUTE('04A_국토부원자료'!K1373,",","")),"")</f>
        <v>10</v>
      </c>
      <c r="K1372" s="38">
        <f>IFERROR(VALUE(SUBSTITUTE('04A_국토부원자료'!N1373,",","")),"")</f>
        <v>2015</v>
      </c>
      <c r="L1372" s="39" t="str">
        <f>IFERROR('04A_국토부원자료'!O1373,"")</f>
        <v>법원로 55</v>
      </c>
      <c r="M1372" s="39" t="str">
        <f>IFERROR('04A_국토부원자료'!Q1373,"")</f>
        <v>직거래</v>
      </c>
      <c r="N1372" s="38">
        <f>IF(B1372="","",IF('02_대상물건입력'!B5="",1,IF(ISNUMBER(SEARCH('02_대상물건입력'!B5,B1372)),1,0)))</f>
        <v>1</v>
      </c>
      <c r="O1372" s="38">
        <f>IF(B1372="","",IF('02_대상물건입력'!B6="",1,IF(ISNUMBER(SEARCH('02_대상물건입력'!B6,B1372)),1,0)))</f>
        <v>0</v>
      </c>
      <c r="P1372" s="38">
        <f>IF(L1372="","",IF('02_대상물건입력'!B15="",0,IF(ISNUMBER(SEARCH('02_대상물건입력'!B15,L1372)),1,0)))</f>
        <v>0</v>
      </c>
      <c r="Q1372" s="38">
        <f>IF(D1372="","",IF('02_대상물건입력'!B8="",0,IF(ISNUMBER(SEARCH('02_대상물건입력'!B8,D1372)),1,0)))</f>
        <v>0</v>
      </c>
      <c r="R1372" s="44">
        <f>IFERROR(ABS(E1372-'02_대상물건입력'!B11)/'02_대상물건입력'!B11,"")</f>
        <v>9.6803559105525128E-2</v>
      </c>
      <c r="S1372" s="38">
        <f>IFERROR(ABS(J1372-'02_대상물건입력'!B10),"")</f>
        <v>2</v>
      </c>
      <c r="T1372" s="38">
        <f>IFERROR(ABS('01_설정'!B4-F1372),"")</f>
        <v>995</v>
      </c>
      <c r="U1372" s="38">
        <f>IFERROR(ABS(K1372-YEAR('02_대상물건입력'!B14)),"")</f>
        <v>11</v>
      </c>
      <c r="V1372" s="38" t="str">
        <f>IF(B1372="","",IF(AND(E1372&gt;0,F1372&gt;0,H1372&gt;0,OR('04A_국토부원자료'!P1373="",'04A_국토부원자료'!P1373="-"),IF('01_설정'!B10=1,N1372=1,TRUE),R1372&lt;='01_설정'!B5,S1372&lt;='01_설정'!B6,T1372&lt;='01_설정'!B7,U1372&lt;='01_설정'!B8),"Y",""))</f>
        <v/>
      </c>
      <c r="W1372" s="40" t="str">
        <f>IF(V1372&lt;&gt;"Y","",MAX(0,(1-R1372/'01_설정'!B5))*'01_설정'!B14+MAX(0,(1-S1372/'01_설정'!B6))*'01_설정'!B15+MAX(0,(1-T1372/'01_설정'!B7))*'01_설정'!B16+MAX(0,(1-U1372/'01_설정'!B8))*'01_설정'!B17+O1372*'01_설정'!B11+Q1372*'01_설정'!B12+P1372*'01_설정'!B13)</f>
        <v/>
      </c>
      <c r="X1372" s="38" t="str">
        <f>IF(W1372="","",1+COUNTIFS($W$4:$W$3003,"&gt;"&amp;W1372)+COUNTIFS($W$4:W1372,W1372)-1)</f>
        <v/>
      </c>
    </row>
    <row r="1373" spans="1:24" ht="16.5">
      <c r="A1373" s="38">
        <f>IF('04A_국토부원자료'!A1374="","",ROW()-3)</f>
        <v>1370</v>
      </c>
      <c r="B1373" s="39" t="str">
        <f>IFERROR('04A_국토부원자료'!B1374,"")</f>
        <v>서울특별시 송파구 문정동</v>
      </c>
      <c r="C1373" s="39" t="str">
        <f>IF(B1373="","",IF('04A_국토부원자료'!C1374&lt;&gt;"",'04A_국토부원자료'!C1374,TRIM('04A_국토부원자료'!D1374&amp;IF('04A_국토부원자료'!E1374&lt;&gt;"","-"&amp;'04A_국토부원자료'!E1374,""))))</f>
        <v>622</v>
      </c>
      <c r="D1373" s="39" t="str">
        <f>IFERROR('04A_국토부원자료'!F1374,"")</f>
        <v>송파한화오벨리스크</v>
      </c>
      <c r="E1373" s="40">
        <f>IFERROR(VALUE(SUBSTITUTE('04A_국토부원자료'!G1374,",","")),"")</f>
        <v>29.96</v>
      </c>
      <c r="F1373" s="41">
        <f>IFERROR(IF(AND('04A_국토부원자료'!H1374&lt;&gt;"",'04A_국토부원자료'!I1374&lt;&gt;""),DATE(INT(VALUE(SUBSTITUTE('04A_국토부원자료'!H1374,",",""))/100),MOD(VALUE(SUBSTITUTE('04A_국토부원자료'!H1374,",","")),100),VALUE(SUBSTITUTE('04A_국토부원자료'!I1374,",",""))),""),"")</f>
        <v>45115</v>
      </c>
      <c r="G1373" s="42">
        <f>IFERROR(VALUE(SUBSTITUTE('04A_국토부원자료'!J1374,",","")),"")</f>
        <v>22500</v>
      </c>
      <c r="H1373" s="43">
        <f t="shared" si="42"/>
        <v>225000000</v>
      </c>
      <c r="I1373" s="43">
        <f t="shared" si="43"/>
        <v>7510013.351134846</v>
      </c>
      <c r="J1373" s="38">
        <f>IFERROR(VALUE(SUBSTITUTE('04A_국토부원자료'!K1374,",","")),"")</f>
        <v>8</v>
      </c>
      <c r="K1373" s="38">
        <f>IFERROR(VALUE(SUBSTITUTE('04A_국토부원자료'!N1374,",","")),"")</f>
        <v>2013</v>
      </c>
      <c r="L1373" s="39" t="str">
        <f>IFERROR('04A_국토부원자료'!O1374,"")</f>
        <v>충민로 5</v>
      </c>
      <c r="M1373" s="39" t="str">
        <f>IFERROR('04A_국토부원자료'!Q1374,"")</f>
        <v>중개거래</v>
      </c>
      <c r="N1373" s="38">
        <f>IF(B1373="","",IF('02_대상물건입력'!B5="",1,IF(ISNUMBER(SEARCH('02_대상물건입력'!B5,B1373)),1,0)))</f>
        <v>1</v>
      </c>
      <c r="O1373" s="38">
        <f>IF(B1373="","",IF('02_대상물건입력'!B6="",1,IF(ISNUMBER(SEARCH('02_대상물건입력'!B6,B1373)),1,0)))</f>
        <v>0</v>
      </c>
      <c r="P1373" s="38">
        <f>IF(L1373="","",IF('02_대상물건입력'!B15="",0,IF(ISNUMBER(SEARCH('02_대상물건입력'!B15,L1373)),1,0)))</f>
        <v>0</v>
      </c>
      <c r="Q1373" s="38">
        <f>IF(D1373="","",IF('02_대상물건입력'!B8="",0,IF(ISNUMBER(SEARCH('02_대상물건입력'!B8,D1373)),1,0)))</f>
        <v>0</v>
      </c>
      <c r="R1373" s="44">
        <f>IFERROR(ABS(E1373-'02_대상물건입력'!B11)/'02_대상물건입력'!B11,"")</f>
        <v>9.9740114819328485E-2</v>
      </c>
      <c r="S1373" s="38">
        <f>IFERROR(ABS(J1373-'02_대상물건입력'!B10),"")</f>
        <v>4</v>
      </c>
      <c r="T1373" s="38">
        <f>IFERROR(ABS('01_설정'!B4-F1373),"")</f>
        <v>997</v>
      </c>
      <c r="U1373" s="38">
        <f>IFERROR(ABS(K1373-YEAR('02_대상물건입력'!B14)),"")</f>
        <v>13</v>
      </c>
      <c r="V1373" s="38" t="str">
        <f>IF(B1373="","",IF(AND(E1373&gt;0,F1373&gt;0,H1373&gt;0,OR('04A_국토부원자료'!P1374="",'04A_국토부원자료'!P1374="-"),IF('01_설정'!B10=1,N1373=1,TRUE),R1373&lt;='01_설정'!B5,S1373&lt;='01_설정'!B6,T1373&lt;='01_설정'!B7,U1373&lt;='01_설정'!B8),"Y",""))</f>
        <v/>
      </c>
      <c r="W1373" s="40" t="str">
        <f>IF(V1373&lt;&gt;"Y","",MAX(0,(1-R1373/'01_설정'!B5))*'01_설정'!B14+MAX(0,(1-S1373/'01_설정'!B6))*'01_설정'!B15+MAX(0,(1-T1373/'01_설정'!B7))*'01_설정'!B16+MAX(0,(1-U1373/'01_설정'!B8))*'01_설정'!B17+O1373*'01_설정'!B11+Q1373*'01_설정'!B12+P1373*'01_설정'!B13)</f>
        <v/>
      </c>
      <c r="X1373" s="38" t="str">
        <f>IF(W1373="","",1+COUNTIFS($W$4:$W$3003,"&gt;"&amp;W1373)+COUNTIFS($W$4:W1373,W1373)-1)</f>
        <v/>
      </c>
    </row>
    <row r="1374" spans="1:24" ht="16.5">
      <c r="A1374" s="38">
        <f>IF('04A_국토부원자료'!A1375="","",ROW()-3)</f>
        <v>1371</v>
      </c>
      <c r="B1374" s="39" t="str">
        <f>IFERROR('04A_국토부원자료'!B1375,"")</f>
        <v>서울특별시 송파구 문정동</v>
      </c>
      <c r="C1374" s="39" t="str">
        <f>IF(B1374="","",IF('04A_국토부원자료'!C1375&lt;&gt;"",'04A_국토부원자료'!C1375,TRIM('04A_국토부원자료'!D1375&amp;IF('04A_국토부원자료'!E1375&lt;&gt;"","-"&amp;'04A_국토부원자료'!E1375,""))))</f>
        <v>620</v>
      </c>
      <c r="D1374" s="39" t="str">
        <f>IFERROR('04A_국토부원자료'!F1375,"")</f>
        <v>송파푸르지오시티</v>
      </c>
      <c r="E1374" s="40">
        <f>IFERROR(VALUE(SUBSTITUTE('04A_국토부원자료'!G1375,",","")),"")</f>
        <v>24.9</v>
      </c>
      <c r="F1374" s="41">
        <f>IFERROR(IF(AND('04A_국토부원자료'!H1375&lt;&gt;"",'04A_국토부원자료'!I1375&lt;&gt;""),DATE(INT(VALUE(SUBSTITUTE('04A_국토부원자료'!H1375,",",""))/100),MOD(VALUE(SUBSTITUTE('04A_국토부원자료'!H1375,",","")),100),VALUE(SUBSTITUTE('04A_국토부원자료'!I1375,",",""))),""),"")</f>
        <v>45112</v>
      </c>
      <c r="G1374" s="42">
        <f>IFERROR(VALUE(SUBSTITUTE('04A_국토부원자료'!J1375,",","")),"")</f>
        <v>21000</v>
      </c>
      <c r="H1374" s="43">
        <f t="shared" si="42"/>
        <v>210000000</v>
      </c>
      <c r="I1374" s="43">
        <f t="shared" si="43"/>
        <v>8433734.9397590365</v>
      </c>
      <c r="J1374" s="38">
        <f>IFERROR(VALUE(SUBSTITUTE('04A_국토부원자료'!K1375,",","")),"")</f>
        <v>7</v>
      </c>
      <c r="K1374" s="38">
        <f>IFERROR(VALUE(SUBSTITUTE('04A_국토부원자료'!N1375,",","")),"")</f>
        <v>2013</v>
      </c>
      <c r="L1374" s="39" t="str">
        <f>IFERROR('04A_국토부원자료'!O1375,"")</f>
        <v>새말로 62</v>
      </c>
      <c r="M1374" s="39" t="str">
        <f>IFERROR('04A_국토부원자료'!Q1375,"")</f>
        <v>중개거래</v>
      </c>
      <c r="N1374" s="38">
        <f>IF(B1374="","",IF('02_대상물건입력'!B5="",1,IF(ISNUMBER(SEARCH('02_대상물건입력'!B5,B1374)),1,0)))</f>
        <v>1</v>
      </c>
      <c r="O1374" s="38">
        <f>IF(B1374="","",IF('02_대상물건입력'!B6="",1,IF(ISNUMBER(SEARCH('02_대상물건입력'!B6,B1374)),1,0)))</f>
        <v>0</v>
      </c>
      <c r="P1374" s="38">
        <f>IF(L1374="","",IF('02_대상물건입력'!B15="",0,IF(ISNUMBER(SEARCH('02_대상물건입력'!B15,L1374)),1,0)))</f>
        <v>0</v>
      </c>
      <c r="Q1374" s="38">
        <f>IF(D1374="","",IF('02_대상물건입력'!B8="",0,IF(ISNUMBER(SEARCH('02_대상물건입력'!B8,D1374)),1,0)))</f>
        <v>0</v>
      </c>
      <c r="R1374" s="44">
        <f>IFERROR(ABS(E1374-'02_대상물건입력'!B11)/'02_대상물건입력'!B11,"")</f>
        <v>8.5997034078729079E-2</v>
      </c>
      <c r="S1374" s="38">
        <f>IFERROR(ABS(J1374-'02_대상물건입력'!B10),"")</f>
        <v>5</v>
      </c>
      <c r="T1374" s="38">
        <f>IFERROR(ABS('01_설정'!B4-F1374),"")</f>
        <v>1000</v>
      </c>
      <c r="U1374" s="38">
        <f>IFERROR(ABS(K1374-YEAR('02_대상물건입력'!B14)),"")</f>
        <v>13</v>
      </c>
      <c r="V1374" s="38" t="str">
        <f>IF(B1374="","",IF(AND(E1374&gt;0,F1374&gt;0,H1374&gt;0,OR('04A_국토부원자료'!P1375="",'04A_국토부원자료'!P1375="-"),IF('01_설정'!B10=1,N1374=1,TRUE),R1374&lt;='01_설정'!B5,S1374&lt;='01_설정'!B6,T1374&lt;='01_설정'!B7,U1374&lt;='01_설정'!B8),"Y",""))</f>
        <v/>
      </c>
      <c r="W1374" s="40" t="str">
        <f>IF(V1374&lt;&gt;"Y","",MAX(0,(1-R1374/'01_설정'!B5))*'01_설정'!B14+MAX(0,(1-S1374/'01_설정'!B6))*'01_설정'!B15+MAX(0,(1-T1374/'01_설정'!B7))*'01_설정'!B16+MAX(0,(1-U1374/'01_설정'!B8))*'01_설정'!B17+O1374*'01_설정'!B11+Q1374*'01_설정'!B12+P1374*'01_설정'!B13)</f>
        <v/>
      </c>
      <c r="X1374" s="38" t="str">
        <f>IF(W1374="","",1+COUNTIFS($W$4:$W$3003,"&gt;"&amp;W1374)+COUNTIFS($W$4:W1374,W1374)-1)</f>
        <v/>
      </c>
    </row>
    <row r="1375" spans="1:24" ht="16.5">
      <c r="A1375" s="38">
        <f>IF('04A_국토부원자료'!A1376="","",ROW()-3)</f>
        <v>1372</v>
      </c>
      <c r="B1375" s="39" t="str">
        <f>IFERROR('04A_국토부원자료'!B1376,"")</f>
        <v>서울특별시 송파구 문정동</v>
      </c>
      <c r="C1375" s="39" t="str">
        <f>IF(B1375="","",IF('04A_국토부원자료'!C1376&lt;&gt;"",'04A_국토부원자료'!C1376,TRIM('04A_국토부원자료'!D1376&amp;IF('04A_국토부원자료'!E1376&lt;&gt;"","-"&amp;'04A_국토부원자료'!E1376,""))))</f>
        <v>618</v>
      </c>
      <c r="D1375" s="39" t="str">
        <f>IFERROR('04A_국토부원자료'!F1376,"")</f>
        <v>파크하비오</v>
      </c>
      <c r="E1375" s="40">
        <f>IFERROR(VALUE(SUBSTITUTE('04A_국토부원자료'!G1376,",","")),"")</f>
        <v>50.5</v>
      </c>
      <c r="F1375" s="41">
        <f>IFERROR(IF(AND('04A_국토부원자료'!H1376&lt;&gt;"",'04A_국토부원자료'!I1376&lt;&gt;""),DATE(INT(VALUE(SUBSTITUTE('04A_국토부원자료'!H1376,",",""))/100),MOD(VALUE(SUBSTITUTE('04A_국토부원자료'!H1376,",","")),100),VALUE(SUBSTITUTE('04A_국토부원자료'!I1376,",",""))),""),"")</f>
        <v>45111</v>
      </c>
      <c r="G1375" s="42">
        <f>IFERROR(VALUE(SUBSTITUTE('04A_국토부원자료'!J1376,",","")),"")</f>
        <v>48900</v>
      </c>
      <c r="H1375" s="43">
        <f t="shared" si="42"/>
        <v>489000000</v>
      </c>
      <c r="I1375" s="43">
        <f t="shared" si="43"/>
        <v>9683168.3168316837</v>
      </c>
      <c r="J1375" s="38">
        <f>IFERROR(VALUE(SUBSTITUTE('04A_국토부원자료'!K1376,",","")),"")</f>
        <v>16</v>
      </c>
      <c r="K1375" s="38" t="str">
        <f>IFERROR(VALUE(SUBSTITUTE('04A_국토부원자료'!N1376,",","")),"")</f>
        <v/>
      </c>
      <c r="L1375" s="39" t="str">
        <f>IFERROR('04A_국토부원자료'!O1376,"")</f>
        <v xml:space="preserve"> </v>
      </c>
      <c r="M1375" s="39" t="str">
        <f>IFERROR('04A_국토부원자료'!Q1376,"")</f>
        <v>중개거래</v>
      </c>
      <c r="N1375" s="38">
        <f>IF(B1375="","",IF('02_대상물건입력'!B5="",1,IF(ISNUMBER(SEARCH('02_대상물건입력'!B5,B1375)),1,0)))</f>
        <v>1</v>
      </c>
      <c r="O1375" s="38">
        <f>IF(B1375="","",IF('02_대상물건입력'!B6="",1,IF(ISNUMBER(SEARCH('02_대상물건입력'!B6,B1375)),1,0)))</f>
        <v>0</v>
      </c>
      <c r="P1375" s="38">
        <f>IF(L1375="","",IF('02_대상물건입력'!B15="",0,IF(ISNUMBER(SEARCH('02_대상물건입력'!B15,L1375)),1,0)))</f>
        <v>0</v>
      </c>
      <c r="Q1375" s="38">
        <f>IF(D1375="","",IF('02_대상물건입력'!B8="",0,IF(ISNUMBER(SEARCH('02_대상물건입력'!B8,D1375)),1,0)))</f>
        <v>0</v>
      </c>
      <c r="R1375" s="44">
        <f>IFERROR(ABS(E1375-'02_대상물건입력'!B11)/'02_대상물건입력'!B11,"")</f>
        <v>0.85370079433832069</v>
      </c>
      <c r="S1375" s="38">
        <f>IFERROR(ABS(J1375-'02_대상물건입력'!B10),"")</f>
        <v>4</v>
      </c>
      <c r="T1375" s="38">
        <f>IFERROR(ABS('01_설정'!B4-F1375),"")</f>
        <v>1001</v>
      </c>
      <c r="U1375" s="38" t="str">
        <f>IFERROR(ABS(K1375-YEAR('02_대상물건입력'!B14)),"")</f>
        <v/>
      </c>
      <c r="V1375" s="38" t="str">
        <f>IF(B1375="","",IF(AND(E1375&gt;0,F1375&gt;0,H1375&gt;0,OR('04A_국토부원자료'!P1376="",'04A_국토부원자료'!P1376="-"),IF('01_설정'!B10=1,N1375=1,TRUE),R1375&lt;='01_설정'!B5,S1375&lt;='01_설정'!B6,T1375&lt;='01_설정'!B7,U1375&lt;='01_설정'!B8),"Y",""))</f>
        <v/>
      </c>
      <c r="W1375" s="40" t="str">
        <f>IF(V1375&lt;&gt;"Y","",MAX(0,(1-R1375/'01_설정'!B5))*'01_설정'!B14+MAX(0,(1-S1375/'01_설정'!B6))*'01_설정'!B15+MAX(0,(1-T1375/'01_설정'!B7))*'01_설정'!B16+MAX(0,(1-U1375/'01_설정'!B8))*'01_설정'!B17+O1375*'01_설정'!B11+Q1375*'01_설정'!B12+P1375*'01_설정'!B13)</f>
        <v/>
      </c>
      <c r="X1375" s="38" t="str">
        <f>IF(W1375="","",1+COUNTIFS($W$4:$W$3003,"&gt;"&amp;W1375)+COUNTIFS($W$4:W1375,W1375)-1)</f>
        <v/>
      </c>
    </row>
    <row r="1376" spans="1:24" ht="16.5">
      <c r="A1376" s="38">
        <f>IF('04A_국토부원자료'!A1377="","",ROW()-3)</f>
        <v>1373</v>
      </c>
      <c r="B1376" s="39" t="str">
        <f>IFERROR('04A_국토부원자료'!B1377,"")</f>
        <v>서울특별시 송파구 문정동</v>
      </c>
      <c r="C1376" s="39" t="str">
        <f>IF(B1376="","",IF('04A_국토부원자료'!C1377&lt;&gt;"",'04A_국토부원자료'!C1377,TRIM('04A_국토부원자료'!D1377&amp;IF('04A_국토부원자료'!E1377&lt;&gt;"","-"&amp;'04A_국토부원자료'!E1377,""))))</f>
        <v>620</v>
      </c>
      <c r="D1376" s="39" t="str">
        <f>IFERROR('04A_국토부원자료'!F1377,"")</f>
        <v>송파푸르지오시티</v>
      </c>
      <c r="E1376" s="40">
        <f>IFERROR(VALUE(SUBSTITUTE('04A_국토부원자료'!G1377,",","")),"")</f>
        <v>24.9</v>
      </c>
      <c r="F1376" s="41">
        <f>IFERROR(IF(AND('04A_국토부원자료'!H1377&lt;&gt;"",'04A_국토부원자료'!I1377&lt;&gt;""),DATE(INT(VALUE(SUBSTITUTE('04A_국토부원자료'!H1377,",",""))/100),MOD(VALUE(SUBSTITUTE('04A_국토부원자료'!H1377,",","")),100),VALUE(SUBSTITUTE('04A_국토부원자료'!I1377,",",""))),""),"")</f>
        <v>45107</v>
      </c>
      <c r="G1376" s="42">
        <f>IFERROR(VALUE(SUBSTITUTE('04A_국토부원자료'!J1377,",","")),"")</f>
        <v>20000</v>
      </c>
      <c r="H1376" s="43">
        <f t="shared" si="42"/>
        <v>200000000</v>
      </c>
      <c r="I1376" s="43">
        <f t="shared" si="43"/>
        <v>8032128.5140562253</v>
      </c>
      <c r="J1376" s="38">
        <f>IFERROR(VALUE(SUBSTITUTE('04A_국토부원자료'!K1377,",","")),"")</f>
        <v>7</v>
      </c>
      <c r="K1376" s="38">
        <f>IFERROR(VALUE(SUBSTITUTE('04A_국토부원자료'!N1377,",","")),"")</f>
        <v>2013</v>
      </c>
      <c r="L1376" s="39" t="str">
        <f>IFERROR('04A_국토부원자료'!O1377,"")</f>
        <v>새말로 62</v>
      </c>
      <c r="M1376" s="39" t="str">
        <f>IFERROR('04A_국토부원자료'!Q1377,"")</f>
        <v>중개거래</v>
      </c>
      <c r="N1376" s="38">
        <f>IF(B1376="","",IF('02_대상물건입력'!B5="",1,IF(ISNUMBER(SEARCH('02_대상물건입력'!B5,B1376)),1,0)))</f>
        <v>1</v>
      </c>
      <c r="O1376" s="38">
        <f>IF(B1376="","",IF('02_대상물건입력'!B6="",1,IF(ISNUMBER(SEARCH('02_대상물건입력'!B6,B1376)),1,0)))</f>
        <v>0</v>
      </c>
      <c r="P1376" s="38">
        <f>IF(L1376="","",IF('02_대상물건입력'!B15="",0,IF(ISNUMBER(SEARCH('02_대상물건입력'!B15,L1376)),1,0)))</f>
        <v>0</v>
      </c>
      <c r="Q1376" s="38">
        <f>IF(D1376="","",IF('02_대상물건입력'!B8="",0,IF(ISNUMBER(SEARCH('02_대상물건입력'!B8,D1376)),1,0)))</f>
        <v>0</v>
      </c>
      <c r="R1376" s="44">
        <f>IFERROR(ABS(E1376-'02_대상물건입력'!B11)/'02_대상물건입력'!B11,"")</f>
        <v>8.5997034078729079E-2</v>
      </c>
      <c r="S1376" s="38">
        <f>IFERROR(ABS(J1376-'02_대상물건입력'!B10),"")</f>
        <v>5</v>
      </c>
      <c r="T1376" s="38">
        <f>IFERROR(ABS('01_설정'!B4-F1376),"")</f>
        <v>1005</v>
      </c>
      <c r="U1376" s="38">
        <f>IFERROR(ABS(K1376-YEAR('02_대상물건입력'!B14)),"")</f>
        <v>13</v>
      </c>
      <c r="V1376" s="38" t="str">
        <f>IF(B1376="","",IF(AND(E1376&gt;0,F1376&gt;0,H1376&gt;0,OR('04A_국토부원자료'!P1377="",'04A_국토부원자료'!P1377="-"),IF('01_설정'!B10=1,N1376=1,TRUE),R1376&lt;='01_설정'!B5,S1376&lt;='01_설정'!B6,T1376&lt;='01_설정'!B7,U1376&lt;='01_설정'!B8),"Y",""))</f>
        <v/>
      </c>
      <c r="W1376" s="40" t="str">
        <f>IF(V1376&lt;&gt;"Y","",MAX(0,(1-R1376/'01_설정'!B5))*'01_설정'!B14+MAX(0,(1-S1376/'01_설정'!B6))*'01_설정'!B15+MAX(0,(1-T1376/'01_설정'!B7))*'01_설정'!B16+MAX(0,(1-U1376/'01_설정'!B8))*'01_설정'!B17+O1376*'01_설정'!B11+Q1376*'01_설정'!B12+P1376*'01_설정'!B13)</f>
        <v/>
      </c>
      <c r="X1376" s="38" t="str">
        <f>IF(W1376="","",1+COUNTIFS($W$4:$W$3003,"&gt;"&amp;W1376)+COUNTIFS($W$4:W1376,W1376)-1)</f>
        <v/>
      </c>
    </row>
    <row r="1377" spans="1:24" ht="16.5">
      <c r="A1377" s="38">
        <f>IF('04A_국토부원자료'!A1378="","",ROW()-3)</f>
        <v>1374</v>
      </c>
      <c r="B1377" s="39" t="str">
        <f>IFERROR('04A_국토부원자료'!B1378,"")</f>
        <v>서울특별시 송파구 문정동</v>
      </c>
      <c r="C1377" s="39" t="str">
        <f>IF(B1377="","",IF('04A_국토부원자료'!C1378&lt;&gt;"",'04A_국토부원자료'!C1378,TRIM('04A_국토부원자료'!D1378&amp;IF('04A_국토부원자료'!E1378&lt;&gt;"","-"&amp;'04A_국토부원자료'!E1378,""))))</f>
        <v>620</v>
      </c>
      <c r="D1377" s="39" t="str">
        <f>IFERROR('04A_국토부원자료'!F1378,"")</f>
        <v>송파푸르지오시티</v>
      </c>
      <c r="E1377" s="40">
        <f>IFERROR(VALUE(SUBSTITUTE('04A_국토부원자료'!G1378,",","")),"")</f>
        <v>30</v>
      </c>
      <c r="F1377" s="41">
        <f>IFERROR(IF(AND('04A_국토부원자료'!H1378&lt;&gt;"",'04A_국토부원자료'!I1378&lt;&gt;""),DATE(INT(VALUE(SUBSTITUTE('04A_국토부원자료'!H1378,",",""))/100),MOD(VALUE(SUBSTITUTE('04A_국토부원자료'!H1378,",","")),100),VALUE(SUBSTITUTE('04A_국토부원자료'!I1378,",",""))),""),"")</f>
        <v>45106</v>
      </c>
      <c r="G1377" s="42">
        <f>IFERROR(VALUE(SUBSTITUTE('04A_국토부원자료'!J1378,",","")),"")</f>
        <v>27000</v>
      </c>
      <c r="H1377" s="43">
        <f t="shared" si="42"/>
        <v>270000000</v>
      </c>
      <c r="I1377" s="43">
        <f t="shared" si="43"/>
        <v>9000000</v>
      </c>
      <c r="J1377" s="38">
        <f>IFERROR(VALUE(SUBSTITUTE('04A_국토부원자료'!K1378,",","")),"")</f>
        <v>14</v>
      </c>
      <c r="K1377" s="38">
        <f>IFERROR(VALUE(SUBSTITUTE('04A_국토부원자료'!N1378,",","")),"")</f>
        <v>2013</v>
      </c>
      <c r="L1377" s="39" t="str">
        <f>IFERROR('04A_국토부원자료'!O1378,"")</f>
        <v>새말로 62</v>
      </c>
      <c r="M1377" s="39" t="str">
        <f>IFERROR('04A_국토부원자료'!Q1378,"")</f>
        <v>중개거래</v>
      </c>
      <c r="N1377" s="38">
        <f>IF(B1377="","",IF('02_대상물건입력'!B5="",1,IF(ISNUMBER(SEARCH('02_대상물건입력'!B5,B1377)),1,0)))</f>
        <v>1</v>
      </c>
      <c r="O1377" s="38">
        <f>IF(B1377="","",IF('02_대상물건입력'!B6="",1,IF(ISNUMBER(SEARCH('02_대상물건입력'!B6,B1377)),1,0)))</f>
        <v>0</v>
      </c>
      <c r="P1377" s="38">
        <f>IF(L1377="","",IF('02_대상물건입력'!B15="",0,IF(ISNUMBER(SEARCH('02_대상물건입력'!B15,L1377)),1,0)))</f>
        <v>0</v>
      </c>
      <c r="Q1377" s="38">
        <f>IF(D1377="","",IF('02_대상물건입력'!B8="",0,IF(ISNUMBER(SEARCH('02_대상물건입력'!B8,D1377)),1,0)))</f>
        <v>0</v>
      </c>
      <c r="R1377" s="44">
        <f>IFERROR(ABS(E1377-'02_대상물건입력'!B11)/'02_대상물건입력'!B11,"")</f>
        <v>0.10120839267623009</v>
      </c>
      <c r="S1377" s="38">
        <f>IFERROR(ABS(J1377-'02_대상물건입력'!B10),"")</f>
        <v>2</v>
      </c>
      <c r="T1377" s="38">
        <f>IFERROR(ABS('01_설정'!B4-F1377),"")</f>
        <v>1006</v>
      </c>
      <c r="U1377" s="38">
        <f>IFERROR(ABS(K1377-YEAR('02_대상물건입력'!B14)),"")</f>
        <v>13</v>
      </c>
      <c r="V1377" s="38" t="str">
        <f>IF(B1377="","",IF(AND(E1377&gt;0,F1377&gt;0,H1377&gt;0,OR('04A_국토부원자료'!P1378="",'04A_국토부원자료'!P1378="-"),IF('01_설정'!B10=1,N1377=1,TRUE),R1377&lt;='01_설정'!B5,S1377&lt;='01_설정'!B6,T1377&lt;='01_설정'!B7,U1377&lt;='01_설정'!B8),"Y",""))</f>
        <v/>
      </c>
      <c r="W1377" s="40" t="str">
        <f>IF(V1377&lt;&gt;"Y","",MAX(0,(1-R1377/'01_설정'!B5))*'01_설정'!B14+MAX(0,(1-S1377/'01_설정'!B6))*'01_설정'!B15+MAX(0,(1-T1377/'01_설정'!B7))*'01_설정'!B16+MAX(0,(1-U1377/'01_설정'!B8))*'01_설정'!B17+O1377*'01_설정'!B11+Q1377*'01_설정'!B12+P1377*'01_설정'!B13)</f>
        <v/>
      </c>
      <c r="X1377" s="38" t="str">
        <f>IF(W1377="","",1+COUNTIFS($W$4:$W$3003,"&gt;"&amp;W1377)+COUNTIFS($W$4:W1377,W1377)-1)</f>
        <v/>
      </c>
    </row>
    <row r="1378" spans="1:24" ht="16.5">
      <c r="A1378" s="38">
        <f>IF('04A_국토부원자료'!A1379="","",ROW()-3)</f>
        <v>1375</v>
      </c>
      <c r="B1378" s="39" t="str">
        <f>IFERROR('04A_국토부원자료'!B1379,"")</f>
        <v>서울특별시 송파구 문정동</v>
      </c>
      <c r="C1378" s="39" t="str">
        <f>IF(B1378="","",IF('04A_국토부원자료'!C1379&lt;&gt;"",'04A_국토부원자료'!C1379,TRIM('04A_국토부원자료'!D1379&amp;IF('04A_국토부원자료'!E1379&lt;&gt;"","-"&amp;'04A_국토부원자료'!E1379,""))))</f>
        <v>618</v>
      </c>
      <c r="D1378" s="39" t="str">
        <f>IFERROR('04A_국토부원자료'!F1379,"")</f>
        <v>파크하비오</v>
      </c>
      <c r="E1378" s="40">
        <f>IFERROR(VALUE(SUBSTITUTE('04A_국토부원자료'!G1379,",","")),"")</f>
        <v>50.11</v>
      </c>
      <c r="F1378" s="41">
        <f>IFERROR(IF(AND('04A_국토부원자료'!H1379&lt;&gt;"",'04A_국토부원자료'!I1379&lt;&gt;""),DATE(INT(VALUE(SUBSTITUTE('04A_국토부원자료'!H1379,",",""))/100),MOD(VALUE(SUBSTITUTE('04A_국토부원자료'!H1379,",","")),100),VALUE(SUBSTITUTE('04A_국토부원자료'!I1379,",",""))),""),"")</f>
        <v>45105</v>
      </c>
      <c r="G1378" s="42">
        <f>IFERROR(VALUE(SUBSTITUTE('04A_국토부원자료'!J1379,",","")),"")</f>
        <v>47400</v>
      </c>
      <c r="H1378" s="43">
        <f t="shared" si="42"/>
        <v>474000000</v>
      </c>
      <c r="I1378" s="43">
        <f t="shared" si="43"/>
        <v>9459189.7824785467</v>
      </c>
      <c r="J1378" s="38">
        <f>IFERROR(VALUE(SUBSTITUTE('04A_국토부원자료'!K1379,",","")),"")</f>
        <v>8</v>
      </c>
      <c r="K1378" s="38" t="str">
        <f>IFERROR(VALUE(SUBSTITUTE('04A_국토부원자료'!N1379,",","")),"")</f>
        <v/>
      </c>
      <c r="L1378" s="39" t="str">
        <f>IFERROR('04A_국토부원자료'!O1379,"")</f>
        <v xml:space="preserve"> </v>
      </c>
      <c r="M1378" s="39" t="str">
        <f>IFERROR('04A_국토부원자료'!Q1379,"")</f>
        <v>중개거래</v>
      </c>
      <c r="N1378" s="38">
        <f>IF(B1378="","",IF('02_대상물건입력'!B5="",1,IF(ISNUMBER(SEARCH('02_대상물건입력'!B5,B1378)),1,0)))</f>
        <v>1</v>
      </c>
      <c r="O1378" s="38">
        <f>IF(B1378="","",IF('02_대상물건입력'!B6="",1,IF(ISNUMBER(SEARCH('02_대상물건입력'!B6,B1378)),1,0)))</f>
        <v>0</v>
      </c>
      <c r="P1378" s="38">
        <f>IF(L1378="","",IF('02_대상물건입력'!B15="",0,IF(ISNUMBER(SEARCH('02_대상물건입력'!B15,L1378)),1,0)))</f>
        <v>0</v>
      </c>
      <c r="Q1378" s="38">
        <f>IF(D1378="","",IF('02_대상물건입력'!B8="",0,IF(ISNUMBER(SEARCH('02_대상물건입력'!B8,D1378)),1,0)))</f>
        <v>0</v>
      </c>
      <c r="R1378" s="44">
        <f>IFERROR(ABS(E1378-'02_대상물건입력'!B11)/'02_대상물건입력'!B11,"")</f>
        <v>0.83938508523352962</v>
      </c>
      <c r="S1378" s="38">
        <f>IFERROR(ABS(J1378-'02_대상물건입력'!B10),"")</f>
        <v>4</v>
      </c>
      <c r="T1378" s="38">
        <f>IFERROR(ABS('01_설정'!B4-F1378),"")</f>
        <v>1007</v>
      </c>
      <c r="U1378" s="38" t="str">
        <f>IFERROR(ABS(K1378-YEAR('02_대상물건입력'!B14)),"")</f>
        <v/>
      </c>
      <c r="V1378" s="38" t="str">
        <f>IF(B1378="","",IF(AND(E1378&gt;0,F1378&gt;0,H1378&gt;0,OR('04A_국토부원자료'!P1379="",'04A_국토부원자료'!P1379="-"),IF('01_설정'!B10=1,N1378=1,TRUE),R1378&lt;='01_설정'!B5,S1378&lt;='01_설정'!B6,T1378&lt;='01_설정'!B7,U1378&lt;='01_설정'!B8),"Y",""))</f>
        <v/>
      </c>
      <c r="W1378" s="40" t="str">
        <f>IF(V1378&lt;&gt;"Y","",MAX(0,(1-R1378/'01_설정'!B5))*'01_설정'!B14+MAX(0,(1-S1378/'01_설정'!B6))*'01_설정'!B15+MAX(0,(1-T1378/'01_설정'!B7))*'01_설정'!B16+MAX(0,(1-U1378/'01_설정'!B8))*'01_설정'!B17+O1378*'01_설정'!B11+Q1378*'01_설정'!B12+P1378*'01_설정'!B13)</f>
        <v/>
      </c>
      <c r="X1378" s="38" t="str">
        <f>IF(W1378="","",1+COUNTIFS($W$4:$W$3003,"&gt;"&amp;W1378)+COUNTIFS($W$4:W1378,W1378)-1)</f>
        <v/>
      </c>
    </row>
    <row r="1379" spans="1:24" ht="16.5">
      <c r="A1379" s="38">
        <f>IF('04A_국토부원자료'!A1380="","",ROW()-3)</f>
        <v>1376</v>
      </c>
      <c r="B1379" s="39" t="str">
        <f>IFERROR('04A_국토부원자료'!B1380,"")</f>
        <v>서울특별시 송파구 문정동</v>
      </c>
      <c r="C1379" s="39" t="str">
        <f>IF(B1379="","",IF('04A_국토부원자료'!C1380&lt;&gt;"",'04A_국토부원자료'!C1380,TRIM('04A_국토부원자료'!D1380&amp;IF('04A_국토부원자료'!E1380&lt;&gt;"","-"&amp;'04A_국토부원자료'!E1380,""))))</f>
        <v>624</v>
      </c>
      <c r="D1379" s="39" t="str">
        <f>IFERROR('04A_국토부원자료'!F1380,"")</f>
        <v>송파 아이파크</v>
      </c>
      <c r="E1379" s="40">
        <f>IFERROR(VALUE(SUBSTITUTE('04A_국토부원자료'!G1380,",","")),"")</f>
        <v>25.87</v>
      </c>
      <c r="F1379" s="41">
        <f>IFERROR(IF(AND('04A_국토부원자료'!H1380&lt;&gt;"",'04A_국토부원자료'!I1380&lt;&gt;""),DATE(INT(VALUE(SUBSTITUTE('04A_국토부원자료'!H1380,",",""))/100),MOD(VALUE(SUBSTITUTE('04A_국토부원자료'!H1380,",","")),100),VALUE(SUBSTITUTE('04A_국토부원자료'!I1380,",",""))),""),"")</f>
        <v>45105</v>
      </c>
      <c r="G1379" s="42">
        <f>IFERROR(VALUE(SUBSTITUTE('04A_국토부원자료'!J1380,",","")),"")</f>
        <v>22000</v>
      </c>
      <c r="H1379" s="43">
        <f t="shared" si="42"/>
        <v>220000000</v>
      </c>
      <c r="I1379" s="43">
        <f t="shared" si="43"/>
        <v>8504058.7553150356</v>
      </c>
      <c r="J1379" s="38">
        <f>IFERROR(VALUE(SUBSTITUTE('04A_국토부원자료'!K1380,",","")),"")</f>
        <v>4</v>
      </c>
      <c r="K1379" s="38">
        <f>IFERROR(VALUE(SUBSTITUTE('04A_국토부원자료'!N1380,",","")),"")</f>
        <v>2015</v>
      </c>
      <c r="L1379" s="39" t="str">
        <f>IFERROR('04A_국토부원자료'!O1380,"")</f>
        <v>법원로 55</v>
      </c>
      <c r="M1379" s="39" t="str">
        <f>IFERROR('04A_국토부원자료'!Q1380,"")</f>
        <v>중개거래</v>
      </c>
      <c r="N1379" s="38">
        <f>IF(B1379="","",IF('02_대상물건입력'!B5="",1,IF(ISNUMBER(SEARCH('02_대상물건입력'!B5,B1379)),1,0)))</f>
        <v>1</v>
      </c>
      <c r="O1379" s="38">
        <f>IF(B1379="","",IF('02_대상물건입력'!B6="",1,IF(ISNUMBER(SEARCH('02_대상물건입력'!B6,B1379)),1,0)))</f>
        <v>0</v>
      </c>
      <c r="P1379" s="38">
        <f>IF(L1379="","",IF('02_대상물건입력'!B15="",0,IF(ISNUMBER(SEARCH('02_대상물건입력'!B15,L1379)),1,0)))</f>
        <v>0</v>
      </c>
      <c r="Q1379" s="38">
        <f>IF(D1379="","",IF('02_대상물건입력'!B8="",0,IF(ISNUMBER(SEARCH('02_대상물건입력'!B8,D1379)),1,0)))</f>
        <v>0</v>
      </c>
      <c r="R1379" s="44">
        <f>IFERROR(ABS(E1379-'02_대상물건입력'!B11)/'02_대상물건입력'!B11,"")</f>
        <v>5.0391296048864213E-2</v>
      </c>
      <c r="S1379" s="38">
        <f>IFERROR(ABS(J1379-'02_대상물건입력'!B10),"")</f>
        <v>8</v>
      </c>
      <c r="T1379" s="38">
        <f>IFERROR(ABS('01_설정'!B4-F1379),"")</f>
        <v>1007</v>
      </c>
      <c r="U1379" s="38">
        <f>IFERROR(ABS(K1379-YEAR('02_대상물건입력'!B14)),"")</f>
        <v>11</v>
      </c>
      <c r="V1379" s="38" t="str">
        <f>IF(B1379="","",IF(AND(E1379&gt;0,F1379&gt;0,H1379&gt;0,OR('04A_국토부원자료'!P1380="",'04A_국토부원자료'!P1380="-"),IF('01_설정'!B10=1,N1379=1,TRUE),R1379&lt;='01_설정'!B5,S1379&lt;='01_설정'!B6,T1379&lt;='01_설정'!B7,U1379&lt;='01_설정'!B8),"Y",""))</f>
        <v/>
      </c>
      <c r="W1379" s="40" t="str">
        <f>IF(V1379&lt;&gt;"Y","",MAX(0,(1-R1379/'01_설정'!B5))*'01_설정'!B14+MAX(0,(1-S1379/'01_설정'!B6))*'01_설정'!B15+MAX(0,(1-T1379/'01_설정'!B7))*'01_설정'!B16+MAX(0,(1-U1379/'01_설정'!B8))*'01_설정'!B17+O1379*'01_설정'!B11+Q1379*'01_설정'!B12+P1379*'01_설정'!B13)</f>
        <v/>
      </c>
      <c r="X1379" s="38" t="str">
        <f>IF(W1379="","",1+COUNTIFS($W$4:$W$3003,"&gt;"&amp;W1379)+COUNTIFS($W$4:W1379,W1379)-1)</f>
        <v/>
      </c>
    </row>
    <row r="1380" spans="1:24" ht="16.5">
      <c r="A1380" s="38">
        <f>IF('04A_국토부원자료'!A1381="","",ROW()-3)</f>
        <v>1377</v>
      </c>
      <c r="B1380" s="39" t="str">
        <f>IFERROR('04A_국토부원자료'!B1381,"")</f>
        <v>서울특별시 송파구 문정동</v>
      </c>
      <c r="C1380" s="39" t="str">
        <f>IF(B1380="","",IF('04A_국토부원자료'!C1381&lt;&gt;"",'04A_국토부원자료'!C1381,TRIM('04A_국토부원자료'!D1381&amp;IF('04A_국토부원자료'!E1381&lt;&gt;"","-"&amp;'04A_국토부원자료'!E1381,""))))</f>
        <v>652-1</v>
      </c>
      <c r="D1380" s="39" t="str">
        <f>IFERROR('04A_국토부원자료'!F1381,"")</f>
        <v>프라비다옥토</v>
      </c>
      <c r="E1380" s="40">
        <f>IFERROR(VALUE(SUBSTITUTE('04A_국토부원자료'!G1381,",","")),"")</f>
        <v>18.75</v>
      </c>
      <c r="F1380" s="41">
        <f>IFERROR(IF(AND('04A_국토부원자료'!H1381&lt;&gt;"",'04A_국토부원자료'!I1381&lt;&gt;""),DATE(INT(VALUE(SUBSTITUTE('04A_국토부원자료'!H1381,",",""))/100),MOD(VALUE(SUBSTITUTE('04A_국토부원자료'!H1381,",","")),100),VALUE(SUBSTITUTE('04A_국토부원자료'!I1381,",",""))),""),"")</f>
        <v>45104</v>
      </c>
      <c r="G1380" s="42">
        <f>IFERROR(VALUE(SUBSTITUTE('04A_국토부원자료'!J1381,",","")),"")</f>
        <v>17800</v>
      </c>
      <c r="H1380" s="43">
        <f t="shared" si="42"/>
        <v>178000000</v>
      </c>
      <c r="I1380" s="43">
        <f t="shared" si="43"/>
        <v>9493333.333333334</v>
      </c>
      <c r="J1380" s="38">
        <f>IFERROR(VALUE(SUBSTITUTE('04A_국토부원자료'!K1381,",","")),"")</f>
        <v>10</v>
      </c>
      <c r="K1380" s="38">
        <f>IFERROR(VALUE(SUBSTITUTE('04A_국토부원자료'!N1381,",","")),"")</f>
        <v>2016</v>
      </c>
      <c r="L1380" s="39" t="str">
        <f>IFERROR('04A_국토부원자료'!O1381,"")</f>
        <v>법원로4길 17</v>
      </c>
      <c r="M1380" s="39" t="str">
        <f>IFERROR('04A_국토부원자료'!Q1381,"")</f>
        <v>중개거래</v>
      </c>
      <c r="N1380" s="38">
        <f>IF(B1380="","",IF('02_대상물건입력'!B5="",1,IF(ISNUMBER(SEARCH('02_대상물건입력'!B5,B1380)),1,0)))</f>
        <v>1</v>
      </c>
      <c r="O1380" s="38">
        <f>IF(B1380="","",IF('02_대상물건입력'!B6="",1,IF(ISNUMBER(SEARCH('02_대상물건입력'!B6,B1380)),1,0)))</f>
        <v>0</v>
      </c>
      <c r="P1380" s="38">
        <f>IF(L1380="","",IF('02_대상물건입력'!B15="",0,IF(ISNUMBER(SEARCH('02_대상물건입력'!B15,L1380)),1,0)))</f>
        <v>0</v>
      </c>
      <c r="Q1380" s="38">
        <f>IF(D1380="","",IF('02_대상물건입력'!B8="",0,IF(ISNUMBER(SEARCH('02_대상물건입력'!B8,D1380)),1,0)))</f>
        <v>0</v>
      </c>
      <c r="R1380" s="44">
        <f>IFERROR(ABS(E1380-'02_대상물건입력'!B11)/'02_대상물건입력'!B11,"")</f>
        <v>0.31174475457735618</v>
      </c>
      <c r="S1380" s="38">
        <f>IFERROR(ABS(J1380-'02_대상물건입력'!B10),"")</f>
        <v>2</v>
      </c>
      <c r="T1380" s="38">
        <f>IFERROR(ABS('01_설정'!B4-F1380),"")</f>
        <v>1008</v>
      </c>
      <c r="U1380" s="38">
        <f>IFERROR(ABS(K1380-YEAR('02_대상물건입력'!B14)),"")</f>
        <v>10</v>
      </c>
      <c r="V1380" s="38" t="str">
        <f>IF(B1380="","",IF(AND(E1380&gt;0,F1380&gt;0,H1380&gt;0,OR('04A_국토부원자료'!P1381="",'04A_국토부원자료'!P1381="-"),IF('01_설정'!B10=1,N1380=1,TRUE),R1380&lt;='01_설정'!B5,S1380&lt;='01_설정'!B6,T1380&lt;='01_설정'!B7,U1380&lt;='01_설정'!B8),"Y",""))</f>
        <v/>
      </c>
      <c r="W1380" s="40" t="str">
        <f>IF(V1380&lt;&gt;"Y","",MAX(0,(1-R1380/'01_설정'!B5))*'01_설정'!B14+MAX(0,(1-S1380/'01_설정'!B6))*'01_설정'!B15+MAX(0,(1-T1380/'01_설정'!B7))*'01_설정'!B16+MAX(0,(1-U1380/'01_설정'!B8))*'01_설정'!B17+O1380*'01_설정'!B11+Q1380*'01_설정'!B12+P1380*'01_설정'!B13)</f>
        <v/>
      </c>
      <c r="X1380" s="38" t="str">
        <f>IF(W1380="","",1+COUNTIFS($W$4:$W$3003,"&gt;"&amp;W1380)+COUNTIFS($W$4:W1380,W1380)-1)</f>
        <v/>
      </c>
    </row>
    <row r="1381" spans="1:24" ht="16.5">
      <c r="A1381" s="38">
        <f>IF('04A_국토부원자료'!A1382="","",ROW()-3)</f>
        <v>1378</v>
      </c>
      <c r="B1381" s="39" t="str">
        <f>IFERROR('04A_국토부원자료'!B1382,"")</f>
        <v>서울특별시 송파구 문정동</v>
      </c>
      <c r="C1381" s="39" t="str">
        <f>IF(B1381="","",IF('04A_국토부원자료'!C1382&lt;&gt;"",'04A_국토부원자료'!C1382,TRIM('04A_국토부원자료'!D1382&amp;IF('04A_국토부원자료'!E1382&lt;&gt;"","-"&amp;'04A_국토부원자료'!E1382,""))))</f>
        <v>652-1</v>
      </c>
      <c r="D1381" s="39" t="str">
        <f>IFERROR('04A_국토부원자료'!F1382,"")</f>
        <v>프라비다옥토</v>
      </c>
      <c r="E1381" s="40">
        <f>IFERROR(VALUE(SUBSTITUTE('04A_국토부원자료'!G1382,",","")),"")</f>
        <v>18.75</v>
      </c>
      <c r="F1381" s="41">
        <f>IFERROR(IF(AND('04A_국토부원자료'!H1382&lt;&gt;"",'04A_국토부원자료'!I1382&lt;&gt;""),DATE(INT(VALUE(SUBSTITUTE('04A_국토부원자료'!H1382,",",""))/100),MOD(VALUE(SUBSTITUTE('04A_국토부원자료'!H1382,",","")),100),VALUE(SUBSTITUTE('04A_국토부원자료'!I1382,",",""))),""),"")</f>
        <v>45104</v>
      </c>
      <c r="G1381" s="42">
        <f>IFERROR(VALUE(SUBSTITUTE('04A_국토부원자료'!J1382,",","")),"")</f>
        <v>17800</v>
      </c>
      <c r="H1381" s="43">
        <f t="shared" si="42"/>
        <v>178000000</v>
      </c>
      <c r="I1381" s="43">
        <f t="shared" si="43"/>
        <v>9493333.333333334</v>
      </c>
      <c r="J1381" s="38">
        <f>IFERROR(VALUE(SUBSTITUTE('04A_국토부원자료'!K1382,",","")),"")</f>
        <v>10</v>
      </c>
      <c r="K1381" s="38">
        <f>IFERROR(VALUE(SUBSTITUTE('04A_국토부원자료'!N1382,",","")),"")</f>
        <v>2016</v>
      </c>
      <c r="L1381" s="39" t="str">
        <f>IFERROR('04A_국토부원자료'!O1382,"")</f>
        <v>법원로4길 17</v>
      </c>
      <c r="M1381" s="39" t="str">
        <f>IFERROR('04A_국토부원자료'!Q1382,"")</f>
        <v>중개거래</v>
      </c>
      <c r="N1381" s="38">
        <f>IF(B1381="","",IF('02_대상물건입력'!B5="",1,IF(ISNUMBER(SEARCH('02_대상물건입력'!B5,B1381)),1,0)))</f>
        <v>1</v>
      </c>
      <c r="O1381" s="38">
        <f>IF(B1381="","",IF('02_대상물건입력'!B6="",1,IF(ISNUMBER(SEARCH('02_대상물건입력'!B6,B1381)),1,0)))</f>
        <v>0</v>
      </c>
      <c r="P1381" s="38">
        <f>IF(L1381="","",IF('02_대상물건입력'!B15="",0,IF(ISNUMBER(SEARCH('02_대상물건입력'!B15,L1381)),1,0)))</f>
        <v>0</v>
      </c>
      <c r="Q1381" s="38">
        <f>IF(D1381="","",IF('02_대상물건입력'!B8="",0,IF(ISNUMBER(SEARCH('02_대상물건입력'!B8,D1381)),1,0)))</f>
        <v>0</v>
      </c>
      <c r="R1381" s="44">
        <f>IFERROR(ABS(E1381-'02_대상물건입력'!B11)/'02_대상물건입력'!B11,"")</f>
        <v>0.31174475457735618</v>
      </c>
      <c r="S1381" s="38">
        <f>IFERROR(ABS(J1381-'02_대상물건입력'!B10),"")</f>
        <v>2</v>
      </c>
      <c r="T1381" s="38">
        <f>IFERROR(ABS('01_설정'!B4-F1381),"")</f>
        <v>1008</v>
      </c>
      <c r="U1381" s="38">
        <f>IFERROR(ABS(K1381-YEAR('02_대상물건입력'!B14)),"")</f>
        <v>10</v>
      </c>
      <c r="V1381" s="38" t="str">
        <f>IF(B1381="","",IF(AND(E1381&gt;0,F1381&gt;0,H1381&gt;0,OR('04A_국토부원자료'!P1382="",'04A_국토부원자료'!P1382="-"),IF('01_설정'!B10=1,N1381=1,TRUE),R1381&lt;='01_설정'!B5,S1381&lt;='01_설정'!B6,T1381&lt;='01_설정'!B7,U1381&lt;='01_설정'!B8),"Y",""))</f>
        <v/>
      </c>
      <c r="W1381" s="40" t="str">
        <f>IF(V1381&lt;&gt;"Y","",MAX(0,(1-R1381/'01_설정'!B5))*'01_설정'!B14+MAX(0,(1-S1381/'01_설정'!B6))*'01_설정'!B15+MAX(0,(1-T1381/'01_설정'!B7))*'01_설정'!B16+MAX(0,(1-U1381/'01_설정'!B8))*'01_설정'!B17+O1381*'01_설정'!B11+Q1381*'01_설정'!B12+P1381*'01_설정'!B13)</f>
        <v/>
      </c>
      <c r="X1381" s="38" t="str">
        <f>IF(W1381="","",1+COUNTIFS($W$4:$W$3003,"&gt;"&amp;W1381)+COUNTIFS($W$4:W1381,W1381)-1)</f>
        <v/>
      </c>
    </row>
    <row r="1382" spans="1:24" ht="16.5">
      <c r="A1382" s="38">
        <f>IF('04A_국토부원자료'!A1383="","",ROW()-3)</f>
        <v>1379</v>
      </c>
      <c r="B1382" s="39" t="str">
        <f>IFERROR('04A_국토부원자료'!B1383,"")</f>
        <v>서울특별시 송파구 문정동</v>
      </c>
      <c r="C1382" s="39" t="str">
        <f>IF(B1382="","",IF('04A_국토부원자료'!C1383&lt;&gt;"",'04A_국토부원자료'!C1383,TRIM('04A_국토부원자료'!D1383&amp;IF('04A_국토부원자료'!E1383&lt;&gt;"","-"&amp;'04A_국토부원자료'!E1383,""))))</f>
        <v>624</v>
      </c>
      <c r="D1382" s="39" t="str">
        <f>IFERROR('04A_국토부원자료'!F1383,"")</f>
        <v>송파 아이파크</v>
      </c>
      <c r="E1382" s="40">
        <f>IFERROR(VALUE(SUBSTITUTE('04A_국토부원자료'!G1383,",","")),"")</f>
        <v>45.3</v>
      </c>
      <c r="F1382" s="41">
        <f>IFERROR(IF(AND('04A_국토부원자료'!H1383&lt;&gt;"",'04A_국토부원자료'!I1383&lt;&gt;""),DATE(INT(VALUE(SUBSTITUTE('04A_국토부원자료'!H1383,",",""))/100),MOD(VALUE(SUBSTITUTE('04A_국토부원자료'!H1383,",","")),100),VALUE(SUBSTITUTE('04A_국토부원자료'!I1383,",",""))),""),"")</f>
        <v>45104</v>
      </c>
      <c r="G1382" s="42">
        <f>IFERROR(VALUE(SUBSTITUTE('04A_국토부원자료'!J1383,",","")),"")</f>
        <v>44000</v>
      </c>
      <c r="H1382" s="43">
        <f t="shared" si="42"/>
        <v>440000000</v>
      </c>
      <c r="I1382" s="43">
        <f t="shared" si="43"/>
        <v>9713024.2825607061</v>
      </c>
      <c r="J1382" s="38">
        <f>IFERROR(VALUE(SUBSTITUTE('04A_국토부원자료'!K1383,",","")),"")</f>
        <v>15</v>
      </c>
      <c r="K1382" s="38">
        <f>IFERROR(VALUE(SUBSTITUTE('04A_국토부원자료'!N1383,",","")),"")</f>
        <v>2015</v>
      </c>
      <c r="L1382" s="39" t="str">
        <f>IFERROR('04A_국토부원자료'!O1383,"")</f>
        <v>법원로 55</v>
      </c>
      <c r="M1382" s="39" t="str">
        <f>IFERROR('04A_국토부원자료'!Q1383,"")</f>
        <v>중개거래</v>
      </c>
      <c r="N1382" s="38">
        <f>IF(B1382="","",IF('02_대상물건입력'!B5="",1,IF(ISNUMBER(SEARCH('02_대상물건입력'!B5,B1382)),1,0)))</f>
        <v>1</v>
      </c>
      <c r="O1382" s="38">
        <f>IF(B1382="","",IF('02_대상물건입력'!B6="",1,IF(ISNUMBER(SEARCH('02_대상물건입력'!B6,B1382)),1,0)))</f>
        <v>0</v>
      </c>
      <c r="P1382" s="38">
        <f>IF(L1382="","",IF('02_대상물건입력'!B15="",0,IF(ISNUMBER(SEARCH('02_대상물건입력'!B15,L1382)),1,0)))</f>
        <v>0</v>
      </c>
      <c r="Q1382" s="38">
        <f>IF(D1382="","",IF('02_대상물건입력'!B8="",0,IF(ISNUMBER(SEARCH('02_대상물건입력'!B8,D1382)),1,0)))</f>
        <v>0</v>
      </c>
      <c r="R1382" s="44">
        <f>IFERROR(ABS(E1382-'02_대상물건입력'!B11)/'02_대상물건입력'!B11,"")</f>
        <v>0.66282467294110736</v>
      </c>
      <c r="S1382" s="38">
        <f>IFERROR(ABS(J1382-'02_대상물건입력'!B10),"")</f>
        <v>3</v>
      </c>
      <c r="T1382" s="38">
        <f>IFERROR(ABS('01_설정'!B4-F1382),"")</f>
        <v>1008</v>
      </c>
      <c r="U1382" s="38">
        <f>IFERROR(ABS(K1382-YEAR('02_대상물건입력'!B14)),"")</f>
        <v>11</v>
      </c>
      <c r="V1382" s="38" t="str">
        <f>IF(B1382="","",IF(AND(E1382&gt;0,F1382&gt;0,H1382&gt;0,OR('04A_국토부원자료'!P1383="",'04A_국토부원자료'!P1383="-"),IF('01_설정'!B10=1,N1382=1,TRUE),R1382&lt;='01_설정'!B5,S1382&lt;='01_설정'!B6,T1382&lt;='01_설정'!B7,U1382&lt;='01_설정'!B8),"Y",""))</f>
        <v/>
      </c>
      <c r="W1382" s="40" t="str">
        <f>IF(V1382&lt;&gt;"Y","",MAX(0,(1-R1382/'01_설정'!B5))*'01_설정'!B14+MAX(0,(1-S1382/'01_설정'!B6))*'01_설정'!B15+MAX(0,(1-T1382/'01_설정'!B7))*'01_설정'!B16+MAX(0,(1-U1382/'01_설정'!B8))*'01_설정'!B17+O1382*'01_설정'!B11+Q1382*'01_설정'!B12+P1382*'01_설정'!B13)</f>
        <v/>
      </c>
      <c r="X1382" s="38" t="str">
        <f>IF(W1382="","",1+COUNTIFS($W$4:$W$3003,"&gt;"&amp;W1382)+COUNTIFS($W$4:W1382,W1382)-1)</f>
        <v/>
      </c>
    </row>
    <row r="1383" spans="1:24" ht="16.5">
      <c r="A1383" s="38">
        <f>IF('04A_국토부원자료'!A1384="","",ROW()-3)</f>
        <v>1380</v>
      </c>
      <c r="B1383" s="39" t="str">
        <f>IFERROR('04A_국토부원자료'!B1384,"")</f>
        <v>서울특별시 송파구 문정동</v>
      </c>
      <c r="C1383" s="39" t="str">
        <f>IF(B1383="","",IF('04A_국토부원자료'!C1384&lt;&gt;"",'04A_국토부원자료'!C1384,TRIM('04A_국토부원자료'!D1384&amp;IF('04A_국토부원자료'!E1384&lt;&gt;"","-"&amp;'04A_국토부원자료'!E1384,""))))</f>
        <v>652-4</v>
      </c>
      <c r="D1383" s="39" t="str">
        <f>IFERROR('04A_국토부원자료'!F1384,"")</f>
        <v>힐스테이트에코문정</v>
      </c>
      <c r="E1383" s="40">
        <f>IFERROR(VALUE(SUBSTITUTE('04A_국토부원자료'!G1384,",","")),"")</f>
        <v>20.79</v>
      </c>
      <c r="F1383" s="41">
        <f>IFERROR(IF(AND('04A_국토부원자료'!H1384&lt;&gt;"",'04A_국토부원자료'!I1384&lt;&gt;""),DATE(INT(VALUE(SUBSTITUTE('04A_국토부원자료'!H1384,",",""))/100),MOD(VALUE(SUBSTITUTE('04A_국토부원자료'!H1384,",","")),100),VALUE(SUBSTITUTE('04A_국토부원자료'!I1384,",",""))),""),"")</f>
        <v>45099</v>
      </c>
      <c r="G1383" s="42">
        <f>IFERROR(VALUE(SUBSTITUTE('04A_국토부원자료'!J1384,",","")),"")</f>
        <v>22000</v>
      </c>
      <c r="H1383" s="43">
        <f t="shared" si="42"/>
        <v>220000000</v>
      </c>
      <c r="I1383" s="43">
        <f t="shared" si="43"/>
        <v>10582010.582010582</v>
      </c>
      <c r="J1383" s="38">
        <f>IFERROR(VALUE(SUBSTITUTE('04A_국토부원자료'!K1384,",","")),"")</f>
        <v>4</v>
      </c>
      <c r="K1383" s="38">
        <f>IFERROR(VALUE(SUBSTITUTE('04A_국토부원자료'!N1384,",","")),"")</f>
        <v>2018</v>
      </c>
      <c r="L1383" s="39" t="str">
        <f>IFERROR('04A_국토부원자료'!O1384,"")</f>
        <v>법원로4길 10</v>
      </c>
      <c r="M1383" s="39" t="str">
        <f>IFERROR('04A_국토부원자료'!Q1384,"")</f>
        <v>중개거래</v>
      </c>
      <c r="N1383" s="38">
        <f>IF(B1383="","",IF('02_대상물건입력'!B5="",1,IF(ISNUMBER(SEARCH('02_대상물건입력'!B5,B1383)),1,0)))</f>
        <v>1</v>
      </c>
      <c r="O1383" s="38">
        <f>IF(B1383="","",IF('02_대상물건입력'!B6="",1,IF(ISNUMBER(SEARCH('02_대상물건입력'!B6,B1383)),1,0)))</f>
        <v>0</v>
      </c>
      <c r="P1383" s="38">
        <f>IF(L1383="","",IF('02_대상물건입력'!B15="",0,IF(ISNUMBER(SEARCH('02_대상물건입력'!B15,L1383)),1,0)))</f>
        <v>0</v>
      </c>
      <c r="Q1383" s="38">
        <f>IF(D1383="","",IF('02_대상물건입력'!B8="",0,IF(ISNUMBER(SEARCH('02_대상물건입력'!B8,D1383)),1,0)))</f>
        <v>0</v>
      </c>
      <c r="R1383" s="44">
        <f>IFERROR(ABS(E1383-'02_대상물건입력'!B11)/'02_대상물건입력'!B11,"")</f>
        <v>0.23686258387537257</v>
      </c>
      <c r="S1383" s="38">
        <f>IFERROR(ABS(J1383-'02_대상물건입력'!B10),"")</f>
        <v>8</v>
      </c>
      <c r="T1383" s="38">
        <f>IFERROR(ABS('01_설정'!B4-F1383),"")</f>
        <v>1013</v>
      </c>
      <c r="U1383" s="38">
        <f>IFERROR(ABS(K1383-YEAR('02_대상물건입력'!B14)),"")</f>
        <v>8</v>
      </c>
      <c r="V1383" s="38" t="str">
        <f>IF(B1383="","",IF(AND(E1383&gt;0,F1383&gt;0,H1383&gt;0,OR('04A_국토부원자료'!P1384="",'04A_국토부원자료'!P1384="-"),IF('01_설정'!B10=1,N1383=1,TRUE),R1383&lt;='01_설정'!B5,S1383&lt;='01_설정'!B6,T1383&lt;='01_설정'!B7,U1383&lt;='01_설정'!B8),"Y",""))</f>
        <v/>
      </c>
      <c r="W1383" s="40" t="str">
        <f>IF(V1383&lt;&gt;"Y","",MAX(0,(1-R1383/'01_설정'!B5))*'01_설정'!B14+MAX(0,(1-S1383/'01_설정'!B6))*'01_설정'!B15+MAX(0,(1-T1383/'01_설정'!B7))*'01_설정'!B16+MAX(0,(1-U1383/'01_설정'!B8))*'01_설정'!B17+O1383*'01_설정'!B11+Q1383*'01_설정'!B12+P1383*'01_설정'!B13)</f>
        <v/>
      </c>
      <c r="X1383" s="38" t="str">
        <f>IF(W1383="","",1+COUNTIFS($W$4:$W$3003,"&gt;"&amp;W1383)+COUNTIFS($W$4:W1383,W1383)-1)</f>
        <v/>
      </c>
    </row>
    <row r="1384" spans="1:24" ht="16.5">
      <c r="A1384" s="38">
        <f>IF('04A_국토부원자료'!A1385="","",ROW()-3)</f>
        <v>1381</v>
      </c>
      <c r="B1384" s="39" t="str">
        <f>IFERROR('04A_국토부원자료'!B1385,"")</f>
        <v>서울특별시 송파구 문정동</v>
      </c>
      <c r="C1384" s="39" t="str">
        <f>IF(B1384="","",IF('04A_국토부원자료'!C1385&lt;&gt;"",'04A_국토부원자료'!C1385,TRIM('04A_국토부원자료'!D1385&amp;IF('04A_국토부원자료'!E1385&lt;&gt;"","-"&amp;'04A_국토부원자료'!E1385,""))))</f>
        <v>618</v>
      </c>
      <c r="D1384" s="39" t="str">
        <f>IFERROR('04A_국토부원자료'!F1385,"")</f>
        <v>파크하비오</v>
      </c>
      <c r="E1384" s="40">
        <f>IFERROR(VALUE(SUBSTITUTE('04A_국토부원자료'!G1385,",","")),"")</f>
        <v>28.44</v>
      </c>
      <c r="F1384" s="41">
        <f>IFERROR(IF(AND('04A_국토부원자료'!H1385&lt;&gt;"",'04A_국토부원자료'!I1385&lt;&gt;""),DATE(INT(VALUE(SUBSTITUTE('04A_국토부원자료'!H1385,",",""))/100),MOD(VALUE(SUBSTITUTE('04A_국토부원자료'!H1385,",","")),100),VALUE(SUBSTITUTE('04A_국토부원자료'!I1385,",",""))),""),"")</f>
        <v>45097</v>
      </c>
      <c r="G1384" s="42">
        <f>IFERROR(VALUE(SUBSTITUTE('04A_국토부원자료'!J1385,",","")),"")</f>
        <v>23900</v>
      </c>
      <c r="H1384" s="43">
        <f t="shared" si="42"/>
        <v>239000000</v>
      </c>
      <c r="I1384" s="43">
        <f t="shared" si="43"/>
        <v>8403656.8213783391</v>
      </c>
      <c r="J1384" s="38">
        <f>IFERROR(VALUE(SUBSTITUTE('04A_국토부원자료'!K1385,",","")),"")</f>
        <v>9</v>
      </c>
      <c r="K1384" s="38" t="str">
        <f>IFERROR(VALUE(SUBSTITUTE('04A_국토부원자료'!N1385,",","")),"")</f>
        <v/>
      </c>
      <c r="L1384" s="39" t="str">
        <f>IFERROR('04A_국토부원자료'!O1385,"")</f>
        <v xml:space="preserve"> </v>
      </c>
      <c r="M1384" s="39" t="str">
        <f>IFERROR('04A_국토부원자료'!Q1385,"")</f>
        <v>중개거래</v>
      </c>
      <c r="N1384" s="38">
        <f>IF(B1384="","",IF('02_대상물건입력'!B5="",1,IF(ISNUMBER(SEARCH('02_대상물건입력'!B5,B1384)),1,0)))</f>
        <v>1</v>
      </c>
      <c r="O1384" s="38">
        <f>IF(B1384="","",IF('02_대상물건입력'!B6="",1,IF(ISNUMBER(SEARCH('02_대상물건입력'!B6,B1384)),1,0)))</f>
        <v>0</v>
      </c>
      <c r="P1384" s="38">
        <f>IF(L1384="","",IF('02_대상물건입력'!B15="",0,IF(ISNUMBER(SEARCH('02_대상물건입력'!B15,L1384)),1,0)))</f>
        <v>0</v>
      </c>
      <c r="Q1384" s="38">
        <f>IF(D1384="","",IF('02_대상물건입력'!B8="",0,IF(ISNUMBER(SEARCH('02_대상물건입력'!B8,D1384)),1,0)))</f>
        <v>0</v>
      </c>
      <c r="R1384" s="44">
        <f>IFERROR(ABS(E1384-'02_대상물건입력'!B11)/'02_대상물건입력'!B11,"")</f>
        <v>4.3945556257066171E-2</v>
      </c>
      <c r="S1384" s="38">
        <f>IFERROR(ABS(J1384-'02_대상물건입력'!B10),"")</f>
        <v>3</v>
      </c>
      <c r="T1384" s="38">
        <f>IFERROR(ABS('01_설정'!B4-F1384),"")</f>
        <v>1015</v>
      </c>
      <c r="U1384" s="38" t="str">
        <f>IFERROR(ABS(K1384-YEAR('02_대상물건입력'!B14)),"")</f>
        <v/>
      </c>
      <c r="V1384" s="38" t="str">
        <f>IF(B1384="","",IF(AND(E1384&gt;0,F1384&gt;0,H1384&gt;0,OR('04A_국토부원자료'!P1385="",'04A_국토부원자료'!P1385="-"),IF('01_설정'!B10=1,N1384=1,TRUE),R1384&lt;='01_설정'!B5,S1384&lt;='01_설정'!B6,T1384&lt;='01_설정'!B7,U1384&lt;='01_설정'!B8),"Y",""))</f>
        <v/>
      </c>
      <c r="W1384" s="40" t="str">
        <f>IF(V1384&lt;&gt;"Y","",MAX(0,(1-R1384/'01_설정'!B5))*'01_설정'!B14+MAX(0,(1-S1384/'01_설정'!B6))*'01_설정'!B15+MAX(0,(1-T1384/'01_설정'!B7))*'01_설정'!B16+MAX(0,(1-U1384/'01_설정'!B8))*'01_설정'!B17+O1384*'01_설정'!B11+Q1384*'01_설정'!B12+P1384*'01_설정'!B13)</f>
        <v/>
      </c>
      <c r="X1384" s="38" t="str">
        <f>IF(W1384="","",1+COUNTIFS($W$4:$W$3003,"&gt;"&amp;W1384)+COUNTIFS($W$4:W1384,W1384)-1)</f>
        <v/>
      </c>
    </row>
    <row r="1385" spans="1:24" ht="16.5">
      <c r="A1385" s="38">
        <f>IF('04A_국토부원자료'!A1386="","",ROW()-3)</f>
        <v>1382</v>
      </c>
      <c r="B1385" s="39" t="str">
        <f>IFERROR('04A_국토부원자료'!B1386,"")</f>
        <v>서울특별시 송파구 문정동</v>
      </c>
      <c r="C1385" s="39" t="str">
        <f>IF(B1385="","",IF('04A_국토부원자료'!C1386&lt;&gt;"",'04A_국토부원자료'!C1386,TRIM('04A_국토부원자료'!D1386&amp;IF('04A_국토부원자료'!E1386&lt;&gt;"","-"&amp;'04A_국토부원자료'!E1386,""))))</f>
        <v>618</v>
      </c>
      <c r="D1385" s="39" t="str">
        <f>IFERROR('04A_국토부원자료'!F1386,"")</f>
        <v>파크하비오</v>
      </c>
      <c r="E1385" s="40">
        <f>IFERROR(VALUE(SUBSTITUTE('04A_국토부원자료'!G1386,",","")),"")</f>
        <v>48.96</v>
      </c>
      <c r="F1385" s="41">
        <f>IFERROR(IF(AND('04A_국토부원자료'!H1386&lt;&gt;"",'04A_국토부원자료'!I1386&lt;&gt;""),DATE(INT(VALUE(SUBSTITUTE('04A_국토부원자료'!H1386,",",""))/100),MOD(VALUE(SUBSTITUTE('04A_국토부원자료'!H1386,",","")),100),VALUE(SUBSTITUTE('04A_국토부원자료'!I1386,",",""))),""),"")</f>
        <v>45094</v>
      </c>
      <c r="G1385" s="42">
        <f>IFERROR(VALUE(SUBSTITUTE('04A_국토부원자료'!J1386,",","")),"")</f>
        <v>46000</v>
      </c>
      <c r="H1385" s="43">
        <f t="shared" si="42"/>
        <v>460000000</v>
      </c>
      <c r="I1385" s="43">
        <f t="shared" si="43"/>
        <v>9395424.8366013076</v>
      </c>
      <c r="J1385" s="38">
        <f>IFERROR(VALUE(SUBSTITUTE('04A_국토부원자료'!K1386,",","")),"")</f>
        <v>12</v>
      </c>
      <c r="K1385" s="38" t="str">
        <f>IFERROR(VALUE(SUBSTITUTE('04A_국토부원자료'!N1386,",","")),"")</f>
        <v/>
      </c>
      <c r="L1385" s="39" t="str">
        <f>IFERROR('04A_국토부원자료'!O1386,"")</f>
        <v xml:space="preserve"> </v>
      </c>
      <c r="M1385" s="39" t="str">
        <f>IFERROR('04A_국토부원자료'!Q1386,"")</f>
        <v>중개거래</v>
      </c>
      <c r="N1385" s="38">
        <f>IF(B1385="","",IF('02_대상물건입력'!B5="",1,IF(ISNUMBER(SEARCH('02_대상물건입력'!B5,B1385)),1,0)))</f>
        <v>1</v>
      </c>
      <c r="O1385" s="38">
        <f>IF(B1385="","",IF('02_대상물건입력'!B6="",1,IF(ISNUMBER(SEARCH('02_대상물건입력'!B6,B1385)),1,0)))</f>
        <v>0</v>
      </c>
      <c r="P1385" s="38">
        <f>IF(L1385="","",IF('02_대상물건입력'!B15="",0,IF(ISNUMBER(SEARCH('02_대상물건입력'!B15,L1385)),1,0)))</f>
        <v>0</v>
      </c>
      <c r="Q1385" s="38">
        <f>IF(D1385="","",IF('02_대상물건입력'!B8="",0,IF(ISNUMBER(SEARCH('02_대상물건입력'!B8,D1385)),1,0)))</f>
        <v>0</v>
      </c>
      <c r="R1385" s="44">
        <f>IFERROR(ABS(E1385-'02_대상물건입력'!B11)/'02_대상물건입력'!B11,"")</f>
        <v>0.79717209684760759</v>
      </c>
      <c r="S1385" s="38">
        <f>IFERROR(ABS(J1385-'02_대상물건입력'!B10),"")</f>
        <v>0</v>
      </c>
      <c r="T1385" s="38">
        <f>IFERROR(ABS('01_설정'!B4-F1385),"")</f>
        <v>1018</v>
      </c>
      <c r="U1385" s="38" t="str">
        <f>IFERROR(ABS(K1385-YEAR('02_대상물건입력'!B14)),"")</f>
        <v/>
      </c>
      <c r="V1385" s="38" t="str">
        <f>IF(B1385="","",IF(AND(E1385&gt;0,F1385&gt;0,H1385&gt;0,OR('04A_국토부원자료'!P1386="",'04A_국토부원자료'!P1386="-"),IF('01_설정'!B10=1,N1385=1,TRUE),R1385&lt;='01_설정'!B5,S1385&lt;='01_설정'!B6,T1385&lt;='01_설정'!B7,U1385&lt;='01_설정'!B8),"Y",""))</f>
        <v/>
      </c>
      <c r="W1385" s="40" t="str">
        <f>IF(V1385&lt;&gt;"Y","",MAX(0,(1-R1385/'01_설정'!B5))*'01_설정'!B14+MAX(0,(1-S1385/'01_설정'!B6))*'01_설정'!B15+MAX(0,(1-T1385/'01_설정'!B7))*'01_설정'!B16+MAX(0,(1-U1385/'01_설정'!B8))*'01_설정'!B17+O1385*'01_설정'!B11+Q1385*'01_설정'!B12+P1385*'01_설정'!B13)</f>
        <v/>
      </c>
      <c r="X1385" s="38" t="str">
        <f>IF(W1385="","",1+COUNTIFS($W$4:$W$3003,"&gt;"&amp;W1385)+COUNTIFS($W$4:W1385,W1385)-1)</f>
        <v/>
      </c>
    </row>
    <row r="1386" spans="1:24" ht="16.5">
      <c r="A1386" s="38">
        <f>IF('04A_국토부원자료'!A1387="","",ROW()-3)</f>
        <v>1383</v>
      </c>
      <c r="B1386" s="39" t="str">
        <f>IFERROR('04A_국토부원자료'!B1387,"")</f>
        <v>서울특별시 송파구 문정동</v>
      </c>
      <c r="C1386" s="39" t="str">
        <f>IF(B1386="","",IF('04A_국토부원자료'!C1387&lt;&gt;"",'04A_국토부원자료'!C1387,TRIM('04A_국토부원자료'!D1387&amp;IF('04A_국토부원자료'!E1387&lt;&gt;"","-"&amp;'04A_국토부원자료'!E1387,""))))</f>
        <v>618</v>
      </c>
      <c r="D1386" s="39" t="str">
        <f>IFERROR('04A_국토부원자료'!F1387,"")</f>
        <v>파크하비오</v>
      </c>
      <c r="E1386" s="40">
        <f>IFERROR(VALUE(SUBSTITUTE('04A_국토부원자료'!G1387,",","")),"")</f>
        <v>48.96</v>
      </c>
      <c r="F1386" s="41">
        <f>IFERROR(IF(AND('04A_국토부원자료'!H1387&lt;&gt;"",'04A_국토부원자료'!I1387&lt;&gt;""),DATE(INT(VALUE(SUBSTITUTE('04A_국토부원자료'!H1387,",",""))/100),MOD(VALUE(SUBSTITUTE('04A_국토부원자료'!H1387,",","")),100),VALUE(SUBSTITUTE('04A_국토부원자료'!I1387,",",""))),""),"")</f>
        <v>45094</v>
      </c>
      <c r="G1386" s="42">
        <f>IFERROR(VALUE(SUBSTITUTE('04A_국토부원자료'!J1387,",","")),"")</f>
        <v>46000</v>
      </c>
      <c r="H1386" s="43">
        <f t="shared" si="42"/>
        <v>460000000</v>
      </c>
      <c r="I1386" s="43">
        <f t="shared" si="43"/>
        <v>9395424.8366013076</v>
      </c>
      <c r="J1386" s="38">
        <f>IFERROR(VALUE(SUBSTITUTE('04A_국토부원자료'!K1387,",","")),"")</f>
        <v>12</v>
      </c>
      <c r="K1386" s="38" t="str">
        <f>IFERROR(VALUE(SUBSTITUTE('04A_국토부원자료'!N1387,",","")),"")</f>
        <v/>
      </c>
      <c r="L1386" s="39" t="str">
        <f>IFERROR('04A_국토부원자료'!O1387,"")</f>
        <v xml:space="preserve"> </v>
      </c>
      <c r="M1386" s="39" t="str">
        <f>IFERROR('04A_국토부원자료'!Q1387,"")</f>
        <v>중개거래</v>
      </c>
      <c r="N1386" s="38">
        <f>IF(B1386="","",IF('02_대상물건입력'!B5="",1,IF(ISNUMBER(SEARCH('02_대상물건입력'!B5,B1386)),1,0)))</f>
        <v>1</v>
      </c>
      <c r="O1386" s="38">
        <f>IF(B1386="","",IF('02_대상물건입력'!B6="",1,IF(ISNUMBER(SEARCH('02_대상물건입력'!B6,B1386)),1,0)))</f>
        <v>0</v>
      </c>
      <c r="P1386" s="38">
        <f>IF(L1386="","",IF('02_대상물건입력'!B15="",0,IF(ISNUMBER(SEARCH('02_대상물건입력'!B15,L1386)),1,0)))</f>
        <v>0</v>
      </c>
      <c r="Q1386" s="38">
        <f>IF(D1386="","",IF('02_대상물건입력'!B8="",0,IF(ISNUMBER(SEARCH('02_대상물건입력'!B8,D1386)),1,0)))</f>
        <v>0</v>
      </c>
      <c r="R1386" s="44">
        <f>IFERROR(ABS(E1386-'02_대상물건입력'!B11)/'02_대상물건입력'!B11,"")</f>
        <v>0.79717209684760759</v>
      </c>
      <c r="S1386" s="38">
        <f>IFERROR(ABS(J1386-'02_대상물건입력'!B10),"")</f>
        <v>0</v>
      </c>
      <c r="T1386" s="38">
        <f>IFERROR(ABS('01_설정'!B4-F1386),"")</f>
        <v>1018</v>
      </c>
      <c r="U1386" s="38" t="str">
        <f>IFERROR(ABS(K1386-YEAR('02_대상물건입력'!B14)),"")</f>
        <v/>
      </c>
      <c r="V1386" s="38" t="str">
        <f>IF(B1386="","",IF(AND(E1386&gt;0,F1386&gt;0,H1386&gt;0,OR('04A_국토부원자료'!P1387="",'04A_국토부원자료'!P1387="-"),IF('01_설정'!B10=1,N1386=1,TRUE),R1386&lt;='01_설정'!B5,S1386&lt;='01_설정'!B6,T1386&lt;='01_설정'!B7,U1386&lt;='01_설정'!B8),"Y",""))</f>
        <v/>
      </c>
      <c r="W1386" s="40" t="str">
        <f>IF(V1386&lt;&gt;"Y","",MAX(0,(1-R1386/'01_설정'!B5))*'01_설정'!B14+MAX(0,(1-S1386/'01_설정'!B6))*'01_설정'!B15+MAX(0,(1-T1386/'01_설정'!B7))*'01_설정'!B16+MAX(0,(1-U1386/'01_설정'!B8))*'01_설정'!B17+O1386*'01_설정'!B11+Q1386*'01_설정'!B12+P1386*'01_설정'!B13)</f>
        <v/>
      </c>
      <c r="X1386" s="38" t="str">
        <f>IF(W1386="","",1+COUNTIFS($W$4:$W$3003,"&gt;"&amp;W1386)+COUNTIFS($W$4:W1386,W1386)-1)</f>
        <v/>
      </c>
    </row>
    <row r="1387" spans="1:24" ht="16.5">
      <c r="A1387" s="38">
        <f>IF('04A_국토부원자료'!A1388="","",ROW()-3)</f>
        <v>1384</v>
      </c>
      <c r="B1387" s="39" t="str">
        <f>IFERROR('04A_국토부원자료'!B1388,"")</f>
        <v>서울특별시 송파구 문정동</v>
      </c>
      <c r="C1387" s="39" t="str">
        <f>IF(B1387="","",IF('04A_국토부원자료'!C1388&lt;&gt;"",'04A_국토부원자료'!C1388,TRIM('04A_국토부원자료'!D1388&amp;IF('04A_국토부원자료'!E1388&lt;&gt;"","-"&amp;'04A_국토부원자료'!E1388,""))))</f>
        <v>622</v>
      </c>
      <c r="D1387" s="39" t="str">
        <f>IFERROR('04A_국토부원자료'!F1388,"")</f>
        <v>송파한화오벨리스크</v>
      </c>
      <c r="E1387" s="40">
        <f>IFERROR(VALUE(SUBSTITUTE('04A_국토부원자료'!G1388,",","")),"")</f>
        <v>29.99</v>
      </c>
      <c r="F1387" s="41">
        <f>IFERROR(IF(AND('04A_국토부원자료'!H1388&lt;&gt;"",'04A_국토부원자료'!I1388&lt;&gt;""),DATE(INT(VALUE(SUBSTITUTE('04A_국토부원자료'!H1388,",",""))/100),MOD(VALUE(SUBSTITUTE('04A_국토부원자료'!H1388,",","")),100),VALUE(SUBSTITUTE('04A_국토부원자료'!I1388,",",""))),""),"")</f>
        <v>45093</v>
      </c>
      <c r="G1387" s="42">
        <f>IFERROR(VALUE(SUBSTITUTE('04A_국토부원자료'!J1388,",","")),"")</f>
        <v>24900</v>
      </c>
      <c r="H1387" s="43">
        <f t="shared" si="42"/>
        <v>249000000</v>
      </c>
      <c r="I1387" s="43">
        <f t="shared" si="43"/>
        <v>8302767.5891963989</v>
      </c>
      <c r="J1387" s="38">
        <f>IFERROR(VALUE(SUBSTITUTE('04A_국토부원자료'!K1388,",","")),"")</f>
        <v>12</v>
      </c>
      <c r="K1387" s="38">
        <f>IFERROR(VALUE(SUBSTITUTE('04A_국토부원자료'!N1388,",","")),"")</f>
        <v>2013</v>
      </c>
      <c r="L1387" s="39" t="str">
        <f>IFERROR('04A_국토부원자료'!O1388,"")</f>
        <v>충민로 5</v>
      </c>
      <c r="M1387" s="39" t="str">
        <f>IFERROR('04A_국토부원자료'!Q1388,"")</f>
        <v>중개거래</v>
      </c>
      <c r="N1387" s="38">
        <f>IF(B1387="","",IF('02_대상물건입력'!B5="",1,IF(ISNUMBER(SEARCH('02_대상물건입력'!B5,B1387)),1,0)))</f>
        <v>1</v>
      </c>
      <c r="O1387" s="38">
        <f>IF(B1387="","",IF('02_대상물건입력'!B6="",1,IF(ISNUMBER(SEARCH('02_대상물건입력'!B6,B1387)),1,0)))</f>
        <v>0</v>
      </c>
      <c r="P1387" s="38">
        <f>IF(L1387="","",IF('02_대상물건입력'!B15="",0,IF(ISNUMBER(SEARCH('02_대상물건입력'!B15,L1387)),1,0)))</f>
        <v>0</v>
      </c>
      <c r="Q1387" s="38">
        <f>IF(D1387="","",IF('02_대상물건입력'!B8="",0,IF(ISNUMBER(SEARCH('02_대상물건입력'!B8,D1387)),1,0)))</f>
        <v>0</v>
      </c>
      <c r="R1387" s="44">
        <f>IFERROR(ABS(E1387-'02_대상물건입력'!B11)/'02_대상물건입력'!B11,"")</f>
        <v>0.10084132321200462</v>
      </c>
      <c r="S1387" s="38">
        <f>IFERROR(ABS(J1387-'02_대상물건입력'!B10),"")</f>
        <v>0</v>
      </c>
      <c r="T1387" s="38">
        <f>IFERROR(ABS('01_설정'!B4-F1387),"")</f>
        <v>1019</v>
      </c>
      <c r="U1387" s="38">
        <f>IFERROR(ABS(K1387-YEAR('02_대상물건입력'!B14)),"")</f>
        <v>13</v>
      </c>
      <c r="V1387" s="38" t="str">
        <f>IF(B1387="","",IF(AND(E1387&gt;0,F1387&gt;0,H1387&gt;0,OR('04A_국토부원자료'!P1388="",'04A_국토부원자료'!P1388="-"),IF('01_설정'!B10=1,N1387=1,TRUE),R1387&lt;='01_설정'!B5,S1387&lt;='01_설정'!B6,T1387&lt;='01_설정'!B7,U1387&lt;='01_설정'!B8),"Y",""))</f>
        <v/>
      </c>
      <c r="W1387" s="40" t="str">
        <f>IF(V1387&lt;&gt;"Y","",MAX(0,(1-R1387/'01_설정'!B5))*'01_설정'!B14+MAX(0,(1-S1387/'01_설정'!B6))*'01_설정'!B15+MAX(0,(1-T1387/'01_설정'!B7))*'01_설정'!B16+MAX(0,(1-U1387/'01_설정'!B8))*'01_설정'!B17+O1387*'01_설정'!B11+Q1387*'01_설정'!B12+P1387*'01_설정'!B13)</f>
        <v/>
      </c>
      <c r="X1387" s="38" t="str">
        <f>IF(W1387="","",1+COUNTIFS($W$4:$W$3003,"&gt;"&amp;W1387)+COUNTIFS($W$4:W1387,W1387)-1)</f>
        <v/>
      </c>
    </row>
    <row r="1388" spans="1:24" ht="16.5">
      <c r="A1388" s="38">
        <f>IF('04A_국토부원자료'!A1389="","",ROW()-3)</f>
        <v>1385</v>
      </c>
      <c r="B1388" s="39" t="str">
        <f>IFERROR('04A_국토부원자료'!B1389,"")</f>
        <v>서울특별시 송파구 문정동</v>
      </c>
      <c r="C1388" s="39" t="str">
        <f>IF(B1388="","",IF('04A_국토부원자료'!C1389&lt;&gt;"",'04A_국토부원자료'!C1389,TRIM('04A_국토부원자료'!D1389&amp;IF('04A_국토부원자료'!E1389&lt;&gt;"","-"&amp;'04A_국토부원자료'!E1389,""))))</f>
        <v>624</v>
      </c>
      <c r="D1388" s="39" t="str">
        <f>IFERROR('04A_국토부원자료'!F1389,"")</f>
        <v>송파 아이파크</v>
      </c>
      <c r="E1388" s="40">
        <f>IFERROR(VALUE(SUBSTITUTE('04A_국토부원자료'!G1389,",","")),"")</f>
        <v>49.93</v>
      </c>
      <c r="F1388" s="41">
        <f>IFERROR(IF(AND('04A_국토부원자료'!H1389&lt;&gt;"",'04A_국토부원자료'!I1389&lt;&gt;""),DATE(INT(VALUE(SUBSTITUTE('04A_국토부원자료'!H1389,",",""))/100),MOD(VALUE(SUBSTITUTE('04A_국토부원자료'!H1389,",","")),100),VALUE(SUBSTITUTE('04A_국토부원자료'!I1389,",",""))),""),"")</f>
        <v>45093</v>
      </c>
      <c r="G1388" s="42">
        <f>IFERROR(VALUE(SUBSTITUTE('04A_국토부원자료'!J1389,",","")),"")</f>
        <v>55300</v>
      </c>
      <c r="H1388" s="43">
        <f t="shared" si="42"/>
        <v>553000000</v>
      </c>
      <c r="I1388" s="43">
        <f t="shared" si="43"/>
        <v>11075505.707991188</v>
      </c>
      <c r="J1388" s="38">
        <f>IFERROR(VALUE(SUBSTITUTE('04A_국토부원자료'!K1389,",","")),"")</f>
        <v>8</v>
      </c>
      <c r="K1388" s="38">
        <f>IFERROR(VALUE(SUBSTITUTE('04A_국토부원자료'!N1389,",","")),"")</f>
        <v>2015</v>
      </c>
      <c r="L1388" s="39" t="str">
        <f>IFERROR('04A_국토부원자료'!O1389,"")</f>
        <v>법원로 55</v>
      </c>
      <c r="M1388" s="39" t="str">
        <f>IFERROR('04A_국토부원자료'!Q1389,"")</f>
        <v>중개거래</v>
      </c>
      <c r="N1388" s="38">
        <f>IF(B1388="","",IF('02_대상물건입력'!B5="",1,IF(ISNUMBER(SEARCH('02_대상물건입력'!B5,B1388)),1,0)))</f>
        <v>1</v>
      </c>
      <c r="O1388" s="38">
        <f>IF(B1388="","",IF('02_대상물건입력'!B6="",1,IF(ISNUMBER(SEARCH('02_대상물건입력'!B6,B1388)),1,0)))</f>
        <v>0</v>
      </c>
      <c r="P1388" s="38">
        <f>IF(L1388="","",IF('02_대상물건입력'!B15="",0,IF(ISNUMBER(SEARCH('02_대상물건입력'!B15,L1388)),1,0)))</f>
        <v>0</v>
      </c>
      <c r="Q1388" s="38">
        <f>IF(D1388="","",IF('02_대상물건입력'!B8="",0,IF(ISNUMBER(SEARCH('02_대상물건입력'!B8,D1388)),1,0)))</f>
        <v>0</v>
      </c>
      <c r="R1388" s="44">
        <f>IFERROR(ABS(E1388-'02_대상물건입력'!B11)/'02_대상물건입력'!B11,"")</f>
        <v>0.83277783487747226</v>
      </c>
      <c r="S1388" s="38">
        <f>IFERROR(ABS(J1388-'02_대상물건입력'!B10),"")</f>
        <v>4</v>
      </c>
      <c r="T1388" s="38">
        <f>IFERROR(ABS('01_설정'!B4-F1388),"")</f>
        <v>1019</v>
      </c>
      <c r="U1388" s="38">
        <f>IFERROR(ABS(K1388-YEAR('02_대상물건입력'!B14)),"")</f>
        <v>11</v>
      </c>
      <c r="V1388" s="38" t="str">
        <f>IF(B1388="","",IF(AND(E1388&gt;0,F1388&gt;0,H1388&gt;0,OR('04A_국토부원자료'!P1389="",'04A_국토부원자료'!P1389="-"),IF('01_설정'!B10=1,N1388=1,TRUE),R1388&lt;='01_설정'!B5,S1388&lt;='01_설정'!B6,T1388&lt;='01_설정'!B7,U1388&lt;='01_설정'!B8),"Y",""))</f>
        <v/>
      </c>
      <c r="W1388" s="40" t="str">
        <f>IF(V1388&lt;&gt;"Y","",MAX(0,(1-R1388/'01_설정'!B5))*'01_설정'!B14+MAX(0,(1-S1388/'01_설정'!B6))*'01_설정'!B15+MAX(0,(1-T1388/'01_설정'!B7))*'01_설정'!B16+MAX(0,(1-U1388/'01_설정'!B8))*'01_설정'!B17+O1388*'01_설정'!B11+Q1388*'01_설정'!B12+P1388*'01_설정'!B13)</f>
        <v/>
      </c>
      <c r="X1388" s="38" t="str">
        <f>IF(W1388="","",1+COUNTIFS($W$4:$W$3003,"&gt;"&amp;W1388)+COUNTIFS($W$4:W1388,W1388)-1)</f>
        <v/>
      </c>
    </row>
    <row r="1389" spans="1:24" ht="16.5">
      <c r="A1389" s="38">
        <f>IF('04A_국토부원자료'!A1390="","",ROW()-3)</f>
        <v>1386</v>
      </c>
      <c r="B1389" s="39" t="str">
        <f>IFERROR('04A_국토부원자료'!B1390,"")</f>
        <v>서울특별시 송파구 문정동</v>
      </c>
      <c r="C1389" s="39" t="str">
        <f>IF(B1389="","",IF('04A_국토부원자료'!C1390&lt;&gt;"",'04A_국토부원자료'!C1390,TRIM('04A_국토부원자료'!D1390&amp;IF('04A_국토부원자료'!E1390&lt;&gt;"","-"&amp;'04A_국토부원자료'!E1390,""))))</f>
        <v>620</v>
      </c>
      <c r="D1389" s="39" t="str">
        <f>IFERROR('04A_국토부원자료'!F1390,"")</f>
        <v>송파푸르지오시티</v>
      </c>
      <c r="E1389" s="40">
        <f>IFERROR(VALUE(SUBSTITUTE('04A_국토부원자료'!G1390,",","")),"")</f>
        <v>24.75</v>
      </c>
      <c r="F1389" s="41">
        <f>IFERROR(IF(AND('04A_국토부원자료'!H1390&lt;&gt;"",'04A_국토부원자료'!I1390&lt;&gt;""),DATE(INT(VALUE(SUBSTITUTE('04A_국토부원자료'!H1390,",",""))/100),MOD(VALUE(SUBSTITUTE('04A_국토부원자료'!H1390,",","")),100),VALUE(SUBSTITUTE('04A_국토부원자료'!I1390,",",""))),""),"")</f>
        <v>45092</v>
      </c>
      <c r="G1389" s="42">
        <f>IFERROR(VALUE(SUBSTITUTE('04A_국토부원자료'!J1390,",","")),"")</f>
        <v>20000</v>
      </c>
      <c r="H1389" s="43">
        <f t="shared" si="42"/>
        <v>200000000</v>
      </c>
      <c r="I1389" s="43">
        <f t="shared" si="43"/>
        <v>8080808.0808080807</v>
      </c>
      <c r="J1389" s="38">
        <f>IFERROR(VALUE(SUBSTITUTE('04A_국토부원자료'!K1390,",","")),"")</f>
        <v>15</v>
      </c>
      <c r="K1389" s="38">
        <f>IFERROR(VALUE(SUBSTITUTE('04A_국토부원자료'!N1390,",","")),"")</f>
        <v>2013</v>
      </c>
      <c r="L1389" s="39" t="str">
        <f>IFERROR('04A_국토부원자료'!O1390,"")</f>
        <v>새말로 62</v>
      </c>
      <c r="M1389" s="39" t="str">
        <f>IFERROR('04A_국토부원자료'!Q1390,"")</f>
        <v>중개거래</v>
      </c>
      <c r="N1389" s="38">
        <f>IF(B1389="","",IF('02_대상물건입력'!B5="",1,IF(ISNUMBER(SEARCH('02_대상물건입력'!B5,B1389)),1,0)))</f>
        <v>1</v>
      </c>
      <c r="O1389" s="38">
        <f>IF(B1389="","",IF('02_대상물건입력'!B6="",1,IF(ISNUMBER(SEARCH('02_대상물건입력'!B6,B1389)),1,0)))</f>
        <v>0</v>
      </c>
      <c r="P1389" s="38">
        <f>IF(L1389="","",IF('02_대상물건입력'!B15="",0,IF(ISNUMBER(SEARCH('02_대상물건입력'!B15,L1389)),1,0)))</f>
        <v>0</v>
      </c>
      <c r="Q1389" s="38">
        <f>IF(D1389="","",IF('02_대상물건입력'!B8="",0,IF(ISNUMBER(SEARCH('02_대상물건입력'!B8,D1389)),1,0)))</f>
        <v>0</v>
      </c>
      <c r="R1389" s="44">
        <f>IFERROR(ABS(E1389-'02_대상물건입력'!B11)/'02_대상물건입력'!B11,"")</f>
        <v>9.1503076042110179E-2</v>
      </c>
      <c r="S1389" s="38">
        <f>IFERROR(ABS(J1389-'02_대상물건입력'!B10),"")</f>
        <v>3</v>
      </c>
      <c r="T1389" s="38">
        <f>IFERROR(ABS('01_설정'!B4-F1389),"")</f>
        <v>1020</v>
      </c>
      <c r="U1389" s="38">
        <f>IFERROR(ABS(K1389-YEAR('02_대상물건입력'!B14)),"")</f>
        <v>13</v>
      </c>
      <c r="V1389" s="38" t="str">
        <f>IF(B1389="","",IF(AND(E1389&gt;0,F1389&gt;0,H1389&gt;0,OR('04A_국토부원자료'!P1390="",'04A_국토부원자료'!P1390="-"),IF('01_설정'!B10=1,N1389=1,TRUE),R1389&lt;='01_설정'!B5,S1389&lt;='01_설정'!B6,T1389&lt;='01_설정'!B7,U1389&lt;='01_설정'!B8),"Y",""))</f>
        <v/>
      </c>
      <c r="W1389" s="40" t="str">
        <f>IF(V1389&lt;&gt;"Y","",MAX(0,(1-R1389/'01_설정'!B5))*'01_설정'!B14+MAX(0,(1-S1389/'01_설정'!B6))*'01_설정'!B15+MAX(0,(1-T1389/'01_설정'!B7))*'01_설정'!B16+MAX(0,(1-U1389/'01_설정'!B8))*'01_설정'!B17+O1389*'01_설정'!B11+Q1389*'01_설정'!B12+P1389*'01_설정'!B13)</f>
        <v/>
      </c>
      <c r="X1389" s="38" t="str">
        <f>IF(W1389="","",1+COUNTIFS($W$4:$W$3003,"&gt;"&amp;W1389)+COUNTIFS($W$4:W1389,W1389)-1)</f>
        <v/>
      </c>
    </row>
    <row r="1390" spans="1:24" ht="16.5">
      <c r="A1390" s="38">
        <f>IF('04A_국토부원자료'!A1391="","",ROW()-3)</f>
        <v>1387</v>
      </c>
      <c r="B1390" s="39" t="str">
        <f>IFERROR('04A_국토부원자료'!B1391,"")</f>
        <v>서울특별시 송파구 문정동</v>
      </c>
      <c r="C1390" s="39" t="str">
        <f>IF(B1390="","",IF('04A_국토부원자료'!C1391&lt;&gt;"",'04A_국토부원자료'!C1391,TRIM('04A_국토부원자료'!D1391&amp;IF('04A_국토부원자료'!E1391&lt;&gt;"","-"&amp;'04A_국토부원자료'!E1391,""))))</f>
        <v>618</v>
      </c>
      <c r="D1390" s="39" t="str">
        <f>IFERROR('04A_국토부원자료'!F1391,"")</f>
        <v>파크하비오</v>
      </c>
      <c r="E1390" s="40">
        <f>IFERROR(VALUE(SUBSTITUTE('04A_국토부원자료'!G1391,",","")),"")</f>
        <v>48.96</v>
      </c>
      <c r="F1390" s="41">
        <f>IFERROR(IF(AND('04A_국토부원자료'!H1391&lt;&gt;"",'04A_국토부원자료'!I1391&lt;&gt;""),DATE(INT(VALUE(SUBSTITUTE('04A_국토부원자료'!H1391,",",""))/100),MOD(VALUE(SUBSTITUTE('04A_국토부원자료'!H1391,",","")),100),VALUE(SUBSTITUTE('04A_국토부원자료'!I1391,",",""))),""),"")</f>
        <v>45090</v>
      </c>
      <c r="G1390" s="42">
        <f>IFERROR(VALUE(SUBSTITUTE('04A_국토부원자료'!J1391,",","")),"")</f>
        <v>45500</v>
      </c>
      <c r="H1390" s="43">
        <f t="shared" si="42"/>
        <v>455000000</v>
      </c>
      <c r="I1390" s="43">
        <f t="shared" si="43"/>
        <v>9293300.6535947714</v>
      </c>
      <c r="J1390" s="38">
        <f>IFERROR(VALUE(SUBSTITUTE('04A_국토부원자료'!K1391,",","")),"")</f>
        <v>11</v>
      </c>
      <c r="K1390" s="38" t="str">
        <f>IFERROR(VALUE(SUBSTITUTE('04A_국토부원자료'!N1391,",","")),"")</f>
        <v/>
      </c>
      <c r="L1390" s="39" t="str">
        <f>IFERROR('04A_국토부원자료'!O1391,"")</f>
        <v xml:space="preserve"> </v>
      </c>
      <c r="M1390" s="39" t="str">
        <f>IFERROR('04A_국토부원자료'!Q1391,"")</f>
        <v>중개거래</v>
      </c>
      <c r="N1390" s="38">
        <f>IF(B1390="","",IF('02_대상물건입력'!B5="",1,IF(ISNUMBER(SEARCH('02_대상물건입력'!B5,B1390)),1,0)))</f>
        <v>1</v>
      </c>
      <c r="O1390" s="38">
        <f>IF(B1390="","",IF('02_대상물건입력'!B6="",1,IF(ISNUMBER(SEARCH('02_대상물건입력'!B6,B1390)),1,0)))</f>
        <v>0</v>
      </c>
      <c r="P1390" s="38">
        <f>IF(L1390="","",IF('02_대상물건입력'!B15="",0,IF(ISNUMBER(SEARCH('02_대상물건입력'!B15,L1390)),1,0)))</f>
        <v>0</v>
      </c>
      <c r="Q1390" s="38">
        <f>IF(D1390="","",IF('02_대상물건입력'!B8="",0,IF(ISNUMBER(SEARCH('02_대상물건입력'!B8,D1390)),1,0)))</f>
        <v>0</v>
      </c>
      <c r="R1390" s="44">
        <f>IFERROR(ABS(E1390-'02_대상물건입력'!B11)/'02_대상물건입력'!B11,"")</f>
        <v>0.79717209684760759</v>
      </c>
      <c r="S1390" s="38">
        <f>IFERROR(ABS(J1390-'02_대상물건입력'!B10),"")</f>
        <v>1</v>
      </c>
      <c r="T1390" s="38">
        <f>IFERROR(ABS('01_설정'!B4-F1390),"")</f>
        <v>1022</v>
      </c>
      <c r="U1390" s="38" t="str">
        <f>IFERROR(ABS(K1390-YEAR('02_대상물건입력'!B14)),"")</f>
        <v/>
      </c>
      <c r="V1390" s="38" t="str">
        <f>IF(B1390="","",IF(AND(E1390&gt;0,F1390&gt;0,H1390&gt;0,OR('04A_국토부원자료'!P1391="",'04A_국토부원자료'!P1391="-"),IF('01_설정'!B10=1,N1390=1,TRUE),R1390&lt;='01_설정'!B5,S1390&lt;='01_설정'!B6,T1390&lt;='01_설정'!B7,U1390&lt;='01_설정'!B8),"Y",""))</f>
        <v/>
      </c>
      <c r="W1390" s="40" t="str">
        <f>IF(V1390&lt;&gt;"Y","",MAX(0,(1-R1390/'01_설정'!B5))*'01_설정'!B14+MAX(0,(1-S1390/'01_설정'!B6))*'01_설정'!B15+MAX(0,(1-T1390/'01_설정'!B7))*'01_설정'!B16+MAX(0,(1-U1390/'01_설정'!B8))*'01_설정'!B17+O1390*'01_설정'!B11+Q1390*'01_설정'!B12+P1390*'01_설정'!B13)</f>
        <v/>
      </c>
      <c r="X1390" s="38" t="str">
        <f>IF(W1390="","",1+COUNTIFS($W$4:$W$3003,"&gt;"&amp;W1390)+COUNTIFS($W$4:W1390,W1390)-1)</f>
        <v/>
      </c>
    </row>
    <row r="1391" spans="1:24" ht="16.5">
      <c r="A1391" s="38">
        <f>IF('04A_국토부원자료'!A1392="","",ROW()-3)</f>
        <v>1388</v>
      </c>
      <c r="B1391" s="39" t="str">
        <f>IFERROR('04A_국토부원자료'!B1392,"")</f>
        <v>서울특별시 송파구 문정동</v>
      </c>
      <c r="C1391" s="39" t="str">
        <f>IF(B1391="","",IF('04A_국토부원자료'!C1392&lt;&gt;"",'04A_국토부원자료'!C1392,TRIM('04A_국토부원자료'!D1392&amp;IF('04A_국토부원자료'!E1392&lt;&gt;"","-"&amp;'04A_국토부원자료'!E1392,""))))</f>
        <v>618</v>
      </c>
      <c r="D1391" s="39" t="str">
        <f>IFERROR('04A_국토부원자료'!F1392,"")</f>
        <v>파크하비오</v>
      </c>
      <c r="E1391" s="40">
        <f>IFERROR(VALUE(SUBSTITUTE('04A_국토부원자료'!G1392,",","")),"")</f>
        <v>50.32</v>
      </c>
      <c r="F1391" s="41">
        <f>IFERROR(IF(AND('04A_국토부원자료'!H1392&lt;&gt;"",'04A_국토부원자료'!I1392&lt;&gt;""),DATE(INT(VALUE(SUBSTITUTE('04A_국토부원자료'!H1392,",",""))/100),MOD(VALUE(SUBSTITUTE('04A_국토부원자료'!H1392,",","")),100),VALUE(SUBSTITUTE('04A_국토부원자료'!I1392,",",""))),""),"")</f>
        <v>45089</v>
      </c>
      <c r="G1391" s="42">
        <f>IFERROR(VALUE(SUBSTITUTE('04A_국토부원자료'!J1392,",","")),"")</f>
        <v>47000</v>
      </c>
      <c r="H1391" s="43">
        <f t="shared" si="42"/>
        <v>470000000</v>
      </c>
      <c r="I1391" s="43">
        <f t="shared" si="43"/>
        <v>9340222.5755166933</v>
      </c>
      <c r="J1391" s="38">
        <f>IFERROR(VALUE(SUBSTITUTE('04A_국토부원자료'!K1392,",","")),"")</f>
        <v>12</v>
      </c>
      <c r="K1391" s="38" t="str">
        <f>IFERROR(VALUE(SUBSTITUTE('04A_국토부원자료'!N1392,",","")),"")</f>
        <v/>
      </c>
      <c r="L1391" s="39" t="str">
        <f>IFERROR('04A_국토부원자료'!O1392,"")</f>
        <v xml:space="preserve"> </v>
      </c>
      <c r="M1391" s="39" t="str">
        <f>IFERROR('04A_국토부원자료'!Q1392,"")</f>
        <v>중개거래</v>
      </c>
      <c r="N1391" s="38">
        <f>IF(B1391="","",IF('02_대상물건입력'!B5="",1,IF(ISNUMBER(SEARCH('02_대상물건입력'!B5,B1391)),1,0)))</f>
        <v>1</v>
      </c>
      <c r="O1391" s="38">
        <f>IF(B1391="","",IF('02_대상물건입력'!B6="",1,IF(ISNUMBER(SEARCH('02_대상물건입력'!B6,B1391)),1,0)))</f>
        <v>0</v>
      </c>
      <c r="P1391" s="38">
        <f>IF(L1391="","",IF('02_대상물건입력'!B15="",0,IF(ISNUMBER(SEARCH('02_대상물건입력'!B15,L1391)),1,0)))</f>
        <v>0</v>
      </c>
      <c r="Q1391" s="38">
        <f>IF(D1391="","",IF('02_대상물건입력'!B8="",0,IF(ISNUMBER(SEARCH('02_대상물건입력'!B8,D1391)),1,0)))</f>
        <v>0</v>
      </c>
      <c r="R1391" s="44">
        <f>IFERROR(ABS(E1391-'02_대상물건입력'!B11)/'02_대상물건입력'!B11,"")</f>
        <v>0.84709354398226333</v>
      </c>
      <c r="S1391" s="38">
        <f>IFERROR(ABS(J1391-'02_대상물건입력'!B10),"")</f>
        <v>0</v>
      </c>
      <c r="T1391" s="38">
        <f>IFERROR(ABS('01_설정'!B4-F1391),"")</f>
        <v>1023</v>
      </c>
      <c r="U1391" s="38" t="str">
        <f>IFERROR(ABS(K1391-YEAR('02_대상물건입력'!B14)),"")</f>
        <v/>
      </c>
      <c r="V1391" s="38" t="str">
        <f>IF(B1391="","",IF(AND(E1391&gt;0,F1391&gt;0,H1391&gt;0,OR('04A_국토부원자료'!P1392="",'04A_국토부원자료'!P1392="-"),IF('01_설정'!B10=1,N1391=1,TRUE),R1391&lt;='01_설정'!B5,S1391&lt;='01_설정'!B6,T1391&lt;='01_설정'!B7,U1391&lt;='01_설정'!B8),"Y",""))</f>
        <v/>
      </c>
      <c r="W1391" s="40" t="str">
        <f>IF(V1391&lt;&gt;"Y","",MAX(0,(1-R1391/'01_설정'!B5))*'01_설정'!B14+MAX(0,(1-S1391/'01_설정'!B6))*'01_설정'!B15+MAX(0,(1-T1391/'01_설정'!B7))*'01_설정'!B16+MAX(0,(1-U1391/'01_설정'!B8))*'01_설정'!B17+O1391*'01_설정'!B11+Q1391*'01_설정'!B12+P1391*'01_설정'!B13)</f>
        <v/>
      </c>
      <c r="X1391" s="38" t="str">
        <f>IF(W1391="","",1+COUNTIFS($W$4:$W$3003,"&gt;"&amp;W1391)+COUNTIFS($W$4:W1391,W1391)-1)</f>
        <v/>
      </c>
    </row>
    <row r="1392" spans="1:24" ht="16.5">
      <c r="A1392" s="38">
        <f>IF('04A_국토부원자료'!A1393="","",ROW()-3)</f>
        <v>1389</v>
      </c>
      <c r="B1392" s="39" t="str">
        <f>IFERROR('04A_국토부원자료'!B1393,"")</f>
        <v>서울특별시 송파구 문정동</v>
      </c>
      <c r="C1392" s="39" t="str">
        <f>IF(B1392="","",IF('04A_국토부원자료'!C1393&lt;&gt;"",'04A_국토부원자료'!C1393,TRIM('04A_국토부원자료'!D1393&amp;IF('04A_국토부원자료'!E1393&lt;&gt;"","-"&amp;'04A_국토부원자료'!E1393,""))))</f>
        <v>618</v>
      </c>
      <c r="D1392" s="39" t="str">
        <f>IFERROR('04A_국토부원자료'!F1393,"")</f>
        <v>파크하비오</v>
      </c>
      <c r="E1392" s="40">
        <f>IFERROR(VALUE(SUBSTITUTE('04A_국토부원자료'!G1393,",","")),"")</f>
        <v>48.93</v>
      </c>
      <c r="F1392" s="41">
        <f>IFERROR(IF(AND('04A_국토부원자료'!H1393&lt;&gt;"",'04A_국토부원자료'!I1393&lt;&gt;""),DATE(INT(VALUE(SUBSTITUTE('04A_국토부원자료'!H1393,",",""))/100),MOD(VALUE(SUBSTITUTE('04A_국토부원자료'!H1393,",","")),100),VALUE(SUBSTITUTE('04A_국토부원자료'!I1393,",",""))),""),"")</f>
        <v>45087</v>
      </c>
      <c r="G1392" s="42">
        <f>IFERROR(VALUE(SUBSTITUTE('04A_국토부원자료'!J1393,",","")),"")</f>
        <v>45000</v>
      </c>
      <c r="H1392" s="43">
        <f t="shared" si="42"/>
        <v>450000000</v>
      </c>
      <c r="I1392" s="43">
        <f t="shared" si="43"/>
        <v>9196811.7719190679</v>
      </c>
      <c r="J1392" s="38">
        <f>IFERROR(VALUE(SUBSTITUTE('04A_국토부원자료'!K1393,",","")),"")</f>
        <v>16</v>
      </c>
      <c r="K1392" s="38" t="str">
        <f>IFERROR(VALUE(SUBSTITUTE('04A_국토부원자료'!N1393,",","")),"")</f>
        <v/>
      </c>
      <c r="L1392" s="39" t="str">
        <f>IFERROR('04A_국토부원자료'!O1393,"")</f>
        <v xml:space="preserve"> </v>
      </c>
      <c r="M1392" s="39" t="str">
        <f>IFERROR('04A_국토부원자료'!Q1393,"")</f>
        <v>중개거래</v>
      </c>
      <c r="N1392" s="38">
        <f>IF(B1392="","",IF('02_대상물건입력'!B5="",1,IF(ISNUMBER(SEARCH('02_대상물건입력'!B5,B1392)),1,0)))</f>
        <v>1</v>
      </c>
      <c r="O1392" s="38">
        <f>IF(B1392="","",IF('02_대상물건입력'!B6="",1,IF(ISNUMBER(SEARCH('02_대상물건입력'!B6,B1392)),1,0)))</f>
        <v>0</v>
      </c>
      <c r="P1392" s="38">
        <f>IF(L1392="","",IF('02_대상물건입력'!B15="",0,IF(ISNUMBER(SEARCH('02_대상물건입력'!B15,L1392)),1,0)))</f>
        <v>0</v>
      </c>
      <c r="Q1392" s="38">
        <f>IF(D1392="","",IF('02_대상물건입력'!B8="",0,IF(ISNUMBER(SEARCH('02_대상물건입력'!B8,D1392)),1,0)))</f>
        <v>0</v>
      </c>
      <c r="R1392" s="44">
        <f>IFERROR(ABS(E1392-'02_대상물건입력'!B11)/'02_대상물건입력'!B11,"")</f>
        <v>0.79607088845493124</v>
      </c>
      <c r="S1392" s="38">
        <f>IFERROR(ABS(J1392-'02_대상물건입력'!B10),"")</f>
        <v>4</v>
      </c>
      <c r="T1392" s="38">
        <f>IFERROR(ABS('01_설정'!B4-F1392),"")</f>
        <v>1025</v>
      </c>
      <c r="U1392" s="38" t="str">
        <f>IFERROR(ABS(K1392-YEAR('02_대상물건입력'!B14)),"")</f>
        <v/>
      </c>
      <c r="V1392" s="38" t="str">
        <f>IF(B1392="","",IF(AND(E1392&gt;0,F1392&gt;0,H1392&gt;0,OR('04A_국토부원자료'!P1393="",'04A_국토부원자료'!P1393="-"),IF('01_설정'!B10=1,N1392=1,TRUE),R1392&lt;='01_설정'!B5,S1392&lt;='01_설정'!B6,T1392&lt;='01_설정'!B7,U1392&lt;='01_설정'!B8),"Y",""))</f>
        <v/>
      </c>
      <c r="W1392" s="40" t="str">
        <f>IF(V1392&lt;&gt;"Y","",MAX(0,(1-R1392/'01_설정'!B5))*'01_설정'!B14+MAX(0,(1-S1392/'01_설정'!B6))*'01_설정'!B15+MAX(0,(1-T1392/'01_설정'!B7))*'01_설정'!B16+MAX(0,(1-U1392/'01_설정'!B8))*'01_설정'!B17+O1392*'01_설정'!B11+Q1392*'01_설정'!B12+P1392*'01_설정'!B13)</f>
        <v/>
      </c>
      <c r="X1392" s="38" t="str">
        <f>IF(W1392="","",1+COUNTIFS($W$4:$W$3003,"&gt;"&amp;W1392)+COUNTIFS($W$4:W1392,W1392)-1)</f>
        <v/>
      </c>
    </row>
    <row r="1393" spans="1:24" ht="16.5">
      <c r="A1393" s="38">
        <f>IF('04A_국토부원자료'!A1394="","",ROW()-3)</f>
        <v>1390</v>
      </c>
      <c r="B1393" s="39" t="str">
        <f>IFERROR('04A_국토부원자료'!B1394,"")</f>
        <v>서울특별시 송파구 문정동</v>
      </c>
      <c r="C1393" s="39" t="str">
        <f>IF(B1393="","",IF('04A_국토부원자료'!C1394&lt;&gt;"",'04A_국토부원자료'!C1394,TRIM('04A_국토부원자료'!D1394&amp;IF('04A_국토부원자료'!E1394&lt;&gt;"","-"&amp;'04A_국토부원자료'!E1394,""))))</f>
        <v>643-1</v>
      </c>
      <c r="D1393" s="39" t="str">
        <f>IFERROR('04A_국토부원자료'!F1394,"")</f>
        <v>엠스테이트</v>
      </c>
      <c r="E1393" s="40">
        <f>IFERROR(VALUE(SUBSTITUTE('04A_국토부원자료'!G1394,",","")),"")</f>
        <v>26.15</v>
      </c>
      <c r="F1393" s="41">
        <f>IFERROR(IF(AND('04A_국토부원자료'!H1394&lt;&gt;"",'04A_국토부원자료'!I1394&lt;&gt;""),DATE(INT(VALUE(SUBSTITUTE('04A_국토부원자료'!H1394,",",""))/100),MOD(VALUE(SUBSTITUTE('04A_국토부원자료'!H1394,",","")),100),VALUE(SUBSTITUTE('04A_국토부원자료'!I1394,",",""))),""),"")</f>
        <v>45086</v>
      </c>
      <c r="G1393" s="42">
        <f>IFERROR(VALUE(SUBSTITUTE('04A_국토부원자료'!J1394,",","")),"")</f>
        <v>24100</v>
      </c>
      <c r="H1393" s="43">
        <f t="shared" si="42"/>
        <v>241000000</v>
      </c>
      <c r="I1393" s="43">
        <f t="shared" si="43"/>
        <v>9216061.1854684521</v>
      </c>
      <c r="J1393" s="38">
        <f>IFERROR(VALUE(SUBSTITUTE('04A_국토부원자료'!K1394,",","")),"")</f>
        <v>17</v>
      </c>
      <c r="K1393" s="38">
        <f>IFERROR(VALUE(SUBSTITUTE('04A_국토부원자료'!N1394,",","")),"")</f>
        <v>2016</v>
      </c>
      <c r="L1393" s="39" t="str">
        <f>IFERROR('04A_국토부원자료'!O1394,"")</f>
        <v>법원로 114</v>
      </c>
      <c r="M1393" s="39" t="str">
        <f>IFERROR('04A_국토부원자료'!Q1394,"")</f>
        <v>중개거래</v>
      </c>
      <c r="N1393" s="38">
        <f>IF(B1393="","",IF('02_대상물건입력'!B5="",1,IF(ISNUMBER(SEARCH('02_대상물건입력'!B5,B1393)),1,0)))</f>
        <v>1</v>
      </c>
      <c r="O1393" s="38">
        <f>IF(B1393="","",IF('02_대상물건입력'!B6="",1,IF(ISNUMBER(SEARCH('02_대상물건입력'!B6,B1393)),1,0)))</f>
        <v>0</v>
      </c>
      <c r="P1393" s="38">
        <f>IF(L1393="","",IF('02_대상물건입력'!B15="",0,IF(ISNUMBER(SEARCH('02_대상물건입력'!B15,L1393)),1,0)))</f>
        <v>0</v>
      </c>
      <c r="Q1393" s="38">
        <f>IF(D1393="","",IF('02_대상물건입력'!B8="",0,IF(ISNUMBER(SEARCH('02_대상물건입력'!B8,D1393)),1,0)))</f>
        <v>0</v>
      </c>
      <c r="R1393" s="44">
        <f>IFERROR(ABS(E1393-'02_대상물건입력'!B11)/'02_대상물건입력'!B11,"")</f>
        <v>4.0113351050552824E-2</v>
      </c>
      <c r="S1393" s="38">
        <f>IFERROR(ABS(J1393-'02_대상물건입력'!B10),"")</f>
        <v>5</v>
      </c>
      <c r="T1393" s="38">
        <f>IFERROR(ABS('01_설정'!B4-F1393),"")</f>
        <v>1026</v>
      </c>
      <c r="U1393" s="38">
        <f>IFERROR(ABS(K1393-YEAR('02_대상물건입력'!B14)),"")</f>
        <v>10</v>
      </c>
      <c r="V1393" s="38" t="str">
        <f>IF(B1393="","",IF(AND(E1393&gt;0,F1393&gt;0,H1393&gt;0,OR('04A_국토부원자료'!P1394="",'04A_국토부원자료'!P1394="-"),IF('01_설정'!B10=1,N1393=1,TRUE),R1393&lt;='01_설정'!B5,S1393&lt;='01_설정'!B6,T1393&lt;='01_설정'!B7,U1393&lt;='01_설정'!B8),"Y",""))</f>
        <v>Y</v>
      </c>
      <c r="W1393" s="40">
        <f>IF(V1393&lt;&gt;"Y","",MAX(0,(1-R1393/'01_설정'!B5))*'01_설정'!B14+MAX(0,(1-S1393/'01_설정'!B6))*'01_설정'!B15+MAX(0,(1-T1393/'01_설정'!B7))*'01_설정'!B16+MAX(0,(1-U1393/'01_설정'!B8))*'01_설정'!B17+O1393*'01_설정'!B11+Q1393*'01_설정'!B12+P1393*'01_설정'!B13)</f>
        <v>19.604271682893817</v>
      </c>
      <c r="X1393" s="38">
        <f>IF(W1393="","",1+COUNTIFS($W$4:$W$3003,"&gt;"&amp;W1393)+COUNTIFS($W$4:W1393,W1393)-1)</f>
        <v>259</v>
      </c>
    </row>
    <row r="1394" spans="1:24" ht="16.5">
      <c r="A1394" s="38">
        <f>IF('04A_국토부원자료'!A1395="","",ROW()-3)</f>
        <v>1391</v>
      </c>
      <c r="B1394" s="39" t="str">
        <f>IFERROR('04A_국토부원자료'!B1395,"")</f>
        <v>서울특별시 송파구 문정동</v>
      </c>
      <c r="C1394" s="39" t="str">
        <f>IF(B1394="","",IF('04A_국토부원자료'!C1395&lt;&gt;"",'04A_국토부원자료'!C1395,TRIM('04A_국토부원자료'!D1395&amp;IF('04A_국토부원자료'!E1395&lt;&gt;"","-"&amp;'04A_국토부원자료'!E1395,""))))</f>
        <v>622</v>
      </c>
      <c r="D1394" s="39" t="str">
        <f>IFERROR('04A_국토부원자료'!F1395,"")</f>
        <v>송파한화오벨리스크</v>
      </c>
      <c r="E1394" s="40">
        <f>IFERROR(VALUE(SUBSTITUTE('04A_국토부원자료'!G1395,",","")),"")</f>
        <v>29.96</v>
      </c>
      <c r="F1394" s="41">
        <f>IFERROR(IF(AND('04A_국토부원자료'!H1395&lt;&gt;"",'04A_국토부원자료'!I1395&lt;&gt;""),DATE(INT(VALUE(SUBSTITUTE('04A_국토부원자료'!H1395,",",""))/100),MOD(VALUE(SUBSTITUTE('04A_국토부원자료'!H1395,",","")),100),VALUE(SUBSTITUTE('04A_국토부원자료'!I1395,",",""))),""),"")</f>
        <v>45085</v>
      </c>
      <c r="G1394" s="42">
        <f>IFERROR(VALUE(SUBSTITUTE('04A_국토부원자료'!J1395,",","")),"")</f>
        <v>22400</v>
      </c>
      <c r="H1394" s="43">
        <f t="shared" si="42"/>
        <v>224000000</v>
      </c>
      <c r="I1394" s="43">
        <f t="shared" si="43"/>
        <v>7476635.5140186911</v>
      </c>
      <c r="J1394" s="38">
        <f>IFERROR(VALUE(SUBSTITUTE('04A_국토부원자료'!K1395,",","")),"")</f>
        <v>12</v>
      </c>
      <c r="K1394" s="38">
        <f>IFERROR(VALUE(SUBSTITUTE('04A_국토부원자료'!N1395,",","")),"")</f>
        <v>2013</v>
      </c>
      <c r="L1394" s="39" t="str">
        <f>IFERROR('04A_국토부원자료'!O1395,"")</f>
        <v>충민로 5</v>
      </c>
      <c r="M1394" s="39" t="str">
        <f>IFERROR('04A_국토부원자료'!Q1395,"")</f>
        <v>중개거래</v>
      </c>
      <c r="N1394" s="38">
        <f>IF(B1394="","",IF('02_대상물건입력'!B5="",1,IF(ISNUMBER(SEARCH('02_대상물건입력'!B5,B1394)),1,0)))</f>
        <v>1</v>
      </c>
      <c r="O1394" s="38">
        <f>IF(B1394="","",IF('02_대상물건입력'!B6="",1,IF(ISNUMBER(SEARCH('02_대상물건입력'!B6,B1394)),1,0)))</f>
        <v>0</v>
      </c>
      <c r="P1394" s="38">
        <f>IF(L1394="","",IF('02_대상물건입력'!B15="",0,IF(ISNUMBER(SEARCH('02_대상물건입력'!B15,L1394)),1,0)))</f>
        <v>0</v>
      </c>
      <c r="Q1394" s="38">
        <f>IF(D1394="","",IF('02_대상물건입력'!B8="",0,IF(ISNUMBER(SEARCH('02_대상물건입력'!B8,D1394)),1,0)))</f>
        <v>0</v>
      </c>
      <c r="R1394" s="44">
        <f>IFERROR(ABS(E1394-'02_대상물건입력'!B11)/'02_대상물건입력'!B11,"")</f>
        <v>9.9740114819328485E-2</v>
      </c>
      <c r="S1394" s="38">
        <f>IFERROR(ABS(J1394-'02_대상물건입력'!B10),"")</f>
        <v>0</v>
      </c>
      <c r="T1394" s="38">
        <f>IFERROR(ABS('01_설정'!B4-F1394),"")</f>
        <v>1027</v>
      </c>
      <c r="U1394" s="38">
        <f>IFERROR(ABS(K1394-YEAR('02_대상물건입력'!B14)),"")</f>
        <v>13</v>
      </c>
      <c r="V1394" s="38" t="str">
        <f>IF(B1394="","",IF(AND(E1394&gt;0,F1394&gt;0,H1394&gt;0,OR('04A_국토부원자료'!P1395="",'04A_국토부원자료'!P1395="-"),IF('01_설정'!B10=1,N1394=1,TRUE),R1394&lt;='01_설정'!B5,S1394&lt;='01_설정'!B6,T1394&lt;='01_설정'!B7,U1394&lt;='01_설정'!B8),"Y",""))</f>
        <v/>
      </c>
      <c r="W1394" s="40" t="str">
        <f>IF(V1394&lt;&gt;"Y","",MAX(0,(1-R1394/'01_설정'!B5))*'01_설정'!B14+MAX(0,(1-S1394/'01_설정'!B6))*'01_설정'!B15+MAX(0,(1-T1394/'01_설정'!B7))*'01_설정'!B16+MAX(0,(1-U1394/'01_설정'!B8))*'01_설정'!B17+O1394*'01_설정'!B11+Q1394*'01_설정'!B12+P1394*'01_설정'!B13)</f>
        <v/>
      </c>
      <c r="X1394" s="38" t="str">
        <f>IF(W1394="","",1+COUNTIFS($W$4:$W$3003,"&gt;"&amp;W1394)+COUNTIFS($W$4:W1394,W1394)-1)</f>
        <v/>
      </c>
    </row>
    <row r="1395" spans="1:24" ht="16.5">
      <c r="A1395" s="38">
        <f>IF('04A_국토부원자료'!A1396="","",ROW()-3)</f>
        <v>1392</v>
      </c>
      <c r="B1395" s="39" t="str">
        <f>IFERROR('04A_국토부원자료'!B1396,"")</f>
        <v>서울특별시 송파구 문정동</v>
      </c>
      <c r="C1395" s="39" t="str">
        <f>IF(B1395="","",IF('04A_국토부원자료'!C1396&lt;&gt;"",'04A_국토부원자료'!C1396,TRIM('04A_국토부원자료'!D1396&amp;IF('04A_국토부원자료'!E1396&lt;&gt;"","-"&amp;'04A_국토부원자료'!E1396,""))))</f>
        <v>652-5</v>
      </c>
      <c r="D1395" s="39" t="str">
        <f>IFERROR('04A_국토부원자료'!F1396,"")</f>
        <v>문정 아이파크</v>
      </c>
      <c r="E1395" s="40">
        <f>IFERROR(VALUE(SUBSTITUTE('04A_국토부원자료'!G1396,",","")),"")</f>
        <v>21.57</v>
      </c>
      <c r="F1395" s="41">
        <f>IFERROR(IF(AND('04A_국토부원자료'!H1396&lt;&gt;"",'04A_국토부원자료'!I1396&lt;&gt;""),DATE(INT(VALUE(SUBSTITUTE('04A_국토부원자료'!H1396,",",""))/100),MOD(VALUE(SUBSTITUTE('04A_국토부원자료'!H1396,",","")),100),VALUE(SUBSTITUTE('04A_국토부원자료'!I1396,",",""))),""),"")</f>
        <v>45084</v>
      </c>
      <c r="G1395" s="42">
        <f>IFERROR(VALUE(SUBSTITUTE('04A_국토부원자료'!J1396,",","")),"")</f>
        <v>20500</v>
      </c>
      <c r="H1395" s="43">
        <f t="shared" si="42"/>
        <v>205000000</v>
      </c>
      <c r="I1395" s="43">
        <f t="shared" si="43"/>
        <v>9503940.6583217438</v>
      </c>
      <c r="J1395" s="38">
        <f>IFERROR(VALUE(SUBSTITUTE('04A_국토부원자료'!K1396,",","")),"")</f>
        <v>10</v>
      </c>
      <c r="K1395" s="38">
        <f>IFERROR(VALUE(SUBSTITUTE('04A_국토부원자료'!N1396,",","")),"")</f>
        <v>2017</v>
      </c>
      <c r="L1395" s="39" t="str">
        <f>IFERROR('04A_국토부원자료'!O1396,"")</f>
        <v>법원로4길 6</v>
      </c>
      <c r="M1395" s="39" t="str">
        <f>IFERROR('04A_국토부원자료'!Q1396,"")</f>
        <v>중개거래</v>
      </c>
      <c r="N1395" s="38">
        <f>IF(B1395="","",IF('02_대상물건입력'!B5="",1,IF(ISNUMBER(SEARCH('02_대상물건입력'!B5,B1395)),1,0)))</f>
        <v>1</v>
      </c>
      <c r="O1395" s="38">
        <f>IF(B1395="","",IF('02_대상물건입력'!B6="",1,IF(ISNUMBER(SEARCH('02_대상물건입력'!B6,B1395)),1,0)))</f>
        <v>0</v>
      </c>
      <c r="P1395" s="38">
        <f>IF(L1395="","",IF('02_대상물건입력'!B15="",0,IF(ISNUMBER(SEARCH('02_대상물건입력'!B15,L1395)),1,0)))</f>
        <v>0</v>
      </c>
      <c r="Q1395" s="38">
        <f>IF(D1395="","",IF('02_대상물건입력'!B8="",0,IF(ISNUMBER(SEARCH('02_대상물건입력'!B8,D1395)),1,0)))</f>
        <v>0</v>
      </c>
      <c r="R1395" s="44">
        <f>IFERROR(ABS(E1395-'02_대상물건입력'!B11)/'02_대상물건입력'!B11,"")</f>
        <v>0.20823116566579056</v>
      </c>
      <c r="S1395" s="38">
        <f>IFERROR(ABS(J1395-'02_대상물건입력'!B10),"")</f>
        <v>2</v>
      </c>
      <c r="T1395" s="38">
        <f>IFERROR(ABS('01_설정'!B4-F1395),"")</f>
        <v>1028</v>
      </c>
      <c r="U1395" s="38">
        <f>IFERROR(ABS(K1395-YEAR('02_대상물건입력'!B14)),"")</f>
        <v>9</v>
      </c>
      <c r="V1395" s="38" t="str">
        <f>IF(B1395="","",IF(AND(E1395&gt;0,F1395&gt;0,H1395&gt;0,OR('04A_국토부원자료'!P1396="",'04A_국토부원자료'!P1396="-"),IF('01_설정'!B10=1,N1395=1,TRUE),R1395&lt;='01_설정'!B5,S1395&lt;='01_설정'!B6,T1395&lt;='01_설정'!B7,U1395&lt;='01_설정'!B8),"Y",""))</f>
        <v>Y</v>
      </c>
      <c r="W1395" s="40">
        <f>IF(V1395&lt;&gt;"Y","",MAX(0,(1-R1395/'01_설정'!B5))*'01_설정'!B14+MAX(0,(1-S1395/'01_설정'!B6))*'01_설정'!B15+MAX(0,(1-T1395/'01_설정'!B7))*'01_설정'!B16+MAX(0,(1-U1395/'01_설정'!B8))*'01_설정'!B17+O1395*'01_설정'!B11+Q1395*'01_설정'!B12+P1395*'01_설정'!B13)</f>
        <v>12.977027284424128</v>
      </c>
      <c r="X1395" s="38">
        <f>IF(W1395="","",1+COUNTIFS($W$4:$W$3003,"&gt;"&amp;W1395)+COUNTIFS($W$4:W1395,W1395)-1)</f>
        <v>303</v>
      </c>
    </row>
    <row r="1396" spans="1:24" ht="16.5">
      <c r="A1396" s="38">
        <f>IF('04A_국토부원자료'!A1397="","",ROW()-3)</f>
        <v>1393</v>
      </c>
      <c r="B1396" s="39" t="str">
        <f>IFERROR('04A_국토부원자료'!B1397,"")</f>
        <v>서울특별시 송파구 문정동</v>
      </c>
      <c r="C1396" s="39" t="str">
        <f>IF(B1396="","",IF('04A_국토부원자료'!C1397&lt;&gt;"",'04A_국토부원자료'!C1397,TRIM('04A_국토부원자료'!D1397&amp;IF('04A_국토부원자료'!E1397&lt;&gt;"","-"&amp;'04A_국토부원자료'!E1397,""))))</f>
        <v>620</v>
      </c>
      <c r="D1396" s="39" t="str">
        <f>IFERROR('04A_국토부원자료'!F1397,"")</f>
        <v>송파푸르지오시티</v>
      </c>
      <c r="E1396" s="40">
        <f>IFERROR(VALUE(SUBSTITUTE('04A_국토부원자료'!G1397,",","")),"")</f>
        <v>29.99</v>
      </c>
      <c r="F1396" s="41">
        <f>IFERROR(IF(AND('04A_국토부원자료'!H1397&lt;&gt;"",'04A_국토부원자료'!I1397&lt;&gt;""),DATE(INT(VALUE(SUBSTITUTE('04A_국토부원자료'!H1397,",",""))/100),MOD(VALUE(SUBSTITUTE('04A_국토부원자료'!H1397,",","")),100),VALUE(SUBSTITUTE('04A_국토부원자료'!I1397,",",""))),""),"")</f>
        <v>45084</v>
      </c>
      <c r="G1396" s="42">
        <f>IFERROR(VALUE(SUBSTITUTE('04A_국토부원자료'!J1397,",","")),"")</f>
        <v>25500</v>
      </c>
      <c r="H1396" s="43">
        <f t="shared" si="42"/>
        <v>255000000</v>
      </c>
      <c r="I1396" s="43">
        <f t="shared" si="43"/>
        <v>8502834.2780926973</v>
      </c>
      <c r="J1396" s="38">
        <f>IFERROR(VALUE(SUBSTITUTE('04A_국토부원자료'!K1397,",","")),"")</f>
        <v>11</v>
      </c>
      <c r="K1396" s="38">
        <f>IFERROR(VALUE(SUBSTITUTE('04A_국토부원자료'!N1397,",","")),"")</f>
        <v>2013</v>
      </c>
      <c r="L1396" s="39" t="str">
        <f>IFERROR('04A_국토부원자료'!O1397,"")</f>
        <v>새말로 62</v>
      </c>
      <c r="M1396" s="39" t="str">
        <f>IFERROR('04A_국토부원자료'!Q1397,"")</f>
        <v>중개거래</v>
      </c>
      <c r="N1396" s="38">
        <f>IF(B1396="","",IF('02_대상물건입력'!B5="",1,IF(ISNUMBER(SEARCH('02_대상물건입력'!B5,B1396)),1,0)))</f>
        <v>1</v>
      </c>
      <c r="O1396" s="38">
        <f>IF(B1396="","",IF('02_대상물건입력'!B6="",1,IF(ISNUMBER(SEARCH('02_대상물건입력'!B6,B1396)),1,0)))</f>
        <v>0</v>
      </c>
      <c r="P1396" s="38">
        <f>IF(L1396="","",IF('02_대상물건입력'!B15="",0,IF(ISNUMBER(SEARCH('02_대상물건입력'!B15,L1396)),1,0)))</f>
        <v>0</v>
      </c>
      <c r="Q1396" s="38">
        <f>IF(D1396="","",IF('02_대상물건입력'!B8="",0,IF(ISNUMBER(SEARCH('02_대상물건입력'!B8,D1396)),1,0)))</f>
        <v>0</v>
      </c>
      <c r="R1396" s="44">
        <f>IFERROR(ABS(E1396-'02_대상물건입력'!B11)/'02_대상물건입력'!B11,"")</f>
        <v>0.10084132321200462</v>
      </c>
      <c r="S1396" s="38">
        <f>IFERROR(ABS(J1396-'02_대상물건입력'!B10),"")</f>
        <v>1</v>
      </c>
      <c r="T1396" s="38">
        <f>IFERROR(ABS('01_설정'!B4-F1396),"")</f>
        <v>1028</v>
      </c>
      <c r="U1396" s="38">
        <f>IFERROR(ABS(K1396-YEAR('02_대상물건입력'!B14)),"")</f>
        <v>13</v>
      </c>
      <c r="V1396" s="38" t="str">
        <f>IF(B1396="","",IF(AND(E1396&gt;0,F1396&gt;0,H1396&gt;0,OR('04A_국토부원자료'!P1397="",'04A_국토부원자료'!P1397="-"),IF('01_설정'!B10=1,N1396=1,TRUE),R1396&lt;='01_설정'!B5,S1396&lt;='01_설정'!B6,T1396&lt;='01_설정'!B7,U1396&lt;='01_설정'!B8),"Y",""))</f>
        <v/>
      </c>
      <c r="W1396" s="40" t="str">
        <f>IF(V1396&lt;&gt;"Y","",MAX(0,(1-R1396/'01_설정'!B5))*'01_설정'!B14+MAX(0,(1-S1396/'01_설정'!B6))*'01_설정'!B15+MAX(0,(1-T1396/'01_설정'!B7))*'01_설정'!B16+MAX(0,(1-U1396/'01_설정'!B8))*'01_설정'!B17+O1396*'01_설정'!B11+Q1396*'01_설정'!B12+P1396*'01_설정'!B13)</f>
        <v/>
      </c>
      <c r="X1396" s="38" t="str">
        <f>IF(W1396="","",1+COUNTIFS($W$4:$W$3003,"&gt;"&amp;W1396)+COUNTIFS($W$4:W1396,W1396)-1)</f>
        <v/>
      </c>
    </row>
    <row r="1397" spans="1:24" ht="16.5">
      <c r="A1397" s="38">
        <f>IF('04A_국토부원자료'!A1398="","",ROW()-3)</f>
        <v>1394</v>
      </c>
      <c r="B1397" s="39" t="str">
        <f>IFERROR('04A_국토부원자료'!B1398,"")</f>
        <v>서울특별시 송파구 문정동</v>
      </c>
      <c r="C1397" s="39" t="str">
        <f>IF(B1397="","",IF('04A_국토부원자료'!C1398&lt;&gt;"",'04A_국토부원자료'!C1398,TRIM('04A_국토부원자료'!D1398&amp;IF('04A_국토부원자료'!E1398&lt;&gt;"","-"&amp;'04A_국토부원자료'!E1398,""))))</f>
        <v>624</v>
      </c>
      <c r="D1397" s="39" t="str">
        <f>IFERROR('04A_국토부원자료'!F1398,"")</f>
        <v>송파 아이파크</v>
      </c>
      <c r="E1397" s="40">
        <f>IFERROR(VALUE(SUBSTITUTE('04A_국토부원자료'!G1398,",","")),"")</f>
        <v>29.88</v>
      </c>
      <c r="F1397" s="41">
        <f>IFERROR(IF(AND('04A_국토부원자료'!H1398&lt;&gt;"",'04A_국토부원자료'!I1398&lt;&gt;""),DATE(INT(VALUE(SUBSTITUTE('04A_국토부원자료'!H1398,",",""))/100),MOD(VALUE(SUBSTITUTE('04A_국토부원자료'!H1398,",","")),100),VALUE(SUBSTITUTE('04A_국토부원자료'!I1398,",",""))),""),"")</f>
        <v>45083</v>
      </c>
      <c r="G1397" s="42">
        <f>IFERROR(VALUE(SUBSTITUTE('04A_국토부원자료'!J1398,",","")),"")</f>
        <v>27000</v>
      </c>
      <c r="H1397" s="43">
        <f t="shared" si="42"/>
        <v>270000000</v>
      </c>
      <c r="I1397" s="43">
        <f t="shared" si="43"/>
        <v>9036144.5783132538</v>
      </c>
      <c r="J1397" s="38">
        <f>IFERROR(VALUE(SUBSTITUTE('04A_국토부원자료'!K1398,",","")),"")</f>
        <v>13</v>
      </c>
      <c r="K1397" s="38">
        <f>IFERROR(VALUE(SUBSTITUTE('04A_국토부원자료'!N1398,",","")),"")</f>
        <v>2015</v>
      </c>
      <c r="L1397" s="39" t="str">
        <f>IFERROR('04A_국토부원자료'!O1398,"")</f>
        <v>법원로 55</v>
      </c>
      <c r="M1397" s="39" t="str">
        <f>IFERROR('04A_국토부원자료'!Q1398,"")</f>
        <v>중개거래</v>
      </c>
      <c r="N1397" s="38">
        <f>IF(B1397="","",IF('02_대상물건입력'!B5="",1,IF(ISNUMBER(SEARCH('02_대상물건입력'!B5,B1397)),1,0)))</f>
        <v>1</v>
      </c>
      <c r="O1397" s="38">
        <f>IF(B1397="","",IF('02_대상물건입력'!B6="",1,IF(ISNUMBER(SEARCH('02_대상물건입력'!B6,B1397)),1,0)))</f>
        <v>0</v>
      </c>
      <c r="P1397" s="38">
        <f>IF(L1397="","",IF('02_대상물건입력'!B15="",0,IF(ISNUMBER(SEARCH('02_대상물건입력'!B15,L1397)),1,0)))</f>
        <v>0</v>
      </c>
      <c r="Q1397" s="38">
        <f>IF(D1397="","",IF('02_대상물건입력'!B8="",0,IF(ISNUMBER(SEARCH('02_대상물건입력'!B8,D1397)),1,0)))</f>
        <v>0</v>
      </c>
      <c r="R1397" s="44">
        <f>IFERROR(ABS(E1397-'02_대상물건입력'!B11)/'02_대상물건입력'!B11,"")</f>
        <v>9.6803559105525128E-2</v>
      </c>
      <c r="S1397" s="38">
        <f>IFERROR(ABS(J1397-'02_대상물건입력'!B10),"")</f>
        <v>1</v>
      </c>
      <c r="T1397" s="38">
        <f>IFERROR(ABS('01_설정'!B4-F1397),"")</f>
        <v>1029</v>
      </c>
      <c r="U1397" s="38">
        <f>IFERROR(ABS(K1397-YEAR('02_대상물건입력'!B14)),"")</f>
        <v>11</v>
      </c>
      <c r="V1397" s="38" t="str">
        <f>IF(B1397="","",IF(AND(E1397&gt;0,F1397&gt;0,H1397&gt;0,OR('04A_국토부원자료'!P1398="",'04A_국토부원자료'!P1398="-"),IF('01_설정'!B10=1,N1397=1,TRUE),R1397&lt;='01_설정'!B5,S1397&lt;='01_설정'!B6,T1397&lt;='01_설정'!B7,U1397&lt;='01_설정'!B8),"Y",""))</f>
        <v/>
      </c>
      <c r="W1397" s="40" t="str">
        <f>IF(V1397&lt;&gt;"Y","",MAX(0,(1-R1397/'01_설정'!B5))*'01_설정'!B14+MAX(0,(1-S1397/'01_설정'!B6))*'01_설정'!B15+MAX(0,(1-T1397/'01_설정'!B7))*'01_설정'!B16+MAX(0,(1-U1397/'01_설정'!B8))*'01_설정'!B17+O1397*'01_설정'!B11+Q1397*'01_설정'!B12+P1397*'01_설정'!B13)</f>
        <v/>
      </c>
      <c r="X1397" s="38" t="str">
        <f>IF(W1397="","",1+COUNTIFS($W$4:$W$3003,"&gt;"&amp;W1397)+COUNTIFS($W$4:W1397,W1397)-1)</f>
        <v/>
      </c>
    </row>
    <row r="1398" spans="1:24" ht="16.5">
      <c r="A1398" s="38">
        <f>IF('04A_국토부원자료'!A1399="","",ROW()-3)</f>
        <v>1395</v>
      </c>
      <c r="B1398" s="39" t="str">
        <f>IFERROR('04A_국토부원자료'!B1399,"")</f>
        <v>서울특별시 송파구 문정동</v>
      </c>
      <c r="C1398" s="39" t="str">
        <f>IF(B1398="","",IF('04A_국토부원자료'!C1399&lt;&gt;"",'04A_국토부원자료'!C1399,TRIM('04A_국토부원자료'!D1399&amp;IF('04A_국토부원자료'!E1399&lt;&gt;"","-"&amp;'04A_국토부원자료'!E1399,""))))</f>
        <v>624</v>
      </c>
      <c r="D1398" s="39" t="str">
        <f>IFERROR('04A_국토부원자료'!F1399,"")</f>
        <v>송파 아이파크</v>
      </c>
      <c r="E1398" s="40">
        <f>IFERROR(VALUE(SUBSTITUTE('04A_국토부원자료'!G1399,",","")),"")</f>
        <v>49.6</v>
      </c>
      <c r="F1398" s="41">
        <f>IFERROR(IF(AND('04A_국토부원자료'!H1399&lt;&gt;"",'04A_국토부원자료'!I1399&lt;&gt;""),DATE(INT(VALUE(SUBSTITUTE('04A_국토부원자료'!H1399,",",""))/100),MOD(VALUE(SUBSTITUTE('04A_국토부원자료'!H1399,",","")),100),VALUE(SUBSTITUTE('04A_국토부원자료'!I1399,",",""))),""),"")</f>
        <v>45082</v>
      </c>
      <c r="G1398" s="42">
        <f>IFERROR(VALUE(SUBSTITUTE('04A_국토부원자료'!J1399,",","")),"")</f>
        <v>60000</v>
      </c>
      <c r="H1398" s="43">
        <f t="shared" si="42"/>
        <v>600000000</v>
      </c>
      <c r="I1398" s="43">
        <f t="shared" si="43"/>
        <v>12096774.193548387</v>
      </c>
      <c r="J1398" s="38">
        <f>IFERROR(VALUE(SUBSTITUTE('04A_국토부원자료'!K1399,",","")),"")</f>
        <v>15</v>
      </c>
      <c r="K1398" s="38">
        <f>IFERROR(VALUE(SUBSTITUTE('04A_국토부원자료'!N1399,",","")),"")</f>
        <v>2015</v>
      </c>
      <c r="L1398" s="39" t="str">
        <f>IFERROR('04A_국토부원자료'!O1399,"")</f>
        <v>법원로 55</v>
      </c>
      <c r="M1398" s="39" t="str">
        <f>IFERROR('04A_국토부원자료'!Q1399,"")</f>
        <v>중개거래</v>
      </c>
      <c r="N1398" s="38">
        <f>IF(B1398="","",IF('02_대상물건입력'!B5="",1,IF(ISNUMBER(SEARCH('02_대상물건입력'!B5,B1398)),1,0)))</f>
        <v>1</v>
      </c>
      <c r="O1398" s="38">
        <f>IF(B1398="","",IF('02_대상물건입력'!B6="",1,IF(ISNUMBER(SEARCH('02_대상물건입력'!B6,B1398)),1,0)))</f>
        <v>0</v>
      </c>
      <c r="P1398" s="38">
        <f>IF(L1398="","",IF('02_대상물건입력'!B15="",0,IF(ISNUMBER(SEARCH('02_대상물건입력'!B15,L1398)),1,0)))</f>
        <v>0</v>
      </c>
      <c r="Q1398" s="38">
        <f>IF(D1398="","",IF('02_대상물건입력'!B8="",0,IF(ISNUMBER(SEARCH('02_대상물건입력'!B8,D1398)),1,0)))</f>
        <v>0</v>
      </c>
      <c r="R1398" s="44">
        <f>IFERROR(ABS(E1398-'02_대상물건입력'!B11)/'02_대상물건입력'!B11,"")</f>
        <v>0.82066454255803378</v>
      </c>
      <c r="S1398" s="38">
        <f>IFERROR(ABS(J1398-'02_대상물건입력'!B10),"")</f>
        <v>3</v>
      </c>
      <c r="T1398" s="38">
        <f>IFERROR(ABS('01_설정'!B4-F1398),"")</f>
        <v>1030</v>
      </c>
      <c r="U1398" s="38">
        <f>IFERROR(ABS(K1398-YEAR('02_대상물건입력'!B14)),"")</f>
        <v>11</v>
      </c>
      <c r="V1398" s="38" t="str">
        <f>IF(B1398="","",IF(AND(E1398&gt;0,F1398&gt;0,H1398&gt;0,OR('04A_국토부원자료'!P1399="",'04A_국토부원자료'!P1399="-"),IF('01_설정'!B10=1,N1398=1,TRUE),R1398&lt;='01_설정'!B5,S1398&lt;='01_설정'!B6,T1398&lt;='01_설정'!B7,U1398&lt;='01_설정'!B8),"Y",""))</f>
        <v/>
      </c>
      <c r="W1398" s="40" t="str">
        <f>IF(V1398&lt;&gt;"Y","",MAX(0,(1-R1398/'01_설정'!B5))*'01_설정'!B14+MAX(0,(1-S1398/'01_설정'!B6))*'01_설정'!B15+MAX(0,(1-T1398/'01_설정'!B7))*'01_설정'!B16+MAX(0,(1-U1398/'01_설정'!B8))*'01_설정'!B17+O1398*'01_설정'!B11+Q1398*'01_설정'!B12+P1398*'01_설정'!B13)</f>
        <v/>
      </c>
      <c r="X1398" s="38" t="str">
        <f>IF(W1398="","",1+COUNTIFS($W$4:$W$3003,"&gt;"&amp;W1398)+COUNTIFS($W$4:W1398,W1398)-1)</f>
        <v/>
      </c>
    </row>
    <row r="1399" spans="1:24" ht="16.5">
      <c r="A1399" s="38">
        <f>IF('04A_국토부원자료'!A1400="","",ROW()-3)</f>
        <v>1396</v>
      </c>
      <c r="B1399" s="39" t="str">
        <f>IFERROR('04A_국토부원자료'!B1400,"")</f>
        <v>서울특별시 송파구 문정동</v>
      </c>
      <c r="C1399" s="39" t="str">
        <f>IF(B1399="","",IF('04A_국토부원자료'!C1400&lt;&gt;"",'04A_국토부원자료'!C1400,TRIM('04A_국토부원자료'!D1400&amp;IF('04A_국토부원자료'!E1400&lt;&gt;"","-"&amp;'04A_국토부원자료'!E1400,""))))</f>
        <v>618</v>
      </c>
      <c r="D1399" s="39" t="str">
        <f>IFERROR('04A_국토부원자료'!F1400,"")</f>
        <v>파크하비오</v>
      </c>
      <c r="E1399" s="40">
        <f>IFERROR(VALUE(SUBSTITUTE('04A_국토부원자료'!G1400,",","")),"")</f>
        <v>25.12</v>
      </c>
      <c r="F1399" s="41">
        <f>IFERROR(IF(AND('04A_국토부원자료'!H1400&lt;&gt;"",'04A_국토부원자료'!I1400&lt;&gt;""),DATE(INT(VALUE(SUBSTITUTE('04A_국토부원자료'!H1400,",",""))/100),MOD(VALUE(SUBSTITUTE('04A_국토부원자료'!H1400,",","")),100),VALUE(SUBSTITUTE('04A_국토부원자료'!I1400,",",""))),""),"")</f>
        <v>45082</v>
      </c>
      <c r="G1399" s="42">
        <f>IFERROR(VALUE(SUBSTITUTE('04A_국토부원자료'!J1400,",","")),"")</f>
        <v>20900</v>
      </c>
      <c r="H1399" s="43">
        <f t="shared" si="42"/>
        <v>209000000</v>
      </c>
      <c r="I1399" s="43">
        <f t="shared" si="43"/>
        <v>8320063.694267516</v>
      </c>
      <c r="J1399" s="38">
        <f>IFERROR(VALUE(SUBSTITUTE('04A_국토부원자료'!K1400,",","")),"")</f>
        <v>17</v>
      </c>
      <c r="K1399" s="38" t="str">
        <f>IFERROR(VALUE(SUBSTITUTE('04A_국토부원자료'!N1400,",","")),"")</f>
        <v/>
      </c>
      <c r="L1399" s="39" t="str">
        <f>IFERROR('04A_국토부원자료'!O1400,"")</f>
        <v xml:space="preserve"> </v>
      </c>
      <c r="M1399" s="39" t="str">
        <f>IFERROR('04A_국토부원자료'!Q1400,"")</f>
        <v>중개거래</v>
      </c>
      <c r="N1399" s="38">
        <f>IF(B1399="","",IF('02_대상물건입력'!B5="",1,IF(ISNUMBER(SEARCH('02_대상물건입력'!B5,B1399)),1,0)))</f>
        <v>1</v>
      </c>
      <c r="O1399" s="38">
        <f>IF(B1399="","",IF('02_대상물건입력'!B6="",1,IF(ISNUMBER(SEARCH('02_대상물건입력'!B6,B1399)),1,0)))</f>
        <v>0</v>
      </c>
      <c r="P1399" s="38">
        <f>IF(L1399="","",IF('02_대상물건입력'!B15="",0,IF(ISNUMBER(SEARCH('02_대상물건입력'!B15,L1399)),1,0)))</f>
        <v>0</v>
      </c>
      <c r="Q1399" s="38">
        <f>IF(D1399="","",IF('02_대상물건입력'!B8="",0,IF(ISNUMBER(SEARCH('02_대상물건입력'!B8,D1399)),1,0)))</f>
        <v>0</v>
      </c>
      <c r="R1399" s="44">
        <f>IFERROR(ABS(E1399-'02_대상물건입력'!B11)/'02_대상물건입력'!B11,"")</f>
        <v>7.7921505865769972E-2</v>
      </c>
      <c r="S1399" s="38">
        <f>IFERROR(ABS(J1399-'02_대상물건입력'!B10),"")</f>
        <v>5</v>
      </c>
      <c r="T1399" s="38">
        <f>IFERROR(ABS('01_설정'!B4-F1399),"")</f>
        <v>1030</v>
      </c>
      <c r="U1399" s="38" t="str">
        <f>IFERROR(ABS(K1399-YEAR('02_대상물건입력'!B14)),"")</f>
        <v/>
      </c>
      <c r="V1399" s="38" t="str">
        <f>IF(B1399="","",IF(AND(E1399&gt;0,F1399&gt;0,H1399&gt;0,OR('04A_국토부원자료'!P1400="",'04A_국토부원자료'!P1400="-"),IF('01_설정'!B10=1,N1399=1,TRUE),R1399&lt;='01_설정'!B5,S1399&lt;='01_설정'!B6,T1399&lt;='01_설정'!B7,U1399&lt;='01_설정'!B8),"Y",""))</f>
        <v/>
      </c>
      <c r="W1399" s="40" t="str">
        <f>IF(V1399&lt;&gt;"Y","",MAX(0,(1-R1399/'01_설정'!B5))*'01_설정'!B14+MAX(0,(1-S1399/'01_설정'!B6))*'01_설정'!B15+MAX(0,(1-T1399/'01_설정'!B7))*'01_설정'!B16+MAX(0,(1-U1399/'01_설정'!B8))*'01_설정'!B17+O1399*'01_설정'!B11+Q1399*'01_설정'!B12+P1399*'01_설정'!B13)</f>
        <v/>
      </c>
      <c r="X1399" s="38" t="str">
        <f>IF(W1399="","",1+COUNTIFS($W$4:$W$3003,"&gt;"&amp;W1399)+COUNTIFS($W$4:W1399,W1399)-1)</f>
        <v/>
      </c>
    </row>
    <row r="1400" spans="1:24" ht="16.5">
      <c r="A1400" s="38">
        <f>IF('04A_국토부원자료'!A1401="","",ROW()-3)</f>
        <v>1397</v>
      </c>
      <c r="B1400" s="39" t="str">
        <f>IFERROR('04A_국토부원자료'!B1401,"")</f>
        <v>서울특별시 송파구 문정동</v>
      </c>
      <c r="C1400" s="39" t="str">
        <f>IF(B1400="","",IF('04A_국토부원자료'!C1401&lt;&gt;"",'04A_국토부원자료'!C1401,TRIM('04A_국토부원자료'!D1401&amp;IF('04A_국토부원자료'!E1401&lt;&gt;"","-"&amp;'04A_국토부원자료'!E1401,""))))</f>
        <v>618</v>
      </c>
      <c r="D1400" s="39" t="str">
        <f>IFERROR('04A_국토부원자료'!F1401,"")</f>
        <v>파크하비오</v>
      </c>
      <c r="E1400" s="40">
        <f>IFERROR(VALUE(SUBSTITUTE('04A_국토부원자료'!G1401,",","")),"")</f>
        <v>48.93</v>
      </c>
      <c r="F1400" s="41">
        <f>IFERROR(IF(AND('04A_국토부원자료'!H1401&lt;&gt;"",'04A_국토부원자료'!I1401&lt;&gt;""),DATE(INT(VALUE(SUBSTITUTE('04A_국토부원자료'!H1401,",",""))/100),MOD(VALUE(SUBSTITUTE('04A_국토부원자료'!H1401,",","")),100),VALUE(SUBSTITUTE('04A_국토부원자료'!I1401,",",""))),""),"")</f>
        <v>45080</v>
      </c>
      <c r="G1400" s="42">
        <f>IFERROR(VALUE(SUBSTITUTE('04A_국토부원자료'!J1401,",","")),"")</f>
        <v>45100</v>
      </c>
      <c r="H1400" s="43">
        <f t="shared" si="42"/>
        <v>451000000</v>
      </c>
      <c r="I1400" s="43">
        <f t="shared" si="43"/>
        <v>9217249.1314122211</v>
      </c>
      <c r="J1400" s="38">
        <f>IFERROR(VALUE(SUBSTITUTE('04A_국토부원자료'!K1401,",","")),"")</f>
        <v>4</v>
      </c>
      <c r="K1400" s="38" t="str">
        <f>IFERROR(VALUE(SUBSTITUTE('04A_국토부원자료'!N1401,",","")),"")</f>
        <v/>
      </c>
      <c r="L1400" s="39" t="str">
        <f>IFERROR('04A_국토부원자료'!O1401,"")</f>
        <v xml:space="preserve"> </v>
      </c>
      <c r="M1400" s="39" t="str">
        <f>IFERROR('04A_국토부원자료'!Q1401,"")</f>
        <v>중개거래</v>
      </c>
      <c r="N1400" s="38">
        <f>IF(B1400="","",IF('02_대상물건입력'!B5="",1,IF(ISNUMBER(SEARCH('02_대상물건입력'!B5,B1400)),1,0)))</f>
        <v>1</v>
      </c>
      <c r="O1400" s="38">
        <f>IF(B1400="","",IF('02_대상물건입력'!B6="",1,IF(ISNUMBER(SEARCH('02_대상물건입력'!B6,B1400)),1,0)))</f>
        <v>0</v>
      </c>
      <c r="P1400" s="38">
        <f>IF(L1400="","",IF('02_대상물건입력'!B15="",0,IF(ISNUMBER(SEARCH('02_대상물건입력'!B15,L1400)),1,0)))</f>
        <v>0</v>
      </c>
      <c r="Q1400" s="38">
        <f>IF(D1400="","",IF('02_대상물건입력'!B8="",0,IF(ISNUMBER(SEARCH('02_대상물건입력'!B8,D1400)),1,0)))</f>
        <v>0</v>
      </c>
      <c r="R1400" s="44">
        <f>IFERROR(ABS(E1400-'02_대상물건입력'!B11)/'02_대상물건입력'!B11,"")</f>
        <v>0.79607088845493124</v>
      </c>
      <c r="S1400" s="38">
        <f>IFERROR(ABS(J1400-'02_대상물건입력'!B10),"")</f>
        <v>8</v>
      </c>
      <c r="T1400" s="38">
        <f>IFERROR(ABS('01_설정'!B4-F1400),"")</f>
        <v>1032</v>
      </c>
      <c r="U1400" s="38" t="str">
        <f>IFERROR(ABS(K1400-YEAR('02_대상물건입력'!B14)),"")</f>
        <v/>
      </c>
      <c r="V1400" s="38" t="str">
        <f>IF(B1400="","",IF(AND(E1400&gt;0,F1400&gt;0,H1400&gt;0,OR('04A_국토부원자료'!P1401="",'04A_국토부원자료'!P1401="-"),IF('01_설정'!B10=1,N1400=1,TRUE),R1400&lt;='01_설정'!B5,S1400&lt;='01_설정'!B6,T1400&lt;='01_설정'!B7,U1400&lt;='01_설정'!B8),"Y",""))</f>
        <v/>
      </c>
      <c r="W1400" s="40" t="str">
        <f>IF(V1400&lt;&gt;"Y","",MAX(0,(1-R1400/'01_설정'!B5))*'01_설정'!B14+MAX(0,(1-S1400/'01_설정'!B6))*'01_설정'!B15+MAX(0,(1-T1400/'01_설정'!B7))*'01_설정'!B16+MAX(0,(1-U1400/'01_설정'!B8))*'01_설정'!B17+O1400*'01_설정'!B11+Q1400*'01_설정'!B12+P1400*'01_설정'!B13)</f>
        <v/>
      </c>
      <c r="X1400" s="38" t="str">
        <f>IF(W1400="","",1+COUNTIFS($W$4:$W$3003,"&gt;"&amp;W1400)+COUNTIFS($W$4:W1400,W1400)-1)</f>
        <v/>
      </c>
    </row>
    <row r="1401" spans="1:24" ht="16.5">
      <c r="A1401" s="38">
        <f>IF('04A_국토부원자료'!A1402="","",ROW()-3)</f>
        <v>1398</v>
      </c>
      <c r="B1401" s="39" t="str">
        <f>IFERROR('04A_국토부원자료'!B1402,"")</f>
        <v>서울특별시 송파구 문정동</v>
      </c>
      <c r="C1401" s="39" t="str">
        <f>IF(B1401="","",IF('04A_국토부원자료'!C1402&lt;&gt;"",'04A_국토부원자료'!C1402,TRIM('04A_국토부원자료'!D1402&amp;IF('04A_국토부원자료'!E1402&lt;&gt;"","-"&amp;'04A_국토부원자료'!E1402,""))))</f>
        <v>618</v>
      </c>
      <c r="D1401" s="39" t="str">
        <f>IFERROR('04A_국토부원자료'!F1402,"")</f>
        <v>파크하비오</v>
      </c>
      <c r="E1401" s="40">
        <f>IFERROR(VALUE(SUBSTITUTE('04A_국토부원자료'!G1402,",","")),"")</f>
        <v>28.82</v>
      </c>
      <c r="F1401" s="41">
        <f>IFERROR(IF(AND('04A_국토부원자료'!H1402&lt;&gt;"",'04A_국토부원자료'!I1402&lt;&gt;""),DATE(INT(VALUE(SUBSTITUTE('04A_국토부원자료'!H1402,",",""))/100),MOD(VALUE(SUBSTITUTE('04A_국토부원자료'!H1402,",","")),100),VALUE(SUBSTITUTE('04A_국토부원자료'!I1402,",",""))),""),"")</f>
        <v>45079</v>
      </c>
      <c r="G1401" s="42">
        <f>IFERROR(VALUE(SUBSTITUTE('04A_국토부원자료'!J1402,",","")),"")</f>
        <v>25500</v>
      </c>
      <c r="H1401" s="43">
        <f t="shared" si="42"/>
        <v>255000000</v>
      </c>
      <c r="I1401" s="43">
        <f t="shared" si="43"/>
        <v>8848022.2068008333</v>
      </c>
      <c r="J1401" s="38">
        <f>IFERROR(VALUE(SUBSTITUTE('04A_국토부원자료'!K1402,",","")),"")</f>
        <v>16</v>
      </c>
      <c r="K1401" s="38" t="str">
        <f>IFERROR(VALUE(SUBSTITUTE('04A_국토부원자료'!N1402,",","")),"")</f>
        <v/>
      </c>
      <c r="L1401" s="39" t="str">
        <f>IFERROR('04A_국토부원자료'!O1402,"")</f>
        <v xml:space="preserve"> </v>
      </c>
      <c r="M1401" s="39" t="str">
        <f>IFERROR('04A_국토부원자료'!Q1402,"")</f>
        <v>직거래</v>
      </c>
      <c r="N1401" s="38">
        <f>IF(B1401="","",IF('02_대상물건입력'!B5="",1,IF(ISNUMBER(SEARCH('02_대상물건입력'!B5,B1401)),1,0)))</f>
        <v>1</v>
      </c>
      <c r="O1401" s="38">
        <f>IF(B1401="","",IF('02_대상물건입력'!B6="",1,IF(ISNUMBER(SEARCH('02_대상물건입력'!B6,B1401)),1,0)))</f>
        <v>0</v>
      </c>
      <c r="P1401" s="38">
        <f>IF(L1401="","",IF('02_대상물건입력'!B15="",0,IF(ISNUMBER(SEARCH('02_대상물건입력'!B15,L1401)),1,0)))</f>
        <v>0</v>
      </c>
      <c r="Q1401" s="38">
        <f>IF(D1401="","",IF('02_대상물건입력'!B8="",0,IF(ISNUMBER(SEARCH('02_대상물건입력'!B8,D1401)),1,0)))</f>
        <v>0</v>
      </c>
      <c r="R1401" s="44">
        <f>IFERROR(ABS(E1401-'02_대상물건입력'!B11)/'02_대상물건입력'!B11,"")</f>
        <v>5.7894195897631714E-2</v>
      </c>
      <c r="S1401" s="38">
        <f>IFERROR(ABS(J1401-'02_대상물건입력'!B10),"")</f>
        <v>4</v>
      </c>
      <c r="T1401" s="38">
        <f>IFERROR(ABS('01_설정'!B4-F1401),"")</f>
        <v>1033</v>
      </c>
      <c r="U1401" s="38" t="str">
        <f>IFERROR(ABS(K1401-YEAR('02_대상물건입력'!B14)),"")</f>
        <v/>
      </c>
      <c r="V1401" s="38" t="str">
        <f>IF(B1401="","",IF(AND(E1401&gt;0,F1401&gt;0,H1401&gt;0,OR('04A_국토부원자료'!P1402="",'04A_국토부원자료'!P1402="-"),IF('01_설정'!B10=1,N1401=1,TRUE),R1401&lt;='01_설정'!B5,S1401&lt;='01_설정'!B6,T1401&lt;='01_설정'!B7,U1401&lt;='01_설정'!B8),"Y",""))</f>
        <v/>
      </c>
      <c r="W1401" s="40" t="str">
        <f>IF(V1401&lt;&gt;"Y","",MAX(0,(1-R1401/'01_설정'!B5))*'01_설정'!B14+MAX(0,(1-S1401/'01_설정'!B6))*'01_설정'!B15+MAX(0,(1-T1401/'01_설정'!B7))*'01_설정'!B16+MAX(0,(1-U1401/'01_설정'!B8))*'01_설정'!B17+O1401*'01_설정'!B11+Q1401*'01_설정'!B12+P1401*'01_설정'!B13)</f>
        <v/>
      </c>
      <c r="X1401" s="38" t="str">
        <f>IF(W1401="","",1+COUNTIFS($W$4:$W$3003,"&gt;"&amp;W1401)+COUNTIFS($W$4:W1401,W1401)-1)</f>
        <v/>
      </c>
    </row>
    <row r="1402" spans="1:24" ht="16.5">
      <c r="A1402" s="38">
        <f>IF('04A_국토부원자료'!A1403="","",ROW()-3)</f>
        <v>1399</v>
      </c>
      <c r="B1402" s="39" t="str">
        <f>IFERROR('04A_국토부원자료'!B1403,"")</f>
        <v>서울특별시 송파구 문정동</v>
      </c>
      <c r="C1402" s="39" t="str">
        <f>IF(B1402="","",IF('04A_국토부원자료'!C1403&lt;&gt;"",'04A_국토부원자료'!C1403,TRIM('04A_국토부원자료'!D1403&amp;IF('04A_국토부원자료'!E1403&lt;&gt;"","-"&amp;'04A_국토부원자료'!E1403,""))))</f>
        <v>652</v>
      </c>
      <c r="D1402" s="39" t="str">
        <f>IFERROR('04A_국토부원자료'!F1403,"")</f>
        <v>송파법조타운푸르지오시티</v>
      </c>
      <c r="E1402" s="40">
        <f>IFERROR(VALUE(SUBSTITUTE('04A_국토부원자료'!G1403,",","")),"")</f>
        <v>17.47</v>
      </c>
      <c r="F1402" s="41">
        <f>IFERROR(IF(AND('04A_국토부원자료'!H1403&lt;&gt;"",'04A_국토부원자료'!I1403&lt;&gt;""),DATE(INT(VALUE(SUBSTITUTE('04A_국토부원자료'!H1403,",",""))/100),MOD(VALUE(SUBSTITUTE('04A_국토부원자료'!H1403,",","")),100),VALUE(SUBSTITUTE('04A_국토부원자료'!I1403,",",""))),""),"")</f>
        <v>45079</v>
      </c>
      <c r="G1402" s="42">
        <f>IFERROR(VALUE(SUBSTITUTE('04A_국토부원자료'!J1403,",","")),"")</f>
        <v>18500</v>
      </c>
      <c r="H1402" s="43">
        <f t="shared" si="42"/>
        <v>185000000</v>
      </c>
      <c r="I1402" s="43">
        <f t="shared" si="43"/>
        <v>10589582.140812824</v>
      </c>
      <c r="J1402" s="38">
        <f>IFERROR(VALUE(SUBSTITUTE('04A_국토부원자료'!K1403,",","")),"")</f>
        <v>6</v>
      </c>
      <c r="K1402" s="38">
        <f>IFERROR(VALUE(SUBSTITUTE('04A_국토부원자료'!N1403,",","")),"")</f>
        <v>2018</v>
      </c>
      <c r="L1402" s="39" t="str">
        <f>IFERROR('04A_국토부원자료'!O1403,"")</f>
        <v>법원로4길 5</v>
      </c>
      <c r="M1402" s="39" t="str">
        <f>IFERROR('04A_국토부원자료'!Q1403,"")</f>
        <v>중개거래</v>
      </c>
      <c r="N1402" s="38">
        <f>IF(B1402="","",IF('02_대상물건입력'!B5="",1,IF(ISNUMBER(SEARCH('02_대상물건입력'!B5,B1402)),1,0)))</f>
        <v>1</v>
      </c>
      <c r="O1402" s="38">
        <f>IF(B1402="","",IF('02_대상물건입력'!B6="",1,IF(ISNUMBER(SEARCH('02_대상물건입력'!B6,B1402)),1,0)))</f>
        <v>0</v>
      </c>
      <c r="P1402" s="38">
        <f>IF(L1402="","",IF('02_대상물건입력'!B15="",0,IF(ISNUMBER(SEARCH('02_대상물건입력'!B15,L1402)),1,0)))</f>
        <v>0</v>
      </c>
      <c r="Q1402" s="38">
        <f>IF(D1402="","",IF('02_대상물건입력'!B8="",0,IF(ISNUMBER(SEARCH('02_대상물건입력'!B8,D1402)),1,0)))</f>
        <v>0</v>
      </c>
      <c r="R1402" s="44">
        <f>IFERROR(ABS(E1402-'02_대상물건입력'!B11)/'02_대상물건입력'!B11,"")</f>
        <v>0.35872964599820872</v>
      </c>
      <c r="S1402" s="38">
        <f>IFERROR(ABS(J1402-'02_대상물건입력'!B10),"")</f>
        <v>6</v>
      </c>
      <c r="T1402" s="38">
        <f>IFERROR(ABS('01_설정'!B4-F1402),"")</f>
        <v>1033</v>
      </c>
      <c r="U1402" s="38">
        <f>IFERROR(ABS(K1402-YEAR('02_대상물건입력'!B14)),"")</f>
        <v>8</v>
      </c>
      <c r="V1402" s="38" t="str">
        <f>IF(B1402="","",IF(AND(E1402&gt;0,F1402&gt;0,H1402&gt;0,OR('04A_국토부원자료'!P1403="",'04A_국토부원자료'!P1403="-"),IF('01_설정'!B10=1,N1402=1,TRUE),R1402&lt;='01_설정'!B5,S1402&lt;='01_설정'!B6,T1402&lt;='01_설정'!B7,U1402&lt;='01_설정'!B8),"Y",""))</f>
        <v/>
      </c>
      <c r="W1402" s="40" t="str">
        <f>IF(V1402&lt;&gt;"Y","",MAX(0,(1-R1402/'01_설정'!B5))*'01_설정'!B14+MAX(0,(1-S1402/'01_설정'!B6))*'01_설정'!B15+MAX(0,(1-T1402/'01_설정'!B7))*'01_설정'!B16+MAX(0,(1-U1402/'01_설정'!B8))*'01_설정'!B17+O1402*'01_설정'!B11+Q1402*'01_설정'!B12+P1402*'01_설정'!B13)</f>
        <v/>
      </c>
      <c r="X1402" s="38" t="str">
        <f>IF(W1402="","",1+COUNTIFS($W$4:$W$3003,"&gt;"&amp;W1402)+COUNTIFS($W$4:W1402,W1402)-1)</f>
        <v/>
      </c>
    </row>
    <row r="1403" spans="1:24" ht="16.5">
      <c r="A1403" s="38">
        <f>IF('04A_국토부원자료'!A1404="","",ROW()-3)</f>
        <v>1400</v>
      </c>
      <c r="B1403" s="39" t="str">
        <f>IFERROR('04A_국토부원자료'!B1404,"")</f>
        <v>서울특별시 송파구 문정동</v>
      </c>
      <c r="C1403" s="39" t="str">
        <f>IF(B1403="","",IF('04A_국토부원자료'!C1404&lt;&gt;"",'04A_국토부원자료'!C1404,TRIM('04A_국토부원자료'!D1404&amp;IF('04A_국토부원자료'!E1404&lt;&gt;"","-"&amp;'04A_국토부원자료'!E1404,""))))</f>
        <v>618</v>
      </c>
      <c r="D1403" s="39" t="str">
        <f>IFERROR('04A_국토부원자료'!F1404,"")</f>
        <v>파크하비오</v>
      </c>
      <c r="E1403" s="40">
        <f>IFERROR(VALUE(SUBSTITUTE('04A_국토부원자료'!G1404,",","")),"")</f>
        <v>46.58</v>
      </c>
      <c r="F1403" s="41">
        <f>IFERROR(IF(AND('04A_국토부원자료'!H1404&lt;&gt;"",'04A_국토부원자료'!I1404&lt;&gt;""),DATE(INT(VALUE(SUBSTITUTE('04A_국토부원자료'!H1404,",",""))/100),MOD(VALUE(SUBSTITUTE('04A_국토부원자료'!H1404,",","")),100),VALUE(SUBSTITUTE('04A_국토부원자료'!I1404,",",""))),""),"")</f>
        <v>45077</v>
      </c>
      <c r="G1403" s="42">
        <f>IFERROR(VALUE(SUBSTITUTE('04A_국토부원자료'!J1404,",","")),"")</f>
        <v>41000</v>
      </c>
      <c r="H1403" s="43">
        <f t="shared" si="42"/>
        <v>410000000</v>
      </c>
      <c r="I1403" s="43">
        <f t="shared" si="43"/>
        <v>8802060.9703735504</v>
      </c>
      <c r="J1403" s="38">
        <f>IFERROR(VALUE(SUBSTITUTE('04A_국토부원자료'!K1404,",","")),"")</f>
        <v>11</v>
      </c>
      <c r="K1403" s="38" t="str">
        <f>IFERROR(VALUE(SUBSTITUTE('04A_국토부원자료'!N1404,",","")),"")</f>
        <v/>
      </c>
      <c r="L1403" s="39" t="str">
        <f>IFERROR('04A_국토부원자료'!O1404,"")</f>
        <v xml:space="preserve"> </v>
      </c>
      <c r="M1403" s="39" t="str">
        <f>IFERROR('04A_국토부원자료'!Q1404,"")</f>
        <v>중개거래</v>
      </c>
      <c r="N1403" s="38">
        <f>IF(B1403="","",IF('02_대상물건입력'!B5="",1,IF(ISNUMBER(SEARCH('02_대상물건입력'!B5,B1403)),1,0)))</f>
        <v>1</v>
      </c>
      <c r="O1403" s="38">
        <f>IF(B1403="","",IF('02_대상물건입력'!B6="",1,IF(ISNUMBER(SEARCH('02_대상물건입력'!B6,B1403)),1,0)))</f>
        <v>0</v>
      </c>
      <c r="P1403" s="38">
        <f>IF(L1403="","",IF('02_대상물건입력'!B15="",0,IF(ISNUMBER(SEARCH('02_대상물건입력'!B15,L1403)),1,0)))</f>
        <v>0</v>
      </c>
      <c r="Q1403" s="38">
        <f>IF(D1403="","",IF('02_대상물건입력'!B8="",0,IF(ISNUMBER(SEARCH('02_대상물건입력'!B8,D1403)),1,0)))</f>
        <v>0</v>
      </c>
      <c r="R1403" s="44">
        <f>IFERROR(ABS(E1403-'02_대상물건입력'!B11)/'02_대상물건입력'!B11,"")</f>
        <v>0.70980956436195985</v>
      </c>
      <c r="S1403" s="38">
        <f>IFERROR(ABS(J1403-'02_대상물건입력'!B10),"")</f>
        <v>1</v>
      </c>
      <c r="T1403" s="38">
        <f>IFERROR(ABS('01_설정'!B4-F1403),"")</f>
        <v>1035</v>
      </c>
      <c r="U1403" s="38" t="str">
        <f>IFERROR(ABS(K1403-YEAR('02_대상물건입력'!B14)),"")</f>
        <v/>
      </c>
      <c r="V1403" s="38" t="str">
        <f>IF(B1403="","",IF(AND(E1403&gt;0,F1403&gt;0,H1403&gt;0,OR('04A_국토부원자료'!P1404="",'04A_국토부원자료'!P1404="-"),IF('01_설정'!B10=1,N1403=1,TRUE),R1403&lt;='01_설정'!B5,S1403&lt;='01_설정'!B6,T1403&lt;='01_설정'!B7,U1403&lt;='01_설정'!B8),"Y",""))</f>
        <v/>
      </c>
      <c r="W1403" s="40" t="str">
        <f>IF(V1403&lt;&gt;"Y","",MAX(0,(1-R1403/'01_설정'!B5))*'01_설정'!B14+MAX(0,(1-S1403/'01_설정'!B6))*'01_설정'!B15+MAX(0,(1-T1403/'01_설정'!B7))*'01_설정'!B16+MAX(0,(1-U1403/'01_설정'!B8))*'01_설정'!B17+O1403*'01_설정'!B11+Q1403*'01_설정'!B12+P1403*'01_설정'!B13)</f>
        <v/>
      </c>
      <c r="X1403" s="38" t="str">
        <f>IF(W1403="","",1+COUNTIFS($W$4:$W$3003,"&gt;"&amp;W1403)+COUNTIFS($W$4:W1403,W1403)-1)</f>
        <v/>
      </c>
    </row>
    <row r="1404" spans="1:24" ht="16.5">
      <c r="A1404" s="38">
        <f>IF('04A_국토부원자료'!A1405="","",ROW()-3)</f>
        <v>1401</v>
      </c>
      <c r="B1404" s="39" t="str">
        <f>IFERROR('04A_국토부원자료'!B1405,"")</f>
        <v>서울특별시 송파구 문정동</v>
      </c>
      <c r="C1404" s="39" t="str">
        <f>IF(B1404="","",IF('04A_국토부원자료'!C1405&lt;&gt;"",'04A_국토부원자료'!C1405,TRIM('04A_국토부원자료'!D1405&amp;IF('04A_국토부원자료'!E1405&lt;&gt;"","-"&amp;'04A_국토부원자료'!E1405,""))))</f>
        <v>622</v>
      </c>
      <c r="D1404" s="39" t="str">
        <f>IFERROR('04A_국토부원자료'!F1405,"")</f>
        <v>송파한화오벨리스크</v>
      </c>
      <c r="E1404" s="40">
        <f>IFERROR(VALUE(SUBSTITUTE('04A_국토부원자료'!G1405,",","")),"")</f>
        <v>26.82</v>
      </c>
      <c r="F1404" s="41">
        <f>IFERROR(IF(AND('04A_국토부원자료'!H1405&lt;&gt;"",'04A_국토부원자료'!I1405&lt;&gt;""),DATE(INT(VALUE(SUBSTITUTE('04A_국토부원자료'!H1405,",",""))/100),MOD(VALUE(SUBSTITUTE('04A_국토부원자료'!H1405,",","")),100),VALUE(SUBSTITUTE('04A_국토부원자료'!I1405,",",""))),""),"")</f>
        <v>45076</v>
      </c>
      <c r="G1404" s="42">
        <f>IFERROR(VALUE(SUBSTITUTE('04A_국토부원자료'!J1405,",","")),"")</f>
        <v>19500</v>
      </c>
      <c r="H1404" s="43">
        <f t="shared" si="42"/>
        <v>195000000</v>
      </c>
      <c r="I1404" s="43">
        <f t="shared" si="43"/>
        <v>7270693.5123042502</v>
      </c>
      <c r="J1404" s="38">
        <f>IFERROR(VALUE(SUBSTITUTE('04A_국토부원자료'!K1405,",","")),"")</f>
        <v>6</v>
      </c>
      <c r="K1404" s="38">
        <f>IFERROR(VALUE(SUBSTITUTE('04A_국토부원자료'!N1405,",","")),"")</f>
        <v>2013</v>
      </c>
      <c r="L1404" s="39" t="str">
        <f>IFERROR('04A_국토부원자료'!O1405,"")</f>
        <v>충민로 5</v>
      </c>
      <c r="M1404" s="39" t="str">
        <f>IFERROR('04A_국토부원자료'!Q1405,"")</f>
        <v>중개거래</v>
      </c>
      <c r="N1404" s="38">
        <f>IF(B1404="","",IF('02_대상물건입력'!B5="",1,IF(ISNUMBER(SEARCH('02_대상물건입력'!B5,B1404)),1,0)))</f>
        <v>1</v>
      </c>
      <c r="O1404" s="38">
        <f>IF(B1404="","",IF('02_대상물건입력'!B6="",1,IF(ISNUMBER(SEARCH('02_대상물건입력'!B6,B1404)),1,0)))</f>
        <v>0</v>
      </c>
      <c r="P1404" s="38">
        <f>IF(L1404="","",IF('02_대상물건입력'!B15="",0,IF(ISNUMBER(SEARCH('02_대상물건입력'!B15,L1404)),1,0)))</f>
        <v>0</v>
      </c>
      <c r="Q1404" s="38">
        <f>IF(D1404="","",IF('02_대상물건입력'!B8="",0,IF(ISNUMBER(SEARCH('02_대상물건입력'!B8,D1404)),1,0)))</f>
        <v>0</v>
      </c>
      <c r="R1404" s="44">
        <f>IFERROR(ABS(E1404-'02_대상물건입력'!B11)/'02_대상물건입력'!B11,"")</f>
        <v>1.551969694745029E-2</v>
      </c>
      <c r="S1404" s="38">
        <f>IFERROR(ABS(J1404-'02_대상물건입력'!B10),"")</f>
        <v>6</v>
      </c>
      <c r="T1404" s="38">
        <f>IFERROR(ABS('01_설정'!B4-F1404),"")</f>
        <v>1036</v>
      </c>
      <c r="U1404" s="38">
        <f>IFERROR(ABS(K1404-YEAR('02_대상물건입력'!B14)),"")</f>
        <v>13</v>
      </c>
      <c r="V1404" s="38" t="str">
        <f>IF(B1404="","",IF(AND(E1404&gt;0,F1404&gt;0,H1404&gt;0,OR('04A_국토부원자료'!P1405="",'04A_국토부원자료'!P1405="-"),IF('01_설정'!B10=1,N1404=1,TRUE),R1404&lt;='01_설정'!B5,S1404&lt;='01_설정'!B6,T1404&lt;='01_설정'!B7,U1404&lt;='01_설정'!B8),"Y",""))</f>
        <v/>
      </c>
      <c r="W1404" s="40" t="str">
        <f>IF(V1404&lt;&gt;"Y","",MAX(0,(1-R1404/'01_설정'!B5))*'01_설정'!B14+MAX(0,(1-S1404/'01_설정'!B6))*'01_설정'!B15+MAX(0,(1-T1404/'01_설정'!B7))*'01_설정'!B16+MAX(0,(1-U1404/'01_설정'!B8))*'01_설정'!B17+O1404*'01_설정'!B11+Q1404*'01_설정'!B12+P1404*'01_설정'!B13)</f>
        <v/>
      </c>
      <c r="X1404" s="38" t="str">
        <f>IF(W1404="","",1+COUNTIFS($W$4:$W$3003,"&gt;"&amp;W1404)+COUNTIFS($W$4:W1404,W1404)-1)</f>
        <v/>
      </c>
    </row>
    <row r="1405" spans="1:24" ht="16.5">
      <c r="A1405" s="38">
        <f>IF('04A_국토부원자료'!A1406="","",ROW()-3)</f>
        <v>1402</v>
      </c>
      <c r="B1405" s="39" t="str">
        <f>IFERROR('04A_국토부원자료'!B1406,"")</f>
        <v>서울특별시 송파구 문정동</v>
      </c>
      <c r="C1405" s="39" t="str">
        <f>IF(B1405="","",IF('04A_국토부원자료'!C1406&lt;&gt;"",'04A_국토부원자료'!C1406,TRIM('04A_국토부원자료'!D1406&amp;IF('04A_국토부원자료'!E1406&lt;&gt;"","-"&amp;'04A_국토부원자료'!E1406,""))))</f>
        <v>618</v>
      </c>
      <c r="D1405" s="39" t="str">
        <f>IFERROR('04A_국토부원자료'!F1406,"")</f>
        <v>파크하비오</v>
      </c>
      <c r="E1405" s="40">
        <f>IFERROR(VALUE(SUBSTITUTE('04A_국토부원자료'!G1406,",","")),"")</f>
        <v>48.93</v>
      </c>
      <c r="F1405" s="41">
        <f>IFERROR(IF(AND('04A_국토부원자료'!H1406&lt;&gt;"",'04A_국토부원자료'!I1406&lt;&gt;""),DATE(INT(VALUE(SUBSTITUTE('04A_국토부원자료'!H1406,",",""))/100),MOD(VALUE(SUBSTITUTE('04A_국토부원자료'!H1406,",","")),100),VALUE(SUBSTITUTE('04A_국토부원자료'!I1406,",",""))),""),"")</f>
        <v>45076</v>
      </c>
      <c r="G1405" s="42">
        <f>IFERROR(VALUE(SUBSTITUTE('04A_국토부원자료'!J1406,",","")),"")</f>
        <v>44500</v>
      </c>
      <c r="H1405" s="43">
        <f t="shared" si="42"/>
        <v>445000000</v>
      </c>
      <c r="I1405" s="43">
        <f t="shared" si="43"/>
        <v>9094624.9744533002</v>
      </c>
      <c r="J1405" s="38">
        <f>IFERROR(VALUE(SUBSTITUTE('04A_국토부원자료'!K1406,",","")),"")</f>
        <v>6</v>
      </c>
      <c r="K1405" s="38" t="str">
        <f>IFERROR(VALUE(SUBSTITUTE('04A_국토부원자료'!N1406,",","")),"")</f>
        <v/>
      </c>
      <c r="L1405" s="39" t="str">
        <f>IFERROR('04A_국토부원자료'!O1406,"")</f>
        <v xml:space="preserve"> </v>
      </c>
      <c r="M1405" s="39" t="str">
        <f>IFERROR('04A_국토부원자료'!Q1406,"")</f>
        <v>중개거래</v>
      </c>
      <c r="N1405" s="38">
        <f>IF(B1405="","",IF('02_대상물건입력'!B5="",1,IF(ISNUMBER(SEARCH('02_대상물건입력'!B5,B1405)),1,0)))</f>
        <v>1</v>
      </c>
      <c r="O1405" s="38">
        <f>IF(B1405="","",IF('02_대상물건입력'!B6="",1,IF(ISNUMBER(SEARCH('02_대상물건입력'!B6,B1405)),1,0)))</f>
        <v>0</v>
      </c>
      <c r="P1405" s="38">
        <f>IF(L1405="","",IF('02_대상물건입력'!B15="",0,IF(ISNUMBER(SEARCH('02_대상물건입력'!B15,L1405)),1,0)))</f>
        <v>0</v>
      </c>
      <c r="Q1405" s="38">
        <f>IF(D1405="","",IF('02_대상물건입력'!B8="",0,IF(ISNUMBER(SEARCH('02_대상물건입력'!B8,D1405)),1,0)))</f>
        <v>0</v>
      </c>
      <c r="R1405" s="44">
        <f>IFERROR(ABS(E1405-'02_대상물건입력'!B11)/'02_대상물건입력'!B11,"")</f>
        <v>0.79607088845493124</v>
      </c>
      <c r="S1405" s="38">
        <f>IFERROR(ABS(J1405-'02_대상물건입력'!B10),"")</f>
        <v>6</v>
      </c>
      <c r="T1405" s="38">
        <f>IFERROR(ABS('01_설정'!B4-F1405),"")</f>
        <v>1036</v>
      </c>
      <c r="U1405" s="38" t="str">
        <f>IFERROR(ABS(K1405-YEAR('02_대상물건입력'!B14)),"")</f>
        <v/>
      </c>
      <c r="V1405" s="38" t="str">
        <f>IF(B1405="","",IF(AND(E1405&gt;0,F1405&gt;0,H1405&gt;0,OR('04A_국토부원자료'!P1406="",'04A_국토부원자료'!P1406="-"),IF('01_설정'!B10=1,N1405=1,TRUE),R1405&lt;='01_설정'!B5,S1405&lt;='01_설정'!B6,T1405&lt;='01_설정'!B7,U1405&lt;='01_설정'!B8),"Y",""))</f>
        <v/>
      </c>
      <c r="W1405" s="40" t="str">
        <f>IF(V1405&lt;&gt;"Y","",MAX(0,(1-R1405/'01_설정'!B5))*'01_설정'!B14+MAX(0,(1-S1405/'01_설정'!B6))*'01_설정'!B15+MAX(0,(1-T1405/'01_설정'!B7))*'01_설정'!B16+MAX(0,(1-U1405/'01_설정'!B8))*'01_설정'!B17+O1405*'01_설정'!B11+Q1405*'01_설정'!B12+P1405*'01_설정'!B13)</f>
        <v/>
      </c>
      <c r="X1405" s="38" t="str">
        <f>IF(W1405="","",1+COUNTIFS($W$4:$W$3003,"&gt;"&amp;W1405)+COUNTIFS($W$4:W1405,W1405)-1)</f>
        <v/>
      </c>
    </row>
    <row r="1406" spans="1:24" ht="16.5">
      <c r="A1406" s="38">
        <f>IF('04A_국토부원자료'!A1407="","",ROW()-3)</f>
        <v>1403</v>
      </c>
      <c r="B1406" s="39" t="str">
        <f>IFERROR('04A_국토부원자료'!B1407,"")</f>
        <v>서울특별시 송파구 문정동</v>
      </c>
      <c r="C1406" s="39" t="str">
        <f>IF(B1406="","",IF('04A_국토부원자료'!C1407&lt;&gt;"",'04A_국토부원자료'!C1407,TRIM('04A_국토부원자료'!D1407&amp;IF('04A_국토부원자료'!E1407&lt;&gt;"","-"&amp;'04A_국토부원자료'!E1407,""))))</f>
        <v>624</v>
      </c>
      <c r="D1406" s="39" t="str">
        <f>IFERROR('04A_국토부원자료'!F1407,"")</f>
        <v>송파 아이파크</v>
      </c>
      <c r="E1406" s="40">
        <f>IFERROR(VALUE(SUBSTITUTE('04A_국토부원자료'!G1407,",","")),"")</f>
        <v>25.87</v>
      </c>
      <c r="F1406" s="41">
        <f>IFERROR(IF(AND('04A_국토부원자료'!H1407&lt;&gt;"",'04A_국토부원자료'!I1407&lt;&gt;""),DATE(INT(VALUE(SUBSTITUTE('04A_국토부원자료'!H1407,",",""))/100),MOD(VALUE(SUBSTITUTE('04A_국토부원자료'!H1407,",","")),100),VALUE(SUBSTITUTE('04A_국토부원자료'!I1407,",",""))),""),"")</f>
        <v>45076</v>
      </c>
      <c r="G1406" s="42">
        <f>IFERROR(VALUE(SUBSTITUTE('04A_국토부원자료'!J1407,",","")),"")</f>
        <v>22600</v>
      </c>
      <c r="H1406" s="43">
        <f t="shared" si="42"/>
        <v>226000000</v>
      </c>
      <c r="I1406" s="43">
        <f t="shared" si="43"/>
        <v>8735987.6304599922</v>
      </c>
      <c r="J1406" s="38">
        <f>IFERROR(VALUE(SUBSTITUTE('04A_국토부원자료'!K1407,",","")),"")</f>
        <v>12</v>
      </c>
      <c r="K1406" s="38">
        <f>IFERROR(VALUE(SUBSTITUTE('04A_국토부원자료'!N1407,",","")),"")</f>
        <v>2015</v>
      </c>
      <c r="L1406" s="39" t="str">
        <f>IFERROR('04A_국토부원자료'!O1407,"")</f>
        <v>법원로 55</v>
      </c>
      <c r="M1406" s="39" t="str">
        <f>IFERROR('04A_국토부원자료'!Q1407,"")</f>
        <v>중개거래</v>
      </c>
      <c r="N1406" s="38">
        <f>IF(B1406="","",IF('02_대상물건입력'!B5="",1,IF(ISNUMBER(SEARCH('02_대상물건입력'!B5,B1406)),1,0)))</f>
        <v>1</v>
      </c>
      <c r="O1406" s="38">
        <f>IF(B1406="","",IF('02_대상물건입력'!B6="",1,IF(ISNUMBER(SEARCH('02_대상물건입력'!B6,B1406)),1,0)))</f>
        <v>0</v>
      </c>
      <c r="P1406" s="38">
        <f>IF(L1406="","",IF('02_대상물건입력'!B15="",0,IF(ISNUMBER(SEARCH('02_대상물건입력'!B15,L1406)),1,0)))</f>
        <v>0</v>
      </c>
      <c r="Q1406" s="38">
        <f>IF(D1406="","",IF('02_대상물건입력'!B8="",0,IF(ISNUMBER(SEARCH('02_대상물건입력'!B8,D1406)),1,0)))</f>
        <v>0</v>
      </c>
      <c r="R1406" s="44">
        <f>IFERROR(ABS(E1406-'02_대상물건입력'!B11)/'02_대상물건입력'!B11,"")</f>
        <v>5.0391296048864213E-2</v>
      </c>
      <c r="S1406" s="38">
        <f>IFERROR(ABS(J1406-'02_대상물건입력'!B10),"")</f>
        <v>0</v>
      </c>
      <c r="T1406" s="38">
        <f>IFERROR(ABS('01_설정'!B4-F1406),"")</f>
        <v>1036</v>
      </c>
      <c r="U1406" s="38">
        <f>IFERROR(ABS(K1406-YEAR('02_대상물건입력'!B14)),"")</f>
        <v>11</v>
      </c>
      <c r="V1406" s="38" t="str">
        <f>IF(B1406="","",IF(AND(E1406&gt;0,F1406&gt;0,H1406&gt;0,OR('04A_국토부원자료'!P1407="",'04A_국토부원자료'!P1407="-"),IF('01_설정'!B10=1,N1406=1,TRUE),R1406&lt;='01_설정'!B5,S1406&lt;='01_설정'!B6,T1406&lt;='01_설정'!B7,U1406&lt;='01_설정'!B8),"Y",""))</f>
        <v/>
      </c>
      <c r="W1406" s="40" t="str">
        <f>IF(V1406&lt;&gt;"Y","",MAX(0,(1-R1406/'01_설정'!B5))*'01_설정'!B14+MAX(0,(1-S1406/'01_설정'!B6))*'01_설정'!B15+MAX(0,(1-T1406/'01_설정'!B7))*'01_설정'!B16+MAX(0,(1-U1406/'01_설정'!B8))*'01_설정'!B17+O1406*'01_설정'!B11+Q1406*'01_설정'!B12+P1406*'01_설정'!B13)</f>
        <v/>
      </c>
      <c r="X1406" s="38" t="str">
        <f>IF(W1406="","",1+COUNTIFS($W$4:$W$3003,"&gt;"&amp;W1406)+COUNTIFS($W$4:W1406,W1406)-1)</f>
        <v/>
      </c>
    </row>
    <row r="1407" spans="1:24" ht="16.5">
      <c r="A1407" s="38">
        <f>IF('04A_국토부원자료'!A1408="","",ROW()-3)</f>
        <v>1404</v>
      </c>
      <c r="B1407" s="39" t="str">
        <f>IFERROR('04A_국토부원자료'!B1408,"")</f>
        <v>서울특별시 송파구 문정동</v>
      </c>
      <c r="C1407" s="39" t="str">
        <f>IF(B1407="","",IF('04A_국토부원자료'!C1408&lt;&gt;"",'04A_국토부원자료'!C1408,TRIM('04A_국토부원자료'!D1408&amp;IF('04A_국토부원자료'!E1408&lt;&gt;"","-"&amp;'04A_국토부원자료'!E1408,""))))</f>
        <v>618</v>
      </c>
      <c r="D1407" s="39" t="str">
        <f>IFERROR('04A_국토부원자료'!F1408,"")</f>
        <v>파크하비오</v>
      </c>
      <c r="E1407" s="40">
        <f>IFERROR(VALUE(SUBSTITUTE('04A_국토부원자료'!G1408,",","")),"")</f>
        <v>48.93</v>
      </c>
      <c r="F1407" s="41">
        <f>IFERROR(IF(AND('04A_국토부원자료'!H1408&lt;&gt;"",'04A_국토부원자료'!I1408&lt;&gt;""),DATE(INT(VALUE(SUBSTITUTE('04A_국토부원자료'!H1408,",",""))/100),MOD(VALUE(SUBSTITUTE('04A_국토부원자료'!H1408,",","")),100),VALUE(SUBSTITUTE('04A_국토부원자료'!I1408,",",""))),""),"")</f>
        <v>45073</v>
      </c>
      <c r="G1407" s="42">
        <f>IFERROR(VALUE(SUBSTITUTE('04A_국토부원자료'!J1408,",","")),"")</f>
        <v>45000</v>
      </c>
      <c r="H1407" s="43">
        <f t="shared" si="42"/>
        <v>450000000</v>
      </c>
      <c r="I1407" s="43">
        <f t="shared" si="43"/>
        <v>9196811.7719190679</v>
      </c>
      <c r="J1407" s="38">
        <f>IFERROR(VALUE(SUBSTITUTE('04A_국토부원자료'!K1408,",","")),"")</f>
        <v>14</v>
      </c>
      <c r="K1407" s="38" t="str">
        <f>IFERROR(VALUE(SUBSTITUTE('04A_국토부원자료'!N1408,",","")),"")</f>
        <v/>
      </c>
      <c r="L1407" s="39" t="str">
        <f>IFERROR('04A_국토부원자료'!O1408,"")</f>
        <v xml:space="preserve"> </v>
      </c>
      <c r="M1407" s="39" t="str">
        <f>IFERROR('04A_국토부원자료'!Q1408,"")</f>
        <v>중개거래</v>
      </c>
      <c r="N1407" s="38">
        <f>IF(B1407="","",IF('02_대상물건입력'!B5="",1,IF(ISNUMBER(SEARCH('02_대상물건입력'!B5,B1407)),1,0)))</f>
        <v>1</v>
      </c>
      <c r="O1407" s="38">
        <f>IF(B1407="","",IF('02_대상물건입력'!B6="",1,IF(ISNUMBER(SEARCH('02_대상물건입력'!B6,B1407)),1,0)))</f>
        <v>0</v>
      </c>
      <c r="P1407" s="38">
        <f>IF(L1407="","",IF('02_대상물건입력'!B15="",0,IF(ISNUMBER(SEARCH('02_대상물건입력'!B15,L1407)),1,0)))</f>
        <v>0</v>
      </c>
      <c r="Q1407" s="38">
        <f>IF(D1407="","",IF('02_대상물건입력'!B8="",0,IF(ISNUMBER(SEARCH('02_대상물건입력'!B8,D1407)),1,0)))</f>
        <v>0</v>
      </c>
      <c r="R1407" s="44">
        <f>IFERROR(ABS(E1407-'02_대상물건입력'!B11)/'02_대상물건입력'!B11,"")</f>
        <v>0.79607088845493124</v>
      </c>
      <c r="S1407" s="38">
        <f>IFERROR(ABS(J1407-'02_대상물건입력'!B10),"")</f>
        <v>2</v>
      </c>
      <c r="T1407" s="38">
        <f>IFERROR(ABS('01_설정'!B4-F1407),"")</f>
        <v>1039</v>
      </c>
      <c r="U1407" s="38" t="str">
        <f>IFERROR(ABS(K1407-YEAR('02_대상물건입력'!B14)),"")</f>
        <v/>
      </c>
      <c r="V1407" s="38" t="str">
        <f>IF(B1407="","",IF(AND(E1407&gt;0,F1407&gt;0,H1407&gt;0,OR('04A_국토부원자료'!P1408="",'04A_국토부원자료'!P1408="-"),IF('01_설정'!B10=1,N1407=1,TRUE),R1407&lt;='01_설정'!B5,S1407&lt;='01_설정'!B6,T1407&lt;='01_설정'!B7,U1407&lt;='01_설정'!B8),"Y",""))</f>
        <v/>
      </c>
      <c r="W1407" s="40" t="str">
        <f>IF(V1407&lt;&gt;"Y","",MAX(0,(1-R1407/'01_설정'!B5))*'01_설정'!B14+MAX(0,(1-S1407/'01_설정'!B6))*'01_설정'!B15+MAX(0,(1-T1407/'01_설정'!B7))*'01_설정'!B16+MAX(0,(1-U1407/'01_설정'!B8))*'01_설정'!B17+O1407*'01_설정'!B11+Q1407*'01_설정'!B12+P1407*'01_설정'!B13)</f>
        <v/>
      </c>
      <c r="X1407" s="38" t="str">
        <f>IF(W1407="","",1+COUNTIFS($W$4:$W$3003,"&gt;"&amp;W1407)+COUNTIFS($W$4:W1407,W1407)-1)</f>
        <v/>
      </c>
    </row>
    <row r="1408" spans="1:24" ht="16.5">
      <c r="A1408" s="38">
        <f>IF('04A_국토부원자료'!A1409="","",ROW()-3)</f>
        <v>1405</v>
      </c>
      <c r="B1408" s="39" t="str">
        <f>IFERROR('04A_국토부원자료'!B1409,"")</f>
        <v>서울특별시 송파구 문정동</v>
      </c>
      <c r="C1408" s="39" t="str">
        <f>IF(B1408="","",IF('04A_국토부원자료'!C1409&lt;&gt;"",'04A_국토부원자료'!C1409,TRIM('04A_국토부원자료'!D1409&amp;IF('04A_국토부원자료'!E1409&lt;&gt;"","-"&amp;'04A_국토부원자료'!E1409,""))))</f>
        <v>624</v>
      </c>
      <c r="D1408" s="39" t="str">
        <f>IFERROR('04A_국토부원자료'!F1409,"")</f>
        <v>송파 아이파크</v>
      </c>
      <c r="E1408" s="40">
        <f>IFERROR(VALUE(SUBSTITUTE('04A_국토부원자료'!G1409,",","")),"")</f>
        <v>49.66</v>
      </c>
      <c r="F1408" s="41">
        <f>IFERROR(IF(AND('04A_국토부원자료'!H1409&lt;&gt;"",'04A_국토부원자료'!I1409&lt;&gt;""),DATE(INT(VALUE(SUBSTITUTE('04A_국토부원자료'!H1409,",",""))/100),MOD(VALUE(SUBSTITUTE('04A_국토부원자료'!H1409,",","")),100),VALUE(SUBSTITUTE('04A_국토부원자료'!I1409,",",""))),""),"")</f>
        <v>45072</v>
      </c>
      <c r="G1408" s="42">
        <f>IFERROR(VALUE(SUBSTITUTE('04A_국토부원자료'!J1409,",","")),"")</f>
        <v>55000</v>
      </c>
      <c r="H1408" s="43">
        <f t="shared" si="42"/>
        <v>550000000</v>
      </c>
      <c r="I1408" s="43">
        <f t="shared" si="43"/>
        <v>11075312.122432543</v>
      </c>
      <c r="J1408" s="38">
        <f>IFERROR(VALUE(SUBSTITUTE('04A_국토부원자료'!K1409,",","")),"")</f>
        <v>15</v>
      </c>
      <c r="K1408" s="38">
        <f>IFERROR(VALUE(SUBSTITUTE('04A_국토부원자료'!N1409,",","")),"")</f>
        <v>2015</v>
      </c>
      <c r="L1408" s="39" t="str">
        <f>IFERROR('04A_국토부원자료'!O1409,"")</f>
        <v>법원로 55</v>
      </c>
      <c r="M1408" s="39" t="str">
        <f>IFERROR('04A_국토부원자료'!Q1409,"")</f>
        <v>중개거래</v>
      </c>
      <c r="N1408" s="38">
        <f>IF(B1408="","",IF('02_대상물건입력'!B5="",1,IF(ISNUMBER(SEARCH('02_대상물건입력'!B5,B1408)),1,0)))</f>
        <v>1</v>
      </c>
      <c r="O1408" s="38">
        <f>IF(B1408="","",IF('02_대상물건입력'!B6="",1,IF(ISNUMBER(SEARCH('02_대상물건입력'!B6,B1408)),1,0)))</f>
        <v>0</v>
      </c>
      <c r="P1408" s="38">
        <f>IF(L1408="","",IF('02_대상물건입력'!B15="",0,IF(ISNUMBER(SEARCH('02_대상물건입력'!B15,L1408)),1,0)))</f>
        <v>0</v>
      </c>
      <c r="Q1408" s="38">
        <f>IF(D1408="","",IF('02_대상물건입력'!B8="",0,IF(ISNUMBER(SEARCH('02_대상물건입력'!B8,D1408)),1,0)))</f>
        <v>0</v>
      </c>
      <c r="R1408" s="44">
        <f>IFERROR(ABS(E1408-'02_대상물건입력'!B11)/'02_대상물건입력'!B11,"")</f>
        <v>0.82286695934338605</v>
      </c>
      <c r="S1408" s="38">
        <f>IFERROR(ABS(J1408-'02_대상물건입력'!B10),"")</f>
        <v>3</v>
      </c>
      <c r="T1408" s="38">
        <f>IFERROR(ABS('01_설정'!B4-F1408),"")</f>
        <v>1040</v>
      </c>
      <c r="U1408" s="38">
        <f>IFERROR(ABS(K1408-YEAR('02_대상물건입력'!B14)),"")</f>
        <v>11</v>
      </c>
      <c r="V1408" s="38" t="str">
        <f>IF(B1408="","",IF(AND(E1408&gt;0,F1408&gt;0,H1408&gt;0,OR('04A_국토부원자료'!P1409="",'04A_국토부원자료'!P1409="-"),IF('01_설정'!B10=1,N1408=1,TRUE),R1408&lt;='01_설정'!B5,S1408&lt;='01_설정'!B6,T1408&lt;='01_설정'!B7,U1408&lt;='01_설정'!B8),"Y",""))</f>
        <v/>
      </c>
      <c r="W1408" s="40" t="str">
        <f>IF(V1408&lt;&gt;"Y","",MAX(0,(1-R1408/'01_설정'!B5))*'01_설정'!B14+MAX(0,(1-S1408/'01_설정'!B6))*'01_설정'!B15+MAX(0,(1-T1408/'01_설정'!B7))*'01_설정'!B16+MAX(0,(1-U1408/'01_설정'!B8))*'01_설정'!B17+O1408*'01_설정'!B11+Q1408*'01_설정'!B12+P1408*'01_설정'!B13)</f>
        <v/>
      </c>
      <c r="X1408" s="38" t="str">
        <f>IF(W1408="","",1+COUNTIFS($W$4:$W$3003,"&gt;"&amp;W1408)+COUNTIFS($W$4:W1408,W1408)-1)</f>
        <v/>
      </c>
    </row>
    <row r="1409" spans="1:24" ht="16.5">
      <c r="A1409" s="38">
        <f>IF('04A_국토부원자료'!A1410="","",ROW()-3)</f>
        <v>1406</v>
      </c>
      <c r="B1409" s="39" t="str">
        <f>IFERROR('04A_국토부원자료'!B1410,"")</f>
        <v>서울특별시 송파구 문정동</v>
      </c>
      <c r="C1409" s="39" t="str">
        <f>IF(B1409="","",IF('04A_국토부원자료'!C1410&lt;&gt;"",'04A_국토부원자료'!C1410,TRIM('04A_국토부원자료'!D1410&amp;IF('04A_국토부원자료'!E1410&lt;&gt;"","-"&amp;'04A_국토부원자료'!E1410,""))))</f>
        <v>639-5</v>
      </c>
      <c r="D1409" s="39" t="str">
        <f>IFERROR('04A_국토부원자료'!F1410,"")</f>
        <v>힐스테이트에코송파</v>
      </c>
      <c r="E1409" s="40">
        <f>IFERROR(VALUE(SUBSTITUTE('04A_국토부원자료'!G1410,",","")),"")</f>
        <v>34.966200000000001</v>
      </c>
      <c r="F1409" s="41">
        <f>IFERROR(IF(AND('04A_국토부원자료'!H1410&lt;&gt;"",'04A_국토부원자료'!I1410&lt;&gt;""),DATE(INT(VALUE(SUBSTITUTE('04A_국토부원자료'!H1410,",",""))/100),MOD(VALUE(SUBSTITUTE('04A_국토부원자료'!H1410,",","")),100),VALUE(SUBSTITUTE('04A_국토부원자료'!I1410,",",""))),""),"")</f>
        <v>45072</v>
      </c>
      <c r="G1409" s="42">
        <f>IFERROR(VALUE(SUBSTITUTE('04A_국토부원자료'!J1410,",","")),"")</f>
        <v>42000</v>
      </c>
      <c r="H1409" s="43">
        <f t="shared" si="42"/>
        <v>420000000</v>
      </c>
      <c r="I1409" s="43">
        <f t="shared" si="43"/>
        <v>12011599.773495547</v>
      </c>
      <c r="J1409" s="38">
        <f>IFERROR(VALUE(SUBSTITUTE('04A_국토부원자료'!K1410,",","")),"")</f>
        <v>16</v>
      </c>
      <c r="K1409" s="38">
        <f>IFERROR(VALUE(SUBSTITUTE('04A_국토부원자료'!N1410,",","")),"")</f>
        <v>2017</v>
      </c>
      <c r="L1409" s="39" t="str">
        <f>IFERROR('04A_국토부원자료'!O1410,"")</f>
        <v>정의로7길 13</v>
      </c>
      <c r="M1409" s="39" t="str">
        <f>IFERROR('04A_국토부원자료'!Q1410,"")</f>
        <v>중개거래</v>
      </c>
      <c r="N1409" s="38">
        <f>IF(B1409="","",IF('02_대상물건입력'!B5="",1,IF(ISNUMBER(SEARCH('02_대상물건입력'!B5,B1409)),1,0)))</f>
        <v>1</v>
      </c>
      <c r="O1409" s="38">
        <f>IF(B1409="","",IF('02_대상물건입력'!B6="",1,IF(ISNUMBER(SEARCH('02_대상물건입력'!B6,B1409)),1,0)))</f>
        <v>0</v>
      </c>
      <c r="P1409" s="38">
        <f>IF(L1409="","",IF('02_대상물건입력'!B15="",0,IF(ISNUMBER(SEARCH('02_대상물건입력'!B15,L1409)),1,0)))</f>
        <v>0</v>
      </c>
      <c r="Q1409" s="38">
        <f>IF(D1409="","",IF('02_대상물건입력'!B8="",0,IF(ISNUMBER(SEARCH('02_대상물건입력'!B8,D1409)),1,0)))</f>
        <v>0</v>
      </c>
      <c r="R1409" s="44">
        <f>IFERROR(ABS(E1409-'02_대상물건입력'!B11)/'02_대상물건입력'!B11,"")</f>
        <v>0.28350242999985326</v>
      </c>
      <c r="S1409" s="38">
        <f>IFERROR(ABS(J1409-'02_대상물건입력'!B10),"")</f>
        <v>4</v>
      </c>
      <c r="T1409" s="38">
        <f>IFERROR(ABS('01_설정'!B4-F1409),"")</f>
        <v>1040</v>
      </c>
      <c r="U1409" s="38">
        <f>IFERROR(ABS(K1409-YEAR('02_대상물건입력'!B14)),"")</f>
        <v>9</v>
      </c>
      <c r="V1409" s="38" t="str">
        <f>IF(B1409="","",IF(AND(E1409&gt;0,F1409&gt;0,H1409&gt;0,OR('04A_국토부원자료'!P1410="",'04A_국토부원자료'!P1410="-"),IF('01_설정'!B10=1,N1409=1,TRUE),R1409&lt;='01_설정'!B5,S1409&lt;='01_설정'!B6,T1409&lt;='01_설정'!B7,U1409&lt;='01_설정'!B8),"Y",""))</f>
        <v/>
      </c>
      <c r="W1409" s="40" t="str">
        <f>IF(V1409&lt;&gt;"Y","",MAX(0,(1-R1409/'01_설정'!B5))*'01_설정'!B14+MAX(0,(1-S1409/'01_설정'!B6))*'01_설정'!B15+MAX(0,(1-T1409/'01_설정'!B7))*'01_설정'!B16+MAX(0,(1-U1409/'01_설정'!B8))*'01_설정'!B17+O1409*'01_설정'!B11+Q1409*'01_설정'!B12+P1409*'01_설정'!B13)</f>
        <v/>
      </c>
      <c r="X1409" s="38" t="str">
        <f>IF(W1409="","",1+COUNTIFS($W$4:$W$3003,"&gt;"&amp;W1409)+COUNTIFS($W$4:W1409,W1409)-1)</f>
        <v/>
      </c>
    </row>
    <row r="1410" spans="1:24" ht="16.5">
      <c r="A1410" s="38">
        <f>IF('04A_국토부원자료'!A1411="","",ROW()-3)</f>
        <v>1407</v>
      </c>
      <c r="B1410" s="39" t="str">
        <f>IFERROR('04A_국토부원자료'!B1411,"")</f>
        <v>서울특별시 송파구 문정동</v>
      </c>
      <c r="C1410" s="39" t="str">
        <f>IF(B1410="","",IF('04A_국토부원자료'!C1411&lt;&gt;"",'04A_국토부원자료'!C1411,TRIM('04A_국토부원자료'!D1411&amp;IF('04A_국토부원자료'!E1411&lt;&gt;"","-"&amp;'04A_국토부원자료'!E1411,""))))</f>
        <v>618</v>
      </c>
      <c r="D1410" s="39" t="str">
        <f>IFERROR('04A_국토부원자료'!F1411,"")</f>
        <v>파크하비오</v>
      </c>
      <c r="E1410" s="40">
        <f>IFERROR(VALUE(SUBSTITUTE('04A_국토부원자료'!G1411,",","")),"")</f>
        <v>51.57</v>
      </c>
      <c r="F1410" s="41">
        <f>IFERROR(IF(AND('04A_국토부원자료'!H1411&lt;&gt;"",'04A_국토부원자료'!I1411&lt;&gt;""),DATE(INT(VALUE(SUBSTITUTE('04A_국토부원자료'!H1411,",",""))/100),MOD(VALUE(SUBSTITUTE('04A_국토부원자료'!H1411,",","")),100),VALUE(SUBSTITUTE('04A_국토부원자료'!I1411,",",""))),""),"")</f>
        <v>45072</v>
      </c>
      <c r="G1410" s="42">
        <f>IFERROR(VALUE(SUBSTITUTE('04A_국토부원자료'!J1411,",","")),"")</f>
        <v>44000</v>
      </c>
      <c r="H1410" s="43">
        <f t="shared" si="42"/>
        <v>440000000</v>
      </c>
      <c r="I1410" s="43">
        <f t="shared" si="43"/>
        <v>8532092.3017258104</v>
      </c>
      <c r="J1410" s="38">
        <f>IFERROR(VALUE(SUBSTITUTE('04A_국토부원자료'!K1411,",","")),"")</f>
        <v>11</v>
      </c>
      <c r="K1410" s="38" t="str">
        <f>IFERROR(VALUE(SUBSTITUTE('04A_국토부원자료'!N1411,",","")),"")</f>
        <v/>
      </c>
      <c r="L1410" s="39" t="str">
        <f>IFERROR('04A_국토부원자료'!O1411,"")</f>
        <v xml:space="preserve"> </v>
      </c>
      <c r="M1410" s="39" t="str">
        <f>IFERROR('04A_국토부원자료'!Q1411,"")</f>
        <v>직거래</v>
      </c>
      <c r="N1410" s="38">
        <f>IF(B1410="","",IF('02_대상물건입력'!B5="",1,IF(ISNUMBER(SEARCH('02_대상물건입력'!B5,B1410)),1,0)))</f>
        <v>1</v>
      </c>
      <c r="O1410" s="38">
        <f>IF(B1410="","",IF('02_대상물건입력'!B6="",1,IF(ISNUMBER(SEARCH('02_대상물건입력'!B6,B1410)),1,0)))</f>
        <v>0</v>
      </c>
      <c r="P1410" s="38">
        <f>IF(L1410="","",IF('02_대상물건입력'!B15="",0,IF(ISNUMBER(SEARCH('02_대상물건입력'!B15,L1410)),1,0)))</f>
        <v>0</v>
      </c>
      <c r="Q1410" s="38">
        <f>IF(D1410="","",IF('02_대상물건입력'!B8="",0,IF(ISNUMBER(SEARCH('02_대상물건입력'!B8,D1410)),1,0)))</f>
        <v>0</v>
      </c>
      <c r="R1410" s="44">
        <f>IFERROR(ABS(E1410-'02_대상물건입력'!B11)/'02_대상물건입력'!B11,"")</f>
        <v>0.89297722701043958</v>
      </c>
      <c r="S1410" s="38">
        <f>IFERROR(ABS(J1410-'02_대상물건입력'!B10),"")</f>
        <v>1</v>
      </c>
      <c r="T1410" s="38">
        <f>IFERROR(ABS('01_설정'!B4-F1410),"")</f>
        <v>1040</v>
      </c>
      <c r="U1410" s="38" t="str">
        <f>IFERROR(ABS(K1410-YEAR('02_대상물건입력'!B14)),"")</f>
        <v/>
      </c>
      <c r="V1410" s="38" t="str">
        <f>IF(B1410="","",IF(AND(E1410&gt;0,F1410&gt;0,H1410&gt;0,OR('04A_국토부원자료'!P1411="",'04A_국토부원자료'!P1411="-"),IF('01_설정'!B10=1,N1410=1,TRUE),R1410&lt;='01_설정'!B5,S1410&lt;='01_설정'!B6,T1410&lt;='01_설정'!B7,U1410&lt;='01_설정'!B8),"Y",""))</f>
        <v/>
      </c>
      <c r="W1410" s="40" t="str">
        <f>IF(V1410&lt;&gt;"Y","",MAX(0,(1-R1410/'01_설정'!B5))*'01_설정'!B14+MAX(0,(1-S1410/'01_설정'!B6))*'01_설정'!B15+MAX(0,(1-T1410/'01_설정'!B7))*'01_설정'!B16+MAX(0,(1-U1410/'01_설정'!B8))*'01_설정'!B17+O1410*'01_설정'!B11+Q1410*'01_설정'!B12+P1410*'01_설정'!B13)</f>
        <v/>
      </c>
      <c r="X1410" s="38" t="str">
        <f>IF(W1410="","",1+COUNTIFS($W$4:$W$3003,"&gt;"&amp;W1410)+COUNTIFS($W$4:W1410,W1410)-1)</f>
        <v/>
      </c>
    </row>
    <row r="1411" spans="1:24" ht="16.5">
      <c r="A1411" s="38">
        <f>IF('04A_국토부원자료'!A1412="","",ROW()-3)</f>
        <v>1408</v>
      </c>
      <c r="B1411" s="39" t="str">
        <f>IFERROR('04A_국토부원자료'!B1412,"")</f>
        <v>서울특별시 송파구 문정동</v>
      </c>
      <c r="C1411" s="39" t="str">
        <f>IF(B1411="","",IF('04A_국토부원자료'!C1412&lt;&gt;"",'04A_국토부원자료'!C1412,TRIM('04A_국토부원자료'!D1412&amp;IF('04A_국토부원자료'!E1412&lt;&gt;"","-"&amp;'04A_국토부원자료'!E1412,""))))</f>
        <v>618</v>
      </c>
      <c r="D1411" s="39" t="str">
        <f>IFERROR('04A_국토부원자료'!F1412,"")</f>
        <v>파크하비오</v>
      </c>
      <c r="E1411" s="40">
        <f>IFERROR(VALUE(SUBSTITUTE('04A_국토부원자료'!G1412,",","")),"")</f>
        <v>48.93</v>
      </c>
      <c r="F1411" s="41">
        <f>IFERROR(IF(AND('04A_국토부원자료'!H1412&lt;&gt;"",'04A_국토부원자료'!I1412&lt;&gt;""),DATE(INT(VALUE(SUBSTITUTE('04A_국토부원자료'!H1412,",",""))/100),MOD(VALUE(SUBSTITUTE('04A_국토부원자료'!H1412,",","")),100),VALUE(SUBSTITUTE('04A_국토부원자료'!I1412,",",""))),""),"")</f>
        <v>45071</v>
      </c>
      <c r="G1411" s="42">
        <f>IFERROR(VALUE(SUBSTITUTE('04A_국토부원자료'!J1412,",","")),"")</f>
        <v>40500</v>
      </c>
      <c r="H1411" s="43">
        <f t="shared" si="42"/>
        <v>405000000</v>
      </c>
      <c r="I1411" s="43">
        <f t="shared" si="43"/>
        <v>8277130.5947271613</v>
      </c>
      <c r="J1411" s="38">
        <f>IFERROR(VALUE(SUBSTITUTE('04A_국토부원자료'!K1412,",","")),"")</f>
        <v>10</v>
      </c>
      <c r="K1411" s="38" t="str">
        <f>IFERROR(VALUE(SUBSTITUTE('04A_국토부원자료'!N1412,",","")),"")</f>
        <v/>
      </c>
      <c r="L1411" s="39" t="str">
        <f>IFERROR('04A_국토부원자료'!O1412,"")</f>
        <v xml:space="preserve"> </v>
      </c>
      <c r="M1411" s="39" t="str">
        <f>IFERROR('04A_국토부원자료'!Q1412,"")</f>
        <v>직거래</v>
      </c>
      <c r="N1411" s="38">
        <f>IF(B1411="","",IF('02_대상물건입력'!B5="",1,IF(ISNUMBER(SEARCH('02_대상물건입력'!B5,B1411)),1,0)))</f>
        <v>1</v>
      </c>
      <c r="O1411" s="38">
        <f>IF(B1411="","",IF('02_대상물건입력'!B6="",1,IF(ISNUMBER(SEARCH('02_대상물건입력'!B6,B1411)),1,0)))</f>
        <v>0</v>
      </c>
      <c r="P1411" s="38">
        <f>IF(L1411="","",IF('02_대상물건입력'!B15="",0,IF(ISNUMBER(SEARCH('02_대상물건입력'!B15,L1411)),1,0)))</f>
        <v>0</v>
      </c>
      <c r="Q1411" s="38">
        <f>IF(D1411="","",IF('02_대상물건입력'!B8="",0,IF(ISNUMBER(SEARCH('02_대상물건입력'!B8,D1411)),1,0)))</f>
        <v>0</v>
      </c>
      <c r="R1411" s="44">
        <f>IFERROR(ABS(E1411-'02_대상물건입력'!B11)/'02_대상물건입력'!B11,"")</f>
        <v>0.79607088845493124</v>
      </c>
      <c r="S1411" s="38">
        <f>IFERROR(ABS(J1411-'02_대상물건입력'!B10),"")</f>
        <v>2</v>
      </c>
      <c r="T1411" s="38">
        <f>IFERROR(ABS('01_설정'!B4-F1411),"")</f>
        <v>1041</v>
      </c>
      <c r="U1411" s="38" t="str">
        <f>IFERROR(ABS(K1411-YEAR('02_대상물건입력'!B14)),"")</f>
        <v/>
      </c>
      <c r="V1411" s="38" t="str">
        <f>IF(B1411="","",IF(AND(E1411&gt;0,F1411&gt;0,H1411&gt;0,OR('04A_국토부원자료'!P1412="",'04A_국토부원자료'!P1412="-"),IF('01_설정'!B10=1,N1411=1,TRUE),R1411&lt;='01_설정'!B5,S1411&lt;='01_설정'!B6,T1411&lt;='01_설정'!B7,U1411&lt;='01_설정'!B8),"Y",""))</f>
        <v/>
      </c>
      <c r="W1411" s="40" t="str">
        <f>IF(V1411&lt;&gt;"Y","",MAX(0,(1-R1411/'01_설정'!B5))*'01_설정'!B14+MAX(0,(1-S1411/'01_설정'!B6))*'01_설정'!B15+MAX(0,(1-T1411/'01_설정'!B7))*'01_설정'!B16+MAX(0,(1-U1411/'01_설정'!B8))*'01_설정'!B17+O1411*'01_설정'!B11+Q1411*'01_설정'!B12+P1411*'01_설정'!B13)</f>
        <v/>
      </c>
      <c r="X1411" s="38" t="str">
        <f>IF(W1411="","",1+COUNTIFS($W$4:$W$3003,"&gt;"&amp;W1411)+COUNTIFS($W$4:W1411,W1411)-1)</f>
        <v/>
      </c>
    </row>
    <row r="1412" spans="1:24" ht="16.5">
      <c r="A1412" s="38">
        <f>IF('04A_국토부원자료'!A1413="","",ROW()-3)</f>
        <v>1409</v>
      </c>
      <c r="B1412" s="39" t="str">
        <f>IFERROR('04A_국토부원자료'!B1413,"")</f>
        <v>서울특별시 송파구 문정동</v>
      </c>
      <c r="C1412" s="39" t="str">
        <f>IF(B1412="","",IF('04A_국토부원자료'!C1413&lt;&gt;"",'04A_국토부원자료'!C1413,TRIM('04A_국토부원자료'!D1413&amp;IF('04A_국토부원자료'!E1413&lt;&gt;"","-"&amp;'04A_국토부원자료'!E1413,""))))</f>
        <v>618</v>
      </c>
      <c r="D1412" s="39" t="str">
        <f>IFERROR('04A_국토부원자료'!F1413,"")</f>
        <v>파크하비오</v>
      </c>
      <c r="E1412" s="40">
        <f>IFERROR(VALUE(SUBSTITUTE('04A_국토부원자료'!G1413,",","")),"")</f>
        <v>46.58</v>
      </c>
      <c r="F1412" s="41">
        <f>IFERROR(IF(AND('04A_국토부원자료'!H1413&lt;&gt;"",'04A_국토부원자료'!I1413&lt;&gt;""),DATE(INT(VALUE(SUBSTITUTE('04A_국토부원자료'!H1413,",",""))/100),MOD(VALUE(SUBSTITUTE('04A_국토부원자료'!H1413,",","")),100),VALUE(SUBSTITUTE('04A_국토부원자료'!I1413,",",""))),""),"")</f>
        <v>45068</v>
      </c>
      <c r="G1412" s="42">
        <f>IFERROR(VALUE(SUBSTITUTE('04A_국토부원자료'!J1413,",","")),"")</f>
        <v>40500</v>
      </c>
      <c r="H1412" s="43">
        <f t="shared" ref="H1412:H1475" si="44">IF(G1412="","",G1412*10000)</f>
        <v>405000000</v>
      </c>
      <c r="I1412" s="43">
        <f t="shared" ref="I1412:I1475" si="45">IFERROR(IF(AND(H1412&gt;0,E1412&gt;0),H1412/E1412,""),"")</f>
        <v>8694718.7634177767</v>
      </c>
      <c r="J1412" s="38">
        <f>IFERROR(VALUE(SUBSTITUTE('04A_국토부원자료'!K1413,",","")),"")</f>
        <v>6</v>
      </c>
      <c r="K1412" s="38" t="str">
        <f>IFERROR(VALUE(SUBSTITUTE('04A_국토부원자료'!N1413,",","")),"")</f>
        <v/>
      </c>
      <c r="L1412" s="39" t="str">
        <f>IFERROR('04A_국토부원자료'!O1413,"")</f>
        <v xml:space="preserve"> </v>
      </c>
      <c r="M1412" s="39" t="str">
        <f>IFERROR('04A_국토부원자료'!Q1413,"")</f>
        <v>중개거래</v>
      </c>
      <c r="N1412" s="38">
        <f>IF(B1412="","",IF('02_대상물건입력'!B5="",1,IF(ISNUMBER(SEARCH('02_대상물건입력'!B5,B1412)),1,0)))</f>
        <v>1</v>
      </c>
      <c r="O1412" s="38">
        <f>IF(B1412="","",IF('02_대상물건입력'!B6="",1,IF(ISNUMBER(SEARCH('02_대상물건입력'!B6,B1412)),1,0)))</f>
        <v>0</v>
      </c>
      <c r="P1412" s="38">
        <f>IF(L1412="","",IF('02_대상물건입력'!B15="",0,IF(ISNUMBER(SEARCH('02_대상물건입력'!B15,L1412)),1,0)))</f>
        <v>0</v>
      </c>
      <c r="Q1412" s="38">
        <f>IF(D1412="","",IF('02_대상물건입력'!B8="",0,IF(ISNUMBER(SEARCH('02_대상물건입력'!B8,D1412)),1,0)))</f>
        <v>0</v>
      </c>
      <c r="R1412" s="44">
        <f>IFERROR(ABS(E1412-'02_대상물건입력'!B11)/'02_대상물건입력'!B11,"")</f>
        <v>0.70980956436195985</v>
      </c>
      <c r="S1412" s="38">
        <f>IFERROR(ABS(J1412-'02_대상물건입력'!B10),"")</f>
        <v>6</v>
      </c>
      <c r="T1412" s="38">
        <f>IFERROR(ABS('01_설정'!B4-F1412),"")</f>
        <v>1044</v>
      </c>
      <c r="U1412" s="38" t="str">
        <f>IFERROR(ABS(K1412-YEAR('02_대상물건입력'!B14)),"")</f>
        <v/>
      </c>
      <c r="V1412" s="38" t="str">
        <f>IF(B1412="","",IF(AND(E1412&gt;0,F1412&gt;0,H1412&gt;0,OR('04A_국토부원자료'!P1413="",'04A_국토부원자료'!P1413="-"),IF('01_설정'!B10=1,N1412=1,TRUE),R1412&lt;='01_설정'!B5,S1412&lt;='01_설정'!B6,T1412&lt;='01_설정'!B7,U1412&lt;='01_설정'!B8),"Y",""))</f>
        <v/>
      </c>
      <c r="W1412" s="40" t="str">
        <f>IF(V1412&lt;&gt;"Y","",MAX(0,(1-R1412/'01_설정'!B5))*'01_설정'!B14+MAX(0,(1-S1412/'01_설정'!B6))*'01_설정'!B15+MAX(0,(1-T1412/'01_설정'!B7))*'01_설정'!B16+MAX(0,(1-U1412/'01_설정'!B8))*'01_설정'!B17+O1412*'01_설정'!B11+Q1412*'01_설정'!B12+P1412*'01_설정'!B13)</f>
        <v/>
      </c>
      <c r="X1412" s="38" t="str">
        <f>IF(W1412="","",1+COUNTIFS($W$4:$W$3003,"&gt;"&amp;W1412)+COUNTIFS($W$4:W1412,W1412)-1)</f>
        <v/>
      </c>
    </row>
    <row r="1413" spans="1:24" ht="16.5">
      <c r="A1413" s="38">
        <f>IF('04A_국토부원자료'!A1414="","",ROW()-3)</f>
        <v>1410</v>
      </c>
      <c r="B1413" s="39" t="str">
        <f>IFERROR('04A_국토부원자료'!B1414,"")</f>
        <v>서울특별시 송파구 문정동</v>
      </c>
      <c r="C1413" s="39" t="str">
        <f>IF(B1413="","",IF('04A_국토부원자료'!C1414&lt;&gt;"",'04A_국토부원자료'!C1414,TRIM('04A_국토부원자료'!D1414&amp;IF('04A_국토부원자료'!E1414&lt;&gt;"","-"&amp;'04A_국토부원자료'!E1414,""))))</f>
        <v>622</v>
      </c>
      <c r="D1413" s="39" t="str">
        <f>IFERROR('04A_국토부원자료'!F1414,"")</f>
        <v>송파한화오벨리스크</v>
      </c>
      <c r="E1413" s="40">
        <f>IFERROR(VALUE(SUBSTITUTE('04A_국토부원자료'!G1414,",","")),"")</f>
        <v>26.82</v>
      </c>
      <c r="F1413" s="41">
        <f>IFERROR(IF(AND('04A_국토부원자료'!H1414&lt;&gt;"",'04A_국토부원자료'!I1414&lt;&gt;""),DATE(INT(VALUE(SUBSTITUTE('04A_국토부원자료'!H1414,",",""))/100),MOD(VALUE(SUBSTITUTE('04A_국토부원자료'!H1414,",","")),100),VALUE(SUBSTITUTE('04A_국토부원자료'!I1414,",",""))),""),"")</f>
        <v>45066</v>
      </c>
      <c r="G1413" s="42">
        <f>IFERROR(VALUE(SUBSTITUTE('04A_국토부원자료'!J1414,",","")),"")</f>
        <v>19900</v>
      </c>
      <c r="H1413" s="43">
        <f t="shared" si="44"/>
        <v>199000000</v>
      </c>
      <c r="I1413" s="43">
        <f t="shared" si="45"/>
        <v>7419835.9433258763</v>
      </c>
      <c r="J1413" s="38">
        <f>IFERROR(VALUE(SUBSTITUTE('04A_국토부원자료'!K1414,",","")),"")</f>
        <v>3</v>
      </c>
      <c r="K1413" s="38">
        <f>IFERROR(VALUE(SUBSTITUTE('04A_국토부원자료'!N1414,",","")),"")</f>
        <v>2013</v>
      </c>
      <c r="L1413" s="39" t="str">
        <f>IFERROR('04A_국토부원자료'!O1414,"")</f>
        <v>충민로 5</v>
      </c>
      <c r="M1413" s="39" t="str">
        <f>IFERROR('04A_국토부원자료'!Q1414,"")</f>
        <v>중개거래</v>
      </c>
      <c r="N1413" s="38">
        <f>IF(B1413="","",IF('02_대상물건입력'!B5="",1,IF(ISNUMBER(SEARCH('02_대상물건입력'!B5,B1413)),1,0)))</f>
        <v>1</v>
      </c>
      <c r="O1413" s="38">
        <f>IF(B1413="","",IF('02_대상물건입력'!B6="",1,IF(ISNUMBER(SEARCH('02_대상물건입력'!B6,B1413)),1,0)))</f>
        <v>0</v>
      </c>
      <c r="P1413" s="38">
        <f>IF(L1413="","",IF('02_대상물건입력'!B15="",0,IF(ISNUMBER(SEARCH('02_대상물건입력'!B15,L1413)),1,0)))</f>
        <v>0</v>
      </c>
      <c r="Q1413" s="38">
        <f>IF(D1413="","",IF('02_대상물건입력'!B8="",0,IF(ISNUMBER(SEARCH('02_대상물건입력'!B8,D1413)),1,0)))</f>
        <v>0</v>
      </c>
      <c r="R1413" s="44">
        <f>IFERROR(ABS(E1413-'02_대상물건입력'!B11)/'02_대상물건입력'!B11,"")</f>
        <v>1.551969694745029E-2</v>
      </c>
      <c r="S1413" s="38">
        <f>IFERROR(ABS(J1413-'02_대상물건입력'!B10),"")</f>
        <v>9</v>
      </c>
      <c r="T1413" s="38">
        <f>IFERROR(ABS('01_설정'!B4-F1413),"")</f>
        <v>1046</v>
      </c>
      <c r="U1413" s="38">
        <f>IFERROR(ABS(K1413-YEAR('02_대상물건입력'!B14)),"")</f>
        <v>13</v>
      </c>
      <c r="V1413" s="38" t="str">
        <f>IF(B1413="","",IF(AND(E1413&gt;0,F1413&gt;0,H1413&gt;0,OR('04A_국토부원자료'!P1414="",'04A_국토부원자료'!P1414="-"),IF('01_설정'!B10=1,N1413=1,TRUE),R1413&lt;='01_설정'!B5,S1413&lt;='01_설정'!B6,T1413&lt;='01_설정'!B7,U1413&lt;='01_설정'!B8),"Y",""))</f>
        <v/>
      </c>
      <c r="W1413" s="40" t="str">
        <f>IF(V1413&lt;&gt;"Y","",MAX(0,(1-R1413/'01_설정'!B5))*'01_설정'!B14+MAX(0,(1-S1413/'01_설정'!B6))*'01_설정'!B15+MAX(0,(1-T1413/'01_설정'!B7))*'01_설정'!B16+MAX(0,(1-U1413/'01_설정'!B8))*'01_설정'!B17+O1413*'01_설정'!B11+Q1413*'01_설정'!B12+P1413*'01_설정'!B13)</f>
        <v/>
      </c>
      <c r="X1413" s="38" t="str">
        <f>IF(W1413="","",1+COUNTIFS($W$4:$W$3003,"&gt;"&amp;W1413)+COUNTIFS($W$4:W1413,W1413)-1)</f>
        <v/>
      </c>
    </row>
    <row r="1414" spans="1:24" ht="16.5">
      <c r="A1414" s="38">
        <f>IF('04A_국토부원자료'!A1415="","",ROW()-3)</f>
        <v>1411</v>
      </c>
      <c r="B1414" s="39" t="str">
        <f>IFERROR('04A_국토부원자료'!B1415,"")</f>
        <v>서울특별시 송파구 문정동</v>
      </c>
      <c r="C1414" s="39" t="str">
        <f>IF(B1414="","",IF('04A_국토부원자료'!C1415&lt;&gt;"",'04A_국토부원자료'!C1415,TRIM('04A_국토부원자료'!D1415&amp;IF('04A_국토부원자료'!E1415&lt;&gt;"","-"&amp;'04A_국토부원자료'!E1415,""))))</f>
        <v>643-1</v>
      </c>
      <c r="D1414" s="39" t="str">
        <f>IFERROR('04A_국토부원자료'!F1415,"")</f>
        <v>엠스테이트</v>
      </c>
      <c r="E1414" s="40">
        <f>IFERROR(VALUE(SUBSTITUTE('04A_국토부원자료'!G1415,",","")),"")</f>
        <v>32.43</v>
      </c>
      <c r="F1414" s="41">
        <f>IFERROR(IF(AND('04A_국토부원자료'!H1415&lt;&gt;"",'04A_국토부원자료'!I1415&lt;&gt;""),DATE(INT(VALUE(SUBSTITUTE('04A_국토부원자료'!H1415,",",""))/100),MOD(VALUE(SUBSTITUTE('04A_국토부원자료'!H1415,",","")),100),VALUE(SUBSTITUTE('04A_국토부원자료'!I1415,",",""))),""),"")</f>
        <v>45065</v>
      </c>
      <c r="G1414" s="42">
        <f>IFERROR(VALUE(SUBSTITUTE('04A_국토부원자료'!J1415,",","")),"")</f>
        <v>23000</v>
      </c>
      <c r="H1414" s="43">
        <f t="shared" si="44"/>
        <v>230000000</v>
      </c>
      <c r="I1414" s="43">
        <f t="shared" si="45"/>
        <v>7092198.5815602839</v>
      </c>
      <c r="J1414" s="38">
        <f>IFERROR(VALUE(SUBSTITUTE('04A_국토부원자료'!K1415,",","")),"")</f>
        <v>5</v>
      </c>
      <c r="K1414" s="38">
        <f>IFERROR(VALUE(SUBSTITUTE('04A_국토부원자료'!N1415,",","")),"")</f>
        <v>2016</v>
      </c>
      <c r="L1414" s="39" t="str">
        <f>IFERROR('04A_국토부원자료'!O1415,"")</f>
        <v>법원로 114</v>
      </c>
      <c r="M1414" s="39" t="str">
        <f>IFERROR('04A_국토부원자료'!Q1415,"")</f>
        <v>직거래</v>
      </c>
      <c r="N1414" s="38">
        <f>IF(B1414="","",IF('02_대상물건입력'!B5="",1,IF(ISNUMBER(SEARCH('02_대상물건입력'!B5,B1414)),1,0)))</f>
        <v>1</v>
      </c>
      <c r="O1414" s="38">
        <f>IF(B1414="","",IF('02_대상물건입력'!B6="",1,IF(ISNUMBER(SEARCH('02_대상물건입력'!B6,B1414)),1,0)))</f>
        <v>0</v>
      </c>
      <c r="P1414" s="38">
        <f>IF(L1414="","",IF('02_대상물건입력'!B15="",0,IF(ISNUMBER(SEARCH('02_대상물건입력'!B15,L1414)),1,0)))</f>
        <v>0</v>
      </c>
      <c r="Q1414" s="38">
        <f>IF(D1414="","",IF('02_대상물건입력'!B8="",0,IF(ISNUMBER(SEARCH('02_대상물건입력'!B8,D1414)),1,0)))</f>
        <v>0</v>
      </c>
      <c r="R1414" s="44">
        <f>IFERROR(ABS(E1414-'02_대상물건입력'!B11)/'02_대상물건입력'!B11,"")</f>
        <v>0.19040627248300471</v>
      </c>
      <c r="S1414" s="38">
        <f>IFERROR(ABS(J1414-'02_대상물건입력'!B10),"")</f>
        <v>7</v>
      </c>
      <c r="T1414" s="38">
        <f>IFERROR(ABS('01_설정'!B4-F1414),"")</f>
        <v>1047</v>
      </c>
      <c r="U1414" s="38">
        <f>IFERROR(ABS(K1414-YEAR('02_대상물건입력'!B14)),"")</f>
        <v>10</v>
      </c>
      <c r="V1414" s="38" t="str">
        <f>IF(B1414="","",IF(AND(E1414&gt;0,F1414&gt;0,H1414&gt;0,OR('04A_국토부원자료'!P1415="",'04A_국토부원자료'!P1415="-"),IF('01_설정'!B10=1,N1414=1,TRUE),R1414&lt;='01_설정'!B5,S1414&lt;='01_설정'!B6,T1414&lt;='01_설정'!B7,U1414&lt;='01_설정'!B8),"Y",""))</f>
        <v/>
      </c>
      <c r="W1414" s="40" t="str">
        <f>IF(V1414&lt;&gt;"Y","",MAX(0,(1-R1414/'01_설정'!B5))*'01_설정'!B14+MAX(0,(1-S1414/'01_설정'!B6))*'01_설정'!B15+MAX(0,(1-T1414/'01_설정'!B7))*'01_설정'!B16+MAX(0,(1-U1414/'01_설정'!B8))*'01_설정'!B17+O1414*'01_설정'!B11+Q1414*'01_설정'!B12+P1414*'01_설정'!B13)</f>
        <v/>
      </c>
      <c r="X1414" s="38" t="str">
        <f>IF(W1414="","",1+COUNTIFS($W$4:$W$3003,"&gt;"&amp;W1414)+COUNTIFS($W$4:W1414,W1414)-1)</f>
        <v/>
      </c>
    </row>
    <row r="1415" spans="1:24" ht="16.5">
      <c r="A1415" s="38">
        <f>IF('04A_국토부원자료'!A1416="","",ROW()-3)</f>
        <v>1412</v>
      </c>
      <c r="B1415" s="39" t="str">
        <f>IFERROR('04A_국토부원자료'!B1416,"")</f>
        <v>서울특별시 송파구 문정동</v>
      </c>
      <c r="C1415" s="39" t="str">
        <f>IF(B1415="","",IF('04A_국토부원자료'!C1416&lt;&gt;"",'04A_국토부원자료'!C1416,TRIM('04A_국토부원자료'!D1416&amp;IF('04A_국토부원자료'!E1416&lt;&gt;"","-"&amp;'04A_국토부원자료'!E1416,""))))</f>
        <v>624</v>
      </c>
      <c r="D1415" s="39" t="str">
        <f>IFERROR('04A_국토부원자료'!F1416,"")</f>
        <v>송파 아이파크</v>
      </c>
      <c r="E1415" s="40">
        <f>IFERROR(VALUE(SUBSTITUTE('04A_국토부원자료'!G1416,",","")),"")</f>
        <v>49.91</v>
      </c>
      <c r="F1415" s="41">
        <f>IFERROR(IF(AND('04A_국토부원자료'!H1416&lt;&gt;"",'04A_국토부원자료'!I1416&lt;&gt;""),DATE(INT(VALUE(SUBSTITUTE('04A_국토부원자료'!H1416,",",""))/100),MOD(VALUE(SUBSTITUTE('04A_국토부원자료'!H1416,",","")),100),VALUE(SUBSTITUTE('04A_국토부원자료'!I1416,",",""))),""),"")</f>
        <v>45063</v>
      </c>
      <c r="G1415" s="42">
        <f>IFERROR(VALUE(SUBSTITUTE('04A_국토부원자료'!J1416,",","")),"")</f>
        <v>55000</v>
      </c>
      <c r="H1415" s="43">
        <f t="shared" si="44"/>
        <v>550000000</v>
      </c>
      <c r="I1415" s="43">
        <f t="shared" si="45"/>
        <v>11019835.704267683</v>
      </c>
      <c r="J1415" s="38">
        <f>IFERROR(VALUE(SUBSTITUTE('04A_국토부원자료'!K1416,",","")),"")</f>
        <v>12</v>
      </c>
      <c r="K1415" s="38">
        <f>IFERROR(VALUE(SUBSTITUTE('04A_국토부원자료'!N1416,",","")),"")</f>
        <v>2015</v>
      </c>
      <c r="L1415" s="39" t="str">
        <f>IFERROR('04A_국토부원자료'!O1416,"")</f>
        <v>법원로 55</v>
      </c>
      <c r="M1415" s="39" t="str">
        <f>IFERROR('04A_국토부원자료'!Q1416,"")</f>
        <v>중개거래</v>
      </c>
      <c r="N1415" s="38">
        <f>IF(B1415="","",IF('02_대상물건입력'!B5="",1,IF(ISNUMBER(SEARCH('02_대상물건입력'!B5,B1415)),1,0)))</f>
        <v>1</v>
      </c>
      <c r="O1415" s="38">
        <f>IF(B1415="","",IF('02_대상물건입력'!B6="",1,IF(ISNUMBER(SEARCH('02_대상물건입력'!B6,B1415)),1,0)))</f>
        <v>0</v>
      </c>
      <c r="P1415" s="38">
        <f>IF(L1415="","",IF('02_대상물건입력'!B15="",0,IF(ISNUMBER(SEARCH('02_대상물건입력'!B15,L1415)),1,0)))</f>
        <v>0</v>
      </c>
      <c r="Q1415" s="38">
        <f>IF(D1415="","",IF('02_대상물건입력'!B8="",0,IF(ISNUMBER(SEARCH('02_대상물건입력'!B8,D1415)),1,0)))</f>
        <v>0</v>
      </c>
      <c r="R1415" s="44">
        <f>IFERROR(ABS(E1415-'02_대상물건입력'!B11)/'02_대상물건입력'!B11,"")</f>
        <v>0.83204369594902139</v>
      </c>
      <c r="S1415" s="38">
        <f>IFERROR(ABS(J1415-'02_대상물건입력'!B10),"")</f>
        <v>0</v>
      </c>
      <c r="T1415" s="38">
        <f>IFERROR(ABS('01_설정'!B4-F1415),"")</f>
        <v>1049</v>
      </c>
      <c r="U1415" s="38">
        <f>IFERROR(ABS(K1415-YEAR('02_대상물건입력'!B14)),"")</f>
        <v>11</v>
      </c>
      <c r="V1415" s="38" t="str">
        <f>IF(B1415="","",IF(AND(E1415&gt;0,F1415&gt;0,H1415&gt;0,OR('04A_국토부원자료'!P1416="",'04A_국토부원자료'!P1416="-"),IF('01_설정'!B10=1,N1415=1,TRUE),R1415&lt;='01_설정'!B5,S1415&lt;='01_설정'!B6,T1415&lt;='01_설정'!B7,U1415&lt;='01_설정'!B8),"Y",""))</f>
        <v/>
      </c>
      <c r="W1415" s="40" t="str">
        <f>IF(V1415&lt;&gt;"Y","",MAX(0,(1-R1415/'01_설정'!B5))*'01_설정'!B14+MAX(0,(1-S1415/'01_설정'!B6))*'01_설정'!B15+MAX(0,(1-T1415/'01_설정'!B7))*'01_설정'!B16+MAX(0,(1-U1415/'01_설정'!B8))*'01_설정'!B17+O1415*'01_설정'!B11+Q1415*'01_설정'!B12+P1415*'01_설정'!B13)</f>
        <v/>
      </c>
      <c r="X1415" s="38" t="str">
        <f>IF(W1415="","",1+COUNTIFS($W$4:$W$3003,"&gt;"&amp;W1415)+COUNTIFS($W$4:W1415,W1415)-1)</f>
        <v/>
      </c>
    </row>
    <row r="1416" spans="1:24" ht="16.5">
      <c r="A1416" s="38">
        <f>IF('04A_국토부원자료'!A1417="","",ROW()-3)</f>
        <v>1413</v>
      </c>
      <c r="B1416" s="39" t="str">
        <f>IFERROR('04A_국토부원자료'!B1417,"")</f>
        <v>서울특별시 송파구 문정동</v>
      </c>
      <c r="C1416" s="39" t="str">
        <f>IF(B1416="","",IF('04A_국토부원자료'!C1417&lt;&gt;"",'04A_국토부원자료'!C1417,TRIM('04A_국토부원자료'!D1417&amp;IF('04A_국토부원자료'!E1417&lt;&gt;"","-"&amp;'04A_국토부원자료'!E1417,""))))</f>
        <v>618</v>
      </c>
      <c r="D1416" s="39" t="str">
        <f>IFERROR('04A_국토부원자료'!F1417,"")</f>
        <v>파크하비오</v>
      </c>
      <c r="E1416" s="40">
        <f>IFERROR(VALUE(SUBSTITUTE('04A_국토부원자료'!G1417,",","")),"")</f>
        <v>48.94</v>
      </c>
      <c r="F1416" s="41">
        <f>IFERROR(IF(AND('04A_국토부원자료'!H1417&lt;&gt;"",'04A_국토부원자료'!I1417&lt;&gt;""),DATE(INT(VALUE(SUBSTITUTE('04A_국토부원자료'!H1417,",",""))/100),MOD(VALUE(SUBSTITUTE('04A_국토부원자료'!H1417,",","")),100),VALUE(SUBSTITUTE('04A_국토부원자료'!I1417,",",""))),""),"")</f>
        <v>45063</v>
      </c>
      <c r="G1416" s="42">
        <f>IFERROR(VALUE(SUBSTITUTE('04A_국토부원자료'!J1417,",","")),"")</f>
        <v>43500</v>
      </c>
      <c r="H1416" s="43">
        <f t="shared" si="44"/>
        <v>435000000</v>
      </c>
      <c r="I1416" s="43">
        <f t="shared" si="45"/>
        <v>8888434.8181446679</v>
      </c>
      <c r="J1416" s="38">
        <f>IFERROR(VALUE(SUBSTITUTE('04A_국토부원자료'!K1417,",","")),"")</f>
        <v>13</v>
      </c>
      <c r="K1416" s="38" t="str">
        <f>IFERROR(VALUE(SUBSTITUTE('04A_국토부원자료'!N1417,",","")),"")</f>
        <v/>
      </c>
      <c r="L1416" s="39" t="str">
        <f>IFERROR('04A_국토부원자료'!O1417,"")</f>
        <v xml:space="preserve"> </v>
      </c>
      <c r="M1416" s="39" t="str">
        <f>IFERROR('04A_국토부원자료'!Q1417,"")</f>
        <v>중개거래</v>
      </c>
      <c r="N1416" s="38">
        <f>IF(B1416="","",IF('02_대상물건입력'!B5="",1,IF(ISNUMBER(SEARCH('02_대상물건입력'!B5,B1416)),1,0)))</f>
        <v>1</v>
      </c>
      <c r="O1416" s="38">
        <f>IF(B1416="","",IF('02_대상물건입력'!B6="",1,IF(ISNUMBER(SEARCH('02_대상물건입력'!B6,B1416)),1,0)))</f>
        <v>0</v>
      </c>
      <c r="P1416" s="38">
        <f>IF(L1416="","",IF('02_대상물건입력'!B15="",0,IF(ISNUMBER(SEARCH('02_대상물건입력'!B15,L1416)),1,0)))</f>
        <v>0</v>
      </c>
      <c r="Q1416" s="38">
        <f>IF(D1416="","",IF('02_대상물건입력'!B8="",0,IF(ISNUMBER(SEARCH('02_대상물건입력'!B8,D1416)),1,0)))</f>
        <v>0</v>
      </c>
      <c r="R1416" s="44">
        <f>IFERROR(ABS(E1416-'02_대상물건입력'!B11)/'02_대상물건입력'!B11,"")</f>
        <v>0.79643795791915661</v>
      </c>
      <c r="S1416" s="38">
        <f>IFERROR(ABS(J1416-'02_대상물건입력'!B10),"")</f>
        <v>1</v>
      </c>
      <c r="T1416" s="38">
        <f>IFERROR(ABS('01_설정'!B4-F1416),"")</f>
        <v>1049</v>
      </c>
      <c r="U1416" s="38" t="str">
        <f>IFERROR(ABS(K1416-YEAR('02_대상물건입력'!B14)),"")</f>
        <v/>
      </c>
      <c r="V1416" s="38" t="str">
        <f>IF(B1416="","",IF(AND(E1416&gt;0,F1416&gt;0,H1416&gt;0,OR('04A_국토부원자료'!P1417="",'04A_국토부원자료'!P1417="-"),IF('01_설정'!B10=1,N1416=1,TRUE),R1416&lt;='01_설정'!B5,S1416&lt;='01_설정'!B6,T1416&lt;='01_설정'!B7,U1416&lt;='01_설정'!B8),"Y",""))</f>
        <v/>
      </c>
      <c r="W1416" s="40" t="str">
        <f>IF(V1416&lt;&gt;"Y","",MAX(0,(1-R1416/'01_설정'!B5))*'01_설정'!B14+MAX(0,(1-S1416/'01_설정'!B6))*'01_설정'!B15+MAX(0,(1-T1416/'01_설정'!B7))*'01_설정'!B16+MAX(0,(1-U1416/'01_설정'!B8))*'01_설정'!B17+O1416*'01_설정'!B11+Q1416*'01_설정'!B12+P1416*'01_설정'!B13)</f>
        <v/>
      </c>
      <c r="X1416" s="38" t="str">
        <f>IF(W1416="","",1+COUNTIFS($W$4:$W$3003,"&gt;"&amp;W1416)+COUNTIFS($W$4:W1416,W1416)-1)</f>
        <v/>
      </c>
    </row>
    <row r="1417" spans="1:24" ht="16.5">
      <c r="A1417" s="38">
        <f>IF('04A_국토부원자료'!A1418="","",ROW()-3)</f>
        <v>1414</v>
      </c>
      <c r="B1417" s="39" t="str">
        <f>IFERROR('04A_국토부원자료'!B1418,"")</f>
        <v>서울특별시 송파구 문정동</v>
      </c>
      <c r="C1417" s="39" t="str">
        <f>IF(B1417="","",IF('04A_국토부원자료'!C1418&lt;&gt;"",'04A_국토부원자료'!C1418,TRIM('04A_국토부원자료'!D1418&amp;IF('04A_국토부원자료'!E1418&lt;&gt;"","-"&amp;'04A_국토부원자료'!E1418,""))))</f>
        <v>624</v>
      </c>
      <c r="D1417" s="39" t="str">
        <f>IFERROR('04A_국토부원자료'!F1418,"")</f>
        <v>송파 아이파크</v>
      </c>
      <c r="E1417" s="40">
        <f>IFERROR(VALUE(SUBSTITUTE('04A_국토부원자료'!G1418,",","")),"")</f>
        <v>25.87</v>
      </c>
      <c r="F1417" s="41">
        <f>IFERROR(IF(AND('04A_국토부원자료'!H1418&lt;&gt;"",'04A_국토부원자료'!I1418&lt;&gt;""),DATE(INT(VALUE(SUBSTITUTE('04A_국토부원자료'!H1418,",",""))/100),MOD(VALUE(SUBSTITUTE('04A_국토부원자료'!H1418,",","")),100),VALUE(SUBSTITUTE('04A_국토부원자료'!I1418,",",""))),""),"")</f>
        <v>45057</v>
      </c>
      <c r="G1417" s="42">
        <f>IFERROR(VALUE(SUBSTITUTE('04A_국토부원자료'!J1418,",","")),"")</f>
        <v>21900</v>
      </c>
      <c r="H1417" s="43">
        <f t="shared" si="44"/>
        <v>219000000</v>
      </c>
      <c r="I1417" s="43">
        <f t="shared" si="45"/>
        <v>8465403.9427908771</v>
      </c>
      <c r="J1417" s="38">
        <f>IFERROR(VALUE(SUBSTITUTE('04A_국토부원자료'!K1418,",","")),"")</f>
        <v>10</v>
      </c>
      <c r="K1417" s="38">
        <f>IFERROR(VALUE(SUBSTITUTE('04A_국토부원자료'!N1418,",","")),"")</f>
        <v>2015</v>
      </c>
      <c r="L1417" s="39" t="str">
        <f>IFERROR('04A_국토부원자료'!O1418,"")</f>
        <v>법원로 55</v>
      </c>
      <c r="M1417" s="39" t="str">
        <f>IFERROR('04A_국토부원자료'!Q1418,"")</f>
        <v>중개거래</v>
      </c>
      <c r="N1417" s="38">
        <f>IF(B1417="","",IF('02_대상물건입력'!B5="",1,IF(ISNUMBER(SEARCH('02_대상물건입력'!B5,B1417)),1,0)))</f>
        <v>1</v>
      </c>
      <c r="O1417" s="38">
        <f>IF(B1417="","",IF('02_대상물건입력'!B6="",1,IF(ISNUMBER(SEARCH('02_대상물건입력'!B6,B1417)),1,0)))</f>
        <v>0</v>
      </c>
      <c r="P1417" s="38">
        <f>IF(L1417="","",IF('02_대상물건입력'!B15="",0,IF(ISNUMBER(SEARCH('02_대상물건입력'!B15,L1417)),1,0)))</f>
        <v>0</v>
      </c>
      <c r="Q1417" s="38">
        <f>IF(D1417="","",IF('02_대상물건입력'!B8="",0,IF(ISNUMBER(SEARCH('02_대상물건입력'!B8,D1417)),1,0)))</f>
        <v>0</v>
      </c>
      <c r="R1417" s="44">
        <f>IFERROR(ABS(E1417-'02_대상물건입력'!B11)/'02_대상물건입력'!B11,"")</f>
        <v>5.0391296048864213E-2</v>
      </c>
      <c r="S1417" s="38">
        <f>IFERROR(ABS(J1417-'02_대상물건입력'!B10),"")</f>
        <v>2</v>
      </c>
      <c r="T1417" s="38">
        <f>IFERROR(ABS('01_설정'!B4-F1417),"")</f>
        <v>1055</v>
      </c>
      <c r="U1417" s="38">
        <f>IFERROR(ABS(K1417-YEAR('02_대상물건입력'!B14)),"")</f>
        <v>11</v>
      </c>
      <c r="V1417" s="38" t="str">
        <f>IF(B1417="","",IF(AND(E1417&gt;0,F1417&gt;0,H1417&gt;0,OR('04A_국토부원자료'!P1418="",'04A_국토부원자료'!P1418="-"),IF('01_설정'!B10=1,N1417=1,TRUE),R1417&lt;='01_설정'!B5,S1417&lt;='01_설정'!B6,T1417&lt;='01_설정'!B7,U1417&lt;='01_설정'!B8),"Y",""))</f>
        <v/>
      </c>
      <c r="W1417" s="40" t="str">
        <f>IF(V1417&lt;&gt;"Y","",MAX(0,(1-R1417/'01_설정'!B5))*'01_설정'!B14+MAX(0,(1-S1417/'01_설정'!B6))*'01_설정'!B15+MAX(0,(1-T1417/'01_설정'!B7))*'01_설정'!B16+MAX(0,(1-U1417/'01_설정'!B8))*'01_설정'!B17+O1417*'01_설정'!B11+Q1417*'01_설정'!B12+P1417*'01_설정'!B13)</f>
        <v/>
      </c>
      <c r="X1417" s="38" t="str">
        <f>IF(W1417="","",1+COUNTIFS($W$4:$W$3003,"&gt;"&amp;W1417)+COUNTIFS($W$4:W1417,W1417)-1)</f>
        <v/>
      </c>
    </row>
    <row r="1418" spans="1:24" ht="16.5">
      <c r="A1418" s="38">
        <f>IF('04A_국토부원자료'!A1419="","",ROW()-3)</f>
        <v>1415</v>
      </c>
      <c r="B1418" s="39" t="str">
        <f>IFERROR('04A_국토부원자료'!B1419,"")</f>
        <v>서울특별시 송파구 문정동</v>
      </c>
      <c r="C1418" s="39" t="str">
        <f>IF(B1418="","",IF('04A_국토부원자료'!C1419&lt;&gt;"",'04A_국토부원자료'!C1419,TRIM('04A_국토부원자료'!D1419&amp;IF('04A_국토부원자료'!E1419&lt;&gt;"","-"&amp;'04A_국토부원자료'!E1419,""))))</f>
        <v>622</v>
      </c>
      <c r="D1418" s="39" t="str">
        <f>IFERROR('04A_국토부원자료'!F1419,"")</f>
        <v>송파한화오벨리스크</v>
      </c>
      <c r="E1418" s="40">
        <f>IFERROR(VALUE(SUBSTITUTE('04A_국토부원자료'!G1419,",","")),"")</f>
        <v>29.99</v>
      </c>
      <c r="F1418" s="41">
        <f>IFERROR(IF(AND('04A_국토부원자료'!H1419&lt;&gt;"",'04A_국토부원자료'!I1419&lt;&gt;""),DATE(INT(VALUE(SUBSTITUTE('04A_국토부원자료'!H1419,",",""))/100),MOD(VALUE(SUBSTITUTE('04A_국토부원자료'!H1419,",","")),100),VALUE(SUBSTITUTE('04A_국토부원자료'!I1419,",",""))),""),"")</f>
        <v>45057</v>
      </c>
      <c r="G1418" s="42">
        <f>IFERROR(VALUE(SUBSTITUTE('04A_국토부원자료'!J1419,",","")),"")</f>
        <v>23000</v>
      </c>
      <c r="H1418" s="43">
        <f t="shared" si="44"/>
        <v>230000000</v>
      </c>
      <c r="I1418" s="43">
        <f t="shared" si="45"/>
        <v>7669223.0743581196</v>
      </c>
      <c r="J1418" s="38">
        <f>IFERROR(VALUE(SUBSTITUTE('04A_국토부원자료'!K1419,",","")),"")</f>
        <v>3</v>
      </c>
      <c r="K1418" s="38">
        <f>IFERROR(VALUE(SUBSTITUTE('04A_국토부원자료'!N1419,",","")),"")</f>
        <v>2013</v>
      </c>
      <c r="L1418" s="39" t="str">
        <f>IFERROR('04A_국토부원자료'!O1419,"")</f>
        <v>충민로 5</v>
      </c>
      <c r="M1418" s="39" t="str">
        <f>IFERROR('04A_국토부원자료'!Q1419,"")</f>
        <v>중개거래</v>
      </c>
      <c r="N1418" s="38">
        <f>IF(B1418="","",IF('02_대상물건입력'!B5="",1,IF(ISNUMBER(SEARCH('02_대상물건입력'!B5,B1418)),1,0)))</f>
        <v>1</v>
      </c>
      <c r="O1418" s="38">
        <f>IF(B1418="","",IF('02_대상물건입력'!B6="",1,IF(ISNUMBER(SEARCH('02_대상물건입력'!B6,B1418)),1,0)))</f>
        <v>0</v>
      </c>
      <c r="P1418" s="38">
        <f>IF(L1418="","",IF('02_대상물건입력'!B15="",0,IF(ISNUMBER(SEARCH('02_대상물건입력'!B15,L1418)),1,0)))</f>
        <v>0</v>
      </c>
      <c r="Q1418" s="38">
        <f>IF(D1418="","",IF('02_대상물건입력'!B8="",0,IF(ISNUMBER(SEARCH('02_대상물건입력'!B8,D1418)),1,0)))</f>
        <v>0</v>
      </c>
      <c r="R1418" s="44">
        <f>IFERROR(ABS(E1418-'02_대상물건입력'!B11)/'02_대상물건입력'!B11,"")</f>
        <v>0.10084132321200462</v>
      </c>
      <c r="S1418" s="38">
        <f>IFERROR(ABS(J1418-'02_대상물건입력'!B10),"")</f>
        <v>9</v>
      </c>
      <c r="T1418" s="38">
        <f>IFERROR(ABS('01_설정'!B4-F1418),"")</f>
        <v>1055</v>
      </c>
      <c r="U1418" s="38">
        <f>IFERROR(ABS(K1418-YEAR('02_대상물건입력'!B14)),"")</f>
        <v>13</v>
      </c>
      <c r="V1418" s="38" t="str">
        <f>IF(B1418="","",IF(AND(E1418&gt;0,F1418&gt;0,H1418&gt;0,OR('04A_국토부원자료'!P1419="",'04A_국토부원자료'!P1419="-"),IF('01_설정'!B10=1,N1418=1,TRUE),R1418&lt;='01_설정'!B5,S1418&lt;='01_설정'!B6,T1418&lt;='01_설정'!B7,U1418&lt;='01_설정'!B8),"Y",""))</f>
        <v/>
      </c>
      <c r="W1418" s="40" t="str">
        <f>IF(V1418&lt;&gt;"Y","",MAX(0,(1-R1418/'01_설정'!B5))*'01_설정'!B14+MAX(0,(1-S1418/'01_설정'!B6))*'01_설정'!B15+MAX(0,(1-T1418/'01_설정'!B7))*'01_설정'!B16+MAX(0,(1-U1418/'01_설정'!B8))*'01_설정'!B17+O1418*'01_설정'!B11+Q1418*'01_설정'!B12+P1418*'01_설정'!B13)</f>
        <v/>
      </c>
      <c r="X1418" s="38" t="str">
        <f>IF(W1418="","",1+COUNTIFS($W$4:$W$3003,"&gt;"&amp;W1418)+COUNTIFS($W$4:W1418,W1418)-1)</f>
        <v/>
      </c>
    </row>
    <row r="1419" spans="1:24" ht="16.5">
      <c r="A1419" s="38">
        <f>IF('04A_국토부원자료'!A1420="","",ROW()-3)</f>
        <v>1416</v>
      </c>
      <c r="B1419" s="39" t="str">
        <f>IFERROR('04A_국토부원자료'!B1420,"")</f>
        <v>서울특별시 송파구 문정동</v>
      </c>
      <c r="C1419" s="39" t="str">
        <f>IF(B1419="","",IF('04A_국토부원자료'!C1420&lt;&gt;"",'04A_국토부원자료'!C1420,TRIM('04A_국토부원자료'!D1420&amp;IF('04A_국토부원자료'!E1420&lt;&gt;"","-"&amp;'04A_국토부원자료'!E1420,""))))</f>
        <v>618</v>
      </c>
      <c r="D1419" s="39" t="str">
        <f>IFERROR('04A_국토부원자료'!F1420,"")</f>
        <v>파크하비오</v>
      </c>
      <c r="E1419" s="40">
        <f>IFERROR(VALUE(SUBSTITUTE('04A_국토부원자료'!G1420,",","")),"")</f>
        <v>23.76</v>
      </c>
      <c r="F1419" s="41">
        <f>IFERROR(IF(AND('04A_국토부원자료'!H1420&lt;&gt;"",'04A_국토부원자료'!I1420&lt;&gt;""),DATE(INT(VALUE(SUBSTITUTE('04A_국토부원자료'!H1420,",",""))/100),MOD(VALUE(SUBSTITUTE('04A_국토부원자료'!H1420,",","")),100),VALUE(SUBSTITUTE('04A_국토부원자료'!I1420,",",""))),""),"")</f>
        <v>45056</v>
      </c>
      <c r="G1419" s="42">
        <f>IFERROR(VALUE(SUBSTITUTE('04A_국토부원자료'!J1420,",","")),"")</f>
        <v>20000</v>
      </c>
      <c r="H1419" s="43">
        <f t="shared" si="44"/>
        <v>200000000</v>
      </c>
      <c r="I1419" s="43">
        <f t="shared" si="45"/>
        <v>8417508.4175084177</v>
      </c>
      <c r="J1419" s="38">
        <f>IFERROR(VALUE(SUBSTITUTE('04A_국토부원자료'!K1420,",","")),"")</f>
        <v>8</v>
      </c>
      <c r="K1419" s="38" t="str">
        <f>IFERROR(VALUE(SUBSTITUTE('04A_국토부원자료'!N1420,",","")),"")</f>
        <v/>
      </c>
      <c r="L1419" s="39" t="str">
        <f>IFERROR('04A_국토부원자료'!O1420,"")</f>
        <v xml:space="preserve"> </v>
      </c>
      <c r="M1419" s="39" t="str">
        <f>IFERROR('04A_국토부원자료'!Q1420,"")</f>
        <v>중개거래</v>
      </c>
      <c r="N1419" s="38">
        <f>IF(B1419="","",IF('02_대상물건입력'!B5="",1,IF(ISNUMBER(SEARCH('02_대상물건입력'!B5,B1419)),1,0)))</f>
        <v>1</v>
      </c>
      <c r="O1419" s="38">
        <f>IF(B1419="","",IF('02_대상물건입력'!B6="",1,IF(ISNUMBER(SEARCH('02_대상물건입력'!B6,B1419)),1,0)))</f>
        <v>0</v>
      </c>
      <c r="P1419" s="38">
        <f>IF(L1419="","",IF('02_대상물건입력'!B15="",0,IF(ISNUMBER(SEARCH('02_대상물건입력'!B15,L1419)),1,0)))</f>
        <v>0</v>
      </c>
      <c r="Q1419" s="38">
        <f>IF(D1419="","",IF('02_대상물건입력'!B8="",0,IF(ISNUMBER(SEARCH('02_대상물건입력'!B8,D1419)),1,0)))</f>
        <v>0</v>
      </c>
      <c r="R1419" s="44">
        <f>IFERROR(ABS(E1419-'02_대상물건입력'!B11)/'02_대상물건입력'!B11,"")</f>
        <v>0.12784295300042572</v>
      </c>
      <c r="S1419" s="38">
        <f>IFERROR(ABS(J1419-'02_대상물건입력'!B10),"")</f>
        <v>4</v>
      </c>
      <c r="T1419" s="38">
        <f>IFERROR(ABS('01_설정'!B4-F1419),"")</f>
        <v>1056</v>
      </c>
      <c r="U1419" s="38" t="str">
        <f>IFERROR(ABS(K1419-YEAR('02_대상물건입력'!B14)),"")</f>
        <v/>
      </c>
      <c r="V1419" s="38" t="str">
        <f>IF(B1419="","",IF(AND(E1419&gt;0,F1419&gt;0,H1419&gt;0,OR('04A_국토부원자료'!P1420="",'04A_국토부원자료'!P1420="-"),IF('01_설정'!B10=1,N1419=1,TRUE),R1419&lt;='01_설정'!B5,S1419&lt;='01_설정'!B6,T1419&lt;='01_설정'!B7,U1419&lt;='01_설정'!B8),"Y",""))</f>
        <v/>
      </c>
      <c r="W1419" s="40" t="str">
        <f>IF(V1419&lt;&gt;"Y","",MAX(0,(1-R1419/'01_설정'!B5))*'01_설정'!B14+MAX(0,(1-S1419/'01_설정'!B6))*'01_설정'!B15+MAX(0,(1-T1419/'01_설정'!B7))*'01_설정'!B16+MAX(0,(1-U1419/'01_설정'!B8))*'01_설정'!B17+O1419*'01_설정'!B11+Q1419*'01_설정'!B12+P1419*'01_설정'!B13)</f>
        <v/>
      </c>
      <c r="X1419" s="38" t="str">
        <f>IF(W1419="","",1+COUNTIFS($W$4:$W$3003,"&gt;"&amp;W1419)+COUNTIFS($W$4:W1419,W1419)-1)</f>
        <v/>
      </c>
    </row>
    <row r="1420" spans="1:24" ht="16.5">
      <c r="A1420" s="38">
        <f>IF('04A_국토부원자료'!A1421="","",ROW()-3)</f>
        <v>1417</v>
      </c>
      <c r="B1420" s="39" t="str">
        <f>IFERROR('04A_국토부원자료'!B1421,"")</f>
        <v>서울특별시 송파구 문정동</v>
      </c>
      <c r="C1420" s="39" t="str">
        <f>IF(B1420="","",IF('04A_국토부원자료'!C1421&lt;&gt;"",'04A_국토부원자료'!C1421,TRIM('04A_국토부원자료'!D1421&amp;IF('04A_국토부원자료'!E1421&lt;&gt;"","-"&amp;'04A_국토부원자료'!E1421,""))))</f>
        <v>652</v>
      </c>
      <c r="D1420" s="39" t="str">
        <f>IFERROR('04A_국토부원자료'!F1421,"")</f>
        <v>송파법조타운푸르지오시티</v>
      </c>
      <c r="E1420" s="40">
        <f>IFERROR(VALUE(SUBSTITUTE('04A_국토부원자료'!G1421,",","")),"")</f>
        <v>19.37</v>
      </c>
      <c r="F1420" s="41">
        <f>IFERROR(IF(AND('04A_국토부원자료'!H1421&lt;&gt;"",'04A_국토부원자료'!I1421&lt;&gt;""),DATE(INT(VALUE(SUBSTITUTE('04A_국토부원자료'!H1421,",",""))/100),MOD(VALUE(SUBSTITUTE('04A_국토부원자료'!H1421,",","")),100),VALUE(SUBSTITUTE('04A_국토부원자료'!I1421,",",""))),""),"")</f>
        <v>45055</v>
      </c>
      <c r="G1420" s="42">
        <f>IFERROR(VALUE(SUBSTITUTE('04A_국토부원자료'!J1421,",","")),"")</f>
        <v>22000</v>
      </c>
      <c r="H1420" s="43">
        <f t="shared" si="44"/>
        <v>220000000</v>
      </c>
      <c r="I1420" s="43">
        <f t="shared" si="45"/>
        <v>11357769.747031491</v>
      </c>
      <c r="J1420" s="38">
        <f>IFERROR(VALUE(SUBSTITUTE('04A_국토부원자료'!K1421,",","")),"")</f>
        <v>12</v>
      </c>
      <c r="K1420" s="38">
        <f>IFERROR(VALUE(SUBSTITUTE('04A_국토부원자료'!N1421,",","")),"")</f>
        <v>2018</v>
      </c>
      <c r="L1420" s="39" t="str">
        <f>IFERROR('04A_국토부원자료'!O1421,"")</f>
        <v>법원로4길 5</v>
      </c>
      <c r="M1420" s="39" t="str">
        <f>IFERROR('04A_국토부원자료'!Q1421,"")</f>
        <v>중개거래</v>
      </c>
      <c r="N1420" s="38">
        <f>IF(B1420="","",IF('02_대상물건입력'!B5="",1,IF(ISNUMBER(SEARCH('02_대상물건입력'!B5,B1420)),1,0)))</f>
        <v>1</v>
      </c>
      <c r="O1420" s="38">
        <f>IF(B1420="","",IF('02_대상물건입력'!B6="",1,IF(ISNUMBER(SEARCH('02_대상물건입력'!B6,B1420)),1,0)))</f>
        <v>0</v>
      </c>
      <c r="P1420" s="38">
        <f>IF(L1420="","",IF('02_대상물건입력'!B15="",0,IF(ISNUMBER(SEARCH('02_대상물건입력'!B15,L1420)),1,0)))</f>
        <v>0</v>
      </c>
      <c r="Q1420" s="38">
        <f>IF(D1420="","",IF('02_대상물건입력'!B8="",0,IF(ISNUMBER(SEARCH('02_대상물건입력'!B8,D1420)),1,0)))</f>
        <v>0</v>
      </c>
      <c r="R1420" s="44">
        <f>IFERROR(ABS(E1420-'02_대상물건입력'!B11)/'02_대상물건입력'!B11,"")</f>
        <v>0.28898644779538074</v>
      </c>
      <c r="S1420" s="38">
        <f>IFERROR(ABS(J1420-'02_대상물건입력'!B10),"")</f>
        <v>0</v>
      </c>
      <c r="T1420" s="38">
        <f>IFERROR(ABS('01_설정'!B4-F1420),"")</f>
        <v>1057</v>
      </c>
      <c r="U1420" s="38">
        <f>IFERROR(ABS(K1420-YEAR('02_대상물건입력'!B14)),"")</f>
        <v>8</v>
      </c>
      <c r="V1420" s="38" t="str">
        <f>IF(B1420="","",IF(AND(E1420&gt;0,F1420&gt;0,H1420&gt;0,OR('04A_국토부원자료'!P1421="",'04A_국토부원자료'!P1421="-"),IF('01_설정'!B10=1,N1420=1,TRUE),R1420&lt;='01_설정'!B5,S1420&lt;='01_설정'!B6,T1420&lt;='01_설정'!B7,U1420&lt;='01_설정'!B8),"Y",""))</f>
        <v/>
      </c>
      <c r="W1420" s="40" t="str">
        <f>IF(V1420&lt;&gt;"Y","",MAX(0,(1-R1420/'01_설정'!B5))*'01_설정'!B14+MAX(0,(1-S1420/'01_설정'!B6))*'01_설정'!B15+MAX(0,(1-T1420/'01_설정'!B7))*'01_설정'!B16+MAX(0,(1-U1420/'01_설정'!B8))*'01_설정'!B17+O1420*'01_설정'!B11+Q1420*'01_설정'!B12+P1420*'01_설정'!B13)</f>
        <v/>
      </c>
      <c r="X1420" s="38" t="str">
        <f>IF(W1420="","",1+COUNTIFS($W$4:$W$3003,"&gt;"&amp;W1420)+COUNTIFS($W$4:W1420,W1420)-1)</f>
        <v/>
      </c>
    </row>
    <row r="1421" spans="1:24" ht="16.5">
      <c r="A1421" s="38">
        <f>IF('04A_국토부원자료'!A1422="","",ROW()-3)</f>
        <v>1418</v>
      </c>
      <c r="B1421" s="39" t="str">
        <f>IFERROR('04A_국토부원자료'!B1422,"")</f>
        <v>서울특별시 송파구 문정동</v>
      </c>
      <c r="C1421" s="39" t="str">
        <f>IF(B1421="","",IF('04A_국토부원자료'!C1422&lt;&gt;"",'04A_국토부원자료'!C1422,TRIM('04A_국토부원자료'!D1422&amp;IF('04A_국토부원자료'!E1422&lt;&gt;"","-"&amp;'04A_국토부원자료'!E1422,""))))</f>
        <v>618</v>
      </c>
      <c r="D1421" s="39" t="str">
        <f>IFERROR('04A_국토부원자료'!F1422,"")</f>
        <v>파크하비오</v>
      </c>
      <c r="E1421" s="40">
        <f>IFERROR(VALUE(SUBSTITUTE('04A_국토부원자료'!G1422,",","")),"")</f>
        <v>48.96</v>
      </c>
      <c r="F1421" s="41">
        <f>IFERROR(IF(AND('04A_국토부원자료'!H1422&lt;&gt;"",'04A_국토부원자료'!I1422&lt;&gt;""),DATE(INT(VALUE(SUBSTITUTE('04A_국토부원자료'!H1422,",",""))/100),MOD(VALUE(SUBSTITUTE('04A_국토부원자료'!H1422,",","")),100),VALUE(SUBSTITUTE('04A_국토부원자료'!I1422,",",""))),""),"")</f>
        <v>45054</v>
      </c>
      <c r="G1421" s="42">
        <f>IFERROR(VALUE(SUBSTITUTE('04A_국토부원자료'!J1422,",","")),"")</f>
        <v>46500</v>
      </c>
      <c r="H1421" s="43">
        <f t="shared" si="44"/>
        <v>465000000</v>
      </c>
      <c r="I1421" s="43">
        <f t="shared" si="45"/>
        <v>9497549.0196078438</v>
      </c>
      <c r="J1421" s="38">
        <f>IFERROR(VALUE(SUBSTITUTE('04A_국토부원자료'!K1422,",","")),"")</f>
        <v>12</v>
      </c>
      <c r="K1421" s="38" t="str">
        <f>IFERROR(VALUE(SUBSTITUTE('04A_국토부원자료'!N1422,",","")),"")</f>
        <v/>
      </c>
      <c r="L1421" s="39" t="str">
        <f>IFERROR('04A_국토부원자료'!O1422,"")</f>
        <v xml:space="preserve"> </v>
      </c>
      <c r="M1421" s="39" t="str">
        <f>IFERROR('04A_국토부원자료'!Q1422,"")</f>
        <v>중개거래</v>
      </c>
      <c r="N1421" s="38">
        <f>IF(B1421="","",IF('02_대상물건입력'!B5="",1,IF(ISNUMBER(SEARCH('02_대상물건입력'!B5,B1421)),1,0)))</f>
        <v>1</v>
      </c>
      <c r="O1421" s="38">
        <f>IF(B1421="","",IF('02_대상물건입력'!B6="",1,IF(ISNUMBER(SEARCH('02_대상물건입력'!B6,B1421)),1,0)))</f>
        <v>0</v>
      </c>
      <c r="P1421" s="38">
        <f>IF(L1421="","",IF('02_대상물건입력'!B15="",0,IF(ISNUMBER(SEARCH('02_대상물건입력'!B15,L1421)),1,0)))</f>
        <v>0</v>
      </c>
      <c r="Q1421" s="38">
        <f>IF(D1421="","",IF('02_대상물건입력'!B8="",0,IF(ISNUMBER(SEARCH('02_대상물건입력'!B8,D1421)),1,0)))</f>
        <v>0</v>
      </c>
      <c r="R1421" s="44">
        <f>IFERROR(ABS(E1421-'02_대상물건입력'!B11)/'02_대상물건입력'!B11,"")</f>
        <v>0.79717209684760759</v>
      </c>
      <c r="S1421" s="38">
        <f>IFERROR(ABS(J1421-'02_대상물건입력'!B10),"")</f>
        <v>0</v>
      </c>
      <c r="T1421" s="38">
        <f>IFERROR(ABS('01_설정'!B4-F1421),"")</f>
        <v>1058</v>
      </c>
      <c r="U1421" s="38" t="str">
        <f>IFERROR(ABS(K1421-YEAR('02_대상물건입력'!B14)),"")</f>
        <v/>
      </c>
      <c r="V1421" s="38" t="str">
        <f>IF(B1421="","",IF(AND(E1421&gt;0,F1421&gt;0,H1421&gt;0,OR('04A_국토부원자료'!P1422="",'04A_국토부원자료'!P1422="-"),IF('01_설정'!B10=1,N1421=1,TRUE),R1421&lt;='01_설정'!B5,S1421&lt;='01_설정'!B6,T1421&lt;='01_설정'!B7,U1421&lt;='01_설정'!B8),"Y",""))</f>
        <v/>
      </c>
      <c r="W1421" s="40" t="str">
        <f>IF(V1421&lt;&gt;"Y","",MAX(0,(1-R1421/'01_설정'!B5))*'01_설정'!B14+MAX(0,(1-S1421/'01_설정'!B6))*'01_설정'!B15+MAX(0,(1-T1421/'01_설정'!B7))*'01_설정'!B16+MAX(0,(1-U1421/'01_설정'!B8))*'01_설정'!B17+O1421*'01_설정'!B11+Q1421*'01_설정'!B12+P1421*'01_설정'!B13)</f>
        <v/>
      </c>
      <c r="X1421" s="38" t="str">
        <f>IF(W1421="","",1+COUNTIFS($W$4:$W$3003,"&gt;"&amp;W1421)+COUNTIFS($W$4:W1421,W1421)-1)</f>
        <v/>
      </c>
    </row>
    <row r="1422" spans="1:24" ht="16.5">
      <c r="A1422" s="38">
        <f>IF('04A_국토부원자료'!A1423="","",ROW()-3)</f>
        <v>1419</v>
      </c>
      <c r="B1422" s="39" t="str">
        <f>IFERROR('04A_국토부원자료'!B1423,"")</f>
        <v>서울특별시 송파구 문정동</v>
      </c>
      <c r="C1422" s="39" t="str">
        <f>IF(B1422="","",IF('04A_국토부원자료'!C1423&lt;&gt;"",'04A_국토부원자료'!C1423,TRIM('04A_국토부원자료'!D1423&amp;IF('04A_국토부원자료'!E1423&lt;&gt;"","-"&amp;'04A_국토부원자료'!E1423,""))))</f>
        <v>652-2</v>
      </c>
      <c r="D1422" s="39" t="str">
        <f>IFERROR('04A_국토부원자료'!F1423,"")</f>
        <v>문정 오벨리스크</v>
      </c>
      <c r="E1422" s="40">
        <f>IFERROR(VALUE(SUBSTITUTE('04A_국토부원자료'!G1423,",","")),"")</f>
        <v>21.82</v>
      </c>
      <c r="F1422" s="41">
        <f>IFERROR(IF(AND('04A_국토부원자료'!H1423&lt;&gt;"",'04A_국토부원자료'!I1423&lt;&gt;""),DATE(INT(VALUE(SUBSTITUTE('04A_국토부원자료'!H1423,",",""))/100),MOD(VALUE(SUBSTITUTE('04A_국토부원자료'!H1423,",","")),100),VALUE(SUBSTITUTE('04A_국토부원자료'!I1423,",",""))),""),"")</f>
        <v>45054</v>
      </c>
      <c r="G1422" s="42">
        <f>IFERROR(VALUE(SUBSTITUTE('04A_국토부원자료'!J1423,",","")),"")</f>
        <v>21900</v>
      </c>
      <c r="H1422" s="43">
        <f t="shared" si="44"/>
        <v>219000000</v>
      </c>
      <c r="I1422" s="43">
        <f t="shared" si="45"/>
        <v>10036663.611365719</v>
      </c>
      <c r="J1422" s="38">
        <f>IFERROR(VALUE(SUBSTITUTE('04A_국토부원자료'!K1423,",","")),"")</f>
        <v>15</v>
      </c>
      <c r="K1422" s="38">
        <f>IFERROR(VALUE(SUBSTITUTE('04A_국토부원자료'!N1423,",","")),"")</f>
        <v>2018</v>
      </c>
      <c r="L1422" s="39" t="str">
        <f>IFERROR('04A_국토부원자료'!O1423,"")</f>
        <v>송파대로 145</v>
      </c>
      <c r="M1422" s="39" t="str">
        <f>IFERROR('04A_국토부원자료'!Q1423,"")</f>
        <v>중개거래</v>
      </c>
      <c r="N1422" s="38">
        <f>IF(B1422="","",IF('02_대상물건입력'!B5="",1,IF(ISNUMBER(SEARCH('02_대상물건입력'!B5,B1422)),1,0)))</f>
        <v>1</v>
      </c>
      <c r="O1422" s="38">
        <f>IF(B1422="","",IF('02_대상물건입력'!B6="",1,IF(ISNUMBER(SEARCH('02_대상물건입력'!B6,B1422)),1,0)))</f>
        <v>0</v>
      </c>
      <c r="P1422" s="38">
        <f>IF(L1422="","",IF('02_대상물건입력'!B15="",0,IF(ISNUMBER(SEARCH('02_대상물건입력'!B15,L1422)),1,0)))</f>
        <v>1</v>
      </c>
      <c r="Q1422" s="38">
        <f>IF(D1422="","",IF('02_대상물건입력'!B8="",0,IF(ISNUMBER(SEARCH('02_대상물건입력'!B8,D1422)),1,0)))</f>
        <v>0</v>
      </c>
      <c r="R1422" s="44">
        <f>IFERROR(ABS(E1422-'02_대상물건입력'!B11)/'02_대상물건입력'!B11,"")</f>
        <v>0.1990544290601553</v>
      </c>
      <c r="S1422" s="38">
        <f>IFERROR(ABS(J1422-'02_대상물건입력'!B10),"")</f>
        <v>3</v>
      </c>
      <c r="T1422" s="38">
        <f>IFERROR(ABS('01_설정'!B4-F1422),"")</f>
        <v>1058</v>
      </c>
      <c r="U1422" s="38">
        <f>IFERROR(ABS(K1422-YEAR('02_대상물건입력'!B14)),"")</f>
        <v>8</v>
      </c>
      <c r="V1422" s="38" t="str">
        <f>IF(B1422="","",IF(AND(E1422&gt;0,F1422&gt;0,H1422&gt;0,OR('04A_국토부원자료'!P1423="",'04A_국토부원자료'!P1423="-"),IF('01_설정'!B10=1,N1422=1,TRUE),R1422&lt;='01_설정'!B5,S1422&lt;='01_설정'!B6,T1422&lt;='01_설정'!B7,U1422&lt;='01_설정'!B8),"Y",""))</f>
        <v>Y</v>
      </c>
      <c r="W1422" s="40">
        <f>IF(V1422&lt;&gt;"Y","",MAX(0,(1-R1422/'01_설정'!B5))*'01_설정'!B14+MAX(0,(1-S1422/'01_설정'!B6))*'01_설정'!B15+MAX(0,(1-T1422/'01_설정'!B7))*'01_설정'!B16+MAX(0,(1-U1422/'01_설정'!B8))*'01_설정'!B17+O1422*'01_설정'!B11+Q1422*'01_설정'!B12+P1422*'01_설정'!B13)</f>
        <v>19.891429420788526</v>
      </c>
      <c r="X1422" s="38">
        <f>IF(W1422="","",1+COUNTIFS($W$4:$W$3003,"&gt;"&amp;W1422)+COUNTIFS($W$4:W1422,W1422)-1)</f>
        <v>258</v>
      </c>
    </row>
    <row r="1423" spans="1:24" ht="16.5">
      <c r="A1423" s="38">
        <f>IF('04A_국토부원자료'!A1424="","",ROW()-3)</f>
        <v>1420</v>
      </c>
      <c r="B1423" s="39" t="str">
        <f>IFERROR('04A_국토부원자료'!B1424,"")</f>
        <v>서울특별시 송파구 문정동</v>
      </c>
      <c r="C1423" s="39" t="str">
        <f>IF(B1423="","",IF('04A_국토부원자료'!C1424&lt;&gt;"",'04A_국토부원자료'!C1424,TRIM('04A_국토부원자료'!D1424&amp;IF('04A_국토부원자료'!E1424&lt;&gt;"","-"&amp;'04A_국토부원자료'!E1424,""))))</f>
        <v>618</v>
      </c>
      <c r="D1423" s="39" t="str">
        <f>IFERROR('04A_국토부원자료'!F1424,"")</f>
        <v>파크하비오</v>
      </c>
      <c r="E1423" s="40">
        <f>IFERROR(VALUE(SUBSTITUTE('04A_국토부원자료'!G1424,",","")),"")</f>
        <v>48.96</v>
      </c>
      <c r="F1423" s="41">
        <f>IFERROR(IF(AND('04A_국토부원자료'!H1424&lt;&gt;"",'04A_국토부원자료'!I1424&lt;&gt;""),DATE(INT(VALUE(SUBSTITUTE('04A_국토부원자료'!H1424,",",""))/100),MOD(VALUE(SUBSTITUTE('04A_국토부원자료'!H1424,",","")),100),VALUE(SUBSTITUTE('04A_국토부원자료'!I1424,",",""))),""),"")</f>
        <v>45054</v>
      </c>
      <c r="G1423" s="42">
        <f>IFERROR(VALUE(SUBSTITUTE('04A_국토부원자료'!J1424,",","")),"")</f>
        <v>48000</v>
      </c>
      <c r="H1423" s="43">
        <f t="shared" si="44"/>
        <v>480000000</v>
      </c>
      <c r="I1423" s="43">
        <f t="shared" si="45"/>
        <v>9803921.5686274506</v>
      </c>
      <c r="J1423" s="38">
        <f>IFERROR(VALUE(SUBSTITUTE('04A_국토부원자료'!K1424,",","")),"")</f>
        <v>15</v>
      </c>
      <c r="K1423" s="38" t="str">
        <f>IFERROR(VALUE(SUBSTITUTE('04A_국토부원자료'!N1424,",","")),"")</f>
        <v/>
      </c>
      <c r="L1423" s="39" t="str">
        <f>IFERROR('04A_국토부원자료'!O1424,"")</f>
        <v xml:space="preserve"> </v>
      </c>
      <c r="M1423" s="39" t="str">
        <f>IFERROR('04A_국토부원자료'!Q1424,"")</f>
        <v>중개거래</v>
      </c>
      <c r="N1423" s="38">
        <f>IF(B1423="","",IF('02_대상물건입력'!B5="",1,IF(ISNUMBER(SEARCH('02_대상물건입력'!B5,B1423)),1,0)))</f>
        <v>1</v>
      </c>
      <c r="O1423" s="38">
        <f>IF(B1423="","",IF('02_대상물건입력'!B6="",1,IF(ISNUMBER(SEARCH('02_대상물건입력'!B6,B1423)),1,0)))</f>
        <v>0</v>
      </c>
      <c r="P1423" s="38">
        <f>IF(L1423="","",IF('02_대상물건입력'!B15="",0,IF(ISNUMBER(SEARCH('02_대상물건입력'!B15,L1423)),1,0)))</f>
        <v>0</v>
      </c>
      <c r="Q1423" s="38">
        <f>IF(D1423="","",IF('02_대상물건입력'!B8="",0,IF(ISNUMBER(SEARCH('02_대상물건입력'!B8,D1423)),1,0)))</f>
        <v>0</v>
      </c>
      <c r="R1423" s="44">
        <f>IFERROR(ABS(E1423-'02_대상물건입력'!B11)/'02_대상물건입력'!B11,"")</f>
        <v>0.79717209684760759</v>
      </c>
      <c r="S1423" s="38">
        <f>IFERROR(ABS(J1423-'02_대상물건입력'!B10),"")</f>
        <v>3</v>
      </c>
      <c r="T1423" s="38">
        <f>IFERROR(ABS('01_설정'!B4-F1423),"")</f>
        <v>1058</v>
      </c>
      <c r="U1423" s="38" t="str">
        <f>IFERROR(ABS(K1423-YEAR('02_대상물건입력'!B14)),"")</f>
        <v/>
      </c>
      <c r="V1423" s="38" t="str">
        <f>IF(B1423="","",IF(AND(E1423&gt;0,F1423&gt;0,H1423&gt;0,OR('04A_국토부원자료'!P1424="",'04A_국토부원자료'!P1424="-"),IF('01_설정'!B10=1,N1423=1,TRUE),R1423&lt;='01_설정'!B5,S1423&lt;='01_설정'!B6,T1423&lt;='01_설정'!B7,U1423&lt;='01_설정'!B8),"Y",""))</f>
        <v/>
      </c>
      <c r="W1423" s="40" t="str">
        <f>IF(V1423&lt;&gt;"Y","",MAX(0,(1-R1423/'01_설정'!B5))*'01_설정'!B14+MAX(0,(1-S1423/'01_설정'!B6))*'01_설정'!B15+MAX(0,(1-T1423/'01_설정'!B7))*'01_설정'!B16+MAX(0,(1-U1423/'01_설정'!B8))*'01_설정'!B17+O1423*'01_설정'!B11+Q1423*'01_설정'!B12+P1423*'01_설정'!B13)</f>
        <v/>
      </c>
      <c r="X1423" s="38" t="str">
        <f>IF(W1423="","",1+COUNTIFS($W$4:$W$3003,"&gt;"&amp;W1423)+COUNTIFS($W$4:W1423,W1423)-1)</f>
        <v/>
      </c>
    </row>
    <row r="1424" spans="1:24" ht="16.5">
      <c r="A1424" s="38">
        <f>IF('04A_국토부원자료'!A1425="","",ROW()-3)</f>
        <v>1421</v>
      </c>
      <c r="B1424" s="39" t="str">
        <f>IFERROR('04A_국토부원자료'!B1425,"")</f>
        <v>서울특별시 송파구 문정동</v>
      </c>
      <c r="C1424" s="39" t="str">
        <f>IF(B1424="","",IF('04A_국토부원자료'!C1425&lt;&gt;"",'04A_국토부원자료'!C1425,TRIM('04A_국토부원자료'!D1425&amp;IF('04A_국토부원자료'!E1425&lt;&gt;"","-"&amp;'04A_국토부원자료'!E1425,""))))</f>
        <v>618</v>
      </c>
      <c r="D1424" s="39" t="str">
        <f>IFERROR('04A_국토부원자료'!F1425,"")</f>
        <v>파크하비오</v>
      </c>
      <c r="E1424" s="40">
        <f>IFERROR(VALUE(SUBSTITUTE('04A_국토부원자료'!G1425,",","")),"")</f>
        <v>50.11</v>
      </c>
      <c r="F1424" s="41">
        <f>IFERROR(IF(AND('04A_국토부원자료'!H1425&lt;&gt;"",'04A_국토부원자료'!I1425&lt;&gt;""),DATE(INT(VALUE(SUBSTITUTE('04A_국토부원자료'!H1425,",",""))/100),MOD(VALUE(SUBSTITUTE('04A_국토부원자료'!H1425,",","")),100),VALUE(SUBSTITUTE('04A_국토부원자료'!I1425,",",""))),""),"")</f>
        <v>45052</v>
      </c>
      <c r="G1424" s="42">
        <f>IFERROR(VALUE(SUBSTITUTE('04A_국토부원자료'!J1425,",","")),"")</f>
        <v>45000</v>
      </c>
      <c r="H1424" s="43">
        <f t="shared" si="44"/>
        <v>450000000</v>
      </c>
      <c r="I1424" s="43">
        <f t="shared" si="45"/>
        <v>8980243.4643783681</v>
      </c>
      <c r="J1424" s="38">
        <f>IFERROR(VALUE(SUBSTITUTE('04A_국토부원자료'!K1425,",","")),"")</f>
        <v>10</v>
      </c>
      <c r="K1424" s="38" t="str">
        <f>IFERROR(VALUE(SUBSTITUTE('04A_국토부원자료'!N1425,",","")),"")</f>
        <v/>
      </c>
      <c r="L1424" s="39" t="str">
        <f>IFERROR('04A_국토부원자료'!O1425,"")</f>
        <v xml:space="preserve"> </v>
      </c>
      <c r="M1424" s="39" t="str">
        <f>IFERROR('04A_국토부원자료'!Q1425,"")</f>
        <v>중개거래</v>
      </c>
      <c r="N1424" s="38">
        <f>IF(B1424="","",IF('02_대상물건입력'!B5="",1,IF(ISNUMBER(SEARCH('02_대상물건입력'!B5,B1424)),1,0)))</f>
        <v>1</v>
      </c>
      <c r="O1424" s="38">
        <f>IF(B1424="","",IF('02_대상물건입력'!B6="",1,IF(ISNUMBER(SEARCH('02_대상물건입력'!B6,B1424)),1,0)))</f>
        <v>0</v>
      </c>
      <c r="P1424" s="38">
        <f>IF(L1424="","",IF('02_대상물건입력'!B15="",0,IF(ISNUMBER(SEARCH('02_대상물건입력'!B15,L1424)),1,0)))</f>
        <v>0</v>
      </c>
      <c r="Q1424" s="38">
        <f>IF(D1424="","",IF('02_대상물건입력'!B8="",0,IF(ISNUMBER(SEARCH('02_대상물건입력'!B8,D1424)),1,0)))</f>
        <v>0</v>
      </c>
      <c r="R1424" s="44">
        <f>IFERROR(ABS(E1424-'02_대상물건입력'!B11)/'02_대상물건입력'!B11,"")</f>
        <v>0.83938508523352962</v>
      </c>
      <c r="S1424" s="38">
        <f>IFERROR(ABS(J1424-'02_대상물건입력'!B10),"")</f>
        <v>2</v>
      </c>
      <c r="T1424" s="38">
        <f>IFERROR(ABS('01_설정'!B4-F1424),"")</f>
        <v>1060</v>
      </c>
      <c r="U1424" s="38" t="str">
        <f>IFERROR(ABS(K1424-YEAR('02_대상물건입력'!B14)),"")</f>
        <v/>
      </c>
      <c r="V1424" s="38" t="str">
        <f>IF(B1424="","",IF(AND(E1424&gt;0,F1424&gt;0,H1424&gt;0,OR('04A_국토부원자료'!P1425="",'04A_국토부원자료'!P1425="-"),IF('01_설정'!B10=1,N1424=1,TRUE),R1424&lt;='01_설정'!B5,S1424&lt;='01_설정'!B6,T1424&lt;='01_설정'!B7,U1424&lt;='01_설정'!B8),"Y",""))</f>
        <v/>
      </c>
      <c r="W1424" s="40" t="str">
        <f>IF(V1424&lt;&gt;"Y","",MAX(0,(1-R1424/'01_설정'!B5))*'01_설정'!B14+MAX(0,(1-S1424/'01_설정'!B6))*'01_설정'!B15+MAX(0,(1-T1424/'01_설정'!B7))*'01_설정'!B16+MAX(0,(1-U1424/'01_설정'!B8))*'01_설정'!B17+O1424*'01_설정'!B11+Q1424*'01_설정'!B12+P1424*'01_설정'!B13)</f>
        <v/>
      </c>
      <c r="X1424" s="38" t="str">
        <f>IF(W1424="","",1+COUNTIFS($W$4:$W$3003,"&gt;"&amp;W1424)+COUNTIFS($W$4:W1424,W1424)-1)</f>
        <v/>
      </c>
    </row>
    <row r="1425" spans="1:24" ht="16.5">
      <c r="A1425" s="38">
        <f>IF('04A_국토부원자료'!A1426="","",ROW()-3)</f>
        <v>1422</v>
      </c>
      <c r="B1425" s="39" t="str">
        <f>IFERROR('04A_국토부원자료'!B1426,"")</f>
        <v>서울특별시 송파구 문정동</v>
      </c>
      <c r="C1425" s="39" t="str">
        <f>IF(B1425="","",IF('04A_국토부원자료'!C1426&lt;&gt;"",'04A_국토부원자료'!C1426,TRIM('04A_국토부원자료'!D1426&amp;IF('04A_국토부원자료'!E1426&lt;&gt;"","-"&amp;'04A_국토부원자료'!E1426,""))))</f>
        <v>622</v>
      </c>
      <c r="D1425" s="39" t="str">
        <f>IFERROR('04A_국토부원자료'!F1426,"")</f>
        <v>송파한화오벨리스크</v>
      </c>
      <c r="E1425" s="40">
        <f>IFERROR(VALUE(SUBSTITUTE('04A_국토부원자료'!G1426,",","")),"")</f>
        <v>29.99</v>
      </c>
      <c r="F1425" s="41">
        <f>IFERROR(IF(AND('04A_국토부원자료'!H1426&lt;&gt;"",'04A_국토부원자료'!I1426&lt;&gt;""),DATE(INT(VALUE(SUBSTITUTE('04A_국토부원자료'!H1426,",",""))/100),MOD(VALUE(SUBSTITUTE('04A_국토부원자료'!H1426,",","")),100),VALUE(SUBSTITUTE('04A_국토부원자료'!I1426,",",""))),""),"")</f>
        <v>45052</v>
      </c>
      <c r="G1425" s="42">
        <f>IFERROR(VALUE(SUBSTITUTE('04A_국토부원자료'!J1426,",","")),"")</f>
        <v>25800</v>
      </c>
      <c r="H1425" s="43">
        <f t="shared" si="44"/>
        <v>258000000</v>
      </c>
      <c r="I1425" s="43">
        <f t="shared" si="45"/>
        <v>8602867.6225408465</v>
      </c>
      <c r="J1425" s="38">
        <f>IFERROR(VALUE(SUBSTITUTE('04A_국토부원자료'!K1426,",","")),"")</f>
        <v>15</v>
      </c>
      <c r="K1425" s="38">
        <f>IFERROR(VALUE(SUBSTITUTE('04A_국토부원자료'!N1426,",","")),"")</f>
        <v>2013</v>
      </c>
      <c r="L1425" s="39" t="str">
        <f>IFERROR('04A_국토부원자료'!O1426,"")</f>
        <v>충민로 5</v>
      </c>
      <c r="M1425" s="39" t="str">
        <f>IFERROR('04A_국토부원자료'!Q1426,"")</f>
        <v>중개거래</v>
      </c>
      <c r="N1425" s="38">
        <f>IF(B1425="","",IF('02_대상물건입력'!B5="",1,IF(ISNUMBER(SEARCH('02_대상물건입력'!B5,B1425)),1,0)))</f>
        <v>1</v>
      </c>
      <c r="O1425" s="38">
        <f>IF(B1425="","",IF('02_대상물건입력'!B6="",1,IF(ISNUMBER(SEARCH('02_대상물건입력'!B6,B1425)),1,0)))</f>
        <v>0</v>
      </c>
      <c r="P1425" s="38">
        <f>IF(L1425="","",IF('02_대상물건입력'!B15="",0,IF(ISNUMBER(SEARCH('02_대상물건입력'!B15,L1425)),1,0)))</f>
        <v>0</v>
      </c>
      <c r="Q1425" s="38">
        <f>IF(D1425="","",IF('02_대상물건입력'!B8="",0,IF(ISNUMBER(SEARCH('02_대상물건입력'!B8,D1425)),1,0)))</f>
        <v>0</v>
      </c>
      <c r="R1425" s="44">
        <f>IFERROR(ABS(E1425-'02_대상물건입력'!B11)/'02_대상물건입력'!B11,"")</f>
        <v>0.10084132321200462</v>
      </c>
      <c r="S1425" s="38">
        <f>IFERROR(ABS(J1425-'02_대상물건입력'!B10),"")</f>
        <v>3</v>
      </c>
      <c r="T1425" s="38">
        <f>IFERROR(ABS('01_설정'!B4-F1425),"")</f>
        <v>1060</v>
      </c>
      <c r="U1425" s="38">
        <f>IFERROR(ABS(K1425-YEAR('02_대상물건입력'!B14)),"")</f>
        <v>13</v>
      </c>
      <c r="V1425" s="38" t="str">
        <f>IF(B1425="","",IF(AND(E1425&gt;0,F1425&gt;0,H1425&gt;0,OR('04A_국토부원자료'!P1426="",'04A_국토부원자료'!P1426="-"),IF('01_설정'!B10=1,N1425=1,TRUE),R1425&lt;='01_설정'!B5,S1425&lt;='01_설정'!B6,T1425&lt;='01_설정'!B7,U1425&lt;='01_설정'!B8),"Y",""))</f>
        <v/>
      </c>
      <c r="W1425" s="40" t="str">
        <f>IF(V1425&lt;&gt;"Y","",MAX(0,(1-R1425/'01_설정'!B5))*'01_설정'!B14+MAX(0,(1-S1425/'01_설정'!B6))*'01_설정'!B15+MAX(0,(1-T1425/'01_설정'!B7))*'01_설정'!B16+MAX(0,(1-U1425/'01_설정'!B8))*'01_설정'!B17+O1425*'01_설정'!B11+Q1425*'01_설정'!B12+P1425*'01_설정'!B13)</f>
        <v/>
      </c>
      <c r="X1425" s="38" t="str">
        <f>IF(W1425="","",1+COUNTIFS($W$4:$W$3003,"&gt;"&amp;W1425)+COUNTIFS($W$4:W1425,W1425)-1)</f>
        <v/>
      </c>
    </row>
    <row r="1426" spans="1:24" ht="16.5">
      <c r="A1426" s="38">
        <f>IF('04A_국토부원자료'!A1427="","",ROW()-3)</f>
        <v>1423</v>
      </c>
      <c r="B1426" s="39" t="str">
        <f>IFERROR('04A_국토부원자료'!B1427,"")</f>
        <v>서울특별시 송파구 문정동</v>
      </c>
      <c r="C1426" s="39" t="str">
        <f>IF(B1426="","",IF('04A_국토부원자료'!C1427&lt;&gt;"",'04A_국토부원자료'!C1427,TRIM('04A_국토부원자료'!D1427&amp;IF('04A_국토부원자료'!E1427&lt;&gt;"","-"&amp;'04A_국토부원자료'!E1427,""))))</f>
        <v>639-5</v>
      </c>
      <c r="D1426" s="39" t="str">
        <f>IFERROR('04A_국토부원자료'!F1427,"")</f>
        <v>힐스테이트에코송파</v>
      </c>
      <c r="E1426" s="40">
        <f>IFERROR(VALUE(SUBSTITUTE('04A_국토부원자료'!G1427,",","")),"")</f>
        <v>21.064</v>
      </c>
      <c r="F1426" s="41">
        <f>IFERROR(IF(AND('04A_국토부원자료'!H1427&lt;&gt;"",'04A_국토부원자료'!I1427&lt;&gt;""),DATE(INT(VALUE(SUBSTITUTE('04A_국토부원자료'!H1427,",",""))/100),MOD(VALUE(SUBSTITUTE('04A_국토부원자료'!H1427,",","")),100),VALUE(SUBSTITUTE('04A_국토부원자료'!I1427,",",""))),""),"")</f>
        <v>45050</v>
      </c>
      <c r="G1426" s="42">
        <f>IFERROR(VALUE(SUBSTITUTE('04A_국토부원자료'!J1427,",","")),"")</f>
        <v>19800</v>
      </c>
      <c r="H1426" s="43">
        <f t="shared" si="44"/>
        <v>198000000</v>
      </c>
      <c r="I1426" s="43">
        <f t="shared" si="45"/>
        <v>9399924.0410178509</v>
      </c>
      <c r="J1426" s="38">
        <f>IFERROR(VALUE(SUBSTITUTE('04A_국토부원자료'!K1427,",","")),"")</f>
        <v>15</v>
      </c>
      <c r="K1426" s="38">
        <f>IFERROR(VALUE(SUBSTITUTE('04A_국토부원자료'!N1427,",","")),"")</f>
        <v>2017</v>
      </c>
      <c r="L1426" s="39" t="str">
        <f>IFERROR('04A_국토부원자료'!O1427,"")</f>
        <v>정의로7길 13</v>
      </c>
      <c r="M1426" s="39" t="str">
        <f>IFERROR('04A_국토부원자료'!Q1427,"")</f>
        <v>중개거래</v>
      </c>
      <c r="N1426" s="38">
        <f>IF(B1426="","",IF('02_대상물건입력'!B5="",1,IF(ISNUMBER(SEARCH('02_대상물건입력'!B5,B1426)),1,0)))</f>
        <v>1</v>
      </c>
      <c r="O1426" s="38">
        <f>IF(B1426="","",IF('02_대상물건입력'!B6="",1,IF(ISNUMBER(SEARCH('02_대상물건입력'!B6,B1426)),1,0)))</f>
        <v>0</v>
      </c>
      <c r="P1426" s="38">
        <f>IF(L1426="","",IF('02_대상물건입력'!B15="",0,IF(ISNUMBER(SEARCH('02_대상물건입력'!B15,L1426)),1,0)))</f>
        <v>0</v>
      </c>
      <c r="Q1426" s="38">
        <f>IF(D1426="","",IF('02_대상물건입력'!B8="",0,IF(ISNUMBER(SEARCH('02_대상물건입력'!B8,D1426)),1,0)))</f>
        <v>0</v>
      </c>
      <c r="R1426" s="44">
        <f>IFERROR(ABS(E1426-'02_대상물건입력'!B11)/'02_대상물건입력'!B11,"")</f>
        <v>0.22680488055559631</v>
      </c>
      <c r="S1426" s="38">
        <f>IFERROR(ABS(J1426-'02_대상물건입력'!B10),"")</f>
        <v>3</v>
      </c>
      <c r="T1426" s="38">
        <f>IFERROR(ABS('01_설정'!B4-F1426),"")</f>
        <v>1062</v>
      </c>
      <c r="U1426" s="38">
        <f>IFERROR(ABS(K1426-YEAR('02_대상물건입력'!B14)),"")</f>
        <v>9</v>
      </c>
      <c r="V1426" s="38" t="str">
        <f>IF(B1426="","",IF(AND(E1426&gt;0,F1426&gt;0,H1426&gt;0,OR('04A_국토부원자료'!P1427="",'04A_국토부원자료'!P1427="-"),IF('01_설정'!B10=1,N1426=1,TRUE),R1426&lt;='01_설정'!B5,S1426&lt;='01_설정'!B6,T1426&lt;='01_설정'!B7,U1426&lt;='01_설정'!B8),"Y",""))</f>
        <v>Y</v>
      </c>
      <c r="W1426" s="40">
        <f>IF(V1426&lt;&gt;"Y","",MAX(0,(1-R1426/'01_설정'!B5))*'01_설정'!B14+MAX(0,(1-S1426/'01_설정'!B6))*'01_설정'!B15+MAX(0,(1-T1426/'01_설정'!B7))*'01_설정'!B16+MAX(0,(1-U1426/'01_설정'!B8))*'01_설정'!B17+O1426*'01_설정'!B11+Q1426*'01_설정'!B12+P1426*'01_설정'!B13)</f>
        <v>8.3836362645321838</v>
      </c>
      <c r="X1426" s="38">
        <f>IF(W1426="","",1+COUNTIFS($W$4:$W$3003,"&gt;"&amp;W1426)+COUNTIFS($W$4:W1426,W1426)-1)</f>
        <v>320</v>
      </c>
    </row>
    <row r="1427" spans="1:24" ht="16.5">
      <c r="A1427" s="38">
        <f>IF('04A_국토부원자료'!A1428="","",ROW()-3)</f>
        <v>1424</v>
      </c>
      <c r="B1427" s="39" t="str">
        <f>IFERROR('04A_국토부원자료'!B1428,"")</f>
        <v>서울특별시 송파구 문정동</v>
      </c>
      <c r="C1427" s="39" t="str">
        <f>IF(B1427="","",IF('04A_국토부원자료'!C1428&lt;&gt;"",'04A_국토부원자료'!C1428,TRIM('04A_국토부원자료'!D1428&amp;IF('04A_국토부원자료'!E1428&lt;&gt;"","-"&amp;'04A_국토부원자료'!E1428,""))))</f>
        <v>652-5</v>
      </c>
      <c r="D1427" s="39" t="str">
        <f>IFERROR('04A_국토부원자료'!F1428,"")</f>
        <v>문정 아이파크</v>
      </c>
      <c r="E1427" s="40">
        <f>IFERROR(VALUE(SUBSTITUTE('04A_국토부원자료'!G1428,",","")),"")</f>
        <v>21.57</v>
      </c>
      <c r="F1427" s="41">
        <f>IFERROR(IF(AND('04A_국토부원자료'!H1428&lt;&gt;"",'04A_국토부원자료'!I1428&lt;&gt;""),DATE(INT(VALUE(SUBSTITUTE('04A_국토부원자료'!H1428,",",""))/100),MOD(VALUE(SUBSTITUTE('04A_국토부원자료'!H1428,",","")),100),VALUE(SUBSTITUTE('04A_국토부원자료'!I1428,",",""))),""),"")</f>
        <v>45050</v>
      </c>
      <c r="G1427" s="42">
        <f>IFERROR(VALUE(SUBSTITUTE('04A_국토부원자료'!J1428,",","")),"")</f>
        <v>17500</v>
      </c>
      <c r="H1427" s="43">
        <f t="shared" si="44"/>
        <v>175000000</v>
      </c>
      <c r="I1427" s="43">
        <f t="shared" si="45"/>
        <v>8113120.0741770975</v>
      </c>
      <c r="J1427" s="38">
        <f>IFERROR(VALUE(SUBSTITUTE('04A_국토부원자료'!K1428,",","")),"")</f>
        <v>16</v>
      </c>
      <c r="K1427" s="38">
        <f>IFERROR(VALUE(SUBSTITUTE('04A_국토부원자료'!N1428,",","")),"")</f>
        <v>2017</v>
      </c>
      <c r="L1427" s="39" t="str">
        <f>IFERROR('04A_국토부원자료'!O1428,"")</f>
        <v>법원로4길 6</v>
      </c>
      <c r="M1427" s="39" t="str">
        <f>IFERROR('04A_국토부원자료'!Q1428,"")</f>
        <v>중개거래</v>
      </c>
      <c r="N1427" s="38">
        <f>IF(B1427="","",IF('02_대상물건입력'!B5="",1,IF(ISNUMBER(SEARCH('02_대상물건입력'!B5,B1427)),1,0)))</f>
        <v>1</v>
      </c>
      <c r="O1427" s="38">
        <f>IF(B1427="","",IF('02_대상물건입력'!B6="",1,IF(ISNUMBER(SEARCH('02_대상물건입력'!B6,B1427)),1,0)))</f>
        <v>0</v>
      </c>
      <c r="P1427" s="38">
        <f>IF(L1427="","",IF('02_대상물건입력'!B15="",0,IF(ISNUMBER(SEARCH('02_대상물건입력'!B15,L1427)),1,0)))</f>
        <v>0</v>
      </c>
      <c r="Q1427" s="38">
        <f>IF(D1427="","",IF('02_대상물건입력'!B8="",0,IF(ISNUMBER(SEARCH('02_대상물건입력'!B8,D1427)),1,0)))</f>
        <v>0</v>
      </c>
      <c r="R1427" s="44">
        <f>IFERROR(ABS(E1427-'02_대상물건입력'!B11)/'02_대상물건입력'!B11,"")</f>
        <v>0.20823116566579056</v>
      </c>
      <c r="S1427" s="38">
        <f>IFERROR(ABS(J1427-'02_대상물건입력'!B10),"")</f>
        <v>4</v>
      </c>
      <c r="T1427" s="38">
        <f>IFERROR(ABS('01_설정'!B4-F1427),"")</f>
        <v>1062</v>
      </c>
      <c r="U1427" s="38">
        <f>IFERROR(ABS(K1427-YEAR('02_대상물건입력'!B14)),"")</f>
        <v>9</v>
      </c>
      <c r="V1427" s="38" t="str">
        <f>IF(B1427="","",IF(AND(E1427&gt;0,F1427&gt;0,H1427&gt;0,OR('04A_국토부원자료'!P1428="",'04A_국토부원자료'!P1428="-"),IF('01_설정'!B10=1,N1427=1,TRUE),R1427&lt;='01_설정'!B5,S1427&lt;='01_설정'!B6,T1427&lt;='01_설정'!B7,U1427&lt;='01_설정'!B8),"Y",""))</f>
        <v>Y</v>
      </c>
      <c r="W1427" s="40">
        <f>IF(V1427&lt;&gt;"Y","",MAX(0,(1-R1427/'01_설정'!B5))*'01_설정'!B14+MAX(0,(1-S1427/'01_설정'!B6))*'01_설정'!B15+MAX(0,(1-T1427/'01_설정'!B7))*'01_설정'!B16+MAX(0,(1-U1427/'01_설정'!B8))*'01_설정'!B17+O1427*'01_설정'!B11+Q1427*'01_설정'!B12+P1427*'01_설정'!B13)</f>
        <v>7.6181231748350875</v>
      </c>
      <c r="X1427" s="38">
        <f>IF(W1427="","",1+COUNTIFS($W$4:$W$3003,"&gt;"&amp;W1427)+COUNTIFS($W$4:W1427,W1427)-1)</f>
        <v>322</v>
      </c>
    </row>
    <row r="1428" spans="1:24" ht="16.5">
      <c r="A1428" s="38">
        <f>IF('04A_국토부원자료'!A1429="","",ROW()-3)</f>
        <v>1425</v>
      </c>
      <c r="B1428" s="39" t="str">
        <f>IFERROR('04A_국토부원자료'!B1429,"")</f>
        <v>서울특별시 송파구 문정동</v>
      </c>
      <c r="C1428" s="39" t="str">
        <f>IF(B1428="","",IF('04A_국토부원자료'!C1429&lt;&gt;"",'04A_국토부원자료'!C1429,TRIM('04A_국토부원자료'!D1429&amp;IF('04A_국토부원자료'!E1429&lt;&gt;"","-"&amp;'04A_국토부원자료'!E1429,""))))</f>
        <v>618</v>
      </c>
      <c r="D1428" s="39" t="str">
        <f>IFERROR('04A_국토부원자료'!F1429,"")</f>
        <v>파크하비오</v>
      </c>
      <c r="E1428" s="40">
        <f>IFERROR(VALUE(SUBSTITUTE('04A_국토부원자료'!G1429,",","")),"")</f>
        <v>28.82</v>
      </c>
      <c r="F1428" s="41">
        <f>IFERROR(IF(AND('04A_국토부원자료'!H1429&lt;&gt;"",'04A_국토부원자료'!I1429&lt;&gt;""),DATE(INT(VALUE(SUBSTITUTE('04A_국토부원자료'!H1429,",",""))/100),MOD(VALUE(SUBSTITUTE('04A_국토부원자료'!H1429,",","")),100),VALUE(SUBSTITUTE('04A_국토부원자료'!I1429,",",""))),""),"")</f>
        <v>45049</v>
      </c>
      <c r="G1428" s="42">
        <f>IFERROR(VALUE(SUBSTITUTE('04A_국토부원자료'!J1429,",","")),"")</f>
        <v>25600</v>
      </c>
      <c r="H1428" s="43">
        <f t="shared" si="44"/>
        <v>256000000</v>
      </c>
      <c r="I1428" s="43">
        <f t="shared" si="45"/>
        <v>8882720.3331020121</v>
      </c>
      <c r="J1428" s="38">
        <f>IFERROR(VALUE(SUBSTITUTE('04A_국토부원자료'!K1429,",","")),"")</f>
        <v>17</v>
      </c>
      <c r="K1428" s="38" t="str">
        <f>IFERROR(VALUE(SUBSTITUTE('04A_국토부원자료'!N1429,",","")),"")</f>
        <v/>
      </c>
      <c r="L1428" s="39" t="str">
        <f>IFERROR('04A_국토부원자료'!O1429,"")</f>
        <v xml:space="preserve"> </v>
      </c>
      <c r="M1428" s="39" t="str">
        <f>IFERROR('04A_국토부원자료'!Q1429,"")</f>
        <v>중개거래</v>
      </c>
      <c r="N1428" s="38">
        <f>IF(B1428="","",IF('02_대상물건입력'!B5="",1,IF(ISNUMBER(SEARCH('02_대상물건입력'!B5,B1428)),1,0)))</f>
        <v>1</v>
      </c>
      <c r="O1428" s="38">
        <f>IF(B1428="","",IF('02_대상물건입력'!B6="",1,IF(ISNUMBER(SEARCH('02_대상물건입력'!B6,B1428)),1,0)))</f>
        <v>0</v>
      </c>
      <c r="P1428" s="38">
        <f>IF(L1428="","",IF('02_대상물건입력'!B15="",0,IF(ISNUMBER(SEARCH('02_대상물건입력'!B15,L1428)),1,0)))</f>
        <v>0</v>
      </c>
      <c r="Q1428" s="38">
        <f>IF(D1428="","",IF('02_대상물건입력'!B8="",0,IF(ISNUMBER(SEARCH('02_대상물건입력'!B8,D1428)),1,0)))</f>
        <v>0</v>
      </c>
      <c r="R1428" s="44">
        <f>IFERROR(ABS(E1428-'02_대상물건입력'!B11)/'02_대상물건입력'!B11,"")</f>
        <v>5.7894195897631714E-2</v>
      </c>
      <c r="S1428" s="38">
        <f>IFERROR(ABS(J1428-'02_대상물건입력'!B10),"")</f>
        <v>5</v>
      </c>
      <c r="T1428" s="38">
        <f>IFERROR(ABS('01_설정'!B4-F1428),"")</f>
        <v>1063</v>
      </c>
      <c r="U1428" s="38" t="str">
        <f>IFERROR(ABS(K1428-YEAR('02_대상물건입력'!B14)),"")</f>
        <v/>
      </c>
      <c r="V1428" s="38" t="str">
        <f>IF(B1428="","",IF(AND(E1428&gt;0,F1428&gt;0,H1428&gt;0,OR('04A_국토부원자료'!P1429="",'04A_국토부원자료'!P1429="-"),IF('01_설정'!B10=1,N1428=1,TRUE),R1428&lt;='01_설정'!B5,S1428&lt;='01_설정'!B6,T1428&lt;='01_설정'!B7,U1428&lt;='01_설정'!B8),"Y",""))</f>
        <v/>
      </c>
      <c r="W1428" s="40" t="str">
        <f>IF(V1428&lt;&gt;"Y","",MAX(0,(1-R1428/'01_설정'!B5))*'01_설정'!B14+MAX(0,(1-S1428/'01_설정'!B6))*'01_설정'!B15+MAX(0,(1-T1428/'01_설정'!B7))*'01_설정'!B16+MAX(0,(1-U1428/'01_설정'!B8))*'01_설정'!B17+O1428*'01_설정'!B11+Q1428*'01_설정'!B12+P1428*'01_설정'!B13)</f>
        <v/>
      </c>
      <c r="X1428" s="38" t="str">
        <f>IF(W1428="","",1+COUNTIFS($W$4:$W$3003,"&gt;"&amp;W1428)+COUNTIFS($W$4:W1428,W1428)-1)</f>
        <v/>
      </c>
    </row>
    <row r="1429" spans="1:24" ht="16.5">
      <c r="A1429" s="38">
        <f>IF('04A_국토부원자료'!A1430="","",ROW()-3)</f>
        <v>1426</v>
      </c>
      <c r="B1429" s="39" t="str">
        <f>IFERROR('04A_국토부원자료'!B1430,"")</f>
        <v>서울특별시 송파구 문정동</v>
      </c>
      <c r="C1429" s="39" t="str">
        <f>IF(B1429="","",IF('04A_국토부원자료'!C1430&lt;&gt;"",'04A_국토부원자료'!C1430,TRIM('04A_국토부원자료'!D1430&amp;IF('04A_국토부원자료'!E1430&lt;&gt;"","-"&amp;'04A_국토부원자료'!E1430,""))))</f>
        <v>618</v>
      </c>
      <c r="D1429" s="39" t="str">
        <f>IFERROR('04A_국토부원자료'!F1430,"")</f>
        <v>파크하비오</v>
      </c>
      <c r="E1429" s="40">
        <f>IFERROR(VALUE(SUBSTITUTE('04A_국토부원자료'!G1430,",","")),"")</f>
        <v>25.33</v>
      </c>
      <c r="F1429" s="41">
        <f>IFERROR(IF(AND('04A_국토부원자료'!H1430&lt;&gt;"",'04A_국토부원자료'!I1430&lt;&gt;""),DATE(INT(VALUE(SUBSTITUTE('04A_국토부원자료'!H1430,",",""))/100),MOD(VALUE(SUBSTITUTE('04A_국토부원자료'!H1430,",","")),100),VALUE(SUBSTITUTE('04A_국토부원자료'!I1430,",",""))),""),"")</f>
        <v>45048</v>
      </c>
      <c r="G1429" s="42">
        <f>IFERROR(VALUE(SUBSTITUTE('04A_국토부원자료'!J1430,",","")),"")</f>
        <v>21000</v>
      </c>
      <c r="H1429" s="43">
        <f t="shared" si="44"/>
        <v>210000000</v>
      </c>
      <c r="I1429" s="43">
        <f t="shared" si="45"/>
        <v>8290564.5479668379</v>
      </c>
      <c r="J1429" s="38">
        <f>IFERROR(VALUE(SUBSTITUTE('04A_국토부원자료'!K1430,",","")),"")</f>
        <v>15</v>
      </c>
      <c r="K1429" s="38" t="str">
        <f>IFERROR(VALUE(SUBSTITUTE('04A_국토부원자료'!N1430,",","")),"")</f>
        <v/>
      </c>
      <c r="L1429" s="39" t="str">
        <f>IFERROR('04A_국토부원자료'!O1430,"")</f>
        <v xml:space="preserve"> </v>
      </c>
      <c r="M1429" s="39" t="str">
        <f>IFERROR('04A_국토부원자료'!Q1430,"")</f>
        <v>중개거래</v>
      </c>
      <c r="N1429" s="38">
        <f>IF(B1429="","",IF('02_대상물건입력'!B5="",1,IF(ISNUMBER(SEARCH('02_대상물건입력'!B5,B1429)),1,0)))</f>
        <v>1</v>
      </c>
      <c r="O1429" s="38">
        <f>IF(B1429="","",IF('02_대상물건입력'!B6="",1,IF(ISNUMBER(SEARCH('02_대상물건입력'!B6,B1429)),1,0)))</f>
        <v>0</v>
      </c>
      <c r="P1429" s="38">
        <f>IF(L1429="","",IF('02_대상물건입력'!B15="",0,IF(ISNUMBER(SEARCH('02_대상물건입력'!B15,L1429)),1,0)))</f>
        <v>0</v>
      </c>
      <c r="Q1429" s="38">
        <f>IF(D1429="","",IF('02_대상물건입력'!B8="",0,IF(ISNUMBER(SEARCH('02_대상물건입력'!B8,D1429)),1,0)))</f>
        <v>0</v>
      </c>
      <c r="R1429" s="44">
        <f>IFERROR(ABS(E1429-'02_대상물건입력'!B11)/'02_대상물건입력'!B11,"")</f>
        <v>7.0213047117036451E-2</v>
      </c>
      <c r="S1429" s="38">
        <f>IFERROR(ABS(J1429-'02_대상물건입력'!B10),"")</f>
        <v>3</v>
      </c>
      <c r="T1429" s="38">
        <f>IFERROR(ABS('01_설정'!B4-F1429),"")</f>
        <v>1064</v>
      </c>
      <c r="U1429" s="38" t="str">
        <f>IFERROR(ABS(K1429-YEAR('02_대상물건입력'!B14)),"")</f>
        <v/>
      </c>
      <c r="V1429" s="38" t="str">
        <f>IF(B1429="","",IF(AND(E1429&gt;0,F1429&gt;0,H1429&gt;0,OR('04A_국토부원자료'!P1430="",'04A_국토부원자료'!P1430="-"),IF('01_설정'!B10=1,N1429=1,TRUE),R1429&lt;='01_설정'!B5,S1429&lt;='01_설정'!B6,T1429&lt;='01_설정'!B7,U1429&lt;='01_설정'!B8),"Y",""))</f>
        <v/>
      </c>
      <c r="W1429" s="40" t="str">
        <f>IF(V1429&lt;&gt;"Y","",MAX(0,(1-R1429/'01_설정'!B5))*'01_설정'!B14+MAX(0,(1-S1429/'01_설정'!B6))*'01_설정'!B15+MAX(0,(1-T1429/'01_설정'!B7))*'01_설정'!B16+MAX(0,(1-U1429/'01_설정'!B8))*'01_설정'!B17+O1429*'01_설정'!B11+Q1429*'01_설정'!B12+P1429*'01_설정'!B13)</f>
        <v/>
      </c>
      <c r="X1429" s="38" t="str">
        <f>IF(W1429="","",1+COUNTIFS($W$4:$W$3003,"&gt;"&amp;W1429)+COUNTIFS($W$4:W1429,W1429)-1)</f>
        <v/>
      </c>
    </row>
    <row r="1430" spans="1:24" ht="16.5">
      <c r="A1430" s="38">
        <f>IF('04A_국토부원자료'!A1431="","",ROW()-3)</f>
        <v>1427</v>
      </c>
      <c r="B1430" s="39" t="str">
        <f>IFERROR('04A_국토부원자료'!B1431,"")</f>
        <v>서울특별시 송파구 문정동</v>
      </c>
      <c r="C1430" s="39" t="str">
        <f>IF(B1430="","",IF('04A_국토부원자료'!C1431&lt;&gt;"",'04A_국토부원자료'!C1431,TRIM('04A_국토부원자료'!D1431&amp;IF('04A_국토부원자료'!E1431&lt;&gt;"","-"&amp;'04A_국토부원자료'!E1431,""))))</f>
        <v>618</v>
      </c>
      <c r="D1430" s="39" t="str">
        <f>IFERROR('04A_국토부원자료'!F1431,"")</f>
        <v>파크하비오</v>
      </c>
      <c r="E1430" s="40">
        <f>IFERROR(VALUE(SUBSTITUTE('04A_국토부원자료'!G1431,",","")),"")</f>
        <v>27.53</v>
      </c>
      <c r="F1430" s="41">
        <f>IFERROR(IF(AND('04A_국토부원자료'!H1431&lt;&gt;"",'04A_국토부원자료'!I1431&lt;&gt;""),DATE(INT(VALUE(SUBSTITUTE('04A_국토부원자료'!H1431,",",""))/100),MOD(VALUE(SUBSTITUTE('04A_국토부원자료'!H1431,",","")),100),VALUE(SUBSTITUTE('04A_국토부원자료'!I1431,",",""))),""),"")</f>
        <v>45047</v>
      </c>
      <c r="G1430" s="42">
        <f>IFERROR(VALUE(SUBSTITUTE('04A_국토부원자료'!J1431,",","")),"")</f>
        <v>23300</v>
      </c>
      <c r="H1430" s="43">
        <f t="shared" si="44"/>
        <v>233000000</v>
      </c>
      <c r="I1430" s="43">
        <f t="shared" si="45"/>
        <v>8463494.3697784226</v>
      </c>
      <c r="J1430" s="38">
        <f>IFERROR(VALUE(SUBSTITUTE('04A_국토부원자료'!K1431,",","")),"")</f>
        <v>9</v>
      </c>
      <c r="K1430" s="38" t="str">
        <f>IFERROR(VALUE(SUBSTITUTE('04A_국토부원자료'!N1431,",","")),"")</f>
        <v/>
      </c>
      <c r="L1430" s="39" t="str">
        <f>IFERROR('04A_국토부원자료'!O1431,"")</f>
        <v xml:space="preserve"> </v>
      </c>
      <c r="M1430" s="39" t="str">
        <f>IFERROR('04A_국토부원자료'!Q1431,"")</f>
        <v>중개거래</v>
      </c>
      <c r="N1430" s="38">
        <f>IF(B1430="","",IF('02_대상물건입력'!B5="",1,IF(ISNUMBER(SEARCH('02_대상물건입력'!B5,B1430)),1,0)))</f>
        <v>1</v>
      </c>
      <c r="O1430" s="38">
        <f>IF(B1430="","",IF('02_대상물건입력'!B6="",1,IF(ISNUMBER(SEARCH('02_대상물건입력'!B6,B1430)),1,0)))</f>
        <v>0</v>
      </c>
      <c r="P1430" s="38">
        <f>IF(L1430="","",IF('02_대상물건입력'!B15="",0,IF(ISNUMBER(SEARCH('02_대상물건입력'!B15,L1430)),1,0)))</f>
        <v>0</v>
      </c>
      <c r="Q1430" s="38">
        <f>IF(D1430="","",IF('02_대상물건입력'!B8="",0,IF(ISNUMBER(SEARCH('02_대상물건입력'!B8,D1430)),1,0)))</f>
        <v>0</v>
      </c>
      <c r="R1430" s="44">
        <f>IFERROR(ABS(E1430-'02_대상물건입력'!B11)/'02_대상물건입력'!B11,"")</f>
        <v>1.0542235012553854E-2</v>
      </c>
      <c r="S1430" s="38">
        <f>IFERROR(ABS(J1430-'02_대상물건입력'!B10),"")</f>
        <v>3</v>
      </c>
      <c r="T1430" s="38">
        <f>IFERROR(ABS('01_설정'!B4-F1430),"")</f>
        <v>1065</v>
      </c>
      <c r="U1430" s="38" t="str">
        <f>IFERROR(ABS(K1430-YEAR('02_대상물건입력'!B14)),"")</f>
        <v/>
      </c>
      <c r="V1430" s="38" t="str">
        <f>IF(B1430="","",IF(AND(E1430&gt;0,F1430&gt;0,H1430&gt;0,OR('04A_국토부원자료'!P1431="",'04A_국토부원자료'!P1431="-"),IF('01_설정'!B10=1,N1430=1,TRUE),R1430&lt;='01_설정'!B5,S1430&lt;='01_설정'!B6,T1430&lt;='01_설정'!B7,U1430&lt;='01_설정'!B8),"Y",""))</f>
        <v/>
      </c>
      <c r="W1430" s="40" t="str">
        <f>IF(V1430&lt;&gt;"Y","",MAX(0,(1-R1430/'01_설정'!B5))*'01_설정'!B14+MAX(0,(1-S1430/'01_설정'!B6))*'01_설정'!B15+MAX(0,(1-T1430/'01_설정'!B7))*'01_설정'!B16+MAX(0,(1-U1430/'01_설정'!B8))*'01_설정'!B17+O1430*'01_설정'!B11+Q1430*'01_설정'!B12+P1430*'01_설정'!B13)</f>
        <v/>
      </c>
      <c r="X1430" s="38" t="str">
        <f>IF(W1430="","",1+COUNTIFS($W$4:$W$3003,"&gt;"&amp;W1430)+COUNTIFS($W$4:W1430,W1430)-1)</f>
        <v/>
      </c>
    </row>
    <row r="1431" spans="1:24" ht="16.5">
      <c r="A1431" s="38">
        <f>IF('04A_국토부원자료'!A1432="","",ROW()-3)</f>
        <v>1428</v>
      </c>
      <c r="B1431" s="39" t="str">
        <f>IFERROR('04A_국토부원자료'!B1432,"")</f>
        <v>서울특별시 송파구 문정동</v>
      </c>
      <c r="C1431" s="39" t="str">
        <f>IF(B1431="","",IF('04A_국토부원자료'!C1432&lt;&gt;"",'04A_국토부원자료'!C1432,TRIM('04A_국토부원자료'!D1432&amp;IF('04A_국토부원자료'!E1432&lt;&gt;"","-"&amp;'04A_국토부원자료'!E1432,""))))</f>
        <v>618</v>
      </c>
      <c r="D1431" s="39" t="str">
        <f>IFERROR('04A_국토부원자료'!F1432,"")</f>
        <v>파크하비오</v>
      </c>
      <c r="E1431" s="40">
        <f>IFERROR(VALUE(SUBSTITUTE('04A_국토부원자료'!G1432,",","")),"")</f>
        <v>23.76</v>
      </c>
      <c r="F1431" s="41">
        <f>IFERROR(IF(AND('04A_국토부원자료'!H1432&lt;&gt;"",'04A_국토부원자료'!I1432&lt;&gt;""),DATE(INT(VALUE(SUBSTITUTE('04A_국토부원자료'!H1432,",",""))/100),MOD(VALUE(SUBSTITUTE('04A_국토부원자료'!H1432,",","")),100),VALUE(SUBSTITUTE('04A_국토부원자료'!I1432,",",""))),""),"")</f>
        <v>45047</v>
      </c>
      <c r="G1431" s="42">
        <f>IFERROR(VALUE(SUBSTITUTE('04A_국토부원자료'!J1432,",","")),"")</f>
        <v>20000</v>
      </c>
      <c r="H1431" s="43">
        <f t="shared" si="44"/>
        <v>200000000</v>
      </c>
      <c r="I1431" s="43">
        <f t="shared" si="45"/>
        <v>8417508.4175084177</v>
      </c>
      <c r="J1431" s="38">
        <f>IFERROR(VALUE(SUBSTITUTE('04A_국토부원자료'!K1432,",","")),"")</f>
        <v>9</v>
      </c>
      <c r="K1431" s="38" t="str">
        <f>IFERROR(VALUE(SUBSTITUTE('04A_국토부원자료'!N1432,",","")),"")</f>
        <v/>
      </c>
      <c r="L1431" s="39" t="str">
        <f>IFERROR('04A_국토부원자료'!O1432,"")</f>
        <v xml:space="preserve"> </v>
      </c>
      <c r="M1431" s="39" t="str">
        <f>IFERROR('04A_국토부원자료'!Q1432,"")</f>
        <v>중개거래</v>
      </c>
      <c r="N1431" s="38">
        <f>IF(B1431="","",IF('02_대상물건입력'!B5="",1,IF(ISNUMBER(SEARCH('02_대상물건입력'!B5,B1431)),1,0)))</f>
        <v>1</v>
      </c>
      <c r="O1431" s="38">
        <f>IF(B1431="","",IF('02_대상물건입력'!B6="",1,IF(ISNUMBER(SEARCH('02_대상물건입력'!B6,B1431)),1,0)))</f>
        <v>0</v>
      </c>
      <c r="P1431" s="38">
        <f>IF(L1431="","",IF('02_대상물건입력'!B15="",0,IF(ISNUMBER(SEARCH('02_대상물건입력'!B15,L1431)),1,0)))</f>
        <v>0</v>
      </c>
      <c r="Q1431" s="38">
        <f>IF(D1431="","",IF('02_대상물건입력'!B8="",0,IF(ISNUMBER(SEARCH('02_대상물건입력'!B8,D1431)),1,0)))</f>
        <v>0</v>
      </c>
      <c r="R1431" s="44">
        <f>IFERROR(ABS(E1431-'02_대상물건입력'!B11)/'02_대상물건입력'!B11,"")</f>
        <v>0.12784295300042572</v>
      </c>
      <c r="S1431" s="38">
        <f>IFERROR(ABS(J1431-'02_대상물건입력'!B10),"")</f>
        <v>3</v>
      </c>
      <c r="T1431" s="38">
        <f>IFERROR(ABS('01_설정'!B4-F1431),"")</f>
        <v>1065</v>
      </c>
      <c r="U1431" s="38" t="str">
        <f>IFERROR(ABS(K1431-YEAR('02_대상물건입력'!B14)),"")</f>
        <v/>
      </c>
      <c r="V1431" s="38" t="str">
        <f>IF(B1431="","",IF(AND(E1431&gt;0,F1431&gt;0,H1431&gt;0,OR('04A_국토부원자료'!P1432="",'04A_국토부원자료'!P1432="-"),IF('01_설정'!B10=1,N1431=1,TRUE),R1431&lt;='01_설정'!B5,S1431&lt;='01_설정'!B6,T1431&lt;='01_설정'!B7,U1431&lt;='01_설정'!B8),"Y",""))</f>
        <v/>
      </c>
      <c r="W1431" s="40" t="str">
        <f>IF(V1431&lt;&gt;"Y","",MAX(0,(1-R1431/'01_설정'!B5))*'01_설정'!B14+MAX(0,(1-S1431/'01_설정'!B6))*'01_설정'!B15+MAX(0,(1-T1431/'01_설정'!B7))*'01_설정'!B16+MAX(0,(1-U1431/'01_설정'!B8))*'01_설정'!B17+O1431*'01_설정'!B11+Q1431*'01_설정'!B12+P1431*'01_설정'!B13)</f>
        <v/>
      </c>
      <c r="X1431" s="38" t="str">
        <f>IF(W1431="","",1+COUNTIFS($W$4:$W$3003,"&gt;"&amp;W1431)+COUNTIFS($W$4:W1431,W1431)-1)</f>
        <v/>
      </c>
    </row>
    <row r="1432" spans="1:24" ht="16.5">
      <c r="A1432" s="38">
        <f>IF('04A_국토부원자료'!A1433="","",ROW()-3)</f>
        <v>1429</v>
      </c>
      <c r="B1432" s="39" t="str">
        <f>IFERROR('04A_국토부원자료'!B1433,"")</f>
        <v>서울특별시 송파구 문정동</v>
      </c>
      <c r="C1432" s="39" t="str">
        <f>IF(B1432="","",IF('04A_국토부원자료'!C1433&lt;&gt;"",'04A_국토부원자료'!C1433,TRIM('04A_국토부원자료'!D1433&amp;IF('04A_국토부원자료'!E1433&lt;&gt;"","-"&amp;'04A_국토부원자료'!E1433,""))))</f>
        <v>624</v>
      </c>
      <c r="D1432" s="39" t="str">
        <f>IFERROR('04A_국토부원자료'!F1433,"")</f>
        <v>송파 아이파크</v>
      </c>
      <c r="E1432" s="40">
        <f>IFERROR(VALUE(SUBSTITUTE('04A_국토부원자료'!G1433,",","")),"")</f>
        <v>49.7</v>
      </c>
      <c r="F1432" s="41">
        <f>IFERROR(IF(AND('04A_국토부원자료'!H1433&lt;&gt;"",'04A_국토부원자료'!I1433&lt;&gt;""),DATE(INT(VALUE(SUBSTITUTE('04A_국토부원자료'!H1433,",",""))/100),MOD(VALUE(SUBSTITUTE('04A_국토부원자료'!H1433,",","")),100),VALUE(SUBSTITUTE('04A_국토부원자료'!I1433,",",""))),""),"")</f>
        <v>45045</v>
      </c>
      <c r="G1432" s="42">
        <f>IFERROR(VALUE(SUBSTITUTE('04A_국토부원자료'!J1433,",","")),"")</f>
        <v>52000</v>
      </c>
      <c r="H1432" s="43">
        <f t="shared" si="44"/>
        <v>520000000</v>
      </c>
      <c r="I1432" s="43">
        <f t="shared" si="45"/>
        <v>10462776.659959758</v>
      </c>
      <c r="J1432" s="38">
        <f>IFERROR(VALUE(SUBSTITUTE('04A_국토부원자료'!K1433,",","")),"")</f>
        <v>5</v>
      </c>
      <c r="K1432" s="38">
        <f>IFERROR(VALUE(SUBSTITUTE('04A_국토부원자료'!N1433,",","")),"")</f>
        <v>2015</v>
      </c>
      <c r="L1432" s="39" t="str">
        <f>IFERROR('04A_국토부원자료'!O1433,"")</f>
        <v>법원로 55</v>
      </c>
      <c r="M1432" s="39" t="str">
        <f>IFERROR('04A_국토부원자료'!Q1433,"")</f>
        <v>중개거래</v>
      </c>
      <c r="N1432" s="38">
        <f>IF(B1432="","",IF('02_대상물건입력'!B5="",1,IF(ISNUMBER(SEARCH('02_대상물건입력'!B5,B1432)),1,0)))</f>
        <v>1</v>
      </c>
      <c r="O1432" s="38">
        <f>IF(B1432="","",IF('02_대상물건입력'!B6="",1,IF(ISNUMBER(SEARCH('02_대상물건입력'!B6,B1432)),1,0)))</f>
        <v>0</v>
      </c>
      <c r="P1432" s="38">
        <f>IF(L1432="","",IF('02_대상물건입력'!B15="",0,IF(ISNUMBER(SEARCH('02_대상물건입력'!B15,L1432)),1,0)))</f>
        <v>0</v>
      </c>
      <c r="Q1432" s="38">
        <f>IF(D1432="","",IF('02_대상물건입력'!B8="",0,IF(ISNUMBER(SEARCH('02_대상물건입력'!B8,D1432)),1,0)))</f>
        <v>0</v>
      </c>
      <c r="R1432" s="44">
        <f>IFERROR(ABS(E1432-'02_대상물건입력'!B11)/'02_대상물건입력'!B11,"")</f>
        <v>0.82433523720028801</v>
      </c>
      <c r="S1432" s="38">
        <f>IFERROR(ABS(J1432-'02_대상물건입력'!B10),"")</f>
        <v>7</v>
      </c>
      <c r="T1432" s="38">
        <f>IFERROR(ABS('01_설정'!B4-F1432),"")</f>
        <v>1067</v>
      </c>
      <c r="U1432" s="38">
        <f>IFERROR(ABS(K1432-YEAR('02_대상물건입력'!B14)),"")</f>
        <v>11</v>
      </c>
      <c r="V1432" s="38" t="str">
        <f>IF(B1432="","",IF(AND(E1432&gt;0,F1432&gt;0,H1432&gt;0,OR('04A_국토부원자료'!P1433="",'04A_국토부원자료'!P1433="-"),IF('01_설정'!B10=1,N1432=1,TRUE),R1432&lt;='01_설정'!B5,S1432&lt;='01_설정'!B6,T1432&lt;='01_설정'!B7,U1432&lt;='01_설정'!B8),"Y",""))</f>
        <v/>
      </c>
      <c r="W1432" s="40" t="str">
        <f>IF(V1432&lt;&gt;"Y","",MAX(0,(1-R1432/'01_설정'!B5))*'01_설정'!B14+MAX(0,(1-S1432/'01_설정'!B6))*'01_설정'!B15+MAX(0,(1-T1432/'01_설정'!B7))*'01_설정'!B16+MAX(0,(1-U1432/'01_설정'!B8))*'01_설정'!B17+O1432*'01_설정'!B11+Q1432*'01_설정'!B12+P1432*'01_설정'!B13)</f>
        <v/>
      </c>
      <c r="X1432" s="38" t="str">
        <f>IF(W1432="","",1+COUNTIFS($W$4:$W$3003,"&gt;"&amp;W1432)+COUNTIFS($W$4:W1432,W1432)-1)</f>
        <v/>
      </c>
    </row>
    <row r="1433" spans="1:24" ht="16.5">
      <c r="A1433" s="38">
        <f>IF('04A_국토부원자료'!A1434="","",ROW()-3)</f>
        <v>1430</v>
      </c>
      <c r="B1433" s="39" t="str">
        <f>IFERROR('04A_국토부원자료'!B1434,"")</f>
        <v>서울특별시 송파구 문정동</v>
      </c>
      <c r="C1433" s="39" t="str">
        <f>IF(B1433="","",IF('04A_국토부원자료'!C1434&lt;&gt;"",'04A_국토부원자료'!C1434,TRIM('04A_국토부원자료'!D1434&amp;IF('04A_국토부원자료'!E1434&lt;&gt;"","-"&amp;'04A_국토부원자료'!E1434,""))))</f>
        <v>624</v>
      </c>
      <c r="D1433" s="39" t="str">
        <f>IFERROR('04A_국토부원자료'!F1434,"")</f>
        <v>송파 아이파크</v>
      </c>
      <c r="E1433" s="40">
        <f>IFERROR(VALUE(SUBSTITUTE('04A_국토부원자료'!G1434,",","")),"")</f>
        <v>25.87</v>
      </c>
      <c r="F1433" s="41">
        <f>IFERROR(IF(AND('04A_국토부원자료'!H1434&lt;&gt;"",'04A_국토부원자료'!I1434&lt;&gt;""),DATE(INT(VALUE(SUBSTITUTE('04A_국토부원자료'!H1434,",",""))/100),MOD(VALUE(SUBSTITUTE('04A_국토부원자료'!H1434,",","")),100),VALUE(SUBSTITUTE('04A_국토부원자료'!I1434,",",""))),""),"")</f>
        <v>45045</v>
      </c>
      <c r="G1433" s="42">
        <f>IFERROR(VALUE(SUBSTITUTE('04A_국토부원자료'!J1434,",","")),"")</f>
        <v>22500</v>
      </c>
      <c r="H1433" s="43">
        <f t="shared" si="44"/>
        <v>225000000</v>
      </c>
      <c r="I1433" s="43">
        <f t="shared" si="45"/>
        <v>8697332.8179358318</v>
      </c>
      <c r="J1433" s="38">
        <f>IFERROR(VALUE(SUBSTITUTE('04A_국토부원자료'!K1434,",","")),"")</f>
        <v>13</v>
      </c>
      <c r="K1433" s="38">
        <f>IFERROR(VALUE(SUBSTITUTE('04A_국토부원자료'!N1434,",","")),"")</f>
        <v>2015</v>
      </c>
      <c r="L1433" s="39" t="str">
        <f>IFERROR('04A_국토부원자료'!O1434,"")</f>
        <v>법원로 55</v>
      </c>
      <c r="M1433" s="39" t="str">
        <f>IFERROR('04A_국토부원자료'!Q1434,"")</f>
        <v>중개거래</v>
      </c>
      <c r="N1433" s="38">
        <f>IF(B1433="","",IF('02_대상물건입력'!B5="",1,IF(ISNUMBER(SEARCH('02_대상물건입력'!B5,B1433)),1,0)))</f>
        <v>1</v>
      </c>
      <c r="O1433" s="38">
        <f>IF(B1433="","",IF('02_대상물건입력'!B6="",1,IF(ISNUMBER(SEARCH('02_대상물건입력'!B6,B1433)),1,0)))</f>
        <v>0</v>
      </c>
      <c r="P1433" s="38">
        <f>IF(L1433="","",IF('02_대상물건입력'!B15="",0,IF(ISNUMBER(SEARCH('02_대상물건입력'!B15,L1433)),1,0)))</f>
        <v>0</v>
      </c>
      <c r="Q1433" s="38">
        <f>IF(D1433="","",IF('02_대상물건입력'!B8="",0,IF(ISNUMBER(SEARCH('02_대상물건입력'!B8,D1433)),1,0)))</f>
        <v>0</v>
      </c>
      <c r="R1433" s="44">
        <f>IFERROR(ABS(E1433-'02_대상물건입력'!B11)/'02_대상물건입력'!B11,"")</f>
        <v>5.0391296048864213E-2</v>
      </c>
      <c r="S1433" s="38">
        <f>IFERROR(ABS(J1433-'02_대상물건입력'!B10),"")</f>
        <v>1</v>
      </c>
      <c r="T1433" s="38">
        <f>IFERROR(ABS('01_설정'!B4-F1433),"")</f>
        <v>1067</v>
      </c>
      <c r="U1433" s="38">
        <f>IFERROR(ABS(K1433-YEAR('02_대상물건입력'!B14)),"")</f>
        <v>11</v>
      </c>
      <c r="V1433" s="38" t="str">
        <f>IF(B1433="","",IF(AND(E1433&gt;0,F1433&gt;0,H1433&gt;0,OR('04A_국토부원자료'!P1434="",'04A_국토부원자료'!P1434="-"),IF('01_설정'!B10=1,N1433=1,TRUE),R1433&lt;='01_설정'!B5,S1433&lt;='01_설정'!B6,T1433&lt;='01_설정'!B7,U1433&lt;='01_설정'!B8),"Y",""))</f>
        <v/>
      </c>
      <c r="W1433" s="40" t="str">
        <f>IF(V1433&lt;&gt;"Y","",MAX(0,(1-R1433/'01_설정'!B5))*'01_설정'!B14+MAX(0,(1-S1433/'01_설정'!B6))*'01_설정'!B15+MAX(0,(1-T1433/'01_설정'!B7))*'01_설정'!B16+MAX(0,(1-U1433/'01_설정'!B8))*'01_설정'!B17+O1433*'01_설정'!B11+Q1433*'01_설정'!B12+P1433*'01_설정'!B13)</f>
        <v/>
      </c>
      <c r="X1433" s="38" t="str">
        <f>IF(W1433="","",1+COUNTIFS($W$4:$W$3003,"&gt;"&amp;W1433)+COUNTIFS($W$4:W1433,W1433)-1)</f>
        <v/>
      </c>
    </row>
    <row r="1434" spans="1:24" ht="16.5">
      <c r="A1434" s="38">
        <f>IF('04A_국토부원자료'!A1435="","",ROW()-3)</f>
        <v>1431</v>
      </c>
      <c r="B1434" s="39" t="str">
        <f>IFERROR('04A_국토부원자료'!B1435,"")</f>
        <v>서울특별시 송파구 문정동</v>
      </c>
      <c r="C1434" s="39" t="str">
        <f>IF(B1434="","",IF('04A_국토부원자료'!C1435&lt;&gt;"",'04A_국토부원자료'!C1435,TRIM('04A_국토부원자료'!D1435&amp;IF('04A_국토부원자료'!E1435&lt;&gt;"","-"&amp;'04A_국토부원자료'!E1435,""))))</f>
        <v>624</v>
      </c>
      <c r="D1434" s="39" t="str">
        <f>IFERROR('04A_국토부원자료'!F1435,"")</f>
        <v>송파 아이파크</v>
      </c>
      <c r="E1434" s="40">
        <f>IFERROR(VALUE(SUBSTITUTE('04A_국토부원자료'!G1435,",","")),"")</f>
        <v>25.87</v>
      </c>
      <c r="F1434" s="41">
        <f>IFERROR(IF(AND('04A_국토부원자료'!H1435&lt;&gt;"",'04A_국토부원자료'!I1435&lt;&gt;""),DATE(INT(VALUE(SUBSTITUTE('04A_국토부원자료'!H1435,",",""))/100),MOD(VALUE(SUBSTITUTE('04A_국토부원자료'!H1435,",","")),100),VALUE(SUBSTITUTE('04A_국토부원자료'!I1435,",",""))),""),"")</f>
        <v>45045</v>
      </c>
      <c r="G1434" s="42">
        <f>IFERROR(VALUE(SUBSTITUTE('04A_국토부원자료'!J1435,",","")),"")</f>
        <v>21950</v>
      </c>
      <c r="H1434" s="43">
        <f t="shared" si="44"/>
        <v>219500000</v>
      </c>
      <c r="I1434" s="43">
        <f t="shared" si="45"/>
        <v>8484731.3490529563</v>
      </c>
      <c r="J1434" s="38">
        <f>IFERROR(VALUE(SUBSTITUTE('04A_국토부원자료'!K1435,",","")),"")</f>
        <v>6</v>
      </c>
      <c r="K1434" s="38">
        <f>IFERROR(VALUE(SUBSTITUTE('04A_국토부원자료'!N1435,",","")),"")</f>
        <v>2015</v>
      </c>
      <c r="L1434" s="39" t="str">
        <f>IFERROR('04A_국토부원자료'!O1435,"")</f>
        <v>법원로 55</v>
      </c>
      <c r="M1434" s="39" t="str">
        <f>IFERROR('04A_국토부원자료'!Q1435,"")</f>
        <v>중개거래</v>
      </c>
      <c r="N1434" s="38">
        <f>IF(B1434="","",IF('02_대상물건입력'!B5="",1,IF(ISNUMBER(SEARCH('02_대상물건입력'!B5,B1434)),1,0)))</f>
        <v>1</v>
      </c>
      <c r="O1434" s="38">
        <f>IF(B1434="","",IF('02_대상물건입력'!B6="",1,IF(ISNUMBER(SEARCH('02_대상물건입력'!B6,B1434)),1,0)))</f>
        <v>0</v>
      </c>
      <c r="P1434" s="38">
        <f>IF(L1434="","",IF('02_대상물건입력'!B15="",0,IF(ISNUMBER(SEARCH('02_대상물건입력'!B15,L1434)),1,0)))</f>
        <v>0</v>
      </c>
      <c r="Q1434" s="38">
        <f>IF(D1434="","",IF('02_대상물건입력'!B8="",0,IF(ISNUMBER(SEARCH('02_대상물건입력'!B8,D1434)),1,0)))</f>
        <v>0</v>
      </c>
      <c r="R1434" s="44">
        <f>IFERROR(ABS(E1434-'02_대상물건입력'!B11)/'02_대상물건입력'!B11,"")</f>
        <v>5.0391296048864213E-2</v>
      </c>
      <c r="S1434" s="38">
        <f>IFERROR(ABS(J1434-'02_대상물건입력'!B10),"")</f>
        <v>6</v>
      </c>
      <c r="T1434" s="38">
        <f>IFERROR(ABS('01_설정'!B4-F1434),"")</f>
        <v>1067</v>
      </c>
      <c r="U1434" s="38">
        <f>IFERROR(ABS(K1434-YEAR('02_대상물건입력'!B14)),"")</f>
        <v>11</v>
      </c>
      <c r="V1434" s="38" t="str">
        <f>IF(B1434="","",IF(AND(E1434&gt;0,F1434&gt;0,H1434&gt;0,OR('04A_국토부원자료'!P1435="",'04A_국토부원자료'!P1435="-"),IF('01_설정'!B10=1,N1434=1,TRUE),R1434&lt;='01_설정'!B5,S1434&lt;='01_설정'!B6,T1434&lt;='01_설정'!B7,U1434&lt;='01_설정'!B8),"Y",""))</f>
        <v/>
      </c>
      <c r="W1434" s="40" t="str">
        <f>IF(V1434&lt;&gt;"Y","",MAX(0,(1-R1434/'01_설정'!B5))*'01_설정'!B14+MAX(0,(1-S1434/'01_설정'!B6))*'01_설정'!B15+MAX(0,(1-T1434/'01_설정'!B7))*'01_설정'!B16+MAX(0,(1-U1434/'01_설정'!B8))*'01_설정'!B17+O1434*'01_설정'!B11+Q1434*'01_설정'!B12+P1434*'01_설정'!B13)</f>
        <v/>
      </c>
      <c r="X1434" s="38" t="str">
        <f>IF(W1434="","",1+COUNTIFS($W$4:$W$3003,"&gt;"&amp;W1434)+COUNTIFS($W$4:W1434,W1434)-1)</f>
        <v/>
      </c>
    </row>
    <row r="1435" spans="1:24" ht="16.5">
      <c r="A1435" s="38">
        <f>IF('04A_국토부원자료'!A1436="","",ROW()-3)</f>
        <v>1432</v>
      </c>
      <c r="B1435" s="39" t="str">
        <f>IFERROR('04A_국토부원자료'!B1436,"")</f>
        <v>서울특별시 송파구 문정동</v>
      </c>
      <c r="C1435" s="39" t="str">
        <f>IF(B1435="","",IF('04A_국토부원자료'!C1436&lt;&gt;"",'04A_국토부원자료'!C1436,TRIM('04A_국토부원자료'!D1436&amp;IF('04A_국토부원자료'!E1436&lt;&gt;"","-"&amp;'04A_국토부원자료'!E1436,""))))</f>
        <v>620</v>
      </c>
      <c r="D1435" s="39" t="str">
        <f>IFERROR('04A_국토부원자료'!F1436,"")</f>
        <v>송파푸르지오시티</v>
      </c>
      <c r="E1435" s="40">
        <f>IFERROR(VALUE(SUBSTITUTE('04A_국토부원자료'!G1436,",","")),"")</f>
        <v>29.63</v>
      </c>
      <c r="F1435" s="41">
        <f>IFERROR(IF(AND('04A_국토부원자료'!H1436&lt;&gt;"",'04A_국토부원자료'!I1436&lt;&gt;""),DATE(INT(VALUE(SUBSTITUTE('04A_국토부원자료'!H1436,",",""))/100),MOD(VALUE(SUBSTITUTE('04A_국토부원자료'!H1436,",","")),100),VALUE(SUBSTITUTE('04A_국토부원자료'!I1436,",",""))),""),"")</f>
        <v>45045</v>
      </c>
      <c r="G1435" s="42">
        <f>IFERROR(VALUE(SUBSTITUTE('04A_국토부원자료'!J1436,",","")),"")</f>
        <v>26500</v>
      </c>
      <c r="H1435" s="43">
        <f t="shared" si="44"/>
        <v>265000000</v>
      </c>
      <c r="I1435" s="43">
        <f t="shared" si="45"/>
        <v>8943638.2045224439</v>
      </c>
      <c r="J1435" s="38">
        <f>IFERROR(VALUE(SUBSTITUTE('04A_국토부원자료'!K1436,",","")),"")</f>
        <v>9</v>
      </c>
      <c r="K1435" s="38">
        <f>IFERROR(VALUE(SUBSTITUTE('04A_국토부원자료'!N1436,",","")),"")</f>
        <v>2013</v>
      </c>
      <c r="L1435" s="39" t="str">
        <f>IFERROR('04A_국토부원자료'!O1436,"")</f>
        <v>새말로 62</v>
      </c>
      <c r="M1435" s="39" t="str">
        <f>IFERROR('04A_국토부원자료'!Q1436,"")</f>
        <v>중개거래</v>
      </c>
      <c r="N1435" s="38">
        <f>IF(B1435="","",IF('02_대상물건입력'!B5="",1,IF(ISNUMBER(SEARCH('02_대상물건입력'!B5,B1435)),1,0)))</f>
        <v>1</v>
      </c>
      <c r="O1435" s="38">
        <f>IF(B1435="","",IF('02_대상물건입력'!B6="",1,IF(ISNUMBER(SEARCH('02_대상물건입력'!B6,B1435)),1,0)))</f>
        <v>0</v>
      </c>
      <c r="P1435" s="38">
        <f>IF(L1435="","",IF('02_대상물건입력'!B15="",0,IF(ISNUMBER(SEARCH('02_대상물건입력'!B15,L1435)),1,0)))</f>
        <v>0</v>
      </c>
      <c r="Q1435" s="38">
        <f>IF(D1435="","",IF('02_대상물건입력'!B8="",0,IF(ISNUMBER(SEARCH('02_대상물건입력'!B8,D1435)),1,0)))</f>
        <v>0</v>
      </c>
      <c r="R1435" s="44">
        <f>IFERROR(ABS(E1435-'02_대상물건입력'!B11)/'02_대상물건입력'!B11,"")</f>
        <v>8.7626822499889886E-2</v>
      </c>
      <c r="S1435" s="38">
        <f>IFERROR(ABS(J1435-'02_대상물건입력'!B10),"")</f>
        <v>3</v>
      </c>
      <c r="T1435" s="38">
        <f>IFERROR(ABS('01_설정'!B4-F1435),"")</f>
        <v>1067</v>
      </c>
      <c r="U1435" s="38">
        <f>IFERROR(ABS(K1435-YEAR('02_대상물건입력'!B14)),"")</f>
        <v>13</v>
      </c>
      <c r="V1435" s="38" t="str">
        <f>IF(B1435="","",IF(AND(E1435&gt;0,F1435&gt;0,H1435&gt;0,OR('04A_국토부원자료'!P1436="",'04A_국토부원자료'!P1436="-"),IF('01_설정'!B10=1,N1435=1,TRUE),R1435&lt;='01_설정'!B5,S1435&lt;='01_설정'!B6,T1435&lt;='01_설정'!B7,U1435&lt;='01_설정'!B8),"Y",""))</f>
        <v/>
      </c>
      <c r="W1435" s="40" t="str">
        <f>IF(V1435&lt;&gt;"Y","",MAX(0,(1-R1435/'01_설정'!B5))*'01_설정'!B14+MAX(0,(1-S1435/'01_설정'!B6))*'01_설정'!B15+MAX(0,(1-T1435/'01_설정'!B7))*'01_설정'!B16+MAX(0,(1-U1435/'01_설정'!B8))*'01_설정'!B17+O1435*'01_설정'!B11+Q1435*'01_설정'!B12+P1435*'01_설정'!B13)</f>
        <v/>
      </c>
      <c r="X1435" s="38" t="str">
        <f>IF(W1435="","",1+COUNTIFS($W$4:$W$3003,"&gt;"&amp;W1435)+COUNTIFS($W$4:W1435,W1435)-1)</f>
        <v/>
      </c>
    </row>
    <row r="1436" spans="1:24" ht="16.5">
      <c r="A1436" s="38">
        <f>IF('04A_국토부원자료'!A1437="","",ROW()-3)</f>
        <v>1433</v>
      </c>
      <c r="B1436" s="39" t="str">
        <f>IFERROR('04A_국토부원자료'!B1437,"")</f>
        <v>서울특별시 송파구 문정동</v>
      </c>
      <c r="C1436" s="39" t="str">
        <f>IF(B1436="","",IF('04A_국토부원자료'!C1437&lt;&gt;"",'04A_국토부원자료'!C1437,TRIM('04A_국토부원자료'!D1437&amp;IF('04A_국토부원자료'!E1437&lt;&gt;"","-"&amp;'04A_국토부원자료'!E1437,""))))</f>
        <v>618</v>
      </c>
      <c r="D1436" s="39" t="str">
        <f>IFERROR('04A_국토부원자료'!F1437,"")</f>
        <v>파크하비오</v>
      </c>
      <c r="E1436" s="40">
        <f>IFERROR(VALUE(SUBSTITUTE('04A_국토부원자료'!G1437,",","")),"")</f>
        <v>23.76</v>
      </c>
      <c r="F1436" s="41">
        <f>IFERROR(IF(AND('04A_국토부원자료'!H1437&lt;&gt;"",'04A_국토부원자료'!I1437&lt;&gt;""),DATE(INT(VALUE(SUBSTITUTE('04A_국토부원자료'!H1437,",",""))/100),MOD(VALUE(SUBSTITUTE('04A_국토부원자료'!H1437,",","")),100),VALUE(SUBSTITUTE('04A_국토부원자료'!I1437,",",""))),""),"")</f>
        <v>45044</v>
      </c>
      <c r="G1436" s="42">
        <f>IFERROR(VALUE(SUBSTITUTE('04A_국토부원자료'!J1437,",","")),"")</f>
        <v>19800</v>
      </c>
      <c r="H1436" s="43">
        <f t="shared" si="44"/>
        <v>198000000</v>
      </c>
      <c r="I1436" s="43">
        <f t="shared" si="45"/>
        <v>8333333.333333333</v>
      </c>
      <c r="J1436" s="38">
        <f>IFERROR(VALUE(SUBSTITUTE('04A_국토부원자료'!K1437,",","")),"")</f>
        <v>8</v>
      </c>
      <c r="K1436" s="38" t="str">
        <f>IFERROR(VALUE(SUBSTITUTE('04A_국토부원자료'!N1437,",","")),"")</f>
        <v/>
      </c>
      <c r="L1436" s="39" t="str">
        <f>IFERROR('04A_국토부원자료'!O1437,"")</f>
        <v xml:space="preserve"> </v>
      </c>
      <c r="M1436" s="39" t="str">
        <f>IFERROR('04A_국토부원자료'!Q1437,"")</f>
        <v>중개거래</v>
      </c>
      <c r="N1436" s="38">
        <f>IF(B1436="","",IF('02_대상물건입력'!B5="",1,IF(ISNUMBER(SEARCH('02_대상물건입력'!B5,B1436)),1,0)))</f>
        <v>1</v>
      </c>
      <c r="O1436" s="38">
        <f>IF(B1436="","",IF('02_대상물건입력'!B6="",1,IF(ISNUMBER(SEARCH('02_대상물건입력'!B6,B1436)),1,0)))</f>
        <v>0</v>
      </c>
      <c r="P1436" s="38">
        <f>IF(L1436="","",IF('02_대상물건입력'!B15="",0,IF(ISNUMBER(SEARCH('02_대상물건입력'!B15,L1436)),1,0)))</f>
        <v>0</v>
      </c>
      <c r="Q1436" s="38">
        <f>IF(D1436="","",IF('02_대상물건입력'!B8="",0,IF(ISNUMBER(SEARCH('02_대상물건입력'!B8,D1436)),1,0)))</f>
        <v>0</v>
      </c>
      <c r="R1436" s="44">
        <f>IFERROR(ABS(E1436-'02_대상물건입력'!B11)/'02_대상물건입력'!B11,"")</f>
        <v>0.12784295300042572</v>
      </c>
      <c r="S1436" s="38">
        <f>IFERROR(ABS(J1436-'02_대상물건입력'!B10),"")</f>
        <v>4</v>
      </c>
      <c r="T1436" s="38">
        <f>IFERROR(ABS('01_설정'!B4-F1436),"")</f>
        <v>1068</v>
      </c>
      <c r="U1436" s="38" t="str">
        <f>IFERROR(ABS(K1436-YEAR('02_대상물건입력'!B14)),"")</f>
        <v/>
      </c>
      <c r="V1436" s="38" t="str">
        <f>IF(B1436="","",IF(AND(E1436&gt;0,F1436&gt;0,H1436&gt;0,OR('04A_국토부원자료'!P1437="",'04A_국토부원자료'!P1437="-"),IF('01_설정'!B10=1,N1436=1,TRUE),R1436&lt;='01_설정'!B5,S1436&lt;='01_설정'!B6,T1436&lt;='01_설정'!B7,U1436&lt;='01_설정'!B8),"Y",""))</f>
        <v/>
      </c>
      <c r="W1436" s="40" t="str">
        <f>IF(V1436&lt;&gt;"Y","",MAX(0,(1-R1436/'01_설정'!B5))*'01_설정'!B14+MAX(0,(1-S1436/'01_설정'!B6))*'01_설정'!B15+MAX(0,(1-T1436/'01_설정'!B7))*'01_설정'!B16+MAX(0,(1-U1436/'01_설정'!B8))*'01_설정'!B17+O1436*'01_설정'!B11+Q1436*'01_설정'!B12+P1436*'01_설정'!B13)</f>
        <v/>
      </c>
      <c r="X1436" s="38" t="str">
        <f>IF(W1436="","",1+COUNTIFS($W$4:$W$3003,"&gt;"&amp;W1436)+COUNTIFS($W$4:W1436,W1436)-1)</f>
        <v/>
      </c>
    </row>
    <row r="1437" spans="1:24" ht="16.5">
      <c r="A1437" s="38">
        <f>IF('04A_국토부원자료'!A1438="","",ROW()-3)</f>
        <v>1434</v>
      </c>
      <c r="B1437" s="39" t="str">
        <f>IFERROR('04A_국토부원자료'!B1438,"")</f>
        <v>서울특별시 송파구 문정동</v>
      </c>
      <c r="C1437" s="39" t="str">
        <f>IF(B1437="","",IF('04A_국토부원자료'!C1438&lt;&gt;"",'04A_국토부원자료'!C1438,TRIM('04A_국토부원자료'!D1438&amp;IF('04A_국토부원자료'!E1438&lt;&gt;"","-"&amp;'04A_국토부원자료'!E1438,""))))</f>
        <v>652-2</v>
      </c>
      <c r="D1437" s="39" t="str">
        <f>IFERROR('04A_국토부원자료'!F1438,"")</f>
        <v>문정 오벨리스크</v>
      </c>
      <c r="E1437" s="40">
        <f>IFERROR(VALUE(SUBSTITUTE('04A_국토부원자료'!G1438,",","")),"")</f>
        <v>24</v>
      </c>
      <c r="F1437" s="41">
        <f>IFERROR(IF(AND('04A_국토부원자료'!H1438&lt;&gt;"",'04A_국토부원자료'!I1438&lt;&gt;""),DATE(INT(VALUE(SUBSTITUTE('04A_국토부원자료'!H1438,",",""))/100),MOD(VALUE(SUBSTITUTE('04A_국토부원자료'!H1438,",","")),100),VALUE(SUBSTITUTE('04A_국토부원자료'!I1438,",",""))),""),"")</f>
        <v>45044</v>
      </c>
      <c r="G1437" s="42">
        <f>IFERROR(VALUE(SUBSTITUTE('04A_국토부원자료'!J1438,",","")),"")</f>
        <v>24300</v>
      </c>
      <c r="H1437" s="43">
        <f t="shared" si="44"/>
        <v>243000000</v>
      </c>
      <c r="I1437" s="43">
        <f t="shared" si="45"/>
        <v>10125000</v>
      </c>
      <c r="J1437" s="38">
        <f>IFERROR(VALUE(SUBSTITUTE('04A_국토부원자료'!K1438,",","")),"")</f>
        <v>9</v>
      </c>
      <c r="K1437" s="38">
        <f>IFERROR(VALUE(SUBSTITUTE('04A_국토부원자료'!N1438,",","")),"")</f>
        <v>2018</v>
      </c>
      <c r="L1437" s="39" t="str">
        <f>IFERROR('04A_국토부원자료'!O1438,"")</f>
        <v>송파대로 145</v>
      </c>
      <c r="M1437" s="39" t="str">
        <f>IFERROR('04A_국토부원자료'!Q1438,"")</f>
        <v>중개거래</v>
      </c>
      <c r="N1437" s="38">
        <f>IF(B1437="","",IF('02_대상물건입력'!B5="",1,IF(ISNUMBER(SEARCH('02_대상물건입력'!B5,B1437)),1,0)))</f>
        <v>1</v>
      </c>
      <c r="O1437" s="38">
        <f>IF(B1437="","",IF('02_대상물건입력'!B6="",1,IF(ISNUMBER(SEARCH('02_대상물건입력'!B6,B1437)),1,0)))</f>
        <v>0</v>
      </c>
      <c r="P1437" s="38">
        <f>IF(L1437="","",IF('02_대상물건입력'!B15="",0,IF(ISNUMBER(SEARCH('02_대상물건입력'!B15,L1437)),1,0)))</f>
        <v>1</v>
      </c>
      <c r="Q1437" s="38">
        <f>IF(D1437="","",IF('02_대상물건입력'!B8="",0,IF(ISNUMBER(SEARCH('02_대상물건입력'!B8,D1437)),1,0)))</f>
        <v>0</v>
      </c>
      <c r="R1437" s="44">
        <f>IFERROR(ABS(E1437-'02_대상물건입력'!B11)/'02_대상물건입력'!B11,"")</f>
        <v>0.11903328585901593</v>
      </c>
      <c r="S1437" s="38">
        <f>IFERROR(ABS(J1437-'02_대상물건입력'!B10),"")</f>
        <v>3</v>
      </c>
      <c r="T1437" s="38">
        <f>IFERROR(ABS('01_설정'!B4-F1437),"")</f>
        <v>1068</v>
      </c>
      <c r="U1437" s="38">
        <f>IFERROR(ABS(K1437-YEAR('02_대상물건입력'!B14)),"")</f>
        <v>8</v>
      </c>
      <c r="V1437" s="38" t="str">
        <f>IF(B1437="","",IF(AND(E1437&gt;0,F1437&gt;0,H1437&gt;0,OR('04A_국토부원자료'!P1438="",'04A_국토부원자료'!P1438="-"),IF('01_설정'!B10=1,N1437=1,TRUE),R1437&lt;='01_설정'!B5,S1437&lt;='01_설정'!B6,T1437&lt;='01_설정'!B7,U1437&lt;='01_설정'!B8),"Y",""))</f>
        <v>Y</v>
      </c>
      <c r="W1437" s="40">
        <f>IF(V1437&lt;&gt;"Y","",MAX(0,(1-R1437/'01_설정'!B5))*'01_설정'!B14+MAX(0,(1-S1437/'01_설정'!B6))*'01_설정'!B15+MAX(0,(1-T1437/'01_설정'!B7))*'01_설정'!B16+MAX(0,(1-U1437/'01_설정'!B8))*'01_설정'!B17+O1437*'01_설정'!B11+Q1437*'01_설정'!B12+P1437*'01_설정'!B13)</f>
        <v>26.768906460844953</v>
      </c>
      <c r="X1437" s="38">
        <f>IF(W1437="","",1+COUNTIFS($W$4:$W$3003,"&gt;"&amp;W1437)+COUNTIFS($W$4:W1437,W1437)-1)</f>
        <v>201</v>
      </c>
    </row>
    <row r="1438" spans="1:24" ht="16.5">
      <c r="A1438" s="38">
        <f>IF('04A_국토부원자료'!A1439="","",ROW()-3)</f>
        <v>1435</v>
      </c>
      <c r="B1438" s="39" t="str">
        <f>IFERROR('04A_국토부원자료'!B1439,"")</f>
        <v>서울특별시 송파구 문정동</v>
      </c>
      <c r="C1438" s="39" t="str">
        <f>IF(B1438="","",IF('04A_국토부원자료'!C1439&lt;&gt;"",'04A_국토부원자료'!C1439,TRIM('04A_국토부원자료'!D1439&amp;IF('04A_국토부원자료'!E1439&lt;&gt;"","-"&amp;'04A_국토부원자료'!E1439,""))))</f>
        <v>639-5</v>
      </c>
      <c r="D1438" s="39" t="str">
        <f>IFERROR('04A_국토부원자료'!F1439,"")</f>
        <v>힐스테이트에코송파</v>
      </c>
      <c r="E1438" s="40">
        <f>IFERROR(VALUE(SUBSTITUTE('04A_국토부원자료'!G1439,",","")),"")</f>
        <v>21.064</v>
      </c>
      <c r="F1438" s="41">
        <f>IFERROR(IF(AND('04A_국토부원자료'!H1439&lt;&gt;"",'04A_국토부원자료'!I1439&lt;&gt;""),DATE(INT(VALUE(SUBSTITUTE('04A_국토부원자료'!H1439,",",""))/100),MOD(VALUE(SUBSTITUTE('04A_국토부원자료'!H1439,",","")),100),VALUE(SUBSTITUTE('04A_국토부원자료'!I1439,",",""))),""),"")</f>
        <v>45043</v>
      </c>
      <c r="G1438" s="42">
        <f>IFERROR(VALUE(SUBSTITUTE('04A_국토부원자료'!J1439,",","")),"")</f>
        <v>19300</v>
      </c>
      <c r="H1438" s="43">
        <f t="shared" si="44"/>
        <v>193000000</v>
      </c>
      <c r="I1438" s="43">
        <f t="shared" si="45"/>
        <v>9162552.2218002286</v>
      </c>
      <c r="J1438" s="38">
        <f>IFERROR(VALUE(SUBSTITUTE('04A_국토부원자료'!K1439,",","")),"")</f>
        <v>5</v>
      </c>
      <c r="K1438" s="38">
        <f>IFERROR(VALUE(SUBSTITUTE('04A_국토부원자료'!N1439,",","")),"")</f>
        <v>2017</v>
      </c>
      <c r="L1438" s="39" t="str">
        <f>IFERROR('04A_국토부원자료'!O1439,"")</f>
        <v>정의로7길 13</v>
      </c>
      <c r="M1438" s="39" t="str">
        <f>IFERROR('04A_국토부원자료'!Q1439,"")</f>
        <v>중개거래</v>
      </c>
      <c r="N1438" s="38">
        <f>IF(B1438="","",IF('02_대상물건입력'!B5="",1,IF(ISNUMBER(SEARCH('02_대상물건입력'!B5,B1438)),1,0)))</f>
        <v>1</v>
      </c>
      <c r="O1438" s="38">
        <f>IF(B1438="","",IF('02_대상물건입력'!B6="",1,IF(ISNUMBER(SEARCH('02_대상물건입력'!B6,B1438)),1,0)))</f>
        <v>0</v>
      </c>
      <c r="P1438" s="38">
        <f>IF(L1438="","",IF('02_대상물건입력'!B15="",0,IF(ISNUMBER(SEARCH('02_대상물건입력'!B15,L1438)),1,0)))</f>
        <v>0</v>
      </c>
      <c r="Q1438" s="38">
        <f>IF(D1438="","",IF('02_대상물건입력'!B8="",0,IF(ISNUMBER(SEARCH('02_대상물건입력'!B8,D1438)),1,0)))</f>
        <v>0</v>
      </c>
      <c r="R1438" s="44">
        <f>IFERROR(ABS(E1438-'02_대상물건입력'!B11)/'02_대상물건입력'!B11,"")</f>
        <v>0.22680488055559631</v>
      </c>
      <c r="S1438" s="38">
        <f>IFERROR(ABS(J1438-'02_대상물건입력'!B10),"")</f>
        <v>7</v>
      </c>
      <c r="T1438" s="38">
        <f>IFERROR(ABS('01_설정'!B4-F1438),"")</f>
        <v>1069</v>
      </c>
      <c r="U1438" s="38">
        <f>IFERROR(ABS(K1438-YEAR('02_대상물건입력'!B14)),"")</f>
        <v>9</v>
      </c>
      <c r="V1438" s="38" t="str">
        <f>IF(B1438="","",IF(AND(E1438&gt;0,F1438&gt;0,H1438&gt;0,OR('04A_국토부원자료'!P1439="",'04A_국토부원자료'!P1439="-"),IF('01_설정'!B10=1,N1438=1,TRUE),R1438&lt;='01_설정'!B5,S1438&lt;='01_설정'!B6,T1438&lt;='01_설정'!B7,U1438&lt;='01_설정'!B8),"Y",""))</f>
        <v/>
      </c>
      <c r="W1438" s="40" t="str">
        <f>IF(V1438&lt;&gt;"Y","",MAX(0,(1-R1438/'01_설정'!B5))*'01_설정'!B14+MAX(0,(1-S1438/'01_설정'!B6))*'01_설정'!B15+MAX(0,(1-T1438/'01_설정'!B7))*'01_설정'!B16+MAX(0,(1-U1438/'01_설정'!B8))*'01_설정'!B17+O1438*'01_설정'!B11+Q1438*'01_설정'!B12+P1438*'01_설정'!B13)</f>
        <v/>
      </c>
      <c r="X1438" s="38" t="str">
        <f>IF(W1438="","",1+COUNTIFS($W$4:$W$3003,"&gt;"&amp;W1438)+COUNTIFS($W$4:W1438,W1438)-1)</f>
        <v/>
      </c>
    </row>
    <row r="1439" spans="1:24" ht="16.5">
      <c r="A1439" s="38">
        <f>IF('04A_국토부원자료'!A1440="","",ROW()-3)</f>
        <v>1436</v>
      </c>
      <c r="B1439" s="39" t="str">
        <f>IFERROR('04A_국토부원자료'!B1440,"")</f>
        <v>서울특별시 송파구 문정동</v>
      </c>
      <c r="C1439" s="39" t="str">
        <f>IF(B1439="","",IF('04A_국토부원자료'!C1440&lt;&gt;"",'04A_국토부원자료'!C1440,TRIM('04A_국토부원자료'!D1440&amp;IF('04A_국토부원자료'!E1440&lt;&gt;"","-"&amp;'04A_국토부원자료'!E1440,""))))</f>
        <v>652</v>
      </c>
      <c r="D1439" s="39" t="str">
        <f>IFERROR('04A_국토부원자료'!F1440,"")</f>
        <v>송파법조타운푸르지오시티</v>
      </c>
      <c r="E1439" s="40">
        <f>IFERROR(VALUE(SUBSTITUTE('04A_국토부원자료'!G1440,",","")),"")</f>
        <v>17.47</v>
      </c>
      <c r="F1439" s="41">
        <f>IFERROR(IF(AND('04A_국토부원자료'!H1440&lt;&gt;"",'04A_국토부원자료'!I1440&lt;&gt;""),DATE(INT(VALUE(SUBSTITUTE('04A_국토부원자료'!H1440,",",""))/100),MOD(VALUE(SUBSTITUTE('04A_국토부원자료'!H1440,",","")),100),VALUE(SUBSTITUTE('04A_국토부원자료'!I1440,",",""))),""),"")</f>
        <v>45038</v>
      </c>
      <c r="G1439" s="42">
        <f>IFERROR(VALUE(SUBSTITUTE('04A_국토부원자료'!J1440,",","")),"")</f>
        <v>20800</v>
      </c>
      <c r="H1439" s="43">
        <f t="shared" si="44"/>
        <v>208000000</v>
      </c>
      <c r="I1439" s="43">
        <f t="shared" si="45"/>
        <v>11906124.785346309</v>
      </c>
      <c r="J1439" s="38">
        <f>IFERROR(VALUE(SUBSTITUTE('04A_국토부원자료'!K1440,",","")),"")</f>
        <v>11</v>
      </c>
      <c r="K1439" s="38">
        <f>IFERROR(VALUE(SUBSTITUTE('04A_국토부원자료'!N1440,",","")),"")</f>
        <v>2018</v>
      </c>
      <c r="L1439" s="39" t="str">
        <f>IFERROR('04A_국토부원자료'!O1440,"")</f>
        <v>법원로4길 5</v>
      </c>
      <c r="M1439" s="39" t="str">
        <f>IFERROR('04A_국토부원자료'!Q1440,"")</f>
        <v>중개거래</v>
      </c>
      <c r="N1439" s="38">
        <f>IF(B1439="","",IF('02_대상물건입력'!B5="",1,IF(ISNUMBER(SEARCH('02_대상물건입력'!B5,B1439)),1,0)))</f>
        <v>1</v>
      </c>
      <c r="O1439" s="38">
        <f>IF(B1439="","",IF('02_대상물건입력'!B6="",1,IF(ISNUMBER(SEARCH('02_대상물건입력'!B6,B1439)),1,0)))</f>
        <v>0</v>
      </c>
      <c r="P1439" s="38">
        <f>IF(L1439="","",IF('02_대상물건입력'!B15="",0,IF(ISNUMBER(SEARCH('02_대상물건입력'!B15,L1439)),1,0)))</f>
        <v>0</v>
      </c>
      <c r="Q1439" s="38">
        <f>IF(D1439="","",IF('02_대상물건입력'!B8="",0,IF(ISNUMBER(SEARCH('02_대상물건입력'!B8,D1439)),1,0)))</f>
        <v>0</v>
      </c>
      <c r="R1439" s="44">
        <f>IFERROR(ABS(E1439-'02_대상물건입력'!B11)/'02_대상물건입력'!B11,"")</f>
        <v>0.35872964599820872</v>
      </c>
      <c r="S1439" s="38">
        <f>IFERROR(ABS(J1439-'02_대상물건입력'!B10),"")</f>
        <v>1</v>
      </c>
      <c r="T1439" s="38">
        <f>IFERROR(ABS('01_설정'!B4-F1439),"")</f>
        <v>1074</v>
      </c>
      <c r="U1439" s="38">
        <f>IFERROR(ABS(K1439-YEAR('02_대상물건입력'!B14)),"")</f>
        <v>8</v>
      </c>
      <c r="V1439" s="38" t="str">
        <f>IF(B1439="","",IF(AND(E1439&gt;0,F1439&gt;0,H1439&gt;0,OR('04A_국토부원자료'!P1440="",'04A_국토부원자료'!P1440="-"),IF('01_설정'!B10=1,N1439=1,TRUE),R1439&lt;='01_설정'!B5,S1439&lt;='01_설정'!B6,T1439&lt;='01_설정'!B7,U1439&lt;='01_설정'!B8),"Y",""))</f>
        <v/>
      </c>
      <c r="W1439" s="40" t="str">
        <f>IF(V1439&lt;&gt;"Y","",MAX(0,(1-R1439/'01_설정'!B5))*'01_설정'!B14+MAX(0,(1-S1439/'01_설정'!B6))*'01_설정'!B15+MAX(0,(1-T1439/'01_설정'!B7))*'01_설정'!B16+MAX(0,(1-U1439/'01_설정'!B8))*'01_설정'!B17+O1439*'01_설정'!B11+Q1439*'01_설정'!B12+P1439*'01_설정'!B13)</f>
        <v/>
      </c>
      <c r="X1439" s="38" t="str">
        <f>IF(W1439="","",1+COUNTIFS($W$4:$W$3003,"&gt;"&amp;W1439)+COUNTIFS($W$4:W1439,W1439)-1)</f>
        <v/>
      </c>
    </row>
    <row r="1440" spans="1:24" ht="16.5">
      <c r="A1440" s="38">
        <f>IF('04A_국토부원자료'!A1441="","",ROW()-3)</f>
        <v>1437</v>
      </c>
      <c r="B1440" s="39" t="str">
        <f>IFERROR('04A_국토부원자료'!B1441,"")</f>
        <v>서울특별시 송파구 문정동</v>
      </c>
      <c r="C1440" s="39" t="str">
        <f>IF(B1440="","",IF('04A_국토부원자료'!C1441&lt;&gt;"",'04A_국토부원자료'!C1441,TRIM('04A_국토부원자료'!D1441&amp;IF('04A_국토부원자료'!E1441&lt;&gt;"","-"&amp;'04A_국토부원자료'!E1441,""))))</f>
        <v>618</v>
      </c>
      <c r="D1440" s="39" t="str">
        <f>IFERROR('04A_국토부원자료'!F1441,"")</f>
        <v>파크하비오</v>
      </c>
      <c r="E1440" s="40">
        <f>IFERROR(VALUE(SUBSTITUTE('04A_국토부원자료'!G1441,",","")),"")</f>
        <v>23.76</v>
      </c>
      <c r="F1440" s="41">
        <f>IFERROR(IF(AND('04A_국토부원자료'!H1441&lt;&gt;"",'04A_국토부원자료'!I1441&lt;&gt;""),DATE(INT(VALUE(SUBSTITUTE('04A_국토부원자료'!H1441,",",""))/100),MOD(VALUE(SUBSTITUTE('04A_국토부원자료'!H1441,",","")),100),VALUE(SUBSTITUTE('04A_국토부원자료'!I1441,",",""))),""),"")</f>
        <v>45038</v>
      </c>
      <c r="G1440" s="42">
        <f>IFERROR(VALUE(SUBSTITUTE('04A_국토부원자료'!J1441,",","")),"")</f>
        <v>19800</v>
      </c>
      <c r="H1440" s="43">
        <f t="shared" si="44"/>
        <v>198000000</v>
      </c>
      <c r="I1440" s="43">
        <f t="shared" si="45"/>
        <v>8333333.333333333</v>
      </c>
      <c r="J1440" s="38">
        <f>IFERROR(VALUE(SUBSTITUTE('04A_국토부원자료'!K1441,",","")),"")</f>
        <v>12</v>
      </c>
      <c r="K1440" s="38" t="str">
        <f>IFERROR(VALUE(SUBSTITUTE('04A_국토부원자료'!N1441,",","")),"")</f>
        <v/>
      </c>
      <c r="L1440" s="39" t="str">
        <f>IFERROR('04A_국토부원자료'!O1441,"")</f>
        <v xml:space="preserve"> </v>
      </c>
      <c r="M1440" s="39" t="str">
        <f>IFERROR('04A_국토부원자료'!Q1441,"")</f>
        <v>중개거래</v>
      </c>
      <c r="N1440" s="38">
        <f>IF(B1440="","",IF('02_대상물건입력'!B5="",1,IF(ISNUMBER(SEARCH('02_대상물건입력'!B5,B1440)),1,0)))</f>
        <v>1</v>
      </c>
      <c r="O1440" s="38">
        <f>IF(B1440="","",IF('02_대상물건입력'!B6="",1,IF(ISNUMBER(SEARCH('02_대상물건입력'!B6,B1440)),1,0)))</f>
        <v>0</v>
      </c>
      <c r="P1440" s="38">
        <f>IF(L1440="","",IF('02_대상물건입력'!B15="",0,IF(ISNUMBER(SEARCH('02_대상물건입력'!B15,L1440)),1,0)))</f>
        <v>0</v>
      </c>
      <c r="Q1440" s="38">
        <f>IF(D1440="","",IF('02_대상물건입력'!B8="",0,IF(ISNUMBER(SEARCH('02_대상물건입력'!B8,D1440)),1,0)))</f>
        <v>0</v>
      </c>
      <c r="R1440" s="44">
        <f>IFERROR(ABS(E1440-'02_대상물건입력'!B11)/'02_대상물건입력'!B11,"")</f>
        <v>0.12784295300042572</v>
      </c>
      <c r="S1440" s="38">
        <f>IFERROR(ABS(J1440-'02_대상물건입력'!B10),"")</f>
        <v>0</v>
      </c>
      <c r="T1440" s="38">
        <f>IFERROR(ABS('01_설정'!B4-F1440),"")</f>
        <v>1074</v>
      </c>
      <c r="U1440" s="38" t="str">
        <f>IFERROR(ABS(K1440-YEAR('02_대상물건입력'!B14)),"")</f>
        <v/>
      </c>
      <c r="V1440" s="38" t="str">
        <f>IF(B1440="","",IF(AND(E1440&gt;0,F1440&gt;0,H1440&gt;0,OR('04A_국토부원자료'!P1441="",'04A_국토부원자료'!P1441="-"),IF('01_설정'!B10=1,N1440=1,TRUE),R1440&lt;='01_설정'!B5,S1440&lt;='01_설정'!B6,T1440&lt;='01_설정'!B7,U1440&lt;='01_설정'!B8),"Y",""))</f>
        <v/>
      </c>
      <c r="W1440" s="40" t="str">
        <f>IF(V1440&lt;&gt;"Y","",MAX(0,(1-R1440/'01_설정'!B5))*'01_설정'!B14+MAX(0,(1-S1440/'01_설정'!B6))*'01_설정'!B15+MAX(0,(1-T1440/'01_설정'!B7))*'01_설정'!B16+MAX(0,(1-U1440/'01_설정'!B8))*'01_설정'!B17+O1440*'01_설정'!B11+Q1440*'01_설정'!B12+P1440*'01_설정'!B13)</f>
        <v/>
      </c>
      <c r="X1440" s="38" t="str">
        <f>IF(W1440="","",1+COUNTIFS($W$4:$W$3003,"&gt;"&amp;W1440)+COUNTIFS($W$4:W1440,W1440)-1)</f>
        <v/>
      </c>
    </row>
    <row r="1441" spans="1:24" ht="16.5">
      <c r="A1441" s="38">
        <f>IF('04A_국토부원자료'!A1442="","",ROW()-3)</f>
        <v>1438</v>
      </c>
      <c r="B1441" s="39" t="str">
        <f>IFERROR('04A_국토부원자료'!B1442,"")</f>
        <v>서울특별시 송파구 문정동</v>
      </c>
      <c r="C1441" s="39" t="str">
        <f>IF(B1441="","",IF('04A_국토부원자료'!C1442&lt;&gt;"",'04A_국토부원자료'!C1442,TRIM('04A_국토부원자료'!D1442&amp;IF('04A_국토부원자료'!E1442&lt;&gt;"","-"&amp;'04A_국토부원자료'!E1442,""))))</f>
        <v>618</v>
      </c>
      <c r="D1441" s="39" t="str">
        <f>IFERROR('04A_국토부원자료'!F1442,"")</f>
        <v>파크하비오</v>
      </c>
      <c r="E1441" s="40">
        <f>IFERROR(VALUE(SUBSTITUTE('04A_국토부원자료'!G1442,",","")),"")</f>
        <v>50.11</v>
      </c>
      <c r="F1441" s="41">
        <f>IFERROR(IF(AND('04A_국토부원자료'!H1442&lt;&gt;"",'04A_국토부원자료'!I1442&lt;&gt;""),DATE(INT(VALUE(SUBSTITUTE('04A_국토부원자료'!H1442,",",""))/100),MOD(VALUE(SUBSTITUTE('04A_국토부원자료'!H1442,",","")),100),VALUE(SUBSTITUTE('04A_국토부원자료'!I1442,",",""))),""),"")</f>
        <v>45038</v>
      </c>
      <c r="G1441" s="42">
        <f>IFERROR(VALUE(SUBSTITUTE('04A_국토부원자료'!J1442,",","")),"")</f>
        <v>45000</v>
      </c>
      <c r="H1441" s="43">
        <f t="shared" si="44"/>
        <v>450000000</v>
      </c>
      <c r="I1441" s="43">
        <f t="shared" si="45"/>
        <v>8980243.4643783681</v>
      </c>
      <c r="J1441" s="38">
        <f>IFERROR(VALUE(SUBSTITUTE('04A_국토부원자료'!K1442,",","")),"")</f>
        <v>10</v>
      </c>
      <c r="K1441" s="38" t="str">
        <f>IFERROR(VALUE(SUBSTITUTE('04A_국토부원자료'!N1442,",","")),"")</f>
        <v/>
      </c>
      <c r="L1441" s="39" t="str">
        <f>IFERROR('04A_국토부원자료'!O1442,"")</f>
        <v xml:space="preserve"> </v>
      </c>
      <c r="M1441" s="39" t="str">
        <f>IFERROR('04A_국토부원자료'!Q1442,"")</f>
        <v>중개거래</v>
      </c>
      <c r="N1441" s="38">
        <f>IF(B1441="","",IF('02_대상물건입력'!B5="",1,IF(ISNUMBER(SEARCH('02_대상물건입력'!B5,B1441)),1,0)))</f>
        <v>1</v>
      </c>
      <c r="O1441" s="38">
        <f>IF(B1441="","",IF('02_대상물건입력'!B6="",1,IF(ISNUMBER(SEARCH('02_대상물건입력'!B6,B1441)),1,0)))</f>
        <v>0</v>
      </c>
      <c r="P1441" s="38">
        <f>IF(L1441="","",IF('02_대상물건입력'!B15="",0,IF(ISNUMBER(SEARCH('02_대상물건입력'!B15,L1441)),1,0)))</f>
        <v>0</v>
      </c>
      <c r="Q1441" s="38">
        <f>IF(D1441="","",IF('02_대상물건입력'!B8="",0,IF(ISNUMBER(SEARCH('02_대상물건입력'!B8,D1441)),1,0)))</f>
        <v>0</v>
      </c>
      <c r="R1441" s="44">
        <f>IFERROR(ABS(E1441-'02_대상물건입력'!B11)/'02_대상물건입력'!B11,"")</f>
        <v>0.83938508523352962</v>
      </c>
      <c r="S1441" s="38">
        <f>IFERROR(ABS(J1441-'02_대상물건입력'!B10),"")</f>
        <v>2</v>
      </c>
      <c r="T1441" s="38">
        <f>IFERROR(ABS('01_설정'!B4-F1441),"")</f>
        <v>1074</v>
      </c>
      <c r="U1441" s="38" t="str">
        <f>IFERROR(ABS(K1441-YEAR('02_대상물건입력'!B14)),"")</f>
        <v/>
      </c>
      <c r="V1441" s="38" t="str">
        <f>IF(B1441="","",IF(AND(E1441&gt;0,F1441&gt;0,H1441&gt;0,OR('04A_국토부원자료'!P1442="",'04A_국토부원자료'!P1442="-"),IF('01_설정'!B10=1,N1441=1,TRUE),R1441&lt;='01_설정'!B5,S1441&lt;='01_설정'!B6,T1441&lt;='01_설정'!B7,U1441&lt;='01_설정'!B8),"Y",""))</f>
        <v/>
      </c>
      <c r="W1441" s="40" t="str">
        <f>IF(V1441&lt;&gt;"Y","",MAX(0,(1-R1441/'01_설정'!B5))*'01_설정'!B14+MAX(0,(1-S1441/'01_설정'!B6))*'01_설정'!B15+MAX(0,(1-T1441/'01_설정'!B7))*'01_설정'!B16+MAX(0,(1-U1441/'01_설정'!B8))*'01_설정'!B17+O1441*'01_설정'!B11+Q1441*'01_설정'!B12+P1441*'01_설정'!B13)</f>
        <v/>
      </c>
      <c r="X1441" s="38" t="str">
        <f>IF(W1441="","",1+COUNTIFS($W$4:$W$3003,"&gt;"&amp;W1441)+COUNTIFS($W$4:W1441,W1441)-1)</f>
        <v/>
      </c>
    </row>
    <row r="1442" spans="1:24" ht="16.5">
      <c r="A1442" s="38">
        <f>IF('04A_국토부원자료'!A1443="","",ROW()-3)</f>
        <v>1439</v>
      </c>
      <c r="B1442" s="39" t="str">
        <f>IFERROR('04A_국토부원자료'!B1443,"")</f>
        <v>서울특별시 송파구 문정동</v>
      </c>
      <c r="C1442" s="39" t="str">
        <f>IF(B1442="","",IF('04A_국토부원자료'!C1443&lt;&gt;"",'04A_국토부원자료'!C1443,TRIM('04A_국토부원자료'!D1443&amp;IF('04A_국토부원자료'!E1443&lt;&gt;"","-"&amp;'04A_국토부원자료'!E1443,""))))</f>
        <v>652</v>
      </c>
      <c r="D1442" s="39" t="str">
        <f>IFERROR('04A_국토부원자료'!F1443,"")</f>
        <v>송파법조타운푸르지오시티</v>
      </c>
      <c r="E1442" s="40">
        <f>IFERROR(VALUE(SUBSTITUTE('04A_국토부원자료'!G1443,",","")),"")</f>
        <v>17.47</v>
      </c>
      <c r="F1442" s="41">
        <f>IFERROR(IF(AND('04A_국토부원자료'!H1443&lt;&gt;"",'04A_국토부원자료'!I1443&lt;&gt;""),DATE(INT(VALUE(SUBSTITUTE('04A_국토부원자료'!H1443,",",""))/100),MOD(VALUE(SUBSTITUTE('04A_국토부원자료'!H1443,",","")),100),VALUE(SUBSTITUTE('04A_국토부원자료'!I1443,",",""))),""),"")</f>
        <v>45037</v>
      </c>
      <c r="G1442" s="42">
        <f>IFERROR(VALUE(SUBSTITUTE('04A_국토부원자료'!J1443,",","")),"")</f>
        <v>18500</v>
      </c>
      <c r="H1442" s="43">
        <f t="shared" si="44"/>
        <v>185000000</v>
      </c>
      <c r="I1442" s="43">
        <f t="shared" si="45"/>
        <v>10589582.140812824</v>
      </c>
      <c r="J1442" s="38">
        <f>IFERROR(VALUE(SUBSTITUTE('04A_국토부원자료'!K1443,",","")),"")</f>
        <v>8</v>
      </c>
      <c r="K1442" s="38">
        <f>IFERROR(VALUE(SUBSTITUTE('04A_국토부원자료'!N1443,",","")),"")</f>
        <v>2018</v>
      </c>
      <c r="L1442" s="39" t="str">
        <f>IFERROR('04A_국토부원자료'!O1443,"")</f>
        <v>법원로4길 5</v>
      </c>
      <c r="M1442" s="39" t="str">
        <f>IFERROR('04A_국토부원자료'!Q1443,"")</f>
        <v>중개거래</v>
      </c>
      <c r="N1442" s="38">
        <f>IF(B1442="","",IF('02_대상물건입력'!B5="",1,IF(ISNUMBER(SEARCH('02_대상물건입력'!B5,B1442)),1,0)))</f>
        <v>1</v>
      </c>
      <c r="O1442" s="38">
        <f>IF(B1442="","",IF('02_대상물건입력'!B6="",1,IF(ISNUMBER(SEARCH('02_대상물건입력'!B6,B1442)),1,0)))</f>
        <v>0</v>
      </c>
      <c r="P1442" s="38">
        <f>IF(L1442="","",IF('02_대상물건입력'!B15="",0,IF(ISNUMBER(SEARCH('02_대상물건입력'!B15,L1442)),1,0)))</f>
        <v>0</v>
      </c>
      <c r="Q1442" s="38">
        <f>IF(D1442="","",IF('02_대상물건입력'!B8="",0,IF(ISNUMBER(SEARCH('02_대상물건입력'!B8,D1442)),1,0)))</f>
        <v>0</v>
      </c>
      <c r="R1442" s="44">
        <f>IFERROR(ABS(E1442-'02_대상물건입력'!B11)/'02_대상물건입력'!B11,"")</f>
        <v>0.35872964599820872</v>
      </c>
      <c r="S1442" s="38">
        <f>IFERROR(ABS(J1442-'02_대상물건입력'!B10),"")</f>
        <v>4</v>
      </c>
      <c r="T1442" s="38">
        <f>IFERROR(ABS('01_설정'!B4-F1442),"")</f>
        <v>1075</v>
      </c>
      <c r="U1442" s="38">
        <f>IFERROR(ABS(K1442-YEAR('02_대상물건입력'!B14)),"")</f>
        <v>8</v>
      </c>
      <c r="V1442" s="38" t="str">
        <f>IF(B1442="","",IF(AND(E1442&gt;0,F1442&gt;0,H1442&gt;0,OR('04A_국토부원자료'!P1443="",'04A_국토부원자료'!P1443="-"),IF('01_설정'!B10=1,N1442=1,TRUE),R1442&lt;='01_설정'!B5,S1442&lt;='01_설정'!B6,T1442&lt;='01_설정'!B7,U1442&lt;='01_설정'!B8),"Y",""))</f>
        <v/>
      </c>
      <c r="W1442" s="40" t="str">
        <f>IF(V1442&lt;&gt;"Y","",MAX(0,(1-R1442/'01_설정'!B5))*'01_설정'!B14+MAX(0,(1-S1442/'01_설정'!B6))*'01_설정'!B15+MAX(0,(1-T1442/'01_설정'!B7))*'01_설정'!B16+MAX(0,(1-U1442/'01_설정'!B8))*'01_설정'!B17+O1442*'01_설정'!B11+Q1442*'01_설정'!B12+P1442*'01_설정'!B13)</f>
        <v/>
      </c>
      <c r="X1442" s="38" t="str">
        <f>IF(W1442="","",1+COUNTIFS($W$4:$W$3003,"&gt;"&amp;W1442)+COUNTIFS($W$4:W1442,W1442)-1)</f>
        <v/>
      </c>
    </row>
    <row r="1443" spans="1:24" ht="16.5">
      <c r="A1443" s="38">
        <f>IF('04A_국토부원자료'!A1444="","",ROW()-3)</f>
        <v>1440</v>
      </c>
      <c r="B1443" s="39" t="str">
        <f>IFERROR('04A_국토부원자료'!B1444,"")</f>
        <v>서울특별시 송파구 문정동</v>
      </c>
      <c r="C1443" s="39" t="str">
        <f>IF(B1443="","",IF('04A_국토부원자료'!C1444&lt;&gt;"",'04A_국토부원자료'!C1444,TRIM('04A_국토부원자료'!D1444&amp;IF('04A_국토부원자료'!E1444&lt;&gt;"","-"&amp;'04A_국토부원자료'!E1444,""))))</f>
        <v>652-5</v>
      </c>
      <c r="D1443" s="39" t="str">
        <f>IFERROR('04A_국토부원자료'!F1444,"")</f>
        <v>문정 아이파크</v>
      </c>
      <c r="E1443" s="40">
        <f>IFERROR(VALUE(SUBSTITUTE('04A_국토부원자료'!G1444,",","")),"")</f>
        <v>25.77</v>
      </c>
      <c r="F1443" s="41">
        <f>IFERROR(IF(AND('04A_국토부원자료'!H1444&lt;&gt;"",'04A_국토부원자료'!I1444&lt;&gt;""),DATE(INT(VALUE(SUBSTITUTE('04A_국토부원자료'!H1444,",",""))/100),MOD(VALUE(SUBSTITUTE('04A_국토부원자료'!H1444,",","")),100),VALUE(SUBSTITUTE('04A_국토부원자료'!I1444,",",""))),""),"")</f>
        <v>45035</v>
      </c>
      <c r="G1443" s="42">
        <f>IFERROR(VALUE(SUBSTITUTE('04A_국토부원자료'!J1444,",","")),"")</f>
        <v>25700</v>
      </c>
      <c r="H1443" s="43">
        <f t="shared" si="44"/>
        <v>257000000</v>
      </c>
      <c r="I1443" s="43">
        <f t="shared" si="45"/>
        <v>9972836.6317423359</v>
      </c>
      <c r="J1443" s="38">
        <f>IFERROR(VALUE(SUBSTITUTE('04A_국토부원자료'!K1444,",","")),"")</f>
        <v>13</v>
      </c>
      <c r="K1443" s="38">
        <f>IFERROR(VALUE(SUBSTITUTE('04A_국토부원자료'!N1444,",","")),"")</f>
        <v>2017</v>
      </c>
      <c r="L1443" s="39" t="str">
        <f>IFERROR('04A_국토부원자료'!O1444,"")</f>
        <v>법원로4길 6</v>
      </c>
      <c r="M1443" s="39" t="str">
        <f>IFERROR('04A_국토부원자료'!Q1444,"")</f>
        <v>중개거래</v>
      </c>
      <c r="N1443" s="38">
        <f>IF(B1443="","",IF('02_대상물건입력'!B5="",1,IF(ISNUMBER(SEARCH('02_대상물건입력'!B5,B1443)),1,0)))</f>
        <v>1</v>
      </c>
      <c r="O1443" s="38">
        <f>IF(B1443="","",IF('02_대상물건입력'!B6="",1,IF(ISNUMBER(SEARCH('02_대상물건입력'!B6,B1443)),1,0)))</f>
        <v>0</v>
      </c>
      <c r="P1443" s="38">
        <f>IF(L1443="","",IF('02_대상물건입력'!B15="",0,IF(ISNUMBER(SEARCH('02_대상물건입력'!B15,L1443)),1,0)))</f>
        <v>0</v>
      </c>
      <c r="Q1443" s="38">
        <f>IF(D1443="","",IF('02_대상물건입력'!B8="",0,IF(ISNUMBER(SEARCH('02_대상물건입력'!B8,D1443)),1,0)))</f>
        <v>0</v>
      </c>
      <c r="R1443" s="44">
        <f>IFERROR(ABS(E1443-'02_대상물건입력'!B11)/'02_대상물건입력'!B11,"")</f>
        <v>5.4061990691118368E-2</v>
      </c>
      <c r="S1443" s="38">
        <f>IFERROR(ABS(J1443-'02_대상물건입력'!B10),"")</f>
        <v>1</v>
      </c>
      <c r="T1443" s="38">
        <f>IFERROR(ABS('01_설정'!B4-F1443),"")</f>
        <v>1077</v>
      </c>
      <c r="U1443" s="38">
        <f>IFERROR(ABS(K1443-YEAR('02_대상물건입력'!B14)),"")</f>
        <v>9</v>
      </c>
      <c r="V1443" s="38" t="str">
        <f>IF(B1443="","",IF(AND(E1443&gt;0,F1443&gt;0,H1443&gt;0,OR('04A_국토부원자료'!P1444="",'04A_국토부원자료'!P1444="-"),IF('01_설정'!B10=1,N1443=1,TRUE),R1443&lt;='01_설정'!B5,S1443&lt;='01_설정'!B6,T1443&lt;='01_설정'!B7,U1443&lt;='01_설정'!B8),"Y",""))</f>
        <v>Y</v>
      </c>
      <c r="W1443" s="40">
        <f>IF(V1443&lt;&gt;"Y","",MAX(0,(1-R1443/'01_설정'!B5))*'01_설정'!B14+MAX(0,(1-S1443/'01_설정'!B6))*'01_설정'!B15+MAX(0,(1-T1443/'01_설정'!B7))*'01_설정'!B16+MAX(0,(1-U1443/'01_설정'!B8))*'01_설정'!B17+O1443*'01_설정'!B11+Q1443*'01_설정'!B12+P1443*'01_설정'!B13)</f>
        <v>28.138435230140491</v>
      </c>
      <c r="X1443" s="38">
        <f>IF(W1443="","",1+COUNTIFS($W$4:$W$3003,"&gt;"&amp;W1443)+COUNTIFS($W$4:W1443,W1443)-1)</f>
        <v>192</v>
      </c>
    </row>
    <row r="1444" spans="1:24" ht="16.5">
      <c r="A1444" s="38">
        <f>IF('04A_국토부원자료'!A1445="","",ROW()-3)</f>
        <v>1441</v>
      </c>
      <c r="B1444" s="39" t="str">
        <f>IFERROR('04A_국토부원자료'!B1445,"")</f>
        <v>서울특별시 송파구 문정동</v>
      </c>
      <c r="C1444" s="39" t="str">
        <f>IF(B1444="","",IF('04A_국토부원자료'!C1445&lt;&gt;"",'04A_국토부원자료'!C1445,TRIM('04A_국토부원자료'!D1445&amp;IF('04A_국토부원자료'!E1445&lt;&gt;"","-"&amp;'04A_국토부원자료'!E1445,""))))</f>
        <v>652-4</v>
      </c>
      <c r="D1444" s="39" t="str">
        <f>IFERROR('04A_국토부원자료'!F1445,"")</f>
        <v>힐스테이트에코문정</v>
      </c>
      <c r="E1444" s="40">
        <f>IFERROR(VALUE(SUBSTITUTE('04A_국토부원자료'!G1445,",","")),"")</f>
        <v>20.79</v>
      </c>
      <c r="F1444" s="41">
        <f>IFERROR(IF(AND('04A_국토부원자료'!H1445&lt;&gt;"",'04A_국토부원자료'!I1445&lt;&gt;""),DATE(INT(VALUE(SUBSTITUTE('04A_국토부원자료'!H1445,",",""))/100),MOD(VALUE(SUBSTITUTE('04A_국토부원자료'!H1445,",","")),100),VALUE(SUBSTITUTE('04A_국토부원자료'!I1445,",",""))),""),"")</f>
        <v>45035</v>
      </c>
      <c r="G1444" s="42">
        <f>IFERROR(VALUE(SUBSTITUTE('04A_국토부원자료'!J1445,",","")),"")</f>
        <v>20900</v>
      </c>
      <c r="H1444" s="43">
        <f t="shared" si="44"/>
        <v>209000000</v>
      </c>
      <c r="I1444" s="43">
        <f t="shared" si="45"/>
        <v>10052910.052910054</v>
      </c>
      <c r="J1444" s="38">
        <f>IFERROR(VALUE(SUBSTITUTE('04A_국토부원자료'!K1445,",","")),"")</f>
        <v>7</v>
      </c>
      <c r="K1444" s="38">
        <f>IFERROR(VALUE(SUBSTITUTE('04A_국토부원자료'!N1445,",","")),"")</f>
        <v>2018</v>
      </c>
      <c r="L1444" s="39" t="str">
        <f>IFERROR('04A_국토부원자료'!O1445,"")</f>
        <v>법원로4길 10</v>
      </c>
      <c r="M1444" s="39" t="str">
        <f>IFERROR('04A_국토부원자료'!Q1445,"")</f>
        <v>중개거래</v>
      </c>
      <c r="N1444" s="38">
        <f>IF(B1444="","",IF('02_대상물건입력'!B5="",1,IF(ISNUMBER(SEARCH('02_대상물건입력'!B5,B1444)),1,0)))</f>
        <v>1</v>
      </c>
      <c r="O1444" s="38">
        <f>IF(B1444="","",IF('02_대상물건입력'!B6="",1,IF(ISNUMBER(SEARCH('02_대상물건입력'!B6,B1444)),1,0)))</f>
        <v>0</v>
      </c>
      <c r="P1444" s="38">
        <f>IF(L1444="","",IF('02_대상물건입력'!B15="",0,IF(ISNUMBER(SEARCH('02_대상물건입력'!B15,L1444)),1,0)))</f>
        <v>0</v>
      </c>
      <c r="Q1444" s="38">
        <f>IF(D1444="","",IF('02_대상물건입력'!B8="",0,IF(ISNUMBER(SEARCH('02_대상물건입력'!B8,D1444)),1,0)))</f>
        <v>0</v>
      </c>
      <c r="R1444" s="44">
        <f>IFERROR(ABS(E1444-'02_대상물건입력'!B11)/'02_대상물건입력'!B11,"")</f>
        <v>0.23686258387537257</v>
      </c>
      <c r="S1444" s="38">
        <f>IFERROR(ABS(J1444-'02_대상물건입력'!B10),"")</f>
        <v>5</v>
      </c>
      <c r="T1444" s="38">
        <f>IFERROR(ABS('01_설정'!B4-F1444),"")</f>
        <v>1077</v>
      </c>
      <c r="U1444" s="38">
        <f>IFERROR(ABS(K1444-YEAR('02_대상물건입력'!B14)),"")</f>
        <v>8</v>
      </c>
      <c r="V1444" s="38" t="str">
        <f>IF(B1444="","",IF(AND(E1444&gt;0,F1444&gt;0,H1444&gt;0,OR('04A_국토부원자료'!P1445="",'04A_국토부원자료'!P1445="-"),IF('01_설정'!B10=1,N1444=1,TRUE),R1444&lt;='01_설정'!B5,S1444&lt;='01_설정'!B6,T1444&lt;='01_설정'!B7,U1444&lt;='01_설정'!B8),"Y",""))</f>
        <v>Y</v>
      </c>
      <c r="W1444" s="40">
        <f>IF(V1444&lt;&gt;"Y","",MAX(0,(1-R1444/'01_설정'!B5))*'01_설정'!B14+MAX(0,(1-S1444/'01_설정'!B6))*'01_설정'!B15+MAX(0,(1-T1444/'01_설정'!B7))*'01_설정'!B16+MAX(0,(1-U1444/'01_설정'!B8))*'01_설정'!B17+O1444*'01_설정'!B11+Q1444*'01_설정'!B12+P1444*'01_설정'!B13)</f>
        <v>3.4519830299261187</v>
      </c>
      <c r="X1444" s="38">
        <f>IF(W1444="","",1+COUNTIFS($W$4:$W$3003,"&gt;"&amp;W1444)+COUNTIFS($W$4:W1444,W1444)-1)</f>
        <v>327</v>
      </c>
    </row>
    <row r="1445" spans="1:24" ht="16.5">
      <c r="A1445" s="38">
        <f>IF('04A_국토부원자료'!A1446="","",ROW()-3)</f>
        <v>1442</v>
      </c>
      <c r="B1445" s="39" t="str">
        <f>IFERROR('04A_국토부원자료'!B1446,"")</f>
        <v>서울특별시 송파구 문정동</v>
      </c>
      <c r="C1445" s="39" t="str">
        <f>IF(B1445="","",IF('04A_국토부원자료'!C1446&lt;&gt;"",'04A_국토부원자료'!C1446,TRIM('04A_국토부원자료'!D1446&amp;IF('04A_국토부원자료'!E1446&lt;&gt;"","-"&amp;'04A_국토부원자료'!E1446,""))))</f>
        <v>618</v>
      </c>
      <c r="D1445" s="39" t="str">
        <f>IFERROR('04A_국토부원자료'!F1446,"")</f>
        <v>파크하비오</v>
      </c>
      <c r="E1445" s="40">
        <f>IFERROR(VALUE(SUBSTITUTE('04A_국토부원자료'!G1446,",","")),"")</f>
        <v>28.82</v>
      </c>
      <c r="F1445" s="41">
        <f>IFERROR(IF(AND('04A_국토부원자료'!H1446&lt;&gt;"",'04A_국토부원자료'!I1446&lt;&gt;""),DATE(INT(VALUE(SUBSTITUTE('04A_국토부원자료'!H1446,",",""))/100),MOD(VALUE(SUBSTITUTE('04A_국토부원자료'!H1446,",","")),100),VALUE(SUBSTITUTE('04A_국토부원자료'!I1446,",",""))),""),"")</f>
        <v>45035</v>
      </c>
      <c r="G1445" s="42">
        <f>IFERROR(VALUE(SUBSTITUTE('04A_국토부원자료'!J1446,",","")),"")</f>
        <v>24000</v>
      </c>
      <c r="H1445" s="43">
        <f t="shared" si="44"/>
        <v>240000000</v>
      </c>
      <c r="I1445" s="43">
        <f t="shared" si="45"/>
        <v>8327550.3122831369</v>
      </c>
      <c r="J1445" s="38">
        <f>IFERROR(VALUE(SUBSTITUTE('04A_국토부원자료'!K1446,",","")),"")</f>
        <v>13</v>
      </c>
      <c r="K1445" s="38" t="str">
        <f>IFERROR(VALUE(SUBSTITUTE('04A_국토부원자료'!N1446,",","")),"")</f>
        <v/>
      </c>
      <c r="L1445" s="39" t="str">
        <f>IFERROR('04A_국토부원자료'!O1446,"")</f>
        <v xml:space="preserve"> </v>
      </c>
      <c r="M1445" s="39" t="str">
        <f>IFERROR('04A_국토부원자료'!Q1446,"")</f>
        <v>중개거래</v>
      </c>
      <c r="N1445" s="38">
        <f>IF(B1445="","",IF('02_대상물건입력'!B5="",1,IF(ISNUMBER(SEARCH('02_대상물건입력'!B5,B1445)),1,0)))</f>
        <v>1</v>
      </c>
      <c r="O1445" s="38">
        <f>IF(B1445="","",IF('02_대상물건입력'!B6="",1,IF(ISNUMBER(SEARCH('02_대상물건입력'!B6,B1445)),1,0)))</f>
        <v>0</v>
      </c>
      <c r="P1445" s="38">
        <f>IF(L1445="","",IF('02_대상물건입력'!B15="",0,IF(ISNUMBER(SEARCH('02_대상물건입력'!B15,L1445)),1,0)))</f>
        <v>0</v>
      </c>
      <c r="Q1445" s="38">
        <f>IF(D1445="","",IF('02_대상물건입력'!B8="",0,IF(ISNUMBER(SEARCH('02_대상물건입력'!B8,D1445)),1,0)))</f>
        <v>0</v>
      </c>
      <c r="R1445" s="44">
        <f>IFERROR(ABS(E1445-'02_대상물건입력'!B11)/'02_대상물건입력'!B11,"")</f>
        <v>5.7894195897631714E-2</v>
      </c>
      <c r="S1445" s="38">
        <f>IFERROR(ABS(J1445-'02_대상물건입력'!B10),"")</f>
        <v>1</v>
      </c>
      <c r="T1445" s="38">
        <f>IFERROR(ABS('01_설정'!B4-F1445),"")</f>
        <v>1077</v>
      </c>
      <c r="U1445" s="38" t="str">
        <f>IFERROR(ABS(K1445-YEAR('02_대상물건입력'!B14)),"")</f>
        <v/>
      </c>
      <c r="V1445" s="38" t="str">
        <f>IF(B1445="","",IF(AND(E1445&gt;0,F1445&gt;0,H1445&gt;0,OR('04A_국토부원자료'!P1446="",'04A_국토부원자료'!P1446="-"),IF('01_설정'!B10=1,N1445=1,TRUE),R1445&lt;='01_설정'!B5,S1445&lt;='01_설정'!B6,T1445&lt;='01_설정'!B7,U1445&lt;='01_설정'!B8),"Y",""))</f>
        <v/>
      </c>
      <c r="W1445" s="40" t="str">
        <f>IF(V1445&lt;&gt;"Y","",MAX(0,(1-R1445/'01_설정'!B5))*'01_설정'!B14+MAX(0,(1-S1445/'01_설정'!B6))*'01_설정'!B15+MAX(0,(1-T1445/'01_설정'!B7))*'01_설정'!B16+MAX(0,(1-U1445/'01_설정'!B8))*'01_설정'!B17+O1445*'01_설정'!B11+Q1445*'01_설정'!B12+P1445*'01_설정'!B13)</f>
        <v/>
      </c>
      <c r="X1445" s="38" t="str">
        <f>IF(W1445="","",1+COUNTIFS($W$4:$W$3003,"&gt;"&amp;W1445)+COUNTIFS($W$4:W1445,W1445)-1)</f>
        <v/>
      </c>
    </row>
    <row r="1446" spans="1:24" ht="16.5">
      <c r="A1446" s="38">
        <f>IF('04A_국토부원자료'!A1447="","",ROW()-3)</f>
        <v>1443</v>
      </c>
      <c r="B1446" s="39" t="str">
        <f>IFERROR('04A_국토부원자료'!B1447,"")</f>
        <v>서울특별시 송파구 문정동</v>
      </c>
      <c r="C1446" s="39" t="str">
        <f>IF(B1446="","",IF('04A_국토부원자료'!C1447&lt;&gt;"",'04A_국토부원자료'!C1447,TRIM('04A_국토부원자료'!D1447&amp;IF('04A_국토부원자료'!E1447&lt;&gt;"","-"&amp;'04A_국토부원자료'!E1447,""))))</f>
        <v>618</v>
      </c>
      <c r="D1446" s="39" t="str">
        <f>IFERROR('04A_국토부원자료'!F1447,"")</f>
        <v>파크하비오</v>
      </c>
      <c r="E1446" s="40">
        <f>IFERROR(VALUE(SUBSTITUTE('04A_국토부원자료'!G1447,",","")),"")</f>
        <v>48.96</v>
      </c>
      <c r="F1446" s="41">
        <f>IFERROR(IF(AND('04A_국토부원자료'!H1447&lt;&gt;"",'04A_국토부원자료'!I1447&lt;&gt;""),DATE(INT(VALUE(SUBSTITUTE('04A_국토부원자료'!H1447,",",""))/100),MOD(VALUE(SUBSTITUTE('04A_국토부원자료'!H1447,",","")),100),VALUE(SUBSTITUTE('04A_국토부원자료'!I1447,",",""))),""),"")</f>
        <v>45033</v>
      </c>
      <c r="G1446" s="42">
        <f>IFERROR(VALUE(SUBSTITUTE('04A_국토부원자료'!J1447,",","")),"")</f>
        <v>43700</v>
      </c>
      <c r="H1446" s="43">
        <f t="shared" si="44"/>
        <v>437000000</v>
      </c>
      <c r="I1446" s="43">
        <f t="shared" si="45"/>
        <v>8925653.5947712418</v>
      </c>
      <c r="J1446" s="38">
        <f>IFERROR(VALUE(SUBSTITUTE('04A_국토부원자료'!K1447,",","")),"")</f>
        <v>8</v>
      </c>
      <c r="K1446" s="38" t="str">
        <f>IFERROR(VALUE(SUBSTITUTE('04A_국토부원자료'!N1447,",","")),"")</f>
        <v/>
      </c>
      <c r="L1446" s="39" t="str">
        <f>IFERROR('04A_국토부원자료'!O1447,"")</f>
        <v xml:space="preserve"> </v>
      </c>
      <c r="M1446" s="39" t="str">
        <f>IFERROR('04A_국토부원자료'!Q1447,"")</f>
        <v>중개거래</v>
      </c>
      <c r="N1446" s="38">
        <f>IF(B1446="","",IF('02_대상물건입력'!B5="",1,IF(ISNUMBER(SEARCH('02_대상물건입력'!B5,B1446)),1,0)))</f>
        <v>1</v>
      </c>
      <c r="O1446" s="38">
        <f>IF(B1446="","",IF('02_대상물건입력'!B6="",1,IF(ISNUMBER(SEARCH('02_대상물건입력'!B6,B1446)),1,0)))</f>
        <v>0</v>
      </c>
      <c r="P1446" s="38">
        <f>IF(L1446="","",IF('02_대상물건입력'!B15="",0,IF(ISNUMBER(SEARCH('02_대상물건입력'!B15,L1446)),1,0)))</f>
        <v>0</v>
      </c>
      <c r="Q1446" s="38">
        <f>IF(D1446="","",IF('02_대상물건입력'!B8="",0,IF(ISNUMBER(SEARCH('02_대상물건입력'!B8,D1446)),1,0)))</f>
        <v>0</v>
      </c>
      <c r="R1446" s="44">
        <f>IFERROR(ABS(E1446-'02_대상물건입력'!B11)/'02_대상물건입력'!B11,"")</f>
        <v>0.79717209684760759</v>
      </c>
      <c r="S1446" s="38">
        <f>IFERROR(ABS(J1446-'02_대상물건입력'!B10),"")</f>
        <v>4</v>
      </c>
      <c r="T1446" s="38">
        <f>IFERROR(ABS('01_설정'!B4-F1446),"")</f>
        <v>1079</v>
      </c>
      <c r="U1446" s="38" t="str">
        <f>IFERROR(ABS(K1446-YEAR('02_대상물건입력'!B14)),"")</f>
        <v/>
      </c>
      <c r="V1446" s="38" t="str">
        <f>IF(B1446="","",IF(AND(E1446&gt;0,F1446&gt;0,H1446&gt;0,OR('04A_국토부원자료'!P1447="",'04A_국토부원자료'!P1447="-"),IF('01_설정'!B10=1,N1446=1,TRUE),R1446&lt;='01_설정'!B5,S1446&lt;='01_설정'!B6,T1446&lt;='01_설정'!B7,U1446&lt;='01_설정'!B8),"Y",""))</f>
        <v/>
      </c>
      <c r="W1446" s="40" t="str">
        <f>IF(V1446&lt;&gt;"Y","",MAX(0,(1-R1446/'01_설정'!B5))*'01_설정'!B14+MAX(0,(1-S1446/'01_설정'!B6))*'01_설정'!B15+MAX(0,(1-T1446/'01_설정'!B7))*'01_설정'!B16+MAX(0,(1-U1446/'01_설정'!B8))*'01_설정'!B17+O1446*'01_설정'!B11+Q1446*'01_설정'!B12+P1446*'01_설정'!B13)</f>
        <v/>
      </c>
      <c r="X1446" s="38" t="str">
        <f>IF(W1446="","",1+COUNTIFS($W$4:$W$3003,"&gt;"&amp;W1446)+COUNTIFS($W$4:W1446,W1446)-1)</f>
        <v/>
      </c>
    </row>
    <row r="1447" spans="1:24" ht="16.5">
      <c r="A1447" s="38">
        <f>IF('04A_국토부원자료'!A1448="","",ROW()-3)</f>
        <v>1444</v>
      </c>
      <c r="B1447" s="39" t="str">
        <f>IFERROR('04A_국토부원자료'!B1448,"")</f>
        <v>서울특별시 송파구 문정동</v>
      </c>
      <c r="C1447" s="39" t="str">
        <f>IF(B1447="","",IF('04A_국토부원자료'!C1448&lt;&gt;"",'04A_국토부원자료'!C1448,TRIM('04A_국토부원자료'!D1448&amp;IF('04A_국토부원자료'!E1448&lt;&gt;"","-"&amp;'04A_국토부원자료'!E1448,""))))</f>
        <v>618</v>
      </c>
      <c r="D1447" s="39" t="str">
        <f>IFERROR('04A_국토부원자료'!F1448,"")</f>
        <v>파크하비오</v>
      </c>
      <c r="E1447" s="40">
        <f>IFERROR(VALUE(SUBSTITUTE('04A_국토부원자료'!G1448,",","")),"")</f>
        <v>24.58</v>
      </c>
      <c r="F1447" s="41">
        <f>IFERROR(IF(AND('04A_국토부원자료'!H1448&lt;&gt;"",'04A_국토부원자료'!I1448&lt;&gt;""),DATE(INT(VALUE(SUBSTITUTE('04A_국토부원자료'!H1448,",",""))/100),MOD(VALUE(SUBSTITUTE('04A_국토부원자료'!H1448,",","")),100),VALUE(SUBSTITUTE('04A_국토부원자료'!I1448,",",""))),""),"")</f>
        <v>45032</v>
      </c>
      <c r="G1447" s="42">
        <f>IFERROR(VALUE(SUBSTITUTE('04A_국토부원자료'!J1448,",","")),"")</f>
        <v>20600</v>
      </c>
      <c r="H1447" s="43">
        <f t="shared" si="44"/>
        <v>206000000</v>
      </c>
      <c r="I1447" s="43">
        <f t="shared" si="45"/>
        <v>8380797.3962571202</v>
      </c>
      <c r="J1447" s="38">
        <f>IFERROR(VALUE(SUBSTITUTE('04A_국토부원자료'!K1448,",","")),"")</f>
        <v>13</v>
      </c>
      <c r="K1447" s="38" t="str">
        <f>IFERROR(VALUE(SUBSTITUTE('04A_국토부원자료'!N1448,",","")),"")</f>
        <v/>
      </c>
      <c r="L1447" s="39" t="str">
        <f>IFERROR('04A_국토부원자료'!O1448,"")</f>
        <v xml:space="preserve"> </v>
      </c>
      <c r="M1447" s="39" t="str">
        <f>IFERROR('04A_국토부원자료'!Q1448,"")</f>
        <v>중개거래</v>
      </c>
      <c r="N1447" s="38">
        <f>IF(B1447="","",IF('02_대상물건입력'!B5="",1,IF(ISNUMBER(SEARCH('02_대상물건입력'!B5,B1447)),1,0)))</f>
        <v>1</v>
      </c>
      <c r="O1447" s="38">
        <f>IF(B1447="","",IF('02_대상물건입력'!B6="",1,IF(ISNUMBER(SEARCH('02_대상물건입력'!B6,B1447)),1,0)))</f>
        <v>0</v>
      </c>
      <c r="P1447" s="38">
        <f>IF(L1447="","",IF('02_대상물건입력'!B15="",0,IF(ISNUMBER(SEARCH('02_대상물건입력'!B15,L1447)),1,0)))</f>
        <v>0</v>
      </c>
      <c r="Q1447" s="38">
        <f>IF(D1447="","",IF('02_대상물건입력'!B8="",0,IF(ISNUMBER(SEARCH('02_대상물건입력'!B8,D1447)),1,0)))</f>
        <v>0</v>
      </c>
      <c r="R1447" s="44">
        <f>IFERROR(ABS(E1447-'02_대상물건입력'!B11)/'02_대상물건입력'!B11,"")</f>
        <v>9.7743256933942216E-2</v>
      </c>
      <c r="S1447" s="38">
        <f>IFERROR(ABS(J1447-'02_대상물건입력'!B10),"")</f>
        <v>1</v>
      </c>
      <c r="T1447" s="38">
        <f>IFERROR(ABS('01_설정'!B4-F1447),"")</f>
        <v>1080</v>
      </c>
      <c r="U1447" s="38" t="str">
        <f>IFERROR(ABS(K1447-YEAR('02_대상물건입력'!B14)),"")</f>
        <v/>
      </c>
      <c r="V1447" s="38" t="str">
        <f>IF(B1447="","",IF(AND(E1447&gt;0,F1447&gt;0,H1447&gt;0,OR('04A_국토부원자료'!P1448="",'04A_국토부원자료'!P1448="-"),IF('01_설정'!B10=1,N1447=1,TRUE),R1447&lt;='01_설정'!B5,S1447&lt;='01_설정'!B6,T1447&lt;='01_설정'!B7,U1447&lt;='01_설정'!B8),"Y",""))</f>
        <v/>
      </c>
      <c r="W1447" s="40" t="str">
        <f>IF(V1447&lt;&gt;"Y","",MAX(0,(1-R1447/'01_설정'!B5))*'01_설정'!B14+MAX(0,(1-S1447/'01_설정'!B6))*'01_설정'!B15+MAX(0,(1-T1447/'01_설정'!B7))*'01_설정'!B16+MAX(0,(1-U1447/'01_설정'!B8))*'01_설정'!B17+O1447*'01_설정'!B11+Q1447*'01_설정'!B12+P1447*'01_설정'!B13)</f>
        <v/>
      </c>
      <c r="X1447" s="38" t="str">
        <f>IF(W1447="","",1+COUNTIFS($W$4:$W$3003,"&gt;"&amp;W1447)+COUNTIFS($W$4:W1447,W1447)-1)</f>
        <v/>
      </c>
    </row>
    <row r="1448" spans="1:24" ht="16.5">
      <c r="A1448" s="38">
        <f>IF('04A_국토부원자료'!A1449="","",ROW()-3)</f>
        <v>1445</v>
      </c>
      <c r="B1448" s="39" t="str">
        <f>IFERROR('04A_국토부원자료'!B1449,"")</f>
        <v>서울특별시 송파구 문정동</v>
      </c>
      <c r="C1448" s="39" t="str">
        <f>IF(B1448="","",IF('04A_국토부원자료'!C1449&lt;&gt;"",'04A_국토부원자료'!C1449,TRIM('04A_국토부원자료'!D1449&amp;IF('04A_국토부원자료'!E1449&lt;&gt;"","-"&amp;'04A_국토부원자료'!E1449,""))))</f>
        <v>618</v>
      </c>
      <c r="D1448" s="39" t="str">
        <f>IFERROR('04A_국토부원자료'!F1449,"")</f>
        <v>파크하비오</v>
      </c>
      <c r="E1448" s="40">
        <f>IFERROR(VALUE(SUBSTITUTE('04A_국토부원자료'!G1449,",","")),"")</f>
        <v>48.96</v>
      </c>
      <c r="F1448" s="41">
        <f>IFERROR(IF(AND('04A_국토부원자료'!H1449&lt;&gt;"",'04A_국토부원자료'!I1449&lt;&gt;""),DATE(INT(VALUE(SUBSTITUTE('04A_국토부원자료'!H1449,",",""))/100),MOD(VALUE(SUBSTITUTE('04A_국토부원자료'!H1449,",","")),100),VALUE(SUBSTITUTE('04A_국토부원자료'!I1449,",",""))),""),"")</f>
        <v>45031</v>
      </c>
      <c r="G1448" s="42">
        <f>IFERROR(VALUE(SUBSTITUTE('04A_국토부원자료'!J1449,",","")),"")</f>
        <v>43750</v>
      </c>
      <c r="H1448" s="43">
        <f t="shared" si="44"/>
        <v>437500000</v>
      </c>
      <c r="I1448" s="43">
        <f t="shared" si="45"/>
        <v>8935866.0130718946</v>
      </c>
      <c r="J1448" s="38">
        <f>IFERROR(VALUE(SUBSTITUTE('04A_국토부원자료'!K1449,",","")),"")</f>
        <v>9</v>
      </c>
      <c r="K1448" s="38" t="str">
        <f>IFERROR(VALUE(SUBSTITUTE('04A_국토부원자료'!N1449,",","")),"")</f>
        <v/>
      </c>
      <c r="L1448" s="39" t="str">
        <f>IFERROR('04A_국토부원자료'!O1449,"")</f>
        <v xml:space="preserve"> </v>
      </c>
      <c r="M1448" s="39" t="str">
        <f>IFERROR('04A_국토부원자료'!Q1449,"")</f>
        <v>중개거래</v>
      </c>
      <c r="N1448" s="38">
        <f>IF(B1448="","",IF('02_대상물건입력'!B5="",1,IF(ISNUMBER(SEARCH('02_대상물건입력'!B5,B1448)),1,0)))</f>
        <v>1</v>
      </c>
      <c r="O1448" s="38">
        <f>IF(B1448="","",IF('02_대상물건입력'!B6="",1,IF(ISNUMBER(SEARCH('02_대상물건입력'!B6,B1448)),1,0)))</f>
        <v>0</v>
      </c>
      <c r="P1448" s="38">
        <f>IF(L1448="","",IF('02_대상물건입력'!B15="",0,IF(ISNUMBER(SEARCH('02_대상물건입력'!B15,L1448)),1,0)))</f>
        <v>0</v>
      </c>
      <c r="Q1448" s="38">
        <f>IF(D1448="","",IF('02_대상물건입력'!B8="",0,IF(ISNUMBER(SEARCH('02_대상물건입력'!B8,D1448)),1,0)))</f>
        <v>0</v>
      </c>
      <c r="R1448" s="44">
        <f>IFERROR(ABS(E1448-'02_대상물건입력'!B11)/'02_대상물건입력'!B11,"")</f>
        <v>0.79717209684760759</v>
      </c>
      <c r="S1448" s="38">
        <f>IFERROR(ABS(J1448-'02_대상물건입력'!B10),"")</f>
        <v>3</v>
      </c>
      <c r="T1448" s="38">
        <f>IFERROR(ABS('01_설정'!B4-F1448),"")</f>
        <v>1081</v>
      </c>
      <c r="U1448" s="38" t="str">
        <f>IFERROR(ABS(K1448-YEAR('02_대상물건입력'!B14)),"")</f>
        <v/>
      </c>
      <c r="V1448" s="38" t="str">
        <f>IF(B1448="","",IF(AND(E1448&gt;0,F1448&gt;0,H1448&gt;0,OR('04A_국토부원자료'!P1449="",'04A_국토부원자료'!P1449="-"),IF('01_설정'!B10=1,N1448=1,TRUE),R1448&lt;='01_설정'!B5,S1448&lt;='01_설정'!B6,T1448&lt;='01_설정'!B7,U1448&lt;='01_설정'!B8),"Y",""))</f>
        <v/>
      </c>
      <c r="W1448" s="40" t="str">
        <f>IF(V1448&lt;&gt;"Y","",MAX(0,(1-R1448/'01_설정'!B5))*'01_설정'!B14+MAX(0,(1-S1448/'01_설정'!B6))*'01_설정'!B15+MAX(0,(1-T1448/'01_설정'!B7))*'01_설정'!B16+MAX(0,(1-U1448/'01_설정'!B8))*'01_설정'!B17+O1448*'01_설정'!B11+Q1448*'01_설정'!B12+P1448*'01_설정'!B13)</f>
        <v/>
      </c>
      <c r="X1448" s="38" t="str">
        <f>IF(W1448="","",1+COUNTIFS($W$4:$W$3003,"&gt;"&amp;W1448)+COUNTIFS($W$4:W1448,W1448)-1)</f>
        <v/>
      </c>
    </row>
    <row r="1449" spans="1:24" ht="16.5">
      <c r="A1449" s="38">
        <f>IF('04A_국토부원자료'!A1450="","",ROW()-3)</f>
        <v>1446</v>
      </c>
      <c r="B1449" s="39" t="str">
        <f>IFERROR('04A_국토부원자료'!B1450,"")</f>
        <v>서울특별시 송파구 문정동</v>
      </c>
      <c r="C1449" s="39" t="str">
        <f>IF(B1449="","",IF('04A_국토부원자료'!C1450&lt;&gt;"",'04A_국토부원자료'!C1450,TRIM('04A_국토부원자료'!D1450&amp;IF('04A_국토부원자료'!E1450&lt;&gt;"","-"&amp;'04A_국토부원자료'!E1450,""))))</f>
        <v>652-5</v>
      </c>
      <c r="D1449" s="39" t="str">
        <f>IFERROR('04A_국토부원자료'!F1450,"")</f>
        <v>문정 아이파크</v>
      </c>
      <c r="E1449" s="40">
        <f>IFERROR(VALUE(SUBSTITUTE('04A_국토부원자료'!G1450,",","")),"")</f>
        <v>22.4</v>
      </c>
      <c r="F1449" s="41">
        <f>IFERROR(IF(AND('04A_국토부원자료'!H1450&lt;&gt;"",'04A_국토부원자료'!I1450&lt;&gt;""),DATE(INT(VALUE(SUBSTITUTE('04A_국토부원자료'!H1450,",",""))/100),MOD(VALUE(SUBSTITUTE('04A_국토부원자료'!H1450,",","")),100),VALUE(SUBSTITUTE('04A_국토부원자료'!I1450,",",""))),""),"")</f>
        <v>45031</v>
      </c>
      <c r="G1449" s="42">
        <f>IFERROR(VALUE(SUBSTITUTE('04A_국토부원자료'!J1450,",","")),"")</f>
        <v>17950</v>
      </c>
      <c r="H1449" s="43">
        <f t="shared" si="44"/>
        <v>179500000</v>
      </c>
      <c r="I1449" s="43">
        <f t="shared" si="45"/>
        <v>8013392.8571428573</v>
      </c>
      <c r="J1449" s="38">
        <f>IFERROR(VALUE(SUBSTITUTE('04A_국토부원자료'!K1450,",","")),"")</f>
        <v>12</v>
      </c>
      <c r="K1449" s="38">
        <f>IFERROR(VALUE(SUBSTITUTE('04A_국토부원자료'!N1450,",","")),"")</f>
        <v>2017</v>
      </c>
      <c r="L1449" s="39" t="str">
        <f>IFERROR('04A_국토부원자료'!O1450,"")</f>
        <v>법원로4길 6</v>
      </c>
      <c r="M1449" s="39" t="str">
        <f>IFERROR('04A_국토부원자료'!Q1450,"")</f>
        <v>중개거래</v>
      </c>
      <c r="N1449" s="38">
        <f>IF(B1449="","",IF('02_대상물건입력'!B5="",1,IF(ISNUMBER(SEARCH('02_대상물건입력'!B5,B1449)),1,0)))</f>
        <v>1</v>
      </c>
      <c r="O1449" s="38">
        <f>IF(B1449="","",IF('02_대상물건입력'!B6="",1,IF(ISNUMBER(SEARCH('02_대상물건입력'!B6,B1449)),1,0)))</f>
        <v>0</v>
      </c>
      <c r="P1449" s="38">
        <f>IF(L1449="","",IF('02_대상물건입력'!B15="",0,IF(ISNUMBER(SEARCH('02_대상물건입력'!B15,L1449)),1,0)))</f>
        <v>0</v>
      </c>
      <c r="Q1449" s="38">
        <f>IF(D1449="","",IF('02_대상물건입력'!B8="",0,IF(ISNUMBER(SEARCH('02_대상물건입력'!B8,D1449)),1,0)))</f>
        <v>0</v>
      </c>
      <c r="R1449" s="44">
        <f>IFERROR(ABS(E1449-'02_대상물건입력'!B11)/'02_대상물건입력'!B11,"")</f>
        <v>0.17776440013508157</v>
      </c>
      <c r="S1449" s="38">
        <f>IFERROR(ABS(J1449-'02_대상물건입력'!B10),"")</f>
        <v>0</v>
      </c>
      <c r="T1449" s="38">
        <f>IFERROR(ABS('01_설정'!B4-F1449),"")</f>
        <v>1081</v>
      </c>
      <c r="U1449" s="38">
        <f>IFERROR(ABS(K1449-YEAR('02_대상물건입력'!B14)),"")</f>
        <v>9</v>
      </c>
      <c r="V1449" s="38" t="str">
        <f>IF(B1449="","",IF(AND(E1449&gt;0,F1449&gt;0,H1449&gt;0,OR('04A_국토부원자료'!P1450="",'04A_국토부원자료'!P1450="-"),IF('01_설정'!B10=1,N1449=1,TRUE),R1449&lt;='01_설정'!B5,S1449&lt;='01_설정'!B6,T1449&lt;='01_설정'!B7,U1449&lt;='01_설정'!B8),"Y",""))</f>
        <v>Y</v>
      </c>
      <c r="W1449" s="40">
        <f>IF(V1449&lt;&gt;"Y","",MAX(0,(1-R1449/'01_설정'!B5))*'01_설정'!B14+MAX(0,(1-S1449/'01_설정'!B6))*'01_설정'!B15+MAX(0,(1-T1449/'01_설정'!B7))*'01_설정'!B16+MAX(0,(1-U1449/'01_설정'!B8))*'01_설정'!B17+O1449*'01_설정'!B11+Q1449*'01_설정'!B12+P1449*'01_설정'!B13)</f>
        <v>19.586869774414193</v>
      </c>
      <c r="X1449" s="38">
        <f>IF(W1449="","",1+COUNTIFS($W$4:$W$3003,"&gt;"&amp;W1449)+COUNTIFS($W$4:W1449,W1449)-1)</f>
        <v>260</v>
      </c>
    </row>
    <row r="1450" spans="1:24" ht="16.5">
      <c r="A1450" s="38">
        <f>IF('04A_국토부원자료'!A1451="","",ROW()-3)</f>
        <v>1447</v>
      </c>
      <c r="B1450" s="39" t="str">
        <f>IFERROR('04A_국토부원자료'!B1451,"")</f>
        <v>서울특별시 송파구 문정동</v>
      </c>
      <c r="C1450" s="39" t="str">
        <f>IF(B1450="","",IF('04A_국토부원자료'!C1451&lt;&gt;"",'04A_국토부원자료'!C1451,TRIM('04A_국토부원자료'!D1451&amp;IF('04A_국토부원자료'!E1451&lt;&gt;"","-"&amp;'04A_국토부원자료'!E1451,""))))</f>
        <v>622</v>
      </c>
      <c r="D1450" s="39" t="str">
        <f>IFERROR('04A_국토부원자료'!F1451,"")</f>
        <v>송파한화오벨리스크</v>
      </c>
      <c r="E1450" s="40">
        <f>IFERROR(VALUE(SUBSTITUTE('04A_국토부원자료'!G1451,",","")),"")</f>
        <v>26.82</v>
      </c>
      <c r="F1450" s="41">
        <f>IFERROR(IF(AND('04A_국토부원자료'!H1451&lt;&gt;"",'04A_국토부원자료'!I1451&lt;&gt;""),DATE(INT(VALUE(SUBSTITUTE('04A_국토부원자료'!H1451,",",""))/100),MOD(VALUE(SUBSTITUTE('04A_국토부원자료'!H1451,",","")),100),VALUE(SUBSTITUTE('04A_국토부원자료'!I1451,",",""))),""),"")</f>
        <v>45031</v>
      </c>
      <c r="G1450" s="42">
        <f>IFERROR(VALUE(SUBSTITUTE('04A_국토부원자료'!J1451,",","")),"")</f>
        <v>20000</v>
      </c>
      <c r="H1450" s="43">
        <f t="shared" si="44"/>
        <v>200000000</v>
      </c>
      <c r="I1450" s="43">
        <f t="shared" si="45"/>
        <v>7457121.5510812821</v>
      </c>
      <c r="J1450" s="38">
        <f>IFERROR(VALUE(SUBSTITUTE('04A_국토부원자료'!K1451,",","")),"")</f>
        <v>11</v>
      </c>
      <c r="K1450" s="38">
        <f>IFERROR(VALUE(SUBSTITUTE('04A_국토부원자료'!N1451,",","")),"")</f>
        <v>2013</v>
      </c>
      <c r="L1450" s="39" t="str">
        <f>IFERROR('04A_국토부원자료'!O1451,"")</f>
        <v>충민로 5</v>
      </c>
      <c r="M1450" s="39" t="str">
        <f>IFERROR('04A_국토부원자료'!Q1451,"")</f>
        <v>중개거래</v>
      </c>
      <c r="N1450" s="38">
        <f>IF(B1450="","",IF('02_대상물건입력'!B5="",1,IF(ISNUMBER(SEARCH('02_대상물건입력'!B5,B1450)),1,0)))</f>
        <v>1</v>
      </c>
      <c r="O1450" s="38">
        <f>IF(B1450="","",IF('02_대상물건입력'!B6="",1,IF(ISNUMBER(SEARCH('02_대상물건입력'!B6,B1450)),1,0)))</f>
        <v>0</v>
      </c>
      <c r="P1450" s="38">
        <f>IF(L1450="","",IF('02_대상물건입력'!B15="",0,IF(ISNUMBER(SEARCH('02_대상물건입력'!B15,L1450)),1,0)))</f>
        <v>0</v>
      </c>
      <c r="Q1450" s="38">
        <f>IF(D1450="","",IF('02_대상물건입력'!B8="",0,IF(ISNUMBER(SEARCH('02_대상물건입력'!B8,D1450)),1,0)))</f>
        <v>0</v>
      </c>
      <c r="R1450" s="44">
        <f>IFERROR(ABS(E1450-'02_대상물건입력'!B11)/'02_대상물건입력'!B11,"")</f>
        <v>1.551969694745029E-2</v>
      </c>
      <c r="S1450" s="38">
        <f>IFERROR(ABS(J1450-'02_대상물건입력'!B10),"")</f>
        <v>1</v>
      </c>
      <c r="T1450" s="38">
        <f>IFERROR(ABS('01_설정'!B4-F1450),"")</f>
        <v>1081</v>
      </c>
      <c r="U1450" s="38">
        <f>IFERROR(ABS(K1450-YEAR('02_대상물건입력'!B14)),"")</f>
        <v>13</v>
      </c>
      <c r="V1450" s="38" t="str">
        <f>IF(B1450="","",IF(AND(E1450&gt;0,F1450&gt;0,H1450&gt;0,OR('04A_국토부원자료'!P1451="",'04A_국토부원자료'!P1451="-"),IF('01_설정'!B10=1,N1450=1,TRUE),R1450&lt;='01_설정'!B5,S1450&lt;='01_설정'!B6,T1450&lt;='01_설정'!B7,U1450&lt;='01_설정'!B8),"Y",""))</f>
        <v/>
      </c>
      <c r="W1450" s="40" t="str">
        <f>IF(V1450&lt;&gt;"Y","",MAX(0,(1-R1450/'01_설정'!B5))*'01_설정'!B14+MAX(0,(1-S1450/'01_설정'!B6))*'01_설정'!B15+MAX(0,(1-T1450/'01_설정'!B7))*'01_설정'!B16+MAX(0,(1-U1450/'01_설정'!B8))*'01_설정'!B17+O1450*'01_설정'!B11+Q1450*'01_설정'!B12+P1450*'01_설정'!B13)</f>
        <v/>
      </c>
      <c r="X1450" s="38" t="str">
        <f>IF(W1450="","",1+COUNTIFS($W$4:$W$3003,"&gt;"&amp;W1450)+COUNTIFS($W$4:W1450,W1450)-1)</f>
        <v/>
      </c>
    </row>
    <row r="1451" spans="1:24" ht="16.5">
      <c r="A1451" s="38">
        <f>IF('04A_국토부원자료'!A1452="","",ROW()-3)</f>
        <v>1448</v>
      </c>
      <c r="B1451" s="39" t="str">
        <f>IFERROR('04A_국토부원자료'!B1452,"")</f>
        <v>서울특별시 송파구 문정동</v>
      </c>
      <c r="C1451" s="39" t="str">
        <f>IF(B1451="","",IF('04A_국토부원자료'!C1452&lt;&gt;"",'04A_국토부원자료'!C1452,TRIM('04A_국토부원자료'!D1452&amp;IF('04A_국토부원자료'!E1452&lt;&gt;"","-"&amp;'04A_국토부원자료'!E1452,""))))</f>
        <v>652</v>
      </c>
      <c r="D1451" s="39" t="str">
        <f>IFERROR('04A_국토부원자료'!F1452,"")</f>
        <v>송파법조타운푸르지오시티</v>
      </c>
      <c r="E1451" s="40">
        <f>IFERROR(VALUE(SUBSTITUTE('04A_국토부원자료'!G1452,",","")),"")</f>
        <v>19.37</v>
      </c>
      <c r="F1451" s="41">
        <f>IFERROR(IF(AND('04A_국토부원자료'!H1452&lt;&gt;"",'04A_국토부원자료'!I1452&lt;&gt;""),DATE(INT(VALUE(SUBSTITUTE('04A_국토부원자료'!H1452,",",""))/100),MOD(VALUE(SUBSTITUTE('04A_국토부원자료'!H1452,",","")),100),VALUE(SUBSTITUTE('04A_국토부원자료'!I1452,",",""))),""),"")</f>
        <v>45030</v>
      </c>
      <c r="G1451" s="42">
        <f>IFERROR(VALUE(SUBSTITUTE('04A_국토부원자료'!J1452,",","")),"")</f>
        <v>22000</v>
      </c>
      <c r="H1451" s="43">
        <f t="shared" si="44"/>
        <v>220000000</v>
      </c>
      <c r="I1451" s="43">
        <f t="shared" si="45"/>
        <v>11357769.747031491</v>
      </c>
      <c r="J1451" s="38">
        <f>IFERROR(VALUE(SUBSTITUTE('04A_국토부원자료'!K1452,",","")),"")</f>
        <v>13</v>
      </c>
      <c r="K1451" s="38">
        <f>IFERROR(VALUE(SUBSTITUTE('04A_국토부원자료'!N1452,",","")),"")</f>
        <v>2018</v>
      </c>
      <c r="L1451" s="39" t="str">
        <f>IFERROR('04A_국토부원자료'!O1452,"")</f>
        <v>법원로4길 5</v>
      </c>
      <c r="M1451" s="39" t="str">
        <f>IFERROR('04A_국토부원자료'!Q1452,"")</f>
        <v>중개거래</v>
      </c>
      <c r="N1451" s="38">
        <f>IF(B1451="","",IF('02_대상물건입력'!B5="",1,IF(ISNUMBER(SEARCH('02_대상물건입력'!B5,B1451)),1,0)))</f>
        <v>1</v>
      </c>
      <c r="O1451" s="38">
        <f>IF(B1451="","",IF('02_대상물건입력'!B6="",1,IF(ISNUMBER(SEARCH('02_대상물건입력'!B6,B1451)),1,0)))</f>
        <v>0</v>
      </c>
      <c r="P1451" s="38">
        <f>IF(L1451="","",IF('02_대상물건입력'!B15="",0,IF(ISNUMBER(SEARCH('02_대상물건입력'!B15,L1451)),1,0)))</f>
        <v>0</v>
      </c>
      <c r="Q1451" s="38">
        <f>IF(D1451="","",IF('02_대상물건입력'!B8="",0,IF(ISNUMBER(SEARCH('02_대상물건입력'!B8,D1451)),1,0)))</f>
        <v>0</v>
      </c>
      <c r="R1451" s="44">
        <f>IFERROR(ABS(E1451-'02_대상물건입력'!B11)/'02_대상물건입력'!B11,"")</f>
        <v>0.28898644779538074</v>
      </c>
      <c r="S1451" s="38">
        <f>IFERROR(ABS(J1451-'02_대상물건입력'!B10),"")</f>
        <v>1</v>
      </c>
      <c r="T1451" s="38">
        <f>IFERROR(ABS('01_설정'!B4-F1451),"")</f>
        <v>1082</v>
      </c>
      <c r="U1451" s="38">
        <f>IFERROR(ABS(K1451-YEAR('02_대상물건입력'!B14)),"")</f>
        <v>8</v>
      </c>
      <c r="V1451" s="38" t="str">
        <f>IF(B1451="","",IF(AND(E1451&gt;0,F1451&gt;0,H1451&gt;0,OR('04A_국토부원자료'!P1452="",'04A_국토부원자료'!P1452="-"),IF('01_설정'!B10=1,N1451=1,TRUE),R1451&lt;='01_설정'!B5,S1451&lt;='01_설정'!B6,T1451&lt;='01_설정'!B7,U1451&lt;='01_설정'!B8),"Y",""))</f>
        <v/>
      </c>
      <c r="W1451" s="40" t="str">
        <f>IF(V1451&lt;&gt;"Y","",MAX(0,(1-R1451/'01_설정'!B5))*'01_설정'!B14+MAX(0,(1-S1451/'01_설정'!B6))*'01_설정'!B15+MAX(0,(1-T1451/'01_설정'!B7))*'01_설정'!B16+MAX(0,(1-U1451/'01_설정'!B8))*'01_설정'!B17+O1451*'01_설정'!B11+Q1451*'01_설정'!B12+P1451*'01_설정'!B13)</f>
        <v/>
      </c>
      <c r="X1451" s="38" t="str">
        <f>IF(W1451="","",1+COUNTIFS($W$4:$W$3003,"&gt;"&amp;W1451)+COUNTIFS($W$4:W1451,W1451)-1)</f>
        <v/>
      </c>
    </row>
    <row r="1452" spans="1:24" ht="16.5">
      <c r="A1452" s="38">
        <f>IF('04A_국토부원자료'!A1453="","",ROW()-3)</f>
        <v>1449</v>
      </c>
      <c r="B1452" s="39" t="str">
        <f>IFERROR('04A_국토부원자료'!B1453,"")</f>
        <v>서울특별시 송파구 문정동</v>
      </c>
      <c r="C1452" s="39" t="str">
        <f>IF(B1452="","",IF('04A_국토부원자료'!C1453&lt;&gt;"",'04A_국토부원자료'!C1453,TRIM('04A_국토부원자료'!D1453&amp;IF('04A_국토부원자료'!E1453&lt;&gt;"","-"&amp;'04A_국토부원자료'!E1453,""))))</f>
        <v>618</v>
      </c>
      <c r="D1452" s="39" t="str">
        <f>IFERROR('04A_국토부원자료'!F1453,"")</f>
        <v>파크하비오</v>
      </c>
      <c r="E1452" s="40">
        <f>IFERROR(VALUE(SUBSTITUTE('04A_국토부원자료'!G1453,",","")),"")</f>
        <v>51.16</v>
      </c>
      <c r="F1452" s="41">
        <f>IFERROR(IF(AND('04A_국토부원자료'!H1453&lt;&gt;"",'04A_국토부원자료'!I1453&lt;&gt;""),DATE(INT(VALUE(SUBSTITUTE('04A_국토부원자료'!H1453,",",""))/100),MOD(VALUE(SUBSTITUTE('04A_국토부원자료'!H1453,",","")),100),VALUE(SUBSTITUTE('04A_국토부원자료'!I1453,",",""))),""),"")</f>
        <v>45030</v>
      </c>
      <c r="G1452" s="42">
        <f>IFERROR(VALUE(SUBSTITUTE('04A_국토부원자료'!J1453,",","")),"")</f>
        <v>51500</v>
      </c>
      <c r="H1452" s="43">
        <f t="shared" si="44"/>
        <v>515000000</v>
      </c>
      <c r="I1452" s="43">
        <f t="shared" si="45"/>
        <v>10066458.170445662</v>
      </c>
      <c r="J1452" s="38">
        <f>IFERROR(VALUE(SUBSTITUTE('04A_국토부원자료'!K1453,",","")),"")</f>
        <v>5</v>
      </c>
      <c r="K1452" s="38" t="str">
        <f>IFERROR(VALUE(SUBSTITUTE('04A_국토부원자료'!N1453,",","")),"")</f>
        <v/>
      </c>
      <c r="L1452" s="39" t="str">
        <f>IFERROR('04A_국토부원자료'!O1453,"")</f>
        <v xml:space="preserve"> </v>
      </c>
      <c r="M1452" s="39" t="str">
        <f>IFERROR('04A_국토부원자료'!Q1453,"")</f>
        <v>중개거래</v>
      </c>
      <c r="N1452" s="38">
        <f>IF(B1452="","",IF('02_대상물건입력'!B5="",1,IF(ISNUMBER(SEARCH('02_대상물건입력'!B5,B1452)),1,0)))</f>
        <v>1</v>
      </c>
      <c r="O1452" s="38">
        <f>IF(B1452="","",IF('02_대상물건입력'!B6="",1,IF(ISNUMBER(SEARCH('02_대상물건입력'!B6,B1452)),1,0)))</f>
        <v>0</v>
      </c>
      <c r="P1452" s="38">
        <f>IF(L1452="","",IF('02_대상물건입력'!B15="",0,IF(ISNUMBER(SEARCH('02_대상물건입력'!B15,L1452)),1,0)))</f>
        <v>0</v>
      </c>
      <c r="Q1452" s="38">
        <f>IF(D1452="","",IF('02_대상물건입력'!B8="",0,IF(ISNUMBER(SEARCH('02_대상물건입력'!B8,D1452)),1,0)))</f>
        <v>0</v>
      </c>
      <c r="R1452" s="44">
        <f>IFERROR(ABS(E1452-'02_대상물건입력'!B11)/'02_대상물건입력'!B11,"")</f>
        <v>0.87792737897719764</v>
      </c>
      <c r="S1452" s="38">
        <f>IFERROR(ABS(J1452-'02_대상물건입력'!B10),"")</f>
        <v>7</v>
      </c>
      <c r="T1452" s="38">
        <f>IFERROR(ABS('01_설정'!B4-F1452),"")</f>
        <v>1082</v>
      </c>
      <c r="U1452" s="38" t="str">
        <f>IFERROR(ABS(K1452-YEAR('02_대상물건입력'!B14)),"")</f>
        <v/>
      </c>
      <c r="V1452" s="38" t="str">
        <f>IF(B1452="","",IF(AND(E1452&gt;0,F1452&gt;0,H1452&gt;0,OR('04A_국토부원자료'!P1453="",'04A_국토부원자료'!P1453="-"),IF('01_설정'!B10=1,N1452=1,TRUE),R1452&lt;='01_설정'!B5,S1452&lt;='01_설정'!B6,T1452&lt;='01_설정'!B7,U1452&lt;='01_설정'!B8),"Y",""))</f>
        <v/>
      </c>
      <c r="W1452" s="40" t="str">
        <f>IF(V1452&lt;&gt;"Y","",MAX(0,(1-R1452/'01_설정'!B5))*'01_설정'!B14+MAX(0,(1-S1452/'01_설정'!B6))*'01_설정'!B15+MAX(0,(1-T1452/'01_설정'!B7))*'01_설정'!B16+MAX(0,(1-U1452/'01_설정'!B8))*'01_설정'!B17+O1452*'01_설정'!B11+Q1452*'01_설정'!B12+P1452*'01_설정'!B13)</f>
        <v/>
      </c>
      <c r="X1452" s="38" t="str">
        <f>IF(W1452="","",1+COUNTIFS($W$4:$W$3003,"&gt;"&amp;W1452)+COUNTIFS($W$4:W1452,W1452)-1)</f>
        <v/>
      </c>
    </row>
    <row r="1453" spans="1:24" ht="16.5">
      <c r="A1453" s="38">
        <f>IF('04A_국토부원자료'!A1454="","",ROW()-3)</f>
        <v>1450</v>
      </c>
      <c r="B1453" s="39" t="str">
        <f>IFERROR('04A_국토부원자료'!B1454,"")</f>
        <v>서울특별시 송파구 문정동</v>
      </c>
      <c r="C1453" s="39" t="str">
        <f>IF(B1453="","",IF('04A_국토부원자료'!C1454&lt;&gt;"",'04A_국토부원자료'!C1454,TRIM('04A_국토부원자료'!D1454&amp;IF('04A_국토부원자료'!E1454&lt;&gt;"","-"&amp;'04A_국토부원자료'!E1454,""))))</f>
        <v>618</v>
      </c>
      <c r="D1453" s="39" t="str">
        <f>IFERROR('04A_국토부원자료'!F1454,"")</f>
        <v>파크하비오</v>
      </c>
      <c r="E1453" s="40">
        <f>IFERROR(VALUE(SUBSTITUTE('04A_국토부원자료'!G1454,",","")),"")</f>
        <v>23.76</v>
      </c>
      <c r="F1453" s="41">
        <f>IFERROR(IF(AND('04A_국토부원자료'!H1454&lt;&gt;"",'04A_국토부원자료'!I1454&lt;&gt;""),DATE(INT(VALUE(SUBSTITUTE('04A_국토부원자료'!H1454,",",""))/100),MOD(VALUE(SUBSTITUTE('04A_국토부원자료'!H1454,",","")),100),VALUE(SUBSTITUTE('04A_국토부원자료'!I1454,",",""))),""),"")</f>
        <v>45029</v>
      </c>
      <c r="G1453" s="42">
        <f>IFERROR(VALUE(SUBSTITUTE('04A_국토부원자료'!J1454,",","")),"")</f>
        <v>20000</v>
      </c>
      <c r="H1453" s="43">
        <f t="shared" si="44"/>
        <v>200000000</v>
      </c>
      <c r="I1453" s="43">
        <f t="shared" si="45"/>
        <v>8417508.4175084177</v>
      </c>
      <c r="J1453" s="38">
        <f>IFERROR(VALUE(SUBSTITUTE('04A_국토부원자료'!K1454,",","")),"")</f>
        <v>13</v>
      </c>
      <c r="K1453" s="38" t="str">
        <f>IFERROR(VALUE(SUBSTITUTE('04A_국토부원자료'!N1454,",","")),"")</f>
        <v/>
      </c>
      <c r="L1453" s="39" t="str">
        <f>IFERROR('04A_국토부원자료'!O1454,"")</f>
        <v xml:space="preserve"> </v>
      </c>
      <c r="M1453" s="39" t="str">
        <f>IFERROR('04A_국토부원자료'!Q1454,"")</f>
        <v>중개거래</v>
      </c>
      <c r="N1453" s="38">
        <f>IF(B1453="","",IF('02_대상물건입력'!B5="",1,IF(ISNUMBER(SEARCH('02_대상물건입력'!B5,B1453)),1,0)))</f>
        <v>1</v>
      </c>
      <c r="O1453" s="38">
        <f>IF(B1453="","",IF('02_대상물건입력'!B6="",1,IF(ISNUMBER(SEARCH('02_대상물건입력'!B6,B1453)),1,0)))</f>
        <v>0</v>
      </c>
      <c r="P1453" s="38">
        <f>IF(L1453="","",IF('02_대상물건입력'!B15="",0,IF(ISNUMBER(SEARCH('02_대상물건입력'!B15,L1453)),1,0)))</f>
        <v>0</v>
      </c>
      <c r="Q1453" s="38">
        <f>IF(D1453="","",IF('02_대상물건입력'!B8="",0,IF(ISNUMBER(SEARCH('02_대상물건입력'!B8,D1453)),1,0)))</f>
        <v>0</v>
      </c>
      <c r="R1453" s="44">
        <f>IFERROR(ABS(E1453-'02_대상물건입력'!B11)/'02_대상물건입력'!B11,"")</f>
        <v>0.12784295300042572</v>
      </c>
      <c r="S1453" s="38">
        <f>IFERROR(ABS(J1453-'02_대상물건입력'!B10),"")</f>
        <v>1</v>
      </c>
      <c r="T1453" s="38">
        <f>IFERROR(ABS('01_설정'!B4-F1453),"")</f>
        <v>1083</v>
      </c>
      <c r="U1453" s="38" t="str">
        <f>IFERROR(ABS(K1453-YEAR('02_대상물건입력'!B14)),"")</f>
        <v/>
      </c>
      <c r="V1453" s="38" t="str">
        <f>IF(B1453="","",IF(AND(E1453&gt;0,F1453&gt;0,H1453&gt;0,OR('04A_국토부원자료'!P1454="",'04A_국토부원자료'!P1454="-"),IF('01_설정'!B10=1,N1453=1,TRUE),R1453&lt;='01_설정'!B5,S1453&lt;='01_설정'!B6,T1453&lt;='01_설정'!B7,U1453&lt;='01_설정'!B8),"Y",""))</f>
        <v/>
      </c>
      <c r="W1453" s="40" t="str">
        <f>IF(V1453&lt;&gt;"Y","",MAX(0,(1-R1453/'01_설정'!B5))*'01_설정'!B14+MAX(0,(1-S1453/'01_설정'!B6))*'01_설정'!B15+MAX(0,(1-T1453/'01_설정'!B7))*'01_설정'!B16+MAX(0,(1-U1453/'01_설정'!B8))*'01_설정'!B17+O1453*'01_설정'!B11+Q1453*'01_설정'!B12+P1453*'01_설정'!B13)</f>
        <v/>
      </c>
      <c r="X1453" s="38" t="str">
        <f>IF(W1453="","",1+COUNTIFS($W$4:$W$3003,"&gt;"&amp;W1453)+COUNTIFS($W$4:W1453,W1453)-1)</f>
        <v/>
      </c>
    </row>
    <row r="1454" spans="1:24" ht="16.5">
      <c r="A1454" s="38">
        <f>IF('04A_국토부원자료'!A1455="","",ROW()-3)</f>
        <v>1451</v>
      </c>
      <c r="B1454" s="39" t="str">
        <f>IFERROR('04A_국토부원자료'!B1455,"")</f>
        <v>서울특별시 송파구 문정동</v>
      </c>
      <c r="C1454" s="39" t="str">
        <f>IF(B1454="","",IF('04A_국토부원자료'!C1455&lt;&gt;"",'04A_국토부원자료'!C1455,TRIM('04A_국토부원자료'!D1455&amp;IF('04A_국토부원자료'!E1455&lt;&gt;"","-"&amp;'04A_국토부원자료'!E1455,""))))</f>
        <v>618</v>
      </c>
      <c r="D1454" s="39" t="str">
        <f>IFERROR('04A_국토부원자료'!F1455,"")</f>
        <v>파크하비오</v>
      </c>
      <c r="E1454" s="40">
        <f>IFERROR(VALUE(SUBSTITUTE('04A_국토부원자료'!G1455,",","")),"")</f>
        <v>48.93</v>
      </c>
      <c r="F1454" s="41">
        <f>IFERROR(IF(AND('04A_국토부원자료'!H1455&lt;&gt;"",'04A_국토부원자료'!I1455&lt;&gt;""),DATE(INT(VALUE(SUBSTITUTE('04A_국토부원자료'!H1455,",",""))/100),MOD(VALUE(SUBSTITUTE('04A_국토부원자료'!H1455,",","")),100),VALUE(SUBSTITUTE('04A_국토부원자료'!I1455,",",""))),""),"")</f>
        <v>45029</v>
      </c>
      <c r="G1454" s="42">
        <f>IFERROR(VALUE(SUBSTITUTE('04A_국토부원자료'!J1455,",","")),"")</f>
        <v>44700</v>
      </c>
      <c r="H1454" s="43">
        <f t="shared" si="44"/>
        <v>447000000</v>
      </c>
      <c r="I1454" s="43">
        <f t="shared" si="45"/>
        <v>9135499.6934396084</v>
      </c>
      <c r="J1454" s="38">
        <f>IFERROR(VALUE(SUBSTITUTE('04A_국토부원자료'!K1455,",","")),"")</f>
        <v>4</v>
      </c>
      <c r="K1454" s="38" t="str">
        <f>IFERROR(VALUE(SUBSTITUTE('04A_국토부원자료'!N1455,",","")),"")</f>
        <v/>
      </c>
      <c r="L1454" s="39" t="str">
        <f>IFERROR('04A_국토부원자료'!O1455,"")</f>
        <v xml:space="preserve"> </v>
      </c>
      <c r="M1454" s="39" t="str">
        <f>IFERROR('04A_국토부원자료'!Q1455,"")</f>
        <v>중개거래</v>
      </c>
      <c r="N1454" s="38">
        <f>IF(B1454="","",IF('02_대상물건입력'!B5="",1,IF(ISNUMBER(SEARCH('02_대상물건입력'!B5,B1454)),1,0)))</f>
        <v>1</v>
      </c>
      <c r="O1454" s="38">
        <f>IF(B1454="","",IF('02_대상물건입력'!B6="",1,IF(ISNUMBER(SEARCH('02_대상물건입력'!B6,B1454)),1,0)))</f>
        <v>0</v>
      </c>
      <c r="P1454" s="38">
        <f>IF(L1454="","",IF('02_대상물건입력'!B15="",0,IF(ISNUMBER(SEARCH('02_대상물건입력'!B15,L1454)),1,0)))</f>
        <v>0</v>
      </c>
      <c r="Q1454" s="38">
        <f>IF(D1454="","",IF('02_대상물건입력'!B8="",0,IF(ISNUMBER(SEARCH('02_대상물건입력'!B8,D1454)),1,0)))</f>
        <v>0</v>
      </c>
      <c r="R1454" s="44">
        <f>IFERROR(ABS(E1454-'02_대상물건입력'!B11)/'02_대상물건입력'!B11,"")</f>
        <v>0.79607088845493124</v>
      </c>
      <c r="S1454" s="38">
        <f>IFERROR(ABS(J1454-'02_대상물건입력'!B10),"")</f>
        <v>8</v>
      </c>
      <c r="T1454" s="38">
        <f>IFERROR(ABS('01_설정'!B4-F1454),"")</f>
        <v>1083</v>
      </c>
      <c r="U1454" s="38" t="str">
        <f>IFERROR(ABS(K1454-YEAR('02_대상물건입력'!B14)),"")</f>
        <v/>
      </c>
      <c r="V1454" s="38" t="str">
        <f>IF(B1454="","",IF(AND(E1454&gt;0,F1454&gt;0,H1454&gt;0,OR('04A_국토부원자료'!P1455="",'04A_국토부원자료'!P1455="-"),IF('01_설정'!B10=1,N1454=1,TRUE),R1454&lt;='01_설정'!B5,S1454&lt;='01_설정'!B6,T1454&lt;='01_설정'!B7,U1454&lt;='01_설정'!B8),"Y",""))</f>
        <v/>
      </c>
      <c r="W1454" s="40" t="str">
        <f>IF(V1454&lt;&gt;"Y","",MAX(0,(1-R1454/'01_설정'!B5))*'01_설정'!B14+MAX(0,(1-S1454/'01_설정'!B6))*'01_설정'!B15+MAX(0,(1-T1454/'01_설정'!B7))*'01_설정'!B16+MAX(0,(1-U1454/'01_설정'!B8))*'01_설정'!B17+O1454*'01_설정'!B11+Q1454*'01_설정'!B12+P1454*'01_설정'!B13)</f>
        <v/>
      </c>
      <c r="X1454" s="38" t="str">
        <f>IF(W1454="","",1+COUNTIFS($W$4:$W$3003,"&gt;"&amp;W1454)+COUNTIFS($W$4:W1454,W1454)-1)</f>
        <v/>
      </c>
    </row>
    <row r="1455" spans="1:24" ht="16.5">
      <c r="A1455" s="38">
        <f>IF('04A_국토부원자료'!A1456="","",ROW()-3)</f>
        <v>1452</v>
      </c>
      <c r="B1455" s="39" t="str">
        <f>IFERROR('04A_국토부원자료'!B1456,"")</f>
        <v>서울특별시 송파구 문정동</v>
      </c>
      <c r="C1455" s="39" t="str">
        <f>IF(B1455="","",IF('04A_국토부원자료'!C1456&lt;&gt;"",'04A_국토부원자료'!C1456,TRIM('04A_국토부원자료'!D1456&amp;IF('04A_국토부원자료'!E1456&lt;&gt;"","-"&amp;'04A_국토부원자료'!E1456,""))))</f>
        <v>618</v>
      </c>
      <c r="D1455" s="39" t="str">
        <f>IFERROR('04A_국토부원자료'!F1456,"")</f>
        <v>파크하비오</v>
      </c>
      <c r="E1455" s="40">
        <f>IFERROR(VALUE(SUBSTITUTE('04A_국토부원자료'!G1456,",","")),"")</f>
        <v>50.11</v>
      </c>
      <c r="F1455" s="41">
        <f>IFERROR(IF(AND('04A_국토부원자료'!H1456&lt;&gt;"",'04A_국토부원자료'!I1456&lt;&gt;""),DATE(INT(VALUE(SUBSTITUTE('04A_국토부원자료'!H1456,",",""))/100),MOD(VALUE(SUBSTITUTE('04A_국토부원자료'!H1456,",","")),100),VALUE(SUBSTITUTE('04A_국토부원자료'!I1456,",",""))),""),"")</f>
        <v>45028</v>
      </c>
      <c r="G1455" s="42">
        <f>IFERROR(VALUE(SUBSTITUTE('04A_국토부원자료'!J1456,",","")),"")</f>
        <v>43000</v>
      </c>
      <c r="H1455" s="43">
        <f t="shared" si="44"/>
        <v>430000000</v>
      </c>
      <c r="I1455" s="43">
        <f t="shared" si="45"/>
        <v>8581121.5326282177</v>
      </c>
      <c r="J1455" s="38">
        <f>IFERROR(VALUE(SUBSTITUTE('04A_국토부원자료'!K1456,",","")),"")</f>
        <v>3</v>
      </c>
      <c r="K1455" s="38" t="str">
        <f>IFERROR(VALUE(SUBSTITUTE('04A_국토부원자료'!N1456,",","")),"")</f>
        <v/>
      </c>
      <c r="L1455" s="39" t="str">
        <f>IFERROR('04A_국토부원자료'!O1456,"")</f>
        <v xml:space="preserve"> </v>
      </c>
      <c r="M1455" s="39" t="str">
        <f>IFERROR('04A_국토부원자료'!Q1456,"")</f>
        <v>중개거래</v>
      </c>
      <c r="N1455" s="38">
        <f>IF(B1455="","",IF('02_대상물건입력'!B5="",1,IF(ISNUMBER(SEARCH('02_대상물건입력'!B5,B1455)),1,0)))</f>
        <v>1</v>
      </c>
      <c r="O1455" s="38">
        <f>IF(B1455="","",IF('02_대상물건입력'!B6="",1,IF(ISNUMBER(SEARCH('02_대상물건입력'!B6,B1455)),1,0)))</f>
        <v>0</v>
      </c>
      <c r="P1455" s="38">
        <f>IF(L1455="","",IF('02_대상물건입력'!B15="",0,IF(ISNUMBER(SEARCH('02_대상물건입력'!B15,L1455)),1,0)))</f>
        <v>0</v>
      </c>
      <c r="Q1455" s="38">
        <f>IF(D1455="","",IF('02_대상물건입력'!B8="",0,IF(ISNUMBER(SEARCH('02_대상물건입력'!B8,D1455)),1,0)))</f>
        <v>0</v>
      </c>
      <c r="R1455" s="44">
        <f>IFERROR(ABS(E1455-'02_대상물건입력'!B11)/'02_대상물건입력'!B11,"")</f>
        <v>0.83938508523352962</v>
      </c>
      <c r="S1455" s="38">
        <f>IFERROR(ABS(J1455-'02_대상물건입력'!B10),"")</f>
        <v>9</v>
      </c>
      <c r="T1455" s="38">
        <f>IFERROR(ABS('01_설정'!B4-F1455),"")</f>
        <v>1084</v>
      </c>
      <c r="U1455" s="38" t="str">
        <f>IFERROR(ABS(K1455-YEAR('02_대상물건입력'!B14)),"")</f>
        <v/>
      </c>
      <c r="V1455" s="38" t="str">
        <f>IF(B1455="","",IF(AND(E1455&gt;0,F1455&gt;0,H1455&gt;0,OR('04A_국토부원자료'!P1456="",'04A_국토부원자료'!P1456="-"),IF('01_설정'!B10=1,N1455=1,TRUE),R1455&lt;='01_설정'!B5,S1455&lt;='01_설정'!B6,T1455&lt;='01_설정'!B7,U1455&lt;='01_설정'!B8),"Y",""))</f>
        <v/>
      </c>
      <c r="W1455" s="40" t="str">
        <f>IF(V1455&lt;&gt;"Y","",MAX(0,(1-R1455/'01_설정'!B5))*'01_설정'!B14+MAX(0,(1-S1455/'01_설정'!B6))*'01_설정'!B15+MAX(0,(1-T1455/'01_설정'!B7))*'01_설정'!B16+MAX(0,(1-U1455/'01_설정'!B8))*'01_설정'!B17+O1455*'01_설정'!B11+Q1455*'01_설정'!B12+P1455*'01_설정'!B13)</f>
        <v/>
      </c>
      <c r="X1455" s="38" t="str">
        <f>IF(W1455="","",1+COUNTIFS($W$4:$W$3003,"&gt;"&amp;W1455)+COUNTIFS($W$4:W1455,W1455)-1)</f>
        <v/>
      </c>
    </row>
    <row r="1456" spans="1:24" ht="16.5">
      <c r="A1456" s="38">
        <f>IF('04A_국토부원자료'!A1457="","",ROW()-3)</f>
        <v>1453</v>
      </c>
      <c r="B1456" s="39" t="str">
        <f>IFERROR('04A_국토부원자료'!B1457,"")</f>
        <v>서울특별시 송파구 문정동</v>
      </c>
      <c r="C1456" s="39" t="str">
        <f>IF(B1456="","",IF('04A_국토부원자료'!C1457&lt;&gt;"",'04A_국토부원자료'!C1457,TRIM('04A_국토부원자료'!D1457&amp;IF('04A_국토부원자료'!E1457&lt;&gt;"","-"&amp;'04A_국토부원자료'!E1457,""))))</f>
        <v>618</v>
      </c>
      <c r="D1456" s="39" t="str">
        <f>IFERROR('04A_국토부원자료'!F1457,"")</f>
        <v>파크하비오</v>
      </c>
      <c r="E1456" s="40">
        <f>IFERROR(VALUE(SUBSTITUTE('04A_국토부원자료'!G1457,",","")),"")</f>
        <v>48.96</v>
      </c>
      <c r="F1456" s="41">
        <f>IFERROR(IF(AND('04A_국토부원자료'!H1457&lt;&gt;"",'04A_국토부원자료'!I1457&lt;&gt;""),DATE(INT(VALUE(SUBSTITUTE('04A_국토부원자료'!H1457,",",""))/100),MOD(VALUE(SUBSTITUTE('04A_국토부원자료'!H1457,",","")),100),VALUE(SUBSTITUTE('04A_국토부원자료'!I1457,",",""))),""),"")</f>
        <v>45028</v>
      </c>
      <c r="G1456" s="42">
        <f>IFERROR(VALUE(SUBSTITUTE('04A_국토부원자료'!J1457,",","")),"")</f>
        <v>45500</v>
      </c>
      <c r="H1456" s="43">
        <f t="shared" si="44"/>
        <v>455000000</v>
      </c>
      <c r="I1456" s="43">
        <f t="shared" si="45"/>
        <v>9293300.6535947714</v>
      </c>
      <c r="J1456" s="38">
        <f>IFERROR(VALUE(SUBSTITUTE('04A_국토부원자료'!K1457,",","")),"")</f>
        <v>10</v>
      </c>
      <c r="K1456" s="38" t="str">
        <f>IFERROR(VALUE(SUBSTITUTE('04A_국토부원자료'!N1457,",","")),"")</f>
        <v/>
      </c>
      <c r="L1456" s="39" t="str">
        <f>IFERROR('04A_국토부원자료'!O1457,"")</f>
        <v xml:space="preserve"> </v>
      </c>
      <c r="M1456" s="39" t="str">
        <f>IFERROR('04A_국토부원자료'!Q1457,"")</f>
        <v>중개거래</v>
      </c>
      <c r="N1456" s="38">
        <f>IF(B1456="","",IF('02_대상물건입력'!B5="",1,IF(ISNUMBER(SEARCH('02_대상물건입력'!B5,B1456)),1,0)))</f>
        <v>1</v>
      </c>
      <c r="O1456" s="38">
        <f>IF(B1456="","",IF('02_대상물건입력'!B6="",1,IF(ISNUMBER(SEARCH('02_대상물건입력'!B6,B1456)),1,0)))</f>
        <v>0</v>
      </c>
      <c r="P1456" s="38">
        <f>IF(L1456="","",IF('02_대상물건입력'!B15="",0,IF(ISNUMBER(SEARCH('02_대상물건입력'!B15,L1456)),1,0)))</f>
        <v>0</v>
      </c>
      <c r="Q1456" s="38">
        <f>IF(D1456="","",IF('02_대상물건입력'!B8="",0,IF(ISNUMBER(SEARCH('02_대상물건입력'!B8,D1456)),1,0)))</f>
        <v>0</v>
      </c>
      <c r="R1456" s="44">
        <f>IFERROR(ABS(E1456-'02_대상물건입력'!B11)/'02_대상물건입력'!B11,"")</f>
        <v>0.79717209684760759</v>
      </c>
      <c r="S1456" s="38">
        <f>IFERROR(ABS(J1456-'02_대상물건입력'!B10),"")</f>
        <v>2</v>
      </c>
      <c r="T1456" s="38">
        <f>IFERROR(ABS('01_설정'!B4-F1456),"")</f>
        <v>1084</v>
      </c>
      <c r="U1456" s="38" t="str">
        <f>IFERROR(ABS(K1456-YEAR('02_대상물건입력'!B14)),"")</f>
        <v/>
      </c>
      <c r="V1456" s="38" t="str">
        <f>IF(B1456="","",IF(AND(E1456&gt;0,F1456&gt;0,H1456&gt;0,OR('04A_국토부원자료'!P1457="",'04A_국토부원자료'!P1457="-"),IF('01_설정'!B10=1,N1456=1,TRUE),R1456&lt;='01_설정'!B5,S1456&lt;='01_설정'!B6,T1456&lt;='01_설정'!B7,U1456&lt;='01_설정'!B8),"Y",""))</f>
        <v/>
      </c>
      <c r="W1456" s="40" t="str">
        <f>IF(V1456&lt;&gt;"Y","",MAX(0,(1-R1456/'01_설정'!B5))*'01_설정'!B14+MAX(0,(1-S1456/'01_설정'!B6))*'01_설정'!B15+MAX(0,(1-T1456/'01_설정'!B7))*'01_설정'!B16+MAX(0,(1-U1456/'01_설정'!B8))*'01_설정'!B17+O1456*'01_설정'!B11+Q1456*'01_설정'!B12+P1456*'01_설정'!B13)</f>
        <v/>
      </c>
      <c r="X1456" s="38" t="str">
        <f>IF(W1456="","",1+COUNTIFS($W$4:$W$3003,"&gt;"&amp;W1456)+COUNTIFS($W$4:W1456,W1456)-1)</f>
        <v/>
      </c>
    </row>
    <row r="1457" spans="1:24" ht="16.5">
      <c r="A1457" s="38">
        <f>IF('04A_국토부원자료'!A1458="","",ROW()-3)</f>
        <v>1454</v>
      </c>
      <c r="B1457" s="39" t="str">
        <f>IFERROR('04A_국토부원자료'!B1458,"")</f>
        <v>서울특별시 송파구 문정동</v>
      </c>
      <c r="C1457" s="39" t="str">
        <f>IF(B1457="","",IF('04A_국토부원자료'!C1458&lt;&gt;"",'04A_국토부원자료'!C1458,TRIM('04A_국토부원자료'!D1458&amp;IF('04A_국토부원자료'!E1458&lt;&gt;"","-"&amp;'04A_국토부원자료'!E1458,""))))</f>
        <v>622</v>
      </c>
      <c r="D1457" s="39" t="str">
        <f>IFERROR('04A_국토부원자료'!F1458,"")</f>
        <v>송파한화오벨리스크</v>
      </c>
      <c r="E1457" s="40">
        <f>IFERROR(VALUE(SUBSTITUTE('04A_국토부원자료'!G1458,",","")),"")</f>
        <v>25.88</v>
      </c>
      <c r="F1457" s="41">
        <f>IFERROR(IF(AND('04A_국토부원자료'!H1458&lt;&gt;"",'04A_국토부원자료'!I1458&lt;&gt;""),DATE(INT(VALUE(SUBSTITUTE('04A_국토부원자료'!H1458,",",""))/100),MOD(VALUE(SUBSTITUTE('04A_국토부원자료'!H1458,",","")),100),VALUE(SUBSTITUTE('04A_국토부원자료'!I1458,",",""))),""),"")</f>
        <v>45027</v>
      </c>
      <c r="G1457" s="42">
        <f>IFERROR(VALUE(SUBSTITUTE('04A_국토부원자료'!J1458,",","")),"")</f>
        <v>19500</v>
      </c>
      <c r="H1457" s="43">
        <f t="shared" si="44"/>
        <v>195000000</v>
      </c>
      <c r="I1457" s="43">
        <f t="shared" si="45"/>
        <v>7534775.8887171568</v>
      </c>
      <c r="J1457" s="38">
        <f>IFERROR(VALUE(SUBSTITUTE('04A_국토부원자료'!K1458,",","")),"")</f>
        <v>15</v>
      </c>
      <c r="K1457" s="38">
        <f>IFERROR(VALUE(SUBSTITUTE('04A_국토부원자료'!N1458,",","")),"")</f>
        <v>2013</v>
      </c>
      <c r="L1457" s="39" t="str">
        <f>IFERROR('04A_국토부원자료'!O1458,"")</f>
        <v>충민로 5</v>
      </c>
      <c r="M1457" s="39" t="str">
        <f>IFERROR('04A_국토부원자료'!Q1458,"")</f>
        <v>중개거래</v>
      </c>
      <c r="N1457" s="38">
        <f>IF(B1457="","",IF('02_대상물건입력'!B5="",1,IF(ISNUMBER(SEARCH('02_대상물건입력'!B5,B1457)),1,0)))</f>
        <v>1</v>
      </c>
      <c r="O1457" s="38">
        <f>IF(B1457="","",IF('02_대상물건입력'!B6="",1,IF(ISNUMBER(SEARCH('02_대상물건입력'!B6,B1457)),1,0)))</f>
        <v>0</v>
      </c>
      <c r="P1457" s="38">
        <f>IF(L1457="","",IF('02_대상물건입력'!B15="",0,IF(ISNUMBER(SEARCH('02_대상물건입력'!B15,L1457)),1,0)))</f>
        <v>0</v>
      </c>
      <c r="Q1457" s="38">
        <f>IF(D1457="","",IF('02_대상물건입력'!B8="",0,IF(ISNUMBER(SEARCH('02_대상물건입력'!B8,D1457)),1,0)))</f>
        <v>0</v>
      </c>
      <c r="R1457" s="44">
        <f>IFERROR(ABS(E1457-'02_대상물건입력'!B11)/'02_대상물건입력'!B11,"")</f>
        <v>5.0024226584638877E-2</v>
      </c>
      <c r="S1457" s="38">
        <f>IFERROR(ABS(J1457-'02_대상물건입력'!B10),"")</f>
        <v>3</v>
      </c>
      <c r="T1457" s="38">
        <f>IFERROR(ABS('01_설정'!B4-F1457),"")</f>
        <v>1085</v>
      </c>
      <c r="U1457" s="38">
        <f>IFERROR(ABS(K1457-YEAR('02_대상물건입력'!B14)),"")</f>
        <v>13</v>
      </c>
      <c r="V1457" s="38" t="str">
        <f>IF(B1457="","",IF(AND(E1457&gt;0,F1457&gt;0,H1457&gt;0,OR('04A_국토부원자료'!P1458="",'04A_국토부원자료'!P1458="-"),IF('01_설정'!B10=1,N1457=1,TRUE),R1457&lt;='01_설정'!B5,S1457&lt;='01_설정'!B6,T1457&lt;='01_설정'!B7,U1457&lt;='01_설정'!B8),"Y",""))</f>
        <v/>
      </c>
      <c r="W1457" s="40" t="str">
        <f>IF(V1457&lt;&gt;"Y","",MAX(0,(1-R1457/'01_설정'!B5))*'01_설정'!B14+MAX(0,(1-S1457/'01_설정'!B6))*'01_설정'!B15+MAX(0,(1-T1457/'01_설정'!B7))*'01_설정'!B16+MAX(0,(1-U1457/'01_설정'!B8))*'01_설정'!B17+O1457*'01_설정'!B11+Q1457*'01_설정'!B12+P1457*'01_설정'!B13)</f>
        <v/>
      </c>
      <c r="X1457" s="38" t="str">
        <f>IF(W1457="","",1+COUNTIFS($W$4:$W$3003,"&gt;"&amp;W1457)+COUNTIFS($W$4:W1457,W1457)-1)</f>
        <v/>
      </c>
    </row>
    <row r="1458" spans="1:24" ht="16.5">
      <c r="A1458" s="38">
        <f>IF('04A_국토부원자료'!A1459="","",ROW()-3)</f>
        <v>1455</v>
      </c>
      <c r="B1458" s="39" t="str">
        <f>IFERROR('04A_국토부원자료'!B1459,"")</f>
        <v>서울특별시 송파구 문정동</v>
      </c>
      <c r="C1458" s="39" t="str">
        <f>IF(B1458="","",IF('04A_국토부원자료'!C1459&lt;&gt;"",'04A_국토부원자료'!C1459,TRIM('04A_국토부원자료'!D1459&amp;IF('04A_국토부원자료'!E1459&lt;&gt;"","-"&amp;'04A_국토부원자료'!E1459,""))))</f>
        <v>622</v>
      </c>
      <c r="D1458" s="39" t="str">
        <f>IFERROR('04A_국토부원자료'!F1459,"")</f>
        <v>송파한화오벨리스크</v>
      </c>
      <c r="E1458" s="40">
        <f>IFERROR(VALUE(SUBSTITUTE('04A_국토부원자료'!G1459,",","")),"")</f>
        <v>26.82</v>
      </c>
      <c r="F1458" s="41">
        <f>IFERROR(IF(AND('04A_국토부원자료'!H1459&lt;&gt;"",'04A_국토부원자료'!I1459&lt;&gt;""),DATE(INT(VALUE(SUBSTITUTE('04A_국토부원자료'!H1459,",",""))/100),MOD(VALUE(SUBSTITUTE('04A_국토부원자료'!H1459,",","")),100),VALUE(SUBSTITUTE('04A_국토부원자료'!I1459,",",""))),""),"")</f>
        <v>45027</v>
      </c>
      <c r="G1458" s="42">
        <f>IFERROR(VALUE(SUBSTITUTE('04A_국토부원자료'!J1459,",","")),"")</f>
        <v>19600</v>
      </c>
      <c r="H1458" s="43">
        <f t="shared" si="44"/>
        <v>196000000</v>
      </c>
      <c r="I1458" s="43">
        <f t="shared" si="45"/>
        <v>7307979.1200596569</v>
      </c>
      <c r="J1458" s="38">
        <f>IFERROR(VALUE(SUBSTITUTE('04A_국토부원자료'!K1459,",","")),"")</f>
        <v>11</v>
      </c>
      <c r="K1458" s="38">
        <f>IFERROR(VALUE(SUBSTITUTE('04A_국토부원자료'!N1459,",","")),"")</f>
        <v>2013</v>
      </c>
      <c r="L1458" s="39" t="str">
        <f>IFERROR('04A_국토부원자료'!O1459,"")</f>
        <v>충민로 5</v>
      </c>
      <c r="M1458" s="39" t="str">
        <f>IFERROR('04A_국토부원자료'!Q1459,"")</f>
        <v>중개거래</v>
      </c>
      <c r="N1458" s="38">
        <f>IF(B1458="","",IF('02_대상물건입력'!B5="",1,IF(ISNUMBER(SEARCH('02_대상물건입력'!B5,B1458)),1,0)))</f>
        <v>1</v>
      </c>
      <c r="O1458" s="38">
        <f>IF(B1458="","",IF('02_대상물건입력'!B6="",1,IF(ISNUMBER(SEARCH('02_대상물건입력'!B6,B1458)),1,0)))</f>
        <v>0</v>
      </c>
      <c r="P1458" s="38">
        <f>IF(L1458="","",IF('02_대상물건입력'!B15="",0,IF(ISNUMBER(SEARCH('02_대상물건입력'!B15,L1458)),1,0)))</f>
        <v>0</v>
      </c>
      <c r="Q1458" s="38">
        <f>IF(D1458="","",IF('02_대상물건입력'!B8="",0,IF(ISNUMBER(SEARCH('02_대상물건입력'!B8,D1458)),1,0)))</f>
        <v>0</v>
      </c>
      <c r="R1458" s="44">
        <f>IFERROR(ABS(E1458-'02_대상물건입력'!B11)/'02_대상물건입력'!B11,"")</f>
        <v>1.551969694745029E-2</v>
      </c>
      <c r="S1458" s="38">
        <f>IFERROR(ABS(J1458-'02_대상물건입력'!B10),"")</f>
        <v>1</v>
      </c>
      <c r="T1458" s="38">
        <f>IFERROR(ABS('01_설정'!B4-F1458),"")</f>
        <v>1085</v>
      </c>
      <c r="U1458" s="38">
        <f>IFERROR(ABS(K1458-YEAR('02_대상물건입력'!B14)),"")</f>
        <v>13</v>
      </c>
      <c r="V1458" s="38" t="str">
        <f>IF(B1458="","",IF(AND(E1458&gt;0,F1458&gt;0,H1458&gt;0,OR('04A_국토부원자료'!P1459="",'04A_국토부원자료'!P1459="-"),IF('01_설정'!B10=1,N1458=1,TRUE),R1458&lt;='01_설정'!B5,S1458&lt;='01_설정'!B6,T1458&lt;='01_설정'!B7,U1458&lt;='01_설정'!B8),"Y",""))</f>
        <v/>
      </c>
      <c r="W1458" s="40" t="str">
        <f>IF(V1458&lt;&gt;"Y","",MAX(0,(1-R1458/'01_설정'!B5))*'01_설정'!B14+MAX(0,(1-S1458/'01_설정'!B6))*'01_설정'!B15+MAX(0,(1-T1458/'01_설정'!B7))*'01_설정'!B16+MAX(0,(1-U1458/'01_설정'!B8))*'01_설정'!B17+O1458*'01_설정'!B11+Q1458*'01_설정'!B12+P1458*'01_설정'!B13)</f>
        <v/>
      </c>
      <c r="X1458" s="38" t="str">
        <f>IF(W1458="","",1+COUNTIFS($W$4:$W$3003,"&gt;"&amp;W1458)+COUNTIFS($W$4:W1458,W1458)-1)</f>
        <v/>
      </c>
    </row>
    <row r="1459" spans="1:24" ht="16.5">
      <c r="A1459" s="38">
        <f>IF('04A_국토부원자료'!A1460="","",ROW()-3)</f>
        <v>1456</v>
      </c>
      <c r="B1459" s="39" t="str">
        <f>IFERROR('04A_국토부원자료'!B1460,"")</f>
        <v>서울특별시 송파구 문정동</v>
      </c>
      <c r="C1459" s="39" t="str">
        <f>IF(B1459="","",IF('04A_국토부원자료'!C1460&lt;&gt;"",'04A_국토부원자료'!C1460,TRIM('04A_국토부원자료'!D1460&amp;IF('04A_국토부원자료'!E1460&lt;&gt;"","-"&amp;'04A_국토부원자료'!E1460,""))))</f>
        <v>618</v>
      </c>
      <c r="D1459" s="39" t="str">
        <f>IFERROR('04A_국토부원자료'!F1460,"")</f>
        <v>파크하비오</v>
      </c>
      <c r="E1459" s="40">
        <f>IFERROR(VALUE(SUBSTITUTE('04A_국토부원자료'!G1460,",","")),"")</f>
        <v>26.53</v>
      </c>
      <c r="F1459" s="41">
        <f>IFERROR(IF(AND('04A_국토부원자료'!H1460&lt;&gt;"",'04A_국토부원자료'!I1460&lt;&gt;""),DATE(INT(VALUE(SUBSTITUTE('04A_국토부원자료'!H1460,",",""))/100),MOD(VALUE(SUBSTITUTE('04A_국토부원자료'!H1460,",","")),100),VALUE(SUBSTITUTE('04A_국토부원자료'!I1460,",",""))),""),"")</f>
        <v>45026</v>
      </c>
      <c r="G1459" s="42">
        <f>IFERROR(VALUE(SUBSTITUTE('04A_국토부원자료'!J1460,",","")),"")</f>
        <v>24000</v>
      </c>
      <c r="H1459" s="43">
        <f t="shared" si="44"/>
        <v>240000000</v>
      </c>
      <c r="I1459" s="43">
        <f t="shared" si="45"/>
        <v>9046362.6083678845</v>
      </c>
      <c r="J1459" s="38">
        <f>IFERROR(VALUE(SUBSTITUTE('04A_국토부원자료'!K1460,",","")),"")</f>
        <v>16</v>
      </c>
      <c r="K1459" s="38" t="str">
        <f>IFERROR(VALUE(SUBSTITUTE('04A_국토부원자료'!N1460,",","")),"")</f>
        <v/>
      </c>
      <c r="L1459" s="39" t="str">
        <f>IFERROR('04A_국토부원자료'!O1460,"")</f>
        <v xml:space="preserve"> </v>
      </c>
      <c r="M1459" s="39" t="str">
        <f>IFERROR('04A_국토부원자료'!Q1460,"")</f>
        <v>중개거래</v>
      </c>
      <c r="N1459" s="38">
        <f>IF(B1459="","",IF('02_대상물건입력'!B5="",1,IF(ISNUMBER(SEARCH('02_대상물건입력'!B5,B1459)),1,0)))</f>
        <v>1</v>
      </c>
      <c r="O1459" s="38">
        <f>IF(B1459="","",IF('02_대상물건입력'!B6="",1,IF(ISNUMBER(SEARCH('02_대상물건입력'!B6,B1459)),1,0)))</f>
        <v>0</v>
      </c>
      <c r="P1459" s="38">
        <f>IF(L1459="","",IF('02_대상물건입력'!B15="",0,IF(ISNUMBER(SEARCH('02_대상물건입력'!B15,L1459)),1,0)))</f>
        <v>0</v>
      </c>
      <c r="Q1459" s="38">
        <f>IF(D1459="","",IF('02_대상물건입력'!B8="",0,IF(ISNUMBER(SEARCH('02_대상물건입력'!B8,D1459)),1,0)))</f>
        <v>0</v>
      </c>
      <c r="R1459" s="44">
        <f>IFERROR(ABS(E1459-'02_대상물건입력'!B11)/'02_대상물건입력'!B11,"")</f>
        <v>2.6164711409987149E-2</v>
      </c>
      <c r="S1459" s="38">
        <f>IFERROR(ABS(J1459-'02_대상물건입력'!B10),"")</f>
        <v>4</v>
      </c>
      <c r="T1459" s="38">
        <f>IFERROR(ABS('01_설정'!B4-F1459),"")</f>
        <v>1086</v>
      </c>
      <c r="U1459" s="38" t="str">
        <f>IFERROR(ABS(K1459-YEAR('02_대상물건입력'!B14)),"")</f>
        <v/>
      </c>
      <c r="V1459" s="38" t="str">
        <f>IF(B1459="","",IF(AND(E1459&gt;0,F1459&gt;0,H1459&gt;0,OR('04A_국토부원자료'!P1460="",'04A_국토부원자료'!P1460="-"),IF('01_설정'!B10=1,N1459=1,TRUE),R1459&lt;='01_설정'!B5,S1459&lt;='01_설정'!B6,T1459&lt;='01_설정'!B7,U1459&lt;='01_설정'!B8),"Y",""))</f>
        <v/>
      </c>
      <c r="W1459" s="40" t="str">
        <f>IF(V1459&lt;&gt;"Y","",MAX(0,(1-R1459/'01_설정'!B5))*'01_설정'!B14+MAX(0,(1-S1459/'01_설정'!B6))*'01_설정'!B15+MAX(0,(1-T1459/'01_설정'!B7))*'01_설정'!B16+MAX(0,(1-U1459/'01_설정'!B8))*'01_설정'!B17+O1459*'01_설정'!B11+Q1459*'01_설정'!B12+P1459*'01_설정'!B13)</f>
        <v/>
      </c>
      <c r="X1459" s="38" t="str">
        <f>IF(W1459="","",1+COUNTIFS($W$4:$W$3003,"&gt;"&amp;W1459)+COUNTIFS($W$4:W1459,W1459)-1)</f>
        <v/>
      </c>
    </row>
    <row r="1460" spans="1:24" ht="16.5">
      <c r="A1460" s="38">
        <f>IF('04A_국토부원자료'!A1461="","",ROW()-3)</f>
        <v>1457</v>
      </c>
      <c r="B1460" s="39" t="str">
        <f>IFERROR('04A_국토부원자료'!B1461,"")</f>
        <v>서울특별시 송파구 문정동</v>
      </c>
      <c r="C1460" s="39" t="str">
        <f>IF(B1460="","",IF('04A_국토부원자료'!C1461&lt;&gt;"",'04A_국토부원자료'!C1461,TRIM('04A_국토부원자료'!D1461&amp;IF('04A_국토부원자료'!E1461&lt;&gt;"","-"&amp;'04A_국토부원자료'!E1461,""))))</f>
        <v>618</v>
      </c>
      <c r="D1460" s="39" t="str">
        <f>IFERROR('04A_국토부원자료'!F1461,"")</f>
        <v>파크하비오</v>
      </c>
      <c r="E1460" s="40">
        <f>IFERROR(VALUE(SUBSTITUTE('04A_국토부원자료'!G1461,",","")),"")</f>
        <v>47.04</v>
      </c>
      <c r="F1460" s="41">
        <f>IFERROR(IF(AND('04A_국토부원자료'!H1461&lt;&gt;"",'04A_국토부원자료'!I1461&lt;&gt;""),DATE(INT(VALUE(SUBSTITUTE('04A_국토부원자료'!H1461,",",""))/100),MOD(VALUE(SUBSTITUTE('04A_국토부원자료'!H1461,",","")),100),VALUE(SUBSTITUTE('04A_국토부원자료'!I1461,",",""))),""),"")</f>
        <v>45024</v>
      </c>
      <c r="G1460" s="42">
        <f>IFERROR(VALUE(SUBSTITUTE('04A_국토부원자료'!J1461,",","")),"")</f>
        <v>43000</v>
      </c>
      <c r="H1460" s="43">
        <f t="shared" si="44"/>
        <v>430000000</v>
      </c>
      <c r="I1460" s="43">
        <f t="shared" si="45"/>
        <v>9141156.4625850338</v>
      </c>
      <c r="J1460" s="38">
        <f>IFERROR(VALUE(SUBSTITUTE('04A_국토부원자료'!K1461,",","")),"")</f>
        <v>8</v>
      </c>
      <c r="K1460" s="38" t="str">
        <f>IFERROR(VALUE(SUBSTITUTE('04A_국토부원자료'!N1461,",","")),"")</f>
        <v/>
      </c>
      <c r="L1460" s="39" t="str">
        <f>IFERROR('04A_국토부원자료'!O1461,"")</f>
        <v xml:space="preserve"> </v>
      </c>
      <c r="M1460" s="39" t="str">
        <f>IFERROR('04A_국토부원자료'!Q1461,"")</f>
        <v>중개거래</v>
      </c>
      <c r="N1460" s="38">
        <f>IF(B1460="","",IF('02_대상물건입력'!B5="",1,IF(ISNUMBER(SEARCH('02_대상물건입력'!B5,B1460)),1,0)))</f>
        <v>1</v>
      </c>
      <c r="O1460" s="38">
        <f>IF(B1460="","",IF('02_대상물건입력'!B6="",1,IF(ISNUMBER(SEARCH('02_대상물건입력'!B6,B1460)),1,0)))</f>
        <v>0</v>
      </c>
      <c r="P1460" s="38">
        <f>IF(L1460="","",IF('02_대상물건입력'!B15="",0,IF(ISNUMBER(SEARCH('02_대상물건입력'!B15,L1460)),1,0)))</f>
        <v>0</v>
      </c>
      <c r="Q1460" s="38">
        <f>IF(D1460="","",IF('02_대상물건입력'!B8="",0,IF(ISNUMBER(SEARCH('02_대상물건입력'!B8,D1460)),1,0)))</f>
        <v>0</v>
      </c>
      <c r="R1460" s="44">
        <f>IFERROR(ABS(E1460-'02_대상물건입력'!B11)/'02_대상물건입력'!B11,"")</f>
        <v>0.7266947597163288</v>
      </c>
      <c r="S1460" s="38">
        <f>IFERROR(ABS(J1460-'02_대상물건입력'!B10),"")</f>
        <v>4</v>
      </c>
      <c r="T1460" s="38">
        <f>IFERROR(ABS('01_설정'!B4-F1460),"")</f>
        <v>1088</v>
      </c>
      <c r="U1460" s="38" t="str">
        <f>IFERROR(ABS(K1460-YEAR('02_대상물건입력'!B14)),"")</f>
        <v/>
      </c>
      <c r="V1460" s="38" t="str">
        <f>IF(B1460="","",IF(AND(E1460&gt;0,F1460&gt;0,H1460&gt;0,OR('04A_국토부원자료'!P1461="",'04A_국토부원자료'!P1461="-"),IF('01_설정'!B10=1,N1460=1,TRUE),R1460&lt;='01_설정'!B5,S1460&lt;='01_설정'!B6,T1460&lt;='01_설정'!B7,U1460&lt;='01_설정'!B8),"Y",""))</f>
        <v/>
      </c>
      <c r="W1460" s="40" t="str">
        <f>IF(V1460&lt;&gt;"Y","",MAX(0,(1-R1460/'01_설정'!B5))*'01_설정'!B14+MAX(0,(1-S1460/'01_설정'!B6))*'01_설정'!B15+MAX(0,(1-T1460/'01_설정'!B7))*'01_설정'!B16+MAX(0,(1-U1460/'01_설정'!B8))*'01_설정'!B17+O1460*'01_설정'!B11+Q1460*'01_설정'!B12+P1460*'01_설정'!B13)</f>
        <v/>
      </c>
      <c r="X1460" s="38" t="str">
        <f>IF(W1460="","",1+COUNTIFS($W$4:$W$3003,"&gt;"&amp;W1460)+COUNTIFS($W$4:W1460,W1460)-1)</f>
        <v/>
      </c>
    </row>
    <row r="1461" spans="1:24" ht="16.5">
      <c r="A1461" s="38">
        <f>IF('04A_국토부원자료'!A1462="","",ROW()-3)</f>
        <v>1458</v>
      </c>
      <c r="B1461" s="39" t="str">
        <f>IFERROR('04A_국토부원자료'!B1462,"")</f>
        <v>서울특별시 송파구 문정동</v>
      </c>
      <c r="C1461" s="39" t="str">
        <f>IF(B1461="","",IF('04A_국토부원자료'!C1462&lt;&gt;"",'04A_국토부원자료'!C1462,TRIM('04A_국토부원자료'!D1462&amp;IF('04A_국토부원자료'!E1462&lt;&gt;"","-"&amp;'04A_국토부원자료'!E1462,""))))</f>
        <v>639-5</v>
      </c>
      <c r="D1461" s="39" t="str">
        <f>IFERROR('04A_국토부원자료'!F1462,"")</f>
        <v>힐스테이트에코송파</v>
      </c>
      <c r="E1461" s="40">
        <f>IFERROR(VALUE(SUBSTITUTE('04A_국토부원자료'!G1462,",","")),"")</f>
        <v>21.064</v>
      </c>
      <c r="F1461" s="41">
        <f>IFERROR(IF(AND('04A_국토부원자료'!H1462&lt;&gt;"",'04A_국토부원자료'!I1462&lt;&gt;""),DATE(INT(VALUE(SUBSTITUTE('04A_국토부원자료'!H1462,",",""))/100),MOD(VALUE(SUBSTITUTE('04A_국토부원자료'!H1462,",","")),100),VALUE(SUBSTITUTE('04A_국토부원자료'!I1462,",",""))),""),"")</f>
        <v>45023</v>
      </c>
      <c r="G1461" s="42">
        <f>IFERROR(VALUE(SUBSTITUTE('04A_국토부원자료'!J1462,",","")),"")</f>
        <v>18000</v>
      </c>
      <c r="H1461" s="43">
        <f t="shared" si="44"/>
        <v>180000000</v>
      </c>
      <c r="I1461" s="43">
        <f t="shared" si="45"/>
        <v>8545385.4918344095</v>
      </c>
      <c r="J1461" s="38">
        <f>IFERROR(VALUE(SUBSTITUTE('04A_국토부원자료'!K1462,",","")),"")</f>
        <v>15</v>
      </c>
      <c r="K1461" s="38">
        <f>IFERROR(VALUE(SUBSTITUTE('04A_국토부원자료'!N1462,",","")),"")</f>
        <v>2017</v>
      </c>
      <c r="L1461" s="39" t="str">
        <f>IFERROR('04A_국토부원자료'!O1462,"")</f>
        <v>정의로7길 13</v>
      </c>
      <c r="M1461" s="39" t="str">
        <f>IFERROR('04A_국토부원자료'!Q1462,"")</f>
        <v>중개거래</v>
      </c>
      <c r="N1461" s="38">
        <f>IF(B1461="","",IF('02_대상물건입력'!B5="",1,IF(ISNUMBER(SEARCH('02_대상물건입력'!B5,B1461)),1,0)))</f>
        <v>1</v>
      </c>
      <c r="O1461" s="38">
        <f>IF(B1461="","",IF('02_대상물건입력'!B6="",1,IF(ISNUMBER(SEARCH('02_대상물건입력'!B6,B1461)),1,0)))</f>
        <v>0</v>
      </c>
      <c r="P1461" s="38">
        <f>IF(L1461="","",IF('02_대상물건입력'!B15="",0,IF(ISNUMBER(SEARCH('02_대상물건입력'!B15,L1461)),1,0)))</f>
        <v>0</v>
      </c>
      <c r="Q1461" s="38">
        <f>IF(D1461="","",IF('02_대상물건입력'!B8="",0,IF(ISNUMBER(SEARCH('02_대상물건입력'!B8,D1461)),1,0)))</f>
        <v>0</v>
      </c>
      <c r="R1461" s="44">
        <f>IFERROR(ABS(E1461-'02_대상물건입력'!B11)/'02_대상물건입력'!B11,"")</f>
        <v>0.22680488055559631</v>
      </c>
      <c r="S1461" s="38">
        <f>IFERROR(ABS(J1461-'02_대상물건입력'!B10),"")</f>
        <v>3</v>
      </c>
      <c r="T1461" s="38">
        <f>IFERROR(ABS('01_설정'!B4-F1461),"")</f>
        <v>1089</v>
      </c>
      <c r="U1461" s="38">
        <f>IFERROR(ABS(K1461-YEAR('02_대상물건입력'!B14)),"")</f>
        <v>9</v>
      </c>
      <c r="V1461" s="38" t="str">
        <f>IF(B1461="","",IF(AND(E1461&gt;0,F1461&gt;0,H1461&gt;0,OR('04A_국토부원자료'!P1462="",'04A_국토부원자료'!P1462="-"),IF('01_설정'!B10=1,N1461=1,TRUE),R1461&lt;='01_설정'!B5,S1461&lt;='01_설정'!B6,T1461&lt;='01_설정'!B7,U1461&lt;='01_설정'!B8),"Y",""))</f>
        <v>Y</v>
      </c>
      <c r="W1461" s="40">
        <f>IF(V1461&lt;&gt;"Y","",MAX(0,(1-R1461/'01_설정'!B5))*'01_설정'!B14+MAX(0,(1-S1461/'01_설정'!B6))*'01_설정'!B15+MAX(0,(1-T1461/'01_설정'!B7))*'01_설정'!B16+MAX(0,(1-U1461/'01_설정'!B8))*'01_설정'!B17+O1461*'01_설정'!B11+Q1461*'01_설정'!B12+P1461*'01_설정'!B13)</f>
        <v>7.9398006480938275</v>
      </c>
      <c r="X1461" s="38">
        <f>IF(W1461="","",1+COUNTIFS($W$4:$W$3003,"&gt;"&amp;W1461)+COUNTIFS($W$4:W1461,W1461)-1)</f>
        <v>321</v>
      </c>
    </row>
    <row r="1462" spans="1:24" ht="16.5">
      <c r="A1462" s="38">
        <f>IF('04A_국토부원자료'!A1463="","",ROW()-3)</f>
        <v>1459</v>
      </c>
      <c r="B1462" s="39" t="str">
        <f>IFERROR('04A_국토부원자료'!B1463,"")</f>
        <v>서울특별시 송파구 문정동</v>
      </c>
      <c r="C1462" s="39" t="str">
        <f>IF(B1462="","",IF('04A_국토부원자료'!C1463&lt;&gt;"",'04A_국토부원자료'!C1463,TRIM('04A_국토부원자료'!D1463&amp;IF('04A_국토부원자료'!E1463&lt;&gt;"","-"&amp;'04A_국토부원자료'!E1463,""))))</f>
        <v>624</v>
      </c>
      <c r="D1462" s="39" t="str">
        <f>IFERROR('04A_국토부원자료'!F1463,"")</f>
        <v>송파 아이파크</v>
      </c>
      <c r="E1462" s="40">
        <f>IFERROR(VALUE(SUBSTITUTE('04A_국토부원자료'!G1463,",","")),"")</f>
        <v>25.87</v>
      </c>
      <c r="F1462" s="41">
        <f>IFERROR(IF(AND('04A_국토부원자료'!H1463&lt;&gt;"",'04A_국토부원자료'!I1463&lt;&gt;""),DATE(INT(VALUE(SUBSTITUTE('04A_국토부원자료'!H1463,",",""))/100),MOD(VALUE(SUBSTITUTE('04A_국토부원자료'!H1463,",","")),100),VALUE(SUBSTITUTE('04A_국토부원자료'!I1463,",",""))),""),"")</f>
        <v>45021</v>
      </c>
      <c r="G1462" s="42">
        <f>IFERROR(VALUE(SUBSTITUTE('04A_국토부원자료'!J1463,",","")),"")</f>
        <v>22000</v>
      </c>
      <c r="H1462" s="43">
        <f t="shared" si="44"/>
        <v>220000000</v>
      </c>
      <c r="I1462" s="43">
        <f t="shared" si="45"/>
        <v>8504058.7553150356</v>
      </c>
      <c r="J1462" s="38">
        <f>IFERROR(VALUE(SUBSTITUTE('04A_국토부원자료'!K1463,",","")),"")</f>
        <v>13</v>
      </c>
      <c r="K1462" s="38">
        <f>IFERROR(VALUE(SUBSTITUTE('04A_국토부원자료'!N1463,",","")),"")</f>
        <v>2015</v>
      </c>
      <c r="L1462" s="39" t="str">
        <f>IFERROR('04A_국토부원자료'!O1463,"")</f>
        <v>법원로 55</v>
      </c>
      <c r="M1462" s="39" t="str">
        <f>IFERROR('04A_국토부원자료'!Q1463,"")</f>
        <v>중개거래</v>
      </c>
      <c r="N1462" s="38">
        <f>IF(B1462="","",IF('02_대상물건입력'!B5="",1,IF(ISNUMBER(SEARCH('02_대상물건입력'!B5,B1462)),1,0)))</f>
        <v>1</v>
      </c>
      <c r="O1462" s="38">
        <f>IF(B1462="","",IF('02_대상물건입력'!B6="",1,IF(ISNUMBER(SEARCH('02_대상물건입력'!B6,B1462)),1,0)))</f>
        <v>0</v>
      </c>
      <c r="P1462" s="38">
        <f>IF(L1462="","",IF('02_대상물건입력'!B15="",0,IF(ISNUMBER(SEARCH('02_대상물건입력'!B15,L1462)),1,0)))</f>
        <v>0</v>
      </c>
      <c r="Q1462" s="38">
        <f>IF(D1462="","",IF('02_대상물건입력'!B8="",0,IF(ISNUMBER(SEARCH('02_대상물건입력'!B8,D1462)),1,0)))</f>
        <v>0</v>
      </c>
      <c r="R1462" s="44">
        <f>IFERROR(ABS(E1462-'02_대상물건입력'!B11)/'02_대상물건입력'!B11,"")</f>
        <v>5.0391296048864213E-2</v>
      </c>
      <c r="S1462" s="38">
        <f>IFERROR(ABS(J1462-'02_대상물건입력'!B10),"")</f>
        <v>1</v>
      </c>
      <c r="T1462" s="38">
        <f>IFERROR(ABS('01_설정'!B4-F1462),"")</f>
        <v>1091</v>
      </c>
      <c r="U1462" s="38">
        <f>IFERROR(ABS(K1462-YEAR('02_대상물건입력'!B14)),"")</f>
        <v>11</v>
      </c>
      <c r="V1462" s="38" t="str">
        <f>IF(B1462="","",IF(AND(E1462&gt;0,F1462&gt;0,H1462&gt;0,OR('04A_국토부원자료'!P1463="",'04A_국토부원자료'!P1463="-"),IF('01_설정'!B10=1,N1462=1,TRUE),R1462&lt;='01_설정'!B5,S1462&lt;='01_설정'!B6,T1462&lt;='01_설정'!B7,U1462&lt;='01_설정'!B8),"Y",""))</f>
        <v/>
      </c>
      <c r="W1462" s="40" t="str">
        <f>IF(V1462&lt;&gt;"Y","",MAX(0,(1-R1462/'01_설정'!B5))*'01_설정'!B14+MAX(0,(1-S1462/'01_설정'!B6))*'01_설정'!B15+MAX(0,(1-T1462/'01_설정'!B7))*'01_설정'!B16+MAX(0,(1-U1462/'01_설정'!B8))*'01_설정'!B17+O1462*'01_설정'!B11+Q1462*'01_설정'!B12+P1462*'01_설정'!B13)</f>
        <v/>
      </c>
      <c r="X1462" s="38" t="str">
        <f>IF(W1462="","",1+COUNTIFS($W$4:$W$3003,"&gt;"&amp;W1462)+COUNTIFS($W$4:W1462,W1462)-1)</f>
        <v/>
      </c>
    </row>
    <row r="1463" spans="1:24" ht="16.5">
      <c r="A1463" s="38">
        <f>IF('04A_국토부원자료'!A1464="","",ROW()-3)</f>
        <v>1460</v>
      </c>
      <c r="B1463" s="39" t="str">
        <f>IFERROR('04A_국토부원자료'!B1464,"")</f>
        <v>서울특별시 송파구 문정동</v>
      </c>
      <c r="C1463" s="39" t="str">
        <f>IF(B1463="","",IF('04A_국토부원자료'!C1464&lt;&gt;"",'04A_국토부원자료'!C1464,TRIM('04A_국토부원자료'!D1464&amp;IF('04A_국토부원자료'!E1464&lt;&gt;"","-"&amp;'04A_국토부원자료'!E1464,""))))</f>
        <v>618</v>
      </c>
      <c r="D1463" s="39" t="str">
        <f>IFERROR('04A_국토부원자료'!F1464,"")</f>
        <v>파크하비오</v>
      </c>
      <c r="E1463" s="40">
        <f>IFERROR(VALUE(SUBSTITUTE('04A_국토부원자료'!G1464,",","")),"")</f>
        <v>42.54</v>
      </c>
      <c r="F1463" s="41">
        <f>IFERROR(IF(AND('04A_국토부원자료'!H1464&lt;&gt;"",'04A_국토부원자료'!I1464&lt;&gt;""),DATE(INT(VALUE(SUBSTITUTE('04A_국토부원자료'!H1464,",",""))/100),MOD(VALUE(SUBSTITUTE('04A_국토부원자료'!H1464,",","")),100),VALUE(SUBSTITUTE('04A_국토부원자료'!I1464,",",""))),""),"")</f>
        <v>45020</v>
      </c>
      <c r="G1463" s="42">
        <f>IFERROR(VALUE(SUBSTITUTE('04A_국토부원자료'!J1464,",","")),"")</f>
        <v>37750</v>
      </c>
      <c r="H1463" s="43">
        <f t="shared" si="44"/>
        <v>377500000</v>
      </c>
      <c r="I1463" s="43">
        <f t="shared" si="45"/>
        <v>8874000.9402914904</v>
      </c>
      <c r="J1463" s="38">
        <f>IFERROR(VALUE(SUBSTITUTE('04A_국토부원자료'!K1464,",","")),"")</f>
        <v>6</v>
      </c>
      <c r="K1463" s="38" t="str">
        <f>IFERROR(VALUE(SUBSTITUTE('04A_국토부원자료'!N1464,",","")),"")</f>
        <v/>
      </c>
      <c r="L1463" s="39" t="str">
        <f>IFERROR('04A_국토부원자료'!O1464,"")</f>
        <v xml:space="preserve"> </v>
      </c>
      <c r="M1463" s="39" t="str">
        <f>IFERROR('04A_국토부원자료'!Q1464,"")</f>
        <v>중개거래</v>
      </c>
      <c r="N1463" s="38">
        <f>IF(B1463="","",IF('02_대상물건입력'!B5="",1,IF(ISNUMBER(SEARCH('02_대상물건입력'!B5,B1463)),1,0)))</f>
        <v>1</v>
      </c>
      <c r="O1463" s="38">
        <f>IF(B1463="","",IF('02_대상물건입력'!B6="",1,IF(ISNUMBER(SEARCH('02_대상물건입력'!B6,B1463)),1,0)))</f>
        <v>0</v>
      </c>
      <c r="P1463" s="38">
        <f>IF(L1463="","",IF('02_대상물건입력'!B15="",0,IF(ISNUMBER(SEARCH('02_대상물건입력'!B15,L1463)),1,0)))</f>
        <v>0</v>
      </c>
      <c r="Q1463" s="38">
        <f>IF(D1463="","",IF('02_대상물건입력'!B8="",0,IF(ISNUMBER(SEARCH('02_대상물건입력'!B8,D1463)),1,0)))</f>
        <v>0</v>
      </c>
      <c r="R1463" s="44">
        <f>IFERROR(ABS(E1463-'02_대상물건입력'!B11)/'02_대상물건입력'!B11,"")</f>
        <v>0.56151350081489426</v>
      </c>
      <c r="S1463" s="38">
        <f>IFERROR(ABS(J1463-'02_대상물건입력'!B10),"")</f>
        <v>6</v>
      </c>
      <c r="T1463" s="38">
        <f>IFERROR(ABS('01_설정'!B4-F1463),"")</f>
        <v>1092</v>
      </c>
      <c r="U1463" s="38" t="str">
        <f>IFERROR(ABS(K1463-YEAR('02_대상물건입력'!B14)),"")</f>
        <v/>
      </c>
      <c r="V1463" s="38" t="str">
        <f>IF(B1463="","",IF(AND(E1463&gt;0,F1463&gt;0,H1463&gt;0,OR('04A_국토부원자료'!P1464="",'04A_국토부원자료'!P1464="-"),IF('01_설정'!B10=1,N1463=1,TRUE),R1463&lt;='01_설정'!B5,S1463&lt;='01_설정'!B6,T1463&lt;='01_설정'!B7,U1463&lt;='01_설정'!B8),"Y",""))</f>
        <v/>
      </c>
      <c r="W1463" s="40" t="str">
        <f>IF(V1463&lt;&gt;"Y","",MAX(0,(1-R1463/'01_설정'!B5))*'01_설정'!B14+MAX(0,(1-S1463/'01_설정'!B6))*'01_설정'!B15+MAX(0,(1-T1463/'01_설정'!B7))*'01_설정'!B16+MAX(0,(1-U1463/'01_설정'!B8))*'01_설정'!B17+O1463*'01_설정'!B11+Q1463*'01_설정'!B12+P1463*'01_설정'!B13)</f>
        <v/>
      </c>
      <c r="X1463" s="38" t="str">
        <f>IF(W1463="","",1+COUNTIFS($W$4:$W$3003,"&gt;"&amp;W1463)+COUNTIFS($W$4:W1463,W1463)-1)</f>
        <v/>
      </c>
    </row>
    <row r="1464" spans="1:24" ht="16.5">
      <c r="A1464" s="38">
        <f>IF('04A_국토부원자료'!A1465="","",ROW()-3)</f>
        <v>1461</v>
      </c>
      <c r="B1464" s="39" t="str">
        <f>IFERROR('04A_국토부원자료'!B1465,"")</f>
        <v>서울특별시 송파구 문정동</v>
      </c>
      <c r="C1464" s="39" t="str">
        <f>IF(B1464="","",IF('04A_국토부원자료'!C1465&lt;&gt;"",'04A_국토부원자료'!C1465,TRIM('04A_국토부원자료'!D1465&amp;IF('04A_국토부원자료'!E1465&lt;&gt;"","-"&amp;'04A_국토부원자료'!E1465,""))))</f>
        <v>618</v>
      </c>
      <c r="D1464" s="39" t="str">
        <f>IFERROR('04A_국토부원자료'!F1465,"")</f>
        <v>파크하비오</v>
      </c>
      <c r="E1464" s="40">
        <f>IFERROR(VALUE(SUBSTITUTE('04A_국토부원자료'!G1465,",","")),"")</f>
        <v>23.76</v>
      </c>
      <c r="F1464" s="41">
        <f>IFERROR(IF(AND('04A_국토부원자료'!H1465&lt;&gt;"",'04A_국토부원자료'!I1465&lt;&gt;""),DATE(INT(VALUE(SUBSTITUTE('04A_국토부원자료'!H1465,",",""))/100),MOD(VALUE(SUBSTITUTE('04A_국토부원자료'!H1465,",","")),100),VALUE(SUBSTITUTE('04A_국토부원자료'!I1465,",",""))),""),"")</f>
        <v>45020</v>
      </c>
      <c r="G1464" s="42">
        <f>IFERROR(VALUE(SUBSTITUTE('04A_국토부원자료'!J1465,",","")),"")</f>
        <v>20500</v>
      </c>
      <c r="H1464" s="43">
        <f t="shared" si="44"/>
        <v>205000000</v>
      </c>
      <c r="I1464" s="43">
        <f t="shared" si="45"/>
        <v>8627946.1279461272</v>
      </c>
      <c r="J1464" s="38">
        <f>IFERROR(VALUE(SUBSTITUTE('04A_국토부원자료'!K1465,",","")),"")</f>
        <v>15</v>
      </c>
      <c r="K1464" s="38" t="str">
        <f>IFERROR(VALUE(SUBSTITUTE('04A_국토부원자료'!N1465,",","")),"")</f>
        <v/>
      </c>
      <c r="L1464" s="39" t="str">
        <f>IFERROR('04A_국토부원자료'!O1465,"")</f>
        <v xml:space="preserve"> </v>
      </c>
      <c r="M1464" s="39" t="str">
        <f>IFERROR('04A_국토부원자료'!Q1465,"")</f>
        <v>중개거래</v>
      </c>
      <c r="N1464" s="38">
        <f>IF(B1464="","",IF('02_대상물건입력'!B5="",1,IF(ISNUMBER(SEARCH('02_대상물건입력'!B5,B1464)),1,0)))</f>
        <v>1</v>
      </c>
      <c r="O1464" s="38">
        <f>IF(B1464="","",IF('02_대상물건입력'!B6="",1,IF(ISNUMBER(SEARCH('02_대상물건입력'!B6,B1464)),1,0)))</f>
        <v>0</v>
      </c>
      <c r="P1464" s="38">
        <f>IF(L1464="","",IF('02_대상물건입력'!B15="",0,IF(ISNUMBER(SEARCH('02_대상물건입력'!B15,L1464)),1,0)))</f>
        <v>0</v>
      </c>
      <c r="Q1464" s="38">
        <f>IF(D1464="","",IF('02_대상물건입력'!B8="",0,IF(ISNUMBER(SEARCH('02_대상물건입력'!B8,D1464)),1,0)))</f>
        <v>0</v>
      </c>
      <c r="R1464" s="44">
        <f>IFERROR(ABS(E1464-'02_대상물건입력'!B11)/'02_대상물건입력'!B11,"")</f>
        <v>0.12784295300042572</v>
      </c>
      <c r="S1464" s="38">
        <f>IFERROR(ABS(J1464-'02_대상물건입력'!B10),"")</f>
        <v>3</v>
      </c>
      <c r="T1464" s="38">
        <f>IFERROR(ABS('01_설정'!B4-F1464),"")</f>
        <v>1092</v>
      </c>
      <c r="U1464" s="38" t="str">
        <f>IFERROR(ABS(K1464-YEAR('02_대상물건입력'!B14)),"")</f>
        <v/>
      </c>
      <c r="V1464" s="38" t="str">
        <f>IF(B1464="","",IF(AND(E1464&gt;0,F1464&gt;0,H1464&gt;0,OR('04A_국토부원자료'!P1465="",'04A_국토부원자료'!P1465="-"),IF('01_설정'!B10=1,N1464=1,TRUE),R1464&lt;='01_설정'!B5,S1464&lt;='01_설정'!B6,T1464&lt;='01_설정'!B7,U1464&lt;='01_설정'!B8),"Y",""))</f>
        <v/>
      </c>
      <c r="W1464" s="40" t="str">
        <f>IF(V1464&lt;&gt;"Y","",MAX(0,(1-R1464/'01_설정'!B5))*'01_설정'!B14+MAX(0,(1-S1464/'01_설정'!B6))*'01_설정'!B15+MAX(0,(1-T1464/'01_설정'!B7))*'01_설정'!B16+MAX(0,(1-U1464/'01_설정'!B8))*'01_설정'!B17+O1464*'01_설정'!B11+Q1464*'01_설정'!B12+P1464*'01_설정'!B13)</f>
        <v/>
      </c>
      <c r="X1464" s="38" t="str">
        <f>IF(W1464="","",1+COUNTIFS($W$4:$W$3003,"&gt;"&amp;W1464)+COUNTIFS($W$4:W1464,W1464)-1)</f>
        <v/>
      </c>
    </row>
    <row r="1465" spans="1:24" ht="16.5">
      <c r="A1465" s="38">
        <f>IF('04A_국토부원자료'!A1466="","",ROW()-3)</f>
        <v>1462</v>
      </c>
      <c r="B1465" s="39" t="str">
        <f>IFERROR('04A_국토부원자료'!B1466,"")</f>
        <v>서울특별시 송파구 문정동</v>
      </c>
      <c r="C1465" s="39" t="str">
        <f>IF(B1465="","",IF('04A_국토부원자료'!C1466&lt;&gt;"",'04A_국토부원자료'!C1466,TRIM('04A_국토부원자료'!D1466&amp;IF('04A_국토부원자료'!E1466&lt;&gt;"","-"&amp;'04A_국토부원자료'!E1466,""))))</f>
        <v>622</v>
      </c>
      <c r="D1465" s="39" t="str">
        <f>IFERROR('04A_국토부원자료'!F1466,"")</f>
        <v>송파한화오벨리스크</v>
      </c>
      <c r="E1465" s="40">
        <f>IFERROR(VALUE(SUBSTITUTE('04A_국토부원자료'!G1466,",","")),"")</f>
        <v>29.96</v>
      </c>
      <c r="F1465" s="41">
        <f>IFERROR(IF(AND('04A_국토부원자료'!H1466&lt;&gt;"",'04A_국토부원자료'!I1466&lt;&gt;""),DATE(INT(VALUE(SUBSTITUTE('04A_국토부원자료'!H1466,",",""))/100),MOD(VALUE(SUBSTITUTE('04A_국토부원자료'!H1466,",","")),100),VALUE(SUBSTITUTE('04A_국토부원자료'!I1466,",",""))),""),"")</f>
        <v>45020</v>
      </c>
      <c r="G1465" s="42">
        <f>IFERROR(VALUE(SUBSTITUTE('04A_국토부원자료'!J1466,",","")),"")</f>
        <v>23500</v>
      </c>
      <c r="H1465" s="43">
        <f t="shared" si="44"/>
        <v>235000000</v>
      </c>
      <c r="I1465" s="43">
        <f t="shared" si="45"/>
        <v>7843791.7222963953</v>
      </c>
      <c r="J1465" s="38">
        <f>IFERROR(VALUE(SUBSTITUTE('04A_국토부원자료'!K1466,",","")),"")</f>
        <v>14</v>
      </c>
      <c r="K1465" s="38">
        <f>IFERROR(VALUE(SUBSTITUTE('04A_국토부원자료'!N1466,",","")),"")</f>
        <v>2013</v>
      </c>
      <c r="L1465" s="39" t="str">
        <f>IFERROR('04A_국토부원자료'!O1466,"")</f>
        <v>충민로 5</v>
      </c>
      <c r="M1465" s="39" t="str">
        <f>IFERROR('04A_국토부원자료'!Q1466,"")</f>
        <v>중개거래</v>
      </c>
      <c r="N1465" s="38">
        <f>IF(B1465="","",IF('02_대상물건입력'!B5="",1,IF(ISNUMBER(SEARCH('02_대상물건입력'!B5,B1465)),1,0)))</f>
        <v>1</v>
      </c>
      <c r="O1465" s="38">
        <f>IF(B1465="","",IF('02_대상물건입력'!B6="",1,IF(ISNUMBER(SEARCH('02_대상물건입력'!B6,B1465)),1,0)))</f>
        <v>0</v>
      </c>
      <c r="P1465" s="38">
        <f>IF(L1465="","",IF('02_대상물건입력'!B15="",0,IF(ISNUMBER(SEARCH('02_대상물건입력'!B15,L1465)),1,0)))</f>
        <v>0</v>
      </c>
      <c r="Q1465" s="38">
        <f>IF(D1465="","",IF('02_대상물건입력'!B8="",0,IF(ISNUMBER(SEARCH('02_대상물건입력'!B8,D1465)),1,0)))</f>
        <v>0</v>
      </c>
      <c r="R1465" s="44">
        <f>IFERROR(ABS(E1465-'02_대상물건입력'!B11)/'02_대상물건입력'!B11,"")</f>
        <v>9.9740114819328485E-2</v>
      </c>
      <c r="S1465" s="38">
        <f>IFERROR(ABS(J1465-'02_대상물건입력'!B10),"")</f>
        <v>2</v>
      </c>
      <c r="T1465" s="38">
        <f>IFERROR(ABS('01_설정'!B4-F1465),"")</f>
        <v>1092</v>
      </c>
      <c r="U1465" s="38">
        <f>IFERROR(ABS(K1465-YEAR('02_대상물건입력'!B14)),"")</f>
        <v>13</v>
      </c>
      <c r="V1465" s="38" t="str">
        <f>IF(B1465="","",IF(AND(E1465&gt;0,F1465&gt;0,H1465&gt;0,OR('04A_국토부원자료'!P1466="",'04A_국토부원자료'!P1466="-"),IF('01_설정'!B10=1,N1465=1,TRUE),R1465&lt;='01_설정'!B5,S1465&lt;='01_설정'!B6,T1465&lt;='01_설정'!B7,U1465&lt;='01_설정'!B8),"Y",""))</f>
        <v/>
      </c>
      <c r="W1465" s="40" t="str">
        <f>IF(V1465&lt;&gt;"Y","",MAX(0,(1-R1465/'01_설정'!B5))*'01_설정'!B14+MAX(0,(1-S1465/'01_설정'!B6))*'01_설정'!B15+MAX(0,(1-T1465/'01_설정'!B7))*'01_설정'!B16+MAX(0,(1-U1465/'01_설정'!B8))*'01_설정'!B17+O1465*'01_설정'!B11+Q1465*'01_설정'!B12+P1465*'01_설정'!B13)</f>
        <v/>
      </c>
      <c r="X1465" s="38" t="str">
        <f>IF(W1465="","",1+COUNTIFS($W$4:$W$3003,"&gt;"&amp;W1465)+COUNTIFS($W$4:W1465,W1465)-1)</f>
        <v/>
      </c>
    </row>
    <row r="1466" spans="1:24" ht="16.5">
      <c r="A1466" s="38">
        <f>IF('04A_국토부원자료'!A1467="","",ROW()-3)</f>
        <v>1463</v>
      </c>
      <c r="B1466" s="39" t="str">
        <f>IFERROR('04A_국토부원자료'!B1467,"")</f>
        <v>서울특별시 송파구 문정동</v>
      </c>
      <c r="C1466" s="39" t="str">
        <f>IF(B1466="","",IF('04A_국토부원자료'!C1467&lt;&gt;"",'04A_국토부원자료'!C1467,TRIM('04A_국토부원자료'!D1467&amp;IF('04A_국토부원자료'!E1467&lt;&gt;"","-"&amp;'04A_국토부원자료'!E1467,""))))</f>
        <v>622</v>
      </c>
      <c r="D1466" s="39" t="str">
        <f>IFERROR('04A_국토부원자료'!F1467,"")</f>
        <v>송파한화오벨리스크</v>
      </c>
      <c r="E1466" s="40">
        <f>IFERROR(VALUE(SUBSTITUTE('04A_국토부원자료'!G1467,",","")),"")</f>
        <v>26.82</v>
      </c>
      <c r="F1466" s="41">
        <f>IFERROR(IF(AND('04A_국토부원자료'!H1467&lt;&gt;"",'04A_국토부원자료'!I1467&lt;&gt;""),DATE(INT(VALUE(SUBSTITUTE('04A_국토부원자료'!H1467,",",""))/100),MOD(VALUE(SUBSTITUTE('04A_국토부원자료'!H1467,",","")),100),VALUE(SUBSTITUTE('04A_국토부원자료'!I1467,",",""))),""),"")</f>
        <v>45015</v>
      </c>
      <c r="G1466" s="42">
        <f>IFERROR(VALUE(SUBSTITUTE('04A_국토부원자료'!J1467,",","")),"")</f>
        <v>20000</v>
      </c>
      <c r="H1466" s="43">
        <f t="shared" si="44"/>
        <v>200000000</v>
      </c>
      <c r="I1466" s="43">
        <f t="shared" si="45"/>
        <v>7457121.5510812821</v>
      </c>
      <c r="J1466" s="38">
        <f>IFERROR(VALUE(SUBSTITUTE('04A_국토부원자료'!K1467,",","")),"")</f>
        <v>10</v>
      </c>
      <c r="K1466" s="38">
        <f>IFERROR(VALUE(SUBSTITUTE('04A_국토부원자료'!N1467,",","")),"")</f>
        <v>2013</v>
      </c>
      <c r="L1466" s="39" t="str">
        <f>IFERROR('04A_국토부원자료'!O1467,"")</f>
        <v>충민로 5</v>
      </c>
      <c r="M1466" s="39" t="str">
        <f>IFERROR('04A_국토부원자료'!Q1467,"")</f>
        <v>중개거래</v>
      </c>
      <c r="N1466" s="38">
        <f>IF(B1466="","",IF('02_대상물건입력'!B5="",1,IF(ISNUMBER(SEARCH('02_대상물건입력'!B5,B1466)),1,0)))</f>
        <v>1</v>
      </c>
      <c r="O1466" s="38">
        <f>IF(B1466="","",IF('02_대상물건입력'!B6="",1,IF(ISNUMBER(SEARCH('02_대상물건입력'!B6,B1466)),1,0)))</f>
        <v>0</v>
      </c>
      <c r="P1466" s="38">
        <f>IF(L1466="","",IF('02_대상물건입력'!B15="",0,IF(ISNUMBER(SEARCH('02_대상물건입력'!B15,L1466)),1,0)))</f>
        <v>0</v>
      </c>
      <c r="Q1466" s="38">
        <f>IF(D1466="","",IF('02_대상물건입력'!B8="",0,IF(ISNUMBER(SEARCH('02_대상물건입력'!B8,D1466)),1,0)))</f>
        <v>0</v>
      </c>
      <c r="R1466" s="44">
        <f>IFERROR(ABS(E1466-'02_대상물건입력'!B11)/'02_대상물건입력'!B11,"")</f>
        <v>1.551969694745029E-2</v>
      </c>
      <c r="S1466" s="38">
        <f>IFERROR(ABS(J1466-'02_대상물건입력'!B10),"")</f>
        <v>2</v>
      </c>
      <c r="T1466" s="38">
        <f>IFERROR(ABS('01_설정'!B4-F1466),"")</f>
        <v>1097</v>
      </c>
      <c r="U1466" s="38">
        <f>IFERROR(ABS(K1466-YEAR('02_대상물건입력'!B14)),"")</f>
        <v>13</v>
      </c>
      <c r="V1466" s="38" t="str">
        <f>IF(B1466="","",IF(AND(E1466&gt;0,F1466&gt;0,H1466&gt;0,OR('04A_국토부원자료'!P1467="",'04A_국토부원자료'!P1467="-"),IF('01_설정'!B10=1,N1466=1,TRUE),R1466&lt;='01_설정'!B5,S1466&lt;='01_설정'!B6,T1466&lt;='01_설정'!B7,U1466&lt;='01_설정'!B8),"Y",""))</f>
        <v/>
      </c>
      <c r="W1466" s="40" t="str">
        <f>IF(V1466&lt;&gt;"Y","",MAX(0,(1-R1466/'01_설정'!B5))*'01_설정'!B14+MAX(0,(1-S1466/'01_설정'!B6))*'01_설정'!B15+MAX(0,(1-T1466/'01_설정'!B7))*'01_설정'!B16+MAX(0,(1-U1466/'01_설정'!B8))*'01_설정'!B17+O1466*'01_설정'!B11+Q1466*'01_설정'!B12+P1466*'01_설정'!B13)</f>
        <v/>
      </c>
      <c r="X1466" s="38" t="str">
        <f>IF(W1466="","",1+COUNTIFS($W$4:$W$3003,"&gt;"&amp;W1466)+COUNTIFS($W$4:W1466,W1466)-1)</f>
        <v/>
      </c>
    </row>
    <row r="1467" spans="1:24" ht="16.5">
      <c r="A1467" s="38">
        <f>IF('04A_국토부원자료'!A1468="","",ROW()-3)</f>
        <v>1464</v>
      </c>
      <c r="B1467" s="39" t="str">
        <f>IFERROR('04A_국토부원자료'!B1468,"")</f>
        <v>서울특별시 송파구 문정동</v>
      </c>
      <c r="C1467" s="39" t="str">
        <f>IF(B1467="","",IF('04A_국토부원자료'!C1468&lt;&gt;"",'04A_국토부원자료'!C1468,TRIM('04A_국토부원자료'!D1468&amp;IF('04A_국토부원자료'!E1468&lt;&gt;"","-"&amp;'04A_국토부원자료'!E1468,""))))</f>
        <v>620</v>
      </c>
      <c r="D1467" s="39" t="str">
        <f>IFERROR('04A_국토부원자료'!F1468,"")</f>
        <v>송파푸르지오시티</v>
      </c>
      <c r="E1467" s="40">
        <f>IFERROR(VALUE(SUBSTITUTE('04A_국토부원자료'!G1468,",","")),"")</f>
        <v>29.63</v>
      </c>
      <c r="F1467" s="41">
        <f>IFERROR(IF(AND('04A_국토부원자료'!H1468&lt;&gt;"",'04A_국토부원자료'!I1468&lt;&gt;""),DATE(INT(VALUE(SUBSTITUTE('04A_국토부원자료'!H1468,",",""))/100),MOD(VALUE(SUBSTITUTE('04A_국토부원자료'!H1468,",","")),100),VALUE(SUBSTITUTE('04A_국토부원자료'!I1468,",",""))),""),"")</f>
        <v>45015</v>
      </c>
      <c r="G1467" s="42">
        <f>IFERROR(VALUE(SUBSTITUTE('04A_국토부원자료'!J1468,",","")),"")</f>
        <v>26000</v>
      </c>
      <c r="H1467" s="43">
        <f t="shared" si="44"/>
        <v>260000000</v>
      </c>
      <c r="I1467" s="43">
        <f t="shared" si="45"/>
        <v>8774890.3138710763</v>
      </c>
      <c r="J1467" s="38">
        <f>IFERROR(VALUE(SUBSTITUTE('04A_국토부원자료'!K1468,",","")),"")</f>
        <v>5</v>
      </c>
      <c r="K1467" s="38">
        <f>IFERROR(VALUE(SUBSTITUTE('04A_국토부원자료'!N1468,",","")),"")</f>
        <v>2013</v>
      </c>
      <c r="L1467" s="39" t="str">
        <f>IFERROR('04A_국토부원자료'!O1468,"")</f>
        <v>새말로 62</v>
      </c>
      <c r="M1467" s="39" t="str">
        <f>IFERROR('04A_국토부원자료'!Q1468,"")</f>
        <v>중개거래</v>
      </c>
      <c r="N1467" s="38">
        <f>IF(B1467="","",IF('02_대상물건입력'!B5="",1,IF(ISNUMBER(SEARCH('02_대상물건입력'!B5,B1467)),1,0)))</f>
        <v>1</v>
      </c>
      <c r="O1467" s="38">
        <f>IF(B1467="","",IF('02_대상물건입력'!B6="",1,IF(ISNUMBER(SEARCH('02_대상물건입력'!B6,B1467)),1,0)))</f>
        <v>0</v>
      </c>
      <c r="P1467" s="38">
        <f>IF(L1467="","",IF('02_대상물건입력'!B15="",0,IF(ISNUMBER(SEARCH('02_대상물건입력'!B15,L1467)),1,0)))</f>
        <v>0</v>
      </c>
      <c r="Q1467" s="38">
        <f>IF(D1467="","",IF('02_대상물건입력'!B8="",0,IF(ISNUMBER(SEARCH('02_대상물건입력'!B8,D1467)),1,0)))</f>
        <v>0</v>
      </c>
      <c r="R1467" s="44">
        <f>IFERROR(ABS(E1467-'02_대상물건입력'!B11)/'02_대상물건입력'!B11,"")</f>
        <v>8.7626822499889886E-2</v>
      </c>
      <c r="S1467" s="38">
        <f>IFERROR(ABS(J1467-'02_대상물건입력'!B10),"")</f>
        <v>7</v>
      </c>
      <c r="T1467" s="38">
        <f>IFERROR(ABS('01_설정'!B4-F1467),"")</f>
        <v>1097</v>
      </c>
      <c r="U1467" s="38">
        <f>IFERROR(ABS(K1467-YEAR('02_대상물건입력'!B14)),"")</f>
        <v>13</v>
      </c>
      <c r="V1467" s="38" t="str">
        <f>IF(B1467="","",IF(AND(E1467&gt;0,F1467&gt;0,H1467&gt;0,OR('04A_국토부원자료'!P1468="",'04A_국토부원자료'!P1468="-"),IF('01_설정'!B10=1,N1467=1,TRUE),R1467&lt;='01_설정'!B5,S1467&lt;='01_설정'!B6,T1467&lt;='01_설정'!B7,U1467&lt;='01_설정'!B8),"Y",""))</f>
        <v/>
      </c>
      <c r="W1467" s="40" t="str">
        <f>IF(V1467&lt;&gt;"Y","",MAX(0,(1-R1467/'01_설정'!B5))*'01_설정'!B14+MAX(0,(1-S1467/'01_설정'!B6))*'01_설정'!B15+MAX(0,(1-T1467/'01_설정'!B7))*'01_설정'!B16+MAX(0,(1-U1467/'01_설정'!B8))*'01_설정'!B17+O1467*'01_설정'!B11+Q1467*'01_설정'!B12+P1467*'01_설정'!B13)</f>
        <v/>
      </c>
      <c r="X1467" s="38" t="str">
        <f>IF(W1467="","",1+COUNTIFS($W$4:$W$3003,"&gt;"&amp;W1467)+COUNTIFS($W$4:W1467,W1467)-1)</f>
        <v/>
      </c>
    </row>
    <row r="1468" spans="1:24" ht="16.5">
      <c r="A1468" s="38">
        <f>IF('04A_국토부원자료'!A1469="","",ROW()-3)</f>
        <v>1465</v>
      </c>
      <c r="B1468" s="39" t="str">
        <f>IFERROR('04A_국토부원자료'!B1469,"")</f>
        <v>서울특별시 송파구 문정동</v>
      </c>
      <c r="C1468" s="39" t="str">
        <f>IF(B1468="","",IF('04A_국토부원자료'!C1469&lt;&gt;"",'04A_국토부원자료'!C1469,TRIM('04A_국토부원자료'!D1469&amp;IF('04A_국토부원자료'!E1469&lt;&gt;"","-"&amp;'04A_국토부원자료'!E1469,""))))</f>
        <v>652-5</v>
      </c>
      <c r="D1468" s="39" t="str">
        <f>IFERROR('04A_국토부원자료'!F1469,"")</f>
        <v>문정 아이파크</v>
      </c>
      <c r="E1468" s="40">
        <f>IFERROR(VALUE(SUBSTITUTE('04A_국토부원자료'!G1469,",","")),"")</f>
        <v>22.4</v>
      </c>
      <c r="F1468" s="41">
        <f>IFERROR(IF(AND('04A_국토부원자료'!H1469&lt;&gt;"",'04A_국토부원자료'!I1469&lt;&gt;""),DATE(INT(VALUE(SUBSTITUTE('04A_국토부원자료'!H1469,",",""))/100),MOD(VALUE(SUBSTITUTE('04A_국토부원자료'!H1469,",","")),100),VALUE(SUBSTITUTE('04A_국토부원자료'!I1469,",",""))),""),"")</f>
        <v>45014</v>
      </c>
      <c r="G1468" s="42">
        <f>IFERROR(VALUE(SUBSTITUTE('04A_국토부원자료'!J1469,",","")),"")</f>
        <v>19000</v>
      </c>
      <c r="H1468" s="43">
        <f t="shared" si="44"/>
        <v>190000000</v>
      </c>
      <c r="I1468" s="43">
        <f t="shared" si="45"/>
        <v>8482142.8571428582</v>
      </c>
      <c r="J1468" s="38">
        <f>IFERROR(VALUE(SUBSTITUTE('04A_국토부원자료'!K1469,",","")),"")</f>
        <v>6</v>
      </c>
      <c r="K1468" s="38">
        <f>IFERROR(VALUE(SUBSTITUTE('04A_국토부원자료'!N1469,",","")),"")</f>
        <v>2017</v>
      </c>
      <c r="L1468" s="39" t="str">
        <f>IFERROR('04A_국토부원자료'!O1469,"")</f>
        <v>법원로4길 6</v>
      </c>
      <c r="M1468" s="39" t="str">
        <f>IFERROR('04A_국토부원자료'!Q1469,"")</f>
        <v>중개거래</v>
      </c>
      <c r="N1468" s="38">
        <f>IF(B1468="","",IF('02_대상물건입력'!B5="",1,IF(ISNUMBER(SEARCH('02_대상물건입력'!B5,B1468)),1,0)))</f>
        <v>1</v>
      </c>
      <c r="O1468" s="38">
        <f>IF(B1468="","",IF('02_대상물건입력'!B6="",1,IF(ISNUMBER(SEARCH('02_대상물건입력'!B6,B1468)),1,0)))</f>
        <v>0</v>
      </c>
      <c r="P1468" s="38">
        <f>IF(L1468="","",IF('02_대상물건입력'!B15="",0,IF(ISNUMBER(SEARCH('02_대상물건입력'!B15,L1468)),1,0)))</f>
        <v>0</v>
      </c>
      <c r="Q1468" s="38">
        <f>IF(D1468="","",IF('02_대상물건입력'!B8="",0,IF(ISNUMBER(SEARCH('02_대상물건입력'!B8,D1468)),1,0)))</f>
        <v>0</v>
      </c>
      <c r="R1468" s="44">
        <f>IFERROR(ABS(E1468-'02_대상물건입력'!B11)/'02_대상물건입력'!B11,"")</f>
        <v>0.17776440013508157</v>
      </c>
      <c r="S1468" s="38">
        <f>IFERROR(ABS(J1468-'02_대상물건입력'!B10),"")</f>
        <v>6</v>
      </c>
      <c r="T1468" s="38">
        <f>IFERROR(ABS('01_설정'!B4-F1468),"")</f>
        <v>1098</v>
      </c>
      <c r="U1468" s="38">
        <f>IFERROR(ABS(K1468-YEAR('02_대상물건입력'!B14)),"")</f>
        <v>9</v>
      </c>
      <c r="V1468" s="38" t="str">
        <f>IF(B1468="","",IF(AND(E1468&gt;0,F1468&gt;0,H1468&gt;0,OR('04A_국토부원자료'!P1469="",'04A_국토부원자료'!P1469="-"),IF('01_설정'!B10=1,N1468=1,TRUE),R1468&lt;='01_설정'!B5,S1468&lt;='01_설정'!B6,T1468&lt;='01_설정'!B7,U1468&lt;='01_설정'!B8),"Y",""))</f>
        <v/>
      </c>
      <c r="W1468" s="40" t="str">
        <f>IF(V1468&lt;&gt;"Y","",MAX(0,(1-R1468/'01_설정'!B5))*'01_설정'!B14+MAX(0,(1-S1468/'01_설정'!B6))*'01_설정'!B15+MAX(0,(1-T1468/'01_설정'!B7))*'01_설정'!B16+MAX(0,(1-U1468/'01_설정'!B8))*'01_설정'!B17+O1468*'01_설정'!B11+Q1468*'01_설정'!B12+P1468*'01_설정'!B13)</f>
        <v/>
      </c>
      <c r="X1468" s="38" t="str">
        <f>IF(W1468="","",1+COUNTIFS($W$4:$W$3003,"&gt;"&amp;W1468)+COUNTIFS($W$4:W1468,W1468)-1)</f>
        <v/>
      </c>
    </row>
    <row r="1469" spans="1:24" ht="16.5">
      <c r="A1469" s="38">
        <f>IF('04A_국토부원자료'!A1470="","",ROW()-3)</f>
        <v>1466</v>
      </c>
      <c r="B1469" s="39" t="str">
        <f>IFERROR('04A_국토부원자료'!B1470,"")</f>
        <v>서울특별시 송파구 문정동</v>
      </c>
      <c r="C1469" s="39" t="str">
        <f>IF(B1469="","",IF('04A_국토부원자료'!C1470&lt;&gt;"",'04A_국토부원자료'!C1470,TRIM('04A_국토부원자료'!D1470&amp;IF('04A_국토부원자료'!E1470&lt;&gt;"","-"&amp;'04A_국토부원자료'!E1470,""))))</f>
        <v>618</v>
      </c>
      <c r="D1469" s="39" t="str">
        <f>IFERROR('04A_국토부원자료'!F1470,"")</f>
        <v>파크하비오</v>
      </c>
      <c r="E1469" s="40">
        <f>IFERROR(VALUE(SUBSTITUTE('04A_국토부원자료'!G1470,",","")),"")</f>
        <v>48.96</v>
      </c>
      <c r="F1469" s="41">
        <f>IFERROR(IF(AND('04A_국토부원자료'!H1470&lt;&gt;"",'04A_국토부원자료'!I1470&lt;&gt;""),DATE(INT(VALUE(SUBSTITUTE('04A_국토부원자료'!H1470,",",""))/100),MOD(VALUE(SUBSTITUTE('04A_국토부원자료'!H1470,",","")),100),VALUE(SUBSTITUTE('04A_국토부원자료'!I1470,",",""))),""),"")</f>
        <v>45012</v>
      </c>
      <c r="G1469" s="42">
        <f>IFERROR(VALUE(SUBSTITUTE('04A_국토부원자료'!J1470,",","")),"")</f>
        <v>44000</v>
      </c>
      <c r="H1469" s="43">
        <f t="shared" si="44"/>
        <v>440000000</v>
      </c>
      <c r="I1469" s="43">
        <f t="shared" si="45"/>
        <v>8986928.1045751628</v>
      </c>
      <c r="J1469" s="38">
        <f>IFERROR(VALUE(SUBSTITUTE('04A_국토부원자료'!K1470,",","")),"")</f>
        <v>14</v>
      </c>
      <c r="K1469" s="38" t="str">
        <f>IFERROR(VALUE(SUBSTITUTE('04A_국토부원자료'!N1470,",","")),"")</f>
        <v/>
      </c>
      <c r="L1469" s="39" t="str">
        <f>IFERROR('04A_국토부원자료'!O1470,"")</f>
        <v xml:space="preserve"> </v>
      </c>
      <c r="M1469" s="39" t="str">
        <f>IFERROR('04A_국토부원자료'!Q1470,"")</f>
        <v>중개거래</v>
      </c>
      <c r="N1469" s="38">
        <f>IF(B1469="","",IF('02_대상물건입력'!B5="",1,IF(ISNUMBER(SEARCH('02_대상물건입력'!B5,B1469)),1,0)))</f>
        <v>1</v>
      </c>
      <c r="O1469" s="38">
        <f>IF(B1469="","",IF('02_대상물건입력'!B6="",1,IF(ISNUMBER(SEARCH('02_대상물건입력'!B6,B1469)),1,0)))</f>
        <v>0</v>
      </c>
      <c r="P1469" s="38">
        <f>IF(L1469="","",IF('02_대상물건입력'!B15="",0,IF(ISNUMBER(SEARCH('02_대상물건입력'!B15,L1469)),1,0)))</f>
        <v>0</v>
      </c>
      <c r="Q1469" s="38">
        <f>IF(D1469="","",IF('02_대상물건입력'!B8="",0,IF(ISNUMBER(SEARCH('02_대상물건입력'!B8,D1469)),1,0)))</f>
        <v>0</v>
      </c>
      <c r="R1469" s="44">
        <f>IFERROR(ABS(E1469-'02_대상물건입력'!B11)/'02_대상물건입력'!B11,"")</f>
        <v>0.79717209684760759</v>
      </c>
      <c r="S1469" s="38">
        <f>IFERROR(ABS(J1469-'02_대상물건입력'!B10),"")</f>
        <v>2</v>
      </c>
      <c r="T1469" s="38">
        <f>IFERROR(ABS('01_설정'!B4-F1469),"")</f>
        <v>1100</v>
      </c>
      <c r="U1469" s="38" t="str">
        <f>IFERROR(ABS(K1469-YEAR('02_대상물건입력'!B14)),"")</f>
        <v/>
      </c>
      <c r="V1469" s="38" t="str">
        <f>IF(B1469="","",IF(AND(E1469&gt;0,F1469&gt;0,H1469&gt;0,OR('04A_국토부원자료'!P1470="",'04A_국토부원자료'!P1470="-"),IF('01_설정'!B10=1,N1469=1,TRUE),R1469&lt;='01_설정'!B5,S1469&lt;='01_설정'!B6,T1469&lt;='01_설정'!B7,U1469&lt;='01_설정'!B8),"Y",""))</f>
        <v/>
      </c>
      <c r="W1469" s="40" t="str">
        <f>IF(V1469&lt;&gt;"Y","",MAX(0,(1-R1469/'01_설정'!B5))*'01_설정'!B14+MAX(0,(1-S1469/'01_설정'!B6))*'01_설정'!B15+MAX(0,(1-T1469/'01_설정'!B7))*'01_설정'!B16+MAX(0,(1-U1469/'01_설정'!B8))*'01_설정'!B17+O1469*'01_설정'!B11+Q1469*'01_설정'!B12+P1469*'01_설정'!B13)</f>
        <v/>
      </c>
      <c r="X1469" s="38" t="str">
        <f>IF(W1469="","",1+COUNTIFS($W$4:$W$3003,"&gt;"&amp;W1469)+COUNTIFS($W$4:W1469,W1469)-1)</f>
        <v/>
      </c>
    </row>
    <row r="1470" spans="1:24" ht="16.5">
      <c r="A1470" s="38">
        <f>IF('04A_국토부원자료'!A1471="","",ROW()-3)</f>
        <v>1467</v>
      </c>
      <c r="B1470" s="39" t="str">
        <f>IFERROR('04A_국토부원자료'!B1471,"")</f>
        <v>서울특별시 송파구 문정동</v>
      </c>
      <c r="C1470" s="39" t="str">
        <f>IF(B1470="","",IF('04A_국토부원자료'!C1471&lt;&gt;"",'04A_국토부원자료'!C1471,TRIM('04A_국토부원자료'!D1471&amp;IF('04A_국토부원자료'!E1471&lt;&gt;"","-"&amp;'04A_국토부원자료'!E1471,""))))</f>
        <v>618</v>
      </c>
      <c r="D1470" s="39" t="str">
        <f>IFERROR('04A_국토부원자료'!F1471,"")</f>
        <v>파크하비오</v>
      </c>
      <c r="E1470" s="40">
        <f>IFERROR(VALUE(SUBSTITUTE('04A_국토부원자료'!G1471,",","")),"")</f>
        <v>48.96</v>
      </c>
      <c r="F1470" s="41">
        <f>IFERROR(IF(AND('04A_국토부원자료'!H1471&lt;&gt;"",'04A_국토부원자료'!I1471&lt;&gt;""),DATE(INT(VALUE(SUBSTITUTE('04A_국토부원자료'!H1471,",",""))/100),MOD(VALUE(SUBSTITUTE('04A_국토부원자료'!H1471,",","")),100),VALUE(SUBSTITUTE('04A_국토부원자료'!I1471,",",""))),""),"")</f>
        <v>45010</v>
      </c>
      <c r="G1470" s="42">
        <f>IFERROR(VALUE(SUBSTITUTE('04A_국토부원자료'!J1471,",","")),"")</f>
        <v>44000</v>
      </c>
      <c r="H1470" s="43">
        <f t="shared" si="44"/>
        <v>440000000</v>
      </c>
      <c r="I1470" s="43">
        <f t="shared" si="45"/>
        <v>8986928.1045751628</v>
      </c>
      <c r="J1470" s="38">
        <f>IFERROR(VALUE(SUBSTITUTE('04A_국토부원자료'!K1471,",","")),"")</f>
        <v>4</v>
      </c>
      <c r="K1470" s="38" t="str">
        <f>IFERROR(VALUE(SUBSTITUTE('04A_국토부원자료'!N1471,",","")),"")</f>
        <v/>
      </c>
      <c r="L1470" s="39" t="str">
        <f>IFERROR('04A_국토부원자료'!O1471,"")</f>
        <v xml:space="preserve"> </v>
      </c>
      <c r="M1470" s="39" t="str">
        <f>IFERROR('04A_국토부원자료'!Q1471,"")</f>
        <v>중개거래</v>
      </c>
      <c r="N1470" s="38">
        <f>IF(B1470="","",IF('02_대상물건입력'!B5="",1,IF(ISNUMBER(SEARCH('02_대상물건입력'!B5,B1470)),1,0)))</f>
        <v>1</v>
      </c>
      <c r="O1470" s="38">
        <f>IF(B1470="","",IF('02_대상물건입력'!B6="",1,IF(ISNUMBER(SEARCH('02_대상물건입력'!B6,B1470)),1,0)))</f>
        <v>0</v>
      </c>
      <c r="P1470" s="38">
        <f>IF(L1470="","",IF('02_대상물건입력'!B15="",0,IF(ISNUMBER(SEARCH('02_대상물건입력'!B15,L1470)),1,0)))</f>
        <v>0</v>
      </c>
      <c r="Q1470" s="38">
        <f>IF(D1470="","",IF('02_대상물건입력'!B8="",0,IF(ISNUMBER(SEARCH('02_대상물건입력'!B8,D1470)),1,0)))</f>
        <v>0</v>
      </c>
      <c r="R1470" s="44">
        <f>IFERROR(ABS(E1470-'02_대상물건입력'!B11)/'02_대상물건입력'!B11,"")</f>
        <v>0.79717209684760759</v>
      </c>
      <c r="S1470" s="38">
        <f>IFERROR(ABS(J1470-'02_대상물건입력'!B10),"")</f>
        <v>8</v>
      </c>
      <c r="T1470" s="38">
        <f>IFERROR(ABS('01_설정'!B4-F1470),"")</f>
        <v>1102</v>
      </c>
      <c r="U1470" s="38" t="str">
        <f>IFERROR(ABS(K1470-YEAR('02_대상물건입력'!B14)),"")</f>
        <v/>
      </c>
      <c r="V1470" s="38" t="str">
        <f>IF(B1470="","",IF(AND(E1470&gt;0,F1470&gt;0,H1470&gt;0,OR('04A_국토부원자료'!P1471="",'04A_국토부원자료'!P1471="-"),IF('01_설정'!B10=1,N1470=1,TRUE),R1470&lt;='01_설정'!B5,S1470&lt;='01_설정'!B6,T1470&lt;='01_설정'!B7,U1470&lt;='01_설정'!B8),"Y",""))</f>
        <v/>
      </c>
      <c r="W1470" s="40" t="str">
        <f>IF(V1470&lt;&gt;"Y","",MAX(0,(1-R1470/'01_설정'!B5))*'01_설정'!B14+MAX(0,(1-S1470/'01_설정'!B6))*'01_설정'!B15+MAX(0,(1-T1470/'01_설정'!B7))*'01_설정'!B16+MAX(0,(1-U1470/'01_설정'!B8))*'01_설정'!B17+O1470*'01_설정'!B11+Q1470*'01_설정'!B12+P1470*'01_설정'!B13)</f>
        <v/>
      </c>
      <c r="X1470" s="38" t="str">
        <f>IF(W1470="","",1+COUNTIFS($W$4:$W$3003,"&gt;"&amp;W1470)+COUNTIFS($W$4:W1470,W1470)-1)</f>
        <v/>
      </c>
    </row>
    <row r="1471" spans="1:24" ht="16.5">
      <c r="A1471" s="38">
        <f>IF('04A_국토부원자료'!A1472="","",ROW()-3)</f>
        <v>1468</v>
      </c>
      <c r="B1471" s="39" t="str">
        <f>IFERROR('04A_국토부원자료'!B1472,"")</f>
        <v>서울특별시 송파구 문정동</v>
      </c>
      <c r="C1471" s="39" t="str">
        <f>IF(B1471="","",IF('04A_국토부원자료'!C1472&lt;&gt;"",'04A_국토부원자료'!C1472,TRIM('04A_국토부원자료'!D1472&amp;IF('04A_국토부원자료'!E1472&lt;&gt;"","-"&amp;'04A_국토부원자료'!E1472,""))))</f>
        <v>620</v>
      </c>
      <c r="D1471" s="39" t="str">
        <f>IFERROR('04A_국토부원자료'!F1472,"")</f>
        <v>송파푸르지오시티</v>
      </c>
      <c r="E1471" s="40">
        <f>IFERROR(VALUE(SUBSTITUTE('04A_국토부원자료'!G1472,",","")),"")</f>
        <v>30</v>
      </c>
      <c r="F1471" s="41">
        <f>IFERROR(IF(AND('04A_국토부원자료'!H1472&lt;&gt;"",'04A_국토부원자료'!I1472&lt;&gt;""),DATE(INT(VALUE(SUBSTITUTE('04A_국토부원자료'!H1472,",",""))/100),MOD(VALUE(SUBSTITUTE('04A_국토부원자료'!H1472,",","")),100),VALUE(SUBSTITUTE('04A_국토부원자료'!I1472,",",""))),""),"")</f>
        <v>45009</v>
      </c>
      <c r="G1471" s="42">
        <f>IFERROR(VALUE(SUBSTITUTE('04A_국토부원자료'!J1472,",","")),"")</f>
        <v>26200</v>
      </c>
      <c r="H1471" s="43">
        <f t="shared" si="44"/>
        <v>262000000</v>
      </c>
      <c r="I1471" s="43">
        <f t="shared" si="45"/>
        <v>8733333.333333334</v>
      </c>
      <c r="J1471" s="38">
        <f>IFERROR(VALUE(SUBSTITUTE('04A_국토부원자료'!K1472,",","")),"")</f>
        <v>14</v>
      </c>
      <c r="K1471" s="38">
        <f>IFERROR(VALUE(SUBSTITUTE('04A_국토부원자료'!N1472,",","")),"")</f>
        <v>2013</v>
      </c>
      <c r="L1471" s="39" t="str">
        <f>IFERROR('04A_국토부원자료'!O1472,"")</f>
        <v>새말로 62</v>
      </c>
      <c r="M1471" s="39" t="str">
        <f>IFERROR('04A_국토부원자료'!Q1472,"")</f>
        <v>중개거래</v>
      </c>
      <c r="N1471" s="38">
        <f>IF(B1471="","",IF('02_대상물건입력'!B5="",1,IF(ISNUMBER(SEARCH('02_대상물건입력'!B5,B1471)),1,0)))</f>
        <v>1</v>
      </c>
      <c r="O1471" s="38">
        <f>IF(B1471="","",IF('02_대상물건입력'!B6="",1,IF(ISNUMBER(SEARCH('02_대상물건입력'!B6,B1471)),1,0)))</f>
        <v>0</v>
      </c>
      <c r="P1471" s="38">
        <f>IF(L1471="","",IF('02_대상물건입력'!B15="",0,IF(ISNUMBER(SEARCH('02_대상물건입력'!B15,L1471)),1,0)))</f>
        <v>0</v>
      </c>
      <c r="Q1471" s="38">
        <f>IF(D1471="","",IF('02_대상물건입력'!B8="",0,IF(ISNUMBER(SEARCH('02_대상물건입력'!B8,D1471)),1,0)))</f>
        <v>0</v>
      </c>
      <c r="R1471" s="44">
        <f>IFERROR(ABS(E1471-'02_대상물건입력'!B11)/'02_대상물건입력'!B11,"")</f>
        <v>0.10120839267623009</v>
      </c>
      <c r="S1471" s="38">
        <f>IFERROR(ABS(J1471-'02_대상물건입력'!B10),"")</f>
        <v>2</v>
      </c>
      <c r="T1471" s="38">
        <f>IFERROR(ABS('01_설정'!B4-F1471),"")</f>
        <v>1103</v>
      </c>
      <c r="U1471" s="38">
        <f>IFERROR(ABS(K1471-YEAR('02_대상물건입력'!B14)),"")</f>
        <v>13</v>
      </c>
      <c r="V1471" s="38" t="str">
        <f>IF(B1471="","",IF(AND(E1471&gt;0,F1471&gt;0,H1471&gt;0,OR('04A_국토부원자료'!P1472="",'04A_국토부원자료'!P1472="-"),IF('01_설정'!B10=1,N1471=1,TRUE),R1471&lt;='01_설정'!B5,S1471&lt;='01_설정'!B6,T1471&lt;='01_설정'!B7,U1471&lt;='01_설정'!B8),"Y",""))</f>
        <v/>
      </c>
      <c r="W1471" s="40" t="str">
        <f>IF(V1471&lt;&gt;"Y","",MAX(0,(1-R1471/'01_설정'!B5))*'01_설정'!B14+MAX(0,(1-S1471/'01_설정'!B6))*'01_설정'!B15+MAX(0,(1-T1471/'01_설정'!B7))*'01_설정'!B16+MAX(0,(1-U1471/'01_설정'!B8))*'01_설정'!B17+O1471*'01_설정'!B11+Q1471*'01_설정'!B12+P1471*'01_설정'!B13)</f>
        <v/>
      </c>
      <c r="X1471" s="38" t="str">
        <f>IF(W1471="","",1+COUNTIFS($W$4:$W$3003,"&gt;"&amp;W1471)+COUNTIFS($W$4:W1471,W1471)-1)</f>
        <v/>
      </c>
    </row>
    <row r="1472" spans="1:24" ht="16.5">
      <c r="A1472" s="38">
        <f>IF('04A_국토부원자료'!A1473="","",ROW()-3)</f>
        <v>1469</v>
      </c>
      <c r="B1472" s="39" t="str">
        <f>IFERROR('04A_국토부원자료'!B1473,"")</f>
        <v>서울특별시 송파구 문정동</v>
      </c>
      <c r="C1472" s="39" t="str">
        <f>IF(B1472="","",IF('04A_국토부원자료'!C1473&lt;&gt;"",'04A_국토부원자료'!C1473,TRIM('04A_국토부원자료'!D1473&amp;IF('04A_국토부원자료'!E1473&lt;&gt;"","-"&amp;'04A_국토부원자료'!E1473,""))))</f>
        <v>652-2</v>
      </c>
      <c r="D1472" s="39" t="str">
        <f>IFERROR('04A_국토부원자료'!F1473,"")</f>
        <v>문정 오벨리스크</v>
      </c>
      <c r="E1472" s="40">
        <f>IFERROR(VALUE(SUBSTITUTE('04A_국토부원자료'!G1473,",","")),"")</f>
        <v>27.85</v>
      </c>
      <c r="F1472" s="41">
        <f>IFERROR(IF(AND('04A_국토부원자료'!H1473&lt;&gt;"",'04A_국토부원자료'!I1473&lt;&gt;""),DATE(INT(VALUE(SUBSTITUTE('04A_국토부원자료'!H1473,",",""))/100),MOD(VALUE(SUBSTITUTE('04A_국토부원자료'!H1473,",","")),100),VALUE(SUBSTITUTE('04A_국토부원자료'!I1473,",",""))),""),"")</f>
        <v>45005</v>
      </c>
      <c r="G1472" s="42">
        <f>IFERROR(VALUE(SUBSTITUTE('04A_국토부원자료'!J1473,",","")),"")</f>
        <v>28000</v>
      </c>
      <c r="H1472" s="43">
        <f t="shared" si="44"/>
        <v>280000000</v>
      </c>
      <c r="I1472" s="43">
        <f t="shared" si="45"/>
        <v>10053859.964093357</v>
      </c>
      <c r="J1472" s="38">
        <f>IFERROR(VALUE(SUBSTITUTE('04A_국토부원자료'!K1473,",","")),"")</f>
        <v>11</v>
      </c>
      <c r="K1472" s="38">
        <f>IFERROR(VALUE(SUBSTITUTE('04A_국토부원자료'!N1473,",","")),"")</f>
        <v>2018</v>
      </c>
      <c r="L1472" s="39" t="str">
        <f>IFERROR('04A_국토부원자료'!O1473,"")</f>
        <v>송파대로 145</v>
      </c>
      <c r="M1472" s="39" t="str">
        <f>IFERROR('04A_국토부원자료'!Q1473,"")</f>
        <v>중개거래</v>
      </c>
      <c r="N1472" s="38">
        <f>IF(B1472="","",IF('02_대상물건입력'!B5="",1,IF(ISNUMBER(SEARCH('02_대상물건입력'!B5,B1472)),1,0)))</f>
        <v>1</v>
      </c>
      <c r="O1472" s="38">
        <f>IF(B1472="","",IF('02_대상물건입력'!B6="",1,IF(ISNUMBER(SEARCH('02_대상물건입력'!B6,B1472)),1,0)))</f>
        <v>0</v>
      </c>
      <c r="P1472" s="38">
        <f>IF(L1472="","",IF('02_대상물건입력'!B15="",0,IF(ISNUMBER(SEARCH('02_대상물건입력'!B15,L1472)),1,0)))</f>
        <v>1</v>
      </c>
      <c r="Q1472" s="38">
        <f>IF(D1472="","",IF('02_대상물건입력'!B8="",0,IF(ISNUMBER(SEARCH('02_대상물건입력'!B8,D1472)),1,0)))</f>
        <v>0</v>
      </c>
      <c r="R1472" s="44">
        <f>IFERROR(ABS(E1472-'02_대상물건입력'!B11)/'02_대상물건입력'!B11,"")</f>
        <v>2.2288457867766984E-2</v>
      </c>
      <c r="S1472" s="38">
        <f>IFERROR(ABS(J1472-'02_대상물건입력'!B10),"")</f>
        <v>1</v>
      </c>
      <c r="T1472" s="38">
        <f>IFERROR(ABS('01_설정'!B4-F1472),"")</f>
        <v>1107</v>
      </c>
      <c r="U1472" s="38">
        <f>IFERROR(ABS(K1472-YEAR('02_대상물건입력'!B14)),"")</f>
        <v>8</v>
      </c>
      <c r="V1472" s="38" t="str">
        <f>IF(B1472="","",IF(AND(E1472&gt;0,F1472&gt;0,H1472&gt;0,OR('04A_국토부원자료'!P1473="",'04A_국토부원자료'!P1473="-"),IF('01_설정'!B10=1,N1472=1,TRUE),R1472&lt;='01_설정'!B5,S1472&lt;='01_설정'!B6,T1472&lt;='01_설정'!B7,U1472&lt;='01_설정'!B8),"Y",""))</f>
        <v/>
      </c>
      <c r="W1472" s="40" t="str">
        <f>IF(V1472&lt;&gt;"Y","",MAX(0,(1-R1472/'01_설정'!B5))*'01_설정'!B14+MAX(0,(1-S1472/'01_설정'!B6))*'01_설정'!B15+MAX(0,(1-T1472/'01_설정'!B7))*'01_설정'!B16+MAX(0,(1-U1472/'01_설정'!B8))*'01_설정'!B17+O1472*'01_설정'!B11+Q1472*'01_설정'!B12+P1472*'01_설정'!B13)</f>
        <v/>
      </c>
      <c r="X1472" s="38" t="str">
        <f>IF(W1472="","",1+COUNTIFS($W$4:$W$3003,"&gt;"&amp;W1472)+COUNTIFS($W$4:W1472,W1472)-1)</f>
        <v/>
      </c>
    </row>
    <row r="1473" spans="1:24" ht="16.5">
      <c r="A1473" s="38">
        <f>IF('04A_국토부원자료'!A1474="","",ROW()-3)</f>
        <v>1470</v>
      </c>
      <c r="B1473" s="39" t="str">
        <f>IFERROR('04A_국토부원자료'!B1474,"")</f>
        <v>서울특별시 송파구 문정동</v>
      </c>
      <c r="C1473" s="39" t="str">
        <f>IF(B1473="","",IF('04A_국토부원자료'!C1474&lt;&gt;"",'04A_국토부원자료'!C1474,TRIM('04A_국토부원자료'!D1474&amp;IF('04A_국토부원자료'!E1474&lt;&gt;"","-"&amp;'04A_국토부원자료'!E1474,""))))</f>
        <v>620</v>
      </c>
      <c r="D1473" s="39" t="str">
        <f>IFERROR('04A_국토부원자료'!F1474,"")</f>
        <v>송파푸르지오시티</v>
      </c>
      <c r="E1473" s="40">
        <f>IFERROR(VALUE(SUBSTITUTE('04A_국토부원자료'!G1474,",","")),"")</f>
        <v>24.9</v>
      </c>
      <c r="F1473" s="41">
        <f>IFERROR(IF(AND('04A_국토부원자료'!H1474&lt;&gt;"",'04A_국토부원자료'!I1474&lt;&gt;""),DATE(INT(VALUE(SUBSTITUTE('04A_국토부원자료'!H1474,",",""))/100),MOD(VALUE(SUBSTITUTE('04A_국토부원자료'!H1474,",","")),100),VALUE(SUBSTITUTE('04A_국토부원자료'!I1474,",",""))),""),"")</f>
        <v>45005</v>
      </c>
      <c r="G1473" s="42">
        <f>IFERROR(VALUE(SUBSTITUTE('04A_국토부원자료'!J1474,",","")),"")</f>
        <v>21000</v>
      </c>
      <c r="H1473" s="43">
        <f t="shared" si="44"/>
        <v>210000000</v>
      </c>
      <c r="I1473" s="43">
        <f t="shared" si="45"/>
        <v>8433734.9397590365</v>
      </c>
      <c r="J1473" s="38">
        <f>IFERROR(VALUE(SUBSTITUTE('04A_국토부원자료'!K1474,",","")),"")</f>
        <v>13</v>
      </c>
      <c r="K1473" s="38">
        <f>IFERROR(VALUE(SUBSTITUTE('04A_국토부원자료'!N1474,",","")),"")</f>
        <v>2013</v>
      </c>
      <c r="L1473" s="39" t="str">
        <f>IFERROR('04A_국토부원자료'!O1474,"")</f>
        <v>새말로 62</v>
      </c>
      <c r="M1473" s="39" t="str">
        <f>IFERROR('04A_국토부원자료'!Q1474,"")</f>
        <v>중개거래</v>
      </c>
      <c r="N1473" s="38">
        <f>IF(B1473="","",IF('02_대상물건입력'!B5="",1,IF(ISNUMBER(SEARCH('02_대상물건입력'!B5,B1473)),1,0)))</f>
        <v>1</v>
      </c>
      <c r="O1473" s="38">
        <f>IF(B1473="","",IF('02_대상물건입력'!B6="",1,IF(ISNUMBER(SEARCH('02_대상물건입력'!B6,B1473)),1,0)))</f>
        <v>0</v>
      </c>
      <c r="P1473" s="38">
        <f>IF(L1473="","",IF('02_대상물건입력'!B15="",0,IF(ISNUMBER(SEARCH('02_대상물건입력'!B15,L1473)),1,0)))</f>
        <v>0</v>
      </c>
      <c r="Q1473" s="38">
        <f>IF(D1473="","",IF('02_대상물건입력'!B8="",0,IF(ISNUMBER(SEARCH('02_대상물건입력'!B8,D1473)),1,0)))</f>
        <v>0</v>
      </c>
      <c r="R1473" s="44">
        <f>IFERROR(ABS(E1473-'02_대상물건입력'!B11)/'02_대상물건입력'!B11,"")</f>
        <v>8.5997034078729079E-2</v>
      </c>
      <c r="S1473" s="38">
        <f>IFERROR(ABS(J1473-'02_대상물건입력'!B10),"")</f>
        <v>1</v>
      </c>
      <c r="T1473" s="38">
        <f>IFERROR(ABS('01_설정'!B4-F1473),"")</f>
        <v>1107</v>
      </c>
      <c r="U1473" s="38">
        <f>IFERROR(ABS(K1473-YEAR('02_대상물건입력'!B14)),"")</f>
        <v>13</v>
      </c>
      <c r="V1473" s="38" t="str">
        <f>IF(B1473="","",IF(AND(E1473&gt;0,F1473&gt;0,H1473&gt;0,OR('04A_국토부원자료'!P1474="",'04A_국토부원자료'!P1474="-"),IF('01_설정'!B10=1,N1473=1,TRUE),R1473&lt;='01_설정'!B5,S1473&lt;='01_설정'!B6,T1473&lt;='01_설정'!B7,U1473&lt;='01_설정'!B8),"Y",""))</f>
        <v/>
      </c>
      <c r="W1473" s="40" t="str">
        <f>IF(V1473&lt;&gt;"Y","",MAX(0,(1-R1473/'01_설정'!B5))*'01_설정'!B14+MAX(0,(1-S1473/'01_설정'!B6))*'01_설정'!B15+MAX(0,(1-T1473/'01_설정'!B7))*'01_설정'!B16+MAX(0,(1-U1473/'01_설정'!B8))*'01_설정'!B17+O1473*'01_설정'!B11+Q1473*'01_설정'!B12+P1473*'01_설정'!B13)</f>
        <v/>
      </c>
      <c r="X1473" s="38" t="str">
        <f>IF(W1473="","",1+COUNTIFS($W$4:$W$3003,"&gt;"&amp;W1473)+COUNTIFS($W$4:W1473,W1473)-1)</f>
        <v/>
      </c>
    </row>
    <row r="1474" spans="1:24" ht="16.5">
      <c r="A1474" s="38">
        <f>IF('04A_국토부원자료'!A1475="","",ROW()-3)</f>
        <v>1471</v>
      </c>
      <c r="B1474" s="39" t="str">
        <f>IFERROR('04A_국토부원자료'!B1475,"")</f>
        <v>서울특별시 송파구 문정동</v>
      </c>
      <c r="C1474" s="39" t="str">
        <f>IF(B1474="","",IF('04A_국토부원자료'!C1475&lt;&gt;"",'04A_국토부원자료'!C1475,TRIM('04A_국토부원자료'!D1475&amp;IF('04A_국토부원자료'!E1475&lt;&gt;"","-"&amp;'04A_국토부원자료'!E1475,""))))</f>
        <v>643-1</v>
      </c>
      <c r="D1474" s="39" t="str">
        <f>IFERROR('04A_국토부원자료'!F1475,"")</f>
        <v>엠스테이트</v>
      </c>
      <c r="E1474" s="40">
        <f>IFERROR(VALUE(SUBSTITUTE('04A_국토부원자료'!G1475,",","")),"")</f>
        <v>26.14</v>
      </c>
      <c r="F1474" s="41">
        <f>IFERROR(IF(AND('04A_국토부원자료'!H1475&lt;&gt;"",'04A_국토부원자료'!I1475&lt;&gt;""),DATE(INT(VALUE(SUBSTITUTE('04A_국토부원자료'!H1475,",",""))/100),MOD(VALUE(SUBSTITUTE('04A_국토부원자료'!H1475,",","")),100),VALUE(SUBSTITUTE('04A_국토부원자료'!I1475,",",""))),""),"")</f>
        <v>45002</v>
      </c>
      <c r="G1474" s="42">
        <f>IFERROR(VALUE(SUBSTITUTE('04A_국토부원자료'!J1475,",","")),"")</f>
        <v>24000</v>
      </c>
      <c r="H1474" s="43">
        <f t="shared" si="44"/>
        <v>240000000</v>
      </c>
      <c r="I1474" s="43">
        <f t="shared" si="45"/>
        <v>9181331.2930374909</v>
      </c>
      <c r="J1474" s="38">
        <f>IFERROR(VALUE(SUBSTITUTE('04A_국토부원자료'!K1475,",","")),"")</f>
        <v>7</v>
      </c>
      <c r="K1474" s="38">
        <f>IFERROR(VALUE(SUBSTITUTE('04A_국토부원자료'!N1475,",","")),"")</f>
        <v>2016</v>
      </c>
      <c r="L1474" s="39" t="str">
        <f>IFERROR('04A_국토부원자료'!O1475,"")</f>
        <v>법원로 114</v>
      </c>
      <c r="M1474" s="39" t="str">
        <f>IFERROR('04A_국토부원자료'!Q1475,"")</f>
        <v>중개거래</v>
      </c>
      <c r="N1474" s="38">
        <f>IF(B1474="","",IF('02_대상물건입력'!B5="",1,IF(ISNUMBER(SEARCH('02_대상물건입력'!B5,B1474)),1,0)))</f>
        <v>1</v>
      </c>
      <c r="O1474" s="38">
        <f>IF(B1474="","",IF('02_대상물건입력'!B6="",1,IF(ISNUMBER(SEARCH('02_대상물건입력'!B6,B1474)),1,0)))</f>
        <v>0</v>
      </c>
      <c r="P1474" s="38">
        <f>IF(L1474="","",IF('02_대상물건입력'!B15="",0,IF(ISNUMBER(SEARCH('02_대상물건입력'!B15,L1474)),1,0)))</f>
        <v>0</v>
      </c>
      <c r="Q1474" s="38">
        <f>IF(D1474="","",IF('02_대상물건입력'!B8="",0,IF(ISNUMBER(SEARCH('02_대상물건입력'!B8,D1474)),1,0)))</f>
        <v>0</v>
      </c>
      <c r="R1474" s="44">
        <f>IFERROR(ABS(E1474-'02_대상물건입력'!B11)/'02_대상물건입력'!B11,"")</f>
        <v>4.0480420514778161E-2</v>
      </c>
      <c r="S1474" s="38">
        <f>IFERROR(ABS(J1474-'02_대상물건입력'!B10),"")</f>
        <v>5</v>
      </c>
      <c r="T1474" s="38">
        <f>IFERROR(ABS('01_설정'!B4-F1474),"")</f>
        <v>1110</v>
      </c>
      <c r="U1474" s="38">
        <f>IFERROR(ABS(K1474-YEAR('02_대상물건입력'!B14)),"")</f>
        <v>10</v>
      </c>
      <c r="V1474" s="38" t="str">
        <f>IF(B1474="","",IF(AND(E1474&gt;0,F1474&gt;0,H1474&gt;0,OR('04A_국토부원자료'!P1475="",'04A_국토부원자료'!P1475="-"),IF('01_설정'!B10=1,N1474=1,TRUE),R1474&lt;='01_설정'!B5,S1474&lt;='01_설정'!B6,T1474&lt;='01_설정'!B7,U1474&lt;='01_설정'!B8),"Y",""))</f>
        <v/>
      </c>
      <c r="W1474" s="40" t="str">
        <f>IF(V1474&lt;&gt;"Y","",MAX(0,(1-R1474/'01_설정'!B5))*'01_설정'!B14+MAX(0,(1-S1474/'01_설정'!B6))*'01_설정'!B15+MAX(0,(1-T1474/'01_설정'!B7))*'01_설정'!B16+MAX(0,(1-U1474/'01_설정'!B8))*'01_설정'!B17+O1474*'01_설정'!B11+Q1474*'01_설정'!B12+P1474*'01_설정'!B13)</f>
        <v/>
      </c>
      <c r="X1474" s="38" t="str">
        <f>IF(W1474="","",1+COUNTIFS($W$4:$W$3003,"&gt;"&amp;W1474)+COUNTIFS($W$4:W1474,W1474)-1)</f>
        <v/>
      </c>
    </row>
    <row r="1475" spans="1:24" ht="16.5">
      <c r="A1475" s="38" t="str">
        <f>IF('04A_국토부원자료'!A1476="","",ROW()-3)</f>
        <v/>
      </c>
      <c r="B1475" s="39">
        <f>IFERROR('04A_국토부원자료'!B1476,"")</f>
        <v>0</v>
      </c>
      <c r="C1475" s="39" t="str">
        <f>IF(B1475="","",IF('04A_국토부원자료'!C1476&lt;&gt;"",'04A_국토부원자료'!C1476,TRIM('04A_국토부원자료'!D1476&amp;IF('04A_국토부원자료'!E1476&lt;&gt;"","-"&amp;'04A_국토부원자료'!E1476,""))))</f>
        <v/>
      </c>
      <c r="D1475" s="39">
        <f>IFERROR('04A_국토부원자료'!F1476,"")</f>
        <v>0</v>
      </c>
      <c r="E1475" s="40" t="str">
        <f>IFERROR(VALUE(SUBSTITUTE('04A_국토부원자료'!G1476,",","")),"")</f>
        <v/>
      </c>
      <c r="F1475" s="41" t="str">
        <f>IFERROR(IF(AND('04A_국토부원자료'!H1476&lt;&gt;"",'04A_국토부원자료'!I1476&lt;&gt;""),DATE(INT(VALUE(SUBSTITUTE('04A_국토부원자료'!H1476,",",""))/100),MOD(VALUE(SUBSTITUTE('04A_국토부원자료'!H1476,",","")),100),VALUE(SUBSTITUTE('04A_국토부원자료'!I1476,",",""))),""),"")</f>
        <v/>
      </c>
      <c r="G1475" s="42" t="str">
        <f>IFERROR(VALUE(SUBSTITUTE('04A_국토부원자료'!J1476,",","")),"")</f>
        <v/>
      </c>
      <c r="H1475" s="43" t="str">
        <f t="shared" si="44"/>
        <v/>
      </c>
      <c r="I1475" s="43" t="str">
        <f t="shared" si="45"/>
        <v/>
      </c>
      <c r="J1475" s="38" t="str">
        <f>IFERROR(VALUE(SUBSTITUTE('04A_국토부원자료'!K1476,",","")),"")</f>
        <v/>
      </c>
      <c r="K1475" s="38" t="str">
        <f>IFERROR(VALUE(SUBSTITUTE('04A_국토부원자료'!N1476,",","")),"")</f>
        <v/>
      </c>
      <c r="L1475" s="39">
        <f>IFERROR('04A_국토부원자료'!O1476,"")</f>
        <v>0</v>
      </c>
      <c r="M1475" s="39">
        <f>IFERROR('04A_국토부원자료'!Q1476,"")</f>
        <v>0</v>
      </c>
      <c r="N1475" s="38">
        <f>IF(B1475="","",IF('02_대상물건입력'!B5="",1,IF(ISNUMBER(SEARCH('02_대상물건입력'!B5,B1475)),1,0)))</f>
        <v>0</v>
      </c>
      <c r="O1475" s="38">
        <f>IF(B1475="","",IF('02_대상물건입력'!B6="",1,IF(ISNUMBER(SEARCH('02_대상물건입력'!B6,B1475)),1,0)))</f>
        <v>0</v>
      </c>
      <c r="P1475" s="38">
        <f>IF(L1475="","",IF('02_대상물건입력'!B15="",0,IF(ISNUMBER(SEARCH('02_대상물건입력'!B15,L1475)),1,0)))</f>
        <v>0</v>
      </c>
      <c r="Q1475" s="38">
        <f>IF(D1475="","",IF('02_대상물건입력'!B8="",0,IF(ISNUMBER(SEARCH('02_대상물건입력'!B8,D1475)),1,0)))</f>
        <v>0</v>
      </c>
      <c r="R1475" s="44" t="str">
        <f>IFERROR(ABS(E1475-'02_대상물건입력'!B11)/'02_대상물건입력'!B11,"")</f>
        <v/>
      </c>
      <c r="S1475" s="38" t="str">
        <f>IFERROR(ABS(J1475-'02_대상물건입력'!B10),"")</f>
        <v/>
      </c>
      <c r="T1475" s="38" t="str">
        <f>IFERROR(ABS('01_설정'!B4-F1475),"")</f>
        <v/>
      </c>
      <c r="U1475" s="38" t="str">
        <f>IFERROR(ABS(K1475-YEAR('02_대상물건입력'!B14)),"")</f>
        <v/>
      </c>
      <c r="V1475" s="38" t="str">
        <f>IF(B1475="","",IF(AND(E1475&gt;0,F1475&gt;0,H1475&gt;0,OR('04A_국토부원자료'!P1476="",'04A_국토부원자료'!P1476="-"),IF('01_설정'!B10=1,N1475=1,TRUE),R1475&lt;='01_설정'!B5,S1475&lt;='01_설정'!B6,T1475&lt;='01_설정'!B7,U1475&lt;='01_설정'!B8),"Y",""))</f>
        <v/>
      </c>
      <c r="W1475" s="40" t="str">
        <f>IF(V1475&lt;&gt;"Y","",MAX(0,(1-R1475/'01_설정'!B5))*'01_설정'!B14+MAX(0,(1-S1475/'01_설정'!B6))*'01_설정'!B15+MAX(0,(1-T1475/'01_설정'!B7))*'01_설정'!B16+MAX(0,(1-U1475/'01_설정'!B8))*'01_설정'!B17+O1475*'01_설정'!B11+Q1475*'01_설정'!B12+P1475*'01_설정'!B13)</f>
        <v/>
      </c>
      <c r="X1475" s="38" t="str">
        <f>IF(W1475="","",1+COUNTIFS($W$4:$W$3003,"&gt;"&amp;W1475)+COUNTIFS($W$4:W1475,W1475)-1)</f>
        <v/>
      </c>
    </row>
    <row r="1476" spans="1:24" ht="16.5">
      <c r="A1476" s="38" t="str">
        <f>IF('04A_국토부원자료'!A1477="","",ROW()-3)</f>
        <v/>
      </c>
      <c r="B1476" s="39">
        <f>IFERROR('04A_국토부원자료'!B1477,"")</f>
        <v>0</v>
      </c>
      <c r="C1476" s="39" t="str">
        <f>IF(B1476="","",IF('04A_국토부원자료'!C1477&lt;&gt;"",'04A_국토부원자료'!C1477,TRIM('04A_국토부원자료'!D1477&amp;IF('04A_국토부원자료'!E1477&lt;&gt;"","-"&amp;'04A_국토부원자료'!E1477,""))))</f>
        <v/>
      </c>
      <c r="D1476" s="39">
        <f>IFERROR('04A_국토부원자료'!F1477,"")</f>
        <v>0</v>
      </c>
      <c r="E1476" s="40" t="str">
        <f>IFERROR(VALUE(SUBSTITUTE('04A_국토부원자료'!G1477,",","")),"")</f>
        <v/>
      </c>
      <c r="F1476" s="41" t="str">
        <f>IFERROR(IF(AND('04A_국토부원자료'!H1477&lt;&gt;"",'04A_국토부원자료'!I1477&lt;&gt;""),DATE(INT(VALUE(SUBSTITUTE('04A_국토부원자료'!H1477,",",""))/100),MOD(VALUE(SUBSTITUTE('04A_국토부원자료'!H1477,",","")),100),VALUE(SUBSTITUTE('04A_국토부원자료'!I1477,",",""))),""),"")</f>
        <v/>
      </c>
      <c r="G1476" s="42" t="str">
        <f>IFERROR(VALUE(SUBSTITUTE('04A_국토부원자료'!J1477,",","")),"")</f>
        <v/>
      </c>
      <c r="H1476" s="43" t="str">
        <f t="shared" ref="H1476:H1539" si="46">IF(G1476="","",G1476*10000)</f>
        <v/>
      </c>
      <c r="I1476" s="43" t="str">
        <f t="shared" ref="I1476:I1539" si="47">IFERROR(IF(AND(H1476&gt;0,E1476&gt;0),H1476/E1476,""),"")</f>
        <v/>
      </c>
      <c r="J1476" s="38" t="str">
        <f>IFERROR(VALUE(SUBSTITUTE('04A_국토부원자료'!K1477,",","")),"")</f>
        <v/>
      </c>
      <c r="K1476" s="38" t="str">
        <f>IFERROR(VALUE(SUBSTITUTE('04A_국토부원자료'!N1477,",","")),"")</f>
        <v/>
      </c>
      <c r="L1476" s="39">
        <f>IFERROR('04A_국토부원자료'!O1477,"")</f>
        <v>0</v>
      </c>
      <c r="M1476" s="39">
        <f>IFERROR('04A_국토부원자료'!Q1477,"")</f>
        <v>0</v>
      </c>
      <c r="N1476" s="38">
        <f>IF(B1476="","",IF('02_대상물건입력'!B5="",1,IF(ISNUMBER(SEARCH('02_대상물건입력'!B5,B1476)),1,0)))</f>
        <v>0</v>
      </c>
      <c r="O1476" s="38">
        <f>IF(B1476="","",IF('02_대상물건입력'!B6="",1,IF(ISNUMBER(SEARCH('02_대상물건입력'!B6,B1476)),1,0)))</f>
        <v>0</v>
      </c>
      <c r="P1476" s="38">
        <f>IF(L1476="","",IF('02_대상물건입력'!B15="",0,IF(ISNUMBER(SEARCH('02_대상물건입력'!B15,L1476)),1,0)))</f>
        <v>0</v>
      </c>
      <c r="Q1476" s="38">
        <f>IF(D1476="","",IF('02_대상물건입력'!B8="",0,IF(ISNUMBER(SEARCH('02_대상물건입력'!B8,D1476)),1,0)))</f>
        <v>0</v>
      </c>
      <c r="R1476" s="44" t="str">
        <f>IFERROR(ABS(E1476-'02_대상물건입력'!B11)/'02_대상물건입력'!B11,"")</f>
        <v/>
      </c>
      <c r="S1476" s="38" t="str">
        <f>IFERROR(ABS(J1476-'02_대상물건입력'!B10),"")</f>
        <v/>
      </c>
      <c r="T1476" s="38" t="str">
        <f>IFERROR(ABS('01_설정'!B4-F1476),"")</f>
        <v/>
      </c>
      <c r="U1476" s="38" t="str">
        <f>IFERROR(ABS(K1476-YEAR('02_대상물건입력'!B14)),"")</f>
        <v/>
      </c>
      <c r="V1476" s="38" t="str">
        <f>IF(B1476="","",IF(AND(E1476&gt;0,F1476&gt;0,H1476&gt;0,OR('04A_국토부원자료'!P1477="",'04A_국토부원자료'!P1477="-"),IF('01_설정'!B10=1,N1476=1,TRUE),R1476&lt;='01_설정'!B5,S1476&lt;='01_설정'!B6,T1476&lt;='01_설정'!B7,U1476&lt;='01_설정'!B8),"Y",""))</f>
        <v/>
      </c>
      <c r="W1476" s="40" t="str">
        <f>IF(V1476&lt;&gt;"Y","",MAX(0,(1-R1476/'01_설정'!B5))*'01_설정'!B14+MAX(0,(1-S1476/'01_설정'!B6))*'01_설정'!B15+MAX(0,(1-T1476/'01_설정'!B7))*'01_설정'!B16+MAX(0,(1-U1476/'01_설정'!B8))*'01_설정'!B17+O1476*'01_설정'!B11+Q1476*'01_설정'!B12+P1476*'01_설정'!B13)</f>
        <v/>
      </c>
      <c r="X1476" s="38" t="str">
        <f>IF(W1476="","",1+COUNTIFS($W$4:$W$3003,"&gt;"&amp;W1476)+COUNTIFS($W$4:W1476,W1476)-1)</f>
        <v/>
      </c>
    </row>
    <row r="1477" spans="1:24" ht="16.5">
      <c r="A1477" s="38">
        <f>IF('04A_국토부원자료'!A1478="","",ROW()-3)</f>
        <v>1474</v>
      </c>
      <c r="B1477" s="39">
        <f>IFERROR('04A_국토부원자료'!B1478,"")</f>
        <v>0</v>
      </c>
      <c r="C1477" s="39" t="str">
        <f>IF(B1477="","",IF('04A_국토부원자료'!C1478&lt;&gt;"",'04A_국토부원자료'!C1478,TRIM('04A_국토부원자료'!D1478&amp;IF('04A_국토부원자료'!E1478&lt;&gt;"","-"&amp;'04A_국토부원자료'!E1478,""))))</f>
        <v/>
      </c>
      <c r="D1477" s="39">
        <f>IFERROR('04A_국토부원자료'!F1478,"")</f>
        <v>0</v>
      </c>
      <c r="E1477" s="40" t="str">
        <f>IFERROR(VALUE(SUBSTITUTE('04A_국토부원자료'!G1478,",","")),"")</f>
        <v/>
      </c>
      <c r="F1477" s="41" t="str">
        <f>IFERROR(IF(AND('04A_국토부원자료'!H1478&lt;&gt;"",'04A_국토부원자료'!I1478&lt;&gt;""),DATE(INT(VALUE(SUBSTITUTE('04A_국토부원자료'!H1478,",",""))/100),MOD(VALUE(SUBSTITUTE('04A_국토부원자료'!H1478,",","")),100),VALUE(SUBSTITUTE('04A_국토부원자료'!I1478,",",""))),""),"")</f>
        <v/>
      </c>
      <c r="G1477" s="42" t="str">
        <f>IFERROR(VALUE(SUBSTITUTE('04A_국토부원자료'!J1478,",","")),"")</f>
        <v/>
      </c>
      <c r="H1477" s="43" t="str">
        <f t="shared" si="46"/>
        <v/>
      </c>
      <c r="I1477" s="43" t="str">
        <f t="shared" si="47"/>
        <v/>
      </c>
      <c r="J1477" s="38" t="str">
        <f>IFERROR(VALUE(SUBSTITUTE('04A_국토부원자료'!K1478,",","")),"")</f>
        <v/>
      </c>
      <c r="K1477" s="38" t="str">
        <f>IFERROR(VALUE(SUBSTITUTE('04A_국토부원자료'!N1478,",","")),"")</f>
        <v/>
      </c>
      <c r="L1477" s="39">
        <f>IFERROR('04A_국토부원자료'!O1478,"")</f>
        <v>0</v>
      </c>
      <c r="M1477" s="39">
        <f>IFERROR('04A_국토부원자료'!Q1478,"")</f>
        <v>0</v>
      </c>
      <c r="N1477" s="38">
        <f>IF(B1477="","",IF('02_대상물건입력'!B5="",1,IF(ISNUMBER(SEARCH('02_대상물건입력'!B5,B1477)),1,0)))</f>
        <v>0</v>
      </c>
      <c r="O1477" s="38">
        <f>IF(B1477="","",IF('02_대상물건입력'!B6="",1,IF(ISNUMBER(SEARCH('02_대상물건입력'!B6,B1477)),1,0)))</f>
        <v>0</v>
      </c>
      <c r="P1477" s="38">
        <f>IF(L1477="","",IF('02_대상물건입력'!B15="",0,IF(ISNUMBER(SEARCH('02_대상물건입력'!B15,L1477)),1,0)))</f>
        <v>0</v>
      </c>
      <c r="Q1477" s="38">
        <f>IF(D1477="","",IF('02_대상물건입력'!B8="",0,IF(ISNUMBER(SEARCH('02_대상물건입력'!B8,D1477)),1,0)))</f>
        <v>0</v>
      </c>
      <c r="R1477" s="44" t="str">
        <f>IFERROR(ABS(E1477-'02_대상물건입력'!B11)/'02_대상물건입력'!B11,"")</f>
        <v/>
      </c>
      <c r="S1477" s="38" t="str">
        <f>IFERROR(ABS(J1477-'02_대상물건입력'!B10),"")</f>
        <v/>
      </c>
      <c r="T1477" s="38" t="str">
        <f>IFERROR(ABS('01_설정'!B4-F1477),"")</f>
        <v/>
      </c>
      <c r="U1477" s="38" t="str">
        <f>IFERROR(ABS(K1477-YEAR('02_대상물건입력'!B14)),"")</f>
        <v/>
      </c>
      <c r="V1477" s="38" t="str">
        <f>IF(B1477="","",IF(AND(E1477&gt;0,F1477&gt;0,H1477&gt;0,OR('04A_국토부원자료'!P1478="",'04A_국토부원자료'!P1478="-"),IF('01_설정'!B10=1,N1477=1,TRUE),R1477&lt;='01_설정'!B5,S1477&lt;='01_설정'!B6,T1477&lt;='01_설정'!B7,U1477&lt;='01_설정'!B8),"Y",""))</f>
        <v/>
      </c>
      <c r="W1477" s="40" t="str">
        <f>IF(V1477&lt;&gt;"Y","",MAX(0,(1-R1477/'01_설정'!B5))*'01_설정'!B14+MAX(0,(1-S1477/'01_설정'!B6))*'01_설정'!B15+MAX(0,(1-T1477/'01_설정'!B7))*'01_설정'!B16+MAX(0,(1-U1477/'01_설정'!B8))*'01_설정'!B17+O1477*'01_설정'!B11+Q1477*'01_설정'!B12+P1477*'01_설정'!B13)</f>
        <v/>
      </c>
      <c r="X1477" s="38" t="str">
        <f>IF(W1477="","",1+COUNTIFS($W$4:$W$3003,"&gt;"&amp;W1477)+COUNTIFS($W$4:W1477,W1477)-1)</f>
        <v/>
      </c>
    </row>
    <row r="1478" spans="1:24" ht="16.5">
      <c r="A1478" s="38">
        <f>IF('04A_국토부원자료'!A1479="","",ROW()-3)</f>
        <v>1475</v>
      </c>
      <c r="B1478" s="39">
        <f>IFERROR('04A_국토부원자료'!B1479,"")</f>
        <v>0</v>
      </c>
      <c r="C1478" s="39" t="str">
        <f>IF(B1478="","",IF('04A_국토부원자료'!C1479&lt;&gt;"",'04A_국토부원자료'!C1479,TRIM('04A_국토부원자료'!D1479&amp;IF('04A_국토부원자료'!E1479&lt;&gt;"","-"&amp;'04A_국토부원자료'!E1479,""))))</f>
        <v/>
      </c>
      <c r="D1478" s="39">
        <f>IFERROR('04A_국토부원자료'!F1479,"")</f>
        <v>0</v>
      </c>
      <c r="E1478" s="40" t="str">
        <f>IFERROR(VALUE(SUBSTITUTE('04A_국토부원자료'!G1479,",","")),"")</f>
        <v/>
      </c>
      <c r="F1478" s="41" t="str">
        <f>IFERROR(IF(AND('04A_국토부원자료'!H1479&lt;&gt;"",'04A_국토부원자료'!I1479&lt;&gt;""),DATE(INT(VALUE(SUBSTITUTE('04A_국토부원자료'!H1479,",",""))/100),MOD(VALUE(SUBSTITUTE('04A_국토부원자료'!H1479,",","")),100),VALUE(SUBSTITUTE('04A_국토부원자료'!I1479,",",""))),""),"")</f>
        <v/>
      </c>
      <c r="G1478" s="42" t="str">
        <f>IFERROR(VALUE(SUBSTITUTE('04A_국토부원자료'!J1479,",","")),"")</f>
        <v/>
      </c>
      <c r="H1478" s="43" t="str">
        <f t="shared" si="46"/>
        <v/>
      </c>
      <c r="I1478" s="43" t="str">
        <f t="shared" si="47"/>
        <v/>
      </c>
      <c r="J1478" s="38" t="str">
        <f>IFERROR(VALUE(SUBSTITUTE('04A_국토부원자료'!K1479,",","")),"")</f>
        <v/>
      </c>
      <c r="K1478" s="38" t="str">
        <f>IFERROR(VALUE(SUBSTITUTE('04A_국토부원자료'!N1479,",","")),"")</f>
        <v/>
      </c>
      <c r="L1478" s="39">
        <f>IFERROR('04A_국토부원자료'!O1479,"")</f>
        <v>0</v>
      </c>
      <c r="M1478" s="39">
        <f>IFERROR('04A_국토부원자료'!Q1479,"")</f>
        <v>0</v>
      </c>
      <c r="N1478" s="38">
        <f>IF(B1478="","",IF('02_대상물건입력'!B5="",1,IF(ISNUMBER(SEARCH('02_대상물건입력'!B5,B1478)),1,0)))</f>
        <v>0</v>
      </c>
      <c r="O1478" s="38">
        <f>IF(B1478="","",IF('02_대상물건입력'!B6="",1,IF(ISNUMBER(SEARCH('02_대상물건입력'!B6,B1478)),1,0)))</f>
        <v>0</v>
      </c>
      <c r="P1478" s="38">
        <f>IF(L1478="","",IF('02_대상물건입력'!B15="",0,IF(ISNUMBER(SEARCH('02_대상물건입력'!B15,L1478)),1,0)))</f>
        <v>0</v>
      </c>
      <c r="Q1478" s="38">
        <f>IF(D1478="","",IF('02_대상물건입력'!B8="",0,IF(ISNUMBER(SEARCH('02_대상물건입력'!B8,D1478)),1,0)))</f>
        <v>0</v>
      </c>
      <c r="R1478" s="44" t="str">
        <f>IFERROR(ABS(E1478-'02_대상물건입력'!B11)/'02_대상물건입력'!B11,"")</f>
        <v/>
      </c>
      <c r="S1478" s="38" t="str">
        <f>IFERROR(ABS(J1478-'02_대상물건입력'!B10),"")</f>
        <v/>
      </c>
      <c r="T1478" s="38" t="str">
        <f>IFERROR(ABS('01_설정'!B4-F1478),"")</f>
        <v/>
      </c>
      <c r="U1478" s="38" t="str">
        <f>IFERROR(ABS(K1478-YEAR('02_대상물건입력'!B14)),"")</f>
        <v/>
      </c>
      <c r="V1478" s="38" t="str">
        <f>IF(B1478="","",IF(AND(E1478&gt;0,F1478&gt;0,H1478&gt;0,OR('04A_국토부원자료'!P1479="",'04A_국토부원자료'!P1479="-"),IF('01_설정'!B10=1,N1478=1,TRUE),R1478&lt;='01_설정'!B5,S1478&lt;='01_설정'!B6,T1478&lt;='01_설정'!B7,U1478&lt;='01_설정'!B8),"Y",""))</f>
        <v/>
      </c>
      <c r="W1478" s="40" t="str">
        <f>IF(V1478&lt;&gt;"Y","",MAX(0,(1-R1478/'01_설정'!B5))*'01_설정'!B14+MAX(0,(1-S1478/'01_설정'!B6))*'01_설정'!B15+MAX(0,(1-T1478/'01_설정'!B7))*'01_설정'!B16+MAX(0,(1-U1478/'01_설정'!B8))*'01_설정'!B17+O1478*'01_설정'!B11+Q1478*'01_설정'!B12+P1478*'01_설정'!B13)</f>
        <v/>
      </c>
      <c r="X1478" s="38" t="str">
        <f>IF(W1478="","",1+COUNTIFS($W$4:$W$3003,"&gt;"&amp;W1478)+COUNTIFS($W$4:W1478,W1478)-1)</f>
        <v/>
      </c>
    </row>
    <row r="1479" spans="1:24" ht="16.5">
      <c r="A1479" s="38">
        <f>IF('04A_국토부원자료'!A1480="","",ROW()-3)</f>
        <v>1476</v>
      </c>
      <c r="B1479" s="39">
        <f>IFERROR('04A_국토부원자료'!B1480,"")</f>
        <v>0</v>
      </c>
      <c r="C1479" s="39" t="str">
        <f>IF(B1479="","",IF('04A_국토부원자료'!C1480&lt;&gt;"",'04A_국토부원자료'!C1480,TRIM('04A_국토부원자료'!D1480&amp;IF('04A_국토부원자료'!E1480&lt;&gt;"","-"&amp;'04A_국토부원자료'!E1480,""))))</f>
        <v/>
      </c>
      <c r="D1479" s="39">
        <f>IFERROR('04A_국토부원자료'!F1480,"")</f>
        <v>0</v>
      </c>
      <c r="E1479" s="40" t="str">
        <f>IFERROR(VALUE(SUBSTITUTE('04A_국토부원자료'!G1480,",","")),"")</f>
        <v/>
      </c>
      <c r="F1479" s="41" t="str">
        <f>IFERROR(IF(AND('04A_국토부원자료'!H1480&lt;&gt;"",'04A_국토부원자료'!I1480&lt;&gt;""),DATE(INT(VALUE(SUBSTITUTE('04A_국토부원자료'!H1480,",",""))/100),MOD(VALUE(SUBSTITUTE('04A_국토부원자료'!H1480,",","")),100),VALUE(SUBSTITUTE('04A_국토부원자료'!I1480,",",""))),""),"")</f>
        <v/>
      </c>
      <c r="G1479" s="42" t="str">
        <f>IFERROR(VALUE(SUBSTITUTE('04A_국토부원자료'!J1480,",","")),"")</f>
        <v/>
      </c>
      <c r="H1479" s="43" t="str">
        <f t="shared" si="46"/>
        <v/>
      </c>
      <c r="I1479" s="43" t="str">
        <f t="shared" si="47"/>
        <v/>
      </c>
      <c r="J1479" s="38" t="str">
        <f>IFERROR(VALUE(SUBSTITUTE('04A_국토부원자료'!K1480,",","")),"")</f>
        <v/>
      </c>
      <c r="K1479" s="38" t="str">
        <f>IFERROR(VALUE(SUBSTITUTE('04A_국토부원자료'!N1480,",","")),"")</f>
        <v/>
      </c>
      <c r="L1479" s="39">
        <f>IFERROR('04A_국토부원자료'!O1480,"")</f>
        <v>0</v>
      </c>
      <c r="M1479" s="39">
        <f>IFERROR('04A_국토부원자료'!Q1480,"")</f>
        <v>0</v>
      </c>
      <c r="N1479" s="38">
        <f>IF(B1479="","",IF('02_대상물건입력'!B5="",1,IF(ISNUMBER(SEARCH('02_대상물건입력'!B5,B1479)),1,0)))</f>
        <v>0</v>
      </c>
      <c r="O1479" s="38">
        <f>IF(B1479="","",IF('02_대상물건입력'!B6="",1,IF(ISNUMBER(SEARCH('02_대상물건입력'!B6,B1479)),1,0)))</f>
        <v>0</v>
      </c>
      <c r="P1479" s="38">
        <f>IF(L1479="","",IF('02_대상물건입력'!B15="",0,IF(ISNUMBER(SEARCH('02_대상물건입력'!B15,L1479)),1,0)))</f>
        <v>0</v>
      </c>
      <c r="Q1479" s="38">
        <f>IF(D1479="","",IF('02_대상물건입력'!B8="",0,IF(ISNUMBER(SEARCH('02_대상물건입력'!B8,D1479)),1,0)))</f>
        <v>0</v>
      </c>
      <c r="R1479" s="44" t="str">
        <f>IFERROR(ABS(E1479-'02_대상물건입력'!B11)/'02_대상물건입력'!B11,"")</f>
        <v/>
      </c>
      <c r="S1479" s="38" t="str">
        <f>IFERROR(ABS(J1479-'02_대상물건입력'!B10),"")</f>
        <v/>
      </c>
      <c r="T1479" s="38" t="str">
        <f>IFERROR(ABS('01_설정'!B4-F1479),"")</f>
        <v/>
      </c>
      <c r="U1479" s="38" t="str">
        <f>IFERROR(ABS(K1479-YEAR('02_대상물건입력'!B14)),"")</f>
        <v/>
      </c>
      <c r="V1479" s="38" t="str">
        <f>IF(B1479="","",IF(AND(E1479&gt;0,F1479&gt;0,H1479&gt;0,OR('04A_국토부원자료'!P1480="",'04A_국토부원자료'!P1480="-"),IF('01_설정'!B10=1,N1479=1,TRUE),R1479&lt;='01_설정'!B5,S1479&lt;='01_설정'!B6,T1479&lt;='01_설정'!B7,U1479&lt;='01_설정'!B8),"Y",""))</f>
        <v/>
      </c>
      <c r="W1479" s="40" t="str">
        <f>IF(V1479&lt;&gt;"Y","",MAX(0,(1-R1479/'01_설정'!B5))*'01_설정'!B14+MAX(0,(1-S1479/'01_설정'!B6))*'01_설정'!B15+MAX(0,(1-T1479/'01_설정'!B7))*'01_설정'!B16+MAX(0,(1-U1479/'01_설정'!B8))*'01_설정'!B17+O1479*'01_설정'!B11+Q1479*'01_설정'!B12+P1479*'01_설정'!B13)</f>
        <v/>
      </c>
      <c r="X1479" s="38" t="str">
        <f>IF(W1479="","",1+COUNTIFS($W$4:$W$3003,"&gt;"&amp;W1479)+COUNTIFS($W$4:W1479,W1479)-1)</f>
        <v/>
      </c>
    </row>
    <row r="1480" spans="1:24" ht="16.5">
      <c r="A1480" s="38">
        <f>IF('04A_국토부원자료'!A1481="","",ROW()-3)</f>
        <v>1477</v>
      </c>
      <c r="B1480" s="39">
        <f>IFERROR('04A_국토부원자료'!B1481,"")</f>
        <v>0</v>
      </c>
      <c r="C1480" s="39" t="str">
        <f>IF(B1480="","",IF('04A_국토부원자료'!C1481&lt;&gt;"",'04A_국토부원자료'!C1481,TRIM('04A_국토부원자료'!D1481&amp;IF('04A_국토부원자료'!E1481&lt;&gt;"","-"&amp;'04A_국토부원자료'!E1481,""))))</f>
        <v/>
      </c>
      <c r="D1480" s="39">
        <f>IFERROR('04A_국토부원자료'!F1481,"")</f>
        <v>0</v>
      </c>
      <c r="E1480" s="40" t="str">
        <f>IFERROR(VALUE(SUBSTITUTE('04A_국토부원자료'!G1481,",","")),"")</f>
        <v/>
      </c>
      <c r="F1480" s="41" t="str">
        <f>IFERROR(IF(AND('04A_국토부원자료'!H1481&lt;&gt;"",'04A_국토부원자료'!I1481&lt;&gt;""),DATE(INT(VALUE(SUBSTITUTE('04A_국토부원자료'!H1481,",",""))/100),MOD(VALUE(SUBSTITUTE('04A_국토부원자료'!H1481,",","")),100),VALUE(SUBSTITUTE('04A_국토부원자료'!I1481,",",""))),""),"")</f>
        <v/>
      </c>
      <c r="G1480" s="42" t="str">
        <f>IFERROR(VALUE(SUBSTITUTE('04A_국토부원자료'!J1481,",","")),"")</f>
        <v/>
      </c>
      <c r="H1480" s="43" t="str">
        <f t="shared" si="46"/>
        <v/>
      </c>
      <c r="I1480" s="43" t="str">
        <f t="shared" si="47"/>
        <v/>
      </c>
      <c r="J1480" s="38" t="str">
        <f>IFERROR(VALUE(SUBSTITUTE('04A_국토부원자료'!K1481,",","")),"")</f>
        <v/>
      </c>
      <c r="K1480" s="38" t="str">
        <f>IFERROR(VALUE(SUBSTITUTE('04A_국토부원자료'!N1481,",","")),"")</f>
        <v/>
      </c>
      <c r="L1480" s="39">
        <f>IFERROR('04A_국토부원자료'!O1481,"")</f>
        <v>0</v>
      </c>
      <c r="M1480" s="39">
        <f>IFERROR('04A_국토부원자료'!Q1481,"")</f>
        <v>0</v>
      </c>
      <c r="N1480" s="38">
        <f>IF(B1480="","",IF('02_대상물건입력'!B5="",1,IF(ISNUMBER(SEARCH('02_대상물건입력'!B5,B1480)),1,0)))</f>
        <v>0</v>
      </c>
      <c r="O1480" s="38">
        <f>IF(B1480="","",IF('02_대상물건입력'!B6="",1,IF(ISNUMBER(SEARCH('02_대상물건입력'!B6,B1480)),1,0)))</f>
        <v>0</v>
      </c>
      <c r="P1480" s="38">
        <f>IF(L1480="","",IF('02_대상물건입력'!B15="",0,IF(ISNUMBER(SEARCH('02_대상물건입력'!B15,L1480)),1,0)))</f>
        <v>0</v>
      </c>
      <c r="Q1480" s="38">
        <f>IF(D1480="","",IF('02_대상물건입력'!B8="",0,IF(ISNUMBER(SEARCH('02_대상물건입력'!B8,D1480)),1,0)))</f>
        <v>0</v>
      </c>
      <c r="R1480" s="44" t="str">
        <f>IFERROR(ABS(E1480-'02_대상물건입력'!B11)/'02_대상물건입력'!B11,"")</f>
        <v/>
      </c>
      <c r="S1480" s="38" t="str">
        <f>IFERROR(ABS(J1480-'02_대상물건입력'!B10),"")</f>
        <v/>
      </c>
      <c r="T1480" s="38" t="str">
        <f>IFERROR(ABS('01_설정'!B4-F1480),"")</f>
        <v/>
      </c>
      <c r="U1480" s="38" t="str">
        <f>IFERROR(ABS(K1480-YEAR('02_대상물건입력'!B14)),"")</f>
        <v/>
      </c>
      <c r="V1480" s="38" t="str">
        <f>IF(B1480="","",IF(AND(E1480&gt;0,F1480&gt;0,H1480&gt;0,OR('04A_국토부원자료'!P1481="",'04A_국토부원자료'!P1481="-"),IF('01_설정'!B10=1,N1480=1,TRUE),R1480&lt;='01_설정'!B5,S1480&lt;='01_설정'!B6,T1480&lt;='01_설정'!B7,U1480&lt;='01_설정'!B8),"Y",""))</f>
        <v/>
      </c>
      <c r="W1480" s="40" t="str">
        <f>IF(V1480&lt;&gt;"Y","",MAX(0,(1-R1480/'01_설정'!B5))*'01_설정'!B14+MAX(0,(1-S1480/'01_설정'!B6))*'01_설정'!B15+MAX(0,(1-T1480/'01_설정'!B7))*'01_설정'!B16+MAX(0,(1-U1480/'01_설정'!B8))*'01_설정'!B17+O1480*'01_설정'!B11+Q1480*'01_설정'!B12+P1480*'01_설정'!B13)</f>
        <v/>
      </c>
      <c r="X1480" s="38" t="str">
        <f>IF(W1480="","",1+COUNTIFS($W$4:$W$3003,"&gt;"&amp;W1480)+COUNTIFS($W$4:W1480,W1480)-1)</f>
        <v/>
      </c>
    </row>
    <row r="1481" spans="1:24" ht="16.5">
      <c r="A1481" s="38" t="str">
        <f>IF('04A_국토부원자료'!A1482="","",ROW()-3)</f>
        <v/>
      </c>
      <c r="B1481" s="39">
        <f>IFERROR('04A_국토부원자료'!B1482,"")</f>
        <v>0</v>
      </c>
      <c r="C1481" s="39" t="str">
        <f>IF(B1481="","",IF('04A_국토부원자료'!C1482&lt;&gt;"",'04A_국토부원자료'!C1482,TRIM('04A_국토부원자료'!D1482&amp;IF('04A_국토부원자료'!E1482&lt;&gt;"","-"&amp;'04A_국토부원자료'!E1482,""))))</f>
        <v/>
      </c>
      <c r="D1481" s="39">
        <f>IFERROR('04A_국토부원자료'!F1482,"")</f>
        <v>0</v>
      </c>
      <c r="E1481" s="40" t="str">
        <f>IFERROR(VALUE(SUBSTITUTE('04A_국토부원자료'!G1482,",","")),"")</f>
        <v/>
      </c>
      <c r="F1481" s="41" t="str">
        <f>IFERROR(IF(AND('04A_국토부원자료'!H1482&lt;&gt;"",'04A_국토부원자료'!I1482&lt;&gt;""),DATE(INT(VALUE(SUBSTITUTE('04A_국토부원자료'!H1482,",",""))/100),MOD(VALUE(SUBSTITUTE('04A_국토부원자료'!H1482,",","")),100),VALUE(SUBSTITUTE('04A_국토부원자료'!I1482,",",""))),""),"")</f>
        <v/>
      </c>
      <c r="G1481" s="42" t="str">
        <f>IFERROR(VALUE(SUBSTITUTE('04A_국토부원자료'!J1482,",","")),"")</f>
        <v/>
      </c>
      <c r="H1481" s="43" t="str">
        <f t="shared" si="46"/>
        <v/>
      </c>
      <c r="I1481" s="43" t="str">
        <f t="shared" si="47"/>
        <v/>
      </c>
      <c r="J1481" s="38" t="str">
        <f>IFERROR(VALUE(SUBSTITUTE('04A_국토부원자료'!K1482,",","")),"")</f>
        <v/>
      </c>
      <c r="K1481" s="38" t="str">
        <f>IFERROR(VALUE(SUBSTITUTE('04A_국토부원자료'!N1482,",","")),"")</f>
        <v/>
      </c>
      <c r="L1481" s="39">
        <f>IFERROR('04A_국토부원자료'!O1482,"")</f>
        <v>0</v>
      </c>
      <c r="M1481" s="39">
        <f>IFERROR('04A_국토부원자료'!Q1482,"")</f>
        <v>0</v>
      </c>
      <c r="N1481" s="38">
        <f>IF(B1481="","",IF('02_대상물건입력'!B5="",1,IF(ISNUMBER(SEARCH('02_대상물건입력'!B5,B1481)),1,0)))</f>
        <v>0</v>
      </c>
      <c r="O1481" s="38">
        <f>IF(B1481="","",IF('02_대상물건입력'!B6="",1,IF(ISNUMBER(SEARCH('02_대상물건입력'!B6,B1481)),1,0)))</f>
        <v>0</v>
      </c>
      <c r="P1481" s="38">
        <f>IF(L1481="","",IF('02_대상물건입력'!B15="",0,IF(ISNUMBER(SEARCH('02_대상물건입력'!B15,L1481)),1,0)))</f>
        <v>0</v>
      </c>
      <c r="Q1481" s="38">
        <f>IF(D1481="","",IF('02_대상물건입력'!B8="",0,IF(ISNUMBER(SEARCH('02_대상물건입력'!B8,D1481)),1,0)))</f>
        <v>0</v>
      </c>
      <c r="R1481" s="44" t="str">
        <f>IFERROR(ABS(E1481-'02_대상물건입력'!B11)/'02_대상물건입력'!B11,"")</f>
        <v/>
      </c>
      <c r="S1481" s="38" t="str">
        <f>IFERROR(ABS(J1481-'02_대상물건입력'!B10),"")</f>
        <v/>
      </c>
      <c r="T1481" s="38" t="str">
        <f>IFERROR(ABS('01_설정'!B4-F1481),"")</f>
        <v/>
      </c>
      <c r="U1481" s="38" t="str">
        <f>IFERROR(ABS(K1481-YEAR('02_대상물건입력'!B14)),"")</f>
        <v/>
      </c>
      <c r="V1481" s="38" t="str">
        <f>IF(B1481="","",IF(AND(E1481&gt;0,F1481&gt;0,H1481&gt;0,OR('04A_국토부원자료'!P1482="",'04A_국토부원자료'!P1482="-"),IF('01_설정'!B10=1,N1481=1,TRUE),R1481&lt;='01_설정'!B5,S1481&lt;='01_설정'!B6,T1481&lt;='01_설정'!B7,U1481&lt;='01_설정'!B8),"Y",""))</f>
        <v/>
      </c>
      <c r="W1481" s="40" t="str">
        <f>IF(V1481&lt;&gt;"Y","",MAX(0,(1-R1481/'01_설정'!B5))*'01_설정'!B14+MAX(0,(1-S1481/'01_설정'!B6))*'01_설정'!B15+MAX(0,(1-T1481/'01_설정'!B7))*'01_설정'!B16+MAX(0,(1-U1481/'01_설정'!B8))*'01_설정'!B17+O1481*'01_설정'!B11+Q1481*'01_설정'!B12+P1481*'01_설정'!B13)</f>
        <v/>
      </c>
      <c r="X1481" s="38" t="str">
        <f>IF(W1481="","",1+COUNTIFS($W$4:$W$3003,"&gt;"&amp;W1481)+COUNTIFS($W$4:W1481,W1481)-1)</f>
        <v/>
      </c>
    </row>
    <row r="1482" spans="1:24" ht="16.5">
      <c r="A1482" s="38">
        <f>IF('04A_국토부원자료'!A1483="","",ROW()-3)</f>
        <v>1479</v>
      </c>
      <c r="B1482" s="39">
        <f>IFERROR('04A_국토부원자료'!B1483,"")</f>
        <v>0</v>
      </c>
      <c r="C1482" s="39" t="str">
        <f>IF(B1482="","",IF('04A_국토부원자료'!C1483&lt;&gt;"",'04A_국토부원자료'!C1483,TRIM('04A_국토부원자료'!D1483&amp;IF('04A_국토부원자료'!E1483&lt;&gt;"","-"&amp;'04A_국토부원자료'!E1483,""))))</f>
        <v/>
      </c>
      <c r="D1482" s="39">
        <f>IFERROR('04A_국토부원자료'!F1483,"")</f>
        <v>0</v>
      </c>
      <c r="E1482" s="40" t="str">
        <f>IFERROR(VALUE(SUBSTITUTE('04A_국토부원자료'!G1483,",","")),"")</f>
        <v/>
      </c>
      <c r="F1482" s="41" t="str">
        <f>IFERROR(IF(AND('04A_국토부원자료'!H1483&lt;&gt;"",'04A_국토부원자료'!I1483&lt;&gt;""),DATE(INT(VALUE(SUBSTITUTE('04A_국토부원자료'!H1483,",",""))/100),MOD(VALUE(SUBSTITUTE('04A_국토부원자료'!H1483,",","")),100),VALUE(SUBSTITUTE('04A_국토부원자료'!I1483,",",""))),""),"")</f>
        <v/>
      </c>
      <c r="G1482" s="42" t="str">
        <f>IFERROR(VALUE(SUBSTITUTE('04A_국토부원자료'!J1483,",","")),"")</f>
        <v/>
      </c>
      <c r="H1482" s="43" t="str">
        <f t="shared" si="46"/>
        <v/>
      </c>
      <c r="I1482" s="43" t="str">
        <f t="shared" si="47"/>
        <v/>
      </c>
      <c r="J1482" s="38" t="str">
        <f>IFERROR(VALUE(SUBSTITUTE('04A_국토부원자료'!K1483,",","")),"")</f>
        <v/>
      </c>
      <c r="K1482" s="38" t="str">
        <f>IFERROR(VALUE(SUBSTITUTE('04A_국토부원자료'!N1483,",","")),"")</f>
        <v/>
      </c>
      <c r="L1482" s="39">
        <f>IFERROR('04A_국토부원자료'!O1483,"")</f>
        <v>0</v>
      </c>
      <c r="M1482" s="39">
        <f>IFERROR('04A_국토부원자료'!Q1483,"")</f>
        <v>0</v>
      </c>
      <c r="N1482" s="38">
        <f>IF(B1482="","",IF('02_대상물건입력'!B5="",1,IF(ISNUMBER(SEARCH('02_대상물건입력'!B5,B1482)),1,0)))</f>
        <v>0</v>
      </c>
      <c r="O1482" s="38">
        <f>IF(B1482="","",IF('02_대상물건입력'!B6="",1,IF(ISNUMBER(SEARCH('02_대상물건입력'!B6,B1482)),1,0)))</f>
        <v>0</v>
      </c>
      <c r="P1482" s="38">
        <f>IF(L1482="","",IF('02_대상물건입력'!B15="",0,IF(ISNUMBER(SEARCH('02_대상물건입력'!B15,L1482)),1,0)))</f>
        <v>0</v>
      </c>
      <c r="Q1482" s="38">
        <f>IF(D1482="","",IF('02_대상물건입력'!B8="",0,IF(ISNUMBER(SEARCH('02_대상물건입력'!B8,D1482)),1,0)))</f>
        <v>0</v>
      </c>
      <c r="R1482" s="44" t="str">
        <f>IFERROR(ABS(E1482-'02_대상물건입력'!B11)/'02_대상물건입력'!B11,"")</f>
        <v/>
      </c>
      <c r="S1482" s="38" t="str">
        <f>IFERROR(ABS(J1482-'02_대상물건입력'!B10),"")</f>
        <v/>
      </c>
      <c r="T1482" s="38" t="str">
        <f>IFERROR(ABS('01_설정'!B4-F1482),"")</f>
        <v/>
      </c>
      <c r="U1482" s="38" t="str">
        <f>IFERROR(ABS(K1482-YEAR('02_대상물건입력'!B14)),"")</f>
        <v/>
      </c>
      <c r="V1482" s="38" t="str">
        <f>IF(B1482="","",IF(AND(E1482&gt;0,F1482&gt;0,H1482&gt;0,OR('04A_국토부원자료'!P1483="",'04A_국토부원자료'!P1483="-"),IF('01_설정'!B10=1,N1482=1,TRUE),R1482&lt;='01_설정'!B5,S1482&lt;='01_설정'!B6,T1482&lt;='01_설정'!B7,U1482&lt;='01_설정'!B8),"Y",""))</f>
        <v/>
      </c>
      <c r="W1482" s="40" t="str">
        <f>IF(V1482&lt;&gt;"Y","",MAX(0,(1-R1482/'01_설정'!B5))*'01_설정'!B14+MAX(0,(1-S1482/'01_설정'!B6))*'01_설정'!B15+MAX(0,(1-T1482/'01_설정'!B7))*'01_설정'!B16+MAX(0,(1-U1482/'01_설정'!B8))*'01_설정'!B17+O1482*'01_설정'!B11+Q1482*'01_설정'!B12+P1482*'01_설정'!B13)</f>
        <v/>
      </c>
      <c r="X1482" s="38" t="str">
        <f>IF(W1482="","",1+COUNTIFS($W$4:$W$3003,"&gt;"&amp;W1482)+COUNTIFS($W$4:W1482,W1482)-1)</f>
        <v/>
      </c>
    </row>
    <row r="1483" spans="1:24" ht="16.5">
      <c r="A1483" s="38" t="str">
        <f>IF('04A_국토부원자료'!A1484="","",ROW()-3)</f>
        <v/>
      </c>
      <c r="B1483" s="39">
        <f>IFERROR('04A_국토부원자료'!B1484,"")</f>
        <v>0</v>
      </c>
      <c r="C1483" s="39" t="str">
        <f>IF(B1483="","",IF('04A_국토부원자료'!C1484&lt;&gt;"",'04A_국토부원자료'!C1484,TRIM('04A_국토부원자료'!D1484&amp;IF('04A_국토부원자료'!E1484&lt;&gt;"","-"&amp;'04A_국토부원자료'!E1484,""))))</f>
        <v/>
      </c>
      <c r="D1483" s="39">
        <f>IFERROR('04A_국토부원자료'!F1484,"")</f>
        <v>0</v>
      </c>
      <c r="E1483" s="40" t="str">
        <f>IFERROR(VALUE(SUBSTITUTE('04A_국토부원자료'!G1484,",","")),"")</f>
        <v/>
      </c>
      <c r="F1483" s="41" t="str">
        <f>IFERROR(IF(AND('04A_국토부원자료'!H1484&lt;&gt;"",'04A_국토부원자료'!I1484&lt;&gt;""),DATE(INT(VALUE(SUBSTITUTE('04A_국토부원자료'!H1484,",",""))/100),MOD(VALUE(SUBSTITUTE('04A_국토부원자료'!H1484,",","")),100),VALUE(SUBSTITUTE('04A_국토부원자료'!I1484,",",""))),""),"")</f>
        <v/>
      </c>
      <c r="G1483" s="42" t="str">
        <f>IFERROR(VALUE(SUBSTITUTE('04A_국토부원자료'!J1484,",","")),"")</f>
        <v/>
      </c>
      <c r="H1483" s="43" t="str">
        <f t="shared" si="46"/>
        <v/>
      </c>
      <c r="I1483" s="43" t="str">
        <f t="shared" si="47"/>
        <v/>
      </c>
      <c r="J1483" s="38" t="str">
        <f>IFERROR(VALUE(SUBSTITUTE('04A_국토부원자료'!K1484,",","")),"")</f>
        <v/>
      </c>
      <c r="K1483" s="38" t="str">
        <f>IFERROR(VALUE(SUBSTITUTE('04A_국토부원자료'!N1484,",","")),"")</f>
        <v/>
      </c>
      <c r="L1483" s="39">
        <f>IFERROR('04A_국토부원자료'!O1484,"")</f>
        <v>0</v>
      </c>
      <c r="M1483" s="39">
        <f>IFERROR('04A_국토부원자료'!Q1484,"")</f>
        <v>0</v>
      </c>
      <c r="N1483" s="38">
        <f>IF(B1483="","",IF('02_대상물건입력'!B5="",1,IF(ISNUMBER(SEARCH('02_대상물건입력'!B5,B1483)),1,0)))</f>
        <v>0</v>
      </c>
      <c r="O1483" s="38">
        <f>IF(B1483="","",IF('02_대상물건입력'!B6="",1,IF(ISNUMBER(SEARCH('02_대상물건입력'!B6,B1483)),1,0)))</f>
        <v>0</v>
      </c>
      <c r="P1483" s="38">
        <f>IF(L1483="","",IF('02_대상물건입력'!B15="",0,IF(ISNUMBER(SEARCH('02_대상물건입력'!B15,L1483)),1,0)))</f>
        <v>0</v>
      </c>
      <c r="Q1483" s="38">
        <f>IF(D1483="","",IF('02_대상물건입력'!B8="",0,IF(ISNUMBER(SEARCH('02_대상물건입력'!B8,D1483)),1,0)))</f>
        <v>0</v>
      </c>
      <c r="R1483" s="44" t="str">
        <f>IFERROR(ABS(E1483-'02_대상물건입력'!B11)/'02_대상물건입력'!B11,"")</f>
        <v/>
      </c>
      <c r="S1483" s="38" t="str">
        <f>IFERROR(ABS(J1483-'02_대상물건입력'!B10),"")</f>
        <v/>
      </c>
      <c r="T1483" s="38" t="str">
        <f>IFERROR(ABS('01_설정'!B4-F1483),"")</f>
        <v/>
      </c>
      <c r="U1483" s="38" t="str">
        <f>IFERROR(ABS(K1483-YEAR('02_대상물건입력'!B14)),"")</f>
        <v/>
      </c>
      <c r="V1483" s="38" t="str">
        <f>IF(B1483="","",IF(AND(E1483&gt;0,F1483&gt;0,H1483&gt;0,OR('04A_국토부원자료'!P1484="",'04A_국토부원자료'!P1484="-"),IF('01_설정'!B10=1,N1483=1,TRUE),R1483&lt;='01_설정'!B5,S1483&lt;='01_설정'!B6,T1483&lt;='01_설정'!B7,U1483&lt;='01_설정'!B8),"Y",""))</f>
        <v/>
      </c>
      <c r="W1483" s="40" t="str">
        <f>IF(V1483&lt;&gt;"Y","",MAX(0,(1-R1483/'01_설정'!B5))*'01_설정'!B14+MAX(0,(1-S1483/'01_설정'!B6))*'01_설정'!B15+MAX(0,(1-T1483/'01_설정'!B7))*'01_설정'!B16+MAX(0,(1-U1483/'01_설정'!B8))*'01_설정'!B17+O1483*'01_설정'!B11+Q1483*'01_설정'!B12+P1483*'01_설정'!B13)</f>
        <v/>
      </c>
      <c r="X1483" s="38" t="str">
        <f>IF(W1483="","",1+COUNTIFS($W$4:$W$3003,"&gt;"&amp;W1483)+COUNTIFS($W$4:W1483,W1483)-1)</f>
        <v/>
      </c>
    </row>
    <row r="1484" spans="1:24" ht="16.5">
      <c r="A1484" s="38">
        <f>IF('04A_국토부원자료'!A1485="","",ROW()-3)</f>
        <v>1481</v>
      </c>
      <c r="B1484" s="39">
        <f>IFERROR('04A_국토부원자료'!B1485,"")</f>
        <v>0</v>
      </c>
      <c r="C1484" s="39" t="str">
        <f>IF(B1484="","",IF('04A_국토부원자료'!C1485&lt;&gt;"",'04A_국토부원자료'!C1485,TRIM('04A_국토부원자료'!D1485&amp;IF('04A_국토부원자료'!E1485&lt;&gt;"","-"&amp;'04A_국토부원자료'!E1485,""))))</f>
        <v/>
      </c>
      <c r="D1484" s="39">
        <f>IFERROR('04A_국토부원자료'!F1485,"")</f>
        <v>0</v>
      </c>
      <c r="E1484" s="40" t="str">
        <f>IFERROR(VALUE(SUBSTITUTE('04A_국토부원자료'!G1485,",","")),"")</f>
        <v/>
      </c>
      <c r="F1484" s="41" t="str">
        <f>IFERROR(IF(AND('04A_국토부원자료'!H1485&lt;&gt;"",'04A_국토부원자료'!I1485&lt;&gt;""),DATE(INT(VALUE(SUBSTITUTE('04A_국토부원자료'!H1485,",",""))/100),MOD(VALUE(SUBSTITUTE('04A_국토부원자료'!H1485,",","")),100),VALUE(SUBSTITUTE('04A_국토부원자료'!I1485,",",""))),""),"")</f>
        <v/>
      </c>
      <c r="G1484" s="42" t="str">
        <f>IFERROR(VALUE(SUBSTITUTE('04A_국토부원자료'!J1485,",","")),"")</f>
        <v/>
      </c>
      <c r="H1484" s="43" t="str">
        <f t="shared" si="46"/>
        <v/>
      </c>
      <c r="I1484" s="43" t="str">
        <f t="shared" si="47"/>
        <v/>
      </c>
      <c r="J1484" s="38" t="str">
        <f>IFERROR(VALUE(SUBSTITUTE('04A_국토부원자료'!K1485,",","")),"")</f>
        <v/>
      </c>
      <c r="K1484" s="38" t="str">
        <f>IFERROR(VALUE(SUBSTITUTE('04A_국토부원자료'!N1485,",","")),"")</f>
        <v/>
      </c>
      <c r="L1484" s="39">
        <f>IFERROR('04A_국토부원자료'!O1485,"")</f>
        <v>0</v>
      </c>
      <c r="M1484" s="39">
        <f>IFERROR('04A_국토부원자료'!Q1485,"")</f>
        <v>0</v>
      </c>
      <c r="N1484" s="38">
        <f>IF(B1484="","",IF('02_대상물건입력'!B5="",1,IF(ISNUMBER(SEARCH('02_대상물건입력'!B5,B1484)),1,0)))</f>
        <v>0</v>
      </c>
      <c r="O1484" s="38">
        <f>IF(B1484="","",IF('02_대상물건입력'!B6="",1,IF(ISNUMBER(SEARCH('02_대상물건입력'!B6,B1484)),1,0)))</f>
        <v>0</v>
      </c>
      <c r="P1484" s="38">
        <f>IF(L1484="","",IF('02_대상물건입력'!B15="",0,IF(ISNUMBER(SEARCH('02_대상물건입력'!B15,L1484)),1,0)))</f>
        <v>0</v>
      </c>
      <c r="Q1484" s="38">
        <f>IF(D1484="","",IF('02_대상물건입력'!B8="",0,IF(ISNUMBER(SEARCH('02_대상물건입력'!B8,D1484)),1,0)))</f>
        <v>0</v>
      </c>
      <c r="R1484" s="44" t="str">
        <f>IFERROR(ABS(E1484-'02_대상물건입력'!B11)/'02_대상물건입력'!B11,"")</f>
        <v/>
      </c>
      <c r="S1484" s="38" t="str">
        <f>IFERROR(ABS(J1484-'02_대상물건입력'!B10),"")</f>
        <v/>
      </c>
      <c r="T1484" s="38" t="str">
        <f>IFERROR(ABS('01_설정'!B4-F1484),"")</f>
        <v/>
      </c>
      <c r="U1484" s="38" t="str">
        <f>IFERROR(ABS(K1484-YEAR('02_대상물건입력'!B14)),"")</f>
        <v/>
      </c>
      <c r="V1484" s="38" t="str">
        <f>IF(B1484="","",IF(AND(E1484&gt;0,F1484&gt;0,H1484&gt;0,OR('04A_국토부원자료'!P1485="",'04A_국토부원자료'!P1485="-"),IF('01_설정'!B10=1,N1484=1,TRUE),R1484&lt;='01_설정'!B5,S1484&lt;='01_설정'!B6,T1484&lt;='01_설정'!B7,U1484&lt;='01_설정'!B8),"Y",""))</f>
        <v/>
      </c>
      <c r="W1484" s="40" t="str">
        <f>IF(V1484&lt;&gt;"Y","",MAX(0,(1-R1484/'01_설정'!B5))*'01_설정'!B14+MAX(0,(1-S1484/'01_설정'!B6))*'01_설정'!B15+MAX(0,(1-T1484/'01_설정'!B7))*'01_설정'!B16+MAX(0,(1-U1484/'01_설정'!B8))*'01_설정'!B17+O1484*'01_설정'!B11+Q1484*'01_설정'!B12+P1484*'01_설정'!B13)</f>
        <v/>
      </c>
      <c r="X1484" s="38" t="str">
        <f>IF(W1484="","",1+COUNTIFS($W$4:$W$3003,"&gt;"&amp;W1484)+COUNTIFS($W$4:W1484,W1484)-1)</f>
        <v/>
      </c>
    </row>
    <row r="1485" spans="1:24" ht="16.5">
      <c r="A1485" s="38">
        <f>IF('04A_국토부원자료'!A1486="","",ROW()-3)</f>
        <v>1482</v>
      </c>
      <c r="B1485" s="39">
        <f>IFERROR('04A_국토부원자료'!B1486,"")</f>
        <v>0</v>
      </c>
      <c r="C1485" s="39" t="str">
        <f>IF(B1485="","",IF('04A_국토부원자료'!C1486&lt;&gt;"",'04A_국토부원자료'!C1486,TRIM('04A_국토부원자료'!D1486&amp;IF('04A_국토부원자료'!E1486&lt;&gt;"","-"&amp;'04A_국토부원자료'!E1486,""))))</f>
        <v>-실거래 구분 : 오피스텔(매매)</v>
      </c>
      <c r="D1485" s="39">
        <f>IFERROR('04A_국토부원자료'!F1486,"")</f>
        <v>0</v>
      </c>
      <c r="E1485" s="40" t="str">
        <f>IFERROR(VALUE(SUBSTITUTE('04A_국토부원자료'!G1486,",","")),"")</f>
        <v/>
      </c>
      <c r="F1485" s="41" t="str">
        <f>IFERROR(IF(AND('04A_국토부원자료'!H1486&lt;&gt;"",'04A_국토부원자료'!I1486&lt;&gt;""),DATE(INT(VALUE(SUBSTITUTE('04A_국토부원자료'!H1486,",",""))/100),MOD(VALUE(SUBSTITUTE('04A_국토부원자료'!H1486,",","")),100),VALUE(SUBSTITUTE('04A_국토부원자료'!I1486,",",""))),""),"")</f>
        <v/>
      </c>
      <c r="G1485" s="42" t="str">
        <f>IFERROR(VALUE(SUBSTITUTE('04A_국토부원자료'!J1486,",","")),"")</f>
        <v/>
      </c>
      <c r="H1485" s="43" t="str">
        <f t="shared" si="46"/>
        <v/>
      </c>
      <c r="I1485" s="43" t="str">
        <f t="shared" si="47"/>
        <v/>
      </c>
      <c r="J1485" s="38" t="str">
        <f>IFERROR(VALUE(SUBSTITUTE('04A_국토부원자료'!K1486,",","")),"")</f>
        <v/>
      </c>
      <c r="K1485" s="38" t="str">
        <f>IFERROR(VALUE(SUBSTITUTE('04A_국토부원자료'!N1486,",","")),"")</f>
        <v/>
      </c>
      <c r="L1485" s="39">
        <f>IFERROR('04A_국토부원자료'!O1486,"")</f>
        <v>0</v>
      </c>
      <c r="M1485" s="39">
        <f>IFERROR('04A_국토부원자료'!Q1486,"")</f>
        <v>0</v>
      </c>
      <c r="N1485" s="38">
        <f>IF(B1485="","",IF('02_대상물건입력'!B5="",1,IF(ISNUMBER(SEARCH('02_대상물건입력'!B5,B1485)),1,0)))</f>
        <v>0</v>
      </c>
      <c r="O1485" s="38">
        <f>IF(B1485="","",IF('02_대상물건입력'!B6="",1,IF(ISNUMBER(SEARCH('02_대상물건입력'!B6,B1485)),1,0)))</f>
        <v>0</v>
      </c>
      <c r="P1485" s="38">
        <f>IF(L1485="","",IF('02_대상물건입력'!B15="",0,IF(ISNUMBER(SEARCH('02_대상물건입력'!B15,L1485)),1,0)))</f>
        <v>0</v>
      </c>
      <c r="Q1485" s="38">
        <f>IF(D1485="","",IF('02_대상물건입력'!B8="",0,IF(ISNUMBER(SEARCH('02_대상물건입력'!B8,D1485)),1,0)))</f>
        <v>0</v>
      </c>
      <c r="R1485" s="44" t="str">
        <f>IFERROR(ABS(E1485-'02_대상물건입력'!B11)/'02_대상물건입력'!B11,"")</f>
        <v/>
      </c>
      <c r="S1485" s="38" t="str">
        <f>IFERROR(ABS(J1485-'02_대상물건입력'!B10),"")</f>
        <v/>
      </c>
      <c r="T1485" s="38" t="str">
        <f>IFERROR(ABS('01_설정'!B4-F1485),"")</f>
        <v/>
      </c>
      <c r="U1485" s="38" t="str">
        <f>IFERROR(ABS(K1485-YEAR('02_대상물건입력'!B14)),"")</f>
        <v/>
      </c>
      <c r="V1485" s="38" t="str">
        <f>IF(B1485="","",IF(AND(E1485&gt;0,F1485&gt;0,H1485&gt;0,OR('04A_국토부원자료'!P1486="",'04A_국토부원자료'!P1486="-"),IF('01_설정'!B10=1,N1485=1,TRUE),R1485&lt;='01_설정'!B5,S1485&lt;='01_설정'!B6,T1485&lt;='01_설정'!B7,U1485&lt;='01_설정'!B8),"Y",""))</f>
        <v/>
      </c>
      <c r="W1485" s="40" t="str">
        <f>IF(V1485&lt;&gt;"Y","",MAX(0,(1-R1485/'01_설정'!B5))*'01_설정'!B14+MAX(0,(1-S1485/'01_설정'!B6))*'01_설정'!B15+MAX(0,(1-T1485/'01_설정'!B7))*'01_설정'!B16+MAX(0,(1-U1485/'01_설정'!B8))*'01_설정'!B17+O1485*'01_설정'!B11+Q1485*'01_설정'!B12+P1485*'01_설정'!B13)</f>
        <v/>
      </c>
      <c r="X1485" s="38" t="str">
        <f>IF(W1485="","",1+COUNTIFS($W$4:$W$3003,"&gt;"&amp;W1485)+COUNTIFS($W$4:W1485,W1485)-1)</f>
        <v/>
      </c>
    </row>
    <row r="1486" spans="1:24" ht="16.5">
      <c r="A1486" s="38">
        <f>IF('04A_국토부원자료'!A1487="","",ROW()-3)</f>
        <v>1483</v>
      </c>
      <c r="B1486" s="39">
        <f>IFERROR('04A_국토부원자료'!B1487,"")</f>
        <v>0</v>
      </c>
      <c r="C1486" s="39" t="str">
        <f>IF(B1486="","",IF('04A_국토부원자료'!C1487&lt;&gt;"",'04A_국토부원자료'!C1487,TRIM('04A_국토부원자료'!D1487&amp;IF('04A_국토부원자료'!E1487&lt;&gt;"","-"&amp;'04A_국토부원자료'!E1487,""))))</f>
        <v>-시군구 : 송파구</v>
      </c>
      <c r="D1486" s="39">
        <f>IFERROR('04A_국토부원자료'!F1487,"")</f>
        <v>0</v>
      </c>
      <c r="E1486" s="40" t="str">
        <f>IFERROR(VALUE(SUBSTITUTE('04A_국토부원자료'!G1487,",","")),"")</f>
        <v/>
      </c>
      <c r="F1486" s="41" t="str">
        <f>IFERROR(IF(AND('04A_국토부원자료'!H1487&lt;&gt;"",'04A_국토부원자료'!I1487&lt;&gt;""),DATE(INT(VALUE(SUBSTITUTE('04A_국토부원자료'!H1487,",",""))/100),MOD(VALUE(SUBSTITUTE('04A_국토부원자료'!H1487,",","")),100),VALUE(SUBSTITUTE('04A_국토부원자료'!I1487,",",""))),""),"")</f>
        <v/>
      </c>
      <c r="G1486" s="42" t="str">
        <f>IFERROR(VALUE(SUBSTITUTE('04A_국토부원자료'!J1487,",","")),"")</f>
        <v/>
      </c>
      <c r="H1486" s="43" t="str">
        <f t="shared" si="46"/>
        <v/>
      </c>
      <c r="I1486" s="43" t="str">
        <f t="shared" si="47"/>
        <v/>
      </c>
      <c r="J1486" s="38" t="str">
        <f>IFERROR(VALUE(SUBSTITUTE('04A_국토부원자료'!K1487,",","")),"")</f>
        <v/>
      </c>
      <c r="K1486" s="38" t="str">
        <f>IFERROR(VALUE(SUBSTITUTE('04A_국토부원자료'!N1487,",","")),"")</f>
        <v/>
      </c>
      <c r="L1486" s="39">
        <f>IFERROR('04A_국토부원자료'!O1487,"")</f>
        <v>0</v>
      </c>
      <c r="M1486" s="39">
        <f>IFERROR('04A_국토부원자료'!Q1487,"")</f>
        <v>0</v>
      </c>
      <c r="N1486" s="38">
        <f>IF(B1486="","",IF('02_대상물건입력'!B5="",1,IF(ISNUMBER(SEARCH('02_대상물건입력'!B5,B1486)),1,0)))</f>
        <v>0</v>
      </c>
      <c r="O1486" s="38">
        <f>IF(B1486="","",IF('02_대상물건입력'!B6="",1,IF(ISNUMBER(SEARCH('02_대상물건입력'!B6,B1486)),1,0)))</f>
        <v>0</v>
      </c>
      <c r="P1486" s="38">
        <f>IF(L1486="","",IF('02_대상물건입력'!B15="",0,IF(ISNUMBER(SEARCH('02_대상물건입력'!B15,L1486)),1,0)))</f>
        <v>0</v>
      </c>
      <c r="Q1486" s="38">
        <f>IF(D1486="","",IF('02_대상물건입력'!B8="",0,IF(ISNUMBER(SEARCH('02_대상물건입력'!B8,D1486)),1,0)))</f>
        <v>0</v>
      </c>
      <c r="R1486" s="44" t="str">
        <f>IFERROR(ABS(E1486-'02_대상물건입력'!B11)/'02_대상물건입력'!B11,"")</f>
        <v/>
      </c>
      <c r="S1486" s="38" t="str">
        <f>IFERROR(ABS(J1486-'02_대상물건입력'!B10),"")</f>
        <v/>
      </c>
      <c r="T1486" s="38" t="str">
        <f>IFERROR(ABS('01_설정'!B4-F1486),"")</f>
        <v/>
      </c>
      <c r="U1486" s="38" t="str">
        <f>IFERROR(ABS(K1486-YEAR('02_대상물건입력'!B14)),"")</f>
        <v/>
      </c>
      <c r="V1486" s="38" t="str">
        <f>IF(B1486="","",IF(AND(E1486&gt;0,F1486&gt;0,H1486&gt;0,OR('04A_국토부원자료'!P1487="",'04A_국토부원자료'!P1487="-"),IF('01_설정'!B10=1,N1486=1,TRUE),R1486&lt;='01_설정'!B5,S1486&lt;='01_설정'!B6,T1486&lt;='01_설정'!B7,U1486&lt;='01_설정'!B8),"Y",""))</f>
        <v/>
      </c>
      <c r="W1486" s="40" t="str">
        <f>IF(V1486&lt;&gt;"Y","",MAX(0,(1-R1486/'01_설정'!B5))*'01_설정'!B14+MAX(0,(1-S1486/'01_설정'!B6))*'01_설정'!B15+MAX(0,(1-T1486/'01_설정'!B7))*'01_설정'!B16+MAX(0,(1-U1486/'01_설정'!B8))*'01_설정'!B17+O1486*'01_설정'!B11+Q1486*'01_설정'!B12+P1486*'01_설정'!B13)</f>
        <v/>
      </c>
      <c r="X1486" s="38" t="str">
        <f>IF(W1486="","",1+COUNTIFS($W$4:$W$3003,"&gt;"&amp;W1486)+COUNTIFS($W$4:W1486,W1486)-1)</f>
        <v/>
      </c>
    </row>
    <row r="1487" spans="1:24" ht="16.5">
      <c r="A1487" s="38">
        <f>IF('04A_국토부원자료'!A1488="","",ROW()-3)</f>
        <v>1484</v>
      </c>
      <c r="B1487" s="39">
        <f>IFERROR('04A_국토부원자료'!B1488,"")</f>
        <v>0</v>
      </c>
      <c r="C1487" s="39" t="str">
        <f>IF(B1487="","",IF('04A_국토부원자료'!C1488&lt;&gt;"",'04A_국토부원자료'!C1488,TRIM('04A_국토부원자료'!D1488&amp;IF('04A_국토부원자료'!E1488&lt;&gt;"","-"&amp;'04A_국토부원자료'!E1488,""))))</f>
        <v>-면적 : 60㎡이하</v>
      </c>
      <c r="D1487" s="39">
        <f>IFERROR('04A_국토부원자료'!F1488,"")</f>
        <v>0</v>
      </c>
      <c r="E1487" s="40" t="str">
        <f>IFERROR(VALUE(SUBSTITUTE('04A_국토부원자료'!G1488,",","")),"")</f>
        <v/>
      </c>
      <c r="F1487" s="41" t="str">
        <f>IFERROR(IF(AND('04A_국토부원자료'!H1488&lt;&gt;"",'04A_국토부원자료'!I1488&lt;&gt;""),DATE(INT(VALUE(SUBSTITUTE('04A_국토부원자료'!H1488,",",""))/100),MOD(VALUE(SUBSTITUTE('04A_국토부원자료'!H1488,",","")),100),VALUE(SUBSTITUTE('04A_국토부원자료'!I1488,",",""))),""),"")</f>
        <v/>
      </c>
      <c r="G1487" s="42" t="str">
        <f>IFERROR(VALUE(SUBSTITUTE('04A_국토부원자료'!J1488,",","")),"")</f>
        <v/>
      </c>
      <c r="H1487" s="43" t="str">
        <f t="shared" si="46"/>
        <v/>
      </c>
      <c r="I1487" s="43" t="str">
        <f t="shared" si="47"/>
        <v/>
      </c>
      <c r="J1487" s="38" t="str">
        <f>IFERROR(VALUE(SUBSTITUTE('04A_국토부원자료'!K1488,",","")),"")</f>
        <v/>
      </c>
      <c r="K1487" s="38" t="str">
        <f>IFERROR(VALUE(SUBSTITUTE('04A_국토부원자료'!N1488,",","")),"")</f>
        <v/>
      </c>
      <c r="L1487" s="39">
        <f>IFERROR('04A_국토부원자료'!O1488,"")</f>
        <v>0</v>
      </c>
      <c r="M1487" s="39">
        <f>IFERROR('04A_국토부원자료'!Q1488,"")</f>
        <v>0</v>
      </c>
      <c r="N1487" s="38">
        <f>IF(B1487="","",IF('02_대상물건입력'!B5="",1,IF(ISNUMBER(SEARCH('02_대상물건입력'!B5,B1487)),1,0)))</f>
        <v>0</v>
      </c>
      <c r="O1487" s="38">
        <f>IF(B1487="","",IF('02_대상물건입력'!B6="",1,IF(ISNUMBER(SEARCH('02_대상물건입력'!B6,B1487)),1,0)))</f>
        <v>0</v>
      </c>
      <c r="P1487" s="38">
        <f>IF(L1487="","",IF('02_대상물건입력'!B15="",0,IF(ISNUMBER(SEARCH('02_대상물건입력'!B15,L1487)),1,0)))</f>
        <v>0</v>
      </c>
      <c r="Q1487" s="38">
        <f>IF(D1487="","",IF('02_대상물건입력'!B8="",0,IF(ISNUMBER(SEARCH('02_대상물건입력'!B8,D1487)),1,0)))</f>
        <v>0</v>
      </c>
      <c r="R1487" s="44" t="str">
        <f>IFERROR(ABS(E1487-'02_대상물건입력'!B11)/'02_대상물건입력'!B11,"")</f>
        <v/>
      </c>
      <c r="S1487" s="38" t="str">
        <f>IFERROR(ABS(J1487-'02_대상물건입력'!B10),"")</f>
        <v/>
      </c>
      <c r="T1487" s="38" t="str">
        <f>IFERROR(ABS('01_설정'!B4-F1487),"")</f>
        <v/>
      </c>
      <c r="U1487" s="38" t="str">
        <f>IFERROR(ABS(K1487-YEAR('02_대상물건입력'!B14)),"")</f>
        <v/>
      </c>
      <c r="V1487" s="38" t="str">
        <f>IF(B1487="","",IF(AND(E1487&gt;0,F1487&gt;0,H1487&gt;0,OR('04A_국토부원자료'!P1488="",'04A_국토부원자료'!P1488="-"),IF('01_설정'!B10=1,N1487=1,TRUE),R1487&lt;='01_설정'!B5,S1487&lt;='01_설정'!B6,T1487&lt;='01_설정'!B7,U1487&lt;='01_설정'!B8),"Y",""))</f>
        <v/>
      </c>
      <c r="W1487" s="40" t="str">
        <f>IF(V1487&lt;&gt;"Y","",MAX(0,(1-R1487/'01_설정'!B5))*'01_설정'!B14+MAX(0,(1-S1487/'01_설정'!B6))*'01_설정'!B15+MAX(0,(1-T1487/'01_설정'!B7))*'01_설정'!B16+MAX(0,(1-U1487/'01_설정'!B8))*'01_설정'!B17+O1487*'01_설정'!B11+Q1487*'01_설정'!B12+P1487*'01_설정'!B13)</f>
        <v/>
      </c>
      <c r="X1487" s="38" t="str">
        <f>IF(W1487="","",1+COUNTIFS($W$4:$W$3003,"&gt;"&amp;W1487)+COUNTIFS($W$4:W1487,W1487)-1)</f>
        <v/>
      </c>
    </row>
    <row r="1488" spans="1:24" ht="16.5">
      <c r="A1488" s="38" t="str">
        <f>IF('04A_국토부원자료'!A1489="","",ROW()-3)</f>
        <v/>
      </c>
      <c r="B1488" s="39">
        <f>IFERROR('04A_국토부원자료'!B1489,"")</f>
        <v>0</v>
      </c>
      <c r="C1488" s="39" t="str">
        <f>IF(B1488="","",IF('04A_국토부원자료'!C1489&lt;&gt;"",'04A_국토부원자료'!C1489,TRIM('04A_국토부원자료'!D1489&amp;IF('04A_국토부원자료'!E1489&lt;&gt;"","-"&amp;'04A_국토부원자료'!E1489,""))))</f>
        <v/>
      </c>
      <c r="D1488" s="39">
        <f>IFERROR('04A_국토부원자료'!F1489,"")</f>
        <v>0</v>
      </c>
      <c r="E1488" s="40" t="str">
        <f>IFERROR(VALUE(SUBSTITUTE('04A_국토부원자료'!G1489,",","")),"")</f>
        <v/>
      </c>
      <c r="F1488" s="41" t="str">
        <f>IFERROR(IF(AND('04A_국토부원자료'!H1489&lt;&gt;"",'04A_국토부원자료'!I1489&lt;&gt;""),DATE(INT(VALUE(SUBSTITUTE('04A_국토부원자료'!H1489,",",""))/100),MOD(VALUE(SUBSTITUTE('04A_국토부원자료'!H1489,",","")),100),VALUE(SUBSTITUTE('04A_국토부원자료'!I1489,",",""))),""),"")</f>
        <v/>
      </c>
      <c r="G1488" s="42" t="str">
        <f>IFERROR(VALUE(SUBSTITUTE('04A_국토부원자료'!J1489,",","")),"")</f>
        <v/>
      </c>
      <c r="H1488" s="43" t="str">
        <f t="shared" si="46"/>
        <v/>
      </c>
      <c r="I1488" s="43" t="str">
        <f t="shared" si="47"/>
        <v/>
      </c>
      <c r="J1488" s="38" t="str">
        <f>IFERROR(VALUE(SUBSTITUTE('04A_국토부원자료'!K1489,",","")),"")</f>
        <v/>
      </c>
      <c r="K1488" s="38" t="str">
        <f>IFERROR(VALUE(SUBSTITUTE('04A_국토부원자료'!N1489,",","")),"")</f>
        <v/>
      </c>
      <c r="L1488" s="39">
        <f>IFERROR('04A_국토부원자료'!O1489,"")</f>
        <v>0</v>
      </c>
      <c r="M1488" s="39">
        <f>IFERROR('04A_국토부원자료'!Q1489,"")</f>
        <v>0</v>
      </c>
      <c r="N1488" s="38">
        <f>IF(B1488="","",IF('02_대상물건입력'!B5="",1,IF(ISNUMBER(SEARCH('02_대상물건입력'!B5,B1488)),1,0)))</f>
        <v>0</v>
      </c>
      <c r="O1488" s="38">
        <f>IF(B1488="","",IF('02_대상물건입력'!B6="",1,IF(ISNUMBER(SEARCH('02_대상물건입력'!B6,B1488)),1,0)))</f>
        <v>0</v>
      </c>
      <c r="P1488" s="38">
        <f>IF(L1488="","",IF('02_대상물건입력'!B15="",0,IF(ISNUMBER(SEARCH('02_대상물건입력'!B15,L1488)),1,0)))</f>
        <v>0</v>
      </c>
      <c r="Q1488" s="38">
        <f>IF(D1488="","",IF('02_대상물건입력'!B8="",0,IF(ISNUMBER(SEARCH('02_대상물건입력'!B8,D1488)),1,0)))</f>
        <v>0</v>
      </c>
      <c r="R1488" s="44" t="str">
        <f>IFERROR(ABS(E1488-'02_대상물건입력'!B11)/'02_대상물건입력'!B11,"")</f>
        <v/>
      </c>
      <c r="S1488" s="38" t="str">
        <f>IFERROR(ABS(J1488-'02_대상물건입력'!B10),"")</f>
        <v/>
      </c>
      <c r="T1488" s="38" t="str">
        <f>IFERROR(ABS('01_설정'!B4-F1488),"")</f>
        <v/>
      </c>
      <c r="U1488" s="38" t="str">
        <f>IFERROR(ABS(K1488-YEAR('02_대상물건입력'!B14)),"")</f>
        <v/>
      </c>
      <c r="V1488" s="38" t="str">
        <f>IF(B1488="","",IF(AND(E1488&gt;0,F1488&gt;0,H1488&gt;0,OR('04A_국토부원자료'!P1489="",'04A_국토부원자료'!P1489="-"),IF('01_설정'!B10=1,N1488=1,TRUE),R1488&lt;='01_설정'!B5,S1488&lt;='01_설정'!B6,T1488&lt;='01_설정'!B7,U1488&lt;='01_설정'!B8),"Y",""))</f>
        <v/>
      </c>
      <c r="W1488" s="40" t="str">
        <f>IF(V1488&lt;&gt;"Y","",MAX(0,(1-R1488/'01_설정'!B5))*'01_설정'!B14+MAX(0,(1-S1488/'01_설정'!B6))*'01_설정'!B15+MAX(0,(1-T1488/'01_설정'!B7))*'01_설정'!B16+MAX(0,(1-U1488/'01_설정'!B8))*'01_설정'!B17+O1488*'01_설정'!B11+Q1488*'01_설정'!B12+P1488*'01_설정'!B13)</f>
        <v/>
      </c>
      <c r="X1488" s="38" t="str">
        <f>IF(W1488="","",1+COUNTIFS($W$4:$W$3003,"&gt;"&amp;W1488)+COUNTIFS($W$4:W1488,W1488)-1)</f>
        <v/>
      </c>
    </row>
    <row r="1489" spans="1:24" ht="16.5">
      <c r="A1489" s="38">
        <f>IF('04A_국토부원자료'!A1490="","",ROW()-3)</f>
        <v>1486</v>
      </c>
      <c r="B1489" s="39" t="str">
        <f>IFERROR('04A_국토부원자료'!B1490,"")</f>
        <v>시군구</v>
      </c>
      <c r="C1489" s="39" t="str">
        <f>IF(B1489="","",IF('04A_국토부원자료'!C1490&lt;&gt;"",'04A_국토부원자료'!C1490,TRIM('04A_국토부원자료'!D1490&amp;IF('04A_국토부원자료'!E1490&lt;&gt;"","-"&amp;'04A_국토부원자료'!E1490,""))))</f>
        <v>번지</v>
      </c>
      <c r="D1489" s="39" t="str">
        <f>IFERROR('04A_국토부원자료'!F1490,"")</f>
        <v>단지명</v>
      </c>
      <c r="E1489" s="40" t="str">
        <f>IFERROR(VALUE(SUBSTITUTE('04A_국토부원자료'!G1490,",","")),"")</f>
        <v/>
      </c>
      <c r="F1489" s="41" t="str">
        <f>IFERROR(IF(AND('04A_국토부원자료'!H1490&lt;&gt;"",'04A_국토부원자료'!I1490&lt;&gt;""),DATE(INT(VALUE(SUBSTITUTE('04A_국토부원자료'!H1490,",",""))/100),MOD(VALUE(SUBSTITUTE('04A_국토부원자료'!H1490,",","")),100),VALUE(SUBSTITUTE('04A_국토부원자료'!I1490,",",""))),""),"")</f>
        <v/>
      </c>
      <c r="G1489" s="42" t="str">
        <f>IFERROR(VALUE(SUBSTITUTE('04A_국토부원자료'!J1490,",","")),"")</f>
        <v/>
      </c>
      <c r="H1489" s="43" t="str">
        <f t="shared" si="46"/>
        <v/>
      </c>
      <c r="I1489" s="43" t="str">
        <f t="shared" si="47"/>
        <v/>
      </c>
      <c r="J1489" s="38" t="str">
        <f>IFERROR(VALUE(SUBSTITUTE('04A_국토부원자료'!K1490,",","")),"")</f>
        <v/>
      </c>
      <c r="K1489" s="38" t="str">
        <f>IFERROR(VALUE(SUBSTITUTE('04A_국토부원자료'!N1490,",","")),"")</f>
        <v/>
      </c>
      <c r="L1489" s="39" t="str">
        <f>IFERROR('04A_국토부원자료'!O1490,"")</f>
        <v>도로명</v>
      </c>
      <c r="M1489" s="39" t="str">
        <f>IFERROR('04A_국토부원자료'!Q1490,"")</f>
        <v>거래유형</v>
      </c>
      <c r="N1489" s="38">
        <f>IF(B1489="","",IF('02_대상물건입력'!B5="",1,IF(ISNUMBER(SEARCH('02_대상물건입력'!B5,B1489)),1,0)))</f>
        <v>0</v>
      </c>
      <c r="O1489" s="38">
        <f>IF(B1489="","",IF('02_대상물건입력'!B6="",1,IF(ISNUMBER(SEARCH('02_대상물건입력'!B6,B1489)),1,0)))</f>
        <v>0</v>
      </c>
      <c r="P1489" s="38">
        <f>IF(L1489="","",IF('02_대상물건입력'!B15="",0,IF(ISNUMBER(SEARCH('02_대상물건입력'!B15,L1489)),1,0)))</f>
        <v>0</v>
      </c>
      <c r="Q1489" s="38">
        <f>IF(D1489="","",IF('02_대상물건입력'!B8="",0,IF(ISNUMBER(SEARCH('02_대상물건입력'!B8,D1489)),1,0)))</f>
        <v>0</v>
      </c>
      <c r="R1489" s="44" t="str">
        <f>IFERROR(ABS(E1489-'02_대상물건입력'!B11)/'02_대상물건입력'!B11,"")</f>
        <v/>
      </c>
      <c r="S1489" s="38" t="str">
        <f>IFERROR(ABS(J1489-'02_대상물건입력'!B10),"")</f>
        <v/>
      </c>
      <c r="T1489" s="38" t="str">
        <f>IFERROR(ABS('01_설정'!B4-F1489),"")</f>
        <v/>
      </c>
      <c r="U1489" s="38" t="str">
        <f>IFERROR(ABS(K1489-YEAR('02_대상물건입력'!B14)),"")</f>
        <v/>
      </c>
      <c r="V1489" s="38" t="str">
        <f>IF(B1489="","",IF(AND(E1489&gt;0,F1489&gt;0,H1489&gt;0,OR('04A_국토부원자료'!P1490="",'04A_국토부원자료'!P1490="-"),IF('01_설정'!B10=1,N1489=1,TRUE),R1489&lt;='01_설정'!B5,S1489&lt;='01_설정'!B6,T1489&lt;='01_설정'!B7,U1489&lt;='01_설정'!B8),"Y",""))</f>
        <v/>
      </c>
      <c r="W1489" s="40" t="str">
        <f>IF(V1489&lt;&gt;"Y","",MAX(0,(1-R1489/'01_설정'!B5))*'01_설정'!B14+MAX(0,(1-S1489/'01_설정'!B6))*'01_설정'!B15+MAX(0,(1-T1489/'01_설정'!B7))*'01_설정'!B16+MAX(0,(1-U1489/'01_설정'!B8))*'01_설정'!B17+O1489*'01_설정'!B11+Q1489*'01_설정'!B12+P1489*'01_설정'!B13)</f>
        <v/>
      </c>
      <c r="X1489" s="38" t="str">
        <f>IF(W1489="","",1+COUNTIFS($W$4:$W$3003,"&gt;"&amp;W1489)+COUNTIFS($W$4:W1489,W1489)-1)</f>
        <v/>
      </c>
    </row>
    <row r="1490" spans="1:24" ht="16.5">
      <c r="A1490" s="38">
        <f>IF('04A_국토부원자료'!A1491="","",ROW()-3)</f>
        <v>1487</v>
      </c>
      <c r="B1490" s="39" t="str">
        <f>IFERROR('04A_국토부원자료'!B1491,"")</f>
        <v>서울특별시 송파구 가락동</v>
      </c>
      <c r="C1490" s="39" t="str">
        <f>IF(B1490="","",IF('04A_국토부원자료'!C1491&lt;&gt;"",'04A_국토부원자료'!C1491,TRIM('04A_국토부원자료'!D1491&amp;IF('04A_국토부원자료'!E1491&lt;&gt;"","-"&amp;'04A_국토부원자료'!E1491,""))))</f>
        <v>99-3</v>
      </c>
      <c r="D1490" s="39" t="str">
        <f>IFERROR('04A_국토부원자료'!F1491,"")</f>
        <v>제일오피스텔</v>
      </c>
      <c r="E1490" s="40">
        <f>IFERROR(VALUE(SUBSTITUTE('04A_국토부원자료'!G1491,",","")),"")</f>
        <v>37.86</v>
      </c>
      <c r="F1490" s="41">
        <f>IFERROR(IF(AND('04A_국토부원자료'!H1491&lt;&gt;"",'04A_국토부원자료'!I1491&lt;&gt;""),DATE(INT(VALUE(SUBSTITUTE('04A_국토부원자료'!H1491,",",""))/100),MOD(VALUE(SUBSTITUTE('04A_국토부원자료'!H1491,",","")),100),VALUE(SUBSTITUTE('04A_국토부원자료'!I1491,",",""))),""),"")</f>
        <v>45364</v>
      </c>
      <c r="G1490" s="42">
        <f>IFERROR(VALUE(SUBSTITUTE('04A_국토부원자료'!J1491,",","")),"")</f>
        <v>24000</v>
      </c>
      <c r="H1490" s="43">
        <f t="shared" si="46"/>
        <v>240000000</v>
      </c>
      <c r="I1490" s="43">
        <f t="shared" si="47"/>
        <v>6339144.2155309031</v>
      </c>
      <c r="J1490" s="38">
        <f>IFERROR(VALUE(SUBSTITUTE('04A_국토부원자료'!K1491,",","")),"")</f>
        <v>18</v>
      </c>
      <c r="K1490" s="38">
        <f>IFERROR(VALUE(SUBSTITUTE('04A_국토부원자료'!N1491,",","")),"")</f>
        <v>1992</v>
      </c>
      <c r="L1490" s="39" t="str">
        <f>IFERROR('04A_국토부원자료'!O1491,"")</f>
        <v>송파대로 260</v>
      </c>
      <c r="M1490" s="39" t="str">
        <f>IFERROR('04A_국토부원자료'!Q1491,"")</f>
        <v>중개거래</v>
      </c>
      <c r="N1490" s="38">
        <f>IF(B1490="","",IF('02_대상물건입력'!B5="",1,IF(ISNUMBER(SEARCH('02_대상물건입력'!B5,B1490)),1,0)))</f>
        <v>1</v>
      </c>
      <c r="O1490" s="38">
        <f>IF(B1490="","",IF('02_대상물건입력'!B6="",1,IF(ISNUMBER(SEARCH('02_대상물건입력'!B6,B1490)),1,0)))</f>
        <v>1</v>
      </c>
      <c r="P1490" s="38">
        <f>IF(L1490="","",IF('02_대상물건입력'!B15="",0,IF(ISNUMBER(SEARCH('02_대상물건입력'!B15,L1490)),1,0)))</f>
        <v>1</v>
      </c>
      <c r="Q1490" s="38">
        <f>IF(D1490="","",IF('02_대상물건입력'!B8="",0,IF(ISNUMBER(SEARCH('02_대상물건입력'!B8,D1490)),1,0)))</f>
        <v>0</v>
      </c>
      <c r="R1490" s="44">
        <f>IFERROR(ABS(E1490-'02_대상물건입력'!B11)/'02_대상물건입력'!B11,"")</f>
        <v>0.38972499155740237</v>
      </c>
      <c r="S1490" s="38">
        <f>IFERROR(ABS(J1490-'02_대상물건입력'!B10),"")</f>
        <v>6</v>
      </c>
      <c r="T1490" s="38">
        <f>IFERROR(ABS('01_설정'!B4-F1490),"")</f>
        <v>748</v>
      </c>
      <c r="U1490" s="38">
        <f>IFERROR(ABS(K1490-YEAR('02_대상물건입력'!B14)),"")</f>
        <v>34</v>
      </c>
      <c r="V1490" s="38" t="str">
        <f>IF(B1490="","",IF(AND(E1490&gt;0,F1490&gt;0,H1490&gt;0,OR('04A_국토부원자료'!P1491="",'04A_국토부원자료'!P1491="-"),IF('01_설정'!B10=1,N1490=1,TRUE),R1490&lt;='01_설정'!B5,S1490&lt;='01_설정'!B6,T1490&lt;='01_설정'!B7,U1490&lt;='01_설정'!B8),"Y",""))</f>
        <v/>
      </c>
      <c r="W1490" s="40" t="str">
        <f>IF(V1490&lt;&gt;"Y","",MAX(0,(1-R1490/'01_설정'!B5))*'01_설정'!B14+MAX(0,(1-S1490/'01_설정'!B6))*'01_설정'!B15+MAX(0,(1-T1490/'01_설정'!B7))*'01_설정'!B16+MAX(0,(1-U1490/'01_설정'!B8))*'01_설정'!B17+O1490*'01_설정'!B11+Q1490*'01_설정'!B12+P1490*'01_설정'!B13)</f>
        <v/>
      </c>
      <c r="X1490" s="38" t="str">
        <f>IF(W1490="","",1+COUNTIFS($W$4:$W$3003,"&gt;"&amp;W1490)+COUNTIFS($W$4:W1490,W1490)-1)</f>
        <v/>
      </c>
    </row>
    <row r="1491" spans="1:24" ht="16.5">
      <c r="A1491" s="38">
        <f>IF('04A_국토부원자료'!A1492="","",ROW()-3)</f>
        <v>1488</v>
      </c>
      <c r="B1491" s="39" t="str">
        <f>IFERROR('04A_국토부원자료'!B1492,"")</f>
        <v>서울특별시 송파구 가락동</v>
      </c>
      <c r="C1491" s="39" t="str">
        <f>IF(B1491="","",IF('04A_국토부원자료'!C1492&lt;&gt;"",'04A_국토부원자료'!C1492,TRIM('04A_국토부원자료'!D1492&amp;IF('04A_국토부원자료'!E1492&lt;&gt;"","-"&amp;'04A_국토부원자료'!E1492,""))))</f>
        <v>77-4</v>
      </c>
      <c r="D1491" s="39" t="str">
        <f>IFERROR('04A_국토부원자료'!F1492,"")</f>
        <v>송파KCC웰츠타워</v>
      </c>
      <c r="E1491" s="40">
        <f>IFERROR(VALUE(SUBSTITUTE('04A_국토부원자료'!G1492,",","")),"")</f>
        <v>41.96</v>
      </c>
      <c r="F1491" s="41">
        <f>IFERROR(IF(AND('04A_국토부원자료'!H1492&lt;&gt;"",'04A_국토부원자료'!I1492&lt;&gt;""),DATE(INT(VALUE(SUBSTITUTE('04A_국토부원자료'!H1492,",",""))/100),MOD(VALUE(SUBSTITUTE('04A_국토부원자료'!H1492,",","")),100),VALUE(SUBSTITUTE('04A_국토부원자료'!I1492,",",""))),""),"")</f>
        <v>45358</v>
      </c>
      <c r="G1491" s="42">
        <f>IFERROR(VALUE(SUBSTITUTE('04A_국토부원자료'!J1492,",","")),"")</f>
        <v>27500</v>
      </c>
      <c r="H1491" s="43">
        <f t="shared" si="46"/>
        <v>275000000</v>
      </c>
      <c r="I1491" s="43">
        <f t="shared" si="47"/>
        <v>6553860.8198284078</v>
      </c>
      <c r="J1491" s="38">
        <f>IFERROR(VALUE(SUBSTITUTE('04A_국토부원자료'!K1492,",","")),"")</f>
        <v>12</v>
      </c>
      <c r="K1491" s="38">
        <f>IFERROR(VALUE(SUBSTITUTE('04A_국토부원자료'!N1492,",","")),"")</f>
        <v>2011</v>
      </c>
      <c r="L1491" s="39" t="str">
        <f>IFERROR('04A_국토부원자료'!O1492,"")</f>
        <v>송파대로28길 43</v>
      </c>
      <c r="M1491" s="39" t="str">
        <f>IFERROR('04A_국토부원자료'!Q1492,"")</f>
        <v>중개거래</v>
      </c>
      <c r="N1491" s="38">
        <f>IF(B1491="","",IF('02_대상물건입력'!B5="",1,IF(ISNUMBER(SEARCH('02_대상물건입력'!B5,B1491)),1,0)))</f>
        <v>1</v>
      </c>
      <c r="O1491" s="38">
        <f>IF(B1491="","",IF('02_대상물건입력'!B6="",1,IF(ISNUMBER(SEARCH('02_대상물건입력'!B6,B1491)),1,0)))</f>
        <v>1</v>
      </c>
      <c r="P1491" s="38">
        <f>IF(L1491="","",IF('02_대상물건입력'!B15="",0,IF(ISNUMBER(SEARCH('02_대상물건입력'!B15,L1491)),1,0)))</f>
        <v>1</v>
      </c>
      <c r="Q1491" s="38">
        <f>IF(D1491="","",IF('02_대상물건입력'!B8="",0,IF(ISNUMBER(SEARCH('02_대상물건입력'!B8,D1491)),1,0)))</f>
        <v>0</v>
      </c>
      <c r="R1491" s="44">
        <f>IFERROR(ABS(E1491-'02_대상물건입력'!B11)/'02_대상물건입력'!B11,"")</f>
        <v>0.54022347188982056</v>
      </c>
      <c r="S1491" s="38">
        <f>IFERROR(ABS(J1491-'02_대상물건입력'!B10),"")</f>
        <v>0</v>
      </c>
      <c r="T1491" s="38">
        <f>IFERROR(ABS('01_설정'!B4-F1491),"")</f>
        <v>754</v>
      </c>
      <c r="U1491" s="38">
        <f>IFERROR(ABS(K1491-YEAR('02_대상물건입력'!B14)),"")</f>
        <v>15</v>
      </c>
      <c r="V1491" s="38" t="str">
        <f>IF(B1491="","",IF(AND(E1491&gt;0,F1491&gt;0,H1491&gt;0,OR('04A_국토부원자료'!P1492="",'04A_국토부원자료'!P1492="-"),IF('01_설정'!B10=1,N1491=1,TRUE),R1491&lt;='01_설정'!B5,S1491&lt;='01_설정'!B6,T1491&lt;='01_설정'!B7,U1491&lt;='01_설정'!B8),"Y",""))</f>
        <v/>
      </c>
      <c r="W1491" s="40" t="str">
        <f>IF(V1491&lt;&gt;"Y","",MAX(0,(1-R1491/'01_설정'!B5))*'01_설정'!B14+MAX(0,(1-S1491/'01_설정'!B6))*'01_설정'!B15+MAX(0,(1-T1491/'01_설정'!B7))*'01_설정'!B16+MAX(0,(1-U1491/'01_설정'!B8))*'01_설정'!B17+O1491*'01_설정'!B11+Q1491*'01_설정'!B12+P1491*'01_설정'!B13)</f>
        <v/>
      </c>
      <c r="X1491" s="38" t="str">
        <f>IF(W1491="","",1+COUNTIFS($W$4:$W$3003,"&gt;"&amp;W1491)+COUNTIFS($W$4:W1491,W1491)-1)</f>
        <v/>
      </c>
    </row>
    <row r="1492" spans="1:24" ht="16.5">
      <c r="A1492" s="38">
        <f>IF('04A_국토부원자료'!A1493="","",ROW()-3)</f>
        <v>1489</v>
      </c>
      <c r="B1492" s="39" t="str">
        <f>IFERROR('04A_국토부원자료'!B1493,"")</f>
        <v>서울특별시 송파구 가락동</v>
      </c>
      <c r="C1492" s="39" t="str">
        <f>IF(B1492="","",IF('04A_국토부원자료'!C1493&lt;&gt;"",'04A_국토부원자료'!C1493,TRIM('04A_국토부원자료'!D1493&amp;IF('04A_국토부원자료'!E1493&lt;&gt;"","-"&amp;'04A_국토부원자료'!E1493,""))))</f>
        <v>79-5</v>
      </c>
      <c r="D1492" s="39" t="str">
        <f>IFERROR('04A_국토부원자료'!F1493,"")</f>
        <v>(79-5)</v>
      </c>
      <c r="E1492" s="40">
        <f>IFERROR(VALUE(SUBSTITUTE('04A_국토부원자료'!G1493,",","")),"")</f>
        <v>30.24</v>
      </c>
      <c r="F1492" s="41">
        <f>IFERROR(IF(AND('04A_국토부원자료'!H1493&lt;&gt;"",'04A_국토부원자료'!I1493&lt;&gt;""),DATE(INT(VALUE(SUBSTITUTE('04A_국토부원자료'!H1493,",",""))/100),MOD(VALUE(SUBSTITUTE('04A_국토부원자료'!H1493,",","")),100),VALUE(SUBSTITUTE('04A_국토부원자료'!I1493,",",""))),""),"")</f>
        <v>45357</v>
      </c>
      <c r="G1492" s="42">
        <f>IFERROR(VALUE(SUBSTITUTE('04A_국토부원자료'!J1493,",","")),"")</f>
        <v>9400</v>
      </c>
      <c r="H1492" s="43">
        <f t="shared" si="46"/>
        <v>94000000</v>
      </c>
      <c r="I1492" s="43">
        <f t="shared" si="47"/>
        <v>3108465.6084656087</v>
      </c>
      <c r="J1492" s="38">
        <f>IFERROR(VALUE(SUBSTITUTE('04A_국토부원자료'!K1493,",","")),"")</f>
        <v>13</v>
      </c>
      <c r="K1492" s="38">
        <f>IFERROR(VALUE(SUBSTITUTE('04A_국토부원자료'!N1493,",","")),"")</f>
        <v>1994</v>
      </c>
      <c r="L1492" s="39" t="str">
        <f>IFERROR('04A_국토부원자료'!O1493,"")</f>
        <v>송파대로28길 24</v>
      </c>
      <c r="M1492" s="39" t="str">
        <f>IFERROR('04A_국토부원자료'!Q1493,"")</f>
        <v>중개거래</v>
      </c>
      <c r="N1492" s="38">
        <f>IF(B1492="","",IF('02_대상물건입력'!B5="",1,IF(ISNUMBER(SEARCH('02_대상물건입력'!B5,B1492)),1,0)))</f>
        <v>1</v>
      </c>
      <c r="O1492" s="38">
        <f>IF(B1492="","",IF('02_대상물건입력'!B6="",1,IF(ISNUMBER(SEARCH('02_대상물건입력'!B6,B1492)),1,0)))</f>
        <v>1</v>
      </c>
      <c r="P1492" s="38">
        <f>IF(L1492="","",IF('02_대상물건입력'!B15="",0,IF(ISNUMBER(SEARCH('02_대상물건입력'!B15,L1492)),1,0)))</f>
        <v>1</v>
      </c>
      <c r="Q1492" s="38">
        <f>IF(D1492="","",IF('02_대상물건입력'!B8="",0,IF(ISNUMBER(SEARCH('02_대상물건입력'!B8,D1492)),1,0)))</f>
        <v>0</v>
      </c>
      <c r="R1492" s="44">
        <f>IFERROR(ABS(E1492-'02_대상물건입력'!B11)/'02_대상물건입력'!B11,"")</f>
        <v>0.11001805981763987</v>
      </c>
      <c r="S1492" s="38">
        <f>IFERROR(ABS(J1492-'02_대상물건입력'!B10),"")</f>
        <v>1</v>
      </c>
      <c r="T1492" s="38">
        <f>IFERROR(ABS('01_설정'!B4-F1492),"")</f>
        <v>755</v>
      </c>
      <c r="U1492" s="38">
        <f>IFERROR(ABS(K1492-YEAR('02_대상물건입력'!B14)),"")</f>
        <v>32</v>
      </c>
      <c r="V1492" s="38" t="str">
        <f>IF(B1492="","",IF(AND(E1492&gt;0,F1492&gt;0,H1492&gt;0,OR('04A_국토부원자료'!P1493="",'04A_국토부원자료'!P1493="-"),IF('01_설정'!B10=1,N1492=1,TRUE),R1492&lt;='01_설정'!B5,S1492&lt;='01_설정'!B6,T1492&lt;='01_설정'!B7,U1492&lt;='01_설정'!B8),"Y",""))</f>
        <v/>
      </c>
      <c r="W1492" s="40" t="str">
        <f>IF(V1492&lt;&gt;"Y","",MAX(0,(1-R1492/'01_설정'!B5))*'01_설정'!B14+MAX(0,(1-S1492/'01_설정'!B6))*'01_설정'!B15+MAX(0,(1-T1492/'01_설정'!B7))*'01_설정'!B16+MAX(0,(1-U1492/'01_설정'!B8))*'01_설정'!B17+O1492*'01_설정'!B11+Q1492*'01_설정'!B12+P1492*'01_설정'!B13)</f>
        <v/>
      </c>
      <c r="X1492" s="38" t="str">
        <f>IF(W1492="","",1+COUNTIFS($W$4:$W$3003,"&gt;"&amp;W1492)+COUNTIFS($W$4:W1492,W1492)-1)</f>
        <v/>
      </c>
    </row>
    <row r="1493" spans="1:24" ht="16.5">
      <c r="A1493" s="38">
        <f>IF('04A_국토부원자료'!A1494="","",ROW()-3)</f>
        <v>1490</v>
      </c>
      <c r="B1493" s="39" t="str">
        <f>IFERROR('04A_국토부원자료'!B1494,"")</f>
        <v>서울특별시 송파구 가락동</v>
      </c>
      <c r="C1493" s="39" t="str">
        <f>IF(B1493="","",IF('04A_국토부원자료'!C1494&lt;&gt;"",'04A_국토부원자료'!C1494,TRIM('04A_국토부원자료'!D1494&amp;IF('04A_국토부원자료'!E1494&lt;&gt;"","-"&amp;'04A_국토부원자료'!E1494,""))))</f>
        <v>98</v>
      </c>
      <c r="D1493" s="39" t="str">
        <f>IFERROR('04A_국토부원자료'!F1494,"")</f>
        <v>송파가락두산위브센티움</v>
      </c>
      <c r="E1493" s="40">
        <f>IFERROR(VALUE(SUBSTITUTE('04A_국토부원자료'!G1494,",","")),"")</f>
        <v>29.3</v>
      </c>
      <c r="F1493" s="41">
        <f>IFERROR(IF(AND('04A_국토부원자료'!H1494&lt;&gt;"",'04A_국토부원자료'!I1494&lt;&gt;""),DATE(INT(VALUE(SUBSTITUTE('04A_국토부원자료'!H1494,",",""))/100),MOD(VALUE(SUBSTITUTE('04A_국토부원자료'!H1494,",","")),100),VALUE(SUBSTITUTE('04A_국토부원자료'!I1494,",",""))),""),"")</f>
        <v>45355</v>
      </c>
      <c r="G1493" s="42">
        <f>IFERROR(VALUE(SUBSTITUTE('04A_국토부원자료'!J1494,",","")),"")</f>
        <v>14300</v>
      </c>
      <c r="H1493" s="43">
        <f t="shared" si="46"/>
        <v>143000000</v>
      </c>
      <c r="I1493" s="43">
        <f t="shared" si="47"/>
        <v>4880546.0750853242</v>
      </c>
      <c r="J1493" s="38">
        <f>IFERROR(VALUE(SUBSTITUTE('04A_국토부원자료'!K1494,",","")),"")</f>
        <v>5</v>
      </c>
      <c r="K1493" s="38">
        <f>IFERROR(VALUE(SUBSTITUTE('04A_국토부원자료'!N1494,",","")),"")</f>
        <v>2004</v>
      </c>
      <c r="L1493" s="39" t="str">
        <f>IFERROR('04A_국토부원자료'!O1494,"")</f>
        <v>송파대로30길 16</v>
      </c>
      <c r="M1493" s="39" t="str">
        <f>IFERROR('04A_국토부원자료'!Q1494,"")</f>
        <v>중개거래</v>
      </c>
      <c r="N1493" s="38">
        <f>IF(B1493="","",IF('02_대상물건입력'!B5="",1,IF(ISNUMBER(SEARCH('02_대상물건입력'!B5,B1493)),1,0)))</f>
        <v>1</v>
      </c>
      <c r="O1493" s="38">
        <f>IF(B1493="","",IF('02_대상물건입력'!B6="",1,IF(ISNUMBER(SEARCH('02_대상물건입력'!B6,B1493)),1,0)))</f>
        <v>1</v>
      </c>
      <c r="P1493" s="38">
        <f>IF(L1493="","",IF('02_대상물건입력'!B15="",0,IF(ISNUMBER(SEARCH('02_대상물건입력'!B15,L1493)),1,0)))</f>
        <v>1</v>
      </c>
      <c r="Q1493" s="38">
        <f>IF(D1493="","",IF('02_대상물건입력'!B8="",0,IF(ISNUMBER(SEARCH('02_대상물건입력'!B8,D1493)),1,0)))</f>
        <v>0</v>
      </c>
      <c r="R1493" s="44">
        <f>IFERROR(ABS(E1493-'02_대상물건입력'!B11)/'02_대상물건입력'!B11,"")</f>
        <v>7.5513530180451413E-2</v>
      </c>
      <c r="S1493" s="38">
        <f>IFERROR(ABS(J1493-'02_대상물건입력'!B10),"")</f>
        <v>7</v>
      </c>
      <c r="T1493" s="38">
        <f>IFERROR(ABS('01_설정'!B4-F1493),"")</f>
        <v>757</v>
      </c>
      <c r="U1493" s="38">
        <f>IFERROR(ABS(K1493-YEAR('02_대상물건입력'!B14)),"")</f>
        <v>22</v>
      </c>
      <c r="V1493" s="38" t="str">
        <f>IF(B1493="","",IF(AND(E1493&gt;0,F1493&gt;0,H1493&gt;0,OR('04A_국토부원자료'!P1494="",'04A_국토부원자료'!P1494="-"),IF('01_설정'!B10=1,N1493=1,TRUE),R1493&lt;='01_설정'!B5,S1493&lt;='01_설정'!B6,T1493&lt;='01_설정'!B7,U1493&lt;='01_설정'!B8),"Y",""))</f>
        <v/>
      </c>
      <c r="W1493" s="40" t="str">
        <f>IF(V1493&lt;&gt;"Y","",MAX(0,(1-R1493/'01_설정'!B5))*'01_설정'!B14+MAX(0,(1-S1493/'01_설정'!B6))*'01_설정'!B15+MAX(0,(1-T1493/'01_설정'!B7))*'01_설정'!B16+MAX(0,(1-U1493/'01_설정'!B8))*'01_설정'!B17+O1493*'01_설정'!B11+Q1493*'01_설정'!B12+P1493*'01_설정'!B13)</f>
        <v/>
      </c>
      <c r="X1493" s="38" t="str">
        <f>IF(W1493="","",1+COUNTIFS($W$4:$W$3003,"&gt;"&amp;W1493)+COUNTIFS($W$4:W1493,W1493)-1)</f>
        <v/>
      </c>
    </row>
    <row r="1494" spans="1:24" ht="16.5">
      <c r="A1494" s="38">
        <f>IF('04A_국토부원자료'!A1495="","",ROW()-3)</f>
        <v>1491</v>
      </c>
      <c r="B1494" s="39" t="str">
        <f>IFERROR('04A_국토부원자료'!B1495,"")</f>
        <v>서울특별시 송파구 가락동</v>
      </c>
      <c r="C1494" s="39" t="str">
        <f>IF(B1494="","",IF('04A_국토부원자료'!C1495&lt;&gt;"",'04A_국토부원자료'!C1495,TRIM('04A_국토부원자료'!D1495&amp;IF('04A_국토부원자료'!E1495&lt;&gt;"","-"&amp;'04A_국토부원자료'!E1495,""))))</f>
        <v>171</v>
      </c>
      <c r="D1494" s="39" t="str">
        <f>IFERROR('04A_국토부원자료'!F1495,"")</f>
        <v>현진타워</v>
      </c>
      <c r="E1494" s="40">
        <f>IFERROR(VALUE(SUBSTITUTE('04A_국토부원자료'!G1495,",","")),"")</f>
        <v>42.18</v>
      </c>
      <c r="F1494" s="41">
        <f>IFERROR(IF(AND('04A_국토부원자료'!H1495&lt;&gt;"",'04A_국토부원자료'!I1495&lt;&gt;""),DATE(INT(VALUE(SUBSTITUTE('04A_국토부원자료'!H1495,",",""))/100),MOD(VALUE(SUBSTITUTE('04A_국토부원자료'!H1495,",","")),100),VALUE(SUBSTITUTE('04A_국토부원자료'!I1495,",",""))),""),"")</f>
        <v>45354</v>
      </c>
      <c r="G1494" s="42">
        <f>IFERROR(VALUE(SUBSTITUTE('04A_국토부원자료'!J1495,",","")),"")</f>
        <v>28000</v>
      </c>
      <c r="H1494" s="43">
        <f t="shared" si="46"/>
        <v>280000000</v>
      </c>
      <c r="I1494" s="43">
        <f t="shared" si="47"/>
        <v>6638217.1645329539</v>
      </c>
      <c r="J1494" s="38">
        <f>IFERROR(VALUE(SUBSTITUTE('04A_국토부원자료'!K1495,",","")),"")</f>
        <v>3</v>
      </c>
      <c r="K1494" s="38">
        <f>IFERROR(VALUE(SUBSTITUTE('04A_국토부원자료'!N1495,",","")),"")</f>
        <v>2015</v>
      </c>
      <c r="L1494" s="39" t="str">
        <f>IFERROR('04A_국토부원자료'!O1495,"")</f>
        <v>오금로44가길 13</v>
      </c>
      <c r="M1494" s="39" t="str">
        <f>IFERROR('04A_국토부원자료'!Q1495,"")</f>
        <v>중개거래</v>
      </c>
      <c r="N1494" s="38">
        <f>IF(B1494="","",IF('02_대상물건입력'!B5="",1,IF(ISNUMBER(SEARCH('02_대상물건입력'!B5,B1494)),1,0)))</f>
        <v>1</v>
      </c>
      <c r="O1494" s="38">
        <f>IF(B1494="","",IF('02_대상물건입력'!B6="",1,IF(ISNUMBER(SEARCH('02_대상물건입력'!B6,B1494)),1,0)))</f>
        <v>1</v>
      </c>
      <c r="P1494" s="38">
        <f>IF(L1494="","",IF('02_대상물건입력'!B15="",0,IF(ISNUMBER(SEARCH('02_대상물건입력'!B15,L1494)),1,0)))</f>
        <v>0</v>
      </c>
      <c r="Q1494" s="38">
        <f>IF(D1494="","",IF('02_대상물건입력'!B8="",0,IF(ISNUMBER(SEARCH('02_대상물건입력'!B8,D1494)),1,0)))</f>
        <v>0</v>
      </c>
      <c r="R1494" s="44">
        <f>IFERROR(ABS(E1494-'02_대상물건입력'!B11)/'02_대상물건입력'!B11,"")</f>
        <v>0.54829900010277954</v>
      </c>
      <c r="S1494" s="38">
        <f>IFERROR(ABS(J1494-'02_대상물건입력'!B10),"")</f>
        <v>9</v>
      </c>
      <c r="T1494" s="38">
        <f>IFERROR(ABS('01_설정'!B4-F1494),"")</f>
        <v>758</v>
      </c>
      <c r="U1494" s="38">
        <f>IFERROR(ABS(K1494-YEAR('02_대상물건입력'!B14)),"")</f>
        <v>11</v>
      </c>
      <c r="V1494" s="38" t="str">
        <f>IF(B1494="","",IF(AND(E1494&gt;0,F1494&gt;0,H1494&gt;0,OR('04A_국토부원자료'!P1495="",'04A_국토부원자료'!P1495="-"),IF('01_설정'!B10=1,N1494=1,TRUE),R1494&lt;='01_설정'!B5,S1494&lt;='01_설정'!B6,T1494&lt;='01_설정'!B7,U1494&lt;='01_설정'!B8),"Y",""))</f>
        <v/>
      </c>
      <c r="W1494" s="40" t="str">
        <f>IF(V1494&lt;&gt;"Y","",MAX(0,(1-R1494/'01_설정'!B5))*'01_설정'!B14+MAX(0,(1-S1494/'01_설정'!B6))*'01_설정'!B15+MAX(0,(1-T1494/'01_설정'!B7))*'01_설정'!B16+MAX(0,(1-U1494/'01_설정'!B8))*'01_설정'!B17+O1494*'01_설정'!B11+Q1494*'01_설정'!B12+P1494*'01_설정'!B13)</f>
        <v/>
      </c>
      <c r="X1494" s="38" t="str">
        <f>IF(W1494="","",1+COUNTIFS($W$4:$W$3003,"&gt;"&amp;W1494)+COUNTIFS($W$4:W1494,W1494)-1)</f>
        <v/>
      </c>
    </row>
    <row r="1495" spans="1:24" ht="16.5">
      <c r="A1495" s="38">
        <f>IF('04A_국토부원자료'!A1496="","",ROW()-3)</f>
        <v>1492</v>
      </c>
      <c r="B1495" s="39" t="str">
        <f>IFERROR('04A_국토부원자료'!B1496,"")</f>
        <v>서울특별시 송파구 가락동</v>
      </c>
      <c r="C1495" s="39" t="str">
        <f>IF(B1495="","",IF('04A_국토부원자료'!C1496&lt;&gt;"",'04A_국토부원자료'!C1496,TRIM('04A_국토부원자료'!D1496&amp;IF('04A_국토부원자료'!E1496&lt;&gt;"","-"&amp;'04A_국토부원자료'!E1496,""))))</f>
        <v>98</v>
      </c>
      <c r="D1495" s="39" t="str">
        <f>IFERROR('04A_국토부원자료'!F1496,"")</f>
        <v>송파가락두산위브센티움</v>
      </c>
      <c r="E1495" s="40">
        <f>IFERROR(VALUE(SUBSTITUTE('04A_국토부원자료'!G1496,",","")),"")</f>
        <v>29.3</v>
      </c>
      <c r="F1495" s="41">
        <f>IFERROR(IF(AND('04A_국토부원자료'!H1496&lt;&gt;"",'04A_국토부원자료'!I1496&lt;&gt;""),DATE(INT(VALUE(SUBSTITUTE('04A_국토부원자료'!H1496,",",""))/100),MOD(VALUE(SUBSTITUTE('04A_국토부원자료'!H1496,",","")),100),VALUE(SUBSTITUTE('04A_국토부원자료'!I1496,",",""))),""),"")</f>
        <v>45349</v>
      </c>
      <c r="G1495" s="42">
        <f>IFERROR(VALUE(SUBSTITUTE('04A_국토부원자료'!J1496,",","")),"")</f>
        <v>14700</v>
      </c>
      <c r="H1495" s="43">
        <f t="shared" si="46"/>
        <v>147000000</v>
      </c>
      <c r="I1495" s="43">
        <f t="shared" si="47"/>
        <v>5017064.8464163821</v>
      </c>
      <c r="J1495" s="38">
        <f>IFERROR(VALUE(SUBSTITUTE('04A_국토부원자료'!K1496,",","")),"")</f>
        <v>6</v>
      </c>
      <c r="K1495" s="38">
        <f>IFERROR(VALUE(SUBSTITUTE('04A_국토부원자료'!N1496,",","")),"")</f>
        <v>2004</v>
      </c>
      <c r="L1495" s="39" t="str">
        <f>IFERROR('04A_국토부원자료'!O1496,"")</f>
        <v>송파대로30길 16</v>
      </c>
      <c r="M1495" s="39" t="str">
        <f>IFERROR('04A_국토부원자료'!Q1496,"")</f>
        <v>중개거래</v>
      </c>
      <c r="N1495" s="38">
        <f>IF(B1495="","",IF('02_대상물건입력'!B5="",1,IF(ISNUMBER(SEARCH('02_대상물건입력'!B5,B1495)),1,0)))</f>
        <v>1</v>
      </c>
      <c r="O1495" s="38">
        <f>IF(B1495="","",IF('02_대상물건입력'!B6="",1,IF(ISNUMBER(SEARCH('02_대상물건입력'!B6,B1495)),1,0)))</f>
        <v>1</v>
      </c>
      <c r="P1495" s="38">
        <f>IF(L1495="","",IF('02_대상물건입력'!B15="",0,IF(ISNUMBER(SEARCH('02_대상물건입력'!B15,L1495)),1,0)))</f>
        <v>1</v>
      </c>
      <c r="Q1495" s="38">
        <f>IF(D1495="","",IF('02_대상물건입력'!B8="",0,IF(ISNUMBER(SEARCH('02_대상물건입력'!B8,D1495)),1,0)))</f>
        <v>0</v>
      </c>
      <c r="R1495" s="44">
        <f>IFERROR(ABS(E1495-'02_대상물건입력'!B11)/'02_대상물건입력'!B11,"")</f>
        <v>7.5513530180451413E-2</v>
      </c>
      <c r="S1495" s="38">
        <f>IFERROR(ABS(J1495-'02_대상물건입력'!B10),"")</f>
        <v>6</v>
      </c>
      <c r="T1495" s="38">
        <f>IFERROR(ABS('01_설정'!B4-F1495),"")</f>
        <v>763</v>
      </c>
      <c r="U1495" s="38">
        <f>IFERROR(ABS(K1495-YEAR('02_대상물건입력'!B14)),"")</f>
        <v>22</v>
      </c>
      <c r="V1495" s="38" t="str">
        <f>IF(B1495="","",IF(AND(E1495&gt;0,F1495&gt;0,H1495&gt;0,OR('04A_국토부원자료'!P1496="",'04A_국토부원자료'!P1496="-"),IF('01_설정'!B10=1,N1495=1,TRUE),R1495&lt;='01_설정'!B5,S1495&lt;='01_설정'!B6,T1495&lt;='01_설정'!B7,U1495&lt;='01_설정'!B8),"Y",""))</f>
        <v/>
      </c>
      <c r="W1495" s="40" t="str">
        <f>IF(V1495&lt;&gt;"Y","",MAX(0,(1-R1495/'01_설정'!B5))*'01_설정'!B14+MAX(0,(1-S1495/'01_설정'!B6))*'01_설정'!B15+MAX(0,(1-T1495/'01_설정'!B7))*'01_설정'!B16+MAX(0,(1-U1495/'01_설정'!B8))*'01_설정'!B17+O1495*'01_설정'!B11+Q1495*'01_설정'!B12+P1495*'01_설정'!B13)</f>
        <v/>
      </c>
      <c r="X1495" s="38" t="str">
        <f>IF(W1495="","",1+COUNTIFS($W$4:$W$3003,"&gt;"&amp;W1495)+COUNTIFS($W$4:W1495,W1495)-1)</f>
        <v/>
      </c>
    </row>
    <row r="1496" spans="1:24" ht="16.5">
      <c r="A1496" s="38">
        <f>IF('04A_국토부원자료'!A1497="","",ROW()-3)</f>
        <v>1493</v>
      </c>
      <c r="B1496" s="39" t="str">
        <f>IFERROR('04A_국토부원자료'!B1497,"")</f>
        <v>서울특별시 송파구 가락동</v>
      </c>
      <c r="C1496" s="39" t="str">
        <f>IF(B1496="","",IF('04A_국토부원자료'!C1497&lt;&gt;"",'04A_국토부원자료'!C1497,TRIM('04A_국토부원자료'!D1497&amp;IF('04A_국토부원자료'!E1497&lt;&gt;"","-"&amp;'04A_국토부원자료'!E1497,""))))</f>
        <v>99-3</v>
      </c>
      <c r="D1496" s="39" t="str">
        <f>IFERROR('04A_국토부원자료'!F1497,"")</f>
        <v>제일오피스텔</v>
      </c>
      <c r="E1496" s="40">
        <f>IFERROR(VALUE(SUBSTITUTE('04A_국토부원자료'!G1497,",","")),"")</f>
        <v>25.39</v>
      </c>
      <c r="F1496" s="41">
        <f>IFERROR(IF(AND('04A_국토부원자료'!H1497&lt;&gt;"",'04A_국토부원자료'!I1497&lt;&gt;""),DATE(INT(VALUE(SUBSTITUTE('04A_국토부원자료'!H1497,",",""))/100),MOD(VALUE(SUBSTITUTE('04A_국토부원자료'!H1497,",","")),100),VALUE(SUBSTITUTE('04A_국토부원자료'!I1497,",",""))),""),"")</f>
        <v>45349</v>
      </c>
      <c r="G1496" s="42">
        <f>IFERROR(VALUE(SUBSTITUTE('04A_국토부원자료'!J1497,",","")),"")</f>
        <v>16000</v>
      </c>
      <c r="H1496" s="43">
        <f t="shared" si="46"/>
        <v>160000000</v>
      </c>
      <c r="I1496" s="43">
        <f t="shared" si="47"/>
        <v>6301693.5801496655</v>
      </c>
      <c r="J1496" s="38">
        <f>IFERROR(VALUE(SUBSTITUTE('04A_국토부원자료'!K1497,",","")),"")</f>
        <v>17</v>
      </c>
      <c r="K1496" s="38">
        <f>IFERROR(VALUE(SUBSTITUTE('04A_국토부원자료'!N1497,",","")),"")</f>
        <v>1992</v>
      </c>
      <c r="L1496" s="39" t="str">
        <f>IFERROR('04A_국토부원자료'!O1497,"")</f>
        <v>송파대로 260</v>
      </c>
      <c r="M1496" s="39" t="str">
        <f>IFERROR('04A_국토부원자료'!Q1497,"")</f>
        <v>중개거래</v>
      </c>
      <c r="N1496" s="38">
        <f>IF(B1496="","",IF('02_대상물건입력'!B5="",1,IF(ISNUMBER(SEARCH('02_대상물건입력'!B5,B1496)),1,0)))</f>
        <v>1</v>
      </c>
      <c r="O1496" s="38">
        <f>IF(B1496="","",IF('02_대상물건입력'!B6="",1,IF(ISNUMBER(SEARCH('02_대상물건입력'!B6,B1496)),1,0)))</f>
        <v>1</v>
      </c>
      <c r="P1496" s="38">
        <f>IF(L1496="","",IF('02_대상물건입력'!B15="",0,IF(ISNUMBER(SEARCH('02_대상물건입력'!B15,L1496)),1,0)))</f>
        <v>1</v>
      </c>
      <c r="Q1496" s="38">
        <f>IF(D1496="","",IF('02_대상물건입력'!B8="",0,IF(ISNUMBER(SEARCH('02_대상물건입력'!B8,D1496)),1,0)))</f>
        <v>0</v>
      </c>
      <c r="R1496" s="44">
        <f>IFERROR(ABS(E1496-'02_대상물건입력'!B11)/'02_대상물건입력'!B11,"")</f>
        <v>6.8010630331683919E-2</v>
      </c>
      <c r="S1496" s="38">
        <f>IFERROR(ABS(J1496-'02_대상물건입력'!B10),"")</f>
        <v>5</v>
      </c>
      <c r="T1496" s="38">
        <f>IFERROR(ABS('01_설정'!B4-F1496),"")</f>
        <v>763</v>
      </c>
      <c r="U1496" s="38">
        <f>IFERROR(ABS(K1496-YEAR('02_대상물건입력'!B14)),"")</f>
        <v>34</v>
      </c>
      <c r="V1496" s="38" t="str">
        <f>IF(B1496="","",IF(AND(E1496&gt;0,F1496&gt;0,H1496&gt;0,OR('04A_국토부원자료'!P1497="",'04A_국토부원자료'!P1497="-"),IF('01_설정'!B10=1,N1496=1,TRUE),R1496&lt;='01_설정'!B5,S1496&lt;='01_설정'!B6,T1496&lt;='01_설정'!B7,U1496&lt;='01_설정'!B8),"Y",""))</f>
        <v/>
      </c>
      <c r="W1496" s="40" t="str">
        <f>IF(V1496&lt;&gt;"Y","",MAX(0,(1-R1496/'01_설정'!B5))*'01_설정'!B14+MAX(0,(1-S1496/'01_설정'!B6))*'01_설정'!B15+MAX(0,(1-T1496/'01_설정'!B7))*'01_설정'!B16+MAX(0,(1-U1496/'01_설정'!B8))*'01_설정'!B17+O1496*'01_설정'!B11+Q1496*'01_설정'!B12+P1496*'01_설정'!B13)</f>
        <v/>
      </c>
      <c r="X1496" s="38" t="str">
        <f>IF(W1496="","",1+COUNTIFS($W$4:$W$3003,"&gt;"&amp;W1496)+COUNTIFS($W$4:W1496,W1496)-1)</f>
        <v/>
      </c>
    </row>
    <row r="1497" spans="1:24" ht="16.5">
      <c r="A1497" s="38">
        <f>IF('04A_국토부원자료'!A1498="","",ROW()-3)</f>
        <v>1494</v>
      </c>
      <c r="B1497" s="39" t="str">
        <f>IFERROR('04A_국토부원자료'!B1498,"")</f>
        <v>서울특별시 송파구 가락동</v>
      </c>
      <c r="C1497" s="39" t="str">
        <f>IF(B1497="","",IF('04A_국토부원자료'!C1498&lt;&gt;"",'04A_국토부원자료'!C1498,TRIM('04A_국토부원자료'!D1498&amp;IF('04A_국토부원자료'!E1498&lt;&gt;"","-"&amp;'04A_국토부원자료'!E1498,""))))</f>
        <v>99-1</v>
      </c>
      <c r="D1497" s="39" t="str">
        <f>IFERROR('04A_국토부원자료'!F1498,"")</f>
        <v>(99-1)</v>
      </c>
      <c r="E1497" s="40">
        <f>IFERROR(VALUE(SUBSTITUTE('04A_국토부원자료'!G1498,",","")),"")</f>
        <v>31.44</v>
      </c>
      <c r="F1497" s="41">
        <f>IFERROR(IF(AND('04A_국토부원자료'!H1498&lt;&gt;"",'04A_국토부원자료'!I1498&lt;&gt;""),DATE(INT(VALUE(SUBSTITUTE('04A_국토부원자료'!H1498,",",""))/100),MOD(VALUE(SUBSTITUTE('04A_국토부원자료'!H1498,",","")),100),VALUE(SUBSTITUTE('04A_국토부원자료'!I1498,",",""))),""),"")</f>
        <v>45346</v>
      </c>
      <c r="G1497" s="42">
        <f>IFERROR(VALUE(SUBSTITUTE('04A_국토부원자료'!J1498,",","")),"")</f>
        <v>10700</v>
      </c>
      <c r="H1497" s="43">
        <f t="shared" si="46"/>
        <v>107000000</v>
      </c>
      <c r="I1497" s="43">
        <f t="shared" si="47"/>
        <v>3403307.8880407121</v>
      </c>
      <c r="J1497" s="38">
        <f>IFERROR(VALUE(SUBSTITUTE('04A_국토부원자료'!K1498,",","")),"")</f>
        <v>6</v>
      </c>
      <c r="K1497" s="38">
        <f>IFERROR(VALUE(SUBSTITUTE('04A_국토부원자료'!N1498,",","")),"")</f>
        <v>1990</v>
      </c>
      <c r="L1497" s="39" t="str">
        <f>IFERROR('04A_국토부원자료'!O1498,"")</f>
        <v>송파대로28길 12</v>
      </c>
      <c r="M1497" s="39" t="str">
        <f>IFERROR('04A_국토부원자료'!Q1498,"")</f>
        <v>중개거래</v>
      </c>
      <c r="N1497" s="38">
        <f>IF(B1497="","",IF('02_대상물건입력'!B5="",1,IF(ISNUMBER(SEARCH('02_대상물건입력'!B5,B1497)),1,0)))</f>
        <v>1</v>
      </c>
      <c r="O1497" s="38">
        <f>IF(B1497="","",IF('02_대상물건입력'!B6="",1,IF(ISNUMBER(SEARCH('02_대상물건입력'!B6,B1497)),1,0)))</f>
        <v>1</v>
      </c>
      <c r="P1497" s="38">
        <f>IF(L1497="","",IF('02_대상물건입력'!B15="",0,IF(ISNUMBER(SEARCH('02_대상물건입력'!B15,L1497)),1,0)))</f>
        <v>1</v>
      </c>
      <c r="Q1497" s="38">
        <f>IF(D1497="","",IF('02_대상물건입력'!B8="",0,IF(ISNUMBER(SEARCH('02_대상물건입력'!B8,D1497)),1,0)))</f>
        <v>0</v>
      </c>
      <c r="R1497" s="44">
        <f>IFERROR(ABS(E1497-'02_대상물건입력'!B11)/'02_대상물건입력'!B11,"")</f>
        <v>0.15406639552468918</v>
      </c>
      <c r="S1497" s="38">
        <f>IFERROR(ABS(J1497-'02_대상물건입력'!B10),"")</f>
        <v>6</v>
      </c>
      <c r="T1497" s="38">
        <f>IFERROR(ABS('01_설정'!B4-F1497),"")</f>
        <v>766</v>
      </c>
      <c r="U1497" s="38">
        <f>IFERROR(ABS(K1497-YEAR('02_대상물건입력'!B14)),"")</f>
        <v>36</v>
      </c>
      <c r="V1497" s="38" t="str">
        <f>IF(B1497="","",IF(AND(E1497&gt;0,F1497&gt;0,H1497&gt;0,OR('04A_국토부원자료'!P1498="",'04A_국토부원자료'!P1498="-"),IF('01_설정'!B10=1,N1497=1,TRUE),R1497&lt;='01_설정'!B5,S1497&lt;='01_설정'!B6,T1497&lt;='01_설정'!B7,U1497&lt;='01_설정'!B8),"Y",""))</f>
        <v/>
      </c>
      <c r="W1497" s="40" t="str">
        <f>IF(V1497&lt;&gt;"Y","",MAX(0,(1-R1497/'01_설정'!B5))*'01_설정'!B14+MAX(0,(1-S1497/'01_설정'!B6))*'01_설정'!B15+MAX(0,(1-T1497/'01_설정'!B7))*'01_설정'!B16+MAX(0,(1-U1497/'01_설정'!B8))*'01_설정'!B17+O1497*'01_설정'!B11+Q1497*'01_설정'!B12+P1497*'01_설정'!B13)</f>
        <v/>
      </c>
      <c r="X1497" s="38" t="str">
        <f>IF(W1497="","",1+COUNTIFS($W$4:$W$3003,"&gt;"&amp;W1497)+COUNTIFS($W$4:W1497,W1497)-1)</f>
        <v/>
      </c>
    </row>
    <row r="1498" spans="1:24" ht="16.5">
      <c r="A1498" s="38">
        <f>IF('04A_국토부원자료'!A1499="","",ROW()-3)</f>
        <v>1495</v>
      </c>
      <c r="B1498" s="39" t="str">
        <f>IFERROR('04A_국토부원자료'!B1499,"")</f>
        <v>서울특별시 송파구 가락동</v>
      </c>
      <c r="C1498" s="39" t="str">
        <f>IF(B1498="","",IF('04A_국토부원자료'!C1499&lt;&gt;"",'04A_국토부원자료'!C1499,TRIM('04A_국토부원자료'!D1499&amp;IF('04A_국토부원자료'!E1499&lt;&gt;"","-"&amp;'04A_국토부원자료'!E1499,""))))</f>
        <v>98-7</v>
      </c>
      <c r="D1498" s="39" t="str">
        <f>IFERROR('04A_국토부원자료'!F1499,"")</f>
        <v>(98-7)</v>
      </c>
      <c r="E1498" s="40">
        <f>IFERROR(VALUE(SUBSTITUTE('04A_국토부원자료'!G1499,",","")),"")</f>
        <v>35.24</v>
      </c>
      <c r="F1498" s="41">
        <f>IFERROR(IF(AND('04A_국토부원자료'!H1499&lt;&gt;"",'04A_국토부원자료'!I1499&lt;&gt;""),DATE(INT(VALUE(SUBSTITUTE('04A_국토부원자료'!H1499,",",""))/100),MOD(VALUE(SUBSTITUTE('04A_국토부원자료'!H1499,",","")),100),VALUE(SUBSTITUTE('04A_국토부원자료'!I1499,",",""))),""),"")</f>
        <v>45343</v>
      </c>
      <c r="G1498" s="42">
        <f>IFERROR(VALUE(SUBSTITUTE('04A_국토부원자료'!J1499,",","")),"")</f>
        <v>11000</v>
      </c>
      <c r="H1498" s="43">
        <f t="shared" si="46"/>
        <v>110000000</v>
      </c>
      <c r="I1498" s="43">
        <f t="shared" si="47"/>
        <v>3121452.8944381382</v>
      </c>
      <c r="J1498" s="38">
        <f>IFERROR(VALUE(SUBSTITUTE('04A_국토부원자료'!K1499,",","")),"")</f>
        <v>6</v>
      </c>
      <c r="K1498" s="38">
        <f>IFERROR(VALUE(SUBSTITUTE('04A_국토부원자료'!N1499,",","")),"")</f>
        <v>1990</v>
      </c>
      <c r="L1498" s="39" t="str">
        <f>IFERROR('04A_국토부원자료'!O1499,"")</f>
        <v>송파대로28길 13</v>
      </c>
      <c r="M1498" s="39" t="str">
        <f>IFERROR('04A_국토부원자료'!Q1499,"")</f>
        <v>중개거래</v>
      </c>
      <c r="N1498" s="38">
        <f>IF(B1498="","",IF('02_대상물건입력'!B5="",1,IF(ISNUMBER(SEARCH('02_대상물건입력'!B5,B1498)),1,0)))</f>
        <v>1</v>
      </c>
      <c r="O1498" s="38">
        <f>IF(B1498="","",IF('02_대상물건입력'!B6="",1,IF(ISNUMBER(SEARCH('02_대상물건입력'!B6,B1498)),1,0)))</f>
        <v>1</v>
      </c>
      <c r="P1498" s="38">
        <f>IF(L1498="","",IF('02_대상물건입력'!B15="",0,IF(ISNUMBER(SEARCH('02_대상물건입력'!B15,L1498)),1,0)))</f>
        <v>1</v>
      </c>
      <c r="Q1498" s="38">
        <f>IF(D1498="","",IF('02_대상물건입력'!B8="",0,IF(ISNUMBER(SEARCH('02_대상물건입력'!B8,D1498)),1,0)))</f>
        <v>0</v>
      </c>
      <c r="R1498" s="44">
        <f>IFERROR(ABS(E1498-'02_대상물건입력'!B11)/'02_대상물건입력'!B11,"")</f>
        <v>0.293552791930345</v>
      </c>
      <c r="S1498" s="38">
        <f>IFERROR(ABS(J1498-'02_대상물건입력'!B10),"")</f>
        <v>6</v>
      </c>
      <c r="T1498" s="38">
        <f>IFERROR(ABS('01_설정'!B4-F1498),"")</f>
        <v>769</v>
      </c>
      <c r="U1498" s="38">
        <f>IFERROR(ABS(K1498-YEAR('02_대상물건입력'!B14)),"")</f>
        <v>36</v>
      </c>
      <c r="V1498" s="38" t="str">
        <f>IF(B1498="","",IF(AND(E1498&gt;0,F1498&gt;0,H1498&gt;0,OR('04A_국토부원자료'!P1499="",'04A_국토부원자료'!P1499="-"),IF('01_설정'!B10=1,N1498=1,TRUE),R1498&lt;='01_설정'!B5,S1498&lt;='01_설정'!B6,T1498&lt;='01_설정'!B7,U1498&lt;='01_설정'!B8),"Y",""))</f>
        <v/>
      </c>
      <c r="W1498" s="40" t="str">
        <f>IF(V1498&lt;&gt;"Y","",MAX(0,(1-R1498/'01_설정'!B5))*'01_설정'!B14+MAX(0,(1-S1498/'01_설정'!B6))*'01_설정'!B15+MAX(0,(1-T1498/'01_설정'!B7))*'01_설정'!B16+MAX(0,(1-U1498/'01_설정'!B8))*'01_설정'!B17+O1498*'01_설정'!B11+Q1498*'01_설정'!B12+P1498*'01_설정'!B13)</f>
        <v/>
      </c>
      <c r="X1498" s="38" t="str">
        <f>IF(W1498="","",1+COUNTIFS($W$4:$W$3003,"&gt;"&amp;W1498)+COUNTIFS($W$4:W1498,W1498)-1)</f>
        <v/>
      </c>
    </row>
    <row r="1499" spans="1:24" ht="16.5">
      <c r="A1499" s="38">
        <f>IF('04A_국토부원자료'!A1500="","",ROW()-3)</f>
        <v>1496</v>
      </c>
      <c r="B1499" s="39" t="str">
        <f>IFERROR('04A_국토부원자료'!B1500,"")</f>
        <v>서울특별시 송파구 가락동</v>
      </c>
      <c r="C1499" s="39" t="str">
        <f>IF(B1499="","",IF('04A_국토부원자료'!C1500&lt;&gt;"",'04A_국토부원자료'!C1500,TRIM('04A_국토부원자료'!D1500&amp;IF('04A_국토부원자료'!E1500&lt;&gt;"","-"&amp;'04A_국토부원자료'!E1500,""))))</f>
        <v>99-3</v>
      </c>
      <c r="D1499" s="39" t="str">
        <f>IFERROR('04A_국토부원자료'!F1500,"")</f>
        <v>제일오피스텔</v>
      </c>
      <c r="E1499" s="40">
        <f>IFERROR(VALUE(SUBSTITUTE('04A_국토부원자료'!G1500,",","")),"")</f>
        <v>30.06</v>
      </c>
      <c r="F1499" s="41">
        <f>IFERROR(IF(AND('04A_국토부원자료'!H1500&lt;&gt;"",'04A_국토부원자료'!I1500&lt;&gt;""),DATE(INT(VALUE(SUBSTITUTE('04A_국토부원자료'!H1500,",",""))/100),MOD(VALUE(SUBSTITUTE('04A_국토부원자료'!H1500,",","")),100),VALUE(SUBSTITUTE('04A_국토부원자료'!I1500,",",""))),""),"")</f>
        <v>45341</v>
      </c>
      <c r="G1499" s="42">
        <f>IFERROR(VALUE(SUBSTITUTE('04A_국토부원자료'!J1500,",","")),"")</f>
        <v>25600</v>
      </c>
      <c r="H1499" s="43">
        <f t="shared" si="46"/>
        <v>256000000</v>
      </c>
      <c r="I1499" s="43">
        <f t="shared" si="47"/>
        <v>8516300.7318695951</v>
      </c>
      <c r="J1499" s="38">
        <f>IFERROR(VALUE(SUBSTITUTE('04A_국토부원자료'!K1500,",","")),"")</f>
        <v>13</v>
      </c>
      <c r="K1499" s="38">
        <f>IFERROR(VALUE(SUBSTITUTE('04A_국토부원자료'!N1500,",","")),"")</f>
        <v>1992</v>
      </c>
      <c r="L1499" s="39" t="str">
        <f>IFERROR('04A_국토부원자료'!O1500,"")</f>
        <v>송파대로 260</v>
      </c>
      <c r="M1499" s="39" t="str">
        <f>IFERROR('04A_국토부원자료'!Q1500,"")</f>
        <v>중개거래</v>
      </c>
      <c r="N1499" s="38">
        <f>IF(B1499="","",IF('02_대상물건입력'!B5="",1,IF(ISNUMBER(SEARCH('02_대상물건입력'!B5,B1499)),1,0)))</f>
        <v>1</v>
      </c>
      <c r="O1499" s="38">
        <f>IF(B1499="","",IF('02_대상물건입력'!B6="",1,IF(ISNUMBER(SEARCH('02_대상물건입력'!B6,B1499)),1,0)))</f>
        <v>1</v>
      </c>
      <c r="P1499" s="38">
        <f>IF(L1499="","",IF('02_대상물건입력'!B15="",0,IF(ISNUMBER(SEARCH('02_대상물건입력'!B15,L1499)),1,0)))</f>
        <v>1</v>
      </c>
      <c r="Q1499" s="38">
        <f>IF(D1499="","",IF('02_대상물건입력'!B8="",0,IF(ISNUMBER(SEARCH('02_대상물건입력'!B8,D1499)),1,0)))</f>
        <v>0</v>
      </c>
      <c r="R1499" s="44">
        <f>IFERROR(ABS(E1499-'02_대상물건입력'!B11)/'02_대상물건입력'!B11,"")</f>
        <v>0.1034108094615825</v>
      </c>
      <c r="S1499" s="38">
        <f>IFERROR(ABS(J1499-'02_대상물건입력'!B10),"")</f>
        <v>1</v>
      </c>
      <c r="T1499" s="38">
        <f>IFERROR(ABS('01_설정'!B4-F1499),"")</f>
        <v>771</v>
      </c>
      <c r="U1499" s="38">
        <f>IFERROR(ABS(K1499-YEAR('02_대상물건입력'!B14)),"")</f>
        <v>34</v>
      </c>
      <c r="V1499" s="38" t="str">
        <f>IF(B1499="","",IF(AND(E1499&gt;0,F1499&gt;0,H1499&gt;0,OR('04A_국토부원자료'!P1500="",'04A_국토부원자료'!P1500="-"),IF('01_설정'!B10=1,N1499=1,TRUE),R1499&lt;='01_설정'!B5,S1499&lt;='01_설정'!B6,T1499&lt;='01_설정'!B7,U1499&lt;='01_설정'!B8),"Y",""))</f>
        <v/>
      </c>
      <c r="W1499" s="40" t="str">
        <f>IF(V1499&lt;&gt;"Y","",MAX(0,(1-R1499/'01_설정'!B5))*'01_설정'!B14+MAX(0,(1-S1499/'01_설정'!B6))*'01_설정'!B15+MAX(0,(1-T1499/'01_설정'!B7))*'01_설정'!B16+MAX(0,(1-U1499/'01_설정'!B8))*'01_설정'!B17+O1499*'01_설정'!B11+Q1499*'01_설정'!B12+P1499*'01_설정'!B13)</f>
        <v/>
      </c>
      <c r="X1499" s="38" t="str">
        <f>IF(W1499="","",1+COUNTIFS($W$4:$W$3003,"&gt;"&amp;W1499)+COUNTIFS($W$4:W1499,W1499)-1)</f>
        <v/>
      </c>
    </row>
    <row r="1500" spans="1:24" ht="16.5">
      <c r="A1500" s="38">
        <f>IF('04A_국토부원자료'!A1501="","",ROW()-3)</f>
        <v>1497</v>
      </c>
      <c r="B1500" s="39" t="str">
        <f>IFERROR('04A_국토부원자료'!B1501,"")</f>
        <v>서울특별시 송파구 가락동</v>
      </c>
      <c r="C1500" s="39" t="str">
        <f>IF(B1500="","",IF('04A_국토부원자료'!C1501&lt;&gt;"",'04A_국토부원자료'!C1501,TRIM('04A_국토부원자료'!D1501&amp;IF('04A_국토부원자료'!E1501&lt;&gt;"","-"&amp;'04A_국토부원자료'!E1501,""))))</f>
        <v>99-3</v>
      </c>
      <c r="D1500" s="39" t="str">
        <f>IFERROR('04A_국토부원자료'!F1501,"")</f>
        <v>제일오피스텔</v>
      </c>
      <c r="E1500" s="40">
        <f>IFERROR(VALUE(SUBSTITUTE('04A_국토부원자료'!G1501,",","")),"")</f>
        <v>30.06</v>
      </c>
      <c r="F1500" s="41">
        <f>IFERROR(IF(AND('04A_국토부원자료'!H1501&lt;&gt;"",'04A_국토부원자료'!I1501&lt;&gt;""),DATE(INT(VALUE(SUBSTITUTE('04A_국토부원자료'!H1501,",",""))/100),MOD(VALUE(SUBSTITUTE('04A_국토부원자료'!H1501,",","")),100),VALUE(SUBSTITUTE('04A_국토부원자료'!I1501,",",""))),""),"")</f>
        <v>45341</v>
      </c>
      <c r="G1500" s="42">
        <f>IFERROR(VALUE(SUBSTITUTE('04A_국토부원자료'!J1501,",","")),"")</f>
        <v>18000</v>
      </c>
      <c r="H1500" s="43">
        <f t="shared" si="46"/>
        <v>180000000</v>
      </c>
      <c r="I1500" s="43">
        <f t="shared" si="47"/>
        <v>5988023.9520958085</v>
      </c>
      <c r="J1500" s="38">
        <f>IFERROR(VALUE(SUBSTITUTE('04A_국토부원자료'!K1501,",","")),"")</f>
        <v>9</v>
      </c>
      <c r="K1500" s="38">
        <f>IFERROR(VALUE(SUBSTITUTE('04A_국토부원자료'!N1501,",","")),"")</f>
        <v>1992</v>
      </c>
      <c r="L1500" s="39" t="str">
        <f>IFERROR('04A_국토부원자료'!O1501,"")</f>
        <v>송파대로 260</v>
      </c>
      <c r="M1500" s="39" t="str">
        <f>IFERROR('04A_국토부원자료'!Q1501,"")</f>
        <v>중개거래</v>
      </c>
      <c r="N1500" s="38">
        <f>IF(B1500="","",IF('02_대상물건입력'!B5="",1,IF(ISNUMBER(SEARCH('02_대상물건입력'!B5,B1500)),1,0)))</f>
        <v>1</v>
      </c>
      <c r="O1500" s="38">
        <f>IF(B1500="","",IF('02_대상물건입력'!B6="",1,IF(ISNUMBER(SEARCH('02_대상물건입력'!B6,B1500)),1,0)))</f>
        <v>1</v>
      </c>
      <c r="P1500" s="38">
        <f>IF(L1500="","",IF('02_대상물건입력'!B15="",0,IF(ISNUMBER(SEARCH('02_대상물건입력'!B15,L1500)),1,0)))</f>
        <v>1</v>
      </c>
      <c r="Q1500" s="38">
        <f>IF(D1500="","",IF('02_대상물건입력'!B8="",0,IF(ISNUMBER(SEARCH('02_대상물건입력'!B8,D1500)),1,0)))</f>
        <v>0</v>
      </c>
      <c r="R1500" s="44">
        <f>IFERROR(ABS(E1500-'02_대상물건입력'!B11)/'02_대상물건입력'!B11,"")</f>
        <v>0.1034108094615825</v>
      </c>
      <c r="S1500" s="38">
        <f>IFERROR(ABS(J1500-'02_대상물건입력'!B10),"")</f>
        <v>3</v>
      </c>
      <c r="T1500" s="38">
        <f>IFERROR(ABS('01_설정'!B4-F1500),"")</f>
        <v>771</v>
      </c>
      <c r="U1500" s="38">
        <f>IFERROR(ABS(K1500-YEAR('02_대상물건입력'!B14)),"")</f>
        <v>34</v>
      </c>
      <c r="V1500" s="38" t="str">
        <f>IF(B1500="","",IF(AND(E1500&gt;0,F1500&gt;0,H1500&gt;0,OR('04A_국토부원자료'!P1501="",'04A_국토부원자료'!P1501="-"),IF('01_설정'!B10=1,N1500=1,TRUE),R1500&lt;='01_설정'!B5,S1500&lt;='01_설정'!B6,T1500&lt;='01_설정'!B7,U1500&lt;='01_설정'!B8),"Y",""))</f>
        <v/>
      </c>
      <c r="W1500" s="40" t="str">
        <f>IF(V1500&lt;&gt;"Y","",MAX(0,(1-R1500/'01_설정'!B5))*'01_설정'!B14+MAX(0,(1-S1500/'01_설정'!B6))*'01_설정'!B15+MAX(0,(1-T1500/'01_설정'!B7))*'01_설정'!B16+MAX(0,(1-U1500/'01_설정'!B8))*'01_설정'!B17+O1500*'01_설정'!B11+Q1500*'01_설정'!B12+P1500*'01_설정'!B13)</f>
        <v/>
      </c>
      <c r="X1500" s="38" t="str">
        <f>IF(W1500="","",1+COUNTIFS($W$4:$W$3003,"&gt;"&amp;W1500)+COUNTIFS($W$4:W1500,W1500)-1)</f>
        <v/>
      </c>
    </row>
    <row r="1501" spans="1:24" ht="16.5">
      <c r="A1501" s="38">
        <f>IF('04A_국토부원자료'!A1502="","",ROW()-3)</f>
        <v>1498</v>
      </c>
      <c r="B1501" s="39" t="str">
        <f>IFERROR('04A_국토부원자료'!B1502,"")</f>
        <v>서울특별시 송파구 가락동</v>
      </c>
      <c r="C1501" s="39" t="str">
        <f>IF(B1501="","",IF('04A_국토부원자료'!C1502&lt;&gt;"",'04A_국토부원자료'!C1502,TRIM('04A_국토부원자료'!D1502&amp;IF('04A_국토부원자료'!E1502&lt;&gt;"","-"&amp;'04A_국토부원자료'!E1502,""))))</f>
        <v>99-3</v>
      </c>
      <c r="D1501" s="39" t="str">
        <f>IFERROR('04A_국토부원자료'!F1502,"")</f>
        <v>제일오피스텔</v>
      </c>
      <c r="E1501" s="40">
        <f>IFERROR(VALUE(SUBSTITUTE('04A_국토부원자료'!G1502,",","")),"")</f>
        <v>30.06</v>
      </c>
      <c r="F1501" s="41">
        <f>IFERROR(IF(AND('04A_국토부원자료'!H1502&lt;&gt;"",'04A_국토부원자료'!I1502&lt;&gt;""),DATE(INT(VALUE(SUBSTITUTE('04A_국토부원자료'!H1502,",",""))/100),MOD(VALUE(SUBSTITUTE('04A_국토부원자료'!H1502,",","")),100),VALUE(SUBSTITUTE('04A_국토부원자료'!I1502,",",""))),""),"")</f>
        <v>45341</v>
      </c>
      <c r="G1501" s="42">
        <f>IFERROR(VALUE(SUBSTITUTE('04A_국토부원자료'!J1502,",","")),"")</f>
        <v>18000</v>
      </c>
      <c r="H1501" s="43">
        <f t="shared" si="46"/>
        <v>180000000</v>
      </c>
      <c r="I1501" s="43">
        <f t="shared" si="47"/>
        <v>5988023.9520958085</v>
      </c>
      <c r="J1501" s="38">
        <f>IFERROR(VALUE(SUBSTITUTE('04A_국토부원자료'!K1502,",","")),"")</f>
        <v>9</v>
      </c>
      <c r="K1501" s="38">
        <f>IFERROR(VALUE(SUBSTITUTE('04A_국토부원자료'!N1502,",","")),"")</f>
        <v>1992</v>
      </c>
      <c r="L1501" s="39" t="str">
        <f>IFERROR('04A_국토부원자료'!O1502,"")</f>
        <v>송파대로 260</v>
      </c>
      <c r="M1501" s="39" t="str">
        <f>IFERROR('04A_국토부원자료'!Q1502,"")</f>
        <v>중개거래</v>
      </c>
      <c r="N1501" s="38">
        <f>IF(B1501="","",IF('02_대상물건입력'!B5="",1,IF(ISNUMBER(SEARCH('02_대상물건입력'!B5,B1501)),1,0)))</f>
        <v>1</v>
      </c>
      <c r="O1501" s="38">
        <f>IF(B1501="","",IF('02_대상물건입력'!B6="",1,IF(ISNUMBER(SEARCH('02_대상물건입력'!B6,B1501)),1,0)))</f>
        <v>1</v>
      </c>
      <c r="P1501" s="38">
        <f>IF(L1501="","",IF('02_대상물건입력'!B15="",0,IF(ISNUMBER(SEARCH('02_대상물건입력'!B15,L1501)),1,0)))</f>
        <v>1</v>
      </c>
      <c r="Q1501" s="38">
        <f>IF(D1501="","",IF('02_대상물건입력'!B8="",0,IF(ISNUMBER(SEARCH('02_대상물건입력'!B8,D1501)),1,0)))</f>
        <v>0</v>
      </c>
      <c r="R1501" s="44">
        <f>IFERROR(ABS(E1501-'02_대상물건입력'!B11)/'02_대상물건입력'!B11,"")</f>
        <v>0.1034108094615825</v>
      </c>
      <c r="S1501" s="38">
        <f>IFERROR(ABS(J1501-'02_대상물건입력'!B10),"")</f>
        <v>3</v>
      </c>
      <c r="T1501" s="38">
        <f>IFERROR(ABS('01_설정'!B4-F1501),"")</f>
        <v>771</v>
      </c>
      <c r="U1501" s="38">
        <f>IFERROR(ABS(K1501-YEAR('02_대상물건입력'!B14)),"")</f>
        <v>34</v>
      </c>
      <c r="V1501" s="38" t="str">
        <f>IF(B1501="","",IF(AND(E1501&gt;0,F1501&gt;0,H1501&gt;0,OR('04A_국토부원자료'!P1502="",'04A_국토부원자료'!P1502="-"),IF('01_설정'!B10=1,N1501=1,TRUE),R1501&lt;='01_설정'!B5,S1501&lt;='01_설정'!B6,T1501&lt;='01_설정'!B7,U1501&lt;='01_설정'!B8),"Y",""))</f>
        <v/>
      </c>
      <c r="W1501" s="40" t="str">
        <f>IF(V1501&lt;&gt;"Y","",MAX(0,(1-R1501/'01_설정'!B5))*'01_설정'!B14+MAX(0,(1-S1501/'01_설정'!B6))*'01_설정'!B15+MAX(0,(1-T1501/'01_설정'!B7))*'01_설정'!B16+MAX(0,(1-U1501/'01_설정'!B8))*'01_설정'!B17+O1501*'01_설정'!B11+Q1501*'01_설정'!B12+P1501*'01_설정'!B13)</f>
        <v/>
      </c>
      <c r="X1501" s="38" t="str">
        <f>IF(W1501="","",1+COUNTIFS($W$4:$W$3003,"&gt;"&amp;W1501)+COUNTIFS($W$4:W1501,W1501)-1)</f>
        <v/>
      </c>
    </row>
    <row r="1502" spans="1:24" ht="16.5">
      <c r="A1502" s="38">
        <f>IF('04A_국토부원자료'!A1503="","",ROW()-3)</f>
        <v>1499</v>
      </c>
      <c r="B1502" s="39" t="str">
        <f>IFERROR('04A_국토부원자료'!B1503,"")</f>
        <v>서울특별시 송파구 가락동</v>
      </c>
      <c r="C1502" s="39" t="str">
        <f>IF(B1502="","",IF('04A_국토부원자료'!C1503&lt;&gt;"",'04A_국토부원자료'!C1503,TRIM('04A_국토부원자료'!D1503&amp;IF('04A_국토부원자료'!E1503&lt;&gt;"","-"&amp;'04A_국토부원자료'!E1503,""))))</f>
        <v>99-3</v>
      </c>
      <c r="D1502" s="39" t="str">
        <f>IFERROR('04A_국토부원자료'!F1503,"")</f>
        <v>제일오피스텔</v>
      </c>
      <c r="E1502" s="40">
        <f>IFERROR(VALUE(SUBSTITUTE('04A_국토부원자료'!G1503,",","")),"")</f>
        <v>30.87</v>
      </c>
      <c r="F1502" s="41">
        <f>IFERROR(IF(AND('04A_국토부원자료'!H1503&lt;&gt;"",'04A_국토부원자료'!I1503&lt;&gt;""),DATE(INT(VALUE(SUBSTITUTE('04A_국토부원자료'!H1503,",",""))/100),MOD(VALUE(SUBSTITUTE('04A_국토부원자료'!H1503,",","")),100),VALUE(SUBSTITUTE('04A_국토부원자료'!I1503,",",""))),""),"")</f>
        <v>45341</v>
      </c>
      <c r="G1502" s="42">
        <f>IFERROR(VALUE(SUBSTITUTE('04A_국토부원자료'!J1503,",","")),"")</f>
        <v>25600</v>
      </c>
      <c r="H1502" s="43">
        <f t="shared" si="46"/>
        <v>256000000</v>
      </c>
      <c r="I1502" s="43">
        <f t="shared" si="47"/>
        <v>8292840.9459021697</v>
      </c>
      <c r="J1502" s="38">
        <f>IFERROR(VALUE(SUBSTITUTE('04A_국토부원자료'!K1503,",","")),"")</f>
        <v>13</v>
      </c>
      <c r="K1502" s="38">
        <f>IFERROR(VALUE(SUBSTITUTE('04A_국토부원자료'!N1503,",","")),"")</f>
        <v>1992</v>
      </c>
      <c r="L1502" s="39" t="str">
        <f>IFERROR('04A_국토부원자료'!O1503,"")</f>
        <v>송파대로 260</v>
      </c>
      <c r="M1502" s="39" t="str">
        <f>IFERROR('04A_국토부원자료'!Q1503,"")</f>
        <v>중개거래</v>
      </c>
      <c r="N1502" s="38">
        <f>IF(B1502="","",IF('02_대상물건입력'!B5="",1,IF(ISNUMBER(SEARCH('02_대상물건입력'!B5,B1502)),1,0)))</f>
        <v>1</v>
      </c>
      <c r="O1502" s="38">
        <f>IF(B1502="","",IF('02_대상물건입력'!B6="",1,IF(ISNUMBER(SEARCH('02_대상물건입력'!B6,B1502)),1,0)))</f>
        <v>1</v>
      </c>
      <c r="P1502" s="38">
        <f>IF(L1502="","",IF('02_대상물건입력'!B15="",0,IF(ISNUMBER(SEARCH('02_대상물건입력'!B15,L1502)),1,0)))</f>
        <v>1</v>
      </c>
      <c r="Q1502" s="38">
        <f>IF(D1502="","",IF('02_대상물건입력'!B8="",0,IF(ISNUMBER(SEARCH('02_대상물건입력'!B8,D1502)),1,0)))</f>
        <v>0</v>
      </c>
      <c r="R1502" s="44">
        <f>IFERROR(ABS(E1502-'02_대상물건입력'!B11)/'02_대상물건입력'!B11,"")</f>
        <v>0.1331434360638408</v>
      </c>
      <c r="S1502" s="38">
        <f>IFERROR(ABS(J1502-'02_대상물건입력'!B10),"")</f>
        <v>1</v>
      </c>
      <c r="T1502" s="38">
        <f>IFERROR(ABS('01_설정'!B4-F1502),"")</f>
        <v>771</v>
      </c>
      <c r="U1502" s="38">
        <f>IFERROR(ABS(K1502-YEAR('02_대상물건입력'!B14)),"")</f>
        <v>34</v>
      </c>
      <c r="V1502" s="38" t="str">
        <f>IF(B1502="","",IF(AND(E1502&gt;0,F1502&gt;0,H1502&gt;0,OR('04A_국토부원자료'!P1503="",'04A_국토부원자료'!P1503="-"),IF('01_설정'!B10=1,N1502=1,TRUE),R1502&lt;='01_설정'!B5,S1502&lt;='01_설정'!B6,T1502&lt;='01_설정'!B7,U1502&lt;='01_설정'!B8),"Y",""))</f>
        <v/>
      </c>
      <c r="W1502" s="40" t="str">
        <f>IF(V1502&lt;&gt;"Y","",MAX(0,(1-R1502/'01_설정'!B5))*'01_설정'!B14+MAX(0,(1-S1502/'01_설정'!B6))*'01_설정'!B15+MAX(0,(1-T1502/'01_설정'!B7))*'01_설정'!B16+MAX(0,(1-U1502/'01_설정'!B8))*'01_설정'!B17+O1502*'01_설정'!B11+Q1502*'01_설정'!B12+P1502*'01_설정'!B13)</f>
        <v/>
      </c>
      <c r="X1502" s="38" t="str">
        <f>IF(W1502="","",1+COUNTIFS($W$4:$W$3003,"&gt;"&amp;W1502)+COUNTIFS($W$4:W1502,W1502)-1)</f>
        <v/>
      </c>
    </row>
    <row r="1503" spans="1:24" ht="16.5">
      <c r="A1503" s="38">
        <f>IF('04A_국토부원자료'!A1504="","",ROW()-3)</f>
        <v>1500</v>
      </c>
      <c r="B1503" s="39" t="str">
        <f>IFERROR('04A_국토부원자료'!B1504,"")</f>
        <v>서울특별시 송파구 가락동</v>
      </c>
      <c r="C1503" s="39" t="str">
        <f>IF(B1503="","",IF('04A_국토부원자료'!C1504&lt;&gt;"",'04A_국토부원자료'!C1504,TRIM('04A_국토부원자료'!D1504&amp;IF('04A_국토부원자료'!E1504&lt;&gt;"","-"&amp;'04A_국토부원자료'!E1504,""))))</f>
        <v>99-3</v>
      </c>
      <c r="D1503" s="39" t="str">
        <f>IFERROR('04A_국토부원자료'!F1504,"")</f>
        <v>제일오피스텔</v>
      </c>
      <c r="E1503" s="40">
        <f>IFERROR(VALUE(SUBSTITUTE('04A_국토부원자료'!G1504,",","")),"")</f>
        <v>30.06</v>
      </c>
      <c r="F1503" s="41">
        <f>IFERROR(IF(AND('04A_국토부원자료'!H1504&lt;&gt;"",'04A_국토부원자료'!I1504&lt;&gt;""),DATE(INT(VALUE(SUBSTITUTE('04A_국토부원자료'!H1504,",",""))/100),MOD(VALUE(SUBSTITUTE('04A_국토부원자료'!H1504,",","")),100),VALUE(SUBSTITUTE('04A_국토부원자료'!I1504,",",""))),""),"")</f>
        <v>45341</v>
      </c>
      <c r="G1503" s="42">
        <f>IFERROR(VALUE(SUBSTITUTE('04A_국토부원자료'!J1504,",","")),"")</f>
        <v>25600</v>
      </c>
      <c r="H1503" s="43">
        <f t="shared" si="46"/>
        <v>256000000</v>
      </c>
      <c r="I1503" s="43">
        <f t="shared" si="47"/>
        <v>8516300.7318695951</v>
      </c>
      <c r="J1503" s="38">
        <f>IFERROR(VALUE(SUBSTITUTE('04A_국토부원자료'!K1504,",","")),"")</f>
        <v>13</v>
      </c>
      <c r="K1503" s="38">
        <f>IFERROR(VALUE(SUBSTITUTE('04A_국토부원자료'!N1504,",","")),"")</f>
        <v>1992</v>
      </c>
      <c r="L1503" s="39" t="str">
        <f>IFERROR('04A_국토부원자료'!O1504,"")</f>
        <v>송파대로 260</v>
      </c>
      <c r="M1503" s="39" t="str">
        <f>IFERROR('04A_국토부원자료'!Q1504,"")</f>
        <v>중개거래</v>
      </c>
      <c r="N1503" s="38">
        <f>IF(B1503="","",IF('02_대상물건입력'!B5="",1,IF(ISNUMBER(SEARCH('02_대상물건입력'!B5,B1503)),1,0)))</f>
        <v>1</v>
      </c>
      <c r="O1503" s="38">
        <f>IF(B1503="","",IF('02_대상물건입력'!B6="",1,IF(ISNUMBER(SEARCH('02_대상물건입력'!B6,B1503)),1,0)))</f>
        <v>1</v>
      </c>
      <c r="P1503" s="38">
        <f>IF(L1503="","",IF('02_대상물건입력'!B15="",0,IF(ISNUMBER(SEARCH('02_대상물건입력'!B15,L1503)),1,0)))</f>
        <v>1</v>
      </c>
      <c r="Q1503" s="38">
        <f>IF(D1503="","",IF('02_대상물건입력'!B8="",0,IF(ISNUMBER(SEARCH('02_대상물건입력'!B8,D1503)),1,0)))</f>
        <v>0</v>
      </c>
      <c r="R1503" s="44">
        <f>IFERROR(ABS(E1503-'02_대상물건입력'!B11)/'02_대상물건입력'!B11,"")</f>
        <v>0.1034108094615825</v>
      </c>
      <c r="S1503" s="38">
        <f>IFERROR(ABS(J1503-'02_대상물건입력'!B10),"")</f>
        <v>1</v>
      </c>
      <c r="T1503" s="38">
        <f>IFERROR(ABS('01_설정'!B4-F1503),"")</f>
        <v>771</v>
      </c>
      <c r="U1503" s="38">
        <f>IFERROR(ABS(K1503-YEAR('02_대상물건입력'!B14)),"")</f>
        <v>34</v>
      </c>
      <c r="V1503" s="38" t="str">
        <f>IF(B1503="","",IF(AND(E1503&gt;0,F1503&gt;0,H1503&gt;0,OR('04A_국토부원자료'!P1504="",'04A_국토부원자료'!P1504="-"),IF('01_설정'!B10=1,N1503=1,TRUE),R1503&lt;='01_설정'!B5,S1503&lt;='01_설정'!B6,T1503&lt;='01_설정'!B7,U1503&lt;='01_설정'!B8),"Y",""))</f>
        <v/>
      </c>
      <c r="W1503" s="40" t="str">
        <f>IF(V1503&lt;&gt;"Y","",MAX(0,(1-R1503/'01_설정'!B5))*'01_설정'!B14+MAX(0,(1-S1503/'01_설정'!B6))*'01_설정'!B15+MAX(0,(1-T1503/'01_설정'!B7))*'01_설정'!B16+MAX(0,(1-U1503/'01_설정'!B8))*'01_설정'!B17+O1503*'01_설정'!B11+Q1503*'01_설정'!B12+P1503*'01_설정'!B13)</f>
        <v/>
      </c>
      <c r="X1503" s="38" t="str">
        <f>IF(W1503="","",1+COUNTIFS($W$4:$W$3003,"&gt;"&amp;W1503)+COUNTIFS($W$4:W1503,W1503)-1)</f>
        <v/>
      </c>
    </row>
    <row r="1504" spans="1:24" ht="16.5">
      <c r="A1504" s="38">
        <f>IF('04A_국토부원자료'!A1505="","",ROW()-3)</f>
        <v>1501</v>
      </c>
      <c r="B1504" s="39" t="str">
        <f>IFERROR('04A_국토부원자료'!B1505,"")</f>
        <v>서울특별시 송파구 가락동</v>
      </c>
      <c r="C1504" s="39" t="str">
        <f>IF(B1504="","",IF('04A_국토부원자료'!C1505&lt;&gt;"",'04A_국토부원자료'!C1505,TRIM('04A_국토부원자료'!D1505&amp;IF('04A_국토부원자료'!E1505&lt;&gt;"","-"&amp;'04A_국토부원자료'!E1505,""))))</f>
        <v>99-3</v>
      </c>
      <c r="D1504" s="39" t="str">
        <f>IFERROR('04A_국토부원자료'!F1505,"")</f>
        <v>제일오피스텔</v>
      </c>
      <c r="E1504" s="40">
        <f>IFERROR(VALUE(SUBSTITUTE('04A_국토부원자료'!G1505,",","")),"")</f>
        <v>30.06</v>
      </c>
      <c r="F1504" s="41">
        <f>IFERROR(IF(AND('04A_국토부원자료'!H1505&lt;&gt;"",'04A_국토부원자료'!I1505&lt;&gt;""),DATE(INT(VALUE(SUBSTITUTE('04A_국토부원자료'!H1505,",",""))/100),MOD(VALUE(SUBSTITUTE('04A_국토부원자료'!H1505,",","")),100),VALUE(SUBSTITUTE('04A_국토부원자료'!I1505,",",""))),""),"")</f>
        <v>45341</v>
      </c>
      <c r="G1504" s="42">
        <f>IFERROR(VALUE(SUBSTITUTE('04A_국토부원자료'!J1505,",","")),"")</f>
        <v>25600</v>
      </c>
      <c r="H1504" s="43">
        <f t="shared" si="46"/>
        <v>256000000</v>
      </c>
      <c r="I1504" s="43">
        <f t="shared" si="47"/>
        <v>8516300.7318695951</v>
      </c>
      <c r="J1504" s="38">
        <f>IFERROR(VALUE(SUBSTITUTE('04A_국토부원자료'!K1505,",","")),"")</f>
        <v>13</v>
      </c>
      <c r="K1504" s="38">
        <f>IFERROR(VALUE(SUBSTITUTE('04A_국토부원자료'!N1505,",","")),"")</f>
        <v>1992</v>
      </c>
      <c r="L1504" s="39" t="str">
        <f>IFERROR('04A_국토부원자료'!O1505,"")</f>
        <v>송파대로 260</v>
      </c>
      <c r="M1504" s="39" t="str">
        <f>IFERROR('04A_국토부원자료'!Q1505,"")</f>
        <v>중개거래</v>
      </c>
      <c r="N1504" s="38">
        <f>IF(B1504="","",IF('02_대상물건입력'!B5="",1,IF(ISNUMBER(SEARCH('02_대상물건입력'!B5,B1504)),1,0)))</f>
        <v>1</v>
      </c>
      <c r="O1504" s="38">
        <f>IF(B1504="","",IF('02_대상물건입력'!B6="",1,IF(ISNUMBER(SEARCH('02_대상물건입력'!B6,B1504)),1,0)))</f>
        <v>1</v>
      </c>
      <c r="P1504" s="38">
        <f>IF(L1504="","",IF('02_대상물건입력'!B15="",0,IF(ISNUMBER(SEARCH('02_대상물건입력'!B15,L1504)),1,0)))</f>
        <v>1</v>
      </c>
      <c r="Q1504" s="38">
        <f>IF(D1504="","",IF('02_대상물건입력'!B8="",0,IF(ISNUMBER(SEARCH('02_대상물건입력'!B8,D1504)),1,0)))</f>
        <v>0</v>
      </c>
      <c r="R1504" s="44">
        <f>IFERROR(ABS(E1504-'02_대상물건입력'!B11)/'02_대상물건입력'!B11,"")</f>
        <v>0.1034108094615825</v>
      </c>
      <c r="S1504" s="38">
        <f>IFERROR(ABS(J1504-'02_대상물건입력'!B10),"")</f>
        <v>1</v>
      </c>
      <c r="T1504" s="38">
        <f>IFERROR(ABS('01_설정'!B4-F1504),"")</f>
        <v>771</v>
      </c>
      <c r="U1504" s="38">
        <f>IFERROR(ABS(K1504-YEAR('02_대상물건입력'!B14)),"")</f>
        <v>34</v>
      </c>
      <c r="V1504" s="38" t="str">
        <f>IF(B1504="","",IF(AND(E1504&gt;0,F1504&gt;0,H1504&gt;0,OR('04A_국토부원자료'!P1505="",'04A_국토부원자료'!P1505="-"),IF('01_설정'!B10=1,N1504=1,TRUE),R1504&lt;='01_설정'!B5,S1504&lt;='01_설정'!B6,T1504&lt;='01_설정'!B7,U1504&lt;='01_설정'!B8),"Y",""))</f>
        <v/>
      </c>
      <c r="W1504" s="40" t="str">
        <f>IF(V1504&lt;&gt;"Y","",MAX(0,(1-R1504/'01_설정'!B5))*'01_설정'!B14+MAX(0,(1-S1504/'01_설정'!B6))*'01_설정'!B15+MAX(0,(1-T1504/'01_설정'!B7))*'01_설정'!B16+MAX(0,(1-U1504/'01_설정'!B8))*'01_설정'!B17+O1504*'01_설정'!B11+Q1504*'01_설정'!B12+P1504*'01_설정'!B13)</f>
        <v/>
      </c>
      <c r="X1504" s="38" t="str">
        <f>IF(W1504="","",1+COUNTIFS($W$4:$W$3003,"&gt;"&amp;W1504)+COUNTIFS($W$4:W1504,W1504)-1)</f>
        <v/>
      </c>
    </row>
    <row r="1505" spans="1:24" ht="16.5">
      <c r="A1505" s="38">
        <f>IF('04A_국토부원자료'!A1506="","",ROW()-3)</f>
        <v>1502</v>
      </c>
      <c r="B1505" s="39" t="str">
        <f>IFERROR('04A_국토부원자료'!B1506,"")</f>
        <v>서울특별시 송파구 가락동</v>
      </c>
      <c r="C1505" s="39" t="str">
        <f>IF(B1505="","",IF('04A_국토부원자료'!C1506&lt;&gt;"",'04A_국토부원자료'!C1506,TRIM('04A_국토부원자료'!D1506&amp;IF('04A_국토부원자료'!E1506&lt;&gt;"","-"&amp;'04A_국토부원자료'!E1506,""))))</f>
        <v>99-3</v>
      </c>
      <c r="D1505" s="39" t="str">
        <f>IFERROR('04A_국토부원자료'!F1506,"")</f>
        <v>제일오피스텔</v>
      </c>
      <c r="E1505" s="40">
        <f>IFERROR(VALUE(SUBSTITUTE('04A_국토부원자료'!G1506,",","")),"")</f>
        <v>30.06</v>
      </c>
      <c r="F1505" s="41">
        <f>IFERROR(IF(AND('04A_국토부원자료'!H1506&lt;&gt;"",'04A_국토부원자료'!I1506&lt;&gt;""),DATE(INT(VALUE(SUBSTITUTE('04A_국토부원자료'!H1506,",",""))/100),MOD(VALUE(SUBSTITUTE('04A_국토부원자료'!H1506,",","")),100),VALUE(SUBSTITUTE('04A_국토부원자료'!I1506,",",""))),""),"")</f>
        <v>45341</v>
      </c>
      <c r="G1505" s="42">
        <f>IFERROR(VALUE(SUBSTITUTE('04A_국토부원자료'!J1506,",","")),"")</f>
        <v>25600</v>
      </c>
      <c r="H1505" s="43">
        <f t="shared" si="46"/>
        <v>256000000</v>
      </c>
      <c r="I1505" s="43">
        <f t="shared" si="47"/>
        <v>8516300.7318695951</v>
      </c>
      <c r="J1505" s="38">
        <f>IFERROR(VALUE(SUBSTITUTE('04A_국토부원자료'!K1506,",","")),"")</f>
        <v>13</v>
      </c>
      <c r="K1505" s="38">
        <f>IFERROR(VALUE(SUBSTITUTE('04A_국토부원자료'!N1506,",","")),"")</f>
        <v>1992</v>
      </c>
      <c r="L1505" s="39" t="str">
        <f>IFERROR('04A_국토부원자료'!O1506,"")</f>
        <v>송파대로 260</v>
      </c>
      <c r="M1505" s="39" t="str">
        <f>IFERROR('04A_국토부원자료'!Q1506,"")</f>
        <v>중개거래</v>
      </c>
      <c r="N1505" s="38">
        <f>IF(B1505="","",IF('02_대상물건입력'!B5="",1,IF(ISNUMBER(SEARCH('02_대상물건입력'!B5,B1505)),1,0)))</f>
        <v>1</v>
      </c>
      <c r="O1505" s="38">
        <f>IF(B1505="","",IF('02_대상물건입력'!B6="",1,IF(ISNUMBER(SEARCH('02_대상물건입력'!B6,B1505)),1,0)))</f>
        <v>1</v>
      </c>
      <c r="P1505" s="38">
        <f>IF(L1505="","",IF('02_대상물건입력'!B15="",0,IF(ISNUMBER(SEARCH('02_대상물건입력'!B15,L1505)),1,0)))</f>
        <v>1</v>
      </c>
      <c r="Q1505" s="38">
        <f>IF(D1505="","",IF('02_대상물건입력'!B8="",0,IF(ISNUMBER(SEARCH('02_대상물건입력'!B8,D1505)),1,0)))</f>
        <v>0</v>
      </c>
      <c r="R1505" s="44">
        <f>IFERROR(ABS(E1505-'02_대상물건입력'!B11)/'02_대상물건입력'!B11,"")</f>
        <v>0.1034108094615825</v>
      </c>
      <c r="S1505" s="38">
        <f>IFERROR(ABS(J1505-'02_대상물건입력'!B10),"")</f>
        <v>1</v>
      </c>
      <c r="T1505" s="38">
        <f>IFERROR(ABS('01_설정'!B4-F1505),"")</f>
        <v>771</v>
      </c>
      <c r="U1505" s="38">
        <f>IFERROR(ABS(K1505-YEAR('02_대상물건입력'!B14)),"")</f>
        <v>34</v>
      </c>
      <c r="V1505" s="38" t="str">
        <f>IF(B1505="","",IF(AND(E1505&gt;0,F1505&gt;0,H1505&gt;0,OR('04A_국토부원자료'!P1506="",'04A_국토부원자료'!P1506="-"),IF('01_설정'!B10=1,N1505=1,TRUE),R1505&lt;='01_설정'!B5,S1505&lt;='01_설정'!B6,T1505&lt;='01_설정'!B7,U1505&lt;='01_설정'!B8),"Y",""))</f>
        <v/>
      </c>
      <c r="W1505" s="40" t="str">
        <f>IF(V1505&lt;&gt;"Y","",MAX(0,(1-R1505/'01_설정'!B5))*'01_설정'!B14+MAX(0,(1-S1505/'01_설정'!B6))*'01_설정'!B15+MAX(0,(1-T1505/'01_설정'!B7))*'01_설정'!B16+MAX(0,(1-U1505/'01_설정'!B8))*'01_설정'!B17+O1505*'01_설정'!B11+Q1505*'01_설정'!B12+P1505*'01_설정'!B13)</f>
        <v/>
      </c>
      <c r="X1505" s="38" t="str">
        <f>IF(W1505="","",1+COUNTIFS($W$4:$W$3003,"&gt;"&amp;W1505)+COUNTIFS($W$4:W1505,W1505)-1)</f>
        <v/>
      </c>
    </row>
    <row r="1506" spans="1:24" ht="16.5">
      <c r="A1506" s="38">
        <f>IF('04A_국토부원자료'!A1507="","",ROW()-3)</f>
        <v>1503</v>
      </c>
      <c r="B1506" s="39" t="str">
        <f>IFERROR('04A_국토부원자료'!B1507,"")</f>
        <v>서울특별시 송파구 가락동</v>
      </c>
      <c r="C1506" s="39" t="str">
        <f>IF(B1506="","",IF('04A_국토부원자료'!C1507&lt;&gt;"",'04A_국토부원자료'!C1507,TRIM('04A_국토부원자료'!D1507&amp;IF('04A_국토부원자료'!E1507&lt;&gt;"","-"&amp;'04A_국토부원자료'!E1507,""))))</f>
        <v>98-2</v>
      </c>
      <c r="D1506" s="39" t="str">
        <f>IFERROR('04A_국토부원자료'!F1507,"")</f>
        <v>(98-2)</v>
      </c>
      <c r="E1506" s="40">
        <f>IFERROR(VALUE(SUBSTITUTE('04A_국토부원자료'!G1507,",","")),"")</f>
        <v>43.43</v>
      </c>
      <c r="F1506" s="41">
        <f>IFERROR(IF(AND('04A_국토부원자료'!H1507&lt;&gt;"",'04A_국토부원자료'!I1507&lt;&gt;""),DATE(INT(VALUE(SUBSTITUTE('04A_국토부원자료'!H1507,",",""))/100),MOD(VALUE(SUBSTITUTE('04A_국토부원자료'!H1507,",","")),100),VALUE(SUBSTITUTE('04A_국토부원자료'!I1507,",",""))),""),"")</f>
        <v>45330</v>
      </c>
      <c r="G1506" s="42">
        <f>IFERROR(VALUE(SUBSTITUTE('04A_국토부원자료'!J1507,",","")),"")</f>
        <v>15300</v>
      </c>
      <c r="H1506" s="43">
        <f t="shared" si="46"/>
        <v>153000000</v>
      </c>
      <c r="I1506" s="43">
        <f t="shared" si="47"/>
        <v>3522910.4305779417</v>
      </c>
      <c r="J1506" s="38">
        <f>IFERROR(VALUE(SUBSTITUTE('04A_국토부원자료'!K1507,",","")),"")</f>
        <v>10</v>
      </c>
      <c r="K1506" s="38">
        <f>IFERROR(VALUE(SUBSTITUTE('04A_국토부원자료'!N1507,",","")),"")</f>
        <v>1990</v>
      </c>
      <c r="L1506" s="39" t="str">
        <f>IFERROR('04A_국토부원자료'!O1507,"")</f>
        <v>송파대로30길 8</v>
      </c>
      <c r="M1506" s="39" t="str">
        <f>IFERROR('04A_국토부원자료'!Q1507,"")</f>
        <v>중개거래</v>
      </c>
      <c r="N1506" s="38">
        <f>IF(B1506="","",IF('02_대상물건입력'!B5="",1,IF(ISNUMBER(SEARCH('02_대상물건입력'!B5,B1506)),1,0)))</f>
        <v>1</v>
      </c>
      <c r="O1506" s="38">
        <f>IF(B1506="","",IF('02_대상물건입력'!B6="",1,IF(ISNUMBER(SEARCH('02_대상물건입력'!B6,B1506)),1,0)))</f>
        <v>1</v>
      </c>
      <c r="P1506" s="38">
        <f>IF(L1506="","",IF('02_대상물건입력'!B15="",0,IF(ISNUMBER(SEARCH('02_대상물건입력'!B15,L1506)),1,0)))</f>
        <v>1</v>
      </c>
      <c r="Q1506" s="38">
        <f>IF(D1506="","",IF('02_대상물건입력'!B8="",0,IF(ISNUMBER(SEARCH('02_대상물건입력'!B8,D1506)),1,0)))</f>
        <v>0</v>
      </c>
      <c r="R1506" s="44">
        <f>IFERROR(ABS(E1506-'02_대상물건입력'!B11)/'02_대상물건입력'!B11,"")</f>
        <v>0.59418268313095579</v>
      </c>
      <c r="S1506" s="38">
        <f>IFERROR(ABS(J1506-'02_대상물건입력'!B10),"")</f>
        <v>2</v>
      </c>
      <c r="T1506" s="38">
        <f>IFERROR(ABS('01_설정'!B4-F1506),"")</f>
        <v>782</v>
      </c>
      <c r="U1506" s="38">
        <f>IFERROR(ABS(K1506-YEAR('02_대상물건입력'!B14)),"")</f>
        <v>36</v>
      </c>
      <c r="V1506" s="38" t="str">
        <f>IF(B1506="","",IF(AND(E1506&gt;0,F1506&gt;0,H1506&gt;0,OR('04A_국토부원자료'!P1507="",'04A_국토부원자료'!P1507="-"),IF('01_설정'!B10=1,N1506=1,TRUE),R1506&lt;='01_설정'!B5,S1506&lt;='01_설정'!B6,T1506&lt;='01_설정'!B7,U1506&lt;='01_설정'!B8),"Y",""))</f>
        <v/>
      </c>
      <c r="W1506" s="40" t="str">
        <f>IF(V1506&lt;&gt;"Y","",MAX(0,(1-R1506/'01_설정'!B5))*'01_설정'!B14+MAX(0,(1-S1506/'01_설정'!B6))*'01_설정'!B15+MAX(0,(1-T1506/'01_설정'!B7))*'01_설정'!B16+MAX(0,(1-U1506/'01_설정'!B8))*'01_설정'!B17+O1506*'01_설정'!B11+Q1506*'01_설정'!B12+P1506*'01_설정'!B13)</f>
        <v/>
      </c>
      <c r="X1506" s="38" t="str">
        <f>IF(W1506="","",1+COUNTIFS($W$4:$W$3003,"&gt;"&amp;W1506)+COUNTIFS($W$4:W1506,W1506)-1)</f>
        <v/>
      </c>
    </row>
    <row r="1507" spans="1:24" ht="16.5">
      <c r="A1507" s="38">
        <f>IF('04A_국토부원자료'!A1508="","",ROW()-3)</f>
        <v>1504</v>
      </c>
      <c r="B1507" s="39" t="str">
        <f>IFERROR('04A_국토부원자료'!B1508,"")</f>
        <v>서울특별시 송파구 가락동</v>
      </c>
      <c r="C1507" s="39" t="str">
        <f>IF(B1507="","",IF('04A_국토부원자료'!C1508&lt;&gt;"",'04A_국토부원자료'!C1508,TRIM('04A_국토부원자료'!D1508&amp;IF('04A_국토부원자료'!E1508&lt;&gt;"","-"&amp;'04A_국토부원자료'!E1508,""))))</f>
        <v>98-2</v>
      </c>
      <c r="D1507" s="39" t="str">
        <f>IFERROR('04A_국토부원자료'!F1508,"")</f>
        <v>(98-2)</v>
      </c>
      <c r="E1507" s="40">
        <f>IFERROR(VALUE(SUBSTITUTE('04A_국토부원자료'!G1508,",","")),"")</f>
        <v>33.200000000000003</v>
      </c>
      <c r="F1507" s="41">
        <f>IFERROR(IF(AND('04A_국토부원자료'!H1508&lt;&gt;"",'04A_국토부원자료'!I1508&lt;&gt;""),DATE(INT(VALUE(SUBSTITUTE('04A_국토부원자료'!H1508,",",""))/100),MOD(VALUE(SUBSTITUTE('04A_국토부원자료'!H1508,",","")),100),VALUE(SUBSTITUTE('04A_국토부원자료'!I1508,",",""))),""),"")</f>
        <v>45317</v>
      </c>
      <c r="G1507" s="42">
        <f>IFERROR(VALUE(SUBSTITUTE('04A_국토부원자료'!J1508,",","")),"")</f>
        <v>10400</v>
      </c>
      <c r="H1507" s="43">
        <f t="shared" si="46"/>
        <v>104000000</v>
      </c>
      <c r="I1507" s="43">
        <f t="shared" si="47"/>
        <v>3132530.1204819274</v>
      </c>
      <c r="J1507" s="38">
        <f>IFERROR(VALUE(SUBSTITUTE('04A_국토부원자료'!K1508,",","")),"")</f>
        <v>4</v>
      </c>
      <c r="K1507" s="38">
        <f>IFERROR(VALUE(SUBSTITUTE('04A_국토부원자료'!N1508,",","")),"")</f>
        <v>1990</v>
      </c>
      <c r="L1507" s="39" t="str">
        <f>IFERROR('04A_국토부원자료'!O1508,"")</f>
        <v>송파대로30길 8</v>
      </c>
      <c r="M1507" s="39" t="str">
        <f>IFERROR('04A_국토부원자료'!Q1508,"")</f>
        <v>중개거래</v>
      </c>
      <c r="N1507" s="38">
        <f>IF(B1507="","",IF('02_대상물건입력'!B5="",1,IF(ISNUMBER(SEARCH('02_대상물건입력'!B5,B1507)),1,0)))</f>
        <v>1</v>
      </c>
      <c r="O1507" s="38">
        <f>IF(B1507="","",IF('02_대상물건입력'!B6="",1,IF(ISNUMBER(SEARCH('02_대상물건입력'!B6,B1507)),1,0)))</f>
        <v>1</v>
      </c>
      <c r="P1507" s="38">
        <f>IF(L1507="","",IF('02_대상물건입력'!B15="",0,IF(ISNUMBER(SEARCH('02_대상물건입력'!B15,L1507)),1,0)))</f>
        <v>1</v>
      </c>
      <c r="Q1507" s="38">
        <f>IF(D1507="","",IF('02_대상물건입력'!B8="",0,IF(ISNUMBER(SEARCH('02_대상물건입력'!B8,D1507)),1,0)))</f>
        <v>0</v>
      </c>
      <c r="R1507" s="44">
        <f>IFERROR(ABS(E1507-'02_대상물건입력'!B11)/'02_대상물건입력'!B11,"")</f>
        <v>0.21867062122836139</v>
      </c>
      <c r="S1507" s="38">
        <f>IFERROR(ABS(J1507-'02_대상물건입력'!B10),"")</f>
        <v>8</v>
      </c>
      <c r="T1507" s="38">
        <f>IFERROR(ABS('01_설정'!B4-F1507),"")</f>
        <v>795</v>
      </c>
      <c r="U1507" s="38">
        <f>IFERROR(ABS(K1507-YEAR('02_대상물건입력'!B14)),"")</f>
        <v>36</v>
      </c>
      <c r="V1507" s="38" t="str">
        <f>IF(B1507="","",IF(AND(E1507&gt;0,F1507&gt;0,H1507&gt;0,OR('04A_국토부원자료'!P1508="",'04A_국토부원자료'!P1508="-"),IF('01_설정'!B10=1,N1507=1,TRUE),R1507&lt;='01_설정'!B5,S1507&lt;='01_설정'!B6,T1507&lt;='01_설정'!B7,U1507&lt;='01_설정'!B8),"Y",""))</f>
        <v/>
      </c>
      <c r="W1507" s="40" t="str">
        <f>IF(V1507&lt;&gt;"Y","",MAX(0,(1-R1507/'01_설정'!B5))*'01_설정'!B14+MAX(0,(1-S1507/'01_설정'!B6))*'01_설정'!B15+MAX(0,(1-T1507/'01_설정'!B7))*'01_설정'!B16+MAX(0,(1-U1507/'01_설정'!B8))*'01_설정'!B17+O1507*'01_설정'!B11+Q1507*'01_설정'!B12+P1507*'01_설정'!B13)</f>
        <v/>
      </c>
      <c r="X1507" s="38" t="str">
        <f>IF(W1507="","",1+COUNTIFS($W$4:$W$3003,"&gt;"&amp;W1507)+COUNTIFS($W$4:W1507,W1507)-1)</f>
        <v/>
      </c>
    </row>
    <row r="1508" spans="1:24" ht="16.5">
      <c r="A1508" s="38">
        <f>IF('04A_국토부원자료'!A1509="","",ROW()-3)</f>
        <v>1505</v>
      </c>
      <c r="B1508" s="39" t="str">
        <f>IFERROR('04A_국토부원자료'!B1509,"")</f>
        <v>서울특별시 송파구 가락동</v>
      </c>
      <c r="C1508" s="39" t="str">
        <f>IF(B1508="","",IF('04A_국토부원자료'!C1509&lt;&gt;"",'04A_국토부원자료'!C1509,TRIM('04A_국토부원자료'!D1509&amp;IF('04A_국토부원자료'!E1509&lt;&gt;"","-"&amp;'04A_국토부원자료'!E1509,""))))</f>
        <v>77-4</v>
      </c>
      <c r="D1508" s="39" t="str">
        <f>IFERROR('04A_국토부원자료'!F1509,"")</f>
        <v>송파KCC웰츠타워</v>
      </c>
      <c r="E1508" s="40">
        <f>IFERROR(VALUE(SUBSTITUTE('04A_국토부원자료'!G1509,",","")),"")</f>
        <v>39.49</v>
      </c>
      <c r="F1508" s="41">
        <f>IFERROR(IF(AND('04A_국토부원자료'!H1509&lt;&gt;"",'04A_국토부원자료'!I1509&lt;&gt;""),DATE(INT(VALUE(SUBSTITUTE('04A_국토부원자료'!H1509,",",""))/100),MOD(VALUE(SUBSTITUTE('04A_국토부원자료'!H1509,",","")),100),VALUE(SUBSTITUTE('04A_국토부원자료'!I1509,",",""))),""),"")</f>
        <v>45313</v>
      </c>
      <c r="G1508" s="42">
        <f>IFERROR(VALUE(SUBSTITUTE('04A_국토부원자료'!J1509,",","")),"")</f>
        <v>24700</v>
      </c>
      <c r="H1508" s="43">
        <f t="shared" si="46"/>
        <v>247000000</v>
      </c>
      <c r="I1508" s="43">
        <f t="shared" si="47"/>
        <v>6254748.0374778425</v>
      </c>
      <c r="J1508" s="38">
        <f>IFERROR(VALUE(SUBSTITUTE('04A_국토부원자료'!K1509,",","")),"")</f>
        <v>4</v>
      </c>
      <c r="K1508" s="38">
        <f>IFERROR(VALUE(SUBSTITUTE('04A_국토부원자료'!N1509,",","")),"")</f>
        <v>2011</v>
      </c>
      <c r="L1508" s="39" t="str">
        <f>IFERROR('04A_국토부원자료'!O1509,"")</f>
        <v>송파대로28길 43</v>
      </c>
      <c r="M1508" s="39" t="str">
        <f>IFERROR('04A_국토부원자료'!Q1509,"")</f>
        <v>중개거래</v>
      </c>
      <c r="N1508" s="38">
        <f>IF(B1508="","",IF('02_대상물건입력'!B5="",1,IF(ISNUMBER(SEARCH('02_대상물건입력'!B5,B1508)),1,0)))</f>
        <v>1</v>
      </c>
      <c r="O1508" s="38">
        <f>IF(B1508="","",IF('02_대상물건입력'!B6="",1,IF(ISNUMBER(SEARCH('02_대상물건입력'!B6,B1508)),1,0)))</f>
        <v>1</v>
      </c>
      <c r="P1508" s="38">
        <f>IF(L1508="","",IF('02_대상물건입력'!B15="",0,IF(ISNUMBER(SEARCH('02_대상물건입력'!B15,L1508)),1,0)))</f>
        <v>1</v>
      </c>
      <c r="Q1508" s="38">
        <f>IF(D1508="","",IF('02_대상물건입력'!B8="",0,IF(ISNUMBER(SEARCH('02_대상물건입력'!B8,D1508)),1,0)))</f>
        <v>0</v>
      </c>
      <c r="R1508" s="44">
        <f>IFERROR(ABS(E1508-'02_대상물건입력'!B11)/'02_대상물건입력'!B11,"")</f>
        <v>0.44955731422614426</v>
      </c>
      <c r="S1508" s="38">
        <f>IFERROR(ABS(J1508-'02_대상물건입력'!B10),"")</f>
        <v>8</v>
      </c>
      <c r="T1508" s="38">
        <f>IFERROR(ABS('01_설정'!B4-F1508),"")</f>
        <v>799</v>
      </c>
      <c r="U1508" s="38">
        <f>IFERROR(ABS(K1508-YEAR('02_대상물건입력'!B14)),"")</f>
        <v>15</v>
      </c>
      <c r="V1508" s="38" t="str">
        <f>IF(B1508="","",IF(AND(E1508&gt;0,F1508&gt;0,H1508&gt;0,OR('04A_국토부원자료'!P1509="",'04A_국토부원자료'!P1509="-"),IF('01_설정'!B10=1,N1508=1,TRUE),R1508&lt;='01_설정'!B5,S1508&lt;='01_설정'!B6,T1508&lt;='01_설정'!B7,U1508&lt;='01_설정'!B8),"Y",""))</f>
        <v/>
      </c>
      <c r="W1508" s="40" t="str">
        <f>IF(V1508&lt;&gt;"Y","",MAX(0,(1-R1508/'01_설정'!B5))*'01_설정'!B14+MAX(0,(1-S1508/'01_설정'!B6))*'01_설정'!B15+MAX(0,(1-T1508/'01_설정'!B7))*'01_설정'!B16+MAX(0,(1-U1508/'01_설정'!B8))*'01_설정'!B17+O1508*'01_설정'!B11+Q1508*'01_설정'!B12+P1508*'01_설정'!B13)</f>
        <v/>
      </c>
      <c r="X1508" s="38" t="str">
        <f>IF(W1508="","",1+COUNTIFS($W$4:$W$3003,"&gt;"&amp;W1508)+COUNTIFS($W$4:W1508,W1508)-1)</f>
        <v/>
      </c>
    </row>
    <row r="1509" spans="1:24" ht="16.5">
      <c r="A1509" s="38">
        <f>IF('04A_국토부원자료'!A1510="","",ROW()-3)</f>
        <v>1506</v>
      </c>
      <c r="B1509" s="39" t="str">
        <f>IFERROR('04A_국토부원자료'!B1510,"")</f>
        <v>서울특별시 송파구 가락동</v>
      </c>
      <c r="C1509" s="39" t="str">
        <f>IF(B1509="","",IF('04A_국토부원자료'!C1510&lt;&gt;"",'04A_국토부원자료'!C1510,TRIM('04A_국토부원자료'!D1510&amp;IF('04A_국토부원자료'!E1510&lt;&gt;"","-"&amp;'04A_국토부원자료'!E1510,""))))</f>
        <v>180-6</v>
      </c>
      <c r="D1509" s="39" t="str">
        <f>IFERROR('04A_국토부원자료'!F1510,"")</f>
        <v>(180-6)</v>
      </c>
      <c r="E1509" s="40">
        <f>IFERROR(VALUE(SUBSTITUTE('04A_국토부원자료'!G1510,",","")),"")</f>
        <v>54.53</v>
      </c>
      <c r="F1509" s="41">
        <f>IFERROR(IF(AND('04A_국토부원자료'!H1510&lt;&gt;"",'04A_국토부원자료'!I1510&lt;&gt;""),DATE(INT(VALUE(SUBSTITUTE('04A_국토부원자료'!H1510,",",""))/100),MOD(VALUE(SUBSTITUTE('04A_국토부원자료'!H1510,",","")),100),VALUE(SUBSTITUTE('04A_국토부원자료'!I1510,",",""))),""),"")</f>
        <v>45310</v>
      </c>
      <c r="G1509" s="42">
        <f>IFERROR(VALUE(SUBSTITUTE('04A_국토부원자료'!J1510,",","")),"")</f>
        <v>21800</v>
      </c>
      <c r="H1509" s="43">
        <f t="shared" si="46"/>
        <v>218000000</v>
      </c>
      <c r="I1509" s="43">
        <f t="shared" si="47"/>
        <v>3997799.3764900053</v>
      </c>
      <c r="J1509" s="38">
        <f>IFERROR(VALUE(SUBSTITUTE('04A_국토부원자료'!K1510,",","")),"")</f>
        <v>5</v>
      </c>
      <c r="K1509" s="38">
        <f>IFERROR(VALUE(SUBSTITUTE('04A_국토부원자료'!N1510,",","")),"")</f>
        <v>2000</v>
      </c>
      <c r="L1509" s="39" t="str">
        <f>IFERROR('04A_국토부원자료'!O1510,"")</f>
        <v>문정로 149</v>
      </c>
      <c r="M1509" s="39" t="str">
        <f>IFERROR('04A_국토부원자료'!Q1510,"")</f>
        <v>직거래</v>
      </c>
      <c r="N1509" s="38">
        <f>IF(B1509="","",IF('02_대상물건입력'!B5="",1,IF(ISNUMBER(SEARCH('02_대상물건입력'!B5,B1509)),1,0)))</f>
        <v>1</v>
      </c>
      <c r="O1509" s="38">
        <f>IF(B1509="","",IF('02_대상물건입력'!B6="",1,IF(ISNUMBER(SEARCH('02_대상물건입력'!B6,B1509)),1,0)))</f>
        <v>1</v>
      </c>
      <c r="P1509" s="38">
        <f>IF(L1509="","",IF('02_대상물건입력'!B15="",0,IF(ISNUMBER(SEARCH('02_대상물건입력'!B15,L1509)),1,0)))</f>
        <v>0</v>
      </c>
      <c r="Q1509" s="38">
        <f>IF(D1509="","",IF('02_대상물건입력'!B8="",0,IF(ISNUMBER(SEARCH('02_대상물건입력'!B8,D1509)),1,0)))</f>
        <v>0</v>
      </c>
      <c r="R1509" s="44">
        <f>IFERROR(ABS(E1509-'02_대상물건입력'!B11)/'02_대상물건입력'!B11,"")</f>
        <v>1.0016297884211609</v>
      </c>
      <c r="S1509" s="38">
        <f>IFERROR(ABS(J1509-'02_대상물건입력'!B10),"")</f>
        <v>7</v>
      </c>
      <c r="T1509" s="38">
        <f>IFERROR(ABS('01_설정'!B4-F1509),"")</f>
        <v>802</v>
      </c>
      <c r="U1509" s="38">
        <f>IFERROR(ABS(K1509-YEAR('02_대상물건입력'!B14)),"")</f>
        <v>26</v>
      </c>
      <c r="V1509" s="38" t="str">
        <f>IF(B1509="","",IF(AND(E1509&gt;0,F1509&gt;0,H1509&gt;0,OR('04A_국토부원자료'!P1510="",'04A_국토부원자료'!P1510="-"),IF('01_설정'!B10=1,N1509=1,TRUE),R1509&lt;='01_설정'!B5,S1509&lt;='01_설정'!B6,T1509&lt;='01_설정'!B7,U1509&lt;='01_설정'!B8),"Y",""))</f>
        <v/>
      </c>
      <c r="W1509" s="40" t="str">
        <f>IF(V1509&lt;&gt;"Y","",MAX(0,(1-R1509/'01_설정'!B5))*'01_설정'!B14+MAX(0,(1-S1509/'01_설정'!B6))*'01_설정'!B15+MAX(0,(1-T1509/'01_설정'!B7))*'01_설정'!B16+MAX(0,(1-U1509/'01_설정'!B8))*'01_설정'!B17+O1509*'01_설정'!B11+Q1509*'01_설정'!B12+P1509*'01_설정'!B13)</f>
        <v/>
      </c>
      <c r="X1509" s="38" t="str">
        <f>IF(W1509="","",1+COUNTIFS($W$4:$W$3003,"&gt;"&amp;W1509)+COUNTIFS($W$4:W1509,W1509)-1)</f>
        <v/>
      </c>
    </row>
    <row r="1510" spans="1:24" ht="16.5">
      <c r="A1510" s="38">
        <f>IF('04A_국토부원자료'!A1511="","",ROW()-3)</f>
        <v>1507</v>
      </c>
      <c r="B1510" s="39" t="str">
        <f>IFERROR('04A_국토부원자료'!B1511,"")</f>
        <v>서울특별시 송파구 가락동</v>
      </c>
      <c r="C1510" s="39" t="str">
        <f>IF(B1510="","",IF('04A_국토부원자료'!C1511&lt;&gt;"",'04A_국토부원자료'!C1511,TRIM('04A_국토부원자료'!D1511&amp;IF('04A_국토부원자료'!E1511&lt;&gt;"","-"&amp;'04A_국토부원자료'!E1511,""))))</f>
        <v>57-8</v>
      </c>
      <c r="D1510" s="39" t="str">
        <f>IFERROR('04A_국토부원자료'!F1511,"")</f>
        <v>강남팰리스</v>
      </c>
      <c r="E1510" s="40">
        <f>IFERROR(VALUE(SUBSTITUTE('04A_국토부원자료'!G1511,",","")),"")</f>
        <v>19.95</v>
      </c>
      <c r="F1510" s="41">
        <f>IFERROR(IF(AND('04A_국토부원자료'!H1511&lt;&gt;"",'04A_국토부원자료'!I1511&lt;&gt;""),DATE(INT(VALUE(SUBSTITUTE('04A_국토부원자료'!H1511,",",""))/100),MOD(VALUE(SUBSTITUTE('04A_국토부원자료'!H1511,",","")),100),VALUE(SUBSTITUTE('04A_국토부원자료'!I1511,",",""))),""),"")</f>
        <v>45309</v>
      </c>
      <c r="G1510" s="42">
        <f>IFERROR(VALUE(SUBSTITUTE('04A_국토부원자료'!J1511,",","")),"")</f>
        <v>29000</v>
      </c>
      <c r="H1510" s="43">
        <f t="shared" si="46"/>
        <v>290000000</v>
      </c>
      <c r="I1510" s="43">
        <f t="shared" si="47"/>
        <v>14536340.852130326</v>
      </c>
      <c r="J1510" s="38">
        <f>IFERROR(VALUE(SUBSTITUTE('04A_국토부원자료'!K1511,",","")),"")</f>
        <v>3</v>
      </c>
      <c r="K1510" s="38">
        <f>IFERROR(VALUE(SUBSTITUTE('04A_국토부원자료'!N1511,",","")),"")</f>
        <v>2021</v>
      </c>
      <c r="L1510" s="39" t="str">
        <f>IFERROR('04A_국토부원자료'!O1511,"")</f>
        <v>송이로 107</v>
      </c>
      <c r="M1510" s="39" t="str">
        <f>IFERROR('04A_국토부원자료'!Q1511,"")</f>
        <v>직거래</v>
      </c>
      <c r="N1510" s="38">
        <f>IF(B1510="","",IF('02_대상물건입력'!B5="",1,IF(ISNUMBER(SEARCH('02_대상물건입력'!B5,B1510)),1,0)))</f>
        <v>1</v>
      </c>
      <c r="O1510" s="38">
        <f>IF(B1510="","",IF('02_대상물건입력'!B6="",1,IF(ISNUMBER(SEARCH('02_대상물건입력'!B6,B1510)),1,0)))</f>
        <v>1</v>
      </c>
      <c r="P1510" s="38">
        <f>IF(L1510="","",IF('02_대상물건입력'!B15="",0,IF(ISNUMBER(SEARCH('02_대상물건입력'!B15,L1510)),1,0)))</f>
        <v>0</v>
      </c>
      <c r="Q1510" s="38">
        <f>IF(D1510="","",IF('02_대상물건입력'!B8="",0,IF(ISNUMBER(SEARCH('02_대상물건입력'!B8,D1510)),1,0)))</f>
        <v>0</v>
      </c>
      <c r="R1510" s="44">
        <f>IFERROR(ABS(E1510-'02_대상물건입력'!B11)/'02_대상물건입력'!B11,"")</f>
        <v>0.26769641887030704</v>
      </c>
      <c r="S1510" s="38">
        <f>IFERROR(ABS(J1510-'02_대상물건입력'!B10),"")</f>
        <v>9</v>
      </c>
      <c r="T1510" s="38">
        <f>IFERROR(ABS('01_설정'!B4-F1510),"")</f>
        <v>803</v>
      </c>
      <c r="U1510" s="38">
        <f>IFERROR(ABS(K1510-YEAR('02_대상물건입력'!B14)),"")</f>
        <v>5</v>
      </c>
      <c r="V1510" s="38" t="str">
        <f>IF(B1510="","",IF(AND(E1510&gt;0,F1510&gt;0,H1510&gt;0,OR('04A_국토부원자료'!P1511="",'04A_국토부원자료'!P1511="-"),IF('01_설정'!B10=1,N1510=1,TRUE),R1510&lt;='01_설정'!B5,S1510&lt;='01_설정'!B6,T1510&lt;='01_설정'!B7,U1510&lt;='01_설정'!B8),"Y",""))</f>
        <v/>
      </c>
      <c r="W1510" s="40" t="str">
        <f>IF(V1510&lt;&gt;"Y","",MAX(0,(1-R1510/'01_설정'!B5))*'01_설정'!B14+MAX(0,(1-S1510/'01_설정'!B6))*'01_설정'!B15+MAX(0,(1-T1510/'01_설정'!B7))*'01_설정'!B16+MAX(0,(1-U1510/'01_설정'!B8))*'01_설정'!B17+O1510*'01_설정'!B11+Q1510*'01_설정'!B12+P1510*'01_설정'!B13)</f>
        <v/>
      </c>
      <c r="X1510" s="38" t="str">
        <f>IF(W1510="","",1+COUNTIFS($W$4:$W$3003,"&gt;"&amp;W1510)+COUNTIFS($W$4:W1510,W1510)-1)</f>
        <v/>
      </c>
    </row>
    <row r="1511" spans="1:24" ht="16.5">
      <c r="A1511" s="38">
        <f>IF('04A_국토부원자료'!A1512="","",ROW()-3)</f>
        <v>1508</v>
      </c>
      <c r="B1511" s="39" t="str">
        <f>IFERROR('04A_국토부원자료'!B1512,"")</f>
        <v>서울특별시 송파구 가락동</v>
      </c>
      <c r="C1511" s="39" t="str">
        <f>IF(B1511="","",IF('04A_국토부원자료'!C1512&lt;&gt;"",'04A_국토부원자료'!C1512,TRIM('04A_국토부원자료'!D1512&amp;IF('04A_국토부원자료'!E1512&lt;&gt;"","-"&amp;'04A_국토부원자료'!E1512,""))))</f>
        <v>98-7</v>
      </c>
      <c r="D1511" s="39" t="str">
        <f>IFERROR('04A_국토부원자료'!F1512,"")</f>
        <v>(98-7)</v>
      </c>
      <c r="E1511" s="40">
        <f>IFERROR(VALUE(SUBSTITUTE('04A_국토부원자료'!G1512,",","")),"")</f>
        <v>30.17</v>
      </c>
      <c r="F1511" s="41">
        <f>IFERROR(IF(AND('04A_국토부원자료'!H1512&lt;&gt;"",'04A_국토부원자료'!I1512&lt;&gt;""),DATE(INT(VALUE(SUBSTITUTE('04A_국토부원자료'!H1512,",",""))/100),MOD(VALUE(SUBSTITUTE('04A_국토부원자료'!H1512,",","")),100),VALUE(SUBSTITUTE('04A_국토부원자료'!I1512,",",""))),""),"")</f>
        <v>45303</v>
      </c>
      <c r="G1511" s="42">
        <f>IFERROR(VALUE(SUBSTITUTE('04A_국토부원자료'!J1512,",","")),"")</f>
        <v>9500</v>
      </c>
      <c r="H1511" s="43">
        <f t="shared" si="46"/>
        <v>95000000</v>
      </c>
      <c r="I1511" s="43">
        <f t="shared" si="47"/>
        <v>3148823.3344381833</v>
      </c>
      <c r="J1511" s="38">
        <f>IFERROR(VALUE(SUBSTITUTE('04A_국토부원자료'!K1512,",","")),"")</f>
        <v>7</v>
      </c>
      <c r="K1511" s="38">
        <f>IFERROR(VALUE(SUBSTITUTE('04A_국토부원자료'!N1512,",","")),"")</f>
        <v>1990</v>
      </c>
      <c r="L1511" s="39" t="str">
        <f>IFERROR('04A_국토부원자료'!O1512,"")</f>
        <v>송파대로28길 13</v>
      </c>
      <c r="M1511" s="39" t="str">
        <f>IFERROR('04A_국토부원자료'!Q1512,"")</f>
        <v>중개거래</v>
      </c>
      <c r="N1511" s="38">
        <f>IF(B1511="","",IF('02_대상물건입력'!B5="",1,IF(ISNUMBER(SEARCH('02_대상물건입력'!B5,B1511)),1,0)))</f>
        <v>1</v>
      </c>
      <c r="O1511" s="38">
        <f>IF(B1511="","",IF('02_대상물건입력'!B6="",1,IF(ISNUMBER(SEARCH('02_대상물건입력'!B6,B1511)),1,0)))</f>
        <v>1</v>
      </c>
      <c r="P1511" s="38">
        <f>IF(L1511="","",IF('02_대상물건입력'!B15="",0,IF(ISNUMBER(SEARCH('02_대상물건입력'!B15,L1511)),1,0)))</f>
        <v>1</v>
      </c>
      <c r="Q1511" s="38">
        <f>IF(D1511="","",IF('02_대상물건입력'!B8="",0,IF(ISNUMBER(SEARCH('02_대상물건입력'!B8,D1511)),1,0)))</f>
        <v>0</v>
      </c>
      <c r="R1511" s="44">
        <f>IFERROR(ABS(E1511-'02_대상물건입력'!B11)/'02_대상물건입력'!B11,"")</f>
        <v>0.10744857356806212</v>
      </c>
      <c r="S1511" s="38">
        <f>IFERROR(ABS(J1511-'02_대상물건입력'!B10),"")</f>
        <v>5</v>
      </c>
      <c r="T1511" s="38">
        <f>IFERROR(ABS('01_설정'!B4-F1511),"")</f>
        <v>809</v>
      </c>
      <c r="U1511" s="38">
        <f>IFERROR(ABS(K1511-YEAR('02_대상물건입력'!B14)),"")</f>
        <v>36</v>
      </c>
      <c r="V1511" s="38" t="str">
        <f>IF(B1511="","",IF(AND(E1511&gt;0,F1511&gt;0,H1511&gt;0,OR('04A_국토부원자료'!P1512="",'04A_국토부원자료'!P1512="-"),IF('01_설정'!B10=1,N1511=1,TRUE),R1511&lt;='01_설정'!B5,S1511&lt;='01_설정'!B6,T1511&lt;='01_설정'!B7,U1511&lt;='01_설정'!B8),"Y",""))</f>
        <v/>
      </c>
      <c r="W1511" s="40" t="str">
        <f>IF(V1511&lt;&gt;"Y","",MAX(0,(1-R1511/'01_설정'!B5))*'01_설정'!B14+MAX(0,(1-S1511/'01_설정'!B6))*'01_설정'!B15+MAX(0,(1-T1511/'01_설정'!B7))*'01_설정'!B16+MAX(0,(1-U1511/'01_설정'!B8))*'01_설정'!B17+O1511*'01_설정'!B11+Q1511*'01_설정'!B12+P1511*'01_설정'!B13)</f>
        <v/>
      </c>
      <c r="X1511" s="38" t="str">
        <f>IF(W1511="","",1+COUNTIFS($W$4:$W$3003,"&gt;"&amp;W1511)+COUNTIFS($W$4:W1511,W1511)-1)</f>
        <v/>
      </c>
    </row>
    <row r="1512" spans="1:24" ht="16.5">
      <c r="A1512" s="38">
        <f>IF('04A_국토부원자료'!A1513="","",ROW()-3)</f>
        <v>1509</v>
      </c>
      <c r="B1512" s="39" t="str">
        <f>IFERROR('04A_국토부원자료'!B1513,"")</f>
        <v>서울특별시 송파구 가락동</v>
      </c>
      <c r="C1512" s="39" t="str">
        <f>IF(B1512="","",IF('04A_국토부원자료'!C1513&lt;&gt;"",'04A_국토부원자료'!C1513,TRIM('04A_국토부원자료'!D1513&amp;IF('04A_국토부원자료'!E1513&lt;&gt;"","-"&amp;'04A_국토부원자료'!E1513,""))))</f>
        <v>79-4</v>
      </c>
      <c r="D1512" s="39" t="str">
        <f>IFERROR('04A_국토부원자료'!F1513,"")</f>
        <v>(79-4)</v>
      </c>
      <c r="E1512" s="40">
        <f>IFERROR(VALUE(SUBSTITUTE('04A_국토부원자료'!G1513,",","")),"")</f>
        <v>28.2</v>
      </c>
      <c r="F1512" s="41">
        <f>IFERROR(IF(AND('04A_국토부원자료'!H1513&lt;&gt;"",'04A_국토부원자료'!I1513&lt;&gt;""),DATE(INT(VALUE(SUBSTITUTE('04A_국토부원자료'!H1513,",",""))/100),MOD(VALUE(SUBSTITUTE('04A_국토부원자료'!H1513,",","")),100),VALUE(SUBSTITUTE('04A_국토부원자료'!I1513,",",""))),""),"")</f>
        <v>45301</v>
      </c>
      <c r="G1512" s="42">
        <f>IFERROR(VALUE(SUBSTITUTE('04A_국토부원자료'!J1513,",","")),"")</f>
        <v>11300</v>
      </c>
      <c r="H1512" s="43">
        <f t="shared" si="46"/>
        <v>113000000</v>
      </c>
      <c r="I1512" s="43">
        <f t="shared" si="47"/>
        <v>4007092.1985815605</v>
      </c>
      <c r="J1512" s="38">
        <f>IFERROR(VALUE(SUBSTITUTE('04A_국토부원자료'!K1513,",","")),"")</f>
        <v>6</v>
      </c>
      <c r="K1512" s="38">
        <f>IFERROR(VALUE(SUBSTITUTE('04A_국토부원자료'!N1513,",","")),"")</f>
        <v>1991</v>
      </c>
      <c r="L1512" s="39" t="str">
        <f>IFERROR('04A_국토부원자료'!O1513,"")</f>
        <v>송파대로28길 20</v>
      </c>
      <c r="M1512" s="39" t="str">
        <f>IFERROR('04A_국토부원자료'!Q1513,"")</f>
        <v>중개거래</v>
      </c>
      <c r="N1512" s="38">
        <f>IF(B1512="","",IF('02_대상물건입력'!B5="",1,IF(ISNUMBER(SEARCH('02_대상물건입력'!B5,B1512)),1,0)))</f>
        <v>1</v>
      </c>
      <c r="O1512" s="38">
        <f>IF(B1512="","",IF('02_대상물건입력'!B6="",1,IF(ISNUMBER(SEARCH('02_대상물건입력'!B6,B1512)),1,0)))</f>
        <v>1</v>
      </c>
      <c r="P1512" s="38">
        <f>IF(L1512="","",IF('02_대상물건입력'!B15="",0,IF(ISNUMBER(SEARCH('02_대상물건입력'!B15,L1512)),1,0)))</f>
        <v>1</v>
      </c>
      <c r="Q1512" s="38">
        <f>IF(D1512="","",IF('02_대상물건입력'!B8="",0,IF(ISNUMBER(SEARCH('02_대상물건입력'!B8,D1512)),1,0)))</f>
        <v>0</v>
      </c>
      <c r="R1512" s="44">
        <f>IFERROR(ABS(E1512-'02_대상물건입력'!B11)/'02_대상물건입력'!B11,"")</f>
        <v>3.5135889115656259E-2</v>
      </c>
      <c r="S1512" s="38">
        <f>IFERROR(ABS(J1512-'02_대상물건입력'!B10),"")</f>
        <v>6</v>
      </c>
      <c r="T1512" s="38">
        <f>IFERROR(ABS('01_설정'!B4-F1512),"")</f>
        <v>811</v>
      </c>
      <c r="U1512" s="38">
        <f>IFERROR(ABS(K1512-YEAR('02_대상물건입력'!B14)),"")</f>
        <v>35</v>
      </c>
      <c r="V1512" s="38" t="str">
        <f>IF(B1512="","",IF(AND(E1512&gt;0,F1512&gt;0,H1512&gt;0,OR('04A_국토부원자료'!P1513="",'04A_국토부원자료'!P1513="-"),IF('01_설정'!B10=1,N1512=1,TRUE),R1512&lt;='01_설정'!B5,S1512&lt;='01_설정'!B6,T1512&lt;='01_설정'!B7,U1512&lt;='01_설정'!B8),"Y",""))</f>
        <v/>
      </c>
      <c r="W1512" s="40" t="str">
        <f>IF(V1512&lt;&gt;"Y","",MAX(0,(1-R1512/'01_설정'!B5))*'01_설정'!B14+MAX(0,(1-S1512/'01_설정'!B6))*'01_설정'!B15+MAX(0,(1-T1512/'01_설정'!B7))*'01_설정'!B16+MAX(0,(1-U1512/'01_설정'!B8))*'01_설정'!B17+O1512*'01_설정'!B11+Q1512*'01_설정'!B12+P1512*'01_설정'!B13)</f>
        <v/>
      </c>
      <c r="X1512" s="38" t="str">
        <f>IF(W1512="","",1+COUNTIFS($W$4:$W$3003,"&gt;"&amp;W1512)+COUNTIFS($W$4:W1512,W1512)-1)</f>
        <v/>
      </c>
    </row>
    <row r="1513" spans="1:24" ht="16.5">
      <c r="A1513" s="38">
        <f>IF('04A_국토부원자료'!A1514="","",ROW()-3)</f>
        <v>1510</v>
      </c>
      <c r="B1513" s="39" t="str">
        <f>IFERROR('04A_국토부원자료'!B1514,"")</f>
        <v>서울특별시 송파구 가락동</v>
      </c>
      <c r="C1513" s="39" t="str">
        <f>IF(B1513="","",IF('04A_국토부원자료'!C1514&lt;&gt;"",'04A_국토부원자료'!C1514,TRIM('04A_국토부원자료'!D1514&amp;IF('04A_국토부원자료'!E1514&lt;&gt;"","-"&amp;'04A_국토부원자료'!E1514,""))))</f>
        <v>99-1</v>
      </c>
      <c r="D1513" s="39" t="str">
        <f>IFERROR('04A_국토부원자료'!F1514,"")</f>
        <v>(99-1)</v>
      </c>
      <c r="E1513" s="40">
        <f>IFERROR(VALUE(SUBSTITUTE('04A_국토부원자료'!G1514,",","")),"")</f>
        <v>31.44</v>
      </c>
      <c r="F1513" s="41">
        <f>IFERROR(IF(AND('04A_국토부원자료'!H1514&lt;&gt;"",'04A_국토부원자료'!I1514&lt;&gt;""),DATE(INT(VALUE(SUBSTITUTE('04A_국토부원자료'!H1514,",",""))/100),MOD(VALUE(SUBSTITUTE('04A_국토부원자료'!H1514,",","")),100),VALUE(SUBSTITUTE('04A_국토부원자료'!I1514,",",""))),""),"")</f>
        <v>45301</v>
      </c>
      <c r="G1513" s="42">
        <f>IFERROR(VALUE(SUBSTITUTE('04A_국토부원자료'!J1514,",","")),"")</f>
        <v>10100</v>
      </c>
      <c r="H1513" s="43">
        <f t="shared" si="46"/>
        <v>101000000</v>
      </c>
      <c r="I1513" s="43">
        <f t="shared" si="47"/>
        <v>3212468.1933842236</v>
      </c>
      <c r="J1513" s="38">
        <f>IFERROR(VALUE(SUBSTITUTE('04A_국토부원자료'!K1514,",","")),"")</f>
        <v>3</v>
      </c>
      <c r="K1513" s="38">
        <f>IFERROR(VALUE(SUBSTITUTE('04A_국토부원자료'!N1514,",","")),"")</f>
        <v>1990</v>
      </c>
      <c r="L1513" s="39" t="str">
        <f>IFERROR('04A_국토부원자료'!O1514,"")</f>
        <v>송파대로28길 12</v>
      </c>
      <c r="M1513" s="39" t="str">
        <f>IFERROR('04A_국토부원자료'!Q1514,"")</f>
        <v>중개거래</v>
      </c>
      <c r="N1513" s="38">
        <f>IF(B1513="","",IF('02_대상물건입력'!B5="",1,IF(ISNUMBER(SEARCH('02_대상물건입력'!B5,B1513)),1,0)))</f>
        <v>1</v>
      </c>
      <c r="O1513" s="38">
        <f>IF(B1513="","",IF('02_대상물건입력'!B6="",1,IF(ISNUMBER(SEARCH('02_대상물건입력'!B6,B1513)),1,0)))</f>
        <v>1</v>
      </c>
      <c r="P1513" s="38">
        <f>IF(L1513="","",IF('02_대상물건입력'!B15="",0,IF(ISNUMBER(SEARCH('02_대상물건입력'!B15,L1513)),1,0)))</f>
        <v>1</v>
      </c>
      <c r="Q1513" s="38">
        <f>IF(D1513="","",IF('02_대상물건입력'!B8="",0,IF(ISNUMBER(SEARCH('02_대상물건입력'!B8,D1513)),1,0)))</f>
        <v>0</v>
      </c>
      <c r="R1513" s="44">
        <f>IFERROR(ABS(E1513-'02_대상물건입력'!B11)/'02_대상물건입력'!B11,"")</f>
        <v>0.15406639552468918</v>
      </c>
      <c r="S1513" s="38">
        <f>IFERROR(ABS(J1513-'02_대상물건입력'!B10),"")</f>
        <v>9</v>
      </c>
      <c r="T1513" s="38">
        <f>IFERROR(ABS('01_설정'!B4-F1513),"")</f>
        <v>811</v>
      </c>
      <c r="U1513" s="38">
        <f>IFERROR(ABS(K1513-YEAR('02_대상물건입력'!B14)),"")</f>
        <v>36</v>
      </c>
      <c r="V1513" s="38" t="str">
        <f>IF(B1513="","",IF(AND(E1513&gt;0,F1513&gt;0,H1513&gt;0,OR('04A_국토부원자료'!P1514="",'04A_국토부원자료'!P1514="-"),IF('01_설정'!B10=1,N1513=1,TRUE),R1513&lt;='01_설정'!B5,S1513&lt;='01_설정'!B6,T1513&lt;='01_설정'!B7,U1513&lt;='01_설정'!B8),"Y",""))</f>
        <v/>
      </c>
      <c r="W1513" s="40" t="str">
        <f>IF(V1513&lt;&gt;"Y","",MAX(0,(1-R1513/'01_설정'!B5))*'01_설정'!B14+MAX(0,(1-S1513/'01_설정'!B6))*'01_설정'!B15+MAX(0,(1-T1513/'01_설정'!B7))*'01_설정'!B16+MAX(0,(1-U1513/'01_설정'!B8))*'01_설정'!B17+O1513*'01_설정'!B11+Q1513*'01_설정'!B12+P1513*'01_설정'!B13)</f>
        <v/>
      </c>
      <c r="X1513" s="38" t="str">
        <f>IF(W1513="","",1+COUNTIFS($W$4:$W$3003,"&gt;"&amp;W1513)+COUNTIFS($W$4:W1513,W1513)-1)</f>
        <v/>
      </c>
    </row>
    <row r="1514" spans="1:24" ht="16.5">
      <c r="A1514" s="38">
        <f>IF('04A_국토부원자료'!A1515="","",ROW()-3)</f>
        <v>1511</v>
      </c>
      <c r="B1514" s="39" t="str">
        <f>IFERROR('04A_국토부원자료'!B1515,"")</f>
        <v>서울특별시 송파구 가락동</v>
      </c>
      <c r="C1514" s="39" t="str">
        <f>IF(B1514="","",IF('04A_국토부원자료'!C1515&lt;&gt;"",'04A_국토부원자료'!C1515,TRIM('04A_국토부원자료'!D1515&amp;IF('04A_국토부원자료'!E1515&lt;&gt;"","-"&amp;'04A_국토부원자료'!E1515,""))))</f>
        <v>77-4</v>
      </c>
      <c r="D1514" s="39" t="str">
        <f>IFERROR('04A_국토부원자료'!F1515,"")</f>
        <v>송파KCC웰츠타워</v>
      </c>
      <c r="E1514" s="40">
        <f>IFERROR(VALUE(SUBSTITUTE('04A_국토부원자료'!G1515,",","")),"")</f>
        <v>38.450000000000003</v>
      </c>
      <c r="F1514" s="41">
        <f>IFERROR(IF(AND('04A_국토부원자료'!H1515&lt;&gt;"",'04A_국토부원자료'!I1515&lt;&gt;""),DATE(INT(VALUE(SUBSTITUTE('04A_국토부원자료'!H1515,",",""))/100),MOD(VALUE(SUBSTITUTE('04A_국토부원자료'!H1515,",","")),100),VALUE(SUBSTITUTE('04A_국토부원자료'!I1515,",",""))),""),"")</f>
        <v>45294</v>
      </c>
      <c r="G1514" s="42">
        <f>IFERROR(VALUE(SUBSTITUTE('04A_국토부원자료'!J1515,",","")),"")</f>
        <v>26400</v>
      </c>
      <c r="H1514" s="43">
        <f t="shared" si="46"/>
        <v>264000000</v>
      </c>
      <c r="I1514" s="43">
        <f t="shared" si="47"/>
        <v>6866059.8179453835</v>
      </c>
      <c r="J1514" s="38">
        <f>IFERROR(VALUE(SUBSTITUTE('04A_국토부원자료'!K1515,",","")),"")</f>
        <v>12</v>
      </c>
      <c r="K1514" s="38">
        <f>IFERROR(VALUE(SUBSTITUTE('04A_국토부원자료'!N1515,",","")),"")</f>
        <v>2011</v>
      </c>
      <c r="L1514" s="39" t="str">
        <f>IFERROR('04A_국토부원자료'!O1515,"")</f>
        <v>송파대로28길 43</v>
      </c>
      <c r="M1514" s="39" t="str">
        <f>IFERROR('04A_국토부원자료'!Q1515,"")</f>
        <v>중개거래</v>
      </c>
      <c r="N1514" s="38">
        <f>IF(B1514="","",IF('02_대상물건입력'!B5="",1,IF(ISNUMBER(SEARCH('02_대상물건입력'!B5,B1514)),1,0)))</f>
        <v>1</v>
      </c>
      <c r="O1514" s="38">
        <f>IF(B1514="","",IF('02_대상물건입력'!B6="",1,IF(ISNUMBER(SEARCH('02_대상물건입력'!B6,B1514)),1,0)))</f>
        <v>1</v>
      </c>
      <c r="P1514" s="38">
        <f>IF(L1514="","",IF('02_대상물건입력'!B15="",0,IF(ISNUMBER(SEARCH('02_대상물건입력'!B15,L1514)),1,0)))</f>
        <v>1</v>
      </c>
      <c r="Q1514" s="38">
        <f>IF(D1514="","",IF('02_대상물건입력'!B8="",0,IF(ISNUMBER(SEARCH('02_대상물건입력'!B8,D1514)),1,0)))</f>
        <v>0</v>
      </c>
      <c r="R1514" s="44">
        <f>IFERROR(ABS(E1514-'02_대상물건입력'!B11)/'02_대상물건입력'!B11,"")</f>
        <v>0.41138208994670167</v>
      </c>
      <c r="S1514" s="38">
        <f>IFERROR(ABS(J1514-'02_대상물건입력'!B10),"")</f>
        <v>0</v>
      </c>
      <c r="T1514" s="38">
        <f>IFERROR(ABS('01_설정'!B4-F1514),"")</f>
        <v>818</v>
      </c>
      <c r="U1514" s="38">
        <f>IFERROR(ABS(K1514-YEAR('02_대상물건입력'!B14)),"")</f>
        <v>15</v>
      </c>
      <c r="V1514" s="38" t="str">
        <f>IF(B1514="","",IF(AND(E1514&gt;0,F1514&gt;0,H1514&gt;0,OR('04A_국토부원자료'!P1515="",'04A_국토부원자료'!P1515="-"),IF('01_설정'!B10=1,N1514=1,TRUE),R1514&lt;='01_설정'!B5,S1514&lt;='01_설정'!B6,T1514&lt;='01_설정'!B7,U1514&lt;='01_설정'!B8),"Y",""))</f>
        <v/>
      </c>
      <c r="W1514" s="40" t="str">
        <f>IF(V1514&lt;&gt;"Y","",MAX(0,(1-R1514/'01_설정'!B5))*'01_설정'!B14+MAX(0,(1-S1514/'01_설정'!B6))*'01_설정'!B15+MAX(0,(1-T1514/'01_설정'!B7))*'01_설정'!B16+MAX(0,(1-U1514/'01_설정'!B8))*'01_설정'!B17+O1514*'01_설정'!B11+Q1514*'01_설정'!B12+P1514*'01_설정'!B13)</f>
        <v/>
      </c>
      <c r="X1514" s="38" t="str">
        <f>IF(W1514="","",1+COUNTIFS($W$4:$W$3003,"&gt;"&amp;W1514)+COUNTIFS($W$4:W1514,W1514)-1)</f>
        <v/>
      </c>
    </row>
    <row r="1515" spans="1:24" ht="16.5">
      <c r="A1515" s="38">
        <f>IF('04A_국토부원자료'!A1516="","",ROW()-3)</f>
        <v>1512</v>
      </c>
      <c r="B1515" s="39" t="str">
        <f>IFERROR('04A_국토부원자료'!B1516,"")</f>
        <v>서울특별시 송파구 가락동</v>
      </c>
      <c r="C1515" s="39" t="str">
        <f>IF(B1515="","",IF('04A_국토부원자료'!C1516&lt;&gt;"",'04A_국토부원자료'!C1516,TRIM('04A_국토부원자료'!D1516&amp;IF('04A_국토부원자료'!E1516&lt;&gt;"","-"&amp;'04A_국토부원자료'!E1516,""))))</f>
        <v>79-7</v>
      </c>
      <c r="D1515" s="39" t="str">
        <f>IFERROR('04A_국토부원자료'!F1516,"")</f>
        <v>(79-7)</v>
      </c>
      <c r="E1515" s="40">
        <f>IFERROR(VALUE(SUBSTITUTE('04A_국토부원자료'!G1516,",","")),"")</f>
        <v>29.52</v>
      </c>
      <c r="F1515" s="41">
        <f>IFERROR(IF(AND('04A_국토부원자료'!H1516&lt;&gt;"",'04A_국토부원자료'!I1516&lt;&gt;""),DATE(INT(VALUE(SUBSTITUTE('04A_국토부원자료'!H1516,",",""))/100),MOD(VALUE(SUBSTITUTE('04A_국토부원자료'!H1516,",","")),100),VALUE(SUBSTITUTE('04A_국토부원자료'!I1516,",",""))),""),"")</f>
        <v>45293</v>
      </c>
      <c r="G1515" s="42">
        <f>IFERROR(VALUE(SUBSTITUTE('04A_국토부원자료'!J1516,",","")),"")</f>
        <v>11000</v>
      </c>
      <c r="H1515" s="43">
        <f t="shared" si="46"/>
        <v>110000000</v>
      </c>
      <c r="I1515" s="43">
        <f t="shared" si="47"/>
        <v>3726287.2628726289</v>
      </c>
      <c r="J1515" s="38">
        <f>IFERROR(VALUE(SUBSTITUTE('04A_국토부원자료'!K1516,",","")),"")</f>
        <v>10</v>
      </c>
      <c r="K1515" s="38">
        <f>IFERROR(VALUE(SUBSTITUTE('04A_국토부원자료'!N1516,",","")),"")</f>
        <v>1990</v>
      </c>
      <c r="L1515" s="39" t="str">
        <f>IFERROR('04A_국토부원자료'!O1516,"")</f>
        <v>송파대로28길 32</v>
      </c>
      <c r="M1515" s="39" t="str">
        <f>IFERROR('04A_국토부원자료'!Q1516,"")</f>
        <v>중개거래</v>
      </c>
      <c r="N1515" s="38">
        <f>IF(B1515="","",IF('02_대상물건입력'!B5="",1,IF(ISNUMBER(SEARCH('02_대상물건입력'!B5,B1515)),1,0)))</f>
        <v>1</v>
      </c>
      <c r="O1515" s="38">
        <f>IF(B1515="","",IF('02_대상물건입력'!B6="",1,IF(ISNUMBER(SEARCH('02_대상물건입력'!B6,B1515)),1,0)))</f>
        <v>1</v>
      </c>
      <c r="P1515" s="38">
        <f>IF(L1515="","",IF('02_대상물건입력'!B15="",0,IF(ISNUMBER(SEARCH('02_대상물건입력'!B15,L1515)),1,0)))</f>
        <v>1</v>
      </c>
      <c r="Q1515" s="38">
        <f>IF(D1515="","",IF('02_대상물건입력'!B8="",0,IF(ISNUMBER(SEARCH('02_대상물건입력'!B8,D1515)),1,0)))</f>
        <v>0</v>
      </c>
      <c r="R1515" s="44">
        <f>IFERROR(ABS(E1515-'02_대상물건입력'!B11)/'02_대상물건입력'!B11,"")</f>
        <v>8.3589058393410395E-2</v>
      </c>
      <c r="S1515" s="38">
        <f>IFERROR(ABS(J1515-'02_대상물건입력'!B10),"")</f>
        <v>2</v>
      </c>
      <c r="T1515" s="38">
        <f>IFERROR(ABS('01_설정'!B4-F1515),"")</f>
        <v>819</v>
      </c>
      <c r="U1515" s="38">
        <f>IFERROR(ABS(K1515-YEAR('02_대상물건입력'!B14)),"")</f>
        <v>36</v>
      </c>
      <c r="V1515" s="38" t="str">
        <f>IF(B1515="","",IF(AND(E1515&gt;0,F1515&gt;0,H1515&gt;0,OR('04A_국토부원자료'!P1516="",'04A_국토부원자료'!P1516="-"),IF('01_설정'!B10=1,N1515=1,TRUE),R1515&lt;='01_설정'!B5,S1515&lt;='01_설정'!B6,T1515&lt;='01_설정'!B7,U1515&lt;='01_설정'!B8),"Y",""))</f>
        <v/>
      </c>
      <c r="W1515" s="40" t="str">
        <f>IF(V1515&lt;&gt;"Y","",MAX(0,(1-R1515/'01_설정'!B5))*'01_설정'!B14+MAX(0,(1-S1515/'01_설정'!B6))*'01_설정'!B15+MAX(0,(1-T1515/'01_설정'!B7))*'01_설정'!B16+MAX(0,(1-U1515/'01_설정'!B8))*'01_설정'!B17+O1515*'01_설정'!B11+Q1515*'01_설정'!B12+P1515*'01_설정'!B13)</f>
        <v/>
      </c>
      <c r="X1515" s="38" t="str">
        <f>IF(W1515="","",1+COUNTIFS($W$4:$W$3003,"&gt;"&amp;W1515)+COUNTIFS($W$4:W1515,W1515)-1)</f>
        <v/>
      </c>
    </row>
    <row r="1516" spans="1:24" ht="16.5">
      <c r="A1516" s="38">
        <f>IF('04A_국토부원자료'!A1517="","",ROW()-3)</f>
        <v>1513</v>
      </c>
      <c r="B1516" s="39" t="str">
        <f>IFERROR('04A_국토부원자료'!B1517,"")</f>
        <v>서울특별시 송파구 가락동</v>
      </c>
      <c r="C1516" s="39" t="str">
        <f>IF(B1516="","",IF('04A_국토부원자료'!C1517&lt;&gt;"",'04A_국토부원자료'!C1517,TRIM('04A_국토부원자료'!D1517&amp;IF('04A_국토부원자료'!E1517&lt;&gt;"","-"&amp;'04A_국토부원자료'!E1517,""))))</f>
        <v>99-3</v>
      </c>
      <c r="D1516" s="39" t="str">
        <f>IFERROR('04A_국토부원자료'!F1517,"")</f>
        <v>제일오피스텔</v>
      </c>
      <c r="E1516" s="40">
        <f>IFERROR(VALUE(SUBSTITUTE('04A_국토부원자료'!G1517,",","")),"")</f>
        <v>30.06</v>
      </c>
      <c r="F1516" s="41">
        <f>IFERROR(IF(AND('04A_국토부원자료'!H1517&lt;&gt;"",'04A_국토부원자료'!I1517&lt;&gt;""),DATE(INT(VALUE(SUBSTITUTE('04A_국토부원자료'!H1517,",",""))/100),MOD(VALUE(SUBSTITUTE('04A_국토부원자료'!H1517,",","")),100),VALUE(SUBSTITUTE('04A_국토부원자료'!I1517,",",""))),""),"")</f>
        <v>45289</v>
      </c>
      <c r="G1516" s="42">
        <f>IFERROR(VALUE(SUBSTITUTE('04A_국토부원자료'!J1517,",","")),"")</f>
        <v>18900</v>
      </c>
      <c r="H1516" s="43">
        <f t="shared" si="46"/>
        <v>189000000</v>
      </c>
      <c r="I1516" s="43">
        <f t="shared" si="47"/>
        <v>6287425.1497005988</v>
      </c>
      <c r="J1516" s="38">
        <f>IFERROR(VALUE(SUBSTITUTE('04A_국토부원자료'!K1517,",","")),"")</f>
        <v>8</v>
      </c>
      <c r="K1516" s="38">
        <f>IFERROR(VALUE(SUBSTITUTE('04A_국토부원자료'!N1517,",","")),"")</f>
        <v>1992</v>
      </c>
      <c r="L1516" s="39" t="str">
        <f>IFERROR('04A_국토부원자료'!O1517,"")</f>
        <v>송파대로 260</v>
      </c>
      <c r="M1516" s="39" t="str">
        <f>IFERROR('04A_국토부원자료'!Q1517,"")</f>
        <v>중개거래</v>
      </c>
      <c r="N1516" s="38">
        <f>IF(B1516="","",IF('02_대상물건입력'!B5="",1,IF(ISNUMBER(SEARCH('02_대상물건입력'!B5,B1516)),1,0)))</f>
        <v>1</v>
      </c>
      <c r="O1516" s="38">
        <f>IF(B1516="","",IF('02_대상물건입력'!B6="",1,IF(ISNUMBER(SEARCH('02_대상물건입력'!B6,B1516)),1,0)))</f>
        <v>1</v>
      </c>
      <c r="P1516" s="38">
        <f>IF(L1516="","",IF('02_대상물건입력'!B15="",0,IF(ISNUMBER(SEARCH('02_대상물건입력'!B15,L1516)),1,0)))</f>
        <v>1</v>
      </c>
      <c r="Q1516" s="38">
        <f>IF(D1516="","",IF('02_대상물건입력'!B8="",0,IF(ISNUMBER(SEARCH('02_대상물건입력'!B8,D1516)),1,0)))</f>
        <v>0</v>
      </c>
      <c r="R1516" s="44">
        <f>IFERROR(ABS(E1516-'02_대상물건입력'!B11)/'02_대상물건입력'!B11,"")</f>
        <v>0.1034108094615825</v>
      </c>
      <c r="S1516" s="38">
        <f>IFERROR(ABS(J1516-'02_대상물건입력'!B10),"")</f>
        <v>4</v>
      </c>
      <c r="T1516" s="38">
        <f>IFERROR(ABS('01_설정'!B4-F1516),"")</f>
        <v>823</v>
      </c>
      <c r="U1516" s="38">
        <f>IFERROR(ABS(K1516-YEAR('02_대상물건입력'!B14)),"")</f>
        <v>34</v>
      </c>
      <c r="V1516" s="38" t="str">
        <f>IF(B1516="","",IF(AND(E1516&gt;0,F1516&gt;0,H1516&gt;0,OR('04A_국토부원자료'!P1517="",'04A_국토부원자료'!P1517="-"),IF('01_설정'!B10=1,N1516=1,TRUE),R1516&lt;='01_설정'!B5,S1516&lt;='01_설정'!B6,T1516&lt;='01_설정'!B7,U1516&lt;='01_설정'!B8),"Y",""))</f>
        <v/>
      </c>
      <c r="W1516" s="40" t="str">
        <f>IF(V1516&lt;&gt;"Y","",MAX(0,(1-R1516/'01_설정'!B5))*'01_설정'!B14+MAX(0,(1-S1516/'01_설정'!B6))*'01_설정'!B15+MAX(0,(1-T1516/'01_설정'!B7))*'01_설정'!B16+MAX(0,(1-U1516/'01_설정'!B8))*'01_설정'!B17+O1516*'01_설정'!B11+Q1516*'01_설정'!B12+P1516*'01_설정'!B13)</f>
        <v/>
      </c>
      <c r="X1516" s="38" t="str">
        <f>IF(W1516="","",1+COUNTIFS($W$4:$W$3003,"&gt;"&amp;W1516)+COUNTIFS($W$4:W1516,W1516)-1)</f>
        <v/>
      </c>
    </row>
    <row r="1517" spans="1:24" ht="16.5">
      <c r="A1517" s="38">
        <f>IF('04A_국토부원자료'!A1518="","",ROW()-3)</f>
        <v>1514</v>
      </c>
      <c r="B1517" s="39" t="str">
        <f>IFERROR('04A_국토부원자료'!B1518,"")</f>
        <v>서울특별시 송파구 가락동</v>
      </c>
      <c r="C1517" s="39" t="str">
        <f>IF(B1517="","",IF('04A_국토부원자료'!C1518&lt;&gt;"",'04A_국토부원자료'!C1518,TRIM('04A_국토부원자료'!D1518&amp;IF('04A_국토부원자료'!E1518&lt;&gt;"","-"&amp;'04A_국토부원자료'!E1518,""))))</f>
        <v>98-7</v>
      </c>
      <c r="D1517" s="39" t="str">
        <f>IFERROR('04A_국토부원자료'!F1518,"")</f>
        <v>(98-7)</v>
      </c>
      <c r="E1517" s="40">
        <f>IFERROR(VALUE(SUBSTITUTE('04A_국토부원자료'!G1518,",","")),"")</f>
        <v>35.24</v>
      </c>
      <c r="F1517" s="41">
        <f>IFERROR(IF(AND('04A_국토부원자료'!H1518&lt;&gt;"",'04A_국토부원자료'!I1518&lt;&gt;""),DATE(INT(VALUE(SUBSTITUTE('04A_국토부원자료'!H1518,",",""))/100),MOD(VALUE(SUBSTITUTE('04A_국토부원자료'!H1518,",","")),100),VALUE(SUBSTITUTE('04A_국토부원자료'!I1518,",",""))),""),"")</f>
        <v>45289</v>
      </c>
      <c r="G1517" s="42">
        <f>IFERROR(VALUE(SUBSTITUTE('04A_국토부원자료'!J1518,",","")),"")</f>
        <v>12800</v>
      </c>
      <c r="H1517" s="43">
        <f t="shared" si="46"/>
        <v>128000000</v>
      </c>
      <c r="I1517" s="43">
        <f t="shared" si="47"/>
        <v>3632236.0953461975</v>
      </c>
      <c r="J1517" s="38">
        <f>IFERROR(VALUE(SUBSTITUTE('04A_국토부원자료'!K1518,",","")),"")</f>
        <v>5</v>
      </c>
      <c r="K1517" s="38">
        <f>IFERROR(VALUE(SUBSTITUTE('04A_국토부원자료'!N1518,",","")),"")</f>
        <v>1990</v>
      </c>
      <c r="L1517" s="39" t="str">
        <f>IFERROR('04A_국토부원자료'!O1518,"")</f>
        <v>송파대로28길 13</v>
      </c>
      <c r="M1517" s="39" t="str">
        <f>IFERROR('04A_국토부원자료'!Q1518,"")</f>
        <v>중개거래</v>
      </c>
      <c r="N1517" s="38">
        <f>IF(B1517="","",IF('02_대상물건입력'!B5="",1,IF(ISNUMBER(SEARCH('02_대상물건입력'!B5,B1517)),1,0)))</f>
        <v>1</v>
      </c>
      <c r="O1517" s="38">
        <f>IF(B1517="","",IF('02_대상물건입력'!B6="",1,IF(ISNUMBER(SEARCH('02_대상물건입력'!B6,B1517)),1,0)))</f>
        <v>1</v>
      </c>
      <c r="P1517" s="38">
        <f>IF(L1517="","",IF('02_대상물건입력'!B15="",0,IF(ISNUMBER(SEARCH('02_대상물건입력'!B15,L1517)),1,0)))</f>
        <v>1</v>
      </c>
      <c r="Q1517" s="38">
        <f>IF(D1517="","",IF('02_대상물건입력'!B8="",0,IF(ISNUMBER(SEARCH('02_대상물건입력'!B8,D1517)),1,0)))</f>
        <v>0</v>
      </c>
      <c r="R1517" s="44">
        <f>IFERROR(ABS(E1517-'02_대상물건입력'!B11)/'02_대상물건입력'!B11,"")</f>
        <v>0.293552791930345</v>
      </c>
      <c r="S1517" s="38">
        <f>IFERROR(ABS(J1517-'02_대상물건입력'!B10),"")</f>
        <v>7</v>
      </c>
      <c r="T1517" s="38">
        <f>IFERROR(ABS('01_설정'!B4-F1517),"")</f>
        <v>823</v>
      </c>
      <c r="U1517" s="38">
        <f>IFERROR(ABS(K1517-YEAR('02_대상물건입력'!B14)),"")</f>
        <v>36</v>
      </c>
      <c r="V1517" s="38" t="str">
        <f>IF(B1517="","",IF(AND(E1517&gt;0,F1517&gt;0,H1517&gt;0,OR('04A_국토부원자료'!P1518="",'04A_국토부원자료'!P1518="-"),IF('01_설정'!B10=1,N1517=1,TRUE),R1517&lt;='01_설정'!B5,S1517&lt;='01_설정'!B6,T1517&lt;='01_설정'!B7,U1517&lt;='01_설정'!B8),"Y",""))</f>
        <v/>
      </c>
      <c r="W1517" s="40" t="str">
        <f>IF(V1517&lt;&gt;"Y","",MAX(0,(1-R1517/'01_설정'!B5))*'01_설정'!B14+MAX(0,(1-S1517/'01_설정'!B6))*'01_설정'!B15+MAX(0,(1-T1517/'01_설정'!B7))*'01_설정'!B16+MAX(0,(1-U1517/'01_설정'!B8))*'01_설정'!B17+O1517*'01_설정'!B11+Q1517*'01_설정'!B12+P1517*'01_설정'!B13)</f>
        <v/>
      </c>
      <c r="X1517" s="38" t="str">
        <f>IF(W1517="","",1+COUNTIFS($W$4:$W$3003,"&gt;"&amp;W1517)+COUNTIFS($W$4:W1517,W1517)-1)</f>
        <v/>
      </c>
    </row>
    <row r="1518" spans="1:24" ht="16.5">
      <c r="A1518" s="38">
        <f>IF('04A_국토부원자료'!A1519="","",ROW()-3)</f>
        <v>1515</v>
      </c>
      <c r="B1518" s="39" t="str">
        <f>IFERROR('04A_국토부원자료'!B1519,"")</f>
        <v>서울특별시 송파구 가락동</v>
      </c>
      <c r="C1518" s="39" t="str">
        <f>IF(B1518="","",IF('04A_국토부원자료'!C1519&lt;&gt;"",'04A_국토부원자료'!C1519,TRIM('04A_국토부원자료'!D1519&amp;IF('04A_국토부원자료'!E1519&lt;&gt;"","-"&amp;'04A_국토부원자료'!E1519,""))))</f>
        <v>99-3</v>
      </c>
      <c r="D1518" s="39" t="str">
        <f>IFERROR('04A_국토부원자료'!F1519,"")</f>
        <v>제일오피스텔</v>
      </c>
      <c r="E1518" s="40">
        <f>IFERROR(VALUE(SUBSTITUTE('04A_국토부원자료'!G1519,",","")),"")</f>
        <v>30.06</v>
      </c>
      <c r="F1518" s="41">
        <f>IFERROR(IF(AND('04A_국토부원자료'!H1519&lt;&gt;"",'04A_국토부원자료'!I1519&lt;&gt;""),DATE(INT(VALUE(SUBSTITUTE('04A_국토부원자료'!H1519,",",""))/100),MOD(VALUE(SUBSTITUTE('04A_국토부원자료'!H1519,",","")),100),VALUE(SUBSTITUTE('04A_국토부원자료'!I1519,",",""))),""),"")</f>
        <v>45288</v>
      </c>
      <c r="G1518" s="42">
        <f>IFERROR(VALUE(SUBSTITUTE('04A_국토부원자료'!J1519,",","")),"")</f>
        <v>18900</v>
      </c>
      <c r="H1518" s="43">
        <f t="shared" si="46"/>
        <v>189000000</v>
      </c>
      <c r="I1518" s="43">
        <f t="shared" si="47"/>
        <v>6287425.1497005988</v>
      </c>
      <c r="J1518" s="38">
        <f>IFERROR(VALUE(SUBSTITUTE('04A_국토부원자료'!K1519,",","")),"")</f>
        <v>18</v>
      </c>
      <c r="K1518" s="38">
        <f>IFERROR(VALUE(SUBSTITUTE('04A_국토부원자료'!N1519,",","")),"")</f>
        <v>1992</v>
      </c>
      <c r="L1518" s="39" t="str">
        <f>IFERROR('04A_국토부원자료'!O1519,"")</f>
        <v>송파대로 260</v>
      </c>
      <c r="M1518" s="39" t="str">
        <f>IFERROR('04A_국토부원자료'!Q1519,"")</f>
        <v>중개거래</v>
      </c>
      <c r="N1518" s="38">
        <f>IF(B1518="","",IF('02_대상물건입력'!B5="",1,IF(ISNUMBER(SEARCH('02_대상물건입력'!B5,B1518)),1,0)))</f>
        <v>1</v>
      </c>
      <c r="O1518" s="38">
        <f>IF(B1518="","",IF('02_대상물건입력'!B6="",1,IF(ISNUMBER(SEARCH('02_대상물건입력'!B6,B1518)),1,0)))</f>
        <v>1</v>
      </c>
      <c r="P1518" s="38">
        <f>IF(L1518="","",IF('02_대상물건입력'!B15="",0,IF(ISNUMBER(SEARCH('02_대상물건입력'!B15,L1518)),1,0)))</f>
        <v>1</v>
      </c>
      <c r="Q1518" s="38">
        <f>IF(D1518="","",IF('02_대상물건입력'!B8="",0,IF(ISNUMBER(SEARCH('02_대상물건입력'!B8,D1518)),1,0)))</f>
        <v>0</v>
      </c>
      <c r="R1518" s="44">
        <f>IFERROR(ABS(E1518-'02_대상물건입력'!B11)/'02_대상물건입력'!B11,"")</f>
        <v>0.1034108094615825</v>
      </c>
      <c r="S1518" s="38">
        <f>IFERROR(ABS(J1518-'02_대상물건입력'!B10),"")</f>
        <v>6</v>
      </c>
      <c r="T1518" s="38">
        <f>IFERROR(ABS('01_설정'!B4-F1518),"")</f>
        <v>824</v>
      </c>
      <c r="U1518" s="38">
        <f>IFERROR(ABS(K1518-YEAR('02_대상물건입력'!B14)),"")</f>
        <v>34</v>
      </c>
      <c r="V1518" s="38" t="str">
        <f>IF(B1518="","",IF(AND(E1518&gt;0,F1518&gt;0,H1518&gt;0,OR('04A_국토부원자료'!P1519="",'04A_국토부원자료'!P1519="-"),IF('01_설정'!B10=1,N1518=1,TRUE),R1518&lt;='01_설정'!B5,S1518&lt;='01_설정'!B6,T1518&lt;='01_설정'!B7,U1518&lt;='01_설정'!B8),"Y",""))</f>
        <v/>
      </c>
      <c r="W1518" s="40" t="str">
        <f>IF(V1518&lt;&gt;"Y","",MAX(0,(1-R1518/'01_설정'!B5))*'01_설정'!B14+MAX(0,(1-S1518/'01_설정'!B6))*'01_설정'!B15+MAX(0,(1-T1518/'01_설정'!B7))*'01_설정'!B16+MAX(0,(1-U1518/'01_설정'!B8))*'01_설정'!B17+O1518*'01_설정'!B11+Q1518*'01_설정'!B12+P1518*'01_설정'!B13)</f>
        <v/>
      </c>
      <c r="X1518" s="38" t="str">
        <f>IF(W1518="","",1+COUNTIFS($W$4:$W$3003,"&gt;"&amp;W1518)+COUNTIFS($W$4:W1518,W1518)-1)</f>
        <v/>
      </c>
    </row>
    <row r="1519" spans="1:24" ht="16.5">
      <c r="A1519" s="38">
        <f>IF('04A_국토부원자료'!A1520="","",ROW()-3)</f>
        <v>1516</v>
      </c>
      <c r="B1519" s="39" t="str">
        <f>IFERROR('04A_국토부원자료'!B1520,"")</f>
        <v>서울특별시 송파구 가락동</v>
      </c>
      <c r="C1519" s="39" t="str">
        <f>IF(B1519="","",IF('04A_국토부원자료'!C1520&lt;&gt;"",'04A_국토부원자료'!C1520,TRIM('04A_국토부원자료'!D1520&amp;IF('04A_국토부원자료'!E1520&lt;&gt;"","-"&amp;'04A_국토부원자료'!E1520,""))))</f>
        <v>99-3</v>
      </c>
      <c r="D1519" s="39" t="str">
        <f>IFERROR('04A_국토부원자료'!F1520,"")</f>
        <v>제일오피스텔</v>
      </c>
      <c r="E1519" s="40">
        <f>IFERROR(VALUE(SUBSTITUTE('04A_국토부원자료'!G1520,",","")),"")</f>
        <v>30.87</v>
      </c>
      <c r="F1519" s="41">
        <f>IFERROR(IF(AND('04A_국토부원자료'!H1520&lt;&gt;"",'04A_국토부원자료'!I1520&lt;&gt;""),DATE(INT(VALUE(SUBSTITUTE('04A_국토부원자료'!H1520,",",""))/100),MOD(VALUE(SUBSTITUTE('04A_국토부원자료'!H1520,",","")),100),VALUE(SUBSTITUTE('04A_국토부원자료'!I1520,",",""))),""),"")</f>
        <v>45288</v>
      </c>
      <c r="G1519" s="42">
        <f>IFERROR(VALUE(SUBSTITUTE('04A_국토부원자료'!J1520,",","")),"")</f>
        <v>18900</v>
      </c>
      <c r="H1519" s="43">
        <f t="shared" si="46"/>
        <v>189000000</v>
      </c>
      <c r="I1519" s="43">
        <f t="shared" si="47"/>
        <v>6122448.9795918362</v>
      </c>
      <c r="J1519" s="38">
        <f>IFERROR(VALUE(SUBSTITUTE('04A_국토부원자료'!K1520,",","")),"")</f>
        <v>18</v>
      </c>
      <c r="K1519" s="38">
        <f>IFERROR(VALUE(SUBSTITUTE('04A_국토부원자료'!N1520,",","")),"")</f>
        <v>1992</v>
      </c>
      <c r="L1519" s="39" t="str">
        <f>IFERROR('04A_국토부원자료'!O1520,"")</f>
        <v>송파대로 260</v>
      </c>
      <c r="M1519" s="39" t="str">
        <f>IFERROR('04A_국토부원자료'!Q1520,"")</f>
        <v>중개거래</v>
      </c>
      <c r="N1519" s="38">
        <f>IF(B1519="","",IF('02_대상물건입력'!B5="",1,IF(ISNUMBER(SEARCH('02_대상물건입력'!B5,B1519)),1,0)))</f>
        <v>1</v>
      </c>
      <c r="O1519" s="38">
        <f>IF(B1519="","",IF('02_대상물건입력'!B6="",1,IF(ISNUMBER(SEARCH('02_대상물건입력'!B6,B1519)),1,0)))</f>
        <v>1</v>
      </c>
      <c r="P1519" s="38">
        <f>IF(L1519="","",IF('02_대상물건입력'!B15="",0,IF(ISNUMBER(SEARCH('02_대상물건입력'!B15,L1519)),1,0)))</f>
        <v>1</v>
      </c>
      <c r="Q1519" s="38">
        <f>IF(D1519="","",IF('02_대상물건입력'!B8="",0,IF(ISNUMBER(SEARCH('02_대상물건입력'!B8,D1519)),1,0)))</f>
        <v>0</v>
      </c>
      <c r="R1519" s="44">
        <f>IFERROR(ABS(E1519-'02_대상물건입력'!B11)/'02_대상물건입력'!B11,"")</f>
        <v>0.1331434360638408</v>
      </c>
      <c r="S1519" s="38">
        <f>IFERROR(ABS(J1519-'02_대상물건입력'!B10),"")</f>
        <v>6</v>
      </c>
      <c r="T1519" s="38">
        <f>IFERROR(ABS('01_설정'!B4-F1519),"")</f>
        <v>824</v>
      </c>
      <c r="U1519" s="38">
        <f>IFERROR(ABS(K1519-YEAR('02_대상물건입력'!B14)),"")</f>
        <v>34</v>
      </c>
      <c r="V1519" s="38" t="str">
        <f>IF(B1519="","",IF(AND(E1519&gt;0,F1519&gt;0,H1519&gt;0,OR('04A_국토부원자료'!P1520="",'04A_국토부원자료'!P1520="-"),IF('01_설정'!B10=1,N1519=1,TRUE),R1519&lt;='01_설정'!B5,S1519&lt;='01_설정'!B6,T1519&lt;='01_설정'!B7,U1519&lt;='01_설정'!B8),"Y",""))</f>
        <v/>
      </c>
      <c r="W1519" s="40" t="str">
        <f>IF(V1519&lt;&gt;"Y","",MAX(0,(1-R1519/'01_설정'!B5))*'01_설정'!B14+MAX(0,(1-S1519/'01_설정'!B6))*'01_설정'!B15+MAX(0,(1-T1519/'01_설정'!B7))*'01_설정'!B16+MAX(0,(1-U1519/'01_설정'!B8))*'01_설정'!B17+O1519*'01_설정'!B11+Q1519*'01_설정'!B12+P1519*'01_설정'!B13)</f>
        <v/>
      </c>
      <c r="X1519" s="38" t="str">
        <f>IF(W1519="","",1+COUNTIFS($W$4:$W$3003,"&gt;"&amp;W1519)+COUNTIFS($W$4:W1519,W1519)-1)</f>
        <v/>
      </c>
    </row>
    <row r="1520" spans="1:24" ht="16.5">
      <c r="A1520" s="38">
        <f>IF('04A_국토부원자료'!A1521="","",ROW()-3)</f>
        <v>1517</v>
      </c>
      <c r="B1520" s="39" t="str">
        <f>IFERROR('04A_국토부원자료'!B1521,"")</f>
        <v>서울특별시 송파구 가락동</v>
      </c>
      <c r="C1520" s="39" t="str">
        <f>IF(B1520="","",IF('04A_국토부원자료'!C1521&lt;&gt;"",'04A_국토부원자료'!C1521,TRIM('04A_국토부원자료'!D1521&amp;IF('04A_국토부원자료'!E1521&lt;&gt;"","-"&amp;'04A_국토부원자료'!E1521,""))))</f>
        <v>98-7</v>
      </c>
      <c r="D1520" s="39" t="str">
        <f>IFERROR('04A_국토부원자료'!F1521,"")</f>
        <v>(98-7)</v>
      </c>
      <c r="E1520" s="40">
        <f>IFERROR(VALUE(SUBSTITUTE('04A_국토부원자료'!G1521,",","")),"")</f>
        <v>35.24</v>
      </c>
      <c r="F1520" s="41">
        <f>IFERROR(IF(AND('04A_국토부원자료'!H1521&lt;&gt;"",'04A_국토부원자료'!I1521&lt;&gt;""),DATE(INT(VALUE(SUBSTITUTE('04A_국토부원자료'!H1521,",",""))/100),MOD(VALUE(SUBSTITUTE('04A_국토부원자료'!H1521,",","")),100),VALUE(SUBSTITUTE('04A_국토부원자료'!I1521,",",""))),""),"")</f>
        <v>45275</v>
      </c>
      <c r="G1520" s="42">
        <f>IFERROR(VALUE(SUBSTITUTE('04A_국토부원자료'!J1521,",","")),"")</f>
        <v>11000</v>
      </c>
      <c r="H1520" s="43">
        <f t="shared" si="46"/>
        <v>110000000</v>
      </c>
      <c r="I1520" s="43">
        <f t="shared" si="47"/>
        <v>3121452.8944381382</v>
      </c>
      <c r="J1520" s="38">
        <f>IFERROR(VALUE(SUBSTITUTE('04A_국토부원자료'!K1521,",","")),"")</f>
        <v>8</v>
      </c>
      <c r="K1520" s="38">
        <f>IFERROR(VALUE(SUBSTITUTE('04A_국토부원자료'!N1521,",","")),"")</f>
        <v>1990</v>
      </c>
      <c r="L1520" s="39" t="str">
        <f>IFERROR('04A_국토부원자료'!O1521,"")</f>
        <v>송파대로28길 13</v>
      </c>
      <c r="M1520" s="39" t="str">
        <f>IFERROR('04A_국토부원자료'!Q1521,"")</f>
        <v>중개거래</v>
      </c>
      <c r="N1520" s="38">
        <f>IF(B1520="","",IF('02_대상물건입력'!B5="",1,IF(ISNUMBER(SEARCH('02_대상물건입력'!B5,B1520)),1,0)))</f>
        <v>1</v>
      </c>
      <c r="O1520" s="38">
        <f>IF(B1520="","",IF('02_대상물건입력'!B6="",1,IF(ISNUMBER(SEARCH('02_대상물건입력'!B6,B1520)),1,0)))</f>
        <v>1</v>
      </c>
      <c r="P1520" s="38">
        <f>IF(L1520="","",IF('02_대상물건입력'!B15="",0,IF(ISNUMBER(SEARCH('02_대상물건입력'!B15,L1520)),1,0)))</f>
        <v>1</v>
      </c>
      <c r="Q1520" s="38">
        <f>IF(D1520="","",IF('02_대상물건입력'!B8="",0,IF(ISNUMBER(SEARCH('02_대상물건입력'!B8,D1520)),1,0)))</f>
        <v>0</v>
      </c>
      <c r="R1520" s="44">
        <f>IFERROR(ABS(E1520-'02_대상물건입력'!B11)/'02_대상물건입력'!B11,"")</f>
        <v>0.293552791930345</v>
      </c>
      <c r="S1520" s="38">
        <f>IFERROR(ABS(J1520-'02_대상물건입력'!B10),"")</f>
        <v>4</v>
      </c>
      <c r="T1520" s="38">
        <f>IFERROR(ABS('01_설정'!B4-F1520),"")</f>
        <v>837</v>
      </c>
      <c r="U1520" s="38">
        <f>IFERROR(ABS(K1520-YEAR('02_대상물건입력'!B14)),"")</f>
        <v>36</v>
      </c>
      <c r="V1520" s="38" t="str">
        <f>IF(B1520="","",IF(AND(E1520&gt;0,F1520&gt;0,H1520&gt;0,OR('04A_국토부원자료'!P1521="",'04A_국토부원자료'!P1521="-"),IF('01_설정'!B10=1,N1520=1,TRUE),R1520&lt;='01_설정'!B5,S1520&lt;='01_설정'!B6,T1520&lt;='01_설정'!B7,U1520&lt;='01_설정'!B8),"Y",""))</f>
        <v/>
      </c>
      <c r="W1520" s="40" t="str">
        <f>IF(V1520&lt;&gt;"Y","",MAX(0,(1-R1520/'01_설정'!B5))*'01_설정'!B14+MAX(0,(1-S1520/'01_설정'!B6))*'01_설정'!B15+MAX(0,(1-T1520/'01_설정'!B7))*'01_설정'!B16+MAX(0,(1-U1520/'01_설정'!B8))*'01_설정'!B17+O1520*'01_설정'!B11+Q1520*'01_설정'!B12+P1520*'01_설정'!B13)</f>
        <v/>
      </c>
      <c r="X1520" s="38" t="str">
        <f>IF(W1520="","",1+COUNTIFS($W$4:$W$3003,"&gt;"&amp;W1520)+COUNTIFS($W$4:W1520,W1520)-1)</f>
        <v/>
      </c>
    </row>
    <row r="1521" spans="1:24" ht="16.5">
      <c r="A1521" s="38">
        <f>IF('04A_국토부원자료'!A1522="","",ROW()-3)</f>
        <v>1518</v>
      </c>
      <c r="B1521" s="39" t="str">
        <f>IFERROR('04A_국토부원자료'!B1522,"")</f>
        <v>서울특별시 송파구 가락동</v>
      </c>
      <c r="C1521" s="39" t="str">
        <f>IF(B1521="","",IF('04A_국토부원자료'!C1522&lt;&gt;"",'04A_국토부원자료'!C1522,TRIM('04A_국토부원자료'!D1522&amp;IF('04A_국토부원자료'!E1522&lt;&gt;"","-"&amp;'04A_국토부원자료'!E1522,""))))</f>
        <v>98-7</v>
      </c>
      <c r="D1521" s="39" t="str">
        <f>IFERROR('04A_국토부원자료'!F1522,"")</f>
        <v>(98-7)</v>
      </c>
      <c r="E1521" s="40">
        <f>IFERROR(VALUE(SUBSTITUTE('04A_국토부원자료'!G1522,",","")),"")</f>
        <v>27.84</v>
      </c>
      <c r="F1521" s="41">
        <f>IFERROR(IF(AND('04A_국토부원자료'!H1522&lt;&gt;"",'04A_국토부원자료'!I1522&lt;&gt;""),DATE(INT(VALUE(SUBSTITUTE('04A_국토부원자료'!H1522,",",""))/100),MOD(VALUE(SUBSTITUTE('04A_국토부원자료'!H1522,",","")),100),VALUE(SUBSTITUTE('04A_국토부원자료'!I1522,",",""))),""),"")</f>
        <v>45274</v>
      </c>
      <c r="G1521" s="42">
        <f>IFERROR(VALUE(SUBSTITUTE('04A_국토부원자료'!J1522,",","")),"")</f>
        <v>8200</v>
      </c>
      <c r="H1521" s="43">
        <f t="shared" si="46"/>
        <v>82000000</v>
      </c>
      <c r="I1521" s="43">
        <f t="shared" si="47"/>
        <v>2945402.2988505745</v>
      </c>
      <c r="J1521" s="38">
        <f>IFERROR(VALUE(SUBSTITUTE('04A_국토부원자료'!K1522,",","")),"")</f>
        <v>10</v>
      </c>
      <c r="K1521" s="38">
        <f>IFERROR(VALUE(SUBSTITUTE('04A_국토부원자료'!N1522,",","")),"")</f>
        <v>1990</v>
      </c>
      <c r="L1521" s="39" t="str">
        <f>IFERROR('04A_국토부원자료'!O1522,"")</f>
        <v>송파대로28길 13</v>
      </c>
      <c r="M1521" s="39" t="str">
        <f>IFERROR('04A_국토부원자료'!Q1522,"")</f>
        <v>중개거래</v>
      </c>
      <c r="N1521" s="38">
        <f>IF(B1521="","",IF('02_대상물건입력'!B5="",1,IF(ISNUMBER(SEARCH('02_대상물건입력'!B5,B1521)),1,0)))</f>
        <v>1</v>
      </c>
      <c r="O1521" s="38">
        <f>IF(B1521="","",IF('02_대상물건입력'!B6="",1,IF(ISNUMBER(SEARCH('02_대상물건입력'!B6,B1521)),1,0)))</f>
        <v>1</v>
      </c>
      <c r="P1521" s="38">
        <f>IF(L1521="","",IF('02_대상물건입력'!B15="",0,IF(ISNUMBER(SEARCH('02_대상물건입력'!B15,L1521)),1,0)))</f>
        <v>1</v>
      </c>
      <c r="Q1521" s="38">
        <f>IF(D1521="","",IF('02_대상물건입력'!B8="",0,IF(ISNUMBER(SEARCH('02_대상물건입력'!B8,D1521)),1,0)))</f>
        <v>0</v>
      </c>
      <c r="R1521" s="44">
        <f>IFERROR(ABS(E1521-'02_대상물건입력'!B11)/'02_대상물건입력'!B11,"")</f>
        <v>2.1921388403541516E-2</v>
      </c>
      <c r="S1521" s="38">
        <f>IFERROR(ABS(J1521-'02_대상물건입력'!B10),"")</f>
        <v>2</v>
      </c>
      <c r="T1521" s="38">
        <f>IFERROR(ABS('01_설정'!B4-F1521),"")</f>
        <v>838</v>
      </c>
      <c r="U1521" s="38">
        <f>IFERROR(ABS(K1521-YEAR('02_대상물건입력'!B14)),"")</f>
        <v>36</v>
      </c>
      <c r="V1521" s="38" t="str">
        <f>IF(B1521="","",IF(AND(E1521&gt;0,F1521&gt;0,H1521&gt;0,OR('04A_국토부원자료'!P1522="",'04A_국토부원자료'!P1522="-"),IF('01_설정'!B10=1,N1521=1,TRUE),R1521&lt;='01_설정'!B5,S1521&lt;='01_설정'!B6,T1521&lt;='01_설정'!B7,U1521&lt;='01_설정'!B8),"Y",""))</f>
        <v/>
      </c>
      <c r="W1521" s="40" t="str">
        <f>IF(V1521&lt;&gt;"Y","",MAX(0,(1-R1521/'01_설정'!B5))*'01_설정'!B14+MAX(0,(1-S1521/'01_설정'!B6))*'01_설정'!B15+MAX(0,(1-T1521/'01_설정'!B7))*'01_설정'!B16+MAX(0,(1-U1521/'01_설정'!B8))*'01_설정'!B17+O1521*'01_설정'!B11+Q1521*'01_설정'!B12+P1521*'01_설정'!B13)</f>
        <v/>
      </c>
      <c r="X1521" s="38" t="str">
        <f>IF(W1521="","",1+COUNTIFS($W$4:$W$3003,"&gt;"&amp;W1521)+COUNTIFS($W$4:W1521,W1521)-1)</f>
        <v/>
      </c>
    </row>
    <row r="1522" spans="1:24" ht="16.5">
      <c r="A1522" s="38">
        <f>IF('04A_국토부원자료'!A1523="","",ROW()-3)</f>
        <v>1519</v>
      </c>
      <c r="B1522" s="39" t="str">
        <f>IFERROR('04A_국토부원자료'!B1523,"")</f>
        <v>서울특별시 송파구 가락동</v>
      </c>
      <c r="C1522" s="39" t="str">
        <f>IF(B1522="","",IF('04A_국토부원자료'!C1523&lt;&gt;"",'04A_국토부원자료'!C1523,TRIM('04A_국토부원자료'!D1523&amp;IF('04A_국토부원자료'!E1523&lt;&gt;"","-"&amp;'04A_국토부원자료'!E1523,""))))</f>
        <v>79-4</v>
      </c>
      <c r="D1522" s="39" t="str">
        <f>IFERROR('04A_국토부원자료'!F1523,"")</f>
        <v>(79-4)</v>
      </c>
      <c r="E1522" s="40">
        <f>IFERROR(VALUE(SUBSTITUTE('04A_국토부원자료'!G1523,",","")),"")</f>
        <v>37.56</v>
      </c>
      <c r="F1522" s="41">
        <f>IFERROR(IF(AND('04A_국토부원자료'!H1523&lt;&gt;"",'04A_국토부원자료'!I1523&lt;&gt;""),DATE(INT(VALUE(SUBSTITUTE('04A_국토부원자료'!H1523,",",""))/100),MOD(VALUE(SUBSTITUTE('04A_국토부원자료'!H1523,",","")),100),VALUE(SUBSTITUTE('04A_국토부원자료'!I1523,",",""))),""),"")</f>
        <v>45272</v>
      </c>
      <c r="G1522" s="42">
        <f>IFERROR(VALUE(SUBSTITUTE('04A_국토부원자료'!J1523,",","")),"")</f>
        <v>15500</v>
      </c>
      <c r="H1522" s="43">
        <f t="shared" si="46"/>
        <v>155000000</v>
      </c>
      <c r="I1522" s="43">
        <f t="shared" si="47"/>
        <v>4126730.5644302447</v>
      </c>
      <c r="J1522" s="38">
        <f>IFERROR(VALUE(SUBSTITUTE('04A_국토부원자료'!K1523,",","")),"")</f>
        <v>10</v>
      </c>
      <c r="K1522" s="38">
        <f>IFERROR(VALUE(SUBSTITUTE('04A_국토부원자료'!N1523,",","")),"")</f>
        <v>1991</v>
      </c>
      <c r="L1522" s="39" t="str">
        <f>IFERROR('04A_국토부원자료'!O1523,"")</f>
        <v>송파대로28길 20</v>
      </c>
      <c r="M1522" s="39" t="str">
        <f>IFERROR('04A_국토부원자료'!Q1523,"")</f>
        <v>중개거래</v>
      </c>
      <c r="N1522" s="38">
        <f>IF(B1522="","",IF('02_대상물건입력'!B5="",1,IF(ISNUMBER(SEARCH('02_대상물건입력'!B5,B1522)),1,0)))</f>
        <v>1</v>
      </c>
      <c r="O1522" s="38">
        <f>IF(B1522="","",IF('02_대상물건입력'!B6="",1,IF(ISNUMBER(SEARCH('02_대상물건입력'!B6,B1522)),1,0)))</f>
        <v>1</v>
      </c>
      <c r="P1522" s="38">
        <f>IF(L1522="","",IF('02_대상물건입력'!B15="",0,IF(ISNUMBER(SEARCH('02_대상물건입력'!B15,L1522)),1,0)))</f>
        <v>1</v>
      </c>
      <c r="Q1522" s="38">
        <f>IF(D1522="","",IF('02_대상물건입력'!B8="",0,IF(ISNUMBER(SEARCH('02_대상물건입력'!B8,D1522)),1,0)))</f>
        <v>0</v>
      </c>
      <c r="R1522" s="44">
        <f>IFERROR(ABS(E1522-'02_대상물건입력'!B11)/'02_대상물건입력'!B11,"")</f>
        <v>0.37871290763064014</v>
      </c>
      <c r="S1522" s="38">
        <f>IFERROR(ABS(J1522-'02_대상물건입력'!B10),"")</f>
        <v>2</v>
      </c>
      <c r="T1522" s="38">
        <f>IFERROR(ABS('01_설정'!B4-F1522),"")</f>
        <v>840</v>
      </c>
      <c r="U1522" s="38">
        <f>IFERROR(ABS(K1522-YEAR('02_대상물건입력'!B14)),"")</f>
        <v>35</v>
      </c>
      <c r="V1522" s="38" t="str">
        <f>IF(B1522="","",IF(AND(E1522&gt;0,F1522&gt;0,H1522&gt;0,OR('04A_국토부원자료'!P1523="",'04A_국토부원자료'!P1523="-"),IF('01_설정'!B10=1,N1522=1,TRUE),R1522&lt;='01_설정'!B5,S1522&lt;='01_설정'!B6,T1522&lt;='01_설정'!B7,U1522&lt;='01_설정'!B8),"Y",""))</f>
        <v/>
      </c>
      <c r="W1522" s="40" t="str">
        <f>IF(V1522&lt;&gt;"Y","",MAX(0,(1-R1522/'01_설정'!B5))*'01_설정'!B14+MAX(0,(1-S1522/'01_설정'!B6))*'01_설정'!B15+MAX(0,(1-T1522/'01_설정'!B7))*'01_설정'!B16+MAX(0,(1-U1522/'01_설정'!B8))*'01_설정'!B17+O1522*'01_설정'!B11+Q1522*'01_설정'!B12+P1522*'01_설정'!B13)</f>
        <v/>
      </c>
      <c r="X1522" s="38" t="str">
        <f>IF(W1522="","",1+COUNTIFS($W$4:$W$3003,"&gt;"&amp;W1522)+COUNTIFS($W$4:W1522,W1522)-1)</f>
        <v/>
      </c>
    </row>
    <row r="1523" spans="1:24" ht="16.5">
      <c r="A1523" s="38">
        <f>IF('04A_국토부원자료'!A1524="","",ROW()-3)</f>
        <v>1520</v>
      </c>
      <c r="B1523" s="39" t="str">
        <f>IFERROR('04A_국토부원자료'!B1524,"")</f>
        <v>서울특별시 송파구 가락동</v>
      </c>
      <c r="C1523" s="39" t="str">
        <f>IF(B1523="","",IF('04A_국토부원자료'!C1524&lt;&gt;"",'04A_국토부원자료'!C1524,TRIM('04A_국토부원자료'!D1524&amp;IF('04A_국토부원자료'!E1524&lt;&gt;"","-"&amp;'04A_국토부원자료'!E1524,""))))</f>
        <v>98-7</v>
      </c>
      <c r="D1523" s="39" t="str">
        <f>IFERROR('04A_국토부원자료'!F1524,"")</f>
        <v>(98-7)</v>
      </c>
      <c r="E1523" s="40">
        <f>IFERROR(VALUE(SUBSTITUTE('04A_국토부원자료'!G1524,",","")),"")</f>
        <v>27.84</v>
      </c>
      <c r="F1523" s="41">
        <f>IFERROR(IF(AND('04A_국토부원자료'!H1524&lt;&gt;"",'04A_국토부원자료'!I1524&lt;&gt;""),DATE(INT(VALUE(SUBSTITUTE('04A_국토부원자료'!H1524,",",""))/100),MOD(VALUE(SUBSTITUTE('04A_국토부원자료'!H1524,",","")),100),VALUE(SUBSTITUTE('04A_국토부원자료'!I1524,",",""))),""),"")</f>
        <v>45269</v>
      </c>
      <c r="G1523" s="42">
        <f>IFERROR(VALUE(SUBSTITUTE('04A_국토부원자료'!J1524,",","")),"")</f>
        <v>10800</v>
      </c>
      <c r="H1523" s="43">
        <f t="shared" si="46"/>
        <v>108000000</v>
      </c>
      <c r="I1523" s="43">
        <f t="shared" si="47"/>
        <v>3879310.3448275863</v>
      </c>
      <c r="J1523" s="38">
        <f>IFERROR(VALUE(SUBSTITUTE('04A_국토부원자료'!K1524,",","")),"")</f>
        <v>5</v>
      </c>
      <c r="K1523" s="38">
        <f>IFERROR(VALUE(SUBSTITUTE('04A_국토부원자료'!N1524,",","")),"")</f>
        <v>1990</v>
      </c>
      <c r="L1523" s="39" t="str">
        <f>IFERROR('04A_국토부원자료'!O1524,"")</f>
        <v>송파대로28길 13</v>
      </c>
      <c r="M1523" s="39" t="str">
        <f>IFERROR('04A_국토부원자료'!Q1524,"")</f>
        <v>중개거래</v>
      </c>
      <c r="N1523" s="38">
        <f>IF(B1523="","",IF('02_대상물건입력'!B5="",1,IF(ISNUMBER(SEARCH('02_대상물건입력'!B5,B1523)),1,0)))</f>
        <v>1</v>
      </c>
      <c r="O1523" s="38">
        <f>IF(B1523="","",IF('02_대상물건입력'!B6="",1,IF(ISNUMBER(SEARCH('02_대상물건입력'!B6,B1523)),1,0)))</f>
        <v>1</v>
      </c>
      <c r="P1523" s="38">
        <f>IF(L1523="","",IF('02_대상물건입력'!B15="",0,IF(ISNUMBER(SEARCH('02_대상물건입력'!B15,L1523)),1,0)))</f>
        <v>1</v>
      </c>
      <c r="Q1523" s="38">
        <f>IF(D1523="","",IF('02_대상물건입력'!B8="",0,IF(ISNUMBER(SEARCH('02_대상물건입력'!B8,D1523)),1,0)))</f>
        <v>0</v>
      </c>
      <c r="R1523" s="44">
        <f>IFERROR(ABS(E1523-'02_대상물건입력'!B11)/'02_대상물건입력'!B11,"")</f>
        <v>2.1921388403541516E-2</v>
      </c>
      <c r="S1523" s="38">
        <f>IFERROR(ABS(J1523-'02_대상물건입력'!B10),"")</f>
        <v>7</v>
      </c>
      <c r="T1523" s="38">
        <f>IFERROR(ABS('01_설정'!B4-F1523),"")</f>
        <v>843</v>
      </c>
      <c r="U1523" s="38">
        <f>IFERROR(ABS(K1523-YEAR('02_대상물건입력'!B14)),"")</f>
        <v>36</v>
      </c>
      <c r="V1523" s="38" t="str">
        <f>IF(B1523="","",IF(AND(E1523&gt;0,F1523&gt;0,H1523&gt;0,OR('04A_국토부원자료'!P1524="",'04A_국토부원자료'!P1524="-"),IF('01_설정'!B10=1,N1523=1,TRUE),R1523&lt;='01_설정'!B5,S1523&lt;='01_설정'!B6,T1523&lt;='01_설정'!B7,U1523&lt;='01_설정'!B8),"Y",""))</f>
        <v/>
      </c>
      <c r="W1523" s="40" t="str">
        <f>IF(V1523&lt;&gt;"Y","",MAX(0,(1-R1523/'01_설정'!B5))*'01_설정'!B14+MAX(0,(1-S1523/'01_설정'!B6))*'01_설정'!B15+MAX(0,(1-T1523/'01_설정'!B7))*'01_설정'!B16+MAX(0,(1-U1523/'01_설정'!B8))*'01_설정'!B17+O1523*'01_설정'!B11+Q1523*'01_설정'!B12+P1523*'01_설정'!B13)</f>
        <v/>
      </c>
      <c r="X1523" s="38" t="str">
        <f>IF(W1523="","",1+COUNTIFS($W$4:$W$3003,"&gt;"&amp;W1523)+COUNTIFS($W$4:W1523,W1523)-1)</f>
        <v/>
      </c>
    </row>
    <row r="1524" spans="1:24" ht="16.5">
      <c r="A1524" s="38">
        <f>IF('04A_국토부원자료'!A1525="","",ROW()-3)</f>
        <v>1521</v>
      </c>
      <c r="B1524" s="39" t="str">
        <f>IFERROR('04A_국토부원자료'!B1525,"")</f>
        <v>서울특별시 송파구 가락동</v>
      </c>
      <c r="C1524" s="39" t="str">
        <f>IF(B1524="","",IF('04A_국토부원자료'!C1525&lt;&gt;"",'04A_국토부원자료'!C1525,TRIM('04A_국토부원자료'!D1525&amp;IF('04A_국토부원자료'!E1525&lt;&gt;"","-"&amp;'04A_국토부원자료'!E1525,""))))</f>
        <v>79-4</v>
      </c>
      <c r="D1524" s="39" t="str">
        <f>IFERROR('04A_국토부원자료'!F1525,"")</f>
        <v>(79-4)</v>
      </c>
      <c r="E1524" s="40">
        <f>IFERROR(VALUE(SUBSTITUTE('04A_국토부원자료'!G1525,",","")),"")</f>
        <v>28.2</v>
      </c>
      <c r="F1524" s="41">
        <f>IFERROR(IF(AND('04A_국토부원자료'!H1525&lt;&gt;"",'04A_국토부원자료'!I1525&lt;&gt;""),DATE(INT(VALUE(SUBSTITUTE('04A_국토부원자료'!H1525,",",""))/100),MOD(VALUE(SUBSTITUTE('04A_국토부원자료'!H1525,",","")),100),VALUE(SUBSTITUTE('04A_국토부원자료'!I1525,",",""))),""),"")</f>
        <v>45267</v>
      </c>
      <c r="G1524" s="42">
        <f>IFERROR(VALUE(SUBSTITUTE('04A_국토부원자료'!J1525,",","")),"")</f>
        <v>11700</v>
      </c>
      <c r="H1524" s="43">
        <f t="shared" si="46"/>
        <v>117000000</v>
      </c>
      <c r="I1524" s="43">
        <f t="shared" si="47"/>
        <v>4148936.1702127662</v>
      </c>
      <c r="J1524" s="38">
        <f>IFERROR(VALUE(SUBSTITUTE('04A_국토부원자료'!K1525,",","")),"")</f>
        <v>5</v>
      </c>
      <c r="K1524" s="38">
        <f>IFERROR(VALUE(SUBSTITUTE('04A_국토부원자료'!N1525,",","")),"")</f>
        <v>1991</v>
      </c>
      <c r="L1524" s="39" t="str">
        <f>IFERROR('04A_국토부원자료'!O1525,"")</f>
        <v>송파대로28길 20</v>
      </c>
      <c r="M1524" s="39" t="str">
        <f>IFERROR('04A_국토부원자료'!Q1525,"")</f>
        <v>직거래</v>
      </c>
      <c r="N1524" s="38">
        <f>IF(B1524="","",IF('02_대상물건입력'!B5="",1,IF(ISNUMBER(SEARCH('02_대상물건입력'!B5,B1524)),1,0)))</f>
        <v>1</v>
      </c>
      <c r="O1524" s="38">
        <f>IF(B1524="","",IF('02_대상물건입력'!B6="",1,IF(ISNUMBER(SEARCH('02_대상물건입력'!B6,B1524)),1,0)))</f>
        <v>1</v>
      </c>
      <c r="P1524" s="38">
        <f>IF(L1524="","",IF('02_대상물건입력'!B15="",0,IF(ISNUMBER(SEARCH('02_대상물건입력'!B15,L1524)),1,0)))</f>
        <v>1</v>
      </c>
      <c r="Q1524" s="38">
        <f>IF(D1524="","",IF('02_대상물건입력'!B8="",0,IF(ISNUMBER(SEARCH('02_대상물건입력'!B8,D1524)),1,0)))</f>
        <v>0</v>
      </c>
      <c r="R1524" s="44">
        <f>IFERROR(ABS(E1524-'02_대상물건입력'!B11)/'02_대상물건입력'!B11,"")</f>
        <v>3.5135889115656259E-2</v>
      </c>
      <c r="S1524" s="38">
        <f>IFERROR(ABS(J1524-'02_대상물건입력'!B10),"")</f>
        <v>7</v>
      </c>
      <c r="T1524" s="38">
        <f>IFERROR(ABS('01_설정'!B4-F1524),"")</f>
        <v>845</v>
      </c>
      <c r="U1524" s="38">
        <f>IFERROR(ABS(K1524-YEAR('02_대상물건입력'!B14)),"")</f>
        <v>35</v>
      </c>
      <c r="V1524" s="38" t="str">
        <f>IF(B1524="","",IF(AND(E1524&gt;0,F1524&gt;0,H1524&gt;0,OR('04A_국토부원자료'!P1525="",'04A_국토부원자료'!P1525="-"),IF('01_설정'!B10=1,N1524=1,TRUE),R1524&lt;='01_설정'!B5,S1524&lt;='01_설정'!B6,T1524&lt;='01_설정'!B7,U1524&lt;='01_설정'!B8),"Y",""))</f>
        <v/>
      </c>
      <c r="W1524" s="40" t="str">
        <f>IF(V1524&lt;&gt;"Y","",MAX(0,(1-R1524/'01_설정'!B5))*'01_설정'!B14+MAX(0,(1-S1524/'01_설정'!B6))*'01_설정'!B15+MAX(0,(1-T1524/'01_설정'!B7))*'01_설정'!B16+MAX(0,(1-U1524/'01_설정'!B8))*'01_설정'!B17+O1524*'01_설정'!B11+Q1524*'01_설정'!B12+P1524*'01_설정'!B13)</f>
        <v/>
      </c>
      <c r="X1524" s="38" t="str">
        <f>IF(W1524="","",1+COUNTIFS($W$4:$W$3003,"&gt;"&amp;W1524)+COUNTIFS($W$4:W1524,W1524)-1)</f>
        <v/>
      </c>
    </row>
    <row r="1525" spans="1:24" ht="16.5">
      <c r="A1525" s="38">
        <f>IF('04A_국토부원자료'!A1526="","",ROW()-3)</f>
        <v>1522</v>
      </c>
      <c r="B1525" s="39" t="str">
        <f>IFERROR('04A_국토부원자료'!B1526,"")</f>
        <v>서울특별시 송파구 가락동</v>
      </c>
      <c r="C1525" s="39" t="str">
        <f>IF(B1525="","",IF('04A_국토부원자료'!C1526&lt;&gt;"",'04A_국토부원자료'!C1526,TRIM('04A_국토부원자료'!D1526&amp;IF('04A_국토부원자료'!E1526&lt;&gt;"","-"&amp;'04A_국토부원자료'!E1526,""))))</f>
        <v>98-7</v>
      </c>
      <c r="D1525" s="39" t="str">
        <f>IFERROR('04A_국토부원자료'!F1526,"")</f>
        <v>(98-7)</v>
      </c>
      <c r="E1525" s="40">
        <f>IFERROR(VALUE(SUBSTITUTE('04A_국토부원자료'!G1526,",","")),"")</f>
        <v>35.24</v>
      </c>
      <c r="F1525" s="41">
        <f>IFERROR(IF(AND('04A_국토부원자료'!H1526&lt;&gt;"",'04A_국토부원자료'!I1526&lt;&gt;""),DATE(INT(VALUE(SUBSTITUTE('04A_국토부원자료'!H1526,",",""))/100),MOD(VALUE(SUBSTITUTE('04A_국토부원자료'!H1526,",","")),100),VALUE(SUBSTITUTE('04A_국토부원자료'!I1526,",",""))),""),"")</f>
        <v>45257</v>
      </c>
      <c r="G1525" s="42">
        <f>IFERROR(VALUE(SUBSTITUTE('04A_국토부원자료'!J1526,",","")),"")</f>
        <v>10750</v>
      </c>
      <c r="H1525" s="43">
        <f t="shared" si="46"/>
        <v>107500000</v>
      </c>
      <c r="I1525" s="43">
        <f t="shared" si="47"/>
        <v>3050510.783200908</v>
      </c>
      <c r="J1525" s="38">
        <f>IFERROR(VALUE(SUBSTITUTE('04A_국토부원자료'!K1526,",","")),"")</f>
        <v>10</v>
      </c>
      <c r="K1525" s="38">
        <f>IFERROR(VALUE(SUBSTITUTE('04A_국토부원자료'!N1526,",","")),"")</f>
        <v>1990</v>
      </c>
      <c r="L1525" s="39" t="str">
        <f>IFERROR('04A_국토부원자료'!O1526,"")</f>
        <v>송파대로28길 13</v>
      </c>
      <c r="M1525" s="39" t="str">
        <f>IFERROR('04A_국토부원자료'!Q1526,"")</f>
        <v>중개거래</v>
      </c>
      <c r="N1525" s="38">
        <f>IF(B1525="","",IF('02_대상물건입력'!B5="",1,IF(ISNUMBER(SEARCH('02_대상물건입력'!B5,B1525)),1,0)))</f>
        <v>1</v>
      </c>
      <c r="O1525" s="38">
        <f>IF(B1525="","",IF('02_대상물건입력'!B6="",1,IF(ISNUMBER(SEARCH('02_대상물건입력'!B6,B1525)),1,0)))</f>
        <v>1</v>
      </c>
      <c r="P1525" s="38">
        <f>IF(L1525="","",IF('02_대상물건입력'!B15="",0,IF(ISNUMBER(SEARCH('02_대상물건입력'!B15,L1525)),1,0)))</f>
        <v>1</v>
      </c>
      <c r="Q1525" s="38">
        <f>IF(D1525="","",IF('02_대상물건입력'!B8="",0,IF(ISNUMBER(SEARCH('02_대상물건입력'!B8,D1525)),1,0)))</f>
        <v>0</v>
      </c>
      <c r="R1525" s="44">
        <f>IFERROR(ABS(E1525-'02_대상물건입력'!B11)/'02_대상물건입력'!B11,"")</f>
        <v>0.293552791930345</v>
      </c>
      <c r="S1525" s="38">
        <f>IFERROR(ABS(J1525-'02_대상물건입력'!B10),"")</f>
        <v>2</v>
      </c>
      <c r="T1525" s="38">
        <f>IFERROR(ABS('01_설정'!B4-F1525),"")</f>
        <v>855</v>
      </c>
      <c r="U1525" s="38">
        <f>IFERROR(ABS(K1525-YEAR('02_대상물건입력'!B14)),"")</f>
        <v>36</v>
      </c>
      <c r="V1525" s="38" t="str">
        <f>IF(B1525="","",IF(AND(E1525&gt;0,F1525&gt;0,H1525&gt;0,OR('04A_국토부원자료'!P1526="",'04A_국토부원자료'!P1526="-"),IF('01_설정'!B10=1,N1525=1,TRUE),R1525&lt;='01_설정'!B5,S1525&lt;='01_설정'!B6,T1525&lt;='01_설정'!B7,U1525&lt;='01_설정'!B8),"Y",""))</f>
        <v/>
      </c>
      <c r="W1525" s="40" t="str">
        <f>IF(V1525&lt;&gt;"Y","",MAX(0,(1-R1525/'01_설정'!B5))*'01_설정'!B14+MAX(0,(1-S1525/'01_설정'!B6))*'01_설정'!B15+MAX(0,(1-T1525/'01_설정'!B7))*'01_설정'!B16+MAX(0,(1-U1525/'01_설정'!B8))*'01_설정'!B17+O1525*'01_설정'!B11+Q1525*'01_설정'!B12+P1525*'01_설정'!B13)</f>
        <v/>
      </c>
      <c r="X1525" s="38" t="str">
        <f>IF(W1525="","",1+COUNTIFS($W$4:$W$3003,"&gt;"&amp;W1525)+COUNTIFS($W$4:W1525,W1525)-1)</f>
        <v/>
      </c>
    </row>
    <row r="1526" spans="1:24" ht="16.5">
      <c r="A1526" s="38">
        <f>IF('04A_국토부원자료'!A1527="","",ROW()-3)</f>
        <v>1523</v>
      </c>
      <c r="B1526" s="39" t="str">
        <f>IFERROR('04A_국토부원자료'!B1527,"")</f>
        <v>서울특별시 송파구 가락동</v>
      </c>
      <c r="C1526" s="39" t="str">
        <f>IF(B1526="","",IF('04A_국토부원자료'!C1527&lt;&gt;"",'04A_국토부원자료'!C1527,TRIM('04A_국토부원자료'!D1527&amp;IF('04A_국토부원자료'!E1527&lt;&gt;"","-"&amp;'04A_국토부원자료'!E1527,""))))</f>
        <v>77-4</v>
      </c>
      <c r="D1526" s="39" t="str">
        <f>IFERROR('04A_국토부원자료'!F1527,"")</f>
        <v>송파KCC웰츠타워</v>
      </c>
      <c r="E1526" s="40">
        <f>IFERROR(VALUE(SUBSTITUTE('04A_국토부원자료'!G1527,",","")),"")</f>
        <v>39.49</v>
      </c>
      <c r="F1526" s="41">
        <f>IFERROR(IF(AND('04A_국토부원자료'!H1527&lt;&gt;"",'04A_국토부원자료'!I1527&lt;&gt;""),DATE(INT(VALUE(SUBSTITUTE('04A_국토부원자료'!H1527,",",""))/100),MOD(VALUE(SUBSTITUTE('04A_국토부원자료'!H1527,",","")),100),VALUE(SUBSTITUTE('04A_국토부원자료'!I1527,",",""))),""),"")</f>
        <v>45254</v>
      </c>
      <c r="G1526" s="42">
        <f>IFERROR(VALUE(SUBSTITUTE('04A_국토부원자료'!J1527,",","")),"")</f>
        <v>24700</v>
      </c>
      <c r="H1526" s="43">
        <f t="shared" si="46"/>
        <v>247000000</v>
      </c>
      <c r="I1526" s="43">
        <f t="shared" si="47"/>
        <v>6254748.0374778425</v>
      </c>
      <c r="J1526" s="38">
        <f>IFERROR(VALUE(SUBSTITUTE('04A_국토부원자료'!K1527,",","")),"")</f>
        <v>4</v>
      </c>
      <c r="K1526" s="38">
        <f>IFERROR(VALUE(SUBSTITUTE('04A_국토부원자료'!N1527,",","")),"")</f>
        <v>2011</v>
      </c>
      <c r="L1526" s="39" t="str">
        <f>IFERROR('04A_국토부원자료'!O1527,"")</f>
        <v>송파대로28길 43</v>
      </c>
      <c r="M1526" s="39" t="str">
        <f>IFERROR('04A_국토부원자료'!Q1527,"")</f>
        <v>중개거래</v>
      </c>
      <c r="N1526" s="38">
        <f>IF(B1526="","",IF('02_대상물건입력'!B5="",1,IF(ISNUMBER(SEARCH('02_대상물건입력'!B5,B1526)),1,0)))</f>
        <v>1</v>
      </c>
      <c r="O1526" s="38">
        <f>IF(B1526="","",IF('02_대상물건입력'!B6="",1,IF(ISNUMBER(SEARCH('02_대상물건입력'!B6,B1526)),1,0)))</f>
        <v>1</v>
      </c>
      <c r="P1526" s="38">
        <f>IF(L1526="","",IF('02_대상물건입력'!B15="",0,IF(ISNUMBER(SEARCH('02_대상물건입력'!B15,L1526)),1,0)))</f>
        <v>1</v>
      </c>
      <c r="Q1526" s="38">
        <f>IF(D1526="","",IF('02_대상물건입력'!B8="",0,IF(ISNUMBER(SEARCH('02_대상물건입력'!B8,D1526)),1,0)))</f>
        <v>0</v>
      </c>
      <c r="R1526" s="44">
        <f>IFERROR(ABS(E1526-'02_대상물건입력'!B11)/'02_대상물건입력'!B11,"")</f>
        <v>0.44955731422614426</v>
      </c>
      <c r="S1526" s="38">
        <f>IFERROR(ABS(J1526-'02_대상물건입력'!B10),"")</f>
        <v>8</v>
      </c>
      <c r="T1526" s="38">
        <f>IFERROR(ABS('01_설정'!B4-F1526),"")</f>
        <v>858</v>
      </c>
      <c r="U1526" s="38">
        <f>IFERROR(ABS(K1526-YEAR('02_대상물건입력'!B14)),"")</f>
        <v>15</v>
      </c>
      <c r="V1526" s="38" t="str">
        <f>IF(B1526="","",IF(AND(E1526&gt;0,F1526&gt;0,H1526&gt;0,OR('04A_국토부원자료'!P1527="",'04A_국토부원자료'!P1527="-"),IF('01_설정'!B10=1,N1526=1,TRUE),R1526&lt;='01_설정'!B5,S1526&lt;='01_설정'!B6,T1526&lt;='01_설정'!B7,U1526&lt;='01_설정'!B8),"Y",""))</f>
        <v/>
      </c>
      <c r="W1526" s="40" t="str">
        <f>IF(V1526&lt;&gt;"Y","",MAX(0,(1-R1526/'01_설정'!B5))*'01_설정'!B14+MAX(0,(1-S1526/'01_설정'!B6))*'01_설정'!B15+MAX(0,(1-T1526/'01_설정'!B7))*'01_설정'!B16+MAX(0,(1-U1526/'01_설정'!B8))*'01_설정'!B17+O1526*'01_설정'!B11+Q1526*'01_설정'!B12+P1526*'01_설정'!B13)</f>
        <v/>
      </c>
      <c r="X1526" s="38" t="str">
        <f>IF(W1526="","",1+COUNTIFS($W$4:$W$3003,"&gt;"&amp;W1526)+COUNTIFS($W$4:W1526,W1526)-1)</f>
        <v/>
      </c>
    </row>
    <row r="1527" spans="1:24" ht="16.5">
      <c r="A1527" s="38">
        <f>IF('04A_국토부원자료'!A1528="","",ROW()-3)</f>
        <v>1524</v>
      </c>
      <c r="B1527" s="39" t="str">
        <f>IFERROR('04A_국토부원자료'!B1528,"")</f>
        <v>서울특별시 송파구 가락동</v>
      </c>
      <c r="C1527" s="39" t="str">
        <f>IF(B1527="","",IF('04A_국토부원자료'!C1528&lt;&gt;"",'04A_국토부원자료'!C1528,TRIM('04A_국토부원자료'!D1528&amp;IF('04A_국토부원자료'!E1528&lt;&gt;"","-"&amp;'04A_국토부원자료'!E1528,""))))</f>
        <v>79-4</v>
      </c>
      <c r="D1527" s="39" t="str">
        <f>IFERROR('04A_국토부원자료'!F1528,"")</f>
        <v>(79-4)</v>
      </c>
      <c r="E1527" s="40">
        <f>IFERROR(VALUE(SUBSTITUTE('04A_국토부원자료'!G1528,",","")),"")</f>
        <v>28.2</v>
      </c>
      <c r="F1527" s="41">
        <f>IFERROR(IF(AND('04A_국토부원자료'!H1528&lt;&gt;"",'04A_국토부원자료'!I1528&lt;&gt;""),DATE(INT(VALUE(SUBSTITUTE('04A_국토부원자료'!H1528,",",""))/100),MOD(VALUE(SUBSTITUTE('04A_국토부원자료'!H1528,",","")),100),VALUE(SUBSTITUTE('04A_국토부원자료'!I1528,",",""))),""),"")</f>
        <v>45252</v>
      </c>
      <c r="G1527" s="42">
        <f>IFERROR(VALUE(SUBSTITUTE('04A_국토부원자료'!J1528,",","")),"")</f>
        <v>11500</v>
      </c>
      <c r="H1527" s="43">
        <f t="shared" si="46"/>
        <v>115000000</v>
      </c>
      <c r="I1527" s="43">
        <f t="shared" si="47"/>
        <v>4078014.1843971633</v>
      </c>
      <c r="J1527" s="38">
        <f>IFERROR(VALUE(SUBSTITUTE('04A_국토부원자료'!K1528,",","")),"")</f>
        <v>5</v>
      </c>
      <c r="K1527" s="38">
        <f>IFERROR(VALUE(SUBSTITUTE('04A_국토부원자료'!N1528,",","")),"")</f>
        <v>1991</v>
      </c>
      <c r="L1527" s="39" t="str">
        <f>IFERROR('04A_국토부원자료'!O1528,"")</f>
        <v>송파대로28길 20</v>
      </c>
      <c r="M1527" s="39" t="str">
        <f>IFERROR('04A_국토부원자료'!Q1528,"")</f>
        <v>중개거래</v>
      </c>
      <c r="N1527" s="38">
        <f>IF(B1527="","",IF('02_대상물건입력'!B5="",1,IF(ISNUMBER(SEARCH('02_대상물건입력'!B5,B1527)),1,0)))</f>
        <v>1</v>
      </c>
      <c r="O1527" s="38">
        <f>IF(B1527="","",IF('02_대상물건입력'!B6="",1,IF(ISNUMBER(SEARCH('02_대상물건입력'!B6,B1527)),1,0)))</f>
        <v>1</v>
      </c>
      <c r="P1527" s="38">
        <f>IF(L1527="","",IF('02_대상물건입력'!B15="",0,IF(ISNUMBER(SEARCH('02_대상물건입력'!B15,L1527)),1,0)))</f>
        <v>1</v>
      </c>
      <c r="Q1527" s="38">
        <f>IF(D1527="","",IF('02_대상물건입력'!B8="",0,IF(ISNUMBER(SEARCH('02_대상물건입력'!B8,D1527)),1,0)))</f>
        <v>0</v>
      </c>
      <c r="R1527" s="44">
        <f>IFERROR(ABS(E1527-'02_대상물건입력'!B11)/'02_대상물건입력'!B11,"")</f>
        <v>3.5135889115656259E-2</v>
      </c>
      <c r="S1527" s="38">
        <f>IFERROR(ABS(J1527-'02_대상물건입력'!B10),"")</f>
        <v>7</v>
      </c>
      <c r="T1527" s="38">
        <f>IFERROR(ABS('01_설정'!B4-F1527),"")</f>
        <v>860</v>
      </c>
      <c r="U1527" s="38">
        <f>IFERROR(ABS(K1527-YEAR('02_대상물건입력'!B14)),"")</f>
        <v>35</v>
      </c>
      <c r="V1527" s="38" t="str">
        <f>IF(B1527="","",IF(AND(E1527&gt;0,F1527&gt;0,H1527&gt;0,OR('04A_국토부원자료'!P1528="",'04A_국토부원자료'!P1528="-"),IF('01_설정'!B10=1,N1527=1,TRUE),R1527&lt;='01_설정'!B5,S1527&lt;='01_설정'!B6,T1527&lt;='01_설정'!B7,U1527&lt;='01_설정'!B8),"Y",""))</f>
        <v/>
      </c>
      <c r="W1527" s="40" t="str">
        <f>IF(V1527&lt;&gt;"Y","",MAX(0,(1-R1527/'01_설정'!B5))*'01_설정'!B14+MAX(0,(1-S1527/'01_설정'!B6))*'01_설정'!B15+MAX(0,(1-T1527/'01_설정'!B7))*'01_설정'!B16+MAX(0,(1-U1527/'01_설정'!B8))*'01_설정'!B17+O1527*'01_설정'!B11+Q1527*'01_설정'!B12+P1527*'01_설정'!B13)</f>
        <v/>
      </c>
      <c r="X1527" s="38" t="str">
        <f>IF(W1527="","",1+COUNTIFS($W$4:$W$3003,"&gt;"&amp;W1527)+COUNTIFS($W$4:W1527,W1527)-1)</f>
        <v/>
      </c>
    </row>
    <row r="1528" spans="1:24" ht="16.5">
      <c r="A1528" s="38">
        <f>IF('04A_국토부원자료'!A1529="","",ROW()-3)</f>
        <v>1525</v>
      </c>
      <c r="B1528" s="39" t="str">
        <f>IFERROR('04A_국토부원자료'!B1529,"")</f>
        <v>서울특별시 송파구 가락동</v>
      </c>
      <c r="C1528" s="39" t="str">
        <f>IF(B1528="","",IF('04A_국토부원자료'!C1529&lt;&gt;"",'04A_국토부원자료'!C1529,TRIM('04A_국토부원자료'!D1529&amp;IF('04A_국토부원자료'!E1529&lt;&gt;"","-"&amp;'04A_국토부원자료'!E1529,""))))</f>
        <v>79-7</v>
      </c>
      <c r="D1528" s="39" t="str">
        <f>IFERROR('04A_국토부원자료'!F1529,"")</f>
        <v>(79-7)</v>
      </c>
      <c r="E1528" s="40">
        <f>IFERROR(VALUE(SUBSTITUTE('04A_국토부원자료'!G1529,",","")),"")</f>
        <v>29.52</v>
      </c>
      <c r="F1528" s="41">
        <f>IFERROR(IF(AND('04A_국토부원자료'!H1529&lt;&gt;"",'04A_국토부원자료'!I1529&lt;&gt;""),DATE(INT(VALUE(SUBSTITUTE('04A_국토부원자료'!H1529,",",""))/100),MOD(VALUE(SUBSTITUTE('04A_국토부원자료'!H1529,",","")),100),VALUE(SUBSTITUTE('04A_국토부원자료'!I1529,",",""))),""),"")</f>
        <v>45247</v>
      </c>
      <c r="G1528" s="42">
        <f>IFERROR(VALUE(SUBSTITUTE('04A_국토부원자료'!J1529,",","")),"")</f>
        <v>13000</v>
      </c>
      <c r="H1528" s="43">
        <f t="shared" si="46"/>
        <v>130000000</v>
      </c>
      <c r="I1528" s="43">
        <f t="shared" si="47"/>
        <v>4403794.0379403792</v>
      </c>
      <c r="J1528" s="38">
        <f>IFERROR(VALUE(SUBSTITUTE('04A_국토부원자료'!K1529,",","")),"")</f>
        <v>4</v>
      </c>
      <c r="K1528" s="38">
        <f>IFERROR(VALUE(SUBSTITUTE('04A_국토부원자료'!N1529,",","")),"")</f>
        <v>1990</v>
      </c>
      <c r="L1528" s="39" t="str">
        <f>IFERROR('04A_국토부원자료'!O1529,"")</f>
        <v>송파대로28길 32</v>
      </c>
      <c r="M1528" s="39" t="str">
        <f>IFERROR('04A_국토부원자료'!Q1529,"")</f>
        <v>중개거래</v>
      </c>
      <c r="N1528" s="38">
        <f>IF(B1528="","",IF('02_대상물건입력'!B5="",1,IF(ISNUMBER(SEARCH('02_대상물건입력'!B5,B1528)),1,0)))</f>
        <v>1</v>
      </c>
      <c r="O1528" s="38">
        <f>IF(B1528="","",IF('02_대상물건입력'!B6="",1,IF(ISNUMBER(SEARCH('02_대상물건입력'!B6,B1528)),1,0)))</f>
        <v>1</v>
      </c>
      <c r="P1528" s="38">
        <f>IF(L1528="","",IF('02_대상물건입력'!B15="",0,IF(ISNUMBER(SEARCH('02_대상물건입력'!B15,L1528)),1,0)))</f>
        <v>1</v>
      </c>
      <c r="Q1528" s="38">
        <f>IF(D1528="","",IF('02_대상물건입력'!B8="",0,IF(ISNUMBER(SEARCH('02_대상물건입력'!B8,D1528)),1,0)))</f>
        <v>0</v>
      </c>
      <c r="R1528" s="44">
        <f>IFERROR(ABS(E1528-'02_대상물건입력'!B11)/'02_대상물건입력'!B11,"")</f>
        <v>8.3589058393410395E-2</v>
      </c>
      <c r="S1528" s="38">
        <f>IFERROR(ABS(J1528-'02_대상물건입력'!B10),"")</f>
        <v>8</v>
      </c>
      <c r="T1528" s="38">
        <f>IFERROR(ABS('01_설정'!B4-F1528),"")</f>
        <v>865</v>
      </c>
      <c r="U1528" s="38">
        <f>IFERROR(ABS(K1528-YEAR('02_대상물건입력'!B14)),"")</f>
        <v>36</v>
      </c>
      <c r="V1528" s="38" t="str">
        <f>IF(B1528="","",IF(AND(E1528&gt;0,F1528&gt;0,H1528&gt;0,OR('04A_국토부원자료'!P1529="",'04A_국토부원자료'!P1529="-"),IF('01_설정'!B10=1,N1528=1,TRUE),R1528&lt;='01_설정'!B5,S1528&lt;='01_설정'!B6,T1528&lt;='01_설정'!B7,U1528&lt;='01_설정'!B8),"Y",""))</f>
        <v/>
      </c>
      <c r="W1528" s="40" t="str">
        <f>IF(V1528&lt;&gt;"Y","",MAX(0,(1-R1528/'01_설정'!B5))*'01_설정'!B14+MAX(0,(1-S1528/'01_설정'!B6))*'01_설정'!B15+MAX(0,(1-T1528/'01_설정'!B7))*'01_설정'!B16+MAX(0,(1-U1528/'01_설정'!B8))*'01_설정'!B17+O1528*'01_설정'!B11+Q1528*'01_설정'!B12+P1528*'01_설정'!B13)</f>
        <v/>
      </c>
      <c r="X1528" s="38" t="str">
        <f>IF(W1528="","",1+COUNTIFS($W$4:$W$3003,"&gt;"&amp;W1528)+COUNTIFS($W$4:W1528,W1528)-1)</f>
        <v/>
      </c>
    </row>
    <row r="1529" spans="1:24" ht="16.5">
      <c r="A1529" s="38">
        <f>IF('04A_국토부원자료'!A1530="","",ROW()-3)</f>
        <v>1526</v>
      </c>
      <c r="B1529" s="39" t="str">
        <f>IFERROR('04A_국토부원자료'!B1530,"")</f>
        <v>서울특별시 송파구 가락동</v>
      </c>
      <c r="C1529" s="39" t="str">
        <f>IF(B1529="","",IF('04A_국토부원자료'!C1530&lt;&gt;"",'04A_국토부원자료'!C1530,TRIM('04A_국토부원자료'!D1530&amp;IF('04A_국토부원자료'!E1530&lt;&gt;"","-"&amp;'04A_국토부원자료'!E1530,""))))</f>
        <v>99-2</v>
      </c>
      <c r="D1529" s="39" t="str">
        <f>IFERROR('04A_국토부원자료'!F1530,"")</f>
        <v>가락동 훼미리 오피스텔2차</v>
      </c>
      <c r="E1529" s="40">
        <f>IFERROR(VALUE(SUBSTITUTE('04A_국토부원자료'!G1530,",","")),"")</f>
        <v>35.64</v>
      </c>
      <c r="F1529" s="41">
        <f>IFERROR(IF(AND('04A_국토부원자료'!H1530&lt;&gt;"",'04A_국토부원자료'!I1530&lt;&gt;""),DATE(INT(VALUE(SUBSTITUTE('04A_국토부원자료'!H1530,",",""))/100),MOD(VALUE(SUBSTITUTE('04A_국토부원자료'!H1530,",","")),100),VALUE(SUBSTITUTE('04A_국토부원자료'!I1530,",",""))),""),"")</f>
        <v>45247</v>
      </c>
      <c r="G1529" s="42">
        <f>IFERROR(VALUE(SUBSTITUTE('04A_국토부원자료'!J1530,",","")),"")</f>
        <v>15500</v>
      </c>
      <c r="H1529" s="43">
        <f t="shared" si="46"/>
        <v>155000000</v>
      </c>
      <c r="I1529" s="43">
        <f t="shared" si="47"/>
        <v>4349046.0157126822</v>
      </c>
      <c r="J1529" s="38">
        <f>IFERROR(VALUE(SUBSTITUTE('04A_국토부원자료'!K1530,",","")),"")</f>
        <v>6</v>
      </c>
      <c r="K1529" s="38">
        <f>IFERROR(VALUE(SUBSTITUTE('04A_국토부원자료'!N1530,",","")),"")</f>
        <v>1990</v>
      </c>
      <c r="L1529" s="39" t="str">
        <f>IFERROR('04A_국토부원자료'!O1530,"")</f>
        <v>송파대로28길 6</v>
      </c>
      <c r="M1529" s="39" t="str">
        <f>IFERROR('04A_국토부원자료'!Q1530,"")</f>
        <v>중개거래</v>
      </c>
      <c r="N1529" s="38">
        <f>IF(B1529="","",IF('02_대상물건입력'!B5="",1,IF(ISNUMBER(SEARCH('02_대상물건입력'!B5,B1529)),1,0)))</f>
        <v>1</v>
      </c>
      <c r="O1529" s="38">
        <f>IF(B1529="","",IF('02_대상물건입력'!B6="",1,IF(ISNUMBER(SEARCH('02_대상물건입력'!B6,B1529)),1,0)))</f>
        <v>1</v>
      </c>
      <c r="P1529" s="38">
        <f>IF(L1529="","",IF('02_대상물건입력'!B15="",0,IF(ISNUMBER(SEARCH('02_대상물건입력'!B15,L1529)),1,0)))</f>
        <v>1</v>
      </c>
      <c r="Q1529" s="38">
        <f>IF(D1529="","",IF('02_대상물건입력'!B8="",0,IF(ISNUMBER(SEARCH('02_대상물건입력'!B8,D1529)),1,0)))</f>
        <v>0</v>
      </c>
      <c r="R1529" s="44">
        <f>IFERROR(ABS(E1529-'02_대상물건입력'!B11)/'02_대상물건입력'!B11,"")</f>
        <v>0.30823557049936134</v>
      </c>
      <c r="S1529" s="38">
        <f>IFERROR(ABS(J1529-'02_대상물건입력'!B10),"")</f>
        <v>6</v>
      </c>
      <c r="T1529" s="38">
        <f>IFERROR(ABS('01_설정'!B4-F1529),"")</f>
        <v>865</v>
      </c>
      <c r="U1529" s="38">
        <f>IFERROR(ABS(K1529-YEAR('02_대상물건입력'!B14)),"")</f>
        <v>36</v>
      </c>
      <c r="V1529" s="38" t="str">
        <f>IF(B1529="","",IF(AND(E1529&gt;0,F1529&gt;0,H1529&gt;0,OR('04A_국토부원자료'!P1530="",'04A_국토부원자료'!P1530="-"),IF('01_설정'!B10=1,N1529=1,TRUE),R1529&lt;='01_설정'!B5,S1529&lt;='01_설정'!B6,T1529&lt;='01_설정'!B7,U1529&lt;='01_설정'!B8),"Y",""))</f>
        <v/>
      </c>
      <c r="W1529" s="40" t="str">
        <f>IF(V1529&lt;&gt;"Y","",MAX(0,(1-R1529/'01_설정'!B5))*'01_설정'!B14+MAX(0,(1-S1529/'01_설정'!B6))*'01_설정'!B15+MAX(0,(1-T1529/'01_설정'!B7))*'01_설정'!B16+MAX(0,(1-U1529/'01_설정'!B8))*'01_설정'!B17+O1529*'01_설정'!B11+Q1529*'01_설정'!B12+P1529*'01_설정'!B13)</f>
        <v/>
      </c>
      <c r="X1529" s="38" t="str">
        <f>IF(W1529="","",1+COUNTIFS($W$4:$W$3003,"&gt;"&amp;W1529)+COUNTIFS($W$4:W1529,W1529)-1)</f>
        <v/>
      </c>
    </row>
    <row r="1530" spans="1:24" ht="16.5">
      <c r="A1530" s="38">
        <f>IF('04A_국토부원자료'!A1531="","",ROW()-3)</f>
        <v>1527</v>
      </c>
      <c r="B1530" s="39" t="str">
        <f>IFERROR('04A_국토부원자료'!B1531,"")</f>
        <v>서울특별시 송파구 가락동</v>
      </c>
      <c r="C1530" s="39" t="str">
        <f>IF(B1530="","",IF('04A_국토부원자료'!C1531&lt;&gt;"",'04A_국토부원자료'!C1531,TRIM('04A_국토부원자료'!D1531&amp;IF('04A_국토부원자료'!E1531&lt;&gt;"","-"&amp;'04A_국토부원자료'!E1531,""))))</f>
        <v>79-7</v>
      </c>
      <c r="D1530" s="39" t="str">
        <f>IFERROR('04A_국토부원자료'!F1531,"")</f>
        <v>(79-7)</v>
      </c>
      <c r="E1530" s="40">
        <f>IFERROR(VALUE(SUBSTITUTE('04A_국토부원자료'!G1531,",","")),"")</f>
        <v>29.52</v>
      </c>
      <c r="F1530" s="41">
        <f>IFERROR(IF(AND('04A_국토부원자료'!H1531&lt;&gt;"",'04A_국토부원자료'!I1531&lt;&gt;""),DATE(INT(VALUE(SUBSTITUTE('04A_국토부원자료'!H1531,",",""))/100),MOD(VALUE(SUBSTITUTE('04A_국토부원자료'!H1531,",","")),100),VALUE(SUBSTITUTE('04A_국토부원자료'!I1531,",",""))),""),"")</f>
        <v>45247</v>
      </c>
      <c r="G1530" s="42">
        <f>IFERROR(VALUE(SUBSTITUTE('04A_국토부원자료'!J1531,",","")),"")</f>
        <v>13500</v>
      </c>
      <c r="H1530" s="43">
        <f t="shared" si="46"/>
        <v>135000000</v>
      </c>
      <c r="I1530" s="43">
        <f t="shared" si="47"/>
        <v>4573170.7317073168</v>
      </c>
      <c r="J1530" s="38">
        <f>IFERROR(VALUE(SUBSTITUTE('04A_국토부원자료'!K1531,",","")),"")</f>
        <v>4</v>
      </c>
      <c r="K1530" s="38">
        <f>IFERROR(VALUE(SUBSTITUTE('04A_국토부원자료'!N1531,",","")),"")</f>
        <v>1990</v>
      </c>
      <c r="L1530" s="39" t="str">
        <f>IFERROR('04A_국토부원자료'!O1531,"")</f>
        <v>송파대로28길 32</v>
      </c>
      <c r="M1530" s="39" t="str">
        <f>IFERROR('04A_국토부원자료'!Q1531,"")</f>
        <v>중개거래</v>
      </c>
      <c r="N1530" s="38">
        <f>IF(B1530="","",IF('02_대상물건입력'!B5="",1,IF(ISNUMBER(SEARCH('02_대상물건입력'!B5,B1530)),1,0)))</f>
        <v>1</v>
      </c>
      <c r="O1530" s="38">
        <f>IF(B1530="","",IF('02_대상물건입력'!B6="",1,IF(ISNUMBER(SEARCH('02_대상물건입력'!B6,B1530)),1,0)))</f>
        <v>1</v>
      </c>
      <c r="P1530" s="38">
        <f>IF(L1530="","",IF('02_대상물건입력'!B15="",0,IF(ISNUMBER(SEARCH('02_대상물건입력'!B15,L1530)),1,0)))</f>
        <v>1</v>
      </c>
      <c r="Q1530" s="38">
        <f>IF(D1530="","",IF('02_대상물건입력'!B8="",0,IF(ISNUMBER(SEARCH('02_대상물건입력'!B8,D1530)),1,0)))</f>
        <v>0</v>
      </c>
      <c r="R1530" s="44">
        <f>IFERROR(ABS(E1530-'02_대상물건입력'!B11)/'02_대상물건입력'!B11,"")</f>
        <v>8.3589058393410395E-2</v>
      </c>
      <c r="S1530" s="38">
        <f>IFERROR(ABS(J1530-'02_대상물건입력'!B10),"")</f>
        <v>8</v>
      </c>
      <c r="T1530" s="38">
        <f>IFERROR(ABS('01_설정'!B4-F1530),"")</f>
        <v>865</v>
      </c>
      <c r="U1530" s="38">
        <f>IFERROR(ABS(K1530-YEAR('02_대상물건입력'!B14)),"")</f>
        <v>36</v>
      </c>
      <c r="V1530" s="38" t="str">
        <f>IF(B1530="","",IF(AND(E1530&gt;0,F1530&gt;0,H1530&gt;0,OR('04A_국토부원자료'!P1531="",'04A_국토부원자료'!P1531="-"),IF('01_설정'!B10=1,N1530=1,TRUE),R1530&lt;='01_설정'!B5,S1530&lt;='01_설정'!B6,T1530&lt;='01_설정'!B7,U1530&lt;='01_설정'!B8),"Y",""))</f>
        <v/>
      </c>
      <c r="W1530" s="40" t="str">
        <f>IF(V1530&lt;&gt;"Y","",MAX(0,(1-R1530/'01_설정'!B5))*'01_설정'!B14+MAX(0,(1-S1530/'01_설정'!B6))*'01_설정'!B15+MAX(0,(1-T1530/'01_설정'!B7))*'01_설정'!B16+MAX(0,(1-U1530/'01_설정'!B8))*'01_설정'!B17+O1530*'01_설정'!B11+Q1530*'01_설정'!B12+P1530*'01_설정'!B13)</f>
        <v/>
      </c>
      <c r="X1530" s="38" t="str">
        <f>IF(W1530="","",1+COUNTIFS($W$4:$W$3003,"&gt;"&amp;W1530)+COUNTIFS($W$4:W1530,W1530)-1)</f>
        <v/>
      </c>
    </row>
    <row r="1531" spans="1:24" ht="16.5">
      <c r="A1531" s="38">
        <f>IF('04A_국토부원자료'!A1532="","",ROW()-3)</f>
        <v>1528</v>
      </c>
      <c r="B1531" s="39" t="str">
        <f>IFERROR('04A_국토부원자료'!B1532,"")</f>
        <v>서울특별시 송파구 가락동</v>
      </c>
      <c r="C1531" s="39" t="str">
        <f>IF(B1531="","",IF('04A_국토부원자료'!C1532&lt;&gt;"",'04A_국토부원자료'!C1532,TRIM('04A_국토부원자료'!D1532&amp;IF('04A_국토부원자료'!E1532&lt;&gt;"","-"&amp;'04A_국토부원자료'!E1532,""))))</f>
        <v>99-2</v>
      </c>
      <c r="D1531" s="39" t="str">
        <f>IFERROR('04A_국토부원자료'!F1532,"")</f>
        <v>가락동 훼미리 오피스텔2차</v>
      </c>
      <c r="E1531" s="40">
        <f>IFERROR(VALUE(SUBSTITUTE('04A_국토부원자료'!G1532,",","")),"")</f>
        <v>32.39</v>
      </c>
      <c r="F1531" s="41">
        <f>IFERROR(IF(AND('04A_국토부원자료'!H1532&lt;&gt;"",'04A_국토부원자료'!I1532&lt;&gt;""),DATE(INT(VALUE(SUBSTITUTE('04A_국토부원자료'!H1532,",",""))/100),MOD(VALUE(SUBSTITUTE('04A_국토부원자료'!H1532,",","")),100),VALUE(SUBSTITUTE('04A_국토부원자료'!I1532,",",""))),""),"")</f>
        <v>45245</v>
      </c>
      <c r="G1531" s="42">
        <f>IFERROR(VALUE(SUBSTITUTE('04A_국토부원자료'!J1532,",","")),"")</f>
        <v>12500</v>
      </c>
      <c r="H1531" s="43">
        <f t="shared" si="46"/>
        <v>125000000</v>
      </c>
      <c r="I1531" s="43">
        <f t="shared" si="47"/>
        <v>3859215.8073479468</v>
      </c>
      <c r="J1531" s="38">
        <f>IFERROR(VALUE(SUBSTITUTE('04A_국토부원자료'!K1532,",","")),"")</f>
        <v>5</v>
      </c>
      <c r="K1531" s="38">
        <f>IFERROR(VALUE(SUBSTITUTE('04A_국토부원자료'!N1532,",","")),"")</f>
        <v>1990</v>
      </c>
      <c r="L1531" s="39" t="str">
        <f>IFERROR('04A_국토부원자료'!O1532,"")</f>
        <v>송파대로28길 6</v>
      </c>
      <c r="M1531" s="39" t="str">
        <f>IFERROR('04A_국토부원자료'!Q1532,"")</f>
        <v>중개거래</v>
      </c>
      <c r="N1531" s="38">
        <f>IF(B1531="","",IF('02_대상물건입력'!B5="",1,IF(ISNUMBER(SEARCH('02_대상물건입력'!B5,B1531)),1,0)))</f>
        <v>1</v>
      </c>
      <c r="O1531" s="38">
        <f>IF(B1531="","",IF('02_대상물건입력'!B6="",1,IF(ISNUMBER(SEARCH('02_대상물건입력'!B6,B1531)),1,0)))</f>
        <v>1</v>
      </c>
      <c r="P1531" s="38">
        <f>IF(L1531="","",IF('02_대상물건입력'!B15="",0,IF(ISNUMBER(SEARCH('02_대상물건입력'!B15,L1531)),1,0)))</f>
        <v>1</v>
      </c>
      <c r="Q1531" s="38">
        <f>IF(D1531="","",IF('02_대상물건입력'!B8="",0,IF(ISNUMBER(SEARCH('02_대상물건입력'!B8,D1531)),1,0)))</f>
        <v>0</v>
      </c>
      <c r="R1531" s="44">
        <f>IFERROR(ABS(E1531-'02_대상물건입력'!B11)/'02_대상물건입력'!B11,"")</f>
        <v>0.18893799462610311</v>
      </c>
      <c r="S1531" s="38">
        <f>IFERROR(ABS(J1531-'02_대상물건입력'!B10),"")</f>
        <v>7</v>
      </c>
      <c r="T1531" s="38">
        <f>IFERROR(ABS('01_설정'!B4-F1531),"")</f>
        <v>867</v>
      </c>
      <c r="U1531" s="38">
        <f>IFERROR(ABS(K1531-YEAR('02_대상물건입력'!B14)),"")</f>
        <v>36</v>
      </c>
      <c r="V1531" s="38" t="str">
        <f>IF(B1531="","",IF(AND(E1531&gt;0,F1531&gt;0,H1531&gt;0,OR('04A_국토부원자료'!P1532="",'04A_국토부원자료'!P1532="-"),IF('01_설정'!B10=1,N1531=1,TRUE),R1531&lt;='01_설정'!B5,S1531&lt;='01_설정'!B6,T1531&lt;='01_설정'!B7,U1531&lt;='01_설정'!B8),"Y",""))</f>
        <v/>
      </c>
      <c r="W1531" s="40" t="str">
        <f>IF(V1531&lt;&gt;"Y","",MAX(0,(1-R1531/'01_설정'!B5))*'01_설정'!B14+MAX(0,(1-S1531/'01_설정'!B6))*'01_설정'!B15+MAX(0,(1-T1531/'01_설정'!B7))*'01_설정'!B16+MAX(0,(1-U1531/'01_설정'!B8))*'01_설정'!B17+O1531*'01_설정'!B11+Q1531*'01_설정'!B12+P1531*'01_설정'!B13)</f>
        <v/>
      </c>
      <c r="X1531" s="38" t="str">
        <f>IF(W1531="","",1+COUNTIFS($W$4:$W$3003,"&gt;"&amp;W1531)+COUNTIFS($W$4:W1531,W1531)-1)</f>
        <v/>
      </c>
    </row>
    <row r="1532" spans="1:24" ht="16.5">
      <c r="A1532" s="38">
        <f>IF('04A_국토부원자료'!A1533="","",ROW()-3)</f>
        <v>1529</v>
      </c>
      <c r="B1532" s="39" t="str">
        <f>IFERROR('04A_국토부원자료'!B1533,"")</f>
        <v>서울특별시 송파구 가락동</v>
      </c>
      <c r="C1532" s="39" t="str">
        <f>IF(B1532="","",IF('04A_국토부원자료'!C1533&lt;&gt;"",'04A_국토부원자료'!C1533,TRIM('04A_국토부원자료'!D1533&amp;IF('04A_국토부원자료'!E1533&lt;&gt;"","-"&amp;'04A_국토부원자료'!E1533,""))))</f>
        <v>79-4</v>
      </c>
      <c r="D1532" s="39" t="str">
        <f>IFERROR('04A_국토부원자료'!F1533,"")</f>
        <v>(79-4)</v>
      </c>
      <c r="E1532" s="40">
        <f>IFERROR(VALUE(SUBSTITUTE('04A_국토부원자료'!G1533,",","")),"")</f>
        <v>37.56</v>
      </c>
      <c r="F1532" s="41">
        <f>IFERROR(IF(AND('04A_국토부원자료'!H1533&lt;&gt;"",'04A_국토부원자료'!I1533&lt;&gt;""),DATE(INT(VALUE(SUBSTITUTE('04A_국토부원자료'!H1533,",",""))/100),MOD(VALUE(SUBSTITUTE('04A_국토부원자료'!H1533,",","")),100),VALUE(SUBSTITUTE('04A_국토부원자료'!I1533,",",""))),""),"")</f>
        <v>45243</v>
      </c>
      <c r="G1532" s="42">
        <f>IFERROR(VALUE(SUBSTITUTE('04A_국토부원자료'!J1533,",","")),"")</f>
        <v>14000</v>
      </c>
      <c r="H1532" s="43">
        <f t="shared" si="46"/>
        <v>140000000</v>
      </c>
      <c r="I1532" s="43">
        <f t="shared" si="47"/>
        <v>3727369.5420660274</v>
      </c>
      <c r="J1532" s="38">
        <f>IFERROR(VALUE(SUBSTITUTE('04A_국토부원자료'!K1533,",","")),"")</f>
        <v>5</v>
      </c>
      <c r="K1532" s="38">
        <f>IFERROR(VALUE(SUBSTITUTE('04A_국토부원자료'!N1533,",","")),"")</f>
        <v>1991</v>
      </c>
      <c r="L1532" s="39" t="str">
        <f>IFERROR('04A_국토부원자료'!O1533,"")</f>
        <v>송파대로28길 20</v>
      </c>
      <c r="M1532" s="39" t="str">
        <f>IFERROR('04A_국토부원자료'!Q1533,"")</f>
        <v>중개거래</v>
      </c>
      <c r="N1532" s="38">
        <f>IF(B1532="","",IF('02_대상물건입력'!B5="",1,IF(ISNUMBER(SEARCH('02_대상물건입력'!B5,B1532)),1,0)))</f>
        <v>1</v>
      </c>
      <c r="O1532" s="38">
        <f>IF(B1532="","",IF('02_대상물건입력'!B6="",1,IF(ISNUMBER(SEARCH('02_대상물건입력'!B6,B1532)),1,0)))</f>
        <v>1</v>
      </c>
      <c r="P1532" s="38">
        <f>IF(L1532="","",IF('02_대상물건입력'!B15="",0,IF(ISNUMBER(SEARCH('02_대상물건입력'!B15,L1532)),1,0)))</f>
        <v>1</v>
      </c>
      <c r="Q1532" s="38">
        <f>IF(D1532="","",IF('02_대상물건입력'!B8="",0,IF(ISNUMBER(SEARCH('02_대상물건입력'!B8,D1532)),1,0)))</f>
        <v>0</v>
      </c>
      <c r="R1532" s="44">
        <f>IFERROR(ABS(E1532-'02_대상물건입력'!B11)/'02_대상물건입력'!B11,"")</f>
        <v>0.37871290763064014</v>
      </c>
      <c r="S1532" s="38">
        <f>IFERROR(ABS(J1532-'02_대상물건입력'!B10),"")</f>
        <v>7</v>
      </c>
      <c r="T1532" s="38">
        <f>IFERROR(ABS('01_설정'!B4-F1532),"")</f>
        <v>869</v>
      </c>
      <c r="U1532" s="38">
        <f>IFERROR(ABS(K1532-YEAR('02_대상물건입력'!B14)),"")</f>
        <v>35</v>
      </c>
      <c r="V1532" s="38" t="str">
        <f>IF(B1532="","",IF(AND(E1532&gt;0,F1532&gt;0,H1532&gt;0,OR('04A_국토부원자료'!P1533="",'04A_국토부원자료'!P1533="-"),IF('01_설정'!B10=1,N1532=1,TRUE),R1532&lt;='01_설정'!B5,S1532&lt;='01_설정'!B6,T1532&lt;='01_설정'!B7,U1532&lt;='01_설정'!B8),"Y",""))</f>
        <v/>
      </c>
      <c r="W1532" s="40" t="str">
        <f>IF(V1532&lt;&gt;"Y","",MAX(0,(1-R1532/'01_설정'!B5))*'01_설정'!B14+MAX(0,(1-S1532/'01_설정'!B6))*'01_설정'!B15+MAX(0,(1-T1532/'01_설정'!B7))*'01_설정'!B16+MAX(0,(1-U1532/'01_설정'!B8))*'01_설정'!B17+O1532*'01_설정'!B11+Q1532*'01_설정'!B12+P1532*'01_설정'!B13)</f>
        <v/>
      </c>
      <c r="X1532" s="38" t="str">
        <f>IF(W1532="","",1+COUNTIFS($W$4:$W$3003,"&gt;"&amp;W1532)+COUNTIFS($W$4:W1532,W1532)-1)</f>
        <v/>
      </c>
    </row>
    <row r="1533" spans="1:24" ht="16.5">
      <c r="A1533" s="38">
        <f>IF('04A_국토부원자료'!A1534="","",ROW()-3)</f>
        <v>1530</v>
      </c>
      <c r="B1533" s="39" t="str">
        <f>IFERROR('04A_국토부원자료'!B1534,"")</f>
        <v>서울특별시 송파구 가락동</v>
      </c>
      <c r="C1533" s="39" t="str">
        <f>IF(B1533="","",IF('04A_국토부원자료'!C1534&lt;&gt;"",'04A_국토부원자료'!C1534,TRIM('04A_국토부원자료'!D1534&amp;IF('04A_국토부원자료'!E1534&lt;&gt;"","-"&amp;'04A_국토부원자료'!E1534,""))))</f>
        <v>99-2</v>
      </c>
      <c r="D1533" s="39" t="str">
        <f>IFERROR('04A_국토부원자료'!F1534,"")</f>
        <v>가락동 훼미리 오피스텔2차</v>
      </c>
      <c r="E1533" s="40">
        <f>IFERROR(VALUE(SUBSTITUTE('04A_국토부원자료'!G1534,",","")),"")</f>
        <v>32.4</v>
      </c>
      <c r="F1533" s="41">
        <f>IFERROR(IF(AND('04A_국토부원자료'!H1534&lt;&gt;"",'04A_국토부원자료'!I1534&lt;&gt;""),DATE(INT(VALUE(SUBSTITUTE('04A_국토부원자료'!H1534,",",""))/100),MOD(VALUE(SUBSTITUTE('04A_국토부원자료'!H1534,",","")),100),VALUE(SUBSTITUTE('04A_국토부원자료'!I1534,",",""))),""),"")</f>
        <v>45239</v>
      </c>
      <c r="G1533" s="42">
        <f>IFERROR(VALUE(SUBSTITUTE('04A_국토부원자료'!J1534,",","")),"")</f>
        <v>13500</v>
      </c>
      <c r="H1533" s="43">
        <f t="shared" si="46"/>
        <v>135000000</v>
      </c>
      <c r="I1533" s="43">
        <f t="shared" si="47"/>
        <v>4166666.666666667</v>
      </c>
      <c r="J1533" s="38">
        <f>IFERROR(VALUE(SUBSTITUTE('04A_국토부원자료'!K1534,",","")),"")</f>
        <v>4</v>
      </c>
      <c r="K1533" s="38">
        <f>IFERROR(VALUE(SUBSTITUTE('04A_국토부원자료'!N1534,",","")),"")</f>
        <v>1990</v>
      </c>
      <c r="L1533" s="39" t="str">
        <f>IFERROR('04A_국토부원자료'!O1534,"")</f>
        <v>송파대로28길 6</v>
      </c>
      <c r="M1533" s="39" t="str">
        <f>IFERROR('04A_국토부원자료'!Q1534,"")</f>
        <v>중개거래</v>
      </c>
      <c r="N1533" s="38">
        <f>IF(B1533="","",IF('02_대상물건입력'!B5="",1,IF(ISNUMBER(SEARCH('02_대상물건입력'!B5,B1533)),1,0)))</f>
        <v>1</v>
      </c>
      <c r="O1533" s="38">
        <f>IF(B1533="","",IF('02_대상물건입력'!B6="",1,IF(ISNUMBER(SEARCH('02_대상물건입력'!B6,B1533)),1,0)))</f>
        <v>1</v>
      </c>
      <c r="P1533" s="38">
        <f>IF(L1533="","",IF('02_대상물건입력'!B15="",0,IF(ISNUMBER(SEARCH('02_대상물건입력'!B15,L1533)),1,0)))</f>
        <v>1</v>
      </c>
      <c r="Q1533" s="38">
        <f>IF(D1533="","",IF('02_대상물건입력'!B8="",0,IF(ISNUMBER(SEARCH('02_대상물건입력'!B8,D1533)),1,0)))</f>
        <v>0</v>
      </c>
      <c r="R1533" s="44">
        <f>IFERROR(ABS(E1533-'02_대상물건입력'!B11)/'02_대상물건입력'!B11,"")</f>
        <v>0.18930506409032843</v>
      </c>
      <c r="S1533" s="38">
        <f>IFERROR(ABS(J1533-'02_대상물건입력'!B10),"")</f>
        <v>8</v>
      </c>
      <c r="T1533" s="38">
        <f>IFERROR(ABS('01_설정'!B4-F1533),"")</f>
        <v>873</v>
      </c>
      <c r="U1533" s="38">
        <f>IFERROR(ABS(K1533-YEAR('02_대상물건입력'!B14)),"")</f>
        <v>36</v>
      </c>
      <c r="V1533" s="38" t="str">
        <f>IF(B1533="","",IF(AND(E1533&gt;0,F1533&gt;0,H1533&gt;0,OR('04A_국토부원자료'!P1534="",'04A_국토부원자료'!P1534="-"),IF('01_설정'!B10=1,N1533=1,TRUE),R1533&lt;='01_설정'!B5,S1533&lt;='01_설정'!B6,T1533&lt;='01_설정'!B7,U1533&lt;='01_설정'!B8),"Y",""))</f>
        <v/>
      </c>
      <c r="W1533" s="40" t="str">
        <f>IF(V1533&lt;&gt;"Y","",MAX(0,(1-R1533/'01_설정'!B5))*'01_설정'!B14+MAX(0,(1-S1533/'01_설정'!B6))*'01_설정'!B15+MAX(0,(1-T1533/'01_설정'!B7))*'01_설정'!B16+MAX(0,(1-U1533/'01_설정'!B8))*'01_설정'!B17+O1533*'01_설정'!B11+Q1533*'01_설정'!B12+P1533*'01_설정'!B13)</f>
        <v/>
      </c>
      <c r="X1533" s="38" t="str">
        <f>IF(W1533="","",1+COUNTIFS($W$4:$W$3003,"&gt;"&amp;W1533)+COUNTIFS($W$4:W1533,W1533)-1)</f>
        <v/>
      </c>
    </row>
    <row r="1534" spans="1:24" ht="16.5">
      <c r="A1534" s="38">
        <f>IF('04A_국토부원자료'!A1535="","",ROW()-3)</f>
        <v>1531</v>
      </c>
      <c r="B1534" s="39" t="str">
        <f>IFERROR('04A_국토부원자료'!B1535,"")</f>
        <v>서울특별시 송파구 가락동</v>
      </c>
      <c r="C1534" s="39" t="str">
        <f>IF(B1534="","",IF('04A_국토부원자료'!C1535&lt;&gt;"",'04A_국토부원자료'!C1535,TRIM('04A_국토부원자료'!D1535&amp;IF('04A_국토부원자료'!E1535&lt;&gt;"","-"&amp;'04A_국토부원자료'!E1535,""))))</f>
        <v>99-3</v>
      </c>
      <c r="D1534" s="39" t="str">
        <f>IFERROR('04A_국토부원자료'!F1535,"")</f>
        <v>제일오피스텔</v>
      </c>
      <c r="E1534" s="40">
        <f>IFERROR(VALUE(SUBSTITUTE('04A_국토부원자료'!G1535,",","")),"")</f>
        <v>30.06</v>
      </c>
      <c r="F1534" s="41">
        <f>IFERROR(IF(AND('04A_국토부원자료'!H1535&lt;&gt;"",'04A_국토부원자료'!I1535&lt;&gt;""),DATE(INT(VALUE(SUBSTITUTE('04A_국토부원자료'!H1535,",",""))/100),MOD(VALUE(SUBSTITUTE('04A_국토부원자료'!H1535,",","")),100),VALUE(SUBSTITUTE('04A_국토부원자료'!I1535,",",""))),""),"")</f>
        <v>45238</v>
      </c>
      <c r="G1534" s="42">
        <f>IFERROR(VALUE(SUBSTITUTE('04A_국토부원자료'!J1535,",","")),"")</f>
        <v>23600</v>
      </c>
      <c r="H1534" s="43">
        <f t="shared" si="46"/>
        <v>236000000</v>
      </c>
      <c r="I1534" s="43">
        <f t="shared" si="47"/>
        <v>7850964.7371922825</v>
      </c>
      <c r="J1534" s="38">
        <f>IFERROR(VALUE(SUBSTITUTE('04A_국토부원자료'!K1535,",","")),"")</f>
        <v>10</v>
      </c>
      <c r="K1534" s="38">
        <f>IFERROR(VALUE(SUBSTITUTE('04A_국토부원자료'!N1535,",","")),"")</f>
        <v>1992</v>
      </c>
      <c r="L1534" s="39" t="str">
        <f>IFERROR('04A_국토부원자료'!O1535,"")</f>
        <v>송파대로 260</v>
      </c>
      <c r="M1534" s="39" t="str">
        <f>IFERROR('04A_국토부원자료'!Q1535,"")</f>
        <v>중개거래</v>
      </c>
      <c r="N1534" s="38">
        <f>IF(B1534="","",IF('02_대상물건입력'!B5="",1,IF(ISNUMBER(SEARCH('02_대상물건입력'!B5,B1534)),1,0)))</f>
        <v>1</v>
      </c>
      <c r="O1534" s="38">
        <f>IF(B1534="","",IF('02_대상물건입력'!B6="",1,IF(ISNUMBER(SEARCH('02_대상물건입력'!B6,B1534)),1,0)))</f>
        <v>1</v>
      </c>
      <c r="P1534" s="38">
        <f>IF(L1534="","",IF('02_대상물건입력'!B15="",0,IF(ISNUMBER(SEARCH('02_대상물건입력'!B15,L1534)),1,0)))</f>
        <v>1</v>
      </c>
      <c r="Q1534" s="38">
        <f>IF(D1534="","",IF('02_대상물건입력'!B8="",0,IF(ISNUMBER(SEARCH('02_대상물건입력'!B8,D1534)),1,0)))</f>
        <v>0</v>
      </c>
      <c r="R1534" s="44">
        <f>IFERROR(ABS(E1534-'02_대상물건입력'!B11)/'02_대상물건입력'!B11,"")</f>
        <v>0.1034108094615825</v>
      </c>
      <c r="S1534" s="38">
        <f>IFERROR(ABS(J1534-'02_대상물건입력'!B10),"")</f>
        <v>2</v>
      </c>
      <c r="T1534" s="38">
        <f>IFERROR(ABS('01_설정'!B4-F1534),"")</f>
        <v>874</v>
      </c>
      <c r="U1534" s="38">
        <f>IFERROR(ABS(K1534-YEAR('02_대상물건입력'!B14)),"")</f>
        <v>34</v>
      </c>
      <c r="V1534" s="38" t="str">
        <f>IF(B1534="","",IF(AND(E1534&gt;0,F1534&gt;0,H1534&gt;0,OR('04A_국토부원자료'!P1535="",'04A_국토부원자료'!P1535="-"),IF('01_설정'!B10=1,N1534=1,TRUE),R1534&lt;='01_설정'!B5,S1534&lt;='01_설정'!B6,T1534&lt;='01_설정'!B7,U1534&lt;='01_설정'!B8),"Y",""))</f>
        <v/>
      </c>
      <c r="W1534" s="40" t="str">
        <f>IF(V1534&lt;&gt;"Y","",MAX(0,(1-R1534/'01_설정'!B5))*'01_설정'!B14+MAX(0,(1-S1534/'01_설정'!B6))*'01_설정'!B15+MAX(0,(1-T1534/'01_설정'!B7))*'01_설정'!B16+MAX(0,(1-U1534/'01_설정'!B8))*'01_설정'!B17+O1534*'01_설정'!B11+Q1534*'01_설정'!B12+P1534*'01_설정'!B13)</f>
        <v/>
      </c>
      <c r="X1534" s="38" t="str">
        <f>IF(W1534="","",1+COUNTIFS($W$4:$W$3003,"&gt;"&amp;W1534)+COUNTIFS($W$4:W1534,W1534)-1)</f>
        <v/>
      </c>
    </row>
    <row r="1535" spans="1:24" ht="16.5">
      <c r="A1535" s="38">
        <f>IF('04A_국토부원자료'!A1536="","",ROW()-3)</f>
        <v>1532</v>
      </c>
      <c r="B1535" s="39" t="str">
        <f>IFERROR('04A_국토부원자료'!B1536,"")</f>
        <v>서울특별시 송파구 가락동</v>
      </c>
      <c r="C1535" s="39" t="str">
        <f>IF(B1535="","",IF('04A_국토부원자료'!C1536&lt;&gt;"",'04A_국토부원자료'!C1536,TRIM('04A_국토부원자료'!D1536&amp;IF('04A_국토부원자료'!E1536&lt;&gt;"","-"&amp;'04A_국토부원자료'!E1536,""))))</f>
        <v>99-3</v>
      </c>
      <c r="D1535" s="39" t="str">
        <f>IFERROR('04A_국토부원자료'!F1536,"")</f>
        <v>제일오피스텔</v>
      </c>
      <c r="E1535" s="40">
        <f>IFERROR(VALUE(SUBSTITUTE('04A_국토부원자료'!G1536,",","")),"")</f>
        <v>30.06</v>
      </c>
      <c r="F1535" s="41">
        <f>IFERROR(IF(AND('04A_국토부원자료'!H1536&lt;&gt;"",'04A_국토부원자료'!I1536&lt;&gt;""),DATE(INT(VALUE(SUBSTITUTE('04A_국토부원자료'!H1536,",",""))/100),MOD(VALUE(SUBSTITUTE('04A_국토부원자료'!H1536,",","")),100),VALUE(SUBSTITUTE('04A_국토부원자료'!I1536,",",""))),""),"")</f>
        <v>45237</v>
      </c>
      <c r="G1535" s="42">
        <f>IFERROR(VALUE(SUBSTITUTE('04A_국토부원자료'!J1536,",","")),"")</f>
        <v>19650</v>
      </c>
      <c r="H1535" s="43">
        <f t="shared" si="46"/>
        <v>196500000</v>
      </c>
      <c r="I1535" s="43">
        <f t="shared" si="47"/>
        <v>6536926.147704591</v>
      </c>
      <c r="J1535" s="38">
        <f>IFERROR(VALUE(SUBSTITUTE('04A_국토부원자료'!K1536,",","")),"")</f>
        <v>10</v>
      </c>
      <c r="K1535" s="38">
        <f>IFERROR(VALUE(SUBSTITUTE('04A_국토부원자료'!N1536,",","")),"")</f>
        <v>1992</v>
      </c>
      <c r="L1535" s="39" t="str">
        <f>IFERROR('04A_국토부원자료'!O1536,"")</f>
        <v>송파대로 260</v>
      </c>
      <c r="M1535" s="39" t="str">
        <f>IFERROR('04A_국토부원자료'!Q1536,"")</f>
        <v>중개거래</v>
      </c>
      <c r="N1535" s="38">
        <f>IF(B1535="","",IF('02_대상물건입력'!B5="",1,IF(ISNUMBER(SEARCH('02_대상물건입력'!B5,B1535)),1,0)))</f>
        <v>1</v>
      </c>
      <c r="O1535" s="38">
        <f>IF(B1535="","",IF('02_대상물건입력'!B6="",1,IF(ISNUMBER(SEARCH('02_대상물건입력'!B6,B1535)),1,0)))</f>
        <v>1</v>
      </c>
      <c r="P1535" s="38">
        <f>IF(L1535="","",IF('02_대상물건입력'!B15="",0,IF(ISNUMBER(SEARCH('02_대상물건입력'!B15,L1535)),1,0)))</f>
        <v>1</v>
      </c>
      <c r="Q1535" s="38">
        <f>IF(D1535="","",IF('02_대상물건입력'!B8="",0,IF(ISNUMBER(SEARCH('02_대상물건입력'!B8,D1535)),1,0)))</f>
        <v>0</v>
      </c>
      <c r="R1535" s="44">
        <f>IFERROR(ABS(E1535-'02_대상물건입력'!B11)/'02_대상물건입력'!B11,"")</f>
        <v>0.1034108094615825</v>
      </c>
      <c r="S1535" s="38">
        <f>IFERROR(ABS(J1535-'02_대상물건입력'!B10),"")</f>
        <v>2</v>
      </c>
      <c r="T1535" s="38">
        <f>IFERROR(ABS('01_설정'!B4-F1535),"")</f>
        <v>875</v>
      </c>
      <c r="U1535" s="38">
        <f>IFERROR(ABS(K1535-YEAR('02_대상물건입력'!B14)),"")</f>
        <v>34</v>
      </c>
      <c r="V1535" s="38" t="str">
        <f>IF(B1535="","",IF(AND(E1535&gt;0,F1535&gt;0,H1535&gt;0,OR('04A_국토부원자료'!P1536="",'04A_국토부원자료'!P1536="-"),IF('01_설정'!B10=1,N1535=1,TRUE),R1535&lt;='01_설정'!B5,S1535&lt;='01_설정'!B6,T1535&lt;='01_설정'!B7,U1535&lt;='01_설정'!B8),"Y",""))</f>
        <v/>
      </c>
      <c r="W1535" s="40" t="str">
        <f>IF(V1535&lt;&gt;"Y","",MAX(0,(1-R1535/'01_설정'!B5))*'01_설정'!B14+MAX(0,(1-S1535/'01_설정'!B6))*'01_설정'!B15+MAX(0,(1-T1535/'01_설정'!B7))*'01_설정'!B16+MAX(0,(1-U1535/'01_설정'!B8))*'01_설정'!B17+O1535*'01_설정'!B11+Q1535*'01_설정'!B12+P1535*'01_설정'!B13)</f>
        <v/>
      </c>
      <c r="X1535" s="38" t="str">
        <f>IF(W1535="","",1+COUNTIFS($W$4:$W$3003,"&gt;"&amp;W1535)+COUNTIFS($W$4:W1535,W1535)-1)</f>
        <v/>
      </c>
    </row>
    <row r="1536" spans="1:24" ht="16.5">
      <c r="A1536" s="38">
        <f>IF('04A_국토부원자료'!A1537="","",ROW()-3)</f>
        <v>1533</v>
      </c>
      <c r="B1536" s="39" t="str">
        <f>IFERROR('04A_국토부원자료'!B1537,"")</f>
        <v>서울특별시 송파구 가락동</v>
      </c>
      <c r="C1536" s="39" t="str">
        <f>IF(B1536="","",IF('04A_국토부원자료'!C1537&lt;&gt;"",'04A_국토부원자료'!C1537,TRIM('04A_국토부원자료'!D1537&amp;IF('04A_국토부원자료'!E1537&lt;&gt;"","-"&amp;'04A_국토부원자료'!E1537,""))))</f>
        <v>99-3</v>
      </c>
      <c r="D1536" s="39" t="str">
        <f>IFERROR('04A_국토부원자료'!F1537,"")</f>
        <v>제일오피스텔</v>
      </c>
      <c r="E1536" s="40">
        <f>IFERROR(VALUE(SUBSTITUTE('04A_국토부원자료'!G1537,",","")),"")</f>
        <v>30.06</v>
      </c>
      <c r="F1536" s="41">
        <f>IFERROR(IF(AND('04A_국토부원자료'!H1537&lt;&gt;"",'04A_국토부원자료'!I1537&lt;&gt;""),DATE(INT(VALUE(SUBSTITUTE('04A_국토부원자료'!H1537,",",""))/100),MOD(VALUE(SUBSTITUTE('04A_국토부원자료'!H1537,",","")),100),VALUE(SUBSTITUTE('04A_국토부원자료'!I1537,",",""))),""),"")</f>
        <v>45237</v>
      </c>
      <c r="G1536" s="42">
        <f>IFERROR(VALUE(SUBSTITUTE('04A_국토부원자료'!J1537,",","")),"")</f>
        <v>19650</v>
      </c>
      <c r="H1536" s="43">
        <f t="shared" si="46"/>
        <v>196500000</v>
      </c>
      <c r="I1536" s="43">
        <f t="shared" si="47"/>
        <v>6536926.147704591</v>
      </c>
      <c r="J1536" s="38">
        <f>IFERROR(VALUE(SUBSTITUTE('04A_국토부원자료'!K1537,",","")),"")</f>
        <v>10</v>
      </c>
      <c r="K1536" s="38">
        <f>IFERROR(VALUE(SUBSTITUTE('04A_국토부원자료'!N1537,",","")),"")</f>
        <v>1992</v>
      </c>
      <c r="L1536" s="39" t="str">
        <f>IFERROR('04A_국토부원자료'!O1537,"")</f>
        <v>송파대로 260</v>
      </c>
      <c r="M1536" s="39" t="str">
        <f>IFERROR('04A_국토부원자료'!Q1537,"")</f>
        <v>중개거래</v>
      </c>
      <c r="N1536" s="38">
        <f>IF(B1536="","",IF('02_대상물건입력'!B5="",1,IF(ISNUMBER(SEARCH('02_대상물건입력'!B5,B1536)),1,0)))</f>
        <v>1</v>
      </c>
      <c r="O1536" s="38">
        <f>IF(B1536="","",IF('02_대상물건입력'!B6="",1,IF(ISNUMBER(SEARCH('02_대상물건입력'!B6,B1536)),1,0)))</f>
        <v>1</v>
      </c>
      <c r="P1536" s="38">
        <f>IF(L1536="","",IF('02_대상물건입력'!B15="",0,IF(ISNUMBER(SEARCH('02_대상물건입력'!B15,L1536)),1,0)))</f>
        <v>1</v>
      </c>
      <c r="Q1536" s="38">
        <f>IF(D1536="","",IF('02_대상물건입력'!B8="",0,IF(ISNUMBER(SEARCH('02_대상물건입력'!B8,D1536)),1,0)))</f>
        <v>0</v>
      </c>
      <c r="R1536" s="44">
        <f>IFERROR(ABS(E1536-'02_대상물건입력'!B11)/'02_대상물건입력'!B11,"")</f>
        <v>0.1034108094615825</v>
      </c>
      <c r="S1536" s="38">
        <f>IFERROR(ABS(J1536-'02_대상물건입력'!B10),"")</f>
        <v>2</v>
      </c>
      <c r="T1536" s="38">
        <f>IFERROR(ABS('01_설정'!B4-F1536),"")</f>
        <v>875</v>
      </c>
      <c r="U1536" s="38">
        <f>IFERROR(ABS(K1536-YEAR('02_대상물건입력'!B14)),"")</f>
        <v>34</v>
      </c>
      <c r="V1536" s="38" t="str">
        <f>IF(B1536="","",IF(AND(E1536&gt;0,F1536&gt;0,H1536&gt;0,OR('04A_국토부원자료'!P1537="",'04A_국토부원자료'!P1537="-"),IF('01_설정'!B10=1,N1536=1,TRUE),R1536&lt;='01_설정'!B5,S1536&lt;='01_설정'!B6,T1536&lt;='01_설정'!B7,U1536&lt;='01_설정'!B8),"Y",""))</f>
        <v/>
      </c>
      <c r="W1536" s="40" t="str">
        <f>IF(V1536&lt;&gt;"Y","",MAX(0,(1-R1536/'01_설정'!B5))*'01_설정'!B14+MAX(0,(1-S1536/'01_설정'!B6))*'01_설정'!B15+MAX(0,(1-T1536/'01_설정'!B7))*'01_설정'!B16+MAX(0,(1-U1536/'01_설정'!B8))*'01_설정'!B17+O1536*'01_설정'!B11+Q1536*'01_설정'!B12+P1536*'01_설정'!B13)</f>
        <v/>
      </c>
      <c r="X1536" s="38" t="str">
        <f>IF(W1536="","",1+COUNTIFS($W$4:$W$3003,"&gt;"&amp;W1536)+COUNTIFS($W$4:W1536,W1536)-1)</f>
        <v/>
      </c>
    </row>
    <row r="1537" spans="1:24" ht="16.5">
      <c r="A1537" s="38">
        <f>IF('04A_국토부원자료'!A1538="","",ROW()-3)</f>
        <v>1534</v>
      </c>
      <c r="B1537" s="39" t="str">
        <f>IFERROR('04A_국토부원자료'!B1538,"")</f>
        <v>서울특별시 송파구 가락동</v>
      </c>
      <c r="C1537" s="39" t="str">
        <f>IF(B1537="","",IF('04A_국토부원자료'!C1538&lt;&gt;"",'04A_국토부원자료'!C1538,TRIM('04A_국토부원자료'!D1538&amp;IF('04A_국토부원자료'!E1538&lt;&gt;"","-"&amp;'04A_국토부원자료'!E1538,""))))</f>
        <v>78-1</v>
      </c>
      <c r="D1537" s="39" t="str">
        <f>IFERROR('04A_국토부원자료'!F1538,"")</f>
        <v>한화오벨리스크</v>
      </c>
      <c r="E1537" s="40">
        <f>IFERROR(VALUE(SUBSTITUTE('04A_국토부원자료'!G1538,",","")),"")</f>
        <v>30.34</v>
      </c>
      <c r="F1537" s="41">
        <f>IFERROR(IF(AND('04A_국토부원자료'!H1538&lt;&gt;"",'04A_국토부원자료'!I1538&lt;&gt;""),DATE(INT(VALUE(SUBSTITUTE('04A_국토부원자료'!H1538,",",""))/100),MOD(VALUE(SUBSTITUTE('04A_국토부원자료'!H1538,",","")),100),VALUE(SUBSTITUTE('04A_국토부원자료'!I1538,",",""))),""),"")</f>
        <v>45227</v>
      </c>
      <c r="G1537" s="42">
        <f>IFERROR(VALUE(SUBSTITUTE('04A_국토부원자료'!J1538,",","")),"")</f>
        <v>17000</v>
      </c>
      <c r="H1537" s="43">
        <f t="shared" si="46"/>
        <v>170000000</v>
      </c>
      <c r="I1537" s="43">
        <f t="shared" si="47"/>
        <v>5603164.1397495056</v>
      </c>
      <c r="J1537" s="38">
        <f>IFERROR(VALUE(SUBSTITUTE('04A_국토부원자료'!K1538,",","")),"")</f>
        <v>4</v>
      </c>
      <c r="K1537" s="38">
        <f>IFERROR(VALUE(SUBSTITUTE('04A_국토부원자료'!N1538,",","")),"")</f>
        <v>2004</v>
      </c>
      <c r="L1537" s="39" t="str">
        <f>IFERROR('04A_국토부원자료'!O1538,"")</f>
        <v>중대로 127</v>
      </c>
      <c r="M1537" s="39" t="str">
        <f>IFERROR('04A_국토부원자료'!Q1538,"")</f>
        <v>중개거래</v>
      </c>
      <c r="N1537" s="38">
        <f>IF(B1537="","",IF('02_대상물건입력'!B5="",1,IF(ISNUMBER(SEARCH('02_대상물건입력'!B5,B1537)),1,0)))</f>
        <v>1</v>
      </c>
      <c r="O1537" s="38">
        <f>IF(B1537="","",IF('02_대상물건입력'!B6="",1,IF(ISNUMBER(SEARCH('02_대상물건입력'!B6,B1537)),1,0)))</f>
        <v>1</v>
      </c>
      <c r="P1537" s="38">
        <f>IF(L1537="","",IF('02_대상물건입력'!B15="",0,IF(ISNUMBER(SEARCH('02_대상물건입력'!B15,L1537)),1,0)))</f>
        <v>0</v>
      </c>
      <c r="Q1537" s="38">
        <f>IF(D1537="","",IF('02_대상물건입력'!B8="",0,IF(ISNUMBER(SEARCH('02_대상물건입력'!B8,D1537)),1,0)))</f>
        <v>0</v>
      </c>
      <c r="R1537" s="44">
        <f>IFERROR(ABS(E1537-'02_대상물건입력'!B11)/'02_대상물건입력'!B11,"")</f>
        <v>0.11368875445989403</v>
      </c>
      <c r="S1537" s="38">
        <f>IFERROR(ABS(J1537-'02_대상물건입력'!B10),"")</f>
        <v>8</v>
      </c>
      <c r="T1537" s="38">
        <f>IFERROR(ABS('01_설정'!B4-F1537),"")</f>
        <v>885</v>
      </c>
      <c r="U1537" s="38">
        <f>IFERROR(ABS(K1537-YEAR('02_대상물건입력'!B14)),"")</f>
        <v>22</v>
      </c>
      <c r="V1537" s="38" t="str">
        <f>IF(B1537="","",IF(AND(E1537&gt;0,F1537&gt;0,H1537&gt;0,OR('04A_국토부원자료'!P1538="",'04A_국토부원자료'!P1538="-"),IF('01_설정'!B10=1,N1537=1,TRUE),R1537&lt;='01_설정'!B5,S1537&lt;='01_설정'!B6,T1537&lt;='01_설정'!B7,U1537&lt;='01_설정'!B8),"Y",""))</f>
        <v/>
      </c>
      <c r="W1537" s="40" t="str">
        <f>IF(V1537&lt;&gt;"Y","",MAX(0,(1-R1537/'01_설정'!B5))*'01_설정'!B14+MAX(0,(1-S1537/'01_설정'!B6))*'01_설정'!B15+MAX(0,(1-T1537/'01_설정'!B7))*'01_설정'!B16+MAX(0,(1-U1537/'01_설정'!B8))*'01_설정'!B17+O1537*'01_설정'!B11+Q1537*'01_설정'!B12+P1537*'01_설정'!B13)</f>
        <v/>
      </c>
      <c r="X1537" s="38" t="str">
        <f>IF(W1537="","",1+COUNTIFS($W$4:$W$3003,"&gt;"&amp;W1537)+COUNTIFS($W$4:W1537,W1537)-1)</f>
        <v/>
      </c>
    </row>
    <row r="1538" spans="1:24" ht="16.5">
      <c r="A1538" s="38">
        <f>IF('04A_국토부원자료'!A1539="","",ROW()-3)</f>
        <v>1535</v>
      </c>
      <c r="B1538" s="39" t="str">
        <f>IFERROR('04A_국토부원자료'!B1539,"")</f>
        <v>서울특별시 송파구 가락동</v>
      </c>
      <c r="C1538" s="39" t="str">
        <f>IF(B1538="","",IF('04A_국토부원자료'!C1539&lt;&gt;"",'04A_국토부원자료'!C1539,TRIM('04A_국토부원자료'!D1539&amp;IF('04A_국토부원자료'!E1539&lt;&gt;"","-"&amp;'04A_국토부원자료'!E1539,""))))</f>
        <v>99-3</v>
      </c>
      <c r="D1538" s="39" t="str">
        <f>IFERROR('04A_국토부원자료'!F1539,"")</f>
        <v>제일오피스텔</v>
      </c>
      <c r="E1538" s="40">
        <f>IFERROR(VALUE(SUBSTITUTE('04A_국토부원자료'!G1539,",","")),"")</f>
        <v>30.06</v>
      </c>
      <c r="F1538" s="41">
        <f>IFERROR(IF(AND('04A_국토부원자료'!H1539&lt;&gt;"",'04A_국토부원자료'!I1539&lt;&gt;""),DATE(INT(VALUE(SUBSTITUTE('04A_국토부원자료'!H1539,",",""))/100),MOD(VALUE(SUBSTITUTE('04A_국토부원자료'!H1539,",","")),100),VALUE(SUBSTITUTE('04A_국토부원자료'!I1539,",",""))),""),"")</f>
        <v>45223</v>
      </c>
      <c r="G1538" s="42">
        <f>IFERROR(VALUE(SUBSTITUTE('04A_국토부원자료'!J1539,",","")),"")</f>
        <v>19650</v>
      </c>
      <c r="H1538" s="43">
        <f t="shared" si="46"/>
        <v>196500000</v>
      </c>
      <c r="I1538" s="43">
        <f t="shared" si="47"/>
        <v>6536926.147704591</v>
      </c>
      <c r="J1538" s="38">
        <f>IFERROR(VALUE(SUBSTITUTE('04A_국토부원자료'!K1539,",","")),"")</f>
        <v>10</v>
      </c>
      <c r="K1538" s="38">
        <f>IFERROR(VALUE(SUBSTITUTE('04A_국토부원자료'!N1539,",","")),"")</f>
        <v>1992</v>
      </c>
      <c r="L1538" s="39" t="str">
        <f>IFERROR('04A_국토부원자료'!O1539,"")</f>
        <v>송파대로 260</v>
      </c>
      <c r="M1538" s="39" t="str">
        <f>IFERROR('04A_국토부원자료'!Q1539,"")</f>
        <v>중개거래</v>
      </c>
      <c r="N1538" s="38">
        <f>IF(B1538="","",IF('02_대상물건입력'!B5="",1,IF(ISNUMBER(SEARCH('02_대상물건입력'!B5,B1538)),1,0)))</f>
        <v>1</v>
      </c>
      <c r="O1538" s="38">
        <f>IF(B1538="","",IF('02_대상물건입력'!B6="",1,IF(ISNUMBER(SEARCH('02_대상물건입력'!B6,B1538)),1,0)))</f>
        <v>1</v>
      </c>
      <c r="P1538" s="38">
        <f>IF(L1538="","",IF('02_대상물건입력'!B15="",0,IF(ISNUMBER(SEARCH('02_대상물건입력'!B15,L1538)),1,0)))</f>
        <v>1</v>
      </c>
      <c r="Q1538" s="38">
        <f>IF(D1538="","",IF('02_대상물건입력'!B8="",0,IF(ISNUMBER(SEARCH('02_대상물건입력'!B8,D1538)),1,0)))</f>
        <v>0</v>
      </c>
      <c r="R1538" s="44">
        <f>IFERROR(ABS(E1538-'02_대상물건입력'!B11)/'02_대상물건입력'!B11,"")</f>
        <v>0.1034108094615825</v>
      </c>
      <c r="S1538" s="38">
        <f>IFERROR(ABS(J1538-'02_대상물건입력'!B10),"")</f>
        <v>2</v>
      </c>
      <c r="T1538" s="38">
        <f>IFERROR(ABS('01_설정'!B4-F1538),"")</f>
        <v>889</v>
      </c>
      <c r="U1538" s="38">
        <f>IFERROR(ABS(K1538-YEAR('02_대상물건입력'!B14)),"")</f>
        <v>34</v>
      </c>
      <c r="V1538" s="38" t="str">
        <f>IF(B1538="","",IF(AND(E1538&gt;0,F1538&gt;0,H1538&gt;0,OR('04A_국토부원자료'!P1539="",'04A_국토부원자료'!P1539="-"),IF('01_설정'!B10=1,N1538=1,TRUE),R1538&lt;='01_설정'!B5,S1538&lt;='01_설정'!B6,T1538&lt;='01_설정'!B7,U1538&lt;='01_설정'!B8),"Y",""))</f>
        <v/>
      </c>
      <c r="W1538" s="40" t="str">
        <f>IF(V1538&lt;&gt;"Y","",MAX(0,(1-R1538/'01_설정'!B5))*'01_설정'!B14+MAX(0,(1-S1538/'01_설정'!B6))*'01_설정'!B15+MAX(0,(1-T1538/'01_설정'!B7))*'01_설정'!B16+MAX(0,(1-U1538/'01_설정'!B8))*'01_설정'!B17+O1538*'01_설정'!B11+Q1538*'01_설정'!B12+P1538*'01_설정'!B13)</f>
        <v/>
      </c>
      <c r="X1538" s="38" t="str">
        <f>IF(W1538="","",1+COUNTIFS($W$4:$W$3003,"&gt;"&amp;W1538)+COUNTIFS($W$4:W1538,W1538)-1)</f>
        <v/>
      </c>
    </row>
    <row r="1539" spans="1:24" ht="16.5">
      <c r="A1539" s="38">
        <f>IF('04A_국토부원자료'!A1540="","",ROW()-3)</f>
        <v>1536</v>
      </c>
      <c r="B1539" s="39" t="str">
        <f>IFERROR('04A_국토부원자료'!B1540,"")</f>
        <v>서울특별시 송파구 가락동</v>
      </c>
      <c r="C1539" s="39" t="str">
        <f>IF(B1539="","",IF('04A_국토부원자료'!C1540&lt;&gt;"",'04A_국토부원자료'!C1540,TRIM('04A_국토부원자료'!D1540&amp;IF('04A_국토부원자료'!E1540&lt;&gt;"","-"&amp;'04A_국토부원자료'!E1540,""))))</f>
        <v>99-3</v>
      </c>
      <c r="D1539" s="39" t="str">
        <f>IFERROR('04A_국토부원자료'!F1540,"")</f>
        <v>제일오피스텔</v>
      </c>
      <c r="E1539" s="40">
        <f>IFERROR(VALUE(SUBSTITUTE('04A_국토부원자료'!G1540,",","")),"")</f>
        <v>30.06</v>
      </c>
      <c r="F1539" s="41">
        <f>IFERROR(IF(AND('04A_국토부원자료'!H1540&lt;&gt;"",'04A_국토부원자료'!I1540&lt;&gt;""),DATE(INT(VALUE(SUBSTITUTE('04A_국토부원자료'!H1540,",",""))/100),MOD(VALUE(SUBSTITUTE('04A_국토부원자료'!H1540,",","")),100),VALUE(SUBSTITUTE('04A_국토부원자료'!I1540,",",""))),""),"")</f>
        <v>45223</v>
      </c>
      <c r="G1539" s="42">
        <f>IFERROR(VALUE(SUBSTITUTE('04A_국토부원자료'!J1540,",","")),"")</f>
        <v>19250</v>
      </c>
      <c r="H1539" s="43">
        <f t="shared" si="46"/>
        <v>192500000</v>
      </c>
      <c r="I1539" s="43">
        <f t="shared" si="47"/>
        <v>6403858.9487691289</v>
      </c>
      <c r="J1539" s="38">
        <f>IFERROR(VALUE(SUBSTITUTE('04A_국토부원자료'!K1540,",","")),"")</f>
        <v>5</v>
      </c>
      <c r="K1539" s="38">
        <f>IFERROR(VALUE(SUBSTITUTE('04A_국토부원자료'!N1540,",","")),"")</f>
        <v>1992</v>
      </c>
      <c r="L1539" s="39" t="str">
        <f>IFERROR('04A_국토부원자료'!O1540,"")</f>
        <v>송파대로 260</v>
      </c>
      <c r="M1539" s="39" t="str">
        <f>IFERROR('04A_국토부원자료'!Q1540,"")</f>
        <v>중개거래</v>
      </c>
      <c r="N1539" s="38">
        <f>IF(B1539="","",IF('02_대상물건입력'!B5="",1,IF(ISNUMBER(SEARCH('02_대상물건입력'!B5,B1539)),1,0)))</f>
        <v>1</v>
      </c>
      <c r="O1539" s="38">
        <f>IF(B1539="","",IF('02_대상물건입력'!B6="",1,IF(ISNUMBER(SEARCH('02_대상물건입력'!B6,B1539)),1,0)))</f>
        <v>1</v>
      </c>
      <c r="P1539" s="38">
        <f>IF(L1539="","",IF('02_대상물건입력'!B15="",0,IF(ISNUMBER(SEARCH('02_대상물건입력'!B15,L1539)),1,0)))</f>
        <v>1</v>
      </c>
      <c r="Q1539" s="38">
        <f>IF(D1539="","",IF('02_대상물건입력'!B8="",0,IF(ISNUMBER(SEARCH('02_대상물건입력'!B8,D1539)),1,0)))</f>
        <v>0</v>
      </c>
      <c r="R1539" s="44">
        <f>IFERROR(ABS(E1539-'02_대상물건입력'!B11)/'02_대상물건입력'!B11,"")</f>
        <v>0.1034108094615825</v>
      </c>
      <c r="S1539" s="38">
        <f>IFERROR(ABS(J1539-'02_대상물건입력'!B10),"")</f>
        <v>7</v>
      </c>
      <c r="T1539" s="38">
        <f>IFERROR(ABS('01_설정'!B4-F1539),"")</f>
        <v>889</v>
      </c>
      <c r="U1539" s="38">
        <f>IFERROR(ABS(K1539-YEAR('02_대상물건입력'!B14)),"")</f>
        <v>34</v>
      </c>
      <c r="V1539" s="38" t="str">
        <f>IF(B1539="","",IF(AND(E1539&gt;0,F1539&gt;0,H1539&gt;0,OR('04A_국토부원자료'!P1540="",'04A_국토부원자료'!P1540="-"),IF('01_설정'!B10=1,N1539=1,TRUE),R1539&lt;='01_설정'!B5,S1539&lt;='01_설정'!B6,T1539&lt;='01_설정'!B7,U1539&lt;='01_설정'!B8),"Y",""))</f>
        <v/>
      </c>
      <c r="W1539" s="40" t="str">
        <f>IF(V1539&lt;&gt;"Y","",MAX(0,(1-R1539/'01_설정'!B5))*'01_설정'!B14+MAX(0,(1-S1539/'01_설정'!B6))*'01_설정'!B15+MAX(0,(1-T1539/'01_설정'!B7))*'01_설정'!B16+MAX(0,(1-U1539/'01_설정'!B8))*'01_설정'!B17+O1539*'01_설정'!B11+Q1539*'01_설정'!B12+P1539*'01_설정'!B13)</f>
        <v/>
      </c>
      <c r="X1539" s="38" t="str">
        <f>IF(W1539="","",1+COUNTIFS($W$4:$W$3003,"&gt;"&amp;W1539)+COUNTIFS($W$4:W1539,W1539)-1)</f>
        <v/>
      </c>
    </row>
    <row r="1540" spans="1:24" ht="16.5">
      <c r="A1540" s="38">
        <f>IF('04A_국토부원자료'!A1541="","",ROW()-3)</f>
        <v>1537</v>
      </c>
      <c r="B1540" s="39" t="str">
        <f>IFERROR('04A_국토부원자료'!B1541,"")</f>
        <v>서울특별시 송파구 가락동</v>
      </c>
      <c r="C1540" s="39" t="str">
        <f>IF(B1540="","",IF('04A_국토부원자료'!C1541&lt;&gt;"",'04A_국토부원자료'!C1541,TRIM('04A_국토부원자료'!D1541&amp;IF('04A_국토부원자료'!E1541&lt;&gt;"","-"&amp;'04A_국토부원자료'!E1541,""))))</f>
        <v>99-3</v>
      </c>
      <c r="D1540" s="39" t="str">
        <f>IFERROR('04A_국토부원자료'!F1541,"")</f>
        <v>제일오피스텔</v>
      </c>
      <c r="E1540" s="40">
        <f>IFERROR(VALUE(SUBSTITUTE('04A_국토부원자료'!G1541,",","")),"")</f>
        <v>30.06</v>
      </c>
      <c r="F1540" s="41">
        <f>IFERROR(IF(AND('04A_국토부원자료'!H1541&lt;&gt;"",'04A_국토부원자료'!I1541&lt;&gt;""),DATE(INT(VALUE(SUBSTITUTE('04A_국토부원자료'!H1541,",",""))/100),MOD(VALUE(SUBSTITUTE('04A_국토부원자료'!H1541,",","")),100),VALUE(SUBSTITUTE('04A_국토부원자료'!I1541,",",""))),""),"")</f>
        <v>45223</v>
      </c>
      <c r="G1540" s="42">
        <f>IFERROR(VALUE(SUBSTITUTE('04A_국토부원자료'!J1541,",","")),"")</f>
        <v>19650</v>
      </c>
      <c r="H1540" s="43">
        <f t="shared" ref="H1540:H1603" si="48">IF(G1540="","",G1540*10000)</f>
        <v>196500000</v>
      </c>
      <c r="I1540" s="43">
        <f t="shared" ref="I1540:I1603" si="49">IFERROR(IF(AND(H1540&gt;0,E1540&gt;0),H1540/E1540,""),"")</f>
        <v>6536926.147704591</v>
      </c>
      <c r="J1540" s="38">
        <f>IFERROR(VALUE(SUBSTITUTE('04A_국토부원자료'!K1541,",","")),"")</f>
        <v>10</v>
      </c>
      <c r="K1540" s="38">
        <f>IFERROR(VALUE(SUBSTITUTE('04A_국토부원자료'!N1541,",","")),"")</f>
        <v>1992</v>
      </c>
      <c r="L1540" s="39" t="str">
        <f>IFERROR('04A_국토부원자료'!O1541,"")</f>
        <v>송파대로 260</v>
      </c>
      <c r="M1540" s="39" t="str">
        <f>IFERROR('04A_국토부원자료'!Q1541,"")</f>
        <v>중개거래</v>
      </c>
      <c r="N1540" s="38">
        <f>IF(B1540="","",IF('02_대상물건입력'!B5="",1,IF(ISNUMBER(SEARCH('02_대상물건입력'!B5,B1540)),1,0)))</f>
        <v>1</v>
      </c>
      <c r="O1540" s="38">
        <f>IF(B1540="","",IF('02_대상물건입력'!B6="",1,IF(ISNUMBER(SEARCH('02_대상물건입력'!B6,B1540)),1,0)))</f>
        <v>1</v>
      </c>
      <c r="P1540" s="38">
        <f>IF(L1540="","",IF('02_대상물건입력'!B15="",0,IF(ISNUMBER(SEARCH('02_대상물건입력'!B15,L1540)),1,0)))</f>
        <v>1</v>
      </c>
      <c r="Q1540" s="38">
        <f>IF(D1540="","",IF('02_대상물건입력'!B8="",0,IF(ISNUMBER(SEARCH('02_대상물건입력'!B8,D1540)),1,0)))</f>
        <v>0</v>
      </c>
      <c r="R1540" s="44">
        <f>IFERROR(ABS(E1540-'02_대상물건입력'!B11)/'02_대상물건입력'!B11,"")</f>
        <v>0.1034108094615825</v>
      </c>
      <c r="S1540" s="38">
        <f>IFERROR(ABS(J1540-'02_대상물건입력'!B10),"")</f>
        <v>2</v>
      </c>
      <c r="T1540" s="38">
        <f>IFERROR(ABS('01_설정'!B4-F1540),"")</f>
        <v>889</v>
      </c>
      <c r="U1540" s="38">
        <f>IFERROR(ABS(K1540-YEAR('02_대상물건입력'!B14)),"")</f>
        <v>34</v>
      </c>
      <c r="V1540" s="38" t="str">
        <f>IF(B1540="","",IF(AND(E1540&gt;0,F1540&gt;0,H1540&gt;0,OR('04A_국토부원자료'!P1541="",'04A_국토부원자료'!P1541="-"),IF('01_설정'!B10=1,N1540=1,TRUE),R1540&lt;='01_설정'!B5,S1540&lt;='01_설정'!B6,T1540&lt;='01_설정'!B7,U1540&lt;='01_설정'!B8),"Y",""))</f>
        <v/>
      </c>
      <c r="W1540" s="40" t="str">
        <f>IF(V1540&lt;&gt;"Y","",MAX(0,(1-R1540/'01_설정'!B5))*'01_설정'!B14+MAX(0,(1-S1540/'01_설정'!B6))*'01_설정'!B15+MAX(0,(1-T1540/'01_설정'!B7))*'01_설정'!B16+MAX(0,(1-U1540/'01_설정'!B8))*'01_설정'!B17+O1540*'01_설정'!B11+Q1540*'01_설정'!B12+P1540*'01_설정'!B13)</f>
        <v/>
      </c>
      <c r="X1540" s="38" t="str">
        <f>IF(W1540="","",1+COUNTIFS($W$4:$W$3003,"&gt;"&amp;W1540)+COUNTIFS($W$4:W1540,W1540)-1)</f>
        <v/>
      </c>
    </row>
    <row r="1541" spans="1:24" ht="16.5">
      <c r="A1541" s="38">
        <f>IF('04A_국토부원자료'!A1542="","",ROW()-3)</f>
        <v>1538</v>
      </c>
      <c r="B1541" s="39" t="str">
        <f>IFERROR('04A_국토부원자료'!B1542,"")</f>
        <v>서울특별시 송파구 가락동</v>
      </c>
      <c r="C1541" s="39" t="str">
        <f>IF(B1541="","",IF('04A_국토부원자료'!C1542&lt;&gt;"",'04A_국토부원자료'!C1542,TRIM('04A_국토부원자료'!D1542&amp;IF('04A_국토부원자료'!E1542&lt;&gt;"","-"&amp;'04A_국토부원자료'!E1542,""))))</f>
        <v>99-3</v>
      </c>
      <c r="D1541" s="39" t="str">
        <f>IFERROR('04A_국토부원자료'!F1542,"")</f>
        <v>제일오피스텔</v>
      </c>
      <c r="E1541" s="40">
        <f>IFERROR(VALUE(SUBSTITUTE('04A_국토부원자료'!G1542,",","")),"")</f>
        <v>30.06</v>
      </c>
      <c r="F1541" s="41">
        <f>IFERROR(IF(AND('04A_국토부원자료'!H1542&lt;&gt;"",'04A_국토부원자료'!I1542&lt;&gt;""),DATE(INT(VALUE(SUBSTITUTE('04A_국토부원자료'!H1542,",",""))/100),MOD(VALUE(SUBSTITUTE('04A_국토부원자료'!H1542,",","")),100),VALUE(SUBSTITUTE('04A_국토부원자료'!I1542,",",""))),""),"")</f>
        <v>45222</v>
      </c>
      <c r="G1541" s="42">
        <f>IFERROR(VALUE(SUBSTITUTE('04A_국토부원자료'!J1542,",","")),"")</f>
        <v>23600</v>
      </c>
      <c r="H1541" s="43">
        <f t="shared" si="48"/>
        <v>236000000</v>
      </c>
      <c r="I1541" s="43">
        <f t="shared" si="49"/>
        <v>7850964.7371922825</v>
      </c>
      <c r="J1541" s="38">
        <f>IFERROR(VALUE(SUBSTITUTE('04A_국토부원자료'!K1542,",","")),"")</f>
        <v>10</v>
      </c>
      <c r="K1541" s="38">
        <f>IFERROR(VALUE(SUBSTITUTE('04A_국토부원자료'!N1542,",","")),"")</f>
        <v>1992</v>
      </c>
      <c r="L1541" s="39" t="str">
        <f>IFERROR('04A_국토부원자료'!O1542,"")</f>
        <v>송파대로 260</v>
      </c>
      <c r="M1541" s="39" t="str">
        <f>IFERROR('04A_국토부원자료'!Q1542,"")</f>
        <v>중개거래</v>
      </c>
      <c r="N1541" s="38">
        <f>IF(B1541="","",IF('02_대상물건입력'!B5="",1,IF(ISNUMBER(SEARCH('02_대상물건입력'!B5,B1541)),1,0)))</f>
        <v>1</v>
      </c>
      <c r="O1541" s="38">
        <f>IF(B1541="","",IF('02_대상물건입력'!B6="",1,IF(ISNUMBER(SEARCH('02_대상물건입력'!B6,B1541)),1,0)))</f>
        <v>1</v>
      </c>
      <c r="P1541" s="38">
        <f>IF(L1541="","",IF('02_대상물건입력'!B15="",0,IF(ISNUMBER(SEARCH('02_대상물건입력'!B15,L1541)),1,0)))</f>
        <v>1</v>
      </c>
      <c r="Q1541" s="38">
        <f>IF(D1541="","",IF('02_대상물건입력'!B8="",0,IF(ISNUMBER(SEARCH('02_대상물건입력'!B8,D1541)),1,0)))</f>
        <v>0</v>
      </c>
      <c r="R1541" s="44">
        <f>IFERROR(ABS(E1541-'02_대상물건입력'!B11)/'02_대상물건입력'!B11,"")</f>
        <v>0.1034108094615825</v>
      </c>
      <c r="S1541" s="38">
        <f>IFERROR(ABS(J1541-'02_대상물건입력'!B10),"")</f>
        <v>2</v>
      </c>
      <c r="T1541" s="38">
        <f>IFERROR(ABS('01_설정'!B4-F1541),"")</f>
        <v>890</v>
      </c>
      <c r="U1541" s="38">
        <f>IFERROR(ABS(K1541-YEAR('02_대상물건입력'!B14)),"")</f>
        <v>34</v>
      </c>
      <c r="V1541" s="38" t="str">
        <f>IF(B1541="","",IF(AND(E1541&gt;0,F1541&gt;0,H1541&gt;0,OR('04A_국토부원자료'!P1542="",'04A_국토부원자료'!P1542="-"),IF('01_설정'!B10=1,N1541=1,TRUE),R1541&lt;='01_설정'!B5,S1541&lt;='01_설정'!B6,T1541&lt;='01_설정'!B7,U1541&lt;='01_설정'!B8),"Y",""))</f>
        <v/>
      </c>
      <c r="W1541" s="40" t="str">
        <f>IF(V1541&lt;&gt;"Y","",MAX(0,(1-R1541/'01_설정'!B5))*'01_설정'!B14+MAX(0,(1-S1541/'01_설정'!B6))*'01_설정'!B15+MAX(0,(1-T1541/'01_설정'!B7))*'01_설정'!B16+MAX(0,(1-U1541/'01_설정'!B8))*'01_설정'!B17+O1541*'01_설정'!B11+Q1541*'01_설정'!B12+P1541*'01_설정'!B13)</f>
        <v/>
      </c>
      <c r="X1541" s="38" t="str">
        <f>IF(W1541="","",1+COUNTIFS($W$4:$W$3003,"&gt;"&amp;W1541)+COUNTIFS($W$4:W1541,W1541)-1)</f>
        <v/>
      </c>
    </row>
    <row r="1542" spans="1:24" ht="16.5">
      <c r="A1542" s="38">
        <f>IF('04A_국토부원자료'!A1543="","",ROW()-3)</f>
        <v>1539</v>
      </c>
      <c r="B1542" s="39" t="str">
        <f>IFERROR('04A_국토부원자료'!B1543,"")</f>
        <v>서울특별시 송파구 가락동</v>
      </c>
      <c r="C1542" s="39" t="str">
        <f>IF(B1542="","",IF('04A_국토부원자료'!C1543&lt;&gt;"",'04A_국토부원자료'!C1543,TRIM('04A_국토부원자료'!D1543&amp;IF('04A_국토부원자료'!E1543&lt;&gt;"","-"&amp;'04A_국토부원자료'!E1543,""))))</f>
        <v>98-7</v>
      </c>
      <c r="D1542" s="39" t="str">
        <f>IFERROR('04A_국토부원자료'!F1543,"")</f>
        <v>(98-7)</v>
      </c>
      <c r="E1542" s="40">
        <f>IFERROR(VALUE(SUBSTITUTE('04A_국토부원자료'!G1543,",","")),"")</f>
        <v>35.24</v>
      </c>
      <c r="F1542" s="41">
        <f>IFERROR(IF(AND('04A_국토부원자료'!H1543&lt;&gt;"",'04A_국토부원자료'!I1543&lt;&gt;""),DATE(INT(VALUE(SUBSTITUTE('04A_국토부원자료'!H1543,",",""))/100),MOD(VALUE(SUBSTITUTE('04A_국토부원자료'!H1543,",","")),100),VALUE(SUBSTITUTE('04A_국토부원자료'!I1543,",",""))),""),"")</f>
        <v>45219</v>
      </c>
      <c r="G1542" s="42">
        <f>IFERROR(VALUE(SUBSTITUTE('04A_국토부원자료'!J1543,",","")),"")</f>
        <v>9800</v>
      </c>
      <c r="H1542" s="43">
        <f t="shared" si="48"/>
        <v>98000000</v>
      </c>
      <c r="I1542" s="43">
        <f t="shared" si="49"/>
        <v>2780930.7604994322</v>
      </c>
      <c r="J1542" s="38">
        <f>IFERROR(VALUE(SUBSTITUTE('04A_국토부원자료'!K1543,",","")),"")</f>
        <v>4</v>
      </c>
      <c r="K1542" s="38">
        <f>IFERROR(VALUE(SUBSTITUTE('04A_국토부원자료'!N1543,",","")),"")</f>
        <v>1990</v>
      </c>
      <c r="L1542" s="39" t="str">
        <f>IFERROR('04A_국토부원자료'!O1543,"")</f>
        <v>송파대로28길 13</v>
      </c>
      <c r="M1542" s="39" t="str">
        <f>IFERROR('04A_국토부원자료'!Q1543,"")</f>
        <v>직거래</v>
      </c>
      <c r="N1542" s="38">
        <f>IF(B1542="","",IF('02_대상물건입력'!B5="",1,IF(ISNUMBER(SEARCH('02_대상물건입력'!B5,B1542)),1,0)))</f>
        <v>1</v>
      </c>
      <c r="O1542" s="38">
        <f>IF(B1542="","",IF('02_대상물건입력'!B6="",1,IF(ISNUMBER(SEARCH('02_대상물건입력'!B6,B1542)),1,0)))</f>
        <v>1</v>
      </c>
      <c r="P1542" s="38">
        <f>IF(L1542="","",IF('02_대상물건입력'!B15="",0,IF(ISNUMBER(SEARCH('02_대상물건입력'!B15,L1542)),1,0)))</f>
        <v>1</v>
      </c>
      <c r="Q1542" s="38">
        <f>IF(D1542="","",IF('02_대상물건입력'!B8="",0,IF(ISNUMBER(SEARCH('02_대상물건입력'!B8,D1542)),1,0)))</f>
        <v>0</v>
      </c>
      <c r="R1542" s="44">
        <f>IFERROR(ABS(E1542-'02_대상물건입력'!B11)/'02_대상물건입력'!B11,"")</f>
        <v>0.293552791930345</v>
      </c>
      <c r="S1542" s="38">
        <f>IFERROR(ABS(J1542-'02_대상물건입력'!B10),"")</f>
        <v>8</v>
      </c>
      <c r="T1542" s="38">
        <f>IFERROR(ABS('01_설정'!B4-F1542),"")</f>
        <v>893</v>
      </c>
      <c r="U1542" s="38">
        <f>IFERROR(ABS(K1542-YEAR('02_대상물건입력'!B14)),"")</f>
        <v>36</v>
      </c>
      <c r="V1542" s="38" t="str">
        <f>IF(B1542="","",IF(AND(E1542&gt;0,F1542&gt;0,H1542&gt;0,OR('04A_국토부원자료'!P1543="",'04A_국토부원자료'!P1543="-"),IF('01_설정'!B10=1,N1542=1,TRUE),R1542&lt;='01_설정'!B5,S1542&lt;='01_설정'!B6,T1542&lt;='01_설정'!B7,U1542&lt;='01_설정'!B8),"Y",""))</f>
        <v/>
      </c>
      <c r="W1542" s="40" t="str">
        <f>IF(V1542&lt;&gt;"Y","",MAX(0,(1-R1542/'01_설정'!B5))*'01_설정'!B14+MAX(0,(1-S1542/'01_설정'!B6))*'01_설정'!B15+MAX(0,(1-T1542/'01_설정'!B7))*'01_설정'!B16+MAX(0,(1-U1542/'01_설정'!B8))*'01_설정'!B17+O1542*'01_설정'!B11+Q1542*'01_설정'!B12+P1542*'01_설정'!B13)</f>
        <v/>
      </c>
      <c r="X1542" s="38" t="str">
        <f>IF(W1542="","",1+COUNTIFS($W$4:$W$3003,"&gt;"&amp;W1542)+COUNTIFS($W$4:W1542,W1542)-1)</f>
        <v/>
      </c>
    </row>
    <row r="1543" spans="1:24" ht="16.5">
      <c r="A1543" s="38">
        <f>IF('04A_국토부원자료'!A1544="","",ROW()-3)</f>
        <v>1540</v>
      </c>
      <c r="B1543" s="39" t="str">
        <f>IFERROR('04A_국토부원자료'!B1544,"")</f>
        <v>서울특별시 송파구 가락동</v>
      </c>
      <c r="C1543" s="39" t="str">
        <f>IF(B1543="","",IF('04A_국토부원자료'!C1544&lt;&gt;"",'04A_국토부원자료'!C1544,TRIM('04A_국토부원자료'!D1544&amp;IF('04A_국토부원자료'!E1544&lt;&gt;"","-"&amp;'04A_국토부원자료'!E1544,""))))</f>
        <v>98-7</v>
      </c>
      <c r="D1543" s="39" t="str">
        <f>IFERROR('04A_국토부원자료'!F1544,"")</f>
        <v>(98-7)</v>
      </c>
      <c r="E1543" s="40">
        <f>IFERROR(VALUE(SUBSTITUTE('04A_국토부원자료'!G1544,",","")),"")</f>
        <v>35.24</v>
      </c>
      <c r="F1543" s="41">
        <f>IFERROR(IF(AND('04A_국토부원자료'!H1544&lt;&gt;"",'04A_국토부원자료'!I1544&lt;&gt;""),DATE(INT(VALUE(SUBSTITUTE('04A_국토부원자료'!H1544,",",""))/100),MOD(VALUE(SUBSTITUTE('04A_국토부원자료'!H1544,",","")),100),VALUE(SUBSTITUTE('04A_국토부원자료'!I1544,",",""))),""),"")</f>
        <v>45219</v>
      </c>
      <c r="G1543" s="42">
        <f>IFERROR(VALUE(SUBSTITUTE('04A_국토부원자료'!J1544,",","")),"")</f>
        <v>9800</v>
      </c>
      <c r="H1543" s="43">
        <f t="shared" si="48"/>
        <v>98000000</v>
      </c>
      <c r="I1543" s="43">
        <f t="shared" si="49"/>
        <v>2780930.7604994322</v>
      </c>
      <c r="J1543" s="38">
        <f>IFERROR(VALUE(SUBSTITUTE('04A_국토부원자료'!K1544,",","")),"")</f>
        <v>6</v>
      </c>
      <c r="K1543" s="38">
        <f>IFERROR(VALUE(SUBSTITUTE('04A_국토부원자료'!N1544,",","")),"")</f>
        <v>1990</v>
      </c>
      <c r="L1543" s="39" t="str">
        <f>IFERROR('04A_국토부원자료'!O1544,"")</f>
        <v>송파대로28길 13</v>
      </c>
      <c r="M1543" s="39" t="str">
        <f>IFERROR('04A_국토부원자료'!Q1544,"")</f>
        <v>중개거래</v>
      </c>
      <c r="N1543" s="38">
        <f>IF(B1543="","",IF('02_대상물건입력'!B5="",1,IF(ISNUMBER(SEARCH('02_대상물건입력'!B5,B1543)),1,0)))</f>
        <v>1</v>
      </c>
      <c r="O1543" s="38">
        <f>IF(B1543="","",IF('02_대상물건입력'!B6="",1,IF(ISNUMBER(SEARCH('02_대상물건입력'!B6,B1543)),1,0)))</f>
        <v>1</v>
      </c>
      <c r="P1543" s="38">
        <f>IF(L1543="","",IF('02_대상물건입력'!B15="",0,IF(ISNUMBER(SEARCH('02_대상물건입력'!B15,L1543)),1,0)))</f>
        <v>1</v>
      </c>
      <c r="Q1543" s="38">
        <f>IF(D1543="","",IF('02_대상물건입력'!B8="",0,IF(ISNUMBER(SEARCH('02_대상물건입력'!B8,D1543)),1,0)))</f>
        <v>0</v>
      </c>
      <c r="R1543" s="44">
        <f>IFERROR(ABS(E1543-'02_대상물건입력'!B11)/'02_대상물건입력'!B11,"")</f>
        <v>0.293552791930345</v>
      </c>
      <c r="S1543" s="38">
        <f>IFERROR(ABS(J1543-'02_대상물건입력'!B10),"")</f>
        <v>6</v>
      </c>
      <c r="T1543" s="38">
        <f>IFERROR(ABS('01_설정'!B4-F1543),"")</f>
        <v>893</v>
      </c>
      <c r="U1543" s="38">
        <f>IFERROR(ABS(K1543-YEAR('02_대상물건입력'!B14)),"")</f>
        <v>36</v>
      </c>
      <c r="V1543" s="38" t="str">
        <f>IF(B1543="","",IF(AND(E1543&gt;0,F1543&gt;0,H1543&gt;0,OR('04A_국토부원자료'!P1544="",'04A_국토부원자료'!P1544="-"),IF('01_설정'!B10=1,N1543=1,TRUE),R1543&lt;='01_설정'!B5,S1543&lt;='01_설정'!B6,T1543&lt;='01_설정'!B7,U1543&lt;='01_설정'!B8),"Y",""))</f>
        <v/>
      </c>
      <c r="W1543" s="40" t="str">
        <f>IF(V1543&lt;&gt;"Y","",MAX(0,(1-R1543/'01_설정'!B5))*'01_설정'!B14+MAX(0,(1-S1543/'01_설정'!B6))*'01_설정'!B15+MAX(0,(1-T1543/'01_설정'!B7))*'01_설정'!B16+MAX(0,(1-U1543/'01_설정'!B8))*'01_설정'!B17+O1543*'01_설정'!B11+Q1543*'01_설정'!B12+P1543*'01_설정'!B13)</f>
        <v/>
      </c>
      <c r="X1543" s="38" t="str">
        <f>IF(W1543="","",1+COUNTIFS($W$4:$W$3003,"&gt;"&amp;W1543)+COUNTIFS($W$4:W1543,W1543)-1)</f>
        <v/>
      </c>
    </row>
    <row r="1544" spans="1:24" ht="16.5">
      <c r="A1544" s="38">
        <f>IF('04A_국토부원자료'!A1545="","",ROW()-3)</f>
        <v>1541</v>
      </c>
      <c r="B1544" s="39" t="str">
        <f>IFERROR('04A_국토부원자료'!B1545,"")</f>
        <v>서울특별시 송파구 가락동</v>
      </c>
      <c r="C1544" s="39" t="str">
        <f>IF(B1544="","",IF('04A_국토부원자료'!C1545&lt;&gt;"",'04A_국토부원자료'!C1545,TRIM('04A_국토부원자료'!D1545&amp;IF('04A_국토부원자료'!E1545&lt;&gt;"","-"&amp;'04A_국토부원자료'!E1545,""))))</f>
        <v>79-5</v>
      </c>
      <c r="D1544" s="39" t="str">
        <f>IFERROR('04A_국토부원자료'!F1545,"")</f>
        <v>(79-5)</v>
      </c>
      <c r="E1544" s="40">
        <f>IFERROR(VALUE(SUBSTITUTE('04A_국토부원자료'!G1545,",","")),"")</f>
        <v>56.5</v>
      </c>
      <c r="F1544" s="41">
        <f>IFERROR(IF(AND('04A_국토부원자료'!H1545&lt;&gt;"",'04A_국토부원자료'!I1545&lt;&gt;""),DATE(INT(VALUE(SUBSTITUTE('04A_국토부원자료'!H1545,",",""))/100),MOD(VALUE(SUBSTITUTE('04A_국토부원자료'!H1545,",","")),100),VALUE(SUBSTITUTE('04A_국토부원자료'!I1545,",",""))),""),"")</f>
        <v>45218</v>
      </c>
      <c r="G1544" s="42">
        <f>IFERROR(VALUE(SUBSTITUTE('04A_국토부원자료'!J1545,",","")),"")</f>
        <v>19500</v>
      </c>
      <c r="H1544" s="43">
        <f t="shared" si="48"/>
        <v>195000000</v>
      </c>
      <c r="I1544" s="43">
        <f t="shared" si="49"/>
        <v>3451327.4336283184</v>
      </c>
      <c r="J1544" s="38">
        <f>IFERROR(VALUE(SUBSTITUTE('04A_국토부원자료'!K1545,",","")),"")</f>
        <v>6</v>
      </c>
      <c r="K1544" s="38">
        <f>IFERROR(VALUE(SUBSTITUTE('04A_국토부원자료'!N1545,",","")),"")</f>
        <v>1994</v>
      </c>
      <c r="L1544" s="39" t="str">
        <f>IFERROR('04A_국토부원자료'!O1545,"")</f>
        <v>송파대로28길 24</v>
      </c>
      <c r="M1544" s="39" t="str">
        <f>IFERROR('04A_국토부원자료'!Q1545,"")</f>
        <v>중개거래</v>
      </c>
      <c r="N1544" s="38">
        <f>IF(B1544="","",IF('02_대상물건입력'!B5="",1,IF(ISNUMBER(SEARCH('02_대상물건입력'!B5,B1544)),1,0)))</f>
        <v>1</v>
      </c>
      <c r="O1544" s="38">
        <f>IF(B1544="","",IF('02_대상물건입력'!B6="",1,IF(ISNUMBER(SEARCH('02_대상물건입력'!B6,B1544)),1,0)))</f>
        <v>1</v>
      </c>
      <c r="P1544" s="38">
        <f>IF(L1544="","",IF('02_대상물건입력'!B15="",0,IF(ISNUMBER(SEARCH('02_대상물건입력'!B15,L1544)),1,0)))</f>
        <v>1</v>
      </c>
      <c r="Q1544" s="38">
        <f>IF(D1544="","",IF('02_대상물건입력'!B8="",0,IF(ISNUMBER(SEARCH('02_대상물건입력'!B8,D1544)),1,0)))</f>
        <v>0</v>
      </c>
      <c r="R1544" s="44">
        <f>IFERROR(ABS(E1544-'02_대상물건입력'!B11)/'02_대상물건입력'!B11,"")</f>
        <v>1.0739424728735667</v>
      </c>
      <c r="S1544" s="38">
        <f>IFERROR(ABS(J1544-'02_대상물건입력'!B10),"")</f>
        <v>6</v>
      </c>
      <c r="T1544" s="38">
        <f>IFERROR(ABS('01_설정'!B4-F1544),"")</f>
        <v>894</v>
      </c>
      <c r="U1544" s="38">
        <f>IFERROR(ABS(K1544-YEAR('02_대상물건입력'!B14)),"")</f>
        <v>32</v>
      </c>
      <c r="V1544" s="38" t="str">
        <f>IF(B1544="","",IF(AND(E1544&gt;0,F1544&gt;0,H1544&gt;0,OR('04A_국토부원자료'!P1545="",'04A_국토부원자료'!P1545="-"),IF('01_설정'!B10=1,N1544=1,TRUE),R1544&lt;='01_설정'!B5,S1544&lt;='01_설정'!B6,T1544&lt;='01_설정'!B7,U1544&lt;='01_설정'!B8),"Y",""))</f>
        <v/>
      </c>
      <c r="W1544" s="40" t="str">
        <f>IF(V1544&lt;&gt;"Y","",MAX(0,(1-R1544/'01_설정'!B5))*'01_설정'!B14+MAX(0,(1-S1544/'01_설정'!B6))*'01_설정'!B15+MAX(0,(1-T1544/'01_설정'!B7))*'01_설정'!B16+MAX(0,(1-U1544/'01_설정'!B8))*'01_설정'!B17+O1544*'01_설정'!B11+Q1544*'01_설정'!B12+P1544*'01_설정'!B13)</f>
        <v/>
      </c>
      <c r="X1544" s="38" t="str">
        <f>IF(W1544="","",1+COUNTIFS($W$4:$W$3003,"&gt;"&amp;W1544)+COUNTIFS($W$4:W1544,W1544)-1)</f>
        <v/>
      </c>
    </row>
    <row r="1545" spans="1:24" ht="16.5">
      <c r="A1545" s="38">
        <f>IF('04A_국토부원자료'!A1546="","",ROW()-3)</f>
        <v>1542</v>
      </c>
      <c r="B1545" s="39" t="str">
        <f>IFERROR('04A_국토부원자료'!B1546,"")</f>
        <v>서울특별시 송파구 가락동</v>
      </c>
      <c r="C1545" s="39" t="str">
        <f>IF(B1545="","",IF('04A_국토부원자료'!C1546&lt;&gt;"",'04A_국토부원자료'!C1546,TRIM('04A_국토부원자료'!D1546&amp;IF('04A_국토부원자료'!E1546&lt;&gt;"","-"&amp;'04A_국토부원자료'!E1546,""))))</f>
        <v>98</v>
      </c>
      <c r="D1545" s="39" t="str">
        <f>IFERROR('04A_국토부원자료'!F1546,"")</f>
        <v>송파가락두산위브센티움</v>
      </c>
      <c r="E1545" s="40">
        <f>IFERROR(VALUE(SUBSTITUTE('04A_국토부원자료'!G1546,",","")),"")</f>
        <v>37.35</v>
      </c>
      <c r="F1545" s="41">
        <f>IFERROR(IF(AND('04A_국토부원자료'!H1546&lt;&gt;"",'04A_국토부원자료'!I1546&lt;&gt;""),DATE(INT(VALUE(SUBSTITUTE('04A_국토부원자료'!H1546,",",""))/100),MOD(VALUE(SUBSTITUTE('04A_국토부원자료'!H1546,",","")),100),VALUE(SUBSTITUTE('04A_국토부원자료'!I1546,",",""))),""),"")</f>
        <v>45217</v>
      </c>
      <c r="G1545" s="42">
        <f>IFERROR(VALUE(SUBSTITUTE('04A_국토부원자료'!J1546,",","")),"")</f>
        <v>18300</v>
      </c>
      <c r="H1545" s="43">
        <f t="shared" si="48"/>
        <v>183000000</v>
      </c>
      <c r="I1545" s="43">
        <f t="shared" si="49"/>
        <v>4899598.3935742974</v>
      </c>
      <c r="J1545" s="38">
        <f>IFERROR(VALUE(SUBSTITUTE('04A_국토부원자료'!K1546,",","")),"")</f>
        <v>5</v>
      </c>
      <c r="K1545" s="38">
        <f>IFERROR(VALUE(SUBSTITUTE('04A_국토부원자료'!N1546,",","")),"")</f>
        <v>2004</v>
      </c>
      <c r="L1545" s="39" t="str">
        <f>IFERROR('04A_국토부원자료'!O1546,"")</f>
        <v>송파대로30길 16</v>
      </c>
      <c r="M1545" s="39" t="str">
        <f>IFERROR('04A_국토부원자료'!Q1546,"")</f>
        <v>직거래</v>
      </c>
      <c r="N1545" s="38">
        <f>IF(B1545="","",IF('02_대상물건입력'!B5="",1,IF(ISNUMBER(SEARCH('02_대상물건입력'!B5,B1545)),1,0)))</f>
        <v>1</v>
      </c>
      <c r="O1545" s="38">
        <f>IF(B1545="","",IF('02_대상물건입력'!B6="",1,IF(ISNUMBER(SEARCH('02_대상물건입력'!B6,B1545)),1,0)))</f>
        <v>1</v>
      </c>
      <c r="P1545" s="38">
        <f>IF(L1545="","",IF('02_대상물건입력'!B15="",0,IF(ISNUMBER(SEARCH('02_대상물건입력'!B15,L1545)),1,0)))</f>
        <v>1</v>
      </c>
      <c r="Q1545" s="38">
        <f>IF(D1545="","",IF('02_대상물건입력'!B8="",0,IF(ISNUMBER(SEARCH('02_대상물건입력'!B8,D1545)),1,0)))</f>
        <v>0</v>
      </c>
      <c r="R1545" s="44">
        <f>IFERROR(ABS(E1545-'02_대상물건입력'!B11)/'02_대상물건입력'!B11,"")</f>
        <v>0.37100444888190653</v>
      </c>
      <c r="S1545" s="38">
        <f>IFERROR(ABS(J1545-'02_대상물건입력'!B10),"")</f>
        <v>7</v>
      </c>
      <c r="T1545" s="38">
        <f>IFERROR(ABS('01_설정'!B4-F1545),"")</f>
        <v>895</v>
      </c>
      <c r="U1545" s="38">
        <f>IFERROR(ABS(K1545-YEAR('02_대상물건입력'!B14)),"")</f>
        <v>22</v>
      </c>
      <c r="V1545" s="38" t="str">
        <f>IF(B1545="","",IF(AND(E1545&gt;0,F1545&gt;0,H1545&gt;0,OR('04A_국토부원자료'!P1546="",'04A_국토부원자료'!P1546="-"),IF('01_설정'!B10=1,N1545=1,TRUE),R1545&lt;='01_설정'!B5,S1545&lt;='01_설정'!B6,T1545&lt;='01_설정'!B7,U1545&lt;='01_설정'!B8),"Y",""))</f>
        <v/>
      </c>
      <c r="W1545" s="40" t="str">
        <f>IF(V1545&lt;&gt;"Y","",MAX(0,(1-R1545/'01_설정'!B5))*'01_설정'!B14+MAX(0,(1-S1545/'01_설정'!B6))*'01_설정'!B15+MAX(0,(1-T1545/'01_설정'!B7))*'01_설정'!B16+MAX(0,(1-U1545/'01_설정'!B8))*'01_설정'!B17+O1545*'01_설정'!B11+Q1545*'01_설정'!B12+P1545*'01_설정'!B13)</f>
        <v/>
      </c>
      <c r="X1545" s="38" t="str">
        <f>IF(W1545="","",1+COUNTIFS($W$4:$W$3003,"&gt;"&amp;W1545)+COUNTIFS($W$4:W1545,W1545)-1)</f>
        <v/>
      </c>
    </row>
    <row r="1546" spans="1:24" ht="16.5">
      <c r="A1546" s="38">
        <f>IF('04A_국토부원자료'!A1547="","",ROW()-3)</f>
        <v>1543</v>
      </c>
      <c r="B1546" s="39" t="str">
        <f>IFERROR('04A_국토부원자료'!B1547,"")</f>
        <v>서울특별시 송파구 가락동</v>
      </c>
      <c r="C1546" s="39" t="str">
        <f>IF(B1546="","",IF('04A_국토부원자료'!C1547&lt;&gt;"",'04A_국토부원자료'!C1547,TRIM('04A_국토부원자료'!D1547&amp;IF('04A_국토부원자료'!E1547&lt;&gt;"","-"&amp;'04A_국토부원자료'!E1547,""))))</f>
        <v>99-3</v>
      </c>
      <c r="D1546" s="39" t="str">
        <f>IFERROR('04A_국토부원자료'!F1547,"")</f>
        <v>제일오피스텔</v>
      </c>
      <c r="E1546" s="40">
        <f>IFERROR(VALUE(SUBSTITUTE('04A_국토부원자료'!G1547,",","")),"")</f>
        <v>26.51</v>
      </c>
      <c r="F1546" s="41">
        <f>IFERROR(IF(AND('04A_국토부원자료'!H1547&lt;&gt;"",'04A_국토부원자료'!I1547&lt;&gt;""),DATE(INT(VALUE(SUBSTITUTE('04A_국토부원자료'!H1547,",",""))/100),MOD(VALUE(SUBSTITUTE('04A_국토부원자료'!H1547,",","")),100),VALUE(SUBSTITUTE('04A_국토부원자료'!I1547,",",""))),""),"")</f>
        <v>45212</v>
      </c>
      <c r="G1546" s="42">
        <f>IFERROR(VALUE(SUBSTITUTE('04A_국토부원자료'!J1547,",","")),"")</f>
        <v>16000</v>
      </c>
      <c r="H1546" s="43">
        <f t="shared" si="48"/>
        <v>160000000</v>
      </c>
      <c r="I1546" s="43">
        <f t="shared" si="49"/>
        <v>6035458.3176159933</v>
      </c>
      <c r="J1546" s="38">
        <f>IFERROR(VALUE(SUBSTITUTE('04A_국토부원자료'!K1547,",","")),"")</f>
        <v>13</v>
      </c>
      <c r="K1546" s="38">
        <f>IFERROR(VALUE(SUBSTITUTE('04A_국토부원자료'!N1547,",","")),"")</f>
        <v>1992</v>
      </c>
      <c r="L1546" s="39" t="str">
        <f>IFERROR('04A_국토부원자료'!O1547,"")</f>
        <v>송파대로 260</v>
      </c>
      <c r="M1546" s="39" t="str">
        <f>IFERROR('04A_국토부원자료'!Q1547,"")</f>
        <v>중개거래</v>
      </c>
      <c r="N1546" s="38">
        <f>IF(B1546="","",IF('02_대상물건입력'!B5="",1,IF(ISNUMBER(SEARCH('02_대상물건입력'!B5,B1546)),1,0)))</f>
        <v>1</v>
      </c>
      <c r="O1546" s="38">
        <f>IF(B1546="","",IF('02_대상물건입력'!B6="",1,IF(ISNUMBER(SEARCH('02_대상물건입력'!B6,B1546)),1,0)))</f>
        <v>1</v>
      </c>
      <c r="P1546" s="38">
        <f>IF(L1546="","",IF('02_대상물건입력'!B15="",0,IF(ISNUMBER(SEARCH('02_대상물건입력'!B15,L1546)),1,0)))</f>
        <v>1</v>
      </c>
      <c r="Q1546" s="38">
        <f>IF(D1546="","",IF('02_대상물건입력'!B8="",0,IF(ISNUMBER(SEARCH('02_대상물건입력'!B8,D1546)),1,0)))</f>
        <v>0</v>
      </c>
      <c r="R1546" s="44">
        <f>IFERROR(ABS(E1546-'02_대상물건입력'!B11)/'02_대상물건입력'!B11,"")</f>
        <v>2.6898850338437953E-2</v>
      </c>
      <c r="S1546" s="38">
        <f>IFERROR(ABS(J1546-'02_대상물건입력'!B10),"")</f>
        <v>1</v>
      </c>
      <c r="T1546" s="38">
        <f>IFERROR(ABS('01_설정'!B4-F1546),"")</f>
        <v>900</v>
      </c>
      <c r="U1546" s="38">
        <f>IFERROR(ABS(K1546-YEAR('02_대상물건입력'!B14)),"")</f>
        <v>34</v>
      </c>
      <c r="V1546" s="38" t="str">
        <f>IF(B1546="","",IF(AND(E1546&gt;0,F1546&gt;0,H1546&gt;0,OR('04A_국토부원자료'!P1547="",'04A_국토부원자료'!P1547="-"),IF('01_설정'!B10=1,N1546=1,TRUE),R1546&lt;='01_설정'!B5,S1546&lt;='01_설정'!B6,T1546&lt;='01_설정'!B7,U1546&lt;='01_설정'!B8),"Y",""))</f>
        <v/>
      </c>
      <c r="W1546" s="40" t="str">
        <f>IF(V1546&lt;&gt;"Y","",MAX(0,(1-R1546/'01_설정'!B5))*'01_설정'!B14+MAX(0,(1-S1546/'01_설정'!B6))*'01_설정'!B15+MAX(0,(1-T1546/'01_설정'!B7))*'01_설정'!B16+MAX(0,(1-U1546/'01_설정'!B8))*'01_설정'!B17+O1546*'01_설정'!B11+Q1546*'01_설정'!B12+P1546*'01_설정'!B13)</f>
        <v/>
      </c>
      <c r="X1546" s="38" t="str">
        <f>IF(W1546="","",1+COUNTIFS($W$4:$W$3003,"&gt;"&amp;W1546)+COUNTIFS($W$4:W1546,W1546)-1)</f>
        <v/>
      </c>
    </row>
    <row r="1547" spans="1:24" ht="16.5">
      <c r="A1547" s="38">
        <f>IF('04A_국토부원자료'!A1548="","",ROW()-3)</f>
        <v>1544</v>
      </c>
      <c r="B1547" s="39" t="str">
        <f>IFERROR('04A_국토부원자료'!B1548,"")</f>
        <v>서울특별시 송파구 가락동</v>
      </c>
      <c r="C1547" s="39" t="str">
        <f>IF(B1547="","",IF('04A_국토부원자료'!C1548&lt;&gt;"",'04A_국토부원자료'!C1548,TRIM('04A_국토부원자료'!D1548&amp;IF('04A_국토부원자료'!E1548&lt;&gt;"","-"&amp;'04A_국토부원자료'!E1548,""))))</f>
        <v>99-3</v>
      </c>
      <c r="D1547" s="39" t="str">
        <f>IFERROR('04A_국토부원자료'!F1548,"")</f>
        <v>제일오피스텔</v>
      </c>
      <c r="E1547" s="40">
        <f>IFERROR(VALUE(SUBSTITUTE('04A_국토부원자료'!G1548,",","")),"")</f>
        <v>30.89</v>
      </c>
      <c r="F1547" s="41">
        <f>IFERROR(IF(AND('04A_국토부원자료'!H1548&lt;&gt;"",'04A_국토부원자료'!I1548&lt;&gt;""),DATE(INT(VALUE(SUBSTITUTE('04A_국토부원자료'!H1548,",",""))/100),MOD(VALUE(SUBSTITUTE('04A_국토부원자료'!H1548,",","")),100),VALUE(SUBSTITUTE('04A_국토부원자료'!I1548,",",""))),""),"")</f>
        <v>45212</v>
      </c>
      <c r="G1547" s="42">
        <f>IFERROR(VALUE(SUBSTITUTE('04A_국토부원자료'!J1548,",","")),"")</f>
        <v>20000</v>
      </c>
      <c r="H1547" s="43">
        <f t="shared" si="48"/>
        <v>200000000</v>
      </c>
      <c r="I1547" s="43">
        <f t="shared" si="49"/>
        <v>6474587.245063127</v>
      </c>
      <c r="J1547" s="38">
        <f>IFERROR(VALUE(SUBSTITUTE('04A_국토부원자료'!K1548,",","")),"")</f>
        <v>13</v>
      </c>
      <c r="K1547" s="38">
        <f>IFERROR(VALUE(SUBSTITUTE('04A_국토부원자료'!N1548,",","")),"")</f>
        <v>1992</v>
      </c>
      <c r="L1547" s="39" t="str">
        <f>IFERROR('04A_국토부원자료'!O1548,"")</f>
        <v>송파대로 260</v>
      </c>
      <c r="M1547" s="39" t="str">
        <f>IFERROR('04A_국토부원자료'!Q1548,"")</f>
        <v>중개거래</v>
      </c>
      <c r="N1547" s="38">
        <f>IF(B1547="","",IF('02_대상물건입력'!B5="",1,IF(ISNUMBER(SEARCH('02_대상물건입력'!B5,B1547)),1,0)))</f>
        <v>1</v>
      </c>
      <c r="O1547" s="38">
        <f>IF(B1547="","",IF('02_대상물건입력'!B6="",1,IF(ISNUMBER(SEARCH('02_대상물건입력'!B6,B1547)),1,0)))</f>
        <v>1</v>
      </c>
      <c r="P1547" s="38">
        <f>IF(L1547="","",IF('02_대상물건입력'!B15="",0,IF(ISNUMBER(SEARCH('02_대상물건입력'!B15,L1547)),1,0)))</f>
        <v>1</v>
      </c>
      <c r="Q1547" s="38">
        <f>IF(D1547="","",IF('02_대상물건입력'!B8="",0,IF(ISNUMBER(SEARCH('02_대상물건입력'!B8,D1547)),1,0)))</f>
        <v>0</v>
      </c>
      <c r="R1547" s="44">
        <f>IFERROR(ABS(E1547-'02_대상물건입력'!B11)/'02_대상물건입력'!B11,"")</f>
        <v>0.13387757499229161</v>
      </c>
      <c r="S1547" s="38">
        <f>IFERROR(ABS(J1547-'02_대상물건입력'!B10),"")</f>
        <v>1</v>
      </c>
      <c r="T1547" s="38">
        <f>IFERROR(ABS('01_설정'!B4-F1547),"")</f>
        <v>900</v>
      </c>
      <c r="U1547" s="38">
        <f>IFERROR(ABS(K1547-YEAR('02_대상물건입력'!B14)),"")</f>
        <v>34</v>
      </c>
      <c r="V1547" s="38" t="str">
        <f>IF(B1547="","",IF(AND(E1547&gt;0,F1547&gt;0,H1547&gt;0,OR('04A_국토부원자료'!P1548="",'04A_국토부원자료'!P1548="-"),IF('01_설정'!B10=1,N1547=1,TRUE),R1547&lt;='01_설정'!B5,S1547&lt;='01_설정'!B6,T1547&lt;='01_설정'!B7,U1547&lt;='01_설정'!B8),"Y",""))</f>
        <v/>
      </c>
      <c r="W1547" s="40" t="str">
        <f>IF(V1547&lt;&gt;"Y","",MAX(0,(1-R1547/'01_설정'!B5))*'01_설정'!B14+MAX(0,(1-S1547/'01_설정'!B6))*'01_설정'!B15+MAX(0,(1-T1547/'01_설정'!B7))*'01_설정'!B16+MAX(0,(1-U1547/'01_설정'!B8))*'01_설정'!B17+O1547*'01_설정'!B11+Q1547*'01_설정'!B12+P1547*'01_설정'!B13)</f>
        <v/>
      </c>
      <c r="X1547" s="38" t="str">
        <f>IF(W1547="","",1+COUNTIFS($W$4:$W$3003,"&gt;"&amp;W1547)+COUNTIFS($W$4:W1547,W1547)-1)</f>
        <v/>
      </c>
    </row>
    <row r="1548" spans="1:24" ht="16.5">
      <c r="A1548" s="38">
        <f>IF('04A_국토부원자료'!A1549="","",ROW()-3)</f>
        <v>1545</v>
      </c>
      <c r="B1548" s="39" t="str">
        <f>IFERROR('04A_국토부원자료'!B1549,"")</f>
        <v>서울특별시 송파구 가락동</v>
      </c>
      <c r="C1548" s="39" t="str">
        <f>IF(B1548="","",IF('04A_국토부원자료'!C1549&lt;&gt;"",'04A_국토부원자료'!C1549,TRIM('04A_국토부원자료'!D1549&amp;IF('04A_국토부원자료'!E1549&lt;&gt;"","-"&amp;'04A_국토부원자료'!E1549,""))))</f>
        <v>77-4</v>
      </c>
      <c r="D1548" s="39" t="str">
        <f>IFERROR('04A_국토부원자료'!F1549,"")</f>
        <v>송파KCC웰츠타워</v>
      </c>
      <c r="E1548" s="40">
        <f>IFERROR(VALUE(SUBSTITUTE('04A_국토부원자료'!G1549,",","")),"")</f>
        <v>46.22</v>
      </c>
      <c r="F1548" s="41">
        <f>IFERROR(IF(AND('04A_국토부원자료'!H1549&lt;&gt;"",'04A_국토부원자료'!I1549&lt;&gt;""),DATE(INT(VALUE(SUBSTITUTE('04A_국토부원자료'!H1549,",",""))/100),MOD(VALUE(SUBSTITUTE('04A_국토부원자료'!H1549,",","")),100),VALUE(SUBSTITUTE('04A_국토부원자료'!I1549,",",""))),""),"")</f>
        <v>45202</v>
      </c>
      <c r="G1548" s="42">
        <f>IFERROR(VALUE(SUBSTITUTE('04A_국토부원자료'!J1549,",","")),"")</f>
        <v>37160</v>
      </c>
      <c r="H1548" s="43">
        <f t="shared" si="48"/>
        <v>371600000</v>
      </c>
      <c r="I1548" s="43">
        <f t="shared" si="49"/>
        <v>8039809.6062310692</v>
      </c>
      <c r="J1548" s="38">
        <f>IFERROR(VALUE(SUBSTITUTE('04A_국토부원자료'!K1549,",","")),"")</f>
        <v>15</v>
      </c>
      <c r="K1548" s="38">
        <f>IFERROR(VALUE(SUBSTITUTE('04A_국토부원자료'!N1549,",","")),"")</f>
        <v>2011</v>
      </c>
      <c r="L1548" s="39" t="str">
        <f>IFERROR('04A_국토부원자료'!O1549,"")</f>
        <v>송파대로28길 43</v>
      </c>
      <c r="M1548" s="39" t="str">
        <f>IFERROR('04A_국토부원자료'!Q1549,"")</f>
        <v>직거래</v>
      </c>
      <c r="N1548" s="38">
        <f>IF(B1548="","",IF('02_대상물건입력'!B5="",1,IF(ISNUMBER(SEARCH('02_대상물건입력'!B5,B1548)),1,0)))</f>
        <v>1</v>
      </c>
      <c r="O1548" s="38">
        <f>IF(B1548="","",IF('02_대상물건입력'!B6="",1,IF(ISNUMBER(SEARCH('02_대상물건입력'!B6,B1548)),1,0)))</f>
        <v>1</v>
      </c>
      <c r="P1548" s="38">
        <f>IF(L1548="","",IF('02_대상물건입력'!B15="",0,IF(ISNUMBER(SEARCH('02_대상물건입력'!B15,L1548)),1,0)))</f>
        <v>1</v>
      </c>
      <c r="Q1548" s="38">
        <f>IF(D1548="","",IF('02_대상물건입력'!B8="",0,IF(ISNUMBER(SEARCH('02_대상물건입력'!B8,D1548)),1,0)))</f>
        <v>0</v>
      </c>
      <c r="R1548" s="44">
        <f>IFERROR(ABS(E1548-'02_대상물건입력'!B11)/'02_대상물건입력'!B11,"")</f>
        <v>0.69659506364984514</v>
      </c>
      <c r="S1548" s="38">
        <f>IFERROR(ABS(J1548-'02_대상물건입력'!B10),"")</f>
        <v>3</v>
      </c>
      <c r="T1548" s="38">
        <f>IFERROR(ABS('01_설정'!B4-F1548),"")</f>
        <v>910</v>
      </c>
      <c r="U1548" s="38">
        <f>IFERROR(ABS(K1548-YEAR('02_대상물건입력'!B14)),"")</f>
        <v>15</v>
      </c>
      <c r="V1548" s="38" t="str">
        <f>IF(B1548="","",IF(AND(E1548&gt;0,F1548&gt;0,H1548&gt;0,OR('04A_국토부원자료'!P1549="",'04A_국토부원자료'!P1549="-"),IF('01_설정'!B10=1,N1548=1,TRUE),R1548&lt;='01_설정'!B5,S1548&lt;='01_설정'!B6,T1548&lt;='01_설정'!B7,U1548&lt;='01_설정'!B8),"Y",""))</f>
        <v/>
      </c>
      <c r="W1548" s="40" t="str">
        <f>IF(V1548&lt;&gt;"Y","",MAX(0,(1-R1548/'01_설정'!B5))*'01_설정'!B14+MAX(0,(1-S1548/'01_설정'!B6))*'01_설정'!B15+MAX(0,(1-T1548/'01_설정'!B7))*'01_설정'!B16+MAX(0,(1-U1548/'01_설정'!B8))*'01_설정'!B17+O1548*'01_설정'!B11+Q1548*'01_설정'!B12+P1548*'01_설정'!B13)</f>
        <v/>
      </c>
      <c r="X1548" s="38" t="str">
        <f>IF(W1548="","",1+COUNTIFS($W$4:$W$3003,"&gt;"&amp;W1548)+COUNTIFS($W$4:W1548,W1548)-1)</f>
        <v/>
      </c>
    </row>
    <row r="1549" spans="1:24" ht="16.5">
      <c r="A1549" s="38">
        <f>IF('04A_국토부원자료'!A1550="","",ROW()-3)</f>
        <v>1546</v>
      </c>
      <c r="B1549" s="39" t="str">
        <f>IFERROR('04A_국토부원자료'!B1550,"")</f>
        <v>서울특별시 송파구 가락동</v>
      </c>
      <c r="C1549" s="39" t="str">
        <f>IF(B1549="","",IF('04A_국토부원자료'!C1550&lt;&gt;"",'04A_국토부원자료'!C1550,TRIM('04A_국토부원자료'!D1550&amp;IF('04A_국토부원자료'!E1550&lt;&gt;"","-"&amp;'04A_국토부원자료'!E1550,""))))</f>
        <v>78-1</v>
      </c>
      <c r="D1549" s="39" t="str">
        <f>IFERROR('04A_국토부원자료'!F1550,"")</f>
        <v>한화오벨리스크</v>
      </c>
      <c r="E1549" s="40">
        <f>IFERROR(VALUE(SUBSTITUTE('04A_국토부원자료'!G1550,",","")),"")</f>
        <v>30.34</v>
      </c>
      <c r="F1549" s="41">
        <f>IFERROR(IF(AND('04A_국토부원자료'!H1550&lt;&gt;"",'04A_국토부원자료'!I1550&lt;&gt;""),DATE(INT(VALUE(SUBSTITUTE('04A_국토부원자료'!H1550,",",""))/100),MOD(VALUE(SUBSTITUTE('04A_국토부원자료'!H1550,",","")),100),VALUE(SUBSTITUTE('04A_국토부원자료'!I1550,",",""))),""),"")</f>
        <v>45189</v>
      </c>
      <c r="G1549" s="42">
        <f>IFERROR(VALUE(SUBSTITUTE('04A_국토부원자료'!J1550,",","")),"")</f>
        <v>15000</v>
      </c>
      <c r="H1549" s="43">
        <f t="shared" si="48"/>
        <v>150000000</v>
      </c>
      <c r="I1549" s="43">
        <f t="shared" si="49"/>
        <v>4943968.3586025052</v>
      </c>
      <c r="J1549" s="38">
        <f>IFERROR(VALUE(SUBSTITUTE('04A_국토부원자료'!K1550,",","")),"")</f>
        <v>2</v>
      </c>
      <c r="K1549" s="38">
        <f>IFERROR(VALUE(SUBSTITUTE('04A_국토부원자료'!N1550,",","")),"")</f>
        <v>2004</v>
      </c>
      <c r="L1549" s="39" t="str">
        <f>IFERROR('04A_국토부원자료'!O1550,"")</f>
        <v>중대로 127</v>
      </c>
      <c r="M1549" s="39" t="str">
        <f>IFERROR('04A_국토부원자료'!Q1550,"")</f>
        <v>중개거래</v>
      </c>
      <c r="N1549" s="38">
        <f>IF(B1549="","",IF('02_대상물건입력'!B5="",1,IF(ISNUMBER(SEARCH('02_대상물건입력'!B5,B1549)),1,0)))</f>
        <v>1</v>
      </c>
      <c r="O1549" s="38">
        <f>IF(B1549="","",IF('02_대상물건입력'!B6="",1,IF(ISNUMBER(SEARCH('02_대상물건입력'!B6,B1549)),1,0)))</f>
        <v>1</v>
      </c>
      <c r="P1549" s="38">
        <f>IF(L1549="","",IF('02_대상물건입력'!B15="",0,IF(ISNUMBER(SEARCH('02_대상물건입력'!B15,L1549)),1,0)))</f>
        <v>0</v>
      </c>
      <c r="Q1549" s="38">
        <f>IF(D1549="","",IF('02_대상물건입력'!B8="",0,IF(ISNUMBER(SEARCH('02_대상물건입력'!B8,D1549)),1,0)))</f>
        <v>0</v>
      </c>
      <c r="R1549" s="44">
        <f>IFERROR(ABS(E1549-'02_대상물건입력'!B11)/'02_대상물건입력'!B11,"")</f>
        <v>0.11368875445989403</v>
      </c>
      <c r="S1549" s="38">
        <f>IFERROR(ABS(J1549-'02_대상물건입력'!B10),"")</f>
        <v>10</v>
      </c>
      <c r="T1549" s="38">
        <f>IFERROR(ABS('01_설정'!B4-F1549),"")</f>
        <v>923</v>
      </c>
      <c r="U1549" s="38">
        <f>IFERROR(ABS(K1549-YEAR('02_대상물건입력'!B14)),"")</f>
        <v>22</v>
      </c>
      <c r="V1549" s="38" t="str">
        <f>IF(B1549="","",IF(AND(E1549&gt;0,F1549&gt;0,H1549&gt;0,OR('04A_국토부원자료'!P1550="",'04A_국토부원자료'!P1550="-"),IF('01_설정'!B10=1,N1549=1,TRUE),R1549&lt;='01_설정'!B5,S1549&lt;='01_설정'!B6,T1549&lt;='01_설정'!B7,U1549&lt;='01_설정'!B8),"Y",""))</f>
        <v/>
      </c>
      <c r="W1549" s="40" t="str">
        <f>IF(V1549&lt;&gt;"Y","",MAX(0,(1-R1549/'01_설정'!B5))*'01_설정'!B14+MAX(0,(1-S1549/'01_설정'!B6))*'01_설정'!B15+MAX(0,(1-T1549/'01_설정'!B7))*'01_설정'!B16+MAX(0,(1-U1549/'01_설정'!B8))*'01_설정'!B17+O1549*'01_설정'!B11+Q1549*'01_설정'!B12+P1549*'01_설정'!B13)</f>
        <v/>
      </c>
      <c r="X1549" s="38" t="str">
        <f>IF(W1549="","",1+COUNTIFS($W$4:$W$3003,"&gt;"&amp;W1549)+COUNTIFS($W$4:W1549,W1549)-1)</f>
        <v/>
      </c>
    </row>
    <row r="1550" spans="1:24" ht="16.5">
      <c r="A1550" s="38">
        <f>IF('04A_국토부원자료'!A1551="","",ROW()-3)</f>
        <v>1547</v>
      </c>
      <c r="B1550" s="39" t="str">
        <f>IFERROR('04A_국토부원자료'!B1551,"")</f>
        <v>서울특별시 송파구 가락동</v>
      </c>
      <c r="C1550" s="39" t="str">
        <f>IF(B1550="","",IF('04A_국토부원자료'!C1551&lt;&gt;"",'04A_국토부원자료'!C1551,TRIM('04A_국토부원자료'!D1551&amp;IF('04A_국토부원자료'!E1551&lt;&gt;"","-"&amp;'04A_국토부원자료'!E1551,""))))</f>
        <v>98-2</v>
      </c>
      <c r="D1550" s="39" t="str">
        <f>IFERROR('04A_국토부원자료'!F1551,"")</f>
        <v>(98-2)</v>
      </c>
      <c r="E1550" s="40">
        <f>IFERROR(VALUE(SUBSTITUTE('04A_국토부원자료'!G1551,",","")),"")</f>
        <v>33.200000000000003</v>
      </c>
      <c r="F1550" s="41">
        <f>IFERROR(IF(AND('04A_국토부원자료'!H1551&lt;&gt;"",'04A_국토부원자료'!I1551&lt;&gt;""),DATE(INT(VALUE(SUBSTITUTE('04A_국토부원자료'!H1551,",",""))/100),MOD(VALUE(SUBSTITUTE('04A_국토부원자료'!H1551,",","")),100),VALUE(SUBSTITUTE('04A_국토부원자료'!I1551,",",""))),""),"")</f>
        <v>45178</v>
      </c>
      <c r="G1550" s="42">
        <f>IFERROR(VALUE(SUBSTITUTE('04A_국토부원자료'!J1551,",","")),"")</f>
        <v>11400</v>
      </c>
      <c r="H1550" s="43">
        <f t="shared" si="48"/>
        <v>114000000</v>
      </c>
      <c r="I1550" s="43">
        <f t="shared" si="49"/>
        <v>3433734.9397590361</v>
      </c>
      <c r="J1550" s="38">
        <f>IFERROR(VALUE(SUBSTITUTE('04A_국토부원자료'!K1551,",","")),"")</f>
        <v>4</v>
      </c>
      <c r="K1550" s="38">
        <f>IFERROR(VALUE(SUBSTITUTE('04A_국토부원자료'!N1551,",","")),"")</f>
        <v>1990</v>
      </c>
      <c r="L1550" s="39" t="str">
        <f>IFERROR('04A_국토부원자료'!O1551,"")</f>
        <v>송파대로30길 8</v>
      </c>
      <c r="M1550" s="39" t="str">
        <f>IFERROR('04A_국토부원자료'!Q1551,"")</f>
        <v>중개거래</v>
      </c>
      <c r="N1550" s="38">
        <f>IF(B1550="","",IF('02_대상물건입력'!B5="",1,IF(ISNUMBER(SEARCH('02_대상물건입력'!B5,B1550)),1,0)))</f>
        <v>1</v>
      </c>
      <c r="O1550" s="38">
        <f>IF(B1550="","",IF('02_대상물건입력'!B6="",1,IF(ISNUMBER(SEARCH('02_대상물건입력'!B6,B1550)),1,0)))</f>
        <v>1</v>
      </c>
      <c r="P1550" s="38">
        <f>IF(L1550="","",IF('02_대상물건입력'!B15="",0,IF(ISNUMBER(SEARCH('02_대상물건입력'!B15,L1550)),1,0)))</f>
        <v>1</v>
      </c>
      <c r="Q1550" s="38">
        <f>IF(D1550="","",IF('02_대상물건입력'!B8="",0,IF(ISNUMBER(SEARCH('02_대상물건입력'!B8,D1550)),1,0)))</f>
        <v>0</v>
      </c>
      <c r="R1550" s="44">
        <f>IFERROR(ABS(E1550-'02_대상물건입력'!B11)/'02_대상물건입력'!B11,"")</f>
        <v>0.21867062122836139</v>
      </c>
      <c r="S1550" s="38">
        <f>IFERROR(ABS(J1550-'02_대상물건입력'!B10),"")</f>
        <v>8</v>
      </c>
      <c r="T1550" s="38">
        <f>IFERROR(ABS('01_설정'!B4-F1550),"")</f>
        <v>934</v>
      </c>
      <c r="U1550" s="38">
        <f>IFERROR(ABS(K1550-YEAR('02_대상물건입력'!B14)),"")</f>
        <v>36</v>
      </c>
      <c r="V1550" s="38" t="str">
        <f>IF(B1550="","",IF(AND(E1550&gt;0,F1550&gt;0,H1550&gt;0,OR('04A_국토부원자료'!P1551="",'04A_국토부원자료'!P1551="-"),IF('01_설정'!B10=1,N1550=1,TRUE),R1550&lt;='01_설정'!B5,S1550&lt;='01_설정'!B6,T1550&lt;='01_설정'!B7,U1550&lt;='01_설정'!B8),"Y",""))</f>
        <v/>
      </c>
      <c r="W1550" s="40" t="str">
        <f>IF(V1550&lt;&gt;"Y","",MAX(0,(1-R1550/'01_설정'!B5))*'01_설정'!B14+MAX(0,(1-S1550/'01_설정'!B6))*'01_설정'!B15+MAX(0,(1-T1550/'01_설정'!B7))*'01_설정'!B16+MAX(0,(1-U1550/'01_설정'!B8))*'01_설정'!B17+O1550*'01_설정'!B11+Q1550*'01_설정'!B12+P1550*'01_설정'!B13)</f>
        <v/>
      </c>
      <c r="X1550" s="38" t="str">
        <f>IF(W1550="","",1+COUNTIFS($W$4:$W$3003,"&gt;"&amp;W1550)+COUNTIFS($W$4:W1550,W1550)-1)</f>
        <v/>
      </c>
    </row>
    <row r="1551" spans="1:24" ht="16.5">
      <c r="A1551" s="38">
        <f>IF('04A_국토부원자료'!A1552="","",ROW()-3)</f>
        <v>1548</v>
      </c>
      <c r="B1551" s="39" t="str">
        <f>IFERROR('04A_국토부원자료'!B1552,"")</f>
        <v>서울특별시 송파구 가락동</v>
      </c>
      <c r="C1551" s="39" t="str">
        <f>IF(B1551="","",IF('04A_국토부원자료'!C1552&lt;&gt;"",'04A_국토부원자료'!C1552,TRIM('04A_국토부원자료'!D1552&amp;IF('04A_국토부원자료'!E1552&lt;&gt;"","-"&amp;'04A_국토부원자료'!E1552,""))))</f>
        <v>77-4</v>
      </c>
      <c r="D1551" s="39" t="str">
        <f>IFERROR('04A_국토부원자료'!F1552,"")</f>
        <v>송파KCC웰츠타워</v>
      </c>
      <c r="E1551" s="40">
        <f>IFERROR(VALUE(SUBSTITUTE('04A_국토부원자료'!G1552,",","")),"")</f>
        <v>38.450000000000003</v>
      </c>
      <c r="F1551" s="41">
        <f>IFERROR(IF(AND('04A_국토부원자료'!H1552&lt;&gt;"",'04A_국토부원자료'!I1552&lt;&gt;""),DATE(INT(VALUE(SUBSTITUTE('04A_국토부원자료'!H1552,",",""))/100),MOD(VALUE(SUBSTITUTE('04A_국토부원자료'!H1552,",","")),100),VALUE(SUBSTITUTE('04A_국토부원자료'!I1552,",",""))),""),"")</f>
        <v>45174</v>
      </c>
      <c r="G1551" s="42">
        <f>IFERROR(VALUE(SUBSTITUTE('04A_국토부원자료'!J1552,",","")),"")</f>
        <v>25300</v>
      </c>
      <c r="H1551" s="43">
        <f t="shared" si="48"/>
        <v>253000000</v>
      </c>
      <c r="I1551" s="43">
        <f t="shared" si="49"/>
        <v>6579973.9921976589</v>
      </c>
      <c r="J1551" s="38">
        <f>IFERROR(VALUE(SUBSTITUTE('04A_국토부원자료'!K1552,",","")),"")</f>
        <v>8</v>
      </c>
      <c r="K1551" s="38">
        <f>IFERROR(VALUE(SUBSTITUTE('04A_국토부원자료'!N1552,",","")),"")</f>
        <v>2011</v>
      </c>
      <c r="L1551" s="39" t="str">
        <f>IFERROR('04A_국토부원자료'!O1552,"")</f>
        <v>송파대로28길 43</v>
      </c>
      <c r="M1551" s="39" t="str">
        <f>IFERROR('04A_국토부원자료'!Q1552,"")</f>
        <v>중개거래</v>
      </c>
      <c r="N1551" s="38">
        <f>IF(B1551="","",IF('02_대상물건입력'!B5="",1,IF(ISNUMBER(SEARCH('02_대상물건입력'!B5,B1551)),1,0)))</f>
        <v>1</v>
      </c>
      <c r="O1551" s="38">
        <f>IF(B1551="","",IF('02_대상물건입력'!B6="",1,IF(ISNUMBER(SEARCH('02_대상물건입력'!B6,B1551)),1,0)))</f>
        <v>1</v>
      </c>
      <c r="P1551" s="38">
        <f>IF(L1551="","",IF('02_대상물건입력'!B15="",0,IF(ISNUMBER(SEARCH('02_대상물건입력'!B15,L1551)),1,0)))</f>
        <v>1</v>
      </c>
      <c r="Q1551" s="38">
        <f>IF(D1551="","",IF('02_대상물건입력'!B8="",0,IF(ISNUMBER(SEARCH('02_대상물건입력'!B8,D1551)),1,0)))</f>
        <v>0</v>
      </c>
      <c r="R1551" s="44">
        <f>IFERROR(ABS(E1551-'02_대상물건입력'!B11)/'02_대상물건입력'!B11,"")</f>
        <v>0.41138208994670167</v>
      </c>
      <c r="S1551" s="38">
        <f>IFERROR(ABS(J1551-'02_대상물건입력'!B10),"")</f>
        <v>4</v>
      </c>
      <c r="T1551" s="38">
        <f>IFERROR(ABS('01_설정'!B4-F1551),"")</f>
        <v>938</v>
      </c>
      <c r="U1551" s="38">
        <f>IFERROR(ABS(K1551-YEAR('02_대상물건입력'!B14)),"")</f>
        <v>15</v>
      </c>
      <c r="V1551" s="38" t="str">
        <f>IF(B1551="","",IF(AND(E1551&gt;0,F1551&gt;0,H1551&gt;0,OR('04A_국토부원자료'!P1552="",'04A_국토부원자료'!P1552="-"),IF('01_설정'!B10=1,N1551=1,TRUE),R1551&lt;='01_설정'!B5,S1551&lt;='01_설정'!B6,T1551&lt;='01_설정'!B7,U1551&lt;='01_설정'!B8),"Y",""))</f>
        <v/>
      </c>
      <c r="W1551" s="40" t="str">
        <f>IF(V1551&lt;&gt;"Y","",MAX(0,(1-R1551/'01_설정'!B5))*'01_설정'!B14+MAX(0,(1-S1551/'01_설정'!B6))*'01_설정'!B15+MAX(0,(1-T1551/'01_설정'!B7))*'01_설정'!B16+MAX(0,(1-U1551/'01_설정'!B8))*'01_설정'!B17+O1551*'01_설정'!B11+Q1551*'01_설정'!B12+P1551*'01_설정'!B13)</f>
        <v/>
      </c>
      <c r="X1551" s="38" t="str">
        <f>IF(W1551="","",1+COUNTIFS($W$4:$W$3003,"&gt;"&amp;W1551)+COUNTIFS($W$4:W1551,W1551)-1)</f>
        <v/>
      </c>
    </row>
    <row r="1552" spans="1:24" ht="16.5">
      <c r="A1552" s="38">
        <f>IF('04A_국토부원자료'!A1553="","",ROW()-3)</f>
        <v>1549</v>
      </c>
      <c r="B1552" s="39" t="str">
        <f>IFERROR('04A_국토부원자료'!B1553,"")</f>
        <v>서울특별시 송파구 가락동</v>
      </c>
      <c r="C1552" s="39" t="str">
        <f>IF(B1552="","",IF('04A_국토부원자료'!C1553&lt;&gt;"",'04A_국토부원자료'!C1553,TRIM('04A_국토부원자료'!D1553&amp;IF('04A_국토부원자료'!E1553&lt;&gt;"","-"&amp;'04A_국토부원자료'!E1553,""))))</f>
        <v>171</v>
      </c>
      <c r="D1552" s="39" t="str">
        <f>IFERROR('04A_국토부원자료'!F1553,"")</f>
        <v>현진타워</v>
      </c>
      <c r="E1552" s="40">
        <f>IFERROR(VALUE(SUBSTITUTE('04A_국토부원자료'!G1553,",","")),"")</f>
        <v>44.44</v>
      </c>
      <c r="F1552" s="41">
        <f>IFERROR(IF(AND('04A_국토부원자료'!H1553&lt;&gt;"",'04A_국토부원자료'!I1553&lt;&gt;""),DATE(INT(VALUE(SUBSTITUTE('04A_국토부원자료'!H1553,",",""))/100),MOD(VALUE(SUBSTITUTE('04A_국토부원자료'!H1553,",","")),100),VALUE(SUBSTITUTE('04A_국토부원자료'!I1553,",",""))),""),"")</f>
        <v>45167</v>
      </c>
      <c r="G1552" s="42">
        <f>IFERROR(VALUE(SUBSTITUTE('04A_국토부원자료'!J1553,",","")),"")</f>
        <v>30500</v>
      </c>
      <c r="H1552" s="43">
        <f t="shared" si="48"/>
        <v>305000000</v>
      </c>
      <c r="I1552" s="43">
        <f t="shared" si="49"/>
        <v>6863186.3186318632</v>
      </c>
      <c r="J1552" s="38">
        <f>IFERROR(VALUE(SUBSTITUTE('04A_국토부원자료'!K1553,",","")),"")</f>
        <v>3</v>
      </c>
      <c r="K1552" s="38">
        <f>IFERROR(VALUE(SUBSTITUTE('04A_국토부원자료'!N1553,",","")),"")</f>
        <v>2015</v>
      </c>
      <c r="L1552" s="39" t="str">
        <f>IFERROR('04A_국토부원자료'!O1553,"")</f>
        <v>오금로44가길 13</v>
      </c>
      <c r="M1552" s="39" t="str">
        <f>IFERROR('04A_국토부원자료'!Q1553,"")</f>
        <v>중개거래</v>
      </c>
      <c r="N1552" s="38">
        <f>IF(B1552="","",IF('02_대상물건입력'!B5="",1,IF(ISNUMBER(SEARCH('02_대상물건입력'!B5,B1552)),1,0)))</f>
        <v>1</v>
      </c>
      <c r="O1552" s="38">
        <f>IF(B1552="","",IF('02_대상물건입력'!B6="",1,IF(ISNUMBER(SEARCH('02_대상물건입력'!B6,B1552)),1,0)))</f>
        <v>1</v>
      </c>
      <c r="P1552" s="38">
        <f>IF(L1552="","",IF('02_대상물건입력'!B15="",0,IF(ISNUMBER(SEARCH('02_대상물건입력'!B15,L1552)),1,0)))</f>
        <v>0</v>
      </c>
      <c r="Q1552" s="38">
        <f>IF(D1552="","",IF('02_대상물건입력'!B8="",0,IF(ISNUMBER(SEARCH('02_대상물건입력'!B8,D1552)),1,0)))</f>
        <v>0</v>
      </c>
      <c r="R1552" s="44">
        <f>IFERROR(ABS(E1552-'02_대상물건입력'!B11)/'02_대상물건입력'!B11,"")</f>
        <v>0.63125669901772208</v>
      </c>
      <c r="S1552" s="38">
        <f>IFERROR(ABS(J1552-'02_대상물건입력'!B10),"")</f>
        <v>9</v>
      </c>
      <c r="T1552" s="38">
        <f>IFERROR(ABS('01_설정'!B4-F1552),"")</f>
        <v>945</v>
      </c>
      <c r="U1552" s="38">
        <f>IFERROR(ABS(K1552-YEAR('02_대상물건입력'!B14)),"")</f>
        <v>11</v>
      </c>
      <c r="V1552" s="38" t="str">
        <f>IF(B1552="","",IF(AND(E1552&gt;0,F1552&gt;0,H1552&gt;0,OR('04A_국토부원자료'!P1553="",'04A_국토부원자료'!P1553="-"),IF('01_설정'!B10=1,N1552=1,TRUE),R1552&lt;='01_설정'!B5,S1552&lt;='01_설정'!B6,T1552&lt;='01_설정'!B7,U1552&lt;='01_설정'!B8),"Y",""))</f>
        <v/>
      </c>
      <c r="W1552" s="40" t="str">
        <f>IF(V1552&lt;&gt;"Y","",MAX(0,(1-R1552/'01_설정'!B5))*'01_설정'!B14+MAX(0,(1-S1552/'01_설정'!B6))*'01_설정'!B15+MAX(0,(1-T1552/'01_설정'!B7))*'01_설정'!B16+MAX(0,(1-U1552/'01_설정'!B8))*'01_설정'!B17+O1552*'01_설정'!B11+Q1552*'01_설정'!B12+P1552*'01_설정'!B13)</f>
        <v/>
      </c>
      <c r="X1552" s="38" t="str">
        <f>IF(W1552="","",1+COUNTIFS($W$4:$W$3003,"&gt;"&amp;W1552)+COUNTIFS($W$4:W1552,W1552)-1)</f>
        <v/>
      </c>
    </row>
    <row r="1553" spans="1:24" ht="16.5">
      <c r="A1553" s="38">
        <f>IF('04A_국토부원자료'!A1554="","",ROW()-3)</f>
        <v>1550</v>
      </c>
      <c r="B1553" s="39" t="str">
        <f>IFERROR('04A_국토부원자료'!B1554,"")</f>
        <v>서울특별시 송파구 가락동</v>
      </c>
      <c r="C1553" s="39" t="str">
        <f>IF(B1553="","",IF('04A_국토부원자료'!C1554&lt;&gt;"",'04A_국토부원자료'!C1554,TRIM('04A_국토부원자료'!D1554&amp;IF('04A_국토부원자료'!E1554&lt;&gt;"","-"&amp;'04A_국토부원자료'!E1554,""))))</f>
        <v>78-1</v>
      </c>
      <c r="D1553" s="39" t="str">
        <f>IFERROR('04A_국토부원자료'!F1554,"")</f>
        <v>한화오벨리스크</v>
      </c>
      <c r="E1553" s="40">
        <f>IFERROR(VALUE(SUBSTITUTE('04A_국토부원자료'!G1554,",","")),"")</f>
        <v>30.34</v>
      </c>
      <c r="F1553" s="41">
        <f>IFERROR(IF(AND('04A_국토부원자료'!H1554&lt;&gt;"",'04A_국토부원자료'!I1554&lt;&gt;""),DATE(INT(VALUE(SUBSTITUTE('04A_국토부원자료'!H1554,",",""))/100),MOD(VALUE(SUBSTITUTE('04A_국토부원자료'!H1554,",","")),100),VALUE(SUBSTITUTE('04A_국토부원자료'!I1554,",",""))),""),"")</f>
        <v>45127</v>
      </c>
      <c r="G1553" s="42">
        <f>IFERROR(VALUE(SUBSTITUTE('04A_국토부원자료'!J1554,",","")),"")</f>
        <v>17500</v>
      </c>
      <c r="H1553" s="43">
        <f t="shared" si="48"/>
        <v>175000000</v>
      </c>
      <c r="I1553" s="43">
        <f t="shared" si="49"/>
        <v>5767963.0850362554</v>
      </c>
      <c r="J1553" s="38">
        <f>IFERROR(VALUE(SUBSTITUTE('04A_국토부원자료'!K1554,",","")),"")</f>
        <v>9</v>
      </c>
      <c r="K1553" s="38">
        <f>IFERROR(VALUE(SUBSTITUTE('04A_국토부원자료'!N1554,",","")),"")</f>
        <v>2004</v>
      </c>
      <c r="L1553" s="39" t="str">
        <f>IFERROR('04A_국토부원자료'!O1554,"")</f>
        <v>중대로 127</v>
      </c>
      <c r="M1553" s="39" t="str">
        <f>IFERROR('04A_국토부원자료'!Q1554,"")</f>
        <v>중개거래</v>
      </c>
      <c r="N1553" s="38">
        <f>IF(B1553="","",IF('02_대상물건입력'!B5="",1,IF(ISNUMBER(SEARCH('02_대상물건입력'!B5,B1553)),1,0)))</f>
        <v>1</v>
      </c>
      <c r="O1553" s="38">
        <f>IF(B1553="","",IF('02_대상물건입력'!B6="",1,IF(ISNUMBER(SEARCH('02_대상물건입력'!B6,B1553)),1,0)))</f>
        <v>1</v>
      </c>
      <c r="P1553" s="38">
        <f>IF(L1553="","",IF('02_대상물건입력'!B15="",0,IF(ISNUMBER(SEARCH('02_대상물건입력'!B15,L1553)),1,0)))</f>
        <v>0</v>
      </c>
      <c r="Q1553" s="38">
        <f>IF(D1553="","",IF('02_대상물건입력'!B8="",0,IF(ISNUMBER(SEARCH('02_대상물건입력'!B8,D1553)),1,0)))</f>
        <v>0</v>
      </c>
      <c r="R1553" s="44">
        <f>IFERROR(ABS(E1553-'02_대상물건입력'!B11)/'02_대상물건입력'!B11,"")</f>
        <v>0.11368875445989403</v>
      </c>
      <c r="S1553" s="38">
        <f>IFERROR(ABS(J1553-'02_대상물건입력'!B10),"")</f>
        <v>3</v>
      </c>
      <c r="T1553" s="38">
        <f>IFERROR(ABS('01_설정'!B4-F1553),"")</f>
        <v>985</v>
      </c>
      <c r="U1553" s="38">
        <f>IFERROR(ABS(K1553-YEAR('02_대상물건입력'!B14)),"")</f>
        <v>22</v>
      </c>
      <c r="V1553" s="38" t="str">
        <f>IF(B1553="","",IF(AND(E1553&gt;0,F1553&gt;0,H1553&gt;0,OR('04A_국토부원자료'!P1554="",'04A_국토부원자료'!P1554="-"),IF('01_설정'!B10=1,N1553=1,TRUE),R1553&lt;='01_설정'!B5,S1553&lt;='01_설정'!B6,T1553&lt;='01_설정'!B7,U1553&lt;='01_설정'!B8),"Y",""))</f>
        <v/>
      </c>
      <c r="W1553" s="40" t="str">
        <f>IF(V1553&lt;&gt;"Y","",MAX(0,(1-R1553/'01_설정'!B5))*'01_설정'!B14+MAX(0,(1-S1553/'01_설정'!B6))*'01_설정'!B15+MAX(0,(1-T1553/'01_설정'!B7))*'01_설정'!B16+MAX(0,(1-U1553/'01_설정'!B8))*'01_설정'!B17+O1553*'01_설정'!B11+Q1553*'01_설정'!B12+P1553*'01_설정'!B13)</f>
        <v/>
      </c>
      <c r="X1553" s="38" t="str">
        <f>IF(W1553="","",1+COUNTIFS($W$4:$W$3003,"&gt;"&amp;W1553)+COUNTIFS($W$4:W1553,W1553)-1)</f>
        <v/>
      </c>
    </row>
    <row r="1554" spans="1:24" ht="16.5">
      <c r="A1554" s="38">
        <f>IF('04A_국토부원자료'!A1555="","",ROW()-3)</f>
        <v>1551</v>
      </c>
      <c r="B1554" s="39" t="str">
        <f>IFERROR('04A_국토부원자료'!B1555,"")</f>
        <v>서울특별시 송파구 가락동</v>
      </c>
      <c r="C1554" s="39" t="str">
        <f>IF(B1554="","",IF('04A_국토부원자료'!C1555&lt;&gt;"",'04A_국토부원자료'!C1555,TRIM('04A_국토부원자료'!D1555&amp;IF('04A_국토부원자료'!E1555&lt;&gt;"","-"&amp;'04A_국토부원자료'!E1555,""))))</f>
        <v>79-5</v>
      </c>
      <c r="D1554" s="39" t="str">
        <f>IFERROR('04A_국토부원자료'!F1555,"")</f>
        <v>(79-5)</v>
      </c>
      <c r="E1554" s="40">
        <f>IFERROR(VALUE(SUBSTITUTE('04A_국토부원자료'!G1555,",","")),"")</f>
        <v>30.96</v>
      </c>
      <c r="F1554" s="41">
        <f>IFERROR(IF(AND('04A_국토부원자료'!H1555&lt;&gt;"",'04A_국토부원자료'!I1555&lt;&gt;""),DATE(INT(VALUE(SUBSTITUTE('04A_국토부원자료'!H1555,",",""))/100),MOD(VALUE(SUBSTITUTE('04A_국토부원자료'!H1555,",","")),100),VALUE(SUBSTITUTE('04A_국토부원자료'!I1555,",",""))),""),"")</f>
        <v>45124</v>
      </c>
      <c r="G1554" s="42">
        <f>IFERROR(VALUE(SUBSTITUTE('04A_국토부원자료'!J1555,",","")),"")</f>
        <v>10000</v>
      </c>
      <c r="H1554" s="43">
        <f t="shared" si="48"/>
        <v>100000000</v>
      </c>
      <c r="I1554" s="43">
        <f t="shared" si="49"/>
        <v>3229974.1602067184</v>
      </c>
      <c r="J1554" s="38">
        <f>IFERROR(VALUE(SUBSTITUTE('04A_국토부원자료'!K1555,",","")),"")</f>
        <v>8</v>
      </c>
      <c r="K1554" s="38">
        <f>IFERROR(VALUE(SUBSTITUTE('04A_국토부원자료'!N1555,",","")),"")</f>
        <v>1994</v>
      </c>
      <c r="L1554" s="39" t="str">
        <f>IFERROR('04A_국토부원자료'!O1555,"")</f>
        <v>송파대로28길 24</v>
      </c>
      <c r="M1554" s="39" t="str">
        <f>IFERROR('04A_국토부원자료'!Q1555,"")</f>
        <v>중개거래</v>
      </c>
      <c r="N1554" s="38">
        <f>IF(B1554="","",IF('02_대상물건입력'!B5="",1,IF(ISNUMBER(SEARCH('02_대상물건입력'!B5,B1554)),1,0)))</f>
        <v>1</v>
      </c>
      <c r="O1554" s="38">
        <f>IF(B1554="","",IF('02_대상물건입력'!B6="",1,IF(ISNUMBER(SEARCH('02_대상물건입력'!B6,B1554)),1,0)))</f>
        <v>1</v>
      </c>
      <c r="P1554" s="38">
        <f>IF(L1554="","",IF('02_대상물건입력'!B15="",0,IF(ISNUMBER(SEARCH('02_대상물건입력'!B15,L1554)),1,0)))</f>
        <v>1</v>
      </c>
      <c r="Q1554" s="38">
        <f>IF(D1554="","",IF('02_대상물건입력'!B8="",0,IF(ISNUMBER(SEARCH('02_대상물건입력'!B8,D1554)),1,0)))</f>
        <v>0</v>
      </c>
      <c r="R1554" s="44">
        <f>IFERROR(ABS(E1554-'02_대상물건입력'!B11)/'02_대상물건입력'!B11,"")</f>
        <v>0.13644706124186948</v>
      </c>
      <c r="S1554" s="38">
        <f>IFERROR(ABS(J1554-'02_대상물건입력'!B10),"")</f>
        <v>4</v>
      </c>
      <c r="T1554" s="38">
        <f>IFERROR(ABS('01_설정'!B4-F1554),"")</f>
        <v>988</v>
      </c>
      <c r="U1554" s="38">
        <f>IFERROR(ABS(K1554-YEAR('02_대상물건입력'!B14)),"")</f>
        <v>32</v>
      </c>
      <c r="V1554" s="38" t="str">
        <f>IF(B1554="","",IF(AND(E1554&gt;0,F1554&gt;0,H1554&gt;0,OR('04A_국토부원자료'!P1555="",'04A_국토부원자료'!P1555="-"),IF('01_설정'!B10=1,N1554=1,TRUE),R1554&lt;='01_설정'!B5,S1554&lt;='01_설정'!B6,T1554&lt;='01_설정'!B7,U1554&lt;='01_설정'!B8),"Y",""))</f>
        <v/>
      </c>
      <c r="W1554" s="40" t="str">
        <f>IF(V1554&lt;&gt;"Y","",MAX(0,(1-R1554/'01_설정'!B5))*'01_설정'!B14+MAX(0,(1-S1554/'01_설정'!B6))*'01_설정'!B15+MAX(0,(1-T1554/'01_설정'!B7))*'01_설정'!B16+MAX(0,(1-U1554/'01_설정'!B8))*'01_설정'!B17+O1554*'01_설정'!B11+Q1554*'01_설정'!B12+P1554*'01_설정'!B13)</f>
        <v/>
      </c>
      <c r="X1554" s="38" t="str">
        <f>IF(W1554="","",1+COUNTIFS($W$4:$W$3003,"&gt;"&amp;W1554)+COUNTIFS($W$4:W1554,W1554)-1)</f>
        <v/>
      </c>
    </row>
    <row r="1555" spans="1:24" ht="16.5">
      <c r="A1555" s="38">
        <f>IF('04A_국토부원자료'!A1556="","",ROW()-3)</f>
        <v>1552</v>
      </c>
      <c r="B1555" s="39" t="str">
        <f>IFERROR('04A_국토부원자료'!B1556,"")</f>
        <v>서울특별시 송파구 가락동</v>
      </c>
      <c r="C1555" s="39" t="str">
        <f>IF(B1555="","",IF('04A_국토부원자료'!C1556&lt;&gt;"",'04A_국토부원자료'!C1556,TRIM('04A_국토부원자료'!D1556&amp;IF('04A_국토부원자료'!E1556&lt;&gt;"","-"&amp;'04A_국토부원자료'!E1556,""))))</f>
        <v>99-1</v>
      </c>
      <c r="D1555" s="39" t="str">
        <f>IFERROR('04A_국토부원자료'!F1556,"")</f>
        <v>(99-1)</v>
      </c>
      <c r="E1555" s="40">
        <f>IFERROR(VALUE(SUBSTITUTE('04A_국토부원자료'!G1556,",","")),"")</f>
        <v>31.44</v>
      </c>
      <c r="F1555" s="41">
        <f>IFERROR(IF(AND('04A_국토부원자료'!H1556&lt;&gt;"",'04A_국토부원자료'!I1556&lt;&gt;""),DATE(INT(VALUE(SUBSTITUTE('04A_국토부원자료'!H1556,",",""))/100),MOD(VALUE(SUBSTITUTE('04A_국토부원자료'!H1556,",","")),100),VALUE(SUBSTITUTE('04A_국토부원자료'!I1556,",",""))),""),"")</f>
        <v>45119</v>
      </c>
      <c r="G1555" s="42">
        <f>IFERROR(VALUE(SUBSTITUTE('04A_국토부원자료'!J1556,",","")),"")</f>
        <v>10300</v>
      </c>
      <c r="H1555" s="43">
        <f t="shared" si="48"/>
        <v>103000000</v>
      </c>
      <c r="I1555" s="43">
        <f t="shared" si="49"/>
        <v>3276081.4249363868</v>
      </c>
      <c r="J1555" s="38">
        <f>IFERROR(VALUE(SUBSTITUTE('04A_국토부원자료'!K1556,",","")),"")</f>
        <v>5</v>
      </c>
      <c r="K1555" s="38">
        <f>IFERROR(VALUE(SUBSTITUTE('04A_국토부원자료'!N1556,",","")),"")</f>
        <v>1990</v>
      </c>
      <c r="L1555" s="39" t="str">
        <f>IFERROR('04A_국토부원자료'!O1556,"")</f>
        <v>송파대로28길 12</v>
      </c>
      <c r="M1555" s="39" t="str">
        <f>IFERROR('04A_국토부원자료'!Q1556,"")</f>
        <v>중개거래</v>
      </c>
      <c r="N1555" s="38">
        <f>IF(B1555="","",IF('02_대상물건입력'!B5="",1,IF(ISNUMBER(SEARCH('02_대상물건입력'!B5,B1555)),1,0)))</f>
        <v>1</v>
      </c>
      <c r="O1555" s="38">
        <f>IF(B1555="","",IF('02_대상물건입력'!B6="",1,IF(ISNUMBER(SEARCH('02_대상물건입력'!B6,B1555)),1,0)))</f>
        <v>1</v>
      </c>
      <c r="P1555" s="38">
        <f>IF(L1555="","",IF('02_대상물건입력'!B15="",0,IF(ISNUMBER(SEARCH('02_대상물건입력'!B15,L1555)),1,0)))</f>
        <v>1</v>
      </c>
      <c r="Q1555" s="38">
        <f>IF(D1555="","",IF('02_대상물건입력'!B8="",0,IF(ISNUMBER(SEARCH('02_대상물건입력'!B8,D1555)),1,0)))</f>
        <v>0</v>
      </c>
      <c r="R1555" s="44">
        <f>IFERROR(ABS(E1555-'02_대상물건입력'!B11)/'02_대상물건입력'!B11,"")</f>
        <v>0.15406639552468918</v>
      </c>
      <c r="S1555" s="38">
        <f>IFERROR(ABS(J1555-'02_대상물건입력'!B10),"")</f>
        <v>7</v>
      </c>
      <c r="T1555" s="38">
        <f>IFERROR(ABS('01_설정'!B4-F1555),"")</f>
        <v>993</v>
      </c>
      <c r="U1555" s="38">
        <f>IFERROR(ABS(K1555-YEAR('02_대상물건입력'!B14)),"")</f>
        <v>36</v>
      </c>
      <c r="V1555" s="38" t="str">
        <f>IF(B1555="","",IF(AND(E1555&gt;0,F1555&gt;0,H1555&gt;0,OR('04A_국토부원자료'!P1556="",'04A_국토부원자료'!P1556="-"),IF('01_설정'!B10=1,N1555=1,TRUE),R1555&lt;='01_설정'!B5,S1555&lt;='01_설정'!B6,T1555&lt;='01_설정'!B7,U1555&lt;='01_설정'!B8),"Y",""))</f>
        <v/>
      </c>
      <c r="W1555" s="40" t="str">
        <f>IF(V1555&lt;&gt;"Y","",MAX(0,(1-R1555/'01_설정'!B5))*'01_설정'!B14+MAX(0,(1-S1555/'01_설정'!B6))*'01_설정'!B15+MAX(0,(1-T1555/'01_설정'!B7))*'01_설정'!B16+MAX(0,(1-U1555/'01_설정'!B8))*'01_설정'!B17+O1555*'01_설정'!B11+Q1555*'01_설정'!B12+P1555*'01_설정'!B13)</f>
        <v/>
      </c>
      <c r="X1555" s="38" t="str">
        <f>IF(W1555="","",1+COUNTIFS($W$4:$W$3003,"&gt;"&amp;W1555)+COUNTIFS($W$4:W1555,W1555)-1)</f>
        <v/>
      </c>
    </row>
    <row r="1556" spans="1:24" ht="16.5">
      <c r="A1556" s="38">
        <f>IF('04A_국토부원자료'!A1557="","",ROW()-3)</f>
        <v>1553</v>
      </c>
      <c r="B1556" s="39" t="str">
        <f>IFERROR('04A_국토부원자료'!B1557,"")</f>
        <v>서울특별시 송파구 가락동</v>
      </c>
      <c r="C1556" s="39" t="str">
        <f>IF(B1556="","",IF('04A_국토부원자료'!C1557&lt;&gt;"",'04A_국토부원자료'!C1557,TRIM('04A_국토부원자료'!D1557&amp;IF('04A_국토부원자료'!E1557&lt;&gt;"","-"&amp;'04A_국토부원자료'!E1557,""))))</f>
        <v>98</v>
      </c>
      <c r="D1556" s="39" t="str">
        <f>IFERROR('04A_국토부원자료'!F1557,"")</f>
        <v>송파가락두산위브센티움</v>
      </c>
      <c r="E1556" s="40">
        <f>IFERROR(VALUE(SUBSTITUTE('04A_국토부원자료'!G1557,",","")),"")</f>
        <v>29.3</v>
      </c>
      <c r="F1556" s="41">
        <f>IFERROR(IF(AND('04A_국토부원자료'!H1557&lt;&gt;"",'04A_국토부원자료'!I1557&lt;&gt;""),DATE(INT(VALUE(SUBSTITUTE('04A_국토부원자료'!H1557,",",""))/100),MOD(VALUE(SUBSTITUTE('04A_국토부원자료'!H1557,",","")),100),VALUE(SUBSTITUTE('04A_국토부원자료'!I1557,",",""))),""),"")</f>
        <v>45113</v>
      </c>
      <c r="G1556" s="42">
        <f>IFERROR(VALUE(SUBSTITUTE('04A_국토부원자료'!J1557,",","")),"")</f>
        <v>14700</v>
      </c>
      <c r="H1556" s="43">
        <f t="shared" si="48"/>
        <v>147000000</v>
      </c>
      <c r="I1556" s="43">
        <f t="shared" si="49"/>
        <v>5017064.8464163821</v>
      </c>
      <c r="J1556" s="38">
        <f>IFERROR(VALUE(SUBSTITUTE('04A_국토부원자료'!K1557,",","")),"")</f>
        <v>5</v>
      </c>
      <c r="K1556" s="38">
        <f>IFERROR(VALUE(SUBSTITUTE('04A_국토부원자료'!N1557,",","")),"")</f>
        <v>2004</v>
      </c>
      <c r="L1556" s="39" t="str">
        <f>IFERROR('04A_국토부원자료'!O1557,"")</f>
        <v>송파대로30길 16</v>
      </c>
      <c r="M1556" s="39" t="str">
        <f>IFERROR('04A_국토부원자료'!Q1557,"")</f>
        <v>중개거래</v>
      </c>
      <c r="N1556" s="38">
        <f>IF(B1556="","",IF('02_대상물건입력'!B5="",1,IF(ISNUMBER(SEARCH('02_대상물건입력'!B5,B1556)),1,0)))</f>
        <v>1</v>
      </c>
      <c r="O1556" s="38">
        <f>IF(B1556="","",IF('02_대상물건입력'!B6="",1,IF(ISNUMBER(SEARCH('02_대상물건입력'!B6,B1556)),1,0)))</f>
        <v>1</v>
      </c>
      <c r="P1556" s="38">
        <f>IF(L1556="","",IF('02_대상물건입력'!B15="",0,IF(ISNUMBER(SEARCH('02_대상물건입력'!B15,L1556)),1,0)))</f>
        <v>1</v>
      </c>
      <c r="Q1556" s="38">
        <f>IF(D1556="","",IF('02_대상물건입력'!B8="",0,IF(ISNUMBER(SEARCH('02_대상물건입력'!B8,D1556)),1,0)))</f>
        <v>0</v>
      </c>
      <c r="R1556" s="44">
        <f>IFERROR(ABS(E1556-'02_대상물건입력'!B11)/'02_대상물건입력'!B11,"")</f>
        <v>7.5513530180451413E-2</v>
      </c>
      <c r="S1556" s="38">
        <f>IFERROR(ABS(J1556-'02_대상물건입력'!B10),"")</f>
        <v>7</v>
      </c>
      <c r="T1556" s="38">
        <f>IFERROR(ABS('01_설정'!B4-F1556),"")</f>
        <v>999</v>
      </c>
      <c r="U1556" s="38">
        <f>IFERROR(ABS(K1556-YEAR('02_대상물건입력'!B14)),"")</f>
        <v>22</v>
      </c>
      <c r="V1556" s="38" t="str">
        <f>IF(B1556="","",IF(AND(E1556&gt;0,F1556&gt;0,H1556&gt;0,OR('04A_국토부원자료'!P1557="",'04A_국토부원자료'!P1557="-"),IF('01_설정'!B10=1,N1556=1,TRUE),R1556&lt;='01_설정'!B5,S1556&lt;='01_설정'!B6,T1556&lt;='01_설정'!B7,U1556&lt;='01_설정'!B8),"Y",""))</f>
        <v/>
      </c>
      <c r="W1556" s="40" t="str">
        <f>IF(V1556&lt;&gt;"Y","",MAX(0,(1-R1556/'01_설정'!B5))*'01_설정'!B14+MAX(0,(1-S1556/'01_설정'!B6))*'01_설정'!B15+MAX(0,(1-T1556/'01_설정'!B7))*'01_설정'!B16+MAX(0,(1-U1556/'01_설정'!B8))*'01_설정'!B17+O1556*'01_설정'!B11+Q1556*'01_설정'!B12+P1556*'01_설정'!B13)</f>
        <v/>
      </c>
      <c r="X1556" s="38" t="str">
        <f>IF(W1556="","",1+COUNTIFS($W$4:$W$3003,"&gt;"&amp;W1556)+COUNTIFS($W$4:W1556,W1556)-1)</f>
        <v/>
      </c>
    </row>
    <row r="1557" spans="1:24" ht="16.5">
      <c r="A1557" s="38">
        <f>IF('04A_국토부원자료'!A1558="","",ROW()-3)</f>
        <v>1554</v>
      </c>
      <c r="B1557" s="39" t="str">
        <f>IFERROR('04A_국토부원자료'!B1558,"")</f>
        <v>서울특별시 송파구 가락동</v>
      </c>
      <c r="C1557" s="39" t="str">
        <f>IF(B1557="","",IF('04A_국토부원자료'!C1558&lt;&gt;"",'04A_국토부원자료'!C1558,TRIM('04A_국토부원자료'!D1558&amp;IF('04A_국토부원자료'!E1558&lt;&gt;"","-"&amp;'04A_국토부원자료'!E1558,""))))</f>
        <v>98-2</v>
      </c>
      <c r="D1557" s="39" t="str">
        <f>IFERROR('04A_국토부원자료'!F1558,"")</f>
        <v>(98-2)</v>
      </c>
      <c r="E1557" s="40">
        <f>IFERROR(VALUE(SUBSTITUTE('04A_국토부원자료'!G1558,",","")),"")</f>
        <v>41.5</v>
      </c>
      <c r="F1557" s="41">
        <f>IFERROR(IF(AND('04A_국토부원자료'!H1558&lt;&gt;"",'04A_국토부원자료'!I1558&lt;&gt;""),DATE(INT(VALUE(SUBSTITUTE('04A_국토부원자료'!H1558,",",""))/100),MOD(VALUE(SUBSTITUTE('04A_국토부원자료'!H1558,",","")),100),VALUE(SUBSTITUTE('04A_국토부원자료'!I1558,",",""))),""),"")</f>
        <v>45109</v>
      </c>
      <c r="G1557" s="42">
        <f>IFERROR(VALUE(SUBSTITUTE('04A_국토부원자료'!J1558,",","")),"")</f>
        <v>14500</v>
      </c>
      <c r="H1557" s="43">
        <f t="shared" si="48"/>
        <v>145000000</v>
      </c>
      <c r="I1557" s="43">
        <f t="shared" si="49"/>
        <v>3493975.9036144577</v>
      </c>
      <c r="J1557" s="38">
        <f>IFERROR(VALUE(SUBSTITUTE('04A_국토부원자료'!K1558,",","")),"")</f>
        <v>5</v>
      </c>
      <c r="K1557" s="38">
        <f>IFERROR(VALUE(SUBSTITUTE('04A_국토부원자료'!N1558,",","")),"")</f>
        <v>1990</v>
      </c>
      <c r="L1557" s="39" t="str">
        <f>IFERROR('04A_국토부원자료'!O1558,"")</f>
        <v>송파대로30길 8</v>
      </c>
      <c r="M1557" s="39" t="str">
        <f>IFERROR('04A_국토부원자료'!Q1558,"")</f>
        <v>중개거래</v>
      </c>
      <c r="N1557" s="38">
        <f>IF(B1557="","",IF('02_대상물건입력'!B5="",1,IF(ISNUMBER(SEARCH('02_대상물건입력'!B5,B1557)),1,0)))</f>
        <v>1</v>
      </c>
      <c r="O1557" s="38">
        <f>IF(B1557="","",IF('02_대상물건입력'!B6="",1,IF(ISNUMBER(SEARCH('02_대상물건입력'!B6,B1557)),1,0)))</f>
        <v>1</v>
      </c>
      <c r="P1557" s="38">
        <f>IF(L1557="","",IF('02_대상물건입력'!B15="",0,IF(ISNUMBER(SEARCH('02_대상물건입력'!B15,L1557)),1,0)))</f>
        <v>1</v>
      </c>
      <c r="Q1557" s="38">
        <f>IF(D1557="","",IF('02_대상물건입력'!B8="",0,IF(ISNUMBER(SEARCH('02_대상물건입력'!B8,D1557)),1,0)))</f>
        <v>0</v>
      </c>
      <c r="R1557" s="44">
        <f>IFERROR(ABS(E1557-'02_대상물건입력'!B11)/'02_대상물건입력'!B11,"")</f>
        <v>0.52333827653545162</v>
      </c>
      <c r="S1557" s="38">
        <f>IFERROR(ABS(J1557-'02_대상물건입력'!B10),"")</f>
        <v>7</v>
      </c>
      <c r="T1557" s="38">
        <f>IFERROR(ABS('01_설정'!B4-F1557),"")</f>
        <v>1003</v>
      </c>
      <c r="U1557" s="38">
        <f>IFERROR(ABS(K1557-YEAR('02_대상물건입력'!B14)),"")</f>
        <v>36</v>
      </c>
      <c r="V1557" s="38" t="str">
        <f>IF(B1557="","",IF(AND(E1557&gt;0,F1557&gt;0,H1557&gt;0,OR('04A_국토부원자료'!P1558="",'04A_국토부원자료'!P1558="-"),IF('01_설정'!B10=1,N1557=1,TRUE),R1557&lt;='01_설정'!B5,S1557&lt;='01_설정'!B6,T1557&lt;='01_설정'!B7,U1557&lt;='01_설정'!B8),"Y",""))</f>
        <v/>
      </c>
      <c r="W1557" s="40" t="str">
        <f>IF(V1557&lt;&gt;"Y","",MAX(0,(1-R1557/'01_설정'!B5))*'01_설정'!B14+MAX(0,(1-S1557/'01_설정'!B6))*'01_설정'!B15+MAX(0,(1-T1557/'01_설정'!B7))*'01_설정'!B16+MAX(0,(1-U1557/'01_설정'!B8))*'01_설정'!B17+O1557*'01_설정'!B11+Q1557*'01_설정'!B12+P1557*'01_설정'!B13)</f>
        <v/>
      </c>
      <c r="X1557" s="38" t="str">
        <f>IF(W1557="","",1+COUNTIFS($W$4:$W$3003,"&gt;"&amp;W1557)+COUNTIFS($W$4:W1557,W1557)-1)</f>
        <v/>
      </c>
    </row>
    <row r="1558" spans="1:24" ht="16.5">
      <c r="A1558" s="38">
        <f>IF('04A_국토부원자료'!A1559="","",ROW()-3)</f>
        <v>1555</v>
      </c>
      <c r="B1558" s="39" t="str">
        <f>IFERROR('04A_국토부원자료'!B1559,"")</f>
        <v>서울특별시 송파구 가락동</v>
      </c>
      <c r="C1558" s="39" t="str">
        <f>IF(B1558="","",IF('04A_국토부원자료'!C1559&lt;&gt;"",'04A_국토부원자료'!C1559,TRIM('04A_국토부원자료'!D1559&amp;IF('04A_국토부원자료'!E1559&lt;&gt;"","-"&amp;'04A_국토부원자료'!E1559,""))))</f>
        <v>98-7</v>
      </c>
      <c r="D1558" s="39" t="str">
        <f>IFERROR('04A_국토부원자료'!F1559,"")</f>
        <v>(98-7)</v>
      </c>
      <c r="E1558" s="40">
        <f>IFERROR(VALUE(SUBSTITUTE('04A_국토부원자료'!G1559,",","")),"")</f>
        <v>35.24</v>
      </c>
      <c r="F1558" s="41">
        <f>IFERROR(IF(AND('04A_국토부원자료'!H1559&lt;&gt;"",'04A_국토부원자료'!I1559&lt;&gt;""),DATE(INT(VALUE(SUBSTITUTE('04A_국토부원자료'!H1559,",",""))/100),MOD(VALUE(SUBSTITUTE('04A_국토부원자료'!H1559,",","")),100),VALUE(SUBSTITUTE('04A_국토부원자료'!I1559,",",""))),""),"")</f>
        <v>45107</v>
      </c>
      <c r="G1558" s="42">
        <f>IFERROR(VALUE(SUBSTITUTE('04A_국토부원자료'!J1559,",","")),"")</f>
        <v>10250</v>
      </c>
      <c r="H1558" s="43">
        <f t="shared" si="48"/>
        <v>102500000</v>
      </c>
      <c r="I1558" s="43">
        <f t="shared" si="49"/>
        <v>2908626.560726447</v>
      </c>
      <c r="J1558" s="38">
        <f>IFERROR(VALUE(SUBSTITUTE('04A_국토부원자료'!K1559,",","")),"")</f>
        <v>4</v>
      </c>
      <c r="K1558" s="38">
        <f>IFERROR(VALUE(SUBSTITUTE('04A_국토부원자료'!N1559,",","")),"")</f>
        <v>1990</v>
      </c>
      <c r="L1558" s="39" t="str">
        <f>IFERROR('04A_국토부원자료'!O1559,"")</f>
        <v>송파대로28길 13</v>
      </c>
      <c r="M1558" s="39" t="str">
        <f>IFERROR('04A_국토부원자료'!Q1559,"")</f>
        <v>직거래</v>
      </c>
      <c r="N1558" s="38">
        <f>IF(B1558="","",IF('02_대상물건입력'!B5="",1,IF(ISNUMBER(SEARCH('02_대상물건입력'!B5,B1558)),1,0)))</f>
        <v>1</v>
      </c>
      <c r="O1558" s="38">
        <f>IF(B1558="","",IF('02_대상물건입력'!B6="",1,IF(ISNUMBER(SEARCH('02_대상물건입력'!B6,B1558)),1,0)))</f>
        <v>1</v>
      </c>
      <c r="P1558" s="38">
        <f>IF(L1558="","",IF('02_대상물건입력'!B15="",0,IF(ISNUMBER(SEARCH('02_대상물건입력'!B15,L1558)),1,0)))</f>
        <v>1</v>
      </c>
      <c r="Q1558" s="38">
        <f>IF(D1558="","",IF('02_대상물건입력'!B8="",0,IF(ISNUMBER(SEARCH('02_대상물건입력'!B8,D1558)),1,0)))</f>
        <v>0</v>
      </c>
      <c r="R1558" s="44">
        <f>IFERROR(ABS(E1558-'02_대상물건입력'!B11)/'02_대상물건입력'!B11,"")</f>
        <v>0.293552791930345</v>
      </c>
      <c r="S1558" s="38">
        <f>IFERROR(ABS(J1558-'02_대상물건입력'!B10),"")</f>
        <v>8</v>
      </c>
      <c r="T1558" s="38">
        <f>IFERROR(ABS('01_설정'!B4-F1558),"")</f>
        <v>1005</v>
      </c>
      <c r="U1558" s="38">
        <f>IFERROR(ABS(K1558-YEAR('02_대상물건입력'!B14)),"")</f>
        <v>36</v>
      </c>
      <c r="V1558" s="38" t="str">
        <f>IF(B1558="","",IF(AND(E1558&gt;0,F1558&gt;0,H1558&gt;0,OR('04A_국토부원자료'!P1559="",'04A_국토부원자료'!P1559="-"),IF('01_설정'!B10=1,N1558=1,TRUE),R1558&lt;='01_설정'!B5,S1558&lt;='01_설정'!B6,T1558&lt;='01_설정'!B7,U1558&lt;='01_설정'!B8),"Y",""))</f>
        <v/>
      </c>
      <c r="W1558" s="40" t="str">
        <f>IF(V1558&lt;&gt;"Y","",MAX(0,(1-R1558/'01_설정'!B5))*'01_설정'!B14+MAX(0,(1-S1558/'01_설정'!B6))*'01_설정'!B15+MAX(0,(1-T1558/'01_설정'!B7))*'01_설정'!B16+MAX(0,(1-U1558/'01_설정'!B8))*'01_설정'!B17+O1558*'01_설정'!B11+Q1558*'01_설정'!B12+P1558*'01_설정'!B13)</f>
        <v/>
      </c>
      <c r="X1558" s="38" t="str">
        <f>IF(W1558="","",1+COUNTIFS($W$4:$W$3003,"&gt;"&amp;W1558)+COUNTIFS($W$4:W1558,W1558)-1)</f>
        <v/>
      </c>
    </row>
    <row r="1559" spans="1:24" ht="16.5">
      <c r="A1559" s="38">
        <f>IF('04A_국토부원자료'!A1560="","",ROW()-3)</f>
        <v>1556</v>
      </c>
      <c r="B1559" s="39" t="str">
        <f>IFERROR('04A_국토부원자료'!B1560,"")</f>
        <v>서울특별시 송파구 가락동</v>
      </c>
      <c r="C1559" s="39" t="str">
        <f>IF(B1559="","",IF('04A_국토부원자료'!C1560&lt;&gt;"",'04A_국토부원자료'!C1560,TRIM('04A_국토부원자료'!D1560&amp;IF('04A_국토부원자료'!E1560&lt;&gt;"","-"&amp;'04A_국토부원자료'!E1560,""))))</f>
        <v>98-7</v>
      </c>
      <c r="D1559" s="39" t="str">
        <f>IFERROR('04A_국토부원자료'!F1560,"")</f>
        <v>(98-7)</v>
      </c>
      <c r="E1559" s="40">
        <f>IFERROR(VALUE(SUBSTITUTE('04A_국토부원자료'!G1560,",","")),"")</f>
        <v>35.24</v>
      </c>
      <c r="F1559" s="41">
        <f>IFERROR(IF(AND('04A_국토부원자료'!H1560&lt;&gt;"",'04A_국토부원자료'!I1560&lt;&gt;""),DATE(INT(VALUE(SUBSTITUTE('04A_국토부원자료'!H1560,",",""))/100),MOD(VALUE(SUBSTITUTE('04A_국토부원자료'!H1560,",","")),100),VALUE(SUBSTITUTE('04A_국토부원자료'!I1560,",",""))),""),"")</f>
        <v>45107</v>
      </c>
      <c r="G1559" s="42">
        <f>IFERROR(VALUE(SUBSTITUTE('04A_국토부원자료'!J1560,",","")),"")</f>
        <v>10250</v>
      </c>
      <c r="H1559" s="43">
        <f t="shared" si="48"/>
        <v>102500000</v>
      </c>
      <c r="I1559" s="43">
        <f t="shared" si="49"/>
        <v>2908626.560726447</v>
      </c>
      <c r="J1559" s="38">
        <f>IFERROR(VALUE(SUBSTITUTE('04A_국토부원자료'!K1560,",","")),"")</f>
        <v>4</v>
      </c>
      <c r="K1559" s="38">
        <f>IFERROR(VALUE(SUBSTITUTE('04A_국토부원자료'!N1560,",","")),"")</f>
        <v>1990</v>
      </c>
      <c r="L1559" s="39" t="str">
        <f>IFERROR('04A_국토부원자료'!O1560,"")</f>
        <v>송파대로28길 13</v>
      </c>
      <c r="M1559" s="39" t="str">
        <f>IFERROR('04A_국토부원자료'!Q1560,"")</f>
        <v>직거래</v>
      </c>
      <c r="N1559" s="38">
        <f>IF(B1559="","",IF('02_대상물건입력'!B5="",1,IF(ISNUMBER(SEARCH('02_대상물건입력'!B5,B1559)),1,0)))</f>
        <v>1</v>
      </c>
      <c r="O1559" s="38">
        <f>IF(B1559="","",IF('02_대상물건입력'!B6="",1,IF(ISNUMBER(SEARCH('02_대상물건입력'!B6,B1559)),1,0)))</f>
        <v>1</v>
      </c>
      <c r="P1559" s="38">
        <f>IF(L1559="","",IF('02_대상물건입력'!B15="",0,IF(ISNUMBER(SEARCH('02_대상물건입력'!B15,L1559)),1,0)))</f>
        <v>1</v>
      </c>
      <c r="Q1559" s="38">
        <f>IF(D1559="","",IF('02_대상물건입력'!B8="",0,IF(ISNUMBER(SEARCH('02_대상물건입력'!B8,D1559)),1,0)))</f>
        <v>0</v>
      </c>
      <c r="R1559" s="44">
        <f>IFERROR(ABS(E1559-'02_대상물건입력'!B11)/'02_대상물건입력'!B11,"")</f>
        <v>0.293552791930345</v>
      </c>
      <c r="S1559" s="38">
        <f>IFERROR(ABS(J1559-'02_대상물건입력'!B10),"")</f>
        <v>8</v>
      </c>
      <c r="T1559" s="38">
        <f>IFERROR(ABS('01_설정'!B4-F1559),"")</f>
        <v>1005</v>
      </c>
      <c r="U1559" s="38">
        <f>IFERROR(ABS(K1559-YEAR('02_대상물건입력'!B14)),"")</f>
        <v>36</v>
      </c>
      <c r="V1559" s="38" t="str">
        <f>IF(B1559="","",IF(AND(E1559&gt;0,F1559&gt;0,H1559&gt;0,OR('04A_국토부원자료'!P1560="",'04A_국토부원자료'!P1560="-"),IF('01_설정'!B10=1,N1559=1,TRUE),R1559&lt;='01_설정'!B5,S1559&lt;='01_설정'!B6,T1559&lt;='01_설정'!B7,U1559&lt;='01_설정'!B8),"Y",""))</f>
        <v/>
      </c>
      <c r="W1559" s="40" t="str">
        <f>IF(V1559&lt;&gt;"Y","",MAX(0,(1-R1559/'01_설정'!B5))*'01_설정'!B14+MAX(0,(1-S1559/'01_설정'!B6))*'01_설정'!B15+MAX(0,(1-T1559/'01_설정'!B7))*'01_설정'!B16+MAX(0,(1-U1559/'01_설정'!B8))*'01_설정'!B17+O1559*'01_설정'!B11+Q1559*'01_설정'!B12+P1559*'01_설정'!B13)</f>
        <v/>
      </c>
      <c r="X1559" s="38" t="str">
        <f>IF(W1559="","",1+COUNTIFS($W$4:$W$3003,"&gt;"&amp;W1559)+COUNTIFS($W$4:W1559,W1559)-1)</f>
        <v/>
      </c>
    </row>
    <row r="1560" spans="1:24" ht="16.5">
      <c r="A1560" s="38">
        <f>IF('04A_국토부원자료'!A1561="","",ROW()-3)</f>
        <v>1557</v>
      </c>
      <c r="B1560" s="39" t="str">
        <f>IFERROR('04A_국토부원자료'!B1561,"")</f>
        <v>서울특별시 송파구 가락동</v>
      </c>
      <c r="C1560" s="39" t="str">
        <f>IF(B1560="","",IF('04A_국토부원자료'!C1561&lt;&gt;"",'04A_국토부원자료'!C1561,TRIM('04A_국토부원자료'!D1561&amp;IF('04A_국토부원자료'!E1561&lt;&gt;"","-"&amp;'04A_국토부원자료'!E1561,""))))</f>
        <v>171</v>
      </c>
      <c r="D1560" s="39" t="str">
        <f>IFERROR('04A_국토부원자료'!F1561,"")</f>
        <v>현진타워</v>
      </c>
      <c r="E1560" s="40">
        <f>IFERROR(VALUE(SUBSTITUTE('04A_국토부원자료'!G1561,",","")),"")</f>
        <v>41.86</v>
      </c>
      <c r="F1560" s="41">
        <f>IFERROR(IF(AND('04A_국토부원자료'!H1561&lt;&gt;"",'04A_국토부원자료'!I1561&lt;&gt;""),DATE(INT(VALUE(SUBSTITUTE('04A_국토부원자료'!H1561,",",""))/100),MOD(VALUE(SUBSTITUTE('04A_국토부원자료'!H1561,",","")),100),VALUE(SUBSTITUTE('04A_국토부원자료'!I1561,",",""))),""),"")</f>
        <v>45106</v>
      </c>
      <c r="G1560" s="42">
        <f>IFERROR(VALUE(SUBSTITUTE('04A_국토부원자료'!J1561,",","")),"")</f>
        <v>28000</v>
      </c>
      <c r="H1560" s="43">
        <f t="shared" si="48"/>
        <v>280000000</v>
      </c>
      <c r="I1560" s="43">
        <f t="shared" si="49"/>
        <v>6688963.210702341</v>
      </c>
      <c r="J1560" s="38">
        <f>IFERROR(VALUE(SUBSTITUTE('04A_국토부원자료'!K1561,",","")),"")</f>
        <v>2</v>
      </c>
      <c r="K1560" s="38">
        <f>IFERROR(VALUE(SUBSTITUTE('04A_국토부원자료'!N1561,",","")),"")</f>
        <v>2015</v>
      </c>
      <c r="L1560" s="39" t="str">
        <f>IFERROR('04A_국토부원자료'!O1561,"")</f>
        <v>오금로44가길 13</v>
      </c>
      <c r="M1560" s="39" t="str">
        <f>IFERROR('04A_국토부원자료'!Q1561,"")</f>
        <v>중개거래</v>
      </c>
      <c r="N1560" s="38">
        <f>IF(B1560="","",IF('02_대상물건입력'!B5="",1,IF(ISNUMBER(SEARCH('02_대상물건입력'!B5,B1560)),1,0)))</f>
        <v>1</v>
      </c>
      <c r="O1560" s="38">
        <f>IF(B1560="","",IF('02_대상물건입력'!B6="",1,IF(ISNUMBER(SEARCH('02_대상물건입력'!B6,B1560)),1,0)))</f>
        <v>1</v>
      </c>
      <c r="P1560" s="38">
        <f>IF(L1560="","",IF('02_대상물건입력'!B15="",0,IF(ISNUMBER(SEARCH('02_대상물건입력'!B15,L1560)),1,0)))</f>
        <v>0</v>
      </c>
      <c r="Q1560" s="38">
        <f>IF(D1560="","",IF('02_대상물건입력'!B8="",0,IF(ISNUMBER(SEARCH('02_대상물건입력'!B8,D1560)),1,0)))</f>
        <v>0</v>
      </c>
      <c r="R1560" s="44">
        <f>IFERROR(ABS(E1560-'02_대상물건입력'!B11)/'02_대상물건입력'!B11,"")</f>
        <v>0.53655277724756634</v>
      </c>
      <c r="S1560" s="38">
        <f>IFERROR(ABS(J1560-'02_대상물건입력'!B10),"")</f>
        <v>10</v>
      </c>
      <c r="T1560" s="38">
        <f>IFERROR(ABS('01_설정'!B4-F1560),"")</f>
        <v>1006</v>
      </c>
      <c r="U1560" s="38">
        <f>IFERROR(ABS(K1560-YEAR('02_대상물건입력'!B14)),"")</f>
        <v>11</v>
      </c>
      <c r="V1560" s="38" t="str">
        <f>IF(B1560="","",IF(AND(E1560&gt;0,F1560&gt;0,H1560&gt;0,OR('04A_국토부원자료'!P1561="",'04A_국토부원자료'!P1561="-"),IF('01_설정'!B10=1,N1560=1,TRUE),R1560&lt;='01_설정'!B5,S1560&lt;='01_설정'!B6,T1560&lt;='01_설정'!B7,U1560&lt;='01_설정'!B8),"Y",""))</f>
        <v/>
      </c>
      <c r="W1560" s="40" t="str">
        <f>IF(V1560&lt;&gt;"Y","",MAX(0,(1-R1560/'01_설정'!B5))*'01_설정'!B14+MAX(0,(1-S1560/'01_설정'!B6))*'01_설정'!B15+MAX(0,(1-T1560/'01_설정'!B7))*'01_설정'!B16+MAX(0,(1-U1560/'01_설정'!B8))*'01_설정'!B17+O1560*'01_설정'!B11+Q1560*'01_설정'!B12+P1560*'01_설정'!B13)</f>
        <v/>
      </c>
      <c r="X1560" s="38" t="str">
        <f>IF(W1560="","",1+COUNTIFS($W$4:$W$3003,"&gt;"&amp;W1560)+COUNTIFS($W$4:W1560,W1560)-1)</f>
        <v/>
      </c>
    </row>
    <row r="1561" spans="1:24" ht="16.5">
      <c r="A1561" s="38">
        <f>IF('04A_국토부원자료'!A1562="","",ROW()-3)</f>
        <v>1558</v>
      </c>
      <c r="B1561" s="39" t="str">
        <f>IFERROR('04A_국토부원자료'!B1562,"")</f>
        <v>서울특별시 송파구 가락동</v>
      </c>
      <c r="C1561" s="39" t="str">
        <f>IF(B1561="","",IF('04A_국토부원자료'!C1562&lt;&gt;"",'04A_국토부원자료'!C1562,TRIM('04A_국토부원자료'!D1562&amp;IF('04A_국토부원자료'!E1562&lt;&gt;"","-"&amp;'04A_국토부원자료'!E1562,""))))</f>
        <v>79-7</v>
      </c>
      <c r="D1561" s="39" t="str">
        <f>IFERROR('04A_국토부원자료'!F1562,"")</f>
        <v>(79-7)</v>
      </c>
      <c r="E1561" s="40">
        <f>IFERROR(VALUE(SUBSTITUTE('04A_국토부원자료'!G1562,",","")),"")</f>
        <v>29.52</v>
      </c>
      <c r="F1561" s="41">
        <f>IFERROR(IF(AND('04A_국토부원자료'!H1562&lt;&gt;"",'04A_국토부원자료'!I1562&lt;&gt;""),DATE(INT(VALUE(SUBSTITUTE('04A_국토부원자료'!H1562,",",""))/100),MOD(VALUE(SUBSTITUTE('04A_국토부원자료'!H1562,",","")),100),VALUE(SUBSTITUTE('04A_국토부원자료'!I1562,",",""))),""),"")</f>
        <v>45096</v>
      </c>
      <c r="G1561" s="42">
        <f>IFERROR(VALUE(SUBSTITUTE('04A_국토부원자료'!J1562,",","")),"")</f>
        <v>12400</v>
      </c>
      <c r="H1561" s="43">
        <f t="shared" si="48"/>
        <v>124000000</v>
      </c>
      <c r="I1561" s="43">
        <f t="shared" si="49"/>
        <v>4200542.0054200543</v>
      </c>
      <c r="J1561" s="38">
        <f>IFERROR(VALUE(SUBSTITUTE('04A_국토부원자료'!K1562,",","")),"")</f>
        <v>3</v>
      </c>
      <c r="K1561" s="38">
        <f>IFERROR(VALUE(SUBSTITUTE('04A_국토부원자료'!N1562,",","")),"")</f>
        <v>1990</v>
      </c>
      <c r="L1561" s="39" t="str">
        <f>IFERROR('04A_국토부원자료'!O1562,"")</f>
        <v>송파대로28길 32</v>
      </c>
      <c r="M1561" s="39" t="str">
        <f>IFERROR('04A_국토부원자료'!Q1562,"")</f>
        <v>중개거래</v>
      </c>
      <c r="N1561" s="38">
        <f>IF(B1561="","",IF('02_대상물건입력'!B5="",1,IF(ISNUMBER(SEARCH('02_대상물건입력'!B5,B1561)),1,0)))</f>
        <v>1</v>
      </c>
      <c r="O1561" s="38">
        <f>IF(B1561="","",IF('02_대상물건입력'!B6="",1,IF(ISNUMBER(SEARCH('02_대상물건입력'!B6,B1561)),1,0)))</f>
        <v>1</v>
      </c>
      <c r="P1561" s="38">
        <f>IF(L1561="","",IF('02_대상물건입력'!B15="",0,IF(ISNUMBER(SEARCH('02_대상물건입력'!B15,L1561)),1,0)))</f>
        <v>1</v>
      </c>
      <c r="Q1561" s="38">
        <f>IF(D1561="","",IF('02_대상물건입력'!B8="",0,IF(ISNUMBER(SEARCH('02_대상물건입력'!B8,D1561)),1,0)))</f>
        <v>0</v>
      </c>
      <c r="R1561" s="44">
        <f>IFERROR(ABS(E1561-'02_대상물건입력'!B11)/'02_대상물건입력'!B11,"")</f>
        <v>8.3589058393410395E-2</v>
      </c>
      <c r="S1561" s="38">
        <f>IFERROR(ABS(J1561-'02_대상물건입력'!B10),"")</f>
        <v>9</v>
      </c>
      <c r="T1561" s="38">
        <f>IFERROR(ABS('01_설정'!B4-F1561),"")</f>
        <v>1016</v>
      </c>
      <c r="U1561" s="38">
        <f>IFERROR(ABS(K1561-YEAR('02_대상물건입력'!B14)),"")</f>
        <v>36</v>
      </c>
      <c r="V1561" s="38" t="str">
        <f>IF(B1561="","",IF(AND(E1561&gt;0,F1561&gt;0,H1561&gt;0,OR('04A_국토부원자료'!P1562="",'04A_국토부원자료'!P1562="-"),IF('01_설정'!B10=1,N1561=1,TRUE),R1561&lt;='01_설정'!B5,S1561&lt;='01_설정'!B6,T1561&lt;='01_설정'!B7,U1561&lt;='01_설정'!B8),"Y",""))</f>
        <v/>
      </c>
      <c r="W1561" s="40" t="str">
        <f>IF(V1561&lt;&gt;"Y","",MAX(0,(1-R1561/'01_설정'!B5))*'01_설정'!B14+MAX(0,(1-S1561/'01_설정'!B6))*'01_설정'!B15+MAX(0,(1-T1561/'01_설정'!B7))*'01_설정'!B16+MAX(0,(1-U1561/'01_설정'!B8))*'01_설정'!B17+O1561*'01_설정'!B11+Q1561*'01_설정'!B12+P1561*'01_설정'!B13)</f>
        <v/>
      </c>
      <c r="X1561" s="38" t="str">
        <f>IF(W1561="","",1+COUNTIFS($W$4:$W$3003,"&gt;"&amp;W1561)+COUNTIFS($W$4:W1561,W1561)-1)</f>
        <v/>
      </c>
    </row>
    <row r="1562" spans="1:24" ht="16.5">
      <c r="A1562" s="38">
        <f>IF('04A_국토부원자료'!A1563="","",ROW()-3)</f>
        <v>1559</v>
      </c>
      <c r="B1562" s="39" t="str">
        <f>IFERROR('04A_국토부원자료'!B1563,"")</f>
        <v>서울특별시 송파구 가락동</v>
      </c>
      <c r="C1562" s="39" t="str">
        <f>IF(B1562="","",IF('04A_국토부원자료'!C1563&lt;&gt;"",'04A_국토부원자료'!C1563,TRIM('04A_국토부원자료'!D1563&amp;IF('04A_국토부원자료'!E1563&lt;&gt;"","-"&amp;'04A_국토부원자료'!E1563,""))))</f>
        <v>77-4</v>
      </c>
      <c r="D1562" s="39" t="str">
        <f>IFERROR('04A_국토부원자료'!F1563,"")</f>
        <v>송파KCC웰츠타워</v>
      </c>
      <c r="E1562" s="40">
        <f>IFERROR(VALUE(SUBSTITUTE('04A_국토부원자료'!G1563,",","")),"")</f>
        <v>38.450000000000003</v>
      </c>
      <c r="F1562" s="41">
        <f>IFERROR(IF(AND('04A_국토부원자료'!H1563&lt;&gt;"",'04A_국토부원자료'!I1563&lt;&gt;""),DATE(INT(VALUE(SUBSTITUTE('04A_국토부원자료'!H1563,",",""))/100),MOD(VALUE(SUBSTITUTE('04A_국토부원자료'!H1563,",","")),100),VALUE(SUBSTITUTE('04A_국토부원자료'!I1563,",",""))),""),"")</f>
        <v>45093</v>
      </c>
      <c r="G1562" s="42">
        <f>IFERROR(VALUE(SUBSTITUTE('04A_국토부원자료'!J1563,",","")),"")</f>
        <v>25200</v>
      </c>
      <c r="H1562" s="43">
        <f t="shared" si="48"/>
        <v>252000000</v>
      </c>
      <c r="I1562" s="43">
        <f t="shared" si="49"/>
        <v>6553966.1898569567</v>
      </c>
      <c r="J1562" s="38">
        <f>IFERROR(VALUE(SUBSTITUTE('04A_국토부원자료'!K1563,",","")),"")</f>
        <v>7</v>
      </c>
      <c r="K1562" s="38">
        <f>IFERROR(VALUE(SUBSTITUTE('04A_국토부원자료'!N1563,",","")),"")</f>
        <v>2011</v>
      </c>
      <c r="L1562" s="39" t="str">
        <f>IFERROR('04A_국토부원자료'!O1563,"")</f>
        <v>송파대로28길 43</v>
      </c>
      <c r="M1562" s="39" t="str">
        <f>IFERROR('04A_국토부원자료'!Q1563,"")</f>
        <v>중개거래</v>
      </c>
      <c r="N1562" s="38">
        <f>IF(B1562="","",IF('02_대상물건입력'!B5="",1,IF(ISNUMBER(SEARCH('02_대상물건입력'!B5,B1562)),1,0)))</f>
        <v>1</v>
      </c>
      <c r="O1562" s="38">
        <f>IF(B1562="","",IF('02_대상물건입력'!B6="",1,IF(ISNUMBER(SEARCH('02_대상물건입력'!B6,B1562)),1,0)))</f>
        <v>1</v>
      </c>
      <c r="P1562" s="38">
        <f>IF(L1562="","",IF('02_대상물건입력'!B15="",0,IF(ISNUMBER(SEARCH('02_대상물건입력'!B15,L1562)),1,0)))</f>
        <v>1</v>
      </c>
      <c r="Q1562" s="38">
        <f>IF(D1562="","",IF('02_대상물건입력'!B8="",0,IF(ISNUMBER(SEARCH('02_대상물건입력'!B8,D1562)),1,0)))</f>
        <v>0</v>
      </c>
      <c r="R1562" s="44">
        <f>IFERROR(ABS(E1562-'02_대상물건입력'!B11)/'02_대상물건입력'!B11,"")</f>
        <v>0.41138208994670167</v>
      </c>
      <c r="S1562" s="38">
        <f>IFERROR(ABS(J1562-'02_대상물건입력'!B10),"")</f>
        <v>5</v>
      </c>
      <c r="T1562" s="38">
        <f>IFERROR(ABS('01_설정'!B4-F1562),"")</f>
        <v>1019</v>
      </c>
      <c r="U1562" s="38">
        <f>IFERROR(ABS(K1562-YEAR('02_대상물건입력'!B14)),"")</f>
        <v>15</v>
      </c>
      <c r="V1562" s="38" t="str">
        <f>IF(B1562="","",IF(AND(E1562&gt;0,F1562&gt;0,H1562&gt;0,OR('04A_국토부원자료'!P1563="",'04A_국토부원자료'!P1563="-"),IF('01_설정'!B10=1,N1562=1,TRUE),R1562&lt;='01_설정'!B5,S1562&lt;='01_설정'!B6,T1562&lt;='01_설정'!B7,U1562&lt;='01_설정'!B8),"Y",""))</f>
        <v/>
      </c>
      <c r="W1562" s="40" t="str">
        <f>IF(V1562&lt;&gt;"Y","",MAX(0,(1-R1562/'01_설정'!B5))*'01_설정'!B14+MAX(0,(1-S1562/'01_설정'!B6))*'01_설정'!B15+MAX(0,(1-T1562/'01_설정'!B7))*'01_설정'!B16+MAX(0,(1-U1562/'01_설정'!B8))*'01_설정'!B17+O1562*'01_설정'!B11+Q1562*'01_설정'!B12+P1562*'01_설정'!B13)</f>
        <v/>
      </c>
      <c r="X1562" s="38" t="str">
        <f>IF(W1562="","",1+COUNTIFS($W$4:$W$3003,"&gt;"&amp;W1562)+COUNTIFS($W$4:W1562,W1562)-1)</f>
        <v/>
      </c>
    </row>
    <row r="1563" spans="1:24" ht="16.5">
      <c r="A1563" s="38">
        <f>IF('04A_국토부원자료'!A1564="","",ROW()-3)</f>
        <v>1560</v>
      </c>
      <c r="B1563" s="39" t="str">
        <f>IFERROR('04A_국토부원자료'!B1564,"")</f>
        <v>서울특별시 송파구 가락동</v>
      </c>
      <c r="C1563" s="39" t="str">
        <f>IF(B1563="","",IF('04A_국토부원자료'!C1564&lt;&gt;"",'04A_국토부원자료'!C1564,TRIM('04A_국토부원자료'!D1564&amp;IF('04A_국토부원자료'!E1564&lt;&gt;"","-"&amp;'04A_국토부원자료'!E1564,""))))</f>
        <v>78-1</v>
      </c>
      <c r="D1563" s="39" t="str">
        <f>IFERROR('04A_국토부원자료'!F1564,"")</f>
        <v>한화오벨리스크</v>
      </c>
      <c r="E1563" s="40">
        <f>IFERROR(VALUE(SUBSTITUTE('04A_국토부원자료'!G1564,",","")),"")</f>
        <v>30.34</v>
      </c>
      <c r="F1563" s="41">
        <f>IFERROR(IF(AND('04A_국토부원자료'!H1564&lt;&gt;"",'04A_국토부원자료'!I1564&lt;&gt;""),DATE(INT(VALUE(SUBSTITUTE('04A_국토부원자료'!H1564,",",""))/100),MOD(VALUE(SUBSTITUTE('04A_국토부원자료'!H1564,",","")),100),VALUE(SUBSTITUTE('04A_국토부원자료'!I1564,",",""))),""),"")</f>
        <v>45080</v>
      </c>
      <c r="G1563" s="42">
        <f>IFERROR(VALUE(SUBSTITUTE('04A_국토부원자료'!J1564,",","")),"")</f>
        <v>16500</v>
      </c>
      <c r="H1563" s="43">
        <f t="shared" si="48"/>
        <v>165000000</v>
      </c>
      <c r="I1563" s="43">
        <f t="shared" si="49"/>
        <v>5438365.1944627557</v>
      </c>
      <c r="J1563" s="38">
        <f>IFERROR(VALUE(SUBSTITUTE('04A_국토부원자료'!K1564,",","")),"")</f>
        <v>3</v>
      </c>
      <c r="K1563" s="38">
        <f>IFERROR(VALUE(SUBSTITUTE('04A_국토부원자료'!N1564,",","")),"")</f>
        <v>2004</v>
      </c>
      <c r="L1563" s="39" t="str">
        <f>IFERROR('04A_국토부원자료'!O1564,"")</f>
        <v>중대로 127</v>
      </c>
      <c r="M1563" s="39" t="str">
        <f>IFERROR('04A_국토부원자료'!Q1564,"")</f>
        <v>중개거래</v>
      </c>
      <c r="N1563" s="38">
        <f>IF(B1563="","",IF('02_대상물건입력'!B5="",1,IF(ISNUMBER(SEARCH('02_대상물건입력'!B5,B1563)),1,0)))</f>
        <v>1</v>
      </c>
      <c r="O1563" s="38">
        <f>IF(B1563="","",IF('02_대상물건입력'!B6="",1,IF(ISNUMBER(SEARCH('02_대상물건입력'!B6,B1563)),1,0)))</f>
        <v>1</v>
      </c>
      <c r="P1563" s="38">
        <f>IF(L1563="","",IF('02_대상물건입력'!B15="",0,IF(ISNUMBER(SEARCH('02_대상물건입력'!B15,L1563)),1,0)))</f>
        <v>0</v>
      </c>
      <c r="Q1563" s="38">
        <f>IF(D1563="","",IF('02_대상물건입력'!B8="",0,IF(ISNUMBER(SEARCH('02_대상물건입력'!B8,D1563)),1,0)))</f>
        <v>0</v>
      </c>
      <c r="R1563" s="44">
        <f>IFERROR(ABS(E1563-'02_대상물건입력'!B11)/'02_대상물건입력'!B11,"")</f>
        <v>0.11368875445989403</v>
      </c>
      <c r="S1563" s="38">
        <f>IFERROR(ABS(J1563-'02_대상물건입력'!B10),"")</f>
        <v>9</v>
      </c>
      <c r="T1563" s="38">
        <f>IFERROR(ABS('01_설정'!B4-F1563),"")</f>
        <v>1032</v>
      </c>
      <c r="U1563" s="38">
        <f>IFERROR(ABS(K1563-YEAR('02_대상물건입력'!B14)),"")</f>
        <v>22</v>
      </c>
      <c r="V1563" s="38" t="str">
        <f>IF(B1563="","",IF(AND(E1563&gt;0,F1563&gt;0,H1563&gt;0,OR('04A_국토부원자료'!P1564="",'04A_국토부원자료'!P1564="-"),IF('01_설정'!B10=1,N1563=1,TRUE),R1563&lt;='01_설정'!B5,S1563&lt;='01_설정'!B6,T1563&lt;='01_설정'!B7,U1563&lt;='01_설정'!B8),"Y",""))</f>
        <v/>
      </c>
      <c r="W1563" s="40" t="str">
        <f>IF(V1563&lt;&gt;"Y","",MAX(0,(1-R1563/'01_설정'!B5))*'01_설정'!B14+MAX(0,(1-S1563/'01_설정'!B6))*'01_설정'!B15+MAX(0,(1-T1563/'01_설정'!B7))*'01_설정'!B16+MAX(0,(1-U1563/'01_설정'!B8))*'01_설정'!B17+O1563*'01_설정'!B11+Q1563*'01_설정'!B12+P1563*'01_설정'!B13)</f>
        <v/>
      </c>
      <c r="X1563" s="38" t="str">
        <f>IF(W1563="","",1+COUNTIFS($W$4:$W$3003,"&gt;"&amp;W1563)+COUNTIFS($W$4:W1563,W1563)-1)</f>
        <v/>
      </c>
    </row>
    <row r="1564" spans="1:24" ht="16.5">
      <c r="A1564" s="38">
        <f>IF('04A_국토부원자료'!A1565="","",ROW()-3)</f>
        <v>1561</v>
      </c>
      <c r="B1564" s="39" t="str">
        <f>IFERROR('04A_국토부원자료'!B1565,"")</f>
        <v>서울특별시 송파구 가락동</v>
      </c>
      <c r="C1564" s="39" t="str">
        <f>IF(B1564="","",IF('04A_국토부원자료'!C1565&lt;&gt;"",'04A_국토부원자료'!C1565,TRIM('04A_국토부원자료'!D1565&amp;IF('04A_국토부원자료'!E1565&lt;&gt;"","-"&amp;'04A_국토부원자료'!E1565,""))))</f>
        <v>98-2</v>
      </c>
      <c r="D1564" s="39" t="str">
        <f>IFERROR('04A_국토부원자료'!F1565,"")</f>
        <v>(98-2)</v>
      </c>
      <c r="E1564" s="40">
        <f>IFERROR(VALUE(SUBSTITUTE('04A_국토부원자료'!G1565,",","")),"")</f>
        <v>33.200000000000003</v>
      </c>
      <c r="F1564" s="41">
        <f>IFERROR(IF(AND('04A_국토부원자료'!H1565&lt;&gt;"",'04A_국토부원자료'!I1565&lt;&gt;""),DATE(INT(VALUE(SUBSTITUTE('04A_국토부원자료'!H1565,",",""))/100),MOD(VALUE(SUBSTITUTE('04A_국토부원자료'!H1565,",","")),100),VALUE(SUBSTITUTE('04A_국토부원자료'!I1565,",",""))),""),"")</f>
        <v>45076</v>
      </c>
      <c r="G1564" s="42">
        <f>IFERROR(VALUE(SUBSTITUTE('04A_국토부원자료'!J1565,",","")),"")</f>
        <v>11000</v>
      </c>
      <c r="H1564" s="43">
        <f t="shared" si="48"/>
        <v>110000000</v>
      </c>
      <c r="I1564" s="43">
        <f t="shared" si="49"/>
        <v>3313253.0120481923</v>
      </c>
      <c r="J1564" s="38">
        <f>IFERROR(VALUE(SUBSTITUTE('04A_국토부원자료'!K1565,",","")),"")</f>
        <v>5</v>
      </c>
      <c r="K1564" s="38">
        <f>IFERROR(VALUE(SUBSTITUTE('04A_국토부원자료'!N1565,",","")),"")</f>
        <v>1990</v>
      </c>
      <c r="L1564" s="39" t="str">
        <f>IFERROR('04A_국토부원자료'!O1565,"")</f>
        <v>송파대로30길 8</v>
      </c>
      <c r="M1564" s="39" t="str">
        <f>IFERROR('04A_국토부원자료'!Q1565,"")</f>
        <v>중개거래</v>
      </c>
      <c r="N1564" s="38">
        <f>IF(B1564="","",IF('02_대상물건입력'!B5="",1,IF(ISNUMBER(SEARCH('02_대상물건입력'!B5,B1564)),1,0)))</f>
        <v>1</v>
      </c>
      <c r="O1564" s="38">
        <f>IF(B1564="","",IF('02_대상물건입력'!B6="",1,IF(ISNUMBER(SEARCH('02_대상물건입력'!B6,B1564)),1,0)))</f>
        <v>1</v>
      </c>
      <c r="P1564" s="38">
        <f>IF(L1564="","",IF('02_대상물건입력'!B15="",0,IF(ISNUMBER(SEARCH('02_대상물건입력'!B15,L1564)),1,0)))</f>
        <v>1</v>
      </c>
      <c r="Q1564" s="38">
        <f>IF(D1564="","",IF('02_대상물건입력'!B8="",0,IF(ISNUMBER(SEARCH('02_대상물건입력'!B8,D1564)),1,0)))</f>
        <v>0</v>
      </c>
      <c r="R1564" s="44">
        <f>IFERROR(ABS(E1564-'02_대상물건입력'!B11)/'02_대상물건입력'!B11,"")</f>
        <v>0.21867062122836139</v>
      </c>
      <c r="S1564" s="38">
        <f>IFERROR(ABS(J1564-'02_대상물건입력'!B10),"")</f>
        <v>7</v>
      </c>
      <c r="T1564" s="38">
        <f>IFERROR(ABS('01_설정'!B4-F1564),"")</f>
        <v>1036</v>
      </c>
      <c r="U1564" s="38">
        <f>IFERROR(ABS(K1564-YEAR('02_대상물건입력'!B14)),"")</f>
        <v>36</v>
      </c>
      <c r="V1564" s="38" t="str">
        <f>IF(B1564="","",IF(AND(E1564&gt;0,F1564&gt;0,H1564&gt;0,OR('04A_국토부원자료'!P1565="",'04A_국토부원자료'!P1565="-"),IF('01_설정'!B10=1,N1564=1,TRUE),R1564&lt;='01_설정'!B5,S1564&lt;='01_설정'!B6,T1564&lt;='01_설정'!B7,U1564&lt;='01_설정'!B8),"Y",""))</f>
        <v/>
      </c>
      <c r="W1564" s="40" t="str">
        <f>IF(V1564&lt;&gt;"Y","",MAX(0,(1-R1564/'01_설정'!B5))*'01_설정'!B14+MAX(0,(1-S1564/'01_설정'!B6))*'01_설정'!B15+MAX(0,(1-T1564/'01_설정'!B7))*'01_설정'!B16+MAX(0,(1-U1564/'01_설정'!B8))*'01_설정'!B17+O1564*'01_설정'!B11+Q1564*'01_설정'!B12+P1564*'01_설정'!B13)</f>
        <v/>
      </c>
      <c r="X1564" s="38" t="str">
        <f>IF(W1564="","",1+COUNTIFS($W$4:$W$3003,"&gt;"&amp;W1564)+COUNTIFS($W$4:W1564,W1564)-1)</f>
        <v/>
      </c>
    </row>
    <row r="1565" spans="1:24" ht="16.5">
      <c r="A1565" s="38">
        <f>IF('04A_국토부원자료'!A1566="","",ROW()-3)</f>
        <v>1562</v>
      </c>
      <c r="B1565" s="39" t="str">
        <f>IFERROR('04A_국토부원자료'!B1566,"")</f>
        <v>서울특별시 송파구 가락동</v>
      </c>
      <c r="C1565" s="39" t="str">
        <f>IF(B1565="","",IF('04A_국토부원자료'!C1566&lt;&gt;"",'04A_국토부원자료'!C1566,TRIM('04A_국토부원자료'!D1566&amp;IF('04A_국토부원자료'!E1566&lt;&gt;"","-"&amp;'04A_국토부원자료'!E1566,""))))</f>
        <v>78-1</v>
      </c>
      <c r="D1565" s="39" t="str">
        <f>IFERROR('04A_국토부원자료'!F1566,"")</f>
        <v>한화오벨리스크</v>
      </c>
      <c r="E1565" s="40">
        <f>IFERROR(VALUE(SUBSTITUTE('04A_국토부원자료'!G1566,",","")),"")</f>
        <v>30.34</v>
      </c>
      <c r="F1565" s="41">
        <f>IFERROR(IF(AND('04A_국토부원자료'!H1566&lt;&gt;"",'04A_국토부원자료'!I1566&lt;&gt;""),DATE(INT(VALUE(SUBSTITUTE('04A_국토부원자료'!H1566,",",""))/100),MOD(VALUE(SUBSTITUTE('04A_국토부원자료'!H1566,",","")),100),VALUE(SUBSTITUTE('04A_국토부원자료'!I1566,",",""))),""),"")</f>
        <v>45049</v>
      </c>
      <c r="G1565" s="42">
        <f>IFERROR(VALUE(SUBSTITUTE('04A_국토부원자료'!J1566,",","")),"")</f>
        <v>18000</v>
      </c>
      <c r="H1565" s="43">
        <f t="shared" si="48"/>
        <v>180000000</v>
      </c>
      <c r="I1565" s="43">
        <f t="shared" si="49"/>
        <v>5932762.0303230062</v>
      </c>
      <c r="J1565" s="38">
        <f>IFERROR(VALUE(SUBSTITUTE('04A_국토부원자료'!K1566,",","")),"")</f>
        <v>14</v>
      </c>
      <c r="K1565" s="38">
        <f>IFERROR(VALUE(SUBSTITUTE('04A_국토부원자료'!N1566,",","")),"")</f>
        <v>2004</v>
      </c>
      <c r="L1565" s="39" t="str">
        <f>IFERROR('04A_국토부원자료'!O1566,"")</f>
        <v>중대로 127</v>
      </c>
      <c r="M1565" s="39" t="str">
        <f>IFERROR('04A_국토부원자료'!Q1566,"")</f>
        <v>중개거래</v>
      </c>
      <c r="N1565" s="38">
        <f>IF(B1565="","",IF('02_대상물건입력'!B5="",1,IF(ISNUMBER(SEARCH('02_대상물건입력'!B5,B1565)),1,0)))</f>
        <v>1</v>
      </c>
      <c r="O1565" s="38">
        <f>IF(B1565="","",IF('02_대상물건입력'!B6="",1,IF(ISNUMBER(SEARCH('02_대상물건입력'!B6,B1565)),1,0)))</f>
        <v>1</v>
      </c>
      <c r="P1565" s="38">
        <f>IF(L1565="","",IF('02_대상물건입력'!B15="",0,IF(ISNUMBER(SEARCH('02_대상물건입력'!B15,L1565)),1,0)))</f>
        <v>0</v>
      </c>
      <c r="Q1565" s="38">
        <f>IF(D1565="","",IF('02_대상물건입력'!B8="",0,IF(ISNUMBER(SEARCH('02_대상물건입력'!B8,D1565)),1,0)))</f>
        <v>0</v>
      </c>
      <c r="R1565" s="44">
        <f>IFERROR(ABS(E1565-'02_대상물건입력'!B11)/'02_대상물건입력'!B11,"")</f>
        <v>0.11368875445989403</v>
      </c>
      <c r="S1565" s="38">
        <f>IFERROR(ABS(J1565-'02_대상물건입력'!B10),"")</f>
        <v>2</v>
      </c>
      <c r="T1565" s="38">
        <f>IFERROR(ABS('01_설정'!B4-F1565),"")</f>
        <v>1063</v>
      </c>
      <c r="U1565" s="38">
        <f>IFERROR(ABS(K1565-YEAR('02_대상물건입력'!B14)),"")</f>
        <v>22</v>
      </c>
      <c r="V1565" s="38" t="str">
        <f>IF(B1565="","",IF(AND(E1565&gt;0,F1565&gt;0,H1565&gt;0,OR('04A_국토부원자료'!P1566="",'04A_국토부원자료'!P1566="-"),IF('01_설정'!B10=1,N1565=1,TRUE),R1565&lt;='01_설정'!B5,S1565&lt;='01_설정'!B6,T1565&lt;='01_설정'!B7,U1565&lt;='01_설정'!B8),"Y",""))</f>
        <v/>
      </c>
      <c r="W1565" s="40" t="str">
        <f>IF(V1565&lt;&gt;"Y","",MAX(0,(1-R1565/'01_설정'!B5))*'01_설정'!B14+MAX(0,(1-S1565/'01_설정'!B6))*'01_설정'!B15+MAX(0,(1-T1565/'01_설정'!B7))*'01_설정'!B16+MAX(0,(1-U1565/'01_설정'!B8))*'01_설정'!B17+O1565*'01_설정'!B11+Q1565*'01_설정'!B12+P1565*'01_설정'!B13)</f>
        <v/>
      </c>
      <c r="X1565" s="38" t="str">
        <f>IF(W1565="","",1+COUNTIFS($W$4:$W$3003,"&gt;"&amp;W1565)+COUNTIFS($W$4:W1565,W1565)-1)</f>
        <v/>
      </c>
    </row>
    <row r="1566" spans="1:24" ht="16.5">
      <c r="A1566" s="38">
        <f>IF('04A_국토부원자료'!A1567="","",ROW()-3)</f>
        <v>1563</v>
      </c>
      <c r="B1566" s="39" t="str">
        <f>IFERROR('04A_국토부원자료'!B1567,"")</f>
        <v>서울특별시 송파구 가락동</v>
      </c>
      <c r="C1566" s="39" t="str">
        <f>IF(B1566="","",IF('04A_국토부원자료'!C1567&lt;&gt;"",'04A_국토부원자료'!C1567,TRIM('04A_국토부원자료'!D1567&amp;IF('04A_국토부원자료'!E1567&lt;&gt;"","-"&amp;'04A_국토부원자료'!E1567,""))))</f>
        <v>99-1</v>
      </c>
      <c r="D1566" s="39" t="str">
        <f>IFERROR('04A_국토부원자료'!F1567,"")</f>
        <v>(99-1)</v>
      </c>
      <c r="E1566" s="40">
        <f>IFERROR(VALUE(SUBSTITUTE('04A_국토부원자료'!G1567,",","")),"")</f>
        <v>31.44</v>
      </c>
      <c r="F1566" s="41">
        <f>IFERROR(IF(AND('04A_국토부원자료'!H1567&lt;&gt;"",'04A_국토부원자료'!I1567&lt;&gt;""),DATE(INT(VALUE(SUBSTITUTE('04A_국토부원자료'!H1567,",",""))/100),MOD(VALUE(SUBSTITUTE('04A_국토부원자료'!H1567,",","")),100),VALUE(SUBSTITUTE('04A_국토부원자료'!I1567,",",""))),""),"")</f>
        <v>45044</v>
      </c>
      <c r="G1566" s="42">
        <f>IFERROR(VALUE(SUBSTITUTE('04A_국토부원자료'!J1567,",","")),"")</f>
        <v>9500</v>
      </c>
      <c r="H1566" s="43">
        <f t="shared" si="48"/>
        <v>95000000</v>
      </c>
      <c r="I1566" s="43">
        <f t="shared" si="49"/>
        <v>3021628.4987277351</v>
      </c>
      <c r="J1566" s="38">
        <f>IFERROR(VALUE(SUBSTITUTE('04A_국토부원자료'!K1567,",","")),"")</f>
        <v>10</v>
      </c>
      <c r="K1566" s="38">
        <f>IFERROR(VALUE(SUBSTITUTE('04A_국토부원자료'!N1567,",","")),"")</f>
        <v>1990</v>
      </c>
      <c r="L1566" s="39" t="str">
        <f>IFERROR('04A_국토부원자료'!O1567,"")</f>
        <v>송파대로28길 12</v>
      </c>
      <c r="M1566" s="39" t="str">
        <f>IFERROR('04A_국토부원자료'!Q1567,"")</f>
        <v>중개거래</v>
      </c>
      <c r="N1566" s="38">
        <f>IF(B1566="","",IF('02_대상물건입력'!B5="",1,IF(ISNUMBER(SEARCH('02_대상물건입력'!B5,B1566)),1,0)))</f>
        <v>1</v>
      </c>
      <c r="O1566" s="38">
        <f>IF(B1566="","",IF('02_대상물건입력'!B6="",1,IF(ISNUMBER(SEARCH('02_대상물건입력'!B6,B1566)),1,0)))</f>
        <v>1</v>
      </c>
      <c r="P1566" s="38">
        <f>IF(L1566="","",IF('02_대상물건입력'!B15="",0,IF(ISNUMBER(SEARCH('02_대상물건입력'!B15,L1566)),1,0)))</f>
        <v>1</v>
      </c>
      <c r="Q1566" s="38">
        <f>IF(D1566="","",IF('02_대상물건입력'!B8="",0,IF(ISNUMBER(SEARCH('02_대상물건입력'!B8,D1566)),1,0)))</f>
        <v>0</v>
      </c>
      <c r="R1566" s="44">
        <f>IFERROR(ABS(E1566-'02_대상물건입력'!B11)/'02_대상물건입력'!B11,"")</f>
        <v>0.15406639552468918</v>
      </c>
      <c r="S1566" s="38">
        <f>IFERROR(ABS(J1566-'02_대상물건입력'!B10),"")</f>
        <v>2</v>
      </c>
      <c r="T1566" s="38">
        <f>IFERROR(ABS('01_설정'!B4-F1566),"")</f>
        <v>1068</v>
      </c>
      <c r="U1566" s="38">
        <f>IFERROR(ABS(K1566-YEAR('02_대상물건입력'!B14)),"")</f>
        <v>36</v>
      </c>
      <c r="V1566" s="38" t="str">
        <f>IF(B1566="","",IF(AND(E1566&gt;0,F1566&gt;0,H1566&gt;0,OR('04A_국토부원자료'!P1567="",'04A_국토부원자료'!P1567="-"),IF('01_설정'!B10=1,N1566=1,TRUE),R1566&lt;='01_설정'!B5,S1566&lt;='01_설정'!B6,T1566&lt;='01_설정'!B7,U1566&lt;='01_설정'!B8),"Y",""))</f>
        <v/>
      </c>
      <c r="W1566" s="40" t="str">
        <f>IF(V1566&lt;&gt;"Y","",MAX(0,(1-R1566/'01_설정'!B5))*'01_설정'!B14+MAX(0,(1-S1566/'01_설정'!B6))*'01_설정'!B15+MAX(0,(1-T1566/'01_설정'!B7))*'01_설정'!B16+MAX(0,(1-U1566/'01_설정'!B8))*'01_설정'!B17+O1566*'01_설정'!B11+Q1566*'01_설정'!B12+P1566*'01_설정'!B13)</f>
        <v/>
      </c>
      <c r="X1566" s="38" t="str">
        <f>IF(W1566="","",1+COUNTIFS($W$4:$W$3003,"&gt;"&amp;W1566)+COUNTIFS($W$4:W1566,W1566)-1)</f>
        <v/>
      </c>
    </row>
    <row r="1567" spans="1:24" ht="16.5">
      <c r="A1567" s="38">
        <f>IF('04A_국토부원자료'!A1568="","",ROW()-3)</f>
        <v>1564</v>
      </c>
      <c r="B1567" s="39" t="str">
        <f>IFERROR('04A_국토부원자료'!B1568,"")</f>
        <v>서울특별시 송파구 가락동</v>
      </c>
      <c r="C1567" s="39" t="str">
        <f>IF(B1567="","",IF('04A_국토부원자료'!C1568&lt;&gt;"",'04A_국토부원자료'!C1568,TRIM('04A_국토부원자료'!D1568&amp;IF('04A_국토부원자료'!E1568&lt;&gt;"","-"&amp;'04A_국토부원자료'!E1568,""))))</f>
        <v>98</v>
      </c>
      <c r="D1567" s="39" t="str">
        <f>IFERROR('04A_국토부원자료'!F1568,"")</f>
        <v>송파가락두산위브센티움</v>
      </c>
      <c r="E1567" s="40">
        <f>IFERROR(VALUE(SUBSTITUTE('04A_국토부원자료'!G1568,",","")),"")</f>
        <v>29.3</v>
      </c>
      <c r="F1567" s="41">
        <f>IFERROR(IF(AND('04A_국토부원자료'!H1568&lt;&gt;"",'04A_국토부원자료'!I1568&lt;&gt;""),DATE(INT(VALUE(SUBSTITUTE('04A_국토부원자료'!H1568,",",""))/100),MOD(VALUE(SUBSTITUTE('04A_국토부원자료'!H1568,",","")),100),VALUE(SUBSTITUTE('04A_국토부원자료'!I1568,",",""))),""),"")</f>
        <v>45013</v>
      </c>
      <c r="G1567" s="42">
        <f>IFERROR(VALUE(SUBSTITUTE('04A_국토부원자료'!J1568,",","")),"")</f>
        <v>15800</v>
      </c>
      <c r="H1567" s="43">
        <f t="shared" si="48"/>
        <v>158000000</v>
      </c>
      <c r="I1567" s="43">
        <f t="shared" si="49"/>
        <v>5392491.4675767915</v>
      </c>
      <c r="J1567" s="38">
        <f>IFERROR(VALUE(SUBSTITUTE('04A_국토부원자료'!K1568,",","")),"")</f>
        <v>6</v>
      </c>
      <c r="K1567" s="38">
        <f>IFERROR(VALUE(SUBSTITUTE('04A_국토부원자료'!N1568,",","")),"")</f>
        <v>2004</v>
      </c>
      <c r="L1567" s="39" t="str">
        <f>IFERROR('04A_국토부원자료'!O1568,"")</f>
        <v>송파대로30길 16</v>
      </c>
      <c r="M1567" s="39" t="str">
        <f>IFERROR('04A_국토부원자료'!Q1568,"")</f>
        <v>중개거래</v>
      </c>
      <c r="N1567" s="38">
        <f>IF(B1567="","",IF('02_대상물건입력'!B5="",1,IF(ISNUMBER(SEARCH('02_대상물건입력'!B5,B1567)),1,0)))</f>
        <v>1</v>
      </c>
      <c r="O1567" s="38">
        <f>IF(B1567="","",IF('02_대상물건입력'!B6="",1,IF(ISNUMBER(SEARCH('02_대상물건입력'!B6,B1567)),1,0)))</f>
        <v>1</v>
      </c>
      <c r="P1567" s="38">
        <f>IF(L1567="","",IF('02_대상물건입력'!B15="",0,IF(ISNUMBER(SEARCH('02_대상물건입력'!B15,L1567)),1,0)))</f>
        <v>1</v>
      </c>
      <c r="Q1567" s="38">
        <f>IF(D1567="","",IF('02_대상물건입력'!B8="",0,IF(ISNUMBER(SEARCH('02_대상물건입력'!B8,D1567)),1,0)))</f>
        <v>0</v>
      </c>
      <c r="R1567" s="44">
        <f>IFERROR(ABS(E1567-'02_대상물건입력'!B11)/'02_대상물건입력'!B11,"")</f>
        <v>7.5513530180451413E-2</v>
      </c>
      <c r="S1567" s="38">
        <f>IFERROR(ABS(J1567-'02_대상물건입력'!B10),"")</f>
        <v>6</v>
      </c>
      <c r="T1567" s="38">
        <f>IFERROR(ABS('01_설정'!B4-F1567),"")</f>
        <v>1099</v>
      </c>
      <c r="U1567" s="38">
        <f>IFERROR(ABS(K1567-YEAR('02_대상물건입력'!B14)),"")</f>
        <v>22</v>
      </c>
      <c r="V1567" s="38" t="str">
        <f>IF(B1567="","",IF(AND(E1567&gt;0,F1567&gt;0,H1567&gt;0,OR('04A_국토부원자료'!P1568="",'04A_국토부원자료'!P1568="-"),IF('01_설정'!B10=1,N1567=1,TRUE),R1567&lt;='01_설정'!B5,S1567&lt;='01_설정'!B6,T1567&lt;='01_설정'!B7,U1567&lt;='01_설정'!B8),"Y",""))</f>
        <v/>
      </c>
      <c r="W1567" s="40" t="str">
        <f>IF(V1567&lt;&gt;"Y","",MAX(0,(1-R1567/'01_설정'!B5))*'01_설정'!B14+MAX(0,(1-S1567/'01_설정'!B6))*'01_설정'!B15+MAX(0,(1-T1567/'01_설정'!B7))*'01_설정'!B16+MAX(0,(1-U1567/'01_설정'!B8))*'01_설정'!B17+O1567*'01_설정'!B11+Q1567*'01_설정'!B12+P1567*'01_설정'!B13)</f>
        <v/>
      </c>
      <c r="X1567" s="38" t="str">
        <f>IF(W1567="","",1+COUNTIFS($W$4:$W$3003,"&gt;"&amp;W1567)+COUNTIFS($W$4:W1567,W1567)-1)</f>
        <v/>
      </c>
    </row>
    <row r="1568" spans="1:24" ht="16.5">
      <c r="A1568" s="38">
        <f>IF('04A_국토부원자료'!A1569="","",ROW()-3)</f>
        <v>1565</v>
      </c>
      <c r="B1568" s="39" t="str">
        <f>IFERROR('04A_국토부원자료'!B1569,"")</f>
        <v>서울특별시 송파구 가락동</v>
      </c>
      <c r="C1568" s="39" t="str">
        <f>IF(B1568="","",IF('04A_국토부원자료'!C1569&lt;&gt;"",'04A_국토부원자료'!C1569,TRIM('04A_국토부원자료'!D1569&amp;IF('04A_국토부원자료'!E1569&lt;&gt;"","-"&amp;'04A_국토부원자료'!E1569,""))))</f>
        <v>78-1</v>
      </c>
      <c r="D1568" s="39" t="str">
        <f>IFERROR('04A_국토부원자료'!F1569,"")</f>
        <v>한화오벨리스크</v>
      </c>
      <c r="E1568" s="40">
        <f>IFERROR(VALUE(SUBSTITUTE('04A_국토부원자료'!G1569,",","")),"")</f>
        <v>30.28</v>
      </c>
      <c r="F1568" s="41">
        <f>IFERROR(IF(AND('04A_국토부원자료'!H1569&lt;&gt;"",'04A_국토부원자료'!I1569&lt;&gt;""),DATE(INT(VALUE(SUBSTITUTE('04A_국토부원자료'!H1569,",",""))/100),MOD(VALUE(SUBSTITUTE('04A_국토부원자료'!H1569,",","")),100),VALUE(SUBSTITUTE('04A_국토부원자료'!I1569,",",""))),""),"")</f>
        <v>45003</v>
      </c>
      <c r="G1568" s="42">
        <f>IFERROR(VALUE(SUBSTITUTE('04A_국토부원자료'!J1569,",","")),"")</f>
        <v>13900</v>
      </c>
      <c r="H1568" s="43">
        <f t="shared" si="48"/>
        <v>139000000</v>
      </c>
      <c r="I1568" s="43">
        <f t="shared" si="49"/>
        <v>4590488.7714663139</v>
      </c>
      <c r="J1568" s="38">
        <f>IFERROR(VALUE(SUBSTITUTE('04A_국토부원자료'!K1569,",","")),"")</f>
        <v>2</v>
      </c>
      <c r="K1568" s="38">
        <f>IFERROR(VALUE(SUBSTITUTE('04A_국토부원자료'!N1569,",","")),"")</f>
        <v>2004</v>
      </c>
      <c r="L1568" s="39" t="str">
        <f>IFERROR('04A_국토부원자료'!O1569,"")</f>
        <v>중대로 127</v>
      </c>
      <c r="M1568" s="39" t="str">
        <f>IFERROR('04A_국토부원자료'!Q1569,"")</f>
        <v>중개거래</v>
      </c>
      <c r="N1568" s="38">
        <f>IF(B1568="","",IF('02_대상물건입력'!B5="",1,IF(ISNUMBER(SEARCH('02_대상물건입력'!B5,B1568)),1,0)))</f>
        <v>1</v>
      </c>
      <c r="O1568" s="38">
        <f>IF(B1568="","",IF('02_대상물건입력'!B6="",1,IF(ISNUMBER(SEARCH('02_대상물건입력'!B6,B1568)),1,0)))</f>
        <v>1</v>
      </c>
      <c r="P1568" s="38">
        <f>IF(L1568="","",IF('02_대상물건입력'!B15="",0,IF(ISNUMBER(SEARCH('02_대상물건입력'!B15,L1568)),1,0)))</f>
        <v>0</v>
      </c>
      <c r="Q1568" s="38">
        <f>IF(D1568="","",IF('02_대상물건입력'!B8="",0,IF(ISNUMBER(SEARCH('02_대상물건입력'!B8,D1568)),1,0)))</f>
        <v>0</v>
      </c>
      <c r="R1568" s="44">
        <f>IFERROR(ABS(E1568-'02_대상물건입력'!B11)/'02_대상물건입력'!B11,"")</f>
        <v>0.11148633767454161</v>
      </c>
      <c r="S1568" s="38">
        <f>IFERROR(ABS(J1568-'02_대상물건입력'!B10),"")</f>
        <v>10</v>
      </c>
      <c r="T1568" s="38">
        <f>IFERROR(ABS('01_설정'!B4-F1568),"")</f>
        <v>1109</v>
      </c>
      <c r="U1568" s="38">
        <f>IFERROR(ABS(K1568-YEAR('02_대상물건입력'!B14)),"")</f>
        <v>22</v>
      </c>
      <c r="V1568" s="38" t="str">
        <f>IF(B1568="","",IF(AND(E1568&gt;0,F1568&gt;0,H1568&gt;0,OR('04A_국토부원자료'!P1569="",'04A_국토부원자료'!P1569="-"),IF('01_설정'!B10=1,N1568=1,TRUE),R1568&lt;='01_설정'!B5,S1568&lt;='01_설정'!B6,T1568&lt;='01_설정'!B7,U1568&lt;='01_설정'!B8),"Y",""))</f>
        <v/>
      </c>
      <c r="W1568" s="40" t="str">
        <f>IF(V1568&lt;&gt;"Y","",MAX(0,(1-R1568/'01_설정'!B5))*'01_설정'!B14+MAX(0,(1-S1568/'01_설정'!B6))*'01_설정'!B15+MAX(0,(1-T1568/'01_설정'!B7))*'01_설정'!B16+MAX(0,(1-U1568/'01_설정'!B8))*'01_설정'!B17+O1568*'01_설정'!B11+Q1568*'01_설정'!B12+P1568*'01_설정'!B13)</f>
        <v/>
      </c>
      <c r="X1568" s="38" t="str">
        <f>IF(W1568="","",1+COUNTIFS($W$4:$W$3003,"&gt;"&amp;W1568)+COUNTIFS($W$4:W1568,W1568)-1)</f>
        <v/>
      </c>
    </row>
    <row r="1569" spans="1:24" ht="16.5">
      <c r="A1569" s="38" t="str">
        <f>IF('04A_국토부원자료'!A1570="","",ROW()-3)</f>
        <v/>
      </c>
      <c r="B1569" s="39">
        <f>IFERROR('04A_국토부원자료'!B1570,"")</f>
        <v>0</v>
      </c>
      <c r="C1569" s="39" t="str">
        <f>IF(B1569="","",IF('04A_국토부원자료'!C1570&lt;&gt;"",'04A_국토부원자료'!C1570,TRIM('04A_국토부원자료'!D1570&amp;IF('04A_국토부원자료'!E1570&lt;&gt;"","-"&amp;'04A_국토부원자료'!E1570,""))))</f>
        <v/>
      </c>
      <c r="D1569" s="39">
        <f>IFERROR('04A_국토부원자료'!F1570,"")</f>
        <v>0</v>
      </c>
      <c r="E1569" s="40" t="str">
        <f>IFERROR(VALUE(SUBSTITUTE('04A_국토부원자료'!G1570,",","")),"")</f>
        <v/>
      </c>
      <c r="F1569" s="41" t="str">
        <f>IFERROR(IF(AND('04A_국토부원자료'!H1570&lt;&gt;"",'04A_국토부원자료'!I1570&lt;&gt;""),DATE(INT(VALUE(SUBSTITUTE('04A_국토부원자료'!H1570,",",""))/100),MOD(VALUE(SUBSTITUTE('04A_국토부원자료'!H1570,",","")),100),VALUE(SUBSTITUTE('04A_국토부원자료'!I1570,",",""))),""),"")</f>
        <v/>
      </c>
      <c r="G1569" s="42" t="str">
        <f>IFERROR(VALUE(SUBSTITUTE('04A_국토부원자료'!J1570,",","")),"")</f>
        <v/>
      </c>
      <c r="H1569" s="43" t="str">
        <f t="shared" si="48"/>
        <v/>
      </c>
      <c r="I1569" s="43" t="str">
        <f t="shared" si="49"/>
        <v/>
      </c>
      <c r="J1569" s="38" t="str">
        <f>IFERROR(VALUE(SUBSTITUTE('04A_국토부원자료'!K1570,",","")),"")</f>
        <v/>
      </c>
      <c r="K1569" s="38" t="str">
        <f>IFERROR(VALUE(SUBSTITUTE('04A_국토부원자료'!N1570,",","")),"")</f>
        <v/>
      </c>
      <c r="L1569" s="39">
        <f>IFERROR('04A_국토부원자료'!O1570,"")</f>
        <v>0</v>
      </c>
      <c r="M1569" s="39">
        <f>IFERROR('04A_국토부원자료'!Q1570,"")</f>
        <v>0</v>
      </c>
      <c r="N1569" s="38">
        <f>IF(B1569="","",IF('02_대상물건입력'!B5="",1,IF(ISNUMBER(SEARCH('02_대상물건입력'!B5,B1569)),1,0)))</f>
        <v>0</v>
      </c>
      <c r="O1569" s="38">
        <f>IF(B1569="","",IF('02_대상물건입력'!B6="",1,IF(ISNUMBER(SEARCH('02_대상물건입력'!B6,B1569)),1,0)))</f>
        <v>0</v>
      </c>
      <c r="P1569" s="38">
        <f>IF(L1569="","",IF('02_대상물건입력'!B15="",0,IF(ISNUMBER(SEARCH('02_대상물건입력'!B15,L1569)),1,0)))</f>
        <v>0</v>
      </c>
      <c r="Q1569" s="38">
        <f>IF(D1569="","",IF('02_대상물건입력'!B8="",0,IF(ISNUMBER(SEARCH('02_대상물건입력'!B8,D1569)),1,0)))</f>
        <v>0</v>
      </c>
      <c r="R1569" s="44" t="str">
        <f>IFERROR(ABS(E1569-'02_대상물건입력'!B11)/'02_대상물건입력'!B11,"")</f>
        <v/>
      </c>
      <c r="S1569" s="38" t="str">
        <f>IFERROR(ABS(J1569-'02_대상물건입력'!B10),"")</f>
        <v/>
      </c>
      <c r="T1569" s="38" t="str">
        <f>IFERROR(ABS('01_설정'!B4-F1569),"")</f>
        <v/>
      </c>
      <c r="U1569" s="38" t="str">
        <f>IFERROR(ABS(K1569-YEAR('02_대상물건입력'!B14)),"")</f>
        <v/>
      </c>
      <c r="V1569" s="38" t="str">
        <f>IF(B1569="","",IF(AND(E1569&gt;0,F1569&gt;0,H1569&gt;0,OR('04A_국토부원자료'!P1570="",'04A_국토부원자료'!P1570="-"),IF('01_설정'!B10=1,N1569=1,TRUE),R1569&lt;='01_설정'!B5,S1569&lt;='01_설정'!B6,T1569&lt;='01_설정'!B7,U1569&lt;='01_설정'!B8),"Y",""))</f>
        <v/>
      </c>
      <c r="W1569" s="40" t="str">
        <f>IF(V1569&lt;&gt;"Y","",MAX(0,(1-R1569/'01_설정'!B5))*'01_설정'!B14+MAX(0,(1-S1569/'01_설정'!B6))*'01_설정'!B15+MAX(0,(1-T1569/'01_설정'!B7))*'01_설정'!B16+MAX(0,(1-U1569/'01_설정'!B8))*'01_설정'!B17+O1569*'01_설정'!B11+Q1569*'01_설정'!B12+P1569*'01_설정'!B13)</f>
        <v/>
      </c>
      <c r="X1569" s="38" t="str">
        <f>IF(W1569="","",1+COUNTIFS($W$4:$W$3003,"&gt;"&amp;W1569)+COUNTIFS($W$4:W1569,W1569)-1)</f>
        <v/>
      </c>
    </row>
    <row r="1570" spans="1:24" ht="16.5">
      <c r="A1570" s="38" t="str">
        <f>IF('04A_국토부원자료'!A1571="","",ROW()-3)</f>
        <v/>
      </c>
      <c r="B1570" s="39">
        <f>IFERROR('04A_국토부원자료'!B1571,"")</f>
        <v>0</v>
      </c>
      <c r="C1570" s="39" t="str">
        <f>IF(B1570="","",IF('04A_국토부원자료'!C1571&lt;&gt;"",'04A_국토부원자료'!C1571,TRIM('04A_국토부원자료'!D1571&amp;IF('04A_국토부원자료'!E1571&lt;&gt;"","-"&amp;'04A_국토부원자료'!E1571,""))))</f>
        <v/>
      </c>
      <c r="D1570" s="39">
        <f>IFERROR('04A_국토부원자료'!F1571,"")</f>
        <v>0</v>
      </c>
      <c r="E1570" s="40" t="str">
        <f>IFERROR(VALUE(SUBSTITUTE('04A_국토부원자료'!G1571,",","")),"")</f>
        <v/>
      </c>
      <c r="F1570" s="41" t="str">
        <f>IFERROR(IF(AND('04A_국토부원자료'!H1571&lt;&gt;"",'04A_국토부원자료'!I1571&lt;&gt;""),DATE(INT(VALUE(SUBSTITUTE('04A_국토부원자료'!H1571,",",""))/100),MOD(VALUE(SUBSTITUTE('04A_국토부원자료'!H1571,",","")),100),VALUE(SUBSTITUTE('04A_국토부원자료'!I1571,",",""))),""),"")</f>
        <v/>
      </c>
      <c r="G1570" s="42" t="str">
        <f>IFERROR(VALUE(SUBSTITUTE('04A_국토부원자료'!J1571,",","")),"")</f>
        <v/>
      </c>
      <c r="H1570" s="43" t="str">
        <f t="shared" si="48"/>
        <v/>
      </c>
      <c r="I1570" s="43" t="str">
        <f t="shared" si="49"/>
        <v/>
      </c>
      <c r="J1570" s="38" t="str">
        <f>IFERROR(VALUE(SUBSTITUTE('04A_국토부원자료'!K1571,",","")),"")</f>
        <v/>
      </c>
      <c r="K1570" s="38" t="str">
        <f>IFERROR(VALUE(SUBSTITUTE('04A_국토부원자료'!N1571,",","")),"")</f>
        <v/>
      </c>
      <c r="L1570" s="39">
        <f>IFERROR('04A_국토부원자료'!O1571,"")</f>
        <v>0</v>
      </c>
      <c r="M1570" s="39">
        <f>IFERROR('04A_국토부원자료'!Q1571,"")</f>
        <v>0</v>
      </c>
      <c r="N1570" s="38">
        <f>IF(B1570="","",IF('02_대상물건입력'!B5="",1,IF(ISNUMBER(SEARCH('02_대상물건입력'!B5,B1570)),1,0)))</f>
        <v>0</v>
      </c>
      <c r="O1570" s="38">
        <f>IF(B1570="","",IF('02_대상물건입력'!B6="",1,IF(ISNUMBER(SEARCH('02_대상물건입력'!B6,B1570)),1,0)))</f>
        <v>0</v>
      </c>
      <c r="P1570" s="38">
        <f>IF(L1570="","",IF('02_대상물건입력'!B15="",0,IF(ISNUMBER(SEARCH('02_대상물건입력'!B15,L1570)),1,0)))</f>
        <v>0</v>
      </c>
      <c r="Q1570" s="38">
        <f>IF(D1570="","",IF('02_대상물건입력'!B8="",0,IF(ISNUMBER(SEARCH('02_대상물건입력'!B8,D1570)),1,0)))</f>
        <v>0</v>
      </c>
      <c r="R1570" s="44" t="str">
        <f>IFERROR(ABS(E1570-'02_대상물건입력'!B11)/'02_대상물건입력'!B11,"")</f>
        <v/>
      </c>
      <c r="S1570" s="38" t="str">
        <f>IFERROR(ABS(J1570-'02_대상물건입력'!B10),"")</f>
        <v/>
      </c>
      <c r="T1570" s="38" t="str">
        <f>IFERROR(ABS('01_설정'!B4-F1570),"")</f>
        <v/>
      </c>
      <c r="U1570" s="38" t="str">
        <f>IFERROR(ABS(K1570-YEAR('02_대상물건입력'!B14)),"")</f>
        <v/>
      </c>
      <c r="V1570" s="38" t="str">
        <f>IF(B1570="","",IF(AND(E1570&gt;0,F1570&gt;0,H1570&gt;0,OR('04A_국토부원자료'!P1571="",'04A_국토부원자료'!P1571="-"),IF('01_설정'!B10=1,N1570=1,TRUE),R1570&lt;='01_설정'!B5,S1570&lt;='01_설정'!B6,T1570&lt;='01_설정'!B7,U1570&lt;='01_설정'!B8),"Y",""))</f>
        <v/>
      </c>
      <c r="W1570" s="40" t="str">
        <f>IF(V1570&lt;&gt;"Y","",MAX(0,(1-R1570/'01_설정'!B5))*'01_설정'!B14+MAX(0,(1-S1570/'01_설정'!B6))*'01_설정'!B15+MAX(0,(1-T1570/'01_설정'!B7))*'01_설정'!B16+MAX(0,(1-U1570/'01_설정'!B8))*'01_설정'!B17+O1570*'01_설정'!B11+Q1570*'01_설정'!B12+P1570*'01_설정'!B13)</f>
        <v/>
      </c>
      <c r="X1570" s="38" t="str">
        <f>IF(W1570="","",1+COUNTIFS($W$4:$W$3003,"&gt;"&amp;W1570)+COUNTIFS($W$4:W1570,W1570)-1)</f>
        <v/>
      </c>
    </row>
    <row r="1571" spans="1:24" ht="16.5">
      <c r="A1571" s="38">
        <f>IF('04A_국토부원자료'!A1572="","",ROW()-3)</f>
        <v>1568</v>
      </c>
      <c r="B1571" s="39">
        <f>IFERROR('04A_국토부원자료'!B1572,"")</f>
        <v>0</v>
      </c>
      <c r="C1571" s="39" t="str">
        <f>IF(B1571="","",IF('04A_국토부원자료'!C1572&lt;&gt;"",'04A_국토부원자료'!C1572,TRIM('04A_국토부원자료'!D1572&amp;IF('04A_국토부원자료'!E1572&lt;&gt;"","-"&amp;'04A_국토부원자료'!E1572,""))))</f>
        <v/>
      </c>
      <c r="D1571" s="39">
        <f>IFERROR('04A_국토부원자료'!F1572,"")</f>
        <v>0</v>
      </c>
      <c r="E1571" s="40" t="str">
        <f>IFERROR(VALUE(SUBSTITUTE('04A_국토부원자료'!G1572,",","")),"")</f>
        <v/>
      </c>
      <c r="F1571" s="41" t="str">
        <f>IFERROR(IF(AND('04A_국토부원자료'!H1572&lt;&gt;"",'04A_국토부원자료'!I1572&lt;&gt;""),DATE(INT(VALUE(SUBSTITUTE('04A_국토부원자료'!H1572,",",""))/100),MOD(VALUE(SUBSTITUTE('04A_국토부원자료'!H1572,",","")),100),VALUE(SUBSTITUTE('04A_국토부원자료'!I1572,",",""))),""),"")</f>
        <v/>
      </c>
      <c r="G1571" s="42" t="str">
        <f>IFERROR(VALUE(SUBSTITUTE('04A_국토부원자료'!J1572,",","")),"")</f>
        <v/>
      </c>
      <c r="H1571" s="43" t="str">
        <f t="shared" si="48"/>
        <v/>
      </c>
      <c r="I1571" s="43" t="str">
        <f t="shared" si="49"/>
        <v/>
      </c>
      <c r="J1571" s="38" t="str">
        <f>IFERROR(VALUE(SUBSTITUTE('04A_국토부원자료'!K1572,",","")),"")</f>
        <v/>
      </c>
      <c r="K1571" s="38" t="str">
        <f>IFERROR(VALUE(SUBSTITUTE('04A_국토부원자료'!N1572,",","")),"")</f>
        <v/>
      </c>
      <c r="L1571" s="39">
        <f>IFERROR('04A_국토부원자료'!O1572,"")</f>
        <v>0</v>
      </c>
      <c r="M1571" s="39">
        <f>IFERROR('04A_국토부원자료'!Q1572,"")</f>
        <v>0</v>
      </c>
      <c r="N1571" s="38">
        <f>IF(B1571="","",IF('02_대상물건입력'!B5="",1,IF(ISNUMBER(SEARCH('02_대상물건입력'!B5,B1571)),1,0)))</f>
        <v>0</v>
      </c>
      <c r="O1571" s="38">
        <f>IF(B1571="","",IF('02_대상물건입력'!B6="",1,IF(ISNUMBER(SEARCH('02_대상물건입력'!B6,B1571)),1,0)))</f>
        <v>0</v>
      </c>
      <c r="P1571" s="38">
        <f>IF(L1571="","",IF('02_대상물건입력'!B15="",0,IF(ISNUMBER(SEARCH('02_대상물건입력'!B15,L1571)),1,0)))</f>
        <v>0</v>
      </c>
      <c r="Q1571" s="38">
        <f>IF(D1571="","",IF('02_대상물건입력'!B8="",0,IF(ISNUMBER(SEARCH('02_대상물건입력'!B8,D1571)),1,0)))</f>
        <v>0</v>
      </c>
      <c r="R1571" s="44" t="str">
        <f>IFERROR(ABS(E1571-'02_대상물건입력'!B11)/'02_대상물건입력'!B11,"")</f>
        <v/>
      </c>
      <c r="S1571" s="38" t="str">
        <f>IFERROR(ABS(J1571-'02_대상물건입력'!B10),"")</f>
        <v/>
      </c>
      <c r="T1571" s="38" t="str">
        <f>IFERROR(ABS('01_설정'!B4-F1571),"")</f>
        <v/>
      </c>
      <c r="U1571" s="38" t="str">
        <f>IFERROR(ABS(K1571-YEAR('02_대상물건입력'!B14)),"")</f>
        <v/>
      </c>
      <c r="V1571" s="38" t="str">
        <f>IF(B1571="","",IF(AND(E1571&gt;0,F1571&gt;0,H1571&gt;0,OR('04A_국토부원자료'!P1572="",'04A_국토부원자료'!P1572="-"),IF('01_설정'!B10=1,N1571=1,TRUE),R1571&lt;='01_설정'!B5,S1571&lt;='01_설정'!B6,T1571&lt;='01_설정'!B7,U1571&lt;='01_설정'!B8),"Y",""))</f>
        <v/>
      </c>
      <c r="W1571" s="40" t="str">
        <f>IF(V1571&lt;&gt;"Y","",MAX(0,(1-R1571/'01_설정'!B5))*'01_설정'!B14+MAX(0,(1-S1571/'01_설정'!B6))*'01_설정'!B15+MAX(0,(1-T1571/'01_설정'!B7))*'01_설정'!B16+MAX(0,(1-U1571/'01_설정'!B8))*'01_설정'!B17+O1571*'01_설정'!B11+Q1571*'01_설정'!B12+P1571*'01_설정'!B13)</f>
        <v/>
      </c>
      <c r="X1571" s="38" t="str">
        <f>IF(W1571="","",1+COUNTIFS($W$4:$W$3003,"&gt;"&amp;W1571)+COUNTIFS($W$4:W1571,W1571)-1)</f>
        <v/>
      </c>
    </row>
    <row r="1572" spans="1:24" ht="16.5">
      <c r="A1572" s="38">
        <f>IF('04A_국토부원자료'!A1573="","",ROW()-3)</f>
        <v>1569</v>
      </c>
      <c r="B1572" s="39">
        <f>IFERROR('04A_국토부원자료'!B1573,"")</f>
        <v>0</v>
      </c>
      <c r="C1572" s="39" t="str">
        <f>IF(B1572="","",IF('04A_국토부원자료'!C1573&lt;&gt;"",'04A_국토부원자료'!C1573,TRIM('04A_국토부원자료'!D1573&amp;IF('04A_국토부원자료'!E1573&lt;&gt;"","-"&amp;'04A_국토부원자료'!E1573,""))))</f>
        <v/>
      </c>
      <c r="D1572" s="39">
        <f>IFERROR('04A_국토부원자료'!F1573,"")</f>
        <v>0</v>
      </c>
      <c r="E1572" s="40" t="str">
        <f>IFERROR(VALUE(SUBSTITUTE('04A_국토부원자료'!G1573,",","")),"")</f>
        <v/>
      </c>
      <c r="F1572" s="41" t="str">
        <f>IFERROR(IF(AND('04A_국토부원자료'!H1573&lt;&gt;"",'04A_국토부원자료'!I1573&lt;&gt;""),DATE(INT(VALUE(SUBSTITUTE('04A_국토부원자료'!H1573,",",""))/100),MOD(VALUE(SUBSTITUTE('04A_국토부원자료'!H1573,",","")),100),VALUE(SUBSTITUTE('04A_국토부원자료'!I1573,",",""))),""),"")</f>
        <v/>
      </c>
      <c r="G1572" s="42" t="str">
        <f>IFERROR(VALUE(SUBSTITUTE('04A_국토부원자료'!J1573,",","")),"")</f>
        <v/>
      </c>
      <c r="H1572" s="43" t="str">
        <f t="shared" si="48"/>
        <v/>
      </c>
      <c r="I1572" s="43" t="str">
        <f t="shared" si="49"/>
        <v/>
      </c>
      <c r="J1572" s="38" t="str">
        <f>IFERROR(VALUE(SUBSTITUTE('04A_국토부원자료'!K1573,",","")),"")</f>
        <v/>
      </c>
      <c r="K1572" s="38" t="str">
        <f>IFERROR(VALUE(SUBSTITUTE('04A_국토부원자료'!N1573,",","")),"")</f>
        <v/>
      </c>
      <c r="L1572" s="39">
        <f>IFERROR('04A_국토부원자료'!O1573,"")</f>
        <v>0</v>
      </c>
      <c r="M1572" s="39">
        <f>IFERROR('04A_국토부원자료'!Q1573,"")</f>
        <v>0</v>
      </c>
      <c r="N1572" s="38">
        <f>IF(B1572="","",IF('02_대상물건입력'!B5="",1,IF(ISNUMBER(SEARCH('02_대상물건입력'!B5,B1572)),1,0)))</f>
        <v>0</v>
      </c>
      <c r="O1572" s="38">
        <f>IF(B1572="","",IF('02_대상물건입력'!B6="",1,IF(ISNUMBER(SEARCH('02_대상물건입력'!B6,B1572)),1,0)))</f>
        <v>0</v>
      </c>
      <c r="P1572" s="38">
        <f>IF(L1572="","",IF('02_대상물건입력'!B15="",0,IF(ISNUMBER(SEARCH('02_대상물건입력'!B15,L1572)),1,0)))</f>
        <v>0</v>
      </c>
      <c r="Q1572" s="38">
        <f>IF(D1572="","",IF('02_대상물건입력'!B8="",0,IF(ISNUMBER(SEARCH('02_대상물건입력'!B8,D1572)),1,0)))</f>
        <v>0</v>
      </c>
      <c r="R1572" s="44" t="str">
        <f>IFERROR(ABS(E1572-'02_대상물건입력'!B11)/'02_대상물건입력'!B11,"")</f>
        <v/>
      </c>
      <c r="S1572" s="38" t="str">
        <f>IFERROR(ABS(J1572-'02_대상물건입력'!B10),"")</f>
        <v/>
      </c>
      <c r="T1572" s="38" t="str">
        <f>IFERROR(ABS('01_설정'!B4-F1572),"")</f>
        <v/>
      </c>
      <c r="U1572" s="38" t="str">
        <f>IFERROR(ABS(K1572-YEAR('02_대상물건입력'!B14)),"")</f>
        <v/>
      </c>
      <c r="V1572" s="38" t="str">
        <f>IF(B1572="","",IF(AND(E1572&gt;0,F1572&gt;0,H1572&gt;0,OR('04A_국토부원자료'!P1573="",'04A_국토부원자료'!P1573="-"),IF('01_설정'!B10=1,N1572=1,TRUE),R1572&lt;='01_설정'!B5,S1572&lt;='01_설정'!B6,T1572&lt;='01_설정'!B7,U1572&lt;='01_설정'!B8),"Y",""))</f>
        <v/>
      </c>
      <c r="W1572" s="40" t="str">
        <f>IF(V1572&lt;&gt;"Y","",MAX(0,(1-R1572/'01_설정'!B5))*'01_설정'!B14+MAX(0,(1-S1572/'01_설정'!B6))*'01_설정'!B15+MAX(0,(1-T1572/'01_설정'!B7))*'01_설정'!B16+MAX(0,(1-U1572/'01_설정'!B8))*'01_설정'!B17+O1572*'01_설정'!B11+Q1572*'01_설정'!B12+P1572*'01_설정'!B13)</f>
        <v/>
      </c>
      <c r="X1572" s="38" t="str">
        <f>IF(W1572="","",1+COUNTIFS($W$4:$W$3003,"&gt;"&amp;W1572)+COUNTIFS($W$4:W1572,W1572)-1)</f>
        <v/>
      </c>
    </row>
    <row r="1573" spans="1:24" ht="16.5">
      <c r="A1573" s="38">
        <f>IF('04A_국토부원자료'!A1574="","",ROW()-3)</f>
        <v>1570</v>
      </c>
      <c r="B1573" s="39">
        <f>IFERROR('04A_국토부원자료'!B1574,"")</f>
        <v>0</v>
      </c>
      <c r="C1573" s="39" t="str">
        <f>IF(B1573="","",IF('04A_국토부원자료'!C1574&lt;&gt;"",'04A_국토부원자료'!C1574,TRIM('04A_국토부원자료'!D1574&amp;IF('04A_국토부원자료'!E1574&lt;&gt;"","-"&amp;'04A_국토부원자료'!E1574,""))))</f>
        <v/>
      </c>
      <c r="D1573" s="39">
        <f>IFERROR('04A_국토부원자료'!F1574,"")</f>
        <v>0</v>
      </c>
      <c r="E1573" s="40" t="str">
        <f>IFERROR(VALUE(SUBSTITUTE('04A_국토부원자료'!G1574,",","")),"")</f>
        <v/>
      </c>
      <c r="F1573" s="41" t="str">
        <f>IFERROR(IF(AND('04A_국토부원자료'!H1574&lt;&gt;"",'04A_국토부원자료'!I1574&lt;&gt;""),DATE(INT(VALUE(SUBSTITUTE('04A_국토부원자료'!H1574,",",""))/100),MOD(VALUE(SUBSTITUTE('04A_국토부원자료'!H1574,",","")),100),VALUE(SUBSTITUTE('04A_국토부원자료'!I1574,",",""))),""),"")</f>
        <v/>
      </c>
      <c r="G1573" s="42" t="str">
        <f>IFERROR(VALUE(SUBSTITUTE('04A_국토부원자료'!J1574,",","")),"")</f>
        <v/>
      </c>
      <c r="H1573" s="43" t="str">
        <f t="shared" si="48"/>
        <v/>
      </c>
      <c r="I1573" s="43" t="str">
        <f t="shared" si="49"/>
        <v/>
      </c>
      <c r="J1573" s="38" t="str">
        <f>IFERROR(VALUE(SUBSTITUTE('04A_국토부원자료'!K1574,",","")),"")</f>
        <v/>
      </c>
      <c r="K1573" s="38" t="str">
        <f>IFERROR(VALUE(SUBSTITUTE('04A_국토부원자료'!N1574,",","")),"")</f>
        <v/>
      </c>
      <c r="L1573" s="39">
        <f>IFERROR('04A_국토부원자료'!O1574,"")</f>
        <v>0</v>
      </c>
      <c r="M1573" s="39">
        <f>IFERROR('04A_국토부원자료'!Q1574,"")</f>
        <v>0</v>
      </c>
      <c r="N1573" s="38">
        <f>IF(B1573="","",IF('02_대상물건입력'!B5="",1,IF(ISNUMBER(SEARCH('02_대상물건입력'!B5,B1573)),1,0)))</f>
        <v>0</v>
      </c>
      <c r="O1573" s="38">
        <f>IF(B1573="","",IF('02_대상물건입력'!B6="",1,IF(ISNUMBER(SEARCH('02_대상물건입력'!B6,B1573)),1,0)))</f>
        <v>0</v>
      </c>
      <c r="P1573" s="38">
        <f>IF(L1573="","",IF('02_대상물건입력'!B15="",0,IF(ISNUMBER(SEARCH('02_대상물건입력'!B15,L1573)),1,0)))</f>
        <v>0</v>
      </c>
      <c r="Q1573" s="38">
        <f>IF(D1573="","",IF('02_대상물건입력'!B8="",0,IF(ISNUMBER(SEARCH('02_대상물건입력'!B8,D1573)),1,0)))</f>
        <v>0</v>
      </c>
      <c r="R1573" s="44" t="str">
        <f>IFERROR(ABS(E1573-'02_대상물건입력'!B11)/'02_대상물건입력'!B11,"")</f>
        <v/>
      </c>
      <c r="S1573" s="38" t="str">
        <f>IFERROR(ABS(J1573-'02_대상물건입력'!B10),"")</f>
        <v/>
      </c>
      <c r="T1573" s="38" t="str">
        <f>IFERROR(ABS('01_설정'!B4-F1573),"")</f>
        <v/>
      </c>
      <c r="U1573" s="38" t="str">
        <f>IFERROR(ABS(K1573-YEAR('02_대상물건입력'!B14)),"")</f>
        <v/>
      </c>
      <c r="V1573" s="38" t="str">
        <f>IF(B1573="","",IF(AND(E1573&gt;0,F1573&gt;0,H1573&gt;0,OR('04A_국토부원자료'!P1574="",'04A_국토부원자료'!P1574="-"),IF('01_설정'!B10=1,N1573=1,TRUE),R1573&lt;='01_설정'!B5,S1573&lt;='01_설정'!B6,T1573&lt;='01_설정'!B7,U1573&lt;='01_설정'!B8),"Y",""))</f>
        <v/>
      </c>
      <c r="W1573" s="40" t="str">
        <f>IF(V1573&lt;&gt;"Y","",MAX(0,(1-R1573/'01_설정'!B5))*'01_설정'!B14+MAX(0,(1-S1573/'01_설정'!B6))*'01_설정'!B15+MAX(0,(1-T1573/'01_설정'!B7))*'01_설정'!B16+MAX(0,(1-U1573/'01_설정'!B8))*'01_설정'!B17+O1573*'01_설정'!B11+Q1573*'01_설정'!B12+P1573*'01_설정'!B13)</f>
        <v/>
      </c>
      <c r="X1573" s="38" t="str">
        <f>IF(W1573="","",1+COUNTIFS($W$4:$W$3003,"&gt;"&amp;W1573)+COUNTIFS($W$4:W1573,W1573)-1)</f>
        <v/>
      </c>
    </row>
    <row r="1574" spans="1:24" ht="16.5">
      <c r="A1574" s="38">
        <f>IF('04A_국토부원자료'!A1575="","",ROW()-3)</f>
        <v>1571</v>
      </c>
      <c r="B1574" s="39">
        <f>IFERROR('04A_국토부원자료'!B1575,"")</f>
        <v>0</v>
      </c>
      <c r="C1574" s="39" t="str">
        <f>IF(B1574="","",IF('04A_국토부원자료'!C1575&lt;&gt;"",'04A_국토부원자료'!C1575,TRIM('04A_국토부원자료'!D1575&amp;IF('04A_국토부원자료'!E1575&lt;&gt;"","-"&amp;'04A_국토부원자료'!E1575,""))))</f>
        <v/>
      </c>
      <c r="D1574" s="39">
        <f>IFERROR('04A_국토부원자료'!F1575,"")</f>
        <v>0</v>
      </c>
      <c r="E1574" s="40" t="str">
        <f>IFERROR(VALUE(SUBSTITUTE('04A_국토부원자료'!G1575,",","")),"")</f>
        <v/>
      </c>
      <c r="F1574" s="41" t="str">
        <f>IFERROR(IF(AND('04A_국토부원자료'!H1575&lt;&gt;"",'04A_국토부원자료'!I1575&lt;&gt;""),DATE(INT(VALUE(SUBSTITUTE('04A_국토부원자료'!H1575,",",""))/100),MOD(VALUE(SUBSTITUTE('04A_국토부원자료'!H1575,",","")),100),VALUE(SUBSTITUTE('04A_국토부원자료'!I1575,",",""))),""),"")</f>
        <v/>
      </c>
      <c r="G1574" s="42" t="str">
        <f>IFERROR(VALUE(SUBSTITUTE('04A_국토부원자료'!J1575,",","")),"")</f>
        <v/>
      </c>
      <c r="H1574" s="43" t="str">
        <f t="shared" si="48"/>
        <v/>
      </c>
      <c r="I1574" s="43" t="str">
        <f t="shared" si="49"/>
        <v/>
      </c>
      <c r="J1574" s="38" t="str">
        <f>IFERROR(VALUE(SUBSTITUTE('04A_국토부원자료'!K1575,",","")),"")</f>
        <v/>
      </c>
      <c r="K1574" s="38" t="str">
        <f>IFERROR(VALUE(SUBSTITUTE('04A_국토부원자료'!N1575,",","")),"")</f>
        <v/>
      </c>
      <c r="L1574" s="39">
        <f>IFERROR('04A_국토부원자료'!O1575,"")</f>
        <v>0</v>
      </c>
      <c r="M1574" s="39">
        <f>IFERROR('04A_국토부원자료'!Q1575,"")</f>
        <v>0</v>
      </c>
      <c r="N1574" s="38">
        <f>IF(B1574="","",IF('02_대상물건입력'!B5="",1,IF(ISNUMBER(SEARCH('02_대상물건입력'!B5,B1574)),1,0)))</f>
        <v>0</v>
      </c>
      <c r="O1574" s="38">
        <f>IF(B1574="","",IF('02_대상물건입력'!B6="",1,IF(ISNUMBER(SEARCH('02_대상물건입력'!B6,B1574)),1,0)))</f>
        <v>0</v>
      </c>
      <c r="P1574" s="38">
        <f>IF(L1574="","",IF('02_대상물건입력'!B15="",0,IF(ISNUMBER(SEARCH('02_대상물건입력'!B15,L1574)),1,0)))</f>
        <v>0</v>
      </c>
      <c r="Q1574" s="38">
        <f>IF(D1574="","",IF('02_대상물건입력'!B8="",0,IF(ISNUMBER(SEARCH('02_대상물건입력'!B8,D1574)),1,0)))</f>
        <v>0</v>
      </c>
      <c r="R1574" s="44" t="str">
        <f>IFERROR(ABS(E1574-'02_대상물건입력'!B11)/'02_대상물건입력'!B11,"")</f>
        <v/>
      </c>
      <c r="S1574" s="38" t="str">
        <f>IFERROR(ABS(J1574-'02_대상물건입력'!B10),"")</f>
        <v/>
      </c>
      <c r="T1574" s="38" t="str">
        <f>IFERROR(ABS('01_설정'!B4-F1574),"")</f>
        <v/>
      </c>
      <c r="U1574" s="38" t="str">
        <f>IFERROR(ABS(K1574-YEAR('02_대상물건입력'!B14)),"")</f>
        <v/>
      </c>
      <c r="V1574" s="38" t="str">
        <f>IF(B1574="","",IF(AND(E1574&gt;0,F1574&gt;0,H1574&gt;0,OR('04A_국토부원자료'!P1575="",'04A_국토부원자료'!P1575="-"),IF('01_설정'!B10=1,N1574=1,TRUE),R1574&lt;='01_설정'!B5,S1574&lt;='01_설정'!B6,T1574&lt;='01_설정'!B7,U1574&lt;='01_설정'!B8),"Y",""))</f>
        <v/>
      </c>
      <c r="W1574" s="40" t="str">
        <f>IF(V1574&lt;&gt;"Y","",MAX(0,(1-R1574/'01_설정'!B5))*'01_설정'!B14+MAX(0,(1-S1574/'01_설정'!B6))*'01_설정'!B15+MAX(0,(1-T1574/'01_설정'!B7))*'01_설정'!B16+MAX(0,(1-U1574/'01_설정'!B8))*'01_설정'!B17+O1574*'01_설정'!B11+Q1574*'01_설정'!B12+P1574*'01_설정'!B13)</f>
        <v/>
      </c>
      <c r="X1574" s="38" t="str">
        <f>IF(W1574="","",1+COUNTIFS($W$4:$W$3003,"&gt;"&amp;W1574)+COUNTIFS($W$4:W1574,W1574)-1)</f>
        <v/>
      </c>
    </row>
    <row r="1575" spans="1:24" ht="16.5">
      <c r="A1575" s="38" t="str">
        <f>IF('04A_국토부원자료'!A1576="","",ROW()-3)</f>
        <v/>
      </c>
      <c r="B1575" s="39">
        <f>IFERROR('04A_국토부원자료'!B1576,"")</f>
        <v>0</v>
      </c>
      <c r="C1575" s="39" t="str">
        <f>IF(B1575="","",IF('04A_국토부원자료'!C1576&lt;&gt;"",'04A_국토부원자료'!C1576,TRIM('04A_국토부원자료'!D1576&amp;IF('04A_국토부원자료'!E1576&lt;&gt;"","-"&amp;'04A_국토부원자료'!E1576,""))))</f>
        <v/>
      </c>
      <c r="D1575" s="39">
        <f>IFERROR('04A_국토부원자료'!F1576,"")</f>
        <v>0</v>
      </c>
      <c r="E1575" s="40" t="str">
        <f>IFERROR(VALUE(SUBSTITUTE('04A_국토부원자료'!G1576,",","")),"")</f>
        <v/>
      </c>
      <c r="F1575" s="41" t="str">
        <f>IFERROR(IF(AND('04A_국토부원자료'!H1576&lt;&gt;"",'04A_국토부원자료'!I1576&lt;&gt;""),DATE(INT(VALUE(SUBSTITUTE('04A_국토부원자료'!H1576,",",""))/100),MOD(VALUE(SUBSTITUTE('04A_국토부원자료'!H1576,",","")),100),VALUE(SUBSTITUTE('04A_국토부원자료'!I1576,",",""))),""),"")</f>
        <v/>
      </c>
      <c r="G1575" s="42" t="str">
        <f>IFERROR(VALUE(SUBSTITUTE('04A_국토부원자료'!J1576,",","")),"")</f>
        <v/>
      </c>
      <c r="H1575" s="43" t="str">
        <f t="shared" si="48"/>
        <v/>
      </c>
      <c r="I1575" s="43" t="str">
        <f t="shared" si="49"/>
        <v/>
      </c>
      <c r="J1575" s="38" t="str">
        <f>IFERROR(VALUE(SUBSTITUTE('04A_국토부원자료'!K1576,",","")),"")</f>
        <v/>
      </c>
      <c r="K1575" s="38" t="str">
        <f>IFERROR(VALUE(SUBSTITUTE('04A_국토부원자료'!N1576,",","")),"")</f>
        <v/>
      </c>
      <c r="L1575" s="39">
        <f>IFERROR('04A_국토부원자료'!O1576,"")</f>
        <v>0</v>
      </c>
      <c r="M1575" s="39">
        <f>IFERROR('04A_국토부원자료'!Q1576,"")</f>
        <v>0</v>
      </c>
      <c r="N1575" s="38">
        <f>IF(B1575="","",IF('02_대상물건입력'!B5="",1,IF(ISNUMBER(SEARCH('02_대상물건입력'!B5,B1575)),1,0)))</f>
        <v>0</v>
      </c>
      <c r="O1575" s="38">
        <f>IF(B1575="","",IF('02_대상물건입력'!B6="",1,IF(ISNUMBER(SEARCH('02_대상물건입력'!B6,B1575)),1,0)))</f>
        <v>0</v>
      </c>
      <c r="P1575" s="38">
        <f>IF(L1575="","",IF('02_대상물건입력'!B15="",0,IF(ISNUMBER(SEARCH('02_대상물건입력'!B15,L1575)),1,0)))</f>
        <v>0</v>
      </c>
      <c r="Q1575" s="38">
        <f>IF(D1575="","",IF('02_대상물건입력'!B8="",0,IF(ISNUMBER(SEARCH('02_대상물건입력'!B8,D1575)),1,0)))</f>
        <v>0</v>
      </c>
      <c r="R1575" s="44" t="str">
        <f>IFERROR(ABS(E1575-'02_대상물건입력'!B11)/'02_대상물건입력'!B11,"")</f>
        <v/>
      </c>
      <c r="S1575" s="38" t="str">
        <f>IFERROR(ABS(J1575-'02_대상물건입력'!B10),"")</f>
        <v/>
      </c>
      <c r="T1575" s="38" t="str">
        <f>IFERROR(ABS('01_설정'!B4-F1575),"")</f>
        <v/>
      </c>
      <c r="U1575" s="38" t="str">
        <f>IFERROR(ABS(K1575-YEAR('02_대상물건입력'!B14)),"")</f>
        <v/>
      </c>
      <c r="V1575" s="38" t="str">
        <f>IF(B1575="","",IF(AND(E1575&gt;0,F1575&gt;0,H1575&gt;0,OR('04A_국토부원자료'!P1576="",'04A_국토부원자료'!P1576="-"),IF('01_설정'!B10=1,N1575=1,TRUE),R1575&lt;='01_설정'!B5,S1575&lt;='01_설정'!B6,T1575&lt;='01_설정'!B7,U1575&lt;='01_설정'!B8),"Y",""))</f>
        <v/>
      </c>
      <c r="W1575" s="40" t="str">
        <f>IF(V1575&lt;&gt;"Y","",MAX(0,(1-R1575/'01_설정'!B5))*'01_설정'!B14+MAX(0,(1-S1575/'01_설정'!B6))*'01_설정'!B15+MAX(0,(1-T1575/'01_설정'!B7))*'01_설정'!B16+MAX(0,(1-U1575/'01_설정'!B8))*'01_설정'!B17+O1575*'01_설정'!B11+Q1575*'01_설정'!B12+P1575*'01_설정'!B13)</f>
        <v/>
      </c>
      <c r="X1575" s="38" t="str">
        <f>IF(W1575="","",1+COUNTIFS($W$4:$W$3003,"&gt;"&amp;W1575)+COUNTIFS($W$4:W1575,W1575)-1)</f>
        <v/>
      </c>
    </row>
    <row r="1576" spans="1:24" ht="16.5">
      <c r="A1576" s="38">
        <f>IF('04A_국토부원자료'!A1577="","",ROW()-3)</f>
        <v>1573</v>
      </c>
      <c r="B1576" s="39">
        <f>IFERROR('04A_국토부원자료'!B1577,"")</f>
        <v>0</v>
      </c>
      <c r="C1576" s="39" t="str">
        <f>IF(B1576="","",IF('04A_국토부원자료'!C1577&lt;&gt;"",'04A_국토부원자료'!C1577,TRIM('04A_국토부원자료'!D1577&amp;IF('04A_국토부원자료'!E1577&lt;&gt;"","-"&amp;'04A_국토부원자료'!E1577,""))))</f>
        <v/>
      </c>
      <c r="D1576" s="39">
        <f>IFERROR('04A_국토부원자료'!F1577,"")</f>
        <v>0</v>
      </c>
      <c r="E1576" s="40" t="str">
        <f>IFERROR(VALUE(SUBSTITUTE('04A_국토부원자료'!G1577,",","")),"")</f>
        <v/>
      </c>
      <c r="F1576" s="41" t="str">
        <f>IFERROR(IF(AND('04A_국토부원자료'!H1577&lt;&gt;"",'04A_국토부원자료'!I1577&lt;&gt;""),DATE(INT(VALUE(SUBSTITUTE('04A_국토부원자료'!H1577,",",""))/100),MOD(VALUE(SUBSTITUTE('04A_국토부원자료'!H1577,",","")),100),VALUE(SUBSTITUTE('04A_국토부원자료'!I1577,",",""))),""),"")</f>
        <v/>
      </c>
      <c r="G1576" s="42" t="str">
        <f>IFERROR(VALUE(SUBSTITUTE('04A_국토부원자료'!J1577,",","")),"")</f>
        <v/>
      </c>
      <c r="H1576" s="43" t="str">
        <f t="shared" si="48"/>
        <v/>
      </c>
      <c r="I1576" s="43" t="str">
        <f t="shared" si="49"/>
        <v/>
      </c>
      <c r="J1576" s="38" t="str">
        <f>IFERROR(VALUE(SUBSTITUTE('04A_국토부원자료'!K1577,",","")),"")</f>
        <v/>
      </c>
      <c r="K1576" s="38" t="str">
        <f>IFERROR(VALUE(SUBSTITUTE('04A_국토부원자료'!N1577,",","")),"")</f>
        <v/>
      </c>
      <c r="L1576" s="39">
        <f>IFERROR('04A_국토부원자료'!O1577,"")</f>
        <v>0</v>
      </c>
      <c r="M1576" s="39">
        <f>IFERROR('04A_국토부원자료'!Q1577,"")</f>
        <v>0</v>
      </c>
      <c r="N1576" s="38">
        <f>IF(B1576="","",IF('02_대상물건입력'!B5="",1,IF(ISNUMBER(SEARCH('02_대상물건입력'!B5,B1576)),1,0)))</f>
        <v>0</v>
      </c>
      <c r="O1576" s="38">
        <f>IF(B1576="","",IF('02_대상물건입력'!B6="",1,IF(ISNUMBER(SEARCH('02_대상물건입력'!B6,B1576)),1,0)))</f>
        <v>0</v>
      </c>
      <c r="P1576" s="38">
        <f>IF(L1576="","",IF('02_대상물건입력'!B15="",0,IF(ISNUMBER(SEARCH('02_대상물건입력'!B15,L1576)),1,0)))</f>
        <v>0</v>
      </c>
      <c r="Q1576" s="38">
        <f>IF(D1576="","",IF('02_대상물건입력'!B8="",0,IF(ISNUMBER(SEARCH('02_대상물건입력'!B8,D1576)),1,0)))</f>
        <v>0</v>
      </c>
      <c r="R1576" s="44" t="str">
        <f>IFERROR(ABS(E1576-'02_대상물건입력'!B11)/'02_대상물건입력'!B11,"")</f>
        <v/>
      </c>
      <c r="S1576" s="38" t="str">
        <f>IFERROR(ABS(J1576-'02_대상물건입력'!B10),"")</f>
        <v/>
      </c>
      <c r="T1576" s="38" t="str">
        <f>IFERROR(ABS('01_설정'!B4-F1576),"")</f>
        <v/>
      </c>
      <c r="U1576" s="38" t="str">
        <f>IFERROR(ABS(K1576-YEAR('02_대상물건입력'!B14)),"")</f>
        <v/>
      </c>
      <c r="V1576" s="38" t="str">
        <f>IF(B1576="","",IF(AND(E1576&gt;0,F1576&gt;0,H1576&gt;0,OR('04A_국토부원자료'!P1577="",'04A_국토부원자료'!P1577="-"),IF('01_설정'!B10=1,N1576=1,TRUE),R1576&lt;='01_설정'!B5,S1576&lt;='01_설정'!B6,T1576&lt;='01_설정'!B7,U1576&lt;='01_설정'!B8),"Y",""))</f>
        <v/>
      </c>
      <c r="W1576" s="40" t="str">
        <f>IF(V1576&lt;&gt;"Y","",MAX(0,(1-R1576/'01_설정'!B5))*'01_설정'!B14+MAX(0,(1-S1576/'01_설정'!B6))*'01_설정'!B15+MAX(0,(1-T1576/'01_설정'!B7))*'01_설정'!B16+MAX(0,(1-U1576/'01_설정'!B8))*'01_설정'!B17+O1576*'01_설정'!B11+Q1576*'01_설정'!B12+P1576*'01_설정'!B13)</f>
        <v/>
      </c>
      <c r="X1576" s="38" t="str">
        <f>IF(W1576="","",1+COUNTIFS($W$4:$W$3003,"&gt;"&amp;W1576)+COUNTIFS($W$4:W1576,W1576)-1)</f>
        <v/>
      </c>
    </row>
    <row r="1577" spans="1:24" ht="16.5">
      <c r="A1577" s="38" t="str">
        <f>IF('04A_국토부원자료'!A1578="","",ROW()-3)</f>
        <v/>
      </c>
      <c r="B1577" s="39">
        <f>IFERROR('04A_국토부원자료'!B1578,"")</f>
        <v>0</v>
      </c>
      <c r="C1577" s="39" t="str">
        <f>IF(B1577="","",IF('04A_국토부원자료'!C1578&lt;&gt;"",'04A_국토부원자료'!C1578,TRIM('04A_국토부원자료'!D1578&amp;IF('04A_국토부원자료'!E1578&lt;&gt;"","-"&amp;'04A_국토부원자료'!E1578,""))))</f>
        <v/>
      </c>
      <c r="D1577" s="39">
        <f>IFERROR('04A_국토부원자료'!F1578,"")</f>
        <v>0</v>
      </c>
      <c r="E1577" s="40" t="str">
        <f>IFERROR(VALUE(SUBSTITUTE('04A_국토부원자료'!G1578,",","")),"")</f>
        <v/>
      </c>
      <c r="F1577" s="41" t="str">
        <f>IFERROR(IF(AND('04A_국토부원자료'!H1578&lt;&gt;"",'04A_국토부원자료'!I1578&lt;&gt;""),DATE(INT(VALUE(SUBSTITUTE('04A_국토부원자료'!H1578,",",""))/100),MOD(VALUE(SUBSTITUTE('04A_국토부원자료'!H1578,",","")),100),VALUE(SUBSTITUTE('04A_국토부원자료'!I1578,",",""))),""),"")</f>
        <v/>
      </c>
      <c r="G1577" s="42" t="str">
        <f>IFERROR(VALUE(SUBSTITUTE('04A_국토부원자료'!J1578,",","")),"")</f>
        <v/>
      </c>
      <c r="H1577" s="43" t="str">
        <f t="shared" si="48"/>
        <v/>
      </c>
      <c r="I1577" s="43" t="str">
        <f t="shared" si="49"/>
        <v/>
      </c>
      <c r="J1577" s="38" t="str">
        <f>IFERROR(VALUE(SUBSTITUTE('04A_국토부원자료'!K1578,",","")),"")</f>
        <v/>
      </c>
      <c r="K1577" s="38" t="str">
        <f>IFERROR(VALUE(SUBSTITUTE('04A_국토부원자료'!N1578,",","")),"")</f>
        <v/>
      </c>
      <c r="L1577" s="39">
        <f>IFERROR('04A_국토부원자료'!O1578,"")</f>
        <v>0</v>
      </c>
      <c r="M1577" s="39">
        <f>IFERROR('04A_국토부원자료'!Q1578,"")</f>
        <v>0</v>
      </c>
      <c r="N1577" s="38">
        <f>IF(B1577="","",IF('02_대상물건입력'!B5="",1,IF(ISNUMBER(SEARCH('02_대상물건입력'!B5,B1577)),1,0)))</f>
        <v>0</v>
      </c>
      <c r="O1577" s="38">
        <f>IF(B1577="","",IF('02_대상물건입력'!B6="",1,IF(ISNUMBER(SEARCH('02_대상물건입력'!B6,B1577)),1,0)))</f>
        <v>0</v>
      </c>
      <c r="P1577" s="38">
        <f>IF(L1577="","",IF('02_대상물건입력'!B15="",0,IF(ISNUMBER(SEARCH('02_대상물건입력'!B15,L1577)),1,0)))</f>
        <v>0</v>
      </c>
      <c r="Q1577" s="38">
        <f>IF(D1577="","",IF('02_대상물건입력'!B8="",0,IF(ISNUMBER(SEARCH('02_대상물건입력'!B8,D1577)),1,0)))</f>
        <v>0</v>
      </c>
      <c r="R1577" s="44" t="str">
        <f>IFERROR(ABS(E1577-'02_대상물건입력'!B11)/'02_대상물건입력'!B11,"")</f>
        <v/>
      </c>
      <c r="S1577" s="38" t="str">
        <f>IFERROR(ABS(J1577-'02_대상물건입력'!B10),"")</f>
        <v/>
      </c>
      <c r="T1577" s="38" t="str">
        <f>IFERROR(ABS('01_설정'!B4-F1577),"")</f>
        <v/>
      </c>
      <c r="U1577" s="38" t="str">
        <f>IFERROR(ABS(K1577-YEAR('02_대상물건입력'!B14)),"")</f>
        <v/>
      </c>
      <c r="V1577" s="38" t="str">
        <f>IF(B1577="","",IF(AND(E1577&gt;0,F1577&gt;0,H1577&gt;0,OR('04A_국토부원자료'!P1578="",'04A_국토부원자료'!P1578="-"),IF('01_설정'!B10=1,N1577=1,TRUE),R1577&lt;='01_설정'!B5,S1577&lt;='01_설정'!B6,T1577&lt;='01_설정'!B7,U1577&lt;='01_설정'!B8),"Y",""))</f>
        <v/>
      </c>
      <c r="W1577" s="40" t="str">
        <f>IF(V1577&lt;&gt;"Y","",MAX(0,(1-R1577/'01_설정'!B5))*'01_설정'!B14+MAX(0,(1-S1577/'01_설정'!B6))*'01_설정'!B15+MAX(0,(1-T1577/'01_설정'!B7))*'01_설정'!B16+MAX(0,(1-U1577/'01_설정'!B8))*'01_설정'!B17+O1577*'01_설정'!B11+Q1577*'01_설정'!B12+P1577*'01_설정'!B13)</f>
        <v/>
      </c>
      <c r="X1577" s="38" t="str">
        <f>IF(W1577="","",1+COUNTIFS($W$4:$W$3003,"&gt;"&amp;W1577)+COUNTIFS($W$4:W1577,W1577)-1)</f>
        <v/>
      </c>
    </row>
    <row r="1578" spans="1:24" ht="16.5">
      <c r="A1578" s="38">
        <f>IF('04A_국토부원자료'!A1579="","",ROW()-3)</f>
        <v>1575</v>
      </c>
      <c r="B1578" s="39">
        <f>IFERROR('04A_국토부원자료'!B1579,"")</f>
        <v>0</v>
      </c>
      <c r="C1578" s="39" t="str">
        <f>IF(B1578="","",IF('04A_국토부원자료'!C1579&lt;&gt;"",'04A_국토부원자료'!C1579,TRIM('04A_국토부원자료'!D1579&amp;IF('04A_국토부원자료'!E1579&lt;&gt;"","-"&amp;'04A_국토부원자료'!E1579,""))))</f>
        <v/>
      </c>
      <c r="D1578" s="39">
        <f>IFERROR('04A_국토부원자료'!F1579,"")</f>
        <v>0</v>
      </c>
      <c r="E1578" s="40" t="str">
        <f>IFERROR(VALUE(SUBSTITUTE('04A_국토부원자료'!G1579,",","")),"")</f>
        <v/>
      </c>
      <c r="F1578" s="41" t="str">
        <f>IFERROR(IF(AND('04A_국토부원자료'!H1579&lt;&gt;"",'04A_국토부원자료'!I1579&lt;&gt;""),DATE(INT(VALUE(SUBSTITUTE('04A_국토부원자료'!H1579,",",""))/100),MOD(VALUE(SUBSTITUTE('04A_국토부원자료'!H1579,",","")),100),VALUE(SUBSTITUTE('04A_국토부원자료'!I1579,",",""))),""),"")</f>
        <v/>
      </c>
      <c r="G1578" s="42" t="str">
        <f>IFERROR(VALUE(SUBSTITUTE('04A_국토부원자료'!J1579,",","")),"")</f>
        <v/>
      </c>
      <c r="H1578" s="43" t="str">
        <f t="shared" si="48"/>
        <v/>
      </c>
      <c r="I1578" s="43" t="str">
        <f t="shared" si="49"/>
        <v/>
      </c>
      <c r="J1578" s="38" t="str">
        <f>IFERROR(VALUE(SUBSTITUTE('04A_국토부원자료'!K1579,",","")),"")</f>
        <v/>
      </c>
      <c r="K1578" s="38" t="str">
        <f>IFERROR(VALUE(SUBSTITUTE('04A_국토부원자료'!N1579,",","")),"")</f>
        <v/>
      </c>
      <c r="L1578" s="39">
        <f>IFERROR('04A_국토부원자료'!O1579,"")</f>
        <v>0</v>
      </c>
      <c r="M1578" s="39">
        <f>IFERROR('04A_국토부원자료'!Q1579,"")</f>
        <v>0</v>
      </c>
      <c r="N1578" s="38">
        <f>IF(B1578="","",IF('02_대상물건입력'!B5="",1,IF(ISNUMBER(SEARCH('02_대상물건입력'!B5,B1578)),1,0)))</f>
        <v>0</v>
      </c>
      <c r="O1578" s="38">
        <f>IF(B1578="","",IF('02_대상물건입력'!B6="",1,IF(ISNUMBER(SEARCH('02_대상물건입력'!B6,B1578)),1,0)))</f>
        <v>0</v>
      </c>
      <c r="P1578" s="38">
        <f>IF(L1578="","",IF('02_대상물건입력'!B15="",0,IF(ISNUMBER(SEARCH('02_대상물건입력'!B15,L1578)),1,0)))</f>
        <v>0</v>
      </c>
      <c r="Q1578" s="38">
        <f>IF(D1578="","",IF('02_대상물건입력'!B8="",0,IF(ISNUMBER(SEARCH('02_대상물건입력'!B8,D1578)),1,0)))</f>
        <v>0</v>
      </c>
      <c r="R1578" s="44" t="str">
        <f>IFERROR(ABS(E1578-'02_대상물건입력'!B11)/'02_대상물건입력'!B11,"")</f>
        <v/>
      </c>
      <c r="S1578" s="38" t="str">
        <f>IFERROR(ABS(J1578-'02_대상물건입력'!B10),"")</f>
        <v/>
      </c>
      <c r="T1578" s="38" t="str">
        <f>IFERROR(ABS('01_설정'!B4-F1578),"")</f>
        <v/>
      </c>
      <c r="U1578" s="38" t="str">
        <f>IFERROR(ABS(K1578-YEAR('02_대상물건입력'!B14)),"")</f>
        <v/>
      </c>
      <c r="V1578" s="38" t="str">
        <f>IF(B1578="","",IF(AND(E1578&gt;0,F1578&gt;0,H1578&gt;0,OR('04A_국토부원자료'!P1579="",'04A_국토부원자료'!P1579="-"),IF('01_설정'!B10=1,N1578=1,TRUE),R1578&lt;='01_설정'!B5,S1578&lt;='01_설정'!B6,T1578&lt;='01_설정'!B7,U1578&lt;='01_설정'!B8),"Y",""))</f>
        <v/>
      </c>
      <c r="W1578" s="40" t="str">
        <f>IF(V1578&lt;&gt;"Y","",MAX(0,(1-R1578/'01_설정'!B5))*'01_설정'!B14+MAX(0,(1-S1578/'01_설정'!B6))*'01_설정'!B15+MAX(0,(1-T1578/'01_설정'!B7))*'01_설정'!B16+MAX(0,(1-U1578/'01_설정'!B8))*'01_설정'!B17+O1578*'01_설정'!B11+Q1578*'01_설정'!B12+P1578*'01_설정'!B13)</f>
        <v/>
      </c>
      <c r="X1578" s="38" t="str">
        <f>IF(W1578="","",1+COUNTIFS($W$4:$W$3003,"&gt;"&amp;W1578)+COUNTIFS($W$4:W1578,W1578)-1)</f>
        <v/>
      </c>
    </row>
    <row r="1579" spans="1:24" ht="16.5">
      <c r="A1579" s="38">
        <f>IF('04A_국토부원자료'!A1580="","",ROW()-3)</f>
        <v>1576</v>
      </c>
      <c r="B1579" s="39">
        <f>IFERROR('04A_국토부원자료'!B1580,"")</f>
        <v>0</v>
      </c>
      <c r="C1579" s="39" t="str">
        <f>IF(B1579="","",IF('04A_국토부원자료'!C1580&lt;&gt;"",'04A_국토부원자료'!C1580,TRIM('04A_국토부원자료'!D1580&amp;IF('04A_국토부원자료'!E1580&lt;&gt;"","-"&amp;'04A_국토부원자료'!E1580,""))))</f>
        <v>-실거래 구분 : 오피스텔(매매)</v>
      </c>
      <c r="D1579" s="39">
        <f>IFERROR('04A_국토부원자료'!F1580,"")</f>
        <v>0</v>
      </c>
      <c r="E1579" s="40" t="str">
        <f>IFERROR(VALUE(SUBSTITUTE('04A_국토부원자료'!G1580,",","")),"")</f>
        <v/>
      </c>
      <c r="F1579" s="41" t="str">
        <f>IFERROR(IF(AND('04A_국토부원자료'!H1580&lt;&gt;"",'04A_국토부원자료'!I1580&lt;&gt;""),DATE(INT(VALUE(SUBSTITUTE('04A_국토부원자료'!H1580,",",""))/100),MOD(VALUE(SUBSTITUTE('04A_국토부원자료'!H1580,",","")),100),VALUE(SUBSTITUTE('04A_국토부원자료'!I1580,",",""))),""),"")</f>
        <v/>
      </c>
      <c r="G1579" s="42" t="str">
        <f>IFERROR(VALUE(SUBSTITUTE('04A_국토부원자료'!J1580,",","")),"")</f>
        <v/>
      </c>
      <c r="H1579" s="43" t="str">
        <f t="shared" si="48"/>
        <v/>
      </c>
      <c r="I1579" s="43" t="str">
        <f t="shared" si="49"/>
        <v/>
      </c>
      <c r="J1579" s="38" t="str">
        <f>IFERROR(VALUE(SUBSTITUTE('04A_국토부원자료'!K1580,",","")),"")</f>
        <v/>
      </c>
      <c r="K1579" s="38" t="str">
        <f>IFERROR(VALUE(SUBSTITUTE('04A_국토부원자료'!N1580,",","")),"")</f>
        <v/>
      </c>
      <c r="L1579" s="39">
        <f>IFERROR('04A_국토부원자료'!O1580,"")</f>
        <v>0</v>
      </c>
      <c r="M1579" s="39">
        <f>IFERROR('04A_국토부원자료'!Q1580,"")</f>
        <v>0</v>
      </c>
      <c r="N1579" s="38">
        <f>IF(B1579="","",IF('02_대상물건입력'!B5="",1,IF(ISNUMBER(SEARCH('02_대상물건입력'!B5,B1579)),1,0)))</f>
        <v>0</v>
      </c>
      <c r="O1579" s="38">
        <f>IF(B1579="","",IF('02_대상물건입력'!B6="",1,IF(ISNUMBER(SEARCH('02_대상물건입력'!B6,B1579)),1,0)))</f>
        <v>0</v>
      </c>
      <c r="P1579" s="38">
        <f>IF(L1579="","",IF('02_대상물건입력'!B15="",0,IF(ISNUMBER(SEARCH('02_대상물건입력'!B15,L1579)),1,0)))</f>
        <v>0</v>
      </c>
      <c r="Q1579" s="38">
        <f>IF(D1579="","",IF('02_대상물건입력'!B8="",0,IF(ISNUMBER(SEARCH('02_대상물건입력'!B8,D1579)),1,0)))</f>
        <v>0</v>
      </c>
      <c r="R1579" s="44" t="str">
        <f>IFERROR(ABS(E1579-'02_대상물건입력'!B11)/'02_대상물건입력'!B11,"")</f>
        <v/>
      </c>
      <c r="S1579" s="38" t="str">
        <f>IFERROR(ABS(J1579-'02_대상물건입력'!B10),"")</f>
        <v/>
      </c>
      <c r="T1579" s="38" t="str">
        <f>IFERROR(ABS('01_설정'!B4-F1579),"")</f>
        <v/>
      </c>
      <c r="U1579" s="38" t="str">
        <f>IFERROR(ABS(K1579-YEAR('02_대상물건입력'!B14)),"")</f>
        <v/>
      </c>
      <c r="V1579" s="38" t="str">
        <f>IF(B1579="","",IF(AND(E1579&gt;0,F1579&gt;0,H1579&gt;0,OR('04A_국토부원자료'!P1580="",'04A_국토부원자료'!P1580="-"),IF('01_설정'!B10=1,N1579=1,TRUE),R1579&lt;='01_설정'!B5,S1579&lt;='01_설정'!B6,T1579&lt;='01_설정'!B7,U1579&lt;='01_설정'!B8),"Y",""))</f>
        <v/>
      </c>
      <c r="W1579" s="40" t="str">
        <f>IF(V1579&lt;&gt;"Y","",MAX(0,(1-R1579/'01_설정'!B5))*'01_설정'!B14+MAX(0,(1-S1579/'01_설정'!B6))*'01_설정'!B15+MAX(0,(1-T1579/'01_설정'!B7))*'01_설정'!B16+MAX(0,(1-U1579/'01_설정'!B8))*'01_설정'!B17+O1579*'01_설정'!B11+Q1579*'01_설정'!B12+P1579*'01_설정'!B13)</f>
        <v/>
      </c>
      <c r="X1579" s="38" t="str">
        <f>IF(W1579="","",1+COUNTIFS($W$4:$W$3003,"&gt;"&amp;W1579)+COUNTIFS($W$4:W1579,W1579)-1)</f>
        <v/>
      </c>
    </row>
    <row r="1580" spans="1:24" ht="16.5">
      <c r="A1580" s="38">
        <f>IF('04A_국토부원자료'!A1581="","",ROW()-3)</f>
        <v>1577</v>
      </c>
      <c r="B1580" s="39">
        <f>IFERROR('04A_국토부원자료'!B1581,"")</f>
        <v>0</v>
      </c>
      <c r="C1580" s="39" t="str">
        <f>IF(B1580="","",IF('04A_국토부원자료'!C1581&lt;&gt;"",'04A_국토부원자료'!C1581,TRIM('04A_국토부원자료'!D1581&amp;IF('04A_국토부원자료'!E1581&lt;&gt;"","-"&amp;'04A_국토부원자료'!E1581,""))))</f>
        <v>-시군구 : 송파구</v>
      </c>
      <c r="D1580" s="39">
        <f>IFERROR('04A_국토부원자료'!F1581,"")</f>
        <v>0</v>
      </c>
      <c r="E1580" s="40" t="str">
        <f>IFERROR(VALUE(SUBSTITUTE('04A_국토부원자료'!G1581,",","")),"")</f>
        <v/>
      </c>
      <c r="F1580" s="41" t="str">
        <f>IFERROR(IF(AND('04A_국토부원자료'!H1581&lt;&gt;"",'04A_국토부원자료'!I1581&lt;&gt;""),DATE(INT(VALUE(SUBSTITUTE('04A_국토부원자료'!H1581,",",""))/100),MOD(VALUE(SUBSTITUTE('04A_국토부원자료'!H1581,",","")),100),VALUE(SUBSTITUTE('04A_국토부원자료'!I1581,",",""))),""),"")</f>
        <v/>
      </c>
      <c r="G1580" s="42" t="str">
        <f>IFERROR(VALUE(SUBSTITUTE('04A_국토부원자료'!J1581,",","")),"")</f>
        <v/>
      </c>
      <c r="H1580" s="43" t="str">
        <f t="shared" si="48"/>
        <v/>
      </c>
      <c r="I1580" s="43" t="str">
        <f t="shared" si="49"/>
        <v/>
      </c>
      <c r="J1580" s="38" t="str">
        <f>IFERROR(VALUE(SUBSTITUTE('04A_국토부원자료'!K1581,",","")),"")</f>
        <v/>
      </c>
      <c r="K1580" s="38" t="str">
        <f>IFERROR(VALUE(SUBSTITUTE('04A_국토부원자료'!N1581,",","")),"")</f>
        <v/>
      </c>
      <c r="L1580" s="39">
        <f>IFERROR('04A_국토부원자료'!O1581,"")</f>
        <v>0</v>
      </c>
      <c r="M1580" s="39">
        <f>IFERROR('04A_국토부원자료'!Q1581,"")</f>
        <v>0</v>
      </c>
      <c r="N1580" s="38">
        <f>IF(B1580="","",IF('02_대상물건입력'!B5="",1,IF(ISNUMBER(SEARCH('02_대상물건입력'!B5,B1580)),1,0)))</f>
        <v>0</v>
      </c>
      <c r="O1580" s="38">
        <f>IF(B1580="","",IF('02_대상물건입력'!B6="",1,IF(ISNUMBER(SEARCH('02_대상물건입력'!B6,B1580)),1,0)))</f>
        <v>0</v>
      </c>
      <c r="P1580" s="38">
        <f>IF(L1580="","",IF('02_대상물건입력'!B15="",0,IF(ISNUMBER(SEARCH('02_대상물건입력'!B15,L1580)),1,0)))</f>
        <v>0</v>
      </c>
      <c r="Q1580" s="38">
        <f>IF(D1580="","",IF('02_대상물건입력'!B8="",0,IF(ISNUMBER(SEARCH('02_대상물건입력'!B8,D1580)),1,0)))</f>
        <v>0</v>
      </c>
      <c r="R1580" s="44" t="str">
        <f>IFERROR(ABS(E1580-'02_대상물건입력'!B11)/'02_대상물건입력'!B11,"")</f>
        <v/>
      </c>
      <c r="S1580" s="38" t="str">
        <f>IFERROR(ABS(J1580-'02_대상물건입력'!B10),"")</f>
        <v/>
      </c>
      <c r="T1580" s="38" t="str">
        <f>IFERROR(ABS('01_설정'!B4-F1580),"")</f>
        <v/>
      </c>
      <c r="U1580" s="38" t="str">
        <f>IFERROR(ABS(K1580-YEAR('02_대상물건입력'!B14)),"")</f>
        <v/>
      </c>
      <c r="V1580" s="38" t="str">
        <f>IF(B1580="","",IF(AND(E1580&gt;0,F1580&gt;0,H1580&gt;0,OR('04A_국토부원자료'!P1581="",'04A_국토부원자료'!P1581="-"),IF('01_설정'!B10=1,N1580=1,TRUE),R1580&lt;='01_설정'!B5,S1580&lt;='01_설정'!B6,T1580&lt;='01_설정'!B7,U1580&lt;='01_설정'!B8),"Y",""))</f>
        <v/>
      </c>
      <c r="W1580" s="40" t="str">
        <f>IF(V1580&lt;&gt;"Y","",MAX(0,(1-R1580/'01_설정'!B5))*'01_설정'!B14+MAX(0,(1-S1580/'01_설정'!B6))*'01_설정'!B15+MAX(0,(1-T1580/'01_설정'!B7))*'01_설정'!B16+MAX(0,(1-U1580/'01_설정'!B8))*'01_설정'!B17+O1580*'01_설정'!B11+Q1580*'01_설정'!B12+P1580*'01_설정'!B13)</f>
        <v/>
      </c>
      <c r="X1580" s="38" t="str">
        <f>IF(W1580="","",1+COUNTIFS($W$4:$W$3003,"&gt;"&amp;W1580)+COUNTIFS($W$4:W1580,W1580)-1)</f>
        <v/>
      </c>
    </row>
    <row r="1581" spans="1:24" ht="16.5">
      <c r="A1581" s="38">
        <f>IF('04A_국토부원자료'!A1582="","",ROW()-3)</f>
        <v>1578</v>
      </c>
      <c r="B1581" s="39">
        <f>IFERROR('04A_국토부원자료'!B1582,"")</f>
        <v>0</v>
      </c>
      <c r="C1581" s="39" t="str">
        <f>IF(B1581="","",IF('04A_국토부원자료'!C1582&lt;&gt;"",'04A_국토부원자료'!C1582,TRIM('04A_국토부원자료'!D1582&amp;IF('04A_국토부원자료'!E1582&lt;&gt;"","-"&amp;'04A_국토부원자료'!E1582,""))))</f>
        <v>-면적 : 60㎡이하</v>
      </c>
      <c r="D1581" s="39">
        <f>IFERROR('04A_국토부원자료'!F1582,"")</f>
        <v>0</v>
      </c>
      <c r="E1581" s="40" t="str">
        <f>IFERROR(VALUE(SUBSTITUTE('04A_국토부원자료'!G1582,",","")),"")</f>
        <v/>
      </c>
      <c r="F1581" s="41" t="str">
        <f>IFERROR(IF(AND('04A_국토부원자료'!H1582&lt;&gt;"",'04A_국토부원자료'!I1582&lt;&gt;""),DATE(INT(VALUE(SUBSTITUTE('04A_국토부원자료'!H1582,",",""))/100),MOD(VALUE(SUBSTITUTE('04A_국토부원자료'!H1582,",","")),100),VALUE(SUBSTITUTE('04A_국토부원자료'!I1582,",",""))),""),"")</f>
        <v/>
      </c>
      <c r="G1581" s="42" t="str">
        <f>IFERROR(VALUE(SUBSTITUTE('04A_국토부원자료'!J1582,",","")),"")</f>
        <v/>
      </c>
      <c r="H1581" s="43" t="str">
        <f t="shared" si="48"/>
        <v/>
      </c>
      <c r="I1581" s="43" t="str">
        <f t="shared" si="49"/>
        <v/>
      </c>
      <c r="J1581" s="38" t="str">
        <f>IFERROR(VALUE(SUBSTITUTE('04A_국토부원자료'!K1582,",","")),"")</f>
        <v/>
      </c>
      <c r="K1581" s="38" t="str">
        <f>IFERROR(VALUE(SUBSTITUTE('04A_국토부원자료'!N1582,",","")),"")</f>
        <v/>
      </c>
      <c r="L1581" s="39">
        <f>IFERROR('04A_국토부원자료'!O1582,"")</f>
        <v>0</v>
      </c>
      <c r="M1581" s="39">
        <f>IFERROR('04A_국토부원자료'!Q1582,"")</f>
        <v>0</v>
      </c>
      <c r="N1581" s="38">
        <f>IF(B1581="","",IF('02_대상물건입력'!B5="",1,IF(ISNUMBER(SEARCH('02_대상물건입력'!B5,B1581)),1,0)))</f>
        <v>0</v>
      </c>
      <c r="O1581" s="38">
        <f>IF(B1581="","",IF('02_대상물건입력'!B6="",1,IF(ISNUMBER(SEARCH('02_대상물건입력'!B6,B1581)),1,0)))</f>
        <v>0</v>
      </c>
      <c r="P1581" s="38">
        <f>IF(L1581="","",IF('02_대상물건입력'!B15="",0,IF(ISNUMBER(SEARCH('02_대상물건입력'!B15,L1581)),1,0)))</f>
        <v>0</v>
      </c>
      <c r="Q1581" s="38">
        <f>IF(D1581="","",IF('02_대상물건입력'!B8="",0,IF(ISNUMBER(SEARCH('02_대상물건입력'!B8,D1581)),1,0)))</f>
        <v>0</v>
      </c>
      <c r="R1581" s="44" t="str">
        <f>IFERROR(ABS(E1581-'02_대상물건입력'!B11)/'02_대상물건입력'!B11,"")</f>
        <v/>
      </c>
      <c r="S1581" s="38" t="str">
        <f>IFERROR(ABS(J1581-'02_대상물건입력'!B10),"")</f>
        <v/>
      </c>
      <c r="T1581" s="38" t="str">
        <f>IFERROR(ABS('01_설정'!B4-F1581),"")</f>
        <v/>
      </c>
      <c r="U1581" s="38" t="str">
        <f>IFERROR(ABS(K1581-YEAR('02_대상물건입력'!B14)),"")</f>
        <v/>
      </c>
      <c r="V1581" s="38" t="str">
        <f>IF(B1581="","",IF(AND(E1581&gt;0,F1581&gt;0,H1581&gt;0,OR('04A_국토부원자료'!P1582="",'04A_국토부원자료'!P1582="-"),IF('01_설정'!B10=1,N1581=1,TRUE),R1581&lt;='01_설정'!B5,S1581&lt;='01_설정'!B6,T1581&lt;='01_설정'!B7,U1581&lt;='01_설정'!B8),"Y",""))</f>
        <v/>
      </c>
      <c r="W1581" s="40" t="str">
        <f>IF(V1581&lt;&gt;"Y","",MAX(0,(1-R1581/'01_설정'!B5))*'01_설정'!B14+MAX(0,(1-S1581/'01_설정'!B6))*'01_설정'!B15+MAX(0,(1-T1581/'01_설정'!B7))*'01_설정'!B16+MAX(0,(1-U1581/'01_설정'!B8))*'01_설정'!B17+O1581*'01_설정'!B11+Q1581*'01_설정'!B12+P1581*'01_설정'!B13)</f>
        <v/>
      </c>
      <c r="X1581" s="38" t="str">
        <f>IF(W1581="","",1+COUNTIFS($W$4:$W$3003,"&gt;"&amp;W1581)+COUNTIFS($W$4:W1581,W1581)-1)</f>
        <v/>
      </c>
    </row>
    <row r="1582" spans="1:24" ht="16.5">
      <c r="A1582" s="38" t="str">
        <f>IF('04A_국토부원자료'!A1583="","",ROW()-3)</f>
        <v/>
      </c>
      <c r="B1582" s="39">
        <f>IFERROR('04A_국토부원자료'!B1583,"")</f>
        <v>0</v>
      </c>
      <c r="C1582" s="39" t="str">
        <f>IF(B1582="","",IF('04A_국토부원자료'!C1583&lt;&gt;"",'04A_국토부원자료'!C1583,TRIM('04A_국토부원자료'!D1583&amp;IF('04A_국토부원자료'!E1583&lt;&gt;"","-"&amp;'04A_국토부원자료'!E1583,""))))</f>
        <v/>
      </c>
      <c r="D1582" s="39">
        <f>IFERROR('04A_국토부원자료'!F1583,"")</f>
        <v>0</v>
      </c>
      <c r="E1582" s="40" t="str">
        <f>IFERROR(VALUE(SUBSTITUTE('04A_국토부원자료'!G1583,",","")),"")</f>
        <v/>
      </c>
      <c r="F1582" s="41" t="str">
        <f>IFERROR(IF(AND('04A_국토부원자료'!H1583&lt;&gt;"",'04A_국토부원자료'!I1583&lt;&gt;""),DATE(INT(VALUE(SUBSTITUTE('04A_국토부원자료'!H1583,",",""))/100),MOD(VALUE(SUBSTITUTE('04A_국토부원자료'!H1583,",","")),100),VALUE(SUBSTITUTE('04A_국토부원자료'!I1583,",",""))),""),"")</f>
        <v/>
      </c>
      <c r="G1582" s="42" t="str">
        <f>IFERROR(VALUE(SUBSTITUTE('04A_국토부원자료'!J1583,",","")),"")</f>
        <v/>
      </c>
      <c r="H1582" s="43" t="str">
        <f t="shared" si="48"/>
        <v/>
      </c>
      <c r="I1582" s="43" t="str">
        <f t="shared" si="49"/>
        <v/>
      </c>
      <c r="J1582" s="38" t="str">
        <f>IFERROR(VALUE(SUBSTITUTE('04A_국토부원자료'!K1583,",","")),"")</f>
        <v/>
      </c>
      <c r="K1582" s="38" t="str">
        <f>IFERROR(VALUE(SUBSTITUTE('04A_국토부원자료'!N1583,",","")),"")</f>
        <v/>
      </c>
      <c r="L1582" s="39">
        <f>IFERROR('04A_국토부원자료'!O1583,"")</f>
        <v>0</v>
      </c>
      <c r="M1582" s="39">
        <f>IFERROR('04A_국토부원자료'!Q1583,"")</f>
        <v>0</v>
      </c>
      <c r="N1582" s="38">
        <f>IF(B1582="","",IF('02_대상물건입력'!B5="",1,IF(ISNUMBER(SEARCH('02_대상물건입력'!B5,B1582)),1,0)))</f>
        <v>0</v>
      </c>
      <c r="O1582" s="38">
        <f>IF(B1582="","",IF('02_대상물건입력'!B6="",1,IF(ISNUMBER(SEARCH('02_대상물건입력'!B6,B1582)),1,0)))</f>
        <v>0</v>
      </c>
      <c r="P1582" s="38">
        <f>IF(L1582="","",IF('02_대상물건입력'!B15="",0,IF(ISNUMBER(SEARCH('02_대상물건입력'!B15,L1582)),1,0)))</f>
        <v>0</v>
      </c>
      <c r="Q1582" s="38">
        <f>IF(D1582="","",IF('02_대상물건입력'!B8="",0,IF(ISNUMBER(SEARCH('02_대상물건입력'!B8,D1582)),1,0)))</f>
        <v>0</v>
      </c>
      <c r="R1582" s="44" t="str">
        <f>IFERROR(ABS(E1582-'02_대상물건입력'!B11)/'02_대상물건입력'!B11,"")</f>
        <v/>
      </c>
      <c r="S1582" s="38" t="str">
        <f>IFERROR(ABS(J1582-'02_대상물건입력'!B10),"")</f>
        <v/>
      </c>
      <c r="T1582" s="38" t="str">
        <f>IFERROR(ABS('01_설정'!B4-F1582),"")</f>
        <v/>
      </c>
      <c r="U1582" s="38" t="str">
        <f>IFERROR(ABS(K1582-YEAR('02_대상물건입력'!B14)),"")</f>
        <v/>
      </c>
      <c r="V1582" s="38" t="str">
        <f>IF(B1582="","",IF(AND(E1582&gt;0,F1582&gt;0,H1582&gt;0,OR('04A_국토부원자료'!P1583="",'04A_국토부원자료'!P1583="-"),IF('01_설정'!B10=1,N1582=1,TRUE),R1582&lt;='01_설정'!B5,S1582&lt;='01_설정'!B6,T1582&lt;='01_설정'!B7,U1582&lt;='01_설정'!B8),"Y",""))</f>
        <v/>
      </c>
      <c r="W1582" s="40" t="str">
        <f>IF(V1582&lt;&gt;"Y","",MAX(0,(1-R1582/'01_설정'!B5))*'01_설정'!B14+MAX(0,(1-S1582/'01_설정'!B6))*'01_설정'!B15+MAX(0,(1-T1582/'01_설정'!B7))*'01_설정'!B16+MAX(0,(1-U1582/'01_설정'!B8))*'01_설정'!B17+O1582*'01_설정'!B11+Q1582*'01_설정'!B12+P1582*'01_설정'!B13)</f>
        <v/>
      </c>
      <c r="X1582" s="38" t="str">
        <f>IF(W1582="","",1+COUNTIFS($W$4:$W$3003,"&gt;"&amp;W1582)+COUNTIFS($W$4:W1582,W1582)-1)</f>
        <v/>
      </c>
    </row>
    <row r="1583" spans="1:24" ht="16.5">
      <c r="A1583" s="38">
        <f>IF('04A_국토부원자료'!A1584="","",ROW()-3)</f>
        <v>1580</v>
      </c>
      <c r="B1583" s="39" t="str">
        <f>IFERROR('04A_국토부원자료'!B1584,"")</f>
        <v>시군구</v>
      </c>
      <c r="C1583" s="39" t="str">
        <f>IF(B1583="","",IF('04A_국토부원자료'!C1584&lt;&gt;"",'04A_국토부원자료'!C1584,TRIM('04A_국토부원자료'!D1584&amp;IF('04A_국토부원자료'!E1584&lt;&gt;"","-"&amp;'04A_국토부원자료'!E1584,""))))</f>
        <v>번지</v>
      </c>
      <c r="D1583" s="39" t="str">
        <f>IFERROR('04A_국토부원자료'!F1584,"")</f>
        <v>단지명</v>
      </c>
      <c r="E1583" s="40" t="str">
        <f>IFERROR(VALUE(SUBSTITUTE('04A_국토부원자료'!G1584,",","")),"")</f>
        <v/>
      </c>
      <c r="F1583" s="41" t="str">
        <f>IFERROR(IF(AND('04A_국토부원자료'!H1584&lt;&gt;"",'04A_국토부원자료'!I1584&lt;&gt;""),DATE(INT(VALUE(SUBSTITUTE('04A_국토부원자료'!H1584,",",""))/100),MOD(VALUE(SUBSTITUTE('04A_국토부원자료'!H1584,",","")),100),VALUE(SUBSTITUTE('04A_국토부원자료'!I1584,",",""))),""),"")</f>
        <v/>
      </c>
      <c r="G1583" s="42" t="str">
        <f>IFERROR(VALUE(SUBSTITUTE('04A_국토부원자료'!J1584,",","")),"")</f>
        <v/>
      </c>
      <c r="H1583" s="43" t="str">
        <f t="shared" si="48"/>
        <v/>
      </c>
      <c r="I1583" s="43" t="str">
        <f t="shared" si="49"/>
        <v/>
      </c>
      <c r="J1583" s="38" t="str">
        <f>IFERROR(VALUE(SUBSTITUTE('04A_국토부원자료'!K1584,",","")),"")</f>
        <v/>
      </c>
      <c r="K1583" s="38" t="str">
        <f>IFERROR(VALUE(SUBSTITUTE('04A_국토부원자료'!N1584,",","")),"")</f>
        <v/>
      </c>
      <c r="L1583" s="39" t="str">
        <f>IFERROR('04A_국토부원자료'!O1584,"")</f>
        <v>도로명</v>
      </c>
      <c r="M1583" s="39" t="str">
        <f>IFERROR('04A_국토부원자료'!Q1584,"")</f>
        <v>거래유형</v>
      </c>
      <c r="N1583" s="38">
        <f>IF(B1583="","",IF('02_대상물건입력'!B5="",1,IF(ISNUMBER(SEARCH('02_대상물건입력'!B5,B1583)),1,0)))</f>
        <v>0</v>
      </c>
      <c r="O1583" s="38">
        <f>IF(B1583="","",IF('02_대상물건입력'!B6="",1,IF(ISNUMBER(SEARCH('02_대상물건입력'!B6,B1583)),1,0)))</f>
        <v>0</v>
      </c>
      <c r="P1583" s="38">
        <f>IF(L1583="","",IF('02_대상물건입력'!B15="",0,IF(ISNUMBER(SEARCH('02_대상물건입력'!B15,L1583)),1,0)))</f>
        <v>0</v>
      </c>
      <c r="Q1583" s="38">
        <f>IF(D1583="","",IF('02_대상물건입력'!B8="",0,IF(ISNUMBER(SEARCH('02_대상물건입력'!B8,D1583)),1,0)))</f>
        <v>0</v>
      </c>
      <c r="R1583" s="44" t="str">
        <f>IFERROR(ABS(E1583-'02_대상물건입력'!B11)/'02_대상물건입력'!B11,"")</f>
        <v/>
      </c>
      <c r="S1583" s="38" t="str">
        <f>IFERROR(ABS(J1583-'02_대상물건입력'!B10),"")</f>
        <v/>
      </c>
      <c r="T1583" s="38" t="str">
        <f>IFERROR(ABS('01_설정'!B4-F1583),"")</f>
        <v/>
      </c>
      <c r="U1583" s="38" t="str">
        <f>IFERROR(ABS(K1583-YEAR('02_대상물건입력'!B14)),"")</f>
        <v/>
      </c>
      <c r="V1583" s="38" t="str">
        <f>IF(B1583="","",IF(AND(E1583&gt;0,F1583&gt;0,H1583&gt;0,OR('04A_국토부원자료'!P1584="",'04A_국토부원자료'!P1584="-"),IF('01_설정'!B10=1,N1583=1,TRUE),R1583&lt;='01_설정'!B5,S1583&lt;='01_설정'!B6,T1583&lt;='01_설정'!B7,U1583&lt;='01_설정'!B8),"Y",""))</f>
        <v/>
      </c>
      <c r="W1583" s="40" t="str">
        <f>IF(V1583&lt;&gt;"Y","",MAX(0,(1-R1583/'01_설정'!B5))*'01_설정'!B14+MAX(0,(1-S1583/'01_설정'!B6))*'01_설정'!B15+MAX(0,(1-T1583/'01_설정'!B7))*'01_설정'!B16+MAX(0,(1-U1583/'01_설정'!B8))*'01_설정'!B17+O1583*'01_설정'!B11+Q1583*'01_설정'!B12+P1583*'01_설정'!B13)</f>
        <v/>
      </c>
      <c r="X1583" s="38" t="str">
        <f>IF(W1583="","",1+COUNTIFS($W$4:$W$3003,"&gt;"&amp;W1583)+COUNTIFS($W$4:W1583,W1583)-1)</f>
        <v/>
      </c>
    </row>
    <row r="1584" spans="1:24" ht="16.5">
      <c r="A1584" s="38">
        <f>IF('04A_국토부원자료'!A1585="","",ROW()-3)</f>
        <v>1581</v>
      </c>
      <c r="B1584" s="39" t="str">
        <f>IFERROR('04A_국토부원자료'!B1585,"")</f>
        <v>서울특별시 송파구 방이동</v>
      </c>
      <c r="C1584" s="39" t="str">
        <f>IF(B1584="","",IF('04A_국토부원자료'!C1585&lt;&gt;"",'04A_국토부원자료'!C1585,TRIM('04A_국토부원자료'!D1585&amp;IF('04A_국토부원자료'!E1585&lt;&gt;"","-"&amp;'04A_국토부원자료'!E1585,""))))</f>
        <v>41-1</v>
      </c>
      <c r="D1584" s="39" t="str">
        <f>IFERROR('04A_국토부원자료'!F1585,"")</f>
        <v>잠실파크웨이</v>
      </c>
      <c r="E1584" s="40">
        <f>IFERROR(VALUE(SUBSTITUTE('04A_국토부원자료'!G1585,",","")),"")</f>
        <v>19.128</v>
      </c>
      <c r="F1584" s="41">
        <f>IFERROR(IF(AND('04A_국토부원자료'!H1585&lt;&gt;"",'04A_국토부원자료'!I1585&lt;&gt;""),DATE(INT(VALUE(SUBSTITUTE('04A_국토부원자료'!H1585,",",""))/100),MOD(VALUE(SUBSTITUTE('04A_국토부원자료'!H1585,",","")),100),VALUE(SUBSTITUTE('04A_국토부원자료'!I1585,",",""))),""),"")</f>
        <v>45364</v>
      </c>
      <c r="G1584" s="42">
        <f>IFERROR(VALUE(SUBSTITUTE('04A_국토부원자료'!J1585,",","")),"")</f>
        <v>21900</v>
      </c>
      <c r="H1584" s="43">
        <f t="shared" si="48"/>
        <v>219000000</v>
      </c>
      <c r="I1584" s="43">
        <f t="shared" si="49"/>
        <v>11449184.441656211</v>
      </c>
      <c r="J1584" s="38">
        <f>IFERROR(VALUE(SUBSTITUTE('04A_국토부원자료'!K1585,",","")),"")</f>
        <v>16</v>
      </c>
      <c r="K1584" s="38">
        <f>IFERROR(VALUE(SUBSTITUTE('04A_국토부원자료'!N1585,",","")),"")</f>
        <v>2019</v>
      </c>
      <c r="L1584" s="39" t="str">
        <f>IFERROR('04A_국토부원자료'!O1585,"")</f>
        <v>올림픽로34길 5-23</v>
      </c>
      <c r="M1584" s="39" t="str">
        <f>IFERROR('04A_국토부원자료'!Q1585,"")</f>
        <v>중개거래</v>
      </c>
      <c r="N1584" s="38">
        <f>IF(B1584="","",IF('02_대상물건입력'!B5="",1,IF(ISNUMBER(SEARCH('02_대상물건입력'!B5,B1584)),1,0)))</f>
        <v>1</v>
      </c>
      <c r="O1584" s="38">
        <f>IF(B1584="","",IF('02_대상물건입력'!B6="",1,IF(ISNUMBER(SEARCH('02_대상물건입력'!B6,B1584)),1,0)))</f>
        <v>0</v>
      </c>
      <c r="P1584" s="38">
        <f>IF(L1584="","",IF('02_대상물건입력'!B15="",0,IF(ISNUMBER(SEARCH('02_대상물건입력'!B15,L1584)),1,0)))</f>
        <v>0</v>
      </c>
      <c r="Q1584" s="38">
        <f>IF(D1584="","",IF('02_대상물건입력'!B8="",0,IF(ISNUMBER(SEARCH('02_대상물건입력'!B8,D1584)),1,0)))</f>
        <v>0</v>
      </c>
      <c r="R1584" s="44">
        <f>IFERROR(ABS(E1584-'02_대상물건입력'!B11)/'02_대상물건입력'!B11,"")</f>
        <v>0.29786952882963569</v>
      </c>
      <c r="S1584" s="38">
        <f>IFERROR(ABS(J1584-'02_대상물건입력'!B10),"")</f>
        <v>4</v>
      </c>
      <c r="T1584" s="38">
        <f>IFERROR(ABS('01_설정'!B4-F1584),"")</f>
        <v>748</v>
      </c>
      <c r="U1584" s="38">
        <f>IFERROR(ABS(K1584-YEAR('02_대상물건입력'!B14)),"")</f>
        <v>7</v>
      </c>
      <c r="V1584" s="38" t="str">
        <f>IF(B1584="","",IF(AND(E1584&gt;0,F1584&gt;0,H1584&gt;0,OR('04A_국토부원자료'!P1585="",'04A_국토부원자료'!P1585="-"),IF('01_설정'!B10=1,N1584=1,TRUE),R1584&lt;='01_설정'!B5,S1584&lt;='01_설정'!B6,T1584&lt;='01_설정'!B7,U1584&lt;='01_설정'!B8),"Y",""))</f>
        <v/>
      </c>
      <c r="W1584" s="40" t="str">
        <f>IF(V1584&lt;&gt;"Y","",MAX(0,(1-R1584/'01_설정'!B5))*'01_설정'!B14+MAX(0,(1-S1584/'01_설정'!B6))*'01_설정'!B15+MAX(0,(1-T1584/'01_설정'!B7))*'01_설정'!B16+MAX(0,(1-U1584/'01_설정'!B8))*'01_설정'!B17+O1584*'01_설정'!B11+Q1584*'01_설정'!B12+P1584*'01_설정'!B13)</f>
        <v/>
      </c>
      <c r="X1584" s="38" t="str">
        <f>IF(W1584="","",1+COUNTIFS($W$4:$W$3003,"&gt;"&amp;W1584)+COUNTIFS($W$4:W1584,W1584)-1)</f>
        <v/>
      </c>
    </row>
    <row r="1585" spans="1:24" ht="16.5">
      <c r="A1585" s="38">
        <f>IF('04A_국토부원자료'!A1586="","",ROW()-3)</f>
        <v>1582</v>
      </c>
      <c r="B1585" s="39" t="str">
        <f>IFERROR('04A_국토부원자료'!B1586,"")</f>
        <v>서울특별시 송파구 방이동</v>
      </c>
      <c r="C1585" s="39" t="str">
        <f>IF(B1585="","",IF('04A_국토부원자료'!C1586&lt;&gt;"",'04A_국토부원자료'!C1586,TRIM('04A_국토부원자료'!D1586&amp;IF('04A_국토부원자료'!E1586&lt;&gt;"","-"&amp;'04A_국토부원자료'!E1586,""))))</f>
        <v>48-2</v>
      </c>
      <c r="D1585" s="39" t="str">
        <f>IFERROR('04A_국토부원자료'!F1586,"")</f>
        <v>어반로프트 올림픽파크</v>
      </c>
      <c r="E1585" s="40">
        <f>IFERROR(VALUE(SUBSTITUTE('04A_국토부원자료'!G1586,",","")),"")</f>
        <v>29.880199999999999</v>
      </c>
      <c r="F1585" s="41">
        <f>IFERROR(IF(AND('04A_국토부원자료'!H1586&lt;&gt;"",'04A_국토부원자료'!I1586&lt;&gt;""),DATE(INT(VALUE(SUBSTITUTE('04A_국토부원자료'!H1586,",",""))/100),MOD(VALUE(SUBSTITUTE('04A_국토부원자료'!H1586,",","")),100),VALUE(SUBSTITUTE('04A_국토부원자료'!I1586,",",""))),""),"")</f>
        <v>45359</v>
      </c>
      <c r="G1585" s="42">
        <f>IFERROR(VALUE(SUBSTITUTE('04A_국토부원자료'!J1586,",","")),"")</f>
        <v>36000</v>
      </c>
      <c r="H1585" s="43">
        <f t="shared" si="48"/>
        <v>360000000</v>
      </c>
      <c r="I1585" s="43">
        <f t="shared" si="49"/>
        <v>12048112.127763536</v>
      </c>
      <c r="J1585" s="38">
        <f>IFERROR(VALUE(SUBSTITUTE('04A_국토부원자료'!K1586,",","")),"")</f>
        <v>10</v>
      </c>
      <c r="K1585" s="38">
        <f>IFERROR(VALUE(SUBSTITUTE('04A_국토부원자료'!N1586,",","")),"")</f>
        <v>2021</v>
      </c>
      <c r="L1585" s="39" t="str">
        <f>IFERROR('04A_국토부원자료'!O1586,"")</f>
        <v>위례성대로2길 11</v>
      </c>
      <c r="M1585" s="39" t="str">
        <f>IFERROR('04A_국토부원자료'!Q1586,"")</f>
        <v>직거래</v>
      </c>
      <c r="N1585" s="38">
        <f>IF(B1585="","",IF('02_대상물건입력'!B5="",1,IF(ISNUMBER(SEARCH('02_대상물건입력'!B5,B1585)),1,0)))</f>
        <v>1</v>
      </c>
      <c r="O1585" s="38">
        <f>IF(B1585="","",IF('02_대상물건입력'!B6="",1,IF(ISNUMBER(SEARCH('02_대상물건입력'!B6,B1585)),1,0)))</f>
        <v>0</v>
      </c>
      <c r="P1585" s="38">
        <f>IF(L1585="","",IF('02_대상물건입력'!B15="",0,IF(ISNUMBER(SEARCH('02_대상물건입력'!B15,L1585)),1,0)))</f>
        <v>0</v>
      </c>
      <c r="Q1585" s="38">
        <f>IF(D1585="","",IF('02_대상물건입력'!B8="",0,IF(ISNUMBER(SEARCH('02_대상물건입력'!B8,D1585)),1,0)))</f>
        <v>0</v>
      </c>
      <c r="R1585" s="44">
        <f>IFERROR(ABS(E1585-'02_대상물건입력'!B11)/'02_대상물건입력'!B11,"")</f>
        <v>9.6810900494809629E-2</v>
      </c>
      <c r="S1585" s="38">
        <f>IFERROR(ABS(J1585-'02_대상물건입력'!B10),"")</f>
        <v>2</v>
      </c>
      <c r="T1585" s="38">
        <f>IFERROR(ABS('01_설정'!B4-F1585),"")</f>
        <v>753</v>
      </c>
      <c r="U1585" s="38">
        <f>IFERROR(ABS(K1585-YEAR('02_대상물건입력'!B14)),"")</f>
        <v>5</v>
      </c>
      <c r="V1585" s="38" t="str">
        <f>IF(B1585="","",IF(AND(E1585&gt;0,F1585&gt;0,H1585&gt;0,OR('04A_국토부원자료'!P1586="",'04A_국토부원자료'!P1586="-"),IF('01_설정'!B10=1,N1585=1,TRUE),R1585&lt;='01_설정'!B5,S1585&lt;='01_설정'!B6,T1585&lt;='01_설정'!B7,U1585&lt;='01_설정'!B8),"Y",""))</f>
        <v>Y</v>
      </c>
      <c r="W1585" s="40">
        <f>IF(V1585&lt;&gt;"Y","",MAX(0,(1-R1585/'01_설정'!B5))*'01_설정'!B14+MAX(0,(1-S1585/'01_설정'!B6))*'01_설정'!B15+MAX(0,(1-T1585/'01_설정'!B7))*'01_설정'!B16+MAX(0,(1-U1585/'01_설정'!B8))*'01_설정'!B17+O1585*'01_설정'!B11+Q1585*'01_설정'!B12+P1585*'01_설정'!B13)</f>
        <v>31.302558564675934</v>
      </c>
      <c r="X1585" s="38">
        <f>IF(W1585="","",1+COUNTIFS($W$4:$W$3003,"&gt;"&amp;W1585)+COUNTIFS($W$4:W1585,W1585)-1)</f>
        <v>162</v>
      </c>
    </row>
    <row r="1586" spans="1:24" ht="16.5">
      <c r="A1586" s="38">
        <f>IF('04A_국토부원자료'!A1587="","",ROW()-3)</f>
        <v>1583</v>
      </c>
      <c r="B1586" s="39" t="str">
        <f>IFERROR('04A_국토부원자료'!B1587,"")</f>
        <v>서울특별시 송파구 방이동</v>
      </c>
      <c r="C1586" s="39" t="str">
        <f>IF(B1586="","",IF('04A_국토부원자료'!C1587&lt;&gt;"",'04A_국토부원자료'!C1587,TRIM('04A_국토부원자료'!D1587&amp;IF('04A_국토부원자료'!E1587&lt;&gt;"","-"&amp;'04A_국토부원자료'!E1587,""))))</f>
        <v>41-1</v>
      </c>
      <c r="D1586" s="39" t="str">
        <f>IFERROR('04A_국토부원자료'!F1587,"")</f>
        <v>잠실파크웨이</v>
      </c>
      <c r="E1586" s="40">
        <f>IFERROR(VALUE(SUBSTITUTE('04A_국토부원자료'!G1587,",","")),"")</f>
        <v>19.128</v>
      </c>
      <c r="F1586" s="41">
        <f>IFERROR(IF(AND('04A_국토부원자료'!H1587&lt;&gt;"",'04A_국토부원자료'!I1587&lt;&gt;""),DATE(INT(VALUE(SUBSTITUTE('04A_국토부원자료'!H1587,",",""))/100),MOD(VALUE(SUBSTITUTE('04A_국토부원자료'!H1587,",","")),100),VALUE(SUBSTITUTE('04A_국토부원자료'!I1587,",",""))),""),"")</f>
        <v>45357</v>
      </c>
      <c r="G1586" s="42">
        <f>IFERROR(VALUE(SUBSTITUTE('04A_국토부원자료'!J1587,",","")),"")</f>
        <v>20200</v>
      </c>
      <c r="H1586" s="43">
        <f t="shared" si="48"/>
        <v>202000000</v>
      </c>
      <c r="I1586" s="43">
        <f t="shared" si="49"/>
        <v>10560434.96445002</v>
      </c>
      <c r="J1586" s="38">
        <f>IFERROR(VALUE(SUBSTITUTE('04A_국토부원자료'!K1587,",","")),"")</f>
        <v>6</v>
      </c>
      <c r="K1586" s="38">
        <f>IFERROR(VALUE(SUBSTITUTE('04A_국토부원자료'!N1587,",","")),"")</f>
        <v>2019</v>
      </c>
      <c r="L1586" s="39" t="str">
        <f>IFERROR('04A_국토부원자료'!O1587,"")</f>
        <v>올림픽로34길 5-23</v>
      </c>
      <c r="M1586" s="39" t="str">
        <f>IFERROR('04A_국토부원자료'!Q1587,"")</f>
        <v>중개거래</v>
      </c>
      <c r="N1586" s="38">
        <f>IF(B1586="","",IF('02_대상물건입력'!B5="",1,IF(ISNUMBER(SEARCH('02_대상물건입력'!B5,B1586)),1,0)))</f>
        <v>1</v>
      </c>
      <c r="O1586" s="38">
        <f>IF(B1586="","",IF('02_대상물건입력'!B6="",1,IF(ISNUMBER(SEARCH('02_대상물건입력'!B6,B1586)),1,0)))</f>
        <v>0</v>
      </c>
      <c r="P1586" s="38">
        <f>IF(L1586="","",IF('02_대상물건입력'!B15="",0,IF(ISNUMBER(SEARCH('02_대상물건입력'!B15,L1586)),1,0)))</f>
        <v>0</v>
      </c>
      <c r="Q1586" s="38">
        <f>IF(D1586="","",IF('02_대상물건입력'!B8="",0,IF(ISNUMBER(SEARCH('02_대상물건입력'!B8,D1586)),1,0)))</f>
        <v>0</v>
      </c>
      <c r="R1586" s="44">
        <f>IFERROR(ABS(E1586-'02_대상물건입력'!B11)/'02_대상물건입력'!B11,"")</f>
        <v>0.29786952882963569</v>
      </c>
      <c r="S1586" s="38">
        <f>IFERROR(ABS(J1586-'02_대상물건입력'!B10),"")</f>
        <v>6</v>
      </c>
      <c r="T1586" s="38">
        <f>IFERROR(ABS('01_설정'!B4-F1586),"")</f>
        <v>755</v>
      </c>
      <c r="U1586" s="38">
        <f>IFERROR(ABS(K1586-YEAR('02_대상물건입력'!B14)),"")</f>
        <v>7</v>
      </c>
      <c r="V1586" s="38" t="str">
        <f>IF(B1586="","",IF(AND(E1586&gt;0,F1586&gt;0,H1586&gt;0,OR('04A_국토부원자료'!P1587="",'04A_국토부원자료'!P1587="-"),IF('01_설정'!B10=1,N1586=1,TRUE),R1586&lt;='01_설정'!B5,S1586&lt;='01_설정'!B6,T1586&lt;='01_설정'!B7,U1586&lt;='01_설정'!B8),"Y",""))</f>
        <v/>
      </c>
      <c r="W1586" s="40" t="str">
        <f>IF(V1586&lt;&gt;"Y","",MAX(0,(1-R1586/'01_설정'!B5))*'01_설정'!B14+MAX(0,(1-S1586/'01_설정'!B6))*'01_설정'!B15+MAX(0,(1-T1586/'01_설정'!B7))*'01_설정'!B16+MAX(0,(1-U1586/'01_설정'!B8))*'01_설정'!B17+O1586*'01_설정'!B11+Q1586*'01_설정'!B12+P1586*'01_설정'!B13)</f>
        <v/>
      </c>
      <c r="X1586" s="38" t="str">
        <f>IF(W1586="","",1+COUNTIFS($W$4:$W$3003,"&gt;"&amp;W1586)+COUNTIFS($W$4:W1586,W1586)-1)</f>
        <v/>
      </c>
    </row>
    <row r="1587" spans="1:24" ht="16.5">
      <c r="A1587" s="38">
        <f>IF('04A_국토부원자료'!A1588="","",ROW()-3)</f>
        <v>1584</v>
      </c>
      <c r="B1587" s="39" t="str">
        <f>IFERROR('04A_국토부원자료'!B1588,"")</f>
        <v>서울특별시 송파구 방이동</v>
      </c>
      <c r="C1587" s="39" t="str">
        <f>IF(B1587="","",IF('04A_국토부원자료'!C1588&lt;&gt;"",'04A_국토부원자료'!C1588,TRIM('04A_국토부원자료'!D1588&amp;IF('04A_국토부원자료'!E1588&lt;&gt;"","-"&amp;'04A_국토부원자료'!E1588,""))))</f>
        <v>35-4</v>
      </c>
      <c r="D1587" s="39" t="str">
        <f>IFERROR('04A_국토부원자료'!F1588,"")</f>
        <v>I-SPACE 잠실2</v>
      </c>
      <c r="E1587" s="40">
        <f>IFERROR(VALUE(SUBSTITUTE('04A_국토부원자료'!G1588,",","")),"")</f>
        <v>29.6</v>
      </c>
      <c r="F1587" s="41">
        <f>IFERROR(IF(AND('04A_국토부원자료'!H1588&lt;&gt;"",'04A_국토부원자료'!I1588&lt;&gt;""),DATE(INT(VALUE(SUBSTITUTE('04A_국토부원자료'!H1588,",",""))/100),MOD(VALUE(SUBSTITUTE('04A_국토부원자료'!H1588,",","")),100),VALUE(SUBSTITUTE('04A_국토부원자료'!I1588,",",""))),""),"")</f>
        <v>45350</v>
      </c>
      <c r="G1587" s="42">
        <f>IFERROR(VALUE(SUBSTITUTE('04A_국토부원자료'!J1588,",","")),"")</f>
        <v>21800</v>
      </c>
      <c r="H1587" s="43">
        <f t="shared" si="48"/>
        <v>218000000</v>
      </c>
      <c r="I1587" s="43">
        <f t="shared" si="49"/>
        <v>7364864.8648648644</v>
      </c>
      <c r="J1587" s="38">
        <f>IFERROR(VALUE(SUBSTITUTE('04A_국토부원자료'!K1588,",","")),"")</f>
        <v>9</v>
      </c>
      <c r="K1587" s="38">
        <f>IFERROR(VALUE(SUBSTITUTE('04A_국토부원자료'!N1588,",","")),"")</f>
        <v>2003</v>
      </c>
      <c r="L1587" s="39" t="str">
        <f>IFERROR('04A_국토부원자료'!O1588,"")</f>
        <v>올림픽로 354</v>
      </c>
      <c r="M1587" s="39" t="str">
        <f>IFERROR('04A_국토부원자료'!Q1588,"")</f>
        <v>중개거래</v>
      </c>
      <c r="N1587" s="38">
        <f>IF(B1587="","",IF('02_대상물건입력'!B5="",1,IF(ISNUMBER(SEARCH('02_대상물건입력'!B5,B1587)),1,0)))</f>
        <v>1</v>
      </c>
      <c r="O1587" s="38">
        <f>IF(B1587="","",IF('02_대상물건입력'!B6="",1,IF(ISNUMBER(SEARCH('02_대상물건입력'!B6,B1587)),1,0)))</f>
        <v>0</v>
      </c>
      <c r="P1587" s="38">
        <f>IF(L1587="","",IF('02_대상물건입력'!B15="",0,IF(ISNUMBER(SEARCH('02_대상물건입력'!B15,L1587)),1,0)))</f>
        <v>0</v>
      </c>
      <c r="Q1587" s="38">
        <f>IF(D1587="","",IF('02_대상물건입력'!B8="",0,IF(ISNUMBER(SEARCH('02_대상물건입력'!B8,D1587)),1,0)))</f>
        <v>0</v>
      </c>
      <c r="R1587" s="44">
        <f>IFERROR(ABS(E1587-'02_대상물건입력'!B11)/'02_대상물건입력'!B11,"")</f>
        <v>8.6525614107213739E-2</v>
      </c>
      <c r="S1587" s="38">
        <f>IFERROR(ABS(J1587-'02_대상물건입력'!B10),"")</f>
        <v>3</v>
      </c>
      <c r="T1587" s="38">
        <f>IFERROR(ABS('01_설정'!B4-F1587),"")</f>
        <v>762</v>
      </c>
      <c r="U1587" s="38">
        <f>IFERROR(ABS(K1587-YEAR('02_대상물건입력'!B14)),"")</f>
        <v>23</v>
      </c>
      <c r="V1587" s="38" t="str">
        <f>IF(B1587="","",IF(AND(E1587&gt;0,F1587&gt;0,H1587&gt;0,OR('04A_국토부원자료'!P1588="",'04A_국토부원자료'!P1588="-"),IF('01_설정'!B10=1,N1587=1,TRUE),R1587&lt;='01_설정'!B5,S1587&lt;='01_설정'!B6,T1587&lt;='01_설정'!B7,U1587&lt;='01_설정'!B8),"Y",""))</f>
        <v/>
      </c>
      <c r="W1587" s="40" t="str">
        <f>IF(V1587&lt;&gt;"Y","",MAX(0,(1-R1587/'01_설정'!B5))*'01_설정'!B14+MAX(0,(1-S1587/'01_설정'!B6))*'01_설정'!B15+MAX(0,(1-T1587/'01_설정'!B7))*'01_설정'!B16+MAX(0,(1-U1587/'01_설정'!B8))*'01_설정'!B17+O1587*'01_설정'!B11+Q1587*'01_설정'!B12+P1587*'01_설정'!B13)</f>
        <v/>
      </c>
      <c r="X1587" s="38" t="str">
        <f>IF(W1587="","",1+COUNTIFS($W$4:$W$3003,"&gt;"&amp;W1587)+COUNTIFS($W$4:W1587,W1587)-1)</f>
        <v/>
      </c>
    </row>
    <row r="1588" spans="1:24" ht="16.5">
      <c r="A1588" s="38">
        <f>IF('04A_국토부원자료'!A1589="","",ROW()-3)</f>
        <v>1585</v>
      </c>
      <c r="B1588" s="39" t="str">
        <f>IFERROR('04A_국토부원자료'!B1589,"")</f>
        <v>서울특별시 송파구 방이동</v>
      </c>
      <c r="C1588" s="39" t="str">
        <f>IF(B1588="","",IF('04A_국토부원자료'!C1589&lt;&gt;"",'04A_국토부원자료'!C1589,TRIM('04A_국토부원자료'!D1589&amp;IF('04A_국토부원자료'!E1589&lt;&gt;"","-"&amp;'04A_국토부원자료'!E1589,""))))</f>
        <v>50</v>
      </c>
      <c r="D1588" s="39" t="str">
        <f>IFERROR('04A_국토부원자료'!F1589,"")</f>
        <v>잠실엘퍼스트오피스텔</v>
      </c>
      <c r="E1588" s="40">
        <f>IFERROR(VALUE(SUBSTITUTE('04A_국토부원자료'!G1589,",","")),"")</f>
        <v>18.0688</v>
      </c>
      <c r="F1588" s="41">
        <f>IFERROR(IF(AND('04A_국토부원자료'!H1589&lt;&gt;"",'04A_국토부원자료'!I1589&lt;&gt;""),DATE(INT(VALUE(SUBSTITUTE('04A_국토부원자료'!H1589,",",""))/100),MOD(VALUE(SUBSTITUTE('04A_국토부원자료'!H1589,",","")),100),VALUE(SUBSTITUTE('04A_국토부원자료'!I1589,",",""))),""),"")</f>
        <v>45346</v>
      </c>
      <c r="G1588" s="42">
        <f>IFERROR(VALUE(SUBSTITUTE('04A_국토부원자료'!J1589,",","")),"")</f>
        <v>20500</v>
      </c>
      <c r="H1588" s="43">
        <f t="shared" si="48"/>
        <v>205000000</v>
      </c>
      <c r="I1588" s="43">
        <f t="shared" si="49"/>
        <v>11345523.775790313</v>
      </c>
      <c r="J1588" s="38">
        <f>IFERROR(VALUE(SUBSTITUTE('04A_국토부원자료'!K1589,",","")),"")</f>
        <v>10</v>
      </c>
      <c r="K1588" s="38">
        <f>IFERROR(VALUE(SUBSTITUTE('04A_국토부원자료'!N1589,",","")),"")</f>
        <v>2019</v>
      </c>
      <c r="L1588" s="39" t="str">
        <f>IFERROR('04A_국토부원자료'!O1589,"")</f>
        <v>백제고분로51길 7</v>
      </c>
      <c r="M1588" s="39" t="str">
        <f>IFERROR('04A_국토부원자료'!Q1589,"")</f>
        <v>중개거래</v>
      </c>
      <c r="N1588" s="38">
        <f>IF(B1588="","",IF('02_대상물건입력'!B5="",1,IF(ISNUMBER(SEARCH('02_대상물건입력'!B5,B1588)),1,0)))</f>
        <v>1</v>
      </c>
      <c r="O1588" s="38">
        <f>IF(B1588="","",IF('02_대상물건입력'!B6="",1,IF(ISNUMBER(SEARCH('02_대상물건입력'!B6,B1588)),1,0)))</f>
        <v>0</v>
      </c>
      <c r="P1588" s="38">
        <f>IF(L1588="","",IF('02_대상물건입력'!B15="",0,IF(ISNUMBER(SEARCH('02_대상물건입력'!B15,L1588)),1,0)))</f>
        <v>0</v>
      </c>
      <c r="Q1588" s="38">
        <f>IF(D1588="","",IF('02_대상물건입력'!B8="",0,IF(ISNUMBER(SEARCH('02_대상물건입력'!B8,D1588)),1,0)))</f>
        <v>0</v>
      </c>
      <c r="R1588" s="44">
        <f>IFERROR(ABS(E1588-'02_대상물건입력'!B11)/'02_대상물건입력'!B11,"")</f>
        <v>0.33674952648039114</v>
      </c>
      <c r="S1588" s="38">
        <f>IFERROR(ABS(J1588-'02_대상물건입력'!B10),"")</f>
        <v>2</v>
      </c>
      <c r="T1588" s="38">
        <f>IFERROR(ABS('01_설정'!B4-F1588),"")</f>
        <v>766</v>
      </c>
      <c r="U1588" s="38">
        <f>IFERROR(ABS(K1588-YEAR('02_대상물건입력'!B14)),"")</f>
        <v>7</v>
      </c>
      <c r="V1588" s="38" t="str">
        <f>IF(B1588="","",IF(AND(E1588&gt;0,F1588&gt;0,H1588&gt;0,OR('04A_국토부원자료'!P1589="",'04A_국토부원자료'!P1589="-"),IF('01_설정'!B10=1,N1588=1,TRUE),R1588&lt;='01_설정'!B5,S1588&lt;='01_설정'!B6,T1588&lt;='01_설정'!B7,U1588&lt;='01_설정'!B8),"Y",""))</f>
        <v/>
      </c>
      <c r="W1588" s="40" t="str">
        <f>IF(V1588&lt;&gt;"Y","",MAX(0,(1-R1588/'01_설정'!B5))*'01_설정'!B14+MAX(0,(1-S1588/'01_설정'!B6))*'01_설정'!B15+MAX(0,(1-T1588/'01_설정'!B7))*'01_설정'!B16+MAX(0,(1-U1588/'01_설정'!B8))*'01_설정'!B17+O1588*'01_설정'!B11+Q1588*'01_설정'!B12+P1588*'01_설정'!B13)</f>
        <v/>
      </c>
      <c r="X1588" s="38" t="str">
        <f>IF(W1588="","",1+COUNTIFS($W$4:$W$3003,"&gt;"&amp;W1588)+COUNTIFS($W$4:W1588,W1588)-1)</f>
        <v/>
      </c>
    </row>
    <row r="1589" spans="1:24" ht="16.5">
      <c r="A1589" s="38">
        <f>IF('04A_국토부원자료'!A1590="","",ROW()-3)</f>
        <v>1586</v>
      </c>
      <c r="B1589" s="39" t="str">
        <f>IFERROR('04A_국토부원자료'!B1590,"")</f>
        <v>서울특별시 송파구 방이동</v>
      </c>
      <c r="C1589" s="39" t="str">
        <f>IF(B1589="","",IF('04A_국토부원자료'!C1590&lt;&gt;"",'04A_국토부원자료'!C1590,TRIM('04A_국토부원자료'!D1590&amp;IF('04A_국토부원자료'!E1590&lt;&gt;"","-"&amp;'04A_국토부원자료'!E1590,""))))</f>
        <v>22</v>
      </c>
      <c r="D1589" s="39" t="str">
        <f>IFERROR('04A_국토부원자료'!F1590,"")</f>
        <v>대우유토피아오피스텔</v>
      </c>
      <c r="E1589" s="40">
        <f>IFERROR(VALUE(SUBSTITUTE('04A_국토부원자료'!G1590,",","")),"")</f>
        <v>27.71</v>
      </c>
      <c r="F1589" s="41">
        <f>IFERROR(IF(AND('04A_국토부원자료'!H1590&lt;&gt;"",'04A_국토부원자료'!I1590&lt;&gt;""),DATE(INT(VALUE(SUBSTITUTE('04A_국토부원자료'!H1590,",",""))/100),MOD(VALUE(SUBSTITUTE('04A_국토부원자료'!H1590,",","")),100),VALUE(SUBSTITUTE('04A_국토부원자료'!I1590,",",""))),""),"")</f>
        <v>45345</v>
      </c>
      <c r="G1589" s="42">
        <f>IFERROR(VALUE(SUBSTITUTE('04A_국토부원자료'!J1590,",","")),"")</f>
        <v>16000</v>
      </c>
      <c r="H1589" s="43">
        <f t="shared" si="48"/>
        <v>160000000</v>
      </c>
      <c r="I1589" s="43">
        <f t="shared" si="49"/>
        <v>5774088.7766149407</v>
      </c>
      <c r="J1589" s="38">
        <f>IFERROR(VALUE(SUBSTITUTE('04A_국토부원자료'!K1590,",","")),"")</f>
        <v>19</v>
      </c>
      <c r="K1589" s="38">
        <f>IFERROR(VALUE(SUBSTITUTE('04A_국토부원자료'!N1590,",","")),"")</f>
        <v>1999</v>
      </c>
      <c r="L1589" s="39" t="str">
        <f>IFERROR('04A_국토부원자료'!O1590,"")</f>
        <v>올림픽로 336</v>
      </c>
      <c r="M1589" s="39" t="str">
        <f>IFERROR('04A_국토부원자료'!Q1590,"")</f>
        <v>중개거래</v>
      </c>
      <c r="N1589" s="38">
        <f>IF(B1589="","",IF('02_대상물건입력'!B5="",1,IF(ISNUMBER(SEARCH('02_대상물건입력'!B5,B1589)),1,0)))</f>
        <v>1</v>
      </c>
      <c r="O1589" s="38">
        <f>IF(B1589="","",IF('02_대상물건입력'!B6="",1,IF(ISNUMBER(SEARCH('02_대상물건입력'!B6,B1589)),1,0)))</f>
        <v>0</v>
      </c>
      <c r="P1589" s="38">
        <f>IF(L1589="","",IF('02_대상물건입력'!B15="",0,IF(ISNUMBER(SEARCH('02_대상물건입력'!B15,L1589)),1,0)))</f>
        <v>0</v>
      </c>
      <c r="Q1589" s="38">
        <f>IF(D1589="","",IF('02_대상물건입력'!B8="",0,IF(ISNUMBER(SEARCH('02_대상물건입력'!B8,D1589)),1,0)))</f>
        <v>0</v>
      </c>
      <c r="R1589" s="44">
        <f>IFERROR(ABS(E1589-'02_대상물건입력'!B11)/'02_대상물건입력'!B11,"")</f>
        <v>1.7149485368611224E-2</v>
      </c>
      <c r="S1589" s="38">
        <f>IFERROR(ABS(J1589-'02_대상물건입력'!B10),"")</f>
        <v>7</v>
      </c>
      <c r="T1589" s="38">
        <f>IFERROR(ABS('01_설정'!B4-F1589),"")</f>
        <v>767</v>
      </c>
      <c r="U1589" s="38">
        <f>IFERROR(ABS(K1589-YEAR('02_대상물건입력'!B14)),"")</f>
        <v>27</v>
      </c>
      <c r="V1589" s="38" t="str">
        <f>IF(B1589="","",IF(AND(E1589&gt;0,F1589&gt;0,H1589&gt;0,OR('04A_국토부원자료'!P1590="",'04A_국토부원자료'!P1590="-"),IF('01_설정'!B10=1,N1589=1,TRUE),R1589&lt;='01_설정'!B5,S1589&lt;='01_설정'!B6,T1589&lt;='01_설정'!B7,U1589&lt;='01_설정'!B8),"Y",""))</f>
        <v/>
      </c>
      <c r="W1589" s="40" t="str">
        <f>IF(V1589&lt;&gt;"Y","",MAX(0,(1-R1589/'01_설정'!B5))*'01_설정'!B14+MAX(0,(1-S1589/'01_설정'!B6))*'01_설정'!B15+MAX(0,(1-T1589/'01_설정'!B7))*'01_설정'!B16+MAX(0,(1-U1589/'01_설정'!B8))*'01_설정'!B17+O1589*'01_설정'!B11+Q1589*'01_설정'!B12+P1589*'01_설정'!B13)</f>
        <v/>
      </c>
      <c r="X1589" s="38" t="str">
        <f>IF(W1589="","",1+COUNTIFS($W$4:$W$3003,"&gt;"&amp;W1589)+COUNTIFS($W$4:W1589,W1589)-1)</f>
        <v/>
      </c>
    </row>
    <row r="1590" spans="1:24" ht="16.5">
      <c r="A1590" s="38">
        <f>IF('04A_국토부원자료'!A1591="","",ROW()-3)</f>
        <v>1587</v>
      </c>
      <c r="B1590" s="39" t="str">
        <f>IFERROR('04A_국토부원자료'!B1591,"")</f>
        <v>서울특별시 송파구 방이동</v>
      </c>
      <c r="C1590" s="39" t="str">
        <f>IF(B1590="","",IF('04A_국토부원자료'!C1591&lt;&gt;"",'04A_국토부원자료'!C1591,TRIM('04A_국토부원자료'!D1591&amp;IF('04A_국토부원자료'!E1591&lt;&gt;"","-"&amp;'04A_국토부원자료'!E1591,""))))</f>
        <v>42</v>
      </c>
      <c r="D1590" s="39" t="str">
        <f>IFERROR('04A_국토부원자료'!F1591,"")</f>
        <v>잠실역 웰리지 더테라스</v>
      </c>
      <c r="E1590" s="40">
        <f>IFERROR(VALUE(SUBSTITUTE('04A_국토부원자료'!G1591,",","")),"")</f>
        <v>24.117000000000001</v>
      </c>
      <c r="F1590" s="41">
        <f>IFERROR(IF(AND('04A_국토부원자료'!H1591&lt;&gt;"",'04A_국토부원자료'!I1591&lt;&gt;""),DATE(INT(VALUE(SUBSTITUTE('04A_국토부원자료'!H1591,",",""))/100),MOD(VALUE(SUBSTITUTE('04A_국토부원자료'!H1591,",","")),100),VALUE(SUBSTITUTE('04A_국토부원자료'!I1591,",",""))),""),"")</f>
        <v>45336</v>
      </c>
      <c r="G1590" s="42">
        <f>IFERROR(VALUE(SUBSTITUTE('04A_국토부원자료'!J1591,",","")),"")</f>
        <v>31000</v>
      </c>
      <c r="H1590" s="43">
        <f t="shared" si="48"/>
        <v>310000000</v>
      </c>
      <c r="I1590" s="43">
        <f t="shared" si="49"/>
        <v>12854003.400091222</v>
      </c>
      <c r="J1590" s="38">
        <f>IFERROR(VALUE(SUBSTITUTE('04A_국토부원자료'!K1591,",","")),"")</f>
        <v>19</v>
      </c>
      <c r="K1590" s="38">
        <f>IFERROR(VALUE(SUBSTITUTE('04A_국토부원자료'!N1591,",","")),"")</f>
        <v>2023</v>
      </c>
      <c r="L1590" s="39" t="str">
        <f>IFERROR('04A_국토부원자료'!O1591,"")</f>
        <v>올림픽로34길 5-14</v>
      </c>
      <c r="M1590" s="39" t="str">
        <f>IFERROR('04A_국토부원자료'!Q1591,"")</f>
        <v>중개거래</v>
      </c>
      <c r="N1590" s="38">
        <f>IF(B1590="","",IF('02_대상물건입력'!B5="",1,IF(ISNUMBER(SEARCH('02_대상물건입력'!B5,B1590)),1,0)))</f>
        <v>1</v>
      </c>
      <c r="O1590" s="38">
        <f>IF(B1590="","",IF('02_대상물건입력'!B6="",1,IF(ISNUMBER(SEARCH('02_대상물건입력'!B6,B1590)),1,0)))</f>
        <v>0</v>
      </c>
      <c r="P1590" s="38">
        <f>IF(L1590="","",IF('02_대상물건입력'!B15="",0,IF(ISNUMBER(SEARCH('02_대상물건입력'!B15,L1590)),1,0)))</f>
        <v>0</v>
      </c>
      <c r="Q1590" s="38">
        <f>IF(D1590="","",IF('02_대상물건입력'!B8="",0,IF(ISNUMBER(SEARCH('02_대상물건입력'!B8,D1590)),1,0)))</f>
        <v>0</v>
      </c>
      <c r="R1590" s="44">
        <f>IFERROR(ABS(E1590-'02_대상물건입력'!B11)/'02_대상물건입력'!B11,"")</f>
        <v>0.1147385731275786</v>
      </c>
      <c r="S1590" s="38">
        <f>IFERROR(ABS(J1590-'02_대상물건입력'!B10),"")</f>
        <v>7</v>
      </c>
      <c r="T1590" s="38">
        <f>IFERROR(ABS('01_설정'!B4-F1590),"")</f>
        <v>776</v>
      </c>
      <c r="U1590" s="38">
        <f>IFERROR(ABS(K1590-YEAR('02_대상물건입력'!B14)),"")</f>
        <v>3</v>
      </c>
      <c r="V1590" s="38" t="str">
        <f>IF(B1590="","",IF(AND(E1590&gt;0,F1590&gt;0,H1590&gt;0,OR('04A_국토부원자료'!P1591="",'04A_국토부원자료'!P1591="-"),IF('01_설정'!B10=1,N1590=1,TRUE),R1590&lt;='01_설정'!B5,S1590&lt;='01_설정'!B6,T1590&lt;='01_설정'!B7,U1590&lt;='01_설정'!B8),"Y",""))</f>
        <v/>
      </c>
      <c r="W1590" s="40" t="str">
        <f>IF(V1590&lt;&gt;"Y","",MAX(0,(1-R1590/'01_설정'!B5))*'01_설정'!B14+MAX(0,(1-S1590/'01_설정'!B6))*'01_설정'!B15+MAX(0,(1-T1590/'01_설정'!B7))*'01_설정'!B16+MAX(0,(1-U1590/'01_설정'!B8))*'01_설정'!B17+O1590*'01_설정'!B11+Q1590*'01_설정'!B12+P1590*'01_설정'!B13)</f>
        <v/>
      </c>
      <c r="X1590" s="38" t="str">
        <f>IF(W1590="","",1+COUNTIFS($W$4:$W$3003,"&gt;"&amp;W1590)+COUNTIFS($W$4:W1590,W1590)-1)</f>
        <v/>
      </c>
    </row>
    <row r="1591" spans="1:24" ht="16.5">
      <c r="A1591" s="38">
        <f>IF('04A_국토부원자료'!A1592="","",ROW()-3)</f>
        <v>1588</v>
      </c>
      <c r="B1591" s="39" t="str">
        <f>IFERROR('04A_국토부원자료'!B1592,"")</f>
        <v>서울특별시 송파구 방이동</v>
      </c>
      <c r="C1591" s="39" t="str">
        <f>IF(B1591="","",IF('04A_국토부원자료'!C1592&lt;&gt;"",'04A_국토부원자료'!C1592,TRIM('04A_국토부원자료'!D1592&amp;IF('04A_국토부원자료'!E1592&lt;&gt;"","-"&amp;'04A_국토부원자료'!E1592,""))))</f>
        <v>47</v>
      </c>
      <c r="D1591" s="39" t="str">
        <f>IFERROR('04A_국토부원자료'!F1592,"")</f>
        <v>잠실헤리츠</v>
      </c>
      <c r="E1591" s="40">
        <f>IFERROR(VALUE(SUBSTITUTE('04A_국토부원자료'!G1592,",","")),"")</f>
        <v>20.97</v>
      </c>
      <c r="F1591" s="41">
        <f>IFERROR(IF(AND('04A_국토부원자료'!H1592&lt;&gt;"",'04A_국토부원자료'!I1592&lt;&gt;""),DATE(INT(VALUE(SUBSTITUTE('04A_국토부원자료'!H1592,",",""))/100),MOD(VALUE(SUBSTITUTE('04A_국토부원자료'!H1592,",","")),100),VALUE(SUBSTITUTE('04A_국토부원자료'!I1592,",",""))),""),"")</f>
        <v>45327</v>
      </c>
      <c r="G1591" s="42">
        <f>IFERROR(VALUE(SUBSTITUTE('04A_국토부원자료'!J1592,",","")),"")</f>
        <v>20500</v>
      </c>
      <c r="H1591" s="43">
        <f t="shared" si="48"/>
        <v>205000000</v>
      </c>
      <c r="I1591" s="43">
        <f t="shared" si="49"/>
        <v>9775870.2908917498</v>
      </c>
      <c r="J1591" s="38">
        <f>IFERROR(VALUE(SUBSTITUTE('04A_국토부원자료'!K1592,",","")),"")</f>
        <v>11</v>
      </c>
      <c r="K1591" s="38">
        <f>IFERROR(VALUE(SUBSTITUTE('04A_국토부원자료'!N1592,",","")),"")</f>
        <v>2017</v>
      </c>
      <c r="L1591" s="39" t="str">
        <f>IFERROR('04A_국토부원자료'!O1592,"")</f>
        <v xml:space="preserve"> </v>
      </c>
      <c r="M1591" s="39" t="str">
        <f>IFERROR('04A_국토부원자료'!Q1592,"")</f>
        <v>직거래</v>
      </c>
      <c r="N1591" s="38">
        <f>IF(B1591="","",IF('02_대상물건입력'!B5="",1,IF(ISNUMBER(SEARCH('02_대상물건입력'!B5,B1591)),1,0)))</f>
        <v>1</v>
      </c>
      <c r="O1591" s="38">
        <f>IF(B1591="","",IF('02_대상물건입력'!B6="",1,IF(ISNUMBER(SEARCH('02_대상물건입력'!B6,B1591)),1,0)))</f>
        <v>0</v>
      </c>
      <c r="P1591" s="38">
        <f>IF(L1591="","",IF('02_대상물건입력'!B15="",0,IF(ISNUMBER(SEARCH('02_대상물건입력'!B15,L1591)),1,0)))</f>
        <v>0</v>
      </c>
      <c r="Q1591" s="38">
        <f>IF(D1591="","",IF('02_대상물건입력'!B8="",0,IF(ISNUMBER(SEARCH('02_대상물건입력'!B8,D1591)),1,0)))</f>
        <v>0</v>
      </c>
      <c r="R1591" s="44">
        <f>IFERROR(ABS(E1591-'02_대상물건입력'!B11)/'02_대상물건입력'!B11,"")</f>
        <v>0.23025533351931521</v>
      </c>
      <c r="S1591" s="38">
        <f>IFERROR(ABS(J1591-'02_대상물건입력'!B10),"")</f>
        <v>1</v>
      </c>
      <c r="T1591" s="38">
        <f>IFERROR(ABS('01_설정'!B4-F1591),"")</f>
        <v>785</v>
      </c>
      <c r="U1591" s="38">
        <f>IFERROR(ABS(K1591-YEAR('02_대상물건입력'!B14)),"")</f>
        <v>9</v>
      </c>
      <c r="V1591" s="38" t="str">
        <f>IF(B1591="","",IF(AND(E1591&gt;0,F1591&gt;0,H1591&gt;0,OR('04A_국토부원자료'!P1592="",'04A_국토부원자료'!P1592="-"),IF('01_설정'!B10=1,N1591=1,TRUE),R1591&lt;='01_설정'!B5,S1591&lt;='01_설정'!B6,T1591&lt;='01_설정'!B7,U1591&lt;='01_설정'!B8),"Y",""))</f>
        <v>Y</v>
      </c>
      <c r="W1591" s="40">
        <f>IF(V1591&lt;&gt;"Y","",MAX(0,(1-R1591/'01_설정'!B5))*'01_설정'!B14+MAX(0,(1-S1591/'01_설정'!B6))*'01_설정'!B15+MAX(0,(1-T1591/'01_설정'!B7))*'01_설정'!B16+MAX(0,(1-U1591/'01_설정'!B8))*'01_설정'!B17+O1591*'01_설정'!B11+Q1591*'01_설정'!B12+P1591*'01_설정'!B13)</f>
        <v>17.433421061259168</v>
      </c>
      <c r="X1591" s="38">
        <f>IF(W1591="","",1+COUNTIFS($W$4:$W$3003,"&gt;"&amp;W1591)+COUNTIFS($W$4:W1591,W1591)-1)</f>
        <v>274</v>
      </c>
    </row>
    <row r="1592" spans="1:24" ht="16.5">
      <c r="A1592" s="38">
        <f>IF('04A_국토부원자료'!A1593="","",ROW()-3)</f>
        <v>1589</v>
      </c>
      <c r="B1592" s="39" t="str">
        <f>IFERROR('04A_국토부원자료'!B1593,"")</f>
        <v>서울특별시 송파구 방이동</v>
      </c>
      <c r="C1592" s="39" t="str">
        <f>IF(B1592="","",IF('04A_국토부원자료'!C1593&lt;&gt;"",'04A_국토부원자료'!C1593,TRIM('04A_국토부원자료'!D1593&amp;IF('04A_국토부원자료'!E1593&lt;&gt;"","-"&amp;'04A_국토부원자료'!E1593,""))))</f>
        <v>45-2</v>
      </c>
      <c r="D1592" s="39" t="str">
        <f>IFERROR('04A_국토부원자료'!F1593,"")</f>
        <v>(45-2)</v>
      </c>
      <c r="E1592" s="40">
        <f>IFERROR(VALUE(SUBSTITUTE('04A_국토부원자료'!G1593,",","")),"")</f>
        <v>50.76</v>
      </c>
      <c r="F1592" s="41">
        <f>IFERROR(IF(AND('04A_국토부원자료'!H1593&lt;&gt;"",'04A_국토부원자료'!I1593&lt;&gt;""),DATE(INT(VALUE(SUBSTITUTE('04A_국토부원자료'!H1593,",",""))/100),MOD(VALUE(SUBSTITUTE('04A_국토부원자료'!H1593,",","")),100),VALUE(SUBSTITUTE('04A_국토부원자료'!I1593,",",""))),""),"")</f>
        <v>45325</v>
      </c>
      <c r="G1592" s="42">
        <f>IFERROR(VALUE(SUBSTITUTE('04A_국토부원자료'!J1593,",","")),"")</f>
        <v>21800</v>
      </c>
      <c r="H1592" s="43">
        <f t="shared" si="48"/>
        <v>218000000</v>
      </c>
      <c r="I1592" s="43">
        <f t="shared" si="49"/>
        <v>4294720.252167061</v>
      </c>
      <c r="J1592" s="38">
        <f>IFERROR(VALUE(SUBSTITUTE('04A_국토부원자료'!K1593,",","")),"")</f>
        <v>12</v>
      </c>
      <c r="K1592" s="38">
        <f>IFERROR(VALUE(SUBSTITUTE('04A_국토부원자료'!N1593,",","")),"")</f>
        <v>1991</v>
      </c>
      <c r="L1592" s="39" t="str">
        <f>IFERROR('04A_국토부원자료'!O1593,"")</f>
        <v>위례성대로 18</v>
      </c>
      <c r="M1592" s="39" t="str">
        <f>IFERROR('04A_국토부원자료'!Q1593,"")</f>
        <v>직거래</v>
      </c>
      <c r="N1592" s="38">
        <f>IF(B1592="","",IF('02_대상물건입력'!B5="",1,IF(ISNUMBER(SEARCH('02_대상물건입력'!B5,B1592)),1,0)))</f>
        <v>1</v>
      </c>
      <c r="O1592" s="38">
        <f>IF(B1592="","",IF('02_대상물건입력'!B6="",1,IF(ISNUMBER(SEARCH('02_대상물건입력'!B6,B1592)),1,0)))</f>
        <v>0</v>
      </c>
      <c r="P1592" s="38">
        <f>IF(L1592="","",IF('02_대상물건입력'!B15="",0,IF(ISNUMBER(SEARCH('02_대상물건입력'!B15,L1592)),1,0)))</f>
        <v>0</v>
      </c>
      <c r="Q1592" s="38">
        <f>IF(D1592="","",IF('02_대상물건입력'!B8="",0,IF(ISNUMBER(SEARCH('02_대상물건입력'!B8,D1592)),1,0)))</f>
        <v>0</v>
      </c>
      <c r="R1592" s="44">
        <f>IFERROR(ABS(E1592-'02_대상물건입력'!B11)/'02_대상물건입력'!B11,"")</f>
        <v>0.86324460040818118</v>
      </c>
      <c r="S1592" s="38">
        <f>IFERROR(ABS(J1592-'02_대상물건입력'!B10),"")</f>
        <v>0</v>
      </c>
      <c r="T1592" s="38">
        <f>IFERROR(ABS('01_설정'!B4-F1592),"")</f>
        <v>787</v>
      </c>
      <c r="U1592" s="38">
        <f>IFERROR(ABS(K1592-YEAR('02_대상물건입력'!B14)),"")</f>
        <v>35</v>
      </c>
      <c r="V1592" s="38" t="str">
        <f>IF(B1592="","",IF(AND(E1592&gt;0,F1592&gt;0,H1592&gt;0,OR('04A_국토부원자료'!P1593="",'04A_국토부원자료'!P1593="-"),IF('01_설정'!B10=1,N1592=1,TRUE),R1592&lt;='01_설정'!B5,S1592&lt;='01_설정'!B6,T1592&lt;='01_설정'!B7,U1592&lt;='01_설정'!B8),"Y",""))</f>
        <v/>
      </c>
      <c r="W1592" s="40" t="str">
        <f>IF(V1592&lt;&gt;"Y","",MAX(0,(1-R1592/'01_설정'!B5))*'01_설정'!B14+MAX(0,(1-S1592/'01_설정'!B6))*'01_설정'!B15+MAX(0,(1-T1592/'01_설정'!B7))*'01_설정'!B16+MAX(0,(1-U1592/'01_설정'!B8))*'01_설정'!B17+O1592*'01_설정'!B11+Q1592*'01_설정'!B12+P1592*'01_설정'!B13)</f>
        <v/>
      </c>
      <c r="X1592" s="38" t="str">
        <f>IF(W1592="","",1+COUNTIFS($W$4:$W$3003,"&gt;"&amp;W1592)+COUNTIFS($W$4:W1592,W1592)-1)</f>
        <v/>
      </c>
    </row>
    <row r="1593" spans="1:24" ht="16.5">
      <c r="A1593" s="38">
        <f>IF('04A_국토부원자료'!A1594="","",ROW()-3)</f>
        <v>1590</v>
      </c>
      <c r="B1593" s="39" t="str">
        <f>IFERROR('04A_국토부원자료'!B1594,"")</f>
        <v>서울특별시 송파구 방이동</v>
      </c>
      <c r="C1593" s="39" t="str">
        <f>IF(B1593="","",IF('04A_국토부원자료'!C1594&lt;&gt;"",'04A_국토부원자료'!C1594,TRIM('04A_국토부원자료'!D1594&amp;IF('04A_국토부원자료'!E1594&lt;&gt;"","-"&amp;'04A_국토부원자료'!E1594,""))))</f>
        <v>22-5</v>
      </c>
      <c r="D1593" s="39" t="str">
        <f>IFERROR('04A_국토부원자료'!F1594,"")</f>
        <v>잠실리시온</v>
      </c>
      <c r="E1593" s="40">
        <f>IFERROR(VALUE(SUBSTITUTE('04A_국토부원자료'!G1594,",","")),"")</f>
        <v>43.05</v>
      </c>
      <c r="F1593" s="41">
        <f>IFERROR(IF(AND('04A_국토부원자료'!H1594&lt;&gt;"",'04A_국토부원자료'!I1594&lt;&gt;""),DATE(INT(VALUE(SUBSTITUTE('04A_국토부원자료'!H1594,",",""))/100),MOD(VALUE(SUBSTITUTE('04A_국토부원자료'!H1594,",","")),100),VALUE(SUBSTITUTE('04A_국토부원자료'!I1594,",",""))),""),"")</f>
        <v>45324</v>
      </c>
      <c r="G1593" s="42">
        <f>IFERROR(VALUE(SUBSTITUTE('04A_국토부원자료'!J1594,",","")),"")</f>
        <v>38500</v>
      </c>
      <c r="H1593" s="43">
        <f t="shared" si="48"/>
        <v>385000000</v>
      </c>
      <c r="I1593" s="43">
        <f t="shared" si="49"/>
        <v>8943089.4308943097</v>
      </c>
      <c r="J1593" s="38">
        <f>IFERROR(VALUE(SUBSTITUTE('04A_국토부원자료'!K1594,",","")),"")</f>
        <v>16</v>
      </c>
      <c r="K1593" s="38">
        <f>IFERROR(VALUE(SUBSTITUTE('04A_국토부원자료'!N1594,",","")),"")</f>
        <v>2004</v>
      </c>
      <c r="L1593" s="39" t="str">
        <f>IFERROR('04A_국토부원자료'!O1594,"")</f>
        <v>오금로 87</v>
      </c>
      <c r="M1593" s="39" t="str">
        <f>IFERROR('04A_국토부원자료'!Q1594,"")</f>
        <v>중개거래</v>
      </c>
      <c r="N1593" s="38">
        <f>IF(B1593="","",IF('02_대상물건입력'!B5="",1,IF(ISNUMBER(SEARCH('02_대상물건입력'!B5,B1593)),1,0)))</f>
        <v>1</v>
      </c>
      <c r="O1593" s="38">
        <f>IF(B1593="","",IF('02_대상물건입력'!B6="",1,IF(ISNUMBER(SEARCH('02_대상물건입력'!B6,B1593)),1,0)))</f>
        <v>0</v>
      </c>
      <c r="P1593" s="38">
        <f>IF(L1593="","",IF('02_대상물건입력'!B15="",0,IF(ISNUMBER(SEARCH('02_대상물건입력'!B15,L1593)),1,0)))</f>
        <v>0</v>
      </c>
      <c r="Q1593" s="38">
        <f>IF(D1593="","",IF('02_대상물건입력'!B8="",0,IF(ISNUMBER(SEARCH('02_대상물건입력'!B8,D1593)),1,0)))</f>
        <v>0</v>
      </c>
      <c r="R1593" s="44">
        <f>IFERROR(ABS(E1593-'02_대상물건입력'!B11)/'02_대상물건입력'!B11,"")</f>
        <v>0.58023404349039009</v>
      </c>
      <c r="S1593" s="38">
        <f>IFERROR(ABS(J1593-'02_대상물건입력'!B10),"")</f>
        <v>4</v>
      </c>
      <c r="T1593" s="38">
        <f>IFERROR(ABS('01_설정'!B4-F1593),"")</f>
        <v>788</v>
      </c>
      <c r="U1593" s="38">
        <f>IFERROR(ABS(K1593-YEAR('02_대상물건입력'!B14)),"")</f>
        <v>22</v>
      </c>
      <c r="V1593" s="38" t="str">
        <f>IF(B1593="","",IF(AND(E1593&gt;0,F1593&gt;0,H1593&gt;0,OR('04A_국토부원자료'!P1594="",'04A_국토부원자료'!P1594="-"),IF('01_설정'!B10=1,N1593=1,TRUE),R1593&lt;='01_설정'!B5,S1593&lt;='01_설정'!B6,T1593&lt;='01_설정'!B7,U1593&lt;='01_설정'!B8),"Y",""))</f>
        <v/>
      </c>
      <c r="W1593" s="40" t="str">
        <f>IF(V1593&lt;&gt;"Y","",MAX(0,(1-R1593/'01_설정'!B5))*'01_설정'!B14+MAX(0,(1-S1593/'01_설정'!B6))*'01_설정'!B15+MAX(0,(1-T1593/'01_설정'!B7))*'01_설정'!B16+MAX(0,(1-U1593/'01_설정'!B8))*'01_설정'!B17+O1593*'01_설정'!B11+Q1593*'01_설정'!B12+P1593*'01_설정'!B13)</f>
        <v/>
      </c>
      <c r="X1593" s="38" t="str">
        <f>IF(W1593="","",1+COUNTIFS($W$4:$W$3003,"&gt;"&amp;W1593)+COUNTIFS($W$4:W1593,W1593)-1)</f>
        <v/>
      </c>
    </row>
    <row r="1594" spans="1:24" ht="16.5">
      <c r="A1594" s="38">
        <f>IF('04A_국토부원자료'!A1595="","",ROW()-3)</f>
        <v>1591</v>
      </c>
      <c r="B1594" s="39" t="str">
        <f>IFERROR('04A_국토부원자료'!B1595,"")</f>
        <v>서울특별시 송파구 방이동</v>
      </c>
      <c r="C1594" s="39" t="str">
        <f>IF(B1594="","",IF('04A_국토부원자료'!C1595&lt;&gt;"",'04A_국토부원자료'!C1595,TRIM('04A_국토부원자료'!D1595&amp;IF('04A_국토부원자료'!E1595&lt;&gt;"","-"&amp;'04A_국토부원자료'!E1595,""))))</f>
        <v>50-3</v>
      </c>
      <c r="D1594" s="39" t="str">
        <f>IFERROR('04A_국토부원자료'!F1595,"")</f>
        <v>잠실 리버리치</v>
      </c>
      <c r="E1594" s="40">
        <f>IFERROR(VALUE(SUBSTITUTE('04A_국토부원자료'!G1595,",","")),"")</f>
        <v>42.09</v>
      </c>
      <c r="F1594" s="41">
        <f>IFERROR(IF(AND('04A_국토부원자료'!H1595&lt;&gt;"",'04A_국토부원자료'!I1595&lt;&gt;""),DATE(INT(VALUE(SUBSTITUTE('04A_국토부원자료'!H1595,",",""))/100),MOD(VALUE(SUBSTITUTE('04A_국토부원자료'!H1595,",","")),100),VALUE(SUBSTITUTE('04A_국토부원자료'!I1595,",",""))),""),"")</f>
        <v>45323</v>
      </c>
      <c r="G1594" s="42">
        <f>IFERROR(VALUE(SUBSTITUTE('04A_국토부원자료'!J1595,",","")),"")</f>
        <v>73328</v>
      </c>
      <c r="H1594" s="43">
        <f t="shared" si="48"/>
        <v>733280000</v>
      </c>
      <c r="I1594" s="43">
        <f t="shared" si="49"/>
        <v>17421715.371822283</v>
      </c>
      <c r="J1594" s="38">
        <f>IFERROR(VALUE(SUBSTITUTE('04A_국토부원자료'!K1595,",","")),"")</f>
        <v>14</v>
      </c>
      <c r="K1594" s="38">
        <f>IFERROR(VALUE(SUBSTITUTE('04A_국토부원자료'!N1595,",","")),"")</f>
        <v>2023</v>
      </c>
      <c r="L1594" s="39" t="str">
        <f>IFERROR('04A_국토부원자료'!O1595,"")</f>
        <v>오금로11길 65</v>
      </c>
      <c r="M1594" s="39" t="str">
        <f>IFERROR('04A_국토부원자료'!Q1595,"")</f>
        <v>직거래</v>
      </c>
      <c r="N1594" s="38">
        <f>IF(B1594="","",IF('02_대상물건입력'!B5="",1,IF(ISNUMBER(SEARCH('02_대상물건입력'!B5,B1594)),1,0)))</f>
        <v>1</v>
      </c>
      <c r="O1594" s="38">
        <f>IF(B1594="","",IF('02_대상물건입력'!B6="",1,IF(ISNUMBER(SEARCH('02_대상물건입력'!B6,B1594)),1,0)))</f>
        <v>0</v>
      </c>
      <c r="P1594" s="38">
        <f>IF(L1594="","",IF('02_대상물건입력'!B15="",0,IF(ISNUMBER(SEARCH('02_대상물건입력'!B15,L1594)),1,0)))</f>
        <v>0</v>
      </c>
      <c r="Q1594" s="38">
        <f>IF(D1594="","",IF('02_대상물건입력'!B8="",0,IF(ISNUMBER(SEARCH('02_대상물건입력'!B8,D1594)),1,0)))</f>
        <v>0</v>
      </c>
      <c r="R1594" s="44">
        <f>IFERROR(ABS(E1594-'02_대상물건입력'!B11)/'02_대상물건입력'!B11,"")</f>
        <v>0.54499537492475092</v>
      </c>
      <c r="S1594" s="38">
        <f>IFERROR(ABS(J1594-'02_대상물건입력'!B10),"")</f>
        <v>2</v>
      </c>
      <c r="T1594" s="38">
        <f>IFERROR(ABS('01_설정'!B4-F1594),"")</f>
        <v>789</v>
      </c>
      <c r="U1594" s="38">
        <f>IFERROR(ABS(K1594-YEAR('02_대상물건입력'!B14)),"")</f>
        <v>3</v>
      </c>
      <c r="V1594" s="38" t="str">
        <f>IF(B1594="","",IF(AND(E1594&gt;0,F1594&gt;0,H1594&gt;0,OR('04A_국토부원자료'!P1595="",'04A_국토부원자료'!P1595="-"),IF('01_설정'!B10=1,N1594=1,TRUE),R1594&lt;='01_설정'!B5,S1594&lt;='01_설정'!B6,T1594&lt;='01_설정'!B7,U1594&lt;='01_설정'!B8),"Y",""))</f>
        <v/>
      </c>
      <c r="W1594" s="40" t="str">
        <f>IF(V1594&lt;&gt;"Y","",MAX(0,(1-R1594/'01_설정'!B5))*'01_설정'!B14+MAX(0,(1-S1594/'01_설정'!B6))*'01_설정'!B15+MAX(0,(1-T1594/'01_설정'!B7))*'01_설정'!B16+MAX(0,(1-U1594/'01_설정'!B8))*'01_설정'!B17+O1594*'01_설정'!B11+Q1594*'01_설정'!B12+P1594*'01_설정'!B13)</f>
        <v/>
      </c>
      <c r="X1594" s="38" t="str">
        <f>IF(W1594="","",1+COUNTIFS($W$4:$W$3003,"&gt;"&amp;W1594)+COUNTIFS($W$4:W1594,W1594)-1)</f>
        <v/>
      </c>
    </row>
    <row r="1595" spans="1:24" ht="16.5">
      <c r="A1595" s="38">
        <f>IF('04A_국토부원자료'!A1596="","",ROW()-3)</f>
        <v>1592</v>
      </c>
      <c r="B1595" s="39" t="str">
        <f>IFERROR('04A_국토부원자료'!B1596,"")</f>
        <v>서울특별시 송파구 방이동</v>
      </c>
      <c r="C1595" s="39" t="str">
        <f>IF(B1595="","",IF('04A_국토부원자료'!C1596&lt;&gt;"",'04A_국토부원자료'!C1596,TRIM('04A_국토부원자료'!D1596&amp;IF('04A_국토부원자료'!E1596&lt;&gt;"","-"&amp;'04A_국토부원자료'!E1596,""))))</f>
        <v>22-5</v>
      </c>
      <c r="D1595" s="39" t="str">
        <f>IFERROR('04A_국토부원자료'!F1596,"")</f>
        <v>잠실리시온</v>
      </c>
      <c r="E1595" s="40">
        <f>IFERROR(VALUE(SUBSTITUTE('04A_국토부원자료'!G1596,",","")),"")</f>
        <v>43.05</v>
      </c>
      <c r="F1595" s="41">
        <f>IFERROR(IF(AND('04A_국토부원자료'!H1596&lt;&gt;"",'04A_국토부원자료'!I1596&lt;&gt;""),DATE(INT(VALUE(SUBSTITUTE('04A_국토부원자료'!H1596,",",""))/100),MOD(VALUE(SUBSTITUTE('04A_국토부원자료'!H1596,",","")),100),VALUE(SUBSTITUTE('04A_국토부원자료'!I1596,",",""))),""),"")</f>
        <v>45320</v>
      </c>
      <c r="G1595" s="42">
        <f>IFERROR(VALUE(SUBSTITUTE('04A_국토부원자료'!J1596,",","")),"")</f>
        <v>40000</v>
      </c>
      <c r="H1595" s="43">
        <f t="shared" si="48"/>
        <v>400000000</v>
      </c>
      <c r="I1595" s="43">
        <f t="shared" si="49"/>
        <v>9291521.4866434392</v>
      </c>
      <c r="J1595" s="38">
        <f>IFERROR(VALUE(SUBSTITUTE('04A_국토부원자료'!K1596,",","")),"")</f>
        <v>10</v>
      </c>
      <c r="K1595" s="38">
        <f>IFERROR(VALUE(SUBSTITUTE('04A_국토부원자료'!N1596,",","")),"")</f>
        <v>2004</v>
      </c>
      <c r="L1595" s="39" t="str">
        <f>IFERROR('04A_국토부원자료'!O1596,"")</f>
        <v>오금로 87</v>
      </c>
      <c r="M1595" s="39" t="str">
        <f>IFERROR('04A_국토부원자료'!Q1596,"")</f>
        <v>중개거래</v>
      </c>
      <c r="N1595" s="38">
        <f>IF(B1595="","",IF('02_대상물건입력'!B5="",1,IF(ISNUMBER(SEARCH('02_대상물건입력'!B5,B1595)),1,0)))</f>
        <v>1</v>
      </c>
      <c r="O1595" s="38">
        <f>IF(B1595="","",IF('02_대상물건입력'!B6="",1,IF(ISNUMBER(SEARCH('02_대상물건입력'!B6,B1595)),1,0)))</f>
        <v>0</v>
      </c>
      <c r="P1595" s="38">
        <f>IF(L1595="","",IF('02_대상물건입력'!B15="",0,IF(ISNUMBER(SEARCH('02_대상물건입력'!B15,L1595)),1,0)))</f>
        <v>0</v>
      </c>
      <c r="Q1595" s="38">
        <f>IF(D1595="","",IF('02_대상물건입력'!B8="",0,IF(ISNUMBER(SEARCH('02_대상물건입력'!B8,D1595)),1,0)))</f>
        <v>0</v>
      </c>
      <c r="R1595" s="44">
        <f>IFERROR(ABS(E1595-'02_대상물건입력'!B11)/'02_대상물건입력'!B11,"")</f>
        <v>0.58023404349039009</v>
      </c>
      <c r="S1595" s="38">
        <f>IFERROR(ABS(J1595-'02_대상물건입력'!B10),"")</f>
        <v>2</v>
      </c>
      <c r="T1595" s="38">
        <f>IFERROR(ABS('01_설정'!B4-F1595),"")</f>
        <v>792</v>
      </c>
      <c r="U1595" s="38">
        <f>IFERROR(ABS(K1595-YEAR('02_대상물건입력'!B14)),"")</f>
        <v>22</v>
      </c>
      <c r="V1595" s="38" t="str">
        <f>IF(B1595="","",IF(AND(E1595&gt;0,F1595&gt;0,H1595&gt;0,OR('04A_국토부원자료'!P1596="",'04A_국토부원자료'!P1596="-"),IF('01_설정'!B10=1,N1595=1,TRUE),R1595&lt;='01_설정'!B5,S1595&lt;='01_설정'!B6,T1595&lt;='01_설정'!B7,U1595&lt;='01_설정'!B8),"Y",""))</f>
        <v/>
      </c>
      <c r="W1595" s="40" t="str">
        <f>IF(V1595&lt;&gt;"Y","",MAX(0,(1-R1595/'01_설정'!B5))*'01_설정'!B14+MAX(0,(1-S1595/'01_설정'!B6))*'01_설정'!B15+MAX(0,(1-T1595/'01_설정'!B7))*'01_설정'!B16+MAX(0,(1-U1595/'01_설정'!B8))*'01_설정'!B17+O1595*'01_설정'!B11+Q1595*'01_설정'!B12+P1595*'01_설정'!B13)</f>
        <v/>
      </c>
      <c r="X1595" s="38" t="str">
        <f>IF(W1595="","",1+COUNTIFS($W$4:$W$3003,"&gt;"&amp;W1595)+COUNTIFS($W$4:W1595,W1595)-1)</f>
        <v/>
      </c>
    </row>
    <row r="1596" spans="1:24" ht="16.5">
      <c r="A1596" s="38">
        <f>IF('04A_국토부원자료'!A1597="","",ROW()-3)</f>
        <v>1593</v>
      </c>
      <c r="B1596" s="39" t="str">
        <f>IFERROR('04A_국토부원자료'!B1597,"")</f>
        <v>서울특별시 송파구 방이동</v>
      </c>
      <c r="C1596" s="39" t="str">
        <f>IF(B1596="","",IF('04A_국토부원자료'!C1597&lt;&gt;"",'04A_국토부원자료'!C1597,TRIM('04A_국토부원자료'!D1597&amp;IF('04A_국토부원자료'!E1597&lt;&gt;"","-"&amp;'04A_국토부원자료'!E1597,""))))</f>
        <v>35-4</v>
      </c>
      <c r="D1596" s="39" t="str">
        <f>IFERROR('04A_국토부원자료'!F1597,"")</f>
        <v>I-SPACE 잠실2</v>
      </c>
      <c r="E1596" s="40">
        <f>IFERROR(VALUE(SUBSTITUTE('04A_국토부원자료'!G1597,",","")),"")</f>
        <v>29.6</v>
      </c>
      <c r="F1596" s="41">
        <f>IFERROR(IF(AND('04A_국토부원자료'!H1597&lt;&gt;"",'04A_국토부원자료'!I1597&lt;&gt;""),DATE(INT(VALUE(SUBSTITUTE('04A_국토부원자료'!H1597,",",""))/100),MOD(VALUE(SUBSTITUTE('04A_국토부원자료'!H1597,",","")),100),VALUE(SUBSTITUTE('04A_국토부원자료'!I1597,",",""))),""),"")</f>
        <v>45319</v>
      </c>
      <c r="G1596" s="42">
        <f>IFERROR(VALUE(SUBSTITUTE('04A_국토부원자료'!J1597,",","")),"")</f>
        <v>21200</v>
      </c>
      <c r="H1596" s="43">
        <f t="shared" si="48"/>
        <v>212000000</v>
      </c>
      <c r="I1596" s="43">
        <f t="shared" si="49"/>
        <v>7162162.1621621614</v>
      </c>
      <c r="J1596" s="38">
        <f>IFERROR(VALUE(SUBSTITUTE('04A_국토부원자료'!K1597,",","")),"")</f>
        <v>13</v>
      </c>
      <c r="K1596" s="38">
        <f>IFERROR(VALUE(SUBSTITUTE('04A_국토부원자료'!N1597,",","")),"")</f>
        <v>2003</v>
      </c>
      <c r="L1596" s="39" t="str">
        <f>IFERROR('04A_국토부원자료'!O1597,"")</f>
        <v>올림픽로 354</v>
      </c>
      <c r="M1596" s="39" t="str">
        <f>IFERROR('04A_국토부원자료'!Q1597,"")</f>
        <v>중개거래</v>
      </c>
      <c r="N1596" s="38">
        <f>IF(B1596="","",IF('02_대상물건입력'!B5="",1,IF(ISNUMBER(SEARCH('02_대상물건입력'!B5,B1596)),1,0)))</f>
        <v>1</v>
      </c>
      <c r="O1596" s="38">
        <f>IF(B1596="","",IF('02_대상물건입력'!B6="",1,IF(ISNUMBER(SEARCH('02_대상물건입력'!B6,B1596)),1,0)))</f>
        <v>0</v>
      </c>
      <c r="P1596" s="38">
        <f>IF(L1596="","",IF('02_대상물건입력'!B15="",0,IF(ISNUMBER(SEARCH('02_대상물건입력'!B15,L1596)),1,0)))</f>
        <v>0</v>
      </c>
      <c r="Q1596" s="38">
        <f>IF(D1596="","",IF('02_대상물건입력'!B8="",0,IF(ISNUMBER(SEARCH('02_대상물건입력'!B8,D1596)),1,0)))</f>
        <v>0</v>
      </c>
      <c r="R1596" s="44">
        <f>IFERROR(ABS(E1596-'02_대상물건입력'!B11)/'02_대상물건입력'!B11,"")</f>
        <v>8.6525614107213739E-2</v>
      </c>
      <c r="S1596" s="38">
        <f>IFERROR(ABS(J1596-'02_대상물건입력'!B10),"")</f>
        <v>1</v>
      </c>
      <c r="T1596" s="38">
        <f>IFERROR(ABS('01_설정'!B4-F1596),"")</f>
        <v>793</v>
      </c>
      <c r="U1596" s="38">
        <f>IFERROR(ABS(K1596-YEAR('02_대상물건입력'!B14)),"")</f>
        <v>23</v>
      </c>
      <c r="V1596" s="38" t="str">
        <f>IF(B1596="","",IF(AND(E1596&gt;0,F1596&gt;0,H1596&gt;0,OR('04A_국토부원자료'!P1597="",'04A_국토부원자료'!P1597="-"),IF('01_설정'!B10=1,N1596=1,TRUE),R1596&lt;='01_설정'!B5,S1596&lt;='01_설정'!B6,T1596&lt;='01_설정'!B7,U1596&lt;='01_설정'!B8),"Y",""))</f>
        <v/>
      </c>
      <c r="W1596" s="40" t="str">
        <f>IF(V1596&lt;&gt;"Y","",MAX(0,(1-R1596/'01_설정'!B5))*'01_설정'!B14+MAX(0,(1-S1596/'01_설정'!B6))*'01_설정'!B15+MAX(0,(1-T1596/'01_설정'!B7))*'01_설정'!B16+MAX(0,(1-U1596/'01_설정'!B8))*'01_설정'!B17+O1596*'01_설정'!B11+Q1596*'01_설정'!B12+P1596*'01_설정'!B13)</f>
        <v/>
      </c>
      <c r="X1596" s="38" t="str">
        <f>IF(W1596="","",1+COUNTIFS($W$4:$W$3003,"&gt;"&amp;W1596)+COUNTIFS($W$4:W1596,W1596)-1)</f>
        <v/>
      </c>
    </row>
    <row r="1597" spans="1:24" ht="16.5">
      <c r="A1597" s="38">
        <f>IF('04A_국토부원자료'!A1598="","",ROW()-3)</f>
        <v>1594</v>
      </c>
      <c r="B1597" s="39" t="str">
        <f>IFERROR('04A_국토부원자료'!B1598,"")</f>
        <v>서울특별시 송파구 방이동</v>
      </c>
      <c r="C1597" s="39" t="str">
        <f>IF(B1597="","",IF('04A_국토부원자료'!C1598&lt;&gt;"",'04A_국토부원자료'!C1598,TRIM('04A_국토부원자료'!D1598&amp;IF('04A_국토부원자료'!E1598&lt;&gt;"","-"&amp;'04A_국토부원자료'!E1598,""))))</f>
        <v>42</v>
      </c>
      <c r="D1597" s="39" t="str">
        <f>IFERROR('04A_국토부원자료'!F1598,"")</f>
        <v>잠실역 웰리지 더테라스</v>
      </c>
      <c r="E1597" s="40">
        <f>IFERROR(VALUE(SUBSTITUTE('04A_국토부원자료'!G1598,",","")),"")</f>
        <v>29.754999999999999</v>
      </c>
      <c r="F1597" s="41">
        <f>IFERROR(IF(AND('04A_국토부원자료'!H1598&lt;&gt;"",'04A_국토부원자료'!I1598&lt;&gt;""),DATE(INT(VALUE(SUBSTITUTE('04A_국토부원자료'!H1598,",",""))/100),MOD(VALUE(SUBSTITUTE('04A_국토부원자료'!H1598,",","")),100),VALUE(SUBSTITUTE('04A_국토부원자료'!I1598,",",""))),""),"")</f>
        <v>45309</v>
      </c>
      <c r="G1597" s="42">
        <f>IFERROR(VALUE(SUBSTITUTE('04A_국토부원자료'!J1598,",","")),"")</f>
        <v>47000</v>
      </c>
      <c r="H1597" s="43">
        <f t="shared" si="48"/>
        <v>470000000</v>
      </c>
      <c r="I1597" s="43">
        <f t="shared" si="49"/>
        <v>15795664.594185852</v>
      </c>
      <c r="J1597" s="38">
        <f>IFERROR(VALUE(SUBSTITUTE('04A_국토부원자료'!K1598,",","")),"")</f>
        <v>14</v>
      </c>
      <c r="K1597" s="38">
        <f>IFERROR(VALUE(SUBSTITUTE('04A_국토부원자료'!N1598,",","")),"")</f>
        <v>2023</v>
      </c>
      <c r="L1597" s="39" t="str">
        <f>IFERROR('04A_국토부원자료'!O1598,"")</f>
        <v>올림픽로34길 5-14</v>
      </c>
      <c r="M1597" s="39" t="str">
        <f>IFERROR('04A_국토부원자료'!Q1598,"")</f>
        <v>중개거래</v>
      </c>
      <c r="N1597" s="38">
        <f>IF(B1597="","",IF('02_대상물건입력'!B5="",1,IF(ISNUMBER(SEARCH('02_대상물건입력'!B5,B1597)),1,0)))</f>
        <v>1</v>
      </c>
      <c r="O1597" s="38">
        <f>IF(B1597="","",IF('02_대상물건입력'!B6="",1,IF(ISNUMBER(SEARCH('02_대상물건입력'!B6,B1597)),1,0)))</f>
        <v>0</v>
      </c>
      <c r="P1597" s="38">
        <f>IF(L1597="","",IF('02_대상물건입력'!B15="",0,IF(ISNUMBER(SEARCH('02_대상물건입력'!B15,L1597)),1,0)))</f>
        <v>0</v>
      </c>
      <c r="Q1597" s="38">
        <f>IF(D1597="","",IF('02_대상물건입력'!B8="",0,IF(ISNUMBER(SEARCH('02_대상물건입력'!B8,D1597)),1,0)))</f>
        <v>0</v>
      </c>
      <c r="R1597" s="44">
        <f>IFERROR(ABS(E1597-'02_대상물건입력'!B11)/'02_대상물건입력'!B11,"")</f>
        <v>9.2215190802707514E-2</v>
      </c>
      <c r="S1597" s="38">
        <f>IFERROR(ABS(J1597-'02_대상물건입력'!B10),"")</f>
        <v>2</v>
      </c>
      <c r="T1597" s="38">
        <f>IFERROR(ABS('01_설정'!B4-F1597),"")</f>
        <v>803</v>
      </c>
      <c r="U1597" s="38">
        <f>IFERROR(ABS(K1597-YEAR('02_대상물건입력'!B14)),"")</f>
        <v>3</v>
      </c>
      <c r="V1597" s="38" t="str">
        <f>IF(B1597="","",IF(AND(E1597&gt;0,F1597&gt;0,H1597&gt;0,OR('04A_국토부원자료'!P1598="",'04A_국토부원자료'!P1598="-"),IF('01_설정'!B10=1,N1597=1,TRUE),R1597&lt;='01_설정'!B5,S1597&lt;='01_설정'!B6,T1597&lt;='01_설정'!B7,U1597&lt;='01_설정'!B8),"Y",""))</f>
        <v>Y</v>
      </c>
      <c r="W1597" s="40">
        <f>IF(V1597&lt;&gt;"Y","",MAX(0,(1-R1597/'01_설정'!B5))*'01_설정'!B14+MAX(0,(1-S1597/'01_설정'!B6))*'01_설정'!B15+MAX(0,(1-T1597/'01_설정'!B7))*'01_설정'!B16+MAX(0,(1-U1597/'01_설정'!B8))*'01_설정'!B17+O1597*'01_설정'!B11+Q1597*'01_설정'!B12+P1597*'01_설정'!B13)</f>
        <v>32.885063209361739</v>
      </c>
      <c r="X1597" s="38">
        <f>IF(W1597="","",1+COUNTIFS($W$4:$W$3003,"&gt;"&amp;W1597)+COUNTIFS($W$4:W1597,W1597)-1)</f>
        <v>138</v>
      </c>
    </row>
    <row r="1598" spans="1:24" ht="16.5">
      <c r="A1598" s="38">
        <f>IF('04A_국토부원자료'!A1599="","",ROW()-3)</f>
        <v>1595</v>
      </c>
      <c r="B1598" s="39" t="str">
        <f>IFERROR('04A_국토부원자료'!B1599,"")</f>
        <v>서울특별시 송파구 방이동</v>
      </c>
      <c r="C1598" s="39" t="str">
        <f>IF(B1598="","",IF('04A_국토부원자료'!C1599&lt;&gt;"",'04A_국토부원자료'!C1599,TRIM('04A_국토부원자료'!D1599&amp;IF('04A_국토부원자료'!E1599&lt;&gt;"","-"&amp;'04A_국토부원자료'!E1599,""))))</f>
        <v>47-7</v>
      </c>
      <c r="D1598" s="39" t="str">
        <f>IFERROR('04A_국토부원자료'!F1599,"")</f>
        <v>피스티오피스텔</v>
      </c>
      <c r="E1598" s="40">
        <f>IFERROR(VALUE(SUBSTITUTE('04A_국토부원자료'!G1599,",","")),"")</f>
        <v>25.27</v>
      </c>
      <c r="F1598" s="41">
        <f>IFERROR(IF(AND('04A_국토부원자료'!H1599&lt;&gt;"",'04A_국토부원자료'!I1599&lt;&gt;""),DATE(INT(VALUE(SUBSTITUTE('04A_국토부원자료'!H1599,",",""))/100),MOD(VALUE(SUBSTITUTE('04A_국토부원자료'!H1599,",","")),100),VALUE(SUBSTITUTE('04A_국토부원자료'!I1599,",",""))),""),"")</f>
        <v>45308</v>
      </c>
      <c r="G1598" s="42">
        <f>IFERROR(VALUE(SUBSTITUTE('04A_국토부원자료'!J1599,",","")),"")</f>
        <v>30000</v>
      </c>
      <c r="H1598" s="43">
        <f t="shared" si="48"/>
        <v>300000000</v>
      </c>
      <c r="I1598" s="43">
        <f t="shared" si="49"/>
        <v>11871784.72497032</v>
      </c>
      <c r="J1598" s="38">
        <f>IFERROR(VALUE(SUBSTITUTE('04A_국토부원자료'!K1599,",","")),"")</f>
        <v>14</v>
      </c>
      <c r="K1598" s="38">
        <f>IFERROR(VALUE(SUBSTITUTE('04A_국토부원자료'!N1599,",","")),"")</f>
        <v>2022</v>
      </c>
      <c r="L1598" s="39" t="str">
        <f>IFERROR('04A_국토부원자료'!O1599,"")</f>
        <v>위례성대로2길 10</v>
      </c>
      <c r="M1598" s="39" t="str">
        <f>IFERROR('04A_국토부원자료'!Q1599,"")</f>
        <v>직거래</v>
      </c>
      <c r="N1598" s="38">
        <f>IF(B1598="","",IF('02_대상물건입력'!B5="",1,IF(ISNUMBER(SEARCH('02_대상물건입력'!B5,B1598)),1,0)))</f>
        <v>1</v>
      </c>
      <c r="O1598" s="38">
        <f>IF(B1598="","",IF('02_대상물건입력'!B6="",1,IF(ISNUMBER(SEARCH('02_대상물건입력'!B6,B1598)),1,0)))</f>
        <v>0</v>
      </c>
      <c r="P1598" s="38">
        <f>IF(L1598="","",IF('02_대상물건입력'!B15="",0,IF(ISNUMBER(SEARCH('02_대상물건입력'!B15,L1598)),1,0)))</f>
        <v>0</v>
      </c>
      <c r="Q1598" s="38">
        <f>IF(D1598="","",IF('02_대상물건입력'!B8="",0,IF(ISNUMBER(SEARCH('02_대상물건입력'!B8,D1598)),1,0)))</f>
        <v>0</v>
      </c>
      <c r="R1598" s="44">
        <f>IFERROR(ABS(E1598-'02_대상물건입력'!B11)/'02_대상물건입력'!B11,"")</f>
        <v>7.2415463902388871E-2</v>
      </c>
      <c r="S1598" s="38">
        <f>IFERROR(ABS(J1598-'02_대상물건입력'!B10),"")</f>
        <v>2</v>
      </c>
      <c r="T1598" s="38">
        <f>IFERROR(ABS('01_설정'!B4-F1598),"")</f>
        <v>804</v>
      </c>
      <c r="U1598" s="38">
        <f>IFERROR(ABS(K1598-YEAR('02_대상물건입력'!B14)),"")</f>
        <v>4</v>
      </c>
      <c r="V1598" s="38" t="str">
        <f>IF(B1598="","",IF(AND(E1598&gt;0,F1598&gt;0,H1598&gt;0,OR('04A_국토부원자료'!P1599="",'04A_국토부원자료'!P1599="-"),IF('01_설정'!B10=1,N1598=1,TRUE),R1598&lt;='01_설정'!B5,S1598&lt;='01_설정'!B6,T1598&lt;='01_설정'!B7,U1598&lt;='01_설정'!B8),"Y",""))</f>
        <v>Y</v>
      </c>
      <c r="W1598" s="40">
        <f>IF(V1598&lt;&gt;"Y","",MAX(0,(1-R1598/'01_설정'!B5))*'01_설정'!B14+MAX(0,(1-S1598/'01_설정'!B6))*'01_설정'!B15+MAX(0,(1-T1598/'01_설정'!B7))*'01_설정'!B16+MAX(0,(1-U1598/'01_설정'!B8))*'01_설정'!B17+O1598*'01_설정'!B11+Q1598*'01_설정'!B12+P1598*'01_설정'!B13)</f>
        <v>33.611000820425396</v>
      </c>
      <c r="X1598" s="38">
        <f>IF(W1598="","",1+COUNTIFS($W$4:$W$3003,"&gt;"&amp;W1598)+COUNTIFS($W$4:W1598,W1598)-1)</f>
        <v>128</v>
      </c>
    </row>
    <row r="1599" spans="1:24" ht="16.5">
      <c r="A1599" s="38">
        <f>IF('04A_국토부원자료'!A1600="","",ROW()-3)</f>
        <v>1596</v>
      </c>
      <c r="B1599" s="39" t="str">
        <f>IFERROR('04A_국토부원자료'!B1600,"")</f>
        <v>서울특별시 송파구 방이동</v>
      </c>
      <c r="C1599" s="39" t="str">
        <f>IF(B1599="","",IF('04A_국토부원자료'!C1600&lt;&gt;"",'04A_국토부원자료'!C1600,TRIM('04A_국토부원자료'!D1600&amp;IF('04A_국토부원자료'!E1600&lt;&gt;"","-"&amp;'04A_국토부원자료'!E1600,""))))</f>
        <v>47</v>
      </c>
      <c r="D1599" s="39" t="str">
        <f>IFERROR('04A_국토부원자료'!F1600,"")</f>
        <v>잠실헤리츠</v>
      </c>
      <c r="E1599" s="40">
        <f>IFERROR(VALUE(SUBSTITUTE('04A_국토부원자료'!G1600,",","")),"")</f>
        <v>20.97</v>
      </c>
      <c r="F1599" s="41">
        <f>IFERROR(IF(AND('04A_국토부원자료'!H1600&lt;&gt;"",'04A_국토부원자료'!I1600&lt;&gt;""),DATE(INT(VALUE(SUBSTITUTE('04A_국토부원자료'!H1600,",",""))/100),MOD(VALUE(SUBSTITUTE('04A_국토부원자료'!H1600,",","")),100),VALUE(SUBSTITUTE('04A_국토부원자료'!I1600,",",""))),""),"")</f>
        <v>45307</v>
      </c>
      <c r="G1599" s="42">
        <f>IFERROR(VALUE(SUBSTITUTE('04A_국토부원자료'!J1600,",","")),"")</f>
        <v>21800</v>
      </c>
      <c r="H1599" s="43">
        <f t="shared" si="48"/>
        <v>218000000</v>
      </c>
      <c r="I1599" s="43">
        <f t="shared" si="49"/>
        <v>10395803.52885074</v>
      </c>
      <c r="J1599" s="38">
        <f>IFERROR(VALUE(SUBSTITUTE('04A_국토부원자료'!K1600,",","")),"")</f>
        <v>14</v>
      </c>
      <c r="K1599" s="38">
        <f>IFERROR(VALUE(SUBSTITUTE('04A_국토부원자료'!N1600,",","")),"")</f>
        <v>2017</v>
      </c>
      <c r="L1599" s="39" t="str">
        <f>IFERROR('04A_국토부원자료'!O1600,"")</f>
        <v xml:space="preserve"> </v>
      </c>
      <c r="M1599" s="39" t="str">
        <f>IFERROR('04A_국토부원자료'!Q1600,"")</f>
        <v>중개거래</v>
      </c>
      <c r="N1599" s="38">
        <f>IF(B1599="","",IF('02_대상물건입력'!B5="",1,IF(ISNUMBER(SEARCH('02_대상물건입력'!B5,B1599)),1,0)))</f>
        <v>1</v>
      </c>
      <c r="O1599" s="38">
        <f>IF(B1599="","",IF('02_대상물건입력'!B6="",1,IF(ISNUMBER(SEARCH('02_대상물건입력'!B6,B1599)),1,0)))</f>
        <v>0</v>
      </c>
      <c r="P1599" s="38">
        <f>IF(L1599="","",IF('02_대상물건입력'!B15="",0,IF(ISNUMBER(SEARCH('02_대상물건입력'!B15,L1599)),1,0)))</f>
        <v>0</v>
      </c>
      <c r="Q1599" s="38">
        <f>IF(D1599="","",IF('02_대상물건입력'!B8="",0,IF(ISNUMBER(SEARCH('02_대상물건입력'!B8,D1599)),1,0)))</f>
        <v>0</v>
      </c>
      <c r="R1599" s="44">
        <f>IFERROR(ABS(E1599-'02_대상물건입력'!B11)/'02_대상물건입력'!B11,"")</f>
        <v>0.23025533351931521</v>
      </c>
      <c r="S1599" s="38">
        <f>IFERROR(ABS(J1599-'02_대상물건입력'!B10),"")</f>
        <v>2</v>
      </c>
      <c r="T1599" s="38">
        <f>IFERROR(ABS('01_설정'!B4-F1599),"")</f>
        <v>805</v>
      </c>
      <c r="U1599" s="38">
        <f>IFERROR(ABS(K1599-YEAR('02_대상물건입력'!B14)),"")</f>
        <v>9</v>
      </c>
      <c r="V1599" s="38" t="str">
        <f>IF(B1599="","",IF(AND(E1599&gt;0,F1599&gt;0,H1599&gt;0,OR('04A_국토부원자료'!P1600="",'04A_국토부원자료'!P1600="-"),IF('01_설정'!B10=1,N1599=1,TRUE),R1599&lt;='01_설정'!B5,S1599&lt;='01_설정'!B6,T1599&lt;='01_설정'!B7,U1599&lt;='01_설정'!B8),"Y",""))</f>
        <v>Y</v>
      </c>
      <c r="W1599" s="40">
        <f>IF(V1599&lt;&gt;"Y","",MAX(0,(1-R1599/'01_설정'!B5))*'01_설정'!B14+MAX(0,(1-S1599/'01_설정'!B6))*'01_설정'!B15+MAX(0,(1-T1599/'01_설정'!B7))*'01_설정'!B16+MAX(0,(1-U1599/'01_설정'!B8))*'01_설정'!B17+O1599*'01_설정'!B11+Q1599*'01_설정'!B12+P1599*'01_설정'!B13)</f>
        <v>14.704653937971493</v>
      </c>
      <c r="X1599" s="38">
        <f>IF(W1599="","",1+COUNTIFS($W$4:$W$3003,"&gt;"&amp;W1599)+COUNTIFS($W$4:W1599,W1599)-1)</f>
        <v>294</v>
      </c>
    </row>
    <row r="1600" spans="1:24" ht="16.5">
      <c r="A1600" s="38">
        <f>IF('04A_국토부원자료'!A1601="","",ROW()-3)</f>
        <v>1597</v>
      </c>
      <c r="B1600" s="39" t="str">
        <f>IFERROR('04A_국토부원자료'!B1601,"")</f>
        <v>서울특별시 송파구 방이동</v>
      </c>
      <c r="C1600" s="39" t="str">
        <f>IF(B1600="","",IF('04A_국토부원자료'!C1601&lt;&gt;"",'04A_국토부원자료'!C1601,TRIM('04A_국토부원자료'!D1601&amp;IF('04A_국토부원자료'!E1601&lt;&gt;"","-"&amp;'04A_국토부원자료'!E1601,""))))</f>
        <v>28-2</v>
      </c>
      <c r="D1600" s="39" t="str">
        <f>IFERROR('04A_국토부원자료'!F1601,"")</f>
        <v>엘루이시티</v>
      </c>
      <c r="E1600" s="40">
        <f>IFERROR(VALUE(SUBSTITUTE('04A_국토부원자료'!G1601,",","")),"")</f>
        <v>17.450800000000001</v>
      </c>
      <c r="F1600" s="41">
        <f>IFERROR(IF(AND('04A_국토부원자료'!H1601&lt;&gt;"",'04A_국토부원자료'!I1601&lt;&gt;""),DATE(INT(VALUE(SUBSTITUTE('04A_국토부원자료'!H1601,",",""))/100),MOD(VALUE(SUBSTITUTE('04A_국토부원자료'!H1601,",","")),100),VALUE(SUBSTITUTE('04A_국토부원자료'!I1601,",",""))),""),"")</f>
        <v>45301</v>
      </c>
      <c r="G1600" s="42">
        <f>IFERROR(VALUE(SUBSTITUTE('04A_국토부원자료'!J1601,",","")),"")</f>
        <v>18150</v>
      </c>
      <c r="H1600" s="43">
        <f t="shared" si="48"/>
        <v>181500000</v>
      </c>
      <c r="I1600" s="43">
        <f t="shared" si="49"/>
        <v>10400669.310289498</v>
      </c>
      <c r="J1600" s="38">
        <f>IFERROR(VALUE(SUBSTITUTE('04A_국토부원자료'!K1601,",","")),"")</f>
        <v>16</v>
      </c>
      <c r="K1600" s="38">
        <f>IFERROR(VALUE(SUBSTITUTE('04A_국토부원자료'!N1601,",","")),"")</f>
        <v>2019</v>
      </c>
      <c r="L1600" s="39" t="str">
        <f>IFERROR('04A_국토부원자료'!O1601,"")</f>
        <v xml:space="preserve"> </v>
      </c>
      <c r="M1600" s="39" t="str">
        <f>IFERROR('04A_국토부원자료'!Q1601,"")</f>
        <v>중개거래</v>
      </c>
      <c r="N1600" s="38">
        <f>IF(B1600="","",IF('02_대상물건입력'!B5="",1,IF(ISNUMBER(SEARCH('02_대상물건입력'!B5,B1600)),1,0)))</f>
        <v>1</v>
      </c>
      <c r="O1600" s="38">
        <f>IF(B1600="","",IF('02_대상물건입력'!B6="",1,IF(ISNUMBER(SEARCH('02_대상물건입력'!B6,B1600)),1,0)))</f>
        <v>0</v>
      </c>
      <c r="P1600" s="38">
        <f>IF(L1600="","",IF('02_대상물건입력'!B15="",0,IF(ISNUMBER(SEARCH('02_대상물건입력'!B15,L1600)),1,0)))</f>
        <v>0</v>
      </c>
      <c r="Q1600" s="38">
        <f>IF(D1600="","",IF('02_대상물건입력'!B8="",0,IF(ISNUMBER(SEARCH('02_대상물건입력'!B8,D1600)),1,0)))</f>
        <v>0</v>
      </c>
      <c r="R1600" s="44">
        <f>IFERROR(ABS(E1600-'02_대상물건입력'!B11)/'02_대상물건입력'!B11,"")</f>
        <v>0.35943441936952142</v>
      </c>
      <c r="S1600" s="38">
        <f>IFERROR(ABS(J1600-'02_대상물건입력'!B10),"")</f>
        <v>4</v>
      </c>
      <c r="T1600" s="38">
        <f>IFERROR(ABS('01_설정'!B4-F1600),"")</f>
        <v>811</v>
      </c>
      <c r="U1600" s="38">
        <f>IFERROR(ABS(K1600-YEAR('02_대상물건입력'!B14)),"")</f>
        <v>7</v>
      </c>
      <c r="V1600" s="38" t="str">
        <f>IF(B1600="","",IF(AND(E1600&gt;0,F1600&gt;0,H1600&gt;0,OR('04A_국토부원자료'!P1601="",'04A_국토부원자료'!P1601="-"),IF('01_설정'!B10=1,N1600=1,TRUE),R1600&lt;='01_설정'!B5,S1600&lt;='01_설정'!B6,T1600&lt;='01_설정'!B7,U1600&lt;='01_설정'!B8),"Y",""))</f>
        <v/>
      </c>
      <c r="W1600" s="40" t="str">
        <f>IF(V1600&lt;&gt;"Y","",MAX(0,(1-R1600/'01_설정'!B5))*'01_설정'!B14+MAX(0,(1-S1600/'01_설정'!B6))*'01_설정'!B15+MAX(0,(1-T1600/'01_설정'!B7))*'01_설정'!B16+MAX(0,(1-U1600/'01_설정'!B8))*'01_설정'!B17+O1600*'01_설정'!B11+Q1600*'01_설정'!B12+P1600*'01_설정'!B13)</f>
        <v/>
      </c>
      <c r="X1600" s="38" t="str">
        <f>IF(W1600="","",1+COUNTIFS($W$4:$W$3003,"&gt;"&amp;W1600)+COUNTIFS($W$4:W1600,W1600)-1)</f>
        <v/>
      </c>
    </row>
    <row r="1601" spans="1:24" ht="16.5">
      <c r="A1601" s="38">
        <f>IF('04A_국토부원자료'!A1602="","",ROW()-3)</f>
        <v>1598</v>
      </c>
      <c r="B1601" s="39" t="str">
        <f>IFERROR('04A_국토부원자료'!B1602,"")</f>
        <v>서울특별시 송파구 방이동</v>
      </c>
      <c r="C1601" s="39" t="str">
        <f>IF(B1601="","",IF('04A_국토부원자료'!C1602&lt;&gt;"",'04A_국토부원자료'!C1602,TRIM('04A_국토부원자료'!D1602&amp;IF('04A_국토부원자료'!E1602&lt;&gt;"","-"&amp;'04A_국토부원자료'!E1602,""))))</f>
        <v>40-3</v>
      </c>
      <c r="D1601" s="39" t="str">
        <f>IFERROR('04A_국토부원자료'!F1602,"")</f>
        <v>올림픽파크뷰</v>
      </c>
      <c r="E1601" s="40">
        <f>IFERROR(VALUE(SUBSTITUTE('04A_국토부원자료'!G1602,",","")),"")</f>
        <v>26.92</v>
      </c>
      <c r="F1601" s="41">
        <f>IFERROR(IF(AND('04A_국토부원자료'!H1602&lt;&gt;"",'04A_국토부원자료'!I1602&lt;&gt;""),DATE(INT(VALUE(SUBSTITUTE('04A_국토부원자료'!H1602,",",""))/100),MOD(VALUE(SUBSTITUTE('04A_국토부원자료'!H1602,",","")),100),VALUE(SUBSTITUTE('04A_국토부원자료'!I1602,",",""))),""),"")</f>
        <v>45300</v>
      </c>
      <c r="G1601" s="42">
        <f>IFERROR(VALUE(SUBSTITUTE('04A_국토부원자료'!J1602,",","")),"")</f>
        <v>21200</v>
      </c>
      <c r="H1601" s="43">
        <f t="shared" si="48"/>
        <v>212000000</v>
      </c>
      <c r="I1601" s="43">
        <f t="shared" si="49"/>
        <v>7875185.7355126292</v>
      </c>
      <c r="J1601" s="38">
        <f>IFERROR(VALUE(SUBSTITUTE('04A_국토부원자료'!K1602,",","")),"")</f>
        <v>2</v>
      </c>
      <c r="K1601" s="38">
        <f>IFERROR(VALUE(SUBSTITUTE('04A_국토부원자료'!N1602,",","")),"")</f>
        <v>2004</v>
      </c>
      <c r="L1601" s="39" t="str">
        <f>IFERROR('04A_국토부원자료'!O1602,"")</f>
        <v>올림픽로 374</v>
      </c>
      <c r="M1601" s="39" t="str">
        <f>IFERROR('04A_국토부원자료'!Q1602,"")</f>
        <v>중개거래</v>
      </c>
      <c r="N1601" s="38">
        <f>IF(B1601="","",IF('02_대상물건입력'!B5="",1,IF(ISNUMBER(SEARCH('02_대상물건입력'!B5,B1601)),1,0)))</f>
        <v>1</v>
      </c>
      <c r="O1601" s="38">
        <f>IF(B1601="","",IF('02_대상물건입력'!B6="",1,IF(ISNUMBER(SEARCH('02_대상물건입력'!B6,B1601)),1,0)))</f>
        <v>0</v>
      </c>
      <c r="P1601" s="38">
        <f>IF(L1601="","",IF('02_대상물건입력'!B15="",0,IF(ISNUMBER(SEARCH('02_대상물건입력'!B15,L1601)),1,0)))</f>
        <v>0</v>
      </c>
      <c r="Q1601" s="38">
        <f>IF(D1601="","",IF('02_대상물건입력'!B8="",0,IF(ISNUMBER(SEARCH('02_대상물건입력'!B8,D1601)),1,0)))</f>
        <v>0</v>
      </c>
      <c r="R1601" s="44">
        <f>IFERROR(ABS(E1601-'02_대상물건입력'!B11)/'02_대상물건입력'!B11,"")</f>
        <v>1.1849002305196137E-2</v>
      </c>
      <c r="S1601" s="38">
        <f>IFERROR(ABS(J1601-'02_대상물건입력'!B10),"")</f>
        <v>10</v>
      </c>
      <c r="T1601" s="38">
        <f>IFERROR(ABS('01_설정'!B4-F1601),"")</f>
        <v>812</v>
      </c>
      <c r="U1601" s="38">
        <f>IFERROR(ABS(K1601-YEAR('02_대상물건입력'!B14)),"")</f>
        <v>22</v>
      </c>
      <c r="V1601" s="38" t="str">
        <f>IF(B1601="","",IF(AND(E1601&gt;0,F1601&gt;0,H1601&gt;0,OR('04A_국토부원자료'!P1602="",'04A_국토부원자료'!P1602="-"),IF('01_설정'!B10=1,N1601=1,TRUE),R1601&lt;='01_설정'!B5,S1601&lt;='01_설정'!B6,T1601&lt;='01_설정'!B7,U1601&lt;='01_설정'!B8),"Y",""))</f>
        <v/>
      </c>
      <c r="W1601" s="40" t="str">
        <f>IF(V1601&lt;&gt;"Y","",MAX(0,(1-R1601/'01_설정'!B5))*'01_설정'!B14+MAX(0,(1-S1601/'01_설정'!B6))*'01_설정'!B15+MAX(0,(1-T1601/'01_설정'!B7))*'01_설정'!B16+MAX(0,(1-U1601/'01_설정'!B8))*'01_설정'!B17+O1601*'01_설정'!B11+Q1601*'01_설정'!B12+P1601*'01_설정'!B13)</f>
        <v/>
      </c>
      <c r="X1601" s="38" t="str">
        <f>IF(W1601="","",1+COUNTIFS($W$4:$W$3003,"&gt;"&amp;W1601)+COUNTIFS($W$4:W1601,W1601)-1)</f>
        <v/>
      </c>
    </row>
    <row r="1602" spans="1:24" ht="16.5">
      <c r="A1602" s="38">
        <f>IF('04A_국토부원자료'!A1603="","",ROW()-3)</f>
        <v>1599</v>
      </c>
      <c r="B1602" s="39" t="str">
        <f>IFERROR('04A_국토부원자료'!B1603,"")</f>
        <v>서울특별시 송파구 방이동</v>
      </c>
      <c r="C1602" s="39" t="str">
        <f>IF(B1602="","",IF('04A_국토부원자료'!C1603&lt;&gt;"",'04A_국토부원자료'!C1603,TRIM('04A_국토부원자료'!D1603&amp;IF('04A_국토부원자료'!E1603&lt;&gt;"","-"&amp;'04A_국토부원자료'!E1603,""))))</f>
        <v>50-3</v>
      </c>
      <c r="D1602" s="39" t="str">
        <f>IFERROR('04A_국토부원자료'!F1603,"")</f>
        <v>잠실 리버리치</v>
      </c>
      <c r="E1602" s="40">
        <f>IFERROR(VALUE(SUBSTITUTE('04A_국토부원자료'!G1603,",","")),"")</f>
        <v>42.09</v>
      </c>
      <c r="F1602" s="41">
        <f>IFERROR(IF(AND('04A_국토부원자료'!H1603&lt;&gt;"",'04A_국토부원자료'!I1603&lt;&gt;""),DATE(INT(VALUE(SUBSTITUTE('04A_국토부원자료'!H1603,",",""))/100),MOD(VALUE(SUBSTITUTE('04A_국토부원자료'!H1603,",","")),100),VALUE(SUBSTITUTE('04A_국토부원자료'!I1603,",",""))),""),"")</f>
        <v>45293</v>
      </c>
      <c r="G1602" s="42">
        <f>IFERROR(VALUE(SUBSTITUTE('04A_국토부원자료'!J1603,",","")),"")</f>
        <v>72239</v>
      </c>
      <c r="H1602" s="43">
        <f t="shared" si="48"/>
        <v>722390000</v>
      </c>
      <c r="I1602" s="43">
        <f t="shared" si="49"/>
        <v>17162984.081729624</v>
      </c>
      <c r="J1602" s="38">
        <f>IFERROR(VALUE(SUBSTITUTE('04A_국토부원자료'!K1603,",","")),"")</f>
        <v>8</v>
      </c>
      <c r="K1602" s="38">
        <f>IFERROR(VALUE(SUBSTITUTE('04A_국토부원자료'!N1603,",","")),"")</f>
        <v>2023</v>
      </c>
      <c r="L1602" s="39" t="str">
        <f>IFERROR('04A_국토부원자료'!O1603,"")</f>
        <v>오금로11길 65</v>
      </c>
      <c r="M1602" s="39" t="str">
        <f>IFERROR('04A_국토부원자료'!Q1603,"")</f>
        <v>직거래</v>
      </c>
      <c r="N1602" s="38">
        <f>IF(B1602="","",IF('02_대상물건입력'!B5="",1,IF(ISNUMBER(SEARCH('02_대상물건입력'!B5,B1602)),1,0)))</f>
        <v>1</v>
      </c>
      <c r="O1602" s="38">
        <f>IF(B1602="","",IF('02_대상물건입력'!B6="",1,IF(ISNUMBER(SEARCH('02_대상물건입력'!B6,B1602)),1,0)))</f>
        <v>0</v>
      </c>
      <c r="P1602" s="38">
        <f>IF(L1602="","",IF('02_대상물건입력'!B15="",0,IF(ISNUMBER(SEARCH('02_대상물건입력'!B15,L1602)),1,0)))</f>
        <v>0</v>
      </c>
      <c r="Q1602" s="38">
        <f>IF(D1602="","",IF('02_대상물건입력'!B8="",0,IF(ISNUMBER(SEARCH('02_대상물건입력'!B8,D1602)),1,0)))</f>
        <v>0</v>
      </c>
      <c r="R1602" s="44">
        <f>IFERROR(ABS(E1602-'02_대상물건입력'!B11)/'02_대상물건입력'!B11,"")</f>
        <v>0.54499537492475092</v>
      </c>
      <c r="S1602" s="38">
        <f>IFERROR(ABS(J1602-'02_대상물건입력'!B10),"")</f>
        <v>4</v>
      </c>
      <c r="T1602" s="38">
        <f>IFERROR(ABS('01_설정'!B4-F1602),"")</f>
        <v>819</v>
      </c>
      <c r="U1602" s="38">
        <f>IFERROR(ABS(K1602-YEAR('02_대상물건입력'!B14)),"")</f>
        <v>3</v>
      </c>
      <c r="V1602" s="38" t="str">
        <f>IF(B1602="","",IF(AND(E1602&gt;0,F1602&gt;0,H1602&gt;0,OR('04A_국토부원자료'!P1603="",'04A_국토부원자료'!P1603="-"),IF('01_설정'!B10=1,N1602=1,TRUE),R1602&lt;='01_설정'!B5,S1602&lt;='01_설정'!B6,T1602&lt;='01_설정'!B7,U1602&lt;='01_설정'!B8),"Y",""))</f>
        <v/>
      </c>
      <c r="W1602" s="40" t="str">
        <f>IF(V1602&lt;&gt;"Y","",MAX(0,(1-R1602/'01_설정'!B5))*'01_설정'!B14+MAX(0,(1-S1602/'01_설정'!B6))*'01_설정'!B15+MAX(0,(1-T1602/'01_설정'!B7))*'01_설정'!B16+MAX(0,(1-U1602/'01_설정'!B8))*'01_설정'!B17+O1602*'01_설정'!B11+Q1602*'01_설정'!B12+P1602*'01_설정'!B13)</f>
        <v/>
      </c>
      <c r="X1602" s="38" t="str">
        <f>IF(W1602="","",1+COUNTIFS($W$4:$W$3003,"&gt;"&amp;W1602)+COUNTIFS($W$4:W1602,W1602)-1)</f>
        <v/>
      </c>
    </row>
    <row r="1603" spans="1:24" ht="16.5">
      <c r="A1603" s="38">
        <f>IF('04A_국토부원자료'!A1604="","",ROW()-3)</f>
        <v>1600</v>
      </c>
      <c r="B1603" s="39" t="str">
        <f>IFERROR('04A_국토부원자료'!B1604,"")</f>
        <v>서울특별시 송파구 방이동</v>
      </c>
      <c r="C1603" s="39" t="str">
        <f>IF(B1603="","",IF('04A_국토부원자료'!C1604&lt;&gt;"",'04A_국토부원자료'!C1604,TRIM('04A_국토부원자료'!D1604&amp;IF('04A_국토부원자료'!E1604&lt;&gt;"","-"&amp;'04A_국토부원자료'!E1604,""))))</f>
        <v>44-3</v>
      </c>
      <c r="D1603" s="39" t="str">
        <f>IFERROR('04A_국토부원자료'!F1604,"")</f>
        <v>현대토픽스</v>
      </c>
      <c r="E1603" s="40">
        <f>IFERROR(VALUE(SUBSTITUTE('04A_국토부원자료'!G1604,",","")),"")</f>
        <v>36.799999999999997</v>
      </c>
      <c r="F1603" s="41">
        <f>IFERROR(IF(AND('04A_국토부원자료'!H1604&lt;&gt;"",'04A_국토부원자료'!I1604&lt;&gt;""),DATE(INT(VALUE(SUBSTITUTE('04A_국토부원자료'!H1604,",",""))/100),MOD(VALUE(SUBSTITUTE('04A_국토부원자료'!H1604,",","")),100),VALUE(SUBSTITUTE('04A_국토부원자료'!I1604,",",""))),""),"")</f>
        <v>45279</v>
      </c>
      <c r="G1603" s="42">
        <f>IFERROR(VALUE(SUBSTITUTE('04A_국토부원자료'!J1604,",","")),"")</f>
        <v>25000</v>
      </c>
      <c r="H1603" s="43">
        <f t="shared" si="48"/>
        <v>250000000</v>
      </c>
      <c r="I1603" s="43">
        <f t="shared" si="49"/>
        <v>6793478.2608695654</v>
      </c>
      <c r="J1603" s="38">
        <f>IFERROR(VALUE(SUBSTITUTE('04A_국토부원자료'!K1604,",","")),"")</f>
        <v>13</v>
      </c>
      <c r="K1603" s="38">
        <f>IFERROR(VALUE(SUBSTITUTE('04A_국토부원자료'!N1604,",","")),"")</f>
        <v>2000</v>
      </c>
      <c r="L1603" s="39" t="str">
        <f>IFERROR('04A_국토부원자료'!O1604,"")</f>
        <v>위례성대로 6</v>
      </c>
      <c r="M1603" s="39" t="str">
        <f>IFERROR('04A_국토부원자료'!Q1604,"")</f>
        <v>직거래</v>
      </c>
      <c r="N1603" s="38">
        <f>IF(B1603="","",IF('02_대상물건입력'!B5="",1,IF(ISNUMBER(SEARCH('02_대상물건입력'!B5,B1603)),1,0)))</f>
        <v>1</v>
      </c>
      <c r="O1603" s="38">
        <f>IF(B1603="","",IF('02_대상물건입력'!B6="",1,IF(ISNUMBER(SEARCH('02_대상물건입력'!B6,B1603)),1,0)))</f>
        <v>0</v>
      </c>
      <c r="P1603" s="38">
        <f>IF(L1603="","",IF('02_대상물건입력'!B15="",0,IF(ISNUMBER(SEARCH('02_대상물건입력'!B15,L1603)),1,0)))</f>
        <v>0</v>
      </c>
      <c r="Q1603" s="38">
        <f>IF(D1603="","",IF('02_대상물건입력'!B8="",0,IF(ISNUMBER(SEARCH('02_대상물건입력'!B8,D1603)),1,0)))</f>
        <v>0</v>
      </c>
      <c r="R1603" s="44">
        <f>IFERROR(ABS(E1603-'02_대상물건입력'!B11)/'02_대상물건입력'!B11,"")</f>
        <v>0.3508156283495088</v>
      </c>
      <c r="S1603" s="38">
        <f>IFERROR(ABS(J1603-'02_대상물건입력'!B10),"")</f>
        <v>1</v>
      </c>
      <c r="T1603" s="38">
        <f>IFERROR(ABS('01_설정'!B4-F1603),"")</f>
        <v>833</v>
      </c>
      <c r="U1603" s="38">
        <f>IFERROR(ABS(K1603-YEAR('02_대상물건입력'!B14)),"")</f>
        <v>26</v>
      </c>
      <c r="V1603" s="38" t="str">
        <f>IF(B1603="","",IF(AND(E1603&gt;0,F1603&gt;0,H1603&gt;0,OR('04A_국토부원자료'!P1604="",'04A_국토부원자료'!P1604="-"),IF('01_설정'!B10=1,N1603=1,TRUE),R1603&lt;='01_설정'!B5,S1603&lt;='01_설정'!B6,T1603&lt;='01_설정'!B7,U1603&lt;='01_설정'!B8),"Y",""))</f>
        <v/>
      </c>
      <c r="W1603" s="40" t="str">
        <f>IF(V1603&lt;&gt;"Y","",MAX(0,(1-R1603/'01_설정'!B5))*'01_설정'!B14+MAX(0,(1-S1603/'01_설정'!B6))*'01_설정'!B15+MAX(0,(1-T1603/'01_설정'!B7))*'01_설정'!B16+MAX(0,(1-U1603/'01_설정'!B8))*'01_설정'!B17+O1603*'01_설정'!B11+Q1603*'01_설정'!B12+P1603*'01_설정'!B13)</f>
        <v/>
      </c>
      <c r="X1603" s="38" t="str">
        <f>IF(W1603="","",1+COUNTIFS($W$4:$W$3003,"&gt;"&amp;W1603)+COUNTIFS($W$4:W1603,W1603)-1)</f>
        <v/>
      </c>
    </row>
    <row r="1604" spans="1:24" ht="16.5">
      <c r="A1604" s="38">
        <f>IF('04A_국토부원자료'!A1605="","",ROW()-3)</f>
        <v>1601</v>
      </c>
      <c r="B1604" s="39" t="str">
        <f>IFERROR('04A_국토부원자료'!B1605,"")</f>
        <v>서울특별시 송파구 방이동</v>
      </c>
      <c r="C1604" s="39" t="str">
        <f>IF(B1604="","",IF('04A_국토부원자료'!C1605&lt;&gt;"",'04A_국토부원자료'!C1605,TRIM('04A_국토부원자료'!D1605&amp;IF('04A_국토부원자료'!E1605&lt;&gt;"","-"&amp;'04A_국토부원자료'!E1605,""))))</f>
        <v>43-2</v>
      </c>
      <c r="D1604" s="39" t="str">
        <f>IFERROR('04A_국토부원자료'!F1605,"")</f>
        <v>잠실 트리움</v>
      </c>
      <c r="E1604" s="40">
        <f>IFERROR(VALUE(SUBSTITUTE('04A_국토부원자료'!G1605,",","")),"")</f>
        <v>29.98</v>
      </c>
      <c r="F1604" s="41">
        <f>IFERROR(IF(AND('04A_국토부원자료'!H1605&lt;&gt;"",'04A_국토부원자료'!I1605&lt;&gt;""),DATE(INT(VALUE(SUBSTITUTE('04A_국토부원자료'!H1605,",",""))/100),MOD(VALUE(SUBSTITUTE('04A_국토부원자료'!H1605,",","")),100),VALUE(SUBSTITUTE('04A_국토부원자료'!I1605,",",""))),""),"")</f>
        <v>45276</v>
      </c>
      <c r="G1604" s="42">
        <f>IFERROR(VALUE(SUBSTITUTE('04A_국토부원자료'!J1605,",","")),"")</f>
        <v>31000</v>
      </c>
      <c r="H1604" s="43">
        <f t="shared" ref="H1604:H1667" si="50">IF(G1604="","",G1604*10000)</f>
        <v>310000000</v>
      </c>
      <c r="I1604" s="43">
        <f t="shared" ref="I1604:I1667" si="51">IFERROR(IF(AND(H1604&gt;0,E1604&gt;0),H1604/E1604,""),"")</f>
        <v>10340226.817878585</v>
      </c>
      <c r="J1604" s="38">
        <f>IFERROR(VALUE(SUBSTITUTE('04A_국토부원자료'!K1605,",","")),"")</f>
        <v>5</v>
      </c>
      <c r="K1604" s="38">
        <f>IFERROR(VALUE(SUBSTITUTE('04A_국토부원자료'!N1605,",","")),"")</f>
        <v>2019</v>
      </c>
      <c r="L1604" s="39" t="str">
        <f>IFERROR('04A_국토부원자료'!O1605,"")</f>
        <v>오금로11길 43</v>
      </c>
      <c r="M1604" s="39" t="str">
        <f>IFERROR('04A_국토부원자료'!Q1605,"")</f>
        <v>직거래</v>
      </c>
      <c r="N1604" s="38">
        <f>IF(B1604="","",IF('02_대상물건입력'!B5="",1,IF(ISNUMBER(SEARCH('02_대상물건입력'!B5,B1604)),1,0)))</f>
        <v>1</v>
      </c>
      <c r="O1604" s="38">
        <f>IF(B1604="","",IF('02_대상물건입력'!B6="",1,IF(ISNUMBER(SEARCH('02_대상물건입력'!B6,B1604)),1,0)))</f>
        <v>0</v>
      </c>
      <c r="P1604" s="38">
        <f>IF(L1604="","",IF('02_대상물건입력'!B15="",0,IF(ISNUMBER(SEARCH('02_대상물건입력'!B15,L1604)),1,0)))</f>
        <v>0</v>
      </c>
      <c r="Q1604" s="38">
        <f>IF(D1604="","",IF('02_대상물건입력'!B8="",0,IF(ISNUMBER(SEARCH('02_대상물건입력'!B8,D1604)),1,0)))</f>
        <v>0</v>
      </c>
      <c r="R1604" s="44">
        <f>IFERROR(ABS(E1604-'02_대상물건입력'!B11)/'02_대상물건입력'!B11,"")</f>
        <v>0.10047425374777928</v>
      </c>
      <c r="S1604" s="38">
        <f>IFERROR(ABS(J1604-'02_대상물건입력'!B10),"")</f>
        <v>7</v>
      </c>
      <c r="T1604" s="38">
        <f>IFERROR(ABS('01_설정'!B4-F1604),"")</f>
        <v>836</v>
      </c>
      <c r="U1604" s="38">
        <f>IFERROR(ABS(K1604-YEAR('02_대상물건입력'!B14)),"")</f>
        <v>7</v>
      </c>
      <c r="V1604" s="38" t="str">
        <f>IF(B1604="","",IF(AND(E1604&gt;0,F1604&gt;0,H1604&gt;0,OR('04A_국토부원자료'!P1605="",'04A_국토부원자료'!P1605="-"),IF('01_설정'!B10=1,N1604=1,TRUE),R1604&lt;='01_설정'!B5,S1604&lt;='01_설정'!B6,T1604&lt;='01_설정'!B7,U1604&lt;='01_설정'!B8),"Y",""))</f>
        <v/>
      </c>
      <c r="W1604" s="40" t="str">
        <f>IF(V1604&lt;&gt;"Y","",MAX(0,(1-R1604/'01_설정'!B5))*'01_설정'!B14+MAX(0,(1-S1604/'01_설정'!B6))*'01_설정'!B15+MAX(0,(1-T1604/'01_설정'!B7))*'01_설정'!B16+MAX(0,(1-U1604/'01_설정'!B8))*'01_설정'!B17+O1604*'01_설정'!B11+Q1604*'01_설정'!B12+P1604*'01_설정'!B13)</f>
        <v/>
      </c>
      <c r="X1604" s="38" t="str">
        <f>IF(W1604="","",1+COUNTIFS($W$4:$W$3003,"&gt;"&amp;W1604)+COUNTIFS($W$4:W1604,W1604)-1)</f>
        <v/>
      </c>
    </row>
    <row r="1605" spans="1:24" ht="16.5">
      <c r="A1605" s="38">
        <f>IF('04A_국토부원자료'!A1606="","",ROW()-3)</f>
        <v>1602</v>
      </c>
      <c r="B1605" s="39" t="str">
        <f>IFERROR('04A_국토부원자료'!B1606,"")</f>
        <v>서울특별시 송파구 방이동</v>
      </c>
      <c r="C1605" s="39" t="str">
        <f>IF(B1605="","",IF('04A_국토부원자료'!C1606&lt;&gt;"",'04A_국토부원자료'!C1606,TRIM('04A_국토부원자료'!D1606&amp;IF('04A_국토부원자료'!E1606&lt;&gt;"","-"&amp;'04A_국토부원자료'!E1606,""))))</f>
        <v>22-5</v>
      </c>
      <c r="D1605" s="39" t="str">
        <f>IFERROR('04A_국토부원자료'!F1606,"")</f>
        <v>잠실리시온</v>
      </c>
      <c r="E1605" s="40">
        <f>IFERROR(VALUE(SUBSTITUTE('04A_국토부원자료'!G1606,",","")),"")</f>
        <v>43.05</v>
      </c>
      <c r="F1605" s="41">
        <f>IFERROR(IF(AND('04A_국토부원자료'!H1606&lt;&gt;"",'04A_국토부원자료'!I1606&lt;&gt;""),DATE(INT(VALUE(SUBSTITUTE('04A_국토부원자료'!H1606,",",""))/100),MOD(VALUE(SUBSTITUTE('04A_국토부원자료'!H1606,",","")),100),VALUE(SUBSTITUTE('04A_국토부원자료'!I1606,",",""))),""),"")</f>
        <v>45269</v>
      </c>
      <c r="G1605" s="42">
        <f>IFERROR(VALUE(SUBSTITUTE('04A_국토부원자료'!J1606,",","")),"")</f>
        <v>38000</v>
      </c>
      <c r="H1605" s="43">
        <f t="shared" si="50"/>
        <v>380000000</v>
      </c>
      <c r="I1605" s="43">
        <f t="shared" si="51"/>
        <v>8826945.4123112671</v>
      </c>
      <c r="J1605" s="38">
        <f>IFERROR(VALUE(SUBSTITUTE('04A_국토부원자료'!K1606,",","")),"")</f>
        <v>21</v>
      </c>
      <c r="K1605" s="38">
        <f>IFERROR(VALUE(SUBSTITUTE('04A_국토부원자료'!N1606,",","")),"")</f>
        <v>2004</v>
      </c>
      <c r="L1605" s="39" t="str">
        <f>IFERROR('04A_국토부원자료'!O1606,"")</f>
        <v>오금로 87</v>
      </c>
      <c r="M1605" s="39" t="str">
        <f>IFERROR('04A_국토부원자료'!Q1606,"")</f>
        <v>중개거래</v>
      </c>
      <c r="N1605" s="38">
        <f>IF(B1605="","",IF('02_대상물건입력'!B5="",1,IF(ISNUMBER(SEARCH('02_대상물건입력'!B5,B1605)),1,0)))</f>
        <v>1</v>
      </c>
      <c r="O1605" s="38">
        <f>IF(B1605="","",IF('02_대상물건입력'!B6="",1,IF(ISNUMBER(SEARCH('02_대상물건입력'!B6,B1605)),1,0)))</f>
        <v>0</v>
      </c>
      <c r="P1605" s="38">
        <f>IF(L1605="","",IF('02_대상물건입력'!B15="",0,IF(ISNUMBER(SEARCH('02_대상물건입력'!B15,L1605)),1,0)))</f>
        <v>0</v>
      </c>
      <c r="Q1605" s="38">
        <f>IF(D1605="","",IF('02_대상물건입력'!B8="",0,IF(ISNUMBER(SEARCH('02_대상물건입력'!B8,D1605)),1,0)))</f>
        <v>0</v>
      </c>
      <c r="R1605" s="44">
        <f>IFERROR(ABS(E1605-'02_대상물건입력'!B11)/'02_대상물건입력'!B11,"")</f>
        <v>0.58023404349039009</v>
      </c>
      <c r="S1605" s="38">
        <f>IFERROR(ABS(J1605-'02_대상물건입력'!B10),"")</f>
        <v>9</v>
      </c>
      <c r="T1605" s="38">
        <f>IFERROR(ABS('01_설정'!B4-F1605),"")</f>
        <v>843</v>
      </c>
      <c r="U1605" s="38">
        <f>IFERROR(ABS(K1605-YEAR('02_대상물건입력'!B14)),"")</f>
        <v>22</v>
      </c>
      <c r="V1605" s="38" t="str">
        <f>IF(B1605="","",IF(AND(E1605&gt;0,F1605&gt;0,H1605&gt;0,OR('04A_국토부원자료'!P1606="",'04A_국토부원자료'!P1606="-"),IF('01_설정'!B10=1,N1605=1,TRUE),R1605&lt;='01_설정'!B5,S1605&lt;='01_설정'!B6,T1605&lt;='01_설정'!B7,U1605&lt;='01_설정'!B8),"Y",""))</f>
        <v/>
      </c>
      <c r="W1605" s="40" t="str">
        <f>IF(V1605&lt;&gt;"Y","",MAX(0,(1-R1605/'01_설정'!B5))*'01_설정'!B14+MAX(0,(1-S1605/'01_설정'!B6))*'01_설정'!B15+MAX(0,(1-T1605/'01_설정'!B7))*'01_설정'!B16+MAX(0,(1-U1605/'01_설정'!B8))*'01_설정'!B17+O1605*'01_설정'!B11+Q1605*'01_설정'!B12+P1605*'01_설정'!B13)</f>
        <v/>
      </c>
      <c r="X1605" s="38" t="str">
        <f>IF(W1605="","",1+COUNTIFS($W$4:$W$3003,"&gt;"&amp;W1605)+COUNTIFS($W$4:W1605,W1605)-1)</f>
        <v/>
      </c>
    </row>
    <row r="1606" spans="1:24" ht="16.5">
      <c r="A1606" s="38">
        <f>IF('04A_국토부원자료'!A1607="","",ROW()-3)</f>
        <v>1603</v>
      </c>
      <c r="B1606" s="39" t="str">
        <f>IFERROR('04A_국토부원자료'!B1607,"")</f>
        <v>서울특별시 송파구 방이동</v>
      </c>
      <c r="C1606" s="39" t="str">
        <f>IF(B1606="","",IF('04A_국토부원자료'!C1607&lt;&gt;"",'04A_국토부원자료'!C1607,TRIM('04A_국토부원자료'!D1607&amp;IF('04A_국토부원자료'!E1607&lt;&gt;"","-"&amp;'04A_국토부원자료'!E1607,""))))</f>
        <v>35-4</v>
      </c>
      <c r="D1606" s="39" t="str">
        <f>IFERROR('04A_국토부원자료'!F1607,"")</f>
        <v>I-SPACE 잠실2</v>
      </c>
      <c r="E1606" s="40">
        <f>IFERROR(VALUE(SUBSTITUTE('04A_국토부원자료'!G1607,",","")),"")</f>
        <v>29.6</v>
      </c>
      <c r="F1606" s="41">
        <f>IFERROR(IF(AND('04A_국토부원자료'!H1607&lt;&gt;"",'04A_국토부원자료'!I1607&lt;&gt;""),DATE(INT(VALUE(SUBSTITUTE('04A_국토부원자료'!H1607,",",""))/100),MOD(VALUE(SUBSTITUTE('04A_국토부원자료'!H1607,",","")),100),VALUE(SUBSTITUTE('04A_국토부원자료'!I1607,",",""))),""),"")</f>
        <v>45268</v>
      </c>
      <c r="G1606" s="42">
        <f>IFERROR(VALUE(SUBSTITUTE('04A_국토부원자료'!J1607,",","")),"")</f>
        <v>21900</v>
      </c>
      <c r="H1606" s="43">
        <f t="shared" si="50"/>
        <v>219000000</v>
      </c>
      <c r="I1606" s="43">
        <f t="shared" si="51"/>
        <v>7398648.6486486485</v>
      </c>
      <c r="J1606" s="38">
        <f>IFERROR(VALUE(SUBSTITUTE('04A_국토부원자료'!K1607,",","")),"")</f>
        <v>13</v>
      </c>
      <c r="K1606" s="38">
        <f>IFERROR(VALUE(SUBSTITUTE('04A_국토부원자료'!N1607,",","")),"")</f>
        <v>2003</v>
      </c>
      <c r="L1606" s="39" t="str">
        <f>IFERROR('04A_국토부원자료'!O1607,"")</f>
        <v>올림픽로 354</v>
      </c>
      <c r="M1606" s="39" t="str">
        <f>IFERROR('04A_국토부원자료'!Q1607,"")</f>
        <v>중개거래</v>
      </c>
      <c r="N1606" s="38">
        <f>IF(B1606="","",IF('02_대상물건입력'!B5="",1,IF(ISNUMBER(SEARCH('02_대상물건입력'!B5,B1606)),1,0)))</f>
        <v>1</v>
      </c>
      <c r="O1606" s="38">
        <f>IF(B1606="","",IF('02_대상물건입력'!B6="",1,IF(ISNUMBER(SEARCH('02_대상물건입력'!B6,B1606)),1,0)))</f>
        <v>0</v>
      </c>
      <c r="P1606" s="38">
        <f>IF(L1606="","",IF('02_대상물건입력'!B15="",0,IF(ISNUMBER(SEARCH('02_대상물건입력'!B15,L1606)),1,0)))</f>
        <v>0</v>
      </c>
      <c r="Q1606" s="38">
        <f>IF(D1606="","",IF('02_대상물건입력'!B8="",0,IF(ISNUMBER(SEARCH('02_대상물건입력'!B8,D1606)),1,0)))</f>
        <v>0</v>
      </c>
      <c r="R1606" s="44">
        <f>IFERROR(ABS(E1606-'02_대상물건입력'!B11)/'02_대상물건입력'!B11,"")</f>
        <v>8.6525614107213739E-2</v>
      </c>
      <c r="S1606" s="38">
        <f>IFERROR(ABS(J1606-'02_대상물건입력'!B10),"")</f>
        <v>1</v>
      </c>
      <c r="T1606" s="38">
        <f>IFERROR(ABS('01_설정'!B4-F1606),"")</f>
        <v>844</v>
      </c>
      <c r="U1606" s="38">
        <f>IFERROR(ABS(K1606-YEAR('02_대상물건입력'!B14)),"")</f>
        <v>23</v>
      </c>
      <c r="V1606" s="38" t="str">
        <f>IF(B1606="","",IF(AND(E1606&gt;0,F1606&gt;0,H1606&gt;0,OR('04A_국토부원자료'!P1607="",'04A_국토부원자료'!P1607="-"),IF('01_설정'!B10=1,N1606=1,TRUE),R1606&lt;='01_설정'!B5,S1606&lt;='01_설정'!B6,T1606&lt;='01_설정'!B7,U1606&lt;='01_설정'!B8),"Y",""))</f>
        <v/>
      </c>
      <c r="W1606" s="40" t="str">
        <f>IF(V1606&lt;&gt;"Y","",MAX(0,(1-R1606/'01_설정'!B5))*'01_설정'!B14+MAX(0,(1-S1606/'01_설정'!B6))*'01_설정'!B15+MAX(0,(1-T1606/'01_설정'!B7))*'01_설정'!B16+MAX(0,(1-U1606/'01_설정'!B8))*'01_설정'!B17+O1606*'01_설정'!B11+Q1606*'01_설정'!B12+P1606*'01_설정'!B13)</f>
        <v/>
      </c>
      <c r="X1606" s="38" t="str">
        <f>IF(W1606="","",1+COUNTIFS($W$4:$W$3003,"&gt;"&amp;W1606)+COUNTIFS($W$4:W1606,W1606)-1)</f>
        <v/>
      </c>
    </row>
    <row r="1607" spans="1:24" ht="16.5">
      <c r="A1607" s="38">
        <f>IF('04A_국토부원자료'!A1608="","",ROW()-3)</f>
        <v>1604</v>
      </c>
      <c r="B1607" s="39" t="str">
        <f>IFERROR('04A_국토부원자료'!B1608,"")</f>
        <v>서울특별시 송파구 방이동</v>
      </c>
      <c r="C1607" s="39" t="str">
        <f>IF(B1607="","",IF('04A_국토부원자료'!C1608&lt;&gt;"",'04A_국토부원자료'!C1608,TRIM('04A_국토부원자료'!D1608&amp;IF('04A_국토부원자료'!E1608&lt;&gt;"","-"&amp;'04A_국토부원자료'!E1608,""))))</f>
        <v>40-3</v>
      </c>
      <c r="D1607" s="39" t="str">
        <f>IFERROR('04A_국토부원자료'!F1608,"")</f>
        <v>올림픽파크뷰</v>
      </c>
      <c r="E1607" s="40">
        <f>IFERROR(VALUE(SUBSTITUTE('04A_국토부원자료'!G1608,",","")),"")</f>
        <v>26.92</v>
      </c>
      <c r="F1607" s="41">
        <f>IFERROR(IF(AND('04A_국토부원자료'!H1608&lt;&gt;"",'04A_국토부원자료'!I1608&lt;&gt;""),DATE(INT(VALUE(SUBSTITUTE('04A_국토부원자료'!H1608,",",""))/100),MOD(VALUE(SUBSTITUTE('04A_국토부원자료'!H1608,",","")),100),VALUE(SUBSTITUTE('04A_국토부원자료'!I1608,",",""))),""),"")</f>
        <v>45267</v>
      </c>
      <c r="G1607" s="42">
        <f>IFERROR(VALUE(SUBSTITUTE('04A_국토부원자료'!J1608,",","")),"")</f>
        <v>21300</v>
      </c>
      <c r="H1607" s="43">
        <f t="shared" si="50"/>
        <v>213000000</v>
      </c>
      <c r="I1607" s="43">
        <f t="shared" si="51"/>
        <v>7912332.8380386326</v>
      </c>
      <c r="J1607" s="38">
        <f>IFERROR(VALUE(SUBSTITUTE('04A_국토부원자료'!K1608,",","")),"")</f>
        <v>9</v>
      </c>
      <c r="K1607" s="38">
        <f>IFERROR(VALUE(SUBSTITUTE('04A_국토부원자료'!N1608,",","")),"")</f>
        <v>2004</v>
      </c>
      <c r="L1607" s="39" t="str">
        <f>IFERROR('04A_국토부원자료'!O1608,"")</f>
        <v>올림픽로 374</v>
      </c>
      <c r="M1607" s="39" t="str">
        <f>IFERROR('04A_국토부원자료'!Q1608,"")</f>
        <v>중개거래</v>
      </c>
      <c r="N1607" s="38">
        <f>IF(B1607="","",IF('02_대상물건입력'!B5="",1,IF(ISNUMBER(SEARCH('02_대상물건입력'!B5,B1607)),1,0)))</f>
        <v>1</v>
      </c>
      <c r="O1607" s="38">
        <f>IF(B1607="","",IF('02_대상물건입력'!B6="",1,IF(ISNUMBER(SEARCH('02_대상물건입력'!B6,B1607)),1,0)))</f>
        <v>0</v>
      </c>
      <c r="P1607" s="38">
        <f>IF(L1607="","",IF('02_대상물건입력'!B15="",0,IF(ISNUMBER(SEARCH('02_대상물건입력'!B15,L1607)),1,0)))</f>
        <v>0</v>
      </c>
      <c r="Q1607" s="38">
        <f>IF(D1607="","",IF('02_대상물건입력'!B8="",0,IF(ISNUMBER(SEARCH('02_대상물건입력'!B8,D1607)),1,0)))</f>
        <v>0</v>
      </c>
      <c r="R1607" s="44">
        <f>IFERROR(ABS(E1607-'02_대상물건입력'!B11)/'02_대상물건입력'!B11,"")</f>
        <v>1.1849002305196137E-2</v>
      </c>
      <c r="S1607" s="38">
        <f>IFERROR(ABS(J1607-'02_대상물건입력'!B10),"")</f>
        <v>3</v>
      </c>
      <c r="T1607" s="38">
        <f>IFERROR(ABS('01_설정'!B4-F1607),"")</f>
        <v>845</v>
      </c>
      <c r="U1607" s="38">
        <f>IFERROR(ABS(K1607-YEAR('02_대상물건입력'!B14)),"")</f>
        <v>22</v>
      </c>
      <c r="V1607" s="38" t="str">
        <f>IF(B1607="","",IF(AND(E1607&gt;0,F1607&gt;0,H1607&gt;0,OR('04A_국토부원자료'!P1608="",'04A_국토부원자료'!P1608="-"),IF('01_설정'!B10=1,N1607=1,TRUE),R1607&lt;='01_설정'!B5,S1607&lt;='01_설정'!B6,T1607&lt;='01_설정'!B7,U1607&lt;='01_설정'!B8),"Y",""))</f>
        <v/>
      </c>
      <c r="W1607" s="40" t="str">
        <f>IF(V1607&lt;&gt;"Y","",MAX(0,(1-R1607/'01_설정'!B5))*'01_설정'!B14+MAX(0,(1-S1607/'01_설정'!B6))*'01_설정'!B15+MAX(0,(1-T1607/'01_설정'!B7))*'01_설정'!B16+MAX(0,(1-U1607/'01_설정'!B8))*'01_설정'!B17+O1607*'01_설정'!B11+Q1607*'01_설정'!B12+P1607*'01_설정'!B13)</f>
        <v/>
      </c>
      <c r="X1607" s="38" t="str">
        <f>IF(W1607="","",1+COUNTIFS($W$4:$W$3003,"&gt;"&amp;W1607)+COUNTIFS($W$4:W1607,W1607)-1)</f>
        <v/>
      </c>
    </row>
    <row r="1608" spans="1:24" ht="16.5">
      <c r="A1608" s="38">
        <f>IF('04A_국토부원자료'!A1609="","",ROW()-3)</f>
        <v>1605</v>
      </c>
      <c r="B1608" s="39" t="str">
        <f>IFERROR('04A_국토부원자료'!B1609,"")</f>
        <v>서울특별시 송파구 방이동</v>
      </c>
      <c r="C1608" s="39" t="str">
        <f>IF(B1608="","",IF('04A_국토부원자료'!C1609&lt;&gt;"",'04A_국토부원자료'!C1609,TRIM('04A_국토부원자료'!D1609&amp;IF('04A_국토부원자료'!E1609&lt;&gt;"","-"&amp;'04A_국토부원자료'!E1609,""))))</f>
        <v>50</v>
      </c>
      <c r="D1608" s="39" t="str">
        <f>IFERROR('04A_국토부원자료'!F1609,"")</f>
        <v>잠실엘퍼스트오피스텔</v>
      </c>
      <c r="E1608" s="40">
        <f>IFERROR(VALUE(SUBSTITUTE('04A_국토부원자료'!G1609,",","")),"")</f>
        <v>18.0688</v>
      </c>
      <c r="F1608" s="41">
        <f>IFERROR(IF(AND('04A_국토부원자료'!H1609&lt;&gt;"",'04A_국토부원자료'!I1609&lt;&gt;""),DATE(INT(VALUE(SUBSTITUTE('04A_국토부원자료'!H1609,",",""))/100),MOD(VALUE(SUBSTITUTE('04A_국토부원자료'!H1609,",","")),100),VALUE(SUBSTITUTE('04A_국토부원자료'!I1609,",",""))),""),"")</f>
        <v>45263</v>
      </c>
      <c r="G1608" s="42">
        <f>IFERROR(VALUE(SUBSTITUTE('04A_국토부원자료'!J1609,",","")),"")</f>
        <v>20500</v>
      </c>
      <c r="H1608" s="43">
        <f t="shared" si="50"/>
        <v>205000000</v>
      </c>
      <c r="I1608" s="43">
        <f t="shared" si="51"/>
        <v>11345523.775790313</v>
      </c>
      <c r="J1608" s="38">
        <f>IFERROR(VALUE(SUBSTITUTE('04A_국토부원자료'!K1609,",","")),"")</f>
        <v>9</v>
      </c>
      <c r="K1608" s="38">
        <f>IFERROR(VALUE(SUBSTITUTE('04A_국토부원자료'!N1609,",","")),"")</f>
        <v>2019</v>
      </c>
      <c r="L1608" s="39" t="str">
        <f>IFERROR('04A_국토부원자료'!O1609,"")</f>
        <v>백제고분로51길 7</v>
      </c>
      <c r="M1608" s="39" t="str">
        <f>IFERROR('04A_국토부원자료'!Q1609,"")</f>
        <v>중개거래</v>
      </c>
      <c r="N1608" s="38">
        <f>IF(B1608="","",IF('02_대상물건입력'!B5="",1,IF(ISNUMBER(SEARCH('02_대상물건입력'!B5,B1608)),1,0)))</f>
        <v>1</v>
      </c>
      <c r="O1608" s="38">
        <f>IF(B1608="","",IF('02_대상물건입력'!B6="",1,IF(ISNUMBER(SEARCH('02_대상물건입력'!B6,B1608)),1,0)))</f>
        <v>0</v>
      </c>
      <c r="P1608" s="38">
        <f>IF(L1608="","",IF('02_대상물건입력'!B15="",0,IF(ISNUMBER(SEARCH('02_대상물건입력'!B15,L1608)),1,0)))</f>
        <v>0</v>
      </c>
      <c r="Q1608" s="38">
        <f>IF(D1608="","",IF('02_대상물건입력'!B8="",0,IF(ISNUMBER(SEARCH('02_대상물건입력'!B8,D1608)),1,0)))</f>
        <v>0</v>
      </c>
      <c r="R1608" s="44">
        <f>IFERROR(ABS(E1608-'02_대상물건입력'!B11)/'02_대상물건입력'!B11,"")</f>
        <v>0.33674952648039114</v>
      </c>
      <c r="S1608" s="38">
        <f>IFERROR(ABS(J1608-'02_대상물건입력'!B10),"")</f>
        <v>3</v>
      </c>
      <c r="T1608" s="38">
        <f>IFERROR(ABS('01_설정'!B4-F1608),"")</f>
        <v>849</v>
      </c>
      <c r="U1608" s="38">
        <f>IFERROR(ABS(K1608-YEAR('02_대상물건입력'!B14)),"")</f>
        <v>7</v>
      </c>
      <c r="V1608" s="38" t="str">
        <f>IF(B1608="","",IF(AND(E1608&gt;0,F1608&gt;0,H1608&gt;0,OR('04A_국토부원자료'!P1609="",'04A_국토부원자료'!P1609="-"),IF('01_설정'!B10=1,N1608=1,TRUE),R1608&lt;='01_설정'!B5,S1608&lt;='01_설정'!B6,T1608&lt;='01_설정'!B7,U1608&lt;='01_설정'!B8),"Y",""))</f>
        <v/>
      </c>
      <c r="W1608" s="40" t="str">
        <f>IF(V1608&lt;&gt;"Y","",MAX(0,(1-R1608/'01_설정'!B5))*'01_설정'!B14+MAX(0,(1-S1608/'01_설정'!B6))*'01_설정'!B15+MAX(0,(1-T1608/'01_설정'!B7))*'01_설정'!B16+MAX(0,(1-U1608/'01_설정'!B8))*'01_설정'!B17+O1608*'01_설정'!B11+Q1608*'01_설정'!B12+P1608*'01_설정'!B13)</f>
        <v/>
      </c>
      <c r="X1608" s="38" t="str">
        <f>IF(W1608="","",1+COUNTIFS($W$4:$W$3003,"&gt;"&amp;W1608)+COUNTIFS($W$4:W1608,W1608)-1)</f>
        <v/>
      </c>
    </row>
    <row r="1609" spans="1:24" ht="16.5">
      <c r="A1609" s="38">
        <f>IF('04A_국토부원자료'!A1610="","",ROW()-3)</f>
        <v>1606</v>
      </c>
      <c r="B1609" s="39" t="str">
        <f>IFERROR('04A_국토부원자료'!B1610,"")</f>
        <v>서울특별시 송파구 방이동</v>
      </c>
      <c r="C1609" s="39" t="str">
        <f>IF(B1609="","",IF('04A_국토부원자료'!C1610&lt;&gt;"",'04A_국토부원자료'!C1610,TRIM('04A_국토부원자료'!D1610&amp;IF('04A_국토부원자료'!E1610&lt;&gt;"","-"&amp;'04A_국토부원자료'!E1610,""))))</f>
        <v>46-2</v>
      </c>
      <c r="D1609" s="39" t="str">
        <f>IFERROR('04A_국토부원자료'!F1610,"")</f>
        <v>사보이시티잠실</v>
      </c>
      <c r="E1609" s="40">
        <f>IFERROR(VALUE(SUBSTITUTE('04A_국토부원자료'!G1610,",","")),"")</f>
        <v>19.3629</v>
      </c>
      <c r="F1609" s="41">
        <f>IFERROR(IF(AND('04A_국토부원자료'!H1610&lt;&gt;"",'04A_국토부원자료'!I1610&lt;&gt;""),DATE(INT(VALUE(SUBSTITUTE('04A_국토부원자료'!H1610,",",""))/100),MOD(VALUE(SUBSTITUTE('04A_국토부원자료'!H1610,",","")),100),VALUE(SUBSTITUTE('04A_국토부원자료'!I1610,",",""))),""),"")</f>
        <v>45260</v>
      </c>
      <c r="G1609" s="42">
        <f>IFERROR(VALUE(SUBSTITUTE('04A_국토부원자료'!J1610,",","")),"")</f>
        <v>25500</v>
      </c>
      <c r="H1609" s="43">
        <f t="shared" si="50"/>
        <v>255000000</v>
      </c>
      <c r="I1609" s="43">
        <f t="shared" si="51"/>
        <v>13169514.897045381</v>
      </c>
      <c r="J1609" s="38">
        <f>IFERROR(VALUE(SUBSTITUTE('04A_국토부원자료'!K1610,",","")),"")</f>
        <v>18</v>
      </c>
      <c r="K1609" s="38">
        <f>IFERROR(VALUE(SUBSTITUTE('04A_국토부원자료'!N1610,",","")),"")</f>
        <v>2021</v>
      </c>
      <c r="L1609" s="39" t="str">
        <f>IFERROR('04A_국토부원자료'!O1610,"")</f>
        <v>오금로11길 45</v>
      </c>
      <c r="M1609" s="39" t="str">
        <f>IFERROR('04A_국토부원자료'!Q1610,"")</f>
        <v>직거래</v>
      </c>
      <c r="N1609" s="38">
        <f>IF(B1609="","",IF('02_대상물건입력'!B5="",1,IF(ISNUMBER(SEARCH('02_대상물건입력'!B5,B1609)),1,0)))</f>
        <v>1</v>
      </c>
      <c r="O1609" s="38">
        <f>IF(B1609="","",IF('02_대상물건입력'!B6="",1,IF(ISNUMBER(SEARCH('02_대상물건입력'!B6,B1609)),1,0)))</f>
        <v>0</v>
      </c>
      <c r="P1609" s="38">
        <f>IF(L1609="","",IF('02_대상물건입력'!B15="",0,IF(ISNUMBER(SEARCH('02_대상물건입력'!B15,L1609)),1,0)))</f>
        <v>0</v>
      </c>
      <c r="Q1609" s="38">
        <f>IF(D1609="","",IF('02_대상물건입력'!B8="",0,IF(ISNUMBER(SEARCH('02_대상물건입력'!B8,D1609)),1,0)))</f>
        <v>0</v>
      </c>
      <c r="R1609" s="44">
        <f>IFERROR(ABS(E1609-'02_대상물건입력'!B11)/'02_대상물건입력'!B11,"")</f>
        <v>0.28924706711498083</v>
      </c>
      <c r="S1609" s="38">
        <f>IFERROR(ABS(J1609-'02_대상물건입력'!B10),"")</f>
        <v>6</v>
      </c>
      <c r="T1609" s="38">
        <f>IFERROR(ABS('01_설정'!B4-F1609),"")</f>
        <v>852</v>
      </c>
      <c r="U1609" s="38">
        <f>IFERROR(ABS(K1609-YEAR('02_대상물건입력'!B14)),"")</f>
        <v>5</v>
      </c>
      <c r="V1609" s="38" t="str">
        <f>IF(B1609="","",IF(AND(E1609&gt;0,F1609&gt;0,H1609&gt;0,OR('04A_국토부원자료'!P1610="",'04A_국토부원자료'!P1610="-"),IF('01_설정'!B10=1,N1609=1,TRUE),R1609&lt;='01_설정'!B5,S1609&lt;='01_설정'!B6,T1609&lt;='01_설정'!B7,U1609&lt;='01_설정'!B8),"Y",""))</f>
        <v/>
      </c>
      <c r="W1609" s="40" t="str">
        <f>IF(V1609&lt;&gt;"Y","",MAX(0,(1-R1609/'01_설정'!B5))*'01_설정'!B14+MAX(0,(1-S1609/'01_설정'!B6))*'01_설정'!B15+MAX(0,(1-T1609/'01_설정'!B7))*'01_설정'!B16+MAX(0,(1-U1609/'01_설정'!B8))*'01_설정'!B17+O1609*'01_설정'!B11+Q1609*'01_설정'!B12+P1609*'01_설정'!B13)</f>
        <v/>
      </c>
      <c r="X1609" s="38" t="str">
        <f>IF(W1609="","",1+COUNTIFS($W$4:$W$3003,"&gt;"&amp;W1609)+COUNTIFS($W$4:W1609,W1609)-1)</f>
        <v/>
      </c>
    </row>
    <row r="1610" spans="1:24" ht="16.5">
      <c r="A1610" s="38">
        <f>IF('04A_국토부원자료'!A1611="","",ROW()-3)</f>
        <v>1607</v>
      </c>
      <c r="B1610" s="39" t="str">
        <f>IFERROR('04A_국토부원자료'!B1611,"")</f>
        <v>서울특별시 송파구 방이동</v>
      </c>
      <c r="C1610" s="39" t="str">
        <f>IF(B1610="","",IF('04A_국토부원자료'!C1611&lt;&gt;"",'04A_국토부원자료'!C1611,TRIM('04A_국토부원자료'!D1611&amp;IF('04A_국토부원자료'!E1611&lt;&gt;"","-"&amp;'04A_국토부원자료'!E1611,""))))</f>
        <v>35-4</v>
      </c>
      <c r="D1610" s="39" t="str">
        <f>IFERROR('04A_국토부원자료'!F1611,"")</f>
        <v>I-SPACE 잠실2</v>
      </c>
      <c r="E1610" s="40">
        <f>IFERROR(VALUE(SUBSTITUTE('04A_국토부원자료'!G1611,",","")),"")</f>
        <v>29.6</v>
      </c>
      <c r="F1610" s="41">
        <f>IFERROR(IF(AND('04A_국토부원자료'!H1611&lt;&gt;"",'04A_국토부원자료'!I1611&lt;&gt;""),DATE(INT(VALUE(SUBSTITUTE('04A_국토부원자료'!H1611,",",""))/100),MOD(VALUE(SUBSTITUTE('04A_국토부원자료'!H1611,",","")),100),VALUE(SUBSTITUTE('04A_국토부원자료'!I1611,",",""))),""),"")</f>
        <v>45255</v>
      </c>
      <c r="G1610" s="42">
        <f>IFERROR(VALUE(SUBSTITUTE('04A_국토부원자료'!J1611,",","")),"")</f>
        <v>22000</v>
      </c>
      <c r="H1610" s="43">
        <f t="shared" si="50"/>
        <v>220000000</v>
      </c>
      <c r="I1610" s="43">
        <f t="shared" si="51"/>
        <v>7432432.4324324317</v>
      </c>
      <c r="J1610" s="38">
        <f>IFERROR(VALUE(SUBSTITUTE('04A_국토부원자료'!K1611,",","")),"")</f>
        <v>9</v>
      </c>
      <c r="K1610" s="38">
        <f>IFERROR(VALUE(SUBSTITUTE('04A_국토부원자료'!N1611,",","")),"")</f>
        <v>2003</v>
      </c>
      <c r="L1610" s="39" t="str">
        <f>IFERROR('04A_국토부원자료'!O1611,"")</f>
        <v>올림픽로 354</v>
      </c>
      <c r="M1610" s="39" t="str">
        <f>IFERROR('04A_국토부원자료'!Q1611,"")</f>
        <v>중개거래</v>
      </c>
      <c r="N1610" s="38">
        <f>IF(B1610="","",IF('02_대상물건입력'!B5="",1,IF(ISNUMBER(SEARCH('02_대상물건입력'!B5,B1610)),1,0)))</f>
        <v>1</v>
      </c>
      <c r="O1610" s="38">
        <f>IF(B1610="","",IF('02_대상물건입력'!B6="",1,IF(ISNUMBER(SEARCH('02_대상물건입력'!B6,B1610)),1,0)))</f>
        <v>0</v>
      </c>
      <c r="P1610" s="38">
        <f>IF(L1610="","",IF('02_대상물건입력'!B15="",0,IF(ISNUMBER(SEARCH('02_대상물건입력'!B15,L1610)),1,0)))</f>
        <v>0</v>
      </c>
      <c r="Q1610" s="38">
        <f>IF(D1610="","",IF('02_대상물건입력'!B8="",0,IF(ISNUMBER(SEARCH('02_대상물건입력'!B8,D1610)),1,0)))</f>
        <v>0</v>
      </c>
      <c r="R1610" s="44">
        <f>IFERROR(ABS(E1610-'02_대상물건입력'!B11)/'02_대상물건입력'!B11,"")</f>
        <v>8.6525614107213739E-2</v>
      </c>
      <c r="S1610" s="38">
        <f>IFERROR(ABS(J1610-'02_대상물건입력'!B10),"")</f>
        <v>3</v>
      </c>
      <c r="T1610" s="38">
        <f>IFERROR(ABS('01_설정'!B4-F1610),"")</f>
        <v>857</v>
      </c>
      <c r="U1610" s="38">
        <f>IFERROR(ABS(K1610-YEAR('02_대상물건입력'!B14)),"")</f>
        <v>23</v>
      </c>
      <c r="V1610" s="38" t="str">
        <f>IF(B1610="","",IF(AND(E1610&gt;0,F1610&gt;0,H1610&gt;0,OR('04A_국토부원자료'!P1611="",'04A_국토부원자료'!P1611="-"),IF('01_설정'!B10=1,N1610=1,TRUE),R1610&lt;='01_설정'!B5,S1610&lt;='01_설정'!B6,T1610&lt;='01_설정'!B7,U1610&lt;='01_설정'!B8),"Y",""))</f>
        <v/>
      </c>
      <c r="W1610" s="40" t="str">
        <f>IF(V1610&lt;&gt;"Y","",MAX(0,(1-R1610/'01_설정'!B5))*'01_설정'!B14+MAX(0,(1-S1610/'01_설정'!B6))*'01_설정'!B15+MAX(0,(1-T1610/'01_설정'!B7))*'01_설정'!B16+MAX(0,(1-U1610/'01_설정'!B8))*'01_설정'!B17+O1610*'01_설정'!B11+Q1610*'01_설정'!B12+P1610*'01_설정'!B13)</f>
        <v/>
      </c>
      <c r="X1610" s="38" t="str">
        <f>IF(W1610="","",1+COUNTIFS($W$4:$W$3003,"&gt;"&amp;W1610)+COUNTIFS($W$4:W1610,W1610)-1)</f>
        <v/>
      </c>
    </row>
    <row r="1611" spans="1:24" ht="16.5">
      <c r="A1611" s="38">
        <f>IF('04A_국토부원자료'!A1612="","",ROW()-3)</f>
        <v>1608</v>
      </c>
      <c r="B1611" s="39" t="str">
        <f>IFERROR('04A_국토부원자료'!B1612,"")</f>
        <v>서울특별시 송파구 방이동</v>
      </c>
      <c r="C1611" s="39" t="str">
        <f>IF(B1611="","",IF('04A_국토부원자료'!C1612&lt;&gt;"",'04A_국토부원자료'!C1612,TRIM('04A_국토부원자료'!D1612&amp;IF('04A_국토부원자료'!E1612&lt;&gt;"","-"&amp;'04A_국토부원자료'!E1612,""))))</f>
        <v>51-2</v>
      </c>
      <c r="D1611" s="39" t="str">
        <f>IFERROR('04A_국토부원자료'!F1612,"")</f>
        <v>(51-2)</v>
      </c>
      <c r="E1611" s="40">
        <f>IFERROR(VALUE(SUBSTITUTE('04A_국토부원자료'!G1612,",","")),"")</f>
        <v>51</v>
      </c>
      <c r="F1611" s="41">
        <f>IFERROR(IF(AND('04A_국토부원자료'!H1612&lt;&gt;"",'04A_국토부원자료'!I1612&lt;&gt;""),DATE(INT(VALUE(SUBSTITUTE('04A_국토부원자료'!H1612,",",""))/100),MOD(VALUE(SUBSTITUTE('04A_국토부원자료'!H1612,",","")),100),VALUE(SUBSTITUTE('04A_국토부원자료'!I1612,",",""))),""),"")</f>
        <v>45254</v>
      </c>
      <c r="G1611" s="42">
        <f>IFERROR(VALUE(SUBSTITUTE('04A_국토부원자료'!J1612,",","")),"")</f>
        <v>25000</v>
      </c>
      <c r="H1611" s="43">
        <f t="shared" si="50"/>
        <v>250000000</v>
      </c>
      <c r="I1611" s="43">
        <f t="shared" si="51"/>
        <v>4901960.7843137253</v>
      </c>
      <c r="J1611" s="38">
        <f>IFERROR(VALUE(SUBSTITUTE('04A_국토부원자료'!K1612,",","")),"")</f>
        <v>11</v>
      </c>
      <c r="K1611" s="38">
        <f>IFERROR(VALUE(SUBSTITUTE('04A_국토부원자료'!N1612,",","")),"")</f>
        <v>1991</v>
      </c>
      <c r="L1611" s="39" t="str">
        <f>IFERROR('04A_국토부원자료'!O1612,"")</f>
        <v>백제고분로 501</v>
      </c>
      <c r="M1611" s="39" t="str">
        <f>IFERROR('04A_국토부원자료'!Q1612,"")</f>
        <v>중개거래</v>
      </c>
      <c r="N1611" s="38">
        <f>IF(B1611="","",IF('02_대상물건입력'!B5="",1,IF(ISNUMBER(SEARCH('02_대상물건입력'!B5,B1611)),1,0)))</f>
        <v>1</v>
      </c>
      <c r="O1611" s="38">
        <f>IF(B1611="","",IF('02_대상물건입력'!B6="",1,IF(ISNUMBER(SEARCH('02_대상물건입력'!B6,B1611)),1,0)))</f>
        <v>0</v>
      </c>
      <c r="P1611" s="38">
        <f>IF(L1611="","",IF('02_대상물건입력'!B15="",0,IF(ISNUMBER(SEARCH('02_대상물건입력'!B15,L1611)),1,0)))</f>
        <v>0</v>
      </c>
      <c r="Q1611" s="38">
        <f>IF(D1611="","",IF('02_대상물건입력'!B8="",0,IF(ISNUMBER(SEARCH('02_대상물건입력'!B8,D1611)),1,0)))</f>
        <v>0</v>
      </c>
      <c r="R1611" s="44">
        <f>IFERROR(ABS(E1611-'02_대상물건입력'!B11)/'02_대상물건입력'!B11,"")</f>
        <v>0.87205426754959114</v>
      </c>
      <c r="S1611" s="38">
        <f>IFERROR(ABS(J1611-'02_대상물건입력'!B10),"")</f>
        <v>1</v>
      </c>
      <c r="T1611" s="38">
        <f>IFERROR(ABS('01_설정'!B4-F1611),"")</f>
        <v>858</v>
      </c>
      <c r="U1611" s="38">
        <f>IFERROR(ABS(K1611-YEAR('02_대상물건입력'!B14)),"")</f>
        <v>35</v>
      </c>
      <c r="V1611" s="38" t="str">
        <f>IF(B1611="","",IF(AND(E1611&gt;0,F1611&gt;0,H1611&gt;0,OR('04A_국토부원자료'!P1612="",'04A_국토부원자료'!P1612="-"),IF('01_설정'!B10=1,N1611=1,TRUE),R1611&lt;='01_설정'!B5,S1611&lt;='01_설정'!B6,T1611&lt;='01_설정'!B7,U1611&lt;='01_설정'!B8),"Y",""))</f>
        <v/>
      </c>
      <c r="W1611" s="40" t="str">
        <f>IF(V1611&lt;&gt;"Y","",MAX(0,(1-R1611/'01_설정'!B5))*'01_설정'!B14+MAX(0,(1-S1611/'01_설정'!B6))*'01_설정'!B15+MAX(0,(1-T1611/'01_설정'!B7))*'01_설정'!B16+MAX(0,(1-U1611/'01_설정'!B8))*'01_설정'!B17+O1611*'01_설정'!B11+Q1611*'01_설정'!B12+P1611*'01_설정'!B13)</f>
        <v/>
      </c>
      <c r="X1611" s="38" t="str">
        <f>IF(W1611="","",1+COUNTIFS($W$4:$W$3003,"&gt;"&amp;W1611)+COUNTIFS($W$4:W1611,W1611)-1)</f>
        <v/>
      </c>
    </row>
    <row r="1612" spans="1:24" ht="16.5">
      <c r="A1612" s="38">
        <f>IF('04A_국토부원자료'!A1613="","",ROW()-3)</f>
        <v>1609</v>
      </c>
      <c r="B1612" s="39" t="str">
        <f>IFERROR('04A_국토부원자료'!B1613,"")</f>
        <v>서울특별시 송파구 방이동</v>
      </c>
      <c r="C1612" s="39" t="str">
        <f>IF(B1612="","",IF('04A_국토부원자료'!C1613&lt;&gt;"",'04A_국토부원자료'!C1613,TRIM('04A_국토부원자료'!D1613&amp;IF('04A_국토부원자료'!E1613&lt;&gt;"","-"&amp;'04A_국토부원자료'!E1613,""))))</f>
        <v>22-5</v>
      </c>
      <c r="D1612" s="39" t="str">
        <f>IFERROR('04A_국토부원자료'!F1613,"")</f>
        <v>잠실리시온</v>
      </c>
      <c r="E1612" s="40">
        <f>IFERROR(VALUE(SUBSTITUTE('04A_국토부원자료'!G1613,",","")),"")</f>
        <v>43.05</v>
      </c>
      <c r="F1612" s="41">
        <f>IFERROR(IF(AND('04A_국토부원자료'!H1613&lt;&gt;"",'04A_국토부원자료'!I1613&lt;&gt;""),DATE(INT(VALUE(SUBSTITUTE('04A_국토부원자료'!H1613,",",""))/100),MOD(VALUE(SUBSTITUTE('04A_국토부원자료'!H1613,",","")),100),VALUE(SUBSTITUTE('04A_국토부원자료'!I1613,",",""))),""),"")</f>
        <v>45245</v>
      </c>
      <c r="G1612" s="42">
        <f>IFERROR(VALUE(SUBSTITUTE('04A_국토부원자료'!J1613,",","")),"")</f>
        <v>34500</v>
      </c>
      <c r="H1612" s="43">
        <f t="shared" si="50"/>
        <v>345000000</v>
      </c>
      <c r="I1612" s="43">
        <f t="shared" si="51"/>
        <v>8013937.2822299656</v>
      </c>
      <c r="J1612" s="38">
        <f>IFERROR(VALUE(SUBSTITUTE('04A_국토부원자료'!K1613,",","")),"")</f>
        <v>8</v>
      </c>
      <c r="K1612" s="38">
        <f>IFERROR(VALUE(SUBSTITUTE('04A_국토부원자료'!N1613,",","")),"")</f>
        <v>2004</v>
      </c>
      <c r="L1612" s="39" t="str">
        <f>IFERROR('04A_국토부원자료'!O1613,"")</f>
        <v>오금로 87</v>
      </c>
      <c r="M1612" s="39" t="str">
        <f>IFERROR('04A_국토부원자료'!Q1613,"")</f>
        <v>중개거래</v>
      </c>
      <c r="N1612" s="38">
        <f>IF(B1612="","",IF('02_대상물건입력'!B5="",1,IF(ISNUMBER(SEARCH('02_대상물건입력'!B5,B1612)),1,0)))</f>
        <v>1</v>
      </c>
      <c r="O1612" s="38">
        <f>IF(B1612="","",IF('02_대상물건입력'!B6="",1,IF(ISNUMBER(SEARCH('02_대상물건입력'!B6,B1612)),1,0)))</f>
        <v>0</v>
      </c>
      <c r="P1612" s="38">
        <f>IF(L1612="","",IF('02_대상물건입력'!B15="",0,IF(ISNUMBER(SEARCH('02_대상물건입력'!B15,L1612)),1,0)))</f>
        <v>0</v>
      </c>
      <c r="Q1612" s="38">
        <f>IF(D1612="","",IF('02_대상물건입력'!B8="",0,IF(ISNUMBER(SEARCH('02_대상물건입력'!B8,D1612)),1,0)))</f>
        <v>0</v>
      </c>
      <c r="R1612" s="44">
        <f>IFERROR(ABS(E1612-'02_대상물건입력'!B11)/'02_대상물건입력'!B11,"")</f>
        <v>0.58023404349039009</v>
      </c>
      <c r="S1612" s="38">
        <f>IFERROR(ABS(J1612-'02_대상물건입력'!B10),"")</f>
        <v>4</v>
      </c>
      <c r="T1612" s="38">
        <f>IFERROR(ABS('01_설정'!B4-F1612),"")</f>
        <v>867</v>
      </c>
      <c r="U1612" s="38">
        <f>IFERROR(ABS(K1612-YEAR('02_대상물건입력'!B14)),"")</f>
        <v>22</v>
      </c>
      <c r="V1612" s="38" t="str">
        <f>IF(B1612="","",IF(AND(E1612&gt;0,F1612&gt;0,H1612&gt;0,OR('04A_국토부원자료'!P1613="",'04A_국토부원자료'!P1613="-"),IF('01_설정'!B10=1,N1612=1,TRUE),R1612&lt;='01_설정'!B5,S1612&lt;='01_설정'!B6,T1612&lt;='01_설정'!B7,U1612&lt;='01_설정'!B8),"Y",""))</f>
        <v/>
      </c>
      <c r="W1612" s="40" t="str">
        <f>IF(V1612&lt;&gt;"Y","",MAX(0,(1-R1612/'01_설정'!B5))*'01_설정'!B14+MAX(0,(1-S1612/'01_설정'!B6))*'01_설정'!B15+MAX(0,(1-T1612/'01_설정'!B7))*'01_설정'!B16+MAX(0,(1-U1612/'01_설정'!B8))*'01_설정'!B17+O1612*'01_설정'!B11+Q1612*'01_설정'!B12+P1612*'01_설정'!B13)</f>
        <v/>
      </c>
      <c r="X1612" s="38" t="str">
        <f>IF(W1612="","",1+COUNTIFS($W$4:$W$3003,"&gt;"&amp;W1612)+COUNTIFS($W$4:W1612,W1612)-1)</f>
        <v/>
      </c>
    </row>
    <row r="1613" spans="1:24" ht="16.5">
      <c r="A1613" s="38">
        <f>IF('04A_국토부원자료'!A1614="","",ROW()-3)</f>
        <v>1610</v>
      </c>
      <c r="B1613" s="39" t="str">
        <f>IFERROR('04A_국토부원자료'!B1614,"")</f>
        <v>서울특별시 송파구 방이동</v>
      </c>
      <c r="C1613" s="39" t="str">
        <f>IF(B1613="","",IF('04A_국토부원자료'!C1614&lt;&gt;"",'04A_국토부원자료'!C1614,TRIM('04A_국토부원자료'!D1614&amp;IF('04A_국토부원자료'!E1614&lt;&gt;"","-"&amp;'04A_국토부원자료'!E1614,""))))</f>
        <v>40-3</v>
      </c>
      <c r="D1613" s="39" t="str">
        <f>IFERROR('04A_국토부원자료'!F1614,"")</f>
        <v>올림픽파크뷰</v>
      </c>
      <c r="E1613" s="40">
        <f>IFERROR(VALUE(SUBSTITUTE('04A_국토부원자료'!G1614,",","")),"")</f>
        <v>26.92</v>
      </c>
      <c r="F1613" s="41">
        <f>IFERROR(IF(AND('04A_국토부원자료'!H1614&lt;&gt;"",'04A_국토부원자료'!I1614&lt;&gt;""),DATE(INT(VALUE(SUBSTITUTE('04A_국토부원자료'!H1614,",",""))/100),MOD(VALUE(SUBSTITUTE('04A_국토부원자료'!H1614,",","")),100),VALUE(SUBSTITUTE('04A_국토부원자료'!I1614,",",""))),""),"")</f>
        <v>45240</v>
      </c>
      <c r="G1613" s="42">
        <f>IFERROR(VALUE(SUBSTITUTE('04A_국토부원자료'!J1614,",","")),"")</f>
        <v>19000</v>
      </c>
      <c r="H1613" s="43">
        <f t="shared" si="50"/>
        <v>190000000</v>
      </c>
      <c r="I1613" s="43">
        <f t="shared" si="51"/>
        <v>7057949.4799405644</v>
      </c>
      <c r="J1613" s="38">
        <f>IFERROR(VALUE(SUBSTITUTE('04A_국토부원자료'!K1614,",","")),"")</f>
        <v>2</v>
      </c>
      <c r="K1613" s="38">
        <f>IFERROR(VALUE(SUBSTITUTE('04A_국토부원자료'!N1614,",","")),"")</f>
        <v>2004</v>
      </c>
      <c r="L1613" s="39" t="str">
        <f>IFERROR('04A_국토부원자료'!O1614,"")</f>
        <v>올림픽로 374</v>
      </c>
      <c r="M1613" s="39" t="str">
        <f>IFERROR('04A_국토부원자료'!Q1614,"")</f>
        <v>중개거래</v>
      </c>
      <c r="N1613" s="38">
        <f>IF(B1613="","",IF('02_대상물건입력'!B5="",1,IF(ISNUMBER(SEARCH('02_대상물건입력'!B5,B1613)),1,0)))</f>
        <v>1</v>
      </c>
      <c r="O1613" s="38">
        <f>IF(B1613="","",IF('02_대상물건입력'!B6="",1,IF(ISNUMBER(SEARCH('02_대상물건입력'!B6,B1613)),1,0)))</f>
        <v>0</v>
      </c>
      <c r="P1613" s="38">
        <f>IF(L1613="","",IF('02_대상물건입력'!B15="",0,IF(ISNUMBER(SEARCH('02_대상물건입력'!B15,L1613)),1,0)))</f>
        <v>0</v>
      </c>
      <c r="Q1613" s="38">
        <f>IF(D1613="","",IF('02_대상물건입력'!B8="",0,IF(ISNUMBER(SEARCH('02_대상물건입력'!B8,D1613)),1,0)))</f>
        <v>0</v>
      </c>
      <c r="R1613" s="44">
        <f>IFERROR(ABS(E1613-'02_대상물건입력'!B11)/'02_대상물건입력'!B11,"")</f>
        <v>1.1849002305196137E-2</v>
      </c>
      <c r="S1613" s="38">
        <f>IFERROR(ABS(J1613-'02_대상물건입력'!B10),"")</f>
        <v>10</v>
      </c>
      <c r="T1613" s="38">
        <f>IFERROR(ABS('01_설정'!B4-F1613),"")</f>
        <v>872</v>
      </c>
      <c r="U1613" s="38">
        <f>IFERROR(ABS(K1613-YEAR('02_대상물건입력'!B14)),"")</f>
        <v>22</v>
      </c>
      <c r="V1613" s="38" t="str">
        <f>IF(B1613="","",IF(AND(E1613&gt;0,F1613&gt;0,H1613&gt;0,OR('04A_국토부원자료'!P1614="",'04A_국토부원자료'!P1614="-"),IF('01_설정'!B10=1,N1613=1,TRUE),R1613&lt;='01_설정'!B5,S1613&lt;='01_설정'!B6,T1613&lt;='01_설정'!B7,U1613&lt;='01_설정'!B8),"Y",""))</f>
        <v/>
      </c>
      <c r="W1613" s="40" t="str">
        <f>IF(V1613&lt;&gt;"Y","",MAX(0,(1-R1613/'01_설정'!B5))*'01_설정'!B14+MAX(0,(1-S1613/'01_설정'!B6))*'01_설정'!B15+MAX(0,(1-T1613/'01_설정'!B7))*'01_설정'!B16+MAX(0,(1-U1613/'01_설정'!B8))*'01_설정'!B17+O1613*'01_설정'!B11+Q1613*'01_설정'!B12+P1613*'01_설정'!B13)</f>
        <v/>
      </c>
      <c r="X1613" s="38" t="str">
        <f>IF(W1613="","",1+COUNTIFS($W$4:$W$3003,"&gt;"&amp;W1613)+COUNTIFS($W$4:W1613,W1613)-1)</f>
        <v/>
      </c>
    </row>
    <row r="1614" spans="1:24" ht="16.5">
      <c r="A1614" s="38">
        <f>IF('04A_국토부원자료'!A1615="","",ROW()-3)</f>
        <v>1611</v>
      </c>
      <c r="B1614" s="39" t="str">
        <f>IFERROR('04A_국토부원자료'!B1615,"")</f>
        <v>서울특별시 송파구 방이동</v>
      </c>
      <c r="C1614" s="39" t="str">
        <f>IF(B1614="","",IF('04A_국토부원자료'!C1615&lt;&gt;"",'04A_국토부원자료'!C1615,TRIM('04A_국토부원자료'!D1615&amp;IF('04A_국토부원자료'!E1615&lt;&gt;"","-"&amp;'04A_국토부원자료'!E1615,""))))</f>
        <v>44-3</v>
      </c>
      <c r="D1614" s="39" t="str">
        <f>IFERROR('04A_국토부원자료'!F1615,"")</f>
        <v>현대토픽스</v>
      </c>
      <c r="E1614" s="40">
        <f>IFERROR(VALUE(SUBSTITUTE('04A_국토부원자료'!G1615,",","")),"")</f>
        <v>39.56</v>
      </c>
      <c r="F1614" s="41">
        <f>IFERROR(IF(AND('04A_국토부원자료'!H1615&lt;&gt;"",'04A_국토부원자료'!I1615&lt;&gt;""),DATE(INT(VALUE(SUBSTITUTE('04A_국토부원자료'!H1615,",",""))/100),MOD(VALUE(SUBSTITUTE('04A_국토부원자료'!H1615,",","")),100),VALUE(SUBSTITUTE('04A_국토부원자료'!I1615,",",""))),""),"")</f>
        <v>45240</v>
      </c>
      <c r="G1614" s="42">
        <f>IFERROR(VALUE(SUBSTITUTE('04A_국토부원자료'!J1615,",","")),"")</f>
        <v>28500</v>
      </c>
      <c r="H1614" s="43">
        <f t="shared" si="50"/>
        <v>285000000</v>
      </c>
      <c r="I1614" s="43">
        <f t="shared" si="51"/>
        <v>7204246.7138523757</v>
      </c>
      <c r="J1614" s="38">
        <f>IFERROR(VALUE(SUBSTITUTE('04A_국토부원자료'!K1615,",","")),"")</f>
        <v>7</v>
      </c>
      <c r="K1614" s="38">
        <f>IFERROR(VALUE(SUBSTITUTE('04A_국토부원자료'!N1615,",","")),"")</f>
        <v>2000</v>
      </c>
      <c r="L1614" s="39" t="str">
        <f>IFERROR('04A_국토부원자료'!O1615,"")</f>
        <v>위례성대로 6</v>
      </c>
      <c r="M1614" s="39" t="str">
        <f>IFERROR('04A_국토부원자료'!Q1615,"")</f>
        <v>직거래</v>
      </c>
      <c r="N1614" s="38">
        <f>IF(B1614="","",IF('02_대상물건입력'!B5="",1,IF(ISNUMBER(SEARCH('02_대상물건입력'!B5,B1614)),1,0)))</f>
        <v>1</v>
      </c>
      <c r="O1614" s="38">
        <f>IF(B1614="","",IF('02_대상물건입력'!B6="",1,IF(ISNUMBER(SEARCH('02_대상물건입력'!B6,B1614)),1,0)))</f>
        <v>0</v>
      </c>
      <c r="P1614" s="38">
        <f>IF(L1614="","",IF('02_대상물건입력'!B15="",0,IF(ISNUMBER(SEARCH('02_대상물건입력'!B15,L1614)),1,0)))</f>
        <v>0</v>
      </c>
      <c r="Q1614" s="38">
        <f>IF(D1614="","",IF('02_대상물건입력'!B8="",0,IF(ISNUMBER(SEARCH('02_대상물건입력'!B8,D1614)),1,0)))</f>
        <v>0</v>
      </c>
      <c r="R1614" s="44">
        <f>IFERROR(ABS(E1614-'02_대상물건입력'!B11)/'02_대상물건입력'!B11,"")</f>
        <v>0.45212680047572218</v>
      </c>
      <c r="S1614" s="38">
        <f>IFERROR(ABS(J1614-'02_대상물건입력'!B10),"")</f>
        <v>5</v>
      </c>
      <c r="T1614" s="38">
        <f>IFERROR(ABS('01_설정'!B4-F1614),"")</f>
        <v>872</v>
      </c>
      <c r="U1614" s="38">
        <f>IFERROR(ABS(K1614-YEAR('02_대상물건입력'!B14)),"")</f>
        <v>26</v>
      </c>
      <c r="V1614" s="38" t="str">
        <f>IF(B1614="","",IF(AND(E1614&gt;0,F1614&gt;0,H1614&gt;0,OR('04A_국토부원자료'!P1615="",'04A_국토부원자료'!P1615="-"),IF('01_설정'!B10=1,N1614=1,TRUE),R1614&lt;='01_설정'!B5,S1614&lt;='01_설정'!B6,T1614&lt;='01_설정'!B7,U1614&lt;='01_설정'!B8),"Y",""))</f>
        <v/>
      </c>
      <c r="W1614" s="40" t="str">
        <f>IF(V1614&lt;&gt;"Y","",MAX(0,(1-R1614/'01_설정'!B5))*'01_설정'!B14+MAX(0,(1-S1614/'01_설정'!B6))*'01_설정'!B15+MAX(0,(1-T1614/'01_설정'!B7))*'01_설정'!B16+MAX(0,(1-U1614/'01_설정'!B8))*'01_설정'!B17+O1614*'01_설정'!B11+Q1614*'01_설정'!B12+P1614*'01_설정'!B13)</f>
        <v/>
      </c>
      <c r="X1614" s="38" t="str">
        <f>IF(W1614="","",1+COUNTIFS($W$4:$W$3003,"&gt;"&amp;W1614)+COUNTIFS($W$4:W1614,W1614)-1)</f>
        <v/>
      </c>
    </row>
    <row r="1615" spans="1:24" ht="16.5">
      <c r="A1615" s="38">
        <f>IF('04A_국토부원자료'!A1616="","",ROW()-3)</f>
        <v>1612</v>
      </c>
      <c r="B1615" s="39" t="str">
        <f>IFERROR('04A_국토부원자료'!B1616,"")</f>
        <v>서울특별시 송파구 방이동</v>
      </c>
      <c r="C1615" s="39" t="str">
        <f>IF(B1615="","",IF('04A_국토부원자료'!C1616&lt;&gt;"",'04A_국토부원자료'!C1616,TRIM('04A_국토부원자료'!D1616&amp;IF('04A_국토부원자료'!E1616&lt;&gt;"","-"&amp;'04A_국토부원자료'!E1616,""))))</f>
        <v>47</v>
      </c>
      <c r="D1615" s="39" t="str">
        <f>IFERROR('04A_국토부원자료'!F1616,"")</f>
        <v>잠실헤리츠</v>
      </c>
      <c r="E1615" s="40">
        <f>IFERROR(VALUE(SUBSTITUTE('04A_국토부원자료'!G1616,",","")),"")</f>
        <v>20.97</v>
      </c>
      <c r="F1615" s="41">
        <f>IFERROR(IF(AND('04A_국토부원자료'!H1616&lt;&gt;"",'04A_국토부원자료'!I1616&lt;&gt;""),DATE(INT(VALUE(SUBSTITUTE('04A_국토부원자료'!H1616,",",""))/100),MOD(VALUE(SUBSTITUTE('04A_국토부원자료'!H1616,",","")),100),VALUE(SUBSTITUTE('04A_국토부원자료'!I1616,",",""))),""),"")</f>
        <v>45237</v>
      </c>
      <c r="G1615" s="42">
        <f>IFERROR(VALUE(SUBSTITUTE('04A_국토부원자료'!J1616,",","")),"")</f>
        <v>20370</v>
      </c>
      <c r="H1615" s="43">
        <f t="shared" si="50"/>
        <v>203700000</v>
      </c>
      <c r="I1615" s="43">
        <f t="shared" si="51"/>
        <v>9713876.9670958519</v>
      </c>
      <c r="J1615" s="38">
        <f>IFERROR(VALUE(SUBSTITUTE('04A_국토부원자료'!K1616,",","")),"")</f>
        <v>10</v>
      </c>
      <c r="K1615" s="38">
        <f>IFERROR(VALUE(SUBSTITUTE('04A_국토부원자료'!N1616,",","")),"")</f>
        <v>2017</v>
      </c>
      <c r="L1615" s="39" t="str">
        <f>IFERROR('04A_국토부원자료'!O1616,"")</f>
        <v xml:space="preserve"> </v>
      </c>
      <c r="M1615" s="39" t="str">
        <f>IFERROR('04A_국토부원자료'!Q1616,"")</f>
        <v>직거래</v>
      </c>
      <c r="N1615" s="38">
        <f>IF(B1615="","",IF('02_대상물건입력'!B5="",1,IF(ISNUMBER(SEARCH('02_대상물건입력'!B5,B1615)),1,0)))</f>
        <v>1</v>
      </c>
      <c r="O1615" s="38">
        <f>IF(B1615="","",IF('02_대상물건입력'!B6="",1,IF(ISNUMBER(SEARCH('02_대상물건입력'!B6,B1615)),1,0)))</f>
        <v>0</v>
      </c>
      <c r="P1615" s="38">
        <f>IF(L1615="","",IF('02_대상물건입력'!B15="",0,IF(ISNUMBER(SEARCH('02_대상물건입력'!B15,L1615)),1,0)))</f>
        <v>0</v>
      </c>
      <c r="Q1615" s="38">
        <f>IF(D1615="","",IF('02_대상물건입력'!B8="",0,IF(ISNUMBER(SEARCH('02_대상물건입력'!B8,D1615)),1,0)))</f>
        <v>0</v>
      </c>
      <c r="R1615" s="44">
        <f>IFERROR(ABS(E1615-'02_대상물건입력'!B11)/'02_대상물건입력'!B11,"")</f>
        <v>0.23025533351931521</v>
      </c>
      <c r="S1615" s="38">
        <f>IFERROR(ABS(J1615-'02_대상물건입력'!B10),"")</f>
        <v>2</v>
      </c>
      <c r="T1615" s="38">
        <f>IFERROR(ABS('01_설정'!B4-F1615),"")</f>
        <v>875</v>
      </c>
      <c r="U1615" s="38">
        <f>IFERROR(ABS(K1615-YEAR('02_대상물건입력'!B14)),"")</f>
        <v>9</v>
      </c>
      <c r="V1615" s="38" t="str">
        <f>IF(B1615="","",IF(AND(E1615&gt;0,F1615&gt;0,H1615&gt;0,OR('04A_국토부원자료'!P1616="",'04A_국토부원자료'!P1616="-"),IF('01_설정'!B10=1,N1615=1,TRUE),R1615&lt;='01_설정'!B5,S1615&lt;='01_설정'!B6,T1615&lt;='01_설정'!B7,U1615&lt;='01_설정'!B8),"Y",""))</f>
        <v>Y</v>
      </c>
      <c r="W1615" s="40">
        <f>IF(V1615&lt;&gt;"Y","",MAX(0,(1-R1615/'01_설정'!B5))*'01_설정'!B14+MAX(0,(1-S1615/'01_설정'!B6))*'01_설정'!B15+MAX(0,(1-T1615/'01_설정'!B7))*'01_설정'!B16+MAX(0,(1-U1615/'01_설정'!B8))*'01_설정'!B17+O1615*'01_설정'!B11+Q1615*'01_설정'!B12+P1615*'01_설정'!B13)</f>
        <v>13.553969006464644</v>
      </c>
      <c r="X1615" s="38">
        <f>IF(W1615="","",1+COUNTIFS($W$4:$W$3003,"&gt;"&amp;W1615)+COUNTIFS($W$4:W1615,W1615)-1)</f>
        <v>298</v>
      </c>
    </row>
    <row r="1616" spans="1:24" ht="16.5">
      <c r="A1616" s="38">
        <f>IF('04A_국토부원자료'!A1617="","",ROW()-3)</f>
        <v>1613</v>
      </c>
      <c r="B1616" s="39" t="str">
        <f>IFERROR('04A_국토부원자료'!B1617,"")</f>
        <v>서울특별시 송파구 방이동</v>
      </c>
      <c r="C1616" s="39" t="str">
        <f>IF(B1616="","",IF('04A_국토부원자료'!C1617&lt;&gt;"",'04A_국토부원자료'!C1617,TRIM('04A_국토부원자료'!D1617&amp;IF('04A_국토부원자료'!E1617&lt;&gt;"","-"&amp;'04A_국토부원자료'!E1617,""))))</f>
        <v>39</v>
      </c>
      <c r="D1616" s="39" t="str">
        <f>IFERROR('04A_국토부원자료'!F1617,"")</f>
        <v>잠실 제니알</v>
      </c>
      <c r="E1616" s="40">
        <f>IFERROR(VALUE(SUBSTITUTE('04A_국토부원자료'!G1617,",","")),"")</f>
        <v>23.57</v>
      </c>
      <c r="F1616" s="41">
        <f>IFERROR(IF(AND('04A_국토부원자료'!H1617&lt;&gt;"",'04A_국토부원자료'!I1617&lt;&gt;""),DATE(INT(VALUE(SUBSTITUTE('04A_국토부원자료'!H1617,",",""))/100),MOD(VALUE(SUBSTITUTE('04A_국토부원자료'!H1617,",","")),100),VALUE(SUBSTITUTE('04A_국토부원자료'!I1617,",",""))),""),"")</f>
        <v>45231</v>
      </c>
      <c r="G1616" s="42">
        <f>IFERROR(VALUE(SUBSTITUTE('04A_국토부원자료'!J1617,",","")),"")</f>
        <v>28000</v>
      </c>
      <c r="H1616" s="43">
        <f t="shared" si="50"/>
        <v>280000000</v>
      </c>
      <c r="I1616" s="43">
        <f t="shared" si="51"/>
        <v>11879507.848960543</v>
      </c>
      <c r="J1616" s="38">
        <f>IFERROR(VALUE(SUBSTITUTE('04A_국토부원자료'!K1617,",","")),"")</f>
        <v>15</v>
      </c>
      <c r="K1616" s="38">
        <f>IFERROR(VALUE(SUBSTITUTE('04A_국토부원자료'!N1617,",","")),"")</f>
        <v>2020</v>
      </c>
      <c r="L1616" s="39" t="str">
        <f>IFERROR('04A_국토부원자료'!O1617,"")</f>
        <v>올림픽로34길 6</v>
      </c>
      <c r="M1616" s="39" t="str">
        <f>IFERROR('04A_국토부원자료'!Q1617,"")</f>
        <v>중개거래</v>
      </c>
      <c r="N1616" s="38">
        <f>IF(B1616="","",IF('02_대상물건입력'!B5="",1,IF(ISNUMBER(SEARCH('02_대상물건입력'!B5,B1616)),1,0)))</f>
        <v>1</v>
      </c>
      <c r="O1616" s="38">
        <f>IF(B1616="","",IF('02_대상물건입력'!B6="",1,IF(ISNUMBER(SEARCH('02_대상물건입력'!B6,B1616)),1,0)))</f>
        <v>0</v>
      </c>
      <c r="P1616" s="38">
        <f>IF(L1616="","",IF('02_대상물건입력'!B15="",0,IF(ISNUMBER(SEARCH('02_대상물건입력'!B15,L1616)),1,0)))</f>
        <v>0</v>
      </c>
      <c r="Q1616" s="38">
        <f>IF(D1616="","",IF('02_대상물건입력'!B8="",0,IF(ISNUMBER(SEARCH('02_대상물건입력'!B8,D1616)),1,0)))</f>
        <v>0</v>
      </c>
      <c r="R1616" s="44">
        <f>IFERROR(ABS(E1616-'02_대상물건입력'!B11)/'02_대상물건입력'!B11,"")</f>
        <v>0.13481727282070854</v>
      </c>
      <c r="S1616" s="38">
        <f>IFERROR(ABS(J1616-'02_대상물건입력'!B10),"")</f>
        <v>3</v>
      </c>
      <c r="T1616" s="38">
        <f>IFERROR(ABS('01_설정'!B4-F1616),"")</f>
        <v>881</v>
      </c>
      <c r="U1616" s="38">
        <f>IFERROR(ABS(K1616-YEAR('02_대상물건입력'!B14)),"")</f>
        <v>6</v>
      </c>
      <c r="V1616" s="38" t="str">
        <f>IF(B1616="","",IF(AND(E1616&gt;0,F1616&gt;0,H1616&gt;0,OR('04A_국토부원자료'!P1617="",'04A_국토부원자료'!P1617="-"),IF('01_설정'!B10=1,N1616=1,TRUE),R1616&lt;='01_설정'!B5,S1616&lt;='01_설정'!B6,T1616&lt;='01_설정'!B7,U1616&lt;='01_설정'!B8),"Y",""))</f>
        <v>Y</v>
      </c>
      <c r="W1616" s="40">
        <f>IF(V1616&lt;&gt;"Y","",MAX(0,(1-R1616/'01_설정'!B5))*'01_설정'!B14+MAX(0,(1-S1616/'01_설정'!B6))*'01_설정'!B15+MAX(0,(1-T1616/'01_설정'!B7))*'01_설정'!B16+MAX(0,(1-U1616/'01_설정'!B8))*'01_설정'!B17+O1616*'01_설정'!B11+Q1616*'01_설정'!B12+P1616*'01_설정'!B13)</f>
        <v>22.453888210955732</v>
      </c>
      <c r="X1616" s="38">
        <f>IF(W1616="","",1+COUNTIFS($W$4:$W$3003,"&gt;"&amp;W1616)+COUNTIFS($W$4:W1616,W1616)-1)</f>
        <v>236</v>
      </c>
    </row>
    <row r="1617" spans="1:24" ht="16.5">
      <c r="A1617" s="38">
        <f>IF('04A_국토부원자료'!A1618="","",ROW()-3)</f>
        <v>1614</v>
      </c>
      <c r="B1617" s="39" t="str">
        <f>IFERROR('04A_국토부원자료'!B1618,"")</f>
        <v>서울특별시 송파구 방이동</v>
      </c>
      <c r="C1617" s="39" t="str">
        <f>IF(B1617="","",IF('04A_국토부원자료'!C1618&lt;&gt;"",'04A_국토부원자료'!C1618,TRIM('04A_국토부원자료'!D1618&amp;IF('04A_국토부원자료'!E1618&lt;&gt;"","-"&amp;'04A_국토부원자료'!E1618,""))))</f>
        <v>40-3</v>
      </c>
      <c r="D1617" s="39" t="str">
        <f>IFERROR('04A_국토부원자료'!F1618,"")</f>
        <v>올림픽파크뷰</v>
      </c>
      <c r="E1617" s="40">
        <f>IFERROR(VALUE(SUBSTITUTE('04A_국토부원자료'!G1618,",","")),"")</f>
        <v>26.43</v>
      </c>
      <c r="F1617" s="41">
        <f>IFERROR(IF(AND('04A_국토부원자료'!H1618&lt;&gt;"",'04A_국토부원자료'!I1618&lt;&gt;""),DATE(INT(VALUE(SUBSTITUTE('04A_국토부원자료'!H1618,",",""))/100),MOD(VALUE(SUBSTITUTE('04A_국토부원자료'!H1618,",","")),100),VALUE(SUBSTITUTE('04A_국토부원자료'!I1618,",",""))),""),"")</f>
        <v>45231</v>
      </c>
      <c r="G1617" s="42">
        <f>IFERROR(VALUE(SUBSTITUTE('04A_국토부원자료'!J1618,",","")),"")</f>
        <v>23000</v>
      </c>
      <c r="H1617" s="43">
        <f t="shared" si="50"/>
        <v>230000000</v>
      </c>
      <c r="I1617" s="43">
        <f t="shared" si="51"/>
        <v>8702232.3117669318</v>
      </c>
      <c r="J1617" s="38">
        <f>IFERROR(VALUE(SUBSTITUTE('04A_국토부원자료'!K1618,",","")),"")</f>
        <v>12</v>
      </c>
      <c r="K1617" s="38">
        <f>IFERROR(VALUE(SUBSTITUTE('04A_국토부원자료'!N1618,",","")),"")</f>
        <v>2004</v>
      </c>
      <c r="L1617" s="39" t="str">
        <f>IFERROR('04A_국토부원자료'!O1618,"")</f>
        <v>올림픽로 374</v>
      </c>
      <c r="M1617" s="39" t="str">
        <f>IFERROR('04A_국토부원자료'!Q1618,"")</f>
        <v>중개거래</v>
      </c>
      <c r="N1617" s="38">
        <f>IF(B1617="","",IF('02_대상물건입력'!B5="",1,IF(ISNUMBER(SEARCH('02_대상물건입력'!B5,B1617)),1,0)))</f>
        <v>1</v>
      </c>
      <c r="O1617" s="38">
        <f>IF(B1617="","",IF('02_대상물건입력'!B6="",1,IF(ISNUMBER(SEARCH('02_대상물건입력'!B6,B1617)),1,0)))</f>
        <v>0</v>
      </c>
      <c r="P1617" s="38">
        <f>IF(L1617="","",IF('02_대상물건입력'!B15="",0,IF(ISNUMBER(SEARCH('02_대상물건입력'!B15,L1617)),1,0)))</f>
        <v>0</v>
      </c>
      <c r="Q1617" s="38">
        <f>IF(D1617="","",IF('02_대상물건입력'!B8="",0,IF(ISNUMBER(SEARCH('02_대상물건입력'!B8,D1617)),1,0)))</f>
        <v>0</v>
      </c>
      <c r="R1617" s="44">
        <f>IFERROR(ABS(E1617-'02_대상물건입력'!B11)/'02_대상물건입력'!B11,"")</f>
        <v>2.98354060522413E-2</v>
      </c>
      <c r="S1617" s="38">
        <f>IFERROR(ABS(J1617-'02_대상물건입력'!B10),"")</f>
        <v>0</v>
      </c>
      <c r="T1617" s="38">
        <f>IFERROR(ABS('01_설정'!B4-F1617),"")</f>
        <v>881</v>
      </c>
      <c r="U1617" s="38">
        <f>IFERROR(ABS(K1617-YEAR('02_대상물건입력'!B14)),"")</f>
        <v>22</v>
      </c>
      <c r="V1617" s="38" t="str">
        <f>IF(B1617="","",IF(AND(E1617&gt;0,F1617&gt;0,H1617&gt;0,OR('04A_국토부원자료'!P1618="",'04A_국토부원자료'!P1618="-"),IF('01_설정'!B10=1,N1617=1,TRUE),R1617&lt;='01_설정'!B5,S1617&lt;='01_설정'!B6,T1617&lt;='01_설정'!B7,U1617&lt;='01_설정'!B8),"Y",""))</f>
        <v/>
      </c>
      <c r="W1617" s="40" t="str">
        <f>IF(V1617&lt;&gt;"Y","",MAX(0,(1-R1617/'01_설정'!B5))*'01_설정'!B14+MAX(0,(1-S1617/'01_설정'!B6))*'01_설정'!B15+MAX(0,(1-T1617/'01_설정'!B7))*'01_설정'!B16+MAX(0,(1-U1617/'01_설정'!B8))*'01_설정'!B17+O1617*'01_설정'!B11+Q1617*'01_설정'!B12+P1617*'01_설정'!B13)</f>
        <v/>
      </c>
      <c r="X1617" s="38" t="str">
        <f>IF(W1617="","",1+COUNTIFS($W$4:$W$3003,"&gt;"&amp;W1617)+COUNTIFS($W$4:W1617,W1617)-1)</f>
        <v/>
      </c>
    </row>
    <row r="1618" spans="1:24" ht="16.5">
      <c r="A1618" s="38">
        <f>IF('04A_국토부원자료'!A1619="","",ROW()-3)</f>
        <v>1615</v>
      </c>
      <c r="B1618" s="39" t="str">
        <f>IFERROR('04A_국토부원자료'!B1619,"")</f>
        <v>서울특별시 송파구 방이동</v>
      </c>
      <c r="C1618" s="39" t="str">
        <f>IF(B1618="","",IF('04A_국토부원자료'!C1619&lt;&gt;"",'04A_국토부원자료'!C1619,TRIM('04A_국토부원자료'!D1619&amp;IF('04A_국토부원자료'!E1619&lt;&gt;"","-"&amp;'04A_국토부원자료'!E1619,""))))</f>
        <v>46-2</v>
      </c>
      <c r="D1618" s="39" t="str">
        <f>IFERROR('04A_국토부원자료'!F1619,"")</f>
        <v>사보이시티잠실</v>
      </c>
      <c r="E1618" s="40">
        <f>IFERROR(VALUE(SUBSTITUTE('04A_국토부원자료'!G1619,",","")),"")</f>
        <v>23.301600000000001</v>
      </c>
      <c r="F1618" s="41">
        <f>IFERROR(IF(AND('04A_국토부원자료'!H1619&lt;&gt;"",'04A_국토부원자료'!I1619&lt;&gt;""),DATE(INT(VALUE(SUBSTITUTE('04A_국토부원자료'!H1619,",",""))/100),MOD(VALUE(SUBSTITUTE('04A_국토부원자료'!H1619,",","")),100),VALUE(SUBSTITUTE('04A_국토부원자료'!I1619,",",""))),""),"")</f>
        <v>45227</v>
      </c>
      <c r="G1618" s="42">
        <f>IFERROR(VALUE(SUBSTITUTE('04A_국토부원자료'!J1619,",","")),"")</f>
        <v>31500</v>
      </c>
      <c r="H1618" s="43">
        <f t="shared" si="50"/>
        <v>315000000</v>
      </c>
      <c r="I1618" s="43">
        <f t="shared" si="51"/>
        <v>13518385.003604902</v>
      </c>
      <c r="J1618" s="38">
        <f>IFERROR(VALUE(SUBSTITUTE('04A_국토부원자료'!K1619,",","")),"")</f>
        <v>12</v>
      </c>
      <c r="K1618" s="38">
        <f>IFERROR(VALUE(SUBSTITUTE('04A_국토부원자료'!N1619,",","")),"")</f>
        <v>2021</v>
      </c>
      <c r="L1618" s="39" t="str">
        <f>IFERROR('04A_국토부원자료'!O1619,"")</f>
        <v>오금로11길 45</v>
      </c>
      <c r="M1618" s="39" t="str">
        <f>IFERROR('04A_국토부원자료'!Q1619,"")</f>
        <v>중개거래</v>
      </c>
      <c r="N1618" s="38">
        <f>IF(B1618="","",IF('02_대상물건입력'!B5="",1,IF(ISNUMBER(SEARCH('02_대상물건입력'!B5,B1618)),1,0)))</f>
        <v>1</v>
      </c>
      <c r="O1618" s="38">
        <f>IF(B1618="","",IF('02_대상물건입력'!B6="",1,IF(ISNUMBER(SEARCH('02_대상물건입력'!B6,B1618)),1,0)))</f>
        <v>0</v>
      </c>
      <c r="P1618" s="38">
        <f>IF(L1618="","",IF('02_대상물건입력'!B15="",0,IF(ISNUMBER(SEARCH('02_대상물건입력'!B15,L1618)),1,0)))</f>
        <v>0</v>
      </c>
      <c r="Q1618" s="38">
        <f>IF(D1618="","",IF('02_대상물건입력'!B8="",0,IF(ISNUMBER(SEARCH('02_대상물건입력'!B8,D1618)),1,0)))</f>
        <v>0</v>
      </c>
      <c r="R1618" s="44">
        <f>IFERROR(ABS(E1618-'02_대상물건입력'!B11)/'02_대상물건입력'!B11,"")</f>
        <v>0.14466941724051854</v>
      </c>
      <c r="S1618" s="38">
        <f>IFERROR(ABS(J1618-'02_대상물건입력'!B10),"")</f>
        <v>0</v>
      </c>
      <c r="T1618" s="38">
        <f>IFERROR(ABS('01_설정'!B4-F1618),"")</f>
        <v>885</v>
      </c>
      <c r="U1618" s="38">
        <f>IFERROR(ABS(K1618-YEAR('02_대상물건입력'!B14)),"")</f>
        <v>5</v>
      </c>
      <c r="V1618" s="38" t="str">
        <f>IF(B1618="","",IF(AND(E1618&gt;0,F1618&gt;0,H1618&gt;0,OR('04A_국토부원자료'!P1619="",'04A_국토부원자료'!P1619="-"),IF('01_설정'!B10=1,N1618=1,TRUE),R1618&lt;='01_설정'!B5,S1618&lt;='01_설정'!B6,T1618&lt;='01_설정'!B7,U1618&lt;='01_설정'!B8),"Y",""))</f>
        <v>Y</v>
      </c>
      <c r="W1618" s="40">
        <f>IF(V1618&lt;&gt;"Y","",MAX(0,(1-R1618/'01_설정'!B5))*'01_설정'!B14+MAX(0,(1-S1618/'01_설정'!B6))*'01_설정'!B15+MAX(0,(1-T1618/'01_설정'!B7))*'01_설정'!B16+MAX(0,(1-U1618/'01_설정'!B8))*'01_설정'!B17+O1618*'01_설정'!B11+Q1618*'01_설정'!B12+P1618*'01_설정'!B13)</f>
        <v>29.721146077354916</v>
      </c>
      <c r="X1618" s="38">
        <f>IF(W1618="","",1+COUNTIFS($W$4:$W$3003,"&gt;"&amp;W1618)+COUNTIFS($W$4:W1618,W1618)-1)</f>
        <v>174</v>
      </c>
    </row>
    <row r="1619" spans="1:24" ht="16.5">
      <c r="A1619" s="38">
        <f>IF('04A_국토부원자료'!A1620="","",ROW()-3)</f>
        <v>1616</v>
      </c>
      <c r="B1619" s="39" t="str">
        <f>IFERROR('04A_국토부원자료'!B1620,"")</f>
        <v>서울특별시 송파구 방이동</v>
      </c>
      <c r="C1619" s="39" t="str">
        <f>IF(B1619="","",IF('04A_국토부원자료'!C1620&lt;&gt;"",'04A_국토부원자료'!C1620,TRIM('04A_국토부원자료'!D1620&amp;IF('04A_국토부원자료'!E1620&lt;&gt;"","-"&amp;'04A_국토부원자료'!E1620,""))))</f>
        <v>51</v>
      </c>
      <c r="D1619" s="39" t="str">
        <f>IFERROR('04A_국토부원자료'!F1620,"")</f>
        <v>올림픽파크리움</v>
      </c>
      <c r="E1619" s="40">
        <f>IFERROR(VALUE(SUBSTITUTE('04A_국토부원자료'!G1620,",","")),"")</f>
        <v>21.087</v>
      </c>
      <c r="F1619" s="41">
        <f>IFERROR(IF(AND('04A_국토부원자료'!H1620&lt;&gt;"",'04A_국토부원자료'!I1620&lt;&gt;""),DATE(INT(VALUE(SUBSTITUTE('04A_국토부원자료'!H1620,",",""))/100),MOD(VALUE(SUBSTITUTE('04A_국토부원자료'!H1620,",","")),100),VALUE(SUBSTITUTE('04A_국토부원자료'!I1620,",",""))),""),"")</f>
        <v>45227</v>
      </c>
      <c r="G1619" s="42">
        <f>IFERROR(VALUE(SUBSTITUTE('04A_국토부원자료'!J1620,",","")),"")</f>
        <v>21500</v>
      </c>
      <c r="H1619" s="43">
        <f t="shared" si="50"/>
        <v>215000000</v>
      </c>
      <c r="I1619" s="43">
        <f t="shared" si="51"/>
        <v>10195855.266277801</v>
      </c>
      <c r="J1619" s="38">
        <f>IFERROR(VALUE(SUBSTITUTE('04A_국토부원자료'!K1620,",","")),"")</f>
        <v>13</v>
      </c>
      <c r="K1619" s="38">
        <f>IFERROR(VALUE(SUBSTITUTE('04A_국토부원자료'!N1620,",","")),"")</f>
        <v>2016</v>
      </c>
      <c r="L1619" s="39" t="str">
        <f>IFERROR('04A_국토부원자료'!O1620,"")</f>
        <v>백제고분로 505</v>
      </c>
      <c r="M1619" s="39" t="str">
        <f>IFERROR('04A_국토부원자료'!Q1620,"")</f>
        <v>중개거래</v>
      </c>
      <c r="N1619" s="38">
        <f>IF(B1619="","",IF('02_대상물건입력'!B5="",1,IF(ISNUMBER(SEARCH('02_대상물건입력'!B5,B1619)),1,0)))</f>
        <v>1</v>
      </c>
      <c r="O1619" s="38">
        <f>IF(B1619="","",IF('02_대상물건입력'!B6="",1,IF(ISNUMBER(SEARCH('02_대상물건입력'!B6,B1619)),1,0)))</f>
        <v>0</v>
      </c>
      <c r="P1619" s="38">
        <f>IF(L1619="","",IF('02_대상물건입력'!B15="",0,IF(ISNUMBER(SEARCH('02_대상물건입력'!B15,L1619)),1,0)))</f>
        <v>0</v>
      </c>
      <c r="Q1619" s="38">
        <f>IF(D1619="","",IF('02_대상물건입력'!B8="",0,IF(ISNUMBER(SEARCH('02_대상물건입력'!B8,D1619)),1,0)))</f>
        <v>0</v>
      </c>
      <c r="R1619" s="44">
        <f>IFERROR(ABS(E1619-'02_대상물건입력'!B11)/'02_대상물건입력'!B11,"")</f>
        <v>0.22596062078787787</v>
      </c>
      <c r="S1619" s="38">
        <f>IFERROR(ABS(J1619-'02_대상물건입력'!B10),"")</f>
        <v>1</v>
      </c>
      <c r="T1619" s="38">
        <f>IFERROR(ABS('01_설정'!B4-F1619),"")</f>
        <v>885</v>
      </c>
      <c r="U1619" s="38">
        <f>IFERROR(ABS(K1619-YEAR('02_대상물건입력'!B14)),"")</f>
        <v>10</v>
      </c>
      <c r="V1619" s="38" t="str">
        <f>IF(B1619="","",IF(AND(E1619&gt;0,F1619&gt;0,H1619&gt;0,OR('04A_국토부원자료'!P1620="",'04A_국토부원자료'!P1620="-"),IF('01_설정'!B10=1,N1619=1,TRUE),R1619&lt;='01_설정'!B5,S1619&lt;='01_설정'!B6,T1619&lt;='01_설정'!B7,U1619&lt;='01_설정'!B8),"Y",""))</f>
        <v>Y</v>
      </c>
      <c r="W1619" s="40">
        <f>IF(V1619&lt;&gt;"Y","",MAX(0,(1-R1619/'01_설정'!B5))*'01_설정'!B14+MAX(0,(1-S1619/'01_설정'!B6))*'01_설정'!B15+MAX(0,(1-T1619/'01_설정'!B7))*'01_설정'!B16+MAX(0,(1-U1619/'01_설정'!B8))*'01_설정'!B17+O1619*'01_설정'!B11+Q1619*'01_설정'!B12+P1619*'01_설정'!B13)</f>
        <v>15.167520165187296</v>
      </c>
      <c r="X1619" s="38">
        <f>IF(W1619="","",1+COUNTIFS($W$4:$W$3003,"&gt;"&amp;W1619)+COUNTIFS($W$4:W1619,W1619)-1)</f>
        <v>291</v>
      </c>
    </row>
    <row r="1620" spans="1:24" ht="16.5">
      <c r="A1620" s="38">
        <f>IF('04A_국토부원자료'!A1621="","",ROW()-3)</f>
        <v>1617</v>
      </c>
      <c r="B1620" s="39" t="str">
        <f>IFERROR('04A_국토부원자료'!B1621,"")</f>
        <v>서울특별시 송파구 방이동</v>
      </c>
      <c r="C1620" s="39" t="str">
        <f>IF(B1620="","",IF('04A_국토부원자료'!C1621&lt;&gt;"",'04A_국토부원자료'!C1621,TRIM('04A_국토부원자료'!D1621&amp;IF('04A_국토부원자료'!E1621&lt;&gt;"","-"&amp;'04A_국토부원자료'!E1621,""))))</f>
        <v>44-3</v>
      </c>
      <c r="D1620" s="39" t="str">
        <f>IFERROR('04A_국토부원자료'!F1621,"")</f>
        <v>현대토픽스</v>
      </c>
      <c r="E1620" s="40">
        <f>IFERROR(VALUE(SUBSTITUTE('04A_국토부원자료'!G1621,",","")),"")</f>
        <v>36.799999999999997</v>
      </c>
      <c r="F1620" s="41">
        <f>IFERROR(IF(AND('04A_국토부원자료'!H1621&lt;&gt;"",'04A_국토부원자료'!I1621&lt;&gt;""),DATE(INT(VALUE(SUBSTITUTE('04A_국토부원자료'!H1621,",",""))/100),MOD(VALUE(SUBSTITUTE('04A_국토부원자료'!H1621,",","")),100),VALUE(SUBSTITUTE('04A_국토부원자료'!I1621,",",""))),""),"")</f>
        <v>45226</v>
      </c>
      <c r="G1620" s="42">
        <f>IFERROR(VALUE(SUBSTITUTE('04A_국토부원자료'!J1621,",","")),"")</f>
        <v>19000</v>
      </c>
      <c r="H1620" s="43">
        <f t="shared" si="50"/>
        <v>190000000</v>
      </c>
      <c r="I1620" s="43">
        <f t="shared" si="51"/>
        <v>5163043.4782608701</v>
      </c>
      <c r="J1620" s="38">
        <f>IFERROR(VALUE(SUBSTITUTE('04A_국토부원자료'!K1621,",","")),"")</f>
        <v>8</v>
      </c>
      <c r="K1620" s="38">
        <f>IFERROR(VALUE(SUBSTITUTE('04A_국토부원자료'!N1621,",","")),"")</f>
        <v>2000</v>
      </c>
      <c r="L1620" s="39" t="str">
        <f>IFERROR('04A_국토부원자료'!O1621,"")</f>
        <v>위례성대로 6</v>
      </c>
      <c r="M1620" s="39" t="str">
        <f>IFERROR('04A_국토부원자료'!Q1621,"")</f>
        <v>중개거래</v>
      </c>
      <c r="N1620" s="38">
        <f>IF(B1620="","",IF('02_대상물건입력'!B5="",1,IF(ISNUMBER(SEARCH('02_대상물건입력'!B5,B1620)),1,0)))</f>
        <v>1</v>
      </c>
      <c r="O1620" s="38">
        <f>IF(B1620="","",IF('02_대상물건입력'!B6="",1,IF(ISNUMBER(SEARCH('02_대상물건입력'!B6,B1620)),1,0)))</f>
        <v>0</v>
      </c>
      <c r="P1620" s="38">
        <f>IF(L1620="","",IF('02_대상물건입력'!B15="",0,IF(ISNUMBER(SEARCH('02_대상물건입력'!B15,L1620)),1,0)))</f>
        <v>0</v>
      </c>
      <c r="Q1620" s="38">
        <f>IF(D1620="","",IF('02_대상물건입력'!B8="",0,IF(ISNUMBER(SEARCH('02_대상물건입력'!B8,D1620)),1,0)))</f>
        <v>0</v>
      </c>
      <c r="R1620" s="44">
        <f>IFERROR(ABS(E1620-'02_대상물건입력'!B11)/'02_대상물건입력'!B11,"")</f>
        <v>0.3508156283495088</v>
      </c>
      <c r="S1620" s="38">
        <f>IFERROR(ABS(J1620-'02_대상물건입력'!B10),"")</f>
        <v>4</v>
      </c>
      <c r="T1620" s="38">
        <f>IFERROR(ABS('01_설정'!B4-F1620),"")</f>
        <v>886</v>
      </c>
      <c r="U1620" s="38">
        <f>IFERROR(ABS(K1620-YEAR('02_대상물건입력'!B14)),"")</f>
        <v>26</v>
      </c>
      <c r="V1620" s="38" t="str">
        <f>IF(B1620="","",IF(AND(E1620&gt;0,F1620&gt;0,H1620&gt;0,OR('04A_국토부원자료'!P1621="",'04A_국토부원자료'!P1621="-"),IF('01_설정'!B10=1,N1620=1,TRUE),R1620&lt;='01_설정'!B5,S1620&lt;='01_설정'!B6,T1620&lt;='01_설정'!B7,U1620&lt;='01_설정'!B8),"Y",""))</f>
        <v/>
      </c>
      <c r="W1620" s="40" t="str">
        <f>IF(V1620&lt;&gt;"Y","",MAX(0,(1-R1620/'01_설정'!B5))*'01_설정'!B14+MAX(0,(1-S1620/'01_설정'!B6))*'01_설정'!B15+MAX(0,(1-T1620/'01_설정'!B7))*'01_설정'!B16+MAX(0,(1-U1620/'01_설정'!B8))*'01_설정'!B17+O1620*'01_설정'!B11+Q1620*'01_설정'!B12+P1620*'01_설정'!B13)</f>
        <v/>
      </c>
      <c r="X1620" s="38" t="str">
        <f>IF(W1620="","",1+COUNTIFS($W$4:$W$3003,"&gt;"&amp;W1620)+COUNTIFS($W$4:W1620,W1620)-1)</f>
        <v/>
      </c>
    </row>
    <row r="1621" spans="1:24" ht="16.5">
      <c r="A1621" s="38">
        <f>IF('04A_국토부원자료'!A1622="","",ROW()-3)</f>
        <v>1618</v>
      </c>
      <c r="B1621" s="39" t="str">
        <f>IFERROR('04A_국토부원자료'!B1622,"")</f>
        <v>서울특별시 송파구 방이동</v>
      </c>
      <c r="C1621" s="39" t="str">
        <f>IF(B1621="","",IF('04A_국토부원자료'!C1622&lt;&gt;"",'04A_국토부원자료'!C1622,TRIM('04A_국토부원자료'!D1622&amp;IF('04A_국토부원자료'!E1622&lt;&gt;"","-"&amp;'04A_국토부원자료'!E1622,""))))</f>
        <v>43</v>
      </c>
      <c r="D1621" s="39" t="str">
        <f>IFERROR('04A_국토부원자료'!F1622,"")</f>
        <v>대명벨리온</v>
      </c>
      <c r="E1621" s="40">
        <f>IFERROR(VALUE(SUBSTITUTE('04A_국토부원자료'!G1622,",","")),"")</f>
        <v>17.32</v>
      </c>
      <c r="F1621" s="41">
        <f>IFERROR(IF(AND('04A_국토부원자료'!H1622&lt;&gt;"",'04A_국토부원자료'!I1622&lt;&gt;""),DATE(INT(VALUE(SUBSTITUTE('04A_국토부원자료'!H1622,",",""))/100),MOD(VALUE(SUBSTITUTE('04A_국토부원자료'!H1622,",","")),100),VALUE(SUBSTITUTE('04A_국토부원자료'!I1622,",",""))),""),"")</f>
        <v>45222</v>
      </c>
      <c r="G1621" s="42">
        <f>IFERROR(VALUE(SUBSTITUTE('04A_국토부원자료'!J1622,",","")),"")</f>
        <v>18300</v>
      </c>
      <c r="H1621" s="43">
        <f t="shared" si="50"/>
        <v>183000000</v>
      </c>
      <c r="I1621" s="43">
        <f t="shared" si="51"/>
        <v>10565819.861431871</v>
      </c>
      <c r="J1621" s="38">
        <f>IFERROR(VALUE(SUBSTITUTE('04A_국토부원자료'!K1622,",","")),"")</f>
        <v>10</v>
      </c>
      <c r="K1621" s="38">
        <f>IFERROR(VALUE(SUBSTITUTE('04A_국토부원자료'!N1622,",","")),"")</f>
        <v>2017</v>
      </c>
      <c r="L1621" s="39" t="str">
        <f>IFERROR('04A_국토부원자료'!O1622,"")</f>
        <v xml:space="preserve"> </v>
      </c>
      <c r="M1621" s="39" t="str">
        <f>IFERROR('04A_국토부원자료'!Q1622,"")</f>
        <v>중개거래</v>
      </c>
      <c r="N1621" s="38">
        <f>IF(B1621="","",IF('02_대상물건입력'!B5="",1,IF(ISNUMBER(SEARCH('02_대상물건입력'!B5,B1621)),1,0)))</f>
        <v>1</v>
      </c>
      <c r="O1621" s="38">
        <f>IF(B1621="","",IF('02_대상물건입력'!B6="",1,IF(ISNUMBER(SEARCH('02_대상물건입력'!B6,B1621)),1,0)))</f>
        <v>0</v>
      </c>
      <c r="P1621" s="38">
        <f>IF(L1621="","",IF('02_대상물건입력'!B15="",0,IF(ISNUMBER(SEARCH('02_대상물건입력'!B15,L1621)),1,0)))</f>
        <v>0</v>
      </c>
      <c r="Q1621" s="38">
        <f>IF(D1621="","",IF('02_대상물건입력'!B8="",0,IF(ISNUMBER(SEARCH('02_대상물건입력'!B8,D1621)),1,0)))</f>
        <v>0</v>
      </c>
      <c r="R1621" s="44">
        <f>IFERROR(ABS(E1621-'02_대상물건입력'!B11)/'02_대상물건입력'!B11,"")</f>
        <v>0.36423568796158984</v>
      </c>
      <c r="S1621" s="38">
        <f>IFERROR(ABS(J1621-'02_대상물건입력'!B10),"")</f>
        <v>2</v>
      </c>
      <c r="T1621" s="38">
        <f>IFERROR(ABS('01_설정'!B4-F1621),"")</f>
        <v>890</v>
      </c>
      <c r="U1621" s="38">
        <f>IFERROR(ABS(K1621-YEAR('02_대상물건입력'!B14)),"")</f>
        <v>9</v>
      </c>
      <c r="V1621" s="38" t="str">
        <f>IF(B1621="","",IF(AND(E1621&gt;0,F1621&gt;0,H1621&gt;0,OR('04A_국토부원자료'!P1622="",'04A_국토부원자료'!P1622="-"),IF('01_설정'!B10=1,N1621=1,TRUE),R1621&lt;='01_설정'!B5,S1621&lt;='01_설정'!B6,T1621&lt;='01_설정'!B7,U1621&lt;='01_설정'!B8),"Y",""))</f>
        <v/>
      </c>
      <c r="W1621" s="40" t="str">
        <f>IF(V1621&lt;&gt;"Y","",MAX(0,(1-R1621/'01_설정'!B5))*'01_설정'!B14+MAX(0,(1-S1621/'01_설정'!B6))*'01_설정'!B15+MAX(0,(1-T1621/'01_설정'!B7))*'01_설정'!B16+MAX(0,(1-U1621/'01_설정'!B8))*'01_설정'!B17+O1621*'01_설정'!B11+Q1621*'01_설정'!B12+P1621*'01_설정'!B13)</f>
        <v/>
      </c>
      <c r="X1621" s="38" t="str">
        <f>IF(W1621="","",1+COUNTIFS($W$4:$W$3003,"&gt;"&amp;W1621)+COUNTIFS($W$4:W1621,W1621)-1)</f>
        <v/>
      </c>
    </row>
    <row r="1622" spans="1:24" ht="16.5">
      <c r="A1622" s="38">
        <f>IF('04A_국토부원자료'!A1623="","",ROW()-3)</f>
        <v>1619</v>
      </c>
      <c r="B1622" s="39" t="str">
        <f>IFERROR('04A_국토부원자료'!B1623,"")</f>
        <v>서울특별시 송파구 방이동</v>
      </c>
      <c r="C1622" s="39" t="str">
        <f>IF(B1622="","",IF('04A_국토부원자료'!C1623&lt;&gt;"",'04A_국토부원자료'!C1623,TRIM('04A_국토부원자료'!D1623&amp;IF('04A_국토부원자료'!E1623&lt;&gt;"","-"&amp;'04A_국토부원자료'!E1623,""))))</f>
        <v>39</v>
      </c>
      <c r="D1622" s="39" t="str">
        <f>IFERROR('04A_국토부원자료'!F1623,"")</f>
        <v>잠실 제니알</v>
      </c>
      <c r="E1622" s="40">
        <f>IFERROR(VALUE(SUBSTITUTE('04A_국토부원자료'!G1623,",","")),"")</f>
        <v>23.54</v>
      </c>
      <c r="F1622" s="41">
        <f>IFERROR(IF(AND('04A_국토부원자료'!H1623&lt;&gt;"",'04A_국토부원자료'!I1623&lt;&gt;""),DATE(INT(VALUE(SUBSTITUTE('04A_국토부원자료'!H1623,",",""))/100),MOD(VALUE(SUBSTITUTE('04A_국토부원자료'!H1623,",","")),100),VALUE(SUBSTITUTE('04A_국토부원자료'!I1623,",",""))),""),"")</f>
        <v>45219</v>
      </c>
      <c r="G1622" s="42">
        <f>IFERROR(VALUE(SUBSTITUTE('04A_국토부원자료'!J1623,",","")),"")</f>
        <v>26500</v>
      </c>
      <c r="H1622" s="43">
        <f t="shared" si="50"/>
        <v>265000000</v>
      </c>
      <c r="I1622" s="43">
        <f t="shared" si="51"/>
        <v>11257434.154630417</v>
      </c>
      <c r="J1622" s="38">
        <f>IFERROR(VALUE(SUBSTITUTE('04A_국토부원자료'!K1623,",","")),"")</f>
        <v>4</v>
      </c>
      <c r="K1622" s="38">
        <f>IFERROR(VALUE(SUBSTITUTE('04A_국토부원자료'!N1623,",","")),"")</f>
        <v>2020</v>
      </c>
      <c r="L1622" s="39" t="str">
        <f>IFERROR('04A_국토부원자료'!O1623,"")</f>
        <v>올림픽로34길 6</v>
      </c>
      <c r="M1622" s="39" t="str">
        <f>IFERROR('04A_국토부원자료'!Q1623,"")</f>
        <v>중개거래</v>
      </c>
      <c r="N1622" s="38">
        <f>IF(B1622="","",IF('02_대상물건입력'!B5="",1,IF(ISNUMBER(SEARCH('02_대상물건입력'!B5,B1622)),1,0)))</f>
        <v>1</v>
      </c>
      <c r="O1622" s="38">
        <f>IF(B1622="","",IF('02_대상물건입력'!B6="",1,IF(ISNUMBER(SEARCH('02_대상물건입력'!B6,B1622)),1,0)))</f>
        <v>0</v>
      </c>
      <c r="P1622" s="38">
        <f>IF(L1622="","",IF('02_대상물건입력'!B15="",0,IF(ISNUMBER(SEARCH('02_대상물건입력'!B15,L1622)),1,0)))</f>
        <v>0</v>
      </c>
      <c r="Q1622" s="38">
        <f>IF(D1622="","",IF('02_대상물건입력'!B8="",0,IF(ISNUMBER(SEARCH('02_대상물건입력'!B8,D1622)),1,0)))</f>
        <v>0</v>
      </c>
      <c r="R1622" s="44">
        <f>IFERROR(ABS(E1622-'02_대상물건입력'!B11)/'02_대상물건입력'!B11,"")</f>
        <v>0.13591848121338482</v>
      </c>
      <c r="S1622" s="38">
        <f>IFERROR(ABS(J1622-'02_대상물건입력'!B10),"")</f>
        <v>8</v>
      </c>
      <c r="T1622" s="38">
        <f>IFERROR(ABS('01_설정'!B4-F1622),"")</f>
        <v>893</v>
      </c>
      <c r="U1622" s="38">
        <f>IFERROR(ABS(K1622-YEAR('02_대상물건입력'!B14)),"")</f>
        <v>6</v>
      </c>
      <c r="V1622" s="38" t="str">
        <f>IF(B1622="","",IF(AND(E1622&gt;0,F1622&gt;0,H1622&gt;0,OR('04A_국토부원자료'!P1623="",'04A_국토부원자료'!P1623="-"),IF('01_설정'!B10=1,N1622=1,TRUE),R1622&lt;='01_설정'!B5,S1622&lt;='01_설정'!B6,T1622&lt;='01_설정'!B7,U1622&lt;='01_설정'!B8),"Y",""))</f>
        <v/>
      </c>
      <c r="W1622" s="40" t="str">
        <f>IF(V1622&lt;&gt;"Y","",MAX(0,(1-R1622/'01_설정'!B5))*'01_설정'!B14+MAX(0,(1-S1622/'01_설정'!B6))*'01_설정'!B15+MAX(0,(1-T1622/'01_설정'!B7))*'01_설정'!B16+MAX(0,(1-U1622/'01_설정'!B8))*'01_설정'!B17+O1622*'01_설정'!B11+Q1622*'01_설정'!B12+P1622*'01_설정'!B13)</f>
        <v/>
      </c>
      <c r="X1622" s="38" t="str">
        <f>IF(W1622="","",1+COUNTIFS($W$4:$W$3003,"&gt;"&amp;W1622)+COUNTIFS($W$4:W1622,W1622)-1)</f>
        <v/>
      </c>
    </row>
    <row r="1623" spans="1:24" ht="16.5">
      <c r="A1623" s="38">
        <f>IF('04A_국토부원자료'!A1624="","",ROW()-3)</f>
        <v>1620</v>
      </c>
      <c r="B1623" s="39" t="str">
        <f>IFERROR('04A_국토부원자료'!B1624,"")</f>
        <v>서울특별시 송파구 방이동</v>
      </c>
      <c r="C1623" s="39" t="str">
        <f>IF(B1623="","",IF('04A_국토부원자료'!C1624&lt;&gt;"",'04A_국토부원자료'!C1624,TRIM('04A_국토부원자료'!D1624&amp;IF('04A_국토부원자료'!E1624&lt;&gt;"","-"&amp;'04A_국토부원자료'!E1624,""))))</f>
        <v>22</v>
      </c>
      <c r="D1623" s="39" t="str">
        <f>IFERROR('04A_국토부원자료'!F1624,"")</f>
        <v>대우유토피아오피스텔</v>
      </c>
      <c r="E1623" s="40">
        <f>IFERROR(VALUE(SUBSTITUTE('04A_국토부원자료'!G1624,",","")),"")</f>
        <v>26.22</v>
      </c>
      <c r="F1623" s="41">
        <f>IFERROR(IF(AND('04A_국토부원자료'!H1624&lt;&gt;"",'04A_국토부원자료'!I1624&lt;&gt;""),DATE(INT(VALUE(SUBSTITUTE('04A_국토부원자료'!H1624,",",""))/100),MOD(VALUE(SUBSTITUTE('04A_국토부원자료'!H1624,",","")),100),VALUE(SUBSTITUTE('04A_국토부원자료'!I1624,",",""))),""),"")</f>
        <v>45219</v>
      </c>
      <c r="G1623" s="42">
        <f>IFERROR(VALUE(SUBSTITUTE('04A_국토부원자료'!J1624,",","")),"")</f>
        <v>16500</v>
      </c>
      <c r="H1623" s="43">
        <f t="shared" si="50"/>
        <v>165000000</v>
      </c>
      <c r="I1623" s="43">
        <f t="shared" si="51"/>
        <v>6292906.1784897028</v>
      </c>
      <c r="J1623" s="38">
        <f>IFERROR(VALUE(SUBSTITUTE('04A_국토부원자료'!K1624,",","")),"")</f>
        <v>20</v>
      </c>
      <c r="K1623" s="38">
        <f>IFERROR(VALUE(SUBSTITUTE('04A_국토부원자료'!N1624,",","")),"")</f>
        <v>1999</v>
      </c>
      <c r="L1623" s="39" t="str">
        <f>IFERROR('04A_국토부원자료'!O1624,"")</f>
        <v>올림픽로 336</v>
      </c>
      <c r="M1623" s="39" t="str">
        <f>IFERROR('04A_국토부원자료'!Q1624,"")</f>
        <v>중개거래</v>
      </c>
      <c r="N1623" s="38">
        <f>IF(B1623="","",IF('02_대상물건입력'!B5="",1,IF(ISNUMBER(SEARCH('02_대상물건입력'!B5,B1623)),1,0)))</f>
        <v>1</v>
      </c>
      <c r="O1623" s="38">
        <f>IF(B1623="","",IF('02_대상물건입력'!B6="",1,IF(ISNUMBER(SEARCH('02_대상물건입력'!B6,B1623)),1,0)))</f>
        <v>0</v>
      </c>
      <c r="P1623" s="38">
        <f>IF(L1623="","",IF('02_대상물건입력'!B15="",0,IF(ISNUMBER(SEARCH('02_대상물건입력'!B15,L1623)),1,0)))</f>
        <v>0</v>
      </c>
      <c r="Q1623" s="38">
        <f>IF(D1623="","",IF('02_대상물건입력'!B8="",0,IF(ISNUMBER(SEARCH('02_대상물건입력'!B8,D1623)),1,0)))</f>
        <v>0</v>
      </c>
      <c r="R1623" s="44">
        <f>IFERROR(ABS(E1623-'02_대상물건입력'!B11)/'02_대상물건입력'!B11,"")</f>
        <v>3.7543864800974942E-2</v>
      </c>
      <c r="S1623" s="38">
        <f>IFERROR(ABS(J1623-'02_대상물건입력'!B10),"")</f>
        <v>8</v>
      </c>
      <c r="T1623" s="38">
        <f>IFERROR(ABS('01_설정'!B4-F1623),"")</f>
        <v>893</v>
      </c>
      <c r="U1623" s="38">
        <f>IFERROR(ABS(K1623-YEAR('02_대상물건입력'!B14)),"")</f>
        <v>27</v>
      </c>
      <c r="V1623" s="38" t="str">
        <f>IF(B1623="","",IF(AND(E1623&gt;0,F1623&gt;0,H1623&gt;0,OR('04A_국토부원자료'!P1624="",'04A_국토부원자료'!P1624="-"),IF('01_설정'!B10=1,N1623=1,TRUE),R1623&lt;='01_설정'!B5,S1623&lt;='01_설정'!B6,T1623&lt;='01_설정'!B7,U1623&lt;='01_설정'!B8),"Y",""))</f>
        <v/>
      </c>
      <c r="W1623" s="40" t="str">
        <f>IF(V1623&lt;&gt;"Y","",MAX(0,(1-R1623/'01_설정'!B5))*'01_설정'!B14+MAX(0,(1-S1623/'01_설정'!B6))*'01_설정'!B15+MAX(0,(1-T1623/'01_설정'!B7))*'01_설정'!B16+MAX(0,(1-U1623/'01_설정'!B8))*'01_설정'!B17+O1623*'01_설정'!B11+Q1623*'01_설정'!B12+P1623*'01_설정'!B13)</f>
        <v/>
      </c>
      <c r="X1623" s="38" t="str">
        <f>IF(W1623="","",1+COUNTIFS($W$4:$W$3003,"&gt;"&amp;W1623)+COUNTIFS($W$4:W1623,W1623)-1)</f>
        <v/>
      </c>
    </row>
    <row r="1624" spans="1:24" ht="16.5">
      <c r="A1624" s="38">
        <f>IF('04A_국토부원자료'!A1625="","",ROW()-3)</f>
        <v>1621</v>
      </c>
      <c r="B1624" s="39" t="str">
        <f>IFERROR('04A_국토부원자료'!B1625,"")</f>
        <v>서울특별시 송파구 방이동</v>
      </c>
      <c r="C1624" s="39" t="str">
        <f>IF(B1624="","",IF('04A_국토부원자료'!C1625&lt;&gt;"",'04A_국토부원자료'!C1625,TRIM('04A_국토부원자료'!D1625&amp;IF('04A_국토부원자료'!E1625&lt;&gt;"","-"&amp;'04A_국토부원자료'!E1625,""))))</f>
        <v>35-2</v>
      </c>
      <c r="D1624" s="39" t="str">
        <f>IFERROR('04A_국토부원자료'!F1625,"")</f>
        <v>쌩모리빌오피스텔</v>
      </c>
      <c r="E1624" s="40">
        <f>IFERROR(VALUE(SUBSTITUTE('04A_국토부원자료'!G1625,",","")),"")</f>
        <v>44.22</v>
      </c>
      <c r="F1624" s="41">
        <f>IFERROR(IF(AND('04A_국토부원자료'!H1625&lt;&gt;"",'04A_국토부원자료'!I1625&lt;&gt;""),DATE(INT(VALUE(SUBSTITUTE('04A_국토부원자료'!H1625,",",""))/100),MOD(VALUE(SUBSTITUTE('04A_국토부원자료'!H1625,",","")),100),VALUE(SUBSTITUTE('04A_국토부원자료'!I1625,",",""))),""),"")</f>
        <v>45218</v>
      </c>
      <c r="G1624" s="42">
        <f>IFERROR(VALUE(SUBSTITUTE('04A_국토부원자료'!J1625,",","")),"")</f>
        <v>26500</v>
      </c>
      <c r="H1624" s="43">
        <f t="shared" si="50"/>
        <v>265000000</v>
      </c>
      <c r="I1624" s="43">
        <f t="shared" si="51"/>
        <v>5992763.4554500226</v>
      </c>
      <c r="J1624" s="38">
        <f>IFERROR(VALUE(SUBSTITUTE('04A_국토부원자료'!K1625,",","")),"")</f>
        <v>8</v>
      </c>
      <c r="K1624" s="38">
        <f>IFERROR(VALUE(SUBSTITUTE('04A_국토부원자료'!N1625,",","")),"")</f>
        <v>2003</v>
      </c>
      <c r="L1624" s="39" t="str">
        <f>IFERROR('04A_국토부원자료'!O1625,"")</f>
        <v>올림픽로 350</v>
      </c>
      <c r="M1624" s="39" t="str">
        <f>IFERROR('04A_국토부원자료'!Q1625,"")</f>
        <v>중개거래</v>
      </c>
      <c r="N1624" s="38">
        <f>IF(B1624="","",IF('02_대상물건입력'!B5="",1,IF(ISNUMBER(SEARCH('02_대상물건입력'!B5,B1624)),1,0)))</f>
        <v>1</v>
      </c>
      <c r="O1624" s="38">
        <f>IF(B1624="","",IF('02_대상물건입력'!B6="",1,IF(ISNUMBER(SEARCH('02_대상물건입력'!B6,B1624)),1,0)))</f>
        <v>0</v>
      </c>
      <c r="P1624" s="38">
        <f>IF(L1624="","",IF('02_대상물건입력'!B15="",0,IF(ISNUMBER(SEARCH('02_대상물건입력'!B15,L1624)),1,0)))</f>
        <v>0</v>
      </c>
      <c r="Q1624" s="38">
        <f>IF(D1624="","",IF('02_대상물건입력'!B8="",0,IF(ISNUMBER(SEARCH('02_대상물건입력'!B8,D1624)),1,0)))</f>
        <v>0</v>
      </c>
      <c r="R1624" s="44">
        <f>IFERROR(ABS(E1624-'02_대상물건입력'!B11)/'02_대상물건입력'!B11,"")</f>
        <v>0.6231811708047631</v>
      </c>
      <c r="S1624" s="38">
        <f>IFERROR(ABS(J1624-'02_대상물건입력'!B10),"")</f>
        <v>4</v>
      </c>
      <c r="T1624" s="38">
        <f>IFERROR(ABS('01_설정'!B4-F1624),"")</f>
        <v>894</v>
      </c>
      <c r="U1624" s="38">
        <f>IFERROR(ABS(K1624-YEAR('02_대상물건입력'!B14)),"")</f>
        <v>23</v>
      </c>
      <c r="V1624" s="38" t="str">
        <f>IF(B1624="","",IF(AND(E1624&gt;0,F1624&gt;0,H1624&gt;0,OR('04A_국토부원자료'!P1625="",'04A_국토부원자료'!P1625="-"),IF('01_설정'!B10=1,N1624=1,TRUE),R1624&lt;='01_설정'!B5,S1624&lt;='01_설정'!B6,T1624&lt;='01_설정'!B7,U1624&lt;='01_설정'!B8),"Y",""))</f>
        <v/>
      </c>
      <c r="W1624" s="40" t="str">
        <f>IF(V1624&lt;&gt;"Y","",MAX(0,(1-R1624/'01_설정'!B5))*'01_설정'!B14+MAX(0,(1-S1624/'01_설정'!B6))*'01_설정'!B15+MAX(0,(1-T1624/'01_설정'!B7))*'01_설정'!B16+MAX(0,(1-U1624/'01_설정'!B8))*'01_설정'!B17+O1624*'01_설정'!B11+Q1624*'01_설정'!B12+P1624*'01_설정'!B13)</f>
        <v/>
      </c>
      <c r="X1624" s="38" t="str">
        <f>IF(W1624="","",1+COUNTIFS($W$4:$W$3003,"&gt;"&amp;W1624)+COUNTIFS($W$4:W1624,W1624)-1)</f>
        <v/>
      </c>
    </row>
    <row r="1625" spans="1:24" ht="16.5">
      <c r="A1625" s="38">
        <f>IF('04A_국토부원자료'!A1626="","",ROW()-3)</f>
        <v>1622</v>
      </c>
      <c r="B1625" s="39" t="str">
        <f>IFERROR('04A_국토부원자료'!B1626,"")</f>
        <v>서울특별시 송파구 방이동</v>
      </c>
      <c r="C1625" s="39" t="str">
        <f>IF(B1625="","",IF('04A_국토부원자료'!C1626&lt;&gt;"",'04A_국토부원자료'!C1626,TRIM('04A_국토부원자료'!D1626&amp;IF('04A_국토부원자료'!E1626&lt;&gt;"","-"&amp;'04A_국토부원자료'!E1626,""))))</f>
        <v>38-4</v>
      </c>
      <c r="D1625" s="39" t="str">
        <f>IFERROR('04A_국토부원자료'!F1626,"")</f>
        <v>벨리시모 오피스텔</v>
      </c>
      <c r="E1625" s="40">
        <f>IFERROR(VALUE(SUBSTITUTE('04A_국토부원자료'!G1626,",","")),"")</f>
        <v>19.53</v>
      </c>
      <c r="F1625" s="41">
        <f>IFERROR(IF(AND('04A_국토부원자료'!H1626&lt;&gt;"",'04A_국토부원자료'!I1626&lt;&gt;""),DATE(INT(VALUE(SUBSTITUTE('04A_국토부원자료'!H1626,",",""))/100),MOD(VALUE(SUBSTITUTE('04A_국토부원자료'!H1626,",","")),100),VALUE(SUBSTITUTE('04A_국토부원자료'!I1626,",",""))),""),"")</f>
        <v>45218</v>
      </c>
      <c r="G1625" s="42">
        <f>IFERROR(VALUE(SUBSTITUTE('04A_국토부원자료'!J1626,",","")),"")</f>
        <v>14200</v>
      </c>
      <c r="H1625" s="43">
        <f t="shared" si="50"/>
        <v>142000000</v>
      </c>
      <c r="I1625" s="43">
        <f t="shared" si="51"/>
        <v>7270865.3353814641</v>
      </c>
      <c r="J1625" s="38">
        <f>IFERROR(VALUE(SUBSTITUTE('04A_국토부원자료'!K1626,",","")),"")</f>
        <v>6</v>
      </c>
      <c r="K1625" s="38">
        <f>IFERROR(VALUE(SUBSTITUTE('04A_국토부원자료'!N1626,",","")),"")</f>
        <v>2013</v>
      </c>
      <c r="L1625" s="39" t="str">
        <f>IFERROR('04A_국토부원자료'!O1626,"")</f>
        <v>오금로11길 29-11</v>
      </c>
      <c r="M1625" s="39" t="str">
        <f>IFERROR('04A_국토부원자료'!Q1626,"")</f>
        <v>중개거래</v>
      </c>
      <c r="N1625" s="38">
        <f>IF(B1625="","",IF('02_대상물건입력'!B5="",1,IF(ISNUMBER(SEARCH('02_대상물건입력'!B5,B1625)),1,0)))</f>
        <v>1</v>
      </c>
      <c r="O1625" s="38">
        <f>IF(B1625="","",IF('02_대상물건입력'!B6="",1,IF(ISNUMBER(SEARCH('02_대상물건입력'!B6,B1625)),1,0)))</f>
        <v>0</v>
      </c>
      <c r="P1625" s="38">
        <f>IF(L1625="","",IF('02_대상물건입력'!B15="",0,IF(ISNUMBER(SEARCH('02_대상물건입력'!B15,L1625)),1,0)))</f>
        <v>0</v>
      </c>
      <c r="Q1625" s="38">
        <f>IF(D1625="","",IF('02_대상물건입력'!B8="",0,IF(ISNUMBER(SEARCH('02_대상물건입력'!B8,D1625)),1,0)))</f>
        <v>0</v>
      </c>
      <c r="R1625" s="44">
        <f>IFERROR(ABS(E1625-'02_대상물건입력'!B11)/'02_대상물건입력'!B11,"")</f>
        <v>0.28311333636777419</v>
      </c>
      <c r="S1625" s="38">
        <f>IFERROR(ABS(J1625-'02_대상물건입력'!B10),"")</f>
        <v>6</v>
      </c>
      <c r="T1625" s="38">
        <f>IFERROR(ABS('01_설정'!B4-F1625),"")</f>
        <v>894</v>
      </c>
      <c r="U1625" s="38">
        <f>IFERROR(ABS(K1625-YEAR('02_대상물건입력'!B14)),"")</f>
        <v>13</v>
      </c>
      <c r="V1625" s="38" t="str">
        <f>IF(B1625="","",IF(AND(E1625&gt;0,F1625&gt;0,H1625&gt;0,OR('04A_국토부원자료'!P1626="",'04A_국토부원자료'!P1626="-"),IF('01_설정'!B10=1,N1625=1,TRUE),R1625&lt;='01_설정'!B5,S1625&lt;='01_설정'!B6,T1625&lt;='01_설정'!B7,U1625&lt;='01_설정'!B8),"Y",""))</f>
        <v/>
      </c>
      <c r="W1625" s="40" t="str">
        <f>IF(V1625&lt;&gt;"Y","",MAX(0,(1-R1625/'01_설정'!B5))*'01_설정'!B14+MAX(0,(1-S1625/'01_설정'!B6))*'01_설정'!B15+MAX(0,(1-T1625/'01_설정'!B7))*'01_설정'!B16+MAX(0,(1-U1625/'01_설정'!B8))*'01_설정'!B17+O1625*'01_설정'!B11+Q1625*'01_설정'!B12+P1625*'01_설정'!B13)</f>
        <v/>
      </c>
      <c r="X1625" s="38" t="str">
        <f>IF(W1625="","",1+COUNTIFS($W$4:$W$3003,"&gt;"&amp;W1625)+COUNTIFS($W$4:W1625,W1625)-1)</f>
        <v/>
      </c>
    </row>
    <row r="1626" spans="1:24" ht="16.5">
      <c r="A1626" s="38">
        <f>IF('04A_국토부원자료'!A1627="","",ROW()-3)</f>
        <v>1623</v>
      </c>
      <c r="B1626" s="39" t="str">
        <f>IFERROR('04A_국토부원자료'!B1627,"")</f>
        <v>서울특별시 송파구 방이동</v>
      </c>
      <c r="C1626" s="39" t="str">
        <f>IF(B1626="","",IF('04A_국토부원자료'!C1627&lt;&gt;"",'04A_국토부원자료'!C1627,TRIM('04A_국토부원자료'!D1627&amp;IF('04A_국토부원자료'!E1627&lt;&gt;"","-"&amp;'04A_국토부원자료'!E1627,""))))</f>
        <v>41-8</v>
      </c>
      <c r="D1626" s="39" t="str">
        <f>IFERROR('04A_국토부원자료'!F1627,"")</f>
        <v>잠실 벨솔레 오피스텔</v>
      </c>
      <c r="E1626" s="40">
        <f>IFERROR(VALUE(SUBSTITUTE('04A_국토부원자료'!G1627,",","")),"")</f>
        <v>29.324999999999999</v>
      </c>
      <c r="F1626" s="41">
        <f>IFERROR(IF(AND('04A_국토부원자료'!H1627&lt;&gt;"",'04A_국토부원자료'!I1627&lt;&gt;""),DATE(INT(VALUE(SUBSTITUTE('04A_국토부원자료'!H1627,",",""))/100),MOD(VALUE(SUBSTITUTE('04A_국토부원자료'!H1627,",","")),100),VALUE(SUBSTITUTE('04A_국토부원자료'!I1627,",",""))),""),"")</f>
        <v>45215</v>
      </c>
      <c r="G1626" s="42">
        <f>IFERROR(VALUE(SUBSTITUTE('04A_국토부원자료'!J1627,",","")),"")</f>
        <v>33500</v>
      </c>
      <c r="H1626" s="43">
        <f t="shared" si="50"/>
        <v>335000000</v>
      </c>
      <c r="I1626" s="43">
        <f t="shared" si="51"/>
        <v>11423699.914748508</v>
      </c>
      <c r="J1626" s="38">
        <f>IFERROR(VALUE(SUBSTITUTE('04A_국토부원자료'!K1627,",","")),"")</f>
        <v>18</v>
      </c>
      <c r="K1626" s="38">
        <f>IFERROR(VALUE(SUBSTITUTE('04A_국토부원자료'!N1627,",","")),"")</f>
        <v>2020</v>
      </c>
      <c r="L1626" s="39" t="str">
        <f>IFERROR('04A_국토부원자료'!O1627,"")</f>
        <v>올림픽로34길 5-13</v>
      </c>
      <c r="M1626" s="39" t="str">
        <f>IFERROR('04A_국토부원자료'!Q1627,"")</f>
        <v>직거래</v>
      </c>
      <c r="N1626" s="38">
        <f>IF(B1626="","",IF('02_대상물건입력'!B5="",1,IF(ISNUMBER(SEARCH('02_대상물건입력'!B5,B1626)),1,0)))</f>
        <v>1</v>
      </c>
      <c r="O1626" s="38">
        <f>IF(B1626="","",IF('02_대상물건입력'!B6="",1,IF(ISNUMBER(SEARCH('02_대상물건입력'!B6,B1626)),1,0)))</f>
        <v>0</v>
      </c>
      <c r="P1626" s="38">
        <f>IF(L1626="","",IF('02_대상물건입력'!B15="",0,IF(ISNUMBER(SEARCH('02_대상물건입력'!B15,L1626)),1,0)))</f>
        <v>0</v>
      </c>
      <c r="Q1626" s="38">
        <f>IF(D1626="","",IF('02_대상물건입력'!B8="",0,IF(ISNUMBER(SEARCH('02_대상물건입력'!B8,D1626)),1,0)))</f>
        <v>0</v>
      </c>
      <c r="R1626" s="44">
        <f>IFERROR(ABS(E1626-'02_대상물건입력'!B11)/'02_대상물건입력'!B11,"")</f>
        <v>7.6431203841014886E-2</v>
      </c>
      <c r="S1626" s="38">
        <f>IFERROR(ABS(J1626-'02_대상물건입력'!B10),"")</f>
        <v>6</v>
      </c>
      <c r="T1626" s="38">
        <f>IFERROR(ABS('01_설정'!B4-F1626),"")</f>
        <v>897</v>
      </c>
      <c r="U1626" s="38">
        <f>IFERROR(ABS(K1626-YEAR('02_대상물건입력'!B14)),"")</f>
        <v>6</v>
      </c>
      <c r="V1626" s="38" t="str">
        <f>IF(B1626="","",IF(AND(E1626&gt;0,F1626&gt;0,H1626&gt;0,OR('04A_국토부원자료'!P1627="",'04A_국토부원자료'!P1627="-"),IF('01_설정'!B10=1,N1626=1,TRUE),R1626&lt;='01_설정'!B5,S1626&lt;='01_설정'!B6,T1626&lt;='01_설정'!B7,U1626&lt;='01_설정'!B8),"Y",""))</f>
        <v/>
      </c>
      <c r="W1626" s="40" t="str">
        <f>IF(V1626&lt;&gt;"Y","",MAX(0,(1-R1626/'01_설정'!B5))*'01_설정'!B14+MAX(0,(1-S1626/'01_설정'!B6))*'01_설정'!B15+MAX(0,(1-T1626/'01_설정'!B7))*'01_설정'!B16+MAX(0,(1-U1626/'01_설정'!B8))*'01_설정'!B17+O1626*'01_설정'!B11+Q1626*'01_설정'!B12+P1626*'01_설정'!B13)</f>
        <v/>
      </c>
      <c r="X1626" s="38" t="str">
        <f>IF(W1626="","",1+COUNTIFS($W$4:$W$3003,"&gt;"&amp;W1626)+COUNTIFS($W$4:W1626,W1626)-1)</f>
        <v/>
      </c>
    </row>
    <row r="1627" spans="1:24" ht="16.5">
      <c r="A1627" s="38">
        <f>IF('04A_국토부원자료'!A1628="","",ROW()-3)</f>
        <v>1624</v>
      </c>
      <c r="B1627" s="39" t="str">
        <f>IFERROR('04A_국토부원자료'!B1628,"")</f>
        <v>서울특별시 송파구 방이동</v>
      </c>
      <c r="C1627" s="39" t="str">
        <f>IF(B1627="","",IF('04A_국토부원자료'!C1628&lt;&gt;"",'04A_국토부원자료'!C1628,TRIM('04A_국토부원자료'!D1628&amp;IF('04A_국토부원자료'!E1628&lt;&gt;"","-"&amp;'04A_국토부원자료'!E1628,""))))</f>
        <v>47</v>
      </c>
      <c r="D1627" s="39" t="str">
        <f>IFERROR('04A_국토부원자료'!F1628,"")</f>
        <v>잠실헤리츠</v>
      </c>
      <c r="E1627" s="40">
        <f>IFERROR(VALUE(SUBSTITUTE('04A_국토부원자료'!G1628,",","")),"")</f>
        <v>16.43</v>
      </c>
      <c r="F1627" s="41">
        <f>IFERROR(IF(AND('04A_국토부원자료'!H1628&lt;&gt;"",'04A_국토부원자료'!I1628&lt;&gt;""),DATE(INT(VALUE(SUBSTITUTE('04A_국토부원자료'!H1628,",",""))/100),MOD(VALUE(SUBSTITUTE('04A_국토부원자료'!H1628,",","")),100),VALUE(SUBSTITUTE('04A_국토부원자료'!I1628,",",""))),""),"")</f>
        <v>45210</v>
      </c>
      <c r="G1627" s="42">
        <f>IFERROR(VALUE(SUBSTITUTE('04A_국토부원자료'!J1628,",","")),"")</f>
        <v>16800</v>
      </c>
      <c r="H1627" s="43">
        <f t="shared" si="50"/>
        <v>168000000</v>
      </c>
      <c r="I1627" s="43">
        <f t="shared" si="51"/>
        <v>10225197.808886183</v>
      </c>
      <c r="J1627" s="38">
        <f>IFERROR(VALUE(SUBSTITUTE('04A_국토부원자료'!K1628,",","")),"")</f>
        <v>16</v>
      </c>
      <c r="K1627" s="38">
        <f>IFERROR(VALUE(SUBSTITUTE('04A_국토부원자료'!N1628,",","")),"")</f>
        <v>2017</v>
      </c>
      <c r="L1627" s="39" t="str">
        <f>IFERROR('04A_국토부원자료'!O1628,"")</f>
        <v xml:space="preserve"> </v>
      </c>
      <c r="M1627" s="39" t="str">
        <f>IFERROR('04A_국토부원자료'!Q1628,"")</f>
        <v>중개거래</v>
      </c>
      <c r="N1627" s="38">
        <f>IF(B1627="","",IF('02_대상물건입력'!B5="",1,IF(ISNUMBER(SEARCH('02_대상물건입력'!B5,B1627)),1,0)))</f>
        <v>1</v>
      </c>
      <c r="O1627" s="38">
        <f>IF(B1627="","",IF('02_대상물건입력'!B6="",1,IF(ISNUMBER(SEARCH('02_대상물건입력'!B6,B1627)),1,0)))</f>
        <v>0</v>
      </c>
      <c r="P1627" s="38">
        <f>IF(L1627="","",IF('02_대상물건입력'!B15="",0,IF(ISNUMBER(SEARCH('02_대상물건입력'!B15,L1627)),1,0)))</f>
        <v>0</v>
      </c>
      <c r="Q1627" s="38">
        <f>IF(D1627="","",IF('02_대상물건입력'!B8="",0,IF(ISNUMBER(SEARCH('02_대상물건입력'!B8,D1627)),1,0)))</f>
        <v>0</v>
      </c>
      <c r="R1627" s="44">
        <f>IFERROR(ABS(E1627-'02_대상물건입력'!B11)/'02_대상물건입력'!B11,"")</f>
        <v>0.39690487027765131</v>
      </c>
      <c r="S1627" s="38">
        <f>IFERROR(ABS(J1627-'02_대상물건입력'!B10),"")</f>
        <v>4</v>
      </c>
      <c r="T1627" s="38">
        <f>IFERROR(ABS('01_설정'!B4-F1627),"")</f>
        <v>902</v>
      </c>
      <c r="U1627" s="38">
        <f>IFERROR(ABS(K1627-YEAR('02_대상물건입력'!B14)),"")</f>
        <v>9</v>
      </c>
      <c r="V1627" s="38" t="str">
        <f>IF(B1627="","",IF(AND(E1627&gt;0,F1627&gt;0,H1627&gt;0,OR('04A_국토부원자료'!P1628="",'04A_국토부원자료'!P1628="-"),IF('01_설정'!B10=1,N1627=1,TRUE),R1627&lt;='01_설정'!B5,S1627&lt;='01_설정'!B6,T1627&lt;='01_설정'!B7,U1627&lt;='01_설정'!B8),"Y",""))</f>
        <v/>
      </c>
      <c r="W1627" s="40" t="str">
        <f>IF(V1627&lt;&gt;"Y","",MAX(0,(1-R1627/'01_설정'!B5))*'01_설정'!B14+MAX(0,(1-S1627/'01_설정'!B6))*'01_설정'!B15+MAX(0,(1-T1627/'01_설정'!B7))*'01_설정'!B16+MAX(0,(1-U1627/'01_설정'!B8))*'01_설정'!B17+O1627*'01_설정'!B11+Q1627*'01_설정'!B12+P1627*'01_설정'!B13)</f>
        <v/>
      </c>
      <c r="X1627" s="38" t="str">
        <f>IF(W1627="","",1+COUNTIFS($W$4:$W$3003,"&gt;"&amp;W1627)+COUNTIFS($W$4:W1627,W1627)-1)</f>
        <v/>
      </c>
    </row>
    <row r="1628" spans="1:24" ht="16.5">
      <c r="A1628" s="38">
        <f>IF('04A_국토부원자료'!A1629="","",ROW()-3)</f>
        <v>1625</v>
      </c>
      <c r="B1628" s="39" t="str">
        <f>IFERROR('04A_국토부원자료'!B1629,"")</f>
        <v>서울특별시 송파구 방이동</v>
      </c>
      <c r="C1628" s="39" t="str">
        <f>IF(B1628="","",IF('04A_국토부원자료'!C1629&lt;&gt;"",'04A_국토부원자료'!C1629,TRIM('04A_국토부원자료'!D1629&amp;IF('04A_국토부원자료'!E1629&lt;&gt;"","-"&amp;'04A_국토부원자료'!E1629,""))))</f>
        <v>43</v>
      </c>
      <c r="D1628" s="39" t="str">
        <f>IFERROR('04A_국토부원자료'!F1629,"")</f>
        <v>대명벨리온</v>
      </c>
      <c r="E1628" s="40">
        <f>IFERROR(VALUE(SUBSTITUTE('04A_국토부원자료'!G1629,",","")),"")</f>
        <v>16.61</v>
      </c>
      <c r="F1628" s="41">
        <f>IFERROR(IF(AND('04A_국토부원자료'!H1629&lt;&gt;"",'04A_국토부원자료'!I1629&lt;&gt;""),DATE(INT(VALUE(SUBSTITUTE('04A_국토부원자료'!H1629,",",""))/100),MOD(VALUE(SUBSTITUTE('04A_국토부원자료'!H1629,",","")),100),VALUE(SUBSTITUTE('04A_국토부원자료'!I1629,",",""))),""),"")</f>
        <v>45205</v>
      </c>
      <c r="G1628" s="42">
        <f>IFERROR(VALUE(SUBSTITUTE('04A_국토부원자료'!J1629,",","")),"")</f>
        <v>18000</v>
      </c>
      <c r="H1628" s="43">
        <f t="shared" si="50"/>
        <v>180000000</v>
      </c>
      <c r="I1628" s="43">
        <f t="shared" si="51"/>
        <v>10836845.273931367</v>
      </c>
      <c r="J1628" s="38">
        <f>IFERROR(VALUE(SUBSTITUTE('04A_국토부원자료'!K1629,",","")),"")</f>
        <v>10</v>
      </c>
      <c r="K1628" s="38">
        <f>IFERROR(VALUE(SUBSTITUTE('04A_국토부원자료'!N1629,",","")),"")</f>
        <v>2017</v>
      </c>
      <c r="L1628" s="39" t="str">
        <f>IFERROR('04A_국토부원자료'!O1629,"")</f>
        <v xml:space="preserve"> </v>
      </c>
      <c r="M1628" s="39" t="str">
        <f>IFERROR('04A_국토부원자료'!Q1629,"")</f>
        <v>중개거래</v>
      </c>
      <c r="N1628" s="38">
        <f>IF(B1628="","",IF('02_대상물건입력'!B5="",1,IF(ISNUMBER(SEARCH('02_대상물건입력'!B5,B1628)),1,0)))</f>
        <v>1</v>
      </c>
      <c r="O1628" s="38">
        <f>IF(B1628="","",IF('02_대상물건입력'!B6="",1,IF(ISNUMBER(SEARCH('02_대상물건입력'!B6,B1628)),1,0)))</f>
        <v>0</v>
      </c>
      <c r="P1628" s="38">
        <f>IF(L1628="","",IF('02_대상물건입력'!B15="",0,IF(ISNUMBER(SEARCH('02_대상물건입력'!B15,L1628)),1,0)))</f>
        <v>0</v>
      </c>
      <c r="Q1628" s="38">
        <f>IF(D1628="","",IF('02_대상물건입력'!B8="",0,IF(ISNUMBER(SEARCH('02_대상물건입력'!B8,D1628)),1,0)))</f>
        <v>0</v>
      </c>
      <c r="R1628" s="44">
        <f>IFERROR(ABS(E1628-'02_대상물건입력'!B11)/'02_대상물건입력'!B11,"")</f>
        <v>0.39029761992159395</v>
      </c>
      <c r="S1628" s="38">
        <f>IFERROR(ABS(J1628-'02_대상물건입력'!B10),"")</f>
        <v>2</v>
      </c>
      <c r="T1628" s="38">
        <f>IFERROR(ABS('01_설정'!B4-F1628),"")</f>
        <v>907</v>
      </c>
      <c r="U1628" s="38">
        <f>IFERROR(ABS(K1628-YEAR('02_대상물건입력'!B14)),"")</f>
        <v>9</v>
      </c>
      <c r="V1628" s="38" t="str">
        <f>IF(B1628="","",IF(AND(E1628&gt;0,F1628&gt;0,H1628&gt;0,OR('04A_국토부원자료'!P1629="",'04A_국토부원자료'!P1629="-"),IF('01_설정'!B10=1,N1628=1,TRUE),R1628&lt;='01_설정'!B5,S1628&lt;='01_설정'!B6,T1628&lt;='01_설정'!B7,U1628&lt;='01_설정'!B8),"Y",""))</f>
        <v/>
      </c>
      <c r="W1628" s="40" t="str">
        <f>IF(V1628&lt;&gt;"Y","",MAX(0,(1-R1628/'01_설정'!B5))*'01_설정'!B14+MAX(0,(1-S1628/'01_설정'!B6))*'01_설정'!B15+MAX(0,(1-T1628/'01_설정'!B7))*'01_설정'!B16+MAX(0,(1-U1628/'01_설정'!B8))*'01_설정'!B17+O1628*'01_설정'!B11+Q1628*'01_설정'!B12+P1628*'01_설정'!B13)</f>
        <v/>
      </c>
      <c r="X1628" s="38" t="str">
        <f>IF(W1628="","",1+COUNTIFS($W$4:$W$3003,"&gt;"&amp;W1628)+COUNTIFS($W$4:W1628,W1628)-1)</f>
        <v/>
      </c>
    </row>
    <row r="1629" spans="1:24" ht="16.5">
      <c r="A1629" s="38">
        <f>IF('04A_국토부원자료'!A1630="","",ROW()-3)</f>
        <v>1626</v>
      </c>
      <c r="B1629" s="39" t="str">
        <f>IFERROR('04A_국토부원자료'!B1630,"")</f>
        <v>서울특별시 송파구 방이동</v>
      </c>
      <c r="C1629" s="39" t="str">
        <f>IF(B1629="","",IF('04A_국토부원자료'!C1630&lt;&gt;"",'04A_국토부원자료'!C1630,TRIM('04A_국토부원자료'!D1630&amp;IF('04A_국토부원자료'!E1630&lt;&gt;"","-"&amp;'04A_국토부원자료'!E1630,""))))</f>
        <v>47-5</v>
      </c>
      <c r="D1629" s="39" t="str">
        <f>IFERROR('04A_국토부원자료'!F1630,"")</f>
        <v>잠실 소프라우스 오피스텔</v>
      </c>
      <c r="E1629" s="40">
        <f>IFERROR(VALUE(SUBSTITUTE('04A_국토부원자료'!G1630,",","")),"")</f>
        <v>29.72</v>
      </c>
      <c r="F1629" s="41">
        <f>IFERROR(IF(AND('04A_국토부원자료'!H1630&lt;&gt;"",'04A_국토부원자료'!I1630&lt;&gt;""),DATE(INT(VALUE(SUBSTITUTE('04A_국토부원자료'!H1630,",",""))/100),MOD(VALUE(SUBSTITUTE('04A_국토부원자료'!H1630,",","")),100),VALUE(SUBSTITUTE('04A_국토부원자료'!I1630,",",""))),""),"")</f>
        <v>45192</v>
      </c>
      <c r="G1629" s="42">
        <f>IFERROR(VALUE(SUBSTITUTE('04A_국토부원자료'!J1630,",","")),"")</f>
        <v>33500</v>
      </c>
      <c r="H1629" s="43">
        <f t="shared" si="50"/>
        <v>335000000</v>
      </c>
      <c r="I1629" s="43">
        <f t="shared" si="51"/>
        <v>11271870.794078063</v>
      </c>
      <c r="J1629" s="38">
        <f>IFERROR(VALUE(SUBSTITUTE('04A_국토부원자료'!K1630,",","")),"")</f>
        <v>10</v>
      </c>
      <c r="K1629" s="38">
        <f>IFERROR(VALUE(SUBSTITUTE('04A_국토부원자료'!N1630,",","")),"")</f>
        <v>2021</v>
      </c>
      <c r="L1629" s="39" t="str">
        <f>IFERROR('04A_국토부원자료'!O1630,"")</f>
        <v xml:space="preserve"> </v>
      </c>
      <c r="M1629" s="39" t="str">
        <f>IFERROR('04A_국토부원자료'!Q1630,"")</f>
        <v>중개거래</v>
      </c>
      <c r="N1629" s="38">
        <f>IF(B1629="","",IF('02_대상물건입력'!B5="",1,IF(ISNUMBER(SEARCH('02_대상물건입력'!B5,B1629)),1,0)))</f>
        <v>1</v>
      </c>
      <c r="O1629" s="38">
        <f>IF(B1629="","",IF('02_대상물건입력'!B6="",1,IF(ISNUMBER(SEARCH('02_대상물건입력'!B6,B1629)),1,0)))</f>
        <v>0</v>
      </c>
      <c r="P1629" s="38">
        <f>IF(L1629="","",IF('02_대상물건입력'!B15="",0,IF(ISNUMBER(SEARCH('02_대상물건입력'!B15,L1629)),1,0)))</f>
        <v>0</v>
      </c>
      <c r="Q1629" s="38">
        <f>IF(D1629="","",IF('02_대상물건입력'!B8="",0,IF(ISNUMBER(SEARCH('02_대상물건입력'!B8,D1629)),1,0)))</f>
        <v>0</v>
      </c>
      <c r="R1629" s="44">
        <f>IFERROR(ABS(E1629-'02_대상물건입력'!B11)/'02_대상물건입력'!B11,"")</f>
        <v>9.0930447677918566E-2</v>
      </c>
      <c r="S1629" s="38">
        <f>IFERROR(ABS(J1629-'02_대상물건입력'!B10),"")</f>
        <v>2</v>
      </c>
      <c r="T1629" s="38">
        <f>IFERROR(ABS('01_설정'!B4-F1629),"")</f>
        <v>920</v>
      </c>
      <c r="U1629" s="38">
        <f>IFERROR(ABS(K1629-YEAR('02_대상물건입력'!B14)),"")</f>
        <v>5</v>
      </c>
      <c r="V1629" s="38" t="str">
        <f>IF(B1629="","",IF(AND(E1629&gt;0,F1629&gt;0,H1629&gt;0,OR('04A_국토부원자료'!P1630="",'04A_국토부원자료'!P1630="-"),IF('01_설정'!B10=1,N1629=1,TRUE),R1629&lt;='01_설정'!B5,S1629&lt;='01_설정'!B6,T1629&lt;='01_설정'!B7,U1629&lt;='01_설정'!B8),"Y",""))</f>
        <v>Y</v>
      </c>
      <c r="W1629" s="40">
        <f>IF(V1629&lt;&gt;"Y","",MAX(0,(1-R1629/'01_설정'!B5))*'01_설정'!B14+MAX(0,(1-S1629/'01_설정'!B6))*'01_설정'!B15+MAX(0,(1-T1629/'01_설정'!B7))*'01_설정'!B16+MAX(0,(1-U1629/'01_설정'!B8))*'01_설정'!B17+O1629*'01_설정'!B11+Q1629*'01_설정'!B12+P1629*'01_설정'!B13)</f>
        <v>29.074832933110287</v>
      </c>
      <c r="X1629" s="38">
        <f>IF(W1629="","",1+COUNTIFS($W$4:$W$3003,"&gt;"&amp;W1629)+COUNTIFS($W$4:W1629,W1629)-1)</f>
        <v>180</v>
      </c>
    </row>
    <row r="1630" spans="1:24" ht="16.5">
      <c r="A1630" s="38">
        <f>IF('04A_국토부원자료'!A1631="","",ROW()-3)</f>
        <v>1627</v>
      </c>
      <c r="B1630" s="39" t="str">
        <f>IFERROR('04A_국토부원자료'!B1631,"")</f>
        <v>서울특별시 송파구 방이동</v>
      </c>
      <c r="C1630" s="39" t="str">
        <f>IF(B1630="","",IF('04A_국토부원자료'!C1631&lt;&gt;"",'04A_국토부원자료'!C1631,TRIM('04A_국토부원자료'!D1631&amp;IF('04A_국토부원자료'!E1631&lt;&gt;"","-"&amp;'04A_국토부원자료'!E1631,""))))</f>
        <v>38-4</v>
      </c>
      <c r="D1630" s="39" t="str">
        <f>IFERROR('04A_국토부원자료'!F1631,"")</f>
        <v>벨리시모 오피스텔</v>
      </c>
      <c r="E1630" s="40">
        <f>IFERROR(VALUE(SUBSTITUTE('04A_국토부원자료'!G1631,",","")),"")</f>
        <v>21.1</v>
      </c>
      <c r="F1630" s="41">
        <f>IFERROR(IF(AND('04A_국토부원자료'!H1631&lt;&gt;"",'04A_국토부원자료'!I1631&lt;&gt;""),DATE(INT(VALUE(SUBSTITUTE('04A_국토부원자료'!H1631,",",""))/100),MOD(VALUE(SUBSTITUTE('04A_국토부원자료'!H1631,",","")),100),VALUE(SUBSTITUTE('04A_국토부원자료'!I1631,",",""))),""),"")</f>
        <v>45190</v>
      </c>
      <c r="G1630" s="42">
        <f>IFERROR(VALUE(SUBSTITUTE('04A_국토부원자료'!J1631,",","")),"")</f>
        <v>15300</v>
      </c>
      <c r="H1630" s="43">
        <f t="shared" si="50"/>
        <v>153000000</v>
      </c>
      <c r="I1630" s="43">
        <f t="shared" si="51"/>
        <v>7251184.8341232222</v>
      </c>
      <c r="J1630" s="38">
        <f>IFERROR(VALUE(SUBSTITUTE('04A_국토부원자료'!K1631,",","")),"")</f>
        <v>6</v>
      </c>
      <c r="K1630" s="38">
        <f>IFERROR(VALUE(SUBSTITUTE('04A_국토부원자료'!N1631,",","")),"")</f>
        <v>2013</v>
      </c>
      <c r="L1630" s="39" t="str">
        <f>IFERROR('04A_국토부원자료'!O1631,"")</f>
        <v>오금로11길 29-11</v>
      </c>
      <c r="M1630" s="39" t="str">
        <f>IFERROR('04A_국토부원자료'!Q1631,"")</f>
        <v>중개거래</v>
      </c>
      <c r="N1630" s="38">
        <f>IF(B1630="","",IF('02_대상물건입력'!B5="",1,IF(ISNUMBER(SEARCH('02_대상물건입력'!B5,B1630)),1,0)))</f>
        <v>1</v>
      </c>
      <c r="O1630" s="38">
        <f>IF(B1630="","",IF('02_대상물건입력'!B6="",1,IF(ISNUMBER(SEARCH('02_대상물건입력'!B6,B1630)),1,0)))</f>
        <v>0</v>
      </c>
      <c r="P1630" s="38">
        <f>IF(L1630="","",IF('02_대상물건입력'!B15="",0,IF(ISNUMBER(SEARCH('02_대상물건입력'!B15,L1630)),1,0)))</f>
        <v>0</v>
      </c>
      <c r="Q1630" s="38">
        <f>IF(D1630="","",IF('02_대상물건입력'!B8="",0,IF(ISNUMBER(SEARCH('02_대상물건입력'!B8,D1630)),1,0)))</f>
        <v>0</v>
      </c>
      <c r="R1630" s="44">
        <f>IFERROR(ABS(E1630-'02_대상물건입력'!B11)/'02_대상물건입력'!B11,"")</f>
        <v>0.22548343048438479</v>
      </c>
      <c r="S1630" s="38">
        <f>IFERROR(ABS(J1630-'02_대상물건입력'!B10),"")</f>
        <v>6</v>
      </c>
      <c r="T1630" s="38">
        <f>IFERROR(ABS('01_설정'!B4-F1630),"")</f>
        <v>922</v>
      </c>
      <c r="U1630" s="38">
        <f>IFERROR(ABS(K1630-YEAR('02_대상물건입력'!B14)),"")</f>
        <v>13</v>
      </c>
      <c r="V1630" s="38" t="str">
        <f>IF(B1630="","",IF(AND(E1630&gt;0,F1630&gt;0,H1630&gt;0,OR('04A_국토부원자료'!P1631="",'04A_국토부원자료'!P1631="-"),IF('01_설정'!B10=1,N1630=1,TRUE),R1630&lt;='01_설정'!B5,S1630&lt;='01_설정'!B6,T1630&lt;='01_설정'!B7,U1630&lt;='01_설정'!B8),"Y",""))</f>
        <v/>
      </c>
      <c r="W1630" s="40" t="str">
        <f>IF(V1630&lt;&gt;"Y","",MAX(0,(1-R1630/'01_설정'!B5))*'01_설정'!B14+MAX(0,(1-S1630/'01_설정'!B6))*'01_설정'!B15+MAX(0,(1-T1630/'01_설정'!B7))*'01_설정'!B16+MAX(0,(1-U1630/'01_설정'!B8))*'01_설정'!B17+O1630*'01_설정'!B11+Q1630*'01_설정'!B12+P1630*'01_설정'!B13)</f>
        <v/>
      </c>
      <c r="X1630" s="38" t="str">
        <f>IF(W1630="","",1+COUNTIFS($W$4:$W$3003,"&gt;"&amp;W1630)+COUNTIFS($W$4:W1630,W1630)-1)</f>
        <v/>
      </c>
    </row>
    <row r="1631" spans="1:24" ht="16.5">
      <c r="A1631" s="38">
        <f>IF('04A_국토부원자료'!A1632="","",ROW()-3)</f>
        <v>1628</v>
      </c>
      <c r="B1631" s="39" t="str">
        <f>IFERROR('04A_국토부원자료'!B1632,"")</f>
        <v>서울특별시 송파구 방이동</v>
      </c>
      <c r="C1631" s="39" t="str">
        <f>IF(B1631="","",IF('04A_국토부원자료'!C1632&lt;&gt;"",'04A_국토부원자료'!C1632,TRIM('04A_국토부원자료'!D1632&amp;IF('04A_국토부원자료'!E1632&lt;&gt;"","-"&amp;'04A_국토부원자료'!E1632,""))))</f>
        <v>40-3</v>
      </c>
      <c r="D1631" s="39" t="str">
        <f>IFERROR('04A_국토부원자료'!F1632,"")</f>
        <v>올림픽파크뷰</v>
      </c>
      <c r="E1631" s="40">
        <f>IFERROR(VALUE(SUBSTITUTE('04A_국토부원자료'!G1632,",","")),"")</f>
        <v>26.92</v>
      </c>
      <c r="F1631" s="41">
        <f>IFERROR(IF(AND('04A_국토부원자료'!H1632&lt;&gt;"",'04A_국토부원자료'!I1632&lt;&gt;""),DATE(INT(VALUE(SUBSTITUTE('04A_국토부원자료'!H1632,",",""))/100),MOD(VALUE(SUBSTITUTE('04A_국토부원자료'!H1632,",","")),100),VALUE(SUBSTITUTE('04A_국토부원자료'!I1632,",",""))),""),"")</f>
        <v>45185</v>
      </c>
      <c r="G1631" s="42">
        <f>IFERROR(VALUE(SUBSTITUTE('04A_국토부원자료'!J1632,",","")),"")</f>
        <v>21500</v>
      </c>
      <c r="H1631" s="43">
        <f t="shared" si="50"/>
        <v>215000000</v>
      </c>
      <c r="I1631" s="43">
        <f t="shared" si="51"/>
        <v>7986627.0430906387</v>
      </c>
      <c r="J1631" s="38">
        <f>IFERROR(VALUE(SUBSTITUTE('04A_국토부원자료'!K1632,",","")),"")</f>
        <v>14</v>
      </c>
      <c r="K1631" s="38">
        <f>IFERROR(VALUE(SUBSTITUTE('04A_국토부원자료'!N1632,",","")),"")</f>
        <v>2004</v>
      </c>
      <c r="L1631" s="39" t="str">
        <f>IFERROR('04A_국토부원자료'!O1632,"")</f>
        <v>올림픽로 374</v>
      </c>
      <c r="M1631" s="39" t="str">
        <f>IFERROR('04A_국토부원자료'!Q1632,"")</f>
        <v>중개거래</v>
      </c>
      <c r="N1631" s="38">
        <f>IF(B1631="","",IF('02_대상물건입력'!B5="",1,IF(ISNUMBER(SEARCH('02_대상물건입력'!B5,B1631)),1,0)))</f>
        <v>1</v>
      </c>
      <c r="O1631" s="38">
        <f>IF(B1631="","",IF('02_대상물건입력'!B6="",1,IF(ISNUMBER(SEARCH('02_대상물건입력'!B6,B1631)),1,0)))</f>
        <v>0</v>
      </c>
      <c r="P1631" s="38">
        <f>IF(L1631="","",IF('02_대상물건입력'!B15="",0,IF(ISNUMBER(SEARCH('02_대상물건입력'!B15,L1631)),1,0)))</f>
        <v>0</v>
      </c>
      <c r="Q1631" s="38">
        <f>IF(D1631="","",IF('02_대상물건입력'!B8="",0,IF(ISNUMBER(SEARCH('02_대상물건입력'!B8,D1631)),1,0)))</f>
        <v>0</v>
      </c>
      <c r="R1631" s="44">
        <f>IFERROR(ABS(E1631-'02_대상물건입력'!B11)/'02_대상물건입력'!B11,"")</f>
        <v>1.1849002305196137E-2</v>
      </c>
      <c r="S1631" s="38">
        <f>IFERROR(ABS(J1631-'02_대상물건입력'!B10),"")</f>
        <v>2</v>
      </c>
      <c r="T1631" s="38">
        <f>IFERROR(ABS('01_설정'!B4-F1631),"")</f>
        <v>927</v>
      </c>
      <c r="U1631" s="38">
        <f>IFERROR(ABS(K1631-YEAR('02_대상물건입력'!B14)),"")</f>
        <v>22</v>
      </c>
      <c r="V1631" s="38" t="str">
        <f>IF(B1631="","",IF(AND(E1631&gt;0,F1631&gt;0,H1631&gt;0,OR('04A_국토부원자료'!P1632="",'04A_국토부원자료'!P1632="-"),IF('01_설정'!B10=1,N1631=1,TRUE),R1631&lt;='01_설정'!B5,S1631&lt;='01_설정'!B6,T1631&lt;='01_설정'!B7,U1631&lt;='01_설정'!B8),"Y",""))</f>
        <v/>
      </c>
      <c r="W1631" s="40" t="str">
        <f>IF(V1631&lt;&gt;"Y","",MAX(0,(1-R1631/'01_설정'!B5))*'01_설정'!B14+MAX(0,(1-S1631/'01_설정'!B6))*'01_설정'!B15+MAX(0,(1-T1631/'01_설정'!B7))*'01_설정'!B16+MAX(0,(1-U1631/'01_설정'!B8))*'01_설정'!B17+O1631*'01_설정'!B11+Q1631*'01_설정'!B12+P1631*'01_설정'!B13)</f>
        <v/>
      </c>
      <c r="X1631" s="38" t="str">
        <f>IF(W1631="","",1+COUNTIFS($W$4:$W$3003,"&gt;"&amp;W1631)+COUNTIFS($W$4:W1631,W1631)-1)</f>
        <v/>
      </c>
    </row>
    <row r="1632" spans="1:24" ht="16.5">
      <c r="A1632" s="38">
        <f>IF('04A_국토부원자료'!A1633="","",ROW()-3)</f>
        <v>1629</v>
      </c>
      <c r="B1632" s="39" t="str">
        <f>IFERROR('04A_국토부원자료'!B1633,"")</f>
        <v>서울특별시 송파구 방이동</v>
      </c>
      <c r="C1632" s="39" t="str">
        <f>IF(B1632="","",IF('04A_국토부원자료'!C1633&lt;&gt;"",'04A_국토부원자료'!C1633,TRIM('04A_국토부원자료'!D1633&amp;IF('04A_국토부원자료'!E1633&lt;&gt;"","-"&amp;'04A_국토부원자료'!E1633,""))))</f>
        <v>35-4</v>
      </c>
      <c r="D1632" s="39" t="str">
        <f>IFERROR('04A_국토부원자료'!F1633,"")</f>
        <v>I-SPACE 잠실2</v>
      </c>
      <c r="E1632" s="40">
        <f>IFERROR(VALUE(SUBSTITUTE('04A_국토부원자료'!G1633,",","")),"")</f>
        <v>29.6</v>
      </c>
      <c r="F1632" s="41">
        <f>IFERROR(IF(AND('04A_국토부원자료'!H1633&lt;&gt;"",'04A_국토부원자료'!I1633&lt;&gt;""),DATE(INT(VALUE(SUBSTITUTE('04A_국토부원자료'!H1633,",",""))/100),MOD(VALUE(SUBSTITUTE('04A_국토부원자료'!H1633,",","")),100),VALUE(SUBSTITUTE('04A_국토부원자료'!I1633,",",""))),""),"")</f>
        <v>45184</v>
      </c>
      <c r="G1632" s="42">
        <f>IFERROR(VALUE(SUBSTITUTE('04A_국토부원자료'!J1633,",","")),"")</f>
        <v>21200</v>
      </c>
      <c r="H1632" s="43">
        <f t="shared" si="50"/>
        <v>212000000</v>
      </c>
      <c r="I1632" s="43">
        <f t="shared" si="51"/>
        <v>7162162.1621621614</v>
      </c>
      <c r="J1632" s="38">
        <f>IFERROR(VALUE(SUBSTITUTE('04A_국토부원자료'!K1633,",","")),"")</f>
        <v>11</v>
      </c>
      <c r="K1632" s="38">
        <f>IFERROR(VALUE(SUBSTITUTE('04A_국토부원자료'!N1633,",","")),"")</f>
        <v>2003</v>
      </c>
      <c r="L1632" s="39" t="str">
        <f>IFERROR('04A_국토부원자료'!O1633,"")</f>
        <v>올림픽로 354</v>
      </c>
      <c r="M1632" s="39" t="str">
        <f>IFERROR('04A_국토부원자료'!Q1633,"")</f>
        <v>중개거래</v>
      </c>
      <c r="N1632" s="38">
        <f>IF(B1632="","",IF('02_대상물건입력'!B5="",1,IF(ISNUMBER(SEARCH('02_대상물건입력'!B5,B1632)),1,0)))</f>
        <v>1</v>
      </c>
      <c r="O1632" s="38">
        <f>IF(B1632="","",IF('02_대상물건입력'!B6="",1,IF(ISNUMBER(SEARCH('02_대상물건입력'!B6,B1632)),1,0)))</f>
        <v>0</v>
      </c>
      <c r="P1632" s="38">
        <f>IF(L1632="","",IF('02_대상물건입력'!B15="",0,IF(ISNUMBER(SEARCH('02_대상물건입력'!B15,L1632)),1,0)))</f>
        <v>0</v>
      </c>
      <c r="Q1632" s="38">
        <f>IF(D1632="","",IF('02_대상물건입력'!B8="",0,IF(ISNUMBER(SEARCH('02_대상물건입력'!B8,D1632)),1,0)))</f>
        <v>0</v>
      </c>
      <c r="R1632" s="44">
        <f>IFERROR(ABS(E1632-'02_대상물건입력'!B11)/'02_대상물건입력'!B11,"")</f>
        <v>8.6525614107213739E-2</v>
      </c>
      <c r="S1632" s="38">
        <f>IFERROR(ABS(J1632-'02_대상물건입력'!B10),"")</f>
        <v>1</v>
      </c>
      <c r="T1632" s="38">
        <f>IFERROR(ABS('01_설정'!B4-F1632),"")</f>
        <v>928</v>
      </c>
      <c r="U1632" s="38">
        <f>IFERROR(ABS(K1632-YEAR('02_대상물건입력'!B14)),"")</f>
        <v>23</v>
      </c>
      <c r="V1632" s="38" t="str">
        <f>IF(B1632="","",IF(AND(E1632&gt;0,F1632&gt;0,H1632&gt;0,OR('04A_국토부원자료'!P1633="",'04A_국토부원자료'!P1633="-"),IF('01_설정'!B10=1,N1632=1,TRUE),R1632&lt;='01_설정'!B5,S1632&lt;='01_설정'!B6,T1632&lt;='01_설정'!B7,U1632&lt;='01_설정'!B8),"Y",""))</f>
        <v/>
      </c>
      <c r="W1632" s="40" t="str">
        <f>IF(V1632&lt;&gt;"Y","",MAX(0,(1-R1632/'01_설정'!B5))*'01_설정'!B14+MAX(0,(1-S1632/'01_설정'!B6))*'01_설정'!B15+MAX(0,(1-T1632/'01_설정'!B7))*'01_설정'!B16+MAX(0,(1-U1632/'01_설정'!B8))*'01_설정'!B17+O1632*'01_설정'!B11+Q1632*'01_설정'!B12+P1632*'01_설정'!B13)</f>
        <v/>
      </c>
      <c r="X1632" s="38" t="str">
        <f>IF(W1632="","",1+COUNTIFS($W$4:$W$3003,"&gt;"&amp;W1632)+COUNTIFS($W$4:W1632,W1632)-1)</f>
        <v/>
      </c>
    </row>
    <row r="1633" spans="1:24" ht="16.5">
      <c r="A1633" s="38">
        <f>IF('04A_국토부원자료'!A1634="","",ROW()-3)</f>
        <v>1630</v>
      </c>
      <c r="B1633" s="39" t="str">
        <f>IFERROR('04A_국토부원자료'!B1634,"")</f>
        <v>서울특별시 송파구 방이동</v>
      </c>
      <c r="C1633" s="39" t="str">
        <f>IF(B1633="","",IF('04A_국토부원자료'!C1634&lt;&gt;"",'04A_국토부원자료'!C1634,TRIM('04A_국토부원자료'!D1634&amp;IF('04A_국토부원자료'!E1634&lt;&gt;"","-"&amp;'04A_국토부원자료'!E1634,""))))</f>
        <v>47</v>
      </c>
      <c r="D1633" s="39" t="str">
        <f>IFERROR('04A_국토부원자료'!F1634,"")</f>
        <v>잠실헤리츠</v>
      </c>
      <c r="E1633" s="40">
        <f>IFERROR(VALUE(SUBSTITUTE('04A_국토부원자료'!G1634,",","")),"")</f>
        <v>16.43</v>
      </c>
      <c r="F1633" s="41">
        <f>IFERROR(IF(AND('04A_국토부원자료'!H1634&lt;&gt;"",'04A_국토부원자료'!I1634&lt;&gt;""),DATE(INT(VALUE(SUBSTITUTE('04A_국토부원자료'!H1634,",",""))/100),MOD(VALUE(SUBSTITUTE('04A_국토부원자료'!H1634,",","")),100),VALUE(SUBSTITUTE('04A_국토부원자료'!I1634,",",""))),""),"")</f>
        <v>45176</v>
      </c>
      <c r="G1633" s="42">
        <f>IFERROR(VALUE(SUBSTITUTE('04A_국토부원자료'!J1634,",","")),"")</f>
        <v>17000</v>
      </c>
      <c r="H1633" s="43">
        <f t="shared" si="50"/>
        <v>170000000</v>
      </c>
      <c r="I1633" s="43">
        <f t="shared" si="51"/>
        <v>10346926.354230067</v>
      </c>
      <c r="J1633" s="38">
        <f>IFERROR(VALUE(SUBSTITUTE('04A_국토부원자료'!K1634,",","")),"")</f>
        <v>15</v>
      </c>
      <c r="K1633" s="38">
        <f>IFERROR(VALUE(SUBSTITUTE('04A_국토부원자료'!N1634,",","")),"")</f>
        <v>2017</v>
      </c>
      <c r="L1633" s="39" t="str">
        <f>IFERROR('04A_국토부원자료'!O1634,"")</f>
        <v xml:space="preserve"> </v>
      </c>
      <c r="M1633" s="39" t="str">
        <f>IFERROR('04A_국토부원자료'!Q1634,"")</f>
        <v>중개거래</v>
      </c>
      <c r="N1633" s="38">
        <f>IF(B1633="","",IF('02_대상물건입력'!B5="",1,IF(ISNUMBER(SEARCH('02_대상물건입력'!B5,B1633)),1,0)))</f>
        <v>1</v>
      </c>
      <c r="O1633" s="38">
        <f>IF(B1633="","",IF('02_대상물건입력'!B6="",1,IF(ISNUMBER(SEARCH('02_대상물건입력'!B6,B1633)),1,0)))</f>
        <v>0</v>
      </c>
      <c r="P1633" s="38">
        <f>IF(L1633="","",IF('02_대상물건입력'!B15="",0,IF(ISNUMBER(SEARCH('02_대상물건입력'!B15,L1633)),1,0)))</f>
        <v>0</v>
      </c>
      <c r="Q1633" s="38">
        <f>IF(D1633="","",IF('02_대상물건입력'!B8="",0,IF(ISNUMBER(SEARCH('02_대상물건입력'!B8,D1633)),1,0)))</f>
        <v>0</v>
      </c>
      <c r="R1633" s="44">
        <f>IFERROR(ABS(E1633-'02_대상물건입력'!B11)/'02_대상물건입력'!B11,"")</f>
        <v>0.39690487027765131</v>
      </c>
      <c r="S1633" s="38">
        <f>IFERROR(ABS(J1633-'02_대상물건입력'!B10),"")</f>
        <v>3</v>
      </c>
      <c r="T1633" s="38">
        <f>IFERROR(ABS('01_설정'!B4-F1633),"")</f>
        <v>936</v>
      </c>
      <c r="U1633" s="38">
        <f>IFERROR(ABS(K1633-YEAR('02_대상물건입력'!B14)),"")</f>
        <v>9</v>
      </c>
      <c r="V1633" s="38" t="str">
        <f>IF(B1633="","",IF(AND(E1633&gt;0,F1633&gt;0,H1633&gt;0,OR('04A_국토부원자료'!P1634="",'04A_국토부원자료'!P1634="-"),IF('01_설정'!B10=1,N1633=1,TRUE),R1633&lt;='01_설정'!B5,S1633&lt;='01_설정'!B6,T1633&lt;='01_설정'!B7,U1633&lt;='01_설정'!B8),"Y",""))</f>
        <v/>
      </c>
      <c r="W1633" s="40" t="str">
        <f>IF(V1633&lt;&gt;"Y","",MAX(0,(1-R1633/'01_설정'!B5))*'01_설정'!B14+MAX(0,(1-S1633/'01_설정'!B6))*'01_설정'!B15+MAX(0,(1-T1633/'01_설정'!B7))*'01_설정'!B16+MAX(0,(1-U1633/'01_설정'!B8))*'01_설정'!B17+O1633*'01_설정'!B11+Q1633*'01_설정'!B12+P1633*'01_설정'!B13)</f>
        <v/>
      </c>
      <c r="X1633" s="38" t="str">
        <f>IF(W1633="","",1+COUNTIFS($W$4:$W$3003,"&gt;"&amp;W1633)+COUNTIFS($W$4:W1633,W1633)-1)</f>
        <v/>
      </c>
    </row>
    <row r="1634" spans="1:24" ht="16.5">
      <c r="A1634" s="38">
        <f>IF('04A_국토부원자료'!A1635="","",ROW()-3)</f>
        <v>1631</v>
      </c>
      <c r="B1634" s="39" t="str">
        <f>IFERROR('04A_국토부원자료'!B1635,"")</f>
        <v>서울특별시 송파구 방이동</v>
      </c>
      <c r="C1634" s="39" t="str">
        <f>IF(B1634="","",IF('04A_국토부원자료'!C1635&lt;&gt;"",'04A_국토부원자료'!C1635,TRIM('04A_국토부원자료'!D1635&amp;IF('04A_국토부원자료'!E1635&lt;&gt;"","-"&amp;'04A_국토부원자료'!E1635,""))))</f>
        <v>47</v>
      </c>
      <c r="D1634" s="39" t="str">
        <f>IFERROR('04A_국토부원자료'!F1635,"")</f>
        <v>잠실헤리츠</v>
      </c>
      <c r="E1634" s="40">
        <f>IFERROR(VALUE(SUBSTITUTE('04A_국토부원자료'!G1635,",","")),"")</f>
        <v>16.43</v>
      </c>
      <c r="F1634" s="41">
        <f>IFERROR(IF(AND('04A_국토부원자료'!H1635&lt;&gt;"",'04A_국토부원자료'!I1635&lt;&gt;""),DATE(INT(VALUE(SUBSTITUTE('04A_국토부원자료'!H1635,",",""))/100),MOD(VALUE(SUBSTITUTE('04A_국토부원자료'!H1635,",","")),100),VALUE(SUBSTITUTE('04A_국토부원자료'!I1635,",",""))),""),"")</f>
        <v>45171</v>
      </c>
      <c r="G1634" s="42">
        <f>IFERROR(VALUE(SUBSTITUTE('04A_국토부원자료'!J1635,",","")),"")</f>
        <v>16600</v>
      </c>
      <c r="H1634" s="43">
        <f t="shared" si="50"/>
        <v>166000000</v>
      </c>
      <c r="I1634" s="43">
        <f t="shared" si="51"/>
        <v>10103469.2635423</v>
      </c>
      <c r="J1634" s="38">
        <f>IFERROR(VALUE(SUBSTITUTE('04A_국토부원자료'!K1635,",","")),"")</f>
        <v>9</v>
      </c>
      <c r="K1634" s="38">
        <f>IFERROR(VALUE(SUBSTITUTE('04A_국토부원자료'!N1635,",","")),"")</f>
        <v>2017</v>
      </c>
      <c r="L1634" s="39" t="str">
        <f>IFERROR('04A_국토부원자료'!O1635,"")</f>
        <v xml:space="preserve"> </v>
      </c>
      <c r="M1634" s="39" t="str">
        <f>IFERROR('04A_국토부원자료'!Q1635,"")</f>
        <v>중개거래</v>
      </c>
      <c r="N1634" s="38">
        <f>IF(B1634="","",IF('02_대상물건입력'!B5="",1,IF(ISNUMBER(SEARCH('02_대상물건입력'!B5,B1634)),1,0)))</f>
        <v>1</v>
      </c>
      <c r="O1634" s="38">
        <f>IF(B1634="","",IF('02_대상물건입력'!B6="",1,IF(ISNUMBER(SEARCH('02_대상물건입력'!B6,B1634)),1,0)))</f>
        <v>0</v>
      </c>
      <c r="P1634" s="38">
        <f>IF(L1634="","",IF('02_대상물건입력'!B15="",0,IF(ISNUMBER(SEARCH('02_대상물건입력'!B15,L1634)),1,0)))</f>
        <v>0</v>
      </c>
      <c r="Q1634" s="38">
        <f>IF(D1634="","",IF('02_대상물건입력'!B8="",0,IF(ISNUMBER(SEARCH('02_대상물건입력'!B8,D1634)),1,0)))</f>
        <v>0</v>
      </c>
      <c r="R1634" s="44">
        <f>IFERROR(ABS(E1634-'02_대상물건입력'!B11)/'02_대상물건입력'!B11,"")</f>
        <v>0.39690487027765131</v>
      </c>
      <c r="S1634" s="38">
        <f>IFERROR(ABS(J1634-'02_대상물건입력'!B10),"")</f>
        <v>3</v>
      </c>
      <c r="T1634" s="38">
        <f>IFERROR(ABS('01_설정'!B4-F1634),"")</f>
        <v>941</v>
      </c>
      <c r="U1634" s="38">
        <f>IFERROR(ABS(K1634-YEAR('02_대상물건입력'!B14)),"")</f>
        <v>9</v>
      </c>
      <c r="V1634" s="38" t="str">
        <f>IF(B1634="","",IF(AND(E1634&gt;0,F1634&gt;0,H1634&gt;0,OR('04A_국토부원자료'!P1635="",'04A_국토부원자료'!P1635="-"),IF('01_설정'!B10=1,N1634=1,TRUE),R1634&lt;='01_설정'!B5,S1634&lt;='01_설정'!B6,T1634&lt;='01_설정'!B7,U1634&lt;='01_설정'!B8),"Y",""))</f>
        <v/>
      </c>
      <c r="W1634" s="40" t="str">
        <f>IF(V1634&lt;&gt;"Y","",MAX(0,(1-R1634/'01_설정'!B5))*'01_설정'!B14+MAX(0,(1-S1634/'01_설정'!B6))*'01_설정'!B15+MAX(0,(1-T1634/'01_설정'!B7))*'01_설정'!B16+MAX(0,(1-U1634/'01_설정'!B8))*'01_설정'!B17+O1634*'01_설정'!B11+Q1634*'01_설정'!B12+P1634*'01_설정'!B13)</f>
        <v/>
      </c>
      <c r="X1634" s="38" t="str">
        <f>IF(W1634="","",1+COUNTIFS($W$4:$W$3003,"&gt;"&amp;W1634)+COUNTIFS($W$4:W1634,W1634)-1)</f>
        <v/>
      </c>
    </row>
    <row r="1635" spans="1:24" ht="16.5">
      <c r="A1635" s="38">
        <f>IF('04A_국토부원자료'!A1636="","",ROW()-3)</f>
        <v>1632</v>
      </c>
      <c r="B1635" s="39" t="str">
        <f>IFERROR('04A_국토부원자료'!B1636,"")</f>
        <v>서울특별시 송파구 방이동</v>
      </c>
      <c r="C1635" s="39" t="str">
        <f>IF(B1635="","",IF('04A_국토부원자료'!C1636&lt;&gt;"",'04A_국토부원자료'!C1636,TRIM('04A_국토부원자료'!D1636&amp;IF('04A_국토부원자료'!E1636&lt;&gt;"","-"&amp;'04A_국토부원자료'!E1636,""))))</f>
        <v>43</v>
      </c>
      <c r="D1635" s="39" t="str">
        <f>IFERROR('04A_국토부원자료'!F1636,"")</f>
        <v>대명벨리온</v>
      </c>
      <c r="E1635" s="40">
        <f>IFERROR(VALUE(SUBSTITUTE('04A_국토부원자료'!G1636,",","")),"")</f>
        <v>17.12</v>
      </c>
      <c r="F1635" s="41">
        <f>IFERROR(IF(AND('04A_국토부원자료'!H1636&lt;&gt;"",'04A_국토부원자료'!I1636&lt;&gt;""),DATE(INT(VALUE(SUBSTITUTE('04A_국토부원자료'!H1636,",",""))/100),MOD(VALUE(SUBSTITUTE('04A_국토부원자료'!H1636,",","")),100),VALUE(SUBSTITUTE('04A_국토부원자료'!I1636,",",""))),""),"")</f>
        <v>45170</v>
      </c>
      <c r="G1635" s="42">
        <f>IFERROR(VALUE(SUBSTITUTE('04A_국토부원자료'!J1636,",","")),"")</f>
        <v>17800</v>
      </c>
      <c r="H1635" s="43">
        <f t="shared" si="50"/>
        <v>178000000</v>
      </c>
      <c r="I1635" s="43">
        <f t="shared" si="51"/>
        <v>10397196.261682242</v>
      </c>
      <c r="J1635" s="38">
        <f>IFERROR(VALUE(SUBSTITUTE('04A_국토부원자료'!K1636,",","")),"")</f>
        <v>16</v>
      </c>
      <c r="K1635" s="38">
        <f>IFERROR(VALUE(SUBSTITUTE('04A_국토부원자료'!N1636,",","")),"")</f>
        <v>2017</v>
      </c>
      <c r="L1635" s="39" t="str">
        <f>IFERROR('04A_국토부원자료'!O1636,"")</f>
        <v xml:space="preserve"> </v>
      </c>
      <c r="M1635" s="39" t="str">
        <f>IFERROR('04A_국토부원자료'!Q1636,"")</f>
        <v>중개거래</v>
      </c>
      <c r="N1635" s="38">
        <f>IF(B1635="","",IF('02_대상물건입력'!B5="",1,IF(ISNUMBER(SEARCH('02_대상물건입력'!B5,B1635)),1,0)))</f>
        <v>1</v>
      </c>
      <c r="O1635" s="38">
        <f>IF(B1635="","",IF('02_대상물건입력'!B6="",1,IF(ISNUMBER(SEARCH('02_대상물건입력'!B6,B1635)),1,0)))</f>
        <v>0</v>
      </c>
      <c r="P1635" s="38">
        <f>IF(L1635="","",IF('02_대상물건입력'!B15="",0,IF(ISNUMBER(SEARCH('02_대상물건입력'!B15,L1635)),1,0)))</f>
        <v>0</v>
      </c>
      <c r="Q1635" s="38">
        <f>IF(D1635="","",IF('02_대상물건입력'!B8="",0,IF(ISNUMBER(SEARCH('02_대상물건입력'!B8,D1635)),1,0)))</f>
        <v>0</v>
      </c>
      <c r="R1635" s="44">
        <f>IFERROR(ABS(E1635-'02_대상물건입력'!B11)/'02_대상물건입력'!B11,"")</f>
        <v>0.37157707724609801</v>
      </c>
      <c r="S1635" s="38">
        <f>IFERROR(ABS(J1635-'02_대상물건입력'!B10),"")</f>
        <v>4</v>
      </c>
      <c r="T1635" s="38">
        <f>IFERROR(ABS('01_설정'!B4-F1635),"")</f>
        <v>942</v>
      </c>
      <c r="U1635" s="38">
        <f>IFERROR(ABS(K1635-YEAR('02_대상물건입력'!B14)),"")</f>
        <v>9</v>
      </c>
      <c r="V1635" s="38" t="str">
        <f>IF(B1635="","",IF(AND(E1635&gt;0,F1635&gt;0,H1635&gt;0,OR('04A_국토부원자료'!P1636="",'04A_국토부원자료'!P1636="-"),IF('01_설정'!B10=1,N1635=1,TRUE),R1635&lt;='01_설정'!B5,S1635&lt;='01_설정'!B6,T1635&lt;='01_설정'!B7,U1635&lt;='01_설정'!B8),"Y",""))</f>
        <v/>
      </c>
      <c r="W1635" s="40" t="str">
        <f>IF(V1635&lt;&gt;"Y","",MAX(0,(1-R1635/'01_설정'!B5))*'01_설정'!B14+MAX(0,(1-S1635/'01_설정'!B6))*'01_설정'!B15+MAX(0,(1-T1635/'01_설정'!B7))*'01_설정'!B16+MAX(0,(1-U1635/'01_설정'!B8))*'01_설정'!B17+O1635*'01_설정'!B11+Q1635*'01_설정'!B12+P1635*'01_설정'!B13)</f>
        <v/>
      </c>
      <c r="X1635" s="38" t="str">
        <f>IF(W1635="","",1+COUNTIFS($W$4:$W$3003,"&gt;"&amp;W1635)+COUNTIFS($W$4:W1635,W1635)-1)</f>
        <v/>
      </c>
    </row>
    <row r="1636" spans="1:24" ht="16.5">
      <c r="A1636" s="38">
        <f>IF('04A_국토부원자료'!A1637="","",ROW()-3)</f>
        <v>1633</v>
      </c>
      <c r="B1636" s="39" t="str">
        <f>IFERROR('04A_국토부원자료'!B1637,"")</f>
        <v>서울특별시 송파구 방이동</v>
      </c>
      <c r="C1636" s="39" t="str">
        <f>IF(B1636="","",IF('04A_국토부원자료'!C1637&lt;&gt;"",'04A_국토부원자료'!C1637,TRIM('04A_국토부원자료'!D1637&amp;IF('04A_국토부원자료'!E1637&lt;&gt;"","-"&amp;'04A_국토부원자료'!E1637,""))))</f>
        <v>40-3</v>
      </c>
      <c r="D1636" s="39" t="str">
        <f>IFERROR('04A_국토부원자료'!F1637,"")</f>
        <v>올림픽파크뷰</v>
      </c>
      <c r="E1636" s="40">
        <f>IFERROR(VALUE(SUBSTITUTE('04A_국토부원자료'!G1637,",","")),"")</f>
        <v>26.92</v>
      </c>
      <c r="F1636" s="41">
        <f>IFERROR(IF(AND('04A_국토부원자료'!H1637&lt;&gt;"",'04A_국토부원자료'!I1637&lt;&gt;""),DATE(INT(VALUE(SUBSTITUTE('04A_국토부원자료'!H1637,",",""))/100),MOD(VALUE(SUBSTITUTE('04A_국토부원자료'!H1637,",","")),100),VALUE(SUBSTITUTE('04A_국토부원자료'!I1637,",",""))),""),"")</f>
        <v>45170</v>
      </c>
      <c r="G1636" s="42">
        <f>IFERROR(VALUE(SUBSTITUTE('04A_국토부원자료'!J1637,",","")),"")</f>
        <v>20500</v>
      </c>
      <c r="H1636" s="43">
        <f t="shared" si="50"/>
        <v>205000000</v>
      </c>
      <c r="I1636" s="43">
        <f t="shared" si="51"/>
        <v>7615156.0178306084</v>
      </c>
      <c r="J1636" s="38">
        <f>IFERROR(VALUE(SUBSTITUTE('04A_국토부원자료'!K1637,",","")),"")</f>
        <v>6</v>
      </c>
      <c r="K1636" s="38">
        <f>IFERROR(VALUE(SUBSTITUTE('04A_국토부원자료'!N1637,",","")),"")</f>
        <v>2004</v>
      </c>
      <c r="L1636" s="39" t="str">
        <f>IFERROR('04A_국토부원자료'!O1637,"")</f>
        <v>올림픽로 374</v>
      </c>
      <c r="M1636" s="39" t="str">
        <f>IFERROR('04A_국토부원자료'!Q1637,"")</f>
        <v>중개거래</v>
      </c>
      <c r="N1636" s="38">
        <f>IF(B1636="","",IF('02_대상물건입력'!B5="",1,IF(ISNUMBER(SEARCH('02_대상물건입력'!B5,B1636)),1,0)))</f>
        <v>1</v>
      </c>
      <c r="O1636" s="38">
        <f>IF(B1636="","",IF('02_대상물건입력'!B6="",1,IF(ISNUMBER(SEARCH('02_대상물건입력'!B6,B1636)),1,0)))</f>
        <v>0</v>
      </c>
      <c r="P1636" s="38">
        <f>IF(L1636="","",IF('02_대상물건입력'!B15="",0,IF(ISNUMBER(SEARCH('02_대상물건입력'!B15,L1636)),1,0)))</f>
        <v>0</v>
      </c>
      <c r="Q1636" s="38">
        <f>IF(D1636="","",IF('02_대상물건입력'!B8="",0,IF(ISNUMBER(SEARCH('02_대상물건입력'!B8,D1636)),1,0)))</f>
        <v>0</v>
      </c>
      <c r="R1636" s="44">
        <f>IFERROR(ABS(E1636-'02_대상물건입력'!B11)/'02_대상물건입력'!B11,"")</f>
        <v>1.1849002305196137E-2</v>
      </c>
      <c r="S1636" s="38">
        <f>IFERROR(ABS(J1636-'02_대상물건입력'!B10),"")</f>
        <v>6</v>
      </c>
      <c r="T1636" s="38">
        <f>IFERROR(ABS('01_설정'!B4-F1636),"")</f>
        <v>942</v>
      </c>
      <c r="U1636" s="38">
        <f>IFERROR(ABS(K1636-YEAR('02_대상물건입력'!B14)),"")</f>
        <v>22</v>
      </c>
      <c r="V1636" s="38" t="str">
        <f>IF(B1636="","",IF(AND(E1636&gt;0,F1636&gt;0,H1636&gt;0,OR('04A_국토부원자료'!P1637="",'04A_국토부원자료'!P1637="-"),IF('01_설정'!B10=1,N1636=1,TRUE),R1636&lt;='01_설정'!B5,S1636&lt;='01_설정'!B6,T1636&lt;='01_설정'!B7,U1636&lt;='01_설정'!B8),"Y",""))</f>
        <v/>
      </c>
      <c r="W1636" s="40" t="str">
        <f>IF(V1636&lt;&gt;"Y","",MAX(0,(1-R1636/'01_설정'!B5))*'01_설정'!B14+MAX(0,(1-S1636/'01_설정'!B6))*'01_설정'!B15+MAX(0,(1-T1636/'01_설정'!B7))*'01_설정'!B16+MAX(0,(1-U1636/'01_설정'!B8))*'01_설정'!B17+O1636*'01_설정'!B11+Q1636*'01_설정'!B12+P1636*'01_설정'!B13)</f>
        <v/>
      </c>
      <c r="X1636" s="38" t="str">
        <f>IF(W1636="","",1+COUNTIFS($W$4:$W$3003,"&gt;"&amp;W1636)+COUNTIFS($W$4:W1636,W1636)-1)</f>
        <v/>
      </c>
    </row>
    <row r="1637" spans="1:24" ht="16.5">
      <c r="A1637" s="38">
        <f>IF('04A_국토부원자료'!A1638="","",ROW()-3)</f>
        <v>1634</v>
      </c>
      <c r="B1637" s="39" t="str">
        <f>IFERROR('04A_국토부원자료'!B1638,"")</f>
        <v>서울특별시 송파구 방이동</v>
      </c>
      <c r="C1637" s="39" t="str">
        <f>IF(B1637="","",IF('04A_국토부원자료'!C1638&lt;&gt;"",'04A_국토부원자료'!C1638,TRIM('04A_국토부원자료'!D1638&amp;IF('04A_국토부원자료'!E1638&lt;&gt;"","-"&amp;'04A_국토부원자료'!E1638,""))))</f>
        <v>43-2</v>
      </c>
      <c r="D1637" s="39" t="str">
        <f>IFERROR('04A_국토부원자료'!F1638,"")</f>
        <v>잠실 트리움</v>
      </c>
      <c r="E1637" s="40">
        <f>IFERROR(VALUE(SUBSTITUTE('04A_국토부원자료'!G1638,",","")),"")</f>
        <v>16</v>
      </c>
      <c r="F1637" s="41">
        <f>IFERROR(IF(AND('04A_국토부원자료'!H1638&lt;&gt;"",'04A_국토부원자료'!I1638&lt;&gt;""),DATE(INT(VALUE(SUBSTITUTE('04A_국토부원자료'!H1638,",",""))/100),MOD(VALUE(SUBSTITUTE('04A_국토부원자료'!H1638,",","")),100),VALUE(SUBSTITUTE('04A_국토부원자료'!I1638,",",""))),""),"")</f>
        <v>45169</v>
      </c>
      <c r="G1637" s="42">
        <f>IFERROR(VALUE(SUBSTITUTE('04A_국토부원자료'!J1638,",","")),"")</f>
        <v>18000</v>
      </c>
      <c r="H1637" s="43">
        <f t="shared" si="50"/>
        <v>180000000</v>
      </c>
      <c r="I1637" s="43">
        <f t="shared" si="51"/>
        <v>11250000</v>
      </c>
      <c r="J1637" s="38">
        <f>IFERROR(VALUE(SUBSTITUTE('04A_국토부원자료'!K1638,",","")),"")</f>
        <v>7</v>
      </c>
      <c r="K1637" s="38">
        <f>IFERROR(VALUE(SUBSTITUTE('04A_국토부원자료'!N1638,",","")),"")</f>
        <v>2019</v>
      </c>
      <c r="L1637" s="39" t="str">
        <f>IFERROR('04A_국토부원자료'!O1638,"")</f>
        <v>오금로11길 43</v>
      </c>
      <c r="M1637" s="39" t="str">
        <f>IFERROR('04A_국토부원자료'!Q1638,"")</f>
        <v>중개거래</v>
      </c>
      <c r="N1637" s="38">
        <f>IF(B1637="","",IF('02_대상물건입력'!B5="",1,IF(ISNUMBER(SEARCH('02_대상물건입력'!B5,B1637)),1,0)))</f>
        <v>1</v>
      </c>
      <c r="O1637" s="38">
        <f>IF(B1637="","",IF('02_대상물건입력'!B6="",1,IF(ISNUMBER(SEARCH('02_대상물건입력'!B6,B1637)),1,0)))</f>
        <v>0</v>
      </c>
      <c r="P1637" s="38">
        <f>IF(L1637="","",IF('02_대상물건입력'!B15="",0,IF(ISNUMBER(SEARCH('02_대상물건입력'!B15,L1637)),1,0)))</f>
        <v>0</v>
      </c>
      <c r="Q1637" s="38">
        <f>IF(D1637="","",IF('02_대상물건입력'!B8="",0,IF(ISNUMBER(SEARCH('02_대상물건입력'!B8,D1637)),1,0)))</f>
        <v>0</v>
      </c>
      <c r="R1637" s="44">
        <f>IFERROR(ABS(E1637-'02_대상물건입력'!B11)/'02_대상물건입력'!B11,"")</f>
        <v>0.41268885723934395</v>
      </c>
      <c r="S1637" s="38">
        <f>IFERROR(ABS(J1637-'02_대상물건입력'!B10),"")</f>
        <v>5</v>
      </c>
      <c r="T1637" s="38">
        <f>IFERROR(ABS('01_설정'!B4-F1637),"")</f>
        <v>943</v>
      </c>
      <c r="U1637" s="38">
        <f>IFERROR(ABS(K1637-YEAR('02_대상물건입력'!B14)),"")</f>
        <v>7</v>
      </c>
      <c r="V1637" s="38" t="str">
        <f>IF(B1637="","",IF(AND(E1637&gt;0,F1637&gt;0,H1637&gt;0,OR('04A_국토부원자료'!P1638="",'04A_국토부원자료'!P1638="-"),IF('01_설정'!B10=1,N1637=1,TRUE),R1637&lt;='01_설정'!B5,S1637&lt;='01_설정'!B6,T1637&lt;='01_설정'!B7,U1637&lt;='01_설정'!B8),"Y",""))</f>
        <v/>
      </c>
      <c r="W1637" s="40" t="str">
        <f>IF(V1637&lt;&gt;"Y","",MAX(0,(1-R1637/'01_설정'!B5))*'01_설정'!B14+MAX(0,(1-S1637/'01_설정'!B6))*'01_설정'!B15+MAX(0,(1-T1637/'01_설정'!B7))*'01_설정'!B16+MAX(0,(1-U1637/'01_설정'!B8))*'01_설정'!B17+O1637*'01_설정'!B11+Q1637*'01_설정'!B12+P1637*'01_설정'!B13)</f>
        <v/>
      </c>
      <c r="X1637" s="38" t="str">
        <f>IF(W1637="","",1+COUNTIFS($W$4:$W$3003,"&gt;"&amp;W1637)+COUNTIFS($W$4:W1637,W1637)-1)</f>
        <v/>
      </c>
    </row>
    <row r="1638" spans="1:24" ht="16.5">
      <c r="A1638" s="38">
        <f>IF('04A_국토부원자료'!A1639="","",ROW()-3)</f>
        <v>1635</v>
      </c>
      <c r="B1638" s="39" t="str">
        <f>IFERROR('04A_국토부원자료'!B1639,"")</f>
        <v>서울특별시 송파구 방이동</v>
      </c>
      <c r="C1638" s="39" t="str">
        <f>IF(B1638="","",IF('04A_국토부원자료'!C1639&lt;&gt;"",'04A_국토부원자료'!C1639,TRIM('04A_국토부원자료'!D1639&amp;IF('04A_국토부원자료'!E1639&lt;&gt;"","-"&amp;'04A_국토부원자료'!E1639,""))))</f>
        <v>22-5</v>
      </c>
      <c r="D1638" s="39" t="str">
        <f>IFERROR('04A_국토부원자료'!F1639,"")</f>
        <v>잠실리시온</v>
      </c>
      <c r="E1638" s="40">
        <f>IFERROR(VALUE(SUBSTITUTE('04A_국토부원자료'!G1639,",","")),"")</f>
        <v>43.05</v>
      </c>
      <c r="F1638" s="41">
        <f>IFERROR(IF(AND('04A_국토부원자료'!H1639&lt;&gt;"",'04A_국토부원자료'!I1639&lt;&gt;""),DATE(INT(VALUE(SUBSTITUTE('04A_국토부원자료'!H1639,",",""))/100),MOD(VALUE(SUBSTITUTE('04A_국토부원자료'!H1639,",","")),100),VALUE(SUBSTITUTE('04A_국토부원자료'!I1639,",",""))),""),"")</f>
        <v>45167</v>
      </c>
      <c r="G1638" s="42">
        <f>IFERROR(VALUE(SUBSTITUTE('04A_국토부원자료'!J1639,",","")),"")</f>
        <v>39000</v>
      </c>
      <c r="H1638" s="43">
        <f t="shared" si="50"/>
        <v>390000000</v>
      </c>
      <c r="I1638" s="43">
        <f t="shared" si="51"/>
        <v>9059233.4494773522</v>
      </c>
      <c r="J1638" s="38">
        <f>IFERROR(VALUE(SUBSTITUTE('04A_국토부원자료'!K1639,",","")),"")</f>
        <v>15</v>
      </c>
      <c r="K1638" s="38">
        <f>IFERROR(VALUE(SUBSTITUTE('04A_국토부원자료'!N1639,",","")),"")</f>
        <v>2004</v>
      </c>
      <c r="L1638" s="39" t="str">
        <f>IFERROR('04A_국토부원자료'!O1639,"")</f>
        <v>오금로 87</v>
      </c>
      <c r="M1638" s="39" t="str">
        <f>IFERROR('04A_국토부원자료'!Q1639,"")</f>
        <v>중개거래</v>
      </c>
      <c r="N1638" s="38">
        <f>IF(B1638="","",IF('02_대상물건입력'!B5="",1,IF(ISNUMBER(SEARCH('02_대상물건입력'!B5,B1638)),1,0)))</f>
        <v>1</v>
      </c>
      <c r="O1638" s="38">
        <f>IF(B1638="","",IF('02_대상물건입력'!B6="",1,IF(ISNUMBER(SEARCH('02_대상물건입력'!B6,B1638)),1,0)))</f>
        <v>0</v>
      </c>
      <c r="P1638" s="38">
        <f>IF(L1638="","",IF('02_대상물건입력'!B15="",0,IF(ISNUMBER(SEARCH('02_대상물건입력'!B15,L1638)),1,0)))</f>
        <v>0</v>
      </c>
      <c r="Q1638" s="38">
        <f>IF(D1638="","",IF('02_대상물건입력'!B8="",0,IF(ISNUMBER(SEARCH('02_대상물건입력'!B8,D1638)),1,0)))</f>
        <v>0</v>
      </c>
      <c r="R1638" s="44">
        <f>IFERROR(ABS(E1638-'02_대상물건입력'!B11)/'02_대상물건입력'!B11,"")</f>
        <v>0.58023404349039009</v>
      </c>
      <c r="S1638" s="38">
        <f>IFERROR(ABS(J1638-'02_대상물건입력'!B10),"")</f>
        <v>3</v>
      </c>
      <c r="T1638" s="38">
        <f>IFERROR(ABS('01_설정'!B4-F1638),"")</f>
        <v>945</v>
      </c>
      <c r="U1638" s="38">
        <f>IFERROR(ABS(K1638-YEAR('02_대상물건입력'!B14)),"")</f>
        <v>22</v>
      </c>
      <c r="V1638" s="38" t="str">
        <f>IF(B1638="","",IF(AND(E1638&gt;0,F1638&gt;0,H1638&gt;0,OR('04A_국토부원자료'!P1639="",'04A_국토부원자료'!P1639="-"),IF('01_설정'!B10=1,N1638=1,TRUE),R1638&lt;='01_설정'!B5,S1638&lt;='01_설정'!B6,T1638&lt;='01_설정'!B7,U1638&lt;='01_설정'!B8),"Y",""))</f>
        <v/>
      </c>
      <c r="W1638" s="40" t="str">
        <f>IF(V1638&lt;&gt;"Y","",MAX(0,(1-R1638/'01_설정'!B5))*'01_설정'!B14+MAX(0,(1-S1638/'01_설정'!B6))*'01_설정'!B15+MAX(0,(1-T1638/'01_설정'!B7))*'01_설정'!B16+MAX(0,(1-U1638/'01_설정'!B8))*'01_설정'!B17+O1638*'01_설정'!B11+Q1638*'01_설정'!B12+P1638*'01_설정'!B13)</f>
        <v/>
      </c>
      <c r="X1638" s="38" t="str">
        <f>IF(W1638="","",1+COUNTIFS($W$4:$W$3003,"&gt;"&amp;W1638)+COUNTIFS($W$4:W1638,W1638)-1)</f>
        <v/>
      </c>
    </row>
    <row r="1639" spans="1:24" ht="16.5">
      <c r="A1639" s="38">
        <f>IF('04A_국토부원자료'!A1640="","",ROW()-3)</f>
        <v>1636</v>
      </c>
      <c r="B1639" s="39" t="str">
        <f>IFERROR('04A_국토부원자료'!B1640,"")</f>
        <v>서울특별시 송파구 방이동</v>
      </c>
      <c r="C1639" s="39" t="str">
        <f>IF(B1639="","",IF('04A_국토부원자료'!C1640&lt;&gt;"",'04A_국토부원자료'!C1640,TRIM('04A_국토부원자료'!D1640&amp;IF('04A_국토부원자료'!E1640&lt;&gt;"","-"&amp;'04A_국토부원자료'!E1640,""))))</f>
        <v>43</v>
      </c>
      <c r="D1639" s="39" t="str">
        <f>IFERROR('04A_국토부원자료'!F1640,"")</f>
        <v>대명벨리온</v>
      </c>
      <c r="E1639" s="40">
        <f>IFERROR(VALUE(SUBSTITUTE('04A_국토부원자료'!G1640,",","")),"")</f>
        <v>17.12</v>
      </c>
      <c r="F1639" s="41">
        <f>IFERROR(IF(AND('04A_국토부원자료'!H1640&lt;&gt;"",'04A_국토부원자료'!I1640&lt;&gt;""),DATE(INT(VALUE(SUBSTITUTE('04A_국토부원자료'!H1640,",",""))/100),MOD(VALUE(SUBSTITUTE('04A_국토부원자료'!H1640,",","")),100),VALUE(SUBSTITUTE('04A_국토부원자료'!I1640,",",""))),""),"")</f>
        <v>45166</v>
      </c>
      <c r="G1639" s="42">
        <f>IFERROR(VALUE(SUBSTITUTE('04A_국토부원자료'!J1640,",","")),"")</f>
        <v>16700</v>
      </c>
      <c r="H1639" s="43">
        <f t="shared" si="50"/>
        <v>167000000</v>
      </c>
      <c r="I1639" s="43">
        <f t="shared" si="51"/>
        <v>9754672.8971962612</v>
      </c>
      <c r="J1639" s="38">
        <f>IFERROR(VALUE(SUBSTITUTE('04A_국토부원자료'!K1640,",","")),"")</f>
        <v>8</v>
      </c>
      <c r="K1639" s="38">
        <f>IFERROR(VALUE(SUBSTITUTE('04A_국토부원자료'!N1640,",","")),"")</f>
        <v>2017</v>
      </c>
      <c r="L1639" s="39" t="str">
        <f>IFERROR('04A_국토부원자료'!O1640,"")</f>
        <v xml:space="preserve"> </v>
      </c>
      <c r="M1639" s="39" t="str">
        <f>IFERROR('04A_국토부원자료'!Q1640,"")</f>
        <v>중개거래</v>
      </c>
      <c r="N1639" s="38">
        <f>IF(B1639="","",IF('02_대상물건입력'!B5="",1,IF(ISNUMBER(SEARCH('02_대상물건입력'!B5,B1639)),1,0)))</f>
        <v>1</v>
      </c>
      <c r="O1639" s="38">
        <f>IF(B1639="","",IF('02_대상물건입력'!B6="",1,IF(ISNUMBER(SEARCH('02_대상물건입력'!B6,B1639)),1,0)))</f>
        <v>0</v>
      </c>
      <c r="P1639" s="38">
        <f>IF(L1639="","",IF('02_대상물건입력'!B15="",0,IF(ISNUMBER(SEARCH('02_대상물건입력'!B15,L1639)),1,0)))</f>
        <v>0</v>
      </c>
      <c r="Q1639" s="38">
        <f>IF(D1639="","",IF('02_대상물건입력'!B8="",0,IF(ISNUMBER(SEARCH('02_대상물건입력'!B8,D1639)),1,0)))</f>
        <v>0</v>
      </c>
      <c r="R1639" s="44">
        <f>IFERROR(ABS(E1639-'02_대상물건입력'!B11)/'02_대상물건입력'!B11,"")</f>
        <v>0.37157707724609801</v>
      </c>
      <c r="S1639" s="38">
        <f>IFERROR(ABS(J1639-'02_대상물건입력'!B10),"")</f>
        <v>4</v>
      </c>
      <c r="T1639" s="38">
        <f>IFERROR(ABS('01_설정'!B4-F1639),"")</f>
        <v>946</v>
      </c>
      <c r="U1639" s="38">
        <f>IFERROR(ABS(K1639-YEAR('02_대상물건입력'!B14)),"")</f>
        <v>9</v>
      </c>
      <c r="V1639" s="38" t="str">
        <f>IF(B1639="","",IF(AND(E1639&gt;0,F1639&gt;0,H1639&gt;0,OR('04A_국토부원자료'!P1640="",'04A_국토부원자료'!P1640="-"),IF('01_설정'!B10=1,N1639=1,TRUE),R1639&lt;='01_설정'!B5,S1639&lt;='01_설정'!B6,T1639&lt;='01_설정'!B7,U1639&lt;='01_설정'!B8),"Y",""))</f>
        <v/>
      </c>
      <c r="W1639" s="40" t="str">
        <f>IF(V1639&lt;&gt;"Y","",MAX(0,(1-R1639/'01_설정'!B5))*'01_설정'!B14+MAX(0,(1-S1639/'01_설정'!B6))*'01_설정'!B15+MAX(0,(1-T1639/'01_설정'!B7))*'01_설정'!B16+MAX(0,(1-U1639/'01_설정'!B8))*'01_설정'!B17+O1639*'01_설정'!B11+Q1639*'01_설정'!B12+P1639*'01_설정'!B13)</f>
        <v/>
      </c>
      <c r="X1639" s="38" t="str">
        <f>IF(W1639="","",1+COUNTIFS($W$4:$W$3003,"&gt;"&amp;W1639)+COUNTIFS($W$4:W1639,W1639)-1)</f>
        <v/>
      </c>
    </row>
    <row r="1640" spans="1:24" ht="16.5">
      <c r="A1640" s="38">
        <f>IF('04A_국토부원자료'!A1641="","",ROW()-3)</f>
        <v>1637</v>
      </c>
      <c r="B1640" s="39" t="str">
        <f>IFERROR('04A_국토부원자료'!B1641,"")</f>
        <v>서울특별시 송파구 방이동</v>
      </c>
      <c r="C1640" s="39" t="str">
        <f>IF(B1640="","",IF('04A_국토부원자료'!C1641&lt;&gt;"",'04A_국토부원자료'!C1641,TRIM('04A_국토부원자료'!D1641&amp;IF('04A_국토부원자료'!E1641&lt;&gt;"","-"&amp;'04A_국토부원자료'!E1641,""))))</f>
        <v>22-5</v>
      </c>
      <c r="D1640" s="39" t="str">
        <f>IFERROR('04A_국토부원자료'!F1641,"")</f>
        <v>잠실리시온</v>
      </c>
      <c r="E1640" s="40">
        <f>IFERROR(VALUE(SUBSTITUTE('04A_국토부원자료'!G1641,",","")),"")</f>
        <v>53.3</v>
      </c>
      <c r="F1640" s="41">
        <f>IFERROR(IF(AND('04A_국토부원자료'!H1641&lt;&gt;"",'04A_국토부원자료'!I1641&lt;&gt;""),DATE(INT(VALUE(SUBSTITUTE('04A_국토부원자료'!H1641,",",""))/100),MOD(VALUE(SUBSTITUTE('04A_국토부원자료'!H1641,",","")),100),VALUE(SUBSTITUTE('04A_국토부원자료'!I1641,",",""))),""),"")</f>
        <v>45164</v>
      </c>
      <c r="G1640" s="42">
        <f>IFERROR(VALUE(SUBSTITUTE('04A_국토부원자료'!J1641,",","")),"")</f>
        <v>54500</v>
      </c>
      <c r="H1640" s="43">
        <f t="shared" si="50"/>
        <v>545000000</v>
      </c>
      <c r="I1640" s="43">
        <f t="shared" si="51"/>
        <v>10225140.712945592</v>
      </c>
      <c r="J1640" s="38">
        <f>IFERROR(VALUE(SUBSTITUTE('04A_국토부원자료'!K1641,",","")),"")</f>
        <v>11</v>
      </c>
      <c r="K1640" s="38">
        <f>IFERROR(VALUE(SUBSTITUTE('04A_국토부원자료'!N1641,",","")),"")</f>
        <v>2004</v>
      </c>
      <c r="L1640" s="39" t="str">
        <f>IFERROR('04A_국토부원자료'!O1641,"")</f>
        <v>오금로 87</v>
      </c>
      <c r="M1640" s="39" t="str">
        <f>IFERROR('04A_국토부원자료'!Q1641,"")</f>
        <v>중개거래</v>
      </c>
      <c r="N1640" s="38">
        <f>IF(B1640="","",IF('02_대상물건입력'!B5="",1,IF(ISNUMBER(SEARCH('02_대상물건입력'!B5,B1640)),1,0)))</f>
        <v>1</v>
      </c>
      <c r="O1640" s="38">
        <f>IF(B1640="","",IF('02_대상물건입력'!B6="",1,IF(ISNUMBER(SEARCH('02_대상물건입력'!B6,B1640)),1,0)))</f>
        <v>0</v>
      </c>
      <c r="P1640" s="38">
        <f>IF(L1640="","",IF('02_대상물건입력'!B15="",0,IF(ISNUMBER(SEARCH('02_대상물건입력'!B15,L1640)),1,0)))</f>
        <v>0</v>
      </c>
      <c r="Q1640" s="38">
        <f>IF(D1640="","",IF('02_대상물건입력'!B8="",0,IF(ISNUMBER(SEARCH('02_대상물건입력'!B8,D1640)),1,0)))</f>
        <v>0</v>
      </c>
      <c r="R1640" s="44">
        <f>IFERROR(ABS(E1640-'02_대상물건입력'!B11)/'02_대상물건입력'!B11,"")</f>
        <v>0.9564802443214353</v>
      </c>
      <c r="S1640" s="38">
        <f>IFERROR(ABS(J1640-'02_대상물건입력'!B10),"")</f>
        <v>1</v>
      </c>
      <c r="T1640" s="38">
        <f>IFERROR(ABS('01_설정'!B4-F1640),"")</f>
        <v>948</v>
      </c>
      <c r="U1640" s="38">
        <f>IFERROR(ABS(K1640-YEAR('02_대상물건입력'!B14)),"")</f>
        <v>22</v>
      </c>
      <c r="V1640" s="38" t="str">
        <f>IF(B1640="","",IF(AND(E1640&gt;0,F1640&gt;0,H1640&gt;0,OR('04A_국토부원자료'!P1641="",'04A_국토부원자료'!P1641="-"),IF('01_설정'!B10=1,N1640=1,TRUE),R1640&lt;='01_설정'!B5,S1640&lt;='01_설정'!B6,T1640&lt;='01_설정'!B7,U1640&lt;='01_설정'!B8),"Y",""))</f>
        <v/>
      </c>
      <c r="W1640" s="40" t="str">
        <f>IF(V1640&lt;&gt;"Y","",MAX(0,(1-R1640/'01_설정'!B5))*'01_설정'!B14+MAX(0,(1-S1640/'01_설정'!B6))*'01_설정'!B15+MAX(0,(1-T1640/'01_설정'!B7))*'01_설정'!B16+MAX(0,(1-U1640/'01_설정'!B8))*'01_설정'!B17+O1640*'01_설정'!B11+Q1640*'01_설정'!B12+P1640*'01_설정'!B13)</f>
        <v/>
      </c>
      <c r="X1640" s="38" t="str">
        <f>IF(W1640="","",1+COUNTIFS($W$4:$W$3003,"&gt;"&amp;W1640)+COUNTIFS($W$4:W1640,W1640)-1)</f>
        <v/>
      </c>
    </row>
    <row r="1641" spans="1:24" ht="16.5">
      <c r="A1641" s="38">
        <f>IF('04A_국토부원자료'!A1642="","",ROW()-3)</f>
        <v>1638</v>
      </c>
      <c r="B1641" s="39" t="str">
        <f>IFERROR('04A_국토부원자료'!B1642,"")</f>
        <v>서울특별시 송파구 방이동</v>
      </c>
      <c r="C1641" s="39" t="str">
        <f>IF(B1641="","",IF('04A_국토부원자료'!C1642&lt;&gt;"",'04A_국토부원자료'!C1642,TRIM('04A_국토부원자료'!D1642&amp;IF('04A_국토부원자료'!E1642&lt;&gt;"","-"&amp;'04A_국토부원자료'!E1642,""))))</f>
        <v>28-2</v>
      </c>
      <c r="D1641" s="39" t="str">
        <f>IFERROR('04A_국토부원자료'!F1642,"")</f>
        <v>엘루이시티</v>
      </c>
      <c r="E1641" s="40">
        <f>IFERROR(VALUE(SUBSTITUTE('04A_국토부원자료'!G1642,",","")),"")</f>
        <v>17.450800000000001</v>
      </c>
      <c r="F1641" s="41">
        <f>IFERROR(IF(AND('04A_국토부원자료'!H1642&lt;&gt;"",'04A_국토부원자료'!I1642&lt;&gt;""),DATE(INT(VALUE(SUBSTITUTE('04A_국토부원자료'!H1642,",",""))/100),MOD(VALUE(SUBSTITUTE('04A_국토부원자료'!H1642,",","")),100),VALUE(SUBSTITUTE('04A_국토부원자료'!I1642,",",""))),""),"")</f>
        <v>45162</v>
      </c>
      <c r="G1641" s="42">
        <f>IFERROR(VALUE(SUBSTITUTE('04A_국토부원자료'!J1642,",","")),"")</f>
        <v>18500</v>
      </c>
      <c r="H1641" s="43">
        <f t="shared" si="50"/>
        <v>185000000</v>
      </c>
      <c r="I1641" s="43">
        <f t="shared" si="51"/>
        <v>10601233.181286817</v>
      </c>
      <c r="J1641" s="38">
        <f>IFERROR(VALUE(SUBSTITUTE('04A_국토부원자료'!K1642,",","")),"")</f>
        <v>14</v>
      </c>
      <c r="K1641" s="38">
        <f>IFERROR(VALUE(SUBSTITUTE('04A_국토부원자료'!N1642,",","")),"")</f>
        <v>2019</v>
      </c>
      <c r="L1641" s="39" t="str">
        <f>IFERROR('04A_국토부원자료'!O1642,"")</f>
        <v xml:space="preserve"> </v>
      </c>
      <c r="M1641" s="39" t="str">
        <f>IFERROR('04A_국토부원자료'!Q1642,"")</f>
        <v>중개거래</v>
      </c>
      <c r="N1641" s="38">
        <f>IF(B1641="","",IF('02_대상물건입력'!B5="",1,IF(ISNUMBER(SEARCH('02_대상물건입력'!B5,B1641)),1,0)))</f>
        <v>1</v>
      </c>
      <c r="O1641" s="38">
        <f>IF(B1641="","",IF('02_대상물건입력'!B6="",1,IF(ISNUMBER(SEARCH('02_대상물건입력'!B6,B1641)),1,0)))</f>
        <v>0</v>
      </c>
      <c r="P1641" s="38">
        <f>IF(L1641="","",IF('02_대상물건입력'!B15="",0,IF(ISNUMBER(SEARCH('02_대상물건입력'!B15,L1641)),1,0)))</f>
        <v>0</v>
      </c>
      <c r="Q1641" s="38">
        <f>IF(D1641="","",IF('02_대상물건입력'!B8="",0,IF(ISNUMBER(SEARCH('02_대상물건입력'!B8,D1641)),1,0)))</f>
        <v>0</v>
      </c>
      <c r="R1641" s="44">
        <f>IFERROR(ABS(E1641-'02_대상물건입력'!B11)/'02_대상물건입력'!B11,"")</f>
        <v>0.35943441936952142</v>
      </c>
      <c r="S1641" s="38">
        <f>IFERROR(ABS(J1641-'02_대상물건입력'!B10),"")</f>
        <v>2</v>
      </c>
      <c r="T1641" s="38">
        <f>IFERROR(ABS('01_설정'!B4-F1641),"")</f>
        <v>950</v>
      </c>
      <c r="U1641" s="38">
        <f>IFERROR(ABS(K1641-YEAR('02_대상물건입력'!B14)),"")</f>
        <v>7</v>
      </c>
      <c r="V1641" s="38" t="str">
        <f>IF(B1641="","",IF(AND(E1641&gt;0,F1641&gt;0,H1641&gt;0,OR('04A_국토부원자료'!P1642="",'04A_국토부원자료'!P1642="-"),IF('01_설정'!B10=1,N1641=1,TRUE),R1641&lt;='01_설정'!B5,S1641&lt;='01_설정'!B6,T1641&lt;='01_설정'!B7,U1641&lt;='01_설정'!B8),"Y",""))</f>
        <v/>
      </c>
      <c r="W1641" s="40" t="str">
        <f>IF(V1641&lt;&gt;"Y","",MAX(0,(1-R1641/'01_설정'!B5))*'01_설정'!B14+MAX(0,(1-S1641/'01_설정'!B6))*'01_설정'!B15+MAX(0,(1-T1641/'01_설정'!B7))*'01_설정'!B16+MAX(0,(1-U1641/'01_설정'!B8))*'01_설정'!B17+O1641*'01_설정'!B11+Q1641*'01_설정'!B12+P1641*'01_설정'!B13)</f>
        <v/>
      </c>
      <c r="X1641" s="38" t="str">
        <f>IF(W1641="","",1+COUNTIFS($W$4:$W$3003,"&gt;"&amp;W1641)+COUNTIFS($W$4:W1641,W1641)-1)</f>
        <v/>
      </c>
    </row>
    <row r="1642" spans="1:24" ht="16.5">
      <c r="A1642" s="38">
        <f>IF('04A_국토부원자료'!A1643="","",ROW()-3)</f>
        <v>1639</v>
      </c>
      <c r="B1642" s="39" t="str">
        <f>IFERROR('04A_국토부원자료'!B1643,"")</f>
        <v>서울특별시 송파구 방이동</v>
      </c>
      <c r="C1642" s="39" t="str">
        <f>IF(B1642="","",IF('04A_국토부원자료'!C1643&lt;&gt;"",'04A_국토부원자료'!C1643,TRIM('04A_국토부원자료'!D1643&amp;IF('04A_국토부원자료'!E1643&lt;&gt;"","-"&amp;'04A_국토부원자료'!E1643,""))))</f>
        <v>43-2</v>
      </c>
      <c r="D1642" s="39" t="str">
        <f>IFERROR('04A_국토부원자료'!F1643,"")</f>
        <v>잠실 트리움</v>
      </c>
      <c r="E1642" s="40">
        <f>IFERROR(VALUE(SUBSTITUTE('04A_국토부원자료'!G1643,",","")),"")</f>
        <v>29.98</v>
      </c>
      <c r="F1642" s="41">
        <f>IFERROR(IF(AND('04A_국토부원자료'!H1643&lt;&gt;"",'04A_국토부원자료'!I1643&lt;&gt;""),DATE(INT(VALUE(SUBSTITUTE('04A_국토부원자료'!H1643,",",""))/100),MOD(VALUE(SUBSTITUTE('04A_국토부원자료'!H1643,",","")),100),VALUE(SUBSTITUTE('04A_국토부원자료'!I1643,",",""))),""),"")</f>
        <v>45162</v>
      </c>
      <c r="G1642" s="42">
        <f>IFERROR(VALUE(SUBSTITUTE('04A_국토부원자료'!J1643,",","")),"")</f>
        <v>32400</v>
      </c>
      <c r="H1642" s="43">
        <f t="shared" si="50"/>
        <v>324000000</v>
      </c>
      <c r="I1642" s="43">
        <f t="shared" si="51"/>
        <v>10807204.803202135</v>
      </c>
      <c r="J1642" s="38">
        <f>IFERROR(VALUE(SUBSTITUTE('04A_국토부원자료'!K1643,",","")),"")</f>
        <v>7</v>
      </c>
      <c r="K1642" s="38">
        <f>IFERROR(VALUE(SUBSTITUTE('04A_국토부원자료'!N1643,",","")),"")</f>
        <v>2019</v>
      </c>
      <c r="L1642" s="39" t="str">
        <f>IFERROR('04A_국토부원자료'!O1643,"")</f>
        <v>오금로11길 43</v>
      </c>
      <c r="M1642" s="39" t="str">
        <f>IFERROR('04A_국토부원자료'!Q1643,"")</f>
        <v>중개거래</v>
      </c>
      <c r="N1642" s="38">
        <f>IF(B1642="","",IF('02_대상물건입력'!B5="",1,IF(ISNUMBER(SEARCH('02_대상물건입력'!B5,B1642)),1,0)))</f>
        <v>1</v>
      </c>
      <c r="O1642" s="38">
        <f>IF(B1642="","",IF('02_대상물건입력'!B6="",1,IF(ISNUMBER(SEARCH('02_대상물건입력'!B6,B1642)),1,0)))</f>
        <v>0</v>
      </c>
      <c r="P1642" s="38">
        <f>IF(L1642="","",IF('02_대상물건입력'!B15="",0,IF(ISNUMBER(SEARCH('02_대상물건입력'!B15,L1642)),1,0)))</f>
        <v>0</v>
      </c>
      <c r="Q1642" s="38">
        <f>IF(D1642="","",IF('02_대상물건입력'!B8="",0,IF(ISNUMBER(SEARCH('02_대상물건입력'!B8,D1642)),1,0)))</f>
        <v>0</v>
      </c>
      <c r="R1642" s="44">
        <f>IFERROR(ABS(E1642-'02_대상물건입력'!B11)/'02_대상물건입력'!B11,"")</f>
        <v>0.10047425374777928</v>
      </c>
      <c r="S1642" s="38">
        <f>IFERROR(ABS(J1642-'02_대상물건입력'!B10),"")</f>
        <v>5</v>
      </c>
      <c r="T1642" s="38">
        <f>IFERROR(ABS('01_설정'!B4-F1642),"")</f>
        <v>950</v>
      </c>
      <c r="U1642" s="38">
        <f>IFERROR(ABS(K1642-YEAR('02_대상물건입력'!B14)),"")</f>
        <v>7</v>
      </c>
      <c r="V1642" s="38" t="str">
        <f>IF(B1642="","",IF(AND(E1642&gt;0,F1642&gt;0,H1642&gt;0,OR('04A_국토부원자료'!P1643="",'04A_국토부원자료'!P1643="-"),IF('01_설정'!B10=1,N1642=1,TRUE),R1642&lt;='01_설정'!B5,S1642&lt;='01_설정'!B6,T1642&lt;='01_설정'!B7,U1642&lt;='01_설정'!B8),"Y",""))</f>
        <v>Y</v>
      </c>
      <c r="W1642" s="40">
        <f>IF(V1642&lt;&gt;"Y","",MAX(0,(1-R1642/'01_설정'!B5))*'01_설정'!B14+MAX(0,(1-S1642/'01_설정'!B6))*'01_설정'!B15+MAX(0,(1-T1642/'01_설정'!B7))*'01_설정'!B16+MAX(0,(1-U1642/'01_설정'!B8))*'01_설정'!B17+O1642*'01_설정'!B11+Q1642*'01_설정'!B12+P1642*'01_설정'!B13)</f>
        <v>18.541827314031039</v>
      </c>
      <c r="X1642" s="38">
        <f>IF(W1642="","",1+COUNTIFS($W$4:$W$3003,"&gt;"&amp;W1642)+COUNTIFS($W$4:W1642,W1642)-1)</f>
        <v>263</v>
      </c>
    </row>
    <row r="1643" spans="1:24" ht="16.5">
      <c r="A1643" s="38">
        <f>IF('04A_국토부원자료'!A1644="","",ROW()-3)</f>
        <v>1640</v>
      </c>
      <c r="B1643" s="39" t="str">
        <f>IFERROR('04A_국토부원자료'!B1644,"")</f>
        <v>서울특별시 송파구 방이동</v>
      </c>
      <c r="C1643" s="39" t="str">
        <f>IF(B1643="","",IF('04A_국토부원자료'!C1644&lt;&gt;"",'04A_국토부원자료'!C1644,TRIM('04A_국토부원자료'!D1644&amp;IF('04A_국토부원자료'!E1644&lt;&gt;"","-"&amp;'04A_국토부원자료'!E1644,""))))</f>
        <v>41-3</v>
      </c>
      <c r="D1643" s="39" t="str">
        <f>IFERROR('04A_국토부원자료'!F1644,"")</f>
        <v>보광스퀘어</v>
      </c>
      <c r="E1643" s="40">
        <f>IFERROR(VALUE(SUBSTITUTE('04A_국토부원자료'!G1644,",","")),"")</f>
        <v>53.84</v>
      </c>
      <c r="F1643" s="41">
        <f>IFERROR(IF(AND('04A_국토부원자료'!H1644&lt;&gt;"",'04A_국토부원자료'!I1644&lt;&gt;""),DATE(INT(VALUE(SUBSTITUTE('04A_국토부원자료'!H1644,",",""))/100),MOD(VALUE(SUBSTITUTE('04A_국토부원자료'!H1644,",","")),100),VALUE(SUBSTITUTE('04A_국토부원자료'!I1644,",",""))),""),"")</f>
        <v>45161</v>
      </c>
      <c r="G1643" s="42">
        <f>IFERROR(VALUE(SUBSTITUTE('04A_국토부원자료'!J1644,",","")),"")</f>
        <v>65000</v>
      </c>
      <c r="H1643" s="43">
        <f t="shared" si="50"/>
        <v>650000000</v>
      </c>
      <c r="I1643" s="43">
        <f t="shared" si="51"/>
        <v>12072808.320950964</v>
      </c>
      <c r="J1643" s="38">
        <f>IFERROR(VALUE(SUBSTITUTE('04A_국토부원자료'!K1644,",","")),"")</f>
        <v>3</v>
      </c>
      <c r="K1643" s="38">
        <f>IFERROR(VALUE(SUBSTITUTE('04A_국토부원자료'!N1644,",","")),"")</f>
        <v>2023</v>
      </c>
      <c r="L1643" s="39" t="str">
        <f>IFERROR('04A_국토부원자료'!O1644,"")</f>
        <v>올림픽로34길 5-29</v>
      </c>
      <c r="M1643" s="39" t="str">
        <f>IFERROR('04A_국토부원자료'!Q1644,"")</f>
        <v>직거래</v>
      </c>
      <c r="N1643" s="38">
        <f>IF(B1643="","",IF('02_대상물건입력'!B5="",1,IF(ISNUMBER(SEARCH('02_대상물건입력'!B5,B1643)),1,0)))</f>
        <v>1</v>
      </c>
      <c r="O1643" s="38">
        <f>IF(B1643="","",IF('02_대상물건입력'!B6="",1,IF(ISNUMBER(SEARCH('02_대상물건입력'!B6,B1643)),1,0)))</f>
        <v>0</v>
      </c>
      <c r="P1643" s="38">
        <f>IF(L1643="","",IF('02_대상물건입력'!B15="",0,IF(ISNUMBER(SEARCH('02_대상물건입력'!B15,L1643)),1,0)))</f>
        <v>0</v>
      </c>
      <c r="Q1643" s="38">
        <f>IF(D1643="","",IF('02_대상물건입력'!B8="",0,IF(ISNUMBER(SEARCH('02_대상물건입력'!B8,D1643)),1,0)))</f>
        <v>0</v>
      </c>
      <c r="R1643" s="44">
        <f>IFERROR(ABS(E1643-'02_대상물건입력'!B11)/'02_대상물건입력'!B11,"")</f>
        <v>0.97630199538960771</v>
      </c>
      <c r="S1643" s="38">
        <f>IFERROR(ABS(J1643-'02_대상물건입력'!B10),"")</f>
        <v>9</v>
      </c>
      <c r="T1643" s="38">
        <f>IFERROR(ABS('01_설정'!B4-F1643),"")</f>
        <v>951</v>
      </c>
      <c r="U1643" s="38">
        <f>IFERROR(ABS(K1643-YEAR('02_대상물건입력'!B14)),"")</f>
        <v>3</v>
      </c>
      <c r="V1643" s="38" t="str">
        <f>IF(B1643="","",IF(AND(E1643&gt;0,F1643&gt;0,H1643&gt;0,OR('04A_국토부원자료'!P1644="",'04A_국토부원자료'!P1644="-"),IF('01_설정'!B10=1,N1643=1,TRUE),R1643&lt;='01_설정'!B5,S1643&lt;='01_설정'!B6,T1643&lt;='01_설정'!B7,U1643&lt;='01_설정'!B8),"Y",""))</f>
        <v/>
      </c>
      <c r="W1643" s="40" t="str">
        <f>IF(V1643&lt;&gt;"Y","",MAX(0,(1-R1643/'01_설정'!B5))*'01_설정'!B14+MAX(0,(1-S1643/'01_설정'!B6))*'01_설정'!B15+MAX(0,(1-T1643/'01_설정'!B7))*'01_설정'!B16+MAX(0,(1-U1643/'01_설정'!B8))*'01_설정'!B17+O1643*'01_설정'!B11+Q1643*'01_설정'!B12+P1643*'01_설정'!B13)</f>
        <v/>
      </c>
      <c r="X1643" s="38" t="str">
        <f>IF(W1643="","",1+COUNTIFS($W$4:$W$3003,"&gt;"&amp;W1643)+COUNTIFS($W$4:W1643,W1643)-1)</f>
        <v/>
      </c>
    </row>
    <row r="1644" spans="1:24" ht="16.5">
      <c r="A1644" s="38">
        <f>IF('04A_국토부원자료'!A1645="","",ROW()-3)</f>
        <v>1641</v>
      </c>
      <c r="B1644" s="39" t="str">
        <f>IFERROR('04A_국토부원자료'!B1645,"")</f>
        <v>서울특별시 송파구 방이동</v>
      </c>
      <c r="C1644" s="39" t="str">
        <f>IF(B1644="","",IF('04A_국토부원자료'!C1645&lt;&gt;"",'04A_국토부원자료'!C1645,TRIM('04A_국토부원자료'!D1645&amp;IF('04A_국토부원자료'!E1645&lt;&gt;"","-"&amp;'04A_국토부원자료'!E1645,""))))</f>
        <v>35-4</v>
      </c>
      <c r="D1644" s="39" t="str">
        <f>IFERROR('04A_국토부원자료'!F1645,"")</f>
        <v>I-SPACE 잠실2</v>
      </c>
      <c r="E1644" s="40">
        <f>IFERROR(VALUE(SUBSTITUTE('04A_국토부원자료'!G1645,",","")),"")</f>
        <v>29.6</v>
      </c>
      <c r="F1644" s="41">
        <f>IFERROR(IF(AND('04A_국토부원자료'!H1645&lt;&gt;"",'04A_국토부원자료'!I1645&lt;&gt;""),DATE(INT(VALUE(SUBSTITUTE('04A_국토부원자료'!H1645,",",""))/100),MOD(VALUE(SUBSTITUTE('04A_국토부원자료'!H1645,",","")),100),VALUE(SUBSTITUTE('04A_국토부원자료'!I1645,",",""))),""),"")</f>
        <v>45157</v>
      </c>
      <c r="G1644" s="42">
        <f>IFERROR(VALUE(SUBSTITUTE('04A_국토부원자료'!J1645,",","")),"")</f>
        <v>22000</v>
      </c>
      <c r="H1644" s="43">
        <f t="shared" si="50"/>
        <v>220000000</v>
      </c>
      <c r="I1644" s="43">
        <f t="shared" si="51"/>
        <v>7432432.4324324317</v>
      </c>
      <c r="J1644" s="38">
        <f>IFERROR(VALUE(SUBSTITUTE('04A_국토부원자료'!K1645,",","")),"")</f>
        <v>7</v>
      </c>
      <c r="K1644" s="38">
        <f>IFERROR(VALUE(SUBSTITUTE('04A_국토부원자료'!N1645,",","")),"")</f>
        <v>2003</v>
      </c>
      <c r="L1644" s="39" t="str">
        <f>IFERROR('04A_국토부원자료'!O1645,"")</f>
        <v>올림픽로 354</v>
      </c>
      <c r="M1644" s="39" t="str">
        <f>IFERROR('04A_국토부원자료'!Q1645,"")</f>
        <v>중개거래</v>
      </c>
      <c r="N1644" s="38">
        <f>IF(B1644="","",IF('02_대상물건입력'!B5="",1,IF(ISNUMBER(SEARCH('02_대상물건입력'!B5,B1644)),1,0)))</f>
        <v>1</v>
      </c>
      <c r="O1644" s="38">
        <f>IF(B1644="","",IF('02_대상물건입력'!B6="",1,IF(ISNUMBER(SEARCH('02_대상물건입력'!B6,B1644)),1,0)))</f>
        <v>0</v>
      </c>
      <c r="P1644" s="38">
        <f>IF(L1644="","",IF('02_대상물건입력'!B15="",0,IF(ISNUMBER(SEARCH('02_대상물건입력'!B15,L1644)),1,0)))</f>
        <v>0</v>
      </c>
      <c r="Q1644" s="38">
        <f>IF(D1644="","",IF('02_대상물건입력'!B8="",0,IF(ISNUMBER(SEARCH('02_대상물건입력'!B8,D1644)),1,0)))</f>
        <v>0</v>
      </c>
      <c r="R1644" s="44">
        <f>IFERROR(ABS(E1644-'02_대상물건입력'!B11)/'02_대상물건입력'!B11,"")</f>
        <v>8.6525614107213739E-2</v>
      </c>
      <c r="S1644" s="38">
        <f>IFERROR(ABS(J1644-'02_대상물건입력'!B10),"")</f>
        <v>5</v>
      </c>
      <c r="T1644" s="38">
        <f>IFERROR(ABS('01_설정'!B4-F1644),"")</f>
        <v>955</v>
      </c>
      <c r="U1644" s="38">
        <f>IFERROR(ABS(K1644-YEAR('02_대상물건입력'!B14)),"")</f>
        <v>23</v>
      </c>
      <c r="V1644" s="38" t="str">
        <f>IF(B1644="","",IF(AND(E1644&gt;0,F1644&gt;0,H1644&gt;0,OR('04A_국토부원자료'!P1645="",'04A_국토부원자료'!P1645="-"),IF('01_설정'!B10=1,N1644=1,TRUE),R1644&lt;='01_설정'!B5,S1644&lt;='01_설정'!B6,T1644&lt;='01_설정'!B7,U1644&lt;='01_설정'!B8),"Y",""))</f>
        <v/>
      </c>
      <c r="W1644" s="40" t="str">
        <f>IF(V1644&lt;&gt;"Y","",MAX(0,(1-R1644/'01_설정'!B5))*'01_설정'!B14+MAX(0,(1-S1644/'01_설정'!B6))*'01_설정'!B15+MAX(0,(1-T1644/'01_설정'!B7))*'01_설정'!B16+MAX(0,(1-U1644/'01_설정'!B8))*'01_설정'!B17+O1644*'01_설정'!B11+Q1644*'01_설정'!B12+P1644*'01_설정'!B13)</f>
        <v/>
      </c>
      <c r="X1644" s="38" t="str">
        <f>IF(W1644="","",1+COUNTIFS($W$4:$W$3003,"&gt;"&amp;W1644)+COUNTIFS($W$4:W1644,W1644)-1)</f>
        <v/>
      </c>
    </row>
    <row r="1645" spans="1:24" ht="16.5">
      <c r="A1645" s="38">
        <f>IF('04A_국토부원자료'!A1646="","",ROW()-3)</f>
        <v>1642</v>
      </c>
      <c r="B1645" s="39" t="str">
        <f>IFERROR('04A_국토부원자료'!B1646,"")</f>
        <v>서울특별시 송파구 방이동</v>
      </c>
      <c r="C1645" s="39" t="str">
        <f>IF(B1645="","",IF('04A_국토부원자료'!C1646&lt;&gt;"",'04A_국토부원자료'!C1646,TRIM('04A_국토부원자료'!D1646&amp;IF('04A_국토부원자료'!E1646&lt;&gt;"","-"&amp;'04A_국토부원자료'!E1646,""))))</f>
        <v>43</v>
      </c>
      <c r="D1645" s="39" t="str">
        <f>IFERROR('04A_국토부원자료'!F1646,"")</f>
        <v>대명벨리온</v>
      </c>
      <c r="E1645" s="40">
        <f>IFERROR(VALUE(SUBSTITUTE('04A_국토부원자료'!G1646,",","")),"")</f>
        <v>17.32</v>
      </c>
      <c r="F1645" s="41">
        <f>IFERROR(IF(AND('04A_국토부원자료'!H1646&lt;&gt;"",'04A_국토부원자료'!I1646&lt;&gt;""),DATE(INT(VALUE(SUBSTITUTE('04A_국토부원자료'!H1646,",",""))/100),MOD(VALUE(SUBSTITUTE('04A_국토부원자료'!H1646,",","")),100),VALUE(SUBSTITUTE('04A_국토부원자료'!I1646,",",""))),""),"")</f>
        <v>45139</v>
      </c>
      <c r="G1645" s="42">
        <f>IFERROR(VALUE(SUBSTITUTE('04A_국토부원자료'!J1646,",","")),"")</f>
        <v>18000</v>
      </c>
      <c r="H1645" s="43">
        <f t="shared" si="50"/>
        <v>180000000</v>
      </c>
      <c r="I1645" s="43">
        <f t="shared" si="51"/>
        <v>10392609.699769054</v>
      </c>
      <c r="J1645" s="38">
        <f>IFERROR(VALUE(SUBSTITUTE('04A_국토부원자료'!K1646,",","")),"")</f>
        <v>4</v>
      </c>
      <c r="K1645" s="38">
        <f>IFERROR(VALUE(SUBSTITUTE('04A_국토부원자료'!N1646,",","")),"")</f>
        <v>2017</v>
      </c>
      <c r="L1645" s="39" t="str">
        <f>IFERROR('04A_국토부원자료'!O1646,"")</f>
        <v xml:space="preserve"> </v>
      </c>
      <c r="M1645" s="39" t="str">
        <f>IFERROR('04A_국토부원자료'!Q1646,"")</f>
        <v>중개거래</v>
      </c>
      <c r="N1645" s="38">
        <f>IF(B1645="","",IF('02_대상물건입력'!B5="",1,IF(ISNUMBER(SEARCH('02_대상물건입력'!B5,B1645)),1,0)))</f>
        <v>1</v>
      </c>
      <c r="O1645" s="38">
        <f>IF(B1645="","",IF('02_대상물건입력'!B6="",1,IF(ISNUMBER(SEARCH('02_대상물건입력'!B6,B1645)),1,0)))</f>
        <v>0</v>
      </c>
      <c r="P1645" s="38">
        <f>IF(L1645="","",IF('02_대상물건입력'!B15="",0,IF(ISNUMBER(SEARCH('02_대상물건입력'!B15,L1645)),1,0)))</f>
        <v>0</v>
      </c>
      <c r="Q1645" s="38">
        <f>IF(D1645="","",IF('02_대상물건입력'!B8="",0,IF(ISNUMBER(SEARCH('02_대상물건입력'!B8,D1645)),1,0)))</f>
        <v>0</v>
      </c>
      <c r="R1645" s="44">
        <f>IFERROR(ABS(E1645-'02_대상물건입력'!B11)/'02_대상물건입력'!B11,"")</f>
        <v>0.36423568796158984</v>
      </c>
      <c r="S1645" s="38">
        <f>IFERROR(ABS(J1645-'02_대상물건입력'!B10),"")</f>
        <v>8</v>
      </c>
      <c r="T1645" s="38">
        <f>IFERROR(ABS('01_설정'!B4-F1645),"")</f>
        <v>973</v>
      </c>
      <c r="U1645" s="38">
        <f>IFERROR(ABS(K1645-YEAR('02_대상물건입력'!B14)),"")</f>
        <v>9</v>
      </c>
      <c r="V1645" s="38" t="str">
        <f>IF(B1645="","",IF(AND(E1645&gt;0,F1645&gt;0,H1645&gt;0,OR('04A_국토부원자료'!P1646="",'04A_국토부원자료'!P1646="-"),IF('01_설정'!B10=1,N1645=1,TRUE),R1645&lt;='01_설정'!B5,S1645&lt;='01_설정'!B6,T1645&lt;='01_설정'!B7,U1645&lt;='01_설정'!B8),"Y",""))</f>
        <v/>
      </c>
      <c r="W1645" s="40" t="str">
        <f>IF(V1645&lt;&gt;"Y","",MAX(0,(1-R1645/'01_설정'!B5))*'01_설정'!B14+MAX(0,(1-S1645/'01_설정'!B6))*'01_설정'!B15+MAX(0,(1-T1645/'01_설정'!B7))*'01_설정'!B16+MAX(0,(1-U1645/'01_설정'!B8))*'01_설정'!B17+O1645*'01_설정'!B11+Q1645*'01_설정'!B12+P1645*'01_설정'!B13)</f>
        <v/>
      </c>
      <c r="X1645" s="38" t="str">
        <f>IF(W1645="","",1+COUNTIFS($W$4:$W$3003,"&gt;"&amp;W1645)+COUNTIFS($W$4:W1645,W1645)-1)</f>
        <v/>
      </c>
    </row>
    <row r="1646" spans="1:24" ht="16.5">
      <c r="A1646" s="38">
        <f>IF('04A_국토부원자료'!A1647="","",ROW()-3)</f>
        <v>1643</v>
      </c>
      <c r="B1646" s="39" t="str">
        <f>IFERROR('04A_국토부원자료'!B1647,"")</f>
        <v>서울특별시 송파구 방이동</v>
      </c>
      <c r="C1646" s="39" t="str">
        <f>IF(B1646="","",IF('04A_국토부원자료'!C1647&lt;&gt;"",'04A_국토부원자료'!C1647,TRIM('04A_국토부원자료'!D1647&amp;IF('04A_국토부원자료'!E1647&lt;&gt;"","-"&amp;'04A_국토부원자료'!E1647,""))))</f>
        <v>28-2</v>
      </c>
      <c r="D1646" s="39" t="str">
        <f>IFERROR('04A_국토부원자료'!F1647,"")</f>
        <v>엘루이시티</v>
      </c>
      <c r="E1646" s="40">
        <f>IFERROR(VALUE(SUBSTITUTE('04A_국토부원자료'!G1647,",","")),"")</f>
        <v>23.803999999999998</v>
      </c>
      <c r="F1646" s="41">
        <f>IFERROR(IF(AND('04A_국토부원자료'!H1647&lt;&gt;"",'04A_국토부원자료'!I1647&lt;&gt;""),DATE(INT(VALUE(SUBSTITUTE('04A_국토부원자료'!H1647,",",""))/100),MOD(VALUE(SUBSTITUTE('04A_국토부원자료'!H1647,",","")),100),VALUE(SUBSTITUTE('04A_국토부원자료'!I1647,",",""))),""),"")</f>
        <v>45137</v>
      </c>
      <c r="G1646" s="42">
        <f>IFERROR(VALUE(SUBSTITUTE('04A_국토부원자료'!J1647,",","")),"")</f>
        <v>21200</v>
      </c>
      <c r="H1646" s="43">
        <f t="shared" si="50"/>
        <v>212000000</v>
      </c>
      <c r="I1646" s="43">
        <f t="shared" si="51"/>
        <v>8906066.2073601075</v>
      </c>
      <c r="J1646" s="38">
        <f>IFERROR(VALUE(SUBSTITUTE('04A_국토부원자료'!K1647,",","")),"")</f>
        <v>3</v>
      </c>
      <c r="K1646" s="38">
        <f>IFERROR(VALUE(SUBSTITUTE('04A_국토부원자료'!N1647,",","")),"")</f>
        <v>2019</v>
      </c>
      <c r="L1646" s="39" t="str">
        <f>IFERROR('04A_국토부원자료'!O1647,"")</f>
        <v xml:space="preserve"> </v>
      </c>
      <c r="M1646" s="39" t="str">
        <f>IFERROR('04A_국토부원자료'!Q1647,"")</f>
        <v>직거래</v>
      </c>
      <c r="N1646" s="38">
        <f>IF(B1646="","",IF('02_대상물건입력'!B5="",1,IF(ISNUMBER(SEARCH('02_대상물건입력'!B5,B1646)),1,0)))</f>
        <v>1</v>
      </c>
      <c r="O1646" s="38">
        <f>IF(B1646="","",IF('02_대상물건입력'!B6="",1,IF(ISNUMBER(SEARCH('02_대상물건입력'!B6,B1646)),1,0)))</f>
        <v>0</v>
      </c>
      <c r="P1646" s="38">
        <f>IF(L1646="","",IF('02_대상물건입력'!B15="",0,IF(ISNUMBER(SEARCH('02_대상물건입력'!B15,L1646)),1,0)))</f>
        <v>0</v>
      </c>
      <c r="Q1646" s="38">
        <f>IF(D1646="","",IF('02_대상물건입력'!B8="",0,IF(ISNUMBER(SEARCH('02_대상물건입력'!B8,D1646)),1,0)))</f>
        <v>0</v>
      </c>
      <c r="R1646" s="44">
        <f>IFERROR(ABS(E1646-'02_대상물건입력'!B11)/'02_대상물건입력'!B11,"")</f>
        <v>0.12622784735783402</v>
      </c>
      <c r="S1646" s="38">
        <f>IFERROR(ABS(J1646-'02_대상물건입력'!B10),"")</f>
        <v>9</v>
      </c>
      <c r="T1646" s="38">
        <f>IFERROR(ABS('01_설정'!B4-F1646),"")</f>
        <v>975</v>
      </c>
      <c r="U1646" s="38">
        <f>IFERROR(ABS(K1646-YEAR('02_대상물건입력'!B14)),"")</f>
        <v>7</v>
      </c>
      <c r="V1646" s="38" t="str">
        <f>IF(B1646="","",IF(AND(E1646&gt;0,F1646&gt;0,H1646&gt;0,OR('04A_국토부원자료'!P1647="",'04A_국토부원자료'!P1647="-"),IF('01_설정'!B10=1,N1646=1,TRUE),R1646&lt;='01_설정'!B5,S1646&lt;='01_설정'!B6,T1646&lt;='01_설정'!B7,U1646&lt;='01_설정'!B8),"Y",""))</f>
        <v/>
      </c>
      <c r="W1646" s="40" t="str">
        <f>IF(V1646&lt;&gt;"Y","",MAX(0,(1-R1646/'01_설정'!B5))*'01_설정'!B14+MAX(0,(1-S1646/'01_설정'!B6))*'01_설정'!B15+MAX(0,(1-T1646/'01_설정'!B7))*'01_설정'!B16+MAX(0,(1-U1646/'01_설정'!B8))*'01_설정'!B17+O1646*'01_설정'!B11+Q1646*'01_설정'!B12+P1646*'01_설정'!B13)</f>
        <v/>
      </c>
      <c r="X1646" s="38" t="str">
        <f>IF(W1646="","",1+COUNTIFS($W$4:$W$3003,"&gt;"&amp;W1646)+COUNTIFS($W$4:W1646,W1646)-1)</f>
        <v/>
      </c>
    </row>
    <row r="1647" spans="1:24" ht="16.5">
      <c r="A1647" s="38">
        <f>IF('04A_국토부원자료'!A1648="","",ROW()-3)</f>
        <v>1644</v>
      </c>
      <c r="B1647" s="39" t="str">
        <f>IFERROR('04A_국토부원자료'!B1648,"")</f>
        <v>서울특별시 송파구 방이동</v>
      </c>
      <c r="C1647" s="39" t="str">
        <f>IF(B1647="","",IF('04A_국토부원자료'!C1648&lt;&gt;"",'04A_국토부원자료'!C1648,TRIM('04A_국토부원자료'!D1648&amp;IF('04A_국토부원자료'!E1648&lt;&gt;"","-"&amp;'04A_국토부원자료'!E1648,""))))</f>
        <v>49-5</v>
      </c>
      <c r="D1647" s="39" t="str">
        <f>IFERROR('04A_국토부원자료'!F1648,"")</f>
        <v>올림픽파크존오피스텔</v>
      </c>
      <c r="E1647" s="40">
        <f>IFERROR(VALUE(SUBSTITUTE('04A_국토부원자료'!G1648,",","")),"")</f>
        <v>25.78</v>
      </c>
      <c r="F1647" s="41">
        <f>IFERROR(IF(AND('04A_국토부원자료'!H1648&lt;&gt;"",'04A_국토부원자료'!I1648&lt;&gt;""),DATE(INT(VALUE(SUBSTITUTE('04A_국토부원자료'!H1648,",",""))/100),MOD(VALUE(SUBSTITUTE('04A_국토부원자료'!H1648,",","")),100),VALUE(SUBSTITUTE('04A_국토부원자료'!I1648,",",""))),""),"")</f>
        <v>45135</v>
      </c>
      <c r="G1647" s="42">
        <f>IFERROR(VALUE(SUBSTITUTE('04A_국토부원자료'!J1648,",","")),"")</f>
        <v>15900</v>
      </c>
      <c r="H1647" s="43">
        <f t="shared" si="50"/>
        <v>159000000</v>
      </c>
      <c r="I1647" s="43">
        <f t="shared" si="51"/>
        <v>6167571.7610550812</v>
      </c>
      <c r="J1647" s="38">
        <f>IFERROR(VALUE(SUBSTITUTE('04A_국토부원자료'!K1648,",","")),"")</f>
        <v>7</v>
      </c>
      <c r="K1647" s="38">
        <f>IFERROR(VALUE(SUBSTITUTE('04A_국토부원자료'!N1648,",","")),"")</f>
        <v>2002</v>
      </c>
      <c r="L1647" s="39" t="str">
        <f>IFERROR('04A_국토부원자료'!O1648,"")</f>
        <v>오금로11길 59</v>
      </c>
      <c r="M1647" s="39" t="str">
        <f>IFERROR('04A_국토부원자료'!Q1648,"")</f>
        <v>직거래</v>
      </c>
      <c r="N1647" s="38">
        <f>IF(B1647="","",IF('02_대상물건입력'!B5="",1,IF(ISNUMBER(SEARCH('02_대상물건입력'!B5,B1647)),1,0)))</f>
        <v>1</v>
      </c>
      <c r="O1647" s="38">
        <f>IF(B1647="","",IF('02_대상물건입력'!B6="",1,IF(ISNUMBER(SEARCH('02_대상물건입력'!B6,B1647)),1,0)))</f>
        <v>0</v>
      </c>
      <c r="P1647" s="38">
        <f>IF(L1647="","",IF('02_대상물건입력'!B15="",0,IF(ISNUMBER(SEARCH('02_대상물건입력'!B15,L1647)),1,0)))</f>
        <v>0</v>
      </c>
      <c r="Q1647" s="38">
        <f>IF(D1647="","",IF('02_대상물건입력'!B8="",0,IF(ISNUMBER(SEARCH('02_대상물건입력'!B8,D1647)),1,0)))</f>
        <v>0</v>
      </c>
      <c r="R1647" s="44">
        <f>IFERROR(ABS(E1647-'02_대상물건입력'!B11)/'02_대상물건입력'!B11,"")</f>
        <v>5.36949212268929E-2</v>
      </c>
      <c r="S1647" s="38">
        <f>IFERROR(ABS(J1647-'02_대상물건입력'!B10),"")</f>
        <v>5</v>
      </c>
      <c r="T1647" s="38">
        <f>IFERROR(ABS('01_설정'!B4-F1647),"")</f>
        <v>977</v>
      </c>
      <c r="U1647" s="38">
        <f>IFERROR(ABS(K1647-YEAR('02_대상물건입력'!B14)),"")</f>
        <v>24</v>
      </c>
      <c r="V1647" s="38" t="str">
        <f>IF(B1647="","",IF(AND(E1647&gt;0,F1647&gt;0,H1647&gt;0,OR('04A_국토부원자료'!P1648="",'04A_국토부원자료'!P1648="-"),IF('01_설정'!B10=1,N1647=1,TRUE),R1647&lt;='01_설정'!B5,S1647&lt;='01_설정'!B6,T1647&lt;='01_설정'!B7,U1647&lt;='01_설정'!B8),"Y",""))</f>
        <v/>
      </c>
      <c r="W1647" s="40" t="str">
        <f>IF(V1647&lt;&gt;"Y","",MAX(0,(1-R1647/'01_설정'!B5))*'01_설정'!B14+MAX(0,(1-S1647/'01_설정'!B6))*'01_설정'!B15+MAX(0,(1-T1647/'01_설정'!B7))*'01_설정'!B16+MAX(0,(1-U1647/'01_설정'!B8))*'01_설정'!B17+O1647*'01_설정'!B11+Q1647*'01_설정'!B12+P1647*'01_설정'!B13)</f>
        <v/>
      </c>
      <c r="X1647" s="38" t="str">
        <f>IF(W1647="","",1+COUNTIFS($W$4:$W$3003,"&gt;"&amp;W1647)+COUNTIFS($W$4:W1647,W1647)-1)</f>
        <v/>
      </c>
    </row>
    <row r="1648" spans="1:24" ht="16.5">
      <c r="A1648" s="38">
        <f>IF('04A_국토부원자료'!A1649="","",ROW()-3)</f>
        <v>1645</v>
      </c>
      <c r="B1648" s="39" t="str">
        <f>IFERROR('04A_국토부원자료'!B1649,"")</f>
        <v>서울특별시 송파구 방이동</v>
      </c>
      <c r="C1648" s="39" t="str">
        <f>IF(B1648="","",IF('04A_국토부원자료'!C1649&lt;&gt;"",'04A_국토부원자료'!C1649,TRIM('04A_국토부원자료'!D1649&amp;IF('04A_국토부원자료'!E1649&lt;&gt;"","-"&amp;'04A_국토부원자료'!E1649,""))))</f>
        <v>42</v>
      </c>
      <c r="D1648" s="39" t="str">
        <f>IFERROR('04A_국토부원자료'!F1649,"")</f>
        <v>잠실역 웰리지 더테라스</v>
      </c>
      <c r="E1648" s="40">
        <f>IFERROR(VALUE(SUBSTITUTE('04A_국토부원자료'!G1649,",","")),"")</f>
        <v>21.635999999999999</v>
      </c>
      <c r="F1648" s="41">
        <f>IFERROR(IF(AND('04A_국토부원자료'!H1649&lt;&gt;"",'04A_국토부원자료'!I1649&lt;&gt;""),DATE(INT(VALUE(SUBSTITUTE('04A_국토부원자료'!H1649,",",""))/100),MOD(VALUE(SUBSTITUTE('04A_국토부원자료'!H1649,",","")),100),VALUE(SUBSTITUTE('04A_국토부원자료'!I1649,",",""))),""),"")</f>
        <v>45126</v>
      </c>
      <c r="G1648" s="42">
        <f>IFERROR(VALUE(SUBSTITUTE('04A_국토부원자료'!J1649,",","")),"")</f>
        <v>25500</v>
      </c>
      <c r="H1648" s="43">
        <f t="shared" si="50"/>
        <v>255000000</v>
      </c>
      <c r="I1648" s="43">
        <f t="shared" si="51"/>
        <v>11785912.368275097</v>
      </c>
      <c r="J1648" s="38">
        <f>IFERROR(VALUE(SUBSTITUTE('04A_국토부원자료'!K1649,",","")),"")</f>
        <v>4</v>
      </c>
      <c r="K1648" s="38">
        <f>IFERROR(VALUE(SUBSTITUTE('04A_국토부원자료'!N1649,",","")),"")</f>
        <v>2023</v>
      </c>
      <c r="L1648" s="39" t="str">
        <f>IFERROR('04A_국토부원자료'!O1649,"")</f>
        <v>올림픽로34길 5-14</v>
      </c>
      <c r="M1648" s="39" t="str">
        <f>IFERROR('04A_국토부원자료'!Q1649,"")</f>
        <v>중개거래</v>
      </c>
      <c r="N1648" s="38">
        <f>IF(B1648="","",IF('02_대상물건입력'!B5="",1,IF(ISNUMBER(SEARCH('02_대상물건입력'!B5,B1648)),1,0)))</f>
        <v>1</v>
      </c>
      <c r="O1648" s="38">
        <f>IF(B1648="","",IF('02_대상물건입력'!B6="",1,IF(ISNUMBER(SEARCH('02_대상물건입력'!B6,B1648)),1,0)))</f>
        <v>0</v>
      </c>
      <c r="P1648" s="38">
        <f>IF(L1648="","",IF('02_대상물건입력'!B15="",0,IF(ISNUMBER(SEARCH('02_대상물건입력'!B15,L1648)),1,0)))</f>
        <v>0</v>
      </c>
      <c r="Q1648" s="38">
        <f>IF(D1648="","",IF('02_대상물건입력'!B8="",0,IF(ISNUMBER(SEARCH('02_대상물건입력'!B8,D1648)),1,0)))</f>
        <v>0</v>
      </c>
      <c r="R1648" s="44">
        <f>IFERROR(ABS(E1648-'02_대상물건입력'!B11)/'02_대상물건입력'!B11,"")</f>
        <v>0.20580850720190288</v>
      </c>
      <c r="S1648" s="38">
        <f>IFERROR(ABS(J1648-'02_대상물건입력'!B10),"")</f>
        <v>8</v>
      </c>
      <c r="T1648" s="38">
        <f>IFERROR(ABS('01_설정'!B4-F1648),"")</f>
        <v>986</v>
      </c>
      <c r="U1648" s="38">
        <f>IFERROR(ABS(K1648-YEAR('02_대상물건입력'!B14)),"")</f>
        <v>3</v>
      </c>
      <c r="V1648" s="38" t="str">
        <f>IF(B1648="","",IF(AND(E1648&gt;0,F1648&gt;0,H1648&gt;0,OR('04A_국토부원자료'!P1649="",'04A_국토부원자료'!P1649="-"),IF('01_설정'!B10=1,N1648=1,TRUE),R1648&lt;='01_설정'!B5,S1648&lt;='01_설정'!B6,T1648&lt;='01_설정'!B7,U1648&lt;='01_설정'!B8),"Y",""))</f>
        <v/>
      </c>
      <c r="W1648" s="40" t="str">
        <f>IF(V1648&lt;&gt;"Y","",MAX(0,(1-R1648/'01_설정'!B5))*'01_설정'!B14+MAX(0,(1-S1648/'01_설정'!B6))*'01_설정'!B15+MAX(0,(1-T1648/'01_설정'!B7))*'01_설정'!B16+MAX(0,(1-U1648/'01_설정'!B8))*'01_설정'!B17+O1648*'01_설정'!B11+Q1648*'01_설정'!B12+P1648*'01_설정'!B13)</f>
        <v/>
      </c>
      <c r="X1648" s="38" t="str">
        <f>IF(W1648="","",1+COUNTIFS($W$4:$W$3003,"&gt;"&amp;W1648)+COUNTIFS($W$4:W1648,W1648)-1)</f>
        <v/>
      </c>
    </row>
    <row r="1649" spans="1:24" ht="16.5">
      <c r="A1649" s="38">
        <f>IF('04A_국토부원자료'!A1650="","",ROW()-3)</f>
        <v>1646</v>
      </c>
      <c r="B1649" s="39" t="str">
        <f>IFERROR('04A_국토부원자료'!B1650,"")</f>
        <v>서울특별시 송파구 방이동</v>
      </c>
      <c r="C1649" s="39" t="str">
        <f>IF(B1649="","",IF('04A_국토부원자료'!C1650&lt;&gt;"",'04A_국토부원자료'!C1650,TRIM('04A_국토부원자료'!D1650&amp;IF('04A_국토부원자료'!E1650&lt;&gt;"","-"&amp;'04A_국토부원자료'!E1650,""))))</f>
        <v>46-2</v>
      </c>
      <c r="D1649" s="39" t="str">
        <f>IFERROR('04A_국토부원자료'!F1650,"")</f>
        <v>사보이시티잠실</v>
      </c>
      <c r="E1649" s="40">
        <f>IFERROR(VALUE(SUBSTITUTE('04A_국토부원자료'!G1650,",","")),"")</f>
        <v>23.301600000000001</v>
      </c>
      <c r="F1649" s="41">
        <f>IFERROR(IF(AND('04A_국토부원자료'!H1650&lt;&gt;"",'04A_국토부원자료'!I1650&lt;&gt;""),DATE(INT(VALUE(SUBSTITUTE('04A_국토부원자료'!H1650,",",""))/100),MOD(VALUE(SUBSTITUTE('04A_국토부원자료'!H1650,",","")),100),VALUE(SUBSTITUTE('04A_국토부원자료'!I1650,",",""))),""),"")</f>
        <v>45125</v>
      </c>
      <c r="G1649" s="42">
        <f>IFERROR(VALUE(SUBSTITUTE('04A_국토부원자료'!J1650,",","")),"")</f>
        <v>35000</v>
      </c>
      <c r="H1649" s="43">
        <f t="shared" si="50"/>
        <v>350000000</v>
      </c>
      <c r="I1649" s="43">
        <f t="shared" si="51"/>
        <v>15020427.781783225</v>
      </c>
      <c r="J1649" s="38">
        <f>IFERROR(VALUE(SUBSTITUTE('04A_국토부원자료'!K1650,",","")),"")</f>
        <v>20</v>
      </c>
      <c r="K1649" s="38">
        <f>IFERROR(VALUE(SUBSTITUTE('04A_국토부원자료'!N1650,",","")),"")</f>
        <v>2021</v>
      </c>
      <c r="L1649" s="39" t="str">
        <f>IFERROR('04A_국토부원자료'!O1650,"")</f>
        <v>오금로11길 45</v>
      </c>
      <c r="M1649" s="39" t="str">
        <f>IFERROR('04A_국토부원자료'!Q1650,"")</f>
        <v>중개거래</v>
      </c>
      <c r="N1649" s="38">
        <f>IF(B1649="","",IF('02_대상물건입력'!B5="",1,IF(ISNUMBER(SEARCH('02_대상물건입력'!B5,B1649)),1,0)))</f>
        <v>1</v>
      </c>
      <c r="O1649" s="38">
        <f>IF(B1649="","",IF('02_대상물건입력'!B6="",1,IF(ISNUMBER(SEARCH('02_대상물건입력'!B6,B1649)),1,0)))</f>
        <v>0</v>
      </c>
      <c r="P1649" s="38">
        <f>IF(L1649="","",IF('02_대상물건입력'!B15="",0,IF(ISNUMBER(SEARCH('02_대상물건입력'!B15,L1649)),1,0)))</f>
        <v>0</v>
      </c>
      <c r="Q1649" s="38">
        <f>IF(D1649="","",IF('02_대상물건입력'!B8="",0,IF(ISNUMBER(SEARCH('02_대상물건입력'!B8,D1649)),1,0)))</f>
        <v>0</v>
      </c>
      <c r="R1649" s="44">
        <f>IFERROR(ABS(E1649-'02_대상물건입력'!B11)/'02_대상물건입력'!B11,"")</f>
        <v>0.14466941724051854</v>
      </c>
      <c r="S1649" s="38">
        <f>IFERROR(ABS(J1649-'02_대상물건입력'!B10),"")</f>
        <v>8</v>
      </c>
      <c r="T1649" s="38">
        <f>IFERROR(ABS('01_설정'!B4-F1649),"")</f>
        <v>987</v>
      </c>
      <c r="U1649" s="38">
        <f>IFERROR(ABS(K1649-YEAR('02_대상물건입력'!B14)),"")</f>
        <v>5</v>
      </c>
      <c r="V1649" s="38" t="str">
        <f>IF(B1649="","",IF(AND(E1649&gt;0,F1649&gt;0,H1649&gt;0,OR('04A_국토부원자료'!P1650="",'04A_국토부원자료'!P1650="-"),IF('01_설정'!B10=1,N1649=1,TRUE),R1649&lt;='01_설정'!B5,S1649&lt;='01_설정'!B6,T1649&lt;='01_설정'!B7,U1649&lt;='01_설정'!B8),"Y",""))</f>
        <v/>
      </c>
      <c r="W1649" s="40" t="str">
        <f>IF(V1649&lt;&gt;"Y","",MAX(0,(1-R1649/'01_설정'!B5))*'01_설정'!B14+MAX(0,(1-S1649/'01_설정'!B6))*'01_설정'!B15+MAX(0,(1-T1649/'01_설정'!B7))*'01_설정'!B16+MAX(0,(1-U1649/'01_설정'!B8))*'01_설정'!B17+O1649*'01_설정'!B11+Q1649*'01_설정'!B12+P1649*'01_설정'!B13)</f>
        <v/>
      </c>
      <c r="X1649" s="38" t="str">
        <f>IF(W1649="","",1+COUNTIFS($W$4:$W$3003,"&gt;"&amp;W1649)+COUNTIFS($W$4:W1649,W1649)-1)</f>
        <v/>
      </c>
    </row>
    <row r="1650" spans="1:24" ht="16.5">
      <c r="A1650" s="38">
        <f>IF('04A_국토부원자료'!A1651="","",ROW()-3)</f>
        <v>1647</v>
      </c>
      <c r="B1650" s="39" t="str">
        <f>IFERROR('04A_국토부원자료'!B1651,"")</f>
        <v>서울특별시 송파구 방이동</v>
      </c>
      <c r="C1650" s="39" t="str">
        <f>IF(B1650="","",IF('04A_국토부원자료'!C1651&lt;&gt;"",'04A_국토부원자료'!C1651,TRIM('04A_국토부원자료'!D1651&amp;IF('04A_국토부원자료'!E1651&lt;&gt;"","-"&amp;'04A_국토부원자료'!E1651,""))))</f>
        <v>22-5</v>
      </c>
      <c r="D1650" s="39" t="str">
        <f>IFERROR('04A_국토부원자료'!F1651,"")</f>
        <v>잠실리시온</v>
      </c>
      <c r="E1650" s="40">
        <f>IFERROR(VALUE(SUBSTITUTE('04A_국토부원자료'!G1651,",","")),"")</f>
        <v>43.05</v>
      </c>
      <c r="F1650" s="41">
        <f>IFERROR(IF(AND('04A_국토부원자료'!H1651&lt;&gt;"",'04A_국토부원자료'!I1651&lt;&gt;""),DATE(INT(VALUE(SUBSTITUTE('04A_국토부원자료'!H1651,",",""))/100),MOD(VALUE(SUBSTITUTE('04A_국토부원자료'!H1651,",","")),100),VALUE(SUBSTITUTE('04A_국토부원자료'!I1651,",",""))),""),"")</f>
        <v>45121</v>
      </c>
      <c r="G1650" s="42">
        <f>IFERROR(VALUE(SUBSTITUTE('04A_국토부원자료'!J1651,",","")),"")</f>
        <v>37500</v>
      </c>
      <c r="H1650" s="43">
        <f t="shared" si="50"/>
        <v>375000000</v>
      </c>
      <c r="I1650" s="43">
        <f t="shared" si="51"/>
        <v>8710801.3937282227</v>
      </c>
      <c r="J1650" s="38">
        <f>IFERROR(VALUE(SUBSTITUTE('04A_국토부원자료'!K1651,",","")),"")</f>
        <v>22</v>
      </c>
      <c r="K1650" s="38">
        <f>IFERROR(VALUE(SUBSTITUTE('04A_국토부원자료'!N1651,",","")),"")</f>
        <v>2004</v>
      </c>
      <c r="L1650" s="39" t="str">
        <f>IFERROR('04A_국토부원자료'!O1651,"")</f>
        <v>오금로 87</v>
      </c>
      <c r="M1650" s="39" t="str">
        <f>IFERROR('04A_국토부원자료'!Q1651,"")</f>
        <v>중개거래</v>
      </c>
      <c r="N1650" s="38">
        <f>IF(B1650="","",IF('02_대상물건입력'!B5="",1,IF(ISNUMBER(SEARCH('02_대상물건입력'!B5,B1650)),1,0)))</f>
        <v>1</v>
      </c>
      <c r="O1650" s="38">
        <f>IF(B1650="","",IF('02_대상물건입력'!B6="",1,IF(ISNUMBER(SEARCH('02_대상물건입력'!B6,B1650)),1,0)))</f>
        <v>0</v>
      </c>
      <c r="P1650" s="38">
        <f>IF(L1650="","",IF('02_대상물건입력'!B15="",0,IF(ISNUMBER(SEARCH('02_대상물건입력'!B15,L1650)),1,0)))</f>
        <v>0</v>
      </c>
      <c r="Q1650" s="38">
        <f>IF(D1650="","",IF('02_대상물건입력'!B8="",0,IF(ISNUMBER(SEARCH('02_대상물건입력'!B8,D1650)),1,0)))</f>
        <v>0</v>
      </c>
      <c r="R1650" s="44">
        <f>IFERROR(ABS(E1650-'02_대상물건입력'!B11)/'02_대상물건입력'!B11,"")</f>
        <v>0.58023404349039009</v>
      </c>
      <c r="S1650" s="38">
        <f>IFERROR(ABS(J1650-'02_대상물건입력'!B10),"")</f>
        <v>10</v>
      </c>
      <c r="T1650" s="38">
        <f>IFERROR(ABS('01_설정'!B4-F1650),"")</f>
        <v>991</v>
      </c>
      <c r="U1650" s="38">
        <f>IFERROR(ABS(K1650-YEAR('02_대상물건입력'!B14)),"")</f>
        <v>22</v>
      </c>
      <c r="V1650" s="38" t="str">
        <f>IF(B1650="","",IF(AND(E1650&gt;0,F1650&gt;0,H1650&gt;0,OR('04A_국토부원자료'!P1651="",'04A_국토부원자료'!P1651="-"),IF('01_설정'!B10=1,N1650=1,TRUE),R1650&lt;='01_설정'!B5,S1650&lt;='01_설정'!B6,T1650&lt;='01_설정'!B7,U1650&lt;='01_설정'!B8),"Y",""))</f>
        <v/>
      </c>
      <c r="W1650" s="40" t="str">
        <f>IF(V1650&lt;&gt;"Y","",MAX(0,(1-R1650/'01_설정'!B5))*'01_설정'!B14+MAX(0,(1-S1650/'01_설정'!B6))*'01_설정'!B15+MAX(0,(1-T1650/'01_설정'!B7))*'01_설정'!B16+MAX(0,(1-U1650/'01_설정'!B8))*'01_설정'!B17+O1650*'01_설정'!B11+Q1650*'01_설정'!B12+P1650*'01_설정'!B13)</f>
        <v/>
      </c>
      <c r="X1650" s="38" t="str">
        <f>IF(W1650="","",1+COUNTIFS($W$4:$W$3003,"&gt;"&amp;W1650)+COUNTIFS($W$4:W1650,W1650)-1)</f>
        <v/>
      </c>
    </row>
    <row r="1651" spans="1:24" ht="16.5">
      <c r="A1651" s="38">
        <f>IF('04A_국토부원자료'!A1652="","",ROW()-3)</f>
        <v>1648</v>
      </c>
      <c r="B1651" s="39" t="str">
        <f>IFERROR('04A_국토부원자료'!B1652,"")</f>
        <v>서울특별시 송파구 방이동</v>
      </c>
      <c r="C1651" s="39" t="str">
        <f>IF(B1651="","",IF('04A_국토부원자료'!C1652&lt;&gt;"",'04A_국토부원자료'!C1652,TRIM('04A_국토부원자료'!D1652&amp;IF('04A_국토부원자료'!E1652&lt;&gt;"","-"&amp;'04A_국토부원자료'!E1652,""))))</f>
        <v>49-4</v>
      </c>
      <c r="D1651" s="39" t="str">
        <f>IFERROR('04A_국토부원자료'!F1652,"")</f>
        <v>아주리센 센트럴파크</v>
      </c>
      <c r="E1651" s="40">
        <f>IFERROR(VALUE(SUBSTITUTE('04A_국토부원자료'!G1652,",","")),"")</f>
        <v>28.88</v>
      </c>
      <c r="F1651" s="41">
        <f>IFERROR(IF(AND('04A_국토부원자료'!H1652&lt;&gt;"",'04A_국토부원자료'!I1652&lt;&gt;""),DATE(INT(VALUE(SUBSTITUTE('04A_국토부원자료'!H1652,",",""))/100),MOD(VALUE(SUBSTITUTE('04A_국토부원자료'!H1652,",","")),100),VALUE(SUBSTITUTE('04A_국토부원자료'!I1652,",",""))),""),"")</f>
        <v>45115</v>
      </c>
      <c r="G1651" s="42">
        <f>IFERROR(VALUE(SUBSTITUTE('04A_국토부원자료'!J1652,",","")),"")</f>
        <v>29500</v>
      </c>
      <c r="H1651" s="43">
        <f t="shared" si="50"/>
        <v>295000000</v>
      </c>
      <c r="I1651" s="43">
        <f t="shared" si="51"/>
        <v>10214681.440443214</v>
      </c>
      <c r="J1651" s="38">
        <f>IFERROR(VALUE(SUBSTITUTE('04A_국토부원자료'!K1652,",","")),"")</f>
        <v>3</v>
      </c>
      <c r="K1651" s="38">
        <f>IFERROR(VALUE(SUBSTITUTE('04A_국토부원자료'!N1652,",","")),"")</f>
        <v>2018</v>
      </c>
      <c r="L1651" s="39" t="str">
        <f>IFERROR('04A_국토부원자료'!O1652,"")</f>
        <v>오금로11길 55-8</v>
      </c>
      <c r="M1651" s="39" t="str">
        <f>IFERROR('04A_국토부원자료'!Q1652,"")</f>
        <v>중개거래</v>
      </c>
      <c r="N1651" s="38">
        <f>IF(B1651="","",IF('02_대상물건입력'!B5="",1,IF(ISNUMBER(SEARCH('02_대상물건입력'!B5,B1651)),1,0)))</f>
        <v>1</v>
      </c>
      <c r="O1651" s="38">
        <f>IF(B1651="","",IF('02_대상물건입력'!B6="",1,IF(ISNUMBER(SEARCH('02_대상물건입력'!B6,B1651)),1,0)))</f>
        <v>0</v>
      </c>
      <c r="P1651" s="38">
        <f>IF(L1651="","",IF('02_대상물건입력'!B15="",0,IF(ISNUMBER(SEARCH('02_대상물건입력'!B15,L1651)),1,0)))</f>
        <v>0</v>
      </c>
      <c r="Q1651" s="38">
        <f>IF(D1651="","",IF('02_대상물건입력'!B8="",0,IF(ISNUMBER(SEARCH('02_대상물건입력'!B8,D1651)),1,0)))</f>
        <v>0</v>
      </c>
      <c r="R1651" s="44">
        <f>IFERROR(ABS(E1651-'02_대상물건입력'!B11)/'02_대상물건입력'!B11,"")</f>
        <v>6.0096612682984128E-2</v>
      </c>
      <c r="S1651" s="38">
        <f>IFERROR(ABS(J1651-'02_대상물건입력'!B10),"")</f>
        <v>9</v>
      </c>
      <c r="T1651" s="38">
        <f>IFERROR(ABS('01_설정'!B4-F1651),"")</f>
        <v>997</v>
      </c>
      <c r="U1651" s="38">
        <f>IFERROR(ABS(K1651-YEAR('02_대상물건입력'!B14)),"")</f>
        <v>8</v>
      </c>
      <c r="V1651" s="38" t="str">
        <f>IF(B1651="","",IF(AND(E1651&gt;0,F1651&gt;0,H1651&gt;0,OR('04A_국토부원자료'!P1652="",'04A_국토부원자료'!P1652="-"),IF('01_설정'!B10=1,N1651=1,TRUE),R1651&lt;='01_설정'!B5,S1651&lt;='01_설정'!B6,T1651&lt;='01_설정'!B7,U1651&lt;='01_설정'!B8),"Y",""))</f>
        <v/>
      </c>
      <c r="W1651" s="40" t="str">
        <f>IF(V1651&lt;&gt;"Y","",MAX(0,(1-R1651/'01_설정'!B5))*'01_설정'!B14+MAX(0,(1-S1651/'01_설정'!B6))*'01_설정'!B15+MAX(0,(1-T1651/'01_설정'!B7))*'01_설정'!B16+MAX(0,(1-U1651/'01_설정'!B8))*'01_설정'!B17+O1651*'01_설정'!B11+Q1651*'01_설정'!B12+P1651*'01_설정'!B13)</f>
        <v/>
      </c>
      <c r="X1651" s="38" t="str">
        <f>IF(W1651="","",1+COUNTIFS($W$4:$W$3003,"&gt;"&amp;W1651)+COUNTIFS($W$4:W1651,W1651)-1)</f>
        <v/>
      </c>
    </row>
    <row r="1652" spans="1:24" ht="16.5">
      <c r="A1652" s="38">
        <f>IF('04A_국토부원자료'!A1653="","",ROW()-3)</f>
        <v>1649</v>
      </c>
      <c r="B1652" s="39" t="str">
        <f>IFERROR('04A_국토부원자료'!B1653,"")</f>
        <v>서울특별시 송파구 방이동</v>
      </c>
      <c r="C1652" s="39" t="str">
        <f>IF(B1652="","",IF('04A_국토부원자료'!C1653&lt;&gt;"",'04A_국토부원자료'!C1653,TRIM('04A_국토부원자료'!D1653&amp;IF('04A_국토부원자료'!E1653&lt;&gt;"","-"&amp;'04A_국토부원자료'!E1653,""))))</f>
        <v>41-3</v>
      </c>
      <c r="D1652" s="39" t="str">
        <f>IFERROR('04A_국토부원자료'!F1653,"")</f>
        <v>보광스퀘어</v>
      </c>
      <c r="E1652" s="40">
        <f>IFERROR(VALUE(SUBSTITUTE('04A_국토부원자료'!G1653,",","")),"")</f>
        <v>29.05</v>
      </c>
      <c r="F1652" s="41">
        <f>IFERROR(IF(AND('04A_국토부원자료'!H1653&lt;&gt;"",'04A_국토부원자료'!I1653&lt;&gt;""),DATE(INT(VALUE(SUBSTITUTE('04A_국토부원자료'!H1653,",",""))/100),MOD(VALUE(SUBSTITUTE('04A_국토부원자료'!H1653,",","")),100),VALUE(SUBSTITUTE('04A_국토부원자료'!I1653,",",""))),""),"")</f>
        <v>45100</v>
      </c>
      <c r="G1652" s="42">
        <f>IFERROR(VALUE(SUBSTITUTE('04A_국토부원자료'!J1653,",","")),"")</f>
        <v>39624</v>
      </c>
      <c r="H1652" s="43">
        <f t="shared" si="50"/>
        <v>396240000</v>
      </c>
      <c r="I1652" s="43">
        <f t="shared" si="51"/>
        <v>13639931.153184164</v>
      </c>
      <c r="J1652" s="38">
        <f>IFERROR(VALUE(SUBSTITUTE('04A_국토부원자료'!K1653,",","")),"")</f>
        <v>4</v>
      </c>
      <c r="K1652" s="38">
        <f>IFERROR(VALUE(SUBSTITUTE('04A_국토부원자료'!N1653,",","")),"")</f>
        <v>2023</v>
      </c>
      <c r="L1652" s="39" t="str">
        <f>IFERROR('04A_국토부원자료'!O1653,"")</f>
        <v>올림픽로34길 5-29</v>
      </c>
      <c r="M1652" s="39" t="str">
        <f>IFERROR('04A_국토부원자료'!Q1653,"")</f>
        <v>중개거래</v>
      </c>
      <c r="N1652" s="38">
        <f>IF(B1652="","",IF('02_대상물건입력'!B5="",1,IF(ISNUMBER(SEARCH('02_대상물건입력'!B5,B1652)),1,0)))</f>
        <v>1</v>
      </c>
      <c r="O1652" s="38">
        <f>IF(B1652="","",IF('02_대상물건입력'!B6="",1,IF(ISNUMBER(SEARCH('02_대상물건입력'!B6,B1652)),1,0)))</f>
        <v>0</v>
      </c>
      <c r="P1652" s="38">
        <f>IF(L1652="","",IF('02_대상물건입력'!B15="",0,IF(ISNUMBER(SEARCH('02_대상물건입력'!B15,L1652)),1,0)))</f>
        <v>0</v>
      </c>
      <c r="Q1652" s="38">
        <f>IF(D1652="","",IF('02_대상물건입력'!B8="",0,IF(ISNUMBER(SEARCH('02_대상물건입력'!B8,D1652)),1,0)))</f>
        <v>0</v>
      </c>
      <c r="R1652" s="44">
        <f>IFERROR(ABS(E1652-'02_대상물건입력'!B11)/'02_대상물건입력'!B11,"")</f>
        <v>6.6336793574816158E-2</v>
      </c>
      <c r="S1652" s="38">
        <f>IFERROR(ABS(J1652-'02_대상물건입력'!B10),"")</f>
        <v>8</v>
      </c>
      <c r="T1652" s="38">
        <f>IFERROR(ABS('01_설정'!B4-F1652),"")</f>
        <v>1012</v>
      </c>
      <c r="U1652" s="38">
        <f>IFERROR(ABS(K1652-YEAR('02_대상물건입력'!B14)),"")</f>
        <v>3</v>
      </c>
      <c r="V1652" s="38" t="str">
        <f>IF(B1652="","",IF(AND(E1652&gt;0,F1652&gt;0,H1652&gt;0,OR('04A_국토부원자료'!P1653="",'04A_국토부원자료'!P1653="-"),IF('01_설정'!B10=1,N1652=1,TRUE),R1652&lt;='01_설정'!B5,S1652&lt;='01_설정'!B6,T1652&lt;='01_설정'!B7,U1652&lt;='01_설정'!B8),"Y",""))</f>
        <v/>
      </c>
      <c r="W1652" s="40" t="str">
        <f>IF(V1652&lt;&gt;"Y","",MAX(0,(1-R1652/'01_설정'!B5))*'01_설정'!B14+MAX(0,(1-S1652/'01_설정'!B6))*'01_설정'!B15+MAX(0,(1-T1652/'01_설정'!B7))*'01_설정'!B16+MAX(0,(1-U1652/'01_설정'!B8))*'01_설정'!B17+O1652*'01_설정'!B11+Q1652*'01_설정'!B12+P1652*'01_설정'!B13)</f>
        <v/>
      </c>
      <c r="X1652" s="38" t="str">
        <f>IF(W1652="","",1+COUNTIFS($W$4:$W$3003,"&gt;"&amp;W1652)+COUNTIFS($W$4:W1652,W1652)-1)</f>
        <v/>
      </c>
    </row>
    <row r="1653" spans="1:24" ht="16.5">
      <c r="A1653" s="38">
        <f>IF('04A_국토부원자료'!A1654="","",ROW()-3)</f>
        <v>1650</v>
      </c>
      <c r="B1653" s="39" t="str">
        <f>IFERROR('04A_국토부원자료'!B1654,"")</f>
        <v>서울특별시 송파구 방이동</v>
      </c>
      <c r="C1653" s="39" t="str">
        <f>IF(B1653="","",IF('04A_국토부원자료'!C1654&lt;&gt;"",'04A_국토부원자료'!C1654,TRIM('04A_국토부원자료'!D1654&amp;IF('04A_국토부원자료'!E1654&lt;&gt;"","-"&amp;'04A_국토부원자료'!E1654,""))))</f>
        <v>47</v>
      </c>
      <c r="D1653" s="39" t="str">
        <f>IFERROR('04A_국토부원자료'!F1654,"")</f>
        <v>잠실헤리츠</v>
      </c>
      <c r="E1653" s="40">
        <f>IFERROR(VALUE(SUBSTITUTE('04A_국토부원자료'!G1654,",","")),"")</f>
        <v>20.97</v>
      </c>
      <c r="F1653" s="41">
        <f>IFERROR(IF(AND('04A_국토부원자료'!H1654&lt;&gt;"",'04A_국토부원자료'!I1654&lt;&gt;""),DATE(INT(VALUE(SUBSTITUTE('04A_국토부원자료'!H1654,",",""))/100),MOD(VALUE(SUBSTITUTE('04A_국토부원자료'!H1654,",","")),100),VALUE(SUBSTITUTE('04A_국토부원자료'!I1654,",",""))),""),"")</f>
        <v>45100</v>
      </c>
      <c r="G1653" s="42">
        <f>IFERROR(VALUE(SUBSTITUTE('04A_국토부원자료'!J1654,",","")),"")</f>
        <v>19500</v>
      </c>
      <c r="H1653" s="43">
        <f t="shared" si="50"/>
        <v>195000000</v>
      </c>
      <c r="I1653" s="43">
        <f t="shared" si="51"/>
        <v>9298998.5693848357</v>
      </c>
      <c r="J1653" s="38">
        <f>IFERROR(VALUE(SUBSTITUTE('04A_국토부원자료'!K1654,",","")),"")</f>
        <v>9</v>
      </c>
      <c r="K1653" s="38">
        <f>IFERROR(VALUE(SUBSTITUTE('04A_국토부원자료'!N1654,",","")),"")</f>
        <v>2017</v>
      </c>
      <c r="L1653" s="39" t="str">
        <f>IFERROR('04A_국토부원자료'!O1654,"")</f>
        <v xml:space="preserve"> </v>
      </c>
      <c r="M1653" s="39" t="str">
        <f>IFERROR('04A_국토부원자료'!Q1654,"")</f>
        <v>중개거래</v>
      </c>
      <c r="N1653" s="38">
        <f>IF(B1653="","",IF('02_대상물건입력'!B5="",1,IF(ISNUMBER(SEARCH('02_대상물건입력'!B5,B1653)),1,0)))</f>
        <v>1</v>
      </c>
      <c r="O1653" s="38">
        <f>IF(B1653="","",IF('02_대상물건입력'!B6="",1,IF(ISNUMBER(SEARCH('02_대상물건입력'!B6,B1653)),1,0)))</f>
        <v>0</v>
      </c>
      <c r="P1653" s="38">
        <f>IF(L1653="","",IF('02_대상물건입력'!B15="",0,IF(ISNUMBER(SEARCH('02_대상물건입력'!B15,L1653)),1,0)))</f>
        <v>0</v>
      </c>
      <c r="Q1653" s="38">
        <f>IF(D1653="","",IF('02_대상물건입력'!B8="",0,IF(ISNUMBER(SEARCH('02_대상물건입력'!B8,D1653)),1,0)))</f>
        <v>0</v>
      </c>
      <c r="R1653" s="44">
        <f>IFERROR(ABS(E1653-'02_대상물건입력'!B11)/'02_대상물건입력'!B11,"")</f>
        <v>0.23025533351931521</v>
      </c>
      <c r="S1653" s="38">
        <f>IFERROR(ABS(J1653-'02_대상물건입력'!B10),"")</f>
        <v>3</v>
      </c>
      <c r="T1653" s="38">
        <f>IFERROR(ABS('01_설정'!B4-F1653),"")</f>
        <v>1012</v>
      </c>
      <c r="U1653" s="38">
        <f>IFERROR(ABS(K1653-YEAR('02_대상물건입력'!B14)),"")</f>
        <v>9</v>
      </c>
      <c r="V1653" s="38" t="str">
        <f>IF(B1653="","",IF(AND(E1653&gt;0,F1653&gt;0,H1653&gt;0,OR('04A_국토부원자료'!P1654="",'04A_국토부원자료'!P1654="-"),IF('01_설정'!B10=1,N1653=1,TRUE),R1653&lt;='01_설정'!B5,S1653&lt;='01_설정'!B6,T1653&lt;='01_설정'!B7,U1653&lt;='01_설정'!B8),"Y",""))</f>
        <v>Y</v>
      </c>
      <c r="W1653" s="40">
        <f>IF(V1653&lt;&gt;"Y","",MAX(0,(1-R1653/'01_설정'!B5))*'01_설정'!B14+MAX(0,(1-S1653/'01_설정'!B6))*'01_설정'!B15+MAX(0,(1-T1653/'01_설정'!B7))*'01_설정'!B16+MAX(0,(1-U1653/'01_설정'!B8))*'01_설정'!B17+O1653*'01_설정'!B11+Q1653*'01_설정'!B12+P1653*'01_설정'!B13)</f>
        <v>8.9019142119440975</v>
      </c>
      <c r="X1653" s="38">
        <f>IF(W1653="","",1+COUNTIFS($W$4:$W$3003,"&gt;"&amp;W1653)+COUNTIFS($W$4:W1653,W1653)-1)</f>
        <v>317</v>
      </c>
    </row>
    <row r="1654" spans="1:24" ht="16.5">
      <c r="A1654" s="38">
        <f>IF('04A_국토부원자료'!A1655="","",ROW()-3)</f>
        <v>1651</v>
      </c>
      <c r="B1654" s="39" t="str">
        <f>IFERROR('04A_국토부원자료'!B1655,"")</f>
        <v>서울특별시 송파구 방이동</v>
      </c>
      <c r="C1654" s="39" t="str">
        <f>IF(B1654="","",IF('04A_국토부원자료'!C1655&lt;&gt;"",'04A_국토부원자료'!C1655,TRIM('04A_국토부원자료'!D1655&amp;IF('04A_국토부원자료'!E1655&lt;&gt;"","-"&amp;'04A_국토부원자료'!E1655,""))))</f>
        <v>49-4</v>
      </c>
      <c r="D1654" s="39" t="str">
        <f>IFERROR('04A_국토부원자료'!F1655,"")</f>
        <v>아주리센 센트럴파크</v>
      </c>
      <c r="E1654" s="40">
        <f>IFERROR(VALUE(SUBSTITUTE('04A_국토부원자료'!G1655,",","")),"")</f>
        <v>28.88</v>
      </c>
      <c r="F1654" s="41">
        <f>IFERROR(IF(AND('04A_국토부원자료'!H1655&lt;&gt;"",'04A_국토부원자료'!I1655&lt;&gt;""),DATE(INT(VALUE(SUBSTITUTE('04A_국토부원자료'!H1655,",",""))/100),MOD(VALUE(SUBSTITUTE('04A_국토부원자료'!H1655,",","")),100),VALUE(SUBSTITUTE('04A_국토부원자료'!I1655,",",""))),""),"")</f>
        <v>45097</v>
      </c>
      <c r="G1654" s="42">
        <f>IFERROR(VALUE(SUBSTITUTE('04A_국토부원자료'!J1655,",","")),"")</f>
        <v>31000</v>
      </c>
      <c r="H1654" s="43">
        <f t="shared" si="50"/>
        <v>310000000</v>
      </c>
      <c r="I1654" s="43">
        <f t="shared" si="51"/>
        <v>10734072.022160666</v>
      </c>
      <c r="J1654" s="38">
        <f>IFERROR(VALUE(SUBSTITUTE('04A_국토부원자료'!K1655,",","")),"")</f>
        <v>12</v>
      </c>
      <c r="K1654" s="38">
        <f>IFERROR(VALUE(SUBSTITUTE('04A_국토부원자료'!N1655,",","")),"")</f>
        <v>2018</v>
      </c>
      <c r="L1654" s="39" t="str">
        <f>IFERROR('04A_국토부원자료'!O1655,"")</f>
        <v>오금로11길 55-8</v>
      </c>
      <c r="M1654" s="39" t="str">
        <f>IFERROR('04A_국토부원자료'!Q1655,"")</f>
        <v>중개거래</v>
      </c>
      <c r="N1654" s="38">
        <f>IF(B1654="","",IF('02_대상물건입력'!B5="",1,IF(ISNUMBER(SEARCH('02_대상물건입력'!B5,B1654)),1,0)))</f>
        <v>1</v>
      </c>
      <c r="O1654" s="38">
        <f>IF(B1654="","",IF('02_대상물건입력'!B6="",1,IF(ISNUMBER(SEARCH('02_대상물건입력'!B6,B1654)),1,0)))</f>
        <v>0</v>
      </c>
      <c r="P1654" s="38">
        <f>IF(L1654="","",IF('02_대상물건입력'!B15="",0,IF(ISNUMBER(SEARCH('02_대상물건입력'!B15,L1654)),1,0)))</f>
        <v>0</v>
      </c>
      <c r="Q1654" s="38">
        <f>IF(D1654="","",IF('02_대상물건입력'!B8="",0,IF(ISNUMBER(SEARCH('02_대상물건입력'!B8,D1654)),1,0)))</f>
        <v>0</v>
      </c>
      <c r="R1654" s="44">
        <f>IFERROR(ABS(E1654-'02_대상물건입력'!B11)/'02_대상물건입력'!B11,"")</f>
        <v>6.0096612682984128E-2</v>
      </c>
      <c r="S1654" s="38">
        <f>IFERROR(ABS(J1654-'02_대상물건입력'!B10),"")</f>
        <v>0</v>
      </c>
      <c r="T1654" s="38">
        <f>IFERROR(ABS('01_설정'!B4-F1654),"")</f>
        <v>1015</v>
      </c>
      <c r="U1654" s="38">
        <f>IFERROR(ABS(K1654-YEAR('02_대상물건입력'!B14)),"")</f>
        <v>8</v>
      </c>
      <c r="V1654" s="38" t="str">
        <f>IF(B1654="","",IF(AND(E1654&gt;0,F1654&gt;0,H1654&gt;0,OR('04A_국토부원자료'!P1655="",'04A_국토부원자료'!P1655="-"),IF('01_설정'!B10=1,N1654=1,TRUE),R1654&lt;='01_설정'!B5,S1654&lt;='01_설정'!B6,T1654&lt;='01_설정'!B7,U1654&lt;='01_설정'!B8),"Y",""))</f>
        <v>Y</v>
      </c>
      <c r="W1654" s="40">
        <f>IF(V1654&lt;&gt;"Y","",MAX(0,(1-R1654/'01_설정'!B5))*'01_설정'!B14+MAX(0,(1-S1654/'01_설정'!B6))*'01_설정'!B15+MAX(0,(1-T1654/'01_설정'!B7))*'01_설정'!B16+MAX(0,(1-U1654/'01_설정'!B8))*'01_설정'!B17+O1654*'01_설정'!B11+Q1654*'01_설정'!B12+P1654*'01_설정'!B13)</f>
        <v>32.026566577048079</v>
      </c>
      <c r="X1654" s="38">
        <f>IF(W1654="","",1+COUNTIFS($W$4:$W$3003,"&gt;"&amp;W1654)+COUNTIFS($W$4:W1654,W1654)-1)</f>
        <v>152</v>
      </c>
    </row>
    <row r="1655" spans="1:24" ht="16.5">
      <c r="A1655" s="38">
        <f>IF('04A_국토부원자료'!A1656="","",ROW()-3)</f>
        <v>1652</v>
      </c>
      <c r="B1655" s="39" t="str">
        <f>IFERROR('04A_국토부원자료'!B1656,"")</f>
        <v>서울특별시 송파구 방이동</v>
      </c>
      <c r="C1655" s="39" t="str">
        <f>IF(B1655="","",IF('04A_국토부원자료'!C1656&lt;&gt;"",'04A_국토부원자료'!C1656,TRIM('04A_국토부원자료'!D1656&amp;IF('04A_국토부원자료'!E1656&lt;&gt;"","-"&amp;'04A_국토부원자료'!E1656,""))))</f>
        <v>47</v>
      </c>
      <c r="D1655" s="39" t="str">
        <f>IFERROR('04A_국토부원자료'!F1656,"")</f>
        <v>잠실헤리츠</v>
      </c>
      <c r="E1655" s="40">
        <f>IFERROR(VALUE(SUBSTITUTE('04A_국토부원자료'!G1656,",","")),"")</f>
        <v>16.43</v>
      </c>
      <c r="F1655" s="41">
        <f>IFERROR(IF(AND('04A_국토부원자료'!H1656&lt;&gt;"",'04A_국토부원자료'!I1656&lt;&gt;""),DATE(INT(VALUE(SUBSTITUTE('04A_국토부원자료'!H1656,",",""))/100),MOD(VALUE(SUBSTITUTE('04A_국토부원자료'!H1656,",","")),100),VALUE(SUBSTITUTE('04A_국토부원자료'!I1656,",",""))),""),"")</f>
        <v>45096</v>
      </c>
      <c r="G1655" s="42">
        <f>IFERROR(VALUE(SUBSTITUTE('04A_국토부원자료'!J1656,",","")),"")</f>
        <v>16400</v>
      </c>
      <c r="H1655" s="43">
        <f t="shared" si="50"/>
        <v>164000000</v>
      </c>
      <c r="I1655" s="43">
        <f t="shared" si="51"/>
        <v>9981740.7181984186</v>
      </c>
      <c r="J1655" s="38">
        <f>IFERROR(VALUE(SUBSTITUTE('04A_국토부원자료'!K1656,",","")),"")</f>
        <v>4</v>
      </c>
      <c r="K1655" s="38">
        <f>IFERROR(VALUE(SUBSTITUTE('04A_국토부원자료'!N1656,",","")),"")</f>
        <v>2017</v>
      </c>
      <c r="L1655" s="39" t="str">
        <f>IFERROR('04A_국토부원자료'!O1656,"")</f>
        <v xml:space="preserve"> </v>
      </c>
      <c r="M1655" s="39" t="str">
        <f>IFERROR('04A_국토부원자료'!Q1656,"")</f>
        <v>중개거래</v>
      </c>
      <c r="N1655" s="38">
        <f>IF(B1655="","",IF('02_대상물건입력'!B5="",1,IF(ISNUMBER(SEARCH('02_대상물건입력'!B5,B1655)),1,0)))</f>
        <v>1</v>
      </c>
      <c r="O1655" s="38">
        <f>IF(B1655="","",IF('02_대상물건입력'!B6="",1,IF(ISNUMBER(SEARCH('02_대상물건입력'!B6,B1655)),1,0)))</f>
        <v>0</v>
      </c>
      <c r="P1655" s="38">
        <f>IF(L1655="","",IF('02_대상물건입력'!B15="",0,IF(ISNUMBER(SEARCH('02_대상물건입력'!B15,L1655)),1,0)))</f>
        <v>0</v>
      </c>
      <c r="Q1655" s="38">
        <f>IF(D1655="","",IF('02_대상물건입력'!B8="",0,IF(ISNUMBER(SEARCH('02_대상물건입력'!B8,D1655)),1,0)))</f>
        <v>0</v>
      </c>
      <c r="R1655" s="44">
        <f>IFERROR(ABS(E1655-'02_대상물건입력'!B11)/'02_대상물건입력'!B11,"")</f>
        <v>0.39690487027765131</v>
      </c>
      <c r="S1655" s="38">
        <f>IFERROR(ABS(J1655-'02_대상물건입력'!B10),"")</f>
        <v>8</v>
      </c>
      <c r="T1655" s="38">
        <f>IFERROR(ABS('01_설정'!B4-F1655),"")</f>
        <v>1016</v>
      </c>
      <c r="U1655" s="38">
        <f>IFERROR(ABS(K1655-YEAR('02_대상물건입력'!B14)),"")</f>
        <v>9</v>
      </c>
      <c r="V1655" s="38" t="str">
        <f>IF(B1655="","",IF(AND(E1655&gt;0,F1655&gt;0,H1655&gt;0,OR('04A_국토부원자료'!P1656="",'04A_국토부원자료'!P1656="-"),IF('01_설정'!B10=1,N1655=1,TRUE),R1655&lt;='01_설정'!B5,S1655&lt;='01_설정'!B6,T1655&lt;='01_설정'!B7,U1655&lt;='01_설정'!B8),"Y",""))</f>
        <v/>
      </c>
      <c r="W1655" s="40" t="str">
        <f>IF(V1655&lt;&gt;"Y","",MAX(0,(1-R1655/'01_설정'!B5))*'01_설정'!B14+MAX(0,(1-S1655/'01_설정'!B6))*'01_설정'!B15+MAX(0,(1-T1655/'01_설정'!B7))*'01_설정'!B16+MAX(0,(1-U1655/'01_설정'!B8))*'01_설정'!B17+O1655*'01_설정'!B11+Q1655*'01_설정'!B12+P1655*'01_설정'!B13)</f>
        <v/>
      </c>
      <c r="X1655" s="38" t="str">
        <f>IF(W1655="","",1+COUNTIFS($W$4:$W$3003,"&gt;"&amp;W1655)+COUNTIFS($W$4:W1655,W1655)-1)</f>
        <v/>
      </c>
    </row>
    <row r="1656" spans="1:24" ht="16.5">
      <c r="A1656" s="38">
        <f>IF('04A_국토부원자료'!A1657="","",ROW()-3)</f>
        <v>1653</v>
      </c>
      <c r="B1656" s="39" t="str">
        <f>IFERROR('04A_국토부원자료'!B1657,"")</f>
        <v>서울특별시 송파구 방이동</v>
      </c>
      <c r="C1656" s="39" t="str">
        <f>IF(B1656="","",IF('04A_국토부원자료'!C1657&lt;&gt;"",'04A_국토부원자료'!C1657,TRIM('04A_국토부원자료'!D1657&amp;IF('04A_국토부원자료'!E1657&lt;&gt;"","-"&amp;'04A_국토부원자료'!E1657,""))))</f>
        <v>50</v>
      </c>
      <c r="D1656" s="39" t="str">
        <f>IFERROR('04A_국토부원자료'!F1657,"")</f>
        <v>잠실엘퍼스트오피스텔</v>
      </c>
      <c r="E1656" s="40">
        <f>IFERROR(VALUE(SUBSTITUTE('04A_국토부원자료'!G1657,",","")),"")</f>
        <v>18.0688</v>
      </c>
      <c r="F1656" s="41">
        <f>IFERROR(IF(AND('04A_국토부원자료'!H1657&lt;&gt;"",'04A_국토부원자료'!I1657&lt;&gt;""),DATE(INT(VALUE(SUBSTITUTE('04A_국토부원자료'!H1657,",",""))/100),MOD(VALUE(SUBSTITUTE('04A_국토부원자료'!H1657,",","")),100),VALUE(SUBSTITUTE('04A_국토부원자료'!I1657,",",""))),""),"")</f>
        <v>45091</v>
      </c>
      <c r="G1656" s="42">
        <f>IFERROR(VALUE(SUBSTITUTE('04A_국토부원자료'!J1657,",","")),"")</f>
        <v>23000</v>
      </c>
      <c r="H1656" s="43">
        <f t="shared" si="50"/>
        <v>230000000</v>
      </c>
      <c r="I1656" s="43">
        <f t="shared" si="51"/>
        <v>12729124.236252546</v>
      </c>
      <c r="J1656" s="38">
        <f>IFERROR(VALUE(SUBSTITUTE('04A_국토부원자료'!K1657,",","")),"")</f>
        <v>10</v>
      </c>
      <c r="K1656" s="38">
        <f>IFERROR(VALUE(SUBSTITUTE('04A_국토부원자료'!N1657,",","")),"")</f>
        <v>2019</v>
      </c>
      <c r="L1656" s="39" t="str">
        <f>IFERROR('04A_국토부원자료'!O1657,"")</f>
        <v>백제고분로51길 7</v>
      </c>
      <c r="M1656" s="39" t="str">
        <f>IFERROR('04A_국토부원자료'!Q1657,"")</f>
        <v>중개거래</v>
      </c>
      <c r="N1656" s="38">
        <f>IF(B1656="","",IF('02_대상물건입력'!B5="",1,IF(ISNUMBER(SEARCH('02_대상물건입력'!B5,B1656)),1,0)))</f>
        <v>1</v>
      </c>
      <c r="O1656" s="38">
        <f>IF(B1656="","",IF('02_대상물건입력'!B6="",1,IF(ISNUMBER(SEARCH('02_대상물건입력'!B6,B1656)),1,0)))</f>
        <v>0</v>
      </c>
      <c r="P1656" s="38">
        <f>IF(L1656="","",IF('02_대상물건입력'!B15="",0,IF(ISNUMBER(SEARCH('02_대상물건입력'!B15,L1656)),1,0)))</f>
        <v>0</v>
      </c>
      <c r="Q1656" s="38">
        <f>IF(D1656="","",IF('02_대상물건입력'!B8="",0,IF(ISNUMBER(SEARCH('02_대상물건입력'!B8,D1656)),1,0)))</f>
        <v>0</v>
      </c>
      <c r="R1656" s="44">
        <f>IFERROR(ABS(E1656-'02_대상물건입력'!B11)/'02_대상물건입력'!B11,"")</f>
        <v>0.33674952648039114</v>
      </c>
      <c r="S1656" s="38">
        <f>IFERROR(ABS(J1656-'02_대상물건입력'!B10),"")</f>
        <v>2</v>
      </c>
      <c r="T1656" s="38">
        <f>IFERROR(ABS('01_설정'!B4-F1656),"")</f>
        <v>1021</v>
      </c>
      <c r="U1656" s="38">
        <f>IFERROR(ABS(K1656-YEAR('02_대상물건입력'!B14)),"")</f>
        <v>7</v>
      </c>
      <c r="V1656" s="38" t="str">
        <f>IF(B1656="","",IF(AND(E1656&gt;0,F1656&gt;0,H1656&gt;0,OR('04A_국토부원자료'!P1657="",'04A_국토부원자료'!P1657="-"),IF('01_설정'!B10=1,N1656=1,TRUE),R1656&lt;='01_설정'!B5,S1656&lt;='01_설정'!B6,T1656&lt;='01_설정'!B7,U1656&lt;='01_설정'!B8),"Y",""))</f>
        <v/>
      </c>
      <c r="W1656" s="40" t="str">
        <f>IF(V1656&lt;&gt;"Y","",MAX(0,(1-R1656/'01_설정'!B5))*'01_설정'!B14+MAX(0,(1-S1656/'01_설정'!B6))*'01_설정'!B15+MAX(0,(1-T1656/'01_설정'!B7))*'01_설정'!B16+MAX(0,(1-U1656/'01_설정'!B8))*'01_설정'!B17+O1656*'01_설정'!B11+Q1656*'01_설정'!B12+P1656*'01_설정'!B13)</f>
        <v/>
      </c>
      <c r="X1656" s="38" t="str">
        <f>IF(W1656="","",1+COUNTIFS($W$4:$W$3003,"&gt;"&amp;W1656)+COUNTIFS($W$4:W1656,W1656)-1)</f>
        <v/>
      </c>
    </row>
    <row r="1657" spans="1:24" ht="16.5">
      <c r="A1657" s="38">
        <f>IF('04A_국토부원자료'!A1658="","",ROW()-3)</f>
        <v>1654</v>
      </c>
      <c r="B1657" s="39" t="str">
        <f>IFERROR('04A_국토부원자료'!B1658,"")</f>
        <v>서울특별시 송파구 방이동</v>
      </c>
      <c r="C1657" s="39" t="str">
        <f>IF(B1657="","",IF('04A_국토부원자료'!C1658&lt;&gt;"",'04A_국토부원자료'!C1658,TRIM('04A_국토부원자료'!D1658&amp;IF('04A_국토부원자료'!E1658&lt;&gt;"","-"&amp;'04A_국토부원자료'!E1658,""))))</f>
        <v>22-5</v>
      </c>
      <c r="D1657" s="39" t="str">
        <f>IFERROR('04A_국토부원자료'!F1658,"")</f>
        <v>잠실리시온</v>
      </c>
      <c r="E1657" s="40">
        <f>IFERROR(VALUE(SUBSTITUTE('04A_국토부원자료'!G1658,",","")),"")</f>
        <v>43.05</v>
      </c>
      <c r="F1657" s="41">
        <f>IFERROR(IF(AND('04A_국토부원자료'!H1658&lt;&gt;"",'04A_국토부원자료'!I1658&lt;&gt;""),DATE(INT(VALUE(SUBSTITUTE('04A_국토부원자료'!H1658,",",""))/100),MOD(VALUE(SUBSTITUTE('04A_국토부원자료'!H1658,",","")),100),VALUE(SUBSTITUTE('04A_국토부원자료'!I1658,",",""))),""),"")</f>
        <v>45085</v>
      </c>
      <c r="G1657" s="42">
        <f>IFERROR(VALUE(SUBSTITUTE('04A_국토부원자료'!J1658,",","")),"")</f>
        <v>36500</v>
      </c>
      <c r="H1657" s="43">
        <f t="shared" si="50"/>
        <v>365000000</v>
      </c>
      <c r="I1657" s="43">
        <f t="shared" si="51"/>
        <v>8478513.3565621376</v>
      </c>
      <c r="J1657" s="38">
        <f>IFERROR(VALUE(SUBSTITUTE('04A_국토부원자료'!K1658,",","")),"")</f>
        <v>14</v>
      </c>
      <c r="K1657" s="38">
        <f>IFERROR(VALUE(SUBSTITUTE('04A_국토부원자료'!N1658,",","")),"")</f>
        <v>2004</v>
      </c>
      <c r="L1657" s="39" t="str">
        <f>IFERROR('04A_국토부원자료'!O1658,"")</f>
        <v>오금로 87</v>
      </c>
      <c r="M1657" s="39" t="str">
        <f>IFERROR('04A_국토부원자료'!Q1658,"")</f>
        <v>중개거래</v>
      </c>
      <c r="N1657" s="38">
        <f>IF(B1657="","",IF('02_대상물건입력'!B5="",1,IF(ISNUMBER(SEARCH('02_대상물건입력'!B5,B1657)),1,0)))</f>
        <v>1</v>
      </c>
      <c r="O1657" s="38">
        <f>IF(B1657="","",IF('02_대상물건입력'!B6="",1,IF(ISNUMBER(SEARCH('02_대상물건입력'!B6,B1657)),1,0)))</f>
        <v>0</v>
      </c>
      <c r="P1657" s="38">
        <f>IF(L1657="","",IF('02_대상물건입력'!B15="",0,IF(ISNUMBER(SEARCH('02_대상물건입력'!B15,L1657)),1,0)))</f>
        <v>0</v>
      </c>
      <c r="Q1657" s="38">
        <f>IF(D1657="","",IF('02_대상물건입력'!B8="",0,IF(ISNUMBER(SEARCH('02_대상물건입력'!B8,D1657)),1,0)))</f>
        <v>0</v>
      </c>
      <c r="R1657" s="44">
        <f>IFERROR(ABS(E1657-'02_대상물건입력'!B11)/'02_대상물건입력'!B11,"")</f>
        <v>0.58023404349039009</v>
      </c>
      <c r="S1657" s="38">
        <f>IFERROR(ABS(J1657-'02_대상물건입력'!B10),"")</f>
        <v>2</v>
      </c>
      <c r="T1657" s="38">
        <f>IFERROR(ABS('01_설정'!B4-F1657),"")</f>
        <v>1027</v>
      </c>
      <c r="U1657" s="38">
        <f>IFERROR(ABS(K1657-YEAR('02_대상물건입력'!B14)),"")</f>
        <v>22</v>
      </c>
      <c r="V1657" s="38" t="str">
        <f>IF(B1657="","",IF(AND(E1657&gt;0,F1657&gt;0,H1657&gt;0,OR('04A_국토부원자료'!P1658="",'04A_국토부원자료'!P1658="-"),IF('01_설정'!B10=1,N1657=1,TRUE),R1657&lt;='01_설정'!B5,S1657&lt;='01_설정'!B6,T1657&lt;='01_설정'!B7,U1657&lt;='01_설정'!B8),"Y",""))</f>
        <v/>
      </c>
      <c r="W1657" s="40" t="str">
        <f>IF(V1657&lt;&gt;"Y","",MAX(0,(1-R1657/'01_설정'!B5))*'01_설정'!B14+MAX(0,(1-S1657/'01_설정'!B6))*'01_설정'!B15+MAX(0,(1-T1657/'01_설정'!B7))*'01_설정'!B16+MAX(0,(1-U1657/'01_설정'!B8))*'01_설정'!B17+O1657*'01_설정'!B11+Q1657*'01_설정'!B12+P1657*'01_설정'!B13)</f>
        <v/>
      </c>
      <c r="X1657" s="38" t="str">
        <f>IF(W1657="","",1+COUNTIFS($W$4:$W$3003,"&gt;"&amp;W1657)+COUNTIFS($W$4:W1657,W1657)-1)</f>
        <v/>
      </c>
    </row>
    <row r="1658" spans="1:24" ht="16.5">
      <c r="A1658" s="38">
        <f>IF('04A_국토부원자료'!A1659="","",ROW()-3)</f>
        <v>1655</v>
      </c>
      <c r="B1658" s="39" t="str">
        <f>IFERROR('04A_국토부원자료'!B1659,"")</f>
        <v>서울특별시 송파구 방이동</v>
      </c>
      <c r="C1658" s="39" t="str">
        <f>IF(B1658="","",IF('04A_국토부원자료'!C1659&lt;&gt;"",'04A_국토부원자료'!C1659,TRIM('04A_국토부원자료'!D1659&amp;IF('04A_국토부원자료'!E1659&lt;&gt;"","-"&amp;'04A_국토부원자료'!E1659,""))))</f>
        <v>46-2</v>
      </c>
      <c r="D1658" s="39" t="str">
        <f>IFERROR('04A_국토부원자료'!F1659,"")</f>
        <v>사보이시티잠실</v>
      </c>
      <c r="E1658" s="40">
        <f>IFERROR(VALUE(SUBSTITUTE('04A_국토부원자료'!G1659,",","")),"")</f>
        <v>29.180900000000001</v>
      </c>
      <c r="F1658" s="41">
        <f>IFERROR(IF(AND('04A_국토부원자료'!H1659&lt;&gt;"",'04A_국토부원자료'!I1659&lt;&gt;""),DATE(INT(VALUE(SUBSTITUTE('04A_국토부원자료'!H1659,",",""))/100),MOD(VALUE(SUBSTITUTE('04A_국토부원자료'!H1659,",","")),100),VALUE(SUBSTITUTE('04A_국토부원자료'!I1659,",",""))),""),"")</f>
        <v>45066</v>
      </c>
      <c r="G1658" s="42">
        <f>IFERROR(VALUE(SUBSTITUTE('04A_국토부원자료'!J1659,",","")),"")</f>
        <v>38500</v>
      </c>
      <c r="H1658" s="43">
        <f t="shared" si="50"/>
        <v>385000000</v>
      </c>
      <c r="I1658" s="43">
        <f t="shared" si="51"/>
        <v>13193561.541967519</v>
      </c>
      <c r="J1658" s="38">
        <f>IFERROR(VALUE(SUBSTITUTE('04A_국토부원자료'!K1659,",","")),"")</f>
        <v>16</v>
      </c>
      <c r="K1658" s="38">
        <f>IFERROR(VALUE(SUBSTITUTE('04A_국토부원자료'!N1659,",","")),"")</f>
        <v>2021</v>
      </c>
      <c r="L1658" s="39" t="str">
        <f>IFERROR('04A_국토부원자료'!O1659,"")</f>
        <v>오금로11길 45</v>
      </c>
      <c r="M1658" s="39" t="str">
        <f>IFERROR('04A_국토부원자료'!Q1659,"")</f>
        <v>중개거래</v>
      </c>
      <c r="N1658" s="38">
        <f>IF(B1658="","",IF('02_대상물건입력'!B5="",1,IF(ISNUMBER(SEARCH('02_대상물건입력'!B5,B1658)),1,0)))</f>
        <v>1</v>
      </c>
      <c r="O1658" s="38">
        <f>IF(B1658="","",IF('02_대상물건입력'!B6="",1,IF(ISNUMBER(SEARCH('02_대상물건입력'!B6,B1658)),1,0)))</f>
        <v>0</v>
      </c>
      <c r="P1658" s="38">
        <f>IF(L1658="","",IF('02_대상물건입력'!B15="",0,IF(ISNUMBER(SEARCH('02_대상물건입력'!B15,L1658)),1,0)))</f>
        <v>0</v>
      </c>
      <c r="Q1658" s="38">
        <f>IF(D1658="","",IF('02_대상물건입력'!B8="",0,IF(ISNUMBER(SEARCH('02_대상물건입력'!B8,D1658)),1,0)))</f>
        <v>0</v>
      </c>
      <c r="R1658" s="44">
        <f>IFERROR(ABS(E1658-'02_대상물건입력'!B11)/'02_대상물건입력'!B11,"")</f>
        <v>7.1141732861526794E-2</v>
      </c>
      <c r="S1658" s="38">
        <f>IFERROR(ABS(J1658-'02_대상물건입력'!B10),"")</f>
        <v>4</v>
      </c>
      <c r="T1658" s="38">
        <f>IFERROR(ABS('01_설정'!B4-F1658),"")</f>
        <v>1046</v>
      </c>
      <c r="U1658" s="38">
        <f>IFERROR(ABS(K1658-YEAR('02_대상물건입력'!B14)),"")</f>
        <v>5</v>
      </c>
      <c r="V1658" s="38" t="str">
        <f>IF(B1658="","",IF(AND(E1658&gt;0,F1658&gt;0,H1658&gt;0,OR('04A_국토부원자료'!P1659="",'04A_국토부원자료'!P1659="-"),IF('01_설정'!B10=1,N1658=1,TRUE),R1658&lt;='01_설정'!B5,S1658&lt;='01_설정'!B6,T1658&lt;='01_설정'!B7,U1658&lt;='01_설정'!B8),"Y",""))</f>
        <v>Y</v>
      </c>
      <c r="W1658" s="40">
        <f>IF(V1658&lt;&gt;"Y","",MAX(0,(1-R1658/'01_설정'!B5))*'01_설정'!B14+MAX(0,(1-S1658/'01_설정'!B6))*'01_설정'!B15+MAX(0,(1-T1658/'01_설정'!B7))*'01_설정'!B16+MAX(0,(1-U1658/'01_설정'!B8))*'01_설정'!B17+O1658*'01_설정'!B11+Q1658*'01_설정'!B12+P1658*'01_설정'!B13)</f>
        <v>23.945006960240434</v>
      </c>
      <c r="X1658" s="38">
        <f>IF(W1658="","",1+COUNTIFS($W$4:$W$3003,"&gt;"&amp;W1658)+COUNTIFS($W$4:W1658,W1658)-1)</f>
        <v>221</v>
      </c>
    </row>
    <row r="1659" spans="1:24" ht="16.5">
      <c r="A1659" s="38">
        <f>IF('04A_국토부원자료'!A1660="","",ROW()-3)</f>
        <v>1656</v>
      </c>
      <c r="B1659" s="39" t="str">
        <f>IFERROR('04A_국토부원자료'!B1660,"")</f>
        <v>서울특별시 송파구 방이동</v>
      </c>
      <c r="C1659" s="39" t="str">
        <f>IF(B1659="","",IF('04A_국토부원자료'!C1660&lt;&gt;"",'04A_국토부원자료'!C1660,TRIM('04A_국토부원자료'!D1660&amp;IF('04A_국토부원자료'!E1660&lt;&gt;"","-"&amp;'04A_국토부원자료'!E1660,""))))</f>
        <v>22-5</v>
      </c>
      <c r="D1659" s="39" t="str">
        <f>IFERROR('04A_국토부원자료'!F1660,"")</f>
        <v>잠실리시온</v>
      </c>
      <c r="E1659" s="40">
        <f>IFERROR(VALUE(SUBSTITUTE('04A_국토부원자료'!G1660,",","")),"")</f>
        <v>53.3</v>
      </c>
      <c r="F1659" s="41">
        <f>IFERROR(IF(AND('04A_국토부원자료'!H1660&lt;&gt;"",'04A_국토부원자료'!I1660&lt;&gt;""),DATE(INT(VALUE(SUBSTITUTE('04A_국토부원자료'!H1660,",",""))/100),MOD(VALUE(SUBSTITUTE('04A_국토부원자료'!H1660,",","")),100),VALUE(SUBSTITUTE('04A_국토부원자료'!I1660,",",""))),""),"")</f>
        <v>45061</v>
      </c>
      <c r="G1659" s="42">
        <f>IFERROR(VALUE(SUBSTITUTE('04A_국토부원자료'!J1660,",","")),"")</f>
        <v>53000</v>
      </c>
      <c r="H1659" s="43">
        <f t="shared" si="50"/>
        <v>530000000</v>
      </c>
      <c r="I1659" s="43">
        <f t="shared" si="51"/>
        <v>9943714.821763603</v>
      </c>
      <c r="J1659" s="38">
        <f>IFERROR(VALUE(SUBSTITUTE('04A_국토부원자료'!K1660,",","")),"")</f>
        <v>5</v>
      </c>
      <c r="K1659" s="38">
        <f>IFERROR(VALUE(SUBSTITUTE('04A_국토부원자료'!N1660,",","")),"")</f>
        <v>2004</v>
      </c>
      <c r="L1659" s="39" t="str">
        <f>IFERROR('04A_국토부원자료'!O1660,"")</f>
        <v>오금로 87</v>
      </c>
      <c r="M1659" s="39" t="str">
        <f>IFERROR('04A_국토부원자료'!Q1660,"")</f>
        <v>직거래</v>
      </c>
      <c r="N1659" s="38">
        <f>IF(B1659="","",IF('02_대상물건입력'!B5="",1,IF(ISNUMBER(SEARCH('02_대상물건입력'!B5,B1659)),1,0)))</f>
        <v>1</v>
      </c>
      <c r="O1659" s="38">
        <f>IF(B1659="","",IF('02_대상물건입력'!B6="",1,IF(ISNUMBER(SEARCH('02_대상물건입력'!B6,B1659)),1,0)))</f>
        <v>0</v>
      </c>
      <c r="P1659" s="38">
        <f>IF(L1659="","",IF('02_대상물건입력'!B15="",0,IF(ISNUMBER(SEARCH('02_대상물건입력'!B15,L1659)),1,0)))</f>
        <v>0</v>
      </c>
      <c r="Q1659" s="38">
        <f>IF(D1659="","",IF('02_대상물건입력'!B8="",0,IF(ISNUMBER(SEARCH('02_대상물건입력'!B8,D1659)),1,0)))</f>
        <v>0</v>
      </c>
      <c r="R1659" s="44">
        <f>IFERROR(ABS(E1659-'02_대상물건입력'!B11)/'02_대상물건입력'!B11,"")</f>
        <v>0.9564802443214353</v>
      </c>
      <c r="S1659" s="38">
        <f>IFERROR(ABS(J1659-'02_대상물건입력'!B10),"")</f>
        <v>7</v>
      </c>
      <c r="T1659" s="38">
        <f>IFERROR(ABS('01_설정'!B4-F1659),"")</f>
        <v>1051</v>
      </c>
      <c r="U1659" s="38">
        <f>IFERROR(ABS(K1659-YEAR('02_대상물건입력'!B14)),"")</f>
        <v>22</v>
      </c>
      <c r="V1659" s="38" t="str">
        <f>IF(B1659="","",IF(AND(E1659&gt;0,F1659&gt;0,H1659&gt;0,OR('04A_국토부원자료'!P1660="",'04A_국토부원자료'!P1660="-"),IF('01_설정'!B10=1,N1659=1,TRUE),R1659&lt;='01_설정'!B5,S1659&lt;='01_설정'!B6,T1659&lt;='01_설정'!B7,U1659&lt;='01_설정'!B8),"Y",""))</f>
        <v/>
      </c>
      <c r="W1659" s="40" t="str">
        <f>IF(V1659&lt;&gt;"Y","",MAX(0,(1-R1659/'01_설정'!B5))*'01_설정'!B14+MAX(0,(1-S1659/'01_설정'!B6))*'01_설정'!B15+MAX(0,(1-T1659/'01_설정'!B7))*'01_설정'!B16+MAX(0,(1-U1659/'01_설정'!B8))*'01_설정'!B17+O1659*'01_설정'!B11+Q1659*'01_설정'!B12+P1659*'01_설정'!B13)</f>
        <v/>
      </c>
      <c r="X1659" s="38" t="str">
        <f>IF(W1659="","",1+COUNTIFS($W$4:$W$3003,"&gt;"&amp;W1659)+COUNTIFS($W$4:W1659,W1659)-1)</f>
        <v/>
      </c>
    </row>
    <row r="1660" spans="1:24" ht="16.5">
      <c r="A1660" s="38">
        <f>IF('04A_국토부원자료'!A1661="","",ROW()-3)</f>
        <v>1657</v>
      </c>
      <c r="B1660" s="39" t="str">
        <f>IFERROR('04A_국토부원자료'!B1661,"")</f>
        <v>서울특별시 송파구 방이동</v>
      </c>
      <c r="C1660" s="39" t="str">
        <f>IF(B1660="","",IF('04A_국토부원자료'!C1661&lt;&gt;"",'04A_국토부원자료'!C1661,TRIM('04A_국토부원자료'!D1661&amp;IF('04A_국토부원자료'!E1661&lt;&gt;"","-"&amp;'04A_국토부원자료'!E1661,""))))</f>
        <v>22-5</v>
      </c>
      <c r="D1660" s="39" t="str">
        <f>IFERROR('04A_국토부원자료'!F1661,"")</f>
        <v>잠실리시온</v>
      </c>
      <c r="E1660" s="40">
        <f>IFERROR(VALUE(SUBSTITUTE('04A_국토부원자료'!G1661,",","")),"")</f>
        <v>43.05</v>
      </c>
      <c r="F1660" s="41">
        <f>IFERROR(IF(AND('04A_국토부원자료'!H1661&lt;&gt;"",'04A_국토부원자료'!I1661&lt;&gt;""),DATE(INT(VALUE(SUBSTITUTE('04A_국토부원자료'!H1661,",",""))/100),MOD(VALUE(SUBSTITUTE('04A_국토부원자료'!H1661,",","")),100),VALUE(SUBSTITUTE('04A_국토부원자료'!I1661,",",""))),""),"")</f>
        <v>45061</v>
      </c>
      <c r="G1660" s="42">
        <f>IFERROR(VALUE(SUBSTITUTE('04A_국토부원자료'!J1661,",","")),"")</f>
        <v>39000</v>
      </c>
      <c r="H1660" s="43">
        <f t="shared" si="50"/>
        <v>390000000</v>
      </c>
      <c r="I1660" s="43">
        <f t="shared" si="51"/>
        <v>9059233.4494773522</v>
      </c>
      <c r="J1660" s="38">
        <f>IFERROR(VALUE(SUBSTITUTE('04A_국토부원자료'!K1661,",","")),"")</f>
        <v>5</v>
      </c>
      <c r="K1660" s="38">
        <f>IFERROR(VALUE(SUBSTITUTE('04A_국토부원자료'!N1661,",","")),"")</f>
        <v>2004</v>
      </c>
      <c r="L1660" s="39" t="str">
        <f>IFERROR('04A_국토부원자료'!O1661,"")</f>
        <v>오금로 87</v>
      </c>
      <c r="M1660" s="39" t="str">
        <f>IFERROR('04A_국토부원자료'!Q1661,"")</f>
        <v>직거래</v>
      </c>
      <c r="N1660" s="38">
        <f>IF(B1660="","",IF('02_대상물건입력'!B5="",1,IF(ISNUMBER(SEARCH('02_대상물건입력'!B5,B1660)),1,0)))</f>
        <v>1</v>
      </c>
      <c r="O1660" s="38">
        <f>IF(B1660="","",IF('02_대상물건입력'!B6="",1,IF(ISNUMBER(SEARCH('02_대상물건입력'!B6,B1660)),1,0)))</f>
        <v>0</v>
      </c>
      <c r="P1660" s="38">
        <f>IF(L1660="","",IF('02_대상물건입력'!B15="",0,IF(ISNUMBER(SEARCH('02_대상물건입력'!B15,L1660)),1,0)))</f>
        <v>0</v>
      </c>
      <c r="Q1660" s="38">
        <f>IF(D1660="","",IF('02_대상물건입력'!B8="",0,IF(ISNUMBER(SEARCH('02_대상물건입력'!B8,D1660)),1,0)))</f>
        <v>0</v>
      </c>
      <c r="R1660" s="44">
        <f>IFERROR(ABS(E1660-'02_대상물건입력'!B11)/'02_대상물건입력'!B11,"")</f>
        <v>0.58023404349039009</v>
      </c>
      <c r="S1660" s="38">
        <f>IFERROR(ABS(J1660-'02_대상물건입력'!B10),"")</f>
        <v>7</v>
      </c>
      <c r="T1660" s="38">
        <f>IFERROR(ABS('01_설정'!B4-F1660),"")</f>
        <v>1051</v>
      </c>
      <c r="U1660" s="38">
        <f>IFERROR(ABS(K1660-YEAR('02_대상물건입력'!B14)),"")</f>
        <v>22</v>
      </c>
      <c r="V1660" s="38" t="str">
        <f>IF(B1660="","",IF(AND(E1660&gt;0,F1660&gt;0,H1660&gt;0,OR('04A_국토부원자료'!P1661="",'04A_국토부원자료'!P1661="-"),IF('01_설정'!B10=1,N1660=1,TRUE),R1660&lt;='01_설정'!B5,S1660&lt;='01_설정'!B6,T1660&lt;='01_설정'!B7,U1660&lt;='01_설정'!B8),"Y",""))</f>
        <v/>
      </c>
      <c r="W1660" s="40" t="str">
        <f>IF(V1660&lt;&gt;"Y","",MAX(0,(1-R1660/'01_설정'!B5))*'01_설정'!B14+MAX(0,(1-S1660/'01_설정'!B6))*'01_설정'!B15+MAX(0,(1-T1660/'01_설정'!B7))*'01_설정'!B16+MAX(0,(1-U1660/'01_설정'!B8))*'01_설정'!B17+O1660*'01_설정'!B11+Q1660*'01_설정'!B12+P1660*'01_설정'!B13)</f>
        <v/>
      </c>
      <c r="X1660" s="38" t="str">
        <f>IF(W1660="","",1+COUNTIFS($W$4:$W$3003,"&gt;"&amp;W1660)+COUNTIFS($W$4:W1660,W1660)-1)</f>
        <v/>
      </c>
    </row>
    <row r="1661" spans="1:24" ht="16.5">
      <c r="A1661" s="38">
        <f>IF('04A_국토부원자료'!A1662="","",ROW()-3)</f>
        <v>1658</v>
      </c>
      <c r="B1661" s="39" t="str">
        <f>IFERROR('04A_국토부원자료'!B1662,"")</f>
        <v>서울특별시 송파구 방이동</v>
      </c>
      <c r="C1661" s="39" t="str">
        <f>IF(B1661="","",IF('04A_국토부원자료'!C1662&lt;&gt;"",'04A_국토부원자료'!C1662,TRIM('04A_국토부원자료'!D1662&amp;IF('04A_국토부원자료'!E1662&lt;&gt;"","-"&amp;'04A_국토부원자료'!E1662,""))))</f>
        <v>47</v>
      </c>
      <c r="D1661" s="39" t="str">
        <f>IFERROR('04A_국토부원자료'!F1662,"")</f>
        <v>잠실헤리츠</v>
      </c>
      <c r="E1661" s="40">
        <f>IFERROR(VALUE(SUBSTITUTE('04A_국토부원자료'!G1662,",","")),"")</f>
        <v>16.43</v>
      </c>
      <c r="F1661" s="41">
        <f>IFERROR(IF(AND('04A_국토부원자료'!H1662&lt;&gt;"",'04A_국토부원자료'!I1662&lt;&gt;""),DATE(INT(VALUE(SUBSTITUTE('04A_국토부원자료'!H1662,",",""))/100),MOD(VALUE(SUBSTITUTE('04A_국토부원자료'!H1662,",","")),100),VALUE(SUBSTITUTE('04A_국토부원자료'!I1662,",",""))),""),"")</f>
        <v>45059</v>
      </c>
      <c r="G1661" s="42">
        <f>IFERROR(VALUE(SUBSTITUTE('04A_국토부원자료'!J1662,",","")),"")</f>
        <v>16500</v>
      </c>
      <c r="H1661" s="43">
        <f t="shared" si="50"/>
        <v>165000000</v>
      </c>
      <c r="I1661" s="43">
        <f t="shared" si="51"/>
        <v>10042604.990870358</v>
      </c>
      <c r="J1661" s="38">
        <f>IFERROR(VALUE(SUBSTITUTE('04A_국토부원자료'!K1662,",","")),"")</f>
        <v>16</v>
      </c>
      <c r="K1661" s="38">
        <f>IFERROR(VALUE(SUBSTITUTE('04A_국토부원자료'!N1662,",","")),"")</f>
        <v>2017</v>
      </c>
      <c r="L1661" s="39" t="str">
        <f>IFERROR('04A_국토부원자료'!O1662,"")</f>
        <v xml:space="preserve"> </v>
      </c>
      <c r="M1661" s="39" t="str">
        <f>IFERROR('04A_국토부원자료'!Q1662,"")</f>
        <v>중개거래</v>
      </c>
      <c r="N1661" s="38">
        <f>IF(B1661="","",IF('02_대상물건입력'!B5="",1,IF(ISNUMBER(SEARCH('02_대상물건입력'!B5,B1661)),1,0)))</f>
        <v>1</v>
      </c>
      <c r="O1661" s="38">
        <f>IF(B1661="","",IF('02_대상물건입력'!B6="",1,IF(ISNUMBER(SEARCH('02_대상물건입력'!B6,B1661)),1,0)))</f>
        <v>0</v>
      </c>
      <c r="P1661" s="38">
        <f>IF(L1661="","",IF('02_대상물건입력'!B15="",0,IF(ISNUMBER(SEARCH('02_대상물건입력'!B15,L1661)),1,0)))</f>
        <v>0</v>
      </c>
      <c r="Q1661" s="38">
        <f>IF(D1661="","",IF('02_대상물건입력'!B8="",0,IF(ISNUMBER(SEARCH('02_대상물건입력'!B8,D1661)),1,0)))</f>
        <v>0</v>
      </c>
      <c r="R1661" s="44">
        <f>IFERROR(ABS(E1661-'02_대상물건입력'!B11)/'02_대상물건입력'!B11,"")</f>
        <v>0.39690487027765131</v>
      </c>
      <c r="S1661" s="38">
        <f>IFERROR(ABS(J1661-'02_대상물건입력'!B10),"")</f>
        <v>4</v>
      </c>
      <c r="T1661" s="38">
        <f>IFERROR(ABS('01_설정'!B4-F1661),"")</f>
        <v>1053</v>
      </c>
      <c r="U1661" s="38">
        <f>IFERROR(ABS(K1661-YEAR('02_대상물건입력'!B14)),"")</f>
        <v>9</v>
      </c>
      <c r="V1661" s="38" t="str">
        <f>IF(B1661="","",IF(AND(E1661&gt;0,F1661&gt;0,H1661&gt;0,OR('04A_국토부원자료'!P1662="",'04A_국토부원자료'!P1662="-"),IF('01_설정'!B10=1,N1661=1,TRUE),R1661&lt;='01_설정'!B5,S1661&lt;='01_설정'!B6,T1661&lt;='01_설정'!B7,U1661&lt;='01_설정'!B8),"Y",""))</f>
        <v/>
      </c>
      <c r="W1661" s="40" t="str">
        <f>IF(V1661&lt;&gt;"Y","",MAX(0,(1-R1661/'01_설정'!B5))*'01_설정'!B14+MAX(0,(1-S1661/'01_설정'!B6))*'01_설정'!B15+MAX(0,(1-T1661/'01_설정'!B7))*'01_설정'!B16+MAX(0,(1-U1661/'01_설정'!B8))*'01_설정'!B17+O1661*'01_설정'!B11+Q1661*'01_설정'!B12+P1661*'01_설정'!B13)</f>
        <v/>
      </c>
      <c r="X1661" s="38" t="str">
        <f>IF(W1661="","",1+COUNTIFS($W$4:$W$3003,"&gt;"&amp;W1661)+COUNTIFS($W$4:W1661,W1661)-1)</f>
        <v/>
      </c>
    </row>
    <row r="1662" spans="1:24" ht="16.5">
      <c r="A1662" s="38">
        <f>IF('04A_국토부원자료'!A1663="","",ROW()-3)</f>
        <v>1659</v>
      </c>
      <c r="B1662" s="39" t="str">
        <f>IFERROR('04A_국토부원자료'!B1663,"")</f>
        <v>서울특별시 송파구 방이동</v>
      </c>
      <c r="C1662" s="39" t="str">
        <f>IF(B1662="","",IF('04A_국토부원자료'!C1663&lt;&gt;"",'04A_국토부원자료'!C1663,TRIM('04A_국토부원자료'!D1663&amp;IF('04A_국토부원자료'!E1663&lt;&gt;"","-"&amp;'04A_국토부원자료'!E1663,""))))</f>
        <v>47</v>
      </c>
      <c r="D1662" s="39" t="str">
        <f>IFERROR('04A_국토부원자료'!F1663,"")</f>
        <v>잠실헤리츠</v>
      </c>
      <c r="E1662" s="40">
        <f>IFERROR(VALUE(SUBSTITUTE('04A_국토부원자료'!G1663,",","")),"")</f>
        <v>16.43</v>
      </c>
      <c r="F1662" s="41">
        <f>IFERROR(IF(AND('04A_국토부원자료'!H1663&lt;&gt;"",'04A_국토부원자료'!I1663&lt;&gt;""),DATE(INT(VALUE(SUBSTITUTE('04A_국토부원자료'!H1663,",",""))/100),MOD(VALUE(SUBSTITUTE('04A_국토부원자료'!H1663,",","")),100),VALUE(SUBSTITUTE('04A_국토부원자료'!I1663,",",""))),""),"")</f>
        <v>45055</v>
      </c>
      <c r="G1662" s="42">
        <f>IFERROR(VALUE(SUBSTITUTE('04A_국토부원자료'!J1663,",","")),"")</f>
        <v>17000</v>
      </c>
      <c r="H1662" s="43">
        <f t="shared" si="50"/>
        <v>170000000</v>
      </c>
      <c r="I1662" s="43">
        <f t="shared" si="51"/>
        <v>10346926.354230067</v>
      </c>
      <c r="J1662" s="38">
        <f>IFERROR(VALUE(SUBSTITUTE('04A_국토부원자료'!K1663,",","")),"")</f>
        <v>11</v>
      </c>
      <c r="K1662" s="38">
        <f>IFERROR(VALUE(SUBSTITUTE('04A_국토부원자료'!N1663,",","")),"")</f>
        <v>2017</v>
      </c>
      <c r="L1662" s="39" t="str">
        <f>IFERROR('04A_국토부원자료'!O1663,"")</f>
        <v xml:space="preserve"> </v>
      </c>
      <c r="M1662" s="39" t="str">
        <f>IFERROR('04A_국토부원자료'!Q1663,"")</f>
        <v>중개거래</v>
      </c>
      <c r="N1662" s="38">
        <f>IF(B1662="","",IF('02_대상물건입력'!B5="",1,IF(ISNUMBER(SEARCH('02_대상물건입력'!B5,B1662)),1,0)))</f>
        <v>1</v>
      </c>
      <c r="O1662" s="38">
        <f>IF(B1662="","",IF('02_대상물건입력'!B6="",1,IF(ISNUMBER(SEARCH('02_대상물건입력'!B6,B1662)),1,0)))</f>
        <v>0</v>
      </c>
      <c r="P1662" s="38">
        <f>IF(L1662="","",IF('02_대상물건입력'!B15="",0,IF(ISNUMBER(SEARCH('02_대상물건입력'!B15,L1662)),1,0)))</f>
        <v>0</v>
      </c>
      <c r="Q1662" s="38">
        <f>IF(D1662="","",IF('02_대상물건입력'!B8="",0,IF(ISNUMBER(SEARCH('02_대상물건입력'!B8,D1662)),1,0)))</f>
        <v>0</v>
      </c>
      <c r="R1662" s="44">
        <f>IFERROR(ABS(E1662-'02_대상물건입력'!B11)/'02_대상물건입력'!B11,"")</f>
        <v>0.39690487027765131</v>
      </c>
      <c r="S1662" s="38">
        <f>IFERROR(ABS(J1662-'02_대상물건입력'!B10),"")</f>
        <v>1</v>
      </c>
      <c r="T1662" s="38">
        <f>IFERROR(ABS('01_설정'!B4-F1662),"")</f>
        <v>1057</v>
      </c>
      <c r="U1662" s="38">
        <f>IFERROR(ABS(K1662-YEAR('02_대상물건입력'!B14)),"")</f>
        <v>9</v>
      </c>
      <c r="V1662" s="38" t="str">
        <f>IF(B1662="","",IF(AND(E1662&gt;0,F1662&gt;0,H1662&gt;0,OR('04A_국토부원자료'!P1663="",'04A_국토부원자료'!P1663="-"),IF('01_설정'!B10=1,N1662=1,TRUE),R1662&lt;='01_설정'!B5,S1662&lt;='01_설정'!B6,T1662&lt;='01_설정'!B7,U1662&lt;='01_설정'!B8),"Y",""))</f>
        <v/>
      </c>
      <c r="W1662" s="40" t="str">
        <f>IF(V1662&lt;&gt;"Y","",MAX(0,(1-R1662/'01_설정'!B5))*'01_설정'!B14+MAX(0,(1-S1662/'01_설정'!B6))*'01_설정'!B15+MAX(0,(1-T1662/'01_설정'!B7))*'01_설정'!B16+MAX(0,(1-U1662/'01_설정'!B8))*'01_설정'!B17+O1662*'01_설정'!B11+Q1662*'01_설정'!B12+P1662*'01_설정'!B13)</f>
        <v/>
      </c>
      <c r="X1662" s="38" t="str">
        <f>IF(W1662="","",1+COUNTIFS($W$4:$W$3003,"&gt;"&amp;W1662)+COUNTIFS($W$4:W1662,W1662)-1)</f>
        <v/>
      </c>
    </row>
    <row r="1663" spans="1:24" ht="16.5">
      <c r="A1663" s="38">
        <f>IF('04A_국토부원자료'!A1664="","",ROW()-3)</f>
        <v>1660</v>
      </c>
      <c r="B1663" s="39" t="str">
        <f>IFERROR('04A_국토부원자료'!B1664,"")</f>
        <v>서울특별시 송파구 방이동</v>
      </c>
      <c r="C1663" s="39" t="str">
        <f>IF(B1663="","",IF('04A_국토부원자료'!C1664&lt;&gt;"",'04A_국토부원자료'!C1664,TRIM('04A_국토부원자료'!D1664&amp;IF('04A_국토부원자료'!E1664&lt;&gt;"","-"&amp;'04A_국토부원자료'!E1664,""))))</f>
        <v>41-8</v>
      </c>
      <c r="D1663" s="39" t="str">
        <f>IFERROR('04A_국토부원자료'!F1664,"")</f>
        <v>잠실 벨솔레 오피스텔</v>
      </c>
      <c r="E1663" s="40">
        <f>IFERROR(VALUE(SUBSTITUTE('04A_국토부원자료'!G1664,",","")),"")</f>
        <v>29.693200000000001</v>
      </c>
      <c r="F1663" s="41">
        <f>IFERROR(IF(AND('04A_국토부원자료'!H1664&lt;&gt;"",'04A_국토부원자료'!I1664&lt;&gt;""),DATE(INT(VALUE(SUBSTITUTE('04A_국토부원자료'!H1664,",",""))/100),MOD(VALUE(SUBSTITUTE('04A_국토부원자료'!H1664,",","")),100),VALUE(SUBSTITUTE('04A_국토부원자료'!I1664,",",""))),""),"")</f>
        <v>45045</v>
      </c>
      <c r="G1663" s="42">
        <f>IFERROR(VALUE(SUBSTITUTE('04A_국토부원자료'!J1664,",","")),"")</f>
        <v>36000</v>
      </c>
      <c r="H1663" s="43">
        <f t="shared" si="50"/>
        <v>360000000</v>
      </c>
      <c r="I1663" s="43">
        <f t="shared" si="51"/>
        <v>12123987.983780798</v>
      </c>
      <c r="J1663" s="38">
        <f>IFERROR(VALUE(SUBSTITUTE('04A_국토부원자료'!K1664,",","")),"")</f>
        <v>18</v>
      </c>
      <c r="K1663" s="38">
        <f>IFERROR(VALUE(SUBSTITUTE('04A_국토부원자료'!N1664,",","")),"")</f>
        <v>2020</v>
      </c>
      <c r="L1663" s="39" t="str">
        <f>IFERROR('04A_국토부원자료'!O1664,"")</f>
        <v>올림픽로34길 5-13</v>
      </c>
      <c r="M1663" s="39" t="str">
        <f>IFERROR('04A_국토부원자료'!Q1664,"")</f>
        <v>중개거래</v>
      </c>
      <c r="N1663" s="38">
        <f>IF(B1663="","",IF('02_대상물건입력'!B5="",1,IF(ISNUMBER(SEARCH('02_대상물건입력'!B5,B1663)),1,0)))</f>
        <v>1</v>
      </c>
      <c r="O1663" s="38">
        <f>IF(B1663="","",IF('02_대상물건입력'!B6="",1,IF(ISNUMBER(SEARCH('02_대상물건입력'!B6,B1663)),1,0)))</f>
        <v>0</v>
      </c>
      <c r="P1663" s="38">
        <f>IF(L1663="","",IF('02_대상물건입력'!B15="",0,IF(ISNUMBER(SEARCH('02_대상물건입력'!B15,L1663)),1,0)))</f>
        <v>0</v>
      </c>
      <c r="Q1663" s="38">
        <f>IF(D1663="","",IF('02_대상물건입력'!B8="",0,IF(ISNUMBER(SEARCH('02_대상물건입력'!B8,D1663)),1,0)))</f>
        <v>0</v>
      </c>
      <c r="R1663" s="44">
        <f>IFERROR(ABS(E1663-'02_대상물건입력'!B11)/'02_대상물건입력'!B11,"")</f>
        <v>8.9946701513794539E-2</v>
      </c>
      <c r="S1663" s="38">
        <f>IFERROR(ABS(J1663-'02_대상물건입력'!B10),"")</f>
        <v>6</v>
      </c>
      <c r="T1663" s="38">
        <f>IFERROR(ABS('01_설정'!B4-F1663),"")</f>
        <v>1067</v>
      </c>
      <c r="U1663" s="38">
        <f>IFERROR(ABS(K1663-YEAR('02_대상물건입력'!B14)),"")</f>
        <v>6</v>
      </c>
      <c r="V1663" s="38" t="str">
        <f>IF(B1663="","",IF(AND(E1663&gt;0,F1663&gt;0,H1663&gt;0,OR('04A_국토부원자료'!P1664="",'04A_국토부원자료'!P1664="-"),IF('01_설정'!B10=1,N1663=1,TRUE),R1663&lt;='01_설정'!B5,S1663&lt;='01_설정'!B6,T1663&lt;='01_설정'!B7,U1663&lt;='01_설정'!B8),"Y",""))</f>
        <v/>
      </c>
      <c r="W1663" s="40" t="str">
        <f>IF(V1663&lt;&gt;"Y","",MAX(0,(1-R1663/'01_설정'!B5))*'01_설정'!B14+MAX(0,(1-S1663/'01_설정'!B6))*'01_설정'!B15+MAX(0,(1-T1663/'01_설정'!B7))*'01_설정'!B16+MAX(0,(1-U1663/'01_설정'!B8))*'01_설정'!B17+O1663*'01_설정'!B11+Q1663*'01_설정'!B12+P1663*'01_설정'!B13)</f>
        <v/>
      </c>
      <c r="X1663" s="38" t="str">
        <f>IF(W1663="","",1+COUNTIFS($W$4:$W$3003,"&gt;"&amp;W1663)+COUNTIFS($W$4:W1663,W1663)-1)</f>
        <v/>
      </c>
    </row>
    <row r="1664" spans="1:24" ht="16.5">
      <c r="A1664" s="38">
        <f>IF('04A_국토부원자료'!A1665="","",ROW()-3)</f>
        <v>1661</v>
      </c>
      <c r="B1664" s="39" t="str">
        <f>IFERROR('04A_국토부원자료'!B1665,"")</f>
        <v>서울특별시 송파구 방이동</v>
      </c>
      <c r="C1664" s="39" t="str">
        <f>IF(B1664="","",IF('04A_국토부원자료'!C1665&lt;&gt;"",'04A_국토부원자료'!C1665,TRIM('04A_국토부원자료'!D1665&amp;IF('04A_국토부원자료'!E1665&lt;&gt;"","-"&amp;'04A_국토부원자료'!E1665,""))))</f>
        <v>46-2</v>
      </c>
      <c r="D1664" s="39" t="str">
        <f>IFERROR('04A_국토부원자료'!F1665,"")</f>
        <v>사보이시티잠실</v>
      </c>
      <c r="E1664" s="40">
        <f>IFERROR(VALUE(SUBSTITUTE('04A_국토부원자료'!G1665,",","")),"")</f>
        <v>19.3629</v>
      </c>
      <c r="F1664" s="41">
        <f>IFERROR(IF(AND('04A_국토부원자료'!H1665&lt;&gt;"",'04A_국토부원자료'!I1665&lt;&gt;""),DATE(INT(VALUE(SUBSTITUTE('04A_국토부원자료'!H1665,",",""))/100),MOD(VALUE(SUBSTITUTE('04A_국토부원자료'!H1665,",","")),100),VALUE(SUBSTITUTE('04A_국토부원자료'!I1665,",",""))),""),"")</f>
        <v>45039</v>
      </c>
      <c r="G1664" s="42">
        <f>IFERROR(VALUE(SUBSTITUTE('04A_국토부원자료'!J1665,",","")),"")</f>
        <v>25000</v>
      </c>
      <c r="H1664" s="43">
        <f t="shared" si="50"/>
        <v>250000000</v>
      </c>
      <c r="I1664" s="43">
        <f t="shared" si="51"/>
        <v>12911289.114750374</v>
      </c>
      <c r="J1664" s="38">
        <f>IFERROR(VALUE(SUBSTITUTE('04A_국토부원자료'!K1665,",","")),"")</f>
        <v>8</v>
      </c>
      <c r="K1664" s="38">
        <f>IFERROR(VALUE(SUBSTITUTE('04A_국토부원자료'!N1665,",","")),"")</f>
        <v>2021</v>
      </c>
      <c r="L1664" s="39" t="str">
        <f>IFERROR('04A_국토부원자료'!O1665,"")</f>
        <v>오금로11길 45</v>
      </c>
      <c r="M1664" s="39" t="str">
        <f>IFERROR('04A_국토부원자료'!Q1665,"")</f>
        <v>중개거래</v>
      </c>
      <c r="N1664" s="38">
        <f>IF(B1664="","",IF('02_대상물건입력'!B5="",1,IF(ISNUMBER(SEARCH('02_대상물건입력'!B5,B1664)),1,0)))</f>
        <v>1</v>
      </c>
      <c r="O1664" s="38">
        <f>IF(B1664="","",IF('02_대상물건입력'!B6="",1,IF(ISNUMBER(SEARCH('02_대상물건입력'!B6,B1664)),1,0)))</f>
        <v>0</v>
      </c>
      <c r="P1664" s="38">
        <f>IF(L1664="","",IF('02_대상물건입력'!B15="",0,IF(ISNUMBER(SEARCH('02_대상물건입력'!B15,L1664)),1,0)))</f>
        <v>0</v>
      </c>
      <c r="Q1664" s="38">
        <f>IF(D1664="","",IF('02_대상물건입력'!B8="",0,IF(ISNUMBER(SEARCH('02_대상물건입력'!B8,D1664)),1,0)))</f>
        <v>0</v>
      </c>
      <c r="R1664" s="44">
        <f>IFERROR(ABS(E1664-'02_대상물건입력'!B11)/'02_대상물건입력'!B11,"")</f>
        <v>0.28924706711498083</v>
      </c>
      <c r="S1664" s="38">
        <f>IFERROR(ABS(J1664-'02_대상물건입력'!B10),"")</f>
        <v>4</v>
      </c>
      <c r="T1664" s="38">
        <f>IFERROR(ABS('01_설정'!B4-F1664),"")</f>
        <v>1073</v>
      </c>
      <c r="U1664" s="38">
        <f>IFERROR(ABS(K1664-YEAR('02_대상물건입력'!B14)),"")</f>
        <v>5</v>
      </c>
      <c r="V1664" s="38" t="str">
        <f>IF(B1664="","",IF(AND(E1664&gt;0,F1664&gt;0,H1664&gt;0,OR('04A_국토부원자료'!P1665="",'04A_국토부원자료'!P1665="-"),IF('01_설정'!B10=1,N1664=1,TRUE),R1664&lt;='01_설정'!B5,S1664&lt;='01_설정'!B6,T1664&lt;='01_설정'!B7,U1664&lt;='01_설정'!B8),"Y",""))</f>
        <v/>
      </c>
      <c r="W1664" s="40" t="str">
        <f>IF(V1664&lt;&gt;"Y","",MAX(0,(1-R1664/'01_설정'!B5))*'01_설정'!B14+MAX(0,(1-S1664/'01_설정'!B6))*'01_설정'!B15+MAX(0,(1-T1664/'01_설정'!B7))*'01_설정'!B16+MAX(0,(1-U1664/'01_설정'!B8))*'01_설정'!B17+O1664*'01_설정'!B11+Q1664*'01_설정'!B12+P1664*'01_설정'!B13)</f>
        <v/>
      </c>
      <c r="X1664" s="38" t="str">
        <f>IF(W1664="","",1+COUNTIFS($W$4:$W$3003,"&gt;"&amp;W1664)+COUNTIFS($W$4:W1664,W1664)-1)</f>
        <v/>
      </c>
    </row>
    <row r="1665" spans="1:24" ht="16.5">
      <c r="A1665" s="38">
        <f>IF('04A_국토부원자료'!A1666="","",ROW()-3)</f>
        <v>1662</v>
      </c>
      <c r="B1665" s="39" t="str">
        <f>IFERROR('04A_국토부원자료'!B1666,"")</f>
        <v>서울특별시 송파구 방이동</v>
      </c>
      <c r="C1665" s="39" t="str">
        <f>IF(B1665="","",IF('04A_국토부원자료'!C1666&lt;&gt;"",'04A_국토부원자료'!C1666,TRIM('04A_국토부원자료'!D1666&amp;IF('04A_국토부원자료'!E1666&lt;&gt;"","-"&amp;'04A_국토부원자료'!E1666,""))))</f>
        <v>41-8</v>
      </c>
      <c r="D1665" s="39" t="str">
        <f>IFERROR('04A_국토부원자료'!F1666,"")</f>
        <v>잠실 벨솔레 오피스텔</v>
      </c>
      <c r="E1665" s="40">
        <f>IFERROR(VALUE(SUBSTITUTE('04A_국토부원자료'!G1666,",","")),"")</f>
        <v>29.693200000000001</v>
      </c>
      <c r="F1665" s="41">
        <f>IFERROR(IF(AND('04A_국토부원자료'!H1666&lt;&gt;"",'04A_국토부원자료'!I1666&lt;&gt;""),DATE(INT(VALUE(SUBSTITUTE('04A_국토부원자료'!H1666,",",""))/100),MOD(VALUE(SUBSTITUTE('04A_국토부원자료'!H1666,",","")),100),VALUE(SUBSTITUTE('04A_국토부원자료'!I1666,",",""))),""),"")</f>
        <v>45033</v>
      </c>
      <c r="G1665" s="42">
        <f>IFERROR(VALUE(SUBSTITUTE('04A_국토부원자료'!J1666,",","")),"")</f>
        <v>37000</v>
      </c>
      <c r="H1665" s="43">
        <f t="shared" si="50"/>
        <v>370000000</v>
      </c>
      <c r="I1665" s="43">
        <f t="shared" si="51"/>
        <v>12460765.427774709</v>
      </c>
      <c r="J1665" s="38">
        <f>IFERROR(VALUE(SUBSTITUTE('04A_국토부원자료'!K1666,",","")),"")</f>
        <v>15</v>
      </c>
      <c r="K1665" s="38">
        <f>IFERROR(VALUE(SUBSTITUTE('04A_국토부원자료'!N1666,",","")),"")</f>
        <v>2020</v>
      </c>
      <c r="L1665" s="39" t="str">
        <f>IFERROR('04A_국토부원자료'!O1666,"")</f>
        <v>올림픽로34길 5-13</v>
      </c>
      <c r="M1665" s="39" t="str">
        <f>IFERROR('04A_국토부원자료'!Q1666,"")</f>
        <v>중개거래</v>
      </c>
      <c r="N1665" s="38">
        <f>IF(B1665="","",IF('02_대상물건입력'!B5="",1,IF(ISNUMBER(SEARCH('02_대상물건입력'!B5,B1665)),1,0)))</f>
        <v>1</v>
      </c>
      <c r="O1665" s="38">
        <f>IF(B1665="","",IF('02_대상물건입력'!B6="",1,IF(ISNUMBER(SEARCH('02_대상물건입력'!B6,B1665)),1,0)))</f>
        <v>0</v>
      </c>
      <c r="P1665" s="38">
        <f>IF(L1665="","",IF('02_대상물건입력'!B15="",0,IF(ISNUMBER(SEARCH('02_대상물건입력'!B15,L1665)),1,0)))</f>
        <v>0</v>
      </c>
      <c r="Q1665" s="38">
        <f>IF(D1665="","",IF('02_대상물건입력'!B8="",0,IF(ISNUMBER(SEARCH('02_대상물건입력'!B8,D1665)),1,0)))</f>
        <v>0</v>
      </c>
      <c r="R1665" s="44">
        <f>IFERROR(ABS(E1665-'02_대상물건입력'!B11)/'02_대상물건입력'!B11,"")</f>
        <v>8.9946701513794539E-2</v>
      </c>
      <c r="S1665" s="38">
        <f>IFERROR(ABS(J1665-'02_대상물건입력'!B10),"")</f>
        <v>3</v>
      </c>
      <c r="T1665" s="38">
        <f>IFERROR(ABS('01_설정'!B4-F1665),"")</f>
        <v>1079</v>
      </c>
      <c r="U1665" s="38">
        <f>IFERROR(ABS(K1665-YEAR('02_대상물건입력'!B14)),"")</f>
        <v>6</v>
      </c>
      <c r="V1665" s="38" t="str">
        <f>IF(B1665="","",IF(AND(E1665&gt;0,F1665&gt;0,H1665&gt;0,OR('04A_국토부원자료'!P1666="",'04A_국토부원자료'!P1666="-"),IF('01_설정'!B10=1,N1665=1,TRUE),R1665&lt;='01_설정'!B5,S1665&lt;='01_설정'!B6,T1665&lt;='01_설정'!B7,U1665&lt;='01_설정'!B8),"Y",""))</f>
        <v>Y</v>
      </c>
      <c r="W1665" s="40">
        <f>IF(V1665&lt;&gt;"Y","",MAX(0,(1-R1665/'01_설정'!B5))*'01_설정'!B14+MAX(0,(1-S1665/'01_설정'!B6))*'01_설정'!B15+MAX(0,(1-T1665/'01_설정'!B7))*'01_설정'!B16+MAX(0,(1-U1665/'01_설정'!B8))*'01_설정'!B17+O1665*'01_설정'!B11+Q1665*'01_설정'!B12+P1665*'01_설정'!B13)</f>
        <v>23.147703965416216</v>
      </c>
      <c r="X1665" s="38">
        <f>IF(W1665="","",1+COUNTIFS($W$4:$W$3003,"&gt;"&amp;W1665)+COUNTIFS($W$4:W1665,W1665)-1)</f>
        <v>232</v>
      </c>
    </row>
    <row r="1666" spans="1:24" ht="16.5">
      <c r="A1666" s="38">
        <f>IF('04A_국토부원자료'!A1667="","",ROW()-3)</f>
        <v>1663</v>
      </c>
      <c r="B1666" s="39" t="str">
        <f>IFERROR('04A_국토부원자료'!B1667,"")</f>
        <v>서울특별시 송파구 방이동</v>
      </c>
      <c r="C1666" s="39" t="str">
        <f>IF(B1666="","",IF('04A_국토부원자료'!C1667&lt;&gt;"",'04A_국토부원자료'!C1667,TRIM('04A_국토부원자료'!D1667&amp;IF('04A_국토부원자료'!E1667&lt;&gt;"","-"&amp;'04A_국토부원자료'!E1667,""))))</f>
        <v>50</v>
      </c>
      <c r="D1666" s="39" t="str">
        <f>IFERROR('04A_국토부원자료'!F1667,"")</f>
        <v>잠실엘퍼스트오피스텔</v>
      </c>
      <c r="E1666" s="40">
        <f>IFERROR(VALUE(SUBSTITUTE('04A_국토부원자료'!G1667,",","")),"")</f>
        <v>18.0688</v>
      </c>
      <c r="F1666" s="41">
        <f>IFERROR(IF(AND('04A_국토부원자료'!H1667&lt;&gt;"",'04A_국토부원자료'!I1667&lt;&gt;""),DATE(INT(VALUE(SUBSTITUTE('04A_국토부원자료'!H1667,",",""))/100),MOD(VALUE(SUBSTITUTE('04A_국토부원자료'!H1667,",","")),100),VALUE(SUBSTITUTE('04A_국토부원자료'!I1667,",",""))),""),"")</f>
        <v>45033</v>
      </c>
      <c r="G1666" s="42">
        <f>IFERROR(VALUE(SUBSTITUTE('04A_국토부원자료'!J1667,",","")),"")</f>
        <v>22300</v>
      </c>
      <c r="H1666" s="43">
        <f t="shared" si="50"/>
        <v>223000000</v>
      </c>
      <c r="I1666" s="43">
        <f t="shared" si="51"/>
        <v>12341716.107323121</v>
      </c>
      <c r="J1666" s="38">
        <f>IFERROR(VALUE(SUBSTITUTE('04A_국토부원자료'!K1667,",","")),"")</f>
        <v>15</v>
      </c>
      <c r="K1666" s="38">
        <f>IFERROR(VALUE(SUBSTITUTE('04A_국토부원자료'!N1667,",","")),"")</f>
        <v>2019</v>
      </c>
      <c r="L1666" s="39" t="str">
        <f>IFERROR('04A_국토부원자료'!O1667,"")</f>
        <v>백제고분로51길 7</v>
      </c>
      <c r="M1666" s="39" t="str">
        <f>IFERROR('04A_국토부원자료'!Q1667,"")</f>
        <v>중개거래</v>
      </c>
      <c r="N1666" s="38">
        <f>IF(B1666="","",IF('02_대상물건입력'!B5="",1,IF(ISNUMBER(SEARCH('02_대상물건입력'!B5,B1666)),1,0)))</f>
        <v>1</v>
      </c>
      <c r="O1666" s="38">
        <f>IF(B1666="","",IF('02_대상물건입력'!B6="",1,IF(ISNUMBER(SEARCH('02_대상물건입력'!B6,B1666)),1,0)))</f>
        <v>0</v>
      </c>
      <c r="P1666" s="38">
        <f>IF(L1666="","",IF('02_대상물건입력'!B15="",0,IF(ISNUMBER(SEARCH('02_대상물건입력'!B15,L1666)),1,0)))</f>
        <v>0</v>
      </c>
      <c r="Q1666" s="38">
        <f>IF(D1666="","",IF('02_대상물건입력'!B8="",0,IF(ISNUMBER(SEARCH('02_대상물건입력'!B8,D1666)),1,0)))</f>
        <v>0</v>
      </c>
      <c r="R1666" s="44">
        <f>IFERROR(ABS(E1666-'02_대상물건입력'!B11)/'02_대상물건입력'!B11,"")</f>
        <v>0.33674952648039114</v>
      </c>
      <c r="S1666" s="38">
        <f>IFERROR(ABS(J1666-'02_대상물건입력'!B10),"")</f>
        <v>3</v>
      </c>
      <c r="T1666" s="38">
        <f>IFERROR(ABS('01_설정'!B4-F1666),"")</f>
        <v>1079</v>
      </c>
      <c r="U1666" s="38">
        <f>IFERROR(ABS(K1666-YEAR('02_대상물건입력'!B14)),"")</f>
        <v>7</v>
      </c>
      <c r="V1666" s="38" t="str">
        <f>IF(B1666="","",IF(AND(E1666&gt;0,F1666&gt;0,H1666&gt;0,OR('04A_국토부원자료'!P1667="",'04A_국토부원자료'!P1667="-"),IF('01_설정'!B10=1,N1666=1,TRUE),R1666&lt;='01_설정'!B5,S1666&lt;='01_설정'!B6,T1666&lt;='01_설정'!B7,U1666&lt;='01_설정'!B8),"Y",""))</f>
        <v/>
      </c>
      <c r="W1666" s="40" t="str">
        <f>IF(V1666&lt;&gt;"Y","",MAX(0,(1-R1666/'01_설정'!B5))*'01_설정'!B14+MAX(0,(1-S1666/'01_설정'!B6))*'01_설정'!B15+MAX(0,(1-T1666/'01_설정'!B7))*'01_설정'!B16+MAX(0,(1-U1666/'01_설정'!B8))*'01_설정'!B17+O1666*'01_설정'!B11+Q1666*'01_설정'!B12+P1666*'01_설정'!B13)</f>
        <v/>
      </c>
      <c r="X1666" s="38" t="str">
        <f>IF(W1666="","",1+COUNTIFS($W$4:$W$3003,"&gt;"&amp;W1666)+COUNTIFS($W$4:W1666,W1666)-1)</f>
        <v/>
      </c>
    </row>
    <row r="1667" spans="1:24" ht="16.5">
      <c r="A1667" s="38">
        <f>IF('04A_국토부원자료'!A1668="","",ROW()-3)</f>
        <v>1664</v>
      </c>
      <c r="B1667" s="39" t="str">
        <f>IFERROR('04A_국토부원자료'!B1668,"")</f>
        <v>서울특별시 송파구 방이동</v>
      </c>
      <c r="C1667" s="39" t="str">
        <f>IF(B1667="","",IF('04A_국토부원자료'!C1668&lt;&gt;"",'04A_국토부원자료'!C1668,TRIM('04A_국토부원자료'!D1668&amp;IF('04A_국토부원자료'!E1668&lt;&gt;"","-"&amp;'04A_국토부원자료'!E1668,""))))</f>
        <v>46-2</v>
      </c>
      <c r="D1667" s="39" t="str">
        <f>IFERROR('04A_국토부원자료'!F1668,"")</f>
        <v>사보이시티잠실</v>
      </c>
      <c r="E1667" s="40">
        <f>IFERROR(VALUE(SUBSTITUTE('04A_국토부원자료'!G1668,",","")),"")</f>
        <v>23.728999999999999</v>
      </c>
      <c r="F1667" s="41">
        <f>IFERROR(IF(AND('04A_국토부원자료'!H1668&lt;&gt;"",'04A_국토부원자료'!I1668&lt;&gt;""),DATE(INT(VALUE(SUBSTITUTE('04A_국토부원자료'!H1668,",",""))/100),MOD(VALUE(SUBSTITUTE('04A_국토부원자료'!H1668,",","")),100),VALUE(SUBSTITUTE('04A_국토부원자료'!I1668,",",""))),""),"")</f>
        <v>45028</v>
      </c>
      <c r="G1667" s="42">
        <f>IFERROR(VALUE(SUBSTITUTE('04A_국토부원자료'!J1668,",","")),"")</f>
        <v>31500</v>
      </c>
      <c r="H1667" s="43">
        <f t="shared" si="50"/>
        <v>315000000</v>
      </c>
      <c r="I1667" s="43">
        <f t="shared" si="51"/>
        <v>13274895.697248094</v>
      </c>
      <c r="J1667" s="38">
        <f>IFERROR(VALUE(SUBSTITUTE('04A_국토부원자료'!K1668,",","")),"")</f>
        <v>13</v>
      </c>
      <c r="K1667" s="38">
        <f>IFERROR(VALUE(SUBSTITUTE('04A_국토부원자료'!N1668,",","")),"")</f>
        <v>2021</v>
      </c>
      <c r="L1667" s="39" t="str">
        <f>IFERROR('04A_국토부원자료'!O1668,"")</f>
        <v>오금로11길 45</v>
      </c>
      <c r="M1667" s="39" t="str">
        <f>IFERROR('04A_국토부원자료'!Q1668,"")</f>
        <v>중개거래</v>
      </c>
      <c r="N1667" s="38">
        <f>IF(B1667="","",IF('02_대상물건입력'!B5="",1,IF(ISNUMBER(SEARCH('02_대상물건입력'!B5,B1667)),1,0)))</f>
        <v>1</v>
      </c>
      <c r="O1667" s="38">
        <f>IF(B1667="","",IF('02_대상물건입력'!B6="",1,IF(ISNUMBER(SEARCH('02_대상물건입력'!B6,B1667)),1,0)))</f>
        <v>0</v>
      </c>
      <c r="P1667" s="38">
        <f>IF(L1667="","",IF('02_대상물건입력'!B15="",0,IF(ISNUMBER(SEARCH('02_대상물건입력'!B15,L1667)),1,0)))</f>
        <v>0</v>
      </c>
      <c r="Q1667" s="38">
        <f>IF(D1667="","",IF('02_대상물건입력'!B8="",0,IF(ISNUMBER(SEARCH('02_대상물건입력'!B8,D1667)),1,0)))</f>
        <v>0</v>
      </c>
      <c r="R1667" s="44">
        <f>IFERROR(ABS(E1667-'02_대상물건입력'!B11)/'02_대상물건입력'!B11,"")</f>
        <v>0.12898086833952457</v>
      </c>
      <c r="S1667" s="38">
        <f>IFERROR(ABS(J1667-'02_대상물건입력'!B10),"")</f>
        <v>1</v>
      </c>
      <c r="T1667" s="38">
        <f>IFERROR(ABS('01_설정'!B4-F1667),"")</f>
        <v>1084</v>
      </c>
      <c r="U1667" s="38">
        <f>IFERROR(ABS(K1667-YEAR('02_대상물건입력'!B14)),"")</f>
        <v>5</v>
      </c>
      <c r="V1667" s="38" t="str">
        <f>IF(B1667="","",IF(AND(E1667&gt;0,F1667&gt;0,H1667&gt;0,OR('04A_국토부원자료'!P1668="",'04A_국토부원자료'!P1668="-"),IF('01_설정'!B10=1,N1667=1,TRUE),R1667&lt;='01_설정'!B5,S1667&lt;='01_설정'!B6,T1667&lt;='01_설정'!B7,U1667&lt;='01_설정'!B8),"Y",""))</f>
        <v>Y</v>
      </c>
      <c r="W1667" s="40">
        <f>IF(V1667&lt;&gt;"Y","",MAX(0,(1-R1667/'01_설정'!B5))*'01_설정'!B14+MAX(0,(1-S1667/'01_설정'!B6))*'01_설정'!B15+MAX(0,(1-T1667/'01_설정'!B7))*'01_설정'!B16+MAX(0,(1-U1667/'01_설정'!B8))*'01_설정'!B17+O1667*'01_설정'!B11+Q1667*'01_설정'!B12+P1667*'01_설정'!B13)</f>
        <v>25.43050550393006</v>
      </c>
      <c r="X1667" s="38">
        <f>IF(W1667="","",1+COUNTIFS($W$4:$W$3003,"&gt;"&amp;W1667)+COUNTIFS($W$4:W1667,W1667)-1)</f>
        <v>208</v>
      </c>
    </row>
    <row r="1668" spans="1:24" ht="16.5">
      <c r="A1668" s="38">
        <f>IF('04A_국토부원자료'!A1669="","",ROW()-3)</f>
        <v>1665</v>
      </c>
      <c r="B1668" s="39" t="str">
        <f>IFERROR('04A_국토부원자료'!B1669,"")</f>
        <v>서울특별시 송파구 방이동</v>
      </c>
      <c r="C1668" s="39" t="str">
        <f>IF(B1668="","",IF('04A_국토부원자료'!C1669&lt;&gt;"",'04A_국토부원자료'!C1669,TRIM('04A_국토부원자료'!D1669&amp;IF('04A_국토부원자료'!E1669&lt;&gt;"","-"&amp;'04A_국토부원자료'!E1669,""))))</f>
        <v>39</v>
      </c>
      <c r="D1668" s="39" t="str">
        <f>IFERROR('04A_국토부원자료'!F1669,"")</f>
        <v>잠실 제니알</v>
      </c>
      <c r="E1668" s="40">
        <f>IFERROR(VALUE(SUBSTITUTE('04A_국토부원자료'!G1669,",","")),"")</f>
        <v>24.81</v>
      </c>
      <c r="F1668" s="41">
        <f>IFERROR(IF(AND('04A_국토부원자료'!H1669&lt;&gt;"",'04A_국토부원자료'!I1669&lt;&gt;""),DATE(INT(VALUE(SUBSTITUTE('04A_국토부원자료'!H1669,",",""))/100),MOD(VALUE(SUBSTITUTE('04A_국토부원자료'!H1669,",","")),100),VALUE(SUBSTITUTE('04A_국토부원자료'!I1669,",",""))),""),"")</f>
        <v>45028</v>
      </c>
      <c r="G1668" s="42">
        <f>IFERROR(VALUE(SUBSTITUTE('04A_국토부원자료'!J1669,",","")),"")</f>
        <v>27800</v>
      </c>
      <c r="H1668" s="43">
        <f t="shared" ref="H1668:H1731" si="52">IF(G1668="","",G1668*10000)</f>
        <v>278000000</v>
      </c>
      <c r="I1668" s="43">
        <f t="shared" ref="I1668:I1731" si="53">IFERROR(IF(AND(H1668&gt;0,E1668&gt;0),H1668/E1668,""),"")</f>
        <v>11205159.20999597</v>
      </c>
      <c r="J1668" s="38">
        <f>IFERROR(VALUE(SUBSTITUTE('04A_국토부원자료'!K1669,",","")),"")</f>
        <v>6</v>
      </c>
      <c r="K1668" s="38">
        <f>IFERROR(VALUE(SUBSTITUTE('04A_국토부원자료'!N1669,",","")),"")</f>
        <v>2020</v>
      </c>
      <c r="L1668" s="39" t="str">
        <f>IFERROR('04A_국토부원자료'!O1669,"")</f>
        <v>올림픽로34길 6</v>
      </c>
      <c r="M1668" s="39" t="str">
        <f>IFERROR('04A_국토부원자료'!Q1669,"")</f>
        <v>중개거래</v>
      </c>
      <c r="N1668" s="38">
        <f>IF(B1668="","",IF('02_대상물건입력'!B5="",1,IF(ISNUMBER(SEARCH('02_대상물건입력'!B5,B1668)),1,0)))</f>
        <v>1</v>
      </c>
      <c r="O1668" s="38">
        <f>IF(B1668="","",IF('02_대상물건입력'!B6="",1,IF(ISNUMBER(SEARCH('02_대상물건입력'!B6,B1668)),1,0)))</f>
        <v>0</v>
      </c>
      <c r="P1668" s="38">
        <f>IF(L1668="","",IF('02_대상물건입력'!B15="",0,IF(ISNUMBER(SEARCH('02_대상물건입력'!B15,L1668)),1,0)))</f>
        <v>0</v>
      </c>
      <c r="Q1668" s="38">
        <f>IF(D1668="","",IF('02_대상물건입력'!B8="",0,IF(ISNUMBER(SEARCH('02_대상물건입력'!B8,D1668)),1,0)))</f>
        <v>0</v>
      </c>
      <c r="R1668" s="44">
        <f>IFERROR(ABS(E1668-'02_대상물건입력'!B11)/'02_대상물건입력'!B11,"")</f>
        <v>8.9300659256757758E-2</v>
      </c>
      <c r="S1668" s="38">
        <f>IFERROR(ABS(J1668-'02_대상물건입력'!B10),"")</f>
        <v>6</v>
      </c>
      <c r="T1668" s="38">
        <f>IFERROR(ABS('01_설정'!B4-F1668),"")</f>
        <v>1084</v>
      </c>
      <c r="U1668" s="38">
        <f>IFERROR(ABS(K1668-YEAR('02_대상물건입력'!B14)),"")</f>
        <v>6</v>
      </c>
      <c r="V1668" s="38" t="str">
        <f>IF(B1668="","",IF(AND(E1668&gt;0,F1668&gt;0,H1668&gt;0,OR('04A_국토부원자료'!P1669="",'04A_국토부원자료'!P1669="-"),IF('01_설정'!B10=1,N1668=1,TRUE),R1668&lt;='01_설정'!B5,S1668&lt;='01_설정'!B6,T1668&lt;='01_설정'!B7,U1668&lt;='01_설정'!B8),"Y",""))</f>
        <v/>
      </c>
      <c r="W1668" s="40" t="str">
        <f>IF(V1668&lt;&gt;"Y","",MAX(0,(1-R1668/'01_설정'!B5))*'01_설정'!B14+MAX(0,(1-S1668/'01_설정'!B6))*'01_설정'!B15+MAX(0,(1-T1668/'01_설정'!B7))*'01_설정'!B16+MAX(0,(1-U1668/'01_설정'!B8))*'01_설정'!B17+O1668*'01_설정'!B11+Q1668*'01_설정'!B12+P1668*'01_설정'!B13)</f>
        <v/>
      </c>
      <c r="X1668" s="38" t="str">
        <f>IF(W1668="","",1+COUNTIFS($W$4:$W$3003,"&gt;"&amp;W1668)+COUNTIFS($W$4:W1668,W1668)-1)</f>
        <v/>
      </c>
    </row>
    <row r="1669" spans="1:24" ht="16.5">
      <c r="A1669" s="38">
        <f>IF('04A_국토부원자료'!A1670="","",ROW()-3)</f>
        <v>1666</v>
      </c>
      <c r="B1669" s="39" t="str">
        <f>IFERROR('04A_국토부원자료'!B1670,"")</f>
        <v>서울특별시 송파구 방이동</v>
      </c>
      <c r="C1669" s="39" t="str">
        <f>IF(B1669="","",IF('04A_국토부원자료'!C1670&lt;&gt;"",'04A_국토부원자료'!C1670,TRIM('04A_국토부원자료'!D1670&amp;IF('04A_국토부원자료'!E1670&lt;&gt;"","-"&amp;'04A_국토부원자료'!E1670,""))))</f>
        <v>50</v>
      </c>
      <c r="D1669" s="39" t="str">
        <f>IFERROR('04A_국토부원자료'!F1670,"")</f>
        <v>잠실엘퍼스트오피스텔</v>
      </c>
      <c r="E1669" s="40">
        <f>IFERROR(VALUE(SUBSTITUTE('04A_국토부원자료'!G1670,",","")),"")</f>
        <v>18.0688</v>
      </c>
      <c r="F1669" s="41">
        <f>IFERROR(IF(AND('04A_국토부원자료'!H1670&lt;&gt;"",'04A_국토부원자료'!I1670&lt;&gt;""),DATE(INT(VALUE(SUBSTITUTE('04A_국토부원자료'!H1670,",",""))/100),MOD(VALUE(SUBSTITUTE('04A_국토부원자료'!H1670,",","")),100),VALUE(SUBSTITUTE('04A_국토부원자료'!I1670,",",""))),""),"")</f>
        <v>45019</v>
      </c>
      <c r="G1669" s="42">
        <f>IFERROR(VALUE(SUBSTITUTE('04A_국토부원자료'!J1670,",","")),"")</f>
        <v>19400</v>
      </c>
      <c r="H1669" s="43">
        <f t="shared" si="52"/>
        <v>194000000</v>
      </c>
      <c r="I1669" s="43">
        <f t="shared" si="53"/>
        <v>10736739.57318693</v>
      </c>
      <c r="J1669" s="38">
        <f>IFERROR(VALUE(SUBSTITUTE('04A_국토부원자료'!K1670,",","")),"")</f>
        <v>5</v>
      </c>
      <c r="K1669" s="38">
        <f>IFERROR(VALUE(SUBSTITUTE('04A_국토부원자료'!N1670,",","")),"")</f>
        <v>2019</v>
      </c>
      <c r="L1669" s="39" t="str">
        <f>IFERROR('04A_국토부원자료'!O1670,"")</f>
        <v>백제고분로51길 7</v>
      </c>
      <c r="M1669" s="39" t="str">
        <f>IFERROR('04A_국토부원자료'!Q1670,"")</f>
        <v>중개거래</v>
      </c>
      <c r="N1669" s="38">
        <f>IF(B1669="","",IF('02_대상물건입력'!B5="",1,IF(ISNUMBER(SEARCH('02_대상물건입력'!B5,B1669)),1,0)))</f>
        <v>1</v>
      </c>
      <c r="O1669" s="38">
        <f>IF(B1669="","",IF('02_대상물건입력'!B6="",1,IF(ISNUMBER(SEARCH('02_대상물건입력'!B6,B1669)),1,0)))</f>
        <v>0</v>
      </c>
      <c r="P1669" s="38">
        <f>IF(L1669="","",IF('02_대상물건입력'!B15="",0,IF(ISNUMBER(SEARCH('02_대상물건입력'!B15,L1669)),1,0)))</f>
        <v>0</v>
      </c>
      <c r="Q1669" s="38">
        <f>IF(D1669="","",IF('02_대상물건입력'!B8="",0,IF(ISNUMBER(SEARCH('02_대상물건입력'!B8,D1669)),1,0)))</f>
        <v>0</v>
      </c>
      <c r="R1669" s="44">
        <f>IFERROR(ABS(E1669-'02_대상물건입력'!B11)/'02_대상물건입력'!B11,"")</f>
        <v>0.33674952648039114</v>
      </c>
      <c r="S1669" s="38">
        <f>IFERROR(ABS(J1669-'02_대상물건입력'!B10),"")</f>
        <v>7</v>
      </c>
      <c r="T1669" s="38">
        <f>IFERROR(ABS('01_설정'!B4-F1669),"")</f>
        <v>1093</v>
      </c>
      <c r="U1669" s="38">
        <f>IFERROR(ABS(K1669-YEAR('02_대상물건입력'!B14)),"")</f>
        <v>7</v>
      </c>
      <c r="V1669" s="38" t="str">
        <f>IF(B1669="","",IF(AND(E1669&gt;0,F1669&gt;0,H1669&gt;0,OR('04A_국토부원자료'!P1670="",'04A_국토부원자료'!P1670="-"),IF('01_설정'!B10=1,N1669=1,TRUE),R1669&lt;='01_설정'!B5,S1669&lt;='01_설정'!B6,T1669&lt;='01_설정'!B7,U1669&lt;='01_설정'!B8),"Y",""))</f>
        <v/>
      </c>
      <c r="W1669" s="40" t="str">
        <f>IF(V1669&lt;&gt;"Y","",MAX(0,(1-R1669/'01_설정'!B5))*'01_설정'!B14+MAX(0,(1-S1669/'01_설정'!B6))*'01_설정'!B15+MAX(0,(1-T1669/'01_설정'!B7))*'01_설정'!B16+MAX(0,(1-U1669/'01_설정'!B8))*'01_설정'!B17+O1669*'01_설정'!B11+Q1669*'01_설정'!B12+P1669*'01_설정'!B13)</f>
        <v/>
      </c>
      <c r="X1669" s="38" t="str">
        <f>IF(W1669="","",1+COUNTIFS($W$4:$W$3003,"&gt;"&amp;W1669)+COUNTIFS($W$4:W1669,W1669)-1)</f>
        <v/>
      </c>
    </row>
    <row r="1670" spans="1:24" ht="16.5">
      <c r="A1670" s="38">
        <f>IF('04A_국토부원자료'!A1671="","",ROW()-3)</f>
        <v>1667</v>
      </c>
      <c r="B1670" s="39" t="str">
        <f>IFERROR('04A_국토부원자료'!B1671,"")</f>
        <v>서울특별시 송파구 방이동</v>
      </c>
      <c r="C1670" s="39" t="str">
        <f>IF(B1670="","",IF('04A_국토부원자료'!C1671&lt;&gt;"",'04A_국토부원자료'!C1671,TRIM('04A_국토부원자료'!D1671&amp;IF('04A_국토부원자료'!E1671&lt;&gt;"","-"&amp;'04A_국토부원자료'!E1671,""))))</f>
        <v>43</v>
      </c>
      <c r="D1670" s="39" t="str">
        <f>IFERROR('04A_국토부원자료'!F1671,"")</f>
        <v>대명벨리온</v>
      </c>
      <c r="E1670" s="40">
        <f>IFERROR(VALUE(SUBSTITUTE('04A_국토부원자료'!G1671,",","")),"")</f>
        <v>17.12</v>
      </c>
      <c r="F1670" s="41">
        <f>IFERROR(IF(AND('04A_국토부원자료'!H1671&lt;&gt;"",'04A_국토부원자료'!I1671&lt;&gt;""),DATE(INT(VALUE(SUBSTITUTE('04A_국토부원자료'!H1671,",",""))/100),MOD(VALUE(SUBSTITUTE('04A_국토부원자료'!H1671,",","")),100),VALUE(SUBSTITUTE('04A_국토부원자료'!I1671,",",""))),""),"")</f>
        <v>45016</v>
      </c>
      <c r="G1670" s="42">
        <f>IFERROR(VALUE(SUBSTITUTE('04A_국토부원자료'!J1671,",","")),"")</f>
        <v>17500</v>
      </c>
      <c r="H1670" s="43">
        <f t="shared" si="52"/>
        <v>175000000</v>
      </c>
      <c r="I1670" s="43">
        <f t="shared" si="53"/>
        <v>10221962.616822429</v>
      </c>
      <c r="J1670" s="38">
        <f>IFERROR(VALUE(SUBSTITUTE('04A_국토부원자료'!K1671,",","")),"")</f>
        <v>10</v>
      </c>
      <c r="K1670" s="38">
        <f>IFERROR(VALUE(SUBSTITUTE('04A_국토부원자료'!N1671,",","")),"")</f>
        <v>2017</v>
      </c>
      <c r="L1670" s="39" t="str">
        <f>IFERROR('04A_국토부원자료'!O1671,"")</f>
        <v xml:space="preserve"> </v>
      </c>
      <c r="M1670" s="39" t="str">
        <f>IFERROR('04A_국토부원자료'!Q1671,"")</f>
        <v>중개거래</v>
      </c>
      <c r="N1670" s="38">
        <f>IF(B1670="","",IF('02_대상물건입력'!B5="",1,IF(ISNUMBER(SEARCH('02_대상물건입력'!B5,B1670)),1,0)))</f>
        <v>1</v>
      </c>
      <c r="O1670" s="38">
        <f>IF(B1670="","",IF('02_대상물건입력'!B6="",1,IF(ISNUMBER(SEARCH('02_대상물건입력'!B6,B1670)),1,0)))</f>
        <v>0</v>
      </c>
      <c r="P1670" s="38">
        <f>IF(L1670="","",IF('02_대상물건입력'!B15="",0,IF(ISNUMBER(SEARCH('02_대상물건입력'!B15,L1670)),1,0)))</f>
        <v>0</v>
      </c>
      <c r="Q1670" s="38">
        <f>IF(D1670="","",IF('02_대상물건입력'!B8="",0,IF(ISNUMBER(SEARCH('02_대상물건입력'!B8,D1670)),1,0)))</f>
        <v>0</v>
      </c>
      <c r="R1670" s="44">
        <f>IFERROR(ABS(E1670-'02_대상물건입력'!B11)/'02_대상물건입력'!B11,"")</f>
        <v>0.37157707724609801</v>
      </c>
      <c r="S1670" s="38">
        <f>IFERROR(ABS(J1670-'02_대상물건입력'!B10),"")</f>
        <v>2</v>
      </c>
      <c r="T1670" s="38">
        <f>IFERROR(ABS('01_설정'!B4-F1670),"")</f>
        <v>1096</v>
      </c>
      <c r="U1670" s="38">
        <f>IFERROR(ABS(K1670-YEAR('02_대상물건입력'!B14)),"")</f>
        <v>9</v>
      </c>
      <c r="V1670" s="38" t="str">
        <f>IF(B1670="","",IF(AND(E1670&gt;0,F1670&gt;0,H1670&gt;0,OR('04A_국토부원자료'!P1671="",'04A_국토부원자료'!P1671="-"),IF('01_설정'!B10=1,N1670=1,TRUE),R1670&lt;='01_설정'!B5,S1670&lt;='01_설정'!B6,T1670&lt;='01_설정'!B7,U1670&lt;='01_설정'!B8),"Y",""))</f>
        <v/>
      </c>
      <c r="W1670" s="40" t="str">
        <f>IF(V1670&lt;&gt;"Y","",MAX(0,(1-R1670/'01_설정'!B5))*'01_설정'!B14+MAX(0,(1-S1670/'01_설정'!B6))*'01_설정'!B15+MAX(0,(1-T1670/'01_설정'!B7))*'01_설정'!B16+MAX(0,(1-U1670/'01_설정'!B8))*'01_설정'!B17+O1670*'01_설정'!B11+Q1670*'01_설정'!B12+P1670*'01_설정'!B13)</f>
        <v/>
      </c>
      <c r="X1670" s="38" t="str">
        <f>IF(W1670="","",1+COUNTIFS($W$4:$W$3003,"&gt;"&amp;W1670)+COUNTIFS($W$4:W1670,W1670)-1)</f>
        <v/>
      </c>
    </row>
    <row r="1671" spans="1:24" ht="16.5">
      <c r="A1671" s="38">
        <f>IF('04A_국토부원자료'!A1672="","",ROW()-3)</f>
        <v>1668</v>
      </c>
      <c r="B1671" s="39" t="str">
        <f>IFERROR('04A_국토부원자료'!B1672,"")</f>
        <v>서울특별시 송파구 방이동</v>
      </c>
      <c r="C1671" s="39" t="str">
        <f>IF(B1671="","",IF('04A_국토부원자료'!C1672&lt;&gt;"",'04A_국토부원자료'!C1672,TRIM('04A_국토부원자료'!D1672&amp;IF('04A_국토부원자료'!E1672&lt;&gt;"","-"&amp;'04A_국토부원자료'!E1672,""))))</f>
        <v>49-5</v>
      </c>
      <c r="D1671" s="39" t="str">
        <f>IFERROR('04A_국토부원자료'!F1672,"")</f>
        <v>올림픽파크존오피스텔</v>
      </c>
      <c r="E1671" s="40">
        <f>IFERROR(VALUE(SUBSTITUTE('04A_국토부원자료'!G1672,",","")),"")</f>
        <v>25.78</v>
      </c>
      <c r="F1671" s="41">
        <f>IFERROR(IF(AND('04A_국토부원자료'!H1672&lt;&gt;"",'04A_국토부원자료'!I1672&lt;&gt;""),DATE(INT(VALUE(SUBSTITUTE('04A_국토부원자료'!H1672,",",""))/100),MOD(VALUE(SUBSTITUTE('04A_국토부원자료'!H1672,",","")),100),VALUE(SUBSTITUTE('04A_국토부원자료'!I1672,",",""))),""),"")</f>
        <v>45012</v>
      </c>
      <c r="G1671" s="42">
        <f>IFERROR(VALUE(SUBSTITUTE('04A_국토부원자료'!J1672,",","")),"")</f>
        <v>15500</v>
      </c>
      <c r="H1671" s="43">
        <f t="shared" si="52"/>
        <v>155000000</v>
      </c>
      <c r="I1671" s="43">
        <f t="shared" si="53"/>
        <v>6012412.7230411172</v>
      </c>
      <c r="J1671" s="38">
        <f>IFERROR(VALUE(SUBSTITUTE('04A_국토부원자료'!K1672,",","")),"")</f>
        <v>4</v>
      </c>
      <c r="K1671" s="38">
        <f>IFERROR(VALUE(SUBSTITUTE('04A_국토부원자료'!N1672,",","")),"")</f>
        <v>2002</v>
      </c>
      <c r="L1671" s="39" t="str">
        <f>IFERROR('04A_국토부원자료'!O1672,"")</f>
        <v>오금로11길 59</v>
      </c>
      <c r="M1671" s="39" t="str">
        <f>IFERROR('04A_국토부원자료'!Q1672,"")</f>
        <v>중개거래</v>
      </c>
      <c r="N1671" s="38">
        <f>IF(B1671="","",IF('02_대상물건입력'!B5="",1,IF(ISNUMBER(SEARCH('02_대상물건입력'!B5,B1671)),1,0)))</f>
        <v>1</v>
      </c>
      <c r="O1671" s="38">
        <f>IF(B1671="","",IF('02_대상물건입력'!B6="",1,IF(ISNUMBER(SEARCH('02_대상물건입력'!B6,B1671)),1,0)))</f>
        <v>0</v>
      </c>
      <c r="P1671" s="38">
        <f>IF(L1671="","",IF('02_대상물건입력'!B15="",0,IF(ISNUMBER(SEARCH('02_대상물건입력'!B15,L1671)),1,0)))</f>
        <v>0</v>
      </c>
      <c r="Q1671" s="38">
        <f>IF(D1671="","",IF('02_대상물건입력'!B8="",0,IF(ISNUMBER(SEARCH('02_대상물건입력'!B8,D1671)),1,0)))</f>
        <v>0</v>
      </c>
      <c r="R1671" s="44">
        <f>IFERROR(ABS(E1671-'02_대상물건입력'!B11)/'02_대상물건입력'!B11,"")</f>
        <v>5.36949212268929E-2</v>
      </c>
      <c r="S1671" s="38">
        <f>IFERROR(ABS(J1671-'02_대상물건입력'!B10),"")</f>
        <v>8</v>
      </c>
      <c r="T1671" s="38">
        <f>IFERROR(ABS('01_설정'!B4-F1671),"")</f>
        <v>1100</v>
      </c>
      <c r="U1671" s="38">
        <f>IFERROR(ABS(K1671-YEAR('02_대상물건입력'!B14)),"")</f>
        <v>24</v>
      </c>
      <c r="V1671" s="38" t="str">
        <f>IF(B1671="","",IF(AND(E1671&gt;0,F1671&gt;0,H1671&gt;0,OR('04A_국토부원자료'!P1672="",'04A_국토부원자료'!P1672="-"),IF('01_설정'!B10=1,N1671=1,TRUE),R1671&lt;='01_설정'!B5,S1671&lt;='01_설정'!B6,T1671&lt;='01_설정'!B7,U1671&lt;='01_설정'!B8),"Y",""))</f>
        <v/>
      </c>
      <c r="W1671" s="40" t="str">
        <f>IF(V1671&lt;&gt;"Y","",MAX(0,(1-R1671/'01_설정'!B5))*'01_설정'!B14+MAX(0,(1-S1671/'01_설정'!B6))*'01_설정'!B15+MAX(0,(1-T1671/'01_설정'!B7))*'01_설정'!B16+MAX(0,(1-U1671/'01_설정'!B8))*'01_설정'!B17+O1671*'01_설정'!B11+Q1671*'01_설정'!B12+P1671*'01_설정'!B13)</f>
        <v/>
      </c>
      <c r="X1671" s="38" t="str">
        <f>IF(W1671="","",1+COUNTIFS($W$4:$W$3003,"&gt;"&amp;W1671)+COUNTIFS($W$4:W1671,W1671)-1)</f>
        <v/>
      </c>
    </row>
    <row r="1672" spans="1:24" ht="16.5">
      <c r="A1672" s="38">
        <f>IF('04A_국토부원자료'!A1673="","",ROW()-3)</f>
        <v>1669</v>
      </c>
      <c r="B1672" s="39" t="str">
        <f>IFERROR('04A_국토부원자료'!B1673,"")</f>
        <v>서울특별시 송파구 방이동</v>
      </c>
      <c r="C1672" s="39" t="str">
        <f>IF(B1672="","",IF('04A_국토부원자료'!C1673&lt;&gt;"",'04A_국토부원자료'!C1673,TRIM('04A_국토부원자료'!D1673&amp;IF('04A_국토부원자료'!E1673&lt;&gt;"","-"&amp;'04A_국토부원자료'!E1673,""))))</f>
        <v>28-2</v>
      </c>
      <c r="D1672" s="39" t="str">
        <f>IFERROR('04A_국토부원자료'!F1673,"")</f>
        <v>엘루이시티</v>
      </c>
      <c r="E1672" s="40">
        <f>IFERROR(VALUE(SUBSTITUTE('04A_국토부원자료'!G1673,",","")),"")</f>
        <v>17.450800000000001</v>
      </c>
      <c r="F1672" s="41">
        <f>IFERROR(IF(AND('04A_국토부원자료'!H1673&lt;&gt;"",'04A_국토부원자료'!I1673&lt;&gt;""),DATE(INT(VALUE(SUBSTITUTE('04A_국토부원자료'!H1673,",",""))/100),MOD(VALUE(SUBSTITUTE('04A_국토부원자료'!H1673,",","")),100),VALUE(SUBSTITUTE('04A_국토부원자료'!I1673,",",""))),""),"")</f>
        <v>45012</v>
      </c>
      <c r="G1672" s="42">
        <f>IFERROR(VALUE(SUBSTITUTE('04A_국토부원자료'!J1673,",","")),"")</f>
        <v>19000</v>
      </c>
      <c r="H1672" s="43">
        <f t="shared" si="52"/>
        <v>190000000</v>
      </c>
      <c r="I1672" s="43">
        <f t="shared" si="53"/>
        <v>10887752.996997273</v>
      </c>
      <c r="J1672" s="38">
        <f>IFERROR(VALUE(SUBSTITUTE('04A_국토부원자료'!K1673,",","")),"")</f>
        <v>10</v>
      </c>
      <c r="K1672" s="38">
        <f>IFERROR(VALUE(SUBSTITUTE('04A_국토부원자료'!N1673,",","")),"")</f>
        <v>2019</v>
      </c>
      <c r="L1672" s="39" t="str">
        <f>IFERROR('04A_국토부원자료'!O1673,"")</f>
        <v xml:space="preserve"> </v>
      </c>
      <c r="M1672" s="39" t="str">
        <f>IFERROR('04A_국토부원자료'!Q1673,"")</f>
        <v>중개거래</v>
      </c>
      <c r="N1672" s="38">
        <f>IF(B1672="","",IF('02_대상물건입력'!B5="",1,IF(ISNUMBER(SEARCH('02_대상물건입력'!B5,B1672)),1,0)))</f>
        <v>1</v>
      </c>
      <c r="O1672" s="38">
        <f>IF(B1672="","",IF('02_대상물건입력'!B6="",1,IF(ISNUMBER(SEARCH('02_대상물건입력'!B6,B1672)),1,0)))</f>
        <v>0</v>
      </c>
      <c r="P1672" s="38">
        <f>IF(L1672="","",IF('02_대상물건입력'!B15="",0,IF(ISNUMBER(SEARCH('02_대상물건입력'!B15,L1672)),1,0)))</f>
        <v>0</v>
      </c>
      <c r="Q1672" s="38">
        <f>IF(D1672="","",IF('02_대상물건입력'!B8="",0,IF(ISNUMBER(SEARCH('02_대상물건입력'!B8,D1672)),1,0)))</f>
        <v>0</v>
      </c>
      <c r="R1672" s="44">
        <f>IFERROR(ABS(E1672-'02_대상물건입력'!B11)/'02_대상물건입력'!B11,"")</f>
        <v>0.35943441936952142</v>
      </c>
      <c r="S1672" s="38">
        <f>IFERROR(ABS(J1672-'02_대상물건입력'!B10),"")</f>
        <v>2</v>
      </c>
      <c r="T1672" s="38">
        <f>IFERROR(ABS('01_설정'!B4-F1672),"")</f>
        <v>1100</v>
      </c>
      <c r="U1672" s="38">
        <f>IFERROR(ABS(K1672-YEAR('02_대상물건입력'!B14)),"")</f>
        <v>7</v>
      </c>
      <c r="V1672" s="38" t="str">
        <f>IF(B1672="","",IF(AND(E1672&gt;0,F1672&gt;0,H1672&gt;0,OR('04A_국토부원자료'!P1673="",'04A_국토부원자료'!P1673="-"),IF('01_설정'!B10=1,N1672=1,TRUE),R1672&lt;='01_설정'!B5,S1672&lt;='01_설정'!B6,T1672&lt;='01_설정'!B7,U1672&lt;='01_설정'!B8),"Y",""))</f>
        <v/>
      </c>
      <c r="W1672" s="40" t="str">
        <f>IF(V1672&lt;&gt;"Y","",MAX(0,(1-R1672/'01_설정'!B5))*'01_설정'!B14+MAX(0,(1-S1672/'01_설정'!B6))*'01_설정'!B15+MAX(0,(1-T1672/'01_설정'!B7))*'01_설정'!B16+MAX(0,(1-U1672/'01_설정'!B8))*'01_설정'!B17+O1672*'01_설정'!B11+Q1672*'01_설정'!B12+P1672*'01_설정'!B13)</f>
        <v/>
      </c>
      <c r="X1672" s="38" t="str">
        <f>IF(W1672="","",1+COUNTIFS($W$4:$W$3003,"&gt;"&amp;W1672)+COUNTIFS($W$4:W1672,W1672)-1)</f>
        <v/>
      </c>
    </row>
    <row r="1673" spans="1:24" ht="16.5">
      <c r="A1673" s="38">
        <f>IF('04A_국토부원자료'!A1674="","",ROW()-3)</f>
        <v>1670</v>
      </c>
      <c r="B1673" s="39" t="str">
        <f>IFERROR('04A_국토부원자료'!B1674,"")</f>
        <v>서울특별시 송파구 방이동</v>
      </c>
      <c r="C1673" s="39" t="str">
        <f>IF(B1673="","",IF('04A_국토부원자료'!C1674&lt;&gt;"",'04A_국토부원자료'!C1674,TRIM('04A_국토부원자료'!D1674&amp;IF('04A_국토부원자료'!E1674&lt;&gt;"","-"&amp;'04A_국토부원자료'!E1674,""))))</f>
        <v>45-2</v>
      </c>
      <c r="D1673" s="39" t="str">
        <f>IFERROR('04A_국토부원자료'!F1674,"")</f>
        <v>(45-2)</v>
      </c>
      <c r="E1673" s="40">
        <f>IFERROR(VALUE(SUBSTITUTE('04A_국토부원자료'!G1674,",","")),"")</f>
        <v>46.46</v>
      </c>
      <c r="F1673" s="41">
        <f>IFERROR(IF(AND('04A_국토부원자료'!H1674&lt;&gt;"",'04A_국토부원자료'!I1674&lt;&gt;""),DATE(INT(VALUE(SUBSTITUTE('04A_국토부원자료'!H1674,",",""))/100),MOD(VALUE(SUBSTITUTE('04A_국토부원자료'!H1674,",","")),100),VALUE(SUBSTITUTE('04A_국토부원자료'!I1674,",",""))),""),"")</f>
        <v>45012</v>
      </c>
      <c r="G1673" s="42">
        <f>IFERROR(VALUE(SUBSTITUTE('04A_국토부원자료'!J1674,",","")),"")</f>
        <v>19900</v>
      </c>
      <c r="H1673" s="43">
        <f t="shared" si="52"/>
        <v>199000000</v>
      </c>
      <c r="I1673" s="43">
        <f t="shared" si="53"/>
        <v>4283254.4123977618</v>
      </c>
      <c r="J1673" s="38">
        <f>IFERROR(VALUE(SUBSTITUTE('04A_국토부원자료'!K1674,",","")),"")</f>
        <v>6</v>
      </c>
      <c r="K1673" s="38">
        <f>IFERROR(VALUE(SUBSTITUTE('04A_국토부원자료'!N1674,",","")),"")</f>
        <v>1991</v>
      </c>
      <c r="L1673" s="39" t="str">
        <f>IFERROR('04A_국토부원자료'!O1674,"")</f>
        <v>위례성대로 18</v>
      </c>
      <c r="M1673" s="39" t="str">
        <f>IFERROR('04A_국토부원자료'!Q1674,"")</f>
        <v>직거래</v>
      </c>
      <c r="N1673" s="38">
        <f>IF(B1673="","",IF('02_대상물건입력'!B5="",1,IF(ISNUMBER(SEARCH('02_대상물건입력'!B5,B1673)),1,0)))</f>
        <v>1</v>
      </c>
      <c r="O1673" s="38">
        <f>IF(B1673="","",IF('02_대상물건입력'!B6="",1,IF(ISNUMBER(SEARCH('02_대상물건입력'!B6,B1673)),1,0)))</f>
        <v>0</v>
      </c>
      <c r="P1673" s="38">
        <f>IF(L1673="","",IF('02_대상물건입력'!B15="",0,IF(ISNUMBER(SEARCH('02_대상물건입력'!B15,L1673)),1,0)))</f>
        <v>0</v>
      </c>
      <c r="Q1673" s="38">
        <f>IF(D1673="","",IF('02_대상물건입력'!B8="",0,IF(ISNUMBER(SEARCH('02_대상물건입력'!B8,D1673)),1,0)))</f>
        <v>0</v>
      </c>
      <c r="R1673" s="44">
        <f>IFERROR(ABS(E1673-'02_대상물건입력'!B11)/'02_대상물건입력'!B11,"")</f>
        <v>0.70540473079125499</v>
      </c>
      <c r="S1673" s="38">
        <f>IFERROR(ABS(J1673-'02_대상물건입력'!B10),"")</f>
        <v>6</v>
      </c>
      <c r="T1673" s="38">
        <f>IFERROR(ABS('01_설정'!B4-F1673),"")</f>
        <v>1100</v>
      </c>
      <c r="U1673" s="38">
        <f>IFERROR(ABS(K1673-YEAR('02_대상물건입력'!B14)),"")</f>
        <v>35</v>
      </c>
      <c r="V1673" s="38" t="str">
        <f>IF(B1673="","",IF(AND(E1673&gt;0,F1673&gt;0,H1673&gt;0,OR('04A_국토부원자료'!P1674="",'04A_국토부원자료'!P1674="-"),IF('01_설정'!B10=1,N1673=1,TRUE),R1673&lt;='01_설정'!B5,S1673&lt;='01_설정'!B6,T1673&lt;='01_설정'!B7,U1673&lt;='01_설정'!B8),"Y",""))</f>
        <v/>
      </c>
      <c r="W1673" s="40" t="str">
        <f>IF(V1673&lt;&gt;"Y","",MAX(0,(1-R1673/'01_설정'!B5))*'01_설정'!B14+MAX(0,(1-S1673/'01_설정'!B6))*'01_설정'!B15+MAX(0,(1-T1673/'01_설정'!B7))*'01_설정'!B16+MAX(0,(1-U1673/'01_설정'!B8))*'01_설정'!B17+O1673*'01_설정'!B11+Q1673*'01_설정'!B12+P1673*'01_설정'!B13)</f>
        <v/>
      </c>
      <c r="X1673" s="38" t="str">
        <f>IF(W1673="","",1+COUNTIFS($W$4:$W$3003,"&gt;"&amp;W1673)+COUNTIFS($W$4:W1673,W1673)-1)</f>
        <v/>
      </c>
    </row>
    <row r="1674" spans="1:24" ht="16.5">
      <c r="A1674" s="38">
        <f>IF('04A_국토부원자료'!A1675="","",ROW()-3)</f>
        <v>1671</v>
      </c>
      <c r="B1674" s="39" t="str">
        <f>IFERROR('04A_국토부원자료'!B1675,"")</f>
        <v>서울특별시 송파구 방이동</v>
      </c>
      <c r="C1674" s="39" t="str">
        <f>IF(B1674="","",IF('04A_국토부원자료'!C1675&lt;&gt;"",'04A_국토부원자료'!C1675,TRIM('04A_국토부원자료'!D1675&amp;IF('04A_국토부원자료'!E1675&lt;&gt;"","-"&amp;'04A_국토부원자료'!E1675,""))))</f>
        <v>40-3</v>
      </c>
      <c r="D1674" s="39" t="str">
        <f>IFERROR('04A_국토부원자료'!F1675,"")</f>
        <v>올림픽파크뷰</v>
      </c>
      <c r="E1674" s="40">
        <f>IFERROR(VALUE(SUBSTITUTE('04A_국토부원자료'!G1675,",","")),"")</f>
        <v>27.66</v>
      </c>
      <c r="F1674" s="41">
        <f>IFERROR(IF(AND('04A_국토부원자료'!H1675&lt;&gt;"",'04A_국토부원자료'!I1675&lt;&gt;""),DATE(INT(VALUE(SUBSTITUTE('04A_국토부원자료'!H1675,",",""))/100),MOD(VALUE(SUBSTITUTE('04A_국토부원자료'!H1675,",","")),100),VALUE(SUBSTITUTE('04A_국토부원자료'!I1675,",",""))),""),"")</f>
        <v>45010</v>
      </c>
      <c r="G1674" s="42">
        <f>IFERROR(VALUE(SUBSTITUTE('04A_국토부원자료'!J1675,",","")),"")</f>
        <v>21700</v>
      </c>
      <c r="H1674" s="43">
        <f t="shared" si="52"/>
        <v>217000000</v>
      </c>
      <c r="I1674" s="43">
        <f t="shared" si="53"/>
        <v>7845263.9190166304</v>
      </c>
      <c r="J1674" s="38">
        <f>IFERROR(VALUE(SUBSTITUTE('04A_국토부원자료'!K1675,",","")),"")</f>
        <v>5</v>
      </c>
      <c r="K1674" s="38">
        <f>IFERROR(VALUE(SUBSTITUTE('04A_국토부원자료'!N1675,",","")),"")</f>
        <v>2004</v>
      </c>
      <c r="L1674" s="39" t="str">
        <f>IFERROR('04A_국토부원자료'!O1675,"")</f>
        <v>올림픽로 374</v>
      </c>
      <c r="M1674" s="39" t="str">
        <f>IFERROR('04A_국토부원자료'!Q1675,"")</f>
        <v>중개거래</v>
      </c>
      <c r="N1674" s="38">
        <f>IF(B1674="","",IF('02_대상물건입력'!B5="",1,IF(ISNUMBER(SEARCH('02_대상물건입력'!B5,B1674)),1,0)))</f>
        <v>1</v>
      </c>
      <c r="O1674" s="38">
        <f>IF(B1674="","",IF('02_대상물건입력'!B6="",1,IF(ISNUMBER(SEARCH('02_대상물건입력'!B6,B1674)),1,0)))</f>
        <v>0</v>
      </c>
      <c r="P1674" s="38">
        <f>IF(L1674="","",IF('02_대상물건입력'!B15="",0,IF(ISNUMBER(SEARCH('02_대상물건입력'!B15,L1674)),1,0)))</f>
        <v>0</v>
      </c>
      <c r="Q1674" s="38">
        <f>IF(D1674="","",IF('02_대상물건입력'!B8="",0,IF(ISNUMBER(SEARCH('02_대상물건입력'!B8,D1674)),1,0)))</f>
        <v>0</v>
      </c>
      <c r="R1674" s="44">
        <f>IFERROR(ABS(E1674-'02_대상물건입력'!B11)/'02_대상물건입력'!B11,"")</f>
        <v>1.5314138047484148E-2</v>
      </c>
      <c r="S1674" s="38">
        <f>IFERROR(ABS(J1674-'02_대상물건입력'!B10),"")</f>
        <v>7</v>
      </c>
      <c r="T1674" s="38">
        <f>IFERROR(ABS('01_설정'!B4-F1674),"")</f>
        <v>1102</v>
      </c>
      <c r="U1674" s="38">
        <f>IFERROR(ABS(K1674-YEAR('02_대상물건입력'!B14)),"")</f>
        <v>22</v>
      </c>
      <c r="V1674" s="38" t="str">
        <f>IF(B1674="","",IF(AND(E1674&gt;0,F1674&gt;0,H1674&gt;0,OR('04A_국토부원자료'!P1675="",'04A_국토부원자료'!P1675="-"),IF('01_설정'!B10=1,N1674=1,TRUE),R1674&lt;='01_설정'!B5,S1674&lt;='01_설정'!B6,T1674&lt;='01_설정'!B7,U1674&lt;='01_설정'!B8),"Y",""))</f>
        <v/>
      </c>
      <c r="W1674" s="40" t="str">
        <f>IF(V1674&lt;&gt;"Y","",MAX(0,(1-R1674/'01_설정'!B5))*'01_설정'!B14+MAX(0,(1-S1674/'01_설정'!B6))*'01_설정'!B15+MAX(0,(1-T1674/'01_설정'!B7))*'01_설정'!B16+MAX(0,(1-U1674/'01_설정'!B8))*'01_설정'!B17+O1674*'01_설정'!B11+Q1674*'01_설정'!B12+P1674*'01_설정'!B13)</f>
        <v/>
      </c>
      <c r="X1674" s="38" t="str">
        <f>IF(W1674="","",1+COUNTIFS($W$4:$W$3003,"&gt;"&amp;W1674)+COUNTIFS($W$4:W1674,W1674)-1)</f>
        <v/>
      </c>
    </row>
    <row r="1675" spans="1:24" ht="16.5">
      <c r="A1675" s="38">
        <f>IF('04A_국토부원자료'!A1676="","",ROW()-3)</f>
        <v>1672</v>
      </c>
      <c r="B1675" s="39" t="str">
        <f>IFERROR('04A_국토부원자료'!B1676,"")</f>
        <v>서울특별시 송파구 방이동</v>
      </c>
      <c r="C1675" s="39" t="str">
        <f>IF(B1675="","",IF('04A_국토부원자료'!C1676&lt;&gt;"",'04A_국토부원자료'!C1676,TRIM('04A_국토부원자료'!D1676&amp;IF('04A_국토부원자료'!E1676&lt;&gt;"","-"&amp;'04A_국토부원자료'!E1676,""))))</f>
        <v>47</v>
      </c>
      <c r="D1675" s="39" t="str">
        <f>IFERROR('04A_국토부원자료'!F1676,"")</f>
        <v>잠실헤리츠</v>
      </c>
      <c r="E1675" s="40">
        <f>IFERROR(VALUE(SUBSTITUTE('04A_국토부원자료'!G1676,",","")),"")</f>
        <v>18.22</v>
      </c>
      <c r="F1675" s="41">
        <f>IFERROR(IF(AND('04A_국토부원자료'!H1676&lt;&gt;"",'04A_국토부원자료'!I1676&lt;&gt;""),DATE(INT(VALUE(SUBSTITUTE('04A_국토부원자료'!H1676,",",""))/100),MOD(VALUE(SUBSTITUTE('04A_국토부원자료'!H1676,",","")),100),VALUE(SUBSTITUTE('04A_국토부원자료'!I1676,",",""))),""),"")</f>
        <v>45010</v>
      </c>
      <c r="G1675" s="42">
        <f>IFERROR(VALUE(SUBSTITUTE('04A_국토부원자료'!J1676,",","")),"")</f>
        <v>18300</v>
      </c>
      <c r="H1675" s="43">
        <f t="shared" si="52"/>
        <v>183000000</v>
      </c>
      <c r="I1675" s="43">
        <f t="shared" si="53"/>
        <v>10043907.79363337</v>
      </c>
      <c r="J1675" s="38">
        <f>IFERROR(VALUE(SUBSTITUTE('04A_국토부원자료'!K1676,",","")),"")</f>
        <v>9</v>
      </c>
      <c r="K1675" s="38">
        <f>IFERROR(VALUE(SUBSTITUTE('04A_국토부원자료'!N1676,",","")),"")</f>
        <v>2017</v>
      </c>
      <c r="L1675" s="39" t="str">
        <f>IFERROR('04A_국토부원자료'!O1676,"")</f>
        <v xml:space="preserve"> </v>
      </c>
      <c r="M1675" s="39" t="str">
        <f>IFERROR('04A_국토부원자료'!Q1676,"")</f>
        <v>중개거래</v>
      </c>
      <c r="N1675" s="38">
        <f>IF(B1675="","",IF('02_대상물건입력'!B5="",1,IF(ISNUMBER(SEARCH('02_대상물건입력'!B5,B1675)),1,0)))</f>
        <v>1</v>
      </c>
      <c r="O1675" s="38">
        <f>IF(B1675="","",IF('02_대상물건입력'!B6="",1,IF(ISNUMBER(SEARCH('02_대상물건입력'!B6,B1675)),1,0)))</f>
        <v>0</v>
      </c>
      <c r="P1675" s="38">
        <f>IF(L1675="","",IF('02_대상물건입력'!B15="",0,IF(ISNUMBER(SEARCH('02_대상물건입력'!B15,L1675)),1,0)))</f>
        <v>0</v>
      </c>
      <c r="Q1675" s="38">
        <f>IF(D1675="","",IF('02_대상물건입력'!B8="",0,IF(ISNUMBER(SEARCH('02_대상물건입력'!B8,D1675)),1,0)))</f>
        <v>0</v>
      </c>
      <c r="R1675" s="44">
        <f>IFERROR(ABS(E1675-'02_대상물건입력'!B11)/'02_대상물건입력'!B11,"")</f>
        <v>0.33119943618130299</v>
      </c>
      <c r="S1675" s="38">
        <f>IFERROR(ABS(J1675-'02_대상물건입력'!B10),"")</f>
        <v>3</v>
      </c>
      <c r="T1675" s="38">
        <f>IFERROR(ABS('01_설정'!B4-F1675),"")</f>
        <v>1102</v>
      </c>
      <c r="U1675" s="38">
        <f>IFERROR(ABS(K1675-YEAR('02_대상물건입력'!B14)),"")</f>
        <v>9</v>
      </c>
      <c r="V1675" s="38" t="str">
        <f>IF(B1675="","",IF(AND(E1675&gt;0,F1675&gt;0,H1675&gt;0,OR('04A_국토부원자료'!P1676="",'04A_국토부원자료'!P1676="-"),IF('01_설정'!B10=1,N1675=1,TRUE),R1675&lt;='01_설정'!B5,S1675&lt;='01_설정'!B6,T1675&lt;='01_설정'!B7,U1675&lt;='01_설정'!B8),"Y",""))</f>
        <v/>
      </c>
      <c r="W1675" s="40" t="str">
        <f>IF(V1675&lt;&gt;"Y","",MAX(0,(1-R1675/'01_설정'!B5))*'01_설정'!B14+MAX(0,(1-S1675/'01_설정'!B6))*'01_설정'!B15+MAX(0,(1-T1675/'01_설정'!B7))*'01_설정'!B16+MAX(0,(1-U1675/'01_설정'!B8))*'01_설정'!B17+O1675*'01_설정'!B11+Q1675*'01_설정'!B12+P1675*'01_설정'!B13)</f>
        <v/>
      </c>
      <c r="X1675" s="38" t="str">
        <f>IF(W1675="","",1+COUNTIFS($W$4:$W$3003,"&gt;"&amp;W1675)+COUNTIFS($W$4:W1675,W1675)-1)</f>
        <v/>
      </c>
    </row>
    <row r="1676" spans="1:24" ht="16.5">
      <c r="A1676" s="38">
        <f>IF('04A_국토부원자료'!A1677="","",ROW()-3)</f>
        <v>1673</v>
      </c>
      <c r="B1676" s="39" t="str">
        <f>IFERROR('04A_국토부원자료'!B1677,"")</f>
        <v>서울특별시 송파구 방이동</v>
      </c>
      <c r="C1676" s="39" t="str">
        <f>IF(B1676="","",IF('04A_국토부원자료'!C1677&lt;&gt;"",'04A_국토부원자료'!C1677,TRIM('04A_국토부원자료'!D1677&amp;IF('04A_국토부원자료'!E1677&lt;&gt;"","-"&amp;'04A_국토부원자료'!E1677,""))))</f>
        <v>46-2</v>
      </c>
      <c r="D1676" s="39" t="str">
        <f>IFERROR('04A_국토부원자료'!F1677,"")</f>
        <v>사보이시티잠실</v>
      </c>
      <c r="E1676" s="40">
        <f>IFERROR(VALUE(SUBSTITUTE('04A_국토부원자료'!G1677,",","")),"")</f>
        <v>23.728999999999999</v>
      </c>
      <c r="F1676" s="41">
        <f>IFERROR(IF(AND('04A_국토부원자료'!H1677&lt;&gt;"",'04A_국토부원자료'!I1677&lt;&gt;""),DATE(INT(VALUE(SUBSTITUTE('04A_국토부원자료'!H1677,",",""))/100),MOD(VALUE(SUBSTITUTE('04A_국토부원자료'!H1677,",","")),100),VALUE(SUBSTITUTE('04A_국토부원자료'!I1677,",",""))),""),"")</f>
        <v>45006</v>
      </c>
      <c r="G1676" s="42">
        <f>IFERROR(VALUE(SUBSTITUTE('04A_국토부원자료'!J1677,",","")),"")</f>
        <v>31500</v>
      </c>
      <c r="H1676" s="43">
        <f t="shared" si="52"/>
        <v>315000000</v>
      </c>
      <c r="I1676" s="43">
        <f t="shared" si="53"/>
        <v>13274895.697248094</v>
      </c>
      <c r="J1676" s="38">
        <f>IFERROR(VALUE(SUBSTITUTE('04A_국토부원자료'!K1677,",","")),"")</f>
        <v>18</v>
      </c>
      <c r="K1676" s="38">
        <f>IFERROR(VALUE(SUBSTITUTE('04A_국토부원자료'!N1677,",","")),"")</f>
        <v>2021</v>
      </c>
      <c r="L1676" s="39" t="str">
        <f>IFERROR('04A_국토부원자료'!O1677,"")</f>
        <v>오금로11길 45</v>
      </c>
      <c r="M1676" s="39" t="str">
        <f>IFERROR('04A_국토부원자료'!Q1677,"")</f>
        <v>중개거래</v>
      </c>
      <c r="N1676" s="38">
        <f>IF(B1676="","",IF('02_대상물건입력'!B5="",1,IF(ISNUMBER(SEARCH('02_대상물건입력'!B5,B1676)),1,0)))</f>
        <v>1</v>
      </c>
      <c r="O1676" s="38">
        <f>IF(B1676="","",IF('02_대상물건입력'!B6="",1,IF(ISNUMBER(SEARCH('02_대상물건입력'!B6,B1676)),1,0)))</f>
        <v>0</v>
      </c>
      <c r="P1676" s="38">
        <f>IF(L1676="","",IF('02_대상물건입력'!B15="",0,IF(ISNUMBER(SEARCH('02_대상물건입력'!B15,L1676)),1,0)))</f>
        <v>0</v>
      </c>
      <c r="Q1676" s="38">
        <f>IF(D1676="","",IF('02_대상물건입력'!B8="",0,IF(ISNUMBER(SEARCH('02_대상물건입력'!B8,D1676)),1,0)))</f>
        <v>0</v>
      </c>
      <c r="R1676" s="44">
        <f>IFERROR(ABS(E1676-'02_대상물건입력'!B11)/'02_대상물건입력'!B11,"")</f>
        <v>0.12898086833952457</v>
      </c>
      <c r="S1676" s="38">
        <f>IFERROR(ABS(J1676-'02_대상물건입력'!B10),"")</f>
        <v>6</v>
      </c>
      <c r="T1676" s="38">
        <f>IFERROR(ABS('01_설정'!B4-F1676),"")</f>
        <v>1106</v>
      </c>
      <c r="U1676" s="38">
        <f>IFERROR(ABS(K1676-YEAR('02_대상물건입력'!B14)),"")</f>
        <v>5</v>
      </c>
      <c r="V1676" s="38" t="str">
        <f>IF(B1676="","",IF(AND(E1676&gt;0,F1676&gt;0,H1676&gt;0,OR('04A_국토부원자료'!P1677="",'04A_국토부원자료'!P1677="-"),IF('01_설정'!B10=1,N1676=1,TRUE),R1676&lt;='01_설정'!B5,S1676&lt;='01_설정'!B6,T1676&lt;='01_설정'!B7,U1676&lt;='01_설정'!B8),"Y",""))</f>
        <v/>
      </c>
      <c r="W1676" s="40" t="str">
        <f>IF(V1676&lt;&gt;"Y","",MAX(0,(1-R1676/'01_설정'!B5))*'01_설정'!B14+MAX(0,(1-S1676/'01_설정'!B6))*'01_설정'!B15+MAX(0,(1-T1676/'01_설정'!B7))*'01_설정'!B16+MAX(0,(1-U1676/'01_설정'!B8))*'01_설정'!B17+O1676*'01_설정'!B11+Q1676*'01_설정'!B12+P1676*'01_설정'!B13)</f>
        <v/>
      </c>
      <c r="X1676" s="38" t="str">
        <f>IF(W1676="","",1+COUNTIFS($W$4:$W$3003,"&gt;"&amp;W1676)+COUNTIFS($W$4:W1676,W1676)-1)</f>
        <v/>
      </c>
    </row>
    <row r="1677" spans="1:24" ht="16.5">
      <c r="A1677" s="38">
        <f>IF('04A_국토부원자료'!A1678="","",ROW()-3)</f>
        <v>1674</v>
      </c>
      <c r="B1677" s="39" t="str">
        <f>IFERROR('04A_국토부원자료'!B1678,"")</f>
        <v>서울특별시 송파구 방이동</v>
      </c>
      <c r="C1677" s="39" t="str">
        <f>IF(B1677="","",IF('04A_국토부원자료'!C1678&lt;&gt;"",'04A_국토부원자료'!C1678,TRIM('04A_국토부원자료'!D1678&amp;IF('04A_국토부원자료'!E1678&lt;&gt;"","-"&amp;'04A_국토부원자료'!E1678,""))))</f>
        <v>51-2</v>
      </c>
      <c r="D1677" s="39" t="str">
        <f>IFERROR('04A_국토부원자료'!F1678,"")</f>
        <v>(51-2)</v>
      </c>
      <c r="E1677" s="40">
        <f>IFERROR(VALUE(SUBSTITUTE('04A_국토부원자료'!G1678,",","")),"")</f>
        <v>33.74</v>
      </c>
      <c r="F1677" s="41">
        <f>IFERROR(IF(AND('04A_국토부원자료'!H1678&lt;&gt;"",'04A_국토부원자료'!I1678&lt;&gt;""),DATE(INT(VALUE(SUBSTITUTE('04A_국토부원자료'!H1678,",",""))/100),MOD(VALUE(SUBSTITUTE('04A_국토부원자료'!H1678,",","")),100),VALUE(SUBSTITUTE('04A_국토부원자료'!I1678,",",""))),""),"")</f>
        <v>45005</v>
      </c>
      <c r="G1677" s="42">
        <f>IFERROR(VALUE(SUBSTITUTE('04A_국토부원자료'!J1678,",","")),"")</f>
        <v>18500</v>
      </c>
      <c r="H1677" s="43">
        <f t="shared" si="52"/>
        <v>185000000</v>
      </c>
      <c r="I1677" s="43">
        <f t="shared" si="53"/>
        <v>5483106.1055127438</v>
      </c>
      <c r="J1677" s="38">
        <f>IFERROR(VALUE(SUBSTITUTE('04A_국토부원자료'!K1678,",","")),"")</f>
        <v>7</v>
      </c>
      <c r="K1677" s="38">
        <f>IFERROR(VALUE(SUBSTITUTE('04A_국토부원자료'!N1678,",","")),"")</f>
        <v>1991</v>
      </c>
      <c r="L1677" s="39" t="str">
        <f>IFERROR('04A_국토부원자료'!O1678,"")</f>
        <v>백제고분로 501</v>
      </c>
      <c r="M1677" s="39" t="str">
        <f>IFERROR('04A_국토부원자료'!Q1678,"")</f>
        <v>중개거래</v>
      </c>
      <c r="N1677" s="38">
        <f>IF(B1677="","",IF('02_대상물건입력'!B5="",1,IF(ISNUMBER(SEARCH('02_대상물건입력'!B5,B1677)),1,0)))</f>
        <v>1</v>
      </c>
      <c r="O1677" s="38">
        <f>IF(B1677="","",IF('02_대상물건입력'!B6="",1,IF(ISNUMBER(SEARCH('02_대상물건입력'!B6,B1677)),1,0)))</f>
        <v>0</v>
      </c>
      <c r="P1677" s="38">
        <f>IF(L1677="","",IF('02_대상물건입력'!B15="",0,IF(ISNUMBER(SEARCH('02_대상물건입력'!B15,L1677)),1,0)))</f>
        <v>0</v>
      </c>
      <c r="Q1677" s="38">
        <f>IF(D1677="","",IF('02_대상물건입력'!B8="",0,IF(ISNUMBER(SEARCH('02_대상물건입력'!B8,D1677)),1,0)))</f>
        <v>0</v>
      </c>
      <c r="R1677" s="44">
        <f>IFERROR(ABS(E1677-'02_대상물건입력'!B11)/'02_대상물건입력'!B11,"")</f>
        <v>0.2384923722965335</v>
      </c>
      <c r="S1677" s="38">
        <f>IFERROR(ABS(J1677-'02_대상물건입력'!B10),"")</f>
        <v>5</v>
      </c>
      <c r="T1677" s="38">
        <f>IFERROR(ABS('01_설정'!B4-F1677),"")</f>
        <v>1107</v>
      </c>
      <c r="U1677" s="38">
        <f>IFERROR(ABS(K1677-YEAR('02_대상물건입력'!B14)),"")</f>
        <v>35</v>
      </c>
      <c r="V1677" s="38" t="str">
        <f>IF(B1677="","",IF(AND(E1677&gt;0,F1677&gt;0,H1677&gt;0,OR('04A_국토부원자료'!P1678="",'04A_국토부원자료'!P1678="-"),IF('01_설정'!B10=1,N1677=1,TRUE),R1677&lt;='01_설정'!B5,S1677&lt;='01_설정'!B6,T1677&lt;='01_설정'!B7,U1677&lt;='01_설정'!B8),"Y",""))</f>
        <v/>
      </c>
      <c r="W1677" s="40" t="str">
        <f>IF(V1677&lt;&gt;"Y","",MAX(0,(1-R1677/'01_설정'!B5))*'01_설정'!B14+MAX(0,(1-S1677/'01_설정'!B6))*'01_설정'!B15+MAX(0,(1-T1677/'01_설정'!B7))*'01_설정'!B16+MAX(0,(1-U1677/'01_설정'!B8))*'01_설정'!B17+O1677*'01_설정'!B11+Q1677*'01_설정'!B12+P1677*'01_설정'!B13)</f>
        <v/>
      </c>
      <c r="X1677" s="38" t="str">
        <f>IF(W1677="","",1+COUNTIFS($W$4:$W$3003,"&gt;"&amp;W1677)+COUNTIFS($W$4:W1677,W1677)-1)</f>
        <v/>
      </c>
    </row>
    <row r="1678" spans="1:24" ht="16.5">
      <c r="A1678" s="38">
        <f>IF('04A_국토부원자료'!A1679="","",ROW()-3)</f>
        <v>1675</v>
      </c>
      <c r="B1678" s="39" t="str">
        <f>IFERROR('04A_국토부원자료'!B1679,"")</f>
        <v>서울특별시 송파구 방이동</v>
      </c>
      <c r="C1678" s="39" t="str">
        <f>IF(B1678="","",IF('04A_국토부원자료'!C1679&lt;&gt;"",'04A_국토부원자료'!C1679,TRIM('04A_국토부원자료'!D1679&amp;IF('04A_국토부원자료'!E1679&lt;&gt;"","-"&amp;'04A_국토부원자료'!E1679,""))))</f>
        <v>43-2</v>
      </c>
      <c r="D1678" s="39" t="str">
        <f>IFERROR('04A_국토부원자료'!F1679,"")</f>
        <v>잠실 트리움</v>
      </c>
      <c r="E1678" s="40">
        <f>IFERROR(VALUE(SUBSTITUTE('04A_국토부원자료'!G1679,",","")),"")</f>
        <v>29.59</v>
      </c>
      <c r="F1678" s="41">
        <f>IFERROR(IF(AND('04A_국토부원자료'!H1679&lt;&gt;"",'04A_국토부원자료'!I1679&lt;&gt;""),DATE(INT(VALUE(SUBSTITUTE('04A_국토부원자료'!H1679,",",""))/100),MOD(VALUE(SUBSTITUTE('04A_국토부원자료'!H1679,",","")),100),VALUE(SUBSTITUTE('04A_국토부원자료'!I1679,",",""))),""),"")</f>
        <v>45003</v>
      </c>
      <c r="G1678" s="42">
        <f>IFERROR(VALUE(SUBSTITUTE('04A_국토부원자료'!J1679,",","")),"")</f>
        <v>32600</v>
      </c>
      <c r="H1678" s="43">
        <f t="shared" si="52"/>
        <v>326000000</v>
      </c>
      <c r="I1678" s="43">
        <f t="shared" si="53"/>
        <v>11017235.552551538</v>
      </c>
      <c r="J1678" s="38">
        <f>IFERROR(VALUE(SUBSTITUTE('04A_국토부원자료'!K1679,",","")),"")</f>
        <v>7</v>
      </c>
      <c r="K1678" s="38">
        <f>IFERROR(VALUE(SUBSTITUTE('04A_국토부원자료'!N1679,",","")),"")</f>
        <v>2019</v>
      </c>
      <c r="L1678" s="39" t="str">
        <f>IFERROR('04A_국토부원자료'!O1679,"")</f>
        <v>오금로11길 43</v>
      </c>
      <c r="M1678" s="39" t="str">
        <f>IFERROR('04A_국토부원자료'!Q1679,"")</f>
        <v>중개거래</v>
      </c>
      <c r="N1678" s="38">
        <f>IF(B1678="","",IF('02_대상물건입력'!B5="",1,IF(ISNUMBER(SEARCH('02_대상물건입력'!B5,B1678)),1,0)))</f>
        <v>1</v>
      </c>
      <c r="O1678" s="38">
        <f>IF(B1678="","",IF('02_대상물건입력'!B6="",1,IF(ISNUMBER(SEARCH('02_대상물건입력'!B6,B1678)),1,0)))</f>
        <v>0</v>
      </c>
      <c r="P1678" s="38">
        <f>IF(L1678="","",IF('02_대상물건입력'!B15="",0,IF(ISNUMBER(SEARCH('02_대상물건입력'!B15,L1678)),1,0)))</f>
        <v>0</v>
      </c>
      <c r="Q1678" s="38">
        <f>IF(D1678="","",IF('02_대상물건입력'!B8="",0,IF(ISNUMBER(SEARCH('02_대상물건입력'!B8,D1678)),1,0)))</f>
        <v>0</v>
      </c>
      <c r="R1678" s="44">
        <f>IFERROR(ABS(E1678-'02_대상물건입력'!B11)/'02_대상물건입력'!B11,"")</f>
        <v>8.6158544642988277E-2</v>
      </c>
      <c r="S1678" s="38">
        <f>IFERROR(ABS(J1678-'02_대상물건입력'!B10),"")</f>
        <v>5</v>
      </c>
      <c r="T1678" s="38">
        <f>IFERROR(ABS('01_설정'!B4-F1678),"")</f>
        <v>1109</v>
      </c>
      <c r="U1678" s="38">
        <f>IFERROR(ABS(K1678-YEAR('02_대상물건입력'!B14)),"")</f>
        <v>7</v>
      </c>
      <c r="V1678" s="38" t="str">
        <f>IF(B1678="","",IF(AND(E1678&gt;0,F1678&gt;0,H1678&gt;0,OR('04A_국토부원자료'!P1679="",'04A_국토부원자료'!P1679="-"),IF('01_설정'!B10=1,N1678=1,TRUE),R1678&lt;='01_설정'!B5,S1678&lt;='01_설정'!B6,T1678&lt;='01_설정'!B7,U1678&lt;='01_설정'!B8),"Y",""))</f>
        <v/>
      </c>
      <c r="W1678" s="40" t="str">
        <f>IF(V1678&lt;&gt;"Y","",MAX(0,(1-R1678/'01_설정'!B5))*'01_설정'!B14+MAX(0,(1-S1678/'01_설정'!B6))*'01_설정'!B15+MAX(0,(1-T1678/'01_설정'!B7))*'01_설정'!B16+MAX(0,(1-U1678/'01_설정'!B8))*'01_설정'!B17+O1678*'01_설정'!B11+Q1678*'01_설정'!B12+P1678*'01_설정'!B13)</f>
        <v/>
      </c>
      <c r="X1678" s="38" t="str">
        <f>IF(W1678="","",1+COUNTIFS($W$4:$W$3003,"&gt;"&amp;W1678)+COUNTIFS($W$4:W1678,W1678)-1)</f>
        <v/>
      </c>
    </row>
    <row r="1679" spans="1:24" ht="16.5">
      <c r="A1679" s="38" t="str">
        <f>IF('04A_국토부원자료'!A1680="","",ROW()-3)</f>
        <v/>
      </c>
      <c r="B1679" s="39">
        <f>IFERROR('04A_국토부원자료'!B1680,"")</f>
        <v>0</v>
      </c>
      <c r="C1679" s="39" t="str">
        <f>IF(B1679="","",IF('04A_국토부원자료'!C1680&lt;&gt;"",'04A_국토부원자료'!C1680,TRIM('04A_국토부원자료'!D1680&amp;IF('04A_국토부원자료'!E1680&lt;&gt;"","-"&amp;'04A_국토부원자료'!E1680,""))))</f>
        <v/>
      </c>
      <c r="D1679" s="39">
        <f>IFERROR('04A_국토부원자료'!F1680,"")</f>
        <v>0</v>
      </c>
      <c r="E1679" s="40" t="str">
        <f>IFERROR(VALUE(SUBSTITUTE('04A_국토부원자료'!G1680,",","")),"")</f>
        <v/>
      </c>
      <c r="F1679" s="41" t="str">
        <f>IFERROR(IF(AND('04A_국토부원자료'!H1680&lt;&gt;"",'04A_국토부원자료'!I1680&lt;&gt;""),DATE(INT(VALUE(SUBSTITUTE('04A_국토부원자료'!H1680,",",""))/100),MOD(VALUE(SUBSTITUTE('04A_국토부원자료'!H1680,",","")),100),VALUE(SUBSTITUTE('04A_국토부원자료'!I1680,",",""))),""),"")</f>
        <v/>
      </c>
      <c r="G1679" s="42" t="str">
        <f>IFERROR(VALUE(SUBSTITUTE('04A_국토부원자료'!J1680,",","")),"")</f>
        <v/>
      </c>
      <c r="H1679" s="43" t="str">
        <f t="shared" si="52"/>
        <v/>
      </c>
      <c r="I1679" s="43" t="str">
        <f t="shared" si="53"/>
        <v/>
      </c>
      <c r="J1679" s="38" t="str">
        <f>IFERROR(VALUE(SUBSTITUTE('04A_국토부원자료'!K1680,",","")),"")</f>
        <v/>
      </c>
      <c r="K1679" s="38" t="str">
        <f>IFERROR(VALUE(SUBSTITUTE('04A_국토부원자료'!N1680,",","")),"")</f>
        <v/>
      </c>
      <c r="L1679" s="39">
        <f>IFERROR('04A_국토부원자료'!O1680,"")</f>
        <v>0</v>
      </c>
      <c r="M1679" s="39">
        <f>IFERROR('04A_국토부원자료'!Q1680,"")</f>
        <v>0</v>
      </c>
      <c r="N1679" s="38">
        <f>IF(B1679="","",IF('02_대상물건입력'!B5="",1,IF(ISNUMBER(SEARCH('02_대상물건입력'!B5,B1679)),1,0)))</f>
        <v>0</v>
      </c>
      <c r="O1679" s="38">
        <f>IF(B1679="","",IF('02_대상물건입력'!B6="",1,IF(ISNUMBER(SEARCH('02_대상물건입력'!B6,B1679)),1,0)))</f>
        <v>0</v>
      </c>
      <c r="P1679" s="38">
        <f>IF(L1679="","",IF('02_대상물건입력'!B15="",0,IF(ISNUMBER(SEARCH('02_대상물건입력'!B15,L1679)),1,0)))</f>
        <v>0</v>
      </c>
      <c r="Q1679" s="38">
        <f>IF(D1679="","",IF('02_대상물건입력'!B8="",0,IF(ISNUMBER(SEARCH('02_대상물건입력'!B8,D1679)),1,0)))</f>
        <v>0</v>
      </c>
      <c r="R1679" s="44" t="str">
        <f>IFERROR(ABS(E1679-'02_대상물건입력'!B11)/'02_대상물건입력'!B11,"")</f>
        <v/>
      </c>
      <c r="S1679" s="38" t="str">
        <f>IFERROR(ABS(J1679-'02_대상물건입력'!B10),"")</f>
        <v/>
      </c>
      <c r="T1679" s="38" t="str">
        <f>IFERROR(ABS('01_설정'!B4-F1679),"")</f>
        <v/>
      </c>
      <c r="U1679" s="38" t="str">
        <f>IFERROR(ABS(K1679-YEAR('02_대상물건입력'!B14)),"")</f>
        <v/>
      </c>
      <c r="V1679" s="38" t="str">
        <f>IF(B1679="","",IF(AND(E1679&gt;0,F1679&gt;0,H1679&gt;0,OR('04A_국토부원자료'!P1680="",'04A_국토부원자료'!P1680="-"),IF('01_설정'!B10=1,N1679=1,TRUE),R1679&lt;='01_설정'!B5,S1679&lt;='01_설정'!B6,T1679&lt;='01_설정'!B7,U1679&lt;='01_설정'!B8),"Y",""))</f>
        <v/>
      </c>
      <c r="W1679" s="40" t="str">
        <f>IF(V1679&lt;&gt;"Y","",MAX(0,(1-R1679/'01_설정'!B5))*'01_설정'!B14+MAX(0,(1-S1679/'01_설정'!B6))*'01_설정'!B15+MAX(0,(1-T1679/'01_설정'!B7))*'01_설정'!B16+MAX(0,(1-U1679/'01_설정'!B8))*'01_설정'!B17+O1679*'01_설정'!B11+Q1679*'01_설정'!B12+P1679*'01_설정'!B13)</f>
        <v/>
      </c>
      <c r="X1679" s="38" t="str">
        <f>IF(W1679="","",1+COUNTIFS($W$4:$W$3003,"&gt;"&amp;W1679)+COUNTIFS($W$4:W1679,W1679)-1)</f>
        <v/>
      </c>
    </row>
    <row r="1680" spans="1:24" ht="16.5">
      <c r="A1680" s="38" t="str">
        <f>IF('04A_국토부원자료'!A1681="","",ROW()-3)</f>
        <v/>
      </c>
      <c r="B1680" s="39">
        <f>IFERROR('04A_국토부원자료'!B1681,"")</f>
        <v>0</v>
      </c>
      <c r="C1680" s="39" t="str">
        <f>IF(B1680="","",IF('04A_국토부원자료'!C1681&lt;&gt;"",'04A_국토부원자료'!C1681,TRIM('04A_국토부원자료'!D1681&amp;IF('04A_국토부원자료'!E1681&lt;&gt;"","-"&amp;'04A_국토부원자료'!E1681,""))))</f>
        <v/>
      </c>
      <c r="D1680" s="39">
        <f>IFERROR('04A_국토부원자료'!F1681,"")</f>
        <v>0</v>
      </c>
      <c r="E1680" s="40" t="str">
        <f>IFERROR(VALUE(SUBSTITUTE('04A_국토부원자료'!G1681,",","")),"")</f>
        <v/>
      </c>
      <c r="F1680" s="41" t="str">
        <f>IFERROR(IF(AND('04A_국토부원자료'!H1681&lt;&gt;"",'04A_국토부원자료'!I1681&lt;&gt;""),DATE(INT(VALUE(SUBSTITUTE('04A_국토부원자료'!H1681,",",""))/100),MOD(VALUE(SUBSTITUTE('04A_국토부원자료'!H1681,",","")),100),VALUE(SUBSTITUTE('04A_국토부원자료'!I1681,",",""))),""),"")</f>
        <v/>
      </c>
      <c r="G1680" s="42" t="str">
        <f>IFERROR(VALUE(SUBSTITUTE('04A_국토부원자료'!J1681,",","")),"")</f>
        <v/>
      </c>
      <c r="H1680" s="43" t="str">
        <f t="shared" si="52"/>
        <v/>
      </c>
      <c r="I1680" s="43" t="str">
        <f t="shared" si="53"/>
        <v/>
      </c>
      <c r="J1680" s="38" t="str">
        <f>IFERROR(VALUE(SUBSTITUTE('04A_국토부원자료'!K1681,",","")),"")</f>
        <v/>
      </c>
      <c r="K1680" s="38" t="str">
        <f>IFERROR(VALUE(SUBSTITUTE('04A_국토부원자료'!N1681,",","")),"")</f>
        <v/>
      </c>
      <c r="L1680" s="39">
        <f>IFERROR('04A_국토부원자료'!O1681,"")</f>
        <v>0</v>
      </c>
      <c r="M1680" s="39">
        <f>IFERROR('04A_국토부원자료'!Q1681,"")</f>
        <v>0</v>
      </c>
      <c r="N1680" s="38">
        <f>IF(B1680="","",IF('02_대상물건입력'!B5="",1,IF(ISNUMBER(SEARCH('02_대상물건입력'!B5,B1680)),1,0)))</f>
        <v>0</v>
      </c>
      <c r="O1680" s="38">
        <f>IF(B1680="","",IF('02_대상물건입력'!B6="",1,IF(ISNUMBER(SEARCH('02_대상물건입력'!B6,B1680)),1,0)))</f>
        <v>0</v>
      </c>
      <c r="P1680" s="38">
        <f>IF(L1680="","",IF('02_대상물건입력'!B15="",0,IF(ISNUMBER(SEARCH('02_대상물건입력'!B15,L1680)),1,0)))</f>
        <v>0</v>
      </c>
      <c r="Q1680" s="38">
        <f>IF(D1680="","",IF('02_대상물건입력'!B8="",0,IF(ISNUMBER(SEARCH('02_대상물건입력'!B8,D1680)),1,0)))</f>
        <v>0</v>
      </c>
      <c r="R1680" s="44" t="str">
        <f>IFERROR(ABS(E1680-'02_대상물건입력'!B11)/'02_대상물건입력'!B11,"")</f>
        <v/>
      </c>
      <c r="S1680" s="38" t="str">
        <f>IFERROR(ABS(J1680-'02_대상물건입력'!B10),"")</f>
        <v/>
      </c>
      <c r="T1680" s="38" t="str">
        <f>IFERROR(ABS('01_설정'!B4-F1680),"")</f>
        <v/>
      </c>
      <c r="U1680" s="38" t="str">
        <f>IFERROR(ABS(K1680-YEAR('02_대상물건입력'!B14)),"")</f>
        <v/>
      </c>
      <c r="V1680" s="38" t="str">
        <f>IF(B1680="","",IF(AND(E1680&gt;0,F1680&gt;0,H1680&gt;0,OR('04A_국토부원자료'!P1681="",'04A_국토부원자료'!P1681="-"),IF('01_설정'!B10=1,N1680=1,TRUE),R1680&lt;='01_설정'!B5,S1680&lt;='01_설정'!B6,T1680&lt;='01_설정'!B7,U1680&lt;='01_설정'!B8),"Y",""))</f>
        <v/>
      </c>
      <c r="W1680" s="40" t="str">
        <f>IF(V1680&lt;&gt;"Y","",MAX(0,(1-R1680/'01_설정'!B5))*'01_설정'!B14+MAX(0,(1-S1680/'01_설정'!B6))*'01_설정'!B15+MAX(0,(1-T1680/'01_설정'!B7))*'01_설정'!B16+MAX(0,(1-U1680/'01_설정'!B8))*'01_설정'!B17+O1680*'01_설정'!B11+Q1680*'01_설정'!B12+P1680*'01_설정'!B13)</f>
        <v/>
      </c>
      <c r="X1680" s="38" t="str">
        <f>IF(W1680="","",1+COUNTIFS($W$4:$W$3003,"&gt;"&amp;W1680)+COUNTIFS($W$4:W1680,W1680)-1)</f>
        <v/>
      </c>
    </row>
    <row r="1681" spans="1:24" ht="16.5">
      <c r="A1681" s="38">
        <f>IF('04A_국토부원자료'!A1682="","",ROW()-3)</f>
        <v>1678</v>
      </c>
      <c r="B1681" s="39">
        <f>IFERROR('04A_국토부원자료'!B1682,"")</f>
        <v>0</v>
      </c>
      <c r="C1681" s="39" t="str">
        <f>IF(B1681="","",IF('04A_국토부원자료'!C1682&lt;&gt;"",'04A_국토부원자료'!C1682,TRIM('04A_국토부원자료'!D1682&amp;IF('04A_국토부원자료'!E1682&lt;&gt;"","-"&amp;'04A_국토부원자료'!E1682,""))))</f>
        <v/>
      </c>
      <c r="D1681" s="39">
        <f>IFERROR('04A_국토부원자료'!F1682,"")</f>
        <v>0</v>
      </c>
      <c r="E1681" s="40" t="str">
        <f>IFERROR(VALUE(SUBSTITUTE('04A_국토부원자료'!G1682,",","")),"")</f>
        <v/>
      </c>
      <c r="F1681" s="41" t="str">
        <f>IFERROR(IF(AND('04A_국토부원자료'!H1682&lt;&gt;"",'04A_국토부원자료'!I1682&lt;&gt;""),DATE(INT(VALUE(SUBSTITUTE('04A_국토부원자료'!H1682,",",""))/100),MOD(VALUE(SUBSTITUTE('04A_국토부원자료'!H1682,",","")),100),VALUE(SUBSTITUTE('04A_국토부원자료'!I1682,",",""))),""),"")</f>
        <v/>
      </c>
      <c r="G1681" s="42" t="str">
        <f>IFERROR(VALUE(SUBSTITUTE('04A_국토부원자료'!J1682,",","")),"")</f>
        <v/>
      </c>
      <c r="H1681" s="43" t="str">
        <f t="shared" si="52"/>
        <v/>
      </c>
      <c r="I1681" s="43" t="str">
        <f t="shared" si="53"/>
        <v/>
      </c>
      <c r="J1681" s="38" t="str">
        <f>IFERROR(VALUE(SUBSTITUTE('04A_국토부원자료'!K1682,",","")),"")</f>
        <v/>
      </c>
      <c r="K1681" s="38" t="str">
        <f>IFERROR(VALUE(SUBSTITUTE('04A_국토부원자료'!N1682,",","")),"")</f>
        <v/>
      </c>
      <c r="L1681" s="39">
        <f>IFERROR('04A_국토부원자료'!O1682,"")</f>
        <v>0</v>
      </c>
      <c r="M1681" s="39">
        <f>IFERROR('04A_국토부원자료'!Q1682,"")</f>
        <v>0</v>
      </c>
      <c r="N1681" s="38">
        <f>IF(B1681="","",IF('02_대상물건입력'!B5="",1,IF(ISNUMBER(SEARCH('02_대상물건입력'!B5,B1681)),1,0)))</f>
        <v>0</v>
      </c>
      <c r="O1681" s="38">
        <f>IF(B1681="","",IF('02_대상물건입력'!B6="",1,IF(ISNUMBER(SEARCH('02_대상물건입력'!B6,B1681)),1,0)))</f>
        <v>0</v>
      </c>
      <c r="P1681" s="38">
        <f>IF(L1681="","",IF('02_대상물건입력'!B15="",0,IF(ISNUMBER(SEARCH('02_대상물건입력'!B15,L1681)),1,0)))</f>
        <v>0</v>
      </c>
      <c r="Q1681" s="38">
        <f>IF(D1681="","",IF('02_대상물건입력'!B8="",0,IF(ISNUMBER(SEARCH('02_대상물건입력'!B8,D1681)),1,0)))</f>
        <v>0</v>
      </c>
      <c r="R1681" s="44" t="str">
        <f>IFERROR(ABS(E1681-'02_대상물건입력'!B11)/'02_대상물건입력'!B11,"")</f>
        <v/>
      </c>
      <c r="S1681" s="38" t="str">
        <f>IFERROR(ABS(J1681-'02_대상물건입력'!B10),"")</f>
        <v/>
      </c>
      <c r="T1681" s="38" t="str">
        <f>IFERROR(ABS('01_설정'!B4-F1681),"")</f>
        <v/>
      </c>
      <c r="U1681" s="38" t="str">
        <f>IFERROR(ABS(K1681-YEAR('02_대상물건입력'!B14)),"")</f>
        <v/>
      </c>
      <c r="V1681" s="38" t="str">
        <f>IF(B1681="","",IF(AND(E1681&gt;0,F1681&gt;0,H1681&gt;0,OR('04A_국토부원자료'!P1682="",'04A_국토부원자료'!P1682="-"),IF('01_설정'!B10=1,N1681=1,TRUE),R1681&lt;='01_설정'!B5,S1681&lt;='01_설정'!B6,T1681&lt;='01_설정'!B7,U1681&lt;='01_설정'!B8),"Y",""))</f>
        <v/>
      </c>
      <c r="W1681" s="40" t="str">
        <f>IF(V1681&lt;&gt;"Y","",MAX(0,(1-R1681/'01_설정'!B5))*'01_설정'!B14+MAX(0,(1-S1681/'01_설정'!B6))*'01_설정'!B15+MAX(0,(1-T1681/'01_설정'!B7))*'01_설정'!B16+MAX(0,(1-U1681/'01_설정'!B8))*'01_설정'!B17+O1681*'01_설정'!B11+Q1681*'01_설정'!B12+P1681*'01_설정'!B13)</f>
        <v/>
      </c>
      <c r="X1681" s="38" t="str">
        <f>IF(W1681="","",1+COUNTIFS($W$4:$W$3003,"&gt;"&amp;W1681)+COUNTIFS($W$4:W1681,W1681)-1)</f>
        <v/>
      </c>
    </row>
    <row r="1682" spans="1:24" ht="16.5">
      <c r="A1682" s="38">
        <f>IF('04A_국토부원자료'!A1683="","",ROW()-3)</f>
        <v>1679</v>
      </c>
      <c r="B1682" s="39">
        <f>IFERROR('04A_국토부원자료'!B1683,"")</f>
        <v>0</v>
      </c>
      <c r="C1682" s="39" t="str">
        <f>IF(B1682="","",IF('04A_국토부원자료'!C1683&lt;&gt;"",'04A_국토부원자료'!C1683,TRIM('04A_국토부원자료'!D1683&amp;IF('04A_국토부원자료'!E1683&lt;&gt;"","-"&amp;'04A_국토부원자료'!E1683,""))))</f>
        <v/>
      </c>
      <c r="D1682" s="39">
        <f>IFERROR('04A_국토부원자료'!F1683,"")</f>
        <v>0</v>
      </c>
      <c r="E1682" s="40" t="str">
        <f>IFERROR(VALUE(SUBSTITUTE('04A_국토부원자료'!G1683,",","")),"")</f>
        <v/>
      </c>
      <c r="F1682" s="41" t="str">
        <f>IFERROR(IF(AND('04A_국토부원자료'!H1683&lt;&gt;"",'04A_국토부원자료'!I1683&lt;&gt;""),DATE(INT(VALUE(SUBSTITUTE('04A_국토부원자료'!H1683,",",""))/100),MOD(VALUE(SUBSTITUTE('04A_국토부원자료'!H1683,",","")),100),VALUE(SUBSTITUTE('04A_국토부원자료'!I1683,",",""))),""),"")</f>
        <v/>
      </c>
      <c r="G1682" s="42" t="str">
        <f>IFERROR(VALUE(SUBSTITUTE('04A_국토부원자료'!J1683,",","")),"")</f>
        <v/>
      </c>
      <c r="H1682" s="43" t="str">
        <f t="shared" si="52"/>
        <v/>
      </c>
      <c r="I1682" s="43" t="str">
        <f t="shared" si="53"/>
        <v/>
      </c>
      <c r="J1682" s="38" t="str">
        <f>IFERROR(VALUE(SUBSTITUTE('04A_국토부원자료'!K1683,",","")),"")</f>
        <v/>
      </c>
      <c r="K1682" s="38" t="str">
        <f>IFERROR(VALUE(SUBSTITUTE('04A_국토부원자료'!N1683,",","")),"")</f>
        <v/>
      </c>
      <c r="L1682" s="39">
        <f>IFERROR('04A_국토부원자료'!O1683,"")</f>
        <v>0</v>
      </c>
      <c r="M1682" s="39">
        <f>IFERROR('04A_국토부원자료'!Q1683,"")</f>
        <v>0</v>
      </c>
      <c r="N1682" s="38">
        <f>IF(B1682="","",IF('02_대상물건입력'!B5="",1,IF(ISNUMBER(SEARCH('02_대상물건입력'!B5,B1682)),1,0)))</f>
        <v>0</v>
      </c>
      <c r="O1682" s="38">
        <f>IF(B1682="","",IF('02_대상물건입력'!B6="",1,IF(ISNUMBER(SEARCH('02_대상물건입력'!B6,B1682)),1,0)))</f>
        <v>0</v>
      </c>
      <c r="P1682" s="38">
        <f>IF(L1682="","",IF('02_대상물건입력'!B15="",0,IF(ISNUMBER(SEARCH('02_대상물건입력'!B15,L1682)),1,0)))</f>
        <v>0</v>
      </c>
      <c r="Q1682" s="38">
        <f>IF(D1682="","",IF('02_대상물건입력'!B8="",0,IF(ISNUMBER(SEARCH('02_대상물건입력'!B8,D1682)),1,0)))</f>
        <v>0</v>
      </c>
      <c r="R1682" s="44" t="str">
        <f>IFERROR(ABS(E1682-'02_대상물건입력'!B11)/'02_대상물건입력'!B11,"")</f>
        <v/>
      </c>
      <c r="S1682" s="38" t="str">
        <f>IFERROR(ABS(J1682-'02_대상물건입력'!B10),"")</f>
        <v/>
      </c>
      <c r="T1682" s="38" t="str">
        <f>IFERROR(ABS('01_설정'!B4-F1682),"")</f>
        <v/>
      </c>
      <c r="U1682" s="38" t="str">
        <f>IFERROR(ABS(K1682-YEAR('02_대상물건입력'!B14)),"")</f>
        <v/>
      </c>
      <c r="V1682" s="38" t="str">
        <f>IF(B1682="","",IF(AND(E1682&gt;0,F1682&gt;0,H1682&gt;0,OR('04A_국토부원자료'!P1683="",'04A_국토부원자료'!P1683="-"),IF('01_설정'!B10=1,N1682=1,TRUE),R1682&lt;='01_설정'!B5,S1682&lt;='01_설정'!B6,T1682&lt;='01_설정'!B7,U1682&lt;='01_설정'!B8),"Y",""))</f>
        <v/>
      </c>
      <c r="W1682" s="40" t="str">
        <f>IF(V1682&lt;&gt;"Y","",MAX(0,(1-R1682/'01_설정'!B5))*'01_설정'!B14+MAX(0,(1-S1682/'01_설정'!B6))*'01_설정'!B15+MAX(0,(1-T1682/'01_설정'!B7))*'01_설정'!B16+MAX(0,(1-U1682/'01_설정'!B8))*'01_설정'!B17+O1682*'01_설정'!B11+Q1682*'01_설정'!B12+P1682*'01_설정'!B13)</f>
        <v/>
      </c>
      <c r="X1682" s="38" t="str">
        <f>IF(W1682="","",1+COUNTIFS($W$4:$W$3003,"&gt;"&amp;W1682)+COUNTIFS($W$4:W1682,W1682)-1)</f>
        <v/>
      </c>
    </row>
    <row r="1683" spans="1:24" ht="16.5">
      <c r="A1683" s="38">
        <f>IF('04A_국토부원자료'!A1684="","",ROW()-3)</f>
        <v>1680</v>
      </c>
      <c r="B1683" s="39">
        <f>IFERROR('04A_국토부원자료'!B1684,"")</f>
        <v>0</v>
      </c>
      <c r="C1683" s="39" t="str">
        <f>IF(B1683="","",IF('04A_국토부원자료'!C1684&lt;&gt;"",'04A_국토부원자료'!C1684,TRIM('04A_국토부원자료'!D1684&amp;IF('04A_국토부원자료'!E1684&lt;&gt;"","-"&amp;'04A_국토부원자료'!E1684,""))))</f>
        <v/>
      </c>
      <c r="D1683" s="39">
        <f>IFERROR('04A_국토부원자료'!F1684,"")</f>
        <v>0</v>
      </c>
      <c r="E1683" s="40" t="str">
        <f>IFERROR(VALUE(SUBSTITUTE('04A_국토부원자료'!G1684,",","")),"")</f>
        <v/>
      </c>
      <c r="F1683" s="41" t="str">
        <f>IFERROR(IF(AND('04A_국토부원자료'!H1684&lt;&gt;"",'04A_국토부원자료'!I1684&lt;&gt;""),DATE(INT(VALUE(SUBSTITUTE('04A_국토부원자료'!H1684,",",""))/100),MOD(VALUE(SUBSTITUTE('04A_국토부원자료'!H1684,",","")),100),VALUE(SUBSTITUTE('04A_국토부원자료'!I1684,",",""))),""),"")</f>
        <v/>
      </c>
      <c r="G1683" s="42" t="str">
        <f>IFERROR(VALUE(SUBSTITUTE('04A_국토부원자료'!J1684,",","")),"")</f>
        <v/>
      </c>
      <c r="H1683" s="43" t="str">
        <f t="shared" si="52"/>
        <v/>
      </c>
      <c r="I1683" s="43" t="str">
        <f t="shared" si="53"/>
        <v/>
      </c>
      <c r="J1683" s="38" t="str">
        <f>IFERROR(VALUE(SUBSTITUTE('04A_국토부원자료'!K1684,",","")),"")</f>
        <v/>
      </c>
      <c r="K1683" s="38" t="str">
        <f>IFERROR(VALUE(SUBSTITUTE('04A_국토부원자료'!N1684,",","")),"")</f>
        <v/>
      </c>
      <c r="L1683" s="39">
        <f>IFERROR('04A_국토부원자료'!O1684,"")</f>
        <v>0</v>
      </c>
      <c r="M1683" s="39">
        <f>IFERROR('04A_국토부원자료'!Q1684,"")</f>
        <v>0</v>
      </c>
      <c r="N1683" s="38">
        <f>IF(B1683="","",IF('02_대상물건입력'!B5="",1,IF(ISNUMBER(SEARCH('02_대상물건입력'!B5,B1683)),1,0)))</f>
        <v>0</v>
      </c>
      <c r="O1683" s="38">
        <f>IF(B1683="","",IF('02_대상물건입력'!B6="",1,IF(ISNUMBER(SEARCH('02_대상물건입력'!B6,B1683)),1,0)))</f>
        <v>0</v>
      </c>
      <c r="P1683" s="38">
        <f>IF(L1683="","",IF('02_대상물건입력'!B15="",0,IF(ISNUMBER(SEARCH('02_대상물건입력'!B15,L1683)),1,0)))</f>
        <v>0</v>
      </c>
      <c r="Q1683" s="38">
        <f>IF(D1683="","",IF('02_대상물건입력'!B8="",0,IF(ISNUMBER(SEARCH('02_대상물건입력'!B8,D1683)),1,0)))</f>
        <v>0</v>
      </c>
      <c r="R1683" s="44" t="str">
        <f>IFERROR(ABS(E1683-'02_대상물건입력'!B11)/'02_대상물건입력'!B11,"")</f>
        <v/>
      </c>
      <c r="S1683" s="38" t="str">
        <f>IFERROR(ABS(J1683-'02_대상물건입력'!B10),"")</f>
        <v/>
      </c>
      <c r="T1683" s="38" t="str">
        <f>IFERROR(ABS('01_설정'!B4-F1683),"")</f>
        <v/>
      </c>
      <c r="U1683" s="38" t="str">
        <f>IFERROR(ABS(K1683-YEAR('02_대상물건입력'!B14)),"")</f>
        <v/>
      </c>
      <c r="V1683" s="38" t="str">
        <f>IF(B1683="","",IF(AND(E1683&gt;0,F1683&gt;0,H1683&gt;0,OR('04A_국토부원자료'!P1684="",'04A_국토부원자료'!P1684="-"),IF('01_설정'!B10=1,N1683=1,TRUE),R1683&lt;='01_설정'!B5,S1683&lt;='01_설정'!B6,T1683&lt;='01_설정'!B7,U1683&lt;='01_설정'!B8),"Y",""))</f>
        <v/>
      </c>
      <c r="W1683" s="40" t="str">
        <f>IF(V1683&lt;&gt;"Y","",MAX(0,(1-R1683/'01_설정'!B5))*'01_설정'!B14+MAX(0,(1-S1683/'01_설정'!B6))*'01_설정'!B15+MAX(0,(1-T1683/'01_설정'!B7))*'01_설정'!B16+MAX(0,(1-U1683/'01_설정'!B8))*'01_설정'!B17+O1683*'01_설정'!B11+Q1683*'01_설정'!B12+P1683*'01_설정'!B13)</f>
        <v/>
      </c>
      <c r="X1683" s="38" t="str">
        <f>IF(W1683="","",1+COUNTIFS($W$4:$W$3003,"&gt;"&amp;W1683)+COUNTIFS($W$4:W1683,W1683)-1)</f>
        <v/>
      </c>
    </row>
    <row r="1684" spans="1:24" ht="16.5">
      <c r="A1684" s="38">
        <f>IF('04A_국토부원자료'!A1685="","",ROW()-3)</f>
        <v>1681</v>
      </c>
      <c r="B1684" s="39">
        <f>IFERROR('04A_국토부원자료'!B1685,"")</f>
        <v>0</v>
      </c>
      <c r="C1684" s="39" t="str">
        <f>IF(B1684="","",IF('04A_국토부원자료'!C1685&lt;&gt;"",'04A_국토부원자료'!C1685,TRIM('04A_국토부원자료'!D1685&amp;IF('04A_국토부원자료'!E1685&lt;&gt;"","-"&amp;'04A_국토부원자료'!E1685,""))))</f>
        <v/>
      </c>
      <c r="D1684" s="39">
        <f>IFERROR('04A_국토부원자료'!F1685,"")</f>
        <v>0</v>
      </c>
      <c r="E1684" s="40" t="str">
        <f>IFERROR(VALUE(SUBSTITUTE('04A_국토부원자료'!G1685,",","")),"")</f>
        <v/>
      </c>
      <c r="F1684" s="41" t="str">
        <f>IFERROR(IF(AND('04A_국토부원자료'!H1685&lt;&gt;"",'04A_국토부원자료'!I1685&lt;&gt;""),DATE(INT(VALUE(SUBSTITUTE('04A_국토부원자료'!H1685,",",""))/100),MOD(VALUE(SUBSTITUTE('04A_국토부원자료'!H1685,",","")),100),VALUE(SUBSTITUTE('04A_국토부원자료'!I1685,",",""))),""),"")</f>
        <v/>
      </c>
      <c r="G1684" s="42" t="str">
        <f>IFERROR(VALUE(SUBSTITUTE('04A_국토부원자료'!J1685,",","")),"")</f>
        <v/>
      </c>
      <c r="H1684" s="43" t="str">
        <f t="shared" si="52"/>
        <v/>
      </c>
      <c r="I1684" s="43" t="str">
        <f t="shared" si="53"/>
        <v/>
      </c>
      <c r="J1684" s="38" t="str">
        <f>IFERROR(VALUE(SUBSTITUTE('04A_국토부원자료'!K1685,",","")),"")</f>
        <v/>
      </c>
      <c r="K1684" s="38" t="str">
        <f>IFERROR(VALUE(SUBSTITUTE('04A_국토부원자료'!N1685,",","")),"")</f>
        <v/>
      </c>
      <c r="L1684" s="39">
        <f>IFERROR('04A_국토부원자료'!O1685,"")</f>
        <v>0</v>
      </c>
      <c r="M1684" s="39">
        <f>IFERROR('04A_국토부원자료'!Q1685,"")</f>
        <v>0</v>
      </c>
      <c r="N1684" s="38">
        <f>IF(B1684="","",IF('02_대상물건입력'!B5="",1,IF(ISNUMBER(SEARCH('02_대상물건입력'!B5,B1684)),1,0)))</f>
        <v>0</v>
      </c>
      <c r="O1684" s="38">
        <f>IF(B1684="","",IF('02_대상물건입력'!B6="",1,IF(ISNUMBER(SEARCH('02_대상물건입력'!B6,B1684)),1,0)))</f>
        <v>0</v>
      </c>
      <c r="P1684" s="38">
        <f>IF(L1684="","",IF('02_대상물건입력'!B15="",0,IF(ISNUMBER(SEARCH('02_대상물건입력'!B15,L1684)),1,0)))</f>
        <v>0</v>
      </c>
      <c r="Q1684" s="38">
        <f>IF(D1684="","",IF('02_대상물건입력'!B8="",0,IF(ISNUMBER(SEARCH('02_대상물건입력'!B8,D1684)),1,0)))</f>
        <v>0</v>
      </c>
      <c r="R1684" s="44" t="str">
        <f>IFERROR(ABS(E1684-'02_대상물건입력'!B11)/'02_대상물건입력'!B11,"")</f>
        <v/>
      </c>
      <c r="S1684" s="38" t="str">
        <f>IFERROR(ABS(J1684-'02_대상물건입력'!B10),"")</f>
        <v/>
      </c>
      <c r="T1684" s="38" t="str">
        <f>IFERROR(ABS('01_설정'!B4-F1684),"")</f>
        <v/>
      </c>
      <c r="U1684" s="38" t="str">
        <f>IFERROR(ABS(K1684-YEAR('02_대상물건입력'!B14)),"")</f>
        <v/>
      </c>
      <c r="V1684" s="38" t="str">
        <f>IF(B1684="","",IF(AND(E1684&gt;0,F1684&gt;0,H1684&gt;0,OR('04A_국토부원자료'!P1685="",'04A_국토부원자료'!P1685="-"),IF('01_설정'!B10=1,N1684=1,TRUE),R1684&lt;='01_설정'!B5,S1684&lt;='01_설정'!B6,T1684&lt;='01_설정'!B7,U1684&lt;='01_설정'!B8),"Y",""))</f>
        <v/>
      </c>
      <c r="W1684" s="40" t="str">
        <f>IF(V1684&lt;&gt;"Y","",MAX(0,(1-R1684/'01_설정'!B5))*'01_설정'!B14+MAX(0,(1-S1684/'01_설정'!B6))*'01_설정'!B15+MAX(0,(1-T1684/'01_설정'!B7))*'01_설정'!B16+MAX(0,(1-U1684/'01_설정'!B8))*'01_설정'!B17+O1684*'01_설정'!B11+Q1684*'01_설정'!B12+P1684*'01_설정'!B13)</f>
        <v/>
      </c>
      <c r="X1684" s="38" t="str">
        <f>IF(W1684="","",1+COUNTIFS($W$4:$W$3003,"&gt;"&amp;W1684)+COUNTIFS($W$4:W1684,W1684)-1)</f>
        <v/>
      </c>
    </row>
    <row r="1685" spans="1:24" ht="16.5">
      <c r="A1685" s="38" t="str">
        <f>IF('04A_국토부원자료'!A1686="","",ROW()-3)</f>
        <v/>
      </c>
      <c r="B1685" s="39">
        <f>IFERROR('04A_국토부원자료'!B1686,"")</f>
        <v>0</v>
      </c>
      <c r="C1685" s="39" t="str">
        <f>IF(B1685="","",IF('04A_국토부원자료'!C1686&lt;&gt;"",'04A_국토부원자료'!C1686,TRIM('04A_국토부원자료'!D1686&amp;IF('04A_국토부원자료'!E1686&lt;&gt;"","-"&amp;'04A_국토부원자료'!E1686,""))))</f>
        <v/>
      </c>
      <c r="D1685" s="39">
        <f>IFERROR('04A_국토부원자료'!F1686,"")</f>
        <v>0</v>
      </c>
      <c r="E1685" s="40" t="str">
        <f>IFERROR(VALUE(SUBSTITUTE('04A_국토부원자료'!G1686,",","")),"")</f>
        <v/>
      </c>
      <c r="F1685" s="41" t="str">
        <f>IFERROR(IF(AND('04A_국토부원자료'!H1686&lt;&gt;"",'04A_국토부원자료'!I1686&lt;&gt;""),DATE(INT(VALUE(SUBSTITUTE('04A_국토부원자료'!H1686,",",""))/100),MOD(VALUE(SUBSTITUTE('04A_국토부원자료'!H1686,",","")),100),VALUE(SUBSTITUTE('04A_국토부원자료'!I1686,",",""))),""),"")</f>
        <v/>
      </c>
      <c r="G1685" s="42" t="str">
        <f>IFERROR(VALUE(SUBSTITUTE('04A_국토부원자료'!J1686,",","")),"")</f>
        <v/>
      </c>
      <c r="H1685" s="43" t="str">
        <f t="shared" si="52"/>
        <v/>
      </c>
      <c r="I1685" s="43" t="str">
        <f t="shared" si="53"/>
        <v/>
      </c>
      <c r="J1685" s="38" t="str">
        <f>IFERROR(VALUE(SUBSTITUTE('04A_국토부원자료'!K1686,",","")),"")</f>
        <v/>
      </c>
      <c r="K1685" s="38" t="str">
        <f>IFERROR(VALUE(SUBSTITUTE('04A_국토부원자료'!N1686,",","")),"")</f>
        <v/>
      </c>
      <c r="L1685" s="39">
        <f>IFERROR('04A_국토부원자료'!O1686,"")</f>
        <v>0</v>
      </c>
      <c r="M1685" s="39">
        <f>IFERROR('04A_국토부원자료'!Q1686,"")</f>
        <v>0</v>
      </c>
      <c r="N1685" s="38">
        <f>IF(B1685="","",IF('02_대상물건입력'!B5="",1,IF(ISNUMBER(SEARCH('02_대상물건입력'!B5,B1685)),1,0)))</f>
        <v>0</v>
      </c>
      <c r="O1685" s="38">
        <f>IF(B1685="","",IF('02_대상물건입력'!B6="",1,IF(ISNUMBER(SEARCH('02_대상물건입력'!B6,B1685)),1,0)))</f>
        <v>0</v>
      </c>
      <c r="P1685" s="38">
        <f>IF(L1685="","",IF('02_대상물건입력'!B15="",0,IF(ISNUMBER(SEARCH('02_대상물건입력'!B15,L1685)),1,0)))</f>
        <v>0</v>
      </c>
      <c r="Q1685" s="38">
        <f>IF(D1685="","",IF('02_대상물건입력'!B8="",0,IF(ISNUMBER(SEARCH('02_대상물건입력'!B8,D1685)),1,0)))</f>
        <v>0</v>
      </c>
      <c r="R1685" s="44" t="str">
        <f>IFERROR(ABS(E1685-'02_대상물건입력'!B11)/'02_대상물건입력'!B11,"")</f>
        <v/>
      </c>
      <c r="S1685" s="38" t="str">
        <f>IFERROR(ABS(J1685-'02_대상물건입력'!B10),"")</f>
        <v/>
      </c>
      <c r="T1685" s="38" t="str">
        <f>IFERROR(ABS('01_설정'!B4-F1685),"")</f>
        <v/>
      </c>
      <c r="U1685" s="38" t="str">
        <f>IFERROR(ABS(K1685-YEAR('02_대상물건입력'!B14)),"")</f>
        <v/>
      </c>
      <c r="V1685" s="38" t="str">
        <f>IF(B1685="","",IF(AND(E1685&gt;0,F1685&gt;0,H1685&gt;0,OR('04A_국토부원자료'!P1686="",'04A_국토부원자료'!P1686="-"),IF('01_설정'!B10=1,N1685=1,TRUE),R1685&lt;='01_설정'!B5,S1685&lt;='01_설정'!B6,T1685&lt;='01_설정'!B7,U1685&lt;='01_설정'!B8),"Y",""))</f>
        <v/>
      </c>
      <c r="W1685" s="40" t="str">
        <f>IF(V1685&lt;&gt;"Y","",MAX(0,(1-R1685/'01_설정'!B5))*'01_설정'!B14+MAX(0,(1-S1685/'01_설정'!B6))*'01_설정'!B15+MAX(0,(1-T1685/'01_설정'!B7))*'01_설정'!B16+MAX(0,(1-U1685/'01_설정'!B8))*'01_설정'!B17+O1685*'01_설정'!B11+Q1685*'01_설정'!B12+P1685*'01_설정'!B13)</f>
        <v/>
      </c>
      <c r="X1685" s="38" t="str">
        <f>IF(W1685="","",1+COUNTIFS($W$4:$W$3003,"&gt;"&amp;W1685)+COUNTIFS($W$4:W1685,W1685)-1)</f>
        <v/>
      </c>
    </row>
    <row r="1686" spans="1:24" ht="16.5">
      <c r="A1686" s="38">
        <f>IF('04A_국토부원자료'!A1687="","",ROW()-3)</f>
        <v>1683</v>
      </c>
      <c r="B1686" s="39">
        <f>IFERROR('04A_국토부원자료'!B1687,"")</f>
        <v>0</v>
      </c>
      <c r="C1686" s="39" t="str">
        <f>IF(B1686="","",IF('04A_국토부원자료'!C1687&lt;&gt;"",'04A_국토부원자료'!C1687,TRIM('04A_국토부원자료'!D1687&amp;IF('04A_국토부원자료'!E1687&lt;&gt;"","-"&amp;'04A_국토부원자료'!E1687,""))))</f>
        <v/>
      </c>
      <c r="D1686" s="39">
        <f>IFERROR('04A_국토부원자료'!F1687,"")</f>
        <v>0</v>
      </c>
      <c r="E1686" s="40" t="str">
        <f>IFERROR(VALUE(SUBSTITUTE('04A_국토부원자료'!G1687,",","")),"")</f>
        <v/>
      </c>
      <c r="F1686" s="41" t="str">
        <f>IFERROR(IF(AND('04A_국토부원자료'!H1687&lt;&gt;"",'04A_국토부원자료'!I1687&lt;&gt;""),DATE(INT(VALUE(SUBSTITUTE('04A_국토부원자료'!H1687,",",""))/100),MOD(VALUE(SUBSTITUTE('04A_국토부원자료'!H1687,",","")),100),VALUE(SUBSTITUTE('04A_국토부원자료'!I1687,",",""))),""),"")</f>
        <v/>
      </c>
      <c r="G1686" s="42" t="str">
        <f>IFERROR(VALUE(SUBSTITUTE('04A_국토부원자료'!J1687,",","")),"")</f>
        <v/>
      </c>
      <c r="H1686" s="43" t="str">
        <f t="shared" si="52"/>
        <v/>
      </c>
      <c r="I1686" s="43" t="str">
        <f t="shared" si="53"/>
        <v/>
      </c>
      <c r="J1686" s="38" t="str">
        <f>IFERROR(VALUE(SUBSTITUTE('04A_국토부원자료'!K1687,",","")),"")</f>
        <v/>
      </c>
      <c r="K1686" s="38" t="str">
        <f>IFERROR(VALUE(SUBSTITUTE('04A_국토부원자료'!N1687,",","")),"")</f>
        <v/>
      </c>
      <c r="L1686" s="39">
        <f>IFERROR('04A_국토부원자료'!O1687,"")</f>
        <v>0</v>
      </c>
      <c r="M1686" s="39">
        <f>IFERROR('04A_국토부원자료'!Q1687,"")</f>
        <v>0</v>
      </c>
      <c r="N1686" s="38">
        <f>IF(B1686="","",IF('02_대상물건입력'!B5="",1,IF(ISNUMBER(SEARCH('02_대상물건입력'!B5,B1686)),1,0)))</f>
        <v>0</v>
      </c>
      <c r="O1686" s="38">
        <f>IF(B1686="","",IF('02_대상물건입력'!B6="",1,IF(ISNUMBER(SEARCH('02_대상물건입력'!B6,B1686)),1,0)))</f>
        <v>0</v>
      </c>
      <c r="P1686" s="38">
        <f>IF(L1686="","",IF('02_대상물건입력'!B15="",0,IF(ISNUMBER(SEARCH('02_대상물건입력'!B15,L1686)),1,0)))</f>
        <v>0</v>
      </c>
      <c r="Q1686" s="38">
        <f>IF(D1686="","",IF('02_대상물건입력'!B8="",0,IF(ISNUMBER(SEARCH('02_대상물건입력'!B8,D1686)),1,0)))</f>
        <v>0</v>
      </c>
      <c r="R1686" s="44" t="str">
        <f>IFERROR(ABS(E1686-'02_대상물건입력'!B11)/'02_대상물건입력'!B11,"")</f>
        <v/>
      </c>
      <c r="S1686" s="38" t="str">
        <f>IFERROR(ABS(J1686-'02_대상물건입력'!B10),"")</f>
        <v/>
      </c>
      <c r="T1686" s="38" t="str">
        <f>IFERROR(ABS('01_설정'!B4-F1686),"")</f>
        <v/>
      </c>
      <c r="U1686" s="38" t="str">
        <f>IFERROR(ABS(K1686-YEAR('02_대상물건입력'!B14)),"")</f>
        <v/>
      </c>
      <c r="V1686" s="38" t="str">
        <f>IF(B1686="","",IF(AND(E1686&gt;0,F1686&gt;0,H1686&gt;0,OR('04A_국토부원자료'!P1687="",'04A_국토부원자료'!P1687="-"),IF('01_설정'!B10=1,N1686=1,TRUE),R1686&lt;='01_설정'!B5,S1686&lt;='01_설정'!B6,T1686&lt;='01_설정'!B7,U1686&lt;='01_설정'!B8),"Y",""))</f>
        <v/>
      </c>
      <c r="W1686" s="40" t="str">
        <f>IF(V1686&lt;&gt;"Y","",MAX(0,(1-R1686/'01_설정'!B5))*'01_설정'!B14+MAX(0,(1-S1686/'01_설정'!B6))*'01_설정'!B15+MAX(0,(1-T1686/'01_설정'!B7))*'01_설정'!B16+MAX(0,(1-U1686/'01_설정'!B8))*'01_설정'!B17+O1686*'01_설정'!B11+Q1686*'01_설정'!B12+P1686*'01_설정'!B13)</f>
        <v/>
      </c>
      <c r="X1686" s="38" t="str">
        <f>IF(W1686="","",1+COUNTIFS($W$4:$W$3003,"&gt;"&amp;W1686)+COUNTIFS($W$4:W1686,W1686)-1)</f>
        <v/>
      </c>
    </row>
    <row r="1687" spans="1:24" ht="16.5">
      <c r="A1687" s="38" t="str">
        <f>IF('04A_국토부원자료'!A1688="","",ROW()-3)</f>
        <v/>
      </c>
      <c r="B1687" s="39">
        <f>IFERROR('04A_국토부원자료'!B1688,"")</f>
        <v>0</v>
      </c>
      <c r="C1687" s="39" t="str">
        <f>IF(B1687="","",IF('04A_국토부원자료'!C1688&lt;&gt;"",'04A_국토부원자료'!C1688,TRIM('04A_국토부원자료'!D1688&amp;IF('04A_국토부원자료'!E1688&lt;&gt;"","-"&amp;'04A_국토부원자료'!E1688,""))))</f>
        <v/>
      </c>
      <c r="D1687" s="39">
        <f>IFERROR('04A_국토부원자료'!F1688,"")</f>
        <v>0</v>
      </c>
      <c r="E1687" s="40" t="str">
        <f>IFERROR(VALUE(SUBSTITUTE('04A_국토부원자료'!G1688,",","")),"")</f>
        <v/>
      </c>
      <c r="F1687" s="41" t="str">
        <f>IFERROR(IF(AND('04A_국토부원자료'!H1688&lt;&gt;"",'04A_국토부원자료'!I1688&lt;&gt;""),DATE(INT(VALUE(SUBSTITUTE('04A_국토부원자료'!H1688,",",""))/100),MOD(VALUE(SUBSTITUTE('04A_국토부원자료'!H1688,",","")),100),VALUE(SUBSTITUTE('04A_국토부원자료'!I1688,",",""))),""),"")</f>
        <v/>
      </c>
      <c r="G1687" s="42" t="str">
        <f>IFERROR(VALUE(SUBSTITUTE('04A_국토부원자료'!J1688,",","")),"")</f>
        <v/>
      </c>
      <c r="H1687" s="43" t="str">
        <f t="shared" si="52"/>
        <v/>
      </c>
      <c r="I1687" s="43" t="str">
        <f t="shared" si="53"/>
        <v/>
      </c>
      <c r="J1687" s="38" t="str">
        <f>IFERROR(VALUE(SUBSTITUTE('04A_국토부원자료'!K1688,",","")),"")</f>
        <v/>
      </c>
      <c r="K1687" s="38" t="str">
        <f>IFERROR(VALUE(SUBSTITUTE('04A_국토부원자료'!N1688,",","")),"")</f>
        <v/>
      </c>
      <c r="L1687" s="39">
        <f>IFERROR('04A_국토부원자료'!O1688,"")</f>
        <v>0</v>
      </c>
      <c r="M1687" s="39">
        <f>IFERROR('04A_국토부원자료'!Q1688,"")</f>
        <v>0</v>
      </c>
      <c r="N1687" s="38">
        <f>IF(B1687="","",IF('02_대상물건입력'!B5="",1,IF(ISNUMBER(SEARCH('02_대상물건입력'!B5,B1687)),1,0)))</f>
        <v>0</v>
      </c>
      <c r="O1687" s="38">
        <f>IF(B1687="","",IF('02_대상물건입력'!B6="",1,IF(ISNUMBER(SEARCH('02_대상물건입력'!B6,B1687)),1,0)))</f>
        <v>0</v>
      </c>
      <c r="P1687" s="38">
        <f>IF(L1687="","",IF('02_대상물건입력'!B15="",0,IF(ISNUMBER(SEARCH('02_대상물건입력'!B15,L1687)),1,0)))</f>
        <v>0</v>
      </c>
      <c r="Q1687" s="38">
        <f>IF(D1687="","",IF('02_대상물건입력'!B8="",0,IF(ISNUMBER(SEARCH('02_대상물건입력'!B8,D1687)),1,0)))</f>
        <v>0</v>
      </c>
      <c r="R1687" s="44" t="str">
        <f>IFERROR(ABS(E1687-'02_대상물건입력'!B11)/'02_대상물건입력'!B11,"")</f>
        <v/>
      </c>
      <c r="S1687" s="38" t="str">
        <f>IFERROR(ABS(J1687-'02_대상물건입력'!B10),"")</f>
        <v/>
      </c>
      <c r="T1687" s="38" t="str">
        <f>IFERROR(ABS('01_설정'!B4-F1687),"")</f>
        <v/>
      </c>
      <c r="U1687" s="38" t="str">
        <f>IFERROR(ABS(K1687-YEAR('02_대상물건입력'!B14)),"")</f>
        <v/>
      </c>
      <c r="V1687" s="38" t="str">
        <f>IF(B1687="","",IF(AND(E1687&gt;0,F1687&gt;0,H1687&gt;0,OR('04A_국토부원자료'!P1688="",'04A_국토부원자료'!P1688="-"),IF('01_설정'!B10=1,N1687=1,TRUE),R1687&lt;='01_설정'!B5,S1687&lt;='01_설정'!B6,T1687&lt;='01_설정'!B7,U1687&lt;='01_설정'!B8),"Y",""))</f>
        <v/>
      </c>
      <c r="W1687" s="40" t="str">
        <f>IF(V1687&lt;&gt;"Y","",MAX(0,(1-R1687/'01_설정'!B5))*'01_설정'!B14+MAX(0,(1-S1687/'01_설정'!B6))*'01_설정'!B15+MAX(0,(1-T1687/'01_설정'!B7))*'01_설정'!B16+MAX(0,(1-U1687/'01_설정'!B8))*'01_설정'!B17+O1687*'01_설정'!B11+Q1687*'01_설정'!B12+P1687*'01_설정'!B13)</f>
        <v/>
      </c>
      <c r="X1687" s="38" t="str">
        <f>IF(W1687="","",1+COUNTIFS($W$4:$W$3003,"&gt;"&amp;W1687)+COUNTIFS($W$4:W1687,W1687)-1)</f>
        <v/>
      </c>
    </row>
    <row r="1688" spans="1:24" ht="16.5">
      <c r="A1688" s="38">
        <f>IF('04A_국토부원자료'!A1689="","",ROW()-3)</f>
        <v>1685</v>
      </c>
      <c r="B1688" s="39">
        <f>IFERROR('04A_국토부원자료'!B1689,"")</f>
        <v>0</v>
      </c>
      <c r="C1688" s="39" t="str">
        <f>IF(B1688="","",IF('04A_국토부원자료'!C1689&lt;&gt;"",'04A_국토부원자료'!C1689,TRIM('04A_국토부원자료'!D1689&amp;IF('04A_국토부원자료'!E1689&lt;&gt;"","-"&amp;'04A_국토부원자료'!E1689,""))))</f>
        <v/>
      </c>
      <c r="D1688" s="39">
        <f>IFERROR('04A_국토부원자료'!F1689,"")</f>
        <v>0</v>
      </c>
      <c r="E1688" s="40" t="str">
        <f>IFERROR(VALUE(SUBSTITUTE('04A_국토부원자료'!G1689,",","")),"")</f>
        <v/>
      </c>
      <c r="F1688" s="41" t="str">
        <f>IFERROR(IF(AND('04A_국토부원자료'!H1689&lt;&gt;"",'04A_국토부원자료'!I1689&lt;&gt;""),DATE(INT(VALUE(SUBSTITUTE('04A_국토부원자료'!H1689,",",""))/100),MOD(VALUE(SUBSTITUTE('04A_국토부원자료'!H1689,",","")),100),VALUE(SUBSTITUTE('04A_국토부원자료'!I1689,",",""))),""),"")</f>
        <v/>
      </c>
      <c r="G1688" s="42" t="str">
        <f>IFERROR(VALUE(SUBSTITUTE('04A_국토부원자료'!J1689,",","")),"")</f>
        <v/>
      </c>
      <c r="H1688" s="43" t="str">
        <f t="shared" si="52"/>
        <v/>
      </c>
      <c r="I1688" s="43" t="str">
        <f t="shared" si="53"/>
        <v/>
      </c>
      <c r="J1688" s="38" t="str">
        <f>IFERROR(VALUE(SUBSTITUTE('04A_국토부원자료'!K1689,",","")),"")</f>
        <v/>
      </c>
      <c r="K1688" s="38" t="str">
        <f>IFERROR(VALUE(SUBSTITUTE('04A_국토부원자료'!N1689,",","")),"")</f>
        <v/>
      </c>
      <c r="L1688" s="39">
        <f>IFERROR('04A_국토부원자료'!O1689,"")</f>
        <v>0</v>
      </c>
      <c r="M1688" s="39">
        <f>IFERROR('04A_국토부원자료'!Q1689,"")</f>
        <v>0</v>
      </c>
      <c r="N1688" s="38">
        <f>IF(B1688="","",IF('02_대상물건입력'!B5="",1,IF(ISNUMBER(SEARCH('02_대상물건입력'!B5,B1688)),1,0)))</f>
        <v>0</v>
      </c>
      <c r="O1688" s="38">
        <f>IF(B1688="","",IF('02_대상물건입력'!B6="",1,IF(ISNUMBER(SEARCH('02_대상물건입력'!B6,B1688)),1,0)))</f>
        <v>0</v>
      </c>
      <c r="P1688" s="38">
        <f>IF(L1688="","",IF('02_대상물건입력'!B15="",0,IF(ISNUMBER(SEARCH('02_대상물건입력'!B15,L1688)),1,0)))</f>
        <v>0</v>
      </c>
      <c r="Q1688" s="38">
        <f>IF(D1688="","",IF('02_대상물건입력'!B8="",0,IF(ISNUMBER(SEARCH('02_대상물건입력'!B8,D1688)),1,0)))</f>
        <v>0</v>
      </c>
      <c r="R1688" s="44" t="str">
        <f>IFERROR(ABS(E1688-'02_대상물건입력'!B11)/'02_대상물건입력'!B11,"")</f>
        <v/>
      </c>
      <c r="S1688" s="38" t="str">
        <f>IFERROR(ABS(J1688-'02_대상물건입력'!B10),"")</f>
        <v/>
      </c>
      <c r="T1688" s="38" t="str">
        <f>IFERROR(ABS('01_설정'!B4-F1688),"")</f>
        <v/>
      </c>
      <c r="U1688" s="38" t="str">
        <f>IFERROR(ABS(K1688-YEAR('02_대상물건입력'!B14)),"")</f>
        <v/>
      </c>
      <c r="V1688" s="38" t="str">
        <f>IF(B1688="","",IF(AND(E1688&gt;0,F1688&gt;0,H1688&gt;0,OR('04A_국토부원자료'!P1689="",'04A_국토부원자료'!P1689="-"),IF('01_설정'!B10=1,N1688=1,TRUE),R1688&lt;='01_설정'!B5,S1688&lt;='01_설정'!B6,T1688&lt;='01_설정'!B7,U1688&lt;='01_설정'!B8),"Y",""))</f>
        <v/>
      </c>
      <c r="W1688" s="40" t="str">
        <f>IF(V1688&lt;&gt;"Y","",MAX(0,(1-R1688/'01_설정'!B5))*'01_설정'!B14+MAX(0,(1-S1688/'01_설정'!B6))*'01_설정'!B15+MAX(0,(1-T1688/'01_설정'!B7))*'01_설정'!B16+MAX(0,(1-U1688/'01_설정'!B8))*'01_설정'!B17+O1688*'01_설정'!B11+Q1688*'01_설정'!B12+P1688*'01_설정'!B13)</f>
        <v/>
      </c>
      <c r="X1688" s="38" t="str">
        <f>IF(W1688="","",1+COUNTIFS($W$4:$W$3003,"&gt;"&amp;W1688)+COUNTIFS($W$4:W1688,W1688)-1)</f>
        <v/>
      </c>
    </row>
    <row r="1689" spans="1:24" ht="16.5">
      <c r="A1689" s="38">
        <f>IF('04A_국토부원자료'!A1690="","",ROW()-3)</f>
        <v>1686</v>
      </c>
      <c r="B1689" s="39">
        <f>IFERROR('04A_국토부원자료'!B1690,"")</f>
        <v>0</v>
      </c>
      <c r="C1689" s="39" t="str">
        <f>IF(B1689="","",IF('04A_국토부원자료'!C1690&lt;&gt;"",'04A_국토부원자료'!C1690,TRIM('04A_국토부원자료'!D1690&amp;IF('04A_국토부원자료'!E1690&lt;&gt;"","-"&amp;'04A_국토부원자료'!E1690,""))))</f>
        <v>-실거래 구분 : 오피스텔(매매)</v>
      </c>
      <c r="D1689" s="39">
        <f>IFERROR('04A_국토부원자료'!F1690,"")</f>
        <v>0</v>
      </c>
      <c r="E1689" s="40" t="str">
        <f>IFERROR(VALUE(SUBSTITUTE('04A_국토부원자료'!G1690,",","")),"")</f>
        <v/>
      </c>
      <c r="F1689" s="41" t="str">
        <f>IFERROR(IF(AND('04A_국토부원자료'!H1690&lt;&gt;"",'04A_국토부원자료'!I1690&lt;&gt;""),DATE(INT(VALUE(SUBSTITUTE('04A_국토부원자료'!H1690,",",""))/100),MOD(VALUE(SUBSTITUTE('04A_국토부원자료'!H1690,",","")),100),VALUE(SUBSTITUTE('04A_국토부원자료'!I1690,",",""))),""),"")</f>
        <v/>
      </c>
      <c r="G1689" s="42" t="str">
        <f>IFERROR(VALUE(SUBSTITUTE('04A_국토부원자료'!J1690,",","")),"")</f>
        <v/>
      </c>
      <c r="H1689" s="43" t="str">
        <f t="shared" si="52"/>
        <v/>
      </c>
      <c r="I1689" s="43" t="str">
        <f t="shared" si="53"/>
        <v/>
      </c>
      <c r="J1689" s="38" t="str">
        <f>IFERROR(VALUE(SUBSTITUTE('04A_국토부원자료'!K1690,",","")),"")</f>
        <v/>
      </c>
      <c r="K1689" s="38" t="str">
        <f>IFERROR(VALUE(SUBSTITUTE('04A_국토부원자료'!N1690,",","")),"")</f>
        <v/>
      </c>
      <c r="L1689" s="39">
        <f>IFERROR('04A_국토부원자료'!O1690,"")</f>
        <v>0</v>
      </c>
      <c r="M1689" s="39">
        <f>IFERROR('04A_국토부원자료'!Q1690,"")</f>
        <v>0</v>
      </c>
      <c r="N1689" s="38">
        <f>IF(B1689="","",IF('02_대상물건입력'!B5="",1,IF(ISNUMBER(SEARCH('02_대상물건입력'!B5,B1689)),1,0)))</f>
        <v>0</v>
      </c>
      <c r="O1689" s="38">
        <f>IF(B1689="","",IF('02_대상물건입력'!B6="",1,IF(ISNUMBER(SEARCH('02_대상물건입력'!B6,B1689)),1,0)))</f>
        <v>0</v>
      </c>
      <c r="P1689" s="38">
        <f>IF(L1689="","",IF('02_대상물건입력'!B15="",0,IF(ISNUMBER(SEARCH('02_대상물건입력'!B15,L1689)),1,0)))</f>
        <v>0</v>
      </c>
      <c r="Q1689" s="38">
        <f>IF(D1689="","",IF('02_대상물건입력'!B8="",0,IF(ISNUMBER(SEARCH('02_대상물건입력'!B8,D1689)),1,0)))</f>
        <v>0</v>
      </c>
      <c r="R1689" s="44" t="str">
        <f>IFERROR(ABS(E1689-'02_대상물건입력'!B11)/'02_대상물건입력'!B11,"")</f>
        <v/>
      </c>
      <c r="S1689" s="38" t="str">
        <f>IFERROR(ABS(J1689-'02_대상물건입력'!B10),"")</f>
        <v/>
      </c>
      <c r="T1689" s="38" t="str">
        <f>IFERROR(ABS('01_설정'!B4-F1689),"")</f>
        <v/>
      </c>
      <c r="U1689" s="38" t="str">
        <f>IFERROR(ABS(K1689-YEAR('02_대상물건입력'!B14)),"")</f>
        <v/>
      </c>
      <c r="V1689" s="38" t="str">
        <f>IF(B1689="","",IF(AND(E1689&gt;0,F1689&gt;0,H1689&gt;0,OR('04A_국토부원자료'!P1690="",'04A_국토부원자료'!P1690="-"),IF('01_설정'!B10=1,N1689=1,TRUE),R1689&lt;='01_설정'!B5,S1689&lt;='01_설정'!B6,T1689&lt;='01_설정'!B7,U1689&lt;='01_설정'!B8),"Y",""))</f>
        <v/>
      </c>
      <c r="W1689" s="40" t="str">
        <f>IF(V1689&lt;&gt;"Y","",MAX(0,(1-R1689/'01_설정'!B5))*'01_설정'!B14+MAX(0,(1-S1689/'01_설정'!B6))*'01_설정'!B15+MAX(0,(1-T1689/'01_설정'!B7))*'01_설정'!B16+MAX(0,(1-U1689/'01_설정'!B8))*'01_설정'!B17+O1689*'01_설정'!B11+Q1689*'01_설정'!B12+P1689*'01_설정'!B13)</f>
        <v/>
      </c>
      <c r="X1689" s="38" t="str">
        <f>IF(W1689="","",1+COUNTIFS($W$4:$W$3003,"&gt;"&amp;W1689)+COUNTIFS($W$4:W1689,W1689)-1)</f>
        <v/>
      </c>
    </row>
    <row r="1690" spans="1:24" ht="16.5">
      <c r="A1690" s="38">
        <f>IF('04A_국토부원자료'!A1691="","",ROW()-3)</f>
        <v>1687</v>
      </c>
      <c r="B1690" s="39">
        <f>IFERROR('04A_국토부원자료'!B1691,"")</f>
        <v>0</v>
      </c>
      <c r="C1690" s="39" t="str">
        <f>IF(B1690="","",IF('04A_국토부원자료'!C1691&lt;&gt;"",'04A_국토부원자료'!C1691,TRIM('04A_국토부원자료'!D1691&amp;IF('04A_국토부원자료'!E1691&lt;&gt;"","-"&amp;'04A_국토부원자료'!E1691,""))))</f>
        <v>-시군구 : 송파구</v>
      </c>
      <c r="D1690" s="39">
        <f>IFERROR('04A_국토부원자료'!F1691,"")</f>
        <v>0</v>
      </c>
      <c r="E1690" s="40" t="str">
        <f>IFERROR(VALUE(SUBSTITUTE('04A_국토부원자료'!G1691,",","")),"")</f>
        <v/>
      </c>
      <c r="F1690" s="41" t="str">
        <f>IFERROR(IF(AND('04A_국토부원자료'!H1691&lt;&gt;"",'04A_국토부원자료'!I1691&lt;&gt;""),DATE(INT(VALUE(SUBSTITUTE('04A_국토부원자료'!H1691,",",""))/100),MOD(VALUE(SUBSTITUTE('04A_국토부원자료'!H1691,",","")),100),VALUE(SUBSTITUTE('04A_국토부원자료'!I1691,",",""))),""),"")</f>
        <v/>
      </c>
      <c r="G1690" s="42" t="str">
        <f>IFERROR(VALUE(SUBSTITUTE('04A_국토부원자료'!J1691,",","")),"")</f>
        <v/>
      </c>
      <c r="H1690" s="43" t="str">
        <f t="shared" si="52"/>
        <v/>
      </c>
      <c r="I1690" s="43" t="str">
        <f t="shared" si="53"/>
        <v/>
      </c>
      <c r="J1690" s="38" t="str">
        <f>IFERROR(VALUE(SUBSTITUTE('04A_국토부원자료'!K1691,",","")),"")</f>
        <v/>
      </c>
      <c r="K1690" s="38" t="str">
        <f>IFERROR(VALUE(SUBSTITUTE('04A_국토부원자료'!N1691,",","")),"")</f>
        <v/>
      </c>
      <c r="L1690" s="39">
        <f>IFERROR('04A_국토부원자료'!O1691,"")</f>
        <v>0</v>
      </c>
      <c r="M1690" s="39">
        <f>IFERROR('04A_국토부원자료'!Q1691,"")</f>
        <v>0</v>
      </c>
      <c r="N1690" s="38">
        <f>IF(B1690="","",IF('02_대상물건입력'!B5="",1,IF(ISNUMBER(SEARCH('02_대상물건입력'!B5,B1690)),1,0)))</f>
        <v>0</v>
      </c>
      <c r="O1690" s="38">
        <f>IF(B1690="","",IF('02_대상물건입력'!B6="",1,IF(ISNUMBER(SEARCH('02_대상물건입력'!B6,B1690)),1,0)))</f>
        <v>0</v>
      </c>
      <c r="P1690" s="38">
        <f>IF(L1690="","",IF('02_대상물건입력'!B15="",0,IF(ISNUMBER(SEARCH('02_대상물건입력'!B15,L1690)),1,0)))</f>
        <v>0</v>
      </c>
      <c r="Q1690" s="38">
        <f>IF(D1690="","",IF('02_대상물건입력'!B8="",0,IF(ISNUMBER(SEARCH('02_대상물건입력'!B8,D1690)),1,0)))</f>
        <v>0</v>
      </c>
      <c r="R1690" s="44" t="str">
        <f>IFERROR(ABS(E1690-'02_대상물건입력'!B11)/'02_대상물건입력'!B11,"")</f>
        <v/>
      </c>
      <c r="S1690" s="38" t="str">
        <f>IFERROR(ABS(J1690-'02_대상물건입력'!B10),"")</f>
        <v/>
      </c>
      <c r="T1690" s="38" t="str">
        <f>IFERROR(ABS('01_설정'!B4-F1690),"")</f>
        <v/>
      </c>
      <c r="U1690" s="38" t="str">
        <f>IFERROR(ABS(K1690-YEAR('02_대상물건입력'!B14)),"")</f>
        <v/>
      </c>
      <c r="V1690" s="38" t="str">
        <f>IF(B1690="","",IF(AND(E1690&gt;0,F1690&gt;0,H1690&gt;0,OR('04A_국토부원자료'!P1691="",'04A_국토부원자료'!P1691="-"),IF('01_설정'!B10=1,N1690=1,TRUE),R1690&lt;='01_설정'!B5,S1690&lt;='01_설정'!B6,T1690&lt;='01_설정'!B7,U1690&lt;='01_설정'!B8),"Y",""))</f>
        <v/>
      </c>
      <c r="W1690" s="40" t="str">
        <f>IF(V1690&lt;&gt;"Y","",MAX(0,(1-R1690/'01_설정'!B5))*'01_설정'!B14+MAX(0,(1-S1690/'01_설정'!B6))*'01_설정'!B15+MAX(0,(1-T1690/'01_설정'!B7))*'01_설정'!B16+MAX(0,(1-U1690/'01_설정'!B8))*'01_설정'!B17+O1690*'01_설정'!B11+Q1690*'01_설정'!B12+P1690*'01_설정'!B13)</f>
        <v/>
      </c>
      <c r="X1690" s="38" t="str">
        <f>IF(W1690="","",1+COUNTIFS($W$4:$W$3003,"&gt;"&amp;W1690)+COUNTIFS($W$4:W1690,W1690)-1)</f>
        <v/>
      </c>
    </row>
    <row r="1691" spans="1:24" ht="16.5">
      <c r="A1691" s="38">
        <f>IF('04A_국토부원자료'!A1692="","",ROW()-3)</f>
        <v>1688</v>
      </c>
      <c r="B1691" s="39">
        <f>IFERROR('04A_국토부원자료'!B1692,"")</f>
        <v>0</v>
      </c>
      <c r="C1691" s="39" t="str">
        <f>IF(B1691="","",IF('04A_국토부원자료'!C1692&lt;&gt;"",'04A_국토부원자료'!C1692,TRIM('04A_국토부원자료'!D1692&amp;IF('04A_국토부원자료'!E1692&lt;&gt;"","-"&amp;'04A_국토부원자료'!E1692,""))))</f>
        <v>-면적 : 60㎡이하</v>
      </c>
      <c r="D1691" s="39">
        <f>IFERROR('04A_국토부원자료'!F1692,"")</f>
        <v>0</v>
      </c>
      <c r="E1691" s="40" t="str">
        <f>IFERROR(VALUE(SUBSTITUTE('04A_국토부원자료'!G1692,",","")),"")</f>
        <v/>
      </c>
      <c r="F1691" s="41" t="str">
        <f>IFERROR(IF(AND('04A_국토부원자료'!H1692&lt;&gt;"",'04A_국토부원자료'!I1692&lt;&gt;""),DATE(INT(VALUE(SUBSTITUTE('04A_국토부원자료'!H1692,",",""))/100),MOD(VALUE(SUBSTITUTE('04A_국토부원자료'!H1692,",","")),100),VALUE(SUBSTITUTE('04A_국토부원자료'!I1692,",",""))),""),"")</f>
        <v/>
      </c>
      <c r="G1691" s="42" t="str">
        <f>IFERROR(VALUE(SUBSTITUTE('04A_국토부원자료'!J1692,",","")),"")</f>
        <v/>
      </c>
      <c r="H1691" s="43" t="str">
        <f t="shared" si="52"/>
        <v/>
      </c>
      <c r="I1691" s="43" t="str">
        <f t="shared" si="53"/>
        <v/>
      </c>
      <c r="J1691" s="38" t="str">
        <f>IFERROR(VALUE(SUBSTITUTE('04A_국토부원자료'!K1692,",","")),"")</f>
        <v/>
      </c>
      <c r="K1691" s="38" t="str">
        <f>IFERROR(VALUE(SUBSTITUTE('04A_국토부원자료'!N1692,",","")),"")</f>
        <v/>
      </c>
      <c r="L1691" s="39">
        <f>IFERROR('04A_국토부원자료'!O1692,"")</f>
        <v>0</v>
      </c>
      <c r="M1691" s="39">
        <f>IFERROR('04A_국토부원자료'!Q1692,"")</f>
        <v>0</v>
      </c>
      <c r="N1691" s="38">
        <f>IF(B1691="","",IF('02_대상물건입력'!B5="",1,IF(ISNUMBER(SEARCH('02_대상물건입력'!B5,B1691)),1,0)))</f>
        <v>0</v>
      </c>
      <c r="O1691" s="38">
        <f>IF(B1691="","",IF('02_대상물건입력'!B6="",1,IF(ISNUMBER(SEARCH('02_대상물건입력'!B6,B1691)),1,0)))</f>
        <v>0</v>
      </c>
      <c r="P1691" s="38">
        <f>IF(L1691="","",IF('02_대상물건입력'!B15="",0,IF(ISNUMBER(SEARCH('02_대상물건입력'!B15,L1691)),1,0)))</f>
        <v>0</v>
      </c>
      <c r="Q1691" s="38">
        <f>IF(D1691="","",IF('02_대상물건입력'!B8="",0,IF(ISNUMBER(SEARCH('02_대상물건입력'!B8,D1691)),1,0)))</f>
        <v>0</v>
      </c>
      <c r="R1691" s="44" t="str">
        <f>IFERROR(ABS(E1691-'02_대상물건입력'!B11)/'02_대상물건입력'!B11,"")</f>
        <v/>
      </c>
      <c r="S1691" s="38" t="str">
        <f>IFERROR(ABS(J1691-'02_대상물건입력'!B10),"")</f>
        <v/>
      </c>
      <c r="T1691" s="38" t="str">
        <f>IFERROR(ABS('01_설정'!B4-F1691),"")</f>
        <v/>
      </c>
      <c r="U1691" s="38" t="str">
        <f>IFERROR(ABS(K1691-YEAR('02_대상물건입력'!B14)),"")</f>
        <v/>
      </c>
      <c r="V1691" s="38" t="str">
        <f>IF(B1691="","",IF(AND(E1691&gt;0,F1691&gt;0,H1691&gt;0,OR('04A_국토부원자료'!P1692="",'04A_국토부원자료'!P1692="-"),IF('01_설정'!B10=1,N1691=1,TRUE),R1691&lt;='01_설정'!B5,S1691&lt;='01_설정'!B6,T1691&lt;='01_설정'!B7,U1691&lt;='01_설정'!B8),"Y",""))</f>
        <v/>
      </c>
      <c r="W1691" s="40" t="str">
        <f>IF(V1691&lt;&gt;"Y","",MAX(0,(1-R1691/'01_설정'!B5))*'01_설정'!B14+MAX(0,(1-S1691/'01_설정'!B6))*'01_설정'!B15+MAX(0,(1-T1691/'01_설정'!B7))*'01_설정'!B16+MAX(0,(1-U1691/'01_설정'!B8))*'01_설정'!B17+O1691*'01_설정'!B11+Q1691*'01_설정'!B12+P1691*'01_설정'!B13)</f>
        <v/>
      </c>
      <c r="X1691" s="38" t="str">
        <f>IF(W1691="","",1+COUNTIFS($W$4:$W$3003,"&gt;"&amp;W1691)+COUNTIFS($W$4:W1691,W1691)-1)</f>
        <v/>
      </c>
    </row>
    <row r="1692" spans="1:24" ht="16.5">
      <c r="A1692" s="38" t="str">
        <f>IF('04A_국토부원자료'!A1693="","",ROW()-3)</f>
        <v/>
      </c>
      <c r="B1692" s="39">
        <f>IFERROR('04A_국토부원자료'!B1693,"")</f>
        <v>0</v>
      </c>
      <c r="C1692" s="39" t="str">
        <f>IF(B1692="","",IF('04A_국토부원자료'!C1693&lt;&gt;"",'04A_국토부원자료'!C1693,TRIM('04A_국토부원자료'!D1693&amp;IF('04A_국토부원자료'!E1693&lt;&gt;"","-"&amp;'04A_국토부원자료'!E1693,""))))</f>
        <v/>
      </c>
      <c r="D1692" s="39">
        <f>IFERROR('04A_국토부원자료'!F1693,"")</f>
        <v>0</v>
      </c>
      <c r="E1692" s="40" t="str">
        <f>IFERROR(VALUE(SUBSTITUTE('04A_국토부원자료'!G1693,",","")),"")</f>
        <v/>
      </c>
      <c r="F1692" s="41" t="str">
        <f>IFERROR(IF(AND('04A_국토부원자료'!H1693&lt;&gt;"",'04A_국토부원자료'!I1693&lt;&gt;""),DATE(INT(VALUE(SUBSTITUTE('04A_국토부원자료'!H1693,",",""))/100),MOD(VALUE(SUBSTITUTE('04A_국토부원자료'!H1693,",","")),100),VALUE(SUBSTITUTE('04A_국토부원자료'!I1693,",",""))),""),"")</f>
        <v/>
      </c>
      <c r="G1692" s="42" t="str">
        <f>IFERROR(VALUE(SUBSTITUTE('04A_국토부원자료'!J1693,",","")),"")</f>
        <v/>
      </c>
      <c r="H1692" s="43" t="str">
        <f t="shared" si="52"/>
        <v/>
      </c>
      <c r="I1692" s="43" t="str">
        <f t="shared" si="53"/>
        <v/>
      </c>
      <c r="J1692" s="38" t="str">
        <f>IFERROR(VALUE(SUBSTITUTE('04A_국토부원자료'!K1693,",","")),"")</f>
        <v/>
      </c>
      <c r="K1692" s="38" t="str">
        <f>IFERROR(VALUE(SUBSTITUTE('04A_국토부원자료'!N1693,",","")),"")</f>
        <v/>
      </c>
      <c r="L1692" s="39">
        <f>IFERROR('04A_국토부원자료'!O1693,"")</f>
        <v>0</v>
      </c>
      <c r="M1692" s="39">
        <f>IFERROR('04A_국토부원자료'!Q1693,"")</f>
        <v>0</v>
      </c>
      <c r="N1692" s="38">
        <f>IF(B1692="","",IF('02_대상물건입력'!B5="",1,IF(ISNUMBER(SEARCH('02_대상물건입력'!B5,B1692)),1,0)))</f>
        <v>0</v>
      </c>
      <c r="O1692" s="38">
        <f>IF(B1692="","",IF('02_대상물건입력'!B6="",1,IF(ISNUMBER(SEARCH('02_대상물건입력'!B6,B1692)),1,0)))</f>
        <v>0</v>
      </c>
      <c r="P1692" s="38">
        <f>IF(L1692="","",IF('02_대상물건입력'!B15="",0,IF(ISNUMBER(SEARCH('02_대상물건입력'!B15,L1692)),1,0)))</f>
        <v>0</v>
      </c>
      <c r="Q1692" s="38">
        <f>IF(D1692="","",IF('02_대상물건입력'!B8="",0,IF(ISNUMBER(SEARCH('02_대상물건입력'!B8,D1692)),1,0)))</f>
        <v>0</v>
      </c>
      <c r="R1692" s="44" t="str">
        <f>IFERROR(ABS(E1692-'02_대상물건입력'!B11)/'02_대상물건입력'!B11,"")</f>
        <v/>
      </c>
      <c r="S1692" s="38" t="str">
        <f>IFERROR(ABS(J1692-'02_대상물건입력'!B10),"")</f>
        <v/>
      </c>
      <c r="T1692" s="38" t="str">
        <f>IFERROR(ABS('01_설정'!B4-F1692),"")</f>
        <v/>
      </c>
      <c r="U1692" s="38" t="str">
        <f>IFERROR(ABS(K1692-YEAR('02_대상물건입력'!B14)),"")</f>
        <v/>
      </c>
      <c r="V1692" s="38" t="str">
        <f>IF(B1692="","",IF(AND(E1692&gt;0,F1692&gt;0,H1692&gt;0,OR('04A_국토부원자료'!P1693="",'04A_국토부원자료'!P1693="-"),IF('01_설정'!B10=1,N1692=1,TRUE),R1692&lt;='01_설정'!B5,S1692&lt;='01_설정'!B6,T1692&lt;='01_설정'!B7,U1692&lt;='01_설정'!B8),"Y",""))</f>
        <v/>
      </c>
      <c r="W1692" s="40" t="str">
        <f>IF(V1692&lt;&gt;"Y","",MAX(0,(1-R1692/'01_설정'!B5))*'01_설정'!B14+MAX(0,(1-S1692/'01_설정'!B6))*'01_설정'!B15+MAX(0,(1-T1692/'01_설정'!B7))*'01_설정'!B16+MAX(0,(1-U1692/'01_설정'!B8))*'01_설정'!B17+O1692*'01_설정'!B11+Q1692*'01_설정'!B12+P1692*'01_설정'!B13)</f>
        <v/>
      </c>
      <c r="X1692" s="38" t="str">
        <f>IF(W1692="","",1+COUNTIFS($W$4:$W$3003,"&gt;"&amp;W1692)+COUNTIFS($W$4:W1692,W1692)-1)</f>
        <v/>
      </c>
    </row>
    <row r="1693" spans="1:24" ht="16.5">
      <c r="A1693" s="38">
        <f>IF('04A_국토부원자료'!A1694="","",ROW()-3)</f>
        <v>1690</v>
      </c>
      <c r="B1693" s="39" t="str">
        <f>IFERROR('04A_국토부원자료'!B1694,"")</f>
        <v>시군구</v>
      </c>
      <c r="C1693" s="39" t="str">
        <f>IF(B1693="","",IF('04A_국토부원자료'!C1694&lt;&gt;"",'04A_국토부원자료'!C1694,TRIM('04A_국토부원자료'!D1694&amp;IF('04A_국토부원자료'!E1694&lt;&gt;"","-"&amp;'04A_국토부원자료'!E1694,""))))</f>
        <v>번지</v>
      </c>
      <c r="D1693" s="39" t="str">
        <f>IFERROR('04A_국토부원자료'!F1694,"")</f>
        <v>단지명</v>
      </c>
      <c r="E1693" s="40" t="str">
        <f>IFERROR(VALUE(SUBSTITUTE('04A_국토부원자료'!G1694,",","")),"")</f>
        <v/>
      </c>
      <c r="F1693" s="41" t="str">
        <f>IFERROR(IF(AND('04A_국토부원자료'!H1694&lt;&gt;"",'04A_국토부원자료'!I1694&lt;&gt;""),DATE(INT(VALUE(SUBSTITUTE('04A_국토부원자료'!H1694,",",""))/100),MOD(VALUE(SUBSTITUTE('04A_국토부원자료'!H1694,",","")),100),VALUE(SUBSTITUTE('04A_국토부원자료'!I1694,",",""))),""),"")</f>
        <v/>
      </c>
      <c r="G1693" s="42" t="str">
        <f>IFERROR(VALUE(SUBSTITUTE('04A_국토부원자료'!J1694,",","")),"")</f>
        <v/>
      </c>
      <c r="H1693" s="43" t="str">
        <f t="shared" si="52"/>
        <v/>
      </c>
      <c r="I1693" s="43" t="str">
        <f t="shared" si="53"/>
        <v/>
      </c>
      <c r="J1693" s="38" t="str">
        <f>IFERROR(VALUE(SUBSTITUTE('04A_국토부원자료'!K1694,",","")),"")</f>
        <v/>
      </c>
      <c r="K1693" s="38" t="str">
        <f>IFERROR(VALUE(SUBSTITUTE('04A_국토부원자료'!N1694,",","")),"")</f>
        <v/>
      </c>
      <c r="L1693" s="39" t="str">
        <f>IFERROR('04A_국토부원자료'!O1694,"")</f>
        <v>도로명</v>
      </c>
      <c r="M1693" s="39" t="str">
        <f>IFERROR('04A_국토부원자료'!Q1694,"")</f>
        <v>거래유형</v>
      </c>
      <c r="N1693" s="38">
        <f>IF(B1693="","",IF('02_대상물건입력'!B5="",1,IF(ISNUMBER(SEARCH('02_대상물건입력'!B5,B1693)),1,0)))</f>
        <v>0</v>
      </c>
      <c r="O1693" s="38">
        <f>IF(B1693="","",IF('02_대상물건입력'!B6="",1,IF(ISNUMBER(SEARCH('02_대상물건입력'!B6,B1693)),1,0)))</f>
        <v>0</v>
      </c>
      <c r="P1693" s="38">
        <f>IF(L1693="","",IF('02_대상물건입력'!B15="",0,IF(ISNUMBER(SEARCH('02_대상물건입력'!B15,L1693)),1,0)))</f>
        <v>0</v>
      </c>
      <c r="Q1693" s="38">
        <f>IF(D1693="","",IF('02_대상물건입력'!B8="",0,IF(ISNUMBER(SEARCH('02_대상물건입력'!B8,D1693)),1,0)))</f>
        <v>0</v>
      </c>
      <c r="R1693" s="44" t="str">
        <f>IFERROR(ABS(E1693-'02_대상물건입력'!B11)/'02_대상물건입력'!B11,"")</f>
        <v/>
      </c>
      <c r="S1693" s="38" t="str">
        <f>IFERROR(ABS(J1693-'02_대상물건입력'!B10),"")</f>
        <v/>
      </c>
      <c r="T1693" s="38" t="str">
        <f>IFERROR(ABS('01_설정'!B4-F1693),"")</f>
        <v/>
      </c>
      <c r="U1693" s="38" t="str">
        <f>IFERROR(ABS(K1693-YEAR('02_대상물건입력'!B14)),"")</f>
        <v/>
      </c>
      <c r="V1693" s="38" t="str">
        <f>IF(B1693="","",IF(AND(E1693&gt;0,F1693&gt;0,H1693&gt;0,OR('04A_국토부원자료'!P1694="",'04A_국토부원자료'!P1694="-"),IF('01_설정'!B10=1,N1693=1,TRUE),R1693&lt;='01_설정'!B5,S1693&lt;='01_설정'!B6,T1693&lt;='01_설정'!B7,U1693&lt;='01_설정'!B8),"Y",""))</f>
        <v/>
      </c>
      <c r="W1693" s="40" t="str">
        <f>IF(V1693&lt;&gt;"Y","",MAX(0,(1-R1693/'01_설정'!B5))*'01_설정'!B14+MAX(0,(1-S1693/'01_설정'!B6))*'01_설정'!B15+MAX(0,(1-T1693/'01_설정'!B7))*'01_설정'!B16+MAX(0,(1-U1693/'01_설정'!B8))*'01_설정'!B17+O1693*'01_설정'!B11+Q1693*'01_설정'!B12+P1693*'01_설정'!B13)</f>
        <v/>
      </c>
      <c r="X1693" s="38" t="str">
        <f>IF(W1693="","",1+COUNTIFS($W$4:$W$3003,"&gt;"&amp;W1693)+COUNTIFS($W$4:W1693,W1693)-1)</f>
        <v/>
      </c>
    </row>
    <row r="1694" spans="1:24" ht="16.5">
      <c r="A1694" s="38">
        <f>IF('04A_국토부원자료'!A1695="","",ROW()-3)</f>
        <v>1691</v>
      </c>
      <c r="B1694" s="39" t="str">
        <f>IFERROR('04A_국토부원자료'!B1695,"")</f>
        <v>서울특별시 송파구 방이동</v>
      </c>
      <c r="C1694" s="39" t="str">
        <f>IF(B1694="","",IF('04A_국토부원자료'!C1695&lt;&gt;"",'04A_국토부원자료'!C1695,TRIM('04A_국토부원자료'!D1695&amp;IF('04A_국토부원자료'!E1695&lt;&gt;"","-"&amp;'04A_국토부원자료'!E1695,""))))</f>
        <v>47</v>
      </c>
      <c r="D1694" s="39" t="str">
        <f>IFERROR('04A_국토부원자료'!F1695,"")</f>
        <v>잠실헤리츠</v>
      </c>
      <c r="E1694" s="40">
        <f>IFERROR(VALUE(SUBSTITUTE('04A_국토부원자료'!G1695,",","")),"")</f>
        <v>16.43</v>
      </c>
      <c r="F1694" s="41">
        <f>IFERROR(IF(AND('04A_국토부원자료'!H1695&lt;&gt;"",'04A_국토부원자료'!I1695&lt;&gt;""),DATE(INT(VALUE(SUBSTITUTE('04A_국토부원자료'!H1695,",",""))/100),MOD(VALUE(SUBSTITUTE('04A_국토부원자료'!H1695,",","")),100),VALUE(SUBSTITUTE('04A_국토부원자료'!I1695,",",""))),""),"")</f>
        <v>45729</v>
      </c>
      <c r="G1694" s="42">
        <f>IFERROR(VALUE(SUBSTITUTE('04A_국토부원자료'!J1695,",","")),"")</f>
        <v>16000</v>
      </c>
      <c r="H1694" s="43">
        <f t="shared" si="52"/>
        <v>160000000</v>
      </c>
      <c r="I1694" s="43">
        <f t="shared" si="53"/>
        <v>9738283.6275106519</v>
      </c>
      <c r="J1694" s="38">
        <f>IFERROR(VALUE(SUBSTITUTE('04A_국토부원자료'!K1695,",","")),"")</f>
        <v>8</v>
      </c>
      <c r="K1694" s="38">
        <f>IFERROR(VALUE(SUBSTITUTE('04A_국토부원자료'!N1695,",","")),"")</f>
        <v>2017</v>
      </c>
      <c r="L1694" s="39" t="str">
        <f>IFERROR('04A_국토부원자료'!O1695,"")</f>
        <v xml:space="preserve"> </v>
      </c>
      <c r="M1694" s="39" t="str">
        <f>IFERROR('04A_국토부원자료'!Q1695,"")</f>
        <v>중개거래</v>
      </c>
      <c r="N1694" s="38">
        <f>IF(B1694="","",IF('02_대상물건입력'!B5="",1,IF(ISNUMBER(SEARCH('02_대상물건입력'!B5,B1694)),1,0)))</f>
        <v>1</v>
      </c>
      <c r="O1694" s="38">
        <f>IF(B1694="","",IF('02_대상물건입력'!B6="",1,IF(ISNUMBER(SEARCH('02_대상물건입력'!B6,B1694)),1,0)))</f>
        <v>0</v>
      </c>
      <c r="P1694" s="38">
        <f>IF(L1694="","",IF('02_대상물건입력'!B15="",0,IF(ISNUMBER(SEARCH('02_대상물건입력'!B15,L1694)),1,0)))</f>
        <v>0</v>
      </c>
      <c r="Q1694" s="38">
        <f>IF(D1694="","",IF('02_대상물건입력'!B8="",0,IF(ISNUMBER(SEARCH('02_대상물건입력'!B8,D1694)),1,0)))</f>
        <v>0</v>
      </c>
      <c r="R1694" s="44">
        <f>IFERROR(ABS(E1694-'02_대상물건입력'!B11)/'02_대상물건입력'!B11,"")</f>
        <v>0.39690487027765131</v>
      </c>
      <c r="S1694" s="38">
        <f>IFERROR(ABS(J1694-'02_대상물건입력'!B10),"")</f>
        <v>4</v>
      </c>
      <c r="T1694" s="38">
        <f>IFERROR(ABS('01_설정'!B4-F1694),"")</f>
        <v>383</v>
      </c>
      <c r="U1694" s="38">
        <f>IFERROR(ABS(K1694-YEAR('02_대상물건입력'!B14)),"")</f>
        <v>9</v>
      </c>
      <c r="V1694" s="38" t="str">
        <f>IF(B1694="","",IF(AND(E1694&gt;0,F1694&gt;0,H1694&gt;0,OR('04A_국토부원자료'!P1695="",'04A_국토부원자료'!P1695="-"),IF('01_설정'!B10=1,N1694=1,TRUE),R1694&lt;='01_설정'!B5,S1694&lt;='01_설정'!B6,T1694&lt;='01_설정'!B7,U1694&lt;='01_설정'!B8),"Y",""))</f>
        <v/>
      </c>
      <c r="W1694" s="40" t="str">
        <f>IF(V1694&lt;&gt;"Y","",MAX(0,(1-R1694/'01_설정'!B5))*'01_설정'!B14+MAX(0,(1-S1694/'01_설정'!B6))*'01_설정'!B15+MAX(0,(1-T1694/'01_설정'!B7))*'01_설정'!B16+MAX(0,(1-U1694/'01_설정'!B8))*'01_설정'!B17+O1694*'01_설정'!B11+Q1694*'01_설정'!B12+P1694*'01_설정'!B13)</f>
        <v/>
      </c>
      <c r="X1694" s="38" t="str">
        <f>IF(W1694="","",1+COUNTIFS($W$4:$W$3003,"&gt;"&amp;W1694)+COUNTIFS($W$4:W1694,W1694)-1)</f>
        <v/>
      </c>
    </row>
    <row r="1695" spans="1:24" ht="16.5">
      <c r="A1695" s="38">
        <f>IF('04A_국토부원자료'!A1696="","",ROW()-3)</f>
        <v>1692</v>
      </c>
      <c r="B1695" s="39" t="str">
        <f>IFERROR('04A_국토부원자료'!B1696,"")</f>
        <v>서울특별시 송파구 방이동</v>
      </c>
      <c r="C1695" s="39" t="str">
        <f>IF(B1695="","",IF('04A_국토부원자료'!C1696&lt;&gt;"",'04A_국토부원자료'!C1696,TRIM('04A_국토부원자료'!D1696&amp;IF('04A_국토부원자료'!E1696&lt;&gt;"","-"&amp;'04A_국토부원자료'!E1696,""))))</f>
        <v>43</v>
      </c>
      <c r="D1695" s="39" t="str">
        <f>IFERROR('04A_국토부원자료'!F1696,"")</f>
        <v>대명벨리온</v>
      </c>
      <c r="E1695" s="40">
        <f>IFERROR(VALUE(SUBSTITUTE('04A_국토부원자료'!G1696,",","")),"")</f>
        <v>17.32</v>
      </c>
      <c r="F1695" s="41">
        <f>IFERROR(IF(AND('04A_국토부원자료'!H1696&lt;&gt;"",'04A_국토부원자료'!I1696&lt;&gt;""),DATE(INT(VALUE(SUBSTITUTE('04A_국토부원자료'!H1696,",",""))/100),MOD(VALUE(SUBSTITUTE('04A_국토부원자료'!H1696,",","")),100),VALUE(SUBSTITUTE('04A_국토부원자료'!I1696,",",""))),""),"")</f>
        <v>45726</v>
      </c>
      <c r="G1695" s="42">
        <f>IFERROR(VALUE(SUBSTITUTE('04A_국토부원자료'!J1696,",","")),"")</f>
        <v>16800</v>
      </c>
      <c r="H1695" s="43">
        <f t="shared" si="52"/>
        <v>168000000</v>
      </c>
      <c r="I1695" s="43">
        <f t="shared" si="53"/>
        <v>9699769.0531177819</v>
      </c>
      <c r="J1695" s="38">
        <f>IFERROR(VALUE(SUBSTITUTE('04A_국토부원자료'!K1696,",","")),"")</f>
        <v>17</v>
      </c>
      <c r="K1695" s="38">
        <f>IFERROR(VALUE(SUBSTITUTE('04A_국토부원자료'!N1696,",","")),"")</f>
        <v>2017</v>
      </c>
      <c r="L1695" s="39" t="str">
        <f>IFERROR('04A_국토부원자료'!O1696,"")</f>
        <v xml:space="preserve"> </v>
      </c>
      <c r="M1695" s="39" t="str">
        <f>IFERROR('04A_국토부원자료'!Q1696,"")</f>
        <v>중개거래</v>
      </c>
      <c r="N1695" s="38">
        <f>IF(B1695="","",IF('02_대상물건입력'!B5="",1,IF(ISNUMBER(SEARCH('02_대상물건입력'!B5,B1695)),1,0)))</f>
        <v>1</v>
      </c>
      <c r="O1695" s="38">
        <f>IF(B1695="","",IF('02_대상물건입력'!B6="",1,IF(ISNUMBER(SEARCH('02_대상물건입력'!B6,B1695)),1,0)))</f>
        <v>0</v>
      </c>
      <c r="P1695" s="38">
        <f>IF(L1695="","",IF('02_대상물건입력'!B15="",0,IF(ISNUMBER(SEARCH('02_대상물건입력'!B15,L1695)),1,0)))</f>
        <v>0</v>
      </c>
      <c r="Q1695" s="38">
        <f>IF(D1695="","",IF('02_대상물건입력'!B8="",0,IF(ISNUMBER(SEARCH('02_대상물건입력'!B8,D1695)),1,0)))</f>
        <v>0</v>
      </c>
      <c r="R1695" s="44">
        <f>IFERROR(ABS(E1695-'02_대상물건입력'!B11)/'02_대상물건입력'!B11,"")</f>
        <v>0.36423568796158984</v>
      </c>
      <c r="S1695" s="38">
        <f>IFERROR(ABS(J1695-'02_대상물건입력'!B10),"")</f>
        <v>5</v>
      </c>
      <c r="T1695" s="38">
        <f>IFERROR(ABS('01_설정'!B4-F1695),"")</f>
        <v>386</v>
      </c>
      <c r="U1695" s="38">
        <f>IFERROR(ABS(K1695-YEAR('02_대상물건입력'!B14)),"")</f>
        <v>9</v>
      </c>
      <c r="V1695" s="38" t="str">
        <f>IF(B1695="","",IF(AND(E1695&gt;0,F1695&gt;0,H1695&gt;0,OR('04A_국토부원자료'!P1696="",'04A_국토부원자료'!P1696="-"),IF('01_설정'!B10=1,N1695=1,TRUE),R1695&lt;='01_설정'!B5,S1695&lt;='01_설정'!B6,T1695&lt;='01_설정'!B7,U1695&lt;='01_설정'!B8),"Y",""))</f>
        <v/>
      </c>
      <c r="W1695" s="40" t="str">
        <f>IF(V1695&lt;&gt;"Y","",MAX(0,(1-R1695/'01_설정'!B5))*'01_설정'!B14+MAX(0,(1-S1695/'01_설정'!B6))*'01_설정'!B15+MAX(0,(1-T1695/'01_설정'!B7))*'01_설정'!B16+MAX(0,(1-U1695/'01_설정'!B8))*'01_설정'!B17+O1695*'01_설정'!B11+Q1695*'01_설정'!B12+P1695*'01_설정'!B13)</f>
        <v/>
      </c>
      <c r="X1695" s="38" t="str">
        <f>IF(W1695="","",1+COUNTIFS($W$4:$W$3003,"&gt;"&amp;W1695)+COUNTIFS($W$4:W1695,W1695)-1)</f>
        <v/>
      </c>
    </row>
    <row r="1696" spans="1:24" ht="16.5">
      <c r="A1696" s="38">
        <f>IF('04A_국토부원자료'!A1697="","",ROW()-3)</f>
        <v>1693</v>
      </c>
      <c r="B1696" s="39" t="str">
        <f>IFERROR('04A_국토부원자료'!B1697,"")</f>
        <v>서울특별시 송파구 방이동</v>
      </c>
      <c r="C1696" s="39" t="str">
        <f>IF(B1696="","",IF('04A_국토부원자료'!C1697&lt;&gt;"",'04A_국토부원자료'!C1697,TRIM('04A_국토부원자료'!D1697&amp;IF('04A_국토부원자료'!E1697&lt;&gt;"","-"&amp;'04A_국토부원자료'!E1697,""))))</f>
        <v>46-2</v>
      </c>
      <c r="D1696" s="39" t="str">
        <f>IFERROR('04A_국토부원자료'!F1697,"")</f>
        <v>사보이시티잠실</v>
      </c>
      <c r="E1696" s="40">
        <f>IFERROR(VALUE(SUBSTITUTE('04A_국토부원자료'!G1697,",","")),"")</f>
        <v>19.3629</v>
      </c>
      <c r="F1696" s="41">
        <f>IFERROR(IF(AND('04A_국토부원자료'!H1697&lt;&gt;"",'04A_국토부원자료'!I1697&lt;&gt;""),DATE(INT(VALUE(SUBSTITUTE('04A_국토부원자료'!H1697,",",""))/100),MOD(VALUE(SUBSTITUTE('04A_국토부원자료'!H1697,",","")),100),VALUE(SUBSTITUTE('04A_국토부원자료'!I1697,",",""))),""),"")</f>
        <v>45721</v>
      </c>
      <c r="G1696" s="42">
        <f>IFERROR(VALUE(SUBSTITUTE('04A_국토부원자료'!J1697,",","")),"")</f>
        <v>23600</v>
      </c>
      <c r="H1696" s="43">
        <f t="shared" si="52"/>
        <v>236000000</v>
      </c>
      <c r="I1696" s="43">
        <f t="shared" si="53"/>
        <v>12188256.924324352</v>
      </c>
      <c r="J1696" s="38">
        <f>IFERROR(VALUE(SUBSTITUTE('04A_국토부원자료'!K1697,",","")),"")</f>
        <v>15</v>
      </c>
      <c r="K1696" s="38">
        <f>IFERROR(VALUE(SUBSTITUTE('04A_국토부원자료'!N1697,",","")),"")</f>
        <v>2021</v>
      </c>
      <c r="L1696" s="39" t="str">
        <f>IFERROR('04A_국토부원자료'!O1697,"")</f>
        <v>오금로11길 45</v>
      </c>
      <c r="M1696" s="39" t="str">
        <f>IFERROR('04A_국토부원자료'!Q1697,"")</f>
        <v>중개거래</v>
      </c>
      <c r="N1696" s="38">
        <f>IF(B1696="","",IF('02_대상물건입력'!B5="",1,IF(ISNUMBER(SEARCH('02_대상물건입력'!B5,B1696)),1,0)))</f>
        <v>1</v>
      </c>
      <c r="O1696" s="38">
        <f>IF(B1696="","",IF('02_대상물건입력'!B6="",1,IF(ISNUMBER(SEARCH('02_대상물건입력'!B6,B1696)),1,0)))</f>
        <v>0</v>
      </c>
      <c r="P1696" s="38">
        <f>IF(L1696="","",IF('02_대상물건입력'!B15="",0,IF(ISNUMBER(SEARCH('02_대상물건입력'!B15,L1696)),1,0)))</f>
        <v>0</v>
      </c>
      <c r="Q1696" s="38">
        <f>IF(D1696="","",IF('02_대상물건입력'!B8="",0,IF(ISNUMBER(SEARCH('02_대상물건입력'!B8,D1696)),1,0)))</f>
        <v>0</v>
      </c>
      <c r="R1696" s="44">
        <f>IFERROR(ABS(E1696-'02_대상물건입력'!B11)/'02_대상물건입력'!B11,"")</f>
        <v>0.28924706711498083</v>
      </c>
      <c r="S1696" s="38">
        <f>IFERROR(ABS(J1696-'02_대상물건입력'!B10),"")</f>
        <v>3</v>
      </c>
      <c r="T1696" s="38">
        <f>IFERROR(ABS('01_설정'!B4-F1696),"")</f>
        <v>391</v>
      </c>
      <c r="U1696" s="38">
        <f>IFERROR(ABS(K1696-YEAR('02_대상물건입력'!B14)),"")</f>
        <v>5</v>
      </c>
      <c r="V1696" s="38" t="str">
        <f>IF(B1696="","",IF(AND(E1696&gt;0,F1696&gt;0,H1696&gt;0,OR('04A_국토부원자료'!P1697="",'04A_국토부원자료'!P1697="-"),IF('01_설정'!B10=1,N1696=1,TRUE),R1696&lt;='01_설정'!B5,S1696&lt;='01_설정'!B6,T1696&lt;='01_설정'!B7,U1696&lt;='01_설정'!B8),"Y",""))</f>
        <v/>
      </c>
      <c r="W1696" s="40" t="str">
        <f>IF(V1696&lt;&gt;"Y","",MAX(0,(1-R1696/'01_설정'!B5))*'01_설정'!B14+MAX(0,(1-S1696/'01_설정'!B6))*'01_설정'!B15+MAX(0,(1-T1696/'01_설정'!B7))*'01_설정'!B16+MAX(0,(1-U1696/'01_설정'!B8))*'01_설정'!B17+O1696*'01_설정'!B11+Q1696*'01_설정'!B12+P1696*'01_설정'!B13)</f>
        <v/>
      </c>
      <c r="X1696" s="38" t="str">
        <f>IF(W1696="","",1+COUNTIFS($W$4:$W$3003,"&gt;"&amp;W1696)+COUNTIFS($W$4:W1696,W1696)-1)</f>
        <v/>
      </c>
    </row>
    <row r="1697" spans="1:24" ht="16.5">
      <c r="A1697" s="38">
        <f>IF('04A_국토부원자료'!A1698="","",ROW()-3)</f>
        <v>1694</v>
      </c>
      <c r="B1697" s="39" t="str">
        <f>IFERROR('04A_국토부원자료'!B1698,"")</f>
        <v>서울특별시 송파구 방이동</v>
      </c>
      <c r="C1697" s="39" t="str">
        <f>IF(B1697="","",IF('04A_국토부원자료'!C1698&lt;&gt;"",'04A_국토부원자료'!C1698,TRIM('04A_국토부원자료'!D1698&amp;IF('04A_국토부원자료'!E1698&lt;&gt;"","-"&amp;'04A_국토부원자료'!E1698,""))))</f>
        <v>227-1</v>
      </c>
      <c r="D1697" s="39" t="str">
        <f>IFERROR('04A_국토부원자료'!F1698,"")</f>
        <v>인택스파크텔,인택스파크빌</v>
      </c>
      <c r="E1697" s="40">
        <f>IFERROR(VALUE(SUBSTITUTE('04A_국토부원자료'!G1698,",","")),"")</f>
        <v>33.76</v>
      </c>
      <c r="F1697" s="41">
        <f>IFERROR(IF(AND('04A_국토부원자료'!H1698&lt;&gt;"",'04A_국토부원자료'!I1698&lt;&gt;""),DATE(INT(VALUE(SUBSTITUTE('04A_국토부원자료'!H1698,",",""))/100),MOD(VALUE(SUBSTITUTE('04A_국토부원자료'!H1698,",","")),100),VALUE(SUBSTITUTE('04A_국토부원자료'!I1698,",",""))),""),"")</f>
        <v>45721</v>
      </c>
      <c r="G1697" s="42">
        <f>IFERROR(VALUE(SUBSTITUTE('04A_국토부원자료'!J1698,",","")),"")</f>
        <v>16000</v>
      </c>
      <c r="H1697" s="43">
        <f t="shared" si="52"/>
        <v>160000000</v>
      </c>
      <c r="I1697" s="43">
        <f t="shared" si="53"/>
        <v>4739336.4928909959</v>
      </c>
      <c r="J1697" s="38">
        <f>IFERROR(VALUE(SUBSTITUTE('04A_국토부원자료'!K1698,",","")),"")</f>
        <v>4</v>
      </c>
      <c r="K1697" s="38">
        <f>IFERROR(VALUE(SUBSTITUTE('04A_국토부원자료'!N1698,",","")),"")</f>
        <v>2002</v>
      </c>
      <c r="L1697" s="39" t="str">
        <f>IFERROR('04A_국토부원자료'!O1698,"")</f>
        <v>오금로25길 12</v>
      </c>
      <c r="M1697" s="39" t="str">
        <f>IFERROR('04A_국토부원자료'!Q1698,"")</f>
        <v>중개거래</v>
      </c>
      <c r="N1697" s="38">
        <f>IF(B1697="","",IF('02_대상물건입력'!B5="",1,IF(ISNUMBER(SEARCH('02_대상물건입력'!B5,B1697)),1,0)))</f>
        <v>1</v>
      </c>
      <c r="O1697" s="38">
        <f>IF(B1697="","",IF('02_대상물건입력'!B6="",1,IF(ISNUMBER(SEARCH('02_대상물건입력'!B6,B1697)),1,0)))</f>
        <v>0</v>
      </c>
      <c r="P1697" s="38">
        <f>IF(L1697="","",IF('02_대상물건입력'!B15="",0,IF(ISNUMBER(SEARCH('02_대상물건입력'!B15,L1697)),1,0)))</f>
        <v>0</v>
      </c>
      <c r="Q1697" s="38">
        <f>IF(D1697="","",IF('02_대상물건입력'!B8="",0,IF(ISNUMBER(SEARCH('02_대상물건입력'!B8,D1697)),1,0)))</f>
        <v>0</v>
      </c>
      <c r="R1697" s="44">
        <f>IFERROR(ABS(E1697-'02_대상물건입력'!B11)/'02_대상물건입력'!B11,"")</f>
        <v>0.2392265112249842</v>
      </c>
      <c r="S1697" s="38">
        <f>IFERROR(ABS(J1697-'02_대상물건입력'!B10),"")</f>
        <v>8</v>
      </c>
      <c r="T1697" s="38">
        <f>IFERROR(ABS('01_설정'!B4-F1697),"")</f>
        <v>391</v>
      </c>
      <c r="U1697" s="38">
        <f>IFERROR(ABS(K1697-YEAR('02_대상물건입력'!B14)),"")</f>
        <v>24</v>
      </c>
      <c r="V1697" s="38" t="str">
        <f>IF(B1697="","",IF(AND(E1697&gt;0,F1697&gt;0,H1697&gt;0,OR('04A_국토부원자료'!P1698="",'04A_국토부원자료'!P1698="-"),IF('01_설정'!B10=1,N1697=1,TRUE),R1697&lt;='01_설정'!B5,S1697&lt;='01_설정'!B6,T1697&lt;='01_설정'!B7,U1697&lt;='01_설정'!B8),"Y",""))</f>
        <v/>
      </c>
      <c r="W1697" s="40" t="str">
        <f>IF(V1697&lt;&gt;"Y","",MAX(0,(1-R1697/'01_설정'!B5))*'01_설정'!B14+MAX(0,(1-S1697/'01_설정'!B6))*'01_설정'!B15+MAX(0,(1-T1697/'01_설정'!B7))*'01_설정'!B16+MAX(0,(1-U1697/'01_설정'!B8))*'01_설정'!B17+O1697*'01_설정'!B11+Q1697*'01_설정'!B12+P1697*'01_설정'!B13)</f>
        <v/>
      </c>
      <c r="X1697" s="38" t="str">
        <f>IF(W1697="","",1+COUNTIFS($W$4:$W$3003,"&gt;"&amp;W1697)+COUNTIFS($W$4:W1697,W1697)-1)</f>
        <v/>
      </c>
    </row>
    <row r="1698" spans="1:24" ht="16.5">
      <c r="A1698" s="38">
        <f>IF('04A_국토부원자료'!A1699="","",ROW()-3)</f>
        <v>1695</v>
      </c>
      <c r="B1698" s="39" t="str">
        <f>IFERROR('04A_국토부원자료'!B1699,"")</f>
        <v>서울특별시 송파구 방이동</v>
      </c>
      <c r="C1698" s="39" t="str">
        <f>IF(B1698="","",IF('04A_국토부원자료'!C1699&lt;&gt;"",'04A_국토부원자료'!C1699,TRIM('04A_국토부원자료'!D1699&amp;IF('04A_국토부원자료'!E1699&lt;&gt;"","-"&amp;'04A_국토부원자료'!E1699,""))))</f>
        <v>51</v>
      </c>
      <c r="D1698" s="39" t="str">
        <f>IFERROR('04A_국토부원자료'!F1699,"")</f>
        <v>올림픽파크리움</v>
      </c>
      <c r="E1698" s="40">
        <f>IFERROR(VALUE(SUBSTITUTE('04A_국토부원자료'!G1699,",","")),"")</f>
        <v>21.087</v>
      </c>
      <c r="F1698" s="41">
        <f>IFERROR(IF(AND('04A_국토부원자료'!H1699&lt;&gt;"",'04A_국토부원자료'!I1699&lt;&gt;""),DATE(INT(VALUE(SUBSTITUTE('04A_국토부원자료'!H1699,",",""))/100),MOD(VALUE(SUBSTITUTE('04A_국토부원자료'!H1699,",","")),100),VALUE(SUBSTITUTE('04A_국토부원자료'!I1699,",",""))),""),"")</f>
        <v>45720</v>
      </c>
      <c r="G1698" s="42">
        <f>IFERROR(VALUE(SUBSTITUTE('04A_국토부원자료'!J1699,",","")),"")</f>
        <v>20100</v>
      </c>
      <c r="H1698" s="43">
        <f t="shared" si="52"/>
        <v>201000000</v>
      </c>
      <c r="I1698" s="43">
        <f t="shared" si="53"/>
        <v>9531939.1094038989</v>
      </c>
      <c r="J1698" s="38">
        <f>IFERROR(VALUE(SUBSTITUTE('04A_국토부원자료'!K1699,",","")),"")</f>
        <v>10</v>
      </c>
      <c r="K1698" s="38">
        <f>IFERROR(VALUE(SUBSTITUTE('04A_국토부원자료'!N1699,",","")),"")</f>
        <v>2016</v>
      </c>
      <c r="L1698" s="39" t="str">
        <f>IFERROR('04A_국토부원자료'!O1699,"")</f>
        <v>백제고분로 505</v>
      </c>
      <c r="M1698" s="39" t="str">
        <f>IFERROR('04A_국토부원자료'!Q1699,"")</f>
        <v>직거래</v>
      </c>
      <c r="N1698" s="38">
        <f>IF(B1698="","",IF('02_대상물건입력'!B5="",1,IF(ISNUMBER(SEARCH('02_대상물건입력'!B5,B1698)),1,0)))</f>
        <v>1</v>
      </c>
      <c r="O1698" s="38">
        <f>IF(B1698="","",IF('02_대상물건입력'!B6="",1,IF(ISNUMBER(SEARCH('02_대상물건입력'!B6,B1698)),1,0)))</f>
        <v>0</v>
      </c>
      <c r="P1698" s="38">
        <f>IF(L1698="","",IF('02_대상물건입력'!B15="",0,IF(ISNUMBER(SEARCH('02_대상물건입력'!B15,L1698)),1,0)))</f>
        <v>0</v>
      </c>
      <c r="Q1698" s="38">
        <f>IF(D1698="","",IF('02_대상물건입력'!B8="",0,IF(ISNUMBER(SEARCH('02_대상물건입력'!B8,D1698)),1,0)))</f>
        <v>0</v>
      </c>
      <c r="R1698" s="44">
        <f>IFERROR(ABS(E1698-'02_대상물건입력'!B11)/'02_대상물건입력'!B11,"")</f>
        <v>0.22596062078787787</v>
      </c>
      <c r="S1698" s="38">
        <f>IFERROR(ABS(J1698-'02_대상물건입력'!B10),"")</f>
        <v>2</v>
      </c>
      <c r="T1698" s="38">
        <f>IFERROR(ABS('01_설정'!B4-F1698),"")</f>
        <v>392</v>
      </c>
      <c r="U1698" s="38">
        <f>IFERROR(ABS(K1698-YEAR('02_대상물건입력'!B14)),"")</f>
        <v>10</v>
      </c>
      <c r="V1698" s="38" t="str">
        <f>IF(B1698="","",IF(AND(E1698&gt;0,F1698&gt;0,H1698&gt;0,OR('04A_국토부원자료'!P1699="",'04A_국토부원자료'!P1699="-"),IF('01_설정'!B10=1,N1698=1,TRUE),R1698&lt;='01_설정'!B5,S1698&lt;='01_설정'!B6,T1698&lt;='01_설정'!B7,U1698&lt;='01_설정'!B8),"Y",""))</f>
        <v>Y</v>
      </c>
      <c r="W1698" s="40">
        <f>IF(V1698&lt;&gt;"Y","",MAX(0,(1-R1698/'01_설정'!B5))*'01_설정'!B14+MAX(0,(1-S1698/'01_설정'!B6))*'01_설정'!B15+MAX(0,(1-T1698/'01_설정'!B7))*'01_설정'!B16+MAX(0,(1-U1698/'01_설정'!B8))*'01_설정'!B17+O1698*'01_설정'!B11+Q1698*'01_설정'!B12+P1698*'01_설정'!B13)</f>
        <v>20.871629754228394</v>
      </c>
      <c r="X1698" s="38">
        <f>IF(W1698="","",1+COUNTIFS($W$4:$W$3003,"&gt;"&amp;W1698)+COUNTIFS($W$4:W1698,W1698)-1)</f>
        <v>250</v>
      </c>
    </row>
    <row r="1699" spans="1:24" ht="16.5">
      <c r="A1699" s="38">
        <f>IF('04A_국토부원자료'!A1700="","",ROW()-3)</f>
        <v>1696</v>
      </c>
      <c r="B1699" s="39" t="str">
        <f>IFERROR('04A_국토부원자료'!B1700,"")</f>
        <v>서울특별시 송파구 방이동</v>
      </c>
      <c r="C1699" s="39" t="str">
        <f>IF(B1699="","",IF('04A_국토부원자료'!C1700&lt;&gt;"",'04A_국토부원자료'!C1700,TRIM('04A_국토부원자료'!D1700&amp;IF('04A_국토부원자료'!E1700&lt;&gt;"","-"&amp;'04A_국토부원자료'!E1700,""))))</f>
        <v>49-11</v>
      </c>
      <c r="D1699" s="39" t="str">
        <f>IFERROR('04A_국토부원자료'!F1700,"")</f>
        <v>한 스위트 올림픽파크</v>
      </c>
      <c r="E1699" s="40">
        <f>IFERROR(VALUE(SUBSTITUTE('04A_국토부원자료'!G1700,",","")),"")</f>
        <v>31.12</v>
      </c>
      <c r="F1699" s="41">
        <f>IFERROR(IF(AND('04A_국토부원자료'!H1700&lt;&gt;"",'04A_국토부원자료'!I1700&lt;&gt;""),DATE(INT(VALUE(SUBSTITUTE('04A_국토부원자료'!H1700,",",""))/100),MOD(VALUE(SUBSTITUTE('04A_국토부원자료'!H1700,",","")),100),VALUE(SUBSTITUTE('04A_국토부원자료'!I1700,",",""))),""),"")</f>
        <v>45720</v>
      </c>
      <c r="G1699" s="42">
        <f>IFERROR(VALUE(SUBSTITUTE('04A_국토부원자료'!J1700,",","")),"")</f>
        <v>36700</v>
      </c>
      <c r="H1699" s="43">
        <f t="shared" si="52"/>
        <v>367000000</v>
      </c>
      <c r="I1699" s="43">
        <f t="shared" si="53"/>
        <v>11793059.12596401</v>
      </c>
      <c r="J1699" s="38">
        <f>IFERROR(VALUE(SUBSTITUTE('04A_국토부원자료'!K1700,",","")),"")</f>
        <v>15</v>
      </c>
      <c r="K1699" s="38">
        <f>IFERROR(VALUE(SUBSTITUTE('04A_국토부원자료'!N1700,",","")),"")</f>
        <v>2020</v>
      </c>
      <c r="L1699" s="39" t="str">
        <f>IFERROR('04A_국토부원자료'!O1700,"")</f>
        <v>백제고분로51길 9</v>
      </c>
      <c r="M1699" s="39" t="str">
        <f>IFERROR('04A_국토부원자료'!Q1700,"")</f>
        <v>중개거래</v>
      </c>
      <c r="N1699" s="38">
        <f>IF(B1699="","",IF('02_대상물건입력'!B5="",1,IF(ISNUMBER(SEARCH('02_대상물건입력'!B5,B1699)),1,0)))</f>
        <v>1</v>
      </c>
      <c r="O1699" s="38">
        <f>IF(B1699="","",IF('02_대상물건입력'!B6="",1,IF(ISNUMBER(SEARCH('02_대상물건입력'!B6,B1699)),1,0)))</f>
        <v>0</v>
      </c>
      <c r="P1699" s="38">
        <f>IF(L1699="","",IF('02_대상물건입력'!B15="",0,IF(ISNUMBER(SEARCH('02_대상물건입력'!B15,L1699)),1,0)))</f>
        <v>0</v>
      </c>
      <c r="Q1699" s="38">
        <f>IF(D1699="","",IF('02_대상물건입력'!B8="",0,IF(ISNUMBER(SEARCH('02_대상물건입력'!B8,D1699)),1,0)))</f>
        <v>0</v>
      </c>
      <c r="R1699" s="44">
        <f>IFERROR(ABS(E1699-'02_대상물건입력'!B11)/'02_대상물건입력'!B11,"")</f>
        <v>0.14232017266947605</v>
      </c>
      <c r="S1699" s="38">
        <f>IFERROR(ABS(J1699-'02_대상물건입력'!B10),"")</f>
        <v>3</v>
      </c>
      <c r="T1699" s="38">
        <f>IFERROR(ABS('01_설정'!B4-F1699),"")</f>
        <v>392</v>
      </c>
      <c r="U1699" s="38">
        <f>IFERROR(ABS(K1699-YEAR('02_대상물건입력'!B14)),"")</f>
        <v>6</v>
      </c>
      <c r="V1699" s="38" t="str">
        <f>IF(B1699="","",IF(AND(E1699&gt;0,F1699&gt;0,H1699&gt;0,OR('04A_국토부원자료'!P1700="",'04A_국토부원자료'!P1700="-"),IF('01_설정'!B10=1,N1699=1,TRUE),R1699&lt;='01_설정'!B5,S1699&lt;='01_설정'!B6,T1699&lt;='01_설정'!B7,U1699&lt;='01_설정'!B8),"Y",""))</f>
        <v>Y</v>
      </c>
      <c r="W1699" s="40">
        <f>IF(V1699&lt;&gt;"Y","",MAX(0,(1-R1699/'01_설정'!B5))*'01_설정'!B14+MAX(0,(1-S1699/'01_설정'!B6))*'01_설정'!B15+MAX(0,(1-T1699/'01_설정'!B7))*'01_설정'!B16+MAX(0,(1-U1699/'01_설정'!B8))*'01_설정'!B17+O1699*'01_설정'!B11+Q1699*'01_설정'!B12+P1699*'01_설정'!B13)</f>
        <v>29.831989188647754</v>
      </c>
      <c r="X1699" s="38">
        <f>IF(W1699="","",1+COUNTIFS($W$4:$W$3003,"&gt;"&amp;W1699)+COUNTIFS($W$4:W1699,W1699)-1)</f>
        <v>172</v>
      </c>
    </row>
    <row r="1700" spans="1:24" ht="16.5">
      <c r="A1700" s="38">
        <f>IF('04A_국토부원자료'!A1701="","",ROW()-3)</f>
        <v>1697</v>
      </c>
      <c r="B1700" s="39" t="str">
        <f>IFERROR('04A_국토부원자료'!B1701,"")</f>
        <v>서울특별시 송파구 방이동</v>
      </c>
      <c r="C1700" s="39" t="str">
        <f>IF(B1700="","",IF('04A_국토부원자료'!C1701&lt;&gt;"",'04A_국토부원자료'!C1701,TRIM('04A_국토부원자료'!D1701&amp;IF('04A_국토부원자료'!E1701&lt;&gt;"","-"&amp;'04A_국토부원자료'!E1701,""))))</f>
        <v>49-5</v>
      </c>
      <c r="D1700" s="39" t="str">
        <f>IFERROR('04A_국토부원자료'!F1701,"")</f>
        <v>올림픽파크존오피스텔</v>
      </c>
      <c r="E1700" s="40">
        <f>IFERROR(VALUE(SUBSTITUTE('04A_국토부원자료'!G1701,",","")),"")</f>
        <v>25.78</v>
      </c>
      <c r="F1700" s="41">
        <f>IFERROR(IF(AND('04A_국토부원자료'!H1701&lt;&gt;"",'04A_국토부원자료'!I1701&lt;&gt;""),DATE(INT(VALUE(SUBSTITUTE('04A_국토부원자료'!H1701,",",""))/100),MOD(VALUE(SUBSTITUTE('04A_국토부원자료'!H1701,",","")),100),VALUE(SUBSTITUTE('04A_국토부원자료'!I1701,",",""))),""),"")</f>
        <v>45716</v>
      </c>
      <c r="G1700" s="42">
        <f>IFERROR(VALUE(SUBSTITUTE('04A_국토부원자료'!J1701,",","")),"")</f>
        <v>15500</v>
      </c>
      <c r="H1700" s="43">
        <f t="shared" si="52"/>
        <v>155000000</v>
      </c>
      <c r="I1700" s="43">
        <f t="shared" si="53"/>
        <v>6012412.7230411172</v>
      </c>
      <c r="J1700" s="38">
        <f>IFERROR(VALUE(SUBSTITUTE('04A_국토부원자료'!K1701,",","")),"")</f>
        <v>5</v>
      </c>
      <c r="K1700" s="38">
        <f>IFERROR(VALUE(SUBSTITUTE('04A_국토부원자료'!N1701,",","")),"")</f>
        <v>2002</v>
      </c>
      <c r="L1700" s="39" t="str">
        <f>IFERROR('04A_국토부원자료'!O1701,"")</f>
        <v>오금로11길 59</v>
      </c>
      <c r="M1700" s="39" t="str">
        <f>IFERROR('04A_국토부원자료'!Q1701,"")</f>
        <v>중개거래</v>
      </c>
      <c r="N1700" s="38">
        <f>IF(B1700="","",IF('02_대상물건입력'!B5="",1,IF(ISNUMBER(SEARCH('02_대상물건입력'!B5,B1700)),1,0)))</f>
        <v>1</v>
      </c>
      <c r="O1700" s="38">
        <f>IF(B1700="","",IF('02_대상물건입력'!B6="",1,IF(ISNUMBER(SEARCH('02_대상물건입력'!B6,B1700)),1,0)))</f>
        <v>0</v>
      </c>
      <c r="P1700" s="38">
        <f>IF(L1700="","",IF('02_대상물건입력'!B15="",0,IF(ISNUMBER(SEARCH('02_대상물건입력'!B15,L1700)),1,0)))</f>
        <v>0</v>
      </c>
      <c r="Q1700" s="38">
        <f>IF(D1700="","",IF('02_대상물건입력'!B8="",0,IF(ISNUMBER(SEARCH('02_대상물건입력'!B8,D1700)),1,0)))</f>
        <v>0</v>
      </c>
      <c r="R1700" s="44">
        <f>IFERROR(ABS(E1700-'02_대상물건입력'!B11)/'02_대상물건입력'!B11,"")</f>
        <v>5.36949212268929E-2</v>
      </c>
      <c r="S1700" s="38">
        <f>IFERROR(ABS(J1700-'02_대상물건입력'!B10),"")</f>
        <v>7</v>
      </c>
      <c r="T1700" s="38">
        <f>IFERROR(ABS('01_설정'!B4-F1700),"")</f>
        <v>396</v>
      </c>
      <c r="U1700" s="38">
        <f>IFERROR(ABS(K1700-YEAR('02_대상물건입력'!B14)),"")</f>
        <v>24</v>
      </c>
      <c r="V1700" s="38" t="str">
        <f>IF(B1700="","",IF(AND(E1700&gt;0,F1700&gt;0,H1700&gt;0,OR('04A_국토부원자료'!P1701="",'04A_국토부원자료'!P1701="-"),IF('01_설정'!B10=1,N1700=1,TRUE),R1700&lt;='01_설정'!B5,S1700&lt;='01_설정'!B6,T1700&lt;='01_설정'!B7,U1700&lt;='01_설정'!B8),"Y",""))</f>
        <v/>
      </c>
      <c r="W1700" s="40" t="str">
        <f>IF(V1700&lt;&gt;"Y","",MAX(0,(1-R1700/'01_설정'!B5))*'01_설정'!B14+MAX(0,(1-S1700/'01_설정'!B6))*'01_설정'!B15+MAX(0,(1-T1700/'01_설정'!B7))*'01_설정'!B16+MAX(0,(1-U1700/'01_설정'!B8))*'01_설정'!B17+O1700*'01_설정'!B11+Q1700*'01_설정'!B12+P1700*'01_설정'!B13)</f>
        <v/>
      </c>
      <c r="X1700" s="38" t="str">
        <f>IF(W1700="","",1+COUNTIFS($W$4:$W$3003,"&gt;"&amp;W1700)+COUNTIFS($W$4:W1700,W1700)-1)</f>
        <v/>
      </c>
    </row>
    <row r="1701" spans="1:24" ht="16.5">
      <c r="A1701" s="38">
        <f>IF('04A_국토부원자료'!A1702="","",ROW()-3)</f>
        <v>1698</v>
      </c>
      <c r="B1701" s="39" t="str">
        <f>IFERROR('04A_국토부원자료'!B1702,"")</f>
        <v>서울특별시 송파구 방이동</v>
      </c>
      <c r="C1701" s="39" t="str">
        <f>IF(B1701="","",IF('04A_국토부원자료'!C1702&lt;&gt;"",'04A_국토부원자료'!C1702,TRIM('04A_국토부원자료'!D1702&amp;IF('04A_국토부원자료'!E1702&lt;&gt;"","-"&amp;'04A_국토부원자료'!E1702,""))))</f>
        <v>22-5</v>
      </c>
      <c r="D1701" s="39" t="str">
        <f>IFERROR('04A_국토부원자료'!F1702,"")</f>
        <v>잠실리시온</v>
      </c>
      <c r="E1701" s="40">
        <f>IFERROR(VALUE(SUBSTITUTE('04A_국토부원자료'!G1702,",","")),"")</f>
        <v>38.64</v>
      </c>
      <c r="F1701" s="41">
        <f>IFERROR(IF(AND('04A_국토부원자료'!H1702&lt;&gt;"",'04A_국토부원자료'!I1702&lt;&gt;""),DATE(INT(VALUE(SUBSTITUTE('04A_국토부원자료'!H1702,",",""))/100),MOD(VALUE(SUBSTITUTE('04A_국토부원자료'!H1702,",","")),100),VALUE(SUBSTITUTE('04A_국토부원자료'!I1702,",",""))),""),"")</f>
        <v>45712</v>
      </c>
      <c r="G1701" s="42">
        <f>IFERROR(VALUE(SUBSTITUTE('04A_국토부원자료'!J1702,",","")),"")</f>
        <v>31000</v>
      </c>
      <c r="H1701" s="43">
        <f t="shared" si="52"/>
        <v>310000000</v>
      </c>
      <c r="I1701" s="43">
        <f t="shared" si="53"/>
        <v>8022774.3271221528</v>
      </c>
      <c r="J1701" s="38">
        <f>IFERROR(VALUE(SUBSTITUTE('04A_국토부원자료'!K1702,",","")),"")</f>
        <v>23</v>
      </c>
      <c r="K1701" s="38">
        <f>IFERROR(VALUE(SUBSTITUTE('04A_국토부원자료'!N1702,",","")),"")</f>
        <v>2004</v>
      </c>
      <c r="L1701" s="39" t="str">
        <f>IFERROR('04A_국토부원자료'!O1702,"")</f>
        <v>오금로 87</v>
      </c>
      <c r="M1701" s="39" t="str">
        <f>IFERROR('04A_국토부원자료'!Q1702,"")</f>
        <v>중개거래</v>
      </c>
      <c r="N1701" s="38">
        <f>IF(B1701="","",IF('02_대상물건입력'!B5="",1,IF(ISNUMBER(SEARCH('02_대상물건입력'!B5,B1701)),1,0)))</f>
        <v>1</v>
      </c>
      <c r="O1701" s="38">
        <f>IF(B1701="","",IF('02_대상물건입력'!B6="",1,IF(ISNUMBER(SEARCH('02_대상물건입력'!B6,B1701)),1,0)))</f>
        <v>0</v>
      </c>
      <c r="P1701" s="38">
        <f>IF(L1701="","",IF('02_대상물건입력'!B15="",0,IF(ISNUMBER(SEARCH('02_대상물건입력'!B15,L1701)),1,0)))</f>
        <v>0</v>
      </c>
      <c r="Q1701" s="38">
        <f>IF(D1701="","",IF('02_대상물건입력'!B8="",0,IF(ISNUMBER(SEARCH('02_대상물건입력'!B8,D1701)),1,0)))</f>
        <v>0</v>
      </c>
      <c r="R1701" s="44">
        <f>IFERROR(ABS(E1701-'02_대상물건입력'!B11)/'02_대상물건입력'!B11,"")</f>
        <v>0.41835640976698435</v>
      </c>
      <c r="S1701" s="38">
        <f>IFERROR(ABS(J1701-'02_대상물건입력'!B10),"")</f>
        <v>11</v>
      </c>
      <c r="T1701" s="38">
        <f>IFERROR(ABS('01_설정'!B4-F1701),"")</f>
        <v>400</v>
      </c>
      <c r="U1701" s="38">
        <f>IFERROR(ABS(K1701-YEAR('02_대상물건입력'!B14)),"")</f>
        <v>22</v>
      </c>
      <c r="V1701" s="38" t="str">
        <f>IF(B1701="","",IF(AND(E1701&gt;0,F1701&gt;0,H1701&gt;0,OR('04A_국토부원자료'!P1702="",'04A_국토부원자료'!P1702="-"),IF('01_설정'!B10=1,N1701=1,TRUE),R1701&lt;='01_설정'!B5,S1701&lt;='01_설정'!B6,T1701&lt;='01_설정'!B7,U1701&lt;='01_설정'!B8),"Y",""))</f>
        <v/>
      </c>
      <c r="W1701" s="40" t="str">
        <f>IF(V1701&lt;&gt;"Y","",MAX(0,(1-R1701/'01_설정'!B5))*'01_설정'!B14+MAX(0,(1-S1701/'01_설정'!B6))*'01_설정'!B15+MAX(0,(1-T1701/'01_설정'!B7))*'01_설정'!B16+MAX(0,(1-U1701/'01_설정'!B8))*'01_설정'!B17+O1701*'01_설정'!B11+Q1701*'01_설정'!B12+P1701*'01_설정'!B13)</f>
        <v/>
      </c>
      <c r="X1701" s="38" t="str">
        <f>IF(W1701="","",1+COUNTIFS($W$4:$W$3003,"&gt;"&amp;W1701)+COUNTIFS($W$4:W1701,W1701)-1)</f>
        <v/>
      </c>
    </row>
    <row r="1702" spans="1:24" ht="16.5">
      <c r="A1702" s="38">
        <f>IF('04A_국토부원자료'!A1703="","",ROW()-3)</f>
        <v>1699</v>
      </c>
      <c r="B1702" s="39" t="str">
        <f>IFERROR('04A_국토부원자료'!B1703,"")</f>
        <v>서울특별시 송파구 방이동</v>
      </c>
      <c r="C1702" s="39" t="str">
        <f>IF(B1702="","",IF('04A_국토부원자료'!C1703&lt;&gt;"",'04A_국토부원자료'!C1703,TRIM('04A_국토부원자료'!D1703&amp;IF('04A_국토부원자료'!E1703&lt;&gt;"","-"&amp;'04A_국토부원자료'!E1703,""))))</f>
        <v>50</v>
      </c>
      <c r="D1702" s="39" t="str">
        <f>IFERROR('04A_국토부원자료'!F1703,"")</f>
        <v>잠실엘퍼스트오피스텔</v>
      </c>
      <c r="E1702" s="40">
        <f>IFERROR(VALUE(SUBSTITUTE('04A_국토부원자료'!G1703,",","")),"")</f>
        <v>24.888200000000001</v>
      </c>
      <c r="F1702" s="41">
        <f>IFERROR(IF(AND('04A_국토부원자료'!H1703&lt;&gt;"",'04A_국토부원자료'!I1703&lt;&gt;""),DATE(INT(VALUE(SUBSTITUTE('04A_국토부원자료'!H1703,",",""))/100),MOD(VALUE(SUBSTITUTE('04A_국토부원자료'!H1703,",","")),100),VALUE(SUBSTITUTE('04A_국토부원자료'!I1703,",",""))),""),"")</f>
        <v>45709</v>
      </c>
      <c r="G1702" s="42">
        <f>IFERROR(VALUE(SUBSTITUTE('04A_국토부원자료'!J1703,",","")),"")</f>
        <v>29900</v>
      </c>
      <c r="H1702" s="43">
        <f t="shared" si="52"/>
        <v>299000000</v>
      </c>
      <c r="I1702" s="43">
        <f t="shared" si="53"/>
        <v>12013725.379898908</v>
      </c>
      <c r="J1702" s="38">
        <f>IFERROR(VALUE(SUBSTITUTE('04A_국토부원자료'!K1703,",","")),"")</f>
        <v>13</v>
      </c>
      <c r="K1702" s="38">
        <f>IFERROR(VALUE(SUBSTITUTE('04A_국토부원자료'!N1703,",","")),"")</f>
        <v>2019</v>
      </c>
      <c r="L1702" s="39" t="str">
        <f>IFERROR('04A_국토부원자료'!O1703,"")</f>
        <v>백제고분로51길 7</v>
      </c>
      <c r="M1702" s="39" t="str">
        <f>IFERROR('04A_국토부원자료'!Q1703,"")</f>
        <v>직거래</v>
      </c>
      <c r="N1702" s="38">
        <f>IF(B1702="","",IF('02_대상물건입력'!B5="",1,IF(ISNUMBER(SEARCH('02_대상물건입력'!B5,B1702)),1,0)))</f>
        <v>1</v>
      </c>
      <c r="O1702" s="38">
        <f>IF(B1702="","",IF('02_대상물건입력'!B6="",1,IF(ISNUMBER(SEARCH('02_대상물건입력'!B6,B1702)),1,0)))</f>
        <v>0</v>
      </c>
      <c r="P1702" s="38">
        <f>IF(L1702="","",IF('02_대상물건입력'!B15="",0,IF(ISNUMBER(SEARCH('02_대상물건입력'!B15,L1702)),1,0)))</f>
        <v>0</v>
      </c>
      <c r="Q1702" s="38">
        <f>IF(D1702="","",IF('02_대상물건입력'!B8="",0,IF(ISNUMBER(SEARCH('02_대상물건입력'!B8,D1702)),1,0)))</f>
        <v>0</v>
      </c>
      <c r="R1702" s="44">
        <f>IFERROR(ABS(E1702-'02_대상물건입력'!B11)/'02_대상물건입력'!B11,"")</f>
        <v>8.643017604651497E-2</v>
      </c>
      <c r="S1702" s="38">
        <f>IFERROR(ABS(J1702-'02_대상물건입력'!B10),"")</f>
        <v>1</v>
      </c>
      <c r="T1702" s="38">
        <f>IFERROR(ABS('01_설정'!B4-F1702),"")</f>
        <v>403</v>
      </c>
      <c r="U1702" s="38">
        <f>IFERROR(ABS(K1702-YEAR('02_대상물건입력'!B14)),"")</f>
        <v>7</v>
      </c>
      <c r="V1702" s="38" t="str">
        <f>IF(B1702="","",IF(AND(E1702&gt;0,F1702&gt;0,H1702&gt;0,OR('04A_국토부원자료'!P1703="",'04A_국토부원자료'!P1703="-"),IF('01_설정'!B10=1,N1702=1,TRUE),R1702&lt;='01_설정'!B5,S1702&lt;='01_설정'!B6,T1702&lt;='01_설정'!B7,U1702&lt;='01_설정'!B8),"Y",""))</f>
        <v>Y</v>
      </c>
      <c r="W1702" s="40">
        <f>IF(V1702&lt;&gt;"Y","",MAX(0,(1-R1702/'01_설정'!B5))*'01_설정'!B14+MAX(0,(1-S1702/'01_설정'!B6))*'01_설정'!B15+MAX(0,(1-T1702/'01_설정'!B7))*'01_설정'!B16+MAX(0,(1-U1702/'01_설정'!B8))*'01_설정'!B17+O1702*'01_설정'!B11+Q1702*'01_설정'!B12+P1702*'01_설정'!B13)</f>
        <v>38.369486973660102</v>
      </c>
      <c r="X1702" s="38">
        <f>IF(W1702="","",1+COUNTIFS($W$4:$W$3003,"&gt;"&amp;W1702)+COUNTIFS($W$4:W1702,W1702)-1)</f>
        <v>83</v>
      </c>
    </row>
    <row r="1703" spans="1:24" ht="16.5">
      <c r="A1703" s="38">
        <f>IF('04A_국토부원자료'!A1704="","",ROW()-3)</f>
        <v>1700</v>
      </c>
      <c r="B1703" s="39" t="str">
        <f>IFERROR('04A_국토부원자료'!B1704,"")</f>
        <v>서울특별시 송파구 방이동</v>
      </c>
      <c r="C1703" s="39" t="str">
        <f>IF(B1703="","",IF('04A_국토부원자료'!C1704&lt;&gt;"",'04A_국토부원자료'!C1704,TRIM('04A_국토부원자료'!D1704&amp;IF('04A_국토부원자료'!E1704&lt;&gt;"","-"&amp;'04A_국토부원자료'!E1704,""))))</f>
        <v>51</v>
      </c>
      <c r="D1703" s="39" t="str">
        <f>IFERROR('04A_국토부원자료'!F1704,"")</f>
        <v>올림픽파크리움</v>
      </c>
      <c r="E1703" s="40">
        <f>IFERROR(VALUE(SUBSTITUTE('04A_국토부원자료'!G1704,",","")),"")</f>
        <v>21.087</v>
      </c>
      <c r="F1703" s="41">
        <f>IFERROR(IF(AND('04A_국토부원자료'!H1704&lt;&gt;"",'04A_국토부원자료'!I1704&lt;&gt;""),DATE(INT(VALUE(SUBSTITUTE('04A_국토부원자료'!H1704,",",""))/100),MOD(VALUE(SUBSTITUTE('04A_국토부원자료'!H1704,",","")),100),VALUE(SUBSTITUTE('04A_국토부원자료'!I1704,",",""))),""),"")</f>
        <v>45708</v>
      </c>
      <c r="G1703" s="42">
        <f>IFERROR(VALUE(SUBSTITUTE('04A_국토부원자료'!J1704,",","")),"")</f>
        <v>20100</v>
      </c>
      <c r="H1703" s="43">
        <f t="shared" si="52"/>
        <v>201000000</v>
      </c>
      <c r="I1703" s="43">
        <f t="shared" si="53"/>
        <v>9531939.1094038989</v>
      </c>
      <c r="J1703" s="38">
        <f>IFERROR(VALUE(SUBSTITUTE('04A_국토부원자료'!K1704,",","")),"")</f>
        <v>9</v>
      </c>
      <c r="K1703" s="38">
        <f>IFERROR(VALUE(SUBSTITUTE('04A_국토부원자료'!N1704,",","")),"")</f>
        <v>2016</v>
      </c>
      <c r="L1703" s="39" t="str">
        <f>IFERROR('04A_국토부원자료'!O1704,"")</f>
        <v>백제고분로 505</v>
      </c>
      <c r="M1703" s="39" t="str">
        <f>IFERROR('04A_국토부원자료'!Q1704,"")</f>
        <v>직거래</v>
      </c>
      <c r="N1703" s="38">
        <f>IF(B1703="","",IF('02_대상물건입력'!B5="",1,IF(ISNUMBER(SEARCH('02_대상물건입력'!B5,B1703)),1,0)))</f>
        <v>1</v>
      </c>
      <c r="O1703" s="38">
        <f>IF(B1703="","",IF('02_대상물건입력'!B6="",1,IF(ISNUMBER(SEARCH('02_대상물건입력'!B6,B1703)),1,0)))</f>
        <v>0</v>
      </c>
      <c r="P1703" s="38">
        <f>IF(L1703="","",IF('02_대상물건입력'!B15="",0,IF(ISNUMBER(SEARCH('02_대상물건입력'!B15,L1703)),1,0)))</f>
        <v>0</v>
      </c>
      <c r="Q1703" s="38">
        <f>IF(D1703="","",IF('02_대상물건입력'!B8="",0,IF(ISNUMBER(SEARCH('02_대상물건입력'!B8,D1703)),1,0)))</f>
        <v>0</v>
      </c>
      <c r="R1703" s="44">
        <f>IFERROR(ABS(E1703-'02_대상물건입력'!B11)/'02_대상물건입력'!B11,"")</f>
        <v>0.22596062078787787</v>
      </c>
      <c r="S1703" s="38">
        <f>IFERROR(ABS(J1703-'02_대상물건입력'!B10),"")</f>
        <v>3</v>
      </c>
      <c r="T1703" s="38">
        <f>IFERROR(ABS('01_설정'!B4-F1703),"")</f>
        <v>404</v>
      </c>
      <c r="U1703" s="38">
        <f>IFERROR(ABS(K1703-YEAR('02_대상물건입력'!B14)),"")</f>
        <v>10</v>
      </c>
      <c r="V1703" s="38" t="str">
        <f>IF(B1703="","",IF(AND(E1703&gt;0,F1703&gt;0,H1703&gt;0,OR('04A_국토부원자료'!P1704="",'04A_국토부원자료'!P1704="-"),IF('01_설정'!B10=1,N1703=1,TRUE),R1703&lt;='01_설정'!B5,S1703&lt;='01_설정'!B6,T1703&lt;='01_설정'!B7,U1703&lt;='01_설정'!B8),"Y",""))</f>
        <v>Y</v>
      </c>
      <c r="W1703" s="40">
        <f>IF(V1703&lt;&gt;"Y","",MAX(0,(1-R1703/'01_설정'!B5))*'01_설정'!B14+MAX(0,(1-S1703/'01_설정'!B6))*'01_설정'!B15+MAX(0,(1-T1703/'01_설정'!B7))*'01_설정'!B16+MAX(0,(1-U1703/'01_설정'!B8))*'01_설정'!B17+O1703*'01_설정'!B11+Q1703*'01_설정'!B12+P1703*'01_설정'!B13)</f>
        <v>18.274369480255789</v>
      </c>
      <c r="X1703" s="38">
        <f>IF(W1703="","",1+COUNTIFS($W$4:$W$3003,"&gt;"&amp;W1703)+COUNTIFS($W$4:W1703,W1703)-1)</f>
        <v>266</v>
      </c>
    </row>
    <row r="1704" spans="1:24" ht="16.5">
      <c r="A1704" s="38">
        <f>IF('04A_국토부원자료'!A1705="","",ROW()-3)</f>
        <v>1701</v>
      </c>
      <c r="B1704" s="39" t="str">
        <f>IFERROR('04A_국토부원자료'!B1705,"")</f>
        <v>서울특별시 송파구 방이동</v>
      </c>
      <c r="C1704" s="39" t="str">
        <f>IF(B1704="","",IF('04A_국토부원자료'!C1705&lt;&gt;"",'04A_국토부원자료'!C1705,TRIM('04A_국토부원자료'!D1705&amp;IF('04A_국토부원자료'!E1705&lt;&gt;"","-"&amp;'04A_국토부원자료'!E1705,""))))</f>
        <v>43-2</v>
      </c>
      <c r="D1704" s="39" t="str">
        <f>IFERROR('04A_국토부원자료'!F1705,"")</f>
        <v>잠실 트리움</v>
      </c>
      <c r="E1704" s="40">
        <f>IFERROR(VALUE(SUBSTITUTE('04A_국토부원자료'!G1705,",","")),"")</f>
        <v>29.98</v>
      </c>
      <c r="F1704" s="41">
        <f>IFERROR(IF(AND('04A_국토부원자료'!H1705&lt;&gt;"",'04A_국토부원자료'!I1705&lt;&gt;""),DATE(INT(VALUE(SUBSTITUTE('04A_국토부원자료'!H1705,",",""))/100),MOD(VALUE(SUBSTITUTE('04A_국토부원자료'!H1705,",","")),100),VALUE(SUBSTITUTE('04A_국토부원자료'!I1705,",",""))),""),"")</f>
        <v>45708</v>
      </c>
      <c r="G1704" s="42">
        <f>IFERROR(VALUE(SUBSTITUTE('04A_국토부원자료'!J1705,",","")),"")</f>
        <v>32500</v>
      </c>
      <c r="H1704" s="43">
        <f t="shared" si="52"/>
        <v>325000000</v>
      </c>
      <c r="I1704" s="43">
        <f t="shared" si="53"/>
        <v>10840560.373582387</v>
      </c>
      <c r="J1704" s="38">
        <f>IFERROR(VALUE(SUBSTITUTE('04A_국토부원자료'!K1705,",","")),"")</f>
        <v>16</v>
      </c>
      <c r="K1704" s="38">
        <f>IFERROR(VALUE(SUBSTITUTE('04A_국토부원자료'!N1705,",","")),"")</f>
        <v>2019</v>
      </c>
      <c r="L1704" s="39" t="str">
        <f>IFERROR('04A_국토부원자료'!O1705,"")</f>
        <v>오금로11길 43</v>
      </c>
      <c r="M1704" s="39" t="str">
        <f>IFERROR('04A_국토부원자료'!Q1705,"")</f>
        <v>중개거래</v>
      </c>
      <c r="N1704" s="38">
        <f>IF(B1704="","",IF('02_대상물건입력'!B5="",1,IF(ISNUMBER(SEARCH('02_대상물건입력'!B5,B1704)),1,0)))</f>
        <v>1</v>
      </c>
      <c r="O1704" s="38">
        <f>IF(B1704="","",IF('02_대상물건입력'!B6="",1,IF(ISNUMBER(SEARCH('02_대상물건입력'!B6,B1704)),1,0)))</f>
        <v>0</v>
      </c>
      <c r="P1704" s="38">
        <f>IF(L1704="","",IF('02_대상물건입력'!B15="",0,IF(ISNUMBER(SEARCH('02_대상물건입력'!B15,L1704)),1,0)))</f>
        <v>0</v>
      </c>
      <c r="Q1704" s="38">
        <f>IF(D1704="","",IF('02_대상물건입력'!B8="",0,IF(ISNUMBER(SEARCH('02_대상물건입력'!B8,D1704)),1,0)))</f>
        <v>0</v>
      </c>
      <c r="R1704" s="44">
        <f>IFERROR(ABS(E1704-'02_대상물건입력'!B11)/'02_대상물건입력'!B11,"")</f>
        <v>0.10047425374777928</v>
      </c>
      <c r="S1704" s="38">
        <f>IFERROR(ABS(J1704-'02_대상물건입력'!B10),"")</f>
        <v>4</v>
      </c>
      <c r="T1704" s="38">
        <f>IFERROR(ABS('01_설정'!B4-F1704),"")</f>
        <v>404</v>
      </c>
      <c r="U1704" s="38">
        <f>IFERROR(ABS(K1704-YEAR('02_대상물건입력'!B14)),"")</f>
        <v>7</v>
      </c>
      <c r="V1704" s="38" t="str">
        <f>IF(B1704="","",IF(AND(E1704&gt;0,F1704&gt;0,H1704&gt;0,OR('04A_국토부원자료'!P1705="",'04A_국토부원자료'!P1705="-"),IF('01_설정'!B10=1,N1704=1,TRUE),R1704&lt;='01_설정'!B5,S1704&lt;='01_설정'!B6,T1704&lt;='01_설정'!B7,U1704&lt;='01_설정'!B8),"Y",""))</f>
        <v>Y</v>
      </c>
      <c r="W1704" s="40">
        <f>IF(V1704&lt;&gt;"Y","",MAX(0,(1-R1704/'01_설정'!B5))*'01_설정'!B14+MAX(0,(1-S1704/'01_설정'!B6))*'01_설정'!B15+MAX(0,(1-T1704/'01_설정'!B7))*'01_설정'!B16+MAX(0,(1-U1704/'01_설정'!B8))*'01_설정'!B17+O1704*'01_설정'!B11+Q1704*'01_설정'!B12+P1704*'01_설정'!B13)</f>
        <v>29.917169779784462</v>
      </c>
      <c r="X1704" s="38">
        <f>IF(W1704="","",1+COUNTIFS($W$4:$W$3003,"&gt;"&amp;W1704)+COUNTIFS($W$4:W1704,W1704)-1)</f>
        <v>171</v>
      </c>
    </row>
    <row r="1705" spans="1:24" ht="16.5">
      <c r="A1705" s="38">
        <f>IF('04A_국토부원자료'!A1706="","",ROW()-3)</f>
        <v>1702</v>
      </c>
      <c r="B1705" s="39" t="str">
        <f>IFERROR('04A_국토부원자료'!B1706,"")</f>
        <v>서울특별시 송파구 방이동</v>
      </c>
      <c r="C1705" s="39" t="str">
        <f>IF(B1705="","",IF('04A_국토부원자료'!C1706&lt;&gt;"",'04A_국토부원자료'!C1706,TRIM('04A_국토부원자료'!D1706&amp;IF('04A_국토부원자료'!E1706&lt;&gt;"","-"&amp;'04A_국토부원자료'!E1706,""))))</f>
        <v>51</v>
      </c>
      <c r="D1705" s="39" t="str">
        <f>IFERROR('04A_국토부원자료'!F1706,"")</f>
        <v>올림픽파크리움</v>
      </c>
      <c r="E1705" s="40">
        <f>IFERROR(VALUE(SUBSTITUTE('04A_국토부원자료'!G1706,",","")),"")</f>
        <v>20.72</v>
      </c>
      <c r="F1705" s="41">
        <f>IFERROR(IF(AND('04A_국토부원자료'!H1706&lt;&gt;"",'04A_국토부원자료'!I1706&lt;&gt;""),DATE(INT(VALUE(SUBSTITUTE('04A_국토부원자료'!H1706,",",""))/100),MOD(VALUE(SUBSTITUTE('04A_국토부원자료'!H1706,",","")),100),VALUE(SUBSTITUTE('04A_국토부원자료'!I1706,",",""))),""),"")</f>
        <v>45708</v>
      </c>
      <c r="G1705" s="42">
        <f>IFERROR(VALUE(SUBSTITUTE('04A_국토부원자료'!J1706,",","")),"")</f>
        <v>19900</v>
      </c>
      <c r="H1705" s="43">
        <f t="shared" si="52"/>
        <v>199000000</v>
      </c>
      <c r="I1705" s="43">
        <f t="shared" si="53"/>
        <v>9604247.1042471044</v>
      </c>
      <c r="J1705" s="38">
        <f>IFERROR(VALUE(SUBSTITUTE('04A_국토부원자료'!K1706,",","")),"")</f>
        <v>9</v>
      </c>
      <c r="K1705" s="38">
        <f>IFERROR(VALUE(SUBSTITUTE('04A_국토부원자료'!N1706,",","")),"")</f>
        <v>2016</v>
      </c>
      <c r="L1705" s="39" t="str">
        <f>IFERROR('04A_국토부원자료'!O1706,"")</f>
        <v>백제고분로 505</v>
      </c>
      <c r="M1705" s="39" t="str">
        <f>IFERROR('04A_국토부원자료'!Q1706,"")</f>
        <v>직거래</v>
      </c>
      <c r="N1705" s="38">
        <f>IF(B1705="","",IF('02_대상물건입력'!B5="",1,IF(ISNUMBER(SEARCH('02_대상물건입력'!B5,B1705)),1,0)))</f>
        <v>1</v>
      </c>
      <c r="O1705" s="38">
        <f>IF(B1705="","",IF('02_대상물건입력'!B6="",1,IF(ISNUMBER(SEARCH('02_대상물건입력'!B6,B1705)),1,0)))</f>
        <v>0</v>
      </c>
      <c r="P1705" s="38">
        <f>IF(L1705="","",IF('02_대상물건입력'!B15="",0,IF(ISNUMBER(SEARCH('02_대상물건입력'!B15,L1705)),1,0)))</f>
        <v>0</v>
      </c>
      <c r="Q1705" s="38">
        <f>IF(D1705="","",IF('02_대상물건입력'!B8="",0,IF(ISNUMBER(SEARCH('02_대상물건입력'!B8,D1705)),1,0)))</f>
        <v>0</v>
      </c>
      <c r="R1705" s="44">
        <f>IFERROR(ABS(E1705-'02_대상물건입력'!B11)/'02_대상물건입력'!B11,"")</f>
        <v>0.23943207012495046</v>
      </c>
      <c r="S1705" s="38">
        <f>IFERROR(ABS(J1705-'02_대상물건입력'!B10),"")</f>
        <v>3</v>
      </c>
      <c r="T1705" s="38">
        <f>IFERROR(ABS('01_설정'!B4-F1705),"")</f>
        <v>404</v>
      </c>
      <c r="U1705" s="38">
        <f>IFERROR(ABS(K1705-YEAR('02_대상물건입력'!B14)),"")</f>
        <v>10</v>
      </c>
      <c r="V1705" s="38" t="str">
        <f>IF(B1705="","",IF(AND(E1705&gt;0,F1705&gt;0,H1705&gt;0,OR('04A_국토부원자료'!P1706="",'04A_국토부원자료'!P1706="-"),IF('01_설정'!B10=1,N1705=1,TRUE),R1705&lt;='01_설정'!B5,S1705&lt;='01_설정'!B6,T1705&lt;='01_설정'!B7,U1705&lt;='01_설정'!B8),"Y",""))</f>
        <v>Y</v>
      </c>
      <c r="W1705" s="40">
        <f>IF(V1705&lt;&gt;"Y","",MAX(0,(1-R1705/'01_설정'!B5))*'01_설정'!B14+MAX(0,(1-S1705/'01_설정'!B6))*'01_설정'!B15+MAX(0,(1-T1705/'01_설정'!B7))*'01_설정'!B16+MAX(0,(1-U1705/'01_설정'!B8))*'01_설정'!B17+O1705*'01_설정'!B11+Q1705*'01_설정'!B12+P1705*'01_설정'!B13)</f>
        <v>17.088881938593403</v>
      </c>
      <c r="X1705" s="38">
        <f>IF(W1705="","",1+COUNTIFS($W$4:$W$3003,"&gt;"&amp;W1705)+COUNTIFS($W$4:W1705,W1705)-1)</f>
        <v>280</v>
      </c>
    </row>
    <row r="1706" spans="1:24" ht="16.5">
      <c r="A1706" s="38">
        <f>IF('04A_국토부원자료'!A1707="","",ROW()-3)</f>
        <v>1703</v>
      </c>
      <c r="B1706" s="39" t="str">
        <f>IFERROR('04A_국토부원자료'!B1707,"")</f>
        <v>서울특별시 송파구 방이동</v>
      </c>
      <c r="C1706" s="39" t="str">
        <f>IF(B1706="","",IF('04A_국토부원자료'!C1707&lt;&gt;"",'04A_국토부원자료'!C1707,TRIM('04A_국토부원자료'!D1707&amp;IF('04A_국토부원자료'!E1707&lt;&gt;"","-"&amp;'04A_국토부원자료'!E1707,""))))</f>
        <v>51</v>
      </c>
      <c r="D1706" s="39" t="str">
        <f>IFERROR('04A_국토부원자료'!F1707,"")</f>
        <v>올림픽파크리움</v>
      </c>
      <c r="E1706" s="40">
        <f>IFERROR(VALUE(SUBSTITUTE('04A_국토부원자료'!G1707,",","")),"")</f>
        <v>20.72</v>
      </c>
      <c r="F1706" s="41">
        <f>IFERROR(IF(AND('04A_국토부원자료'!H1707&lt;&gt;"",'04A_국토부원자료'!I1707&lt;&gt;""),DATE(INT(VALUE(SUBSTITUTE('04A_국토부원자료'!H1707,",",""))/100),MOD(VALUE(SUBSTITUTE('04A_국토부원자료'!H1707,",","")),100),VALUE(SUBSTITUTE('04A_국토부원자료'!I1707,",",""))),""),"")</f>
        <v>45708</v>
      </c>
      <c r="G1706" s="42">
        <f>IFERROR(VALUE(SUBSTITUTE('04A_국토부원자료'!J1707,",","")),"")</f>
        <v>19800</v>
      </c>
      <c r="H1706" s="43">
        <f t="shared" si="52"/>
        <v>198000000</v>
      </c>
      <c r="I1706" s="43">
        <f t="shared" si="53"/>
        <v>9555984.5559845567</v>
      </c>
      <c r="J1706" s="38">
        <f>IFERROR(VALUE(SUBSTITUTE('04A_국토부원자료'!K1707,",","")),"")</f>
        <v>8</v>
      </c>
      <c r="K1706" s="38">
        <f>IFERROR(VALUE(SUBSTITUTE('04A_국토부원자료'!N1707,",","")),"")</f>
        <v>2016</v>
      </c>
      <c r="L1706" s="39" t="str">
        <f>IFERROR('04A_국토부원자료'!O1707,"")</f>
        <v>백제고분로 505</v>
      </c>
      <c r="M1706" s="39" t="str">
        <f>IFERROR('04A_국토부원자료'!Q1707,"")</f>
        <v>직거래</v>
      </c>
      <c r="N1706" s="38">
        <f>IF(B1706="","",IF('02_대상물건입력'!B5="",1,IF(ISNUMBER(SEARCH('02_대상물건입력'!B5,B1706)),1,0)))</f>
        <v>1</v>
      </c>
      <c r="O1706" s="38">
        <f>IF(B1706="","",IF('02_대상물건입력'!B6="",1,IF(ISNUMBER(SEARCH('02_대상물건입력'!B6,B1706)),1,0)))</f>
        <v>0</v>
      </c>
      <c r="P1706" s="38">
        <f>IF(L1706="","",IF('02_대상물건입력'!B15="",0,IF(ISNUMBER(SEARCH('02_대상물건입력'!B15,L1706)),1,0)))</f>
        <v>0</v>
      </c>
      <c r="Q1706" s="38">
        <f>IF(D1706="","",IF('02_대상물건입력'!B8="",0,IF(ISNUMBER(SEARCH('02_대상물건입력'!B8,D1706)),1,0)))</f>
        <v>0</v>
      </c>
      <c r="R1706" s="44">
        <f>IFERROR(ABS(E1706-'02_대상물건입력'!B11)/'02_대상물건입력'!B11,"")</f>
        <v>0.23943207012495046</v>
      </c>
      <c r="S1706" s="38">
        <f>IFERROR(ABS(J1706-'02_대상물건입력'!B10),"")</f>
        <v>4</v>
      </c>
      <c r="T1706" s="38">
        <f>IFERROR(ABS('01_설정'!B4-F1706),"")</f>
        <v>404</v>
      </c>
      <c r="U1706" s="38">
        <f>IFERROR(ABS(K1706-YEAR('02_대상물건입력'!B14)),"")</f>
        <v>10</v>
      </c>
      <c r="V1706" s="38" t="str">
        <f>IF(B1706="","",IF(AND(E1706&gt;0,F1706&gt;0,H1706&gt;0,OR('04A_국토부원자료'!P1707="",'04A_국토부원자료'!P1707="-"),IF('01_설정'!B10=1,N1706=1,TRUE),R1706&lt;='01_설정'!B5,S1706&lt;='01_설정'!B6,T1706&lt;='01_설정'!B7,U1706&lt;='01_설정'!B8),"Y",""))</f>
        <v>Y</v>
      </c>
      <c r="W1706" s="40">
        <f>IF(V1706&lt;&gt;"Y","",MAX(0,(1-R1706/'01_설정'!B5))*'01_설정'!B14+MAX(0,(1-S1706/'01_설정'!B6))*'01_설정'!B15+MAX(0,(1-T1706/'01_설정'!B7))*'01_설정'!B16+MAX(0,(1-U1706/'01_설정'!B8))*'01_설정'!B17+O1706*'01_설정'!B11+Q1706*'01_설정'!B12+P1706*'01_설정'!B13)</f>
        <v>14.688881938593401</v>
      </c>
      <c r="X1706" s="38">
        <f>IF(W1706="","",1+COUNTIFS($W$4:$W$3003,"&gt;"&amp;W1706)+COUNTIFS($W$4:W1706,W1706)-1)</f>
        <v>296</v>
      </c>
    </row>
    <row r="1707" spans="1:24" ht="16.5">
      <c r="A1707" s="38">
        <f>IF('04A_국토부원자료'!A1708="","",ROW()-3)</f>
        <v>1704</v>
      </c>
      <c r="B1707" s="39" t="str">
        <f>IFERROR('04A_국토부원자료'!B1708,"")</f>
        <v>서울특별시 송파구 방이동</v>
      </c>
      <c r="C1707" s="39" t="str">
        <f>IF(B1707="","",IF('04A_국토부원자료'!C1708&lt;&gt;"",'04A_국토부원자료'!C1708,TRIM('04A_국토부원자료'!D1708&amp;IF('04A_국토부원자료'!E1708&lt;&gt;"","-"&amp;'04A_국토부원자료'!E1708,""))))</f>
        <v>35-4</v>
      </c>
      <c r="D1707" s="39" t="str">
        <f>IFERROR('04A_국토부원자료'!F1708,"")</f>
        <v>I-SPACE 잠실2</v>
      </c>
      <c r="E1707" s="40">
        <f>IFERROR(VALUE(SUBSTITUTE('04A_국토부원자료'!G1708,",","")),"")</f>
        <v>29.6</v>
      </c>
      <c r="F1707" s="41">
        <f>IFERROR(IF(AND('04A_국토부원자료'!H1708&lt;&gt;"",'04A_국토부원자료'!I1708&lt;&gt;""),DATE(INT(VALUE(SUBSTITUTE('04A_국토부원자료'!H1708,",",""))/100),MOD(VALUE(SUBSTITUTE('04A_국토부원자료'!H1708,",","")),100),VALUE(SUBSTITUTE('04A_국토부원자료'!I1708,",",""))),""),"")</f>
        <v>45705</v>
      </c>
      <c r="G1707" s="42">
        <f>IFERROR(VALUE(SUBSTITUTE('04A_국토부원자료'!J1708,",","")),"")</f>
        <v>20600</v>
      </c>
      <c r="H1707" s="43">
        <f t="shared" si="52"/>
        <v>206000000</v>
      </c>
      <c r="I1707" s="43">
        <f t="shared" si="53"/>
        <v>6959459.4594594594</v>
      </c>
      <c r="J1707" s="38">
        <f>IFERROR(VALUE(SUBSTITUTE('04A_국토부원자료'!K1708,",","")),"")</f>
        <v>13</v>
      </c>
      <c r="K1707" s="38">
        <f>IFERROR(VALUE(SUBSTITUTE('04A_국토부원자료'!N1708,",","")),"")</f>
        <v>2003</v>
      </c>
      <c r="L1707" s="39" t="str">
        <f>IFERROR('04A_국토부원자료'!O1708,"")</f>
        <v>올림픽로 354</v>
      </c>
      <c r="M1707" s="39" t="str">
        <f>IFERROR('04A_국토부원자료'!Q1708,"")</f>
        <v>중개거래</v>
      </c>
      <c r="N1707" s="38">
        <f>IF(B1707="","",IF('02_대상물건입력'!B5="",1,IF(ISNUMBER(SEARCH('02_대상물건입력'!B5,B1707)),1,0)))</f>
        <v>1</v>
      </c>
      <c r="O1707" s="38">
        <f>IF(B1707="","",IF('02_대상물건입력'!B6="",1,IF(ISNUMBER(SEARCH('02_대상물건입력'!B6,B1707)),1,0)))</f>
        <v>0</v>
      </c>
      <c r="P1707" s="38">
        <f>IF(L1707="","",IF('02_대상물건입력'!B15="",0,IF(ISNUMBER(SEARCH('02_대상물건입력'!B15,L1707)),1,0)))</f>
        <v>0</v>
      </c>
      <c r="Q1707" s="38">
        <f>IF(D1707="","",IF('02_대상물건입력'!B8="",0,IF(ISNUMBER(SEARCH('02_대상물건입력'!B8,D1707)),1,0)))</f>
        <v>0</v>
      </c>
      <c r="R1707" s="44">
        <f>IFERROR(ABS(E1707-'02_대상물건입력'!B11)/'02_대상물건입력'!B11,"")</f>
        <v>8.6525614107213739E-2</v>
      </c>
      <c r="S1707" s="38">
        <f>IFERROR(ABS(J1707-'02_대상물건입력'!B10),"")</f>
        <v>1</v>
      </c>
      <c r="T1707" s="38">
        <f>IFERROR(ABS('01_설정'!B4-F1707),"")</f>
        <v>407</v>
      </c>
      <c r="U1707" s="38">
        <f>IFERROR(ABS(K1707-YEAR('02_대상물건입력'!B14)),"")</f>
        <v>23</v>
      </c>
      <c r="V1707" s="38" t="str">
        <f>IF(B1707="","",IF(AND(E1707&gt;0,F1707&gt;0,H1707&gt;0,OR('04A_국토부원자료'!P1708="",'04A_국토부원자료'!P1708="-"),IF('01_설정'!B10=1,N1707=1,TRUE),R1707&lt;='01_설정'!B5,S1707&lt;='01_설정'!B6,T1707&lt;='01_설정'!B7,U1707&lt;='01_설정'!B8),"Y",""))</f>
        <v/>
      </c>
      <c r="W1707" s="40" t="str">
        <f>IF(V1707&lt;&gt;"Y","",MAX(0,(1-R1707/'01_설정'!B5))*'01_설정'!B14+MAX(0,(1-S1707/'01_설정'!B6))*'01_설정'!B15+MAX(0,(1-T1707/'01_설정'!B7))*'01_설정'!B16+MAX(0,(1-U1707/'01_설정'!B8))*'01_설정'!B17+O1707*'01_설정'!B11+Q1707*'01_설정'!B12+P1707*'01_설정'!B13)</f>
        <v/>
      </c>
      <c r="X1707" s="38" t="str">
        <f>IF(W1707="","",1+COUNTIFS($W$4:$W$3003,"&gt;"&amp;W1707)+COUNTIFS($W$4:W1707,W1707)-1)</f>
        <v/>
      </c>
    </row>
    <row r="1708" spans="1:24" ht="16.5">
      <c r="A1708" s="38">
        <f>IF('04A_국토부원자료'!A1709="","",ROW()-3)</f>
        <v>1705</v>
      </c>
      <c r="B1708" s="39" t="str">
        <f>IFERROR('04A_국토부원자료'!B1709,"")</f>
        <v>서울특별시 송파구 방이동</v>
      </c>
      <c r="C1708" s="39" t="str">
        <f>IF(B1708="","",IF('04A_국토부원자료'!C1709&lt;&gt;"",'04A_국토부원자료'!C1709,TRIM('04A_국토부원자료'!D1709&amp;IF('04A_국토부원자료'!E1709&lt;&gt;"","-"&amp;'04A_국토부원자료'!E1709,""))))</f>
        <v>46-2</v>
      </c>
      <c r="D1708" s="39" t="str">
        <f>IFERROR('04A_국토부원자료'!F1709,"")</f>
        <v>사보이시티잠실</v>
      </c>
      <c r="E1708" s="40">
        <f>IFERROR(VALUE(SUBSTITUTE('04A_국토부원자료'!G1709,",","")),"")</f>
        <v>23.728999999999999</v>
      </c>
      <c r="F1708" s="41">
        <f>IFERROR(IF(AND('04A_국토부원자료'!H1709&lt;&gt;"",'04A_국토부원자료'!I1709&lt;&gt;""),DATE(INT(VALUE(SUBSTITUTE('04A_국토부원자료'!H1709,",",""))/100),MOD(VALUE(SUBSTITUTE('04A_국토부원자료'!H1709,",","")),100),VALUE(SUBSTITUTE('04A_국토부원자료'!I1709,",",""))),""),"")</f>
        <v>45705</v>
      </c>
      <c r="G1708" s="42">
        <f>IFERROR(VALUE(SUBSTITUTE('04A_국토부원자료'!J1709,",","")),"")</f>
        <v>29500</v>
      </c>
      <c r="H1708" s="43">
        <f t="shared" si="52"/>
        <v>295000000</v>
      </c>
      <c r="I1708" s="43">
        <f t="shared" si="53"/>
        <v>12432045.176787898</v>
      </c>
      <c r="J1708" s="38">
        <f>IFERROR(VALUE(SUBSTITUTE('04A_국토부원자료'!K1709,",","")),"")</f>
        <v>12</v>
      </c>
      <c r="K1708" s="38">
        <f>IFERROR(VALUE(SUBSTITUTE('04A_국토부원자료'!N1709,",","")),"")</f>
        <v>2021</v>
      </c>
      <c r="L1708" s="39" t="str">
        <f>IFERROR('04A_국토부원자료'!O1709,"")</f>
        <v>오금로11길 45</v>
      </c>
      <c r="M1708" s="39" t="str">
        <f>IFERROR('04A_국토부원자료'!Q1709,"")</f>
        <v>중개거래</v>
      </c>
      <c r="N1708" s="38">
        <f>IF(B1708="","",IF('02_대상물건입력'!B5="",1,IF(ISNUMBER(SEARCH('02_대상물건입력'!B5,B1708)),1,0)))</f>
        <v>1</v>
      </c>
      <c r="O1708" s="38">
        <f>IF(B1708="","",IF('02_대상물건입력'!B6="",1,IF(ISNUMBER(SEARCH('02_대상물건입력'!B6,B1708)),1,0)))</f>
        <v>0</v>
      </c>
      <c r="P1708" s="38">
        <f>IF(L1708="","",IF('02_대상물건입력'!B15="",0,IF(ISNUMBER(SEARCH('02_대상물건입력'!B15,L1708)),1,0)))</f>
        <v>0</v>
      </c>
      <c r="Q1708" s="38">
        <f>IF(D1708="","",IF('02_대상물건입력'!B8="",0,IF(ISNUMBER(SEARCH('02_대상물건입력'!B8,D1708)),1,0)))</f>
        <v>0</v>
      </c>
      <c r="R1708" s="44">
        <f>IFERROR(ABS(E1708-'02_대상물건입력'!B11)/'02_대상물건입력'!B11,"")</f>
        <v>0.12898086833952457</v>
      </c>
      <c r="S1708" s="38">
        <f>IFERROR(ABS(J1708-'02_대상물건입력'!B10),"")</f>
        <v>0</v>
      </c>
      <c r="T1708" s="38">
        <f>IFERROR(ABS('01_설정'!B4-F1708),"")</f>
        <v>407</v>
      </c>
      <c r="U1708" s="38">
        <f>IFERROR(ABS(K1708-YEAR('02_대상물건입력'!B14)),"")</f>
        <v>5</v>
      </c>
      <c r="V1708" s="38" t="str">
        <f>IF(B1708="","",IF(AND(E1708&gt;0,F1708&gt;0,H1708&gt;0,OR('04A_국토부원자료'!P1709="",'04A_국토부원자료'!P1709="-"),IF('01_설정'!B10=1,N1708=1,TRUE),R1708&lt;='01_설정'!B5,S1708&lt;='01_설정'!B6,T1708&lt;='01_설정'!B7,U1708&lt;='01_설정'!B8),"Y",""))</f>
        <v>Y</v>
      </c>
      <c r="W1708" s="40">
        <f>IF(V1708&lt;&gt;"Y","",MAX(0,(1-R1708/'01_설정'!B5))*'01_설정'!B14+MAX(0,(1-S1708/'01_설정'!B6))*'01_설정'!B15+MAX(0,(1-T1708/'01_설정'!B7))*'01_설정'!B16+MAX(0,(1-U1708/'01_설정'!B8))*'01_설정'!B17+O1708*'01_설정'!B11+Q1708*'01_설정'!B12+P1708*'01_설정'!B13)</f>
        <v>38.959272627217729</v>
      </c>
      <c r="X1708" s="38">
        <f>IF(W1708="","",1+COUNTIFS($W$4:$W$3003,"&gt;"&amp;W1708)+COUNTIFS($W$4:W1708,W1708)-1)</f>
        <v>78</v>
      </c>
    </row>
    <row r="1709" spans="1:24" ht="16.5">
      <c r="A1709" s="38">
        <f>IF('04A_국토부원자료'!A1710="","",ROW()-3)</f>
        <v>1706</v>
      </c>
      <c r="B1709" s="39" t="str">
        <f>IFERROR('04A_국토부원자료'!B1710,"")</f>
        <v>서울특별시 송파구 방이동</v>
      </c>
      <c r="C1709" s="39" t="str">
        <f>IF(B1709="","",IF('04A_국토부원자료'!C1710&lt;&gt;"",'04A_국토부원자료'!C1710,TRIM('04A_국토부원자료'!D1710&amp;IF('04A_국토부원자료'!E1710&lt;&gt;"","-"&amp;'04A_국토부원자료'!E1710,""))))</f>
        <v>22-5</v>
      </c>
      <c r="D1709" s="39" t="str">
        <f>IFERROR('04A_국토부원자료'!F1710,"")</f>
        <v>잠실리시온</v>
      </c>
      <c r="E1709" s="40">
        <f>IFERROR(VALUE(SUBSTITUTE('04A_국토부원자료'!G1710,",","")),"")</f>
        <v>43.05</v>
      </c>
      <c r="F1709" s="41">
        <f>IFERROR(IF(AND('04A_국토부원자료'!H1710&lt;&gt;"",'04A_국토부원자료'!I1710&lt;&gt;""),DATE(INT(VALUE(SUBSTITUTE('04A_국토부원자료'!H1710,",",""))/100),MOD(VALUE(SUBSTITUTE('04A_국토부원자료'!H1710,",","")),100),VALUE(SUBSTITUTE('04A_국토부원자료'!I1710,",",""))),""),"")</f>
        <v>45705</v>
      </c>
      <c r="G1709" s="42">
        <f>IFERROR(VALUE(SUBSTITUTE('04A_국토부원자료'!J1710,",","")),"")</f>
        <v>37500</v>
      </c>
      <c r="H1709" s="43">
        <f t="shared" si="52"/>
        <v>375000000</v>
      </c>
      <c r="I1709" s="43">
        <f t="shared" si="53"/>
        <v>8710801.3937282227</v>
      </c>
      <c r="J1709" s="38">
        <f>IFERROR(VALUE(SUBSTITUTE('04A_국토부원자료'!K1710,",","")),"")</f>
        <v>17</v>
      </c>
      <c r="K1709" s="38">
        <f>IFERROR(VALUE(SUBSTITUTE('04A_국토부원자료'!N1710,",","")),"")</f>
        <v>2004</v>
      </c>
      <c r="L1709" s="39" t="str">
        <f>IFERROR('04A_국토부원자료'!O1710,"")</f>
        <v>오금로 87</v>
      </c>
      <c r="M1709" s="39" t="str">
        <f>IFERROR('04A_국토부원자료'!Q1710,"")</f>
        <v>중개거래</v>
      </c>
      <c r="N1709" s="38">
        <f>IF(B1709="","",IF('02_대상물건입력'!B5="",1,IF(ISNUMBER(SEARCH('02_대상물건입력'!B5,B1709)),1,0)))</f>
        <v>1</v>
      </c>
      <c r="O1709" s="38">
        <f>IF(B1709="","",IF('02_대상물건입력'!B6="",1,IF(ISNUMBER(SEARCH('02_대상물건입력'!B6,B1709)),1,0)))</f>
        <v>0</v>
      </c>
      <c r="P1709" s="38">
        <f>IF(L1709="","",IF('02_대상물건입력'!B15="",0,IF(ISNUMBER(SEARCH('02_대상물건입력'!B15,L1709)),1,0)))</f>
        <v>0</v>
      </c>
      <c r="Q1709" s="38">
        <f>IF(D1709="","",IF('02_대상물건입력'!B8="",0,IF(ISNUMBER(SEARCH('02_대상물건입력'!B8,D1709)),1,0)))</f>
        <v>0</v>
      </c>
      <c r="R1709" s="44">
        <f>IFERROR(ABS(E1709-'02_대상물건입력'!B11)/'02_대상물건입력'!B11,"")</f>
        <v>0.58023404349039009</v>
      </c>
      <c r="S1709" s="38">
        <f>IFERROR(ABS(J1709-'02_대상물건입력'!B10),"")</f>
        <v>5</v>
      </c>
      <c r="T1709" s="38">
        <f>IFERROR(ABS('01_설정'!B4-F1709),"")</f>
        <v>407</v>
      </c>
      <c r="U1709" s="38">
        <f>IFERROR(ABS(K1709-YEAR('02_대상물건입력'!B14)),"")</f>
        <v>22</v>
      </c>
      <c r="V1709" s="38" t="str">
        <f>IF(B1709="","",IF(AND(E1709&gt;0,F1709&gt;0,H1709&gt;0,OR('04A_국토부원자료'!P1710="",'04A_국토부원자료'!P1710="-"),IF('01_설정'!B10=1,N1709=1,TRUE),R1709&lt;='01_설정'!B5,S1709&lt;='01_설정'!B6,T1709&lt;='01_설정'!B7,U1709&lt;='01_설정'!B8),"Y",""))</f>
        <v/>
      </c>
      <c r="W1709" s="40" t="str">
        <f>IF(V1709&lt;&gt;"Y","",MAX(0,(1-R1709/'01_설정'!B5))*'01_설정'!B14+MAX(0,(1-S1709/'01_설정'!B6))*'01_설정'!B15+MAX(0,(1-T1709/'01_설정'!B7))*'01_설정'!B16+MAX(0,(1-U1709/'01_설정'!B8))*'01_설정'!B17+O1709*'01_설정'!B11+Q1709*'01_설정'!B12+P1709*'01_설정'!B13)</f>
        <v/>
      </c>
      <c r="X1709" s="38" t="str">
        <f>IF(W1709="","",1+COUNTIFS($W$4:$W$3003,"&gt;"&amp;W1709)+COUNTIFS($W$4:W1709,W1709)-1)</f>
        <v/>
      </c>
    </row>
    <row r="1710" spans="1:24" ht="16.5">
      <c r="A1710" s="38">
        <f>IF('04A_국토부원자료'!A1711="","",ROW()-3)</f>
        <v>1707</v>
      </c>
      <c r="B1710" s="39" t="str">
        <f>IFERROR('04A_국토부원자료'!B1711,"")</f>
        <v>서울특별시 송파구 방이동</v>
      </c>
      <c r="C1710" s="39" t="str">
        <f>IF(B1710="","",IF('04A_국토부원자료'!C1711&lt;&gt;"",'04A_국토부원자료'!C1711,TRIM('04A_국토부원자료'!D1711&amp;IF('04A_국토부원자료'!E1711&lt;&gt;"","-"&amp;'04A_국토부원자료'!E1711,""))))</f>
        <v>35-4</v>
      </c>
      <c r="D1710" s="39" t="str">
        <f>IFERROR('04A_국토부원자료'!F1711,"")</f>
        <v>I-SPACE 잠실2</v>
      </c>
      <c r="E1710" s="40">
        <f>IFERROR(VALUE(SUBSTITUTE('04A_국토부원자료'!G1711,",","")),"")</f>
        <v>29.6</v>
      </c>
      <c r="F1710" s="41">
        <f>IFERROR(IF(AND('04A_국토부원자료'!H1711&lt;&gt;"",'04A_국토부원자료'!I1711&lt;&gt;""),DATE(INT(VALUE(SUBSTITUTE('04A_국토부원자료'!H1711,",",""))/100),MOD(VALUE(SUBSTITUTE('04A_국토부원자료'!H1711,",","")),100),VALUE(SUBSTITUTE('04A_국토부원자료'!I1711,",",""))),""),"")</f>
        <v>45703</v>
      </c>
      <c r="G1710" s="42">
        <f>IFERROR(VALUE(SUBSTITUTE('04A_국토부원자료'!J1711,",","")),"")</f>
        <v>21000</v>
      </c>
      <c r="H1710" s="43">
        <f t="shared" si="52"/>
        <v>210000000</v>
      </c>
      <c r="I1710" s="43">
        <f t="shared" si="53"/>
        <v>7094594.5945945941</v>
      </c>
      <c r="J1710" s="38">
        <f>IFERROR(VALUE(SUBSTITUTE('04A_국토부원자료'!K1711,",","")),"")</f>
        <v>10</v>
      </c>
      <c r="K1710" s="38">
        <f>IFERROR(VALUE(SUBSTITUTE('04A_국토부원자료'!N1711,",","")),"")</f>
        <v>2003</v>
      </c>
      <c r="L1710" s="39" t="str">
        <f>IFERROR('04A_국토부원자료'!O1711,"")</f>
        <v>올림픽로 354</v>
      </c>
      <c r="M1710" s="39" t="str">
        <f>IFERROR('04A_국토부원자료'!Q1711,"")</f>
        <v>중개거래</v>
      </c>
      <c r="N1710" s="38">
        <f>IF(B1710="","",IF('02_대상물건입력'!B5="",1,IF(ISNUMBER(SEARCH('02_대상물건입력'!B5,B1710)),1,0)))</f>
        <v>1</v>
      </c>
      <c r="O1710" s="38">
        <f>IF(B1710="","",IF('02_대상물건입력'!B6="",1,IF(ISNUMBER(SEARCH('02_대상물건입력'!B6,B1710)),1,0)))</f>
        <v>0</v>
      </c>
      <c r="P1710" s="38">
        <f>IF(L1710="","",IF('02_대상물건입력'!B15="",0,IF(ISNUMBER(SEARCH('02_대상물건입력'!B15,L1710)),1,0)))</f>
        <v>0</v>
      </c>
      <c r="Q1710" s="38">
        <f>IF(D1710="","",IF('02_대상물건입력'!B8="",0,IF(ISNUMBER(SEARCH('02_대상물건입력'!B8,D1710)),1,0)))</f>
        <v>0</v>
      </c>
      <c r="R1710" s="44">
        <f>IFERROR(ABS(E1710-'02_대상물건입력'!B11)/'02_대상물건입력'!B11,"")</f>
        <v>8.6525614107213739E-2</v>
      </c>
      <c r="S1710" s="38">
        <f>IFERROR(ABS(J1710-'02_대상물건입력'!B10),"")</f>
        <v>2</v>
      </c>
      <c r="T1710" s="38">
        <f>IFERROR(ABS('01_설정'!B4-F1710),"")</f>
        <v>409</v>
      </c>
      <c r="U1710" s="38">
        <f>IFERROR(ABS(K1710-YEAR('02_대상물건입력'!B14)),"")</f>
        <v>23</v>
      </c>
      <c r="V1710" s="38" t="str">
        <f>IF(B1710="","",IF(AND(E1710&gt;0,F1710&gt;0,H1710&gt;0,OR('04A_국토부원자료'!P1711="",'04A_국토부원자료'!P1711="-"),IF('01_설정'!B10=1,N1710=1,TRUE),R1710&lt;='01_설정'!B5,S1710&lt;='01_설정'!B6,T1710&lt;='01_설정'!B7,U1710&lt;='01_설정'!B8),"Y",""))</f>
        <v/>
      </c>
      <c r="W1710" s="40" t="str">
        <f>IF(V1710&lt;&gt;"Y","",MAX(0,(1-R1710/'01_설정'!B5))*'01_설정'!B14+MAX(0,(1-S1710/'01_설정'!B6))*'01_설정'!B15+MAX(0,(1-T1710/'01_설정'!B7))*'01_설정'!B16+MAX(0,(1-U1710/'01_설정'!B8))*'01_설정'!B17+O1710*'01_설정'!B11+Q1710*'01_설정'!B12+P1710*'01_설정'!B13)</f>
        <v/>
      </c>
      <c r="X1710" s="38" t="str">
        <f>IF(W1710="","",1+COUNTIFS($W$4:$W$3003,"&gt;"&amp;W1710)+COUNTIFS($W$4:W1710,W1710)-1)</f>
        <v/>
      </c>
    </row>
    <row r="1711" spans="1:24" ht="16.5">
      <c r="A1711" s="38">
        <f>IF('04A_국토부원자료'!A1712="","",ROW()-3)</f>
        <v>1708</v>
      </c>
      <c r="B1711" s="39" t="str">
        <f>IFERROR('04A_국토부원자료'!B1712,"")</f>
        <v>서울특별시 송파구 방이동</v>
      </c>
      <c r="C1711" s="39" t="str">
        <f>IF(B1711="","",IF('04A_국토부원자료'!C1712&lt;&gt;"",'04A_국토부원자료'!C1712,TRIM('04A_국토부원자료'!D1712&amp;IF('04A_국토부원자료'!E1712&lt;&gt;"","-"&amp;'04A_국토부원자료'!E1712,""))))</f>
        <v>43-6</v>
      </c>
      <c r="D1711" s="39" t="str">
        <f>IFERROR('04A_국토부원자료'!F1712,"")</f>
        <v>파크캐슬오피스텔</v>
      </c>
      <c r="E1711" s="40">
        <f>IFERROR(VALUE(SUBSTITUTE('04A_국토부원자료'!G1712,",","")),"")</f>
        <v>23.41</v>
      </c>
      <c r="F1711" s="41">
        <f>IFERROR(IF(AND('04A_국토부원자료'!H1712&lt;&gt;"",'04A_국토부원자료'!I1712&lt;&gt;""),DATE(INT(VALUE(SUBSTITUTE('04A_국토부원자료'!H1712,",",""))/100),MOD(VALUE(SUBSTITUTE('04A_국토부원자료'!H1712,",","")),100),VALUE(SUBSTITUTE('04A_국토부원자료'!I1712,",",""))),""),"")</f>
        <v>45701</v>
      </c>
      <c r="G1711" s="42">
        <f>IFERROR(VALUE(SUBSTITUTE('04A_국토부원자료'!J1712,",","")),"")</f>
        <v>25617</v>
      </c>
      <c r="H1711" s="43">
        <f t="shared" si="52"/>
        <v>256170000</v>
      </c>
      <c r="I1711" s="43">
        <f t="shared" si="53"/>
        <v>10942759.504485263</v>
      </c>
      <c r="J1711" s="38">
        <f>IFERROR(VALUE(SUBSTITUTE('04A_국토부원자료'!K1712,",","")),"")</f>
        <v>16</v>
      </c>
      <c r="K1711" s="38">
        <f>IFERROR(VALUE(SUBSTITUTE('04A_국토부원자료'!N1712,",","")),"")</f>
        <v>2021</v>
      </c>
      <c r="L1711" s="39" t="str">
        <f>IFERROR('04A_국토부원자료'!O1712,"")</f>
        <v>오금로11길 41</v>
      </c>
      <c r="M1711" s="39" t="str">
        <f>IFERROR('04A_국토부원자료'!Q1712,"")</f>
        <v>직거래</v>
      </c>
      <c r="N1711" s="38">
        <f>IF(B1711="","",IF('02_대상물건입력'!B5="",1,IF(ISNUMBER(SEARCH('02_대상물건입력'!B5,B1711)),1,0)))</f>
        <v>1</v>
      </c>
      <c r="O1711" s="38">
        <f>IF(B1711="","",IF('02_대상물건입력'!B6="",1,IF(ISNUMBER(SEARCH('02_대상물건입력'!B6,B1711)),1,0)))</f>
        <v>0</v>
      </c>
      <c r="P1711" s="38">
        <f>IF(L1711="","",IF('02_대상물건입력'!B15="",0,IF(ISNUMBER(SEARCH('02_대상물건입력'!B15,L1711)),1,0)))</f>
        <v>0</v>
      </c>
      <c r="Q1711" s="38">
        <f>IF(D1711="","",IF('02_대상물건입력'!B8="",0,IF(ISNUMBER(SEARCH('02_대상물건입력'!B8,D1711)),1,0)))</f>
        <v>0</v>
      </c>
      <c r="R1711" s="44">
        <f>IFERROR(ABS(E1711-'02_대상물건입력'!B11)/'02_대상물건입력'!B11,"")</f>
        <v>0.14069038424831512</v>
      </c>
      <c r="S1711" s="38">
        <f>IFERROR(ABS(J1711-'02_대상물건입력'!B10),"")</f>
        <v>4</v>
      </c>
      <c r="T1711" s="38">
        <f>IFERROR(ABS('01_설정'!B4-F1711),"")</f>
        <v>411</v>
      </c>
      <c r="U1711" s="38">
        <f>IFERROR(ABS(K1711-YEAR('02_대상물건입력'!B14)),"")</f>
        <v>5</v>
      </c>
      <c r="V1711" s="38" t="str">
        <f>IF(B1711="","",IF(AND(E1711&gt;0,F1711&gt;0,H1711&gt;0,OR('04A_국토부원자료'!P1712="",'04A_국토부원자료'!P1712="-"),IF('01_설정'!B10=1,N1711=1,TRUE),R1711&lt;='01_설정'!B5,S1711&lt;='01_설정'!B6,T1711&lt;='01_설정'!B7,U1711&lt;='01_설정'!B8),"Y",""))</f>
        <v>Y</v>
      </c>
      <c r="W1711" s="40">
        <f>IF(V1711&lt;&gt;"Y","",MAX(0,(1-R1711/'01_설정'!B5))*'01_설정'!B14+MAX(0,(1-S1711/'01_설정'!B6))*'01_설정'!B15+MAX(0,(1-T1711/'01_설정'!B7))*'01_설정'!B16+MAX(0,(1-U1711/'01_설정'!B8))*'01_설정'!B17+O1711*'01_설정'!B11+Q1711*'01_설정'!B12+P1711*'01_설정'!B13)</f>
        <v>28.263081802586626</v>
      </c>
      <c r="X1711" s="38">
        <f>IF(W1711="","",1+COUNTIFS($W$4:$W$3003,"&gt;"&amp;W1711)+COUNTIFS($W$4:W1711,W1711)-1)</f>
        <v>191</v>
      </c>
    </row>
    <row r="1712" spans="1:24" ht="16.5">
      <c r="A1712" s="38">
        <f>IF('04A_국토부원자료'!A1713="","",ROW()-3)</f>
        <v>1709</v>
      </c>
      <c r="B1712" s="39" t="str">
        <f>IFERROR('04A_국토부원자료'!B1713,"")</f>
        <v>서울특별시 송파구 방이동</v>
      </c>
      <c r="C1712" s="39" t="str">
        <f>IF(B1712="","",IF('04A_국토부원자료'!C1713&lt;&gt;"",'04A_국토부원자료'!C1713,TRIM('04A_국토부원자료'!D1713&amp;IF('04A_국토부원자료'!E1713&lt;&gt;"","-"&amp;'04A_국토부원자료'!E1713,""))))</f>
        <v>51-10</v>
      </c>
      <c r="D1712" s="39" t="str">
        <f>IFERROR('04A_국토부원자료'!F1713,"")</f>
        <v>성희파크빌</v>
      </c>
      <c r="E1712" s="40">
        <f>IFERROR(VALUE(SUBSTITUTE('04A_국토부원자료'!G1713,",","")),"")</f>
        <v>19.782</v>
      </c>
      <c r="F1712" s="41">
        <f>IFERROR(IF(AND('04A_국토부원자료'!H1713&lt;&gt;"",'04A_국토부원자료'!I1713&lt;&gt;""),DATE(INT(VALUE(SUBSTITUTE('04A_국토부원자료'!H1713,",",""))/100),MOD(VALUE(SUBSTITUTE('04A_국토부원자료'!H1713,",","")),100),VALUE(SUBSTITUTE('04A_국토부원자료'!I1713,",",""))),""),"")</f>
        <v>45699</v>
      </c>
      <c r="G1712" s="42">
        <f>IFERROR(VALUE(SUBSTITUTE('04A_국토부원자료'!J1713,",","")),"")</f>
        <v>22000</v>
      </c>
      <c r="H1712" s="43">
        <f t="shared" si="52"/>
        <v>220000000</v>
      </c>
      <c r="I1712" s="43">
        <f t="shared" si="53"/>
        <v>11121221.312304115</v>
      </c>
      <c r="J1712" s="38">
        <f>IFERROR(VALUE(SUBSTITUTE('04A_국토부원자료'!K1713,",","")),"")</f>
        <v>17</v>
      </c>
      <c r="K1712" s="38">
        <f>IFERROR(VALUE(SUBSTITUTE('04A_국토부원자료'!N1713,",","")),"")</f>
        <v>2020</v>
      </c>
      <c r="L1712" s="39" t="str">
        <f>IFERROR('04A_국토부원자료'!O1713,"")</f>
        <v>백제고분로 507</v>
      </c>
      <c r="M1712" s="39" t="str">
        <f>IFERROR('04A_국토부원자료'!Q1713,"")</f>
        <v>중개거래</v>
      </c>
      <c r="N1712" s="38">
        <f>IF(B1712="","",IF('02_대상물건입력'!B5="",1,IF(ISNUMBER(SEARCH('02_대상물건입력'!B5,B1712)),1,0)))</f>
        <v>1</v>
      </c>
      <c r="O1712" s="38">
        <f>IF(B1712="","",IF('02_대상물건입력'!B6="",1,IF(ISNUMBER(SEARCH('02_대상물건입력'!B6,B1712)),1,0)))</f>
        <v>0</v>
      </c>
      <c r="P1712" s="38">
        <f>IF(L1712="","",IF('02_대상물건입력'!B15="",0,IF(ISNUMBER(SEARCH('02_대상물건입력'!B15,L1712)),1,0)))</f>
        <v>0</v>
      </c>
      <c r="Q1712" s="38">
        <f>IF(D1712="","",IF('02_대상물건입력'!B8="",0,IF(ISNUMBER(SEARCH('02_대상물건입력'!B8,D1712)),1,0)))</f>
        <v>0</v>
      </c>
      <c r="R1712" s="44">
        <f>IFERROR(ABS(E1712-'02_대상물건입력'!B11)/'02_대상물건입력'!B11,"")</f>
        <v>0.27386318586929387</v>
      </c>
      <c r="S1712" s="38">
        <f>IFERROR(ABS(J1712-'02_대상물건입력'!B10),"")</f>
        <v>5</v>
      </c>
      <c r="T1712" s="38">
        <f>IFERROR(ABS('01_설정'!B4-F1712),"")</f>
        <v>413</v>
      </c>
      <c r="U1712" s="38">
        <f>IFERROR(ABS(K1712-YEAR('02_대상물건입력'!B14)),"")</f>
        <v>6</v>
      </c>
      <c r="V1712" s="38" t="str">
        <f>IF(B1712="","",IF(AND(E1712&gt;0,F1712&gt;0,H1712&gt;0,OR('04A_국토부원자료'!P1713="",'04A_국토부원자료'!P1713="-"),IF('01_설정'!B10=1,N1712=1,TRUE),R1712&lt;='01_설정'!B5,S1712&lt;='01_설정'!B6,T1712&lt;='01_설정'!B7,U1712&lt;='01_설정'!B8),"Y",""))</f>
        <v/>
      </c>
      <c r="W1712" s="40" t="str">
        <f>IF(V1712&lt;&gt;"Y","",MAX(0,(1-R1712/'01_설정'!B5))*'01_설정'!B14+MAX(0,(1-S1712/'01_설정'!B6))*'01_설정'!B15+MAX(0,(1-T1712/'01_설정'!B7))*'01_설정'!B16+MAX(0,(1-U1712/'01_설정'!B8))*'01_설정'!B17+O1712*'01_설정'!B11+Q1712*'01_설정'!B12+P1712*'01_설정'!B13)</f>
        <v/>
      </c>
      <c r="X1712" s="38" t="str">
        <f>IF(W1712="","",1+COUNTIFS($W$4:$W$3003,"&gt;"&amp;W1712)+COUNTIFS($W$4:W1712,W1712)-1)</f>
        <v/>
      </c>
    </row>
    <row r="1713" spans="1:24" ht="16.5">
      <c r="A1713" s="38">
        <f>IF('04A_국토부원자료'!A1714="","",ROW()-3)</f>
        <v>1710</v>
      </c>
      <c r="B1713" s="39" t="str">
        <f>IFERROR('04A_국토부원자료'!B1714,"")</f>
        <v>서울특별시 송파구 방이동</v>
      </c>
      <c r="C1713" s="39" t="str">
        <f>IF(B1713="","",IF('04A_국토부원자료'!C1714&lt;&gt;"",'04A_국토부원자료'!C1714,TRIM('04A_국토부원자료'!D1714&amp;IF('04A_국토부원자료'!E1714&lt;&gt;"","-"&amp;'04A_국토부원자료'!E1714,""))))</f>
        <v>47-7</v>
      </c>
      <c r="D1713" s="39" t="str">
        <f>IFERROR('04A_국토부원자료'!F1714,"")</f>
        <v>피스티오피스텔</v>
      </c>
      <c r="E1713" s="40">
        <f>IFERROR(VALUE(SUBSTITUTE('04A_국토부원자료'!G1714,",","")),"")</f>
        <v>42.31</v>
      </c>
      <c r="F1713" s="41">
        <f>IFERROR(IF(AND('04A_국토부원자료'!H1714&lt;&gt;"",'04A_국토부원자료'!I1714&lt;&gt;""),DATE(INT(VALUE(SUBSTITUTE('04A_국토부원자료'!H1714,",",""))/100),MOD(VALUE(SUBSTITUTE('04A_국토부원자료'!H1714,",","")),100),VALUE(SUBSTITUTE('04A_국토부원자료'!I1714,",",""))),""),"")</f>
        <v>45698</v>
      </c>
      <c r="G1713" s="42">
        <f>IFERROR(VALUE(SUBSTITUTE('04A_국토부원자료'!J1714,",","")),"")</f>
        <v>69000</v>
      </c>
      <c r="H1713" s="43">
        <f t="shared" si="52"/>
        <v>690000000</v>
      </c>
      <c r="I1713" s="43">
        <f t="shared" si="53"/>
        <v>16308201.370834317</v>
      </c>
      <c r="J1713" s="38">
        <f>IFERROR(VALUE(SUBSTITUTE('04A_국토부원자료'!K1714,",","")),"")</f>
        <v>14</v>
      </c>
      <c r="K1713" s="38">
        <f>IFERROR(VALUE(SUBSTITUTE('04A_국토부원자료'!N1714,",","")),"")</f>
        <v>2022</v>
      </c>
      <c r="L1713" s="39" t="str">
        <f>IFERROR('04A_국토부원자료'!O1714,"")</f>
        <v>위례성대로2길 10</v>
      </c>
      <c r="M1713" s="39" t="str">
        <f>IFERROR('04A_국토부원자료'!Q1714,"")</f>
        <v>직거래</v>
      </c>
      <c r="N1713" s="38">
        <f>IF(B1713="","",IF('02_대상물건입력'!B5="",1,IF(ISNUMBER(SEARCH('02_대상물건입력'!B5,B1713)),1,0)))</f>
        <v>1</v>
      </c>
      <c r="O1713" s="38">
        <f>IF(B1713="","",IF('02_대상물건입력'!B6="",1,IF(ISNUMBER(SEARCH('02_대상물건입력'!B6,B1713)),1,0)))</f>
        <v>0</v>
      </c>
      <c r="P1713" s="38">
        <f>IF(L1713="","",IF('02_대상물건입력'!B15="",0,IF(ISNUMBER(SEARCH('02_대상물건입력'!B15,L1713)),1,0)))</f>
        <v>0</v>
      </c>
      <c r="Q1713" s="38">
        <f>IF(D1713="","",IF('02_대상물건입력'!B8="",0,IF(ISNUMBER(SEARCH('02_대상물건입력'!B8,D1713)),1,0)))</f>
        <v>0</v>
      </c>
      <c r="R1713" s="44">
        <f>IFERROR(ABS(E1713-'02_대상물건입력'!B11)/'02_대상물건입력'!B11,"")</f>
        <v>0.5530709031377099</v>
      </c>
      <c r="S1713" s="38">
        <f>IFERROR(ABS(J1713-'02_대상물건입력'!B10),"")</f>
        <v>2</v>
      </c>
      <c r="T1713" s="38">
        <f>IFERROR(ABS('01_설정'!B4-F1713),"")</f>
        <v>414</v>
      </c>
      <c r="U1713" s="38">
        <f>IFERROR(ABS(K1713-YEAR('02_대상물건입력'!B14)),"")</f>
        <v>4</v>
      </c>
      <c r="V1713" s="38" t="str">
        <f>IF(B1713="","",IF(AND(E1713&gt;0,F1713&gt;0,H1713&gt;0,OR('04A_국토부원자료'!P1714="",'04A_국토부원자료'!P1714="-"),IF('01_설정'!B10=1,N1713=1,TRUE),R1713&lt;='01_설정'!B5,S1713&lt;='01_설정'!B6,T1713&lt;='01_설정'!B7,U1713&lt;='01_설정'!B8),"Y",""))</f>
        <v/>
      </c>
      <c r="W1713" s="40" t="str">
        <f>IF(V1713&lt;&gt;"Y","",MAX(0,(1-R1713/'01_설정'!B5))*'01_설정'!B14+MAX(0,(1-S1713/'01_설정'!B6))*'01_설정'!B15+MAX(0,(1-T1713/'01_설정'!B7))*'01_설정'!B16+MAX(0,(1-U1713/'01_설정'!B8))*'01_설정'!B17+O1713*'01_설정'!B11+Q1713*'01_설정'!B12+P1713*'01_설정'!B13)</f>
        <v/>
      </c>
      <c r="X1713" s="38" t="str">
        <f>IF(W1713="","",1+COUNTIFS($W$4:$W$3003,"&gt;"&amp;W1713)+COUNTIFS($W$4:W1713,W1713)-1)</f>
        <v/>
      </c>
    </row>
    <row r="1714" spans="1:24" ht="16.5">
      <c r="A1714" s="38">
        <f>IF('04A_국토부원자료'!A1715="","",ROW()-3)</f>
        <v>1711</v>
      </c>
      <c r="B1714" s="39" t="str">
        <f>IFERROR('04A_국토부원자료'!B1715,"")</f>
        <v>서울특별시 송파구 방이동</v>
      </c>
      <c r="C1714" s="39" t="str">
        <f>IF(B1714="","",IF('04A_국토부원자료'!C1715&lt;&gt;"",'04A_국토부원자료'!C1715,TRIM('04A_국토부원자료'!D1715&amp;IF('04A_국토부원자료'!E1715&lt;&gt;"","-"&amp;'04A_국토부원자료'!E1715,""))))</f>
        <v>51</v>
      </c>
      <c r="D1714" s="39" t="str">
        <f>IFERROR('04A_국토부원자료'!F1715,"")</f>
        <v>올림픽파크리움</v>
      </c>
      <c r="E1714" s="40">
        <f>IFERROR(VALUE(SUBSTITUTE('04A_국토부원자료'!G1715,",","")),"")</f>
        <v>18.603000000000002</v>
      </c>
      <c r="F1714" s="41">
        <f>IFERROR(IF(AND('04A_국토부원자료'!H1715&lt;&gt;"",'04A_국토부원자료'!I1715&lt;&gt;""),DATE(INT(VALUE(SUBSTITUTE('04A_국토부원자료'!H1715,",",""))/100),MOD(VALUE(SUBSTITUTE('04A_국토부원자료'!H1715,",","")),100),VALUE(SUBSTITUTE('04A_국토부원자료'!I1715,",",""))),""),"")</f>
        <v>45680</v>
      </c>
      <c r="G1714" s="42">
        <f>IFERROR(VALUE(SUBSTITUTE('04A_국토부원자료'!J1715,",","")),"")</f>
        <v>18000</v>
      </c>
      <c r="H1714" s="43">
        <f t="shared" si="52"/>
        <v>180000000</v>
      </c>
      <c r="I1714" s="43">
        <f t="shared" si="53"/>
        <v>9675858.7324625049</v>
      </c>
      <c r="J1714" s="38">
        <f>IFERROR(VALUE(SUBSTITUTE('04A_국토부원자료'!K1715,",","")),"")</f>
        <v>13</v>
      </c>
      <c r="K1714" s="38">
        <f>IFERROR(VALUE(SUBSTITUTE('04A_국토부원자료'!N1715,",","")),"")</f>
        <v>2016</v>
      </c>
      <c r="L1714" s="39" t="str">
        <f>IFERROR('04A_국토부원자료'!O1715,"")</f>
        <v>백제고분로 505</v>
      </c>
      <c r="M1714" s="39" t="str">
        <f>IFERROR('04A_국토부원자료'!Q1715,"")</f>
        <v>중개거래</v>
      </c>
      <c r="N1714" s="38">
        <f>IF(B1714="","",IF('02_대상물건입력'!B5="",1,IF(ISNUMBER(SEARCH('02_대상물건입력'!B5,B1714)),1,0)))</f>
        <v>1</v>
      </c>
      <c r="O1714" s="38">
        <f>IF(B1714="","",IF('02_대상물건입력'!B6="",1,IF(ISNUMBER(SEARCH('02_대상물건입력'!B6,B1714)),1,0)))</f>
        <v>0</v>
      </c>
      <c r="P1714" s="38">
        <f>IF(L1714="","",IF('02_대상물건입력'!B15="",0,IF(ISNUMBER(SEARCH('02_대상물건입력'!B15,L1714)),1,0)))</f>
        <v>0</v>
      </c>
      <c r="Q1714" s="38">
        <f>IF(D1714="","",IF('02_대상물건입력'!B8="",0,IF(ISNUMBER(SEARCH('02_대상물건입력'!B8,D1714)),1,0)))</f>
        <v>0</v>
      </c>
      <c r="R1714" s="44">
        <f>IFERROR(ABS(E1714-'02_대상물건입력'!B11)/'02_대상물건입력'!B11,"")</f>
        <v>0.31714067570146964</v>
      </c>
      <c r="S1714" s="38">
        <f>IFERROR(ABS(J1714-'02_대상물건입력'!B10),"")</f>
        <v>1</v>
      </c>
      <c r="T1714" s="38">
        <f>IFERROR(ABS('01_설정'!B4-F1714),"")</f>
        <v>432</v>
      </c>
      <c r="U1714" s="38">
        <f>IFERROR(ABS(K1714-YEAR('02_대상물건입력'!B14)),"")</f>
        <v>10</v>
      </c>
      <c r="V1714" s="38" t="str">
        <f>IF(B1714="","",IF(AND(E1714&gt;0,F1714&gt;0,H1714&gt;0,OR('04A_국토부원자료'!P1715="",'04A_국토부원자료'!P1715="-"),IF('01_설정'!B10=1,N1714=1,TRUE),R1714&lt;='01_설정'!B5,S1714&lt;='01_설정'!B6,T1714&lt;='01_설정'!B7,U1714&lt;='01_설정'!B8),"Y",""))</f>
        <v/>
      </c>
      <c r="W1714" s="40" t="str">
        <f>IF(V1714&lt;&gt;"Y","",MAX(0,(1-R1714/'01_설정'!B5))*'01_설정'!B14+MAX(0,(1-S1714/'01_설정'!B6))*'01_설정'!B15+MAX(0,(1-T1714/'01_설정'!B7))*'01_설정'!B16+MAX(0,(1-U1714/'01_설정'!B8))*'01_설정'!B17+O1714*'01_설정'!B11+Q1714*'01_설정'!B12+P1714*'01_설정'!B13)</f>
        <v/>
      </c>
      <c r="X1714" s="38" t="str">
        <f>IF(W1714="","",1+COUNTIFS($W$4:$W$3003,"&gt;"&amp;W1714)+COUNTIFS($W$4:W1714,W1714)-1)</f>
        <v/>
      </c>
    </row>
    <row r="1715" spans="1:24" ht="16.5">
      <c r="A1715" s="38">
        <f>IF('04A_국토부원자료'!A1716="","",ROW()-3)</f>
        <v>1712</v>
      </c>
      <c r="B1715" s="39" t="str">
        <f>IFERROR('04A_국토부원자료'!B1716,"")</f>
        <v>서울특별시 송파구 방이동</v>
      </c>
      <c r="C1715" s="39" t="str">
        <f>IF(B1715="","",IF('04A_국토부원자료'!C1716&lt;&gt;"",'04A_국토부원자료'!C1716,TRIM('04A_국토부원자료'!D1716&amp;IF('04A_국토부원자료'!E1716&lt;&gt;"","-"&amp;'04A_국토부원자료'!E1716,""))))</f>
        <v>38-4</v>
      </c>
      <c r="D1715" s="39" t="str">
        <f>IFERROR('04A_국토부원자료'!F1716,"")</f>
        <v>벨리시모 오피스텔</v>
      </c>
      <c r="E1715" s="40">
        <f>IFERROR(VALUE(SUBSTITUTE('04A_국토부원자료'!G1716,",","")),"")</f>
        <v>19.14</v>
      </c>
      <c r="F1715" s="41">
        <f>IFERROR(IF(AND('04A_국토부원자료'!H1716&lt;&gt;"",'04A_국토부원자료'!I1716&lt;&gt;""),DATE(INT(VALUE(SUBSTITUTE('04A_국토부원자료'!H1716,",",""))/100),MOD(VALUE(SUBSTITUTE('04A_국토부원자료'!H1716,",","")),100),VALUE(SUBSTITUTE('04A_국토부원자료'!I1716,",",""))),""),"")</f>
        <v>45680</v>
      </c>
      <c r="G1715" s="42">
        <f>IFERROR(VALUE(SUBSTITUTE('04A_국토부원자료'!J1716,",","")),"")</f>
        <v>13000</v>
      </c>
      <c r="H1715" s="43">
        <f t="shared" si="52"/>
        <v>130000000</v>
      </c>
      <c r="I1715" s="43">
        <f t="shared" si="53"/>
        <v>6792058.5161964474</v>
      </c>
      <c r="J1715" s="38">
        <f>IFERROR(VALUE(SUBSTITUTE('04A_국토부원자료'!K1716,",","")),"")</f>
        <v>9</v>
      </c>
      <c r="K1715" s="38">
        <f>IFERROR(VALUE(SUBSTITUTE('04A_국토부원자료'!N1716,",","")),"")</f>
        <v>2013</v>
      </c>
      <c r="L1715" s="39" t="str">
        <f>IFERROR('04A_국토부원자료'!O1716,"")</f>
        <v>오금로11길 29-11</v>
      </c>
      <c r="M1715" s="39" t="str">
        <f>IFERROR('04A_국토부원자료'!Q1716,"")</f>
        <v>중개거래</v>
      </c>
      <c r="N1715" s="38">
        <f>IF(B1715="","",IF('02_대상물건입력'!B5="",1,IF(ISNUMBER(SEARCH('02_대상물건입력'!B5,B1715)),1,0)))</f>
        <v>1</v>
      </c>
      <c r="O1715" s="38">
        <f>IF(B1715="","",IF('02_대상물건입력'!B6="",1,IF(ISNUMBER(SEARCH('02_대상물건입력'!B6,B1715)),1,0)))</f>
        <v>0</v>
      </c>
      <c r="P1715" s="38">
        <f>IF(L1715="","",IF('02_대상물건입력'!B15="",0,IF(ISNUMBER(SEARCH('02_대상물건입력'!B15,L1715)),1,0)))</f>
        <v>0</v>
      </c>
      <c r="Q1715" s="38">
        <f>IF(D1715="","",IF('02_대상물건입력'!B8="",0,IF(ISNUMBER(SEARCH('02_대상물건입력'!B8,D1715)),1,0)))</f>
        <v>0</v>
      </c>
      <c r="R1715" s="44">
        <f>IFERROR(ABS(E1715-'02_대상물건입력'!B11)/'02_대상물건입력'!B11,"")</f>
        <v>0.29742904547256516</v>
      </c>
      <c r="S1715" s="38">
        <f>IFERROR(ABS(J1715-'02_대상물건입력'!B10),"")</f>
        <v>3</v>
      </c>
      <c r="T1715" s="38">
        <f>IFERROR(ABS('01_설정'!B4-F1715),"")</f>
        <v>432</v>
      </c>
      <c r="U1715" s="38">
        <f>IFERROR(ABS(K1715-YEAR('02_대상물건입력'!B14)),"")</f>
        <v>13</v>
      </c>
      <c r="V1715" s="38" t="str">
        <f>IF(B1715="","",IF(AND(E1715&gt;0,F1715&gt;0,H1715&gt;0,OR('04A_국토부원자료'!P1716="",'04A_국토부원자료'!P1716="-"),IF('01_설정'!B10=1,N1715=1,TRUE),R1715&lt;='01_설정'!B5,S1715&lt;='01_설정'!B6,T1715&lt;='01_설정'!B7,U1715&lt;='01_설정'!B8),"Y",""))</f>
        <v/>
      </c>
      <c r="W1715" s="40" t="str">
        <f>IF(V1715&lt;&gt;"Y","",MAX(0,(1-R1715/'01_설정'!B5))*'01_설정'!B14+MAX(0,(1-S1715/'01_설정'!B6))*'01_설정'!B15+MAX(0,(1-T1715/'01_설정'!B7))*'01_설정'!B16+MAX(0,(1-U1715/'01_설정'!B8))*'01_설정'!B17+O1715*'01_설정'!B11+Q1715*'01_설정'!B12+P1715*'01_설정'!B13)</f>
        <v/>
      </c>
      <c r="X1715" s="38" t="str">
        <f>IF(W1715="","",1+COUNTIFS($W$4:$W$3003,"&gt;"&amp;W1715)+COUNTIFS($W$4:W1715,W1715)-1)</f>
        <v/>
      </c>
    </row>
    <row r="1716" spans="1:24" ht="16.5">
      <c r="A1716" s="38">
        <f>IF('04A_국토부원자료'!A1717="","",ROW()-3)</f>
        <v>1713</v>
      </c>
      <c r="B1716" s="39" t="str">
        <f>IFERROR('04A_국토부원자료'!B1717,"")</f>
        <v>서울특별시 송파구 방이동</v>
      </c>
      <c r="C1716" s="39" t="str">
        <f>IF(B1716="","",IF('04A_국토부원자료'!C1717&lt;&gt;"",'04A_국토부원자료'!C1717,TRIM('04A_국토부원자료'!D1717&amp;IF('04A_국토부원자료'!E1717&lt;&gt;"","-"&amp;'04A_국토부원자료'!E1717,""))))</f>
        <v>47-5</v>
      </c>
      <c r="D1716" s="39" t="str">
        <f>IFERROR('04A_국토부원자료'!F1717,"")</f>
        <v>잠실 소프라우스 오피스텔</v>
      </c>
      <c r="E1716" s="40">
        <f>IFERROR(VALUE(SUBSTITUTE('04A_국토부원자료'!G1717,",","")),"")</f>
        <v>29.72</v>
      </c>
      <c r="F1716" s="41">
        <f>IFERROR(IF(AND('04A_국토부원자료'!H1717&lt;&gt;"",'04A_국토부원자료'!I1717&lt;&gt;""),DATE(INT(VALUE(SUBSTITUTE('04A_국토부원자료'!H1717,",",""))/100),MOD(VALUE(SUBSTITUTE('04A_국토부원자료'!H1717,",","")),100),VALUE(SUBSTITUTE('04A_국토부원자료'!I1717,",",""))),""),"")</f>
        <v>45678</v>
      </c>
      <c r="G1716" s="42">
        <f>IFERROR(VALUE(SUBSTITUTE('04A_국토부원자료'!J1717,",","")),"")</f>
        <v>32000</v>
      </c>
      <c r="H1716" s="43">
        <f t="shared" si="52"/>
        <v>320000000</v>
      </c>
      <c r="I1716" s="43">
        <f t="shared" si="53"/>
        <v>10767160.161507403</v>
      </c>
      <c r="J1716" s="38">
        <f>IFERROR(VALUE(SUBSTITUTE('04A_국토부원자료'!K1717,",","")),"")</f>
        <v>11</v>
      </c>
      <c r="K1716" s="38">
        <f>IFERROR(VALUE(SUBSTITUTE('04A_국토부원자료'!N1717,",","")),"")</f>
        <v>2021</v>
      </c>
      <c r="L1716" s="39" t="str">
        <f>IFERROR('04A_국토부원자료'!O1717,"")</f>
        <v xml:space="preserve"> </v>
      </c>
      <c r="M1716" s="39" t="str">
        <f>IFERROR('04A_국토부원자료'!Q1717,"")</f>
        <v>중개거래</v>
      </c>
      <c r="N1716" s="38">
        <f>IF(B1716="","",IF('02_대상물건입력'!B5="",1,IF(ISNUMBER(SEARCH('02_대상물건입력'!B5,B1716)),1,0)))</f>
        <v>1</v>
      </c>
      <c r="O1716" s="38">
        <f>IF(B1716="","",IF('02_대상물건입력'!B6="",1,IF(ISNUMBER(SEARCH('02_대상물건입력'!B6,B1716)),1,0)))</f>
        <v>0</v>
      </c>
      <c r="P1716" s="38">
        <f>IF(L1716="","",IF('02_대상물건입력'!B15="",0,IF(ISNUMBER(SEARCH('02_대상물건입력'!B15,L1716)),1,0)))</f>
        <v>0</v>
      </c>
      <c r="Q1716" s="38">
        <f>IF(D1716="","",IF('02_대상물건입력'!B8="",0,IF(ISNUMBER(SEARCH('02_대상물건입력'!B8,D1716)),1,0)))</f>
        <v>0</v>
      </c>
      <c r="R1716" s="44">
        <f>IFERROR(ABS(E1716-'02_대상물건입력'!B11)/'02_대상물건입력'!B11,"")</f>
        <v>9.0930447677918566E-2</v>
      </c>
      <c r="S1716" s="38">
        <f>IFERROR(ABS(J1716-'02_대상물건입력'!B10),"")</f>
        <v>1</v>
      </c>
      <c r="T1716" s="38">
        <f>IFERROR(ABS('01_설정'!B4-F1716),"")</f>
        <v>434</v>
      </c>
      <c r="U1716" s="38">
        <f>IFERROR(ABS(K1716-YEAR('02_대상물건입력'!B14)),"")</f>
        <v>5</v>
      </c>
      <c r="V1716" s="38" t="str">
        <f>IF(B1716="","",IF(AND(E1716&gt;0,F1716&gt;0,H1716&gt;0,OR('04A_국토부원자료'!P1717="",'04A_국토부원자료'!P1717="-"),IF('01_설정'!B10=1,N1716=1,TRUE),R1716&lt;='01_설정'!B5,S1716&lt;='01_설정'!B6,T1716&lt;='01_설정'!B7,U1716&lt;='01_설정'!B8),"Y",""))</f>
        <v>Y</v>
      </c>
      <c r="W1716" s="40">
        <f>IF(V1716&lt;&gt;"Y","",MAX(0,(1-R1716/'01_설정'!B5))*'01_설정'!B14+MAX(0,(1-S1716/'01_설정'!B6))*'01_설정'!B15+MAX(0,(1-T1716/'01_설정'!B7))*'01_설정'!B16+MAX(0,(1-U1716/'01_설정'!B8))*'01_설정'!B17+O1716*'01_설정'!B11+Q1716*'01_설정'!B12+P1716*'01_설정'!B13)</f>
        <v>39.463874029000699</v>
      </c>
      <c r="X1716" s="38">
        <f>IF(W1716="","",1+COUNTIFS($W$4:$W$3003,"&gt;"&amp;W1716)+COUNTIFS($W$4:W1716,W1716)-1)</f>
        <v>72</v>
      </c>
    </row>
    <row r="1717" spans="1:24" ht="16.5">
      <c r="A1717" s="38">
        <f>IF('04A_국토부원자료'!A1718="","",ROW()-3)</f>
        <v>1714</v>
      </c>
      <c r="B1717" s="39" t="str">
        <f>IFERROR('04A_국토부원자료'!B1718,"")</f>
        <v>서울특별시 송파구 방이동</v>
      </c>
      <c r="C1717" s="39" t="str">
        <f>IF(B1717="","",IF('04A_국토부원자료'!C1718&lt;&gt;"",'04A_국토부원자료'!C1718,TRIM('04A_국토부원자료'!D1718&amp;IF('04A_국토부원자료'!E1718&lt;&gt;"","-"&amp;'04A_국토부원자료'!E1718,""))))</f>
        <v>47-5</v>
      </c>
      <c r="D1717" s="39" t="str">
        <f>IFERROR('04A_국토부원자료'!F1718,"")</f>
        <v>잠실 소프라우스 오피스텔</v>
      </c>
      <c r="E1717" s="40">
        <f>IFERROR(VALUE(SUBSTITUTE('04A_국토부원자료'!G1718,",","")),"")</f>
        <v>18.05</v>
      </c>
      <c r="F1717" s="41">
        <f>IFERROR(IF(AND('04A_국토부원자료'!H1718&lt;&gt;"",'04A_국토부원자료'!I1718&lt;&gt;""),DATE(INT(VALUE(SUBSTITUTE('04A_국토부원자료'!H1718,",",""))/100),MOD(VALUE(SUBSTITUTE('04A_국토부원자료'!H1718,",","")),100),VALUE(SUBSTITUTE('04A_국토부원자료'!I1718,",",""))),""),"")</f>
        <v>45677</v>
      </c>
      <c r="G1717" s="42">
        <f>IFERROR(VALUE(SUBSTITUTE('04A_국토부원자료'!J1718,",","")),"")</f>
        <v>20000</v>
      </c>
      <c r="H1717" s="43">
        <f t="shared" si="52"/>
        <v>200000000</v>
      </c>
      <c r="I1717" s="43">
        <f t="shared" si="53"/>
        <v>11080332.409972299</v>
      </c>
      <c r="J1717" s="38">
        <f>IFERROR(VALUE(SUBSTITUTE('04A_국토부원자료'!K1718,",","")),"")</f>
        <v>17</v>
      </c>
      <c r="K1717" s="38">
        <f>IFERROR(VALUE(SUBSTITUTE('04A_국토부원자료'!N1718,",","")),"")</f>
        <v>2021</v>
      </c>
      <c r="L1717" s="39" t="str">
        <f>IFERROR('04A_국토부원자료'!O1718,"")</f>
        <v xml:space="preserve"> </v>
      </c>
      <c r="M1717" s="39" t="str">
        <f>IFERROR('04A_국토부원자료'!Q1718,"")</f>
        <v>직거래</v>
      </c>
      <c r="N1717" s="38">
        <f>IF(B1717="","",IF('02_대상물건입력'!B5="",1,IF(ISNUMBER(SEARCH('02_대상물건입력'!B5,B1717)),1,0)))</f>
        <v>1</v>
      </c>
      <c r="O1717" s="38">
        <f>IF(B1717="","",IF('02_대상물건입력'!B6="",1,IF(ISNUMBER(SEARCH('02_대상물건입력'!B6,B1717)),1,0)))</f>
        <v>0</v>
      </c>
      <c r="P1717" s="38">
        <f>IF(L1717="","",IF('02_대상물건입력'!B15="",0,IF(ISNUMBER(SEARCH('02_대상물건입력'!B15,L1717)),1,0)))</f>
        <v>0</v>
      </c>
      <c r="Q1717" s="38">
        <f>IF(D1717="","",IF('02_대상물건입력'!B8="",0,IF(ISNUMBER(SEARCH('02_대상물건입력'!B8,D1717)),1,0)))</f>
        <v>0</v>
      </c>
      <c r="R1717" s="44">
        <f>IFERROR(ABS(E1717-'02_대상물건입력'!B11)/'02_대상물건입력'!B11,"")</f>
        <v>0.33743961707313486</v>
      </c>
      <c r="S1717" s="38">
        <f>IFERROR(ABS(J1717-'02_대상물건입력'!B10),"")</f>
        <v>5</v>
      </c>
      <c r="T1717" s="38">
        <f>IFERROR(ABS('01_설정'!B4-F1717),"")</f>
        <v>435</v>
      </c>
      <c r="U1717" s="38">
        <f>IFERROR(ABS(K1717-YEAR('02_대상물건입력'!B14)),"")</f>
        <v>5</v>
      </c>
      <c r="V1717" s="38" t="str">
        <f>IF(B1717="","",IF(AND(E1717&gt;0,F1717&gt;0,H1717&gt;0,OR('04A_국토부원자료'!P1718="",'04A_국토부원자료'!P1718="-"),IF('01_설정'!B10=1,N1717=1,TRUE),R1717&lt;='01_설정'!B5,S1717&lt;='01_설정'!B6,T1717&lt;='01_설정'!B7,U1717&lt;='01_설정'!B8),"Y",""))</f>
        <v/>
      </c>
      <c r="W1717" s="40" t="str">
        <f>IF(V1717&lt;&gt;"Y","",MAX(0,(1-R1717/'01_설정'!B5))*'01_설정'!B14+MAX(0,(1-S1717/'01_설정'!B6))*'01_설정'!B15+MAX(0,(1-T1717/'01_설정'!B7))*'01_설정'!B16+MAX(0,(1-U1717/'01_설정'!B8))*'01_설정'!B17+O1717*'01_설정'!B11+Q1717*'01_설정'!B12+P1717*'01_설정'!B13)</f>
        <v/>
      </c>
      <c r="X1717" s="38" t="str">
        <f>IF(W1717="","",1+COUNTIFS($W$4:$W$3003,"&gt;"&amp;W1717)+COUNTIFS($W$4:W1717,W1717)-1)</f>
        <v/>
      </c>
    </row>
    <row r="1718" spans="1:24" ht="16.5">
      <c r="A1718" s="38">
        <f>IF('04A_국토부원자료'!A1719="","",ROW()-3)</f>
        <v>1715</v>
      </c>
      <c r="B1718" s="39" t="str">
        <f>IFERROR('04A_국토부원자료'!B1719,"")</f>
        <v>서울특별시 송파구 방이동</v>
      </c>
      <c r="C1718" s="39" t="str">
        <f>IF(B1718="","",IF('04A_국토부원자료'!C1719&lt;&gt;"",'04A_국토부원자료'!C1719,TRIM('04A_국토부원자료'!D1719&amp;IF('04A_국토부원자료'!E1719&lt;&gt;"","-"&amp;'04A_국토부원자료'!E1719,""))))</f>
        <v>50</v>
      </c>
      <c r="D1718" s="39" t="str">
        <f>IFERROR('04A_국토부원자료'!F1719,"")</f>
        <v>잠실엘퍼스트오피스텔</v>
      </c>
      <c r="E1718" s="40">
        <f>IFERROR(VALUE(SUBSTITUTE('04A_국토부원자료'!G1719,",","")),"")</f>
        <v>18.0688</v>
      </c>
      <c r="F1718" s="41">
        <f>IFERROR(IF(AND('04A_국토부원자료'!H1719&lt;&gt;"",'04A_국토부원자료'!I1719&lt;&gt;""),DATE(INT(VALUE(SUBSTITUTE('04A_국토부원자료'!H1719,",",""))/100),MOD(VALUE(SUBSTITUTE('04A_국토부원자료'!H1719,",","")),100),VALUE(SUBSTITUTE('04A_국토부원자료'!I1719,",",""))),""),"")</f>
        <v>45669</v>
      </c>
      <c r="G1718" s="42">
        <f>IFERROR(VALUE(SUBSTITUTE('04A_국토부원자료'!J1719,",","")),"")</f>
        <v>20700</v>
      </c>
      <c r="H1718" s="43">
        <f t="shared" si="52"/>
        <v>207000000</v>
      </c>
      <c r="I1718" s="43">
        <f t="shared" si="53"/>
        <v>11456211.812627291</v>
      </c>
      <c r="J1718" s="38">
        <f>IFERROR(VALUE(SUBSTITUTE('04A_국토부원자료'!K1719,",","")),"")</f>
        <v>14</v>
      </c>
      <c r="K1718" s="38">
        <f>IFERROR(VALUE(SUBSTITUTE('04A_국토부원자료'!N1719,",","")),"")</f>
        <v>2019</v>
      </c>
      <c r="L1718" s="39" t="str">
        <f>IFERROR('04A_국토부원자료'!O1719,"")</f>
        <v>백제고분로51길 7</v>
      </c>
      <c r="M1718" s="39" t="str">
        <f>IFERROR('04A_국토부원자료'!Q1719,"")</f>
        <v>중개거래</v>
      </c>
      <c r="N1718" s="38">
        <f>IF(B1718="","",IF('02_대상물건입력'!B5="",1,IF(ISNUMBER(SEARCH('02_대상물건입력'!B5,B1718)),1,0)))</f>
        <v>1</v>
      </c>
      <c r="O1718" s="38">
        <f>IF(B1718="","",IF('02_대상물건입력'!B6="",1,IF(ISNUMBER(SEARCH('02_대상물건입력'!B6,B1718)),1,0)))</f>
        <v>0</v>
      </c>
      <c r="P1718" s="38">
        <f>IF(L1718="","",IF('02_대상물건입력'!B15="",0,IF(ISNUMBER(SEARCH('02_대상물건입력'!B15,L1718)),1,0)))</f>
        <v>0</v>
      </c>
      <c r="Q1718" s="38">
        <f>IF(D1718="","",IF('02_대상물건입력'!B8="",0,IF(ISNUMBER(SEARCH('02_대상물건입력'!B8,D1718)),1,0)))</f>
        <v>0</v>
      </c>
      <c r="R1718" s="44">
        <f>IFERROR(ABS(E1718-'02_대상물건입력'!B11)/'02_대상물건입력'!B11,"")</f>
        <v>0.33674952648039114</v>
      </c>
      <c r="S1718" s="38">
        <f>IFERROR(ABS(J1718-'02_대상물건입력'!B10),"")</f>
        <v>2</v>
      </c>
      <c r="T1718" s="38">
        <f>IFERROR(ABS('01_설정'!B4-F1718),"")</f>
        <v>443</v>
      </c>
      <c r="U1718" s="38">
        <f>IFERROR(ABS(K1718-YEAR('02_대상물건입력'!B14)),"")</f>
        <v>7</v>
      </c>
      <c r="V1718" s="38" t="str">
        <f>IF(B1718="","",IF(AND(E1718&gt;0,F1718&gt;0,H1718&gt;0,OR('04A_국토부원자료'!P1719="",'04A_국토부원자료'!P1719="-"),IF('01_설정'!B10=1,N1718=1,TRUE),R1718&lt;='01_설정'!B5,S1718&lt;='01_설정'!B6,T1718&lt;='01_설정'!B7,U1718&lt;='01_설정'!B8),"Y",""))</f>
        <v/>
      </c>
      <c r="W1718" s="40" t="str">
        <f>IF(V1718&lt;&gt;"Y","",MAX(0,(1-R1718/'01_설정'!B5))*'01_설정'!B14+MAX(0,(1-S1718/'01_설정'!B6))*'01_설정'!B15+MAX(0,(1-T1718/'01_설정'!B7))*'01_설정'!B16+MAX(0,(1-U1718/'01_설정'!B8))*'01_설정'!B17+O1718*'01_설정'!B11+Q1718*'01_설정'!B12+P1718*'01_설정'!B13)</f>
        <v/>
      </c>
      <c r="X1718" s="38" t="str">
        <f>IF(W1718="","",1+COUNTIFS($W$4:$W$3003,"&gt;"&amp;W1718)+COUNTIFS($W$4:W1718,W1718)-1)</f>
        <v/>
      </c>
    </row>
    <row r="1719" spans="1:24" ht="16.5">
      <c r="A1719" s="38">
        <f>IF('04A_국토부원자료'!A1720="","",ROW()-3)</f>
        <v>1716</v>
      </c>
      <c r="B1719" s="39" t="str">
        <f>IFERROR('04A_국토부원자료'!B1720,"")</f>
        <v>서울특별시 송파구 방이동</v>
      </c>
      <c r="C1719" s="39" t="str">
        <f>IF(B1719="","",IF('04A_국토부원자료'!C1720&lt;&gt;"",'04A_국토부원자료'!C1720,TRIM('04A_국토부원자료'!D1720&amp;IF('04A_국토부원자료'!E1720&lt;&gt;"","-"&amp;'04A_국토부원자료'!E1720,""))))</f>
        <v>47</v>
      </c>
      <c r="D1719" s="39" t="str">
        <f>IFERROR('04A_국토부원자료'!F1720,"")</f>
        <v>잠실헤리츠</v>
      </c>
      <c r="E1719" s="40">
        <f>IFERROR(VALUE(SUBSTITUTE('04A_국토부원자료'!G1720,",","")),"")</f>
        <v>16.43</v>
      </c>
      <c r="F1719" s="41">
        <f>IFERROR(IF(AND('04A_국토부원자료'!H1720&lt;&gt;"",'04A_국토부원자료'!I1720&lt;&gt;""),DATE(INT(VALUE(SUBSTITUTE('04A_국토부원자료'!H1720,",",""))/100),MOD(VALUE(SUBSTITUTE('04A_국토부원자료'!H1720,",","")),100),VALUE(SUBSTITUTE('04A_국토부원자료'!I1720,",",""))),""),"")</f>
        <v>45660</v>
      </c>
      <c r="G1719" s="42">
        <f>IFERROR(VALUE(SUBSTITUTE('04A_국토부원자료'!J1720,",","")),"")</f>
        <v>16500</v>
      </c>
      <c r="H1719" s="43">
        <f t="shared" si="52"/>
        <v>165000000</v>
      </c>
      <c r="I1719" s="43">
        <f t="shared" si="53"/>
        <v>10042604.990870358</v>
      </c>
      <c r="J1719" s="38">
        <f>IFERROR(VALUE(SUBSTITUTE('04A_국토부원자료'!K1720,",","")),"")</f>
        <v>12</v>
      </c>
      <c r="K1719" s="38">
        <f>IFERROR(VALUE(SUBSTITUTE('04A_국토부원자료'!N1720,",","")),"")</f>
        <v>2017</v>
      </c>
      <c r="L1719" s="39" t="str">
        <f>IFERROR('04A_국토부원자료'!O1720,"")</f>
        <v xml:space="preserve"> </v>
      </c>
      <c r="M1719" s="39" t="str">
        <f>IFERROR('04A_국토부원자료'!Q1720,"")</f>
        <v>중개거래</v>
      </c>
      <c r="N1719" s="38">
        <f>IF(B1719="","",IF('02_대상물건입력'!B5="",1,IF(ISNUMBER(SEARCH('02_대상물건입력'!B5,B1719)),1,0)))</f>
        <v>1</v>
      </c>
      <c r="O1719" s="38">
        <f>IF(B1719="","",IF('02_대상물건입력'!B6="",1,IF(ISNUMBER(SEARCH('02_대상물건입력'!B6,B1719)),1,0)))</f>
        <v>0</v>
      </c>
      <c r="P1719" s="38">
        <f>IF(L1719="","",IF('02_대상물건입력'!B15="",0,IF(ISNUMBER(SEARCH('02_대상물건입력'!B15,L1719)),1,0)))</f>
        <v>0</v>
      </c>
      <c r="Q1719" s="38">
        <f>IF(D1719="","",IF('02_대상물건입력'!B8="",0,IF(ISNUMBER(SEARCH('02_대상물건입력'!B8,D1719)),1,0)))</f>
        <v>0</v>
      </c>
      <c r="R1719" s="44">
        <f>IFERROR(ABS(E1719-'02_대상물건입력'!B11)/'02_대상물건입력'!B11,"")</f>
        <v>0.39690487027765131</v>
      </c>
      <c r="S1719" s="38">
        <f>IFERROR(ABS(J1719-'02_대상물건입력'!B10),"")</f>
        <v>0</v>
      </c>
      <c r="T1719" s="38">
        <f>IFERROR(ABS('01_설정'!B4-F1719),"")</f>
        <v>452</v>
      </c>
      <c r="U1719" s="38">
        <f>IFERROR(ABS(K1719-YEAR('02_대상물건입력'!B14)),"")</f>
        <v>9</v>
      </c>
      <c r="V1719" s="38" t="str">
        <f>IF(B1719="","",IF(AND(E1719&gt;0,F1719&gt;0,H1719&gt;0,OR('04A_국토부원자료'!P1720="",'04A_국토부원자료'!P1720="-"),IF('01_설정'!B10=1,N1719=1,TRUE),R1719&lt;='01_설정'!B5,S1719&lt;='01_설정'!B6,T1719&lt;='01_설정'!B7,U1719&lt;='01_설정'!B8),"Y",""))</f>
        <v/>
      </c>
      <c r="W1719" s="40" t="str">
        <f>IF(V1719&lt;&gt;"Y","",MAX(0,(1-R1719/'01_설정'!B5))*'01_설정'!B14+MAX(0,(1-S1719/'01_설정'!B6))*'01_설정'!B15+MAX(0,(1-T1719/'01_설정'!B7))*'01_설정'!B16+MAX(0,(1-U1719/'01_설정'!B8))*'01_설정'!B17+O1719*'01_설정'!B11+Q1719*'01_설정'!B12+P1719*'01_설정'!B13)</f>
        <v/>
      </c>
      <c r="X1719" s="38" t="str">
        <f>IF(W1719="","",1+COUNTIFS($W$4:$W$3003,"&gt;"&amp;W1719)+COUNTIFS($W$4:W1719,W1719)-1)</f>
        <v/>
      </c>
    </row>
    <row r="1720" spans="1:24" ht="16.5">
      <c r="A1720" s="38">
        <f>IF('04A_국토부원자료'!A1721="","",ROW()-3)</f>
        <v>1717</v>
      </c>
      <c r="B1720" s="39" t="str">
        <f>IFERROR('04A_국토부원자료'!B1721,"")</f>
        <v>서울특별시 송파구 방이동</v>
      </c>
      <c r="C1720" s="39" t="str">
        <f>IF(B1720="","",IF('04A_국토부원자료'!C1721&lt;&gt;"",'04A_국토부원자료'!C1721,TRIM('04A_국토부원자료'!D1721&amp;IF('04A_국토부원자료'!E1721&lt;&gt;"","-"&amp;'04A_국토부원자료'!E1721,""))))</f>
        <v>46-2</v>
      </c>
      <c r="D1720" s="39" t="str">
        <f>IFERROR('04A_국토부원자료'!F1721,"")</f>
        <v>사보이시티잠실</v>
      </c>
      <c r="E1720" s="40">
        <f>IFERROR(VALUE(SUBSTITUTE('04A_국토부원자료'!G1721,",","")),"")</f>
        <v>23.301600000000001</v>
      </c>
      <c r="F1720" s="41">
        <f>IFERROR(IF(AND('04A_국토부원자료'!H1721&lt;&gt;"",'04A_국토부원자료'!I1721&lt;&gt;""),DATE(INT(VALUE(SUBSTITUTE('04A_국토부원자료'!H1721,",",""))/100),MOD(VALUE(SUBSTITUTE('04A_국토부원자료'!H1721,",","")),100),VALUE(SUBSTITUTE('04A_국토부원자료'!I1721,",",""))),""),"")</f>
        <v>45659</v>
      </c>
      <c r="G1720" s="42">
        <f>IFERROR(VALUE(SUBSTITUTE('04A_국토부원자료'!J1721,",","")),"")</f>
        <v>29500</v>
      </c>
      <c r="H1720" s="43">
        <f t="shared" si="52"/>
        <v>295000000</v>
      </c>
      <c r="I1720" s="43">
        <f t="shared" si="53"/>
        <v>12660074.844645862</v>
      </c>
      <c r="J1720" s="38">
        <f>IFERROR(VALUE(SUBSTITUTE('04A_국토부원자료'!K1721,",","")),"")</f>
        <v>14</v>
      </c>
      <c r="K1720" s="38">
        <f>IFERROR(VALUE(SUBSTITUTE('04A_국토부원자료'!N1721,",","")),"")</f>
        <v>2021</v>
      </c>
      <c r="L1720" s="39" t="str">
        <f>IFERROR('04A_국토부원자료'!O1721,"")</f>
        <v>오금로11길 45</v>
      </c>
      <c r="M1720" s="39" t="str">
        <f>IFERROR('04A_국토부원자료'!Q1721,"")</f>
        <v>중개거래</v>
      </c>
      <c r="N1720" s="38">
        <f>IF(B1720="","",IF('02_대상물건입력'!B5="",1,IF(ISNUMBER(SEARCH('02_대상물건입력'!B5,B1720)),1,0)))</f>
        <v>1</v>
      </c>
      <c r="O1720" s="38">
        <f>IF(B1720="","",IF('02_대상물건입력'!B6="",1,IF(ISNUMBER(SEARCH('02_대상물건입력'!B6,B1720)),1,0)))</f>
        <v>0</v>
      </c>
      <c r="P1720" s="38">
        <f>IF(L1720="","",IF('02_대상물건입력'!B15="",0,IF(ISNUMBER(SEARCH('02_대상물건입력'!B15,L1720)),1,0)))</f>
        <v>0</v>
      </c>
      <c r="Q1720" s="38">
        <f>IF(D1720="","",IF('02_대상물건입력'!B8="",0,IF(ISNUMBER(SEARCH('02_대상물건입력'!B8,D1720)),1,0)))</f>
        <v>0</v>
      </c>
      <c r="R1720" s="44">
        <f>IFERROR(ABS(E1720-'02_대상물건입력'!B11)/'02_대상물건입력'!B11,"")</f>
        <v>0.14466941724051854</v>
      </c>
      <c r="S1720" s="38">
        <f>IFERROR(ABS(J1720-'02_대상물건입력'!B10),"")</f>
        <v>2</v>
      </c>
      <c r="T1720" s="38">
        <f>IFERROR(ABS('01_설정'!B4-F1720),"")</f>
        <v>453</v>
      </c>
      <c r="U1720" s="38">
        <f>IFERROR(ABS(K1720-YEAR('02_대상물건입력'!B14)),"")</f>
        <v>5</v>
      </c>
      <c r="V1720" s="38" t="str">
        <f>IF(B1720="","",IF(AND(E1720&gt;0,F1720&gt;0,H1720&gt;0,OR('04A_국토부원자료'!P1721="",'04A_국토부원자료'!P1721="-"),IF('01_설정'!B10=1,N1720=1,TRUE),R1720&lt;='01_설정'!B5,S1720&lt;='01_설정'!B6,T1720&lt;='01_설정'!B7,U1720&lt;='01_설정'!B8),"Y",""))</f>
        <v>Y</v>
      </c>
      <c r="W1720" s="40">
        <f>IF(V1720&lt;&gt;"Y","",MAX(0,(1-R1720/'01_설정'!B5))*'01_설정'!B14+MAX(0,(1-S1720/'01_설정'!B6))*'01_설정'!B15+MAX(0,(1-T1720/'01_설정'!B7))*'01_설정'!B16+MAX(0,(1-U1720/'01_설정'!B8))*'01_설정'!B17+O1720*'01_설정'!B11+Q1720*'01_설정'!B12+P1720*'01_설정'!B13)</f>
        <v>32.022515940368621</v>
      </c>
      <c r="X1720" s="38">
        <f>IF(W1720="","",1+COUNTIFS($W$4:$W$3003,"&gt;"&amp;W1720)+COUNTIFS($W$4:W1720,W1720)-1)</f>
        <v>153</v>
      </c>
    </row>
    <row r="1721" spans="1:24" ht="16.5">
      <c r="A1721" s="38">
        <f>IF('04A_국토부원자료'!A1722="","",ROW()-3)</f>
        <v>1718</v>
      </c>
      <c r="B1721" s="39" t="str">
        <f>IFERROR('04A_국토부원자료'!B1722,"")</f>
        <v>서울특별시 송파구 방이동</v>
      </c>
      <c r="C1721" s="39" t="str">
        <f>IF(B1721="","",IF('04A_국토부원자료'!C1722&lt;&gt;"",'04A_국토부원자료'!C1722,TRIM('04A_국토부원자료'!D1722&amp;IF('04A_국토부원자료'!E1722&lt;&gt;"","-"&amp;'04A_국토부원자료'!E1722,""))))</f>
        <v>41-1</v>
      </c>
      <c r="D1721" s="39" t="str">
        <f>IFERROR('04A_국토부원자료'!F1722,"")</f>
        <v>잠실파크웨이</v>
      </c>
      <c r="E1721" s="40">
        <f>IFERROR(VALUE(SUBSTITUTE('04A_국토부원자료'!G1722,",","")),"")</f>
        <v>19.128</v>
      </c>
      <c r="F1721" s="41">
        <f>IFERROR(IF(AND('04A_국토부원자료'!H1722&lt;&gt;"",'04A_국토부원자료'!I1722&lt;&gt;""),DATE(INT(VALUE(SUBSTITUTE('04A_국토부원자료'!H1722,",",""))/100),MOD(VALUE(SUBSTITUTE('04A_국토부원자료'!H1722,",","")),100),VALUE(SUBSTITUTE('04A_국토부원자료'!I1722,",",""))),""),"")</f>
        <v>45656</v>
      </c>
      <c r="G1721" s="42">
        <f>IFERROR(VALUE(SUBSTITUTE('04A_국토부원자료'!J1722,",","")),"")</f>
        <v>19000</v>
      </c>
      <c r="H1721" s="43">
        <f t="shared" si="52"/>
        <v>190000000</v>
      </c>
      <c r="I1721" s="43">
        <f t="shared" si="53"/>
        <v>9933082.3923044745</v>
      </c>
      <c r="J1721" s="38">
        <f>IFERROR(VALUE(SUBSTITUTE('04A_국토부원자료'!K1722,",","")),"")</f>
        <v>13</v>
      </c>
      <c r="K1721" s="38">
        <f>IFERROR(VALUE(SUBSTITUTE('04A_국토부원자료'!N1722,",","")),"")</f>
        <v>2019</v>
      </c>
      <c r="L1721" s="39" t="str">
        <f>IFERROR('04A_국토부원자료'!O1722,"")</f>
        <v>올림픽로34길 5-23</v>
      </c>
      <c r="M1721" s="39" t="str">
        <f>IFERROR('04A_국토부원자료'!Q1722,"")</f>
        <v>직거래</v>
      </c>
      <c r="N1721" s="38">
        <f>IF(B1721="","",IF('02_대상물건입력'!B5="",1,IF(ISNUMBER(SEARCH('02_대상물건입력'!B5,B1721)),1,0)))</f>
        <v>1</v>
      </c>
      <c r="O1721" s="38">
        <f>IF(B1721="","",IF('02_대상물건입력'!B6="",1,IF(ISNUMBER(SEARCH('02_대상물건입력'!B6,B1721)),1,0)))</f>
        <v>0</v>
      </c>
      <c r="P1721" s="38">
        <f>IF(L1721="","",IF('02_대상물건입력'!B15="",0,IF(ISNUMBER(SEARCH('02_대상물건입력'!B15,L1721)),1,0)))</f>
        <v>0</v>
      </c>
      <c r="Q1721" s="38">
        <f>IF(D1721="","",IF('02_대상물건입력'!B8="",0,IF(ISNUMBER(SEARCH('02_대상물건입력'!B8,D1721)),1,0)))</f>
        <v>0</v>
      </c>
      <c r="R1721" s="44">
        <f>IFERROR(ABS(E1721-'02_대상물건입력'!B11)/'02_대상물건입력'!B11,"")</f>
        <v>0.29786952882963569</v>
      </c>
      <c r="S1721" s="38">
        <f>IFERROR(ABS(J1721-'02_대상물건입력'!B10),"")</f>
        <v>1</v>
      </c>
      <c r="T1721" s="38">
        <f>IFERROR(ABS('01_설정'!B4-F1721),"")</f>
        <v>456</v>
      </c>
      <c r="U1721" s="38">
        <f>IFERROR(ABS(K1721-YEAR('02_대상물건입력'!B14)),"")</f>
        <v>7</v>
      </c>
      <c r="V1721" s="38" t="str">
        <f>IF(B1721="","",IF(AND(E1721&gt;0,F1721&gt;0,H1721&gt;0,OR('04A_국토부원자료'!P1722="",'04A_국토부원자료'!P1722="-"),IF('01_설정'!B10=1,N1721=1,TRUE),R1721&lt;='01_설정'!B5,S1721&lt;='01_설정'!B6,T1721&lt;='01_설정'!B7,U1721&lt;='01_설정'!B8),"Y",""))</f>
        <v/>
      </c>
      <c r="W1721" s="40" t="str">
        <f>IF(V1721&lt;&gt;"Y","",MAX(0,(1-R1721/'01_설정'!B5))*'01_설정'!B14+MAX(0,(1-S1721/'01_설정'!B6))*'01_설정'!B15+MAX(0,(1-T1721/'01_설정'!B7))*'01_설정'!B16+MAX(0,(1-U1721/'01_설정'!B8))*'01_설정'!B17+O1721*'01_설정'!B11+Q1721*'01_설정'!B12+P1721*'01_설정'!B13)</f>
        <v/>
      </c>
      <c r="X1721" s="38" t="str">
        <f>IF(W1721="","",1+COUNTIFS($W$4:$W$3003,"&gt;"&amp;W1721)+COUNTIFS($W$4:W1721,W1721)-1)</f>
        <v/>
      </c>
    </row>
    <row r="1722" spans="1:24" ht="16.5">
      <c r="A1722" s="38">
        <f>IF('04A_국토부원자료'!A1723="","",ROW()-3)</f>
        <v>1719</v>
      </c>
      <c r="B1722" s="39" t="str">
        <f>IFERROR('04A_국토부원자료'!B1723,"")</f>
        <v>서울특별시 송파구 방이동</v>
      </c>
      <c r="C1722" s="39" t="str">
        <f>IF(B1722="","",IF('04A_국토부원자료'!C1723&lt;&gt;"",'04A_국토부원자료'!C1723,TRIM('04A_국토부원자료'!D1723&amp;IF('04A_국토부원자료'!E1723&lt;&gt;"","-"&amp;'04A_국토부원자료'!E1723,""))))</f>
        <v>50</v>
      </c>
      <c r="D1722" s="39" t="str">
        <f>IFERROR('04A_국토부원자료'!F1723,"")</f>
        <v>잠실엘퍼스트오피스텔</v>
      </c>
      <c r="E1722" s="40">
        <f>IFERROR(VALUE(SUBSTITUTE('04A_국토부원자료'!G1723,",","")),"")</f>
        <v>18.0688</v>
      </c>
      <c r="F1722" s="41">
        <f>IFERROR(IF(AND('04A_국토부원자료'!H1723&lt;&gt;"",'04A_국토부원자료'!I1723&lt;&gt;""),DATE(INT(VALUE(SUBSTITUTE('04A_국토부원자료'!H1723,",",""))/100),MOD(VALUE(SUBSTITUTE('04A_국토부원자료'!H1723,",","")),100),VALUE(SUBSTITUTE('04A_국토부원자료'!I1723,",",""))),""),"")</f>
        <v>45650</v>
      </c>
      <c r="G1722" s="42">
        <f>IFERROR(VALUE(SUBSTITUTE('04A_국토부원자료'!J1723,",","")),"")</f>
        <v>19200</v>
      </c>
      <c r="H1722" s="43">
        <f t="shared" si="52"/>
        <v>192000000</v>
      </c>
      <c r="I1722" s="43">
        <f t="shared" si="53"/>
        <v>10626051.536349952</v>
      </c>
      <c r="J1722" s="38">
        <f>IFERROR(VALUE(SUBSTITUTE('04A_국토부원자료'!K1723,",","")),"")</f>
        <v>12</v>
      </c>
      <c r="K1722" s="38">
        <f>IFERROR(VALUE(SUBSTITUTE('04A_국토부원자료'!N1723,",","")),"")</f>
        <v>2019</v>
      </c>
      <c r="L1722" s="39" t="str">
        <f>IFERROR('04A_국토부원자료'!O1723,"")</f>
        <v>백제고분로51길 7</v>
      </c>
      <c r="M1722" s="39" t="str">
        <f>IFERROR('04A_국토부원자료'!Q1723,"")</f>
        <v>중개거래</v>
      </c>
      <c r="N1722" s="38">
        <f>IF(B1722="","",IF('02_대상물건입력'!B5="",1,IF(ISNUMBER(SEARCH('02_대상물건입력'!B5,B1722)),1,0)))</f>
        <v>1</v>
      </c>
      <c r="O1722" s="38">
        <f>IF(B1722="","",IF('02_대상물건입력'!B6="",1,IF(ISNUMBER(SEARCH('02_대상물건입력'!B6,B1722)),1,0)))</f>
        <v>0</v>
      </c>
      <c r="P1722" s="38">
        <f>IF(L1722="","",IF('02_대상물건입력'!B15="",0,IF(ISNUMBER(SEARCH('02_대상물건입력'!B15,L1722)),1,0)))</f>
        <v>0</v>
      </c>
      <c r="Q1722" s="38">
        <f>IF(D1722="","",IF('02_대상물건입력'!B8="",0,IF(ISNUMBER(SEARCH('02_대상물건입력'!B8,D1722)),1,0)))</f>
        <v>0</v>
      </c>
      <c r="R1722" s="44">
        <f>IFERROR(ABS(E1722-'02_대상물건입력'!B11)/'02_대상물건입력'!B11,"")</f>
        <v>0.33674952648039114</v>
      </c>
      <c r="S1722" s="38">
        <f>IFERROR(ABS(J1722-'02_대상물건입력'!B10),"")</f>
        <v>0</v>
      </c>
      <c r="T1722" s="38">
        <f>IFERROR(ABS('01_설정'!B4-F1722),"")</f>
        <v>462</v>
      </c>
      <c r="U1722" s="38">
        <f>IFERROR(ABS(K1722-YEAR('02_대상물건입력'!B14)),"")</f>
        <v>7</v>
      </c>
      <c r="V1722" s="38" t="str">
        <f>IF(B1722="","",IF(AND(E1722&gt;0,F1722&gt;0,H1722&gt;0,OR('04A_국토부원자료'!P1723="",'04A_국토부원자료'!P1723="-"),IF('01_설정'!B10=1,N1722=1,TRUE),R1722&lt;='01_설정'!B5,S1722&lt;='01_설정'!B6,T1722&lt;='01_설정'!B7,U1722&lt;='01_설정'!B8),"Y",""))</f>
        <v/>
      </c>
      <c r="W1722" s="40" t="str">
        <f>IF(V1722&lt;&gt;"Y","",MAX(0,(1-R1722/'01_설정'!B5))*'01_설정'!B14+MAX(0,(1-S1722/'01_설정'!B6))*'01_설정'!B15+MAX(0,(1-T1722/'01_설정'!B7))*'01_설정'!B16+MAX(0,(1-U1722/'01_설정'!B8))*'01_설정'!B17+O1722*'01_설정'!B11+Q1722*'01_설정'!B12+P1722*'01_설정'!B13)</f>
        <v/>
      </c>
      <c r="X1722" s="38" t="str">
        <f>IF(W1722="","",1+COUNTIFS($W$4:$W$3003,"&gt;"&amp;W1722)+COUNTIFS($W$4:W1722,W1722)-1)</f>
        <v/>
      </c>
    </row>
    <row r="1723" spans="1:24" ht="16.5">
      <c r="A1723" s="38">
        <f>IF('04A_국토부원자료'!A1724="","",ROW()-3)</f>
        <v>1720</v>
      </c>
      <c r="B1723" s="39" t="str">
        <f>IFERROR('04A_국토부원자료'!B1724,"")</f>
        <v>서울특별시 송파구 방이동</v>
      </c>
      <c r="C1723" s="39" t="str">
        <f>IF(B1723="","",IF('04A_국토부원자료'!C1724&lt;&gt;"",'04A_국토부원자료'!C1724,TRIM('04A_국토부원자료'!D1724&amp;IF('04A_국토부원자료'!E1724&lt;&gt;"","-"&amp;'04A_국토부원자료'!E1724,""))))</f>
        <v>49-9</v>
      </c>
      <c r="D1723" s="39" t="str">
        <f>IFERROR('04A_국토부원자료'!F1724,"")</f>
        <v>(49-9)</v>
      </c>
      <c r="E1723" s="40">
        <f>IFERROR(VALUE(SUBSTITUTE('04A_국토부원자료'!G1724,",","")),"")</f>
        <v>16.010000000000002</v>
      </c>
      <c r="F1723" s="41">
        <f>IFERROR(IF(AND('04A_국토부원자료'!H1724&lt;&gt;"",'04A_국토부원자료'!I1724&lt;&gt;""),DATE(INT(VALUE(SUBSTITUTE('04A_국토부원자료'!H1724,",",""))/100),MOD(VALUE(SUBSTITUTE('04A_국토부원자료'!H1724,",","")),100),VALUE(SUBSTITUTE('04A_국토부원자료'!I1724,",",""))),""),"")</f>
        <v>45649</v>
      </c>
      <c r="G1723" s="42">
        <f>IFERROR(VALUE(SUBSTITUTE('04A_국토부원자료'!J1724,",","")),"")</f>
        <v>29222</v>
      </c>
      <c r="H1723" s="43">
        <f t="shared" si="52"/>
        <v>292220000</v>
      </c>
      <c r="I1723" s="43">
        <f t="shared" si="53"/>
        <v>18252342.286071204</v>
      </c>
      <c r="J1723" s="38">
        <f>IFERROR(VALUE(SUBSTITUTE('04A_국토부원자료'!K1724,",","")),"")</f>
        <v>13</v>
      </c>
      <c r="K1723" s="38">
        <f>IFERROR(VALUE(SUBSTITUTE('04A_국토부원자료'!N1724,",","")),"")</f>
        <v>2021</v>
      </c>
      <c r="L1723" s="39" t="str">
        <f>IFERROR('04A_국토부원자료'!O1724,"")</f>
        <v xml:space="preserve"> </v>
      </c>
      <c r="M1723" s="39" t="str">
        <f>IFERROR('04A_국토부원자료'!Q1724,"")</f>
        <v>직거래</v>
      </c>
      <c r="N1723" s="38">
        <f>IF(B1723="","",IF('02_대상물건입력'!B5="",1,IF(ISNUMBER(SEARCH('02_대상물건입력'!B5,B1723)),1,0)))</f>
        <v>1</v>
      </c>
      <c r="O1723" s="38">
        <f>IF(B1723="","",IF('02_대상물건입력'!B6="",1,IF(ISNUMBER(SEARCH('02_대상물건입력'!B6,B1723)),1,0)))</f>
        <v>0</v>
      </c>
      <c r="P1723" s="38">
        <f>IF(L1723="","",IF('02_대상물건입력'!B15="",0,IF(ISNUMBER(SEARCH('02_대상물건입력'!B15,L1723)),1,0)))</f>
        <v>0</v>
      </c>
      <c r="Q1723" s="38">
        <f>IF(D1723="","",IF('02_대상물건입력'!B8="",0,IF(ISNUMBER(SEARCH('02_대상물건입력'!B8,D1723)),1,0)))</f>
        <v>0</v>
      </c>
      <c r="R1723" s="44">
        <f>IFERROR(ABS(E1723-'02_대상물건입력'!B11)/'02_대상물건입력'!B11,"")</f>
        <v>0.41232178777511846</v>
      </c>
      <c r="S1723" s="38">
        <f>IFERROR(ABS(J1723-'02_대상물건입력'!B10),"")</f>
        <v>1</v>
      </c>
      <c r="T1723" s="38">
        <f>IFERROR(ABS('01_설정'!B4-F1723),"")</f>
        <v>463</v>
      </c>
      <c r="U1723" s="38">
        <f>IFERROR(ABS(K1723-YEAR('02_대상물건입력'!B14)),"")</f>
        <v>5</v>
      </c>
      <c r="V1723" s="38" t="str">
        <f>IF(B1723="","",IF(AND(E1723&gt;0,F1723&gt;0,H1723&gt;0,OR('04A_국토부원자료'!P1724="",'04A_국토부원자료'!P1724="-"),IF('01_설정'!B10=1,N1723=1,TRUE),R1723&lt;='01_설정'!B5,S1723&lt;='01_설정'!B6,T1723&lt;='01_설정'!B7,U1723&lt;='01_설정'!B8),"Y",""))</f>
        <v/>
      </c>
      <c r="W1723" s="40" t="str">
        <f>IF(V1723&lt;&gt;"Y","",MAX(0,(1-R1723/'01_설정'!B5))*'01_설정'!B14+MAX(0,(1-S1723/'01_설정'!B6))*'01_설정'!B15+MAX(0,(1-T1723/'01_설정'!B7))*'01_설정'!B16+MAX(0,(1-U1723/'01_설정'!B8))*'01_설정'!B17+O1723*'01_설정'!B11+Q1723*'01_설정'!B12+P1723*'01_설정'!B13)</f>
        <v/>
      </c>
      <c r="X1723" s="38" t="str">
        <f>IF(W1723="","",1+COUNTIFS($W$4:$W$3003,"&gt;"&amp;W1723)+COUNTIFS($W$4:W1723,W1723)-1)</f>
        <v/>
      </c>
    </row>
    <row r="1724" spans="1:24" ht="16.5">
      <c r="A1724" s="38">
        <f>IF('04A_국토부원자료'!A1725="","",ROW()-3)</f>
        <v>1721</v>
      </c>
      <c r="B1724" s="39" t="str">
        <f>IFERROR('04A_국토부원자료'!B1725,"")</f>
        <v>서울특별시 송파구 방이동</v>
      </c>
      <c r="C1724" s="39" t="str">
        <f>IF(B1724="","",IF('04A_국토부원자료'!C1725&lt;&gt;"",'04A_국토부원자료'!C1725,TRIM('04A_국토부원자료'!D1725&amp;IF('04A_국토부원자료'!E1725&lt;&gt;"","-"&amp;'04A_국토부원자료'!E1725,""))))</f>
        <v>51</v>
      </c>
      <c r="D1724" s="39" t="str">
        <f>IFERROR('04A_국토부원자료'!F1725,"")</f>
        <v>올림픽파크리움</v>
      </c>
      <c r="E1724" s="40">
        <f>IFERROR(VALUE(SUBSTITUTE('04A_국토부원자료'!G1725,",","")),"")</f>
        <v>21.087</v>
      </c>
      <c r="F1724" s="41">
        <f>IFERROR(IF(AND('04A_국토부원자료'!H1725&lt;&gt;"",'04A_국토부원자료'!I1725&lt;&gt;""),DATE(INT(VALUE(SUBSTITUTE('04A_국토부원자료'!H1725,",",""))/100),MOD(VALUE(SUBSTITUTE('04A_국토부원자료'!H1725,",","")),100),VALUE(SUBSTITUTE('04A_국토부원자료'!I1725,",",""))),""),"")</f>
        <v>45643</v>
      </c>
      <c r="G1724" s="42">
        <f>IFERROR(VALUE(SUBSTITUTE('04A_국토부원자료'!J1725,",","")),"")</f>
        <v>20100</v>
      </c>
      <c r="H1724" s="43">
        <f t="shared" si="52"/>
        <v>201000000</v>
      </c>
      <c r="I1724" s="43">
        <f t="shared" si="53"/>
        <v>9531939.1094038989</v>
      </c>
      <c r="J1724" s="38">
        <f>IFERROR(VALUE(SUBSTITUTE('04A_국토부원자료'!K1725,",","")),"")</f>
        <v>9</v>
      </c>
      <c r="K1724" s="38">
        <f>IFERROR(VALUE(SUBSTITUTE('04A_국토부원자료'!N1725,",","")),"")</f>
        <v>2016</v>
      </c>
      <c r="L1724" s="39" t="str">
        <f>IFERROR('04A_국토부원자료'!O1725,"")</f>
        <v>백제고분로 505</v>
      </c>
      <c r="M1724" s="39" t="str">
        <f>IFERROR('04A_국토부원자료'!Q1725,"")</f>
        <v>직거래</v>
      </c>
      <c r="N1724" s="38">
        <f>IF(B1724="","",IF('02_대상물건입력'!B5="",1,IF(ISNUMBER(SEARCH('02_대상물건입력'!B5,B1724)),1,0)))</f>
        <v>1</v>
      </c>
      <c r="O1724" s="38">
        <f>IF(B1724="","",IF('02_대상물건입력'!B6="",1,IF(ISNUMBER(SEARCH('02_대상물건입력'!B6,B1724)),1,0)))</f>
        <v>0</v>
      </c>
      <c r="P1724" s="38">
        <f>IF(L1724="","",IF('02_대상물건입력'!B15="",0,IF(ISNUMBER(SEARCH('02_대상물건입력'!B15,L1724)),1,0)))</f>
        <v>0</v>
      </c>
      <c r="Q1724" s="38">
        <f>IF(D1724="","",IF('02_대상물건입력'!B8="",0,IF(ISNUMBER(SEARCH('02_대상물건입력'!B8,D1724)),1,0)))</f>
        <v>0</v>
      </c>
      <c r="R1724" s="44">
        <f>IFERROR(ABS(E1724-'02_대상물건입력'!B11)/'02_대상물건입력'!B11,"")</f>
        <v>0.22596062078787787</v>
      </c>
      <c r="S1724" s="38">
        <f>IFERROR(ABS(J1724-'02_대상물건입력'!B10),"")</f>
        <v>3</v>
      </c>
      <c r="T1724" s="38">
        <f>IFERROR(ABS('01_설정'!B4-F1724),"")</f>
        <v>469</v>
      </c>
      <c r="U1724" s="38">
        <f>IFERROR(ABS(K1724-YEAR('02_대상물건입력'!B14)),"")</f>
        <v>10</v>
      </c>
      <c r="V1724" s="38" t="str">
        <f>IF(B1724="","",IF(AND(E1724&gt;0,F1724&gt;0,H1724&gt;0,OR('04A_국토부원자료'!P1725="",'04A_국토부원자료'!P1725="-"),IF('01_설정'!B10=1,N1724=1,TRUE),R1724&lt;='01_설정'!B5,S1724&lt;='01_설정'!B6,T1724&lt;='01_설정'!B7,U1724&lt;='01_설정'!B8),"Y",""))</f>
        <v>Y</v>
      </c>
      <c r="W1724" s="40">
        <f>IF(V1724&lt;&gt;"Y","",MAX(0,(1-R1724/'01_설정'!B5))*'01_설정'!B14+MAX(0,(1-S1724/'01_설정'!B6))*'01_설정'!B15+MAX(0,(1-T1724/'01_설정'!B7))*'01_설정'!B16+MAX(0,(1-U1724/'01_설정'!B8))*'01_설정'!B17+O1724*'01_설정'!B11+Q1724*'01_설정'!B12+P1724*'01_설정'!B13)</f>
        <v>17.205876329570856</v>
      </c>
      <c r="X1724" s="38">
        <f>IF(W1724="","",1+COUNTIFS($W$4:$W$3003,"&gt;"&amp;W1724)+COUNTIFS($W$4:W1724,W1724)-1)</f>
        <v>278</v>
      </c>
    </row>
    <row r="1725" spans="1:24" ht="16.5">
      <c r="A1725" s="38">
        <f>IF('04A_국토부원자료'!A1726="","",ROW()-3)</f>
        <v>1722</v>
      </c>
      <c r="B1725" s="39" t="str">
        <f>IFERROR('04A_국토부원자료'!B1726,"")</f>
        <v>서울특별시 송파구 방이동</v>
      </c>
      <c r="C1725" s="39" t="str">
        <f>IF(B1725="","",IF('04A_국토부원자료'!C1726&lt;&gt;"",'04A_국토부원자료'!C1726,TRIM('04A_국토부원자료'!D1726&amp;IF('04A_국토부원자료'!E1726&lt;&gt;"","-"&amp;'04A_국토부원자료'!E1726,""))))</f>
        <v>51</v>
      </c>
      <c r="D1725" s="39" t="str">
        <f>IFERROR('04A_국토부원자료'!F1726,"")</f>
        <v>올림픽파크리움</v>
      </c>
      <c r="E1725" s="40">
        <f>IFERROR(VALUE(SUBSTITUTE('04A_국토부원자료'!G1726,",","")),"")</f>
        <v>21.087</v>
      </c>
      <c r="F1725" s="41">
        <f>IFERROR(IF(AND('04A_국토부원자료'!H1726&lt;&gt;"",'04A_국토부원자료'!I1726&lt;&gt;""),DATE(INT(VALUE(SUBSTITUTE('04A_국토부원자료'!H1726,",",""))/100),MOD(VALUE(SUBSTITUTE('04A_국토부원자료'!H1726,",","")),100),VALUE(SUBSTITUTE('04A_국토부원자료'!I1726,",",""))),""),"")</f>
        <v>45643</v>
      </c>
      <c r="G1725" s="42">
        <f>IFERROR(VALUE(SUBSTITUTE('04A_국토부원자료'!J1726,",","")),"")</f>
        <v>20000</v>
      </c>
      <c r="H1725" s="43">
        <f t="shared" si="52"/>
        <v>200000000</v>
      </c>
      <c r="I1725" s="43">
        <f t="shared" si="53"/>
        <v>9484516.5267700478</v>
      </c>
      <c r="J1725" s="38">
        <f>IFERROR(VALUE(SUBSTITUTE('04A_국토부원자료'!K1726,",","")),"")</f>
        <v>7</v>
      </c>
      <c r="K1725" s="38">
        <f>IFERROR(VALUE(SUBSTITUTE('04A_국토부원자료'!N1726,",","")),"")</f>
        <v>2016</v>
      </c>
      <c r="L1725" s="39" t="str">
        <f>IFERROR('04A_국토부원자료'!O1726,"")</f>
        <v>백제고분로 505</v>
      </c>
      <c r="M1725" s="39" t="str">
        <f>IFERROR('04A_국토부원자료'!Q1726,"")</f>
        <v>직거래</v>
      </c>
      <c r="N1725" s="38">
        <f>IF(B1725="","",IF('02_대상물건입력'!B5="",1,IF(ISNUMBER(SEARCH('02_대상물건입력'!B5,B1725)),1,0)))</f>
        <v>1</v>
      </c>
      <c r="O1725" s="38">
        <f>IF(B1725="","",IF('02_대상물건입력'!B6="",1,IF(ISNUMBER(SEARCH('02_대상물건입력'!B6,B1725)),1,0)))</f>
        <v>0</v>
      </c>
      <c r="P1725" s="38">
        <f>IF(L1725="","",IF('02_대상물건입력'!B15="",0,IF(ISNUMBER(SEARCH('02_대상물건입력'!B15,L1725)),1,0)))</f>
        <v>0</v>
      </c>
      <c r="Q1725" s="38">
        <f>IF(D1725="","",IF('02_대상물건입력'!B8="",0,IF(ISNUMBER(SEARCH('02_대상물건입력'!B8,D1725)),1,0)))</f>
        <v>0</v>
      </c>
      <c r="R1725" s="44">
        <f>IFERROR(ABS(E1725-'02_대상물건입력'!B11)/'02_대상물건입력'!B11,"")</f>
        <v>0.22596062078787787</v>
      </c>
      <c r="S1725" s="38">
        <f>IFERROR(ABS(J1725-'02_대상물건입력'!B10),"")</f>
        <v>5</v>
      </c>
      <c r="T1725" s="38">
        <f>IFERROR(ABS('01_설정'!B4-F1725),"")</f>
        <v>469</v>
      </c>
      <c r="U1725" s="38">
        <f>IFERROR(ABS(K1725-YEAR('02_대상물건입력'!B14)),"")</f>
        <v>10</v>
      </c>
      <c r="V1725" s="38" t="str">
        <f>IF(B1725="","",IF(AND(E1725&gt;0,F1725&gt;0,H1725&gt;0,OR('04A_국토부원자료'!P1726="",'04A_국토부원자료'!P1726="-"),IF('01_설정'!B10=1,N1725=1,TRUE),R1725&lt;='01_설정'!B5,S1725&lt;='01_설정'!B6,T1725&lt;='01_설정'!B7,U1725&lt;='01_설정'!B8),"Y",""))</f>
        <v>Y</v>
      </c>
      <c r="W1725" s="40">
        <f>IF(V1725&lt;&gt;"Y","",MAX(0,(1-R1725/'01_설정'!B5))*'01_설정'!B14+MAX(0,(1-S1725/'01_설정'!B6))*'01_설정'!B15+MAX(0,(1-T1725/'01_설정'!B7))*'01_설정'!B16+MAX(0,(1-U1725/'01_설정'!B8))*'01_설정'!B17+O1725*'01_설정'!B11+Q1725*'01_설정'!B12+P1725*'01_설정'!B13)</f>
        <v>12.405876329570855</v>
      </c>
      <c r="X1725" s="38">
        <f>IF(W1725="","",1+COUNTIFS($W$4:$W$3003,"&gt;"&amp;W1725)+COUNTIFS($W$4:W1725,W1725)-1)</f>
        <v>306</v>
      </c>
    </row>
    <row r="1726" spans="1:24" ht="16.5">
      <c r="A1726" s="38">
        <f>IF('04A_국토부원자료'!A1727="","",ROW()-3)</f>
        <v>1723</v>
      </c>
      <c r="B1726" s="39" t="str">
        <f>IFERROR('04A_국토부원자료'!B1727,"")</f>
        <v>서울특별시 송파구 방이동</v>
      </c>
      <c r="C1726" s="39" t="str">
        <f>IF(B1726="","",IF('04A_국토부원자료'!C1727&lt;&gt;"",'04A_국토부원자료'!C1727,TRIM('04A_국토부원자료'!D1727&amp;IF('04A_국토부원자료'!E1727&lt;&gt;"","-"&amp;'04A_국토부원자료'!E1727,""))))</f>
        <v>51</v>
      </c>
      <c r="D1726" s="39" t="str">
        <f>IFERROR('04A_국토부원자료'!F1727,"")</f>
        <v>올림픽파크리움</v>
      </c>
      <c r="E1726" s="40">
        <f>IFERROR(VALUE(SUBSTITUTE('04A_국토부원자료'!G1727,",","")),"")</f>
        <v>21.087</v>
      </c>
      <c r="F1726" s="41">
        <f>IFERROR(IF(AND('04A_국토부원자료'!H1727&lt;&gt;"",'04A_국토부원자료'!I1727&lt;&gt;""),DATE(INT(VALUE(SUBSTITUTE('04A_국토부원자료'!H1727,",",""))/100),MOD(VALUE(SUBSTITUTE('04A_국토부원자료'!H1727,",","")),100),VALUE(SUBSTITUTE('04A_국토부원자료'!I1727,",",""))),""),"")</f>
        <v>45643</v>
      </c>
      <c r="G1726" s="42">
        <f>IFERROR(VALUE(SUBSTITUTE('04A_국토부원자료'!J1727,",","")),"")</f>
        <v>20000</v>
      </c>
      <c r="H1726" s="43">
        <f t="shared" si="52"/>
        <v>200000000</v>
      </c>
      <c r="I1726" s="43">
        <f t="shared" si="53"/>
        <v>9484516.5267700478</v>
      </c>
      <c r="J1726" s="38">
        <f>IFERROR(VALUE(SUBSTITUTE('04A_국토부원자료'!K1727,",","")),"")</f>
        <v>7</v>
      </c>
      <c r="K1726" s="38">
        <f>IFERROR(VALUE(SUBSTITUTE('04A_국토부원자료'!N1727,",","")),"")</f>
        <v>2016</v>
      </c>
      <c r="L1726" s="39" t="str">
        <f>IFERROR('04A_국토부원자료'!O1727,"")</f>
        <v>백제고분로 505</v>
      </c>
      <c r="M1726" s="39" t="str">
        <f>IFERROR('04A_국토부원자료'!Q1727,"")</f>
        <v>직거래</v>
      </c>
      <c r="N1726" s="38">
        <f>IF(B1726="","",IF('02_대상물건입력'!B5="",1,IF(ISNUMBER(SEARCH('02_대상물건입력'!B5,B1726)),1,0)))</f>
        <v>1</v>
      </c>
      <c r="O1726" s="38">
        <f>IF(B1726="","",IF('02_대상물건입력'!B6="",1,IF(ISNUMBER(SEARCH('02_대상물건입력'!B6,B1726)),1,0)))</f>
        <v>0</v>
      </c>
      <c r="P1726" s="38">
        <f>IF(L1726="","",IF('02_대상물건입력'!B15="",0,IF(ISNUMBER(SEARCH('02_대상물건입력'!B15,L1726)),1,0)))</f>
        <v>0</v>
      </c>
      <c r="Q1726" s="38">
        <f>IF(D1726="","",IF('02_대상물건입력'!B8="",0,IF(ISNUMBER(SEARCH('02_대상물건입력'!B8,D1726)),1,0)))</f>
        <v>0</v>
      </c>
      <c r="R1726" s="44">
        <f>IFERROR(ABS(E1726-'02_대상물건입력'!B11)/'02_대상물건입력'!B11,"")</f>
        <v>0.22596062078787787</v>
      </c>
      <c r="S1726" s="38">
        <f>IFERROR(ABS(J1726-'02_대상물건입력'!B10),"")</f>
        <v>5</v>
      </c>
      <c r="T1726" s="38">
        <f>IFERROR(ABS('01_설정'!B4-F1726),"")</f>
        <v>469</v>
      </c>
      <c r="U1726" s="38">
        <f>IFERROR(ABS(K1726-YEAR('02_대상물건입력'!B14)),"")</f>
        <v>10</v>
      </c>
      <c r="V1726" s="38" t="str">
        <f>IF(B1726="","",IF(AND(E1726&gt;0,F1726&gt;0,H1726&gt;0,OR('04A_국토부원자료'!P1727="",'04A_국토부원자료'!P1727="-"),IF('01_설정'!B10=1,N1726=1,TRUE),R1726&lt;='01_설정'!B5,S1726&lt;='01_설정'!B6,T1726&lt;='01_설정'!B7,U1726&lt;='01_설정'!B8),"Y",""))</f>
        <v>Y</v>
      </c>
      <c r="W1726" s="40">
        <f>IF(V1726&lt;&gt;"Y","",MAX(0,(1-R1726/'01_설정'!B5))*'01_설정'!B14+MAX(0,(1-S1726/'01_설정'!B6))*'01_설정'!B15+MAX(0,(1-T1726/'01_설정'!B7))*'01_설정'!B16+MAX(0,(1-U1726/'01_설정'!B8))*'01_설정'!B17+O1726*'01_설정'!B11+Q1726*'01_설정'!B12+P1726*'01_설정'!B13)</f>
        <v>12.405876329570855</v>
      </c>
      <c r="X1726" s="38">
        <f>IF(W1726="","",1+COUNTIFS($W$4:$W$3003,"&gt;"&amp;W1726)+COUNTIFS($W$4:W1726,W1726)-1)</f>
        <v>307</v>
      </c>
    </row>
    <row r="1727" spans="1:24" ht="16.5">
      <c r="A1727" s="38">
        <f>IF('04A_국토부원자료'!A1728="","",ROW()-3)</f>
        <v>1724</v>
      </c>
      <c r="B1727" s="39" t="str">
        <f>IFERROR('04A_국토부원자료'!B1728,"")</f>
        <v>서울특별시 송파구 방이동</v>
      </c>
      <c r="C1727" s="39" t="str">
        <f>IF(B1727="","",IF('04A_국토부원자료'!C1728&lt;&gt;"",'04A_국토부원자료'!C1728,TRIM('04A_국토부원자료'!D1728&amp;IF('04A_국토부원자료'!E1728&lt;&gt;"","-"&amp;'04A_국토부원자료'!E1728,""))))</f>
        <v>51</v>
      </c>
      <c r="D1727" s="39" t="str">
        <f>IFERROR('04A_국토부원자료'!F1728,"")</f>
        <v>올림픽파크리움</v>
      </c>
      <c r="E1727" s="40">
        <f>IFERROR(VALUE(SUBSTITUTE('04A_국토부원자료'!G1728,",","")),"")</f>
        <v>19.315000000000001</v>
      </c>
      <c r="F1727" s="41">
        <f>IFERROR(IF(AND('04A_국토부원자료'!H1728&lt;&gt;"",'04A_국토부원자료'!I1728&lt;&gt;""),DATE(INT(VALUE(SUBSTITUTE('04A_국토부원자료'!H1728,",",""))/100),MOD(VALUE(SUBSTITUTE('04A_국토부원자료'!H1728,",","")),100),VALUE(SUBSTITUTE('04A_국토부원자료'!I1728,",",""))),""),"")</f>
        <v>45643</v>
      </c>
      <c r="G1727" s="42">
        <f>IFERROR(VALUE(SUBSTITUTE('04A_국토부원자료'!J1728,",","")),"")</f>
        <v>18600</v>
      </c>
      <c r="H1727" s="43">
        <f t="shared" si="52"/>
        <v>186000000</v>
      </c>
      <c r="I1727" s="43">
        <f t="shared" si="53"/>
        <v>9629821.3823453262</v>
      </c>
      <c r="J1727" s="38">
        <f>IFERROR(VALUE(SUBSTITUTE('04A_국토부원자료'!K1728,",","")),"")</f>
        <v>8</v>
      </c>
      <c r="K1727" s="38">
        <f>IFERROR(VALUE(SUBSTITUTE('04A_국토부원자료'!N1728,",","")),"")</f>
        <v>2016</v>
      </c>
      <c r="L1727" s="39" t="str">
        <f>IFERROR('04A_국토부원자료'!O1728,"")</f>
        <v>백제고분로 505</v>
      </c>
      <c r="M1727" s="39" t="str">
        <f>IFERROR('04A_국토부원자료'!Q1728,"")</f>
        <v>직거래</v>
      </c>
      <c r="N1727" s="38">
        <f>IF(B1727="","",IF('02_대상물건입력'!B5="",1,IF(ISNUMBER(SEARCH('02_대상물건입력'!B5,B1727)),1,0)))</f>
        <v>1</v>
      </c>
      <c r="O1727" s="38">
        <f>IF(B1727="","",IF('02_대상물건입력'!B6="",1,IF(ISNUMBER(SEARCH('02_대상물건입력'!B6,B1727)),1,0)))</f>
        <v>0</v>
      </c>
      <c r="P1727" s="38">
        <f>IF(L1727="","",IF('02_대상물건입력'!B15="",0,IF(ISNUMBER(SEARCH('02_대상물건입력'!B15,L1727)),1,0)))</f>
        <v>0</v>
      </c>
      <c r="Q1727" s="38">
        <f>IF(D1727="","",IF('02_대상물건입력'!B8="",0,IF(ISNUMBER(SEARCH('02_대상물건입력'!B8,D1727)),1,0)))</f>
        <v>0</v>
      </c>
      <c r="R1727" s="44">
        <f>IFERROR(ABS(E1727-'02_대상물건입력'!B11)/'02_대상물건입력'!B11,"")</f>
        <v>0.29100532984862049</v>
      </c>
      <c r="S1727" s="38">
        <f>IFERROR(ABS(J1727-'02_대상물건입력'!B10),"")</f>
        <v>4</v>
      </c>
      <c r="T1727" s="38">
        <f>IFERROR(ABS('01_설정'!B4-F1727),"")</f>
        <v>469</v>
      </c>
      <c r="U1727" s="38">
        <f>IFERROR(ABS(K1727-YEAR('02_대상물건입력'!B14)),"")</f>
        <v>10</v>
      </c>
      <c r="V1727" s="38" t="str">
        <f>IF(B1727="","",IF(AND(E1727&gt;0,F1727&gt;0,H1727&gt;0,OR('04A_국토부원자료'!P1728="",'04A_국토부원자료'!P1728="-"),IF('01_설정'!B10=1,N1727=1,TRUE),R1727&lt;='01_설정'!B5,S1727&lt;='01_설정'!B6,T1727&lt;='01_설정'!B7,U1727&lt;='01_설정'!B8),"Y",""))</f>
        <v/>
      </c>
      <c r="W1727" s="40" t="str">
        <f>IF(V1727&lt;&gt;"Y","",MAX(0,(1-R1727/'01_설정'!B5))*'01_설정'!B14+MAX(0,(1-S1727/'01_설정'!B6))*'01_설정'!B15+MAX(0,(1-T1727/'01_설정'!B7))*'01_설정'!B16+MAX(0,(1-U1727/'01_설정'!B8))*'01_설정'!B17+O1727*'01_설정'!B11+Q1727*'01_설정'!B12+P1727*'01_설정'!B13)</f>
        <v/>
      </c>
      <c r="X1727" s="38" t="str">
        <f>IF(W1727="","",1+COUNTIFS($W$4:$W$3003,"&gt;"&amp;W1727)+COUNTIFS($W$4:W1727,W1727)-1)</f>
        <v/>
      </c>
    </row>
    <row r="1728" spans="1:24" ht="16.5">
      <c r="A1728" s="38">
        <f>IF('04A_국토부원자료'!A1729="","",ROW()-3)</f>
        <v>1725</v>
      </c>
      <c r="B1728" s="39" t="str">
        <f>IFERROR('04A_국토부원자료'!B1729,"")</f>
        <v>서울특별시 송파구 방이동</v>
      </c>
      <c r="C1728" s="39" t="str">
        <f>IF(B1728="","",IF('04A_국토부원자료'!C1729&lt;&gt;"",'04A_국토부원자료'!C1729,TRIM('04A_국토부원자료'!D1729&amp;IF('04A_국토부원자료'!E1729&lt;&gt;"","-"&amp;'04A_국토부원자료'!E1729,""))))</f>
        <v>51</v>
      </c>
      <c r="D1728" s="39" t="str">
        <f>IFERROR('04A_국토부원자료'!F1729,"")</f>
        <v>올림픽파크리움</v>
      </c>
      <c r="E1728" s="40">
        <f>IFERROR(VALUE(SUBSTITUTE('04A_국토부원자료'!G1729,",","")),"")</f>
        <v>18.603000000000002</v>
      </c>
      <c r="F1728" s="41">
        <f>IFERROR(IF(AND('04A_국토부원자료'!H1729&lt;&gt;"",'04A_국토부원자료'!I1729&lt;&gt;""),DATE(INT(VALUE(SUBSTITUTE('04A_국토부원자료'!H1729,",",""))/100),MOD(VALUE(SUBSTITUTE('04A_국토부원자료'!H1729,",","")),100),VALUE(SUBSTITUTE('04A_국토부원자료'!I1729,",",""))),""),"")</f>
        <v>45643</v>
      </c>
      <c r="G1728" s="42">
        <f>IFERROR(VALUE(SUBSTITUTE('04A_국토부원자료'!J1729,",","")),"")</f>
        <v>18300</v>
      </c>
      <c r="H1728" s="43">
        <f t="shared" si="52"/>
        <v>183000000</v>
      </c>
      <c r="I1728" s="43">
        <f t="shared" si="53"/>
        <v>9837123.044670213</v>
      </c>
      <c r="J1728" s="38">
        <f>IFERROR(VALUE(SUBSTITUTE('04A_국토부원자료'!K1729,",","")),"")</f>
        <v>7</v>
      </c>
      <c r="K1728" s="38">
        <f>IFERROR(VALUE(SUBSTITUTE('04A_국토부원자료'!N1729,",","")),"")</f>
        <v>2016</v>
      </c>
      <c r="L1728" s="39" t="str">
        <f>IFERROR('04A_국토부원자료'!O1729,"")</f>
        <v>백제고분로 505</v>
      </c>
      <c r="M1728" s="39" t="str">
        <f>IFERROR('04A_국토부원자료'!Q1729,"")</f>
        <v>직거래</v>
      </c>
      <c r="N1728" s="38">
        <f>IF(B1728="","",IF('02_대상물건입력'!B5="",1,IF(ISNUMBER(SEARCH('02_대상물건입력'!B5,B1728)),1,0)))</f>
        <v>1</v>
      </c>
      <c r="O1728" s="38">
        <f>IF(B1728="","",IF('02_대상물건입력'!B6="",1,IF(ISNUMBER(SEARCH('02_대상물건입력'!B6,B1728)),1,0)))</f>
        <v>0</v>
      </c>
      <c r="P1728" s="38">
        <f>IF(L1728="","",IF('02_대상물건입력'!B15="",0,IF(ISNUMBER(SEARCH('02_대상물건입력'!B15,L1728)),1,0)))</f>
        <v>0</v>
      </c>
      <c r="Q1728" s="38">
        <f>IF(D1728="","",IF('02_대상물건입력'!B8="",0,IF(ISNUMBER(SEARCH('02_대상물건입력'!B8,D1728)),1,0)))</f>
        <v>0</v>
      </c>
      <c r="R1728" s="44">
        <f>IFERROR(ABS(E1728-'02_대상물건입력'!B11)/'02_대상물건입력'!B11,"")</f>
        <v>0.31714067570146964</v>
      </c>
      <c r="S1728" s="38">
        <f>IFERROR(ABS(J1728-'02_대상물건입력'!B10),"")</f>
        <v>5</v>
      </c>
      <c r="T1728" s="38">
        <f>IFERROR(ABS('01_설정'!B4-F1728),"")</f>
        <v>469</v>
      </c>
      <c r="U1728" s="38">
        <f>IFERROR(ABS(K1728-YEAR('02_대상물건입력'!B14)),"")</f>
        <v>10</v>
      </c>
      <c r="V1728" s="38" t="str">
        <f>IF(B1728="","",IF(AND(E1728&gt;0,F1728&gt;0,H1728&gt;0,OR('04A_국토부원자료'!P1729="",'04A_국토부원자료'!P1729="-"),IF('01_설정'!B10=1,N1728=1,TRUE),R1728&lt;='01_설정'!B5,S1728&lt;='01_설정'!B6,T1728&lt;='01_설정'!B7,U1728&lt;='01_설정'!B8),"Y",""))</f>
        <v/>
      </c>
      <c r="W1728" s="40" t="str">
        <f>IF(V1728&lt;&gt;"Y","",MAX(0,(1-R1728/'01_설정'!B5))*'01_설정'!B14+MAX(0,(1-S1728/'01_설정'!B6))*'01_설정'!B15+MAX(0,(1-T1728/'01_설정'!B7))*'01_설정'!B16+MAX(0,(1-U1728/'01_설정'!B8))*'01_설정'!B17+O1728*'01_설정'!B11+Q1728*'01_설정'!B12+P1728*'01_설정'!B13)</f>
        <v/>
      </c>
      <c r="X1728" s="38" t="str">
        <f>IF(W1728="","",1+COUNTIFS($W$4:$W$3003,"&gt;"&amp;W1728)+COUNTIFS($W$4:W1728,W1728)-1)</f>
        <v/>
      </c>
    </row>
    <row r="1729" spans="1:24" ht="16.5">
      <c r="A1729" s="38">
        <f>IF('04A_국토부원자료'!A1730="","",ROW()-3)</f>
        <v>1726</v>
      </c>
      <c r="B1729" s="39" t="str">
        <f>IFERROR('04A_국토부원자료'!B1730,"")</f>
        <v>서울특별시 송파구 방이동</v>
      </c>
      <c r="C1729" s="39" t="str">
        <f>IF(B1729="","",IF('04A_국토부원자료'!C1730&lt;&gt;"",'04A_국토부원자료'!C1730,TRIM('04A_국토부원자료'!D1730&amp;IF('04A_국토부원자료'!E1730&lt;&gt;"","-"&amp;'04A_국토부원자료'!E1730,""))))</f>
        <v>51</v>
      </c>
      <c r="D1729" s="39" t="str">
        <f>IFERROR('04A_국토부원자료'!F1730,"")</f>
        <v>올림픽파크리움</v>
      </c>
      <c r="E1729" s="40">
        <f>IFERROR(VALUE(SUBSTITUTE('04A_국토부원자료'!G1730,",","")),"")</f>
        <v>20.72</v>
      </c>
      <c r="F1729" s="41">
        <f>IFERROR(IF(AND('04A_국토부원자료'!H1730&lt;&gt;"",'04A_국토부원자료'!I1730&lt;&gt;""),DATE(INT(VALUE(SUBSTITUTE('04A_국토부원자료'!H1730,",",""))/100),MOD(VALUE(SUBSTITUTE('04A_국토부원자료'!H1730,",","")),100),VALUE(SUBSTITUTE('04A_국토부원자료'!I1730,",",""))),""),"")</f>
        <v>45643</v>
      </c>
      <c r="G1729" s="42">
        <f>IFERROR(VALUE(SUBSTITUTE('04A_국토부원자료'!J1730,",","")),"")</f>
        <v>19800</v>
      </c>
      <c r="H1729" s="43">
        <f t="shared" si="52"/>
        <v>198000000</v>
      </c>
      <c r="I1729" s="43">
        <f t="shared" si="53"/>
        <v>9555984.5559845567</v>
      </c>
      <c r="J1729" s="38">
        <f>IFERROR(VALUE(SUBSTITUTE('04A_국토부원자료'!K1730,",","")),"")</f>
        <v>7</v>
      </c>
      <c r="K1729" s="38">
        <f>IFERROR(VALUE(SUBSTITUTE('04A_국토부원자료'!N1730,",","")),"")</f>
        <v>2016</v>
      </c>
      <c r="L1729" s="39" t="str">
        <f>IFERROR('04A_국토부원자료'!O1730,"")</f>
        <v>백제고분로 505</v>
      </c>
      <c r="M1729" s="39" t="str">
        <f>IFERROR('04A_국토부원자료'!Q1730,"")</f>
        <v>직거래</v>
      </c>
      <c r="N1729" s="38">
        <f>IF(B1729="","",IF('02_대상물건입력'!B5="",1,IF(ISNUMBER(SEARCH('02_대상물건입력'!B5,B1729)),1,0)))</f>
        <v>1</v>
      </c>
      <c r="O1729" s="38">
        <f>IF(B1729="","",IF('02_대상물건입력'!B6="",1,IF(ISNUMBER(SEARCH('02_대상물건입력'!B6,B1729)),1,0)))</f>
        <v>0</v>
      </c>
      <c r="P1729" s="38">
        <f>IF(L1729="","",IF('02_대상물건입력'!B15="",0,IF(ISNUMBER(SEARCH('02_대상물건입력'!B15,L1729)),1,0)))</f>
        <v>0</v>
      </c>
      <c r="Q1729" s="38">
        <f>IF(D1729="","",IF('02_대상물건입력'!B8="",0,IF(ISNUMBER(SEARCH('02_대상물건입력'!B8,D1729)),1,0)))</f>
        <v>0</v>
      </c>
      <c r="R1729" s="44">
        <f>IFERROR(ABS(E1729-'02_대상물건입력'!B11)/'02_대상물건입력'!B11,"")</f>
        <v>0.23943207012495046</v>
      </c>
      <c r="S1729" s="38">
        <f>IFERROR(ABS(J1729-'02_대상물건입력'!B10),"")</f>
        <v>5</v>
      </c>
      <c r="T1729" s="38">
        <f>IFERROR(ABS('01_설정'!B4-F1729),"")</f>
        <v>469</v>
      </c>
      <c r="U1729" s="38">
        <f>IFERROR(ABS(K1729-YEAR('02_대상물건입력'!B14)),"")</f>
        <v>10</v>
      </c>
      <c r="V1729" s="38" t="str">
        <f>IF(B1729="","",IF(AND(E1729&gt;0,F1729&gt;0,H1729&gt;0,OR('04A_국토부원자료'!P1730="",'04A_국토부원자료'!P1730="-"),IF('01_설정'!B10=1,N1729=1,TRUE),R1729&lt;='01_설정'!B5,S1729&lt;='01_설정'!B6,T1729&lt;='01_설정'!B7,U1729&lt;='01_설정'!B8),"Y",""))</f>
        <v>Y</v>
      </c>
      <c r="W1729" s="40">
        <f>IF(V1729&lt;&gt;"Y","",MAX(0,(1-R1729/'01_설정'!B5))*'01_설정'!B14+MAX(0,(1-S1729/'01_설정'!B6))*'01_설정'!B15+MAX(0,(1-T1729/'01_설정'!B7))*'01_설정'!B16+MAX(0,(1-U1729/'01_설정'!B8))*'01_설정'!B17+O1729*'01_설정'!B11+Q1729*'01_설정'!B12+P1729*'01_설정'!B13)</f>
        <v>11.220388787908467</v>
      </c>
      <c r="X1729" s="38">
        <f>IF(W1729="","",1+COUNTIFS($W$4:$W$3003,"&gt;"&amp;W1729)+COUNTIFS($W$4:W1729,W1729)-1)</f>
        <v>310</v>
      </c>
    </row>
    <row r="1730" spans="1:24" ht="16.5">
      <c r="A1730" s="38">
        <f>IF('04A_국토부원자료'!A1731="","",ROW()-3)</f>
        <v>1727</v>
      </c>
      <c r="B1730" s="39" t="str">
        <f>IFERROR('04A_국토부원자료'!B1731,"")</f>
        <v>서울특별시 송파구 방이동</v>
      </c>
      <c r="C1730" s="39" t="str">
        <f>IF(B1730="","",IF('04A_국토부원자료'!C1731&lt;&gt;"",'04A_국토부원자료'!C1731,TRIM('04A_국토부원자료'!D1731&amp;IF('04A_국토부원자료'!E1731&lt;&gt;"","-"&amp;'04A_국토부원자료'!E1731,""))))</f>
        <v>51</v>
      </c>
      <c r="D1730" s="39" t="str">
        <f>IFERROR('04A_국토부원자료'!F1731,"")</f>
        <v>올림픽파크리움</v>
      </c>
      <c r="E1730" s="40">
        <f>IFERROR(VALUE(SUBSTITUTE('04A_국토부원자료'!G1731,",","")),"")</f>
        <v>21.087</v>
      </c>
      <c r="F1730" s="41">
        <f>IFERROR(IF(AND('04A_국토부원자료'!H1731&lt;&gt;"",'04A_국토부원자료'!I1731&lt;&gt;""),DATE(INT(VALUE(SUBSTITUTE('04A_국토부원자료'!H1731,",",""))/100),MOD(VALUE(SUBSTITUTE('04A_국토부원자료'!H1731,",","")),100),VALUE(SUBSTITUTE('04A_국토부원자료'!I1731,",",""))),""),"")</f>
        <v>45643</v>
      </c>
      <c r="G1730" s="42">
        <f>IFERROR(VALUE(SUBSTITUTE('04A_국토부원자료'!J1731,",","")),"")</f>
        <v>20000</v>
      </c>
      <c r="H1730" s="43">
        <f t="shared" si="52"/>
        <v>200000000</v>
      </c>
      <c r="I1730" s="43">
        <f t="shared" si="53"/>
        <v>9484516.5267700478</v>
      </c>
      <c r="J1730" s="38">
        <f>IFERROR(VALUE(SUBSTITUTE('04A_국토부원자료'!K1731,",","")),"")</f>
        <v>8</v>
      </c>
      <c r="K1730" s="38">
        <f>IFERROR(VALUE(SUBSTITUTE('04A_국토부원자료'!N1731,",","")),"")</f>
        <v>2016</v>
      </c>
      <c r="L1730" s="39" t="str">
        <f>IFERROR('04A_국토부원자료'!O1731,"")</f>
        <v>백제고분로 505</v>
      </c>
      <c r="M1730" s="39" t="str">
        <f>IFERROR('04A_국토부원자료'!Q1731,"")</f>
        <v>직거래</v>
      </c>
      <c r="N1730" s="38">
        <f>IF(B1730="","",IF('02_대상물건입력'!B5="",1,IF(ISNUMBER(SEARCH('02_대상물건입력'!B5,B1730)),1,0)))</f>
        <v>1</v>
      </c>
      <c r="O1730" s="38">
        <f>IF(B1730="","",IF('02_대상물건입력'!B6="",1,IF(ISNUMBER(SEARCH('02_대상물건입력'!B6,B1730)),1,0)))</f>
        <v>0</v>
      </c>
      <c r="P1730" s="38">
        <f>IF(L1730="","",IF('02_대상물건입력'!B15="",0,IF(ISNUMBER(SEARCH('02_대상물건입력'!B15,L1730)),1,0)))</f>
        <v>0</v>
      </c>
      <c r="Q1730" s="38">
        <f>IF(D1730="","",IF('02_대상물건입력'!B8="",0,IF(ISNUMBER(SEARCH('02_대상물건입력'!B8,D1730)),1,0)))</f>
        <v>0</v>
      </c>
      <c r="R1730" s="44">
        <f>IFERROR(ABS(E1730-'02_대상물건입력'!B11)/'02_대상물건입력'!B11,"")</f>
        <v>0.22596062078787787</v>
      </c>
      <c r="S1730" s="38">
        <f>IFERROR(ABS(J1730-'02_대상물건입력'!B10),"")</f>
        <v>4</v>
      </c>
      <c r="T1730" s="38">
        <f>IFERROR(ABS('01_설정'!B4-F1730),"")</f>
        <v>469</v>
      </c>
      <c r="U1730" s="38">
        <f>IFERROR(ABS(K1730-YEAR('02_대상물건입력'!B14)),"")</f>
        <v>10</v>
      </c>
      <c r="V1730" s="38" t="str">
        <f>IF(B1730="","",IF(AND(E1730&gt;0,F1730&gt;0,H1730&gt;0,OR('04A_국토부원자료'!P1731="",'04A_국토부원자료'!P1731="-"),IF('01_설정'!B10=1,N1730=1,TRUE),R1730&lt;='01_설정'!B5,S1730&lt;='01_설정'!B6,T1730&lt;='01_설정'!B7,U1730&lt;='01_설정'!B8),"Y",""))</f>
        <v>Y</v>
      </c>
      <c r="W1730" s="40">
        <f>IF(V1730&lt;&gt;"Y","",MAX(0,(1-R1730/'01_설정'!B5))*'01_설정'!B14+MAX(0,(1-S1730/'01_설정'!B6))*'01_설정'!B15+MAX(0,(1-T1730/'01_설정'!B7))*'01_설정'!B16+MAX(0,(1-U1730/'01_설정'!B8))*'01_설정'!B17+O1730*'01_설정'!B11+Q1730*'01_설정'!B12+P1730*'01_설정'!B13)</f>
        <v>14.805876329570854</v>
      </c>
      <c r="X1730" s="38">
        <f>IF(W1730="","",1+COUNTIFS($W$4:$W$3003,"&gt;"&amp;W1730)+COUNTIFS($W$4:W1730,W1730)-1)</f>
        <v>292</v>
      </c>
    </row>
    <row r="1731" spans="1:24" ht="16.5">
      <c r="A1731" s="38">
        <f>IF('04A_국토부원자료'!A1732="","",ROW()-3)</f>
        <v>1728</v>
      </c>
      <c r="B1731" s="39" t="str">
        <f>IFERROR('04A_국토부원자료'!B1732,"")</f>
        <v>서울특별시 송파구 방이동</v>
      </c>
      <c r="C1731" s="39" t="str">
        <f>IF(B1731="","",IF('04A_국토부원자료'!C1732&lt;&gt;"",'04A_국토부원자료'!C1732,TRIM('04A_국토부원자료'!D1732&amp;IF('04A_국토부원자료'!E1732&lt;&gt;"","-"&amp;'04A_국토부원자료'!E1732,""))))</f>
        <v>35-4</v>
      </c>
      <c r="D1731" s="39" t="str">
        <f>IFERROR('04A_국토부원자료'!F1732,"")</f>
        <v>I-SPACE 잠실2</v>
      </c>
      <c r="E1731" s="40">
        <f>IFERROR(VALUE(SUBSTITUTE('04A_국토부원자료'!G1732,",","")),"")</f>
        <v>29.6</v>
      </c>
      <c r="F1731" s="41">
        <f>IFERROR(IF(AND('04A_국토부원자료'!H1732&lt;&gt;"",'04A_국토부원자료'!I1732&lt;&gt;""),DATE(INT(VALUE(SUBSTITUTE('04A_국토부원자료'!H1732,",",""))/100),MOD(VALUE(SUBSTITUTE('04A_국토부원자료'!H1732,",","")),100),VALUE(SUBSTITUTE('04A_국토부원자료'!I1732,",",""))),""),"")</f>
        <v>45642</v>
      </c>
      <c r="G1731" s="42">
        <f>IFERROR(VALUE(SUBSTITUTE('04A_국토부원자료'!J1732,",","")),"")</f>
        <v>21000</v>
      </c>
      <c r="H1731" s="43">
        <f t="shared" si="52"/>
        <v>210000000</v>
      </c>
      <c r="I1731" s="43">
        <f t="shared" si="53"/>
        <v>7094594.5945945941</v>
      </c>
      <c r="J1731" s="38">
        <f>IFERROR(VALUE(SUBSTITUTE('04A_국토부원자료'!K1732,",","")),"")</f>
        <v>14</v>
      </c>
      <c r="K1731" s="38">
        <f>IFERROR(VALUE(SUBSTITUTE('04A_국토부원자료'!N1732,",","")),"")</f>
        <v>2003</v>
      </c>
      <c r="L1731" s="39" t="str">
        <f>IFERROR('04A_국토부원자료'!O1732,"")</f>
        <v>올림픽로 354</v>
      </c>
      <c r="M1731" s="39" t="str">
        <f>IFERROR('04A_국토부원자료'!Q1732,"")</f>
        <v>중개거래</v>
      </c>
      <c r="N1731" s="38">
        <f>IF(B1731="","",IF('02_대상물건입력'!B5="",1,IF(ISNUMBER(SEARCH('02_대상물건입력'!B5,B1731)),1,0)))</f>
        <v>1</v>
      </c>
      <c r="O1731" s="38">
        <f>IF(B1731="","",IF('02_대상물건입력'!B6="",1,IF(ISNUMBER(SEARCH('02_대상물건입력'!B6,B1731)),1,0)))</f>
        <v>0</v>
      </c>
      <c r="P1731" s="38">
        <f>IF(L1731="","",IF('02_대상물건입력'!B15="",0,IF(ISNUMBER(SEARCH('02_대상물건입력'!B15,L1731)),1,0)))</f>
        <v>0</v>
      </c>
      <c r="Q1731" s="38">
        <f>IF(D1731="","",IF('02_대상물건입력'!B8="",0,IF(ISNUMBER(SEARCH('02_대상물건입력'!B8,D1731)),1,0)))</f>
        <v>0</v>
      </c>
      <c r="R1731" s="44">
        <f>IFERROR(ABS(E1731-'02_대상물건입력'!B11)/'02_대상물건입력'!B11,"")</f>
        <v>8.6525614107213739E-2</v>
      </c>
      <c r="S1731" s="38">
        <f>IFERROR(ABS(J1731-'02_대상물건입력'!B10),"")</f>
        <v>2</v>
      </c>
      <c r="T1731" s="38">
        <f>IFERROR(ABS('01_설정'!B4-F1731),"")</f>
        <v>470</v>
      </c>
      <c r="U1731" s="38">
        <f>IFERROR(ABS(K1731-YEAR('02_대상물건입력'!B14)),"")</f>
        <v>23</v>
      </c>
      <c r="V1731" s="38" t="str">
        <f>IF(B1731="","",IF(AND(E1731&gt;0,F1731&gt;0,H1731&gt;0,OR('04A_국토부원자료'!P1732="",'04A_국토부원자료'!P1732="-"),IF('01_설정'!B10=1,N1731=1,TRUE),R1731&lt;='01_설정'!B5,S1731&lt;='01_설정'!B6,T1731&lt;='01_설정'!B7,U1731&lt;='01_설정'!B8),"Y",""))</f>
        <v/>
      </c>
      <c r="W1731" s="40" t="str">
        <f>IF(V1731&lt;&gt;"Y","",MAX(0,(1-R1731/'01_설정'!B5))*'01_설정'!B14+MAX(0,(1-S1731/'01_설정'!B6))*'01_설정'!B15+MAX(0,(1-T1731/'01_설정'!B7))*'01_설정'!B16+MAX(0,(1-U1731/'01_설정'!B8))*'01_설정'!B17+O1731*'01_설정'!B11+Q1731*'01_설정'!B12+P1731*'01_설정'!B13)</f>
        <v/>
      </c>
      <c r="X1731" s="38" t="str">
        <f>IF(W1731="","",1+COUNTIFS($W$4:$W$3003,"&gt;"&amp;W1731)+COUNTIFS($W$4:W1731,W1731)-1)</f>
        <v/>
      </c>
    </row>
    <row r="1732" spans="1:24" ht="16.5">
      <c r="A1732" s="38">
        <f>IF('04A_국토부원자료'!A1733="","",ROW()-3)</f>
        <v>1729</v>
      </c>
      <c r="B1732" s="39" t="str">
        <f>IFERROR('04A_국토부원자료'!B1733,"")</f>
        <v>서울특별시 송파구 방이동</v>
      </c>
      <c r="C1732" s="39" t="str">
        <f>IF(B1732="","",IF('04A_국토부원자료'!C1733&lt;&gt;"",'04A_국토부원자료'!C1733,TRIM('04A_국토부원자료'!D1733&amp;IF('04A_국토부원자료'!E1733&lt;&gt;"","-"&amp;'04A_국토부원자료'!E1733,""))))</f>
        <v>22-5</v>
      </c>
      <c r="D1732" s="39" t="str">
        <f>IFERROR('04A_국토부원자료'!F1733,"")</f>
        <v>잠실리시온</v>
      </c>
      <c r="E1732" s="40">
        <f>IFERROR(VALUE(SUBSTITUTE('04A_국토부원자료'!G1733,",","")),"")</f>
        <v>53.3</v>
      </c>
      <c r="F1732" s="41">
        <f>IFERROR(IF(AND('04A_국토부원자료'!H1733&lt;&gt;"",'04A_국토부원자료'!I1733&lt;&gt;""),DATE(INT(VALUE(SUBSTITUTE('04A_국토부원자료'!H1733,",",""))/100),MOD(VALUE(SUBSTITUTE('04A_국토부원자료'!H1733,",","")),100),VALUE(SUBSTITUTE('04A_국토부원자료'!I1733,",",""))),""),"")</f>
        <v>45639</v>
      </c>
      <c r="G1732" s="42">
        <f>IFERROR(VALUE(SUBSTITUTE('04A_국토부원자료'!J1733,",","")),"")</f>
        <v>45000</v>
      </c>
      <c r="H1732" s="43">
        <f t="shared" ref="H1732:H1795" si="54">IF(G1732="","",G1732*10000)</f>
        <v>450000000</v>
      </c>
      <c r="I1732" s="43">
        <f t="shared" ref="I1732:I1795" si="55">IFERROR(IF(AND(H1732&gt;0,E1732&gt;0),H1732/E1732,""),"")</f>
        <v>8442776.735459663</v>
      </c>
      <c r="J1732" s="38">
        <f>IFERROR(VALUE(SUBSTITUTE('04A_국토부원자료'!K1733,",","")),"")</f>
        <v>17</v>
      </c>
      <c r="K1732" s="38">
        <f>IFERROR(VALUE(SUBSTITUTE('04A_국토부원자료'!N1733,",","")),"")</f>
        <v>2004</v>
      </c>
      <c r="L1732" s="39" t="str">
        <f>IFERROR('04A_국토부원자료'!O1733,"")</f>
        <v>오금로 87</v>
      </c>
      <c r="M1732" s="39" t="str">
        <f>IFERROR('04A_국토부원자료'!Q1733,"")</f>
        <v>중개거래</v>
      </c>
      <c r="N1732" s="38">
        <f>IF(B1732="","",IF('02_대상물건입력'!B5="",1,IF(ISNUMBER(SEARCH('02_대상물건입력'!B5,B1732)),1,0)))</f>
        <v>1</v>
      </c>
      <c r="O1732" s="38">
        <f>IF(B1732="","",IF('02_대상물건입력'!B6="",1,IF(ISNUMBER(SEARCH('02_대상물건입력'!B6,B1732)),1,0)))</f>
        <v>0</v>
      </c>
      <c r="P1732" s="38">
        <f>IF(L1732="","",IF('02_대상물건입력'!B15="",0,IF(ISNUMBER(SEARCH('02_대상물건입력'!B15,L1732)),1,0)))</f>
        <v>0</v>
      </c>
      <c r="Q1732" s="38">
        <f>IF(D1732="","",IF('02_대상물건입력'!B8="",0,IF(ISNUMBER(SEARCH('02_대상물건입력'!B8,D1732)),1,0)))</f>
        <v>0</v>
      </c>
      <c r="R1732" s="44">
        <f>IFERROR(ABS(E1732-'02_대상물건입력'!B11)/'02_대상물건입력'!B11,"")</f>
        <v>0.9564802443214353</v>
      </c>
      <c r="S1732" s="38">
        <f>IFERROR(ABS(J1732-'02_대상물건입력'!B10),"")</f>
        <v>5</v>
      </c>
      <c r="T1732" s="38">
        <f>IFERROR(ABS('01_설정'!B4-F1732),"")</f>
        <v>473</v>
      </c>
      <c r="U1732" s="38">
        <f>IFERROR(ABS(K1732-YEAR('02_대상물건입력'!B14)),"")</f>
        <v>22</v>
      </c>
      <c r="V1732" s="38" t="str">
        <f>IF(B1732="","",IF(AND(E1732&gt;0,F1732&gt;0,H1732&gt;0,OR('04A_국토부원자료'!P1733="",'04A_국토부원자료'!P1733="-"),IF('01_설정'!B10=1,N1732=1,TRUE),R1732&lt;='01_설정'!B5,S1732&lt;='01_설정'!B6,T1732&lt;='01_설정'!B7,U1732&lt;='01_설정'!B8),"Y",""))</f>
        <v/>
      </c>
      <c r="W1732" s="40" t="str">
        <f>IF(V1732&lt;&gt;"Y","",MAX(0,(1-R1732/'01_설정'!B5))*'01_설정'!B14+MAX(0,(1-S1732/'01_설정'!B6))*'01_설정'!B15+MAX(0,(1-T1732/'01_설정'!B7))*'01_설정'!B16+MAX(0,(1-U1732/'01_설정'!B8))*'01_설정'!B17+O1732*'01_설정'!B11+Q1732*'01_설정'!B12+P1732*'01_설정'!B13)</f>
        <v/>
      </c>
      <c r="X1732" s="38" t="str">
        <f>IF(W1732="","",1+COUNTIFS($W$4:$W$3003,"&gt;"&amp;W1732)+COUNTIFS($W$4:W1732,W1732)-1)</f>
        <v/>
      </c>
    </row>
    <row r="1733" spans="1:24" ht="16.5">
      <c r="A1733" s="38">
        <f>IF('04A_국토부원자료'!A1734="","",ROW()-3)</f>
        <v>1730</v>
      </c>
      <c r="B1733" s="39" t="str">
        <f>IFERROR('04A_국토부원자료'!B1734,"")</f>
        <v>서울특별시 송파구 방이동</v>
      </c>
      <c r="C1733" s="39" t="str">
        <f>IF(B1733="","",IF('04A_국토부원자료'!C1734&lt;&gt;"",'04A_국토부원자료'!C1734,TRIM('04A_국토부원자료'!D1734&amp;IF('04A_국토부원자료'!E1734&lt;&gt;"","-"&amp;'04A_국토부원자료'!E1734,""))))</f>
        <v>49-9</v>
      </c>
      <c r="D1733" s="39" t="str">
        <f>IFERROR('04A_국토부원자료'!F1734,"")</f>
        <v>(49-9)</v>
      </c>
      <c r="E1733" s="40">
        <f>IFERROR(VALUE(SUBSTITUTE('04A_국토부원자료'!G1734,",","")),"")</f>
        <v>18.420000000000002</v>
      </c>
      <c r="F1733" s="41">
        <f>IFERROR(IF(AND('04A_국토부원자료'!H1734&lt;&gt;"",'04A_국토부원자료'!I1734&lt;&gt;""),DATE(INT(VALUE(SUBSTITUTE('04A_국토부원자료'!H1734,",",""))/100),MOD(VALUE(SUBSTITUTE('04A_국토부원자료'!H1734,",","")),100),VALUE(SUBSTITUTE('04A_국토부원자료'!I1734,",",""))),""),"")</f>
        <v>45635</v>
      </c>
      <c r="G1733" s="42">
        <f>IFERROR(VALUE(SUBSTITUTE('04A_국토부원자료'!J1734,",","")),"")</f>
        <v>27474</v>
      </c>
      <c r="H1733" s="43">
        <f t="shared" si="54"/>
        <v>274740000</v>
      </c>
      <c r="I1733" s="43">
        <f t="shared" si="55"/>
        <v>14915309.446254071</v>
      </c>
      <c r="J1733" s="38">
        <f>IFERROR(VALUE(SUBSTITUTE('04A_국토부원자료'!K1734,",","")),"")</f>
        <v>8</v>
      </c>
      <c r="K1733" s="38">
        <f>IFERROR(VALUE(SUBSTITUTE('04A_국토부원자료'!N1734,",","")),"")</f>
        <v>2021</v>
      </c>
      <c r="L1733" s="39" t="str">
        <f>IFERROR('04A_국토부원자료'!O1734,"")</f>
        <v xml:space="preserve"> </v>
      </c>
      <c r="M1733" s="39" t="str">
        <f>IFERROR('04A_국토부원자료'!Q1734,"")</f>
        <v>직거래</v>
      </c>
      <c r="N1733" s="38">
        <f>IF(B1733="","",IF('02_대상물건입력'!B5="",1,IF(ISNUMBER(SEARCH('02_대상물건입력'!B5,B1733)),1,0)))</f>
        <v>1</v>
      </c>
      <c r="O1733" s="38">
        <f>IF(B1733="","",IF('02_대상물건입력'!B6="",1,IF(ISNUMBER(SEARCH('02_대상물건입력'!B6,B1733)),1,0)))</f>
        <v>0</v>
      </c>
      <c r="P1733" s="38">
        <f>IF(L1733="","",IF('02_대상물건입력'!B15="",0,IF(ISNUMBER(SEARCH('02_대상물건입력'!B15,L1733)),1,0)))</f>
        <v>0</v>
      </c>
      <c r="Q1733" s="38">
        <f>IF(D1733="","",IF('02_대상물건입력'!B8="",0,IF(ISNUMBER(SEARCH('02_대상물건입력'!B8,D1733)),1,0)))</f>
        <v>0</v>
      </c>
      <c r="R1733" s="44">
        <f>IFERROR(ABS(E1733-'02_대상물건입력'!B11)/'02_대상물건입력'!B11,"")</f>
        <v>0.32385804689679465</v>
      </c>
      <c r="S1733" s="38">
        <f>IFERROR(ABS(J1733-'02_대상물건입력'!B10),"")</f>
        <v>4</v>
      </c>
      <c r="T1733" s="38">
        <f>IFERROR(ABS('01_설정'!B4-F1733),"")</f>
        <v>477</v>
      </c>
      <c r="U1733" s="38">
        <f>IFERROR(ABS(K1733-YEAR('02_대상물건입력'!B14)),"")</f>
        <v>5</v>
      </c>
      <c r="V1733" s="38" t="str">
        <f>IF(B1733="","",IF(AND(E1733&gt;0,F1733&gt;0,H1733&gt;0,OR('04A_국토부원자료'!P1734="",'04A_국토부원자료'!P1734="-"),IF('01_설정'!B10=1,N1733=1,TRUE),R1733&lt;='01_설정'!B5,S1733&lt;='01_설정'!B6,T1733&lt;='01_설정'!B7,U1733&lt;='01_설정'!B8),"Y",""))</f>
        <v/>
      </c>
      <c r="W1733" s="40" t="str">
        <f>IF(V1733&lt;&gt;"Y","",MAX(0,(1-R1733/'01_설정'!B5))*'01_설정'!B14+MAX(0,(1-S1733/'01_설정'!B6))*'01_설정'!B15+MAX(0,(1-T1733/'01_설정'!B7))*'01_설정'!B16+MAX(0,(1-U1733/'01_설정'!B8))*'01_설정'!B17+O1733*'01_설정'!B11+Q1733*'01_설정'!B12+P1733*'01_설정'!B13)</f>
        <v/>
      </c>
      <c r="X1733" s="38" t="str">
        <f>IF(W1733="","",1+COUNTIFS($W$4:$W$3003,"&gt;"&amp;W1733)+COUNTIFS($W$4:W1733,W1733)-1)</f>
        <v/>
      </c>
    </row>
    <row r="1734" spans="1:24" ht="16.5">
      <c r="A1734" s="38">
        <f>IF('04A_국토부원자료'!A1735="","",ROW()-3)</f>
        <v>1731</v>
      </c>
      <c r="B1734" s="39" t="str">
        <f>IFERROR('04A_국토부원자료'!B1735,"")</f>
        <v>서울특별시 송파구 방이동</v>
      </c>
      <c r="C1734" s="39" t="str">
        <f>IF(B1734="","",IF('04A_국토부원자료'!C1735&lt;&gt;"",'04A_국토부원자료'!C1735,TRIM('04A_국토부원자료'!D1735&amp;IF('04A_국토부원자료'!E1735&lt;&gt;"","-"&amp;'04A_국토부원자료'!E1735,""))))</f>
        <v>48-2</v>
      </c>
      <c r="D1734" s="39" t="str">
        <f>IFERROR('04A_국토부원자료'!F1735,"")</f>
        <v>어반로프트 올림픽파크</v>
      </c>
      <c r="E1734" s="40">
        <f>IFERROR(VALUE(SUBSTITUTE('04A_국토부원자료'!G1735,",","")),"")</f>
        <v>18.360099999999999</v>
      </c>
      <c r="F1734" s="41">
        <f>IFERROR(IF(AND('04A_국토부원자료'!H1735&lt;&gt;"",'04A_국토부원자료'!I1735&lt;&gt;""),DATE(INT(VALUE(SUBSTITUTE('04A_국토부원자료'!H1735,",",""))/100),MOD(VALUE(SUBSTITUTE('04A_국토부원자료'!H1735,",","")),100),VALUE(SUBSTITUTE('04A_국토부원자료'!I1735,",",""))),""),"")</f>
        <v>45632</v>
      </c>
      <c r="G1734" s="42">
        <f>IFERROR(VALUE(SUBSTITUTE('04A_국토부원자료'!J1735,",","")),"")</f>
        <v>20000</v>
      </c>
      <c r="H1734" s="43">
        <f t="shared" si="54"/>
        <v>200000000</v>
      </c>
      <c r="I1734" s="43">
        <f t="shared" si="55"/>
        <v>10893186.85628074</v>
      </c>
      <c r="J1734" s="38">
        <f>IFERROR(VALUE(SUBSTITUTE('04A_국토부원자료'!K1735,",","")),"")</f>
        <v>8</v>
      </c>
      <c r="K1734" s="38">
        <f>IFERROR(VALUE(SUBSTITUTE('04A_국토부원자료'!N1735,",","")),"")</f>
        <v>2021</v>
      </c>
      <c r="L1734" s="39" t="str">
        <f>IFERROR('04A_국토부원자료'!O1735,"")</f>
        <v>위례성대로2길 11</v>
      </c>
      <c r="M1734" s="39" t="str">
        <f>IFERROR('04A_국토부원자료'!Q1735,"")</f>
        <v>직거래</v>
      </c>
      <c r="N1734" s="38">
        <f>IF(B1734="","",IF('02_대상물건입력'!B5="",1,IF(ISNUMBER(SEARCH('02_대상물건입력'!B5,B1734)),1,0)))</f>
        <v>1</v>
      </c>
      <c r="O1734" s="38">
        <f>IF(B1734="","",IF('02_대상물건입력'!B6="",1,IF(ISNUMBER(SEARCH('02_대상물건입력'!B6,B1734)),1,0)))</f>
        <v>0</v>
      </c>
      <c r="P1734" s="38">
        <f>IF(L1734="","",IF('02_대상물건입력'!B15="",0,IF(ISNUMBER(SEARCH('02_대상물건입력'!B15,L1734)),1,0)))</f>
        <v>0</v>
      </c>
      <c r="Q1734" s="38">
        <f>IF(D1734="","",IF('02_대상물건입력'!B8="",0,IF(ISNUMBER(SEARCH('02_대상물건입력'!B8,D1734)),1,0)))</f>
        <v>0</v>
      </c>
      <c r="R1734" s="44">
        <f>IFERROR(ABS(E1734-'02_대상물건입력'!B11)/'02_대상물건입력'!B11,"")</f>
        <v>0.32605679298750495</v>
      </c>
      <c r="S1734" s="38">
        <f>IFERROR(ABS(J1734-'02_대상물건입력'!B10),"")</f>
        <v>4</v>
      </c>
      <c r="T1734" s="38">
        <f>IFERROR(ABS('01_설정'!B4-F1734),"")</f>
        <v>480</v>
      </c>
      <c r="U1734" s="38">
        <f>IFERROR(ABS(K1734-YEAR('02_대상물건입력'!B14)),"")</f>
        <v>5</v>
      </c>
      <c r="V1734" s="38" t="str">
        <f>IF(B1734="","",IF(AND(E1734&gt;0,F1734&gt;0,H1734&gt;0,OR('04A_국토부원자료'!P1735="",'04A_국토부원자료'!P1735="-"),IF('01_설정'!B10=1,N1734=1,TRUE),R1734&lt;='01_설정'!B5,S1734&lt;='01_설정'!B6,T1734&lt;='01_설정'!B7,U1734&lt;='01_설정'!B8),"Y",""))</f>
        <v/>
      </c>
      <c r="W1734" s="40" t="str">
        <f>IF(V1734&lt;&gt;"Y","",MAX(0,(1-R1734/'01_설정'!B5))*'01_설정'!B14+MAX(0,(1-S1734/'01_설정'!B6))*'01_설정'!B15+MAX(0,(1-T1734/'01_설정'!B7))*'01_설정'!B16+MAX(0,(1-U1734/'01_설정'!B8))*'01_설정'!B17+O1734*'01_설정'!B11+Q1734*'01_설정'!B12+P1734*'01_설정'!B13)</f>
        <v/>
      </c>
      <c r="X1734" s="38" t="str">
        <f>IF(W1734="","",1+COUNTIFS($W$4:$W$3003,"&gt;"&amp;W1734)+COUNTIFS($W$4:W1734,W1734)-1)</f>
        <v/>
      </c>
    </row>
    <row r="1735" spans="1:24" ht="16.5">
      <c r="A1735" s="38">
        <f>IF('04A_국토부원자료'!A1736="","",ROW()-3)</f>
        <v>1732</v>
      </c>
      <c r="B1735" s="39" t="str">
        <f>IFERROR('04A_국토부원자료'!B1736,"")</f>
        <v>서울특별시 송파구 방이동</v>
      </c>
      <c r="C1735" s="39" t="str">
        <f>IF(B1735="","",IF('04A_국토부원자료'!C1736&lt;&gt;"",'04A_국토부원자료'!C1736,TRIM('04A_국토부원자료'!D1736&amp;IF('04A_국토부원자료'!E1736&lt;&gt;"","-"&amp;'04A_국토부원자료'!E1736,""))))</f>
        <v>48-2</v>
      </c>
      <c r="D1735" s="39" t="str">
        <f>IFERROR('04A_국토부원자료'!F1736,"")</f>
        <v>어반로프트 올림픽파크</v>
      </c>
      <c r="E1735" s="40">
        <f>IFERROR(VALUE(SUBSTITUTE('04A_국토부원자료'!G1736,",","")),"")</f>
        <v>18.360099999999999</v>
      </c>
      <c r="F1735" s="41">
        <f>IFERROR(IF(AND('04A_국토부원자료'!H1736&lt;&gt;"",'04A_국토부원자료'!I1736&lt;&gt;""),DATE(INT(VALUE(SUBSTITUTE('04A_국토부원자료'!H1736,",",""))/100),MOD(VALUE(SUBSTITUTE('04A_국토부원자료'!H1736,",","")),100),VALUE(SUBSTITUTE('04A_국토부원자료'!I1736,",",""))),""),"")</f>
        <v>45632</v>
      </c>
      <c r="G1735" s="42">
        <f>IFERROR(VALUE(SUBSTITUTE('04A_국토부원자료'!J1736,",","")),"")</f>
        <v>20000</v>
      </c>
      <c r="H1735" s="43">
        <f t="shared" si="54"/>
        <v>200000000</v>
      </c>
      <c r="I1735" s="43">
        <f t="shared" si="55"/>
        <v>10893186.85628074</v>
      </c>
      <c r="J1735" s="38">
        <f>IFERROR(VALUE(SUBSTITUTE('04A_국토부원자료'!K1736,",","")),"")</f>
        <v>7</v>
      </c>
      <c r="K1735" s="38">
        <f>IFERROR(VALUE(SUBSTITUTE('04A_국토부원자료'!N1736,",","")),"")</f>
        <v>2021</v>
      </c>
      <c r="L1735" s="39" t="str">
        <f>IFERROR('04A_국토부원자료'!O1736,"")</f>
        <v>위례성대로2길 11</v>
      </c>
      <c r="M1735" s="39" t="str">
        <f>IFERROR('04A_국토부원자료'!Q1736,"")</f>
        <v>직거래</v>
      </c>
      <c r="N1735" s="38">
        <f>IF(B1735="","",IF('02_대상물건입력'!B5="",1,IF(ISNUMBER(SEARCH('02_대상물건입력'!B5,B1735)),1,0)))</f>
        <v>1</v>
      </c>
      <c r="O1735" s="38">
        <f>IF(B1735="","",IF('02_대상물건입력'!B6="",1,IF(ISNUMBER(SEARCH('02_대상물건입력'!B6,B1735)),1,0)))</f>
        <v>0</v>
      </c>
      <c r="P1735" s="38">
        <f>IF(L1735="","",IF('02_대상물건입력'!B15="",0,IF(ISNUMBER(SEARCH('02_대상물건입력'!B15,L1735)),1,0)))</f>
        <v>0</v>
      </c>
      <c r="Q1735" s="38">
        <f>IF(D1735="","",IF('02_대상물건입력'!B8="",0,IF(ISNUMBER(SEARCH('02_대상물건입력'!B8,D1735)),1,0)))</f>
        <v>0</v>
      </c>
      <c r="R1735" s="44">
        <f>IFERROR(ABS(E1735-'02_대상물건입력'!B11)/'02_대상물건입력'!B11,"")</f>
        <v>0.32605679298750495</v>
      </c>
      <c r="S1735" s="38">
        <f>IFERROR(ABS(J1735-'02_대상물건입력'!B10),"")</f>
        <v>5</v>
      </c>
      <c r="T1735" s="38">
        <f>IFERROR(ABS('01_설정'!B4-F1735),"")</f>
        <v>480</v>
      </c>
      <c r="U1735" s="38">
        <f>IFERROR(ABS(K1735-YEAR('02_대상물건입력'!B14)),"")</f>
        <v>5</v>
      </c>
      <c r="V1735" s="38" t="str">
        <f>IF(B1735="","",IF(AND(E1735&gt;0,F1735&gt;0,H1735&gt;0,OR('04A_국토부원자료'!P1736="",'04A_국토부원자료'!P1736="-"),IF('01_설정'!B10=1,N1735=1,TRUE),R1735&lt;='01_설정'!B5,S1735&lt;='01_설정'!B6,T1735&lt;='01_설정'!B7,U1735&lt;='01_설정'!B8),"Y",""))</f>
        <v/>
      </c>
      <c r="W1735" s="40" t="str">
        <f>IF(V1735&lt;&gt;"Y","",MAX(0,(1-R1735/'01_설정'!B5))*'01_설정'!B14+MAX(0,(1-S1735/'01_설정'!B6))*'01_설정'!B15+MAX(0,(1-T1735/'01_설정'!B7))*'01_설정'!B16+MAX(0,(1-U1735/'01_설정'!B8))*'01_설정'!B17+O1735*'01_설정'!B11+Q1735*'01_설정'!B12+P1735*'01_설정'!B13)</f>
        <v/>
      </c>
      <c r="X1735" s="38" t="str">
        <f>IF(W1735="","",1+COUNTIFS($W$4:$W$3003,"&gt;"&amp;W1735)+COUNTIFS($W$4:W1735,W1735)-1)</f>
        <v/>
      </c>
    </row>
    <row r="1736" spans="1:24" ht="16.5">
      <c r="A1736" s="38">
        <f>IF('04A_국토부원자료'!A1737="","",ROW()-3)</f>
        <v>1733</v>
      </c>
      <c r="B1736" s="39" t="str">
        <f>IFERROR('04A_국토부원자료'!B1737,"")</f>
        <v>서울특별시 송파구 방이동</v>
      </c>
      <c r="C1736" s="39" t="str">
        <f>IF(B1736="","",IF('04A_국토부원자료'!C1737&lt;&gt;"",'04A_국토부원자료'!C1737,TRIM('04A_국토부원자료'!D1737&amp;IF('04A_국토부원자료'!E1737&lt;&gt;"","-"&amp;'04A_국토부원자료'!E1737,""))))</f>
        <v>38-4</v>
      </c>
      <c r="D1736" s="39" t="str">
        <f>IFERROR('04A_국토부원자료'!F1737,"")</f>
        <v>벨리시모 오피스텔</v>
      </c>
      <c r="E1736" s="40">
        <f>IFERROR(VALUE(SUBSTITUTE('04A_국토부원자료'!G1737,",","")),"")</f>
        <v>19.53</v>
      </c>
      <c r="F1736" s="41">
        <f>IFERROR(IF(AND('04A_국토부원자료'!H1737&lt;&gt;"",'04A_국토부원자료'!I1737&lt;&gt;""),DATE(INT(VALUE(SUBSTITUTE('04A_국토부원자료'!H1737,",",""))/100),MOD(VALUE(SUBSTITUTE('04A_국토부원자료'!H1737,",","")),100),VALUE(SUBSTITUTE('04A_국토부원자료'!I1737,",",""))),""),"")</f>
        <v>45632</v>
      </c>
      <c r="G1736" s="42">
        <f>IFERROR(VALUE(SUBSTITUTE('04A_국토부원자료'!J1737,",","")),"")</f>
        <v>15000</v>
      </c>
      <c r="H1736" s="43">
        <f t="shared" si="54"/>
        <v>150000000</v>
      </c>
      <c r="I1736" s="43">
        <f t="shared" si="55"/>
        <v>7680491.5514592929</v>
      </c>
      <c r="J1736" s="38">
        <f>IFERROR(VALUE(SUBSTITUTE('04A_국토부원자료'!K1737,",","")),"")</f>
        <v>3</v>
      </c>
      <c r="K1736" s="38">
        <f>IFERROR(VALUE(SUBSTITUTE('04A_국토부원자료'!N1737,",","")),"")</f>
        <v>2013</v>
      </c>
      <c r="L1736" s="39" t="str">
        <f>IFERROR('04A_국토부원자료'!O1737,"")</f>
        <v>오금로11길 29-11</v>
      </c>
      <c r="M1736" s="39" t="str">
        <f>IFERROR('04A_국토부원자료'!Q1737,"")</f>
        <v>중개거래</v>
      </c>
      <c r="N1736" s="38">
        <f>IF(B1736="","",IF('02_대상물건입력'!B5="",1,IF(ISNUMBER(SEARCH('02_대상물건입력'!B5,B1736)),1,0)))</f>
        <v>1</v>
      </c>
      <c r="O1736" s="38">
        <f>IF(B1736="","",IF('02_대상물건입력'!B6="",1,IF(ISNUMBER(SEARCH('02_대상물건입력'!B6,B1736)),1,0)))</f>
        <v>0</v>
      </c>
      <c r="P1736" s="38">
        <f>IF(L1736="","",IF('02_대상물건입력'!B15="",0,IF(ISNUMBER(SEARCH('02_대상물건입력'!B15,L1736)),1,0)))</f>
        <v>0</v>
      </c>
      <c r="Q1736" s="38">
        <f>IF(D1736="","",IF('02_대상물건입력'!B8="",0,IF(ISNUMBER(SEARCH('02_대상물건입력'!B8,D1736)),1,0)))</f>
        <v>0</v>
      </c>
      <c r="R1736" s="44">
        <f>IFERROR(ABS(E1736-'02_대상물건입력'!B11)/'02_대상물건입력'!B11,"")</f>
        <v>0.28311333636777419</v>
      </c>
      <c r="S1736" s="38">
        <f>IFERROR(ABS(J1736-'02_대상물건입력'!B10),"")</f>
        <v>9</v>
      </c>
      <c r="T1736" s="38">
        <f>IFERROR(ABS('01_설정'!B4-F1736),"")</f>
        <v>480</v>
      </c>
      <c r="U1736" s="38">
        <f>IFERROR(ABS(K1736-YEAR('02_대상물건입력'!B14)),"")</f>
        <v>13</v>
      </c>
      <c r="V1736" s="38" t="str">
        <f>IF(B1736="","",IF(AND(E1736&gt;0,F1736&gt;0,H1736&gt;0,OR('04A_국토부원자료'!P1737="",'04A_국토부원자료'!P1737="-"),IF('01_설정'!B10=1,N1736=1,TRUE),R1736&lt;='01_설정'!B5,S1736&lt;='01_설정'!B6,T1736&lt;='01_설정'!B7,U1736&lt;='01_설정'!B8),"Y",""))</f>
        <v/>
      </c>
      <c r="W1736" s="40" t="str">
        <f>IF(V1736&lt;&gt;"Y","",MAX(0,(1-R1736/'01_설정'!B5))*'01_설정'!B14+MAX(0,(1-S1736/'01_설정'!B6))*'01_설정'!B15+MAX(0,(1-T1736/'01_설정'!B7))*'01_설정'!B16+MAX(0,(1-U1736/'01_설정'!B8))*'01_설정'!B17+O1736*'01_설정'!B11+Q1736*'01_설정'!B12+P1736*'01_설정'!B13)</f>
        <v/>
      </c>
      <c r="X1736" s="38" t="str">
        <f>IF(W1736="","",1+COUNTIFS($W$4:$W$3003,"&gt;"&amp;W1736)+COUNTIFS($W$4:W1736,W1736)-1)</f>
        <v/>
      </c>
    </row>
    <row r="1737" spans="1:24" ht="16.5">
      <c r="A1737" s="38">
        <f>IF('04A_국토부원자료'!A1738="","",ROW()-3)</f>
        <v>1734</v>
      </c>
      <c r="B1737" s="39" t="str">
        <f>IFERROR('04A_국토부원자료'!B1738,"")</f>
        <v>서울특별시 송파구 방이동</v>
      </c>
      <c r="C1737" s="39" t="str">
        <f>IF(B1737="","",IF('04A_국토부원자료'!C1738&lt;&gt;"",'04A_국토부원자료'!C1738,TRIM('04A_국토부원자료'!D1738&amp;IF('04A_국토부원자료'!E1738&lt;&gt;"","-"&amp;'04A_국토부원자료'!E1738,""))))</f>
        <v>22-5</v>
      </c>
      <c r="D1737" s="39" t="str">
        <f>IFERROR('04A_국토부원자료'!F1738,"")</f>
        <v>잠실리시온</v>
      </c>
      <c r="E1737" s="40">
        <f>IFERROR(VALUE(SUBSTITUTE('04A_국토부원자료'!G1738,",","")),"")</f>
        <v>53.3</v>
      </c>
      <c r="F1737" s="41">
        <f>IFERROR(IF(AND('04A_국토부원자료'!H1738&lt;&gt;"",'04A_국토부원자료'!I1738&lt;&gt;""),DATE(INT(VALUE(SUBSTITUTE('04A_국토부원자료'!H1738,",",""))/100),MOD(VALUE(SUBSTITUTE('04A_국토부원자료'!H1738,",","")),100),VALUE(SUBSTITUTE('04A_국토부원자료'!I1738,",",""))),""),"")</f>
        <v>45632</v>
      </c>
      <c r="G1737" s="42">
        <f>IFERROR(VALUE(SUBSTITUTE('04A_국토부원자료'!J1738,",","")),"")</f>
        <v>45000</v>
      </c>
      <c r="H1737" s="43">
        <f t="shared" si="54"/>
        <v>450000000</v>
      </c>
      <c r="I1737" s="43">
        <f t="shared" si="55"/>
        <v>8442776.735459663</v>
      </c>
      <c r="J1737" s="38">
        <f>IFERROR(VALUE(SUBSTITUTE('04A_국토부원자료'!K1738,",","")),"")</f>
        <v>17</v>
      </c>
      <c r="K1737" s="38">
        <f>IFERROR(VALUE(SUBSTITUTE('04A_국토부원자료'!N1738,",","")),"")</f>
        <v>2004</v>
      </c>
      <c r="L1737" s="39" t="str">
        <f>IFERROR('04A_국토부원자료'!O1738,"")</f>
        <v>오금로 87</v>
      </c>
      <c r="M1737" s="39" t="str">
        <f>IFERROR('04A_국토부원자료'!Q1738,"")</f>
        <v>중개거래</v>
      </c>
      <c r="N1737" s="38">
        <f>IF(B1737="","",IF('02_대상물건입력'!B5="",1,IF(ISNUMBER(SEARCH('02_대상물건입력'!B5,B1737)),1,0)))</f>
        <v>1</v>
      </c>
      <c r="O1737" s="38">
        <f>IF(B1737="","",IF('02_대상물건입력'!B6="",1,IF(ISNUMBER(SEARCH('02_대상물건입력'!B6,B1737)),1,0)))</f>
        <v>0</v>
      </c>
      <c r="P1737" s="38">
        <f>IF(L1737="","",IF('02_대상물건입력'!B15="",0,IF(ISNUMBER(SEARCH('02_대상물건입력'!B15,L1737)),1,0)))</f>
        <v>0</v>
      </c>
      <c r="Q1737" s="38">
        <f>IF(D1737="","",IF('02_대상물건입력'!B8="",0,IF(ISNUMBER(SEARCH('02_대상물건입력'!B8,D1737)),1,0)))</f>
        <v>0</v>
      </c>
      <c r="R1737" s="44">
        <f>IFERROR(ABS(E1737-'02_대상물건입력'!B11)/'02_대상물건입력'!B11,"")</f>
        <v>0.9564802443214353</v>
      </c>
      <c r="S1737" s="38">
        <f>IFERROR(ABS(J1737-'02_대상물건입력'!B10),"")</f>
        <v>5</v>
      </c>
      <c r="T1737" s="38">
        <f>IFERROR(ABS('01_설정'!B4-F1737),"")</f>
        <v>480</v>
      </c>
      <c r="U1737" s="38">
        <f>IFERROR(ABS(K1737-YEAR('02_대상물건입력'!B14)),"")</f>
        <v>22</v>
      </c>
      <c r="V1737" s="38" t="str">
        <f>IF(B1737="","",IF(AND(E1737&gt;0,F1737&gt;0,H1737&gt;0,OR('04A_국토부원자료'!P1738="",'04A_국토부원자료'!P1738="-"),IF('01_설정'!B10=1,N1737=1,TRUE),R1737&lt;='01_설정'!B5,S1737&lt;='01_설정'!B6,T1737&lt;='01_설정'!B7,U1737&lt;='01_설정'!B8),"Y",""))</f>
        <v/>
      </c>
      <c r="W1737" s="40" t="str">
        <f>IF(V1737&lt;&gt;"Y","",MAX(0,(1-R1737/'01_설정'!B5))*'01_설정'!B14+MAX(0,(1-S1737/'01_설정'!B6))*'01_설정'!B15+MAX(0,(1-T1737/'01_설정'!B7))*'01_설정'!B16+MAX(0,(1-U1737/'01_설정'!B8))*'01_설정'!B17+O1737*'01_설정'!B11+Q1737*'01_설정'!B12+P1737*'01_설정'!B13)</f>
        <v/>
      </c>
      <c r="X1737" s="38" t="str">
        <f>IF(W1737="","",1+COUNTIFS($W$4:$W$3003,"&gt;"&amp;W1737)+COUNTIFS($W$4:W1737,W1737)-1)</f>
        <v/>
      </c>
    </row>
    <row r="1738" spans="1:24" ht="16.5">
      <c r="A1738" s="38">
        <f>IF('04A_국토부원자료'!A1739="","",ROW()-3)</f>
        <v>1735</v>
      </c>
      <c r="B1738" s="39" t="str">
        <f>IFERROR('04A_국토부원자료'!B1739,"")</f>
        <v>서울특별시 송파구 방이동</v>
      </c>
      <c r="C1738" s="39" t="str">
        <f>IF(B1738="","",IF('04A_국토부원자료'!C1739&lt;&gt;"",'04A_국토부원자료'!C1739,TRIM('04A_국토부원자료'!D1739&amp;IF('04A_국토부원자료'!E1739&lt;&gt;"","-"&amp;'04A_국토부원자료'!E1739,""))))</f>
        <v>41-3</v>
      </c>
      <c r="D1738" s="39" t="str">
        <f>IFERROR('04A_국토부원자료'!F1739,"")</f>
        <v>보광스퀘어</v>
      </c>
      <c r="E1738" s="40">
        <f>IFERROR(VALUE(SUBSTITUTE('04A_국토부원자료'!G1739,",","")),"")</f>
        <v>53.84</v>
      </c>
      <c r="F1738" s="41">
        <f>IFERROR(IF(AND('04A_국토부원자료'!H1739&lt;&gt;"",'04A_국토부원자료'!I1739&lt;&gt;""),DATE(INT(VALUE(SUBSTITUTE('04A_국토부원자료'!H1739,",",""))/100),MOD(VALUE(SUBSTITUTE('04A_국토부원자료'!H1739,",","")),100),VALUE(SUBSTITUTE('04A_국토부원자료'!I1739,",",""))),""),"")</f>
        <v>45631</v>
      </c>
      <c r="G1738" s="42">
        <f>IFERROR(VALUE(SUBSTITUTE('04A_국토부원자료'!J1739,",","")),"")</f>
        <v>74000</v>
      </c>
      <c r="H1738" s="43">
        <f t="shared" si="54"/>
        <v>740000000</v>
      </c>
      <c r="I1738" s="43">
        <f t="shared" si="55"/>
        <v>13744427.934621099</v>
      </c>
      <c r="J1738" s="38">
        <f>IFERROR(VALUE(SUBSTITUTE('04A_국토부원자료'!K1739,",","")),"")</f>
        <v>14</v>
      </c>
      <c r="K1738" s="38">
        <f>IFERROR(VALUE(SUBSTITUTE('04A_국토부원자료'!N1739,",","")),"")</f>
        <v>2023</v>
      </c>
      <c r="L1738" s="39" t="str">
        <f>IFERROR('04A_국토부원자료'!O1739,"")</f>
        <v>올림픽로34길 5-29</v>
      </c>
      <c r="M1738" s="39" t="str">
        <f>IFERROR('04A_국토부원자료'!Q1739,"")</f>
        <v>중개거래</v>
      </c>
      <c r="N1738" s="38">
        <f>IF(B1738="","",IF('02_대상물건입력'!B5="",1,IF(ISNUMBER(SEARCH('02_대상물건입력'!B5,B1738)),1,0)))</f>
        <v>1</v>
      </c>
      <c r="O1738" s="38">
        <f>IF(B1738="","",IF('02_대상물건입력'!B6="",1,IF(ISNUMBER(SEARCH('02_대상물건입력'!B6,B1738)),1,0)))</f>
        <v>0</v>
      </c>
      <c r="P1738" s="38">
        <f>IF(L1738="","",IF('02_대상물건입력'!B15="",0,IF(ISNUMBER(SEARCH('02_대상물건입력'!B15,L1738)),1,0)))</f>
        <v>0</v>
      </c>
      <c r="Q1738" s="38">
        <f>IF(D1738="","",IF('02_대상물건입력'!B8="",0,IF(ISNUMBER(SEARCH('02_대상물건입력'!B8,D1738)),1,0)))</f>
        <v>0</v>
      </c>
      <c r="R1738" s="44">
        <f>IFERROR(ABS(E1738-'02_대상물건입력'!B11)/'02_대상물건입력'!B11,"")</f>
        <v>0.97630199538960771</v>
      </c>
      <c r="S1738" s="38">
        <f>IFERROR(ABS(J1738-'02_대상물건입력'!B10),"")</f>
        <v>2</v>
      </c>
      <c r="T1738" s="38">
        <f>IFERROR(ABS('01_설정'!B4-F1738),"")</f>
        <v>481</v>
      </c>
      <c r="U1738" s="38">
        <f>IFERROR(ABS(K1738-YEAR('02_대상물건입력'!B14)),"")</f>
        <v>3</v>
      </c>
      <c r="V1738" s="38" t="str">
        <f>IF(B1738="","",IF(AND(E1738&gt;0,F1738&gt;0,H1738&gt;0,OR('04A_국토부원자료'!P1739="",'04A_국토부원자료'!P1739="-"),IF('01_설정'!B10=1,N1738=1,TRUE),R1738&lt;='01_설정'!B5,S1738&lt;='01_설정'!B6,T1738&lt;='01_설정'!B7,U1738&lt;='01_설정'!B8),"Y",""))</f>
        <v/>
      </c>
      <c r="W1738" s="40" t="str">
        <f>IF(V1738&lt;&gt;"Y","",MAX(0,(1-R1738/'01_설정'!B5))*'01_설정'!B14+MAX(0,(1-S1738/'01_설정'!B6))*'01_설정'!B15+MAX(0,(1-T1738/'01_설정'!B7))*'01_설정'!B16+MAX(0,(1-U1738/'01_설정'!B8))*'01_설정'!B17+O1738*'01_설정'!B11+Q1738*'01_설정'!B12+P1738*'01_설정'!B13)</f>
        <v/>
      </c>
      <c r="X1738" s="38" t="str">
        <f>IF(W1738="","",1+COUNTIFS($W$4:$W$3003,"&gt;"&amp;W1738)+COUNTIFS($W$4:W1738,W1738)-1)</f>
        <v/>
      </c>
    </row>
    <row r="1739" spans="1:24" ht="16.5">
      <c r="A1739" s="38">
        <f>IF('04A_국토부원자료'!A1740="","",ROW()-3)</f>
        <v>1736</v>
      </c>
      <c r="B1739" s="39" t="str">
        <f>IFERROR('04A_국토부원자료'!B1740,"")</f>
        <v>서울특별시 송파구 방이동</v>
      </c>
      <c r="C1739" s="39" t="str">
        <f>IF(B1739="","",IF('04A_국토부원자료'!C1740&lt;&gt;"",'04A_국토부원자료'!C1740,TRIM('04A_국토부원자료'!D1740&amp;IF('04A_국토부원자료'!E1740&lt;&gt;"","-"&amp;'04A_국토부원자료'!E1740,""))))</f>
        <v>47-13</v>
      </c>
      <c r="D1739" s="39" t="str">
        <f>IFERROR('04A_국토부원자료'!F1740,"")</f>
        <v>보보스타워</v>
      </c>
      <c r="E1739" s="40">
        <f>IFERROR(VALUE(SUBSTITUTE('04A_국토부원자료'!G1740,",","")),"")</f>
        <v>27.63</v>
      </c>
      <c r="F1739" s="41">
        <f>IFERROR(IF(AND('04A_국토부원자료'!H1740&lt;&gt;"",'04A_국토부원자료'!I1740&lt;&gt;""),DATE(INT(VALUE(SUBSTITUTE('04A_국토부원자료'!H1740,",",""))/100),MOD(VALUE(SUBSTITUTE('04A_국토부원자료'!H1740,",","")),100),VALUE(SUBSTITUTE('04A_국토부원자료'!I1740,",",""))),""),"")</f>
        <v>45630</v>
      </c>
      <c r="G1739" s="42">
        <f>IFERROR(VALUE(SUBSTITUTE('04A_국토부원자료'!J1740,",","")),"")</f>
        <v>18500</v>
      </c>
      <c r="H1739" s="43">
        <f t="shared" si="54"/>
        <v>185000000</v>
      </c>
      <c r="I1739" s="43">
        <f t="shared" si="55"/>
        <v>6695620.7021353608</v>
      </c>
      <c r="J1739" s="38">
        <f>IFERROR(VALUE(SUBSTITUTE('04A_국토부원자료'!K1740,",","")),"")</f>
        <v>2</v>
      </c>
      <c r="K1739" s="38">
        <f>IFERROR(VALUE(SUBSTITUTE('04A_국토부원자료'!N1740,",","")),"")</f>
        <v>2004</v>
      </c>
      <c r="L1739" s="39" t="str">
        <f>IFERROR('04A_국토부원자료'!O1740,"")</f>
        <v>오금로11길 49</v>
      </c>
      <c r="M1739" s="39" t="str">
        <f>IFERROR('04A_국토부원자료'!Q1740,"")</f>
        <v>중개거래</v>
      </c>
      <c r="N1739" s="38">
        <f>IF(B1739="","",IF('02_대상물건입력'!B5="",1,IF(ISNUMBER(SEARCH('02_대상물건입력'!B5,B1739)),1,0)))</f>
        <v>1</v>
      </c>
      <c r="O1739" s="38">
        <f>IF(B1739="","",IF('02_대상물건입력'!B6="",1,IF(ISNUMBER(SEARCH('02_대상물건입력'!B6,B1739)),1,0)))</f>
        <v>0</v>
      </c>
      <c r="P1739" s="38">
        <f>IF(L1739="","",IF('02_대상물건입력'!B15="",0,IF(ISNUMBER(SEARCH('02_대상물건입력'!B15,L1739)),1,0)))</f>
        <v>0</v>
      </c>
      <c r="Q1739" s="38">
        <f>IF(D1739="","",IF('02_대상물건입력'!B8="",0,IF(ISNUMBER(SEARCH('02_대상물건입력'!B8,D1739)),1,0)))</f>
        <v>0</v>
      </c>
      <c r="R1739" s="44">
        <f>IFERROR(ABS(E1739-'02_대상물건입력'!B11)/'02_대상물건입력'!B11,"")</f>
        <v>1.4212929654807875E-2</v>
      </c>
      <c r="S1739" s="38">
        <f>IFERROR(ABS(J1739-'02_대상물건입력'!B10),"")</f>
        <v>10</v>
      </c>
      <c r="T1739" s="38">
        <f>IFERROR(ABS('01_설정'!B4-F1739),"")</f>
        <v>482</v>
      </c>
      <c r="U1739" s="38">
        <f>IFERROR(ABS(K1739-YEAR('02_대상물건입력'!B14)),"")</f>
        <v>22</v>
      </c>
      <c r="V1739" s="38" t="str">
        <f>IF(B1739="","",IF(AND(E1739&gt;0,F1739&gt;0,H1739&gt;0,OR('04A_국토부원자료'!P1740="",'04A_국토부원자료'!P1740="-"),IF('01_설정'!B10=1,N1739=1,TRUE),R1739&lt;='01_설정'!B5,S1739&lt;='01_설정'!B6,T1739&lt;='01_설정'!B7,U1739&lt;='01_설정'!B8),"Y",""))</f>
        <v/>
      </c>
      <c r="W1739" s="40" t="str">
        <f>IF(V1739&lt;&gt;"Y","",MAX(0,(1-R1739/'01_설정'!B5))*'01_설정'!B14+MAX(0,(1-S1739/'01_설정'!B6))*'01_설정'!B15+MAX(0,(1-T1739/'01_설정'!B7))*'01_설정'!B16+MAX(0,(1-U1739/'01_설정'!B8))*'01_설정'!B17+O1739*'01_설정'!B11+Q1739*'01_설정'!B12+P1739*'01_설정'!B13)</f>
        <v/>
      </c>
      <c r="X1739" s="38" t="str">
        <f>IF(W1739="","",1+COUNTIFS($W$4:$W$3003,"&gt;"&amp;W1739)+COUNTIFS($W$4:W1739,W1739)-1)</f>
        <v/>
      </c>
    </row>
    <row r="1740" spans="1:24" ht="16.5">
      <c r="A1740" s="38">
        <f>IF('04A_국토부원자료'!A1741="","",ROW()-3)</f>
        <v>1737</v>
      </c>
      <c r="B1740" s="39" t="str">
        <f>IFERROR('04A_국토부원자료'!B1741,"")</f>
        <v>서울특별시 송파구 방이동</v>
      </c>
      <c r="C1740" s="39" t="str">
        <f>IF(B1740="","",IF('04A_국토부원자료'!C1741&lt;&gt;"",'04A_국토부원자료'!C1741,TRIM('04A_국토부원자료'!D1741&amp;IF('04A_국토부원자료'!E1741&lt;&gt;"","-"&amp;'04A_국토부원자료'!E1741,""))))</f>
        <v>49-9</v>
      </c>
      <c r="D1740" s="39" t="str">
        <f>IFERROR('04A_국토부원자료'!F1741,"")</f>
        <v>(49-9)</v>
      </c>
      <c r="E1740" s="40">
        <f>IFERROR(VALUE(SUBSTITUTE('04A_국토부원자료'!G1741,",","")),"")</f>
        <v>26.61</v>
      </c>
      <c r="F1740" s="41">
        <f>IFERROR(IF(AND('04A_국토부원자료'!H1741&lt;&gt;"",'04A_국토부원자료'!I1741&lt;&gt;""),DATE(INT(VALUE(SUBSTITUTE('04A_국토부원자료'!H1741,",",""))/100),MOD(VALUE(SUBSTITUTE('04A_국토부원자료'!H1741,",","")),100),VALUE(SUBSTITUTE('04A_국토부원자료'!I1741,",",""))),""),"")</f>
        <v>45627</v>
      </c>
      <c r="G1740" s="42">
        <f>IFERROR(VALUE(SUBSTITUTE('04A_국토부원자료'!J1741,",","")),"")</f>
        <v>40736</v>
      </c>
      <c r="H1740" s="43">
        <f t="shared" si="54"/>
        <v>407360000</v>
      </c>
      <c r="I1740" s="43">
        <f t="shared" si="55"/>
        <v>15308530.627583615</v>
      </c>
      <c r="J1740" s="38">
        <f>IFERROR(VALUE(SUBSTITUTE('04A_국토부원자료'!K1741,",","")),"")</f>
        <v>7</v>
      </c>
      <c r="K1740" s="38">
        <f>IFERROR(VALUE(SUBSTITUTE('04A_국토부원자료'!N1741,",","")),"")</f>
        <v>2021</v>
      </c>
      <c r="L1740" s="39" t="str">
        <f>IFERROR('04A_국토부원자료'!O1741,"")</f>
        <v xml:space="preserve"> </v>
      </c>
      <c r="M1740" s="39" t="str">
        <f>IFERROR('04A_국토부원자료'!Q1741,"")</f>
        <v>직거래</v>
      </c>
      <c r="N1740" s="38">
        <f>IF(B1740="","",IF('02_대상물건입력'!B5="",1,IF(ISNUMBER(SEARCH('02_대상물건입력'!B5,B1740)),1,0)))</f>
        <v>1</v>
      </c>
      <c r="O1740" s="38">
        <f>IF(B1740="","",IF('02_대상물건입력'!B6="",1,IF(ISNUMBER(SEARCH('02_대상물건입력'!B6,B1740)),1,0)))</f>
        <v>0</v>
      </c>
      <c r="P1740" s="38">
        <f>IF(L1740="","",IF('02_대상물건입력'!B15="",0,IF(ISNUMBER(SEARCH('02_대상물건입력'!B15,L1740)),1,0)))</f>
        <v>0</v>
      </c>
      <c r="Q1740" s="38">
        <f>IF(D1740="","",IF('02_대상물건입력'!B8="",0,IF(ISNUMBER(SEARCH('02_대상물건입력'!B8,D1740)),1,0)))</f>
        <v>0</v>
      </c>
      <c r="R1740" s="44">
        <f>IFERROR(ABS(E1740-'02_대상물건입력'!B11)/'02_대상물건입력'!B11,"")</f>
        <v>2.322815569618393E-2</v>
      </c>
      <c r="S1740" s="38">
        <f>IFERROR(ABS(J1740-'02_대상물건입력'!B10),"")</f>
        <v>5</v>
      </c>
      <c r="T1740" s="38">
        <f>IFERROR(ABS('01_설정'!B4-F1740),"")</f>
        <v>485</v>
      </c>
      <c r="U1740" s="38">
        <f>IFERROR(ABS(K1740-YEAR('02_대상물건입력'!B14)),"")</f>
        <v>5</v>
      </c>
      <c r="V1740" s="38" t="str">
        <f>IF(B1740="","",IF(AND(E1740&gt;0,F1740&gt;0,H1740&gt;0,OR('04A_국토부원자료'!P1741="",'04A_국토부원자료'!P1741="-"),IF('01_설정'!B10=1,N1740=1,TRUE),R1740&lt;='01_설정'!B5,S1740&lt;='01_설정'!B6,T1740&lt;='01_설정'!B7,U1740&lt;='01_설정'!B8),"Y",""))</f>
        <v>Y</v>
      </c>
      <c r="W1740" s="40">
        <f>IF(V1740&lt;&gt;"Y","",MAX(0,(1-R1740/'01_설정'!B5))*'01_설정'!B14+MAX(0,(1-S1740/'01_설정'!B6))*'01_설정'!B15+MAX(0,(1-T1740/'01_설정'!B7))*'01_설정'!B16+MAX(0,(1-U1740/'01_설정'!B8))*'01_설정'!B17+O1740*'01_설정'!B11+Q1740*'01_설정'!B12+P1740*'01_설정'!B13)</f>
        <v>34.983319559009786</v>
      </c>
      <c r="X1740" s="38">
        <f>IF(W1740="","",1+COUNTIFS($W$4:$W$3003,"&gt;"&amp;W1740)+COUNTIFS($W$4:W1740,W1740)-1)</f>
        <v>109</v>
      </c>
    </row>
    <row r="1741" spans="1:24" ht="16.5">
      <c r="A1741" s="38">
        <f>IF('04A_국토부원자료'!A1742="","",ROW()-3)</f>
        <v>1738</v>
      </c>
      <c r="B1741" s="39" t="str">
        <f>IFERROR('04A_국토부원자료'!B1742,"")</f>
        <v>서울특별시 송파구 방이동</v>
      </c>
      <c r="C1741" s="39" t="str">
        <f>IF(B1741="","",IF('04A_국토부원자료'!C1742&lt;&gt;"",'04A_국토부원자료'!C1742,TRIM('04A_국토부원자료'!D1742&amp;IF('04A_국토부원자료'!E1742&lt;&gt;"","-"&amp;'04A_국토부원자료'!E1742,""))))</f>
        <v>50</v>
      </c>
      <c r="D1741" s="39" t="str">
        <f>IFERROR('04A_국토부원자료'!F1742,"")</f>
        <v>잠실엘퍼스트오피스텔</v>
      </c>
      <c r="E1741" s="40">
        <f>IFERROR(VALUE(SUBSTITUTE('04A_국토부원자료'!G1742,",","")),"")</f>
        <v>18.0688</v>
      </c>
      <c r="F1741" s="41">
        <f>IFERROR(IF(AND('04A_국토부원자료'!H1742&lt;&gt;"",'04A_국토부원자료'!I1742&lt;&gt;""),DATE(INT(VALUE(SUBSTITUTE('04A_국토부원자료'!H1742,",",""))/100),MOD(VALUE(SUBSTITUTE('04A_국토부원자료'!H1742,",","")),100),VALUE(SUBSTITUTE('04A_국토부원자료'!I1742,",",""))),""),"")</f>
        <v>45626</v>
      </c>
      <c r="G1741" s="42">
        <f>IFERROR(VALUE(SUBSTITUTE('04A_국토부원자료'!J1742,",","")),"")</f>
        <v>22500</v>
      </c>
      <c r="H1741" s="43">
        <f t="shared" si="54"/>
        <v>225000000</v>
      </c>
      <c r="I1741" s="43">
        <f t="shared" si="55"/>
        <v>12452404.144160099</v>
      </c>
      <c r="J1741" s="38">
        <f>IFERROR(VALUE(SUBSTITUTE('04A_국토부원자료'!K1742,",","")),"")</f>
        <v>19</v>
      </c>
      <c r="K1741" s="38">
        <f>IFERROR(VALUE(SUBSTITUTE('04A_국토부원자료'!N1742,",","")),"")</f>
        <v>2019</v>
      </c>
      <c r="L1741" s="39" t="str">
        <f>IFERROR('04A_국토부원자료'!O1742,"")</f>
        <v>백제고분로51길 7</v>
      </c>
      <c r="M1741" s="39" t="str">
        <f>IFERROR('04A_국토부원자료'!Q1742,"")</f>
        <v>중개거래</v>
      </c>
      <c r="N1741" s="38">
        <f>IF(B1741="","",IF('02_대상물건입력'!B5="",1,IF(ISNUMBER(SEARCH('02_대상물건입력'!B5,B1741)),1,0)))</f>
        <v>1</v>
      </c>
      <c r="O1741" s="38">
        <f>IF(B1741="","",IF('02_대상물건입력'!B6="",1,IF(ISNUMBER(SEARCH('02_대상물건입력'!B6,B1741)),1,0)))</f>
        <v>0</v>
      </c>
      <c r="P1741" s="38">
        <f>IF(L1741="","",IF('02_대상물건입력'!B15="",0,IF(ISNUMBER(SEARCH('02_대상물건입력'!B15,L1741)),1,0)))</f>
        <v>0</v>
      </c>
      <c r="Q1741" s="38">
        <f>IF(D1741="","",IF('02_대상물건입력'!B8="",0,IF(ISNUMBER(SEARCH('02_대상물건입력'!B8,D1741)),1,0)))</f>
        <v>0</v>
      </c>
      <c r="R1741" s="44">
        <f>IFERROR(ABS(E1741-'02_대상물건입력'!B11)/'02_대상물건입력'!B11,"")</f>
        <v>0.33674952648039114</v>
      </c>
      <c r="S1741" s="38">
        <f>IFERROR(ABS(J1741-'02_대상물건입력'!B10),"")</f>
        <v>7</v>
      </c>
      <c r="T1741" s="38">
        <f>IFERROR(ABS('01_설정'!B4-F1741),"")</f>
        <v>486</v>
      </c>
      <c r="U1741" s="38">
        <f>IFERROR(ABS(K1741-YEAR('02_대상물건입력'!B14)),"")</f>
        <v>7</v>
      </c>
      <c r="V1741" s="38" t="str">
        <f>IF(B1741="","",IF(AND(E1741&gt;0,F1741&gt;0,H1741&gt;0,OR('04A_국토부원자료'!P1742="",'04A_국토부원자료'!P1742="-"),IF('01_설정'!B10=1,N1741=1,TRUE),R1741&lt;='01_설정'!B5,S1741&lt;='01_설정'!B6,T1741&lt;='01_설정'!B7,U1741&lt;='01_설정'!B8),"Y",""))</f>
        <v/>
      </c>
      <c r="W1741" s="40" t="str">
        <f>IF(V1741&lt;&gt;"Y","",MAX(0,(1-R1741/'01_설정'!B5))*'01_설정'!B14+MAX(0,(1-S1741/'01_설정'!B6))*'01_설정'!B15+MAX(0,(1-T1741/'01_설정'!B7))*'01_설정'!B16+MAX(0,(1-U1741/'01_설정'!B8))*'01_설정'!B17+O1741*'01_설정'!B11+Q1741*'01_설정'!B12+P1741*'01_설정'!B13)</f>
        <v/>
      </c>
      <c r="X1741" s="38" t="str">
        <f>IF(W1741="","",1+COUNTIFS($W$4:$W$3003,"&gt;"&amp;W1741)+COUNTIFS($W$4:W1741,W1741)-1)</f>
        <v/>
      </c>
    </row>
    <row r="1742" spans="1:24" ht="16.5">
      <c r="A1742" s="38">
        <f>IF('04A_국토부원자료'!A1743="","",ROW()-3)</f>
        <v>1739</v>
      </c>
      <c r="B1742" s="39" t="str">
        <f>IFERROR('04A_국토부원자료'!B1743,"")</f>
        <v>서울특별시 송파구 방이동</v>
      </c>
      <c r="C1742" s="39" t="str">
        <f>IF(B1742="","",IF('04A_국토부원자료'!C1743&lt;&gt;"",'04A_국토부원자료'!C1743,TRIM('04A_국토부원자료'!D1743&amp;IF('04A_국토부원자료'!E1743&lt;&gt;"","-"&amp;'04A_국토부원자료'!E1743,""))))</f>
        <v>22-5</v>
      </c>
      <c r="D1742" s="39" t="str">
        <f>IFERROR('04A_국토부원자료'!F1743,"")</f>
        <v>잠실리시온</v>
      </c>
      <c r="E1742" s="40">
        <f>IFERROR(VALUE(SUBSTITUTE('04A_국토부원자료'!G1743,",","")),"")</f>
        <v>43.05</v>
      </c>
      <c r="F1742" s="41">
        <f>IFERROR(IF(AND('04A_국토부원자료'!H1743&lt;&gt;"",'04A_국토부원자료'!I1743&lt;&gt;""),DATE(INT(VALUE(SUBSTITUTE('04A_국토부원자료'!H1743,",",""))/100),MOD(VALUE(SUBSTITUTE('04A_국토부원자료'!H1743,",","")),100),VALUE(SUBSTITUTE('04A_국토부원자료'!I1743,",",""))),""),"")</f>
        <v>45623</v>
      </c>
      <c r="G1742" s="42">
        <f>IFERROR(VALUE(SUBSTITUTE('04A_국토부원자료'!J1743,",","")),"")</f>
        <v>38000</v>
      </c>
      <c r="H1742" s="43">
        <f t="shared" si="54"/>
        <v>380000000</v>
      </c>
      <c r="I1742" s="43">
        <f t="shared" si="55"/>
        <v>8826945.4123112671</v>
      </c>
      <c r="J1742" s="38">
        <f>IFERROR(VALUE(SUBSTITUTE('04A_국토부원자료'!K1743,",","")),"")</f>
        <v>15</v>
      </c>
      <c r="K1742" s="38">
        <f>IFERROR(VALUE(SUBSTITUTE('04A_국토부원자료'!N1743,",","")),"")</f>
        <v>2004</v>
      </c>
      <c r="L1742" s="39" t="str">
        <f>IFERROR('04A_국토부원자료'!O1743,"")</f>
        <v>오금로 87</v>
      </c>
      <c r="M1742" s="39" t="str">
        <f>IFERROR('04A_국토부원자료'!Q1743,"")</f>
        <v>중개거래</v>
      </c>
      <c r="N1742" s="38">
        <f>IF(B1742="","",IF('02_대상물건입력'!B5="",1,IF(ISNUMBER(SEARCH('02_대상물건입력'!B5,B1742)),1,0)))</f>
        <v>1</v>
      </c>
      <c r="O1742" s="38">
        <f>IF(B1742="","",IF('02_대상물건입력'!B6="",1,IF(ISNUMBER(SEARCH('02_대상물건입력'!B6,B1742)),1,0)))</f>
        <v>0</v>
      </c>
      <c r="P1742" s="38">
        <f>IF(L1742="","",IF('02_대상물건입력'!B15="",0,IF(ISNUMBER(SEARCH('02_대상물건입력'!B15,L1742)),1,0)))</f>
        <v>0</v>
      </c>
      <c r="Q1742" s="38">
        <f>IF(D1742="","",IF('02_대상물건입력'!B8="",0,IF(ISNUMBER(SEARCH('02_대상물건입력'!B8,D1742)),1,0)))</f>
        <v>0</v>
      </c>
      <c r="R1742" s="44">
        <f>IFERROR(ABS(E1742-'02_대상물건입력'!B11)/'02_대상물건입력'!B11,"")</f>
        <v>0.58023404349039009</v>
      </c>
      <c r="S1742" s="38">
        <f>IFERROR(ABS(J1742-'02_대상물건입력'!B10),"")</f>
        <v>3</v>
      </c>
      <c r="T1742" s="38">
        <f>IFERROR(ABS('01_설정'!B4-F1742),"")</f>
        <v>489</v>
      </c>
      <c r="U1742" s="38">
        <f>IFERROR(ABS(K1742-YEAR('02_대상물건입력'!B14)),"")</f>
        <v>22</v>
      </c>
      <c r="V1742" s="38" t="str">
        <f>IF(B1742="","",IF(AND(E1742&gt;0,F1742&gt;0,H1742&gt;0,OR('04A_국토부원자료'!P1743="",'04A_국토부원자료'!P1743="-"),IF('01_설정'!B10=1,N1742=1,TRUE),R1742&lt;='01_설정'!B5,S1742&lt;='01_설정'!B6,T1742&lt;='01_설정'!B7,U1742&lt;='01_설정'!B8),"Y",""))</f>
        <v/>
      </c>
      <c r="W1742" s="40" t="str">
        <f>IF(V1742&lt;&gt;"Y","",MAX(0,(1-R1742/'01_설정'!B5))*'01_설정'!B14+MAX(0,(1-S1742/'01_설정'!B6))*'01_설정'!B15+MAX(0,(1-T1742/'01_설정'!B7))*'01_설정'!B16+MAX(0,(1-U1742/'01_설정'!B8))*'01_설정'!B17+O1742*'01_설정'!B11+Q1742*'01_설정'!B12+P1742*'01_설정'!B13)</f>
        <v/>
      </c>
      <c r="X1742" s="38" t="str">
        <f>IF(W1742="","",1+COUNTIFS($W$4:$W$3003,"&gt;"&amp;W1742)+COUNTIFS($W$4:W1742,W1742)-1)</f>
        <v/>
      </c>
    </row>
    <row r="1743" spans="1:24" ht="16.5">
      <c r="A1743" s="38">
        <f>IF('04A_국토부원자료'!A1744="","",ROW()-3)</f>
        <v>1740</v>
      </c>
      <c r="B1743" s="39" t="str">
        <f>IFERROR('04A_국토부원자료'!B1744,"")</f>
        <v>서울특별시 송파구 방이동</v>
      </c>
      <c r="C1743" s="39" t="str">
        <f>IF(B1743="","",IF('04A_국토부원자료'!C1744&lt;&gt;"",'04A_국토부원자료'!C1744,TRIM('04A_국토부원자료'!D1744&amp;IF('04A_국토부원자료'!E1744&lt;&gt;"","-"&amp;'04A_국토부원자료'!E1744,""))))</f>
        <v>46-2</v>
      </c>
      <c r="D1743" s="39" t="str">
        <f>IFERROR('04A_국토부원자료'!F1744,"")</f>
        <v>사보이시티잠실</v>
      </c>
      <c r="E1743" s="40">
        <f>IFERROR(VALUE(SUBSTITUTE('04A_국토부원자료'!G1744,",","")),"")</f>
        <v>29.180900000000001</v>
      </c>
      <c r="F1743" s="41">
        <f>IFERROR(IF(AND('04A_국토부원자료'!H1744&lt;&gt;"",'04A_국토부원자료'!I1744&lt;&gt;""),DATE(INT(VALUE(SUBSTITUTE('04A_국토부원자료'!H1744,",",""))/100),MOD(VALUE(SUBSTITUTE('04A_국토부원자료'!H1744,",","")),100),VALUE(SUBSTITUTE('04A_국토부원자료'!I1744,",",""))),""),"")</f>
        <v>45621</v>
      </c>
      <c r="G1743" s="42">
        <f>IFERROR(VALUE(SUBSTITUTE('04A_국토부원자료'!J1744,",","")),"")</f>
        <v>29300</v>
      </c>
      <c r="H1743" s="43">
        <f t="shared" si="54"/>
        <v>293000000</v>
      </c>
      <c r="I1743" s="43">
        <f t="shared" si="55"/>
        <v>10040814.368302554</v>
      </c>
      <c r="J1743" s="38">
        <f>IFERROR(VALUE(SUBSTITUTE('04A_국토부원자료'!K1744,",","")),"")</f>
        <v>12</v>
      </c>
      <c r="K1743" s="38">
        <f>IFERROR(VALUE(SUBSTITUTE('04A_국토부원자료'!N1744,",","")),"")</f>
        <v>2021</v>
      </c>
      <c r="L1743" s="39" t="str">
        <f>IFERROR('04A_국토부원자료'!O1744,"")</f>
        <v>오금로11길 45</v>
      </c>
      <c r="M1743" s="39" t="str">
        <f>IFERROR('04A_국토부원자료'!Q1744,"")</f>
        <v>직거래</v>
      </c>
      <c r="N1743" s="38">
        <f>IF(B1743="","",IF('02_대상물건입력'!B5="",1,IF(ISNUMBER(SEARCH('02_대상물건입력'!B5,B1743)),1,0)))</f>
        <v>1</v>
      </c>
      <c r="O1743" s="38">
        <f>IF(B1743="","",IF('02_대상물건입력'!B6="",1,IF(ISNUMBER(SEARCH('02_대상물건입력'!B6,B1743)),1,0)))</f>
        <v>0</v>
      </c>
      <c r="P1743" s="38">
        <f>IF(L1743="","",IF('02_대상물건입력'!B15="",0,IF(ISNUMBER(SEARCH('02_대상물건입력'!B15,L1743)),1,0)))</f>
        <v>0</v>
      </c>
      <c r="Q1743" s="38">
        <f>IF(D1743="","",IF('02_대상물건입력'!B8="",0,IF(ISNUMBER(SEARCH('02_대상물건입력'!B8,D1743)),1,0)))</f>
        <v>0</v>
      </c>
      <c r="R1743" s="44">
        <f>IFERROR(ABS(E1743-'02_대상물건입력'!B11)/'02_대상물건입력'!B11,"")</f>
        <v>7.1141732861526794E-2</v>
      </c>
      <c r="S1743" s="38">
        <f>IFERROR(ABS(J1743-'02_대상물건입력'!B10),"")</f>
        <v>0</v>
      </c>
      <c r="T1743" s="38">
        <f>IFERROR(ABS('01_설정'!B4-F1743),"")</f>
        <v>491</v>
      </c>
      <c r="U1743" s="38">
        <f>IFERROR(ABS(K1743-YEAR('02_대상물건입력'!B14)),"")</f>
        <v>5</v>
      </c>
      <c r="V1743" s="38" t="str">
        <f>IF(B1743="","",IF(AND(E1743&gt;0,F1743&gt;0,H1743&gt;0,OR('04A_국토부원자료'!P1744="",'04A_국토부원자료'!P1744="-"),IF('01_설정'!B10=1,N1743=1,TRUE),R1743&lt;='01_설정'!B5,S1743&lt;='01_설정'!B6,T1743&lt;='01_설정'!B7,U1743&lt;='01_설정'!B8),"Y",""))</f>
        <v>Y</v>
      </c>
      <c r="W1743" s="40">
        <f>IF(V1743&lt;&gt;"Y","",MAX(0,(1-R1743/'01_설정'!B5))*'01_설정'!B14+MAX(0,(1-S1743/'01_설정'!B6))*'01_설정'!B15+MAX(0,(1-T1743/'01_설정'!B7))*'01_설정'!B16+MAX(0,(1-U1743/'01_설정'!B8))*'01_설정'!B17+O1743*'01_설정'!B11+Q1743*'01_설정'!B12+P1743*'01_설정'!B13)</f>
        <v>42.668294631473316</v>
      </c>
      <c r="X1743" s="38">
        <f>IF(W1743="","",1+COUNTIFS($W$4:$W$3003,"&gt;"&amp;W1743)+COUNTIFS($W$4:W1743,W1743)-1)</f>
        <v>41</v>
      </c>
    </row>
    <row r="1744" spans="1:24" ht="16.5">
      <c r="A1744" s="38">
        <f>IF('04A_국토부원자료'!A1745="","",ROW()-3)</f>
        <v>1741</v>
      </c>
      <c r="B1744" s="39" t="str">
        <f>IFERROR('04A_국토부원자료'!B1745,"")</f>
        <v>서울특별시 송파구 방이동</v>
      </c>
      <c r="C1744" s="39" t="str">
        <f>IF(B1744="","",IF('04A_국토부원자료'!C1745&lt;&gt;"",'04A_국토부원자료'!C1745,TRIM('04A_국토부원자료'!D1745&amp;IF('04A_국토부원자료'!E1745&lt;&gt;"","-"&amp;'04A_국토부원자료'!E1745,""))))</f>
        <v>45-2</v>
      </c>
      <c r="D1744" s="39" t="str">
        <f>IFERROR('04A_국토부원자료'!F1745,"")</f>
        <v>(45-2)</v>
      </c>
      <c r="E1744" s="40">
        <f>IFERROR(VALUE(SUBSTITUTE('04A_국토부원자료'!G1745,",","")),"")</f>
        <v>47.47</v>
      </c>
      <c r="F1744" s="41">
        <f>IFERROR(IF(AND('04A_국토부원자료'!H1745&lt;&gt;"",'04A_국토부원자료'!I1745&lt;&gt;""),DATE(INT(VALUE(SUBSTITUTE('04A_국토부원자료'!H1745,",",""))/100),MOD(VALUE(SUBSTITUTE('04A_국토부원자료'!H1745,",","")),100),VALUE(SUBSTITUTE('04A_국토부원자료'!I1745,",",""))),""),"")</f>
        <v>45618</v>
      </c>
      <c r="G1744" s="42">
        <f>IFERROR(VALUE(SUBSTITUTE('04A_국토부원자료'!J1745,",","")),"")</f>
        <v>18000</v>
      </c>
      <c r="H1744" s="43">
        <f t="shared" si="54"/>
        <v>180000000</v>
      </c>
      <c r="I1744" s="43">
        <f t="shared" si="55"/>
        <v>3791868.5485569835</v>
      </c>
      <c r="J1744" s="38">
        <f>IFERROR(VALUE(SUBSTITUTE('04A_국토부원자료'!K1745,",","")),"")</f>
        <v>6</v>
      </c>
      <c r="K1744" s="38">
        <f>IFERROR(VALUE(SUBSTITUTE('04A_국토부원자료'!N1745,",","")),"")</f>
        <v>1991</v>
      </c>
      <c r="L1744" s="39" t="str">
        <f>IFERROR('04A_국토부원자료'!O1745,"")</f>
        <v>위례성대로 18</v>
      </c>
      <c r="M1744" s="39" t="str">
        <f>IFERROR('04A_국토부원자료'!Q1745,"")</f>
        <v>직거래</v>
      </c>
      <c r="N1744" s="38">
        <f>IF(B1744="","",IF('02_대상물건입력'!B5="",1,IF(ISNUMBER(SEARCH('02_대상물건입력'!B5,B1744)),1,0)))</f>
        <v>1</v>
      </c>
      <c r="O1744" s="38">
        <f>IF(B1744="","",IF('02_대상물건입력'!B6="",1,IF(ISNUMBER(SEARCH('02_대상물건입력'!B6,B1744)),1,0)))</f>
        <v>0</v>
      </c>
      <c r="P1744" s="38">
        <f>IF(L1744="","",IF('02_대상물건입력'!B15="",0,IF(ISNUMBER(SEARCH('02_대상물건입력'!B15,L1744)),1,0)))</f>
        <v>0</v>
      </c>
      <c r="Q1744" s="38">
        <f>IF(D1744="","",IF('02_대상물건입력'!B8="",0,IF(ISNUMBER(SEARCH('02_대상물건입력'!B8,D1744)),1,0)))</f>
        <v>0</v>
      </c>
      <c r="R1744" s="44">
        <f>IFERROR(ABS(E1744-'02_대상물건입력'!B11)/'02_대상물건입력'!B11,"")</f>
        <v>0.74247874667802138</v>
      </c>
      <c r="S1744" s="38">
        <f>IFERROR(ABS(J1744-'02_대상물건입력'!B10),"")</f>
        <v>6</v>
      </c>
      <c r="T1744" s="38">
        <f>IFERROR(ABS('01_설정'!B4-F1744),"")</f>
        <v>494</v>
      </c>
      <c r="U1744" s="38">
        <f>IFERROR(ABS(K1744-YEAR('02_대상물건입력'!B14)),"")</f>
        <v>35</v>
      </c>
      <c r="V1744" s="38" t="str">
        <f>IF(B1744="","",IF(AND(E1744&gt;0,F1744&gt;0,H1744&gt;0,OR('04A_국토부원자료'!P1745="",'04A_국토부원자료'!P1745="-"),IF('01_설정'!B10=1,N1744=1,TRUE),R1744&lt;='01_설정'!B5,S1744&lt;='01_설정'!B6,T1744&lt;='01_설정'!B7,U1744&lt;='01_설정'!B8),"Y",""))</f>
        <v/>
      </c>
      <c r="W1744" s="40" t="str">
        <f>IF(V1744&lt;&gt;"Y","",MAX(0,(1-R1744/'01_설정'!B5))*'01_설정'!B14+MAX(0,(1-S1744/'01_설정'!B6))*'01_설정'!B15+MAX(0,(1-T1744/'01_설정'!B7))*'01_설정'!B16+MAX(0,(1-U1744/'01_설정'!B8))*'01_설정'!B17+O1744*'01_설정'!B11+Q1744*'01_설정'!B12+P1744*'01_설정'!B13)</f>
        <v/>
      </c>
      <c r="X1744" s="38" t="str">
        <f>IF(W1744="","",1+COUNTIFS($W$4:$W$3003,"&gt;"&amp;W1744)+COUNTIFS($W$4:W1744,W1744)-1)</f>
        <v/>
      </c>
    </row>
    <row r="1745" spans="1:24" ht="16.5">
      <c r="A1745" s="38">
        <f>IF('04A_국토부원자료'!A1746="","",ROW()-3)</f>
        <v>1742</v>
      </c>
      <c r="B1745" s="39" t="str">
        <f>IFERROR('04A_국토부원자료'!B1746,"")</f>
        <v>서울특별시 송파구 방이동</v>
      </c>
      <c r="C1745" s="39" t="str">
        <f>IF(B1745="","",IF('04A_국토부원자료'!C1746&lt;&gt;"",'04A_국토부원자료'!C1746,TRIM('04A_국토부원자료'!D1746&amp;IF('04A_국토부원자료'!E1746&lt;&gt;"","-"&amp;'04A_국토부원자료'!E1746,""))))</f>
        <v>22-5</v>
      </c>
      <c r="D1745" s="39" t="str">
        <f>IFERROR('04A_국토부원자료'!F1746,"")</f>
        <v>잠실리시온</v>
      </c>
      <c r="E1745" s="40">
        <f>IFERROR(VALUE(SUBSTITUTE('04A_국토부원자료'!G1746,",","")),"")</f>
        <v>43.05</v>
      </c>
      <c r="F1745" s="41">
        <f>IFERROR(IF(AND('04A_국토부원자료'!H1746&lt;&gt;"",'04A_국토부원자료'!I1746&lt;&gt;""),DATE(INT(VALUE(SUBSTITUTE('04A_국토부원자료'!H1746,",",""))/100),MOD(VALUE(SUBSTITUTE('04A_국토부원자료'!H1746,",","")),100),VALUE(SUBSTITUTE('04A_국토부원자료'!I1746,",",""))),""),"")</f>
        <v>45618</v>
      </c>
      <c r="G1745" s="42">
        <f>IFERROR(VALUE(SUBSTITUTE('04A_국토부원자료'!J1746,",","")),"")</f>
        <v>34000</v>
      </c>
      <c r="H1745" s="43">
        <f t="shared" si="54"/>
        <v>340000000</v>
      </c>
      <c r="I1745" s="43">
        <f t="shared" si="55"/>
        <v>7897793.263646923</v>
      </c>
      <c r="J1745" s="38">
        <f>IFERROR(VALUE(SUBSTITUTE('04A_국토부원자료'!K1746,",","")),"")</f>
        <v>22</v>
      </c>
      <c r="K1745" s="38">
        <f>IFERROR(VALUE(SUBSTITUTE('04A_국토부원자료'!N1746,",","")),"")</f>
        <v>2004</v>
      </c>
      <c r="L1745" s="39" t="str">
        <f>IFERROR('04A_국토부원자료'!O1746,"")</f>
        <v>오금로 87</v>
      </c>
      <c r="M1745" s="39" t="str">
        <f>IFERROR('04A_국토부원자료'!Q1746,"")</f>
        <v>중개거래</v>
      </c>
      <c r="N1745" s="38">
        <f>IF(B1745="","",IF('02_대상물건입력'!B5="",1,IF(ISNUMBER(SEARCH('02_대상물건입력'!B5,B1745)),1,0)))</f>
        <v>1</v>
      </c>
      <c r="O1745" s="38">
        <f>IF(B1745="","",IF('02_대상물건입력'!B6="",1,IF(ISNUMBER(SEARCH('02_대상물건입력'!B6,B1745)),1,0)))</f>
        <v>0</v>
      </c>
      <c r="P1745" s="38">
        <f>IF(L1745="","",IF('02_대상물건입력'!B15="",0,IF(ISNUMBER(SEARCH('02_대상물건입력'!B15,L1745)),1,0)))</f>
        <v>0</v>
      </c>
      <c r="Q1745" s="38">
        <f>IF(D1745="","",IF('02_대상물건입력'!B8="",0,IF(ISNUMBER(SEARCH('02_대상물건입력'!B8,D1745)),1,0)))</f>
        <v>0</v>
      </c>
      <c r="R1745" s="44">
        <f>IFERROR(ABS(E1745-'02_대상물건입력'!B11)/'02_대상물건입력'!B11,"")</f>
        <v>0.58023404349039009</v>
      </c>
      <c r="S1745" s="38">
        <f>IFERROR(ABS(J1745-'02_대상물건입력'!B10),"")</f>
        <v>10</v>
      </c>
      <c r="T1745" s="38">
        <f>IFERROR(ABS('01_설정'!B4-F1745),"")</f>
        <v>494</v>
      </c>
      <c r="U1745" s="38">
        <f>IFERROR(ABS(K1745-YEAR('02_대상물건입력'!B14)),"")</f>
        <v>22</v>
      </c>
      <c r="V1745" s="38" t="str">
        <f>IF(B1745="","",IF(AND(E1745&gt;0,F1745&gt;0,H1745&gt;0,OR('04A_국토부원자료'!P1746="",'04A_국토부원자료'!P1746="-"),IF('01_설정'!B10=1,N1745=1,TRUE),R1745&lt;='01_설정'!B5,S1745&lt;='01_설정'!B6,T1745&lt;='01_설정'!B7,U1745&lt;='01_설정'!B8),"Y",""))</f>
        <v/>
      </c>
      <c r="W1745" s="40" t="str">
        <f>IF(V1745&lt;&gt;"Y","",MAX(0,(1-R1745/'01_설정'!B5))*'01_설정'!B14+MAX(0,(1-S1745/'01_설정'!B6))*'01_설정'!B15+MAX(0,(1-T1745/'01_설정'!B7))*'01_설정'!B16+MAX(0,(1-U1745/'01_설정'!B8))*'01_설정'!B17+O1745*'01_설정'!B11+Q1745*'01_설정'!B12+P1745*'01_설정'!B13)</f>
        <v/>
      </c>
      <c r="X1745" s="38" t="str">
        <f>IF(W1745="","",1+COUNTIFS($W$4:$W$3003,"&gt;"&amp;W1745)+COUNTIFS($W$4:W1745,W1745)-1)</f>
        <v/>
      </c>
    </row>
    <row r="1746" spans="1:24" ht="16.5">
      <c r="A1746" s="38">
        <f>IF('04A_국토부원자료'!A1747="","",ROW()-3)</f>
        <v>1743</v>
      </c>
      <c r="B1746" s="39" t="str">
        <f>IFERROR('04A_국토부원자료'!B1747,"")</f>
        <v>서울특별시 송파구 방이동</v>
      </c>
      <c r="C1746" s="39" t="str">
        <f>IF(B1746="","",IF('04A_국토부원자료'!C1747&lt;&gt;"",'04A_국토부원자료'!C1747,TRIM('04A_국토부원자료'!D1747&amp;IF('04A_국토부원자료'!E1747&lt;&gt;"","-"&amp;'04A_국토부원자료'!E1747,""))))</f>
        <v>46-1</v>
      </c>
      <c r="D1746" s="39" t="str">
        <f>IFERROR('04A_국토부원자료'!F1747,"")</f>
        <v>이스턴잠실</v>
      </c>
      <c r="E1746" s="40">
        <f>IFERROR(VALUE(SUBSTITUTE('04A_국토부원자료'!G1747,",","")),"")</f>
        <v>41.08</v>
      </c>
      <c r="F1746" s="41">
        <f>IFERROR(IF(AND('04A_국토부원자료'!H1747&lt;&gt;"",'04A_국토부원자료'!I1747&lt;&gt;""),DATE(INT(VALUE(SUBSTITUTE('04A_국토부원자료'!H1747,",",""))/100),MOD(VALUE(SUBSTITUTE('04A_국토부원자료'!H1747,",","")),100),VALUE(SUBSTITUTE('04A_국토부원자료'!I1747,",",""))),""),"")</f>
        <v>45615</v>
      </c>
      <c r="G1746" s="42">
        <f>IFERROR(VALUE(SUBSTITUTE('04A_국토부원자료'!J1747,",","")),"")</f>
        <v>39500</v>
      </c>
      <c r="H1746" s="43">
        <f t="shared" si="54"/>
        <v>395000000</v>
      </c>
      <c r="I1746" s="43">
        <f t="shared" si="55"/>
        <v>9615384.615384616</v>
      </c>
      <c r="J1746" s="38">
        <f>IFERROR(VALUE(SUBSTITUTE('04A_국토부원자료'!K1747,",","")),"")</f>
        <v>14</v>
      </c>
      <c r="K1746" s="38">
        <f>IFERROR(VALUE(SUBSTITUTE('04A_국토부원자료'!N1747,",","")),"")</f>
        <v>2020</v>
      </c>
      <c r="L1746" s="39" t="str">
        <f>IFERROR('04A_국토부원자료'!O1747,"")</f>
        <v>오금로11길 43-16</v>
      </c>
      <c r="M1746" s="39" t="str">
        <f>IFERROR('04A_국토부원자료'!Q1747,"")</f>
        <v>중개거래</v>
      </c>
      <c r="N1746" s="38">
        <f>IF(B1746="","",IF('02_대상물건입력'!B5="",1,IF(ISNUMBER(SEARCH('02_대상물건입력'!B5,B1746)),1,0)))</f>
        <v>1</v>
      </c>
      <c r="O1746" s="38">
        <f>IF(B1746="","",IF('02_대상물건입력'!B6="",1,IF(ISNUMBER(SEARCH('02_대상물건입력'!B6,B1746)),1,0)))</f>
        <v>0</v>
      </c>
      <c r="P1746" s="38">
        <f>IF(L1746="","",IF('02_대상물건입력'!B15="",0,IF(ISNUMBER(SEARCH('02_대상물건입력'!B15,L1746)),1,0)))</f>
        <v>0</v>
      </c>
      <c r="Q1746" s="38">
        <f>IF(D1746="","",IF('02_대상물건입력'!B8="",0,IF(ISNUMBER(SEARCH('02_대상물건입력'!B8,D1746)),1,0)))</f>
        <v>0</v>
      </c>
      <c r="R1746" s="44">
        <f>IFERROR(ABS(E1746-'02_대상물건입력'!B11)/'02_대상물건입력'!B11,"")</f>
        <v>0.5079213590379843</v>
      </c>
      <c r="S1746" s="38">
        <f>IFERROR(ABS(J1746-'02_대상물건입력'!B10),"")</f>
        <v>2</v>
      </c>
      <c r="T1746" s="38">
        <f>IFERROR(ABS('01_설정'!B4-F1746),"")</f>
        <v>497</v>
      </c>
      <c r="U1746" s="38">
        <f>IFERROR(ABS(K1746-YEAR('02_대상물건입력'!B14)),"")</f>
        <v>6</v>
      </c>
      <c r="V1746" s="38" t="str">
        <f>IF(B1746="","",IF(AND(E1746&gt;0,F1746&gt;0,H1746&gt;0,OR('04A_국토부원자료'!P1747="",'04A_국토부원자료'!P1747="-"),IF('01_설정'!B10=1,N1746=1,TRUE),R1746&lt;='01_설정'!B5,S1746&lt;='01_설정'!B6,T1746&lt;='01_설정'!B7,U1746&lt;='01_설정'!B8),"Y",""))</f>
        <v/>
      </c>
      <c r="W1746" s="40" t="str">
        <f>IF(V1746&lt;&gt;"Y","",MAX(0,(1-R1746/'01_설정'!B5))*'01_설정'!B14+MAX(0,(1-S1746/'01_설정'!B6))*'01_설정'!B15+MAX(0,(1-T1746/'01_설정'!B7))*'01_설정'!B16+MAX(0,(1-U1746/'01_설정'!B8))*'01_설정'!B17+O1746*'01_설정'!B11+Q1746*'01_설정'!B12+P1746*'01_설정'!B13)</f>
        <v/>
      </c>
      <c r="X1746" s="38" t="str">
        <f>IF(W1746="","",1+COUNTIFS($W$4:$W$3003,"&gt;"&amp;W1746)+COUNTIFS($W$4:W1746,W1746)-1)</f>
        <v/>
      </c>
    </row>
    <row r="1747" spans="1:24" ht="16.5">
      <c r="A1747" s="38">
        <f>IF('04A_국토부원자료'!A1748="","",ROW()-3)</f>
        <v>1744</v>
      </c>
      <c r="B1747" s="39" t="str">
        <f>IFERROR('04A_국토부원자료'!B1748,"")</f>
        <v>서울특별시 송파구 방이동</v>
      </c>
      <c r="C1747" s="39" t="str">
        <f>IF(B1747="","",IF('04A_국토부원자료'!C1748&lt;&gt;"",'04A_국토부원자료'!C1748,TRIM('04A_국토부원자료'!D1748&amp;IF('04A_국토부원자료'!E1748&lt;&gt;"","-"&amp;'04A_국토부원자료'!E1748,""))))</f>
        <v>50-3</v>
      </c>
      <c r="D1747" s="39" t="str">
        <f>IFERROR('04A_국토부원자료'!F1748,"")</f>
        <v>잠실 리버리치</v>
      </c>
      <c r="E1747" s="40">
        <f>IFERROR(VALUE(SUBSTITUTE('04A_국토부원자료'!G1748,",","")),"")</f>
        <v>27.41</v>
      </c>
      <c r="F1747" s="41">
        <f>IFERROR(IF(AND('04A_국토부원자료'!H1748&lt;&gt;"",'04A_국토부원자료'!I1748&lt;&gt;""),DATE(INT(VALUE(SUBSTITUTE('04A_국토부원자료'!H1748,",",""))/100),MOD(VALUE(SUBSTITUTE('04A_국토부원자료'!H1748,",","")),100),VALUE(SUBSTITUTE('04A_국토부원자료'!I1748,",",""))),""),"")</f>
        <v>45611</v>
      </c>
      <c r="G1747" s="42">
        <f>IFERROR(VALUE(SUBSTITUTE('04A_국토부원자료'!J1748,",","")),"")</f>
        <v>39662</v>
      </c>
      <c r="H1747" s="43">
        <f t="shared" si="54"/>
        <v>396620000</v>
      </c>
      <c r="I1747" s="43">
        <f t="shared" si="55"/>
        <v>14469901.495804451</v>
      </c>
      <c r="J1747" s="38">
        <f>IFERROR(VALUE(SUBSTITUTE('04A_국토부원자료'!K1748,",","")),"")</f>
        <v>8</v>
      </c>
      <c r="K1747" s="38">
        <f>IFERROR(VALUE(SUBSTITUTE('04A_국토부원자료'!N1748,",","")),"")</f>
        <v>2023</v>
      </c>
      <c r="L1747" s="39" t="str">
        <f>IFERROR('04A_국토부원자료'!O1748,"")</f>
        <v>오금로11길 65</v>
      </c>
      <c r="M1747" s="39" t="str">
        <f>IFERROR('04A_국토부원자료'!Q1748,"")</f>
        <v>중개거래</v>
      </c>
      <c r="N1747" s="38">
        <f>IF(B1747="","",IF('02_대상물건입력'!B5="",1,IF(ISNUMBER(SEARCH('02_대상물건입력'!B5,B1747)),1,0)))</f>
        <v>1</v>
      </c>
      <c r="O1747" s="38">
        <f>IF(B1747="","",IF('02_대상물건입력'!B6="",1,IF(ISNUMBER(SEARCH('02_대상물건입력'!B6,B1747)),1,0)))</f>
        <v>0</v>
      </c>
      <c r="P1747" s="38">
        <f>IF(L1747="","",IF('02_대상물건입력'!B15="",0,IF(ISNUMBER(SEARCH('02_대상물건입력'!B15,L1747)),1,0)))</f>
        <v>0</v>
      </c>
      <c r="Q1747" s="38">
        <f>IF(D1747="","",IF('02_대상물건입력'!B8="",0,IF(ISNUMBER(SEARCH('02_대상물건입력'!B8,D1747)),1,0)))</f>
        <v>0</v>
      </c>
      <c r="R1747" s="44">
        <f>IFERROR(ABS(E1747-'02_대상물건입력'!B11)/'02_대상물건입력'!B11,"")</f>
        <v>6.1374014418488967E-3</v>
      </c>
      <c r="S1747" s="38">
        <f>IFERROR(ABS(J1747-'02_대상물건입력'!B10),"")</f>
        <v>4</v>
      </c>
      <c r="T1747" s="38">
        <f>IFERROR(ABS('01_설정'!B4-F1747),"")</f>
        <v>501</v>
      </c>
      <c r="U1747" s="38">
        <f>IFERROR(ABS(K1747-YEAR('02_대상물건입력'!B14)),"")</f>
        <v>3</v>
      </c>
      <c r="V1747" s="38" t="str">
        <f>IF(B1747="","",IF(AND(E1747&gt;0,F1747&gt;0,H1747&gt;0,OR('04A_국토부원자료'!P1748="",'04A_국토부원자료'!P1748="-"),IF('01_설정'!B10=1,N1747=1,TRUE),R1747&lt;='01_설정'!B5,S1747&lt;='01_설정'!B6,T1747&lt;='01_설정'!B7,U1747&lt;='01_설정'!B8),"Y",""))</f>
        <v>Y</v>
      </c>
      <c r="W1747" s="40">
        <f>IF(V1747&lt;&gt;"Y","",MAX(0,(1-R1747/'01_설정'!B5))*'01_설정'!B14+MAX(0,(1-S1747/'01_설정'!B6))*'01_설정'!B15+MAX(0,(1-T1747/'01_설정'!B7))*'01_설정'!B16+MAX(0,(1-U1747/'01_설정'!B8))*'01_설정'!B17+O1747*'01_설정'!B11+Q1747*'01_설정'!B12+P1747*'01_설정'!B13)</f>
        <v>40.624292234761128</v>
      </c>
      <c r="X1747" s="38">
        <f>IF(W1747="","",1+COUNTIFS($W$4:$W$3003,"&gt;"&amp;W1747)+COUNTIFS($W$4:W1747,W1747)-1)</f>
        <v>62</v>
      </c>
    </row>
    <row r="1748" spans="1:24" ht="16.5">
      <c r="A1748" s="38">
        <f>IF('04A_국토부원자료'!A1749="","",ROW()-3)</f>
        <v>1745</v>
      </c>
      <c r="B1748" s="39" t="str">
        <f>IFERROR('04A_국토부원자료'!B1749,"")</f>
        <v>서울특별시 송파구 방이동</v>
      </c>
      <c r="C1748" s="39" t="str">
        <f>IF(B1748="","",IF('04A_국토부원자료'!C1749&lt;&gt;"",'04A_국토부원자료'!C1749,TRIM('04A_국토부원자료'!D1749&amp;IF('04A_국토부원자료'!E1749&lt;&gt;"","-"&amp;'04A_국토부원자료'!E1749,""))))</f>
        <v>46-1</v>
      </c>
      <c r="D1748" s="39" t="str">
        <f>IFERROR('04A_국토부원자료'!F1749,"")</f>
        <v>이스턴잠실</v>
      </c>
      <c r="E1748" s="40">
        <f>IFERROR(VALUE(SUBSTITUTE('04A_국토부원자료'!G1749,",","")),"")</f>
        <v>41.08</v>
      </c>
      <c r="F1748" s="41">
        <f>IFERROR(IF(AND('04A_국토부원자료'!H1749&lt;&gt;"",'04A_국토부원자료'!I1749&lt;&gt;""),DATE(INT(VALUE(SUBSTITUTE('04A_국토부원자료'!H1749,",",""))/100),MOD(VALUE(SUBSTITUTE('04A_국토부원자료'!H1749,",","")),100),VALUE(SUBSTITUTE('04A_국토부원자료'!I1749,",",""))),""),"")</f>
        <v>45601</v>
      </c>
      <c r="G1748" s="42">
        <f>IFERROR(VALUE(SUBSTITUTE('04A_국토부원자료'!J1749,",","")),"")</f>
        <v>39500</v>
      </c>
      <c r="H1748" s="43">
        <f t="shared" si="54"/>
        <v>395000000</v>
      </c>
      <c r="I1748" s="43">
        <f t="shared" si="55"/>
        <v>9615384.615384616</v>
      </c>
      <c r="J1748" s="38">
        <f>IFERROR(VALUE(SUBSTITUTE('04A_국토부원자료'!K1749,",","")),"")</f>
        <v>14</v>
      </c>
      <c r="K1748" s="38">
        <f>IFERROR(VALUE(SUBSTITUTE('04A_국토부원자료'!N1749,",","")),"")</f>
        <v>2020</v>
      </c>
      <c r="L1748" s="39" t="str">
        <f>IFERROR('04A_국토부원자료'!O1749,"")</f>
        <v>오금로11길 43-16</v>
      </c>
      <c r="M1748" s="39" t="str">
        <f>IFERROR('04A_국토부원자료'!Q1749,"")</f>
        <v>중개거래</v>
      </c>
      <c r="N1748" s="38">
        <f>IF(B1748="","",IF('02_대상물건입력'!B5="",1,IF(ISNUMBER(SEARCH('02_대상물건입력'!B5,B1748)),1,0)))</f>
        <v>1</v>
      </c>
      <c r="O1748" s="38">
        <f>IF(B1748="","",IF('02_대상물건입력'!B6="",1,IF(ISNUMBER(SEARCH('02_대상물건입력'!B6,B1748)),1,0)))</f>
        <v>0</v>
      </c>
      <c r="P1748" s="38">
        <f>IF(L1748="","",IF('02_대상물건입력'!B15="",0,IF(ISNUMBER(SEARCH('02_대상물건입력'!B15,L1748)),1,0)))</f>
        <v>0</v>
      </c>
      <c r="Q1748" s="38">
        <f>IF(D1748="","",IF('02_대상물건입력'!B8="",0,IF(ISNUMBER(SEARCH('02_대상물건입력'!B8,D1748)),1,0)))</f>
        <v>0</v>
      </c>
      <c r="R1748" s="44">
        <f>IFERROR(ABS(E1748-'02_대상물건입력'!B11)/'02_대상물건입력'!B11,"")</f>
        <v>0.5079213590379843</v>
      </c>
      <c r="S1748" s="38">
        <f>IFERROR(ABS(J1748-'02_대상물건입력'!B10),"")</f>
        <v>2</v>
      </c>
      <c r="T1748" s="38">
        <f>IFERROR(ABS('01_설정'!B4-F1748),"")</f>
        <v>511</v>
      </c>
      <c r="U1748" s="38">
        <f>IFERROR(ABS(K1748-YEAR('02_대상물건입력'!B14)),"")</f>
        <v>6</v>
      </c>
      <c r="V1748" s="38" t="str">
        <f>IF(B1748="","",IF(AND(E1748&gt;0,F1748&gt;0,H1748&gt;0,OR('04A_국토부원자료'!P1749="",'04A_국토부원자료'!P1749="-"),IF('01_설정'!B10=1,N1748=1,TRUE),R1748&lt;='01_설정'!B5,S1748&lt;='01_설정'!B6,T1748&lt;='01_설정'!B7,U1748&lt;='01_설정'!B8),"Y",""))</f>
        <v/>
      </c>
      <c r="W1748" s="40" t="str">
        <f>IF(V1748&lt;&gt;"Y","",MAX(0,(1-R1748/'01_설정'!B5))*'01_설정'!B14+MAX(0,(1-S1748/'01_설정'!B6))*'01_설정'!B15+MAX(0,(1-T1748/'01_설정'!B7))*'01_설정'!B16+MAX(0,(1-U1748/'01_설정'!B8))*'01_설정'!B17+O1748*'01_설정'!B11+Q1748*'01_설정'!B12+P1748*'01_설정'!B13)</f>
        <v/>
      </c>
      <c r="X1748" s="38" t="str">
        <f>IF(W1748="","",1+COUNTIFS($W$4:$W$3003,"&gt;"&amp;W1748)+COUNTIFS($W$4:W1748,W1748)-1)</f>
        <v/>
      </c>
    </row>
    <row r="1749" spans="1:24" ht="16.5">
      <c r="A1749" s="38">
        <f>IF('04A_국토부원자료'!A1750="","",ROW()-3)</f>
        <v>1746</v>
      </c>
      <c r="B1749" s="39" t="str">
        <f>IFERROR('04A_국토부원자료'!B1750,"")</f>
        <v>서울특별시 송파구 방이동</v>
      </c>
      <c r="C1749" s="39" t="str">
        <f>IF(B1749="","",IF('04A_국토부원자료'!C1750&lt;&gt;"",'04A_국토부원자료'!C1750,TRIM('04A_국토부원자료'!D1750&amp;IF('04A_국토부원자료'!E1750&lt;&gt;"","-"&amp;'04A_국토부원자료'!E1750,""))))</f>
        <v>43</v>
      </c>
      <c r="D1749" s="39" t="str">
        <f>IFERROR('04A_국토부원자료'!F1750,"")</f>
        <v>대명벨리온</v>
      </c>
      <c r="E1749" s="40">
        <f>IFERROR(VALUE(SUBSTITUTE('04A_국토부원자료'!G1750,",","")),"")</f>
        <v>27.2</v>
      </c>
      <c r="F1749" s="41">
        <f>IFERROR(IF(AND('04A_국토부원자료'!H1750&lt;&gt;"",'04A_국토부원자료'!I1750&lt;&gt;""),DATE(INT(VALUE(SUBSTITUTE('04A_국토부원자료'!H1750,",",""))/100),MOD(VALUE(SUBSTITUTE('04A_국토부원자료'!H1750,",","")),100),VALUE(SUBSTITUTE('04A_국토부원자료'!I1750,",",""))),""),"")</f>
        <v>45601</v>
      </c>
      <c r="G1749" s="42">
        <f>IFERROR(VALUE(SUBSTITUTE('04A_국토부원자료'!J1750,",","")),"")</f>
        <v>32000</v>
      </c>
      <c r="H1749" s="43">
        <f t="shared" si="54"/>
        <v>320000000</v>
      </c>
      <c r="I1749" s="43">
        <f t="shared" si="55"/>
        <v>11764705.882352941</v>
      </c>
      <c r="J1749" s="38">
        <f>IFERROR(VALUE(SUBSTITUTE('04A_국토부원자료'!K1750,",","")),"")</f>
        <v>14</v>
      </c>
      <c r="K1749" s="38">
        <f>IFERROR(VALUE(SUBSTITUTE('04A_국토부원자료'!N1750,",","")),"")</f>
        <v>2017</v>
      </c>
      <c r="L1749" s="39" t="str">
        <f>IFERROR('04A_국토부원자료'!O1750,"")</f>
        <v xml:space="preserve"> </v>
      </c>
      <c r="M1749" s="39" t="str">
        <f>IFERROR('04A_국토부원자료'!Q1750,"")</f>
        <v>중개거래</v>
      </c>
      <c r="N1749" s="38">
        <f>IF(B1749="","",IF('02_대상물건입력'!B5="",1,IF(ISNUMBER(SEARCH('02_대상물건입력'!B5,B1749)),1,0)))</f>
        <v>1</v>
      </c>
      <c r="O1749" s="38">
        <f>IF(B1749="","",IF('02_대상물건입력'!B6="",1,IF(ISNUMBER(SEARCH('02_대상물건입력'!B6,B1749)),1,0)))</f>
        <v>0</v>
      </c>
      <c r="P1749" s="38">
        <f>IF(L1749="","",IF('02_대상물건입력'!B15="",0,IF(ISNUMBER(SEARCH('02_대상물건입력'!B15,L1749)),1,0)))</f>
        <v>0</v>
      </c>
      <c r="Q1749" s="38">
        <f>IF(D1749="","",IF('02_대상물건입력'!B8="",0,IF(ISNUMBER(SEARCH('02_대상물건입력'!B8,D1749)),1,0)))</f>
        <v>0</v>
      </c>
      <c r="R1749" s="44">
        <f>IFERROR(ABS(E1749-'02_대상물건입력'!B11)/'02_대상물건입력'!B11,"")</f>
        <v>1.5710573068847449E-3</v>
      </c>
      <c r="S1749" s="38">
        <f>IFERROR(ABS(J1749-'02_대상물건입력'!B10),"")</f>
        <v>2</v>
      </c>
      <c r="T1749" s="38">
        <f>IFERROR(ABS('01_설정'!B4-F1749),"")</f>
        <v>511</v>
      </c>
      <c r="U1749" s="38">
        <f>IFERROR(ABS(K1749-YEAR('02_대상물건입력'!B14)),"")</f>
        <v>9</v>
      </c>
      <c r="V1749" s="38" t="str">
        <f>IF(B1749="","",IF(AND(E1749&gt;0,F1749&gt;0,H1749&gt;0,OR('04A_국토부원자료'!P1750="",'04A_국토부원자료'!P1750="-"),IF('01_설정'!B10=1,N1749=1,TRUE),R1749&lt;='01_설정'!B5,S1749&lt;='01_설정'!B6,T1749&lt;='01_설정'!B7,U1749&lt;='01_설정'!B8),"Y",""))</f>
        <v>Y</v>
      </c>
      <c r="W1749" s="40">
        <f>IF(V1749&lt;&gt;"Y","",MAX(0,(1-R1749/'01_설정'!B5))*'01_설정'!B14+MAX(0,(1-S1749/'01_설정'!B6))*'01_설정'!B15+MAX(0,(1-T1749/'01_설정'!B7))*'01_설정'!B16+MAX(0,(1-U1749/'01_설정'!B8))*'01_설정'!B17+O1749*'01_설정'!B11+Q1749*'01_설정'!B12+P1749*'01_설정'!B13)</f>
        <v>39.661746956994143</v>
      </c>
      <c r="X1749" s="38">
        <f>IF(W1749="","",1+COUNTIFS($W$4:$W$3003,"&gt;"&amp;W1749)+COUNTIFS($W$4:W1749,W1749)-1)</f>
        <v>68</v>
      </c>
    </row>
    <row r="1750" spans="1:24" ht="16.5">
      <c r="A1750" s="38">
        <f>IF('04A_국토부원자료'!A1751="","",ROW()-3)</f>
        <v>1747</v>
      </c>
      <c r="B1750" s="39" t="str">
        <f>IFERROR('04A_국토부원자료'!B1751,"")</f>
        <v>서울특별시 송파구 방이동</v>
      </c>
      <c r="C1750" s="39" t="str">
        <f>IF(B1750="","",IF('04A_국토부원자료'!C1751&lt;&gt;"",'04A_국토부원자료'!C1751,TRIM('04A_국토부원자료'!D1751&amp;IF('04A_국토부원자료'!E1751&lt;&gt;"","-"&amp;'04A_국토부원자료'!E1751,""))))</f>
        <v>43</v>
      </c>
      <c r="D1750" s="39" t="str">
        <f>IFERROR('04A_국토부원자료'!F1751,"")</f>
        <v>대명벨리온</v>
      </c>
      <c r="E1750" s="40">
        <f>IFERROR(VALUE(SUBSTITUTE('04A_국토부원자료'!G1751,",","")),"")</f>
        <v>17.32</v>
      </c>
      <c r="F1750" s="41">
        <f>IFERROR(IF(AND('04A_국토부원자료'!H1751&lt;&gt;"",'04A_국토부원자료'!I1751&lt;&gt;""),DATE(INT(VALUE(SUBSTITUTE('04A_국토부원자료'!H1751,",",""))/100),MOD(VALUE(SUBSTITUTE('04A_국토부원자료'!H1751,",","")),100),VALUE(SUBSTITUTE('04A_국토부원자료'!I1751,",",""))),""),"")</f>
        <v>45600</v>
      </c>
      <c r="G1750" s="42">
        <f>IFERROR(VALUE(SUBSTITUTE('04A_국토부원자료'!J1751,",","")),"")</f>
        <v>17800</v>
      </c>
      <c r="H1750" s="43">
        <f t="shared" si="54"/>
        <v>178000000</v>
      </c>
      <c r="I1750" s="43">
        <f t="shared" si="55"/>
        <v>10277136.258660508</v>
      </c>
      <c r="J1750" s="38">
        <f>IFERROR(VALUE(SUBSTITUTE('04A_국토부원자료'!K1751,",","")),"")</f>
        <v>17</v>
      </c>
      <c r="K1750" s="38">
        <f>IFERROR(VALUE(SUBSTITUTE('04A_국토부원자료'!N1751,",","")),"")</f>
        <v>2017</v>
      </c>
      <c r="L1750" s="39" t="str">
        <f>IFERROR('04A_국토부원자료'!O1751,"")</f>
        <v xml:space="preserve"> </v>
      </c>
      <c r="M1750" s="39" t="str">
        <f>IFERROR('04A_국토부원자료'!Q1751,"")</f>
        <v>중개거래</v>
      </c>
      <c r="N1750" s="38">
        <f>IF(B1750="","",IF('02_대상물건입력'!B5="",1,IF(ISNUMBER(SEARCH('02_대상물건입력'!B5,B1750)),1,0)))</f>
        <v>1</v>
      </c>
      <c r="O1750" s="38">
        <f>IF(B1750="","",IF('02_대상물건입력'!B6="",1,IF(ISNUMBER(SEARCH('02_대상물건입력'!B6,B1750)),1,0)))</f>
        <v>0</v>
      </c>
      <c r="P1750" s="38">
        <f>IF(L1750="","",IF('02_대상물건입력'!B15="",0,IF(ISNUMBER(SEARCH('02_대상물건입력'!B15,L1750)),1,0)))</f>
        <v>0</v>
      </c>
      <c r="Q1750" s="38">
        <f>IF(D1750="","",IF('02_대상물건입력'!B8="",0,IF(ISNUMBER(SEARCH('02_대상물건입력'!B8,D1750)),1,0)))</f>
        <v>0</v>
      </c>
      <c r="R1750" s="44">
        <f>IFERROR(ABS(E1750-'02_대상물건입력'!B11)/'02_대상물건입력'!B11,"")</f>
        <v>0.36423568796158984</v>
      </c>
      <c r="S1750" s="38">
        <f>IFERROR(ABS(J1750-'02_대상물건입력'!B10),"")</f>
        <v>5</v>
      </c>
      <c r="T1750" s="38">
        <f>IFERROR(ABS('01_설정'!B4-F1750),"")</f>
        <v>512</v>
      </c>
      <c r="U1750" s="38">
        <f>IFERROR(ABS(K1750-YEAR('02_대상물건입력'!B14)),"")</f>
        <v>9</v>
      </c>
      <c r="V1750" s="38" t="str">
        <f>IF(B1750="","",IF(AND(E1750&gt;0,F1750&gt;0,H1750&gt;0,OR('04A_국토부원자료'!P1751="",'04A_국토부원자료'!P1751="-"),IF('01_설정'!B10=1,N1750=1,TRUE),R1750&lt;='01_설정'!B5,S1750&lt;='01_설정'!B6,T1750&lt;='01_설정'!B7,U1750&lt;='01_설정'!B8),"Y",""))</f>
        <v/>
      </c>
      <c r="W1750" s="40" t="str">
        <f>IF(V1750&lt;&gt;"Y","",MAX(0,(1-R1750/'01_설정'!B5))*'01_설정'!B14+MAX(0,(1-S1750/'01_설정'!B6))*'01_설정'!B15+MAX(0,(1-T1750/'01_설정'!B7))*'01_설정'!B16+MAX(0,(1-U1750/'01_설정'!B8))*'01_설정'!B17+O1750*'01_설정'!B11+Q1750*'01_설정'!B12+P1750*'01_설정'!B13)</f>
        <v/>
      </c>
      <c r="X1750" s="38" t="str">
        <f>IF(W1750="","",1+COUNTIFS($W$4:$W$3003,"&gt;"&amp;W1750)+COUNTIFS($W$4:W1750,W1750)-1)</f>
        <v/>
      </c>
    </row>
    <row r="1751" spans="1:24" ht="16.5">
      <c r="A1751" s="38">
        <f>IF('04A_국토부원자료'!A1752="","",ROW()-3)</f>
        <v>1748</v>
      </c>
      <c r="B1751" s="39" t="str">
        <f>IFERROR('04A_국토부원자료'!B1752,"")</f>
        <v>서울특별시 송파구 방이동</v>
      </c>
      <c r="C1751" s="39" t="str">
        <f>IF(B1751="","",IF('04A_국토부원자료'!C1752&lt;&gt;"",'04A_국토부원자료'!C1752,TRIM('04A_국토부원자료'!D1752&amp;IF('04A_국토부원자료'!E1752&lt;&gt;"","-"&amp;'04A_국토부원자료'!E1752,""))))</f>
        <v>43</v>
      </c>
      <c r="D1751" s="39" t="str">
        <f>IFERROR('04A_국토부원자료'!F1752,"")</f>
        <v>대명벨리온</v>
      </c>
      <c r="E1751" s="40">
        <f>IFERROR(VALUE(SUBSTITUTE('04A_국토부원자료'!G1752,",","")),"")</f>
        <v>17.12</v>
      </c>
      <c r="F1751" s="41">
        <f>IFERROR(IF(AND('04A_국토부원자료'!H1752&lt;&gt;"",'04A_국토부원자료'!I1752&lt;&gt;""),DATE(INT(VALUE(SUBSTITUTE('04A_국토부원자료'!H1752,",",""))/100),MOD(VALUE(SUBSTITUTE('04A_국토부원자료'!H1752,",","")),100),VALUE(SUBSTITUTE('04A_국토부원자료'!I1752,",",""))),""),"")</f>
        <v>45600</v>
      </c>
      <c r="G1751" s="42">
        <f>IFERROR(VALUE(SUBSTITUTE('04A_국토부원자료'!J1752,",","")),"")</f>
        <v>18500</v>
      </c>
      <c r="H1751" s="43">
        <f t="shared" si="54"/>
        <v>185000000</v>
      </c>
      <c r="I1751" s="43">
        <f t="shared" si="55"/>
        <v>10806074.76635514</v>
      </c>
      <c r="J1751" s="38">
        <f>IFERROR(VALUE(SUBSTITUTE('04A_국토부원자료'!K1752,",","")),"")</f>
        <v>13</v>
      </c>
      <c r="K1751" s="38">
        <f>IFERROR(VALUE(SUBSTITUTE('04A_국토부원자료'!N1752,",","")),"")</f>
        <v>2017</v>
      </c>
      <c r="L1751" s="39" t="str">
        <f>IFERROR('04A_국토부원자료'!O1752,"")</f>
        <v xml:space="preserve"> </v>
      </c>
      <c r="M1751" s="39" t="str">
        <f>IFERROR('04A_국토부원자료'!Q1752,"")</f>
        <v>중개거래</v>
      </c>
      <c r="N1751" s="38">
        <f>IF(B1751="","",IF('02_대상물건입력'!B5="",1,IF(ISNUMBER(SEARCH('02_대상물건입력'!B5,B1751)),1,0)))</f>
        <v>1</v>
      </c>
      <c r="O1751" s="38">
        <f>IF(B1751="","",IF('02_대상물건입력'!B6="",1,IF(ISNUMBER(SEARCH('02_대상물건입력'!B6,B1751)),1,0)))</f>
        <v>0</v>
      </c>
      <c r="P1751" s="38">
        <f>IF(L1751="","",IF('02_대상물건입력'!B15="",0,IF(ISNUMBER(SEARCH('02_대상물건입력'!B15,L1751)),1,0)))</f>
        <v>0</v>
      </c>
      <c r="Q1751" s="38">
        <f>IF(D1751="","",IF('02_대상물건입력'!B8="",0,IF(ISNUMBER(SEARCH('02_대상물건입력'!B8,D1751)),1,0)))</f>
        <v>0</v>
      </c>
      <c r="R1751" s="44">
        <f>IFERROR(ABS(E1751-'02_대상물건입력'!B11)/'02_대상물건입력'!B11,"")</f>
        <v>0.37157707724609801</v>
      </c>
      <c r="S1751" s="38">
        <f>IFERROR(ABS(J1751-'02_대상물건입력'!B10),"")</f>
        <v>1</v>
      </c>
      <c r="T1751" s="38">
        <f>IFERROR(ABS('01_설정'!B4-F1751),"")</f>
        <v>512</v>
      </c>
      <c r="U1751" s="38">
        <f>IFERROR(ABS(K1751-YEAR('02_대상물건입력'!B14)),"")</f>
        <v>9</v>
      </c>
      <c r="V1751" s="38" t="str">
        <f>IF(B1751="","",IF(AND(E1751&gt;0,F1751&gt;0,H1751&gt;0,OR('04A_국토부원자료'!P1752="",'04A_국토부원자료'!P1752="-"),IF('01_설정'!B10=1,N1751=1,TRUE),R1751&lt;='01_설정'!B5,S1751&lt;='01_설정'!B6,T1751&lt;='01_설정'!B7,U1751&lt;='01_설정'!B8),"Y",""))</f>
        <v/>
      </c>
      <c r="W1751" s="40" t="str">
        <f>IF(V1751&lt;&gt;"Y","",MAX(0,(1-R1751/'01_설정'!B5))*'01_설정'!B14+MAX(0,(1-S1751/'01_설정'!B6))*'01_설정'!B15+MAX(0,(1-T1751/'01_설정'!B7))*'01_설정'!B16+MAX(0,(1-U1751/'01_설정'!B8))*'01_설정'!B17+O1751*'01_설정'!B11+Q1751*'01_설정'!B12+P1751*'01_설정'!B13)</f>
        <v/>
      </c>
      <c r="X1751" s="38" t="str">
        <f>IF(W1751="","",1+COUNTIFS($W$4:$W$3003,"&gt;"&amp;W1751)+COUNTIFS($W$4:W1751,W1751)-1)</f>
        <v/>
      </c>
    </row>
    <row r="1752" spans="1:24" ht="16.5">
      <c r="A1752" s="38">
        <f>IF('04A_국토부원자료'!A1753="","",ROW()-3)</f>
        <v>1749</v>
      </c>
      <c r="B1752" s="39" t="str">
        <f>IFERROR('04A_국토부원자료'!B1753,"")</f>
        <v>서울특별시 송파구 방이동</v>
      </c>
      <c r="C1752" s="39" t="str">
        <f>IF(B1752="","",IF('04A_국토부원자료'!C1753&lt;&gt;"",'04A_국토부원자료'!C1753,TRIM('04A_국토부원자료'!D1753&amp;IF('04A_국토부원자료'!E1753&lt;&gt;"","-"&amp;'04A_국토부원자료'!E1753,""))))</f>
        <v>42</v>
      </c>
      <c r="D1752" s="39" t="str">
        <f>IFERROR('04A_국토부원자료'!F1753,"")</f>
        <v>잠실역 웰리지 더테라스</v>
      </c>
      <c r="E1752" s="40">
        <f>IFERROR(VALUE(SUBSTITUTE('04A_국토부원자료'!G1753,",","")),"")</f>
        <v>22.062999999999999</v>
      </c>
      <c r="F1752" s="41">
        <f>IFERROR(IF(AND('04A_국토부원자료'!H1753&lt;&gt;"",'04A_국토부원자료'!I1753&lt;&gt;""),DATE(INT(VALUE(SUBSTITUTE('04A_국토부원자료'!H1753,",",""))/100),MOD(VALUE(SUBSTITUTE('04A_국토부원자료'!H1753,",","")),100),VALUE(SUBSTITUTE('04A_국토부원자료'!I1753,",",""))),""),"")</f>
        <v>45591</v>
      </c>
      <c r="G1752" s="42">
        <f>IFERROR(VALUE(SUBSTITUTE('04A_국토부원자료'!J1753,",","")),"")</f>
        <v>30772</v>
      </c>
      <c r="H1752" s="43">
        <f t="shared" si="54"/>
        <v>307720000</v>
      </c>
      <c r="I1752" s="43">
        <f t="shared" si="55"/>
        <v>13947332.638353806</v>
      </c>
      <c r="J1752" s="38">
        <f>IFERROR(VALUE(SUBSTITUTE('04A_국토부원자료'!K1753,",","")),"")</f>
        <v>13</v>
      </c>
      <c r="K1752" s="38">
        <f>IFERROR(VALUE(SUBSTITUTE('04A_국토부원자료'!N1753,",","")),"")</f>
        <v>2023</v>
      </c>
      <c r="L1752" s="39" t="str">
        <f>IFERROR('04A_국토부원자료'!O1753,"")</f>
        <v>올림픽로34길 5-14</v>
      </c>
      <c r="M1752" s="39" t="str">
        <f>IFERROR('04A_국토부원자료'!Q1753,"")</f>
        <v>직거래</v>
      </c>
      <c r="N1752" s="38">
        <f>IF(B1752="","",IF('02_대상물건입력'!B5="",1,IF(ISNUMBER(SEARCH('02_대상물건입력'!B5,B1752)),1,0)))</f>
        <v>1</v>
      </c>
      <c r="O1752" s="38">
        <f>IF(B1752="","",IF('02_대상물건입력'!B6="",1,IF(ISNUMBER(SEARCH('02_대상물건입력'!B6,B1752)),1,0)))</f>
        <v>0</v>
      </c>
      <c r="P1752" s="38">
        <f>IF(L1752="","",IF('02_대상물건입력'!B15="",0,IF(ISNUMBER(SEARCH('02_대상물건입력'!B15,L1752)),1,0)))</f>
        <v>0</v>
      </c>
      <c r="Q1752" s="38">
        <f>IF(D1752="","",IF('02_대상물건입력'!B8="",0,IF(ISNUMBER(SEARCH('02_대상물건입력'!B8,D1752)),1,0)))</f>
        <v>0</v>
      </c>
      <c r="R1752" s="44">
        <f>IFERROR(ABS(E1752-'02_대상물건입력'!B11)/'02_대상물건입력'!B11,"")</f>
        <v>0.19013464107947789</v>
      </c>
      <c r="S1752" s="38">
        <f>IFERROR(ABS(J1752-'02_대상물건입력'!B10),"")</f>
        <v>1</v>
      </c>
      <c r="T1752" s="38">
        <f>IFERROR(ABS('01_설정'!B4-F1752),"")</f>
        <v>521</v>
      </c>
      <c r="U1752" s="38">
        <f>IFERROR(ABS(K1752-YEAR('02_대상물건입력'!B14)),"")</f>
        <v>3</v>
      </c>
      <c r="V1752" s="38" t="str">
        <f>IF(B1752="","",IF(AND(E1752&gt;0,F1752&gt;0,H1752&gt;0,OR('04A_국토부원자료'!P1753="",'04A_국토부원자료'!P1753="-"),IF('01_설정'!B10=1,N1752=1,TRUE),R1752&lt;='01_설정'!B5,S1752&lt;='01_설정'!B6,T1752&lt;='01_설정'!B7,U1752&lt;='01_설정'!B8),"Y",""))</f>
        <v>Y</v>
      </c>
      <c r="W1752" s="40">
        <f>IF(V1752&lt;&gt;"Y","",MAX(0,(1-R1752/'01_설정'!B5))*'01_설정'!B14+MAX(0,(1-S1752/'01_설정'!B6))*'01_설정'!B15+MAX(0,(1-T1752/'01_설정'!B7))*'01_설정'!B16+MAX(0,(1-U1752/'01_설정'!B8))*'01_설정'!B17+O1752*'01_설정'!B11+Q1752*'01_설정'!B12+P1752*'01_설정'!B13)</f>
        <v>31.30376802336211</v>
      </c>
      <c r="X1752" s="38">
        <f>IF(W1752="","",1+COUNTIFS($W$4:$W$3003,"&gt;"&amp;W1752)+COUNTIFS($W$4:W1752,W1752)-1)</f>
        <v>161</v>
      </c>
    </row>
    <row r="1753" spans="1:24" ht="16.5">
      <c r="A1753" s="38">
        <f>IF('04A_국토부원자료'!A1754="","",ROW()-3)</f>
        <v>1750</v>
      </c>
      <c r="B1753" s="39" t="str">
        <f>IFERROR('04A_국토부원자료'!B1754,"")</f>
        <v>서울특별시 송파구 방이동</v>
      </c>
      <c r="C1753" s="39" t="str">
        <f>IF(B1753="","",IF('04A_국토부원자료'!C1754&lt;&gt;"",'04A_국토부원자료'!C1754,TRIM('04A_국토부원자료'!D1754&amp;IF('04A_국토부원자료'!E1754&lt;&gt;"","-"&amp;'04A_국토부원자료'!E1754,""))))</f>
        <v>46-2</v>
      </c>
      <c r="D1753" s="39" t="str">
        <f>IFERROR('04A_국토부원자료'!F1754,"")</f>
        <v>사보이시티잠실</v>
      </c>
      <c r="E1753" s="40">
        <f>IFERROR(VALUE(SUBSTITUTE('04A_국토부원자료'!G1754,",","")),"")</f>
        <v>19.3629</v>
      </c>
      <c r="F1753" s="41">
        <f>IFERROR(IF(AND('04A_국토부원자료'!H1754&lt;&gt;"",'04A_국토부원자료'!I1754&lt;&gt;""),DATE(INT(VALUE(SUBSTITUTE('04A_국토부원자료'!H1754,",",""))/100),MOD(VALUE(SUBSTITUTE('04A_국토부원자료'!H1754,",","")),100),VALUE(SUBSTITUTE('04A_국토부원자료'!I1754,",",""))),""),"")</f>
        <v>45589</v>
      </c>
      <c r="G1753" s="42">
        <f>IFERROR(VALUE(SUBSTITUTE('04A_국토부원자료'!J1754,",","")),"")</f>
        <v>23500</v>
      </c>
      <c r="H1753" s="43">
        <f t="shared" si="54"/>
        <v>235000000</v>
      </c>
      <c r="I1753" s="43">
        <f t="shared" si="55"/>
        <v>12136611.76786535</v>
      </c>
      <c r="J1753" s="38">
        <f>IFERROR(VALUE(SUBSTITUTE('04A_국토부원자료'!K1754,",","")),"")</f>
        <v>12</v>
      </c>
      <c r="K1753" s="38">
        <f>IFERROR(VALUE(SUBSTITUTE('04A_국토부원자료'!N1754,",","")),"")</f>
        <v>2021</v>
      </c>
      <c r="L1753" s="39" t="str">
        <f>IFERROR('04A_국토부원자료'!O1754,"")</f>
        <v>오금로11길 45</v>
      </c>
      <c r="M1753" s="39" t="str">
        <f>IFERROR('04A_국토부원자료'!Q1754,"")</f>
        <v>직거래</v>
      </c>
      <c r="N1753" s="38">
        <f>IF(B1753="","",IF('02_대상물건입력'!B5="",1,IF(ISNUMBER(SEARCH('02_대상물건입력'!B5,B1753)),1,0)))</f>
        <v>1</v>
      </c>
      <c r="O1753" s="38">
        <f>IF(B1753="","",IF('02_대상물건입력'!B6="",1,IF(ISNUMBER(SEARCH('02_대상물건입력'!B6,B1753)),1,0)))</f>
        <v>0</v>
      </c>
      <c r="P1753" s="38">
        <f>IF(L1753="","",IF('02_대상물건입력'!B15="",0,IF(ISNUMBER(SEARCH('02_대상물건입력'!B15,L1753)),1,0)))</f>
        <v>0</v>
      </c>
      <c r="Q1753" s="38">
        <f>IF(D1753="","",IF('02_대상물건입력'!B8="",0,IF(ISNUMBER(SEARCH('02_대상물건입력'!B8,D1753)),1,0)))</f>
        <v>0</v>
      </c>
      <c r="R1753" s="44">
        <f>IFERROR(ABS(E1753-'02_대상물건입력'!B11)/'02_대상물건입력'!B11,"")</f>
        <v>0.28924706711498083</v>
      </c>
      <c r="S1753" s="38">
        <f>IFERROR(ABS(J1753-'02_대상물건입력'!B10),"")</f>
        <v>0</v>
      </c>
      <c r="T1753" s="38">
        <f>IFERROR(ABS('01_설정'!B4-F1753),"")</f>
        <v>523</v>
      </c>
      <c r="U1753" s="38">
        <f>IFERROR(ABS(K1753-YEAR('02_대상물건입력'!B14)),"")</f>
        <v>5</v>
      </c>
      <c r="V1753" s="38" t="str">
        <f>IF(B1753="","",IF(AND(E1753&gt;0,F1753&gt;0,H1753&gt;0,OR('04A_국토부원자료'!P1754="",'04A_국토부원자료'!P1754="-"),IF('01_설정'!B10=1,N1753=1,TRUE),R1753&lt;='01_설정'!B5,S1753&lt;='01_설정'!B6,T1753&lt;='01_설정'!B7,U1753&lt;='01_설정'!B8),"Y",""))</f>
        <v/>
      </c>
      <c r="W1753" s="40" t="str">
        <f>IF(V1753&lt;&gt;"Y","",MAX(0,(1-R1753/'01_설정'!B5))*'01_설정'!B14+MAX(0,(1-S1753/'01_설정'!B6))*'01_설정'!B15+MAX(0,(1-T1753/'01_설정'!B7))*'01_설정'!B16+MAX(0,(1-U1753/'01_설정'!B8))*'01_설정'!B17+O1753*'01_설정'!B11+Q1753*'01_설정'!B12+P1753*'01_설정'!B13)</f>
        <v/>
      </c>
      <c r="X1753" s="38" t="str">
        <f>IF(W1753="","",1+COUNTIFS($W$4:$W$3003,"&gt;"&amp;W1753)+COUNTIFS($W$4:W1753,W1753)-1)</f>
        <v/>
      </c>
    </row>
    <row r="1754" spans="1:24" ht="16.5">
      <c r="A1754" s="38">
        <f>IF('04A_국토부원자료'!A1755="","",ROW()-3)</f>
        <v>1751</v>
      </c>
      <c r="B1754" s="39" t="str">
        <f>IFERROR('04A_국토부원자료'!B1755,"")</f>
        <v>서울특별시 송파구 방이동</v>
      </c>
      <c r="C1754" s="39" t="str">
        <f>IF(B1754="","",IF('04A_국토부원자료'!C1755&lt;&gt;"",'04A_국토부원자료'!C1755,TRIM('04A_국토부원자료'!D1755&amp;IF('04A_국토부원자료'!E1755&lt;&gt;"","-"&amp;'04A_국토부원자료'!E1755,""))))</f>
        <v>51-10</v>
      </c>
      <c r="D1754" s="39" t="str">
        <f>IFERROR('04A_국토부원자료'!F1755,"")</f>
        <v>성희파크빌</v>
      </c>
      <c r="E1754" s="40">
        <f>IFERROR(VALUE(SUBSTITUTE('04A_국토부원자료'!G1755,",","")),"")</f>
        <v>21.373999999999999</v>
      </c>
      <c r="F1754" s="41">
        <f>IFERROR(IF(AND('04A_국토부원자료'!H1755&lt;&gt;"",'04A_국토부원자료'!I1755&lt;&gt;""),DATE(INT(VALUE(SUBSTITUTE('04A_국토부원자료'!H1755,",",""))/100),MOD(VALUE(SUBSTITUTE('04A_국토부원자료'!H1755,",","")),100),VALUE(SUBSTITUTE('04A_국토부원자료'!I1755,",",""))),""),"")</f>
        <v>45586</v>
      </c>
      <c r="G1754" s="42">
        <f>IFERROR(VALUE(SUBSTITUTE('04A_국토부원자료'!J1755,",","")),"")</f>
        <v>25500</v>
      </c>
      <c r="H1754" s="43">
        <f t="shared" si="54"/>
        <v>255000000</v>
      </c>
      <c r="I1754" s="43">
        <f t="shared" si="55"/>
        <v>11930382.707962947</v>
      </c>
      <c r="J1754" s="38">
        <f>IFERROR(VALUE(SUBSTITUTE('04A_국토부원자료'!K1755,",","")),"")</f>
        <v>8</v>
      </c>
      <c r="K1754" s="38">
        <f>IFERROR(VALUE(SUBSTITUTE('04A_국토부원자료'!N1755,",","")),"")</f>
        <v>2020</v>
      </c>
      <c r="L1754" s="39" t="str">
        <f>IFERROR('04A_국토부원자료'!O1755,"")</f>
        <v>백제고분로 507</v>
      </c>
      <c r="M1754" s="39" t="str">
        <f>IFERROR('04A_국토부원자료'!Q1755,"")</f>
        <v>중개거래</v>
      </c>
      <c r="N1754" s="38">
        <f>IF(B1754="","",IF('02_대상물건입력'!B5="",1,IF(ISNUMBER(SEARCH('02_대상물건입력'!B5,B1754)),1,0)))</f>
        <v>1</v>
      </c>
      <c r="O1754" s="38">
        <f>IF(B1754="","",IF('02_대상물건입력'!B6="",1,IF(ISNUMBER(SEARCH('02_대상물건입력'!B6,B1754)),1,0)))</f>
        <v>0</v>
      </c>
      <c r="P1754" s="38">
        <f>IF(L1754="","",IF('02_대상물건입력'!B15="",0,IF(ISNUMBER(SEARCH('02_대상물건입력'!B15,L1754)),1,0)))</f>
        <v>0</v>
      </c>
      <c r="Q1754" s="38">
        <f>IF(D1754="","",IF('02_대상물건입력'!B8="",0,IF(ISNUMBER(SEARCH('02_대상물건입력'!B8,D1754)),1,0)))</f>
        <v>0</v>
      </c>
      <c r="R1754" s="44">
        <f>IFERROR(ABS(E1754-'02_대상물건입력'!B11)/'02_대상물건입력'!B11,"")</f>
        <v>0.21542572716460864</v>
      </c>
      <c r="S1754" s="38">
        <f>IFERROR(ABS(J1754-'02_대상물건입력'!B10),"")</f>
        <v>4</v>
      </c>
      <c r="T1754" s="38">
        <f>IFERROR(ABS('01_설정'!B4-F1754),"")</f>
        <v>526</v>
      </c>
      <c r="U1754" s="38">
        <f>IFERROR(ABS(K1754-YEAR('02_대상물건입력'!B14)),"")</f>
        <v>6</v>
      </c>
      <c r="V1754" s="38" t="str">
        <f>IF(B1754="","",IF(AND(E1754&gt;0,F1754&gt;0,H1754&gt;0,OR('04A_국토부원자료'!P1755="",'04A_국토부원자료'!P1755="-"),IF('01_설정'!B10=1,N1754=1,TRUE),R1754&lt;='01_설정'!B5,S1754&lt;='01_설정'!B6,T1754&lt;='01_설정'!B7,U1754&lt;='01_설정'!B8),"Y",""))</f>
        <v>Y</v>
      </c>
      <c r="W1754" s="40">
        <f>IF(V1754&lt;&gt;"Y","",MAX(0,(1-R1754/'01_설정'!B5))*'01_설정'!B14+MAX(0,(1-S1754/'01_설정'!B6))*'01_설정'!B15+MAX(0,(1-T1754/'01_설정'!B7))*'01_설정'!B16+MAX(0,(1-U1754/'01_설정'!B8))*'01_설정'!B17+O1754*'01_설정'!B11+Q1754*'01_설정'!B12+P1754*'01_설정'!B13)</f>
        <v>18.795960667048686</v>
      </c>
      <c r="X1754" s="38">
        <f>IF(W1754="","",1+COUNTIFS($W$4:$W$3003,"&gt;"&amp;W1754)+COUNTIFS($W$4:W1754,W1754)-1)</f>
        <v>262</v>
      </c>
    </row>
    <row r="1755" spans="1:24" ht="16.5">
      <c r="A1755" s="38">
        <f>IF('04A_국토부원자료'!A1756="","",ROW()-3)</f>
        <v>1752</v>
      </c>
      <c r="B1755" s="39" t="str">
        <f>IFERROR('04A_국토부원자료'!B1756,"")</f>
        <v>서울특별시 송파구 방이동</v>
      </c>
      <c r="C1755" s="39" t="str">
        <f>IF(B1755="","",IF('04A_국토부원자료'!C1756&lt;&gt;"",'04A_국토부원자료'!C1756,TRIM('04A_국토부원자료'!D1756&amp;IF('04A_국토부원자료'!E1756&lt;&gt;"","-"&amp;'04A_국토부원자료'!E1756,""))))</f>
        <v>42</v>
      </c>
      <c r="D1755" s="39" t="str">
        <f>IFERROR('04A_국토부원자료'!F1756,"")</f>
        <v>잠실역 웰리지 더테라스</v>
      </c>
      <c r="E1755" s="40">
        <f>IFERROR(VALUE(SUBSTITUTE('04A_국토부원자료'!G1756,",","")),"")</f>
        <v>21.635999999999999</v>
      </c>
      <c r="F1755" s="41">
        <f>IFERROR(IF(AND('04A_국토부원자료'!H1756&lt;&gt;"",'04A_국토부원자료'!I1756&lt;&gt;""),DATE(INT(VALUE(SUBSTITUTE('04A_국토부원자료'!H1756,",",""))/100),MOD(VALUE(SUBSTITUTE('04A_국토부원자료'!H1756,",","")),100),VALUE(SUBSTITUTE('04A_국토부원자료'!I1756,",",""))),""),"")</f>
        <v>45581</v>
      </c>
      <c r="G1755" s="42">
        <f>IFERROR(VALUE(SUBSTITUTE('04A_국토부원자료'!J1756,",","")),"")</f>
        <v>30648</v>
      </c>
      <c r="H1755" s="43">
        <f t="shared" si="54"/>
        <v>306480000</v>
      </c>
      <c r="I1755" s="43">
        <f t="shared" si="55"/>
        <v>14165280.088740988</v>
      </c>
      <c r="J1755" s="38">
        <f>IFERROR(VALUE(SUBSTITUTE('04A_국토부원자료'!K1756,",","")),"")</f>
        <v>11</v>
      </c>
      <c r="K1755" s="38">
        <f>IFERROR(VALUE(SUBSTITUTE('04A_국토부원자료'!N1756,",","")),"")</f>
        <v>2023</v>
      </c>
      <c r="L1755" s="39" t="str">
        <f>IFERROR('04A_국토부원자료'!O1756,"")</f>
        <v>올림픽로34길 5-14</v>
      </c>
      <c r="M1755" s="39" t="str">
        <f>IFERROR('04A_국토부원자료'!Q1756,"")</f>
        <v>직거래</v>
      </c>
      <c r="N1755" s="38">
        <f>IF(B1755="","",IF('02_대상물건입력'!B5="",1,IF(ISNUMBER(SEARCH('02_대상물건입력'!B5,B1755)),1,0)))</f>
        <v>1</v>
      </c>
      <c r="O1755" s="38">
        <f>IF(B1755="","",IF('02_대상물건입력'!B6="",1,IF(ISNUMBER(SEARCH('02_대상물건입력'!B6,B1755)),1,0)))</f>
        <v>0</v>
      </c>
      <c r="P1755" s="38">
        <f>IF(L1755="","",IF('02_대상물건입력'!B15="",0,IF(ISNUMBER(SEARCH('02_대상물건입력'!B15,L1755)),1,0)))</f>
        <v>0</v>
      </c>
      <c r="Q1755" s="38">
        <f>IF(D1755="","",IF('02_대상물건입력'!B8="",0,IF(ISNUMBER(SEARCH('02_대상물건입력'!B8,D1755)),1,0)))</f>
        <v>0</v>
      </c>
      <c r="R1755" s="44">
        <f>IFERROR(ABS(E1755-'02_대상물건입력'!B11)/'02_대상물건입력'!B11,"")</f>
        <v>0.20580850720190288</v>
      </c>
      <c r="S1755" s="38">
        <f>IFERROR(ABS(J1755-'02_대상물건입력'!B10),"")</f>
        <v>1</v>
      </c>
      <c r="T1755" s="38">
        <f>IFERROR(ABS('01_설정'!B4-F1755),"")</f>
        <v>531</v>
      </c>
      <c r="U1755" s="38">
        <f>IFERROR(ABS(K1755-YEAR('02_대상물건입력'!B14)),"")</f>
        <v>3</v>
      </c>
      <c r="V1755" s="38" t="str">
        <f>IF(B1755="","",IF(AND(E1755&gt;0,F1755&gt;0,H1755&gt;0,OR('04A_국토부원자료'!P1756="",'04A_국토부원자료'!P1756="-"),IF('01_설정'!B10=1,N1755=1,TRUE),R1755&lt;='01_설정'!B5,S1755&lt;='01_설정'!B6,T1755&lt;='01_설정'!B7,U1755&lt;='01_설정'!B8),"Y",""))</f>
        <v>Y</v>
      </c>
      <c r="W1755" s="40">
        <f>IF(V1755&lt;&gt;"Y","",MAX(0,(1-R1755/'01_설정'!B5))*'01_설정'!B14+MAX(0,(1-S1755/'01_설정'!B6))*'01_설정'!B15+MAX(0,(1-T1755/'01_설정'!B7))*'01_설정'!B16+MAX(0,(1-U1755/'01_설정'!B8))*'01_설정'!B17+O1755*'01_설정'!B11+Q1755*'01_설정'!B12+P1755*'01_설정'!B13)</f>
        <v>29.760084242944878</v>
      </c>
      <c r="X1755" s="38">
        <f>IF(W1755="","",1+COUNTIFS($W$4:$W$3003,"&gt;"&amp;W1755)+COUNTIFS($W$4:W1755,W1755)-1)</f>
        <v>173</v>
      </c>
    </row>
    <row r="1756" spans="1:24" ht="16.5">
      <c r="A1756" s="38">
        <f>IF('04A_국토부원자료'!A1757="","",ROW()-3)</f>
        <v>1753</v>
      </c>
      <c r="B1756" s="39" t="str">
        <f>IFERROR('04A_국토부원자료'!B1757,"")</f>
        <v>서울특별시 송파구 방이동</v>
      </c>
      <c r="C1756" s="39" t="str">
        <f>IF(B1756="","",IF('04A_국토부원자료'!C1757&lt;&gt;"",'04A_국토부원자료'!C1757,TRIM('04A_국토부원자료'!D1757&amp;IF('04A_국토부원자료'!E1757&lt;&gt;"","-"&amp;'04A_국토부원자료'!E1757,""))))</f>
        <v>22-5</v>
      </c>
      <c r="D1756" s="39" t="str">
        <f>IFERROR('04A_국토부원자료'!F1757,"")</f>
        <v>잠실리시온</v>
      </c>
      <c r="E1756" s="40">
        <f>IFERROR(VALUE(SUBSTITUTE('04A_국토부원자료'!G1757,",","")),"")</f>
        <v>43.05</v>
      </c>
      <c r="F1756" s="41">
        <f>IFERROR(IF(AND('04A_국토부원자료'!H1757&lt;&gt;"",'04A_국토부원자료'!I1757&lt;&gt;""),DATE(INT(VALUE(SUBSTITUTE('04A_국토부원자료'!H1757,",",""))/100),MOD(VALUE(SUBSTITUTE('04A_국토부원자료'!H1757,",","")),100),VALUE(SUBSTITUTE('04A_국토부원자료'!I1757,",",""))),""),"")</f>
        <v>45576</v>
      </c>
      <c r="G1756" s="42">
        <f>IFERROR(VALUE(SUBSTITUTE('04A_국토부원자료'!J1757,",","")),"")</f>
        <v>34800</v>
      </c>
      <c r="H1756" s="43">
        <f t="shared" si="54"/>
        <v>348000000</v>
      </c>
      <c r="I1756" s="43">
        <f t="shared" si="55"/>
        <v>8083623.6933797915</v>
      </c>
      <c r="J1756" s="38">
        <f>IFERROR(VALUE(SUBSTITUTE('04A_국토부원자료'!K1757,",","")),"")</f>
        <v>22</v>
      </c>
      <c r="K1756" s="38">
        <f>IFERROR(VALUE(SUBSTITUTE('04A_국토부원자료'!N1757,",","")),"")</f>
        <v>2004</v>
      </c>
      <c r="L1756" s="39" t="str">
        <f>IFERROR('04A_국토부원자료'!O1757,"")</f>
        <v>오금로 87</v>
      </c>
      <c r="M1756" s="39" t="str">
        <f>IFERROR('04A_국토부원자료'!Q1757,"")</f>
        <v>중개거래</v>
      </c>
      <c r="N1756" s="38">
        <f>IF(B1756="","",IF('02_대상물건입력'!B5="",1,IF(ISNUMBER(SEARCH('02_대상물건입력'!B5,B1756)),1,0)))</f>
        <v>1</v>
      </c>
      <c r="O1756" s="38">
        <f>IF(B1756="","",IF('02_대상물건입력'!B6="",1,IF(ISNUMBER(SEARCH('02_대상물건입력'!B6,B1756)),1,0)))</f>
        <v>0</v>
      </c>
      <c r="P1756" s="38">
        <f>IF(L1756="","",IF('02_대상물건입력'!B15="",0,IF(ISNUMBER(SEARCH('02_대상물건입력'!B15,L1756)),1,0)))</f>
        <v>0</v>
      </c>
      <c r="Q1756" s="38">
        <f>IF(D1756="","",IF('02_대상물건입력'!B8="",0,IF(ISNUMBER(SEARCH('02_대상물건입력'!B8,D1756)),1,0)))</f>
        <v>0</v>
      </c>
      <c r="R1756" s="44">
        <f>IFERROR(ABS(E1756-'02_대상물건입력'!B11)/'02_대상물건입력'!B11,"")</f>
        <v>0.58023404349039009</v>
      </c>
      <c r="S1756" s="38">
        <f>IFERROR(ABS(J1756-'02_대상물건입력'!B10),"")</f>
        <v>10</v>
      </c>
      <c r="T1756" s="38">
        <f>IFERROR(ABS('01_설정'!B4-F1756),"")</f>
        <v>536</v>
      </c>
      <c r="U1756" s="38">
        <f>IFERROR(ABS(K1756-YEAR('02_대상물건입력'!B14)),"")</f>
        <v>22</v>
      </c>
      <c r="V1756" s="38" t="str">
        <f>IF(B1756="","",IF(AND(E1756&gt;0,F1756&gt;0,H1756&gt;0,OR('04A_국토부원자료'!P1757="",'04A_국토부원자료'!P1757="-"),IF('01_설정'!B10=1,N1756=1,TRUE),R1756&lt;='01_설정'!B5,S1756&lt;='01_설정'!B6,T1756&lt;='01_설정'!B7,U1756&lt;='01_설정'!B8),"Y",""))</f>
        <v/>
      </c>
      <c r="W1756" s="40" t="str">
        <f>IF(V1756&lt;&gt;"Y","",MAX(0,(1-R1756/'01_설정'!B5))*'01_설정'!B14+MAX(0,(1-S1756/'01_설정'!B6))*'01_설정'!B15+MAX(0,(1-T1756/'01_설정'!B7))*'01_설정'!B16+MAX(0,(1-U1756/'01_설정'!B8))*'01_설정'!B17+O1756*'01_설정'!B11+Q1756*'01_설정'!B12+P1756*'01_설정'!B13)</f>
        <v/>
      </c>
      <c r="X1756" s="38" t="str">
        <f>IF(W1756="","",1+COUNTIFS($W$4:$W$3003,"&gt;"&amp;W1756)+COUNTIFS($W$4:W1756,W1756)-1)</f>
        <v/>
      </c>
    </row>
    <row r="1757" spans="1:24" ht="16.5">
      <c r="A1757" s="38">
        <f>IF('04A_국토부원자료'!A1758="","",ROW()-3)</f>
        <v>1754</v>
      </c>
      <c r="B1757" s="39" t="str">
        <f>IFERROR('04A_국토부원자료'!B1758,"")</f>
        <v>서울특별시 송파구 방이동</v>
      </c>
      <c r="C1757" s="39" t="str">
        <f>IF(B1757="","",IF('04A_국토부원자료'!C1758&lt;&gt;"",'04A_국토부원자료'!C1758,TRIM('04A_국토부원자료'!D1758&amp;IF('04A_국토부원자료'!E1758&lt;&gt;"","-"&amp;'04A_국토부원자료'!E1758,""))))</f>
        <v>47</v>
      </c>
      <c r="D1757" s="39" t="str">
        <f>IFERROR('04A_국토부원자료'!F1758,"")</f>
        <v>잠실헤리츠</v>
      </c>
      <c r="E1757" s="40">
        <f>IFERROR(VALUE(SUBSTITUTE('04A_국토부원자료'!G1758,",","")),"")</f>
        <v>16.43</v>
      </c>
      <c r="F1757" s="41">
        <f>IFERROR(IF(AND('04A_국토부원자료'!H1758&lt;&gt;"",'04A_국토부원자료'!I1758&lt;&gt;""),DATE(INT(VALUE(SUBSTITUTE('04A_국토부원자료'!H1758,",",""))/100),MOD(VALUE(SUBSTITUTE('04A_국토부원자료'!H1758,",","")),100),VALUE(SUBSTITUTE('04A_국토부원자료'!I1758,",",""))),""),"")</f>
        <v>45573</v>
      </c>
      <c r="G1757" s="42">
        <f>IFERROR(VALUE(SUBSTITUTE('04A_국토부원자료'!J1758,",","")),"")</f>
        <v>17000</v>
      </c>
      <c r="H1757" s="43">
        <f t="shared" si="54"/>
        <v>170000000</v>
      </c>
      <c r="I1757" s="43">
        <f t="shared" si="55"/>
        <v>10346926.354230067</v>
      </c>
      <c r="J1757" s="38">
        <f>IFERROR(VALUE(SUBSTITUTE('04A_국토부원자료'!K1758,",","")),"")</f>
        <v>10</v>
      </c>
      <c r="K1757" s="38">
        <f>IFERROR(VALUE(SUBSTITUTE('04A_국토부원자료'!N1758,",","")),"")</f>
        <v>2017</v>
      </c>
      <c r="L1757" s="39" t="str">
        <f>IFERROR('04A_국토부원자료'!O1758,"")</f>
        <v xml:space="preserve"> </v>
      </c>
      <c r="M1757" s="39" t="str">
        <f>IFERROR('04A_국토부원자료'!Q1758,"")</f>
        <v>중개거래</v>
      </c>
      <c r="N1757" s="38">
        <f>IF(B1757="","",IF('02_대상물건입력'!B5="",1,IF(ISNUMBER(SEARCH('02_대상물건입력'!B5,B1757)),1,0)))</f>
        <v>1</v>
      </c>
      <c r="O1757" s="38">
        <f>IF(B1757="","",IF('02_대상물건입력'!B6="",1,IF(ISNUMBER(SEARCH('02_대상물건입력'!B6,B1757)),1,0)))</f>
        <v>0</v>
      </c>
      <c r="P1757" s="38">
        <f>IF(L1757="","",IF('02_대상물건입력'!B15="",0,IF(ISNUMBER(SEARCH('02_대상물건입력'!B15,L1757)),1,0)))</f>
        <v>0</v>
      </c>
      <c r="Q1757" s="38">
        <f>IF(D1757="","",IF('02_대상물건입력'!B8="",0,IF(ISNUMBER(SEARCH('02_대상물건입력'!B8,D1757)),1,0)))</f>
        <v>0</v>
      </c>
      <c r="R1757" s="44">
        <f>IFERROR(ABS(E1757-'02_대상물건입력'!B11)/'02_대상물건입력'!B11,"")</f>
        <v>0.39690487027765131</v>
      </c>
      <c r="S1757" s="38">
        <f>IFERROR(ABS(J1757-'02_대상물건입력'!B10),"")</f>
        <v>2</v>
      </c>
      <c r="T1757" s="38">
        <f>IFERROR(ABS('01_설정'!B4-F1757),"")</f>
        <v>539</v>
      </c>
      <c r="U1757" s="38">
        <f>IFERROR(ABS(K1757-YEAR('02_대상물건입력'!B14)),"")</f>
        <v>9</v>
      </c>
      <c r="V1757" s="38" t="str">
        <f>IF(B1757="","",IF(AND(E1757&gt;0,F1757&gt;0,H1757&gt;0,OR('04A_국토부원자료'!P1758="",'04A_국토부원자료'!P1758="-"),IF('01_설정'!B10=1,N1757=1,TRUE),R1757&lt;='01_설정'!B5,S1757&lt;='01_설정'!B6,T1757&lt;='01_설정'!B7,U1757&lt;='01_설정'!B8),"Y",""))</f>
        <v/>
      </c>
      <c r="W1757" s="40" t="str">
        <f>IF(V1757&lt;&gt;"Y","",MAX(0,(1-R1757/'01_설정'!B5))*'01_설정'!B14+MAX(0,(1-S1757/'01_설정'!B6))*'01_설정'!B15+MAX(0,(1-T1757/'01_설정'!B7))*'01_설정'!B16+MAX(0,(1-U1757/'01_설정'!B8))*'01_설정'!B17+O1757*'01_설정'!B11+Q1757*'01_설정'!B12+P1757*'01_설정'!B13)</f>
        <v/>
      </c>
      <c r="X1757" s="38" t="str">
        <f>IF(W1757="","",1+COUNTIFS($W$4:$W$3003,"&gt;"&amp;W1757)+COUNTIFS($W$4:W1757,W1757)-1)</f>
        <v/>
      </c>
    </row>
    <row r="1758" spans="1:24" ht="16.5">
      <c r="A1758" s="38">
        <f>IF('04A_국토부원자료'!A1759="","",ROW()-3)</f>
        <v>1755</v>
      </c>
      <c r="B1758" s="39" t="str">
        <f>IFERROR('04A_국토부원자료'!B1759,"")</f>
        <v>서울특별시 송파구 방이동</v>
      </c>
      <c r="C1758" s="39" t="str">
        <f>IF(B1758="","",IF('04A_국토부원자료'!C1759&lt;&gt;"",'04A_국토부원자료'!C1759,TRIM('04A_국토부원자료'!D1759&amp;IF('04A_국토부원자료'!E1759&lt;&gt;"","-"&amp;'04A_국토부원자료'!E1759,""))))</f>
        <v>49</v>
      </c>
      <c r="D1758" s="39" t="str">
        <f>IFERROR('04A_국토부원자료'!F1759,"")</f>
        <v>오르본 인투파크 오피스텔</v>
      </c>
      <c r="E1758" s="40">
        <f>IFERROR(VALUE(SUBSTITUTE('04A_국토부원자료'!G1759,",","")),"")</f>
        <v>22.863</v>
      </c>
      <c r="F1758" s="41">
        <f>IFERROR(IF(AND('04A_국토부원자료'!H1759&lt;&gt;"",'04A_국토부원자료'!I1759&lt;&gt;""),DATE(INT(VALUE(SUBSTITUTE('04A_국토부원자료'!H1759,",",""))/100),MOD(VALUE(SUBSTITUTE('04A_국토부원자료'!H1759,",","")),100),VALUE(SUBSTITUTE('04A_국토부원자료'!I1759,",",""))),""),"")</f>
        <v>45572</v>
      </c>
      <c r="G1758" s="42">
        <f>IFERROR(VALUE(SUBSTITUTE('04A_국토부원자료'!J1759,",","")),"")</f>
        <v>23000</v>
      </c>
      <c r="H1758" s="43">
        <f t="shared" si="54"/>
        <v>230000000</v>
      </c>
      <c r="I1758" s="43">
        <f t="shared" si="55"/>
        <v>10059922.144950356</v>
      </c>
      <c r="J1758" s="38">
        <f>IFERROR(VALUE(SUBSTITUTE('04A_국토부원자료'!K1759,",","")),"")</f>
        <v>13</v>
      </c>
      <c r="K1758" s="38">
        <f>IFERROR(VALUE(SUBSTITUTE('04A_국토부원자료'!N1759,",","")),"")</f>
        <v>2018</v>
      </c>
      <c r="L1758" s="39" t="str">
        <f>IFERROR('04A_국토부원자료'!O1759,"")</f>
        <v>오금로11길 55-22</v>
      </c>
      <c r="M1758" s="39" t="str">
        <f>IFERROR('04A_국토부원자료'!Q1759,"")</f>
        <v>중개거래</v>
      </c>
      <c r="N1758" s="38">
        <f>IF(B1758="","",IF('02_대상물건입력'!B5="",1,IF(ISNUMBER(SEARCH('02_대상물건입력'!B5,B1758)),1,0)))</f>
        <v>1</v>
      </c>
      <c r="O1758" s="38">
        <f>IF(B1758="","",IF('02_대상물건입력'!B6="",1,IF(ISNUMBER(SEARCH('02_대상물건입력'!B6,B1758)),1,0)))</f>
        <v>0</v>
      </c>
      <c r="P1758" s="38">
        <f>IF(L1758="","",IF('02_대상물건입력'!B15="",0,IF(ISNUMBER(SEARCH('02_대상물건입력'!B15,L1758)),1,0)))</f>
        <v>0</v>
      </c>
      <c r="Q1758" s="38">
        <f>IF(D1758="","",IF('02_대상물건입력'!B8="",0,IF(ISNUMBER(SEARCH('02_대상물건입력'!B8,D1758)),1,0)))</f>
        <v>0</v>
      </c>
      <c r="R1758" s="44">
        <f>IFERROR(ABS(E1758-'02_대상물건입력'!B11)/'02_대상물건입력'!B11,"")</f>
        <v>0.16076908394144507</v>
      </c>
      <c r="S1758" s="38">
        <f>IFERROR(ABS(J1758-'02_대상물건입력'!B10),"")</f>
        <v>1</v>
      </c>
      <c r="T1758" s="38">
        <f>IFERROR(ABS('01_설정'!B4-F1758),"")</f>
        <v>540</v>
      </c>
      <c r="U1758" s="38">
        <f>IFERROR(ABS(K1758-YEAR('02_대상물건입력'!B14)),"")</f>
        <v>8</v>
      </c>
      <c r="V1758" s="38" t="str">
        <f>IF(B1758="","",IF(AND(E1758&gt;0,F1758&gt;0,H1758&gt;0,OR('04A_국토부원자료'!P1759="",'04A_국토부원자료'!P1759="-"),IF('01_설정'!B10=1,N1758=1,TRUE),R1758&lt;='01_설정'!B5,S1758&lt;='01_설정'!B6,T1758&lt;='01_설정'!B7,U1758&lt;='01_설정'!B8),"Y",""))</f>
        <v>Y</v>
      </c>
      <c r="W1758" s="40">
        <f>IF(V1758&lt;&gt;"Y","",MAX(0,(1-R1758/'01_설정'!B5))*'01_설정'!B14+MAX(0,(1-S1758/'01_설정'!B6))*'01_설정'!B15+MAX(0,(1-T1758/'01_설정'!B7))*'01_설정'!B16+MAX(0,(1-U1758/'01_설정'!B8))*'01_설정'!B17+O1758*'01_설정'!B11+Q1758*'01_설정'!B12+P1758*'01_설정'!B13)</f>
        <v>28.575608284385712</v>
      </c>
      <c r="X1758" s="38">
        <f>IF(W1758="","",1+COUNTIFS($W$4:$W$3003,"&gt;"&amp;W1758)+COUNTIFS($W$4:W1758,W1758)-1)</f>
        <v>186</v>
      </c>
    </row>
    <row r="1759" spans="1:24" ht="16.5">
      <c r="A1759" s="38">
        <f>IF('04A_국토부원자료'!A1760="","",ROW()-3)</f>
        <v>1756</v>
      </c>
      <c r="B1759" s="39" t="str">
        <f>IFERROR('04A_국토부원자료'!B1760,"")</f>
        <v>서울특별시 송파구 방이동</v>
      </c>
      <c r="C1759" s="39" t="str">
        <f>IF(B1759="","",IF('04A_국토부원자료'!C1760&lt;&gt;"",'04A_국토부원자료'!C1760,TRIM('04A_국토부원자료'!D1760&amp;IF('04A_국토부원자료'!E1760&lt;&gt;"","-"&amp;'04A_국토부원자료'!E1760,""))))</f>
        <v>46-2</v>
      </c>
      <c r="D1759" s="39" t="str">
        <f>IFERROR('04A_국토부원자료'!F1760,"")</f>
        <v>사보이시티잠실</v>
      </c>
      <c r="E1759" s="40">
        <f>IFERROR(VALUE(SUBSTITUTE('04A_국토부원자료'!G1760,",","")),"")</f>
        <v>23.728999999999999</v>
      </c>
      <c r="F1759" s="41">
        <f>IFERROR(IF(AND('04A_국토부원자료'!H1760&lt;&gt;"",'04A_국토부원자료'!I1760&lt;&gt;""),DATE(INT(VALUE(SUBSTITUTE('04A_국토부원자료'!H1760,",",""))/100),MOD(VALUE(SUBSTITUTE('04A_국토부원자료'!H1760,",","")),100),VALUE(SUBSTITUTE('04A_국토부원자료'!I1760,",",""))),""),"")</f>
        <v>45558</v>
      </c>
      <c r="G1759" s="42">
        <f>IFERROR(VALUE(SUBSTITUTE('04A_국토부원자료'!J1760,",","")),"")</f>
        <v>30200</v>
      </c>
      <c r="H1759" s="43">
        <f t="shared" si="54"/>
        <v>302000000</v>
      </c>
      <c r="I1759" s="43">
        <f t="shared" si="55"/>
        <v>12727042.858948966</v>
      </c>
      <c r="J1759" s="38">
        <f>IFERROR(VALUE(SUBSTITUTE('04A_국토부원자료'!K1760,",","")),"")</f>
        <v>9</v>
      </c>
      <c r="K1759" s="38">
        <f>IFERROR(VALUE(SUBSTITUTE('04A_국토부원자료'!N1760,",","")),"")</f>
        <v>2021</v>
      </c>
      <c r="L1759" s="39" t="str">
        <f>IFERROR('04A_국토부원자료'!O1760,"")</f>
        <v>오금로11길 45</v>
      </c>
      <c r="M1759" s="39" t="str">
        <f>IFERROR('04A_국토부원자료'!Q1760,"")</f>
        <v>중개거래</v>
      </c>
      <c r="N1759" s="38">
        <f>IF(B1759="","",IF('02_대상물건입력'!B5="",1,IF(ISNUMBER(SEARCH('02_대상물건입력'!B5,B1759)),1,0)))</f>
        <v>1</v>
      </c>
      <c r="O1759" s="38">
        <f>IF(B1759="","",IF('02_대상물건입력'!B6="",1,IF(ISNUMBER(SEARCH('02_대상물건입력'!B6,B1759)),1,0)))</f>
        <v>0</v>
      </c>
      <c r="P1759" s="38">
        <f>IF(L1759="","",IF('02_대상물건입력'!B15="",0,IF(ISNUMBER(SEARCH('02_대상물건입력'!B15,L1759)),1,0)))</f>
        <v>0</v>
      </c>
      <c r="Q1759" s="38">
        <f>IF(D1759="","",IF('02_대상물건입력'!B8="",0,IF(ISNUMBER(SEARCH('02_대상물건입력'!B8,D1759)),1,0)))</f>
        <v>0</v>
      </c>
      <c r="R1759" s="44">
        <f>IFERROR(ABS(E1759-'02_대상물건입력'!B11)/'02_대상물건입력'!B11,"")</f>
        <v>0.12898086833952457</v>
      </c>
      <c r="S1759" s="38">
        <f>IFERROR(ABS(J1759-'02_대상물건입력'!B10),"")</f>
        <v>3</v>
      </c>
      <c r="T1759" s="38">
        <f>IFERROR(ABS('01_설정'!B4-F1759),"")</f>
        <v>554</v>
      </c>
      <c r="U1759" s="38">
        <f>IFERROR(ABS(K1759-YEAR('02_대상물건입력'!B14)),"")</f>
        <v>5</v>
      </c>
      <c r="V1759" s="38" t="str">
        <f>IF(B1759="","",IF(AND(E1759&gt;0,F1759&gt;0,H1759&gt;0,OR('04A_국토부원자료'!P1760="",'04A_국토부원자료'!P1760="-"),IF('01_설정'!B10=1,N1759=1,TRUE),R1759&lt;='01_설정'!B5,S1759&lt;='01_설정'!B6,T1759&lt;='01_설정'!B7,U1759&lt;='01_설정'!B8),"Y",""))</f>
        <v>Y</v>
      </c>
      <c r="W1759" s="40">
        <f>IF(V1759&lt;&gt;"Y","",MAX(0,(1-R1759/'01_설정'!B5))*'01_설정'!B14+MAX(0,(1-S1759/'01_설정'!B6))*'01_설정'!B15+MAX(0,(1-T1759/'01_설정'!B7))*'01_설정'!B16+MAX(0,(1-U1759/'01_설정'!B8))*'01_설정'!B17+O1759*'01_설정'!B11+Q1759*'01_설정'!B12+P1759*'01_설정'!B13)</f>
        <v>29.342834271053345</v>
      </c>
      <c r="X1759" s="38">
        <f>IF(W1759="","",1+COUNTIFS($W$4:$W$3003,"&gt;"&amp;W1759)+COUNTIFS($W$4:W1759,W1759)-1)</f>
        <v>178</v>
      </c>
    </row>
    <row r="1760" spans="1:24" ht="16.5">
      <c r="A1760" s="38">
        <f>IF('04A_국토부원자료'!A1761="","",ROW()-3)</f>
        <v>1757</v>
      </c>
      <c r="B1760" s="39" t="str">
        <f>IFERROR('04A_국토부원자료'!B1761,"")</f>
        <v>서울특별시 송파구 방이동</v>
      </c>
      <c r="C1760" s="39" t="str">
        <f>IF(B1760="","",IF('04A_국토부원자료'!C1761&lt;&gt;"",'04A_국토부원자료'!C1761,TRIM('04A_국토부원자료'!D1761&amp;IF('04A_국토부원자료'!E1761&lt;&gt;"","-"&amp;'04A_국토부원자료'!E1761,""))))</f>
        <v>46-2</v>
      </c>
      <c r="D1760" s="39" t="str">
        <f>IFERROR('04A_국토부원자료'!F1761,"")</f>
        <v>사보이시티잠실</v>
      </c>
      <c r="E1760" s="40">
        <f>IFERROR(VALUE(SUBSTITUTE('04A_국토부원자료'!G1761,",","")),"")</f>
        <v>27.4785</v>
      </c>
      <c r="F1760" s="41">
        <f>IFERROR(IF(AND('04A_국토부원자료'!H1761&lt;&gt;"",'04A_국토부원자료'!I1761&lt;&gt;""),DATE(INT(VALUE(SUBSTITUTE('04A_국토부원자료'!H1761,",",""))/100),MOD(VALUE(SUBSTITUTE('04A_국토부원자료'!H1761,",","")),100),VALUE(SUBSTITUTE('04A_국토부원자료'!I1761,",",""))),""),"")</f>
        <v>45558</v>
      </c>
      <c r="G1760" s="42">
        <f>IFERROR(VALUE(SUBSTITUTE('04A_국토부원자료'!J1761,",","")),"")</f>
        <v>39000</v>
      </c>
      <c r="H1760" s="43">
        <f t="shared" si="54"/>
        <v>390000000</v>
      </c>
      <c r="I1760" s="43">
        <f t="shared" si="55"/>
        <v>14192914.46039631</v>
      </c>
      <c r="J1760" s="38">
        <f>IFERROR(VALUE(SUBSTITUTE('04A_국토부원자료'!K1761,",","")),"")</f>
        <v>8</v>
      </c>
      <c r="K1760" s="38">
        <f>IFERROR(VALUE(SUBSTITUTE('04A_국토부원자료'!N1761,",","")),"")</f>
        <v>2021</v>
      </c>
      <c r="L1760" s="39" t="str">
        <f>IFERROR('04A_국토부원자료'!O1761,"")</f>
        <v>오금로11길 45</v>
      </c>
      <c r="M1760" s="39" t="str">
        <f>IFERROR('04A_국토부원자료'!Q1761,"")</f>
        <v>중개거래</v>
      </c>
      <c r="N1760" s="38">
        <f>IF(B1760="","",IF('02_대상물건입력'!B5="",1,IF(ISNUMBER(SEARCH('02_대상물건입력'!B5,B1760)),1,0)))</f>
        <v>1</v>
      </c>
      <c r="O1760" s="38">
        <f>IF(B1760="","",IF('02_대상물건입력'!B6="",1,IF(ISNUMBER(SEARCH('02_대상물건입력'!B6,B1760)),1,0)))</f>
        <v>0</v>
      </c>
      <c r="P1760" s="38">
        <f>IF(L1760="","",IF('02_대상물건입력'!B15="",0,IF(ISNUMBER(SEARCH('02_대상물건입력'!B15,L1760)),1,0)))</f>
        <v>0</v>
      </c>
      <c r="Q1760" s="38">
        <f>IF(D1760="","",IF('02_대상물건입력'!B8="",0,IF(ISNUMBER(SEARCH('02_대상물건입력'!B8,D1760)),1,0)))</f>
        <v>0</v>
      </c>
      <c r="R1760" s="44">
        <f>IFERROR(ABS(E1760-'02_대상물건입력'!B11)/'02_대상물건입력'!B11,"")</f>
        <v>8.651827271792964E-3</v>
      </c>
      <c r="S1760" s="38">
        <f>IFERROR(ABS(J1760-'02_대상물건입력'!B10),"")</f>
        <v>4</v>
      </c>
      <c r="T1760" s="38">
        <f>IFERROR(ABS('01_설정'!B4-F1760),"")</f>
        <v>554</v>
      </c>
      <c r="U1760" s="38">
        <f>IFERROR(ABS(K1760-YEAR('02_대상물건입력'!B14)),"")</f>
        <v>5</v>
      </c>
      <c r="V1760" s="38" t="str">
        <f>IF(B1760="","",IF(AND(E1760&gt;0,F1760&gt;0,H1760&gt;0,OR('04A_국토부원자료'!P1761="",'04A_국토부원자료'!P1761="-"),IF('01_설정'!B10=1,N1760=1,TRUE),R1760&lt;='01_설정'!B5,S1760&lt;='01_설정'!B6,T1760&lt;='01_설정'!B7,U1760&lt;='01_설정'!B8),"Y",""))</f>
        <v/>
      </c>
      <c r="W1760" s="40" t="str">
        <f>IF(V1760&lt;&gt;"Y","",MAX(0,(1-R1760/'01_설정'!B5))*'01_설정'!B14+MAX(0,(1-S1760/'01_설정'!B6))*'01_설정'!B15+MAX(0,(1-T1760/'01_설정'!B7))*'01_설정'!B16+MAX(0,(1-U1760/'01_설정'!B8))*'01_설정'!B17+O1760*'01_설정'!B11+Q1760*'01_설정'!B12+P1760*'01_설정'!B13)</f>
        <v/>
      </c>
      <c r="X1760" s="38" t="str">
        <f>IF(W1760="","",1+COUNTIFS($W$4:$W$3003,"&gt;"&amp;W1760)+COUNTIFS($W$4:W1760,W1760)-1)</f>
        <v/>
      </c>
    </row>
    <row r="1761" spans="1:24" ht="16.5">
      <c r="A1761" s="38">
        <f>IF('04A_국토부원자료'!A1762="","",ROW()-3)</f>
        <v>1758</v>
      </c>
      <c r="B1761" s="39" t="str">
        <f>IFERROR('04A_국토부원자료'!B1762,"")</f>
        <v>서울특별시 송파구 방이동</v>
      </c>
      <c r="C1761" s="39" t="str">
        <f>IF(B1761="","",IF('04A_국토부원자료'!C1762&lt;&gt;"",'04A_국토부원자료'!C1762,TRIM('04A_국토부원자료'!D1762&amp;IF('04A_국토부원자료'!E1762&lt;&gt;"","-"&amp;'04A_국토부원자료'!E1762,""))))</f>
        <v>38-4</v>
      </c>
      <c r="D1761" s="39" t="str">
        <f>IFERROR('04A_국토부원자료'!F1762,"")</f>
        <v>벨리시모 오피스텔</v>
      </c>
      <c r="E1761" s="40">
        <f>IFERROR(VALUE(SUBSTITUTE('04A_국토부원자료'!G1762,",","")),"")</f>
        <v>19.14</v>
      </c>
      <c r="F1761" s="41">
        <f>IFERROR(IF(AND('04A_국토부원자료'!H1762&lt;&gt;"",'04A_국토부원자료'!I1762&lt;&gt;""),DATE(INT(VALUE(SUBSTITUTE('04A_국토부원자료'!H1762,",",""))/100),MOD(VALUE(SUBSTITUTE('04A_국토부원자료'!H1762,",","")),100),VALUE(SUBSTITUTE('04A_국토부원자료'!I1762,",",""))),""),"")</f>
        <v>45556</v>
      </c>
      <c r="G1761" s="42">
        <f>IFERROR(VALUE(SUBSTITUTE('04A_국토부원자료'!J1762,",","")),"")</f>
        <v>12950</v>
      </c>
      <c r="H1761" s="43">
        <f t="shared" si="54"/>
        <v>129500000</v>
      </c>
      <c r="I1761" s="43">
        <f t="shared" si="55"/>
        <v>6765935.2142110765</v>
      </c>
      <c r="J1761" s="38">
        <f>IFERROR(VALUE(SUBSTITUTE('04A_국토부원자료'!K1762,",","")),"")</f>
        <v>6</v>
      </c>
      <c r="K1761" s="38">
        <f>IFERROR(VALUE(SUBSTITUTE('04A_국토부원자료'!N1762,",","")),"")</f>
        <v>2013</v>
      </c>
      <c r="L1761" s="39" t="str">
        <f>IFERROR('04A_국토부원자료'!O1762,"")</f>
        <v>오금로11길 29-11</v>
      </c>
      <c r="M1761" s="39" t="str">
        <f>IFERROR('04A_국토부원자료'!Q1762,"")</f>
        <v>중개거래</v>
      </c>
      <c r="N1761" s="38">
        <f>IF(B1761="","",IF('02_대상물건입력'!B5="",1,IF(ISNUMBER(SEARCH('02_대상물건입력'!B5,B1761)),1,0)))</f>
        <v>1</v>
      </c>
      <c r="O1761" s="38">
        <f>IF(B1761="","",IF('02_대상물건입력'!B6="",1,IF(ISNUMBER(SEARCH('02_대상물건입력'!B6,B1761)),1,0)))</f>
        <v>0</v>
      </c>
      <c r="P1761" s="38">
        <f>IF(L1761="","",IF('02_대상물건입력'!B15="",0,IF(ISNUMBER(SEARCH('02_대상물건입력'!B15,L1761)),1,0)))</f>
        <v>0</v>
      </c>
      <c r="Q1761" s="38">
        <f>IF(D1761="","",IF('02_대상물건입력'!B8="",0,IF(ISNUMBER(SEARCH('02_대상물건입력'!B8,D1761)),1,0)))</f>
        <v>0</v>
      </c>
      <c r="R1761" s="44">
        <f>IFERROR(ABS(E1761-'02_대상물건입력'!B11)/'02_대상물건입력'!B11,"")</f>
        <v>0.29742904547256516</v>
      </c>
      <c r="S1761" s="38">
        <f>IFERROR(ABS(J1761-'02_대상물건입력'!B10),"")</f>
        <v>6</v>
      </c>
      <c r="T1761" s="38">
        <f>IFERROR(ABS('01_설정'!B4-F1761),"")</f>
        <v>556</v>
      </c>
      <c r="U1761" s="38">
        <f>IFERROR(ABS(K1761-YEAR('02_대상물건입력'!B14)),"")</f>
        <v>13</v>
      </c>
      <c r="V1761" s="38" t="str">
        <f>IF(B1761="","",IF(AND(E1761&gt;0,F1761&gt;0,H1761&gt;0,OR('04A_국토부원자료'!P1762="",'04A_국토부원자료'!P1762="-"),IF('01_설정'!B10=1,N1761=1,TRUE),R1761&lt;='01_설정'!B5,S1761&lt;='01_설정'!B6,T1761&lt;='01_설정'!B7,U1761&lt;='01_설정'!B8),"Y",""))</f>
        <v/>
      </c>
      <c r="W1761" s="40" t="str">
        <f>IF(V1761&lt;&gt;"Y","",MAX(0,(1-R1761/'01_설정'!B5))*'01_설정'!B14+MAX(0,(1-S1761/'01_설정'!B6))*'01_설정'!B15+MAX(0,(1-T1761/'01_설정'!B7))*'01_설정'!B16+MAX(0,(1-U1761/'01_설정'!B8))*'01_설정'!B17+O1761*'01_설정'!B11+Q1761*'01_설정'!B12+P1761*'01_설정'!B13)</f>
        <v/>
      </c>
      <c r="X1761" s="38" t="str">
        <f>IF(W1761="","",1+COUNTIFS($W$4:$W$3003,"&gt;"&amp;W1761)+COUNTIFS($W$4:W1761,W1761)-1)</f>
        <v/>
      </c>
    </row>
    <row r="1762" spans="1:24" ht="16.5">
      <c r="A1762" s="38">
        <f>IF('04A_국토부원자료'!A1763="","",ROW()-3)</f>
        <v>1759</v>
      </c>
      <c r="B1762" s="39" t="str">
        <f>IFERROR('04A_국토부원자료'!B1763,"")</f>
        <v>서울특별시 송파구 방이동</v>
      </c>
      <c r="C1762" s="39" t="str">
        <f>IF(B1762="","",IF('04A_국토부원자료'!C1763&lt;&gt;"",'04A_국토부원자료'!C1763,TRIM('04A_국토부원자료'!D1763&amp;IF('04A_국토부원자료'!E1763&lt;&gt;"","-"&amp;'04A_국토부원자료'!E1763,""))))</f>
        <v>43</v>
      </c>
      <c r="D1762" s="39" t="str">
        <f>IFERROR('04A_국토부원자료'!F1763,"")</f>
        <v>대명벨리온</v>
      </c>
      <c r="E1762" s="40">
        <f>IFERROR(VALUE(SUBSTITUTE('04A_국토부원자료'!G1763,",","")),"")</f>
        <v>17.32</v>
      </c>
      <c r="F1762" s="41">
        <f>IFERROR(IF(AND('04A_국토부원자료'!H1763&lt;&gt;"",'04A_국토부원자료'!I1763&lt;&gt;""),DATE(INT(VALUE(SUBSTITUTE('04A_국토부원자료'!H1763,",",""))/100),MOD(VALUE(SUBSTITUTE('04A_국토부원자료'!H1763,",","")),100),VALUE(SUBSTITUTE('04A_국토부원자료'!I1763,",",""))),""),"")</f>
        <v>45555</v>
      </c>
      <c r="G1762" s="42">
        <f>IFERROR(VALUE(SUBSTITUTE('04A_국토부원자료'!J1763,",","")),"")</f>
        <v>19000</v>
      </c>
      <c r="H1762" s="43">
        <f t="shared" si="54"/>
        <v>190000000</v>
      </c>
      <c r="I1762" s="43">
        <f t="shared" si="55"/>
        <v>10969976.905311778</v>
      </c>
      <c r="J1762" s="38">
        <f>IFERROR(VALUE(SUBSTITUTE('04A_국토부원자료'!K1763,",","")),"")</f>
        <v>9</v>
      </c>
      <c r="K1762" s="38">
        <f>IFERROR(VALUE(SUBSTITUTE('04A_국토부원자료'!N1763,",","")),"")</f>
        <v>2017</v>
      </c>
      <c r="L1762" s="39" t="str">
        <f>IFERROR('04A_국토부원자료'!O1763,"")</f>
        <v xml:space="preserve"> </v>
      </c>
      <c r="M1762" s="39" t="str">
        <f>IFERROR('04A_국토부원자료'!Q1763,"")</f>
        <v>중개거래</v>
      </c>
      <c r="N1762" s="38">
        <f>IF(B1762="","",IF('02_대상물건입력'!B5="",1,IF(ISNUMBER(SEARCH('02_대상물건입력'!B5,B1762)),1,0)))</f>
        <v>1</v>
      </c>
      <c r="O1762" s="38">
        <f>IF(B1762="","",IF('02_대상물건입력'!B6="",1,IF(ISNUMBER(SEARCH('02_대상물건입력'!B6,B1762)),1,0)))</f>
        <v>0</v>
      </c>
      <c r="P1762" s="38">
        <f>IF(L1762="","",IF('02_대상물건입력'!B15="",0,IF(ISNUMBER(SEARCH('02_대상물건입력'!B15,L1762)),1,0)))</f>
        <v>0</v>
      </c>
      <c r="Q1762" s="38">
        <f>IF(D1762="","",IF('02_대상물건입력'!B8="",0,IF(ISNUMBER(SEARCH('02_대상물건입력'!B8,D1762)),1,0)))</f>
        <v>0</v>
      </c>
      <c r="R1762" s="44">
        <f>IFERROR(ABS(E1762-'02_대상물건입력'!B11)/'02_대상물건입력'!B11,"")</f>
        <v>0.36423568796158984</v>
      </c>
      <c r="S1762" s="38">
        <f>IFERROR(ABS(J1762-'02_대상물건입력'!B10),"")</f>
        <v>3</v>
      </c>
      <c r="T1762" s="38">
        <f>IFERROR(ABS('01_설정'!B4-F1762),"")</f>
        <v>557</v>
      </c>
      <c r="U1762" s="38">
        <f>IFERROR(ABS(K1762-YEAR('02_대상물건입력'!B14)),"")</f>
        <v>9</v>
      </c>
      <c r="V1762" s="38" t="str">
        <f>IF(B1762="","",IF(AND(E1762&gt;0,F1762&gt;0,H1762&gt;0,OR('04A_국토부원자료'!P1763="",'04A_국토부원자료'!P1763="-"),IF('01_설정'!B10=1,N1762=1,TRUE),R1762&lt;='01_설정'!B5,S1762&lt;='01_설정'!B6,T1762&lt;='01_설정'!B7,U1762&lt;='01_설정'!B8),"Y",""))</f>
        <v/>
      </c>
      <c r="W1762" s="40" t="str">
        <f>IF(V1762&lt;&gt;"Y","",MAX(0,(1-R1762/'01_설정'!B5))*'01_설정'!B14+MAX(0,(1-S1762/'01_설정'!B6))*'01_설정'!B15+MAX(0,(1-T1762/'01_설정'!B7))*'01_설정'!B16+MAX(0,(1-U1762/'01_설정'!B8))*'01_설정'!B17+O1762*'01_설정'!B11+Q1762*'01_설정'!B12+P1762*'01_설정'!B13)</f>
        <v/>
      </c>
      <c r="X1762" s="38" t="str">
        <f>IF(W1762="","",1+COUNTIFS($W$4:$W$3003,"&gt;"&amp;W1762)+COUNTIFS($W$4:W1762,W1762)-1)</f>
        <v/>
      </c>
    </row>
    <row r="1763" spans="1:24" ht="16.5">
      <c r="A1763" s="38">
        <f>IF('04A_국토부원자료'!A1764="","",ROW()-3)</f>
        <v>1760</v>
      </c>
      <c r="B1763" s="39" t="str">
        <f>IFERROR('04A_국토부원자료'!B1764,"")</f>
        <v>서울특별시 송파구 방이동</v>
      </c>
      <c r="C1763" s="39" t="str">
        <f>IF(B1763="","",IF('04A_국토부원자료'!C1764&lt;&gt;"",'04A_국토부원자료'!C1764,TRIM('04A_국토부원자료'!D1764&amp;IF('04A_국토부원자료'!E1764&lt;&gt;"","-"&amp;'04A_국토부원자료'!E1764,""))))</f>
        <v>43</v>
      </c>
      <c r="D1763" s="39" t="str">
        <f>IFERROR('04A_국토부원자료'!F1764,"")</f>
        <v>대명벨리온</v>
      </c>
      <c r="E1763" s="40">
        <f>IFERROR(VALUE(SUBSTITUTE('04A_국토부원자료'!G1764,",","")),"")</f>
        <v>17.32</v>
      </c>
      <c r="F1763" s="41">
        <f>IFERROR(IF(AND('04A_국토부원자료'!H1764&lt;&gt;"",'04A_국토부원자료'!I1764&lt;&gt;""),DATE(INT(VALUE(SUBSTITUTE('04A_국토부원자료'!H1764,",",""))/100),MOD(VALUE(SUBSTITUTE('04A_국토부원자료'!H1764,",","")),100),VALUE(SUBSTITUTE('04A_국토부원자료'!I1764,",",""))),""),"")</f>
        <v>45541</v>
      </c>
      <c r="G1763" s="42">
        <f>IFERROR(VALUE(SUBSTITUTE('04A_국토부원자료'!J1764,",","")),"")</f>
        <v>18800</v>
      </c>
      <c r="H1763" s="43">
        <f t="shared" si="54"/>
        <v>188000000</v>
      </c>
      <c r="I1763" s="43">
        <f t="shared" si="55"/>
        <v>10854503.464203233</v>
      </c>
      <c r="J1763" s="38">
        <f>IFERROR(VALUE(SUBSTITUTE('04A_국토부원자료'!K1764,",","")),"")</f>
        <v>11</v>
      </c>
      <c r="K1763" s="38">
        <f>IFERROR(VALUE(SUBSTITUTE('04A_국토부원자료'!N1764,",","")),"")</f>
        <v>2017</v>
      </c>
      <c r="L1763" s="39" t="str">
        <f>IFERROR('04A_국토부원자료'!O1764,"")</f>
        <v xml:space="preserve"> </v>
      </c>
      <c r="M1763" s="39" t="str">
        <f>IFERROR('04A_국토부원자료'!Q1764,"")</f>
        <v>중개거래</v>
      </c>
      <c r="N1763" s="38">
        <f>IF(B1763="","",IF('02_대상물건입력'!B5="",1,IF(ISNUMBER(SEARCH('02_대상물건입력'!B5,B1763)),1,0)))</f>
        <v>1</v>
      </c>
      <c r="O1763" s="38">
        <f>IF(B1763="","",IF('02_대상물건입력'!B6="",1,IF(ISNUMBER(SEARCH('02_대상물건입력'!B6,B1763)),1,0)))</f>
        <v>0</v>
      </c>
      <c r="P1763" s="38">
        <f>IF(L1763="","",IF('02_대상물건입력'!B15="",0,IF(ISNUMBER(SEARCH('02_대상물건입력'!B15,L1763)),1,0)))</f>
        <v>0</v>
      </c>
      <c r="Q1763" s="38">
        <f>IF(D1763="","",IF('02_대상물건입력'!B8="",0,IF(ISNUMBER(SEARCH('02_대상물건입력'!B8,D1763)),1,0)))</f>
        <v>0</v>
      </c>
      <c r="R1763" s="44">
        <f>IFERROR(ABS(E1763-'02_대상물건입력'!B11)/'02_대상물건입력'!B11,"")</f>
        <v>0.36423568796158984</v>
      </c>
      <c r="S1763" s="38">
        <f>IFERROR(ABS(J1763-'02_대상물건입력'!B10),"")</f>
        <v>1</v>
      </c>
      <c r="T1763" s="38">
        <f>IFERROR(ABS('01_설정'!B4-F1763),"")</f>
        <v>571</v>
      </c>
      <c r="U1763" s="38">
        <f>IFERROR(ABS(K1763-YEAR('02_대상물건입력'!B14)),"")</f>
        <v>9</v>
      </c>
      <c r="V1763" s="38" t="str">
        <f>IF(B1763="","",IF(AND(E1763&gt;0,F1763&gt;0,H1763&gt;0,OR('04A_국토부원자료'!P1764="",'04A_국토부원자료'!P1764="-"),IF('01_설정'!B10=1,N1763=1,TRUE),R1763&lt;='01_설정'!B5,S1763&lt;='01_설정'!B6,T1763&lt;='01_설정'!B7,U1763&lt;='01_설정'!B8),"Y",""))</f>
        <v/>
      </c>
      <c r="W1763" s="40" t="str">
        <f>IF(V1763&lt;&gt;"Y","",MAX(0,(1-R1763/'01_설정'!B5))*'01_설정'!B14+MAX(0,(1-S1763/'01_설정'!B6))*'01_설정'!B15+MAX(0,(1-T1763/'01_설정'!B7))*'01_설정'!B16+MAX(0,(1-U1763/'01_설정'!B8))*'01_설정'!B17+O1763*'01_설정'!B11+Q1763*'01_설정'!B12+P1763*'01_설정'!B13)</f>
        <v/>
      </c>
      <c r="X1763" s="38" t="str">
        <f>IF(W1763="","",1+COUNTIFS($W$4:$W$3003,"&gt;"&amp;W1763)+COUNTIFS($W$4:W1763,W1763)-1)</f>
        <v/>
      </c>
    </row>
    <row r="1764" spans="1:24" ht="16.5">
      <c r="A1764" s="38">
        <f>IF('04A_국토부원자료'!A1765="","",ROW()-3)</f>
        <v>1761</v>
      </c>
      <c r="B1764" s="39" t="str">
        <f>IFERROR('04A_국토부원자료'!B1765,"")</f>
        <v>서울특별시 송파구 방이동</v>
      </c>
      <c r="C1764" s="39" t="str">
        <f>IF(B1764="","",IF('04A_국토부원자료'!C1765&lt;&gt;"",'04A_국토부원자료'!C1765,TRIM('04A_국토부원자료'!D1765&amp;IF('04A_국토부원자료'!E1765&lt;&gt;"","-"&amp;'04A_국토부원자료'!E1765,""))))</f>
        <v>22-5</v>
      </c>
      <c r="D1764" s="39" t="str">
        <f>IFERROR('04A_국토부원자료'!F1765,"")</f>
        <v>잠실리시온</v>
      </c>
      <c r="E1764" s="40">
        <f>IFERROR(VALUE(SUBSTITUTE('04A_국토부원자료'!G1765,",","")),"")</f>
        <v>43.05</v>
      </c>
      <c r="F1764" s="41">
        <f>IFERROR(IF(AND('04A_국토부원자료'!H1765&lt;&gt;"",'04A_국토부원자료'!I1765&lt;&gt;""),DATE(INT(VALUE(SUBSTITUTE('04A_국토부원자료'!H1765,",",""))/100),MOD(VALUE(SUBSTITUTE('04A_국토부원자료'!H1765,",","")),100),VALUE(SUBSTITUTE('04A_국토부원자료'!I1765,",",""))),""),"")</f>
        <v>45541</v>
      </c>
      <c r="G1764" s="42">
        <f>IFERROR(VALUE(SUBSTITUTE('04A_국토부원자료'!J1765,",","")),"")</f>
        <v>37000</v>
      </c>
      <c r="H1764" s="43">
        <f t="shared" si="54"/>
        <v>370000000</v>
      </c>
      <c r="I1764" s="43">
        <f t="shared" si="55"/>
        <v>8594657.3751451802</v>
      </c>
      <c r="J1764" s="38">
        <f>IFERROR(VALUE(SUBSTITUTE('04A_국토부원자료'!K1765,",","")),"")</f>
        <v>13</v>
      </c>
      <c r="K1764" s="38">
        <f>IFERROR(VALUE(SUBSTITUTE('04A_국토부원자료'!N1765,",","")),"")</f>
        <v>2004</v>
      </c>
      <c r="L1764" s="39" t="str">
        <f>IFERROR('04A_국토부원자료'!O1765,"")</f>
        <v>오금로 87</v>
      </c>
      <c r="M1764" s="39" t="str">
        <f>IFERROR('04A_국토부원자료'!Q1765,"")</f>
        <v>중개거래</v>
      </c>
      <c r="N1764" s="38">
        <f>IF(B1764="","",IF('02_대상물건입력'!B5="",1,IF(ISNUMBER(SEARCH('02_대상물건입력'!B5,B1764)),1,0)))</f>
        <v>1</v>
      </c>
      <c r="O1764" s="38">
        <f>IF(B1764="","",IF('02_대상물건입력'!B6="",1,IF(ISNUMBER(SEARCH('02_대상물건입력'!B6,B1764)),1,0)))</f>
        <v>0</v>
      </c>
      <c r="P1764" s="38">
        <f>IF(L1764="","",IF('02_대상물건입력'!B15="",0,IF(ISNUMBER(SEARCH('02_대상물건입력'!B15,L1764)),1,0)))</f>
        <v>0</v>
      </c>
      <c r="Q1764" s="38">
        <f>IF(D1764="","",IF('02_대상물건입력'!B8="",0,IF(ISNUMBER(SEARCH('02_대상물건입력'!B8,D1764)),1,0)))</f>
        <v>0</v>
      </c>
      <c r="R1764" s="44">
        <f>IFERROR(ABS(E1764-'02_대상물건입력'!B11)/'02_대상물건입력'!B11,"")</f>
        <v>0.58023404349039009</v>
      </c>
      <c r="S1764" s="38">
        <f>IFERROR(ABS(J1764-'02_대상물건입력'!B10),"")</f>
        <v>1</v>
      </c>
      <c r="T1764" s="38">
        <f>IFERROR(ABS('01_설정'!B4-F1764),"")</f>
        <v>571</v>
      </c>
      <c r="U1764" s="38">
        <f>IFERROR(ABS(K1764-YEAR('02_대상물건입력'!B14)),"")</f>
        <v>22</v>
      </c>
      <c r="V1764" s="38" t="str">
        <f>IF(B1764="","",IF(AND(E1764&gt;0,F1764&gt;0,H1764&gt;0,OR('04A_국토부원자료'!P1765="",'04A_국토부원자료'!P1765="-"),IF('01_설정'!B10=1,N1764=1,TRUE),R1764&lt;='01_설정'!B5,S1764&lt;='01_설정'!B6,T1764&lt;='01_설정'!B7,U1764&lt;='01_설정'!B8),"Y",""))</f>
        <v/>
      </c>
      <c r="W1764" s="40" t="str">
        <f>IF(V1764&lt;&gt;"Y","",MAX(0,(1-R1764/'01_설정'!B5))*'01_설정'!B14+MAX(0,(1-S1764/'01_설정'!B6))*'01_설정'!B15+MAX(0,(1-T1764/'01_설정'!B7))*'01_설정'!B16+MAX(0,(1-U1764/'01_설정'!B8))*'01_설정'!B17+O1764*'01_설정'!B11+Q1764*'01_설정'!B12+P1764*'01_설정'!B13)</f>
        <v/>
      </c>
      <c r="X1764" s="38" t="str">
        <f>IF(W1764="","",1+COUNTIFS($W$4:$W$3003,"&gt;"&amp;W1764)+COUNTIFS($W$4:W1764,W1764)-1)</f>
        <v/>
      </c>
    </row>
    <row r="1765" spans="1:24" ht="16.5">
      <c r="A1765" s="38">
        <f>IF('04A_국토부원자료'!A1766="","",ROW()-3)</f>
        <v>1762</v>
      </c>
      <c r="B1765" s="39" t="str">
        <f>IFERROR('04A_국토부원자료'!B1766,"")</f>
        <v>서울특별시 송파구 방이동</v>
      </c>
      <c r="C1765" s="39" t="str">
        <f>IF(B1765="","",IF('04A_국토부원자료'!C1766&lt;&gt;"",'04A_국토부원자료'!C1766,TRIM('04A_국토부원자료'!D1766&amp;IF('04A_국토부원자료'!E1766&lt;&gt;"","-"&amp;'04A_국토부원자료'!E1766,""))))</f>
        <v>41-1</v>
      </c>
      <c r="D1765" s="39" t="str">
        <f>IFERROR('04A_국토부원자료'!F1766,"")</f>
        <v>잠실파크웨이</v>
      </c>
      <c r="E1765" s="40">
        <f>IFERROR(VALUE(SUBSTITUTE('04A_국토부원자료'!G1766,",","")),"")</f>
        <v>19.128</v>
      </c>
      <c r="F1765" s="41">
        <f>IFERROR(IF(AND('04A_국토부원자료'!H1766&lt;&gt;"",'04A_국토부원자료'!I1766&lt;&gt;""),DATE(INT(VALUE(SUBSTITUTE('04A_국토부원자료'!H1766,",",""))/100),MOD(VALUE(SUBSTITUTE('04A_국토부원자료'!H1766,",","")),100),VALUE(SUBSTITUTE('04A_국토부원자료'!I1766,",",""))),""),"")</f>
        <v>45540</v>
      </c>
      <c r="G1765" s="42">
        <f>IFERROR(VALUE(SUBSTITUTE('04A_국토부원자료'!J1766,",","")),"")</f>
        <v>20400</v>
      </c>
      <c r="H1765" s="43">
        <f t="shared" si="54"/>
        <v>204000000</v>
      </c>
      <c r="I1765" s="43">
        <f t="shared" si="55"/>
        <v>10664993.726474278</v>
      </c>
      <c r="J1765" s="38">
        <f>IFERROR(VALUE(SUBSTITUTE('04A_국토부원자료'!K1766,",","")),"")</f>
        <v>7</v>
      </c>
      <c r="K1765" s="38">
        <f>IFERROR(VALUE(SUBSTITUTE('04A_국토부원자료'!N1766,",","")),"")</f>
        <v>2019</v>
      </c>
      <c r="L1765" s="39" t="str">
        <f>IFERROR('04A_국토부원자료'!O1766,"")</f>
        <v>올림픽로34길 5-23</v>
      </c>
      <c r="M1765" s="39" t="str">
        <f>IFERROR('04A_국토부원자료'!Q1766,"")</f>
        <v>중개거래</v>
      </c>
      <c r="N1765" s="38">
        <f>IF(B1765="","",IF('02_대상물건입력'!B5="",1,IF(ISNUMBER(SEARCH('02_대상물건입력'!B5,B1765)),1,0)))</f>
        <v>1</v>
      </c>
      <c r="O1765" s="38">
        <f>IF(B1765="","",IF('02_대상물건입력'!B6="",1,IF(ISNUMBER(SEARCH('02_대상물건입력'!B6,B1765)),1,0)))</f>
        <v>0</v>
      </c>
      <c r="P1765" s="38">
        <f>IF(L1765="","",IF('02_대상물건입력'!B15="",0,IF(ISNUMBER(SEARCH('02_대상물건입력'!B15,L1765)),1,0)))</f>
        <v>0</v>
      </c>
      <c r="Q1765" s="38">
        <f>IF(D1765="","",IF('02_대상물건입력'!B8="",0,IF(ISNUMBER(SEARCH('02_대상물건입력'!B8,D1765)),1,0)))</f>
        <v>0</v>
      </c>
      <c r="R1765" s="44">
        <f>IFERROR(ABS(E1765-'02_대상물건입력'!B11)/'02_대상물건입력'!B11,"")</f>
        <v>0.29786952882963569</v>
      </c>
      <c r="S1765" s="38">
        <f>IFERROR(ABS(J1765-'02_대상물건입력'!B10),"")</f>
        <v>5</v>
      </c>
      <c r="T1765" s="38">
        <f>IFERROR(ABS('01_설정'!B4-F1765),"")</f>
        <v>572</v>
      </c>
      <c r="U1765" s="38">
        <f>IFERROR(ABS(K1765-YEAR('02_대상물건입력'!B14)),"")</f>
        <v>7</v>
      </c>
      <c r="V1765" s="38" t="str">
        <f>IF(B1765="","",IF(AND(E1765&gt;0,F1765&gt;0,H1765&gt;0,OR('04A_국토부원자료'!P1766="",'04A_국토부원자료'!P1766="-"),IF('01_설정'!B10=1,N1765=1,TRUE),R1765&lt;='01_설정'!B5,S1765&lt;='01_설정'!B6,T1765&lt;='01_설정'!B7,U1765&lt;='01_설정'!B8),"Y",""))</f>
        <v/>
      </c>
      <c r="W1765" s="40" t="str">
        <f>IF(V1765&lt;&gt;"Y","",MAX(0,(1-R1765/'01_설정'!B5))*'01_설정'!B14+MAX(0,(1-S1765/'01_설정'!B6))*'01_설정'!B15+MAX(0,(1-T1765/'01_설정'!B7))*'01_설정'!B16+MAX(0,(1-U1765/'01_설정'!B8))*'01_설정'!B17+O1765*'01_설정'!B11+Q1765*'01_설정'!B12+P1765*'01_설정'!B13)</f>
        <v/>
      </c>
      <c r="X1765" s="38" t="str">
        <f>IF(W1765="","",1+COUNTIFS($W$4:$W$3003,"&gt;"&amp;W1765)+COUNTIFS($W$4:W1765,W1765)-1)</f>
        <v/>
      </c>
    </row>
    <row r="1766" spans="1:24" ht="16.5">
      <c r="A1766" s="38">
        <f>IF('04A_국토부원자료'!A1767="","",ROW()-3)</f>
        <v>1763</v>
      </c>
      <c r="B1766" s="39" t="str">
        <f>IFERROR('04A_국토부원자료'!B1767,"")</f>
        <v>서울특별시 송파구 방이동</v>
      </c>
      <c r="C1766" s="39" t="str">
        <f>IF(B1766="","",IF('04A_국토부원자료'!C1767&lt;&gt;"",'04A_국토부원자료'!C1767,TRIM('04A_국토부원자료'!D1767&amp;IF('04A_국토부원자료'!E1767&lt;&gt;"","-"&amp;'04A_국토부원자료'!E1767,""))))</f>
        <v>43</v>
      </c>
      <c r="D1766" s="39" t="str">
        <f>IFERROR('04A_국토부원자료'!F1767,"")</f>
        <v>대명벨리온</v>
      </c>
      <c r="E1766" s="40">
        <f>IFERROR(VALUE(SUBSTITUTE('04A_국토부원자료'!G1767,",","")),"")</f>
        <v>17.32</v>
      </c>
      <c r="F1766" s="41">
        <f>IFERROR(IF(AND('04A_국토부원자료'!H1767&lt;&gt;"",'04A_국토부원자료'!I1767&lt;&gt;""),DATE(INT(VALUE(SUBSTITUTE('04A_국토부원자료'!H1767,",",""))/100),MOD(VALUE(SUBSTITUTE('04A_국토부원자료'!H1767,",","")),100),VALUE(SUBSTITUTE('04A_국토부원자료'!I1767,",",""))),""),"")</f>
        <v>45534</v>
      </c>
      <c r="G1766" s="42">
        <f>IFERROR(VALUE(SUBSTITUTE('04A_국토부원자료'!J1767,",","")),"")</f>
        <v>19000</v>
      </c>
      <c r="H1766" s="43">
        <f t="shared" si="54"/>
        <v>190000000</v>
      </c>
      <c r="I1766" s="43">
        <f t="shared" si="55"/>
        <v>10969976.905311778</v>
      </c>
      <c r="J1766" s="38">
        <f>IFERROR(VALUE(SUBSTITUTE('04A_국토부원자료'!K1767,",","")),"")</f>
        <v>12</v>
      </c>
      <c r="K1766" s="38">
        <f>IFERROR(VALUE(SUBSTITUTE('04A_국토부원자료'!N1767,",","")),"")</f>
        <v>2017</v>
      </c>
      <c r="L1766" s="39" t="str">
        <f>IFERROR('04A_국토부원자료'!O1767,"")</f>
        <v xml:space="preserve"> </v>
      </c>
      <c r="M1766" s="39" t="str">
        <f>IFERROR('04A_국토부원자료'!Q1767,"")</f>
        <v>중개거래</v>
      </c>
      <c r="N1766" s="38">
        <f>IF(B1766="","",IF('02_대상물건입력'!B5="",1,IF(ISNUMBER(SEARCH('02_대상물건입력'!B5,B1766)),1,0)))</f>
        <v>1</v>
      </c>
      <c r="O1766" s="38">
        <f>IF(B1766="","",IF('02_대상물건입력'!B6="",1,IF(ISNUMBER(SEARCH('02_대상물건입력'!B6,B1766)),1,0)))</f>
        <v>0</v>
      </c>
      <c r="P1766" s="38">
        <f>IF(L1766="","",IF('02_대상물건입력'!B15="",0,IF(ISNUMBER(SEARCH('02_대상물건입력'!B15,L1766)),1,0)))</f>
        <v>0</v>
      </c>
      <c r="Q1766" s="38">
        <f>IF(D1766="","",IF('02_대상물건입력'!B8="",0,IF(ISNUMBER(SEARCH('02_대상물건입력'!B8,D1766)),1,0)))</f>
        <v>0</v>
      </c>
      <c r="R1766" s="44">
        <f>IFERROR(ABS(E1766-'02_대상물건입력'!B11)/'02_대상물건입력'!B11,"")</f>
        <v>0.36423568796158984</v>
      </c>
      <c r="S1766" s="38">
        <f>IFERROR(ABS(J1766-'02_대상물건입력'!B10),"")</f>
        <v>0</v>
      </c>
      <c r="T1766" s="38">
        <f>IFERROR(ABS('01_설정'!B4-F1766),"")</f>
        <v>578</v>
      </c>
      <c r="U1766" s="38">
        <f>IFERROR(ABS(K1766-YEAR('02_대상물건입력'!B14)),"")</f>
        <v>9</v>
      </c>
      <c r="V1766" s="38" t="str">
        <f>IF(B1766="","",IF(AND(E1766&gt;0,F1766&gt;0,H1766&gt;0,OR('04A_국토부원자료'!P1767="",'04A_국토부원자료'!P1767="-"),IF('01_설정'!B10=1,N1766=1,TRUE),R1766&lt;='01_설정'!B5,S1766&lt;='01_설정'!B6,T1766&lt;='01_설정'!B7,U1766&lt;='01_설정'!B8),"Y",""))</f>
        <v/>
      </c>
      <c r="W1766" s="40" t="str">
        <f>IF(V1766&lt;&gt;"Y","",MAX(0,(1-R1766/'01_설정'!B5))*'01_설정'!B14+MAX(0,(1-S1766/'01_설정'!B6))*'01_설정'!B15+MAX(0,(1-T1766/'01_설정'!B7))*'01_설정'!B16+MAX(0,(1-U1766/'01_설정'!B8))*'01_설정'!B17+O1766*'01_설정'!B11+Q1766*'01_설정'!B12+P1766*'01_설정'!B13)</f>
        <v/>
      </c>
      <c r="X1766" s="38" t="str">
        <f>IF(W1766="","",1+COUNTIFS($W$4:$W$3003,"&gt;"&amp;W1766)+COUNTIFS($W$4:W1766,W1766)-1)</f>
        <v/>
      </c>
    </row>
    <row r="1767" spans="1:24" ht="16.5">
      <c r="A1767" s="38">
        <f>IF('04A_국토부원자료'!A1768="","",ROW()-3)</f>
        <v>1764</v>
      </c>
      <c r="B1767" s="39" t="str">
        <f>IFERROR('04A_국토부원자료'!B1768,"")</f>
        <v>서울특별시 송파구 방이동</v>
      </c>
      <c r="C1767" s="39" t="str">
        <f>IF(B1767="","",IF('04A_국토부원자료'!C1768&lt;&gt;"",'04A_국토부원자료'!C1768,TRIM('04A_국토부원자료'!D1768&amp;IF('04A_국토부원자료'!E1768&lt;&gt;"","-"&amp;'04A_국토부원자료'!E1768,""))))</f>
        <v>51</v>
      </c>
      <c r="D1767" s="39" t="str">
        <f>IFERROR('04A_국토부원자료'!F1768,"")</f>
        <v>올림픽파크리움</v>
      </c>
      <c r="E1767" s="40">
        <f>IFERROR(VALUE(SUBSTITUTE('04A_국토부원자료'!G1768,",","")),"")</f>
        <v>27.728999999999999</v>
      </c>
      <c r="F1767" s="41">
        <f>IFERROR(IF(AND('04A_국토부원자료'!H1768&lt;&gt;"",'04A_국토부원자료'!I1768&lt;&gt;""),DATE(INT(VALUE(SUBSTITUTE('04A_국토부원자료'!H1768,",",""))/100),MOD(VALUE(SUBSTITUTE('04A_국토부원자료'!H1768,",","")),100),VALUE(SUBSTITUTE('04A_국토부원자료'!I1768,",",""))),""),"")</f>
        <v>45533</v>
      </c>
      <c r="G1767" s="42">
        <f>IFERROR(VALUE(SUBSTITUTE('04A_국토부원자료'!J1768,",","")),"")</f>
        <v>21338</v>
      </c>
      <c r="H1767" s="43">
        <f t="shared" si="54"/>
        <v>213380000</v>
      </c>
      <c r="I1767" s="43">
        <f t="shared" si="55"/>
        <v>7695192.7584838979</v>
      </c>
      <c r="J1767" s="38">
        <f>IFERROR(VALUE(SUBSTITUTE('04A_국토부원자료'!K1768,",","")),"")</f>
        <v>8</v>
      </c>
      <c r="K1767" s="38">
        <f>IFERROR(VALUE(SUBSTITUTE('04A_국토부원자료'!N1768,",","")),"")</f>
        <v>2016</v>
      </c>
      <c r="L1767" s="39" t="str">
        <f>IFERROR('04A_국토부원자료'!O1768,"")</f>
        <v>백제고분로 505</v>
      </c>
      <c r="M1767" s="39" t="str">
        <f>IFERROR('04A_국토부원자료'!Q1768,"")</f>
        <v>직거래</v>
      </c>
      <c r="N1767" s="38">
        <f>IF(B1767="","",IF('02_대상물건입력'!B5="",1,IF(ISNUMBER(SEARCH('02_대상물건입력'!B5,B1767)),1,0)))</f>
        <v>1</v>
      </c>
      <c r="O1767" s="38">
        <f>IF(B1767="","",IF('02_대상물건입력'!B6="",1,IF(ISNUMBER(SEARCH('02_대상물건입력'!B6,B1767)),1,0)))</f>
        <v>0</v>
      </c>
      <c r="P1767" s="38">
        <f>IF(L1767="","",IF('02_대상물건입력'!B15="",0,IF(ISNUMBER(SEARCH('02_대상물건입력'!B15,L1767)),1,0)))</f>
        <v>0</v>
      </c>
      <c r="Q1767" s="38">
        <f>IF(D1767="","",IF('02_대상물건입력'!B8="",0,IF(ISNUMBER(SEARCH('02_대상물건입력'!B8,D1767)),1,0)))</f>
        <v>0</v>
      </c>
      <c r="R1767" s="44">
        <f>IFERROR(ABS(E1767-'02_대상물건입력'!B11)/'02_대상물건입력'!B11,"")</f>
        <v>1.7846917350639441E-2</v>
      </c>
      <c r="S1767" s="38">
        <f>IFERROR(ABS(J1767-'02_대상물건입력'!B10),"")</f>
        <v>4</v>
      </c>
      <c r="T1767" s="38">
        <f>IFERROR(ABS('01_설정'!B4-F1767),"")</f>
        <v>579</v>
      </c>
      <c r="U1767" s="38">
        <f>IFERROR(ABS(K1767-YEAR('02_대상물건입력'!B14)),"")</f>
        <v>10</v>
      </c>
      <c r="V1767" s="38" t="str">
        <f>IF(B1767="","",IF(AND(E1767&gt;0,F1767&gt;0,H1767&gt;0,OR('04A_국토부원자료'!P1768="",'04A_국토부원자료'!P1768="-"),IF('01_설정'!B10=1,N1767=1,TRUE),R1767&lt;='01_설정'!B5,S1767&lt;='01_설정'!B6,T1767&lt;='01_설정'!B7,U1767&lt;='01_설정'!B8),"Y",""))</f>
        <v>Y</v>
      </c>
      <c r="W1767" s="40">
        <f>IF(V1767&lt;&gt;"Y","",MAX(0,(1-R1767/'01_설정'!B5))*'01_설정'!B14+MAX(0,(1-S1767/'01_설정'!B6))*'01_설정'!B15+MAX(0,(1-T1767/'01_설정'!B7))*'01_설정'!B16+MAX(0,(1-U1767/'01_설정'!B8))*'01_설정'!B17+O1767*'01_설정'!B11+Q1767*'01_설정'!B12+P1767*'01_설정'!B13)</f>
        <v>31.311663053965646</v>
      </c>
      <c r="X1767" s="38">
        <f>IF(W1767="","",1+COUNTIFS($W$4:$W$3003,"&gt;"&amp;W1767)+COUNTIFS($W$4:W1767,W1767)-1)</f>
        <v>160</v>
      </c>
    </row>
    <row r="1768" spans="1:24" ht="16.5">
      <c r="A1768" s="38">
        <f>IF('04A_국토부원자료'!A1769="","",ROW()-3)</f>
        <v>1765</v>
      </c>
      <c r="B1768" s="39" t="str">
        <f>IFERROR('04A_국토부원자료'!B1769,"")</f>
        <v>서울특별시 송파구 방이동</v>
      </c>
      <c r="C1768" s="39" t="str">
        <f>IF(B1768="","",IF('04A_국토부원자료'!C1769&lt;&gt;"",'04A_국토부원자료'!C1769,TRIM('04A_국토부원자료'!D1769&amp;IF('04A_국토부원자료'!E1769&lt;&gt;"","-"&amp;'04A_국토부원자료'!E1769,""))))</f>
        <v>43</v>
      </c>
      <c r="D1768" s="39" t="str">
        <f>IFERROR('04A_국토부원자료'!F1769,"")</f>
        <v>대명벨리온</v>
      </c>
      <c r="E1768" s="40">
        <f>IFERROR(VALUE(SUBSTITUTE('04A_국토부원자료'!G1769,",","")),"")</f>
        <v>17.12</v>
      </c>
      <c r="F1768" s="41">
        <f>IFERROR(IF(AND('04A_국토부원자료'!H1769&lt;&gt;"",'04A_국토부원자료'!I1769&lt;&gt;""),DATE(INT(VALUE(SUBSTITUTE('04A_국토부원자료'!H1769,",",""))/100),MOD(VALUE(SUBSTITUTE('04A_국토부원자료'!H1769,",","")),100),VALUE(SUBSTITUTE('04A_국토부원자료'!I1769,",",""))),""),"")</f>
        <v>45532</v>
      </c>
      <c r="G1768" s="42">
        <f>IFERROR(VALUE(SUBSTITUTE('04A_국토부원자료'!J1769,",","")),"")</f>
        <v>16500</v>
      </c>
      <c r="H1768" s="43">
        <f t="shared" si="54"/>
        <v>165000000</v>
      </c>
      <c r="I1768" s="43">
        <f t="shared" si="55"/>
        <v>9637850.4672897197</v>
      </c>
      <c r="J1768" s="38">
        <f>IFERROR(VALUE(SUBSTITUTE('04A_국토부원자료'!K1769,",","")),"")</f>
        <v>6</v>
      </c>
      <c r="K1768" s="38">
        <f>IFERROR(VALUE(SUBSTITUTE('04A_국토부원자료'!N1769,",","")),"")</f>
        <v>2017</v>
      </c>
      <c r="L1768" s="39" t="str">
        <f>IFERROR('04A_국토부원자료'!O1769,"")</f>
        <v xml:space="preserve"> </v>
      </c>
      <c r="M1768" s="39" t="str">
        <f>IFERROR('04A_국토부원자료'!Q1769,"")</f>
        <v>중개거래</v>
      </c>
      <c r="N1768" s="38">
        <f>IF(B1768="","",IF('02_대상물건입력'!B5="",1,IF(ISNUMBER(SEARCH('02_대상물건입력'!B5,B1768)),1,0)))</f>
        <v>1</v>
      </c>
      <c r="O1768" s="38">
        <f>IF(B1768="","",IF('02_대상물건입력'!B6="",1,IF(ISNUMBER(SEARCH('02_대상물건입력'!B6,B1768)),1,0)))</f>
        <v>0</v>
      </c>
      <c r="P1768" s="38">
        <f>IF(L1768="","",IF('02_대상물건입력'!B15="",0,IF(ISNUMBER(SEARCH('02_대상물건입력'!B15,L1768)),1,0)))</f>
        <v>0</v>
      </c>
      <c r="Q1768" s="38">
        <f>IF(D1768="","",IF('02_대상물건입력'!B8="",0,IF(ISNUMBER(SEARCH('02_대상물건입력'!B8,D1768)),1,0)))</f>
        <v>0</v>
      </c>
      <c r="R1768" s="44">
        <f>IFERROR(ABS(E1768-'02_대상물건입력'!B11)/'02_대상물건입력'!B11,"")</f>
        <v>0.37157707724609801</v>
      </c>
      <c r="S1768" s="38">
        <f>IFERROR(ABS(J1768-'02_대상물건입력'!B10),"")</f>
        <v>6</v>
      </c>
      <c r="T1768" s="38">
        <f>IFERROR(ABS('01_설정'!B4-F1768),"")</f>
        <v>580</v>
      </c>
      <c r="U1768" s="38">
        <f>IFERROR(ABS(K1768-YEAR('02_대상물건입력'!B14)),"")</f>
        <v>9</v>
      </c>
      <c r="V1768" s="38" t="str">
        <f>IF(B1768="","",IF(AND(E1768&gt;0,F1768&gt;0,H1768&gt;0,OR('04A_국토부원자료'!P1769="",'04A_국토부원자료'!P1769="-"),IF('01_설정'!B10=1,N1768=1,TRUE),R1768&lt;='01_설정'!B5,S1768&lt;='01_설정'!B6,T1768&lt;='01_설정'!B7,U1768&lt;='01_설정'!B8),"Y",""))</f>
        <v/>
      </c>
      <c r="W1768" s="40" t="str">
        <f>IF(V1768&lt;&gt;"Y","",MAX(0,(1-R1768/'01_설정'!B5))*'01_설정'!B14+MAX(0,(1-S1768/'01_설정'!B6))*'01_설정'!B15+MAX(0,(1-T1768/'01_설정'!B7))*'01_설정'!B16+MAX(0,(1-U1768/'01_설정'!B8))*'01_설정'!B17+O1768*'01_설정'!B11+Q1768*'01_설정'!B12+P1768*'01_설정'!B13)</f>
        <v/>
      </c>
      <c r="X1768" s="38" t="str">
        <f>IF(W1768="","",1+COUNTIFS($W$4:$W$3003,"&gt;"&amp;W1768)+COUNTIFS($W$4:W1768,W1768)-1)</f>
        <v/>
      </c>
    </row>
    <row r="1769" spans="1:24" ht="16.5">
      <c r="A1769" s="38">
        <f>IF('04A_국토부원자료'!A1770="","",ROW()-3)</f>
        <v>1766</v>
      </c>
      <c r="B1769" s="39" t="str">
        <f>IFERROR('04A_국토부원자료'!B1770,"")</f>
        <v>서울특별시 송파구 방이동</v>
      </c>
      <c r="C1769" s="39" t="str">
        <f>IF(B1769="","",IF('04A_국토부원자료'!C1770&lt;&gt;"",'04A_국토부원자료'!C1770,TRIM('04A_국토부원자료'!D1770&amp;IF('04A_국토부원자료'!E1770&lt;&gt;"","-"&amp;'04A_국토부원자료'!E1770,""))))</f>
        <v>48-3</v>
      </c>
      <c r="D1769" s="39" t="str">
        <f>IFERROR('04A_국토부원자료'!F1770,"")</f>
        <v>더원센트럴</v>
      </c>
      <c r="E1769" s="40">
        <f>IFERROR(VALUE(SUBSTITUTE('04A_국토부원자료'!G1770,",","")),"")</f>
        <v>35.200000000000003</v>
      </c>
      <c r="F1769" s="41">
        <f>IFERROR(IF(AND('04A_국토부원자료'!H1770&lt;&gt;"",'04A_국토부원자료'!I1770&lt;&gt;""),DATE(INT(VALUE(SUBSTITUTE('04A_국토부원자료'!H1770,",",""))/100),MOD(VALUE(SUBSTITUTE('04A_국토부원자료'!H1770,",","")),100),VALUE(SUBSTITUTE('04A_국토부원자료'!I1770,",",""))),""),"")</f>
        <v>45531</v>
      </c>
      <c r="G1769" s="42">
        <f>IFERROR(VALUE(SUBSTITUTE('04A_국토부원자료'!J1770,",","")),"")</f>
        <v>31800</v>
      </c>
      <c r="H1769" s="43">
        <f t="shared" si="54"/>
        <v>318000000</v>
      </c>
      <c r="I1769" s="43">
        <f t="shared" si="55"/>
        <v>9034090.9090909082</v>
      </c>
      <c r="J1769" s="38">
        <f>IFERROR(VALUE(SUBSTITUTE('04A_국토부원자료'!K1770,",","")),"")</f>
        <v>8</v>
      </c>
      <c r="K1769" s="38">
        <f>IFERROR(VALUE(SUBSTITUTE('04A_국토부원자료'!N1770,",","")),"")</f>
        <v>2020</v>
      </c>
      <c r="L1769" s="39" t="str">
        <f>IFERROR('04A_국토부원자료'!O1770,"")</f>
        <v>위례성대로2길 13</v>
      </c>
      <c r="M1769" s="39" t="str">
        <f>IFERROR('04A_국토부원자료'!Q1770,"")</f>
        <v>직거래</v>
      </c>
      <c r="N1769" s="38">
        <f>IF(B1769="","",IF('02_대상물건입력'!B5="",1,IF(ISNUMBER(SEARCH('02_대상물건입력'!B5,B1769)),1,0)))</f>
        <v>1</v>
      </c>
      <c r="O1769" s="38">
        <f>IF(B1769="","",IF('02_대상물건입력'!B6="",1,IF(ISNUMBER(SEARCH('02_대상물건입력'!B6,B1769)),1,0)))</f>
        <v>0</v>
      </c>
      <c r="P1769" s="38">
        <f>IF(L1769="","",IF('02_대상물건입력'!B15="",0,IF(ISNUMBER(SEARCH('02_대상물건입력'!B15,L1769)),1,0)))</f>
        <v>0</v>
      </c>
      <c r="Q1769" s="38">
        <f>IF(D1769="","",IF('02_대상물건입력'!B8="",0,IF(ISNUMBER(SEARCH('02_대상물건입력'!B8,D1769)),1,0)))</f>
        <v>0</v>
      </c>
      <c r="R1769" s="44">
        <f>IFERROR(ABS(E1769-'02_대상물건입력'!B11)/'02_대상물건입력'!B11,"")</f>
        <v>0.29208451407344344</v>
      </c>
      <c r="S1769" s="38">
        <f>IFERROR(ABS(J1769-'02_대상물건입력'!B10),"")</f>
        <v>4</v>
      </c>
      <c r="T1769" s="38">
        <f>IFERROR(ABS('01_설정'!B4-F1769),"")</f>
        <v>581</v>
      </c>
      <c r="U1769" s="38">
        <f>IFERROR(ABS(K1769-YEAR('02_대상물건입력'!B14)),"")</f>
        <v>6</v>
      </c>
      <c r="V1769" s="38" t="str">
        <f>IF(B1769="","",IF(AND(E1769&gt;0,F1769&gt;0,H1769&gt;0,OR('04A_국토부원자료'!P1770="",'04A_국토부원자료'!P1770="-"),IF('01_설정'!B10=1,N1769=1,TRUE),R1769&lt;='01_설정'!B5,S1769&lt;='01_설정'!B6,T1769&lt;='01_설정'!B7,U1769&lt;='01_설정'!B8),"Y",""))</f>
        <v/>
      </c>
      <c r="W1769" s="40" t="str">
        <f>IF(V1769&lt;&gt;"Y","",MAX(0,(1-R1769/'01_설정'!B5))*'01_설정'!B14+MAX(0,(1-S1769/'01_설정'!B6))*'01_설정'!B15+MAX(0,(1-T1769/'01_설정'!B7))*'01_설정'!B16+MAX(0,(1-U1769/'01_설정'!B8))*'01_설정'!B17+O1769*'01_설정'!B11+Q1769*'01_설정'!B12+P1769*'01_설정'!B13)</f>
        <v/>
      </c>
      <c r="X1769" s="38" t="str">
        <f>IF(W1769="","",1+COUNTIFS($W$4:$W$3003,"&gt;"&amp;W1769)+COUNTIFS($W$4:W1769,W1769)-1)</f>
        <v/>
      </c>
    </row>
    <row r="1770" spans="1:24" ht="16.5">
      <c r="A1770" s="38">
        <f>IF('04A_국토부원자료'!A1771="","",ROW()-3)</f>
        <v>1767</v>
      </c>
      <c r="B1770" s="39" t="str">
        <f>IFERROR('04A_국토부원자료'!B1771,"")</f>
        <v>서울특별시 송파구 방이동</v>
      </c>
      <c r="C1770" s="39" t="str">
        <f>IF(B1770="","",IF('04A_국토부원자료'!C1771&lt;&gt;"",'04A_국토부원자료'!C1771,TRIM('04A_국토부원자료'!D1771&amp;IF('04A_국토부원자료'!E1771&lt;&gt;"","-"&amp;'04A_국토부원자료'!E1771,""))))</f>
        <v>43</v>
      </c>
      <c r="D1770" s="39" t="str">
        <f>IFERROR('04A_국토부원자료'!F1771,"")</f>
        <v>대명벨리온</v>
      </c>
      <c r="E1770" s="40">
        <f>IFERROR(VALUE(SUBSTITUTE('04A_국토부원자료'!G1771,",","")),"")</f>
        <v>17.12</v>
      </c>
      <c r="F1770" s="41">
        <f>IFERROR(IF(AND('04A_국토부원자료'!H1771&lt;&gt;"",'04A_국토부원자료'!I1771&lt;&gt;""),DATE(INT(VALUE(SUBSTITUTE('04A_국토부원자료'!H1771,",",""))/100),MOD(VALUE(SUBSTITUTE('04A_국토부원자료'!H1771,",","")),100),VALUE(SUBSTITUTE('04A_국토부원자료'!I1771,",",""))),""),"")</f>
        <v>45531</v>
      </c>
      <c r="G1770" s="42">
        <f>IFERROR(VALUE(SUBSTITUTE('04A_국토부원자료'!J1771,",","")),"")</f>
        <v>18300</v>
      </c>
      <c r="H1770" s="43">
        <f t="shared" si="54"/>
        <v>183000000</v>
      </c>
      <c r="I1770" s="43">
        <f t="shared" si="55"/>
        <v>10689252.336448597</v>
      </c>
      <c r="J1770" s="38">
        <f>IFERROR(VALUE(SUBSTITUTE('04A_국토부원자료'!K1771,",","")),"")</f>
        <v>16</v>
      </c>
      <c r="K1770" s="38">
        <f>IFERROR(VALUE(SUBSTITUTE('04A_국토부원자료'!N1771,",","")),"")</f>
        <v>2017</v>
      </c>
      <c r="L1770" s="39" t="str">
        <f>IFERROR('04A_국토부원자료'!O1771,"")</f>
        <v xml:space="preserve"> </v>
      </c>
      <c r="M1770" s="39" t="str">
        <f>IFERROR('04A_국토부원자료'!Q1771,"")</f>
        <v>중개거래</v>
      </c>
      <c r="N1770" s="38">
        <f>IF(B1770="","",IF('02_대상물건입력'!B5="",1,IF(ISNUMBER(SEARCH('02_대상물건입력'!B5,B1770)),1,0)))</f>
        <v>1</v>
      </c>
      <c r="O1770" s="38">
        <f>IF(B1770="","",IF('02_대상물건입력'!B6="",1,IF(ISNUMBER(SEARCH('02_대상물건입력'!B6,B1770)),1,0)))</f>
        <v>0</v>
      </c>
      <c r="P1770" s="38">
        <f>IF(L1770="","",IF('02_대상물건입력'!B15="",0,IF(ISNUMBER(SEARCH('02_대상물건입력'!B15,L1770)),1,0)))</f>
        <v>0</v>
      </c>
      <c r="Q1770" s="38">
        <f>IF(D1770="","",IF('02_대상물건입력'!B8="",0,IF(ISNUMBER(SEARCH('02_대상물건입력'!B8,D1770)),1,0)))</f>
        <v>0</v>
      </c>
      <c r="R1770" s="44">
        <f>IFERROR(ABS(E1770-'02_대상물건입력'!B11)/'02_대상물건입력'!B11,"")</f>
        <v>0.37157707724609801</v>
      </c>
      <c r="S1770" s="38">
        <f>IFERROR(ABS(J1770-'02_대상물건입력'!B10),"")</f>
        <v>4</v>
      </c>
      <c r="T1770" s="38">
        <f>IFERROR(ABS('01_설정'!B4-F1770),"")</f>
        <v>581</v>
      </c>
      <c r="U1770" s="38">
        <f>IFERROR(ABS(K1770-YEAR('02_대상물건입력'!B14)),"")</f>
        <v>9</v>
      </c>
      <c r="V1770" s="38" t="str">
        <f>IF(B1770="","",IF(AND(E1770&gt;0,F1770&gt;0,H1770&gt;0,OR('04A_국토부원자료'!P1771="",'04A_국토부원자료'!P1771="-"),IF('01_설정'!B10=1,N1770=1,TRUE),R1770&lt;='01_설정'!B5,S1770&lt;='01_설정'!B6,T1770&lt;='01_설정'!B7,U1770&lt;='01_설정'!B8),"Y",""))</f>
        <v/>
      </c>
      <c r="W1770" s="40" t="str">
        <f>IF(V1770&lt;&gt;"Y","",MAX(0,(1-R1770/'01_설정'!B5))*'01_설정'!B14+MAX(0,(1-S1770/'01_설정'!B6))*'01_설정'!B15+MAX(0,(1-T1770/'01_설정'!B7))*'01_설정'!B16+MAX(0,(1-U1770/'01_설정'!B8))*'01_설정'!B17+O1770*'01_설정'!B11+Q1770*'01_설정'!B12+P1770*'01_설정'!B13)</f>
        <v/>
      </c>
      <c r="X1770" s="38" t="str">
        <f>IF(W1770="","",1+COUNTIFS($W$4:$W$3003,"&gt;"&amp;W1770)+COUNTIFS($W$4:W1770,W1770)-1)</f>
        <v/>
      </c>
    </row>
    <row r="1771" spans="1:24" ht="16.5">
      <c r="A1771" s="38">
        <f>IF('04A_국토부원자료'!A1772="","",ROW()-3)</f>
        <v>1768</v>
      </c>
      <c r="B1771" s="39" t="str">
        <f>IFERROR('04A_국토부원자료'!B1772,"")</f>
        <v>서울특별시 송파구 방이동</v>
      </c>
      <c r="C1771" s="39" t="str">
        <f>IF(B1771="","",IF('04A_국토부원자료'!C1772&lt;&gt;"",'04A_국토부원자료'!C1772,TRIM('04A_국토부원자료'!D1772&amp;IF('04A_국토부원자료'!E1772&lt;&gt;"","-"&amp;'04A_국토부원자료'!E1772,""))))</f>
        <v>40-3</v>
      </c>
      <c r="D1771" s="39" t="str">
        <f>IFERROR('04A_국토부원자료'!F1772,"")</f>
        <v>올림픽파크뷰</v>
      </c>
      <c r="E1771" s="40">
        <f>IFERROR(VALUE(SUBSTITUTE('04A_국토부원자료'!G1772,",","")),"")</f>
        <v>26.43</v>
      </c>
      <c r="F1771" s="41">
        <f>IFERROR(IF(AND('04A_국토부원자료'!H1772&lt;&gt;"",'04A_국토부원자료'!I1772&lt;&gt;""),DATE(INT(VALUE(SUBSTITUTE('04A_국토부원자료'!H1772,",",""))/100),MOD(VALUE(SUBSTITUTE('04A_국토부원자료'!H1772,",","")),100),VALUE(SUBSTITUTE('04A_국토부원자료'!I1772,",",""))),""),"")</f>
        <v>45530</v>
      </c>
      <c r="G1771" s="42">
        <f>IFERROR(VALUE(SUBSTITUTE('04A_국토부원자료'!J1772,",","")),"")</f>
        <v>20500</v>
      </c>
      <c r="H1771" s="43">
        <f t="shared" si="54"/>
        <v>205000000</v>
      </c>
      <c r="I1771" s="43">
        <f t="shared" si="55"/>
        <v>7756337.495270526</v>
      </c>
      <c r="J1771" s="38">
        <f>IFERROR(VALUE(SUBSTITUTE('04A_국토부원자료'!K1772,",","")),"")</f>
        <v>2</v>
      </c>
      <c r="K1771" s="38">
        <f>IFERROR(VALUE(SUBSTITUTE('04A_국토부원자료'!N1772,",","")),"")</f>
        <v>2004</v>
      </c>
      <c r="L1771" s="39" t="str">
        <f>IFERROR('04A_국토부원자료'!O1772,"")</f>
        <v>올림픽로 374</v>
      </c>
      <c r="M1771" s="39" t="str">
        <f>IFERROR('04A_국토부원자료'!Q1772,"")</f>
        <v>중개거래</v>
      </c>
      <c r="N1771" s="38">
        <f>IF(B1771="","",IF('02_대상물건입력'!B5="",1,IF(ISNUMBER(SEARCH('02_대상물건입력'!B5,B1771)),1,0)))</f>
        <v>1</v>
      </c>
      <c r="O1771" s="38">
        <f>IF(B1771="","",IF('02_대상물건입력'!B6="",1,IF(ISNUMBER(SEARCH('02_대상물건입력'!B6,B1771)),1,0)))</f>
        <v>0</v>
      </c>
      <c r="P1771" s="38">
        <f>IF(L1771="","",IF('02_대상물건입력'!B15="",0,IF(ISNUMBER(SEARCH('02_대상물건입력'!B15,L1771)),1,0)))</f>
        <v>0</v>
      </c>
      <c r="Q1771" s="38">
        <f>IF(D1771="","",IF('02_대상물건입력'!B8="",0,IF(ISNUMBER(SEARCH('02_대상물건입력'!B8,D1771)),1,0)))</f>
        <v>0</v>
      </c>
      <c r="R1771" s="44">
        <f>IFERROR(ABS(E1771-'02_대상물건입력'!B11)/'02_대상물건입력'!B11,"")</f>
        <v>2.98354060522413E-2</v>
      </c>
      <c r="S1771" s="38">
        <f>IFERROR(ABS(J1771-'02_대상물건입력'!B10),"")</f>
        <v>10</v>
      </c>
      <c r="T1771" s="38">
        <f>IFERROR(ABS('01_설정'!B4-F1771),"")</f>
        <v>582</v>
      </c>
      <c r="U1771" s="38">
        <f>IFERROR(ABS(K1771-YEAR('02_대상물건입력'!B14)),"")</f>
        <v>22</v>
      </c>
      <c r="V1771" s="38" t="str">
        <f>IF(B1771="","",IF(AND(E1771&gt;0,F1771&gt;0,H1771&gt;0,OR('04A_국토부원자료'!P1772="",'04A_국토부원자료'!P1772="-"),IF('01_설정'!B10=1,N1771=1,TRUE),R1771&lt;='01_설정'!B5,S1771&lt;='01_설정'!B6,T1771&lt;='01_설정'!B7,U1771&lt;='01_설정'!B8),"Y",""))</f>
        <v/>
      </c>
      <c r="W1771" s="40" t="str">
        <f>IF(V1771&lt;&gt;"Y","",MAX(0,(1-R1771/'01_설정'!B5))*'01_설정'!B14+MAX(0,(1-S1771/'01_설정'!B6))*'01_설정'!B15+MAX(0,(1-T1771/'01_설정'!B7))*'01_설정'!B16+MAX(0,(1-U1771/'01_설정'!B8))*'01_설정'!B17+O1771*'01_설정'!B11+Q1771*'01_설정'!B12+P1771*'01_설정'!B13)</f>
        <v/>
      </c>
      <c r="X1771" s="38" t="str">
        <f>IF(W1771="","",1+COUNTIFS($W$4:$W$3003,"&gt;"&amp;W1771)+COUNTIFS($W$4:W1771,W1771)-1)</f>
        <v/>
      </c>
    </row>
    <row r="1772" spans="1:24" ht="16.5">
      <c r="A1772" s="38">
        <f>IF('04A_국토부원자료'!A1773="","",ROW()-3)</f>
        <v>1769</v>
      </c>
      <c r="B1772" s="39" t="str">
        <f>IFERROR('04A_국토부원자료'!B1773,"")</f>
        <v>서울특별시 송파구 방이동</v>
      </c>
      <c r="C1772" s="39" t="str">
        <f>IF(B1772="","",IF('04A_국토부원자료'!C1773&lt;&gt;"",'04A_국토부원자료'!C1773,TRIM('04A_국토부원자료'!D1773&amp;IF('04A_국토부원자료'!E1773&lt;&gt;"","-"&amp;'04A_국토부원자료'!E1773,""))))</f>
        <v>49-5</v>
      </c>
      <c r="D1772" s="39" t="str">
        <f>IFERROR('04A_국토부원자료'!F1773,"")</f>
        <v>올림픽파크존오피스텔</v>
      </c>
      <c r="E1772" s="40">
        <f>IFERROR(VALUE(SUBSTITUTE('04A_국토부원자료'!G1773,",","")),"")</f>
        <v>25.78</v>
      </c>
      <c r="F1772" s="41">
        <f>IFERROR(IF(AND('04A_국토부원자료'!H1773&lt;&gt;"",'04A_국토부원자료'!I1773&lt;&gt;""),DATE(INT(VALUE(SUBSTITUTE('04A_국토부원자료'!H1773,",",""))/100),MOD(VALUE(SUBSTITUTE('04A_국토부원자료'!H1773,",","")),100),VALUE(SUBSTITUTE('04A_국토부원자료'!I1773,",",""))),""),"")</f>
        <v>45530</v>
      </c>
      <c r="G1772" s="42">
        <f>IFERROR(VALUE(SUBSTITUTE('04A_국토부원자료'!J1773,",","")),"")</f>
        <v>11000</v>
      </c>
      <c r="H1772" s="43">
        <f t="shared" si="54"/>
        <v>110000000</v>
      </c>
      <c r="I1772" s="43">
        <f t="shared" si="55"/>
        <v>4266873.5453840187</v>
      </c>
      <c r="J1772" s="38">
        <f>IFERROR(VALUE(SUBSTITUTE('04A_국토부원자료'!K1773,",","")),"")</f>
        <v>6</v>
      </c>
      <c r="K1772" s="38">
        <f>IFERROR(VALUE(SUBSTITUTE('04A_국토부원자료'!N1773,",","")),"")</f>
        <v>2002</v>
      </c>
      <c r="L1772" s="39" t="str">
        <f>IFERROR('04A_국토부원자료'!O1773,"")</f>
        <v>오금로11길 59</v>
      </c>
      <c r="M1772" s="39" t="str">
        <f>IFERROR('04A_국토부원자료'!Q1773,"")</f>
        <v>직거래</v>
      </c>
      <c r="N1772" s="38">
        <f>IF(B1772="","",IF('02_대상물건입력'!B5="",1,IF(ISNUMBER(SEARCH('02_대상물건입력'!B5,B1772)),1,0)))</f>
        <v>1</v>
      </c>
      <c r="O1772" s="38">
        <f>IF(B1772="","",IF('02_대상물건입력'!B6="",1,IF(ISNUMBER(SEARCH('02_대상물건입력'!B6,B1772)),1,0)))</f>
        <v>0</v>
      </c>
      <c r="P1772" s="38">
        <f>IF(L1772="","",IF('02_대상물건입력'!B15="",0,IF(ISNUMBER(SEARCH('02_대상물건입력'!B15,L1772)),1,0)))</f>
        <v>0</v>
      </c>
      <c r="Q1772" s="38">
        <f>IF(D1772="","",IF('02_대상물건입력'!B8="",0,IF(ISNUMBER(SEARCH('02_대상물건입력'!B8,D1772)),1,0)))</f>
        <v>0</v>
      </c>
      <c r="R1772" s="44">
        <f>IFERROR(ABS(E1772-'02_대상물건입력'!B11)/'02_대상물건입력'!B11,"")</f>
        <v>5.36949212268929E-2</v>
      </c>
      <c r="S1772" s="38">
        <f>IFERROR(ABS(J1772-'02_대상물건입력'!B10),"")</f>
        <v>6</v>
      </c>
      <c r="T1772" s="38">
        <f>IFERROR(ABS('01_설정'!B4-F1772),"")</f>
        <v>582</v>
      </c>
      <c r="U1772" s="38">
        <f>IFERROR(ABS(K1772-YEAR('02_대상물건입력'!B14)),"")</f>
        <v>24</v>
      </c>
      <c r="V1772" s="38" t="str">
        <f>IF(B1772="","",IF(AND(E1772&gt;0,F1772&gt;0,H1772&gt;0,OR('04A_국토부원자료'!P1773="",'04A_국토부원자료'!P1773="-"),IF('01_설정'!B10=1,N1772=1,TRUE),R1772&lt;='01_설정'!B5,S1772&lt;='01_설정'!B6,T1772&lt;='01_설정'!B7,U1772&lt;='01_설정'!B8),"Y",""))</f>
        <v/>
      </c>
      <c r="W1772" s="40" t="str">
        <f>IF(V1772&lt;&gt;"Y","",MAX(0,(1-R1772/'01_설정'!B5))*'01_설정'!B14+MAX(0,(1-S1772/'01_설정'!B6))*'01_설정'!B15+MAX(0,(1-T1772/'01_설정'!B7))*'01_설정'!B16+MAX(0,(1-U1772/'01_설정'!B8))*'01_설정'!B17+O1772*'01_설정'!B11+Q1772*'01_설정'!B12+P1772*'01_설정'!B13)</f>
        <v/>
      </c>
      <c r="X1772" s="38" t="str">
        <f>IF(W1772="","",1+COUNTIFS($W$4:$W$3003,"&gt;"&amp;W1772)+COUNTIFS($W$4:W1772,W1772)-1)</f>
        <v/>
      </c>
    </row>
    <row r="1773" spans="1:24" ht="16.5">
      <c r="A1773" s="38">
        <f>IF('04A_국토부원자료'!A1774="","",ROW()-3)</f>
        <v>1770</v>
      </c>
      <c r="B1773" s="39" t="str">
        <f>IFERROR('04A_국토부원자료'!B1774,"")</f>
        <v>서울특별시 송파구 방이동</v>
      </c>
      <c r="C1773" s="39" t="str">
        <f>IF(B1773="","",IF('04A_국토부원자료'!C1774&lt;&gt;"",'04A_국토부원자료'!C1774,TRIM('04A_국토부원자료'!D1774&amp;IF('04A_국토부원자료'!E1774&lt;&gt;"","-"&amp;'04A_국토부원자료'!E1774,""))))</f>
        <v>40-3</v>
      </c>
      <c r="D1773" s="39" t="str">
        <f>IFERROR('04A_국토부원자료'!F1774,"")</f>
        <v>올림픽파크뷰</v>
      </c>
      <c r="E1773" s="40">
        <f>IFERROR(VALUE(SUBSTITUTE('04A_국토부원자료'!G1774,",","")),"")</f>
        <v>26.43</v>
      </c>
      <c r="F1773" s="41">
        <f>IFERROR(IF(AND('04A_국토부원자료'!H1774&lt;&gt;"",'04A_국토부원자료'!I1774&lt;&gt;""),DATE(INT(VALUE(SUBSTITUTE('04A_국토부원자료'!H1774,",",""))/100),MOD(VALUE(SUBSTITUTE('04A_국토부원자료'!H1774,",","")),100),VALUE(SUBSTITUTE('04A_국토부원자료'!I1774,",",""))),""),"")</f>
        <v>45530</v>
      </c>
      <c r="G1773" s="42">
        <f>IFERROR(VALUE(SUBSTITUTE('04A_국토부원자료'!J1774,",","")),"")</f>
        <v>20500</v>
      </c>
      <c r="H1773" s="43">
        <f t="shared" si="54"/>
        <v>205000000</v>
      </c>
      <c r="I1773" s="43">
        <f t="shared" si="55"/>
        <v>7756337.495270526</v>
      </c>
      <c r="J1773" s="38">
        <f>IFERROR(VALUE(SUBSTITUTE('04A_국토부원자료'!K1774,",","")),"")</f>
        <v>2</v>
      </c>
      <c r="K1773" s="38">
        <f>IFERROR(VALUE(SUBSTITUTE('04A_국토부원자료'!N1774,",","")),"")</f>
        <v>2004</v>
      </c>
      <c r="L1773" s="39" t="str">
        <f>IFERROR('04A_국토부원자료'!O1774,"")</f>
        <v>올림픽로 374</v>
      </c>
      <c r="M1773" s="39" t="str">
        <f>IFERROR('04A_국토부원자료'!Q1774,"")</f>
        <v>중개거래</v>
      </c>
      <c r="N1773" s="38">
        <f>IF(B1773="","",IF('02_대상물건입력'!B5="",1,IF(ISNUMBER(SEARCH('02_대상물건입력'!B5,B1773)),1,0)))</f>
        <v>1</v>
      </c>
      <c r="O1773" s="38">
        <f>IF(B1773="","",IF('02_대상물건입력'!B6="",1,IF(ISNUMBER(SEARCH('02_대상물건입력'!B6,B1773)),1,0)))</f>
        <v>0</v>
      </c>
      <c r="P1773" s="38">
        <f>IF(L1773="","",IF('02_대상물건입력'!B15="",0,IF(ISNUMBER(SEARCH('02_대상물건입력'!B15,L1773)),1,0)))</f>
        <v>0</v>
      </c>
      <c r="Q1773" s="38">
        <f>IF(D1773="","",IF('02_대상물건입력'!B8="",0,IF(ISNUMBER(SEARCH('02_대상물건입력'!B8,D1773)),1,0)))</f>
        <v>0</v>
      </c>
      <c r="R1773" s="44">
        <f>IFERROR(ABS(E1773-'02_대상물건입력'!B11)/'02_대상물건입력'!B11,"")</f>
        <v>2.98354060522413E-2</v>
      </c>
      <c r="S1773" s="38">
        <f>IFERROR(ABS(J1773-'02_대상물건입력'!B10),"")</f>
        <v>10</v>
      </c>
      <c r="T1773" s="38">
        <f>IFERROR(ABS('01_설정'!B4-F1773),"")</f>
        <v>582</v>
      </c>
      <c r="U1773" s="38">
        <f>IFERROR(ABS(K1773-YEAR('02_대상물건입력'!B14)),"")</f>
        <v>22</v>
      </c>
      <c r="V1773" s="38" t="str">
        <f>IF(B1773="","",IF(AND(E1773&gt;0,F1773&gt;0,H1773&gt;0,OR('04A_국토부원자료'!P1774="",'04A_국토부원자료'!P1774="-"),IF('01_설정'!B10=1,N1773=1,TRUE),R1773&lt;='01_설정'!B5,S1773&lt;='01_설정'!B6,T1773&lt;='01_설정'!B7,U1773&lt;='01_설정'!B8),"Y",""))</f>
        <v/>
      </c>
      <c r="W1773" s="40" t="str">
        <f>IF(V1773&lt;&gt;"Y","",MAX(0,(1-R1773/'01_설정'!B5))*'01_설정'!B14+MAX(0,(1-S1773/'01_설정'!B6))*'01_설정'!B15+MAX(0,(1-T1773/'01_설정'!B7))*'01_설정'!B16+MAX(0,(1-U1773/'01_설정'!B8))*'01_설정'!B17+O1773*'01_설정'!B11+Q1773*'01_설정'!B12+P1773*'01_설정'!B13)</f>
        <v/>
      </c>
      <c r="X1773" s="38" t="str">
        <f>IF(W1773="","",1+COUNTIFS($W$4:$W$3003,"&gt;"&amp;W1773)+COUNTIFS($W$4:W1773,W1773)-1)</f>
        <v/>
      </c>
    </row>
    <row r="1774" spans="1:24" ht="16.5">
      <c r="A1774" s="38">
        <f>IF('04A_국토부원자료'!A1775="","",ROW()-3)</f>
        <v>1771</v>
      </c>
      <c r="B1774" s="39" t="str">
        <f>IFERROR('04A_국토부원자료'!B1775,"")</f>
        <v>서울특별시 송파구 방이동</v>
      </c>
      <c r="C1774" s="39" t="str">
        <f>IF(B1774="","",IF('04A_국토부원자료'!C1775&lt;&gt;"",'04A_국토부원자료'!C1775,TRIM('04A_국토부원자료'!D1775&amp;IF('04A_국토부원자료'!E1775&lt;&gt;"","-"&amp;'04A_국토부원자료'!E1775,""))))</f>
        <v>43</v>
      </c>
      <c r="D1774" s="39" t="str">
        <f>IFERROR('04A_국토부원자료'!F1775,"")</f>
        <v>대명벨리온</v>
      </c>
      <c r="E1774" s="40">
        <f>IFERROR(VALUE(SUBSTITUTE('04A_국토부원자료'!G1775,",","")),"")</f>
        <v>17.32</v>
      </c>
      <c r="F1774" s="41">
        <f>IFERROR(IF(AND('04A_국토부원자료'!H1775&lt;&gt;"",'04A_국토부원자료'!I1775&lt;&gt;""),DATE(INT(VALUE(SUBSTITUTE('04A_국토부원자료'!H1775,",",""))/100),MOD(VALUE(SUBSTITUTE('04A_국토부원자료'!H1775,",","")),100),VALUE(SUBSTITUTE('04A_국토부원자료'!I1775,",",""))),""),"")</f>
        <v>45528</v>
      </c>
      <c r="G1774" s="42">
        <f>IFERROR(VALUE(SUBSTITUTE('04A_국토부원자료'!J1775,",","")),"")</f>
        <v>18000</v>
      </c>
      <c r="H1774" s="43">
        <f t="shared" si="54"/>
        <v>180000000</v>
      </c>
      <c r="I1774" s="43">
        <f t="shared" si="55"/>
        <v>10392609.699769054</v>
      </c>
      <c r="J1774" s="38">
        <f>IFERROR(VALUE(SUBSTITUTE('04A_국토부원자료'!K1775,",","")),"")</f>
        <v>12</v>
      </c>
      <c r="K1774" s="38">
        <f>IFERROR(VALUE(SUBSTITUTE('04A_국토부원자료'!N1775,",","")),"")</f>
        <v>2017</v>
      </c>
      <c r="L1774" s="39" t="str">
        <f>IFERROR('04A_국토부원자료'!O1775,"")</f>
        <v xml:space="preserve"> </v>
      </c>
      <c r="M1774" s="39" t="str">
        <f>IFERROR('04A_국토부원자료'!Q1775,"")</f>
        <v>중개거래</v>
      </c>
      <c r="N1774" s="38">
        <f>IF(B1774="","",IF('02_대상물건입력'!B5="",1,IF(ISNUMBER(SEARCH('02_대상물건입력'!B5,B1774)),1,0)))</f>
        <v>1</v>
      </c>
      <c r="O1774" s="38">
        <f>IF(B1774="","",IF('02_대상물건입력'!B6="",1,IF(ISNUMBER(SEARCH('02_대상물건입력'!B6,B1774)),1,0)))</f>
        <v>0</v>
      </c>
      <c r="P1774" s="38">
        <f>IF(L1774="","",IF('02_대상물건입력'!B15="",0,IF(ISNUMBER(SEARCH('02_대상물건입력'!B15,L1774)),1,0)))</f>
        <v>0</v>
      </c>
      <c r="Q1774" s="38">
        <f>IF(D1774="","",IF('02_대상물건입력'!B8="",0,IF(ISNUMBER(SEARCH('02_대상물건입력'!B8,D1774)),1,0)))</f>
        <v>0</v>
      </c>
      <c r="R1774" s="44">
        <f>IFERROR(ABS(E1774-'02_대상물건입력'!B11)/'02_대상물건입력'!B11,"")</f>
        <v>0.36423568796158984</v>
      </c>
      <c r="S1774" s="38">
        <f>IFERROR(ABS(J1774-'02_대상물건입력'!B10),"")</f>
        <v>0</v>
      </c>
      <c r="T1774" s="38">
        <f>IFERROR(ABS('01_설정'!B4-F1774),"")</f>
        <v>584</v>
      </c>
      <c r="U1774" s="38">
        <f>IFERROR(ABS(K1774-YEAR('02_대상물건입력'!B14)),"")</f>
        <v>9</v>
      </c>
      <c r="V1774" s="38" t="str">
        <f>IF(B1774="","",IF(AND(E1774&gt;0,F1774&gt;0,H1774&gt;0,OR('04A_국토부원자료'!P1775="",'04A_국토부원자료'!P1775="-"),IF('01_설정'!B10=1,N1774=1,TRUE),R1774&lt;='01_설정'!B5,S1774&lt;='01_설정'!B6,T1774&lt;='01_설정'!B7,U1774&lt;='01_설정'!B8),"Y",""))</f>
        <v/>
      </c>
      <c r="W1774" s="40" t="str">
        <f>IF(V1774&lt;&gt;"Y","",MAX(0,(1-R1774/'01_설정'!B5))*'01_설정'!B14+MAX(0,(1-S1774/'01_설정'!B6))*'01_설정'!B15+MAX(0,(1-T1774/'01_설정'!B7))*'01_설정'!B16+MAX(0,(1-U1774/'01_설정'!B8))*'01_설정'!B17+O1774*'01_설정'!B11+Q1774*'01_설정'!B12+P1774*'01_설정'!B13)</f>
        <v/>
      </c>
      <c r="X1774" s="38" t="str">
        <f>IF(W1774="","",1+COUNTIFS($W$4:$W$3003,"&gt;"&amp;W1774)+COUNTIFS($W$4:W1774,W1774)-1)</f>
        <v/>
      </c>
    </row>
    <row r="1775" spans="1:24" ht="16.5">
      <c r="A1775" s="38">
        <f>IF('04A_국토부원자료'!A1776="","",ROW()-3)</f>
        <v>1772</v>
      </c>
      <c r="B1775" s="39" t="str">
        <f>IFERROR('04A_국토부원자료'!B1776,"")</f>
        <v>서울특별시 송파구 방이동</v>
      </c>
      <c r="C1775" s="39" t="str">
        <f>IF(B1775="","",IF('04A_국토부원자료'!C1776&lt;&gt;"",'04A_국토부원자료'!C1776,TRIM('04A_국토부원자료'!D1776&amp;IF('04A_국토부원자료'!E1776&lt;&gt;"","-"&amp;'04A_국토부원자료'!E1776,""))))</f>
        <v>39</v>
      </c>
      <c r="D1775" s="39" t="str">
        <f>IFERROR('04A_국토부원자료'!F1776,"")</f>
        <v>잠실 제니알</v>
      </c>
      <c r="E1775" s="40">
        <f>IFERROR(VALUE(SUBSTITUTE('04A_국토부원자료'!G1776,",","")),"")</f>
        <v>23.57</v>
      </c>
      <c r="F1775" s="41">
        <f>IFERROR(IF(AND('04A_국토부원자료'!H1776&lt;&gt;"",'04A_국토부원자료'!I1776&lt;&gt;""),DATE(INT(VALUE(SUBSTITUTE('04A_국토부원자료'!H1776,",",""))/100),MOD(VALUE(SUBSTITUTE('04A_국토부원자료'!H1776,",","")),100),VALUE(SUBSTITUTE('04A_국토부원자료'!I1776,",",""))),""),"")</f>
        <v>45521</v>
      </c>
      <c r="G1775" s="42">
        <f>IFERROR(VALUE(SUBSTITUTE('04A_국토부원자료'!J1776,",","")),"")</f>
        <v>28500</v>
      </c>
      <c r="H1775" s="43">
        <f t="shared" si="54"/>
        <v>285000000</v>
      </c>
      <c r="I1775" s="43">
        <f t="shared" si="55"/>
        <v>12091641.917691981</v>
      </c>
      <c r="J1775" s="38">
        <f>IFERROR(VALUE(SUBSTITUTE('04A_국토부원자료'!K1776,",","")),"")</f>
        <v>8</v>
      </c>
      <c r="K1775" s="38">
        <f>IFERROR(VALUE(SUBSTITUTE('04A_국토부원자료'!N1776,",","")),"")</f>
        <v>2020</v>
      </c>
      <c r="L1775" s="39" t="str">
        <f>IFERROR('04A_국토부원자료'!O1776,"")</f>
        <v>올림픽로34길 6</v>
      </c>
      <c r="M1775" s="39" t="str">
        <f>IFERROR('04A_국토부원자료'!Q1776,"")</f>
        <v>중개거래</v>
      </c>
      <c r="N1775" s="38">
        <f>IF(B1775="","",IF('02_대상물건입력'!B5="",1,IF(ISNUMBER(SEARCH('02_대상물건입력'!B5,B1775)),1,0)))</f>
        <v>1</v>
      </c>
      <c r="O1775" s="38">
        <f>IF(B1775="","",IF('02_대상물건입력'!B6="",1,IF(ISNUMBER(SEARCH('02_대상물건입력'!B6,B1775)),1,0)))</f>
        <v>0</v>
      </c>
      <c r="P1775" s="38">
        <f>IF(L1775="","",IF('02_대상물건입력'!B15="",0,IF(ISNUMBER(SEARCH('02_대상물건입력'!B15,L1775)),1,0)))</f>
        <v>0</v>
      </c>
      <c r="Q1775" s="38">
        <f>IF(D1775="","",IF('02_대상물건입력'!B8="",0,IF(ISNUMBER(SEARCH('02_대상물건입력'!B8,D1775)),1,0)))</f>
        <v>0</v>
      </c>
      <c r="R1775" s="44">
        <f>IFERROR(ABS(E1775-'02_대상물건입력'!B11)/'02_대상물건입력'!B11,"")</f>
        <v>0.13481727282070854</v>
      </c>
      <c r="S1775" s="38">
        <f>IFERROR(ABS(J1775-'02_대상물건입력'!B10),"")</f>
        <v>4</v>
      </c>
      <c r="T1775" s="38">
        <f>IFERROR(ABS('01_설정'!B4-F1775),"")</f>
        <v>591</v>
      </c>
      <c r="U1775" s="38">
        <f>IFERROR(ABS(K1775-YEAR('02_대상물건입력'!B14)),"")</f>
        <v>6</v>
      </c>
      <c r="V1775" s="38" t="str">
        <f>IF(B1775="","",IF(AND(E1775&gt;0,F1775&gt;0,H1775&gt;0,OR('04A_국토부원자료'!P1776="",'04A_국토부원자료'!P1776="-"),IF('01_설정'!B10=1,N1775=1,TRUE),R1775&lt;='01_설정'!B5,S1775&lt;='01_설정'!B6,T1775&lt;='01_설정'!B7,U1775&lt;='01_설정'!B8),"Y",""))</f>
        <v>Y</v>
      </c>
      <c r="W1775" s="40">
        <f>IF(V1775&lt;&gt;"Y","",MAX(0,(1-R1775/'01_설정'!B5))*'01_설정'!B14+MAX(0,(1-S1775/'01_설정'!B6))*'01_설정'!B15+MAX(0,(1-T1775/'01_설정'!B7))*'01_설정'!B16+MAX(0,(1-U1775/'01_설정'!B8))*'01_설정'!B17+O1775*'01_설정'!B11+Q1775*'01_설정'!B12+P1775*'01_설정'!B13)</f>
        <v>24.821011498626962</v>
      </c>
      <c r="X1775" s="38">
        <f>IF(W1775="","",1+COUNTIFS($W$4:$W$3003,"&gt;"&amp;W1775)+COUNTIFS($W$4:W1775,W1775)-1)</f>
        <v>216</v>
      </c>
    </row>
    <row r="1776" spans="1:24" ht="16.5">
      <c r="A1776" s="38">
        <f>IF('04A_국토부원자료'!A1777="","",ROW()-3)</f>
        <v>1773</v>
      </c>
      <c r="B1776" s="39" t="str">
        <f>IFERROR('04A_국토부원자료'!B1777,"")</f>
        <v>서울특별시 송파구 방이동</v>
      </c>
      <c r="C1776" s="39" t="str">
        <f>IF(B1776="","",IF('04A_국토부원자료'!C1777&lt;&gt;"",'04A_국토부원자료'!C1777,TRIM('04A_국토부원자료'!D1777&amp;IF('04A_국토부원자료'!E1777&lt;&gt;"","-"&amp;'04A_국토부원자료'!E1777,""))))</f>
        <v>46-2</v>
      </c>
      <c r="D1776" s="39" t="str">
        <f>IFERROR('04A_국토부원자료'!F1777,"")</f>
        <v>사보이시티잠실</v>
      </c>
      <c r="E1776" s="40">
        <f>IFERROR(VALUE(SUBSTITUTE('04A_국토부원자료'!G1777,",","")),"")</f>
        <v>23.728999999999999</v>
      </c>
      <c r="F1776" s="41">
        <f>IFERROR(IF(AND('04A_국토부원자료'!H1777&lt;&gt;"",'04A_국토부원자료'!I1777&lt;&gt;""),DATE(INT(VALUE(SUBSTITUTE('04A_국토부원자료'!H1777,",",""))/100),MOD(VALUE(SUBSTITUTE('04A_국토부원자료'!H1777,",","")),100),VALUE(SUBSTITUTE('04A_국토부원자료'!I1777,",",""))),""),"")</f>
        <v>45517</v>
      </c>
      <c r="G1776" s="42">
        <f>IFERROR(VALUE(SUBSTITUTE('04A_국토부원자료'!J1777,",","")),"")</f>
        <v>29500</v>
      </c>
      <c r="H1776" s="43">
        <f t="shared" si="54"/>
        <v>295000000</v>
      </c>
      <c r="I1776" s="43">
        <f t="shared" si="55"/>
        <v>12432045.176787898</v>
      </c>
      <c r="J1776" s="38">
        <f>IFERROR(VALUE(SUBSTITUTE('04A_국토부원자료'!K1777,",","")),"")</f>
        <v>11</v>
      </c>
      <c r="K1776" s="38">
        <f>IFERROR(VALUE(SUBSTITUTE('04A_국토부원자료'!N1777,",","")),"")</f>
        <v>2021</v>
      </c>
      <c r="L1776" s="39" t="str">
        <f>IFERROR('04A_국토부원자료'!O1777,"")</f>
        <v>오금로11길 45</v>
      </c>
      <c r="M1776" s="39" t="str">
        <f>IFERROR('04A_국토부원자료'!Q1777,"")</f>
        <v>중개거래</v>
      </c>
      <c r="N1776" s="38">
        <f>IF(B1776="","",IF('02_대상물건입력'!B5="",1,IF(ISNUMBER(SEARCH('02_대상물건입력'!B5,B1776)),1,0)))</f>
        <v>1</v>
      </c>
      <c r="O1776" s="38">
        <f>IF(B1776="","",IF('02_대상물건입력'!B6="",1,IF(ISNUMBER(SEARCH('02_대상물건입력'!B6,B1776)),1,0)))</f>
        <v>0</v>
      </c>
      <c r="P1776" s="38">
        <f>IF(L1776="","",IF('02_대상물건입력'!B15="",0,IF(ISNUMBER(SEARCH('02_대상물건입력'!B15,L1776)),1,0)))</f>
        <v>0</v>
      </c>
      <c r="Q1776" s="38">
        <f>IF(D1776="","",IF('02_대상물건입력'!B8="",0,IF(ISNUMBER(SEARCH('02_대상물건입력'!B8,D1776)),1,0)))</f>
        <v>0</v>
      </c>
      <c r="R1776" s="44">
        <f>IFERROR(ABS(E1776-'02_대상물건입력'!B11)/'02_대상물건입력'!B11,"")</f>
        <v>0.12898086833952457</v>
      </c>
      <c r="S1776" s="38">
        <f>IFERROR(ABS(J1776-'02_대상물건입력'!B10),"")</f>
        <v>1</v>
      </c>
      <c r="T1776" s="38">
        <f>IFERROR(ABS('01_설정'!B4-F1776),"")</f>
        <v>595</v>
      </c>
      <c r="U1776" s="38">
        <f>IFERROR(ABS(K1776-YEAR('02_대상물건입력'!B14)),"")</f>
        <v>5</v>
      </c>
      <c r="V1776" s="38" t="str">
        <f>IF(B1776="","",IF(AND(E1776&gt;0,F1776&gt;0,H1776&gt;0,OR('04A_국토부원자료'!P1777="",'04A_국토부원자료'!P1777="-"),IF('01_설정'!B10=1,N1776=1,TRUE),R1776&lt;='01_설정'!B5,S1776&lt;='01_설정'!B6,T1776&lt;='01_설정'!B7,U1776&lt;='01_설정'!B8),"Y",""))</f>
        <v>Y</v>
      </c>
      <c r="W1776" s="40">
        <f>IF(V1776&lt;&gt;"Y","",MAX(0,(1-R1776/'01_설정'!B5))*'01_설정'!B14+MAX(0,(1-S1776/'01_설정'!B6))*'01_설정'!B15+MAX(0,(1-T1776/'01_설정'!B7))*'01_설정'!B16+MAX(0,(1-U1776/'01_설정'!B8))*'01_설정'!B17+O1776*'01_설정'!B11+Q1776*'01_설정'!B12+P1776*'01_설정'!B13)</f>
        <v>33.468861668313622</v>
      </c>
      <c r="X1776" s="38">
        <f>IF(W1776="","",1+COUNTIFS($W$4:$W$3003,"&gt;"&amp;W1776)+COUNTIFS($W$4:W1776,W1776)-1)</f>
        <v>129</v>
      </c>
    </row>
    <row r="1777" spans="1:24" ht="16.5">
      <c r="A1777" s="38">
        <f>IF('04A_국토부원자료'!A1778="","",ROW()-3)</f>
        <v>1774</v>
      </c>
      <c r="B1777" s="39" t="str">
        <f>IFERROR('04A_국토부원자료'!B1778,"")</f>
        <v>서울특별시 송파구 방이동</v>
      </c>
      <c r="C1777" s="39" t="str">
        <f>IF(B1777="","",IF('04A_국토부원자료'!C1778&lt;&gt;"",'04A_국토부원자료'!C1778,TRIM('04A_국토부원자료'!D1778&amp;IF('04A_국토부원자료'!E1778&lt;&gt;"","-"&amp;'04A_국토부원자료'!E1778,""))))</f>
        <v>46-2</v>
      </c>
      <c r="D1777" s="39" t="str">
        <f>IFERROR('04A_국토부원자료'!F1778,"")</f>
        <v>사보이시티잠실</v>
      </c>
      <c r="E1777" s="40">
        <f>IFERROR(VALUE(SUBSTITUTE('04A_국토부원자료'!G1778,",","")),"")</f>
        <v>23.728999999999999</v>
      </c>
      <c r="F1777" s="41">
        <f>IFERROR(IF(AND('04A_국토부원자료'!H1778&lt;&gt;"",'04A_국토부원자료'!I1778&lt;&gt;""),DATE(INT(VALUE(SUBSTITUTE('04A_국토부원자료'!H1778,",",""))/100),MOD(VALUE(SUBSTITUTE('04A_국토부원자료'!H1778,",","")),100),VALUE(SUBSTITUTE('04A_국토부원자료'!I1778,",",""))),""),"")</f>
        <v>45514</v>
      </c>
      <c r="G1777" s="42">
        <f>IFERROR(VALUE(SUBSTITUTE('04A_국토부원자료'!J1778,",","")),"")</f>
        <v>30200</v>
      </c>
      <c r="H1777" s="43">
        <f t="shared" si="54"/>
        <v>302000000</v>
      </c>
      <c r="I1777" s="43">
        <f t="shared" si="55"/>
        <v>12727042.858948966</v>
      </c>
      <c r="J1777" s="38">
        <f>IFERROR(VALUE(SUBSTITUTE('04A_국토부원자료'!K1778,",","")),"")</f>
        <v>9</v>
      </c>
      <c r="K1777" s="38">
        <f>IFERROR(VALUE(SUBSTITUTE('04A_국토부원자료'!N1778,",","")),"")</f>
        <v>2021</v>
      </c>
      <c r="L1777" s="39" t="str">
        <f>IFERROR('04A_국토부원자료'!O1778,"")</f>
        <v>오금로11길 45</v>
      </c>
      <c r="M1777" s="39" t="str">
        <f>IFERROR('04A_국토부원자료'!Q1778,"")</f>
        <v>중개거래</v>
      </c>
      <c r="N1777" s="38">
        <f>IF(B1777="","",IF('02_대상물건입력'!B5="",1,IF(ISNUMBER(SEARCH('02_대상물건입력'!B5,B1777)),1,0)))</f>
        <v>1</v>
      </c>
      <c r="O1777" s="38">
        <f>IF(B1777="","",IF('02_대상물건입력'!B6="",1,IF(ISNUMBER(SEARCH('02_대상물건입력'!B6,B1777)),1,0)))</f>
        <v>0</v>
      </c>
      <c r="P1777" s="38">
        <f>IF(L1777="","",IF('02_대상물건입력'!B15="",0,IF(ISNUMBER(SEARCH('02_대상물건입력'!B15,L1777)),1,0)))</f>
        <v>0</v>
      </c>
      <c r="Q1777" s="38">
        <f>IF(D1777="","",IF('02_대상물건입력'!B8="",0,IF(ISNUMBER(SEARCH('02_대상물건입력'!B8,D1777)),1,0)))</f>
        <v>0</v>
      </c>
      <c r="R1777" s="44">
        <f>IFERROR(ABS(E1777-'02_대상물건입력'!B11)/'02_대상물건입력'!B11,"")</f>
        <v>0.12898086833952457</v>
      </c>
      <c r="S1777" s="38">
        <f>IFERROR(ABS(J1777-'02_대상물건입력'!B10),"")</f>
        <v>3</v>
      </c>
      <c r="T1777" s="38">
        <f>IFERROR(ABS('01_설정'!B4-F1777),"")</f>
        <v>598</v>
      </c>
      <c r="U1777" s="38">
        <f>IFERROR(ABS(K1777-YEAR('02_대상물건입력'!B14)),"")</f>
        <v>5</v>
      </c>
      <c r="V1777" s="38" t="str">
        <f>IF(B1777="","",IF(AND(E1777&gt;0,F1777&gt;0,H1777&gt;0,OR('04A_국토부원자료'!P1778="",'04A_국토부원자료'!P1778="-"),IF('01_설정'!B10=1,N1777=1,TRUE),R1777&lt;='01_설정'!B5,S1777&lt;='01_설정'!B6,T1777&lt;='01_설정'!B7,U1777&lt;='01_설정'!B8),"Y",""))</f>
        <v/>
      </c>
      <c r="W1777" s="40" t="str">
        <f>IF(V1777&lt;&gt;"Y","",MAX(0,(1-R1777/'01_설정'!B5))*'01_설정'!B14+MAX(0,(1-S1777/'01_설정'!B6))*'01_설정'!B15+MAX(0,(1-T1777/'01_설정'!B7))*'01_설정'!B16+MAX(0,(1-U1777/'01_설정'!B8))*'01_설정'!B17+O1777*'01_설정'!B11+Q1777*'01_설정'!B12+P1777*'01_설정'!B13)</f>
        <v/>
      </c>
      <c r="X1777" s="38" t="str">
        <f>IF(W1777="","",1+COUNTIFS($W$4:$W$3003,"&gt;"&amp;W1777)+COUNTIFS($W$4:W1777,W1777)-1)</f>
        <v/>
      </c>
    </row>
    <row r="1778" spans="1:24" ht="16.5">
      <c r="A1778" s="38">
        <f>IF('04A_국토부원자료'!A1779="","",ROW()-3)</f>
        <v>1775</v>
      </c>
      <c r="B1778" s="39" t="str">
        <f>IFERROR('04A_국토부원자료'!B1779,"")</f>
        <v>서울특별시 송파구 방이동</v>
      </c>
      <c r="C1778" s="39" t="str">
        <f>IF(B1778="","",IF('04A_국토부원자료'!C1779&lt;&gt;"",'04A_국토부원자료'!C1779,TRIM('04A_국토부원자료'!D1779&amp;IF('04A_국토부원자료'!E1779&lt;&gt;"","-"&amp;'04A_국토부원자료'!E1779,""))))</f>
        <v>47</v>
      </c>
      <c r="D1778" s="39" t="str">
        <f>IFERROR('04A_국토부원자료'!F1779,"")</f>
        <v>잠실헤리츠</v>
      </c>
      <c r="E1778" s="40">
        <f>IFERROR(VALUE(SUBSTITUTE('04A_국토부원자료'!G1779,",","")),"")</f>
        <v>20.97</v>
      </c>
      <c r="F1778" s="41">
        <f>IFERROR(IF(AND('04A_국토부원자료'!H1779&lt;&gt;"",'04A_국토부원자료'!I1779&lt;&gt;""),DATE(INT(VALUE(SUBSTITUTE('04A_국토부원자료'!H1779,",",""))/100),MOD(VALUE(SUBSTITUTE('04A_국토부원자료'!H1779,",","")),100),VALUE(SUBSTITUTE('04A_국토부원자료'!I1779,",",""))),""),"")</f>
        <v>45514</v>
      </c>
      <c r="G1778" s="42">
        <f>IFERROR(VALUE(SUBSTITUTE('04A_국토부원자료'!J1779,",","")),"")</f>
        <v>20500</v>
      </c>
      <c r="H1778" s="43">
        <f t="shared" si="54"/>
        <v>205000000</v>
      </c>
      <c r="I1778" s="43">
        <f t="shared" si="55"/>
        <v>9775870.2908917498</v>
      </c>
      <c r="J1778" s="38">
        <f>IFERROR(VALUE(SUBSTITUTE('04A_국토부원자료'!K1779,",","")),"")</f>
        <v>5</v>
      </c>
      <c r="K1778" s="38">
        <f>IFERROR(VALUE(SUBSTITUTE('04A_국토부원자료'!N1779,",","")),"")</f>
        <v>2017</v>
      </c>
      <c r="L1778" s="39" t="str">
        <f>IFERROR('04A_국토부원자료'!O1779,"")</f>
        <v xml:space="preserve"> </v>
      </c>
      <c r="M1778" s="39" t="str">
        <f>IFERROR('04A_국토부원자료'!Q1779,"")</f>
        <v>중개거래</v>
      </c>
      <c r="N1778" s="38">
        <f>IF(B1778="","",IF('02_대상물건입력'!B5="",1,IF(ISNUMBER(SEARCH('02_대상물건입력'!B5,B1778)),1,0)))</f>
        <v>1</v>
      </c>
      <c r="O1778" s="38">
        <f>IF(B1778="","",IF('02_대상물건입력'!B6="",1,IF(ISNUMBER(SEARCH('02_대상물건입력'!B6,B1778)),1,0)))</f>
        <v>0</v>
      </c>
      <c r="P1778" s="38">
        <f>IF(L1778="","",IF('02_대상물건입력'!B15="",0,IF(ISNUMBER(SEARCH('02_대상물건입력'!B15,L1778)),1,0)))</f>
        <v>0</v>
      </c>
      <c r="Q1778" s="38">
        <f>IF(D1778="","",IF('02_대상물건입력'!B8="",0,IF(ISNUMBER(SEARCH('02_대상물건입력'!B8,D1778)),1,0)))</f>
        <v>0</v>
      </c>
      <c r="R1778" s="44">
        <f>IFERROR(ABS(E1778-'02_대상물건입력'!B11)/'02_대상물건입력'!B11,"")</f>
        <v>0.23025533351931521</v>
      </c>
      <c r="S1778" s="38">
        <f>IFERROR(ABS(J1778-'02_대상물건입력'!B10),"")</f>
        <v>7</v>
      </c>
      <c r="T1778" s="38">
        <f>IFERROR(ABS('01_설정'!B4-F1778),"")</f>
        <v>598</v>
      </c>
      <c r="U1778" s="38">
        <f>IFERROR(ABS(K1778-YEAR('02_대상물건입력'!B14)),"")</f>
        <v>9</v>
      </c>
      <c r="V1778" s="38" t="str">
        <f>IF(B1778="","",IF(AND(E1778&gt;0,F1778&gt;0,H1778&gt;0,OR('04A_국토부원자료'!P1779="",'04A_국토부원자료'!P1779="-"),IF('01_설정'!B10=1,N1778=1,TRUE),R1778&lt;='01_설정'!B5,S1778&lt;='01_설정'!B6,T1778&lt;='01_설정'!B7,U1778&lt;='01_설정'!B8),"Y",""))</f>
        <v/>
      </c>
      <c r="W1778" s="40" t="str">
        <f>IF(V1778&lt;&gt;"Y","",MAX(0,(1-R1778/'01_설정'!B5))*'01_설정'!B14+MAX(0,(1-S1778/'01_설정'!B6))*'01_설정'!B15+MAX(0,(1-T1778/'01_설정'!B7))*'01_설정'!B16+MAX(0,(1-U1778/'01_설정'!B8))*'01_설정'!B17+O1778*'01_설정'!B11+Q1778*'01_설정'!B12+P1778*'01_설정'!B13)</f>
        <v/>
      </c>
      <c r="X1778" s="38" t="str">
        <f>IF(W1778="","",1+COUNTIFS($W$4:$W$3003,"&gt;"&amp;W1778)+COUNTIFS($W$4:W1778,W1778)-1)</f>
        <v/>
      </c>
    </row>
    <row r="1779" spans="1:24" ht="16.5">
      <c r="A1779" s="38">
        <f>IF('04A_국토부원자료'!A1780="","",ROW()-3)</f>
        <v>1776</v>
      </c>
      <c r="B1779" s="39" t="str">
        <f>IFERROR('04A_국토부원자료'!B1780,"")</f>
        <v>서울특별시 송파구 방이동</v>
      </c>
      <c r="C1779" s="39" t="str">
        <f>IF(B1779="","",IF('04A_국토부원자료'!C1780&lt;&gt;"",'04A_국토부원자료'!C1780,TRIM('04A_국토부원자료'!D1780&amp;IF('04A_국토부원자료'!E1780&lt;&gt;"","-"&amp;'04A_국토부원자료'!E1780,""))))</f>
        <v>42</v>
      </c>
      <c r="D1779" s="39" t="str">
        <f>IFERROR('04A_국토부원자료'!F1780,"")</f>
        <v>잠실역 웰리지 더테라스</v>
      </c>
      <c r="E1779" s="40">
        <f>IFERROR(VALUE(SUBSTITUTE('04A_국토부원자료'!G1780,",","")),"")</f>
        <v>21.635999999999999</v>
      </c>
      <c r="F1779" s="41">
        <f>IFERROR(IF(AND('04A_국토부원자료'!H1780&lt;&gt;"",'04A_국토부원자료'!I1780&lt;&gt;""),DATE(INT(VALUE(SUBSTITUTE('04A_국토부원자료'!H1780,",",""))/100),MOD(VALUE(SUBSTITUTE('04A_국토부원자료'!H1780,",","")),100),VALUE(SUBSTITUTE('04A_국토부원자료'!I1780,",",""))),""),"")</f>
        <v>45513</v>
      </c>
      <c r="G1779" s="42">
        <f>IFERROR(VALUE(SUBSTITUTE('04A_국토부원자료'!J1780,",","")),"")</f>
        <v>29000</v>
      </c>
      <c r="H1779" s="43">
        <f t="shared" si="54"/>
        <v>290000000</v>
      </c>
      <c r="I1779" s="43">
        <f t="shared" si="55"/>
        <v>13403586.614901092</v>
      </c>
      <c r="J1779" s="38">
        <f>IFERROR(VALUE(SUBSTITUTE('04A_국토부원자료'!K1780,",","")),"")</f>
        <v>15</v>
      </c>
      <c r="K1779" s="38">
        <f>IFERROR(VALUE(SUBSTITUTE('04A_국토부원자료'!N1780,",","")),"")</f>
        <v>2023</v>
      </c>
      <c r="L1779" s="39" t="str">
        <f>IFERROR('04A_국토부원자료'!O1780,"")</f>
        <v>올림픽로34길 5-14</v>
      </c>
      <c r="M1779" s="39" t="str">
        <f>IFERROR('04A_국토부원자료'!Q1780,"")</f>
        <v>직거래</v>
      </c>
      <c r="N1779" s="38">
        <f>IF(B1779="","",IF('02_대상물건입력'!B5="",1,IF(ISNUMBER(SEARCH('02_대상물건입력'!B5,B1779)),1,0)))</f>
        <v>1</v>
      </c>
      <c r="O1779" s="38">
        <f>IF(B1779="","",IF('02_대상물건입력'!B6="",1,IF(ISNUMBER(SEARCH('02_대상물건입력'!B6,B1779)),1,0)))</f>
        <v>0</v>
      </c>
      <c r="P1779" s="38">
        <f>IF(L1779="","",IF('02_대상물건입력'!B15="",0,IF(ISNUMBER(SEARCH('02_대상물건입력'!B15,L1779)),1,0)))</f>
        <v>0</v>
      </c>
      <c r="Q1779" s="38">
        <f>IF(D1779="","",IF('02_대상물건입력'!B8="",0,IF(ISNUMBER(SEARCH('02_대상물건입력'!B8,D1779)),1,0)))</f>
        <v>0</v>
      </c>
      <c r="R1779" s="44">
        <f>IFERROR(ABS(E1779-'02_대상물건입력'!B11)/'02_대상물건입력'!B11,"")</f>
        <v>0.20580850720190288</v>
      </c>
      <c r="S1779" s="38">
        <f>IFERROR(ABS(J1779-'02_대상물건입력'!B10),"")</f>
        <v>3</v>
      </c>
      <c r="T1779" s="38">
        <f>IFERROR(ABS('01_설정'!B4-F1779),"")</f>
        <v>599</v>
      </c>
      <c r="U1779" s="38">
        <f>IFERROR(ABS(K1779-YEAR('02_대상물건입력'!B14)),"")</f>
        <v>3</v>
      </c>
      <c r="V1779" s="38" t="str">
        <f>IF(B1779="","",IF(AND(E1779&gt;0,F1779&gt;0,H1779&gt;0,OR('04A_국토부원자료'!P1780="",'04A_국토부원자료'!P1780="-"),IF('01_설정'!B10=1,N1779=1,TRUE),R1779&lt;='01_설정'!B5,S1779&lt;='01_설정'!B6,T1779&lt;='01_설정'!B7,U1779&lt;='01_설정'!B8),"Y",""))</f>
        <v>Y</v>
      </c>
      <c r="W1779" s="40">
        <f>IF(V1779&lt;&gt;"Y","",MAX(0,(1-R1779/'01_설정'!B5))*'01_설정'!B14+MAX(0,(1-S1779/'01_설정'!B6))*'01_설정'!B15+MAX(0,(1-T1779/'01_설정'!B7))*'01_설정'!B16+MAX(0,(1-U1779/'01_설정'!B8))*'01_설정'!B17+O1779*'01_설정'!B11+Q1779*'01_설정'!B12+P1779*'01_설정'!B13)</f>
        <v>23.842276023766793</v>
      </c>
      <c r="X1779" s="38">
        <f>IF(W1779="","",1+COUNTIFS($W$4:$W$3003,"&gt;"&amp;W1779)+COUNTIFS($W$4:W1779,W1779)-1)</f>
        <v>222</v>
      </c>
    </row>
    <row r="1780" spans="1:24" ht="16.5">
      <c r="A1780" s="38">
        <f>IF('04A_국토부원자료'!A1781="","",ROW()-3)</f>
        <v>1777</v>
      </c>
      <c r="B1780" s="39" t="str">
        <f>IFERROR('04A_국토부원자료'!B1781,"")</f>
        <v>서울특별시 송파구 방이동</v>
      </c>
      <c r="C1780" s="39" t="str">
        <f>IF(B1780="","",IF('04A_국토부원자료'!C1781&lt;&gt;"",'04A_국토부원자료'!C1781,TRIM('04A_국토부원자료'!D1781&amp;IF('04A_국토부원자료'!E1781&lt;&gt;"","-"&amp;'04A_국토부원자료'!E1781,""))))</f>
        <v>51-10</v>
      </c>
      <c r="D1780" s="39" t="str">
        <f>IFERROR('04A_국토부원자료'!F1781,"")</f>
        <v>성희파크빌</v>
      </c>
      <c r="E1780" s="40">
        <f>IFERROR(VALUE(SUBSTITUTE('04A_국토부원자료'!G1781,",","")),"")</f>
        <v>19.782</v>
      </c>
      <c r="F1780" s="41">
        <f>IFERROR(IF(AND('04A_국토부원자료'!H1781&lt;&gt;"",'04A_국토부원자료'!I1781&lt;&gt;""),DATE(INT(VALUE(SUBSTITUTE('04A_국토부원자료'!H1781,",",""))/100),MOD(VALUE(SUBSTITUTE('04A_국토부원자료'!H1781,",","")),100),VALUE(SUBSTITUTE('04A_국토부원자료'!I1781,",",""))),""),"")</f>
        <v>45512</v>
      </c>
      <c r="G1780" s="42">
        <f>IFERROR(VALUE(SUBSTITUTE('04A_국토부원자료'!J1781,",","")),"")</f>
        <v>24000</v>
      </c>
      <c r="H1780" s="43">
        <f t="shared" si="54"/>
        <v>240000000</v>
      </c>
      <c r="I1780" s="43">
        <f t="shared" si="55"/>
        <v>12132241.43160449</v>
      </c>
      <c r="J1780" s="38">
        <f>IFERROR(VALUE(SUBSTITUTE('04A_국토부원자료'!K1781,",","")),"")</f>
        <v>17</v>
      </c>
      <c r="K1780" s="38">
        <f>IFERROR(VALUE(SUBSTITUTE('04A_국토부원자료'!N1781,",","")),"")</f>
        <v>2020</v>
      </c>
      <c r="L1780" s="39" t="str">
        <f>IFERROR('04A_국토부원자료'!O1781,"")</f>
        <v>백제고분로 507</v>
      </c>
      <c r="M1780" s="39" t="str">
        <f>IFERROR('04A_국토부원자료'!Q1781,"")</f>
        <v>중개거래</v>
      </c>
      <c r="N1780" s="38">
        <f>IF(B1780="","",IF('02_대상물건입력'!B5="",1,IF(ISNUMBER(SEARCH('02_대상물건입력'!B5,B1780)),1,0)))</f>
        <v>1</v>
      </c>
      <c r="O1780" s="38">
        <f>IF(B1780="","",IF('02_대상물건입력'!B6="",1,IF(ISNUMBER(SEARCH('02_대상물건입력'!B6,B1780)),1,0)))</f>
        <v>0</v>
      </c>
      <c r="P1780" s="38">
        <f>IF(L1780="","",IF('02_대상물건입력'!B15="",0,IF(ISNUMBER(SEARCH('02_대상물건입력'!B15,L1780)),1,0)))</f>
        <v>0</v>
      </c>
      <c r="Q1780" s="38">
        <f>IF(D1780="","",IF('02_대상물건입력'!B8="",0,IF(ISNUMBER(SEARCH('02_대상물건입력'!B8,D1780)),1,0)))</f>
        <v>0</v>
      </c>
      <c r="R1780" s="44">
        <f>IFERROR(ABS(E1780-'02_대상물건입력'!B11)/'02_대상물건입력'!B11,"")</f>
        <v>0.27386318586929387</v>
      </c>
      <c r="S1780" s="38">
        <f>IFERROR(ABS(J1780-'02_대상물건입력'!B10),"")</f>
        <v>5</v>
      </c>
      <c r="T1780" s="38">
        <f>IFERROR(ABS('01_설정'!B4-F1780),"")</f>
        <v>600</v>
      </c>
      <c r="U1780" s="38">
        <f>IFERROR(ABS(K1780-YEAR('02_대상물건입력'!B14)),"")</f>
        <v>6</v>
      </c>
      <c r="V1780" s="38" t="str">
        <f>IF(B1780="","",IF(AND(E1780&gt;0,F1780&gt;0,H1780&gt;0,OR('04A_국토부원자료'!P1781="",'04A_국토부원자료'!P1781="-"),IF('01_설정'!B10=1,N1780=1,TRUE),R1780&lt;='01_설정'!B5,S1780&lt;='01_설정'!B6,T1780&lt;='01_설정'!B7,U1780&lt;='01_설정'!B8),"Y",""))</f>
        <v/>
      </c>
      <c r="W1780" s="40" t="str">
        <f>IF(V1780&lt;&gt;"Y","",MAX(0,(1-R1780/'01_설정'!B5))*'01_설정'!B14+MAX(0,(1-S1780/'01_설정'!B6))*'01_설정'!B15+MAX(0,(1-T1780/'01_설정'!B7))*'01_설정'!B16+MAX(0,(1-U1780/'01_설정'!B8))*'01_설정'!B17+O1780*'01_설정'!B11+Q1780*'01_설정'!B12+P1780*'01_설정'!B13)</f>
        <v/>
      </c>
      <c r="X1780" s="38" t="str">
        <f>IF(W1780="","",1+COUNTIFS($W$4:$W$3003,"&gt;"&amp;W1780)+COUNTIFS($W$4:W1780,W1780)-1)</f>
        <v/>
      </c>
    </row>
    <row r="1781" spans="1:24" ht="16.5">
      <c r="A1781" s="38">
        <f>IF('04A_국토부원자료'!A1782="","",ROW()-3)</f>
        <v>1778</v>
      </c>
      <c r="B1781" s="39" t="str">
        <f>IFERROR('04A_국토부원자료'!B1782,"")</f>
        <v>서울특별시 송파구 방이동</v>
      </c>
      <c r="C1781" s="39" t="str">
        <f>IF(B1781="","",IF('04A_국토부원자료'!C1782&lt;&gt;"",'04A_국토부원자료'!C1782,TRIM('04A_국토부원자료'!D1782&amp;IF('04A_국토부원자료'!E1782&lt;&gt;"","-"&amp;'04A_국토부원자료'!E1782,""))))</f>
        <v>40-3</v>
      </c>
      <c r="D1781" s="39" t="str">
        <f>IFERROR('04A_국토부원자료'!F1782,"")</f>
        <v>올림픽파크뷰</v>
      </c>
      <c r="E1781" s="40">
        <f>IFERROR(VALUE(SUBSTITUTE('04A_국토부원자료'!G1782,",","")),"")</f>
        <v>26.92</v>
      </c>
      <c r="F1781" s="41">
        <f>IFERROR(IF(AND('04A_국토부원자료'!H1782&lt;&gt;"",'04A_국토부원자료'!I1782&lt;&gt;""),DATE(INT(VALUE(SUBSTITUTE('04A_국토부원자료'!H1782,",",""))/100),MOD(VALUE(SUBSTITUTE('04A_국토부원자료'!H1782,",","")),100),VALUE(SUBSTITUTE('04A_국토부원자료'!I1782,",",""))),""),"")</f>
        <v>45509</v>
      </c>
      <c r="G1781" s="42">
        <f>IFERROR(VALUE(SUBSTITUTE('04A_국토부원자료'!J1782,",","")),"")</f>
        <v>21400</v>
      </c>
      <c r="H1781" s="43">
        <f t="shared" si="54"/>
        <v>214000000</v>
      </c>
      <c r="I1781" s="43">
        <f t="shared" si="55"/>
        <v>7949479.9405646352</v>
      </c>
      <c r="J1781" s="38">
        <f>IFERROR(VALUE(SUBSTITUTE('04A_국토부원자료'!K1782,",","")),"")</f>
        <v>3</v>
      </c>
      <c r="K1781" s="38">
        <f>IFERROR(VALUE(SUBSTITUTE('04A_국토부원자료'!N1782,",","")),"")</f>
        <v>2004</v>
      </c>
      <c r="L1781" s="39" t="str">
        <f>IFERROR('04A_국토부원자료'!O1782,"")</f>
        <v>올림픽로 374</v>
      </c>
      <c r="M1781" s="39" t="str">
        <f>IFERROR('04A_국토부원자료'!Q1782,"")</f>
        <v>중개거래</v>
      </c>
      <c r="N1781" s="38">
        <f>IF(B1781="","",IF('02_대상물건입력'!B5="",1,IF(ISNUMBER(SEARCH('02_대상물건입력'!B5,B1781)),1,0)))</f>
        <v>1</v>
      </c>
      <c r="O1781" s="38">
        <f>IF(B1781="","",IF('02_대상물건입력'!B6="",1,IF(ISNUMBER(SEARCH('02_대상물건입력'!B6,B1781)),1,0)))</f>
        <v>0</v>
      </c>
      <c r="P1781" s="38">
        <f>IF(L1781="","",IF('02_대상물건입력'!B15="",0,IF(ISNUMBER(SEARCH('02_대상물건입력'!B15,L1781)),1,0)))</f>
        <v>0</v>
      </c>
      <c r="Q1781" s="38">
        <f>IF(D1781="","",IF('02_대상물건입력'!B8="",0,IF(ISNUMBER(SEARCH('02_대상물건입력'!B8,D1781)),1,0)))</f>
        <v>0</v>
      </c>
      <c r="R1781" s="44">
        <f>IFERROR(ABS(E1781-'02_대상물건입력'!B11)/'02_대상물건입력'!B11,"")</f>
        <v>1.1849002305196137E-2</v>
      </c>
      <c r="S1781" s="38">
        <f>IFERROR(ABS(J1781-'02_대상물건입력'!B10),"")</f>
        <v>9</v>
      </c>
      <c r="T1781" s="38">
        <f>IFERROR(ABS('01_설정'!B4-F1781),"")</f>
        <v>603</v>
      </c>
      <c r="U1781" s="38">
        <f>IFERROR(ABS(K1781-YEAR('02_대상물건입력'!B14)),"")</f>
        <v>22</v>
      </c>
      <c r="V1781" s="38" t="str">
        <f>IF(B1781="","",IF(AND(E1781&gt;0,F1781&gt;0,H1781&gt;0,OR('04A_국토부원자료'!P1782="",'04A_국토부원자료'!P1782="-"),IF('01_설정'!B10=1,N1781=1,TRUE),R1781&lt;='01_설정'!B5,S1781&lt;='01_설정'!B6,T1781&lt;='01_설정'!B7,U1781&lt;='01_설정'!B8),"Y",""))</f>
        <v/>
      </c>
      <c r="W1781" s="40" t="str">
        <f>IF(V1781&lt;&gt;"Y","",MAX(0,(1-R1781/'01_설정'!B5))*'01_설정'!B14+MAX(0,(1-S1781/'01_설정'!B6))*'01_설정'!B15+MAX(0,(1-T1781/'01_설정'!B7))*'01_설정'!B16+MAX(0,(1-U1781/'01_설정'!B8))*'01_설정'!B17+O1781*'01_설정'!B11+Q1781*'01_설정'!B12+P1781*'01_설정'!B13)</f>
        <v/>
      </c>
      <c r="X1781" s="38" t="str">
        <f>IF(W1781="","",1+COUNTIFS($W$4:$W$3003,"&gt;"&amp;W1781)+COUNTIFS($W$4:W1781,W1781)-1)</f>
        <v/>
      </c>
    </row>
    <row r="1782" spans="1:24" ht="16.5">
      <c r="A1782" s="38">
        <f>IF('04A_국토부원자료'!A1783="","",ROW()-3)</f>
        <v>1779</v>
      </c>
      <c r="B1782" s="39" t="str">
        <f>IFERROR('04A_국토부원자료'!B1783,"")</f>
        <v>서울특별시 송파구 방이동</v>
      </c>
      <c r="C1782" s="39" t="str">
        <f>IF(B1782="","",IF('04A_국토부원자료'!C1783&lt;&gt;"",'04A_국토부원자료'!C1783,TRIM('04A_국토부원자료'!D1783&amp;IF('04A_국토부원자료'!E1783&lt;&gt;"","-"&amp;'04A_국토부원자료'!E1783,""))))</f>
        <v>46-2</v>
      </c>
      <c r="D1782" s="39" t="str">
        <f>IFERROR('04A_국토부원자료'!F1783,"")</f>
        <v>사보이시티잠실</v>
      </c>
      <c r="E1782" s="40">
        <f>IFERROR(VALUE(SUBSTITUTE('04A_국토부원자료'!G1783,",","")),"")</f>
        <v>23.301600000000001</v>
      </c>
      <c r="F1782" s="41">
        <f>IFERROR(IF(AND('04A_국토부원자료'!H1783&lt;&gt;"",'04A_국토부원자료'!I1783&lt;&gt;""),DATE(INT(VALUE(SUBSTITUTE('04A_국토부원자료'!H1783,",",""))/100),MOD(VALUE(SUBSTITUTE('04A_국토부원자료'!H1783,",","")),100),VALUE(SUBSTITUTE('04A_국토부원자료'!I1783,",",""))),""),"")</f>
        <v>45502</v>
      </c>
      <c r="G1782" s="42">
        <f>IFERROR(VALUE(SUBSTITUTE('04A_국토부원자료'!J1783,",","")),"")</f>
        <v>31700</v>
      </c>
      <c r="H1782" s="43">
        <f t="shared" si="54"/>
        <v>317000000</v>
      </c>
      <c r="I1782" s="43">
        <f t="shared" si="55"/>
        <v>13604216.019500807</v>
      </c>
      <c r="J1782" s="38">
        <f>IFERROR(VALUE(SUBSTITUTE('04A_국토부원자료'!K1783,",","")),"")</f>
        <v>11</v>
      </c>
      <c r="K1782" s="38">
        <f>IFERROR(VALUE(SUBSTITUTE('04A_국토부원자료'!N1783,",","")),"")</f>
        <v>2021</v>
      </c>
      <c r="L1782" s="39" t="str">
        <f>IFERROR('04A_국토부원자료'!O1783,"")</f>
        <v>오금로11길 45</v>
      </c>
      <c r="M1782" s="39" t="str">
        <f>IFERROR('04A_국토부원자료'!Q1783,"")</f>
        <v>중개거래</v>
      </c>
      <c r="N1782" s="38">
        <f>IF(B1782="","",IF('02_대상물건입력'!B5="",1,IF(ISNUMBER(SEARCH('02_대상물건입력'!B5,B1782)),1,0)))</f>
        <v>1</v>
      </c>
      <c r="O1782" s="38">
        <f>IF(B1782="","",IF('02_대상물건입력'!B6="",1,IF(ISNUMBER(SEARCH('02_대상물건입력'!B6,B1782)),1,0)))</f>
        <v>0</v>
      </c>
      <c r="P1782" s="38">
        <f>IF(L1782="","",IF('02_대상물건입력'!B15="",0,IF(ISNUMBER(SEARCH('02_대상물건입력'!B15,L1782)),1,0)))</f>
        <v>0</v>
      </c>
      <c r="Q1782" s="38">
        <f>IF(D1782="","",IF('02_대상물건입력'!B8="",0,IF(ISNUMBER(SEARCH('02_대상물건입력'!B8,D1782)),1,0)))</f>
        <v>0</v>
      </c>
      <c r="R1782" s="44">
        <f>IFERROR(ABS(E1782-'02_대상물건입력'!B11)/'02_대상물건입력'!B11,"")</f>
        <v>0.14466941724051854</v>
      </c>
      <c r="S1782" s="38">
        <f>IFERROR(ABS(J1782-'02_대상물건입력'!B10),"")</f>
        <v>1</v>
      </c>
      <c r="T1782" s="38">
        <f>IFERROR(ABS('01_설정'!B4-F1782),"")</f>
        <v>610</v>
      </c>
      <c r="U1782" s="38">
        <f>IFERROR(ABS(K1782-YEAR('02_대상물건입력'!B14)),"")</f>
        <v>5</v>
      </c>
      <c r="V1782" s="38" t="str">
        <f>IF(B1782="","",IF(AND(E1782&gt;0,F1782&gt;0,H1782&gt;0,OR('04A_국토부원자료'!P1783="",'04A_국토부원자료'!P1783="-"),IF('01_설정'!B10=1,N1782=1,TRUE),R1782&lt;='01_설정'!B5,S1782&lt;='01_설정'!B6,T1782&lt;='01_설정'!B7,U1782&lt;='01_설정'!B8),"Y",""))</f>
        <v>Y</v>
      </c>
      <c r="W1782" s="40">
        <f>IF(V1782&lt;&gt;"Y","",MAX(0,(1-R1782/'01_설정'!B5))*'01_설정'!B14+MAX(0,(1-S1782/'01_설정'!B6))*'01_설정'!B15+MAX(0,(1-T1782/'01_설정'!B7))*'01_설정'!B16+MAX(0,(1-U1782/'01_설정'!B8))*'01_설정'!B17+O1782*'01_설정'!B11+Q1782*'01_설정'!B12+P1782*'01_설정'!B13)</f>
        <v>31.841694022560397</v>
      </c>
      <c r="X1782" s="38">
        <f>IF(W1782="","",1+COUNTIFS($W$4:$W$3003,"&gt;"&amp;W1782)+COUNTIFS($W$4:W1782,W1782)-1)</f>
        <v>158</v>
      </c>
    </row>
    <row r="1783" spans="1:24" ht="16.5">
      <c r="A1783" s="38">
        <f>IF('04A_국토부원자료'!A1784="","",ROW()-3)</f>
        <v>1780</v>
      </c>
      <c r="B1783" s="39" t="str">
        <f>IFERROR('04A_국토부원자료'!B1784,"")</f>
        <v>서울특별시 송파구 방이동</v>
      </c>
      <c r="C1783" s="39" t="str">
        <f>IF(B1783="","",IF('04A_국토부원자료'!C1784&lt;&gt;"",'04A_국토부원자료'!C1784,TRIM('04A_국토부원자료'!D1784&amp;IF('04A_국토부원자료'!E1784&lt;&gt;"","-"&amp;'04A_국토부원자료'!E1784,""))))</f>
        <v>22-5</v>
      </c>
      <c r="D1783" s="39" t="str">
        <f>IFERROR('04A_국토부원자료'!F1784,"")</f>
        <v>잠실리시온</v>
      </c>
      <c r="E1783" s="40">
        <f>IFERROR(VALUE(SUBSTITUTE('04A_국토부원자료'!G1784,",","")),"")</f>
        <v>43.05</v>
      </c>
      <c r="F1783" s="41">
        <f>IFERROR(IF(AND('04A_국토부원자료'!H1784&lt;&gt;"",'04A_국토부원자료'!I1784&lt;&gt;""),DATE(INT(VALUE(SUBSTITUTE('04A_국토부원자료'!H1784,",",""))/100),MOD(VALUE(SUBSTITUTE('04A_국토부원자료'!H1784,",","")),100),VALUE(SUBSTITUTE('04A_국토부원자료'!I1784,",",""))),""),"")</f>
        <v>45500</v>
      </c>
      <c r="G1783" s="42">
        <f>IFERROR(VALUE(SUBSTITUTE('04A_국토부원자료'!J1784,",","")),"")</f>
        <v>37000</v>
      </c>
      <c r="H1783" s="43">
        <f t="shared" si="54"/>
        <v>370000000</v>
      </c>
      <c r="I1783" s="43">
        <f t="shared" si="55"/>
        <v>8594657.3751451802</v>
      </c>
      <c r="J1783" s="38">
        <f>IFERROR(VALUE(SUBSTITUTE('04A_국토부원자료'!K1784,",","")),"")</f>
        <v>22</v>
      </c>
      <c r="K1783" s="38">
        <f>IFERROR(VALUE(SUBSTITUTE('04A_국토부원자료'!N1784,",","")),"")</f>
        <v>2004</v>
      </c>
      <c r="L1783" s="39" t="str">
        <f>IFERROR('04A_국토부원자료'!O1784,"")</f>
        <v>오금로 87</v>
      </c>
      <c r="M1783" s="39" t="str">
        <f>IFERROR('04A_국토부원자료'!Q1784,"")</f>
        <v>중개거래</v>
      </c>
      <c r="N1783" s="38">
        <f>IF(B1783="","",IF('02_대상물건입력'!B5="",1,IF(ISNUMBER(SEARCH('02_대상물건입력'!B5,B1783)),1,0)))</f>
        <v>1</v>
      </c>
      <c r="O1783" s="38">
        <f>IF(B1783="","",IF('02_대상물건입력'!B6="",1,IF(ISNUMBER(SEARCH('02_대상물건입력'!B6,B1783)),1,0)))</f>
        <v>0</v>
      </c>
      <c r="P1783" s="38">
        <f>IF(L1783="","",IF('02_대상물건입력'!B15="",0,IF(ISNUMBER(SEARCH('02_대상물건입력'!B15,L1783)),1,0)))</f>
        <v>0</v>
      </c>
      <c r="Q1783" s="38">
        <f>IF(D1783="","",IF('02_대상물건입력'!B8="",0,IF(ISNUMBER(SEARCH('02_대상물건입력'!B8,D1783)),1,0)))</f>
        <v>0</v>
      </c>
      <c r="R1783" s="44">
        <f>IFERROR(ABS(E1783-'02_대상물건입력'!B11)/'02_대상물건입력'!B11,"")</f>
        <v>0.58023404349039009</v>
      </c>
      <c r="S1783" s="38">
        <f>IFERROR(ABS(J1783-'02_대상물건입력'!B10),"")</f>
        <v>10</v>
      </c>
      <c r="T1783" s="38">
        <f>IFERROR(ABS('01_설정'!B4-F1783),"")</f>
        <v>612</v>
      </c>
      <c r="U1783" s="38">
        <f>IFERROR(ABS(K1783-YEAR('02_대상물건입력'!B14)),"")</f>
        <v>22</v>
      </c>
      <c r="V1783" s="38" t="str">
        <f>IF(B1783="","",IF(AND(E1783&gt;0,F1783&gt;0,H1783&gt;0,OR('04A_국토부원자료'!P1784="",'04A_국토부원자료'!P1784="-"),IF('01_설정'!B10=1,N1783=1,TRUE),R1783&lt;='01_설정'!B5,S1783&lt;='01_설정'!B6,T1783&lt;='01_설정'!B7,U1783&lt;='01_설정'!B8),"Y",""))</f>
        <v/>
      </c>
      <c r="W1783" s="40" t="str">
        <f>IF(V1783&lt;&gt;"Y","",MAX(0,(1-R1783/'01_설정'!B5))*'01_설정'!B14+MAX(0,(1-S1783/'01_설정'!B6))*'01_설정'!B15+MAX(0,(1-T1783/'01_설정'!B7))*'01_설정'!B16+MAX(0,(1-U1783/'01_설정'!B8))*'01_설정'!B17+O1783*'01_설정'!B11+Q1783*'01_설정'!B12+P1783*'01_설정'!B13)</f>
        <v/>
      </c>
      <c r="X1783" s="38" t="str">
        <f>IF(W1783="","",1+COUNTIFS($W$4:$W$3003,"&gt;"&amp;W1783)+COUNTIFS($W$4:W1783,W1783)-1)</f>
        <v/>
      </c>
    </row>
    <row r="1784" spans="1:24" ht="16.5">
      <c r="A1784" s="38">
        <f>IF('04A_국토부원자료'!A1785="","",ROW()-3)</f>
        <v>1781</v>
      </c>
      <c r="B1784" s="39" t="str">
        <f>IFERROR('04A_국토부원자료'!B1785,"")</f>
        <v>서울특별시 송파구 방이동</v>
      </c>
      <c r="C1784" s="39" t="str">
        <f>IF(B1784="","",IF('04A_국토부원자료'!C1785&lt;&gt;"",'04A_국토부원자료'!C1785,TRIM('04A_국토부원자료'!D1785&amp;IF('04A_국토부원자료'!E1785&lt;&gt;"","-"&amp;'04A_국토부원자료'!E1785,""))))</f>
        <v>44-3</v>
      </c>
      <c r="D1784" s="39" t="str">
        <f>IFERROR('04A_국토부원자료'!F1785,"")</f>
        <v>현대토픽스</v>
      </c>
      <c r="E1784" s="40">
        <f>IFERROR(VALUE(SUBSTITUTE('04A_국토부원자료'!G1785,",","")),"")</f>
        <v>36.799999999999997</v>
      </c>
      <c r="F1784" s="41">
        <f>IFERROR(IF(AND('04A_국토부원자료'!H1785&lt;&gt;"",'04A_국토부원자료'!I1785&lt;&gt;""),DATE(INT(VALUE(SUBSTITUTE('04A_국토부원자료'!H1785,",",""))/100),MOD(VALUE(SUBSTITUTE('04A_국토부원자료'!H1785,",","")),100),VALUE(SUBSTITUTE('04A_국토부원자료'!I1785,",",""))),""),"")</f>
        <v>45498</v>
      </c>
      <c r="G1784" s="42">
        <f>IFERROR(VALUE(SUBSTITUTE('04A_국토부원자료'!J1785,",","")),"")</f>
        <v>25529</v>
      </c>
      <c r="H1784" s="43">
        <f t="shared" si="54"/>
        <v>255290000</v>
      </c>
      <c r="I1784" s="43">
        <f t="shared" si="55"/>
        <v>6937228.2608695654</v>
      </c>
      <c r="J1784" s="38">
        <f>IFERROR(VALUE(SUBSTITUTE('04A_국토부원자료'!K1785,",","")),"")</f>
        <v>6</v>
      </c>
      <c r="K1784" s="38">
        <f>IFERROR(VALUE(SUBSTITUTE('04A_국토부원자료'!N1785,",","")),"")</f>
        <v>2000</v>
      </c>
      <c r="L1784" s="39" t="str">
        <f>IFERROR('04A_국토부원자료'!O1785,"")</f>
        <v>위례성대로 6</v>
      </c>
      <c r="M1784" s="39" t="str">
        <f>IFERROR('04A_국토부원자료'!Q1785,"")</f>
        <v>중개거래</v>
      </c>
      <c r="N1784" s="38">
        <f>IF(B1784="","",IF('02_대상물건입력'!B5="",1,IF(ISNUMBER(SEARCH('02_대상물건입력'!B5,B1784)),1,0)))</f>
        <v>1</v>
      </c>
      <c r="O1784" s="38">
        <f>IF(B1784="","",IF('02_대상물건입력'!B6="",1,IF(ISNUMBER(SEARCH('02_대상물건입력'!B6,B1784)),1,0)))</f>
        <v>0</v>
      </c>
      <c r="P1784" s="38">
        <f>IF(L1784="","",IF('02_대상물건입력'!B15="",0,IF(ISNUMBER(SEARCH('02_대상물건입력'!B15,L1784)),1,0)))</f>
        <v>0</v>
      </c>
      <c r="Q1784" s="38">
        <f>IF(D1784="","",IF('02_대상물건입력'!B8="",0,IF(ISNUMBER(SEARCH('02_대상물건입력'!B8,D1784)),1,0)))</f>
        <v>0</v>
      </c>
      <c r="R1784" s="44">
        <f>IFERROR(ABS(E1784-'02_대상물건입력'!B11)/'02_대상물건입력'!B11,"")</f>
        <v>0.3508156283495088</v>
      </c>
      <c r="S1784" s="38">
        <f>IFERROR(ABS(J1784-'02_대상물건입력'!B10),"")</f>
        <v>6</v>
      </c>
      <c r="T1784" s="38">
        <f>IFERROR(ABS('01_설정'!B4-F1784),"")</f>
        <v>614</v>
      </c>
      <c r="U1784" s="38">
        <f>IFERROR(ABS(K1784-YEAR('02_대상물건입력'!B14)),"")</f>
        <v>26</v>
      </c>
      <c r="V1784" s="38" t="str">
        <f>IF(B1784="","",IF(AND(E1784&gt;0,F1784&gt;0,H1784&gt;0,OR('04A_국토부원자료'!P1785="",'04A_국토부원자료'!P1785="-"),IF('01_설정'!B10=1,N1784=1,TRUE),R1784&lt;='01_설정'!B5,S1784&lt;='01_설정'!B6,T1784&lt;='01_설정'!B7,U1784&lt;='01_설정'!B8),"Y",""))</f>
        <v/>
      </c>
      <c r="W1784" s="40" t="str">
        <f>IF(V1784&lt;&gt;"Y","",MAX(0,(1-R1784/'01_설정'!B5))*'01_설정'!B14+MAX(0,(1-S1784/'01_설정'!B6))*'01_설정'!B15+MAX(0,(1-T1784/'01_설정'!B7))*'01_설정'!B16+MAX(0,(1-U1784/'01_설정'!B8))*'01_설정'!B17+O1784*'01_설정'!B11+Q1784*'01_설정'!B12+P1784*'01_설정'!B13)</f>
        <v/>
      </c>
      <c r="X1784" s="38" t="str">
        <f>IF(W1784="","",1+COUNTIFS($W$4:$W$3003,"&gt;"&amp;W1784)+COUNTIFS($W$4:W1784,W1784)-1)</f>
        <v/>
      </c>
    </row>
    <row r="1785" spans="1:24" ht="16.5">
      <c r="A1785" s="38">
        <f>IF('04A_국토부원자료'!A1786="","",ROW()-3)</f>
        <v>1782</v>
      </c>
      <c r="B1785" s="39" t="str">
        <f>IFERROR('04A_국토부원자료'!B1786,"")</f>
        <v>서울특별시 송파구 방이동</v>
      </c>
      <c r="C1785" s="39" t="str">
        <f>IF(B1785="","",IF('04A_국토부원자료'!C1786&lt;&gt;"",'04A_국토부원자료'!C1786,TRIM('04A_국토부원자료'!D1786&amp;IF('04A_국토부원자료'!E1786&lt;&gt;"","-"&amp;'04A_국토부원자료'!E1786,""))))</f>
        <v>44-3</v>
      </c>
      <c r="D1785" s="39" t="str">
        <f>IFERROR('04A_국토부원자료'!F1786,"")</f>
        <v>현대토픽스</v>
      </c>
      <c r="E1785" s="40">
        <f>IFERROR(VALUE(SUBSTITUTE('04A_국토부원자료'!G1786,",","")),"")</f>
        <v>36.799999999999997</v>
      </c>
      <c r="F1785" s="41">
        <f>IFERROR(IF(AND('04A_국토부원자료'!H1786&lt;&gt;"",'04A_국토부원자료'!I1786&lt;&gt;""),DATE(INT(VALUE(SUBSTITUTE('04A_국토부원자료'!H1786,",",""))/100),MOD(VALUE(SUBSTITUTE('04A_국토부원자료'!H1786,",","")),100),VALUE(SUBSTITUTE('04A_국토부원자료'!I1786,",",""))),""),"")</f>
        <v>45498</v>
      </c>
      <c r="G1785" s="42">
        <f>IFERROR(VALUE(SUBSTITUTE('04A_국토부원자료'!J1786,",","")),"")</f>
        <v>25529</v>
      </c>
      <c r="H1785" s="43">
        <f t="shared" si="54"/>
        <v>255290000</v>
      </c>
      <c r="I1785" s="43">
        <f t="shared" si="55"/>
        <v>6937228.2608695654</v>
      </c>
      <c r="J1785" s="38">
        <f>IFERROR(VALUE(SUBSTITUTE('04A_국토부원자료'!K1786,",","")),"")</f>
        <v>6</v>
      </c>
      <c r="K1785" s="38">
        <f>IFERROR(VALUE(SUBSTITUTE('04A_국토부원자료'!N1786,",","")),"")</f>
        <v>2000</v>
      </c>
      <c r="L1785" s="39" t="str">
        <f>IFERROR('04A_국토부원자료'!O1786,"")</f>
        <v>위례성대로 6</v>
      </c>
      <c r="M1785" s="39" t="str">
        <f>IFERROR('04A_국토부원자료'!Q1786,"")</f>
        <v>중개거래</v>
      </c>
      <c r="N1785" s="38">
        <f>IF(B1785="","",IF('02_대상물건입력'!B5="",1,IF(ISNUMBER(SEARCH('02_대상물건입력'!B5,B1785)),1,0)))</f>
        <v>1</v>
      </c>
      <c r="O1785" s="38">
        <f>IF(B1785="","",IF('02_대상물건입력'!B6="",1,IF(ISNUMBER(SEARCH('02_대상물건입력'!B6,B1785)),1,0)))</f>
        <v>0</v>
      </c>
      <c r="P1785" s="38">
        <f>IF(L1785="","",IF('02_대상물건입력'!B15="",0,IF(ISNUMBER(SEARCH('02_대상물건입력'!B15,L1785)),1,0)))</f>
        <v>0</v>
      </c>
      <c r="Q1785" s="38">
        <f>IF(D1785="","",IF('02_대상물건입력'!B8="",0,IF(ISNUMBER(SEARCH('02_대상물건입력'!B8,D1785)),1,0)))</f>
        <v>0</v>
      </c>
      <c r="R1785" s="44">
        <f>IFERROR(ABS(E1785-'02_대상물건입력'!B11)/'02_대상물건입력'!B11,"")</f>
        <v>0.3508156283495088</v>
      </c>
      <c r="S1785" s="38">
        <f>IFERROR(ABS(J1785-'02_대상물건입력'!B10),"")</f>
        <v>6</v>
      </c>
      <c r="T1785" s="38">
        <f>IFERROR(ABS('01_설정'!B4-F1785),"")</f>
        <v>614</v>
      </c>
      <c r="U1785" s="38">
        <f>IFERROR(ABS(K1785-YEAR('02_대상물건입력'!B14)),"")</f>
        <v>26</v>
      </c>
      <c r="V1785" s="38" t="str">
        <f>IF(B1785="","",IF(AND(E1785&gt;0,F1785&gt;0,H1785&gt;0,OR('04A_국토부원자료'!P1786="",'04A_국토부원자료'!P1786="-"),IF('01_설정'!B10=1,N1785=1,TRUE),R1785&lt;='01_설정'!B5,S1785&lt;='01_설정'!B6,T1785&lt;='01_설정'!B7,U1785&lt;='01_설정'!B8),"Y",""))</f>
        <v/>
      </c>
      <c r="W1785" s="40" t="str">
        <f>IF(V1785&lt;&gt;"Y","",MAX(0,(1-R1785/'01_설정'!B5))*'01_설정'!B14+MAX(0,(1-S1785/'01_설정'!B6))*'01_설정'!B15+MAX(0,(1-T1785/'01_설정'!B7))*'01_설정'!B16+MAX(0,(1-U1785/'01_설정'!B8))*'01_설정'!B17+O1785*'01_설정'!B11+Q1785*'01_설정'!B12+P1785*'01_설정'!B13)</f>
        <v/>
      </c>
      <c r="X1785" s="38" t="str">
        <f>IF(W1785="","",1+COUNTIFS($W$4:$W$3003,"&gt;"&amp;W1785)+COUNTIFS($W$4:W1785,W1785)-1)</f>
        <v/>
      </c>
    </row>
    <row r="1786" spans="1:24" ht="16.5">
      <c r="A1786" s="38">
        <f>IF('04A_국토부원자료'!A1787="","",ROW()-3)</f>
        <v>1783</v>
      </c>
      <c r="B1786" s="39" t="str">
        <f>IFERROR('04A_국토부원자료'!B1787,"")</f>
        <v>서울특별시 송파구 방이동</v>
      </c>
      <c r="C1786" s="39" t="str">
        <f>IF(B1786="","",IF('04A_국토부원자료'!C1787&lt;&gt;"",'04A_국토부원자료'!C1787,TRIM('04A_국토부원자료'!D1787&amp;IF('04A_국토부원자료'!E1787&lt;&gt;"","-"&amp;'04A_국토부원자료'!E1787,""))))</f>
        <v>44-3</v>
      </c>
      <c r="D1786" s="39" t="str">
        <f>IFERROR('04A_국토부원자료'!F1787,"")</f>
        <v>현대토픽스</v>
      </c>
      <c r="E1786" s="40">
        <f>IFERROR(VALUE(SUBSTITUTE('04A_국토부원자료'!G1787,",","")),"")</f>
        <v>36.799999999999997</v>
      </c>
      <c r="F1786" s="41">
        <f>IFERROR(IF(AND('04A_국토부원자료'!H1787&lt;&gt;"",'04A_국토부원자료'!I1787&lt;&gt;""),DATE(INT(VALUE(SUBSTITUTE('04A_국토부원자료'!H1787,",",""))/100),MOD(VALUE(SUBSTITUTE('04A_국토부원자료'!H1787,",","")),100),VALUE(SUBSTITUTE('04A_국토부원자료'!I1787,",",""))),""),"")</f>
        <v>45498</v>
      </c>
      <c r="G1786" s="42">
        <f>IFERROR(VALUE(SUBSTITUTE('04A_국토부원자료'!J1787,",","")),"")</f>
        <v>25529</v>
      </c>
      <c r="H1786" s="43">
        <f t="shared" si="54"/>
        <v>255290000</v>
      </c>
      <c r="I1786" s="43">
        <f t="shared" si="55"/>
        <v>6937228.2608695654</v>
      </c>
      <c r="J1786" s="38">
        <f>IFERROR(VALUE(SUBSTITUTE('04A_국토부원자료'!K1787,",","")),"")</f>
        <v>6</v>
      </c>
      <c r="K1786" s="38">
        <f>IFERROR(VALUE(SUBSTITUTE('04A_국토부원자료'!N1787,",","")),"")</f>
        <v>2000</v>
      </c>
      <c r="L1786" s="39" t="str">
        <f>IFERROR('04A_국토부원자료'!O1787,"")</f>
        <v>위례성대로 6</v>
      </c>
      <c r="M1786" s="39" t="str">
        <f>IFERROR('04A_국토부원자료'!Q1787,"")</f>
        <v>중개거래</v>
      </c>
      <c r="N1786" s="38">
        <f>IF(B1786="","",IF('02_대상물건입력'!B5="",1,IF(ISNUMBER(SEARCH('02_대상물건입력'!B5,B1786)),1,0)))</f>
        <v>1</v>
      </c>
      <c r="O1786" s="38">
        <f>IF(B1786="","",IF('02_대상물건입력'!B6="",1,IF(ISNUMBER(SEARCH('02_대상물건입력'!B6,B1786)),1,0)))</f>
        <v>0</v>
      </c>
      <c r="P1786" s="38">
        <f>IF(L1786="","",IF('02_대상물건입력'!B15="",0,IF(ISNUMBER(SEARCH('02_대상물건입력'!B15,L1786)),1,0)))</f>
        <v>0</v>
      </c>
      <c r="Q1786" s="38">
        <f>IF(D1786="","",IF('02_대상물건입력'!B8="",0,IF(ISNUMBER(SEARCH('02_대상물건입력'!B8,D1786)),1,0)))</f>
        <v>0</v>
      </c>
      <c r="R1786" s="44">
        <f>IFERROR(ABS(E1786-'02_대상물건입력'!B11)/'02_대상물건입력'!B11,"")</f>
        <v>0.3508156283495088</v>
      </c>
      <c r="S1786" s="38">
        <f>IFERROR(ABS(J1786-'02_대상물건입력'!B10),"")</f>
        <v>6</v>
      </c>
      <c r="T1786" s="38">
        <f>IFERROR(ABS('01_설정'!B4-F1786),"")</f>
        <v>614</v>
      </c>
      <c r="U1786" s="38">
        <f>IFERROR(ABS(K1786-YEAR('02_대상물건입력'!B14)),"")</f>
        <v>26</v>
      </c>
      <c r="V1786" s="38" t="str">
        <f>IF(B1786="","",IF(AND(E1786&gt;0,F1786&gt;0,H1786&gt;0,OR('04A_국토부원자료'!P1787="",'04A_국토부원자료'!P1787="-"),IF('01_설정'!B10=1,N1786=1,TRUE),R1786&lt;='01_설정'!B5,S1786&lt;='01_설정'!B6,T1786&lt;='01_설정'!B7,U1786&lt;='01_설정'!B8),"Y",""))</f>
        <v/>
      </c>
      <c r="W1786" s="40" t="str">
        <f>IF(V1786&lt;&gt;"Y","",MAX(0,(1-R1786/'01_설정'!B5))*'01_설정'!B14+MAX(0,(1-S1786/'01_설정'!B6))*'01_설정'!B15+MAX(0,(1-T1786/'01_설정'!B7))*'01_설정'!B16+MAX(0,(1-U1786/'01_설정'!B8))*'01_설정'!B17+O1786*'01_설정'!B11+Q1786*'01_설정'!B12+P1786*'01_설정'!B13)</f>
        <v/>
      </c>
      <c r="X1786" s="38" t="str">
        <f>IF(W1786="","",1+COUNTIFS($W$4:$W$3003,"&gt;"&amp;W1786)+COUNTIFS($W$4:W1786,W1786)-1)</f>
        <v/>
      </c>
    </row>
    <row r="1787" spans="1:24" ht="16.5">
      <c r="A1787" s="38">
        <f>IF('04A_국토부원자료'!A1788="","",ROW()-3)</f>
        <v>1784</v>
      </c>
      <c r="B1787" s="39" t="str">
        <f>IFERROR('04A_국토부원자료'!B1788,"")</f>
        <v>서울특별시 송파구 방이동</v>
      </c>
      <c r="C1787" s="39" t="str">
        <f>IF(B1787="","",IF('04A_국토부원자료'!C1788&lt;&gt;"",'04A_국토부원자료'!C1788,TRIM('04A_국토부원자료'!D1788&amp;IF('04A_국토부원자료'!E1788&lt;&gt;"","-"&amp;'04A_국토부원자료'!E1788,""))))</f>
        <v>44-3</v>
      </c>
      <c r="D1787" s="39" t="str">
        <f>IFERROR('04A_국토부원자료'!F1788,"")</f>
        <v>현대토픽스</v>
      </c>
      <c r="E1787" s="40">
        <f>IFERROR(VALUE(SUBSTITUTE('04A_국토부원자료'!G1788,",","")),"")</f>
        <v>39.56</v>
      </c>
      <c r="F1787" s="41">
        <f>IFERROR(IF(AND('04A_국토부원자료'!H1788&lt;&gt;"",'04A_국토부원자료'!I1788&lt;&gt;""),DATE(INT(VALUE(SUBSTITUTE('04A_국토부원자료'!H1788,",",""))/100),MOD(VALUE(SUBSTITUTE('04A_국토부원자료'!H1788,",","")),100),VALUE(SUBSTITUTE('04A_국토부원자료'!I1788,",",""))),""),"")</f>
        <v>45498</v>
      </c>
      <c r="G1787" s="42">
        <f>IFERROR(VALUE(SUBSTITUTE('04A_국토부원자료'!J1788,",","")),"")</f>
        <v>27437</v>
      </c>
      <c r="H1787" s="43">
        <f t="shared" si="54"/>
        <v>274370000</v>
      </c>
      <c r="I1787" s="43">
        <f t="shared" si="55"/>
        <v>6935540.9504550043</v>
      </c>
      <c r="J1787" s="38">
        <f>IFERROR(VALUE(SUBSTITUTE('04A_국토부원자료'!K1788,",","")),"")</f>
        <v>6</v>
      </c>
      <c r="K1787" s="38">
        <f>IFERROR(VALUE(SUBSTITUTE('04A_국토부원자료'!N1788,",","")),"")</f>
        <v>2000</v>
      </c>
      <c r="L1787" s="39" t="str">
        <f>IFERROR('04A_국토부원자료'!O1788,"")</f>
        <v>위례성대로 6</v>
      </c>
      <c r="M1787" s="39" t="str">
        <f>IFERROR('04A_국토부원자료'!Q1788,"")</f>
        <v>중개거래</v>
      </c>
      <c r="N1787" s="38">
        <f>IF(B1787="","",IF('02_대상물건입력'!B5="",1,IF(ISNUMBER(SEARCH('02_대상물건입력'!B5,B1787)),1,0)))</f>
        <v>1</v>
      </c>
      <c r="O1787" s="38">
        <f>IF(B1787="","",IF('02_대상물건입력'!B6="",1,IF(ISNUMBER(SEARCH('02_대상물건입력'!B6,B1787)),1,0)))</f>
        <v>0</v>
      </c>
      <c r="P1787" s="38">
        <f>IF(L1787="","",IF('02_대상물건입력'!B15="",0,IF(ISNUMBER(SEARCH('02_대상물건입력'!B15,L1787)),1,0)))</f>
        <v>0</v>
      </c>
      <c r="Q1787" s="38">
        <f>IF(D1787="","",IF('02_대상물건입력'!B8="",0,IF(ISNUMBER(SEARCH('02_대상물건입력'!B8,D1787)),1,0)))</f>
        <v>0</v>
      </c>
      <c r="R1787" s="44">
        <f>IFERROR(ABS(E1787-'02_대상물건입력'!B11)/'02_대상물건입력'!B11,"")</f>
        <v>0.45212680047572218</v>
      </c>
      <c r="S1787" s="38">
        <f>IFERROR(ABS(J1787-'02_대상물건입력'!B10),"")</f>
        <v>6</v>
      </c>
      <c r="T1787" s="38">
        <f>IFERROR(ABS('01_설정'!B4-F1787),"")</f>
        <v>614</v>
      </c>
      <c r="U1787" s="38">
        <f>IFERROR(ABS(K1787-YEAR('02_대상물건입력'!B14)),"")</f>
        <v>26</v>
      </c>
      <c r="V1787" s="38" t="str">
        <f>IF(B1787="","",IF(AND(E1787&gt;0,F1787&gt;0,H1787&gt;0,OR('04A_국토부원자료'!P1788="",'04A_국토부원자료'!P1788="-"),IF('01_설정'!B10=1,N1787=1,TRUE),R1787&lt;='01_설정'!B5,S1787&lt;='01_설정'!B6,T1787&lt;='01_설정'!B7,U1787&lt;='01_설정'!B8),"Y",""))</f>
        <v/>
      </c>
      <c r="W1787" s="40" t="str">
        <f>IF(V1787&lt;&gt;"Y","",MAX(0,(1-R1787/'01_설정'!B5))*'01_설정'!B14+MAX(0,(1-S1787/'01_설정'!B6))*'01_설정'!B15+MAX(0,(1-T1787/'01_설정'!B7))*'01_설정'!B16+MAX(0,(1-U1787/'01_설정'!B8))*'01_설정'!B17+O1787*'01_설정'!B11+Q1787*'01_설정'!B12+P1787*'01_설정'!B13)</f>
        <v/>
      </c>
      <c r="X1787" s="38" t="str">
        <f>IF(W1787="","",1+COUNTIFS($W$4:$W$3003,"&gt;"&amp;W1787)+COUNTIFS($W$4:W1787,W1787)-1)</f>
        <v/>
      </c>
    </row>
    <row r="1788" spans="1:24" ht="16.5">
      <c r="A1788" s="38">
        <f>IF('04A_국토부원자료'!A1789="","",ROW()-3)</f>
        <v>1785</v>
      </c>
      <c r="B1788" s="39" t="str">
        <f>IFERROR('04A_국토부원자료'!B1789,"")</f>
        <v>서울특별시 송파구 방이동</v>
      </c>
      <c r="C1788" s="39" t="str">
        <f>IF(B1788="","",IF('04A_국토부원자료'!C1789&lt;&gt;"",'04A_국토부원자료'!C1789,TRIM('04A_국토부원자료'!D1789&amp;IF('04A_국토부원자료'!E1789&lt;&gt;"","-"&amp;'04A_국토부원자료'!E1789,""))))</f>
        <v>44-3</v>
      </c>
      <c r="D1788" s="39" t="str">
        <f>IFERROR('04A_국토부원자료'!F1789,"")</f>
        <v>현대토픽스</v>
      </c>
      <c r="E1788" s="40">
        <f>IFERROR(VALUE(SUBSTITUTE('04A_국토부원자료'!G1789,",","")),"")</f>
        <v>39.56</v>
      </c>
      <c r="F1788" s="41">
        <f>IFERROR(IF(AND('04A_국토부원자료'!H1789&lt;&gt;"",'04A_국토부원자료'!I1789&lt;&gt;""),DATE(INT(VALUE(SUBSTITUTE('04A_국토부원자료'!H1789,",",""))/100),MOD(VALUE(SUBSTITUTE('04A_국토부원자료'!H1789,",","")),100),VALUE(SUBSTITUTE('04A_국토부원자료'!I1789,",",""))),""),"")</f>
        <v>45498</v>
      </c>
      <c r="G1788" s="42">
        <f>IFERROR(VALUE(SUBSTITUTE('04A_국토부원자료'!J1789,",","")),"")</f>
        <v>27437</v>
      </c>
      <c r="H1788" s="43">
        <f t="shared" si="54"/>
        <v>274370000</v>
      </c>
      <c r="I1788" s="43">
        <f t="shared" si="55"/>
        <v>6935540.9504550043</v>
      </c>
      <c r="J1788" s="38">
        <f>IFERROR(VALUE(SUBSTITUTE('04A_국토부원자료'!K1789,",","")),"")</f>
        <v>6</v>
      </c>
      <c r="K1788" s="38">
        <f>IFERROR(VALUE(SUBSTITUTE('04A_국토부원자료'!N1789,",","")),"")</f>
        <v>2000</v>
      </c>
      <c r="L1788" s="39" t="str">
        <f>IFERROR('04A_국토부원자료'!O1789,"")</f>
        <v>위례성대로 6</v>
      </c>
      <c r="M1788" s="39" t="str">
        <f>IFERROR('04A_국토부원자료'!Q1789,"")</f>
        <v>중개거래</v>
      </c>
      <c r="N1788" s="38">
        <f>IF(B1788="","",IF('02_대상물건입력'!B5="",1,IF(ISNUMBER(SEARCH('02_대상물건입력'!B5,B1788)),1,0)))</f>
        <v>1</v>
      </c>
      <c r="O1788" s="38">
        <f>IF(B1788="","",IF('02_대상물건입력'!B6="",1,IF(ISNUMBER(SEARCH('02_대상물건입력'!B6,B1788)),1,0)))</f>
        <v>0</v>
      </c>
      <c r="P1788" s="38">
        <f>IF(L1788="","",IF('02_대상물건입력'!B15="",0,IF(ISNUMBER(SEARCH('02_대상물건입력'!B15,L1788)),1,0)))</f>
        <v>0</v>
      </c>
      <c r="Q1788" s="38">
        <f>IF(D1788="","",IF('02_대상물건입력'!B8="",0,IF(ISNUMBER(SEARCH('02_대상물건입력'!B8,D1788)),1,0)))</f>
        <v>0</v>
      </c>
      <c r="R1788" s="44">
        <f>IFERROR(ABS(E1788-'02_대상물건입력'!B11)/'02_대상물건입력'!B11,"")</f>
        <v>0.45212680047572218</v>
      </c>
      <c r="S1788" s="38">
        <f>IFERROR(ABS(J1788-'02_대상물건입력'!B10),"")</f>
        <v>6</v>
      </c>
      <c r="T1788" s="38">
        <f>IFERROR(ABS('01_설정'!B4-F1788),"")</f>
        <v>614</v>
      </c>
      <c r="U1788" s="38">
        <f>IFERROR(ABS(K1788-YEAR('02_대상물건입력'!B14)),"")</f>
        <v>26</v>
      </c>
      <c r="V1788" s="38" t="str">
        <f>IF(B1788="","",IF(AND(E1788&gt;0,F1788&gt;0,H1788&gt;0,OR('04A_국토부원자료'!P1789="",'04A_국토부원자료'!P1789="-"),IF('01_설정'!B10=1,N1788=1,TRUE),R1788&lt;='01_설정'!B5,S1788&lt;='01_설정'!B6,T1788&lt;='01_설정'!B7,U1788&lt;='01_설정'!B8),"Y",""))</f>
        <v/>
      </c>
      <c r="W1788" s="40" t="str">
        <f>IF(V1788&lt;&gt;"Y","",MAX(0,(1-R1788/'01_설정'!B5))*'01_설정'!B14+MAX(0,(1-S1788/'01_설정'!B6))*'01_설정'!B15+MAX(0,(1-T1788/'01_설정'!B7))*'01_설정'!B16+MAX(0,(1-U1788/'01_설정'!B8))*'01_설정'!B17+O1788*'01_설정'!B11+Q1788*'01_설정'!B12+P1788*'01_설정'!B13)</f>
        <v/>
      </c>
      <c r="X1788" s="38" t="str">
        <f>IF(W1788="","",1+COUNTIFS($W$4:$W$3003,"&gt;"&amp;W1788)+COUNTIFS($W$4:W1788,W1788)-1)</f>
        <v/>
      </c>
    </row>
    <row r="1789" spans="1:24" ht="16.5">
      <c r="A1789" s="38">
        <f>IF('04A_국토부원자료'!A1790="","",ROW()-3)</f>
        <v>1786</v>
      </c>
      <c r="B1789" s="39" t="str">
        <f>IFERROR('04A_국토부원자료'!B1790,"")</f>
        <v>서울특별시 송파구 방이동</v>
      </c>
      <c r="C1789" s="39" t="str">
        <f>IF(B1789="","",IF('04A_국토부원자료'!C1790&lt;&gt;"",'04A_국토부원자료'!C1790,TRIM('04A_국토부원자료'!D1790&amp;IF('04A_국토부원자료'!E1790&lt;&gt;"","-"&amp;'04A_국토부원자료'!E1790,""))))</f>
        <v>44-3</v>
      </c>
      <c r="D1789" s="39" t="str">
        <f>IFERROR('04A_국토부원자료'!F1790,"")</f>
        <v>현대토픽스</v>
      </c>
      <c r="E1789" s="40">
        <f>IFERROR(VALUE(SUBSTITUTE('04A_국토부원자료'!G1790,",","")),"")</f>
        <v>36.799999999999997</v>
      </c>
      <c r="F1789" s="41">
        <f>IFERROR(IF(AND('04A_국토부원자료'!H1790&lt;&gt;"",'04A_국토부원자료'!I1790&lt;&gt;""),DATE(INT(VALUE(SUBSTITUTE('04A_국토부원자료'!H1790,",",""))/100),MOD(VALUE(SUBSTITUTE('04A_국토부원자료'!H1790,",","")),100),VALUE(SUBSTITUTE('04A_국토부원자료'!I1790,",",""))),""),"")</f>
        <v>45498</v>
      </c>
      <c r="G1789" s="42">
        <f>IFERROR(VALUE(SUBSTITUTE('04A_국토부원자료'!J1790,",","")),"")</f>
        <v>25529</v>
      </c>
      <c r="H1789" s="43">
        <f t="shared" si="54"/>
        <v>255290000</v>
      </c>
      <c r="I1789" s="43">
        <f t="shared" si="55"/>
        <v>6937228.2608695654</v>
      </c>
      <c r="J1789" s="38">
        <f>IFERROR(VALUE(SUBSTITUTE('04A_국토부원자료'!K1790,",","")),"")</f>
        <v>6</v>
      </c>
      <c r="K1789" s="38">
        <f>IFERROR(VALUE(SUBSTITUTE('04A_국토부원자료'!N1790,",","")),"")</f>
        <v>2000</v>
      </c>
      <c r="L1789" s="39" t="str">
        <f>IFERROR('04A_국토부원자료'!O1790,"")</f>
        <v>위례성대로 6</v>
      </c>
      <c r="M1789" s="39" t="str">
        <f>IFERROR('04A_국토부원자료'!Q1790,"")</f>
        <v>중개거래</v>
      </c>
      <c r="N1789" s="38">
        <f>IF(B1789="","",IF('02_대상물건입력'!B5="",1,IF(ISNUMBER(SEARCH('02_대상물건입력'!B5,B1789)),1,0)))</f>
        <v>1</v>
      </c>
      <c r="O1789" s="38">
        <f>IF(B1789="","",IF('02_대상물건입력'!B6="",1,IF(ISNUMBER(SEARCH('02_대상물건입력'!B6,B1789)),1,0)))</f>
        <v>0</v>
      </c>
      <c r="P1789" s="38">
        <f>IF(L1789="","",IF('02_대상물건입력'!B15="",0,IF(ISNUMBER(SEARCH('02_대상물건입력'!B15,L1789)),1,0)))</f>
        <v>0</v>
      </c>
      <c r="Q1789" s="38">
        <f>IF(D1789="","",IF('02_대상물건입력'!B8="",0,IF(ISNUMBER(SEARCH('02_대상물건입력'!B8,D1789)),1,0)))</f>
        <v>0</v>
      </c>
      <c r="R1789" s="44">
        <f>IFERROR(ABS(E1789-'02_대상물건입력'!B11)/'02_대상물건입력'!B11,"")</f>
        <v>0.3508156283495088</v>
      </c>
      <c r="S1789" s="38">
        <f>IFERROR(ABS(J1789-'02_대상물건입력'!B10),"")</f>
        <v>6</v>
      </c>
      <c r="T1789" s="38">
        <f>IFERROR(ABS('01_설정'!B4-F1789),"")</f>
        <v>614</v>
      </c>
      <c r="U1789" s="38">
        <f>IFERROR(ABS(K1789-YEAR('02_대상물건입력'!B14)),"")</f>
        <v>26</v>
      </c>
      <c r="V1789" s="38" t="str">
        <f>IF(B1789="","",IF(AND(E1789&gt;0,F1789&gt;0,H1789&gt;0,OR('04A_국토부원자료'!P1790="",'04A_국토부원자료'!P1790="-"),IF('01_설정'!B10=1,N1789=1,TRUE),R1789&lt;='01_설정'!B5,S1789&lt;='01_설정'!B6,T1789&lt;='01_설정'!B7,U1789&lt;='01_설정'!B8),"Y",""))</f>
        <v/>
      </c>
      <c r="W1789" s="40" t="str">
        <f>IF(V1789&lt;&gt;"Y","",MAX(0,(1-R1789/'01_설정'!B5))*'01_설정'!B14+MAX(0,(1-S1789/'01_설정'!B6))*'01_설정'!B15+MAX(0,(1-T1789/'01_설정'!B7))*'01_설정'!B16+MAX(0,(1-U1789/'01_설정'!B8))*'01_설정'!B17+O1789*'01_설정'!B11+Q1789*'01_설정'!B12+P1789*'01_설정'!B13)</f>
        <v/>
      </c>
      <c r="X1789" s="38" t="str">
        <f>IF(W1789="","",1+COUNTIFS($W$4:$W$3003,"&gt;"&amp;W1789)+COUNTIFS($W$4:W1789,W1789)-1)</f>
        <v/>
      </c>
    </row>
    <row r="1790" spans="1:24" ht="16.5">
      <c r="A1790" s="38">
        <f>IF('04A_국토부원자료'!A1791="","",ROW()-3)</f>
        <v>1787</v>
      </c>
      <c r="B1790" s="39" t="str">
        <f>IFERROR('04A_국토부원자료'!B1791,"")</f>
        <v>서울특별시 송파구 방이동</v>
      </c>
      <c r="C1790" s="39" t="str">
        <f>IF(B1790="","",IF('04A_국토부원자료'!C1791&lt;&gt;"",'04A_국토부원자료'!C1791,TRIM('04A_국토부원자료'!D1791&amp;IF('04A_국토부원자료'!E1791&lt;&gt;"","-"&amp;'04A_국토부원자료'!E1791,""))))</f>
        <v>41-1</v>
      </c>
      <c r="D1790" s="39" t="str">
        <f>IFERROR('04A_국토부원자료'!F1791,"")</f>
        <v>잠실파크웨이</v>
      </c>
      <c r="E1790" s="40">
        <f>IFERROR(VALUE(SUBSTITUTE('04A_국토부원자료'!G1791,",","")),"")</f>
        <v>19.128</v>
      </c>
      <c r="F1790" s="41">
        <f>IFERROR(IF(AND('04A_국토부원자료'!H1791&lt;&gt;"",'04A_국토부원자료'!I1791&lt;&gt;""),DATE(INT(VALUE(SUBSTITUTE('04A_국토부원자료'!H1791,",",""))/100),MOD(VALUE(SUBSTITUTE('04A_국토부원자료'!H1791,",","")),100),VALUE(SUBSTITUTE('04A_국토부원자료'!I1791,",",""))),""),"")</f>
        <v>45496</v>
      </c>
      <c r="G1790" s="42">
        <f>IFERROR(VALUE(SUBSTITUTE('04A_국토부원자료'!J1791,",","")),"")</f>
        <v>21500</v>
      </c>
      <c r="H1790" s="43">
        <f t="shared" si="54"/>
        <v>215000000</v>
      </c>
      <c r="I1790" s="43">
        <f t="shared" si="55"/>
        <v>11240066.917607695</v>
      </c>
      <c r="J1790" s="38">
        <f>IFERROR(VALUE(SUBSTITUTE('04A_국토부원자료'!K1791,",","")),"")</f>
        <v>10</v>
      </c>
      <c r="K1790" s="38">
        <f>IFERROR(VALUE(SUBSTITUTE('04A_국토부원자료'!N1791,",","")),"")</f>
        <v>2019</v>
      </c>
      <c r="L1790" s="39" t="str">
        <f>IFERROR('04A_국토부원자료'!O1791,"")</f>
        <v>올림픽로34길 5-23</v>
      </c>
      <c r="M1790" s="39" t="str">
        <f>IFERROR('04A_국토부원자료'!Q1791,"")</f>
        <v>중개거래</v>
      </c>
      <c r="N1790" s="38">
        <f>IF(B1790="","",IF('02_대상물건입력'!B5="",1,IF(ISNUMBER(SEARCH('02_대상물건입력'!B5,B1790)),1,0)))</f>
        <v>1</v>
      </c>
      <c r="O1790" s="38">
        <f>IF(B1790="","",IF('02_대상물건입력'!B6="",1,IF(ISNUMBER(SEARCH('02_대상물건입력'!B6,B1790)),1,0)))</f>
        <v>0</v>
      </c>
      <c r="P1790" s="38">
        <f>IF(L1790="","",IF('02_대상물건입력'!B15="",0,IF(ISNUMBER(SEARCH('02_대상물건입력'!B15,L1790)),1,0)))</f>
        <v>0</v>
      </c>
      <c r="Q1790" s="38">
        <f>IF(D1790="","",IF('02_대상물건입력'!B8="",0,IF(ISNUMBER(SEARCH('02_대상물건입력'!B8,D1790)),1,0)))</f>
        <v>0</v>
      </c>
      <c r="R1790" s="44">
        <f>IFERROR(ABS(E1790-'02_대상물건입력'!B11)/'02_대상물건입력'!B11,"")</f>
        <v>0.29786952882963569</v>
      </c>
      <c r="S1790" s="38">
        <f>IFERROR(ABS(J1790-'02_대상물건입력'!B10),"")</f>
        <v>2</v>
      </c>
      <c r="T1790" s="38">
        <f>IFERROR(ABS('01_설정'!B4-F1790),"")</f>
        <v>616</v>
      </c>
      <c r="U1790" s="38">
        <f>IFERROR(ABS(K1790-YEAR('02_대상물건입력'!B14)),"")</f>
        <v>7</v>
      </c>
      <c r="V1790" s="38" t="str">
        <f>IF(B1790="","",IF(AND(E1790&gt;0,F1790&gt;0,H1790&gt;0,OR('04A_국토부원자료'!P1791="",'04A_국토부원자료'!P1791="-"),IF('01_설정'!B10=1,N1790=1,TRUE),R1790&lt;='01_설정'!B5,S1790&lt;='01_설정'!B6,T1790&lt;='01_설정'!B7,U1790&lt;='01_설정'!B8),"Y",""))</f>
        <v/>
      </c>
      <c r="W1790" s="40" t="str">
        <f>IF(V1790&lt;&gt;"Y","",MAX(0,(1-R1790/'01_설정'!B5))*'01_설정'!B14+MAX(0,(1-S1790/'01_설정'!B6))*'01_설정'!B15+MAX(0,(1-T1790/'01_설정'!B7))*'01_설정'!B16+MAX(0,(1-U1790/'01_설정'!B8))*'01_설정'!B17+O1790*'01_설정'!B11+Q1790*'01_설정'!B12+P1790*'01_설정'!B13)</f>
        <v/>
      </c>
      <c r="X1790" s="38" t="str">
        <f>IF(W1790="","",1+COUNTIFS($W$4:$W$3003,"&gt;"&amp;W1790)+COUNTIFS($W$4:W1790,W1790)-1)</f>
        <v/>
      </c>
    </row>
    <row r="1791" spans="1:24" ht="16.5">
      <c r="A1791" s="38">
        <f>IF('04A_국토부원자료'!A1792="","",ROW()-3)</f>
        <v>1788</v>
      </c>
      <c r="B1791" s="39" t="str">
        <f>IFERROR('04A_국토부원자료'!B1792,"")</f>
        <v>서울특별시 송파구 방이동</v>
      </c>
      <c r="C1791" s="39" t="str">
        <f>IF(B1791="","",IF('04A_국토부원자료'!C1792&lt;&gt;"",'04A_국토부원자료'!C1792,TRIM('04A_국토부원자료'!D1792&amp;IF('04A_국토부원자료'!E1792&lt;&gt;"","-"&amp;'04A_국토부원자료'!E1792,""))))</f>
        <v>43</v>
      </c>
      <c r="D1791" s="39" t="str">
        <f>IFERROR('04A_국토부원자료'!F1792,"")</f>
        <v>대명벨리온</v>
      </c>
      <c r="E1791" s="40">
        <f>IFERROR(VALUE(SUBSTITUTE('04A_국토부원자료'!G1792,",","")),"")</f>
        <v>17.12</v>
      </c>
      <c r="F1791" s="41">
        <f>IFERROR(IF(AND('04A_국토부원자료'!H1792&lt;&gt;"",'04A_국토부원자료'!I1792&lt;&gt;""),DATE(INT(VALUE(SUBSTITUTE('04A_국토부원자료'!H1792,",",""))/100),MOD(VALUE(SUBSTITUTE('04A_국토부원자료'!H1792,",","")),100),VALUE(SUBSTITUTE('04A_국토부원자료'!I1792,",",""))),""),"")</f>
        <v>45495</v>
      </c>
      <c r="G1791" s="42">
        <f>IFERROR(VALUE(SUBSTITUTE('04A_국토부원자료'!J1792,",","")),"")</f>
        <v>16500</v>
      </c>
      <c r="H1791" s="43">
        <f t="shared" si="54"/>
        <v>165000000</v>
      </c>
      <c r="I1791" s="43">
        <f t="shared" si="55"/>
        <v>9637850.4672897197</v>
      </c>
      <c r="J1791" s="38">
        <f>IFERROR(VALUE(SUBSTITUTE('04A_국토부원자료'!K1792,",","")),"")</f>
        <v>6</v>
      </c>
      <c r="K1791" s="38">
        <f>IFERROR(VALUE(SUBSTITUTE('04A_국토부원자료'!N1792,",","")),"")</f>
        <v>2017</v>
      </c>
      <c r="L1791" s="39" t="str">
        <f>IFERROR('04A_국토부원자료'!O1792,"")</f>
        <v xml:space="preserve"> </v>
      </c>
      <c r="M1791" s="39" t="str">
        <f>IFERROR('04A_국토부원자료'!Q1792,"")</f>
        <v>중개거래</v>
      </c>
      <c r="N1791" s="38">
        <f>IF(B1791="","",IF('02_대상물건입력'!B5="",1,IF(ISNUMBER(SEARCH('02_대상물건입력'!B5,B1791)),1,0)))</f>
        <v>1</v>
      </c>
      <c r="O1791" s="38">
        <f>IF(B1791="","",IF('02_대상물건입력'!B6="",1,IF(ISNUMBER(SEARCH('02_대상물건입력'!B6,B1791)),1,0)))</f>
        <v>0</v>
      </c>
      <c r="P1791" s="38">
        <f>IF(L1791="","",IF('02_대상물건입력'!B15="",0,IF(ISNUMBER(SEARCH('02_대상물건입력'!B15,L1791)),1,0)))</f>
        <v>0</v>
      </c>
      <c r="Q1791" s="38">
        <f>IF(D1791="","",IF('02_대상물건입력'!B8="",0,IF(ISNUMBER(SEARCH('02_대상물건입력'!B8,D1791)),1,0)))</f>
        <v>0</v>
      </c>
      <c r="R1791" s="44">
        <f>IFERROR(ABS(E1791-'02_대상물건입력'!B11)/'02_대상물건입력'!B11,"")</f>
        <v>0.37157707724609801</v>
      </c>
      <c r="S1791" s="38">
        <f>IFERROR(ABS(J1791-'02_대상물건입력'!B10),"")</f>
        <v>6</v>
      </c>
      <c r="T1791" s="38">
        <f>IFERROR(ABS('01_설정'!B4-F1791),"")</f>
        <v>617</v>
      </c>
      <c r="U1791" s="38">
        <f>IFERROR(ABS(K1791-YEAR('02_대상물건입력'!B14)),"")</f>
        <v>9</v>
      </c>
      <c r="V1791" s="38" t="str">
        <f>IF(B1791="","",IF(AND(E1791&gt;0,F1791&gt;0,H1791&gt;0,OR('04A_국토부원자료'!P1792="",'04A_국토부원자료'!P1792="-"),IF('01_설정'!B10=1,N1791=1,TRUE),R1791&lt;='01_설정'!B5,S1791&lt;='01_설정'!B6,T1791&lt;='01_설정'!B7,U1791&lt;='01_설정'!B8),"Y",""))</f>
        <v/>
      </c>
      <c r="W1791" s="40" t="str">
        <f>IF(V1791&lt;&gt;"Y","",MAX(0,(1-R1791/'01_설정'!B5))*'01_설정'!B14+MAX(0,(1-S1791/'01_설정'!B6))*'01_설정'!B15+MAX(0,(1-T1791/'01_설정'!B7))*'01_설정'!B16+MAX(0,(1-U1791/'01_설정'!B8))*'01_설정'!B17+O1791*'01_설정'!B11+Q1791*'01_설정'!B12+P1791*'01_설정'!B13)</f>
        <v/>
      </c>
      <c r="X1791" s="38" t="str">
        <f>IF(W1791="","",1+COUNTIFS($W$4:$W$3003,"&gt;"&amp;W1791)+COUNTIFS($W$4:W1791,W1791)-1)</f>
        <v/>
      </c>
    </row>
    <row r="1792" spans="1:24" ht="16.5">
      <c r="A1792" s="38">
        <f>IF('04A_국토부원자료'!A1793="","",ROW()-3)</f>
        <v>1789</v>
      </c>
      <c r="B1792" s="39" t="str">
        <f>IFERROR('04A_국토부원자료'!B1793,"")</f>
        <v>서울특별시 송파구 방이동</v>
      </c>
      <c r="C1792" s="39" t="str">
        <f>IF(B1792="","",IF('04A_국토부원자료'!C1793&lt;&gt;"",'04A_국토부원자료'!C1793,TRIM('04A_국토부원자료'!D1793&amp;IF('04A_국토부원자료'!E1793&lt;&gt;"","-"&amp;'04A_국토부원자료'!E1793,""))))</f>
        <v>41-8</v>
      </c>
      <c r="D1792" s="39" t="str">
        <f>IFERROR('04A_국토부원자료'!F1793,"")</f>
        <v>잠실 벨솔레 오피스텔</v>
      </c>
      <c r="E1792" s="40">
        <f>IFERROR(VALUE(SUBSTITUTE('04A_국토부원자료'!G1793,",","")),"")</f>
        <v>29.693200000000001</v>
      </c>
      <c r="F1792" s="41">
        <f>IFERROR(IF(AND('04A_국토부원자료'!H1793&lt;&gt;"",'04A_국토부원자료'!I1793&lt;&gt;""),DATE(INT(VALUE(SUBSTITUTE('04A_국토부원자료'!H1793,",",""))/100),MOD(VALUE(SUBSTITUTE('04A_국토부원자료'!H1793,",","")),100),VALUE(SUBSTITUTE('04A_국토부원자료'!I1793,",",""))),""),"")</f>
        <v>45493</v>
      </c>
      <c r="G1792" s="42">
        <f>IFERROR(VALUE(SUBSTITUTE('04A_국토부원자료'!J1793,",","")),"")</f>
        <v>34500</v>
      </c>
      <c r="H1792" s="43">
        <f t="shared" si="54"/>
        <v>345000000</v>
      </c>
      <c r="I1792" s="43">
        <f t="shared" si="55"/>
        <v>11618821.817789931</v>
      </c>
      <c r="J1792" s="38">
        <f>IFERROR(VALUE(SUBSTITUTE('04A_국토부원자료'!K1793,",","")),"")</f>
        <v>6</v>
      </c>
      <c r="K1792" s="38">
        <f>IFERROR(VALUE(SUBSTITUTE('04A_국토부원자료'!N1793,",","")),"")</f>
        <v>2020</v>
      </c>
      <c r="L1792" s="39" t="str">
        <f>IFERROR('04A_국토부원자료'!O1793,"")</f>
        <v>올림픽로34길 5-13</v>
      </c>
      <c r="M1792" s="39" t="str">
        <f>IFERROR('04A_국토부원자료'!Q1793,"")</f>
        <v>중개거래</v>
      </c>
      <c r="N1792" s="38">
        <f>IF(B1792="","",IF('02_대상물건입력'!B5="",1,IF(ISNUMBER(SEARCH('02_대상물건입력'!B5,B1792)),1,0)))</f>
        <v>1</v>
      </c>
      <c r="O1792" s="38">
        <f>IF(B1792="","",IF('02_대상물건입력'!B6="",1,IF(ISNUMBER(SEARCH('02_대상물건입력'!B6,B1792)),1,0)))</f>
        <v>0</v>
      </c>
      <c r="P1792" s="38">
        <f>IF(L1792="","",IF('02_대상물건입력'!B15="",0,IF(ISNUMBER(SEARCH('02_대상물건입력'!B15,L1792)),1,0)))</f>
        <v>0</v>
      </c>
      <c r="Q1792" s="38">
        <f>IF(D1792="","",IF('02_대상물건입력'!B8="",0,IF(ISNUMBER(SEARCH('02_대상물건입력'!B8,D1792)),1,0)))</f>
        <v>0</v>
      </c>
      <c r="R1792" s="44">
        <f>IFERROR(ABS(E1792-'02_대상물건입력'!B11)/'02_대상물건입력'!B11,"")</f>
        <v>8.9946701513794539E-2</v>
      </c>
      <c r="S1792" s="38">
        <f>IFERROR(ABS(J1792-'02_대상물건입력'!B10),"")</f>
        <v>6</v>
      </c>
      <c r="T1792" s="38">
        <f>IFERROR(ABS('01_설정'!B4-F1792),"")</f>
        <v>619</v>
      </c>
      <c r="U1792" s="38">
        <f>IFERROR(ABS(K1792-YEAR('02_대상물건입력'!B14)),"")</f>
        <v>6</v>
      </c>
      <c r="V1792" s="38" t="str">
        <f>IF(B1792="","",IF(AND(E1792&gt;0,F1792&gt;0,H1792&gt;0,OR('04A_국토부원자료'!P1793="",'04A_국토부원자료'!P1793="-"),IF('01_설정'!B10=1,N1792=1,TRUE),R1792&lt;='01_설정'!B5,S1792&lt;='01_설정'!B6,T1792&lt;='01_설정'!B7,U1792&lt;='01_설정'!B8),"Y",""))</f>
        <v/>
      </c>
      <c r="W1792" s="40" t="str">
        <f>IF(V1792&lt;&gt;"Y","",MAX(0,(1-R1792/'01_설정'!B5))*'01_설정'!B14+MAX(0,(1-S1792/'01_설정'!B6))*'01_설정'!B15+MAX(0,(1-T1792/'01_설정'!B7))*'01_설정'!B16+MAX(0,(1-U1792/'01_설정'!B8))*'01_설정'!B17+O1792*'01_설정'!B11+Q1792*'01_설정'!B12+P1792*'01_설정'!B13)</f>
        <v/>
      </c>
      <c r="X1792" s="38" t="str">
        <f>IF(W1792="","",1+COUNTIFS($W$4:$W$3003,"&gt;"&amp;W1792)+COUNTIFS($W$4:W1792,W1792)-1)</f>
        <v/>
      </c>
    </row>
    <row r="1793" spans="1:24" ht="16.5">
      <c r="A1793" s="38">
        <f>IF('04A_국토부원자료'!A1794="","",ROW()-3)</f>
        <v>1790</v>
      </c>
      <c r="B1793" s="39" t="str">
        <f>IFERROR('04A_국토부원자료'!B1794,"")</f>
        <v>서울특별시 송파구 방이동</v>
      </c>
      <c r="C1793" s="39" t="str">
        <f>IF(B1793="","",IF('04A_국토부원자료'!C1794&lt;&gt;"",'04A_국토부원자료'!C1794,TRIM('04A_국토부원자료'!D1794&amp;IF('04A_국토부원자료'!E1794&lt;&gt;"","-"&amp;'04A_국토부원자료'!E1794,""))))</f>
        <v>43</v>
      </c>
      <c r="D1793" s="39" t="str">
        <f>IFERROR('04A_국토부원자료'!F1794,"")</f>
        <v>대명벨리온</v>
      </c>
      <c r="E1793" s="40">
        <f>IFERROR(VALUE(SUBSTITUTE('04A_국토부원자료'!G1794,",","")),"")</f>
        <v>17.32</v>
      </c>
      <c r="F1793" s="41">
        <f>IFERROR(IF(AND('04A_국토부원자료'!H1794&lt;&gt;"",'04A_국토부원자료'!I1794&lt;&gt;""),DATE(INT(VALUE(SUBSTITUTE('04A_국토부원자료'!H1794,",",""))/100),MOD(VALUE(SUBSTITUTE('04A_국토부원자료'!H1794,",","")),100),VALUE(SUBSTITUTE('04A_국토부원자료'!I1794,",",""))),""),"")</f>
        <v>45491</v>
      </c>
      <c r="G1793" s="42">
        <f>IFERROR(VALUE(SUBSTITUTE('04A_국토부원자료'!J1794,",","")),"")</f>
        <v>18900</v>
      </c>
      <c r="H1793" s="43">
        <f t="shared" si="54"/>
        <v>189000000</v>
      </c>
      <c r="I1793" s="43">
        <f t="shared" si="55"/>
        <v>10912240.184757506</v>
      </c>
      <c r="J1793" s="38">
        <f>IFERROR(VALUE(SUBSTITUTE('04A_국토부원자료'!K1794,",","")),"")</f>
        <v>11</v>
      </c>
      <c r="K1793" s="38">
        <f>IFERROR(VALUE(SUBSTITUTE('04A_국토부원자료'!N1794,",","")),"")</f>
        <v>2017</v>
      </c>
      <c r="L1793" s="39" t="str">
        <f>IFERROR('04A_국토부원자료'!O1794,"")</f>
        <v xml:space="preserve"> </v>
      </c>
      <c r="M1793" s="39" t="str">
        <f>IFERROR('04A_국토부원자료'!Q1794,"")</f>
        <v>중개거래</v>
      </c>
      <c r="N1793" s="38">
        <f>IF(B1793="","",IF('02_대상물건입력'!B5="",1,IF(ISNUMBER(SEARCH('02_대상물건입력'!B5,B1793)),1,0)))</f>
        <v>1</v>
      </c>
      <c r="O1793" s="38">
        <f>IF(B1793="","",IF('02_대상물건입력'!B6="",1,IF(ISNUMBER(SEARCH('02_대상물건입력'!B6,B1793)),1,0)))</f>
        <v>0</v>
      </c>
      <c r="P1793" s="38">
        <f>IF(L1793="","",IF('02_대상물건입력'!B15="",0,IF(ISNUMBER(SEARCH('02_대상물건입력'!B15,L1793)),1,0)))</f>
        <v>0</v>
      </c>
      <c r="Q1793" s="38">
        <f>IF(D1793="","",IF('02_대상물건입력'!B8="",0,IF(ISNUMBER(SEARCH('02_대상물건입력'!B8,D1793)),1,0)))</f>
        <v>0</v>
      </c>
      <c r="R1793" s="44">
        <f>IFERROR(ABS(E1793-'02_대상물건입력'!B11)/'02_대상물건입력'!B11,"")</f>
        <v>0.36423568796158984</v>
      </c>
      <c r="S1793" s="38">
        <f>IFERROR(ABS(J1793-'02_대상물건입력'!B10),"")</f>
        <v>1</v>
      </c>
      <c r="T1793" s="38">
        <f>IFERROR(ABS('01_설정'!B4-F1793),"")</f>
        <v>621</v>
      </c>
      <c r="U1793" s="38">
        <f>IFERROR(ABS(K1793-YEAR('02_대상물건입력'!B14)),"")</f>
        <v>9</v>
      </c>
      <c r="V1793" s="38" t="str">
        <f>IF(B1793="","",IF(AND(E1793&gt;0,F1793&gt;0,H1793&gt;0,OR('04A_국토부원자료'!P1794="",'04A_국토부원자료'!P1794="-"),IF('01_설정'!B10=1,N1793=1,TRUE),R1793&lt;='01_설정'!B5,S1793&lt;='01_설정'!B6,T1793&lt;='01_설정'!B7,U1793&lt;='01_설정'!B8),"Y",""))</f>
        <v/>
      </c>
      <c r="W1793" s="40" t="str">
        <f>IF(V1793&lt;&gt;"Y","",MAX(0,(1-R1793/'01_설정'!B5))*'01_설정'!B14+MAX(0,(1-S1793/'01_설정'!B6))*'01_설정'!B15+MAX(0,(1-T1793/'01_설정'!B7))*'01_설정'!B16+MAX(0,(1-U1793/'01_설정'!B8))*'01_설정'!B17+O1793*'01_설정'!B11+Q1793*'01_설정'!B12+P1793*'01_설정'!B13)</f>
        <v/>
      </c>
      <c r="X1793" s="38" t="str">
        <f>IF(W1793="","",1+COUNTIFS($W$4:$W$3003,"&gt;"&amp;W1793)+COUNTIFS($W$4:W1793,W1793)-1)</f>
        <v/>
      </c>
    </row>
    <row r="1794" spans="1:24" ht="16.5">
      <c r="A1794" s="38">
        <f>IF('04A_국토부원자료'!A1795="","",ROW()-3)</f>
        <v>1791</v>
      </c>
      <c r="B1794" s="39" t="str">
        <f>IFERROR('04A_국토부원자료'!B1795,"")</f>
        <v>서울특별시 송파구 방이동</v>
      </c>
      <c r="C1794" s="39" t="str">
        <f>IF(B1794="","",IF('04A_국토부원자료'!C1795&lt;&gt;"",'04A_국토부원자료'!C1795,TRIM('04A_국토부원자료'!D1795&amp;IF('04A_국토부원자료'!E1795&lt;&gt;"","-"&amp;'04A_국토부원자료'!E1795,""))))</f>
        <v>28-4</v>
      </c>
      <c r="D1794" s="39" t="str">
        <f>IFERROR('04A_국토부원자료'!F1795,"")</f>
        <v>잠실 푸르지오발라드</v>
      </c>
      <c r="E1794" s="40">
        <f>IFERROR(VALUE(SUBSTITUTE('04A_국토부원자료'!G1795,",","")),"")</f>
        <v>54.18</v>
      </c>
      <c r="F1794" s="41">
        <f>IFERROR(IF(AND('04A_국토부원자료'!H1795&lt;&gt;"",'04A_국토부원자료'!I1795&lt;&gt;""),DATE(INT(VALUE(SUBSTITUTE('04A_국토부원자료'!H1795,",",""))/100),MOD(VALUE(SUBSTITUTE('04A_국토부원자료'!H1795,",","")),100),VALUE(SUBSTITUTE('04A_국토부원자료'!I1795,",",""))),""),"")</f>
        <v>45488</v>
      </c>
      <c r="G1794" s="42">
        <f>IFERROR(VALUE(SUBSTITUTE('04A_국토부원자료'!J1795,",","")),"")</f>
        <v>105300</v>
      </c>
      <c r="H1794" s="43">
        <f t="shared" si="54"/>
        <v>1053000000</v>
      </c>
      <c r="I1794" s="43">
        <f t="shared" si="55"/>
        <v>19435215.946843855</v>
      </c>
      <c r="J1794" s="38">
        <f>IFERROR(VALUE(SUBSTITUTE('04A_국토부원자료'!K1795,",","")),"")</f>
        <v>6</v>
      </c>
      <c r="K1794" s="38">
        <f>IFERROR(VALUE(SUBSTITUTE('04A_국토부원자료'!N1795,",","")),"")</f>
        <v>2024</v>
      </c>
      <c r="L1794" s="39" t="str">
        <f>IFERROR('04A_국토부원자료'!O1795,"")</f>
        <v>오금로11길 11-11</v>
      </c>
      <c r="M1794" s="39" t="str">
        <f>IFERROR('04A_국토부원자료'!Q1795,"")</f>
        <v>직거래</v>
      </c>
      <c r="N1794" s="38">
        <f>IF(B1794="","",IF('02_대상물건입력'!B5="",1,IF(ISNUMBER(SEARCH('02_대상물건입력'!B5,B1794)),1,0)))</f>
        <v>1</v>
      </c>
      <c r="O1794" s="38">
        <f>IF(B1794="","",IF('02_대상물건입력'!B6="",1,IF(ISNUMBER(SEARCH('02_대상물건입력'!B6,B1794)),1,0)))</f>
        <v>0</v>
      </c>
      <c r="P1794" s="38">
        <f>IF(L1794="","",IF('02_대상물건입력'!B15="",0,IF(ISNUMBER(SEARCH('02_대상물건입력'!B15,L1794)),1,0)))</f>
        <v>0</v>
      </c>
      <c r="Q1794" s="38">
        <f>IF(D1794="","",IF('02_대상물건입력'!B8="",0,IF(ISNUMBER(SEARCH('02_대상물건입력'!B8,D1794)),1,0)))</f>
        <v>0</v>
      </c>
      <c r="R1794" s="44">
        <f>IFERROR(ABS(E1794-'02_대상물건입력'!B11)/'02_대상물건입력'!B11,"")</f>
        <v>0.98878235717327156</v>
      </c>
      <c r="S1794" s="38">
        <f>IFERROR(ABS(J1794-'02_대상물건입력'!B10),"")</f>
        <v>6</v>
      </c>
      <c r="T1794" s="38">
        <f>IFERROR(ABS('01_설정'!B4-F1794),"")</f>
        <v>624</v>
      </c>
      <c r="U1794" s="38">
        <f>IFERROR(ABS(K1794-YEAR('02_대상물건입력'!B14)),"")</f>
        <v>2</v>
      </c>
      <c r="V1794" s="38" t="str">
        <f>IF(B1794="","",IF(AND(E1794&gt;0,F1794&gt;0,H1794&gt;0,OR('04A_국토부원자료'!P1795="",'04A_국토부원자료'!P1795="-"),IF('01_설정'!B10=1,N1794=1,TRUE),R1794&lt;='01_설정'!B5,S1794&lt;='01_설정'!B6,T1794&lt;='01_설정'!B7,U1794&lt;='01_설정'!B8),"Y",""))</f>
        <v/>
      </c>
      <c r="W1794" s="40" t="str">
        <f>IF(V1794&lt;&gt;"Y","",MAX(0,(1-R1794/'01_설정'!B5))*'01_설정'!B14+MAX(0,(1-S1794/'01_설정'!B6))*'01_설정'!B15+MAX(0,(1-T1794/'01_설정'!B7))*'01_설정'!B16+MAX(0,(1-U1794/'01_설정'!B8))*'01_설정'!B17+O1794*'01_설정'!B11+Q1794*'01_설정'!B12+P1794*'01_설정'!B13)</f>
        <v/>
      </c>
      <c r="X1794" s="38" t="str">
        <f>IF(W1794="","",1+COUNTIFS($W$4:$W$3003,"&gt;"&amp;W1794)+COUNTIFS($W$4:W1794,W1794)-1)</f>
        <v/>
      </c>
    </row>
    <row r="1795" spans="1:24" ht="16.5">
      <c r="A1795" s="38">
        <f>IF('04A_국토부원자료'!A1796="","",ROW()-3)</f>
        <v>1792</v>
      </c>
      <c r="B1795" s="39" t="str">
        <f>IFERROR('04A_국토부원자료'!B1796,"")</f>
        <v>서울특별시 송파구 방이동</v>
      </c>
      <c r="C1795" s="39" t="str">
        <f>IF(B1795="","",IF('04A_국토부원자료'!C1796&lt;&gt;"",'04A_국토부원자료'!C1796,TRIM('04A_국토부원자료'!D1796&amp;IF('04A_국토부원자료'!E1796&lt;&gt;"","-"&amp;'04A_국토부원자료'!E1796,""))))</f>
        <v>28-4</v>
      </c>
      <c r="D1795" s="39" t="str">
        <f>IFERROR('04A_국토부원자료'!F1796,"")</f>
        <v>잠실 푸르지오발라드</v>
      </c>
      <c r="E1795" s="40">
        <f>IFERROR(VALUE(SUBSTITUTE('04A_국토부원자료'!G1796,",","")),"")</f>
        <v>53.12</v>
      </c>
      <c r="F1795" s="41">
        <f>IFERROR(IF(AND('04A_국토부원자료'!H1796&lt;&gt;"",'04A_국토부원자료'!I1796&lt;&gt;""),DATE(INT(VALUE(SUBSTITUTE('04A_국토부원자료'!H1796,",",""))/100),MOD(VALUE(SUBSTITUTE('04A_국토부원자료'!H1796,",","")),100),VALUE(SUBSTITUTE('04A_국토부원자료'!I1796,",",""))),""),"")</f>
        <v>45488</v>
      </c>
      <c r="G1795" s="42">
        <f>IFERROR(VALUE(SUBSTITUTE('04A_국토부원자료'!J1796,",","")),"")</f>
        <v>102300</v>
      </c>
      <c r="H1795" s="43">
        <f t="shared" si="54"/>
        <v>1023000000</v>
      </c>
      <c r="I1795" s="43">
        <f t="shared" si="55"/>
        <v>19258283.132530123</v>
      </c>
      <c r="J1795" s="38">
        <f>IFERROR(VALUE(SUBSTITUTE('04A_국토부원자료'!K1796,",","")),"")</f>
        <v>5</v>
      </c>
      <c r="K1795" s="38">
        <f>IFERROR(VALUE(SUBSTITUTE('04A_국토부원자료'!N1796,",","")),"")</f>
        <v>2024</v>
      </c>
      <c r="L1795" s="39" t="str">
        <f>IFERROR('04A_국토부원자료'!O1796,"")</f>
        <v>오금로11길 11-11</v>
      </c>
      <c r="M1795" s="39" t="str">
        <f>IFERROR('04A_국토부원자료'!Q1796,"")</f>
        <v>직거래</v>
      </c>
      <c r="N1795" s="38">
        <f>IF(B1795="","",IF('02_대상물건입력'!B5="",1,IF(ISNUMBER(SEARCH('02_대상물건입력'!B5,B1795)),1,0)))</f>
        <v>1</v>
      </c>
      <c r="O1795" s="38">
        <f>IF(B1795="","",IF('02_대상물건입력'!B6="",1,IF(ISNUMBER(SEARCH('02_대상물건입력'!B6,B1795)),1,0)))</f>
        <v>0</v>
      </c>
      <c r="P1795" s="38">
        <f>IF(L1795="","",IF('02_대상물건입력'!B15="",0,IF(ISNUMBER(SEARCH('02_대상물건입력'!B15,L1795)),1,0)))</f>
        <v>0</v>
      </c>
      <c r="Q1795" s="38">
        <f>IF(D1795="","",IF('02_대상물건입력'!B8="",0,IF(ISNUMBER(SEARCH('02_대상물건입력'!B8,D1795)),1,0)))</f>
        <v>0</v>
      </c>
      <c r="R1795" s="44">
        <f>IFERROR(ABS(E1795-'02_대상물건입력'!B11)/'02_대상물건입력'!B11,"")</f>
        <v>0.94987299396537794</v>
      </c>
      <c r="S1795" s="38">
        <f>IFERROR(ABS(J1795-'02_대상물건입력'!B10),"")</f>
        <v>7</v>
      </c>
      <c r="T1795" s="38">
        <f>IFERROR(ABS('01_설정'!B4-F1795),"")</f>
        <v>624</v>
      </c>
      <c r="U1795" s="38">
        <f>IFERROR(ABS(K1795-YEAR('02_대상물건입력'!B14)),"")</f>
        <v>2</v>
      </c>
      <c r="V1795" s="38" t="str">
        <f>IF(B1795="","",IF(AND(E1795&gt;0,F1795&gt;0,H1795&gt;0,OR('04A_국토부원자료'!P1796="",'04A_국토부원자료'!P1796="-"),IF('01_설정'!B10=1,N1795=1,TRUE),R1795&lt;='01_설정'!B5,S1795&lt;='01_설정'!B6,T1795&lt;='01_설정'!B7,U1795&lt;='01_설정'!B8),"Y",""))</f>
        <v/>
      </c>
      <c r="W1795" s="40" t="str">
        <f>IF(V1795&lt;&gt;"Y","",MAX(0,(1-R1795/'01_설정'!B5))*'01_설정'!B14+MAX(0,(1-S1795/'01_설정'!B6))*'01_설정'!B15+MAX(0,(1-T1795/'01_설정'!B7))*'01_설정'!B16+MAX(0,(1-U1795/'01_설정'!B8))*'01_설정'!B17+O1795*'01_설정'!B11+Q1795*'01_설정'!B12+P1795*'01_설정'!B13)</f>
        <v/>
      </c>
      <c r="X1795" s="38" t="str">
        <f>IF(W1795="","",1+COUNTIFS($W$4:$W$3003,"&gt;"&amp;W1795)+COUNTIFS($W$4:W1795,W1795)-1)</f>
        <v/>
      </c>
    </row>
    <row r="1796" spans="1:24" ht="16.5">
      <c r="A1796" s="38">
        <f>IF('04A_국토부원자료'!A1797="","",ROW()-3)</f>
        <v>1793</v>
      </c>
      <c r="B1796" s="39" t="str">
        <f>IFERROR('04A_국토부원자료'!B1797,"")</f>
        <v>서울특별시 송파구 방이동</v>
      </c>
      <c r="C1796" s="39" t="str">
        <f>IF(B1796="","",IF('04A_국토부원자료'!C1797&lt;&gt;"",'04A_국토부원자료'!C1797,TRIM('04A_국토부원자료'!D1797&amp;IF('04A_국토부원자료'!E1797&lt;&gt;"","-"&amp;'04A_국토부원자료'!E1797,""))))</f>
        <v>28-4</v>
      </c>
      <c r="D1796" s="39" t="str">
        <f>IFERROR('04A_국토부원자료'!F1797,"")</f>
        <v>잠실 푸르지오발라드</v>
      </c>
      <c r="E1796" s="40">
        <f>IFERROR(VALUE(SUBSTITUTE('04A_국토부원자료'!G1797,",","")),"")</f>
        <v>54.18</v>
      </c>
      <c r="F1796" s="41">
        <f>IFERROR(IF(AND('04A_국토부원자료'!H1797&lt;&gt;"",'04A_국토부원자료'!I1797&lt;&gt;""),DATE(INT(VALUE(SUBSTITUTE('04A_국토부원자료'!H1797,",",""))/100),MOD(VALUE(SUBSTITUTE('04A_국토부원자료'!H1797,",","")),100),VALUE(SUBSTITUTE('04A_국토부원자료'!I1797,",",""))),""),"")</f>
        <v>45488</v>
      </c>
      <c r="G1796" s="42">
        <f>IFERROR(VALUE(SUBSTITUTE('04A_국토부원자료'!J1797,",","")),"")</f>
        <v>103100</v>
      </c>
      <c r="H1796" s="43">
        <f t="shared" ref="H1796:H1859" si="56">IF(G1796="","",G1796*10000)</f>
        <v>1031000000</v>
      </c>
      <c r="I1796" s="43">
        <f t="shared" ref="I1796:I1859" si="57">IFERROR(IF(AND(H1796&gt;0,E1796&gt;0),H1796/E1796,""),"")</f>
        <v>19029162.052417867</v>
      </c>
      <c r="J1796" s="38">
        <f>IFERROR(VALUE(SUBSTITUTE('04A_국토부원자료'!K1797,",","")),"")</f>
        <v>4</v>
      </c>
      <c r="K1796" s="38">
        <f>IFERROR(VALUE(SUBSTITUTE('04A_국토부원자료'!N1797,",","")),"")</f>
        <v>2024</v>
      </c>
      <c r="L1796" s="39" t="str">
        <f>IFERROR('04A_국토부원자료'!O1797,"")</f>
        <v>오금로11길 11-11</v>
      </c>
      <c r="M1796" s="39" t="str">
        <f>IFERROR('04A_국토부원자료'!Q1797,"")</f>
        <v>직거래</v>
      </c>
      <c r="N1796" s="38">
        <f>IF(B1796="","",IF('02_대상물건입력'!B5="",1,IF(ISNUMBER(SEARCH('02_대상물건입력'!B5,B1796)),1,0)))</f>
        <v>1</v>
      </c>
      <c r="O1796" s="38">
        <f>IF(B1796="","",IF('02_대상물건입력'!B6="",1,IF(ISNUMBER(SEARCH('02_대상물건입력'!B6,B1796)),1,0)))</f>
        <v>0</v>
      </c>
      <c r="P1796" s="38">
        <f>IF(L1796="","",IF('02_대상물건입력'!B15="",0,IF(ISNUMBER(SEARCH('02_대상물건입력'!B15,L1796)),1,0)))</f>
        <v>0</v>
      </c>
      <c r="Q1796" s="38">
        <f>IF(D1796="","",IF('02_대상물건입력'!B8="",0,IF(ISNUMBER(SEARCH('02_대상물건입력'!B8,D1796)),1,0)))</f>
        <v>0</v>
      </c>
      <c r="R1796" s="44">
        <f>IFERROR(ABS(E1796-'02_대상물건입력'!B11)/'02_대상물건입력'!B11,"")</f>
        <v>0.98878235717327156</v>
      </c>
      <c r="S1796" s="38">
        <f>IFERROR(ABS(J1796-'02_대상물건입력'!B10),"")</f>
        <v>8</v>
      </c>
      <c r="T1796" s="38">
        <f>IFERROR(ABS('01_설정'!B4-F1796),"")</f>
        <v>624</v>
      </c>
      <c r="U1796" s="38">
        <f>IFERROR(ABS(K1796-YEAR('02_대상물건입력'!B14)),"")</f>
        <v>2</v>
      </c>
      <c r="V1796" s="38" t="str">
        <f>IF(B1796="","",IF(AND(E1796&gt;0,F1796&gt;0,H1796&gt;0,OR('04A_국토부원자료'!P1797="",'04A_국토부원자료'!P1797="-"),IF('01_설정'!B10=1,N1796=1,TRUE),R1796&lt;='01_설정'!B5,S1796&lt;='01_설정'!B6,T1796&lt;='01_설정'!B7,U1796&lt;='01_설정'!B8),"Y",""))</f>
        <v/>
      </c>
      <c r="W1796" s="40" t="str">
        <f>IF(V1796&lt;&gt;"Y","",MAX(0,(1-R1796/'01_설정'!B5))*'01_설정'!B14+MAX(0,(1-S1796/'01_설정'!B6))*'01_설정'!B15+MAX(0,(1-T1796/'01_설정'!B7))*'01_설정'!B16+MAX(0,(1-U1796/'01_설정'!B8))*'01_설정'!B17+O1796*'01_설정'!B11+Q1796*'01_설정'!B12+P1796*'01_설정'!B13)</f>
        <v/>
      </c>
      <c r="X1796" s="38" t="str">
        <f>IF(W1796="","",1+COUNTIFS($W$4:$W$3003,"&gt;"&amp;W1796)+COUNTIFS($W$4:W1796,W1796)-1)</f>
        <v/>
      </c>
    </row>
    <row r="1797" spans="1:24" ht="16.5">
      <c r="A1797" s="38">
        <f>IF('04A_국토부원자료'!A1798="","",ROW()-3)</f>
        <v>1794</v>
      </c>
      <c r="B1797" s="39" t="str">
        <f>IFERROR('04A_국토부원자료'!B1798,"")</f>
        <v>서울특별시 송파구 방이동</v>
      </c>
      <c r="C1797" s="39" t="str">
        <f>IF(B1797="","",IF('04A_국토부원자료'!C1798&lt;&gt;"",'04A_국토부원자료'!C1798,TRIM('04A_국토부원자료'!D1798&amp;IF('04A_국토부원자료'!E1798&lt;&gt;"","-"&amp;'04A_국토부원자료'!E1798,""))))</f>
        <v>28-4</v>
      </c>
      <c r="D1797" s="39" t="str">
        <f>IFERROR('04A_국토부원자료'!F1798,"")</f>
        <v>잠실 푸르지오발라드</v>
      </c>
      <c r="E1797" s="40">
        <f>IFERROR(VALUE(SUBSTITUTE('04A_국토부원자료'!G1798,",","")),"")</f>
        <v>53.12</v>
      </c>
      <c r="F1797" s="41">
        <f>IFERROR(IF(AND('04A_국토부원자료'!H1798&lt;&gt;"",'04A_국토부원자료'!I1798&lt;&gt;""),DATE(INT(VALUE(SUBSTITUTE('04A_국토부원자료'!H1798,",",""))/100),MOD(VALUE(SUBSTITUTE('04A_국토부원자료'!H1798,",","")),100),VALUE(SUBSTITUTE('04A_국토부원자료'!I1798,",",""))),""),"")</f>
        <v>45488</v>
      </c>
      <c r="G1797" s="42">
        <f>IFERROR(VALUE(SUBSTITUTE('04A_국토부원자료'!J1798,",","")),"")</f>
        <v>101300</v>
      </c>
      <c r="H1797" s="43">
        <f t="shared" si="56"/>
        <v>1013000000</v>
      </c>
      <c r="I1797" s="43">
        <f t="shared" si="57"/>
        <v>19070030.120481927</v>
      </c>
      <c r="J1797" s="38">
        <f>IFERROR(VALUE(SUBSTITUTE('04A_국토부원자료'!K1798,",","")),"")</f>
        <v>4</v>
      </c>
      <c r="K1797" s="38">
        <f>IFERROR(VALUE(SUBSTITUTE('04A_국토부원자료'!N1798,",","")),"")</f>
        <v>2024</v>
      </c>
      <c r="L1797" s="39" t="str">
        <f>IFERROR('04A_국토부원자료'!O1798,"")</f>
        <v>오금로11길 11-11</v>
      </c>
      <c r="M1797" s="39" t="str">
        <f>IFERROR('04A_국토부원자료'!Q1798,"")</f>
        <v>직거래</v>
      </c>
      <c r="N1797" s="38">
        <f>IF(B1797="","",IF('02_대상물건입력'!B5="",1,IF(ISNUMBER(SEARCH('02_대상물건입력'!B5,B1797)),1,0)))</f>
        <v>1</v>
      </c>
      <c r="O1797" s="38">
        <f>IF(B1797="","",IF('02_대상물건입력'!B6="",1,IF(ISNUMBER(SEARCH('02_대상물건입력'!B6,B1797)),1,0)))</f>
        <v>0</v>
      </c>
      <c r="P1797" s="38">
        <f>IF(L1797="","",IF('02_대상물건입력'!B15="",0,IF(ISNUMBER(SEARCH('02_대상물건입력'!B15,L1797)),1,0)))</f>
        <v>0</v>
      </c>
      <c r="Q1797" s="38">
        <f>IF(D1797="","",IF('02_대상물건입력'!B8="",0,IF(ISNUMBER(SEARCH('02_대상물건입력'!B8,D1797)),1,0)))</f>
        <v>0</v>
      </c>
      <c r="R1797" s="44">
        <f>IFERROR(ABS(E1797-'02_대상물건입력'!B11)/'02_대상물건입력'!B11,"")</f>
        <v>0.94987299396537794</v>
      </c>
      <c r="S1797" s="38">
        <f>IFERROR(ABS(J1797-'02_대상물건입력'!B10),"")</f>
        <v>8</v>
      </c>
      <c r="T1797" s="38">
        <f>IFERROR(ABS('01_설정'!B4-F1797),"")</f>
        <v>624</v>
      </c>
      <c r="U1797" s="38">
        <f>IFERROR(ABS(K1797-YEAR('02_대상물건입력'!B14)),"")</f>
        <v>2</v>
      </c>
      <c r="V1797" s="38" t="str">
        <f>IF(B1797="","",IF(AND(E1797&gt;0,F1797&gt;0,H1797&gt;0,OR('04A_국토부원자료'!P1798="",'04A_국토부원자료'!P1798="-"),IF('01_설정'!B10=1,N1797=1,TRUE),R1797&lt;='01_설정'!B5,S1797&lt;='01_설정'!B6,T1797&lt;='01_설정'!B7,U1797&lt;='01_설정'!B8),"Y",""))</f>
        <v/>
      </c>
      <c r="W1797" s="40" t="str">
        <f>IF(V1797&lt;&gt;"Y","",MAX(0,(1-R1797/'01_설정'!B5))*'01_설정'!B14+MAX(0,(1-S1797/'01_설정'!B6))*'01_설정'!B15+MAX(0,(1-T1797/'01_설정'!B7))*'01_설정'!B16+MAX(0,(1-U1797/'01_설정'!B8))*'01_설정'!B17+O1797*'01_설정'!B11+Q1797*'01_설정'!B12+P1797*'01_설정'!B13)</f>
        <v/>
      </c>
      <c r="X1797" s="38" t="str">
        <f>IF(W1797="","",1+COUNTIFS($W$4:$W$3003,"&gt;"&amp;W1797)+COUNTIFS($W$4:W1797,W1797)-1)</f>
        <v/>
      </c>
    </row>
    <row r="1798" spans="1:24" ht="16.5">
      <c r="A1798" s="38">
        <f>IF('04A_국토부원자료'!A1799="","",ROW()-3)</f>
        <v>1795</v>
      </c>
      <c r="B1798" s="39" t="str">
        <f>IFERROR('04A_국토부원자료'!B1799,"")</f>
        <v>서울특별시 송파구 방이동</v>
      </c>
      <c r="C1798" s="39" t="str">
        <f>IF(B1798="","",IF('04A_국토부원자료'!C1799&lt;&gt;"",'04A_국토부원자료'!C1799,TRIM('04A_국토부원자료'!D1799&amp;IF('04A_국토부원자료'!E1799&lt;&gt;"","-"&amp;'04A_국토부원자료'!E1799,""))))</f>
        <v>28-3</v>
      </c>
      <c r="D1798" s="39" t="str">
        <f>IFERROR('04A_국토부원자료'!F1799,"")</f>
        <v>잠실 푸르지오발라드</v>
      </c>
      <c r="E1798" s="40">
        <f>IFERROR(VALUE(SUBSTITUTE('04A_국토부원자료'!G1799,",","")),"")</f>
        <v>37.54</v>
      </c>
      <c r="F1798" s="41">
        <f>IFERROR(IF(AND('04A_국토부원자료'!H1799&lt;&gt;"",'04A_국토부원자료'!I1799&lt;&gt;""),DATE(INT(VALUE(SUBSTITUTE('04A_국토부원자료'!H1799,",",""))/100),MOD(VALUE(SUBSTITUTE('04A_국토부원자료'!H1799,",","")),100),VALUE(SUBSTITUTE('04A_국토부원자료'!I1799,",",""))),""),"")</f>
        <v>45488</v>
      </c>
      <c r="G1798" s="42">
        <f>IFERROR(VALUE(SUBSTITUTE('04A_국토부원자료'!J1799,",","")),"")</f>
        <v>74600</v>
      </c>
      <c r="H1798" s="43">
        <f t="shared" si="56"/>
        <v>746000000</v>
      </c>
      <c r="I1798" s="43">
        <f t="shared" si="57"/>
        <v>19872136.387852956</v>
      </c>
      <c r="J1798" s="38">
        <f>IFERROR(VALUE(SUBSTITUTE('04A_국토부원자료'!K1799,",","")),"")</f>
        <v>17</v>
      </c>
      <c r="K1798" s="38">
        <f>IFERROR(VALUE(SUBSTITUTE('04A_국토부원자료'!N1799,",","")),"")</f>
        <v>2024</v>
      </c>
      <c r="L1798" s="39" t="str">
        <f>IFERROR('04A_국토부원자료'!O1799,"")</f>
        <v>오금로11길 11-1</v>
      </c>
      <c r="M1798" s="39" t="str">
        <f>IFERROR('04A_국토부원자료'!Q1799,"")</f>
        <v>직거래</v>
      </c>
      <c r="N1798" s="38">
        <f>IF(B1798="","",IF('02_대상물건입력'!B5="",1,IF(ISNUMBER(SEARCH('02_대상물건입력'!B5,B1798)),1,0)))</f>
        <v>1</v>
      </c>
      <c r="O1798" s="38">
        <f>IF(B1798="","",IF('02_대상물건입력'!B6="",1,IF(ISNUMBER(SEARCH('02_대상물건입력'!B6,B1798)),1,0)))</f>
        <v>0</v>
      </c>
      <c r="P1798" s="38">
        <f>IF(L1798="","",IF('02_대상물건입력'!B15="",0,IF(ISNUMBER(SEARCH('02_대상물건입력'!B15,L1798)),1,0)))</f>
        <v>0</v>
      </c>
      <c r="Q1798" s="38">
        <f>IF(D1798="","",IF('02_대상물건입력'!B8="",0,IF(ISNUMBER(SEARCH('02_대상물건입력'!B8,D1798)),1,0)))</f>
        <v>0</v>
      </c>
      <c r="R1798" s="44">
        <f>IFERROR(ABS(E1798-'02_대상물건입력'!B11)/'02_대상물건입력'!B11,"")</f>
        <v>0.37797876870218922</v>
      </c>
      <c r="S1798" s="38">
        <f>IFERROR(ABS(J1798-'02_대상물건입력'!B10),"")</f>
        <v>5</v>
      </c>
      <c r="T1798" s="38">
        <f>IFERROR(ABS('01_설정'!B4-F1798),"")</f>
        <v>624</v>
      </c>
      <c r="U1798" s="38">
        <f>IFERROR(ABS(K1798-YEAR('02_대상물건입력'!B14)),"")</f>
        <v>2</v>
      </c>
      <c r="V1798" s="38" t="str">
        <f>IF(B1798="","",IF(AND(E1798&gt;0,F1798&gt;0,H1798&gt;0,OR('04A_국토부원자료'!P1799="",'04A_국토부원자료'!P1799="-"),IF('01_설정'!B10=1,N1798=1,TRUE),R1798&lt;='01_설정'!B5,S1798&lt;='01_설정'!B6,T1798&lt;='01_설정'!B7,U1798&lt;='01_설정'!B8),"Y",""))</f>
        <v/>
      </c>
      <c r="W1798" s="40" t="str">
        <f>IF(V1798&lt;&gt;"Y","",MAX(0,(1-R1798/'01_설정'!B5))*'01_설정'!B14+MAX(0,(1-S1798/'01_설정'!B6))*'01_설정'!B15+MAX(0,(1-T1798/'01_설정'!B7))*'01_설정'!B16+MAX(0,(1-U1798/'01_설정'!B8))*'01_설정'!B17+O1798*'01_설정'!B11+Q1798*'01_설정'!B12+P1798*'01_설정'!B13)</f>
        <v/>
      </c>
      <c r="X1798" s="38" t="str">
        <f>IF(W1798="","",1+COUNTIFS($W$4:$W$3003,"&gt;"&amp;W1798)+COUNTIFS($W$4:W1798,W1798)-1)</f>
        <v/>
      </c>
    </row>
    <row r="1799" spans="1:24" ht="16.5">
      <c r="A1799" s="38">
        <f>IF('04A_국토부원자료'!A1800="","",ROW()-3)</f>
        <v>1796</v>
      </c>
      <c r="B1799" s="39" t="str">
        <f>IFERROR('04A_국토부원자료'!B1800,"")</f>
        <v>서울특별시 송파구 방이동</v>
      </c>
      <c r="C1799" s="39" t="str">
        <f>IF(B1799="","",IF('04A_국토부원자료'!C1800&lt;&gt;"",'04A_국토부원자료'!C1800,TRIM('04A_국토부원자료'!D1800&amp;IF('04A_국토부원자료'!E1800&lt;&gt;"","-"&amp;'04A_국토부원자료'!E1800,""))))</f>
        <v>28-3</v>
      </c>
      <c r="D1799" s="39" t="str">
        <f>IFERROR('04A_국토부원자료'!F1800,"")</f>
        <v>잠실 푸르지오발라드</v>
      </c>
      <c r="E1799" s="40">
        <f>IFERROR(VALUE(SUBSTITUTE('04A_국토부원자료'!G1800,",","")),"")</f>
        <v>58.01</v>
      </c>
      <c r="F1799" s="41">
        <f>IFERROR(IF(AND('04A_국토부원자료'!H1800&lt;&gt;"",'04A_국토부원자료'!I1800&lt;&gt;""),DATE(INT(VALUE(SUBSTITUTE('04A_국토부원자료'!H1800,",",""))/100),MOD(VALUE(SUBSTITUTE('04A_국토부원자료'!H1800,",","")),100),VALUE(SUBSTITUTE('04A_국토부원자료'!I1800,",",""))),""),"")</f>
        <v>45488</v>
      </c>
      <c r="G1799" s="42">
        <f>IFERROR(VALUE(SUBSTITUTE('04A_국토부원자료'!J1800,",","")),"")</f>
        <v>123700</v>
      </c>
      <c r="H1799" s="43">
        <f t="shared" si="56"/>
        <v>1237000000</v>
      </c>
      <c r="I1799" s="43">
        <f t="shared" si="57"/>
        <v>21323909.670746423</v>
      </c>
      <c r="J1799" s="38">
        <f>IFERROR(VALUE(SUBSTITUTE('04A_국토부원자료'!K1800,",","")),"")</f>
        <v>17</v>
      </c>
      <c r="K1799" s="38">
        <f>IFERROR(VALUE(SUBSTITUTE('04A_국토부원자료'!N1800,",","")),"")</f>
        <v>2024</v>
      </c>
      <c r="L1799" s="39" t="str">
        <f>IFERROR('04A_국토부원자료'!O1800,"")</f>
        <v>오금로11길 11-1</v>
      </c>
      <c r="M1799" s="39" t="str">
        <f>IFERROR('04A_국토부원자료'!Q1800,"")</f>
        <v>직거래</v>
      </c>
      <c r="N1799" s="38">
        <f>IF(B1799="","",IF('02_대상물건입력'!B5="",1,IF(ISNUMBER(SEARCH('02_대상물건입력'!B5,B1799)),1,0)))</f>
        <v>1</v>
      </c>
      <c r="O1799" s="38">
        <f>IF(B1799="","",IF('02_대상물건입력'!B6="",1,IF(ISNUMBER(SEARCH('02_대상물건입력'!B6,B1799)),1,0)))</f>
        <v>0</v>
      </c>
      <c r="P1799" s="38">
        <f>IF(L1799="","",IF('02_대상물건입력'!B15="",0,IF(ISNUMBER(SEARCH('02_대상물건입력'!B15,L1799)),1,0)))</f>
        <v>0</v>
      </c>
      <c r="Q1799" s="38">
        <f>IF(D1799="","",IF('02_대상물건입력'!B8="",0,IF(ISNUMBER(SEARCH('02_대상물건입력'!B8,D1799)),1,0)))</f>
        <v>0</v>
      </c>
      <c r="R1799" s="44">
        <f>IFERROR(ABS(E1799-'02_대상물건입력'!B11)/'02_대상물건입력'!B11,"")</f>
        <v>1.1293699619716036</v>
      </c>
      <c r="S1799" s="38">
        <f>IFERROR(ABS(J1799-'02_대상물건입력'!B10),"")</f>
        <v>5</v>
      </c>
      <c r="T1799" s="38">
        <f>IFERROR(ABS('01_설정'!B4-F1799),"")</f>
        <v>624</v>
      </c>
      <c r="U1799" s="38">
        <f>IFERROR(ABS(K1799-YEAR('02_대상물건입력'!B14)),"")</f>
        <v>2</v>
      </c>
      <c r="V1799" s="38" t="str">
        <f>IF(B1799="","",IF(AND(E1799&gt;0,F1799&gt;0,H1799&gt;0,OR('04A_국토부원자료'!P1800="",'04A_국토부원자료'!P1800="-"),IF('01_설정'!B10=1,N1799=1,TRUE),R1799&lt;='01_설정'!B5,S1799&lt;='01_설정'!B6,T1799&lt;='01_설정'!B7,U1799&lt;='01_설정'!B8),"Y",""))</f>
        <v/>
      </c>
      <c r="W1799" s="40" t="str">
        <f>IF(V1799&lt;&gt;"Y","",MAX(0,(1-R1799/'01_설정'!B5))*'01_설정'!B14+MAX(0,(1-S1799/'01_설정'!B6))*'01_설정'!B15+MAX(0,(1-T1799/'01_설정'!B7))*'01_설정'!B16+MAX(0,(1-U1799/'01_설정'!B8))*'01_설정'!B17+O1799*'01_설정'!B11+Q1799*'01_설정'!B12+P1799*'01_설정'!B13)</f>
        <v/>
      </c>
      <c r="X1799" s="38" t="str">
        <f>IF(W1799="","",1+COUNTIFS($W$4:$W$3003,"&gt;"&amp;W1799)+COUNTIFS($W$4:W1799,W1799)-1)</f>
        <v/>
      </c>
    </row>
    <row r="1800" spans="1:24" ht="16.5">
      <c r="A1800" s="38">
        <f>IF('04A_국토부원자료'!A1801="","",ROW()-3)</f>
        <v>1797</v>
      </c>
      <c r="B1800" s="39" t="str">
        <f>IFERROR('04A_국토부원자료'!B1801,"")</f>
        <v>서울특별시 송파구 방이동</v>
      </c>
      <c r="C1800" s="39" t="str">
        <f>IF(B1800="","",IF('04A_국토부원자료'!C1801&lt;&gt;"",'04A_국토부원자료'!C1801,TRIM('04A_국토부원자료'!D1801&amp;IF('04A_국토부원자료'!E1801&lt;&gt;"","-"&amp;'04A_국토부원자료'!E1801,""))))</f>
        <v>28-3</v>
      </c>
      <c r="D1800" s="39" t="str">
        <f>IFERROR('04A_국토부원자료'!F1801,"")</f>
        <v>잠실 푸르지오발라드</v>
      </c>
      <c r="E1800" s="40">
        <f>IFERROR(VALUE(SUBSTITUTE('04A_국토부원자료'!G1801,",","")),"")</f>
        <v>58.01</v>
      </c>
      <c r="F1800" s="41">
        <f>IFERROR(IF(AND('04A_국토부원자료'!H1801&lt;&gt;"",'04A_국토부원자료'!I1801&lt;&gt;""),DATE(INT(VALUE(SUBSTITUTE('04A_국토부원자료'!H1801,",",""))/100),MOD(VALUE(SUBSTITUTE('04A_국토부원자료'!H1801,",","")),100),VALUE(SUBSTITUTE('04A_국토부원자료'!I1801,",",""))),""),"")</f>
        <v>45488</v>
      </c>
      <c r="G1800" s="42">
        <f>IFERROR(VALUE(SUBSTITUTE('04A_국토부원자료'!J1801,",","")),"")</f>
        <v>119600</v>
      </c>
      <c r="H1800" s="43">
        <f t="shared" si="56"/>
        <v>1196000000</v>
      </c>
      <c r="I1800" s="43">
        <f t="shared" si="57"/>
        <v>20617134.976728152</v>
      </c>
      <c r="J1800" s="38">
        <f>IFERROR(VALUE(SUBSTITUTE('04A_국토부원자료'!K1801,",","")),"")</f>
        <v>9</v>
      </c>
      <c r="K1800" s="38">
        <f>IFERROR(VALUE(SUBSTITUTE('04A_국토부원자료'!N1801,",","")),"")</f>
        <v>2024</v>
      </c>
      <c r="L1800" s="39" t="str">
        <f>IFERROR('04A_국토부원자료'!O1801,"")</f>
        <v>오금로11길 11-1</v>
      </c>
      <c r="M1800" s="39" t="str">
        <f>IFERROR('04A_국토부원자료'!Q1801,"")</f>
        <v>직거래</v>
      </c>
      <c r="N1800" s="38">
        <f>IF(B1800="","",IF('02_대상물건입력'!B5="",1,IF(ISNUMBER(SEARCH('02_대상물건입력'!B5,B1800)),1,0)))</f>
        <v>1</v>
      </c>
      <c r="O1800" s="38">
        <f>IF(B1800="","",IF('02_대상물건입력'!B6="",1,IF(ISNUMBER(SEARCH('02_대상물건입력'!B6,B1800)),1,0)))</f>
        <v>0</v>
      </c>
      <c r="P1800" s="38">
        <f>IF(L1800="","",IF('02_대상물건입력'!B15="",0,IF(ISNUMBER(SEARCH('02_대상물건입력'!B15,L1800)),1,0)))</f>
        <v>0</v>
      </c>
      <c r="Q1800" s="38">
        <f>IF(D1800="","",IF('02_대상물건입력'!B8="",0,IF(ISNUMBER(SEARCH('02_대상물건입력'!B8,D1800)),1,0)))</f>
        <v>0</v>
      </c>
      <c r="R1800" s="44">
        <f>IFERROR(ABS(E1800-'02_대상물건입력'!B11)/'02_대상물건입력'!B11,"")</f>
        <v>1.1293699619716036</v>
      </c>
      <c r="S1800" s="38">
        <f>IFERROR(ABS(J1800-'02_대상물건입력'!B10),"")</f>
        <v>3</v>
      </c>
      <c r="T1800" s="38">
        <f>IFERROR(ABS('01_설정'!B4-F1800),"")</f>
        <v>624</v>
      </c>
      <c r="U1800" s="38">
        <f>IFERROR(ABS(K1800-YEAR('02_대상물건입력'!B14)),"")</f>
        <v>2</v>
      </c>
      <c r="V1800" s="38" t="str">
        <f>IF(B1800="","",IF(AND(E1800&gt;0,F1800&gt;0,H1800&gt;0,OR('04A_국토부원자료'!P1801="",'04A_국토부원자료'!P1801="-"),IF('01_설정'!B10=1,N1800=1,TRUE),R1800&lt;='01_설정'!B5,S1800&lt;='01_설정'!B6,T1800&lt;='01_설정'!B7,U1800&lt;='01_설정'!B8),"Y",""))</f>
        <v/>
      </c>
      <c r="W1800" s="40" t="str">
        <f>IF(V1800&lt;&gt;"Y","",MAX(0,(1-R1800/'01_설정'!B5))*'01_설정'!B14+MAX(0,(1-S1800/'01_설정'!B6))*'01_설정'!B15+MAX(0,(1-T1800/'01_설정'!B7))*'01_설정'!B16+MAX(0,(1-U1800/'01_설정'!B8))*'01_설정'!B17+O1800*'01_설정'!B11+Q1800*'01_설정'!B12+P1800*'01_설정'!B13)</f>
        <v/>
      </c>
      <c r="X1800" s="38" t="str">
        <f>IF(W1800="","",1+COUNTIFS($W$4:$W$3003,"&gt;"&amp;W1800)+COUNTIFS($W$4:W1800,W1800)-1)</f>
        <v/>
      </c>
    </row>
    <row r="1801" spans="1:24" ht="16.5">
      <c r="A1801" s="38">
        <f>IF('04A_국토부원자료'!A1802="","",ROW()-3)</f>
        <v>1798</v>
      </c>
      <c r="B1801" s="39" t="str">
        <f>IFERROR('04A_국토부원자료'!B1802,"")</f>
        <v>서울특별시 송파구 방이동</v>
      </c>
      <c r="C1801" s="39" t="str">
        <f>IF(B1801="","",IF('04A_국토부원자료'!C1802&lt;&gt;"",'04A_국토부원자료'!C1802,TRIM('04A_국토부원자료'!D1802&amp;IF('04A_국토부원자료'!E1802&lt;&gt;"","-"&amp;'04A_국토부원자료'!E1802,""))))</f>
        <v>28-3</v>
      </c>
      <c r="D1801" s="39" t="str">
        <f>IFERROR('04A_국토부원자료'!F1802,"")</f>
        <v>잠실 푸르지오발라드</v>
      </c>
      <c r="E1801" s="40">
        <f>IFERROR(VALUE(SUBSTITUTE('04A_국토부원자료'!G1802,",","")),"")</f>
        <v>58.01</v>
      </c>
      <c r="F1801" s="41">
        <f>IFERROR(IF(AND('04A_국토부원자료'!H1802&lt;&gt;"",'04A_국토부원자료'!I1802&lt;&gt;""),DATE(INT(VALUE(SUBSTITUTE('04A_국토부원자료'!H1802,",",""))/100),MOD(VALUE(SUBSTITUTE('04A_국토부원자료'!H1802,",","")),100),VALUE(SUBSTITUTE('04A_국토부원자료'!I1802,",",""))),""),"")</f>
        <v>45488</v>
      </c>
      <c r="G1801" s="42">
        <f>IFERROR(VALUE(SUBSTITUTE('04A_국토부원자료'!J1802,",","")),"")</f>
        <v>118600</v>
      </c>
      <c r="H1801" s="43">
        <f t="shared" si="56"/>
        <v>1186000000</v>
      </c>
      <c r="I1801" s="43">
        <f t="shared" si="57"/>
        <v>20444750.905016378</v>
      </c>
      <c r="J1801" s="38">
        <f>IFERROR(VALUE(SUBSTITUTE('04A_국토부원자료'!K1802,",","")),"")</f>
        <v>6</v>
      </c>
      <c r="K1801" s="38">
        <f>IFERROR(VALUE(SUBSTITUTE('04A_국토부원자료'!N1802,",","")),"")</f>
        <v>2024</v>
      </c>
      <c r="L1801" s="39" t="str">
        <f>IFERROR('04A_국토부원자료'!O1802,"")</f>
        <v>오금로11길 11-1</v>
      </c>
      <c r="M1801" s="39" t="str">
        <f>IFERROR('04A_국토부원자료'!Q1802,"")</f>
        <v>직거래</v>
      </c>
      <c r="N1801" s="38">
        <f>IF(B1801="","",IF('02_대상물건입력'!B5="",1,IF(ISNUMBER(SEARCH('02_대상물건입력'!B5,B1801)),1,0)))</f>
        <v>1</v>
      </c>
      <c r="O1801" s="38">
        <f>IF(B1801="","",IF('02_대상물건입력'!B6="",1,IF(ISNUMBER(SEARCH('02_대상물건입력'!B6,B1801)),1,0)))</f>
        <v>0</v>
      </c>
      <c r="P1801" s="38">
        <f>IF(L1801="","",IF('02_대상물건입력'!B15="",0,IF(ISNUMBER(SEARCH('02_대상물건입력'!B15,L1801)),1,0)))</f>
        <v>0</v>
      </c>
      <c r="Q1801" s="38">
        <f>IF(D1801="","",IF('02_대상물건입력'!B8="",0,IF(ISNUMBER(SEARCH('02_대상물건입력'!B8,D1801)),1,0)))</f>
        <v>0</v>
      </c>
      <c r="R1801" s="44">
        <f>IFERROR(ABS(E1801-'02_대상물건입력'!B11)/'02_대상물건입력'!B11,"")</f>
        <v>1.1293699619716036</v>
      </c>
      <c r="S1801" s="38">
        <f>IFERROR(ABS(J1801-'02_대상물건입력'!B10),"")</f>
        <v>6</v>
      </c>
      <c r="T1801" s="38">
        <f>IFERROR(ABS('01_설정'!B4-F1801),"")</f>
        <v>624</v>
      </c>
      <c r="U1801" s="38">
        <f>IFERROR(ABS(K1801-YEAR('02_대상물건입력'!B14)),"")</f>
        <v>2</v>
      </c>
      <c r="V1801" s="38" t="str">
        <f>IF(B1801="","",IF(AND(E1801&gt;0,F1801&gt;0,H1801&gt;0,OR('04A_국토부원자료'!P1802="",'04A_국토부원자료'!P1802="-"),IF('01_설정'!B10=1,N1801=1,TRUE),R1801&lt;='01_설정'!B5,S1801&lt;='01_설정'!B6,T1801&lt;='01_설정'!B7,U1801&lt;='01_설정'!B8),"Y",""))</f>
        <v/>
      </c>
      <c r="W1801" s="40" t="str">
        <f>IF(V1801&lt;&gt;"Y","",MAX(0,(1-R1801/'01_설정'!B5))*'01_설정'!B14+MAX(0,(1-S1801/'01_설정'!B6))*'01_설정'!B15+MAX(0,(1-T1801/'01_설정'!B7))*'01_설정'!B16+MAX(0,(1-U1801/'01_설정'!B8))*'01_설정'!B17+O1801*'01_설정'!B11+Q1801*'01_설정'!B12+P1801*'01_설정'!B13)</f>
        <v/>
      </c>
      <c r="X1801" s="38" t="str">
        <f>IF(W1801="","",1+COUNTIFS($W$4:$W$3003,"&gt;"&amp;W1801)+COUNTIFS($W$4:W1801,W1801)-1)</f>
        <v/>
      </c>
    </row>
    <row r="1802" spans="1:24" ht="16.5">
      <c r="A1802" s="38">
        <f>IF('04A_국토부원자료'!A1803="","",ROW()-3)</f>
        <v>1799</v>
      </c>
      <c r="B1802" s="39" t="str">
        <f>IFERROR('04A_국토부원자료'!B1803,"")</f>
        <v>서울특별시 송파구 방이동</v>
      </c>
      <c r="C1802" s="39" t="str">
        <f>IF(B1802="","",IF('04A_국토부원자료'!C1803&lt;&gt;"",'04A_국토부원자료'!C1803,TRIM('04A_국토부원자료'!D1803&amp;IF('04A_국토부원자료'!E1803&lt;&gt;"","-"&amp;'04A_국토부원자료'!E1803,""))))</f>
        <v>28-3</v>
      </c>
      <c r="D1802" s="39" t="str">
        <f>IFERROR('04A_국토부원자료'!F1803,"")</f>
        <v>잠실 푸르지오발라드</v>
      </c>
      <c r="E1802" s="40">
        <f>IFERROR(VALUE(SUBSTITUTE('04A_국토부원자료'!G1803,",","")),"")</f>
        <v>58.01</v>
      </c>
      <c r="F1802" s="41">
        <f>IFERROR(IF(AND('04A_국토부원자료'!H1803&lt;&gt;"",'04A_국토부원자료'!I1803&lt;&gt;""),DATE(INT(VALUE(SUBSTITUTE('04A_국토부원자료'!H1803,",",""))/100),MOD(VALUE(SUBSTITUTE('04A_국토부원자료'!H1803,",","")),100),VALUE(SUBSTITUTE('04A_국토부원자료'!I1803,",",""))),""),"")</f>
        <v>45488</v>
      </c>
      <c r="G1802" s="42">
        <f>IFERROR(VALUE(SUBSTITUTE('04A_국토부원자료'!J1803,",","")),"")</f>
        <v>117500</v>
      </c>
      <c r="H1802" s="43">
        <f t="shared" si="56"/>
        <v>1175000000</v>
      </c>
      <c r="I1802" s="43">
        <f t="shared" si="57"/>
        <v>20255128.426133428</v>
      </c>
      <c r="J1802" s="38">
        <f>IFERROR(VALUE(SUBSTITUTE('04A_국토부원자료'!K1803,",","")),"")</f>
        <v>5</v>
      </c>
      <c r="K1802" s="38">
        <f>IFERROR(VALUE(SUBSTITUTE('04A_국토부원자료'!N1803,",","")),"")</f>
        <v>2024</v>
      </c>
      <c r="L1802" s="39" t="str">
        <f>IFERROR('04A_국토부원자료'!O1803,"")</f>
        <v>오금로11길 11-1</v>
      </c>
      <c r="M1802" s="39" t="str">
        <f>IFERROR('04A_국토부원자료'!Q1803,"")</f>
        <v>직거래</v>
      </c>
      <c r="N1802" s="38">
        <f>IF(B1802="","",IF('02_대상물건입력'!B5="",1,IF(ISNUMBER(SEARCH('02_대상물건입력'!B5,B1802)),1,0)))</f>
        <v>1</v>
      </c>
      <c r="O1802" s="38">
        <f>IF(B1802="","",IF('02_대상물건입력'!B6="",1,IF(ISNUMBER(SEARCH('02_대상물건입력'!B6,B1802)),1,0)))</f>
        <v>0</v>
      </c>
      <c r="P1802" s="38">
        <f>IF(L1802="","",IF('02_대상물건입력'!B15="",0,IF(ISNUMBER(SEARCH('02_대상물건입력'!B15,L1802)),1,0)))</f>
        <v>0</v>
      </c>
      <c r="Q1802" s="38">
        <f>IF(D1802="","",IF('02_대상물건입력'!B8="",0,IF(ISNUMBER(SEARCH('02_대상물건입력'!B8,D1802)),1,0)))</f>
        <v>0</v>
      </c>
      <c r="R1802" s="44">
        <f>IFERROR(ABS(E1802-'02_대상물건입력'!B11)/'02_대상물건입력'!B11,"")</f>
        <v>1.1293699619716036</v>
      </c>
      <c r="S1802" s="38">
        <f>IFERROR(ABS(J1802-'02_대상물건입력'!B10),"")</f>
        <v>7</v>
      </c>
      <c r="T1802" s="38">
        <f>IFERROR(ABS('01_설정'!B4-F1802),"")</f>
        <v>624</v>
      </c>
      <c r="U1802" s="38">
        <f>IFERROR(ABS(K1802-YEAR('02_대상물건입력'!B14)),"")</f>
        <v>2</v>
      </c>
      <c r="V1802" s="38" t="str">
        <f>IF(B1802="","",IF(AND(E1802&gt;0,F1802&gt;0,H1802&gt;0,OR('04A_국토부원자료'!P1803="",'04A_국토부원자료'!P1803="-"),IF('01_설정'!B10=1,N1802=1,TRUE),R1802&lt;='01_설정'!B5,S1802&lt;='01_설정'!B6,T1802&lt;='01_설정'!B7,U1802&lt;='01_설정'!B8),"Y",""))</f>
        <v/>
      </c>
      <c r="W1802" s="40" t="str">
        <f>IF(V1802&lt;&gt;"Y","",MAX(0,(1-R1802/'01_설정'!B5))*'01_설정'!B14+MAX(0,(1-S1802/'01_설정'!B6))*'01_설정'!B15+MAX(0,(1-T1802/'01_설정'!B7))*'01_설정'!B16+MAX(0,(1-U1802/'01_설정'!B8))*'01_설정'!B17+O1802*'01_설정'!B11+Q1802*'01_설정'!B12+P1802*'01_설정'!B13)</f>
        <v/>
      </c>
      <c r="X1802" s="38" t="str">
        <f>IF(W1802="","",1+COUNTIFS($W$4:$W$3003,"&gt;"&amp;W1802)+COUNTIFS($W$4:W1802,W1802)-1)</f>
        <v/>
      </c>
    </row>
    <row r="1803" spans="1:24" ht="16.5">
      <c r="A1803" s="38">
        <f>IF('04A_국토부원자료'!A1804="","",ROW()-3)</f>
        <v>1800</v>
      </c>
      <c r="B1803" s="39" t="str">
        <f>IFERROR('04A_국토부원자료'!B1804,"")</f>
        <v>서울특별시 송파구 방이동</v>
      </c>
      <c r="C1803" s="39" t="str">
        <f>IF(B1803="","",IF('04A_국토부원자료'!C1804&lt;&gt;"",'04A_국토부원자료'!C1804,TRIM('04A_국토부원자료'!D1804&amp;IF('04A_국토부원자료'!E1804&lt;&gt;"","-"&amp;'04A_국토부원자료'!E1804,""))))</f>
        <v>28-3</v>
      </c>
      <c r="D1803" s="39" t="str">
        <f>IFERROR('04A_국토부원자료'!F1804,"")</f>
        <v>잠실 푸르지오발라드</v>
      </c>
      <c r="E1803" s="40">
        <f>IFERROR(VALUE(SUBSTITUTE('04A_국토부원자료'!G1804,",","")),"")</f>
        <v>58.01</v>
      </c>
      <c r="F1803" s="41">
        <f>IFERROR(IF(AND('04A_국토부원자료'!H1804&lt;&gt;"",'04A_국토부원자료'!I1804&lt;&gt;""),DATE(INT(VALUE(SUBSTITUTE('04A_국토부원자료'!H1804,",",""))/100),MOD(VALUE(SUBSTITUTE('04A_국토부원자료'!H1804,",","")),100),VALUE(SUBSTITUTE('04A_국토부원자료'!I1804,",",""))),""),"")</f>
        <v>45488</v>
      </c>
      <c r="G1803" s="42">
        <f>IFERROR(VALUE(SUBSTITUTE('04A_국토부원자료'!J1804,",","")),"")</f>
        <v>115500</v>
      </c>
      <c r="H1803" s="43">
        <f t="shared" si="56"/>
        <v>1155000000</v>
      </c>
      <c r="I1803" s="43">
        <f t="shared" si="57"/>
        <v>19910360.282709878</v>
      </c>
      <c r="J1803" s="38">
        <f>IFERROR(VALUE(SUBSTITUTE('04A_국토부원자료'!K1804,",","")),"")</f>
        <v>4</v>
      </c>
      <c r="K1803" s="38">
        <f>IFERROR(VALUE(SUBSTITUTE('04A_국토부원자료'!N1804,",","")),"")</f>
        <v>2024</v>
      </c>
      <c r="L1803" s="39" t="str">
        <f>IFERROR('04A_국토부원자료'!O1804,"")</f>
        <v>오금로11길 11-1</v>
      </c>
      <c r="M1803" s="39" t="str">
        <f>IFERROR('04A_국토부원자료'!Q1804,"")</f>
        <v>직거래</v>
      </c>
      <c r="N1803" s="38">
        <f>IF(B1803="","",IF('02_대상물건입력'!B5="",1,IF(ISNUMBER(SEARCH('02_대상물건입력'!B5,B1803)),1,0)))</f>
        <v>1</v>
      </c>
      <c r="O1803" s="38">
        <f>IF(B1803="","",IF('02_대상물건입력'!B6="",1,IF(ISNUMBER(SEARCH('02_대상물건입력'!B6,B1803)),1,0)))</f>
        <v>0</v>
      </c>
      <c r="P1803" s="38">
        <f>IF(L1803="","",IF('02_대상물건입력'!B15="",0,IF(ISNUMBER(SEARCH('02_대상물건입력'!B15,L1803)),1,0)))</f>
        <v>0</v>
      </c>
      <c r="Q1803" s="38">
        <f>IF(D1803="","",IF('02_대상물건입력'!B8="",0,IF(ISNUMBER(SEARCH('02_대상물건입력'!B8,D1803)),1,0)))</f>
        <v>0</v>
      </c>
      <c r="R1803" s="44">
        <f>IFERROR(ABS(E1803-'02_대상물건입력'!B11)/'02_대상물건입력'!B11,"")</f>
        <v>1.1293699619716036</v>
      </c>
      <c r="S1803" s="38">
        <f>IFERROR(ABS(J1803-'02_대상물건입력'!B10),"")</f>
        <v>8</v>
      </c>
      <c r="T1803" s="38">
        <f>IFERROR(ABS('01_설정'!B4-F1803),"")</f>
        <v>624</v>
      </c>
      <c r="U1803" s="38">
        <f>IFERROR(ABS(K1803-YEAR('02_대상물건입력'!B14)),"")</f>
        <v>2</v>
      </c>
      <c r="V1803" s="38" t="str">
        <f>IF(B1803="","",IF(AND(E1803&gt;0,F1803&gt;0,H1803&gt;0,OR('04A_국토부원자료'!P1804="",'04A_국토부원자료'!P1804="-"),IF('01_설정'!B10=1,N1803=1,TRUE),R1803&lt;='01_설정'!B5,S1803&lt;='01_설정'!B6,T1803&lt;='01_설정'!B7,U1803&lt;='01_설정'!B8),"Y",""))</f>
        <v/>
      </c>
      <c r="W1803" s="40" t="str">
        <f>IF(V1803&lt;&gt;"Y","",MAX(0,(1-R1803/'01_설정'!B5))*'01_설정'!B14+MAX(0,(1-S1803/'01_설정'!B6))*'01_설정'!B15+MAX(0,(1-T1803/'01_설정'!B7))*'01_설정'!B16+MAX(0,(1-U1803/'01_설정'!B8))*'01_설정'!B17+O1803*'01_설정'!B11+Q1803*'01_설정'!B12+P1803*'01_설정'!B13)</f>
        <v/>
      </c>
      <c r="X1803" s="38" t="str">
        <f>IF(W1803="","",1+COUNTIFS($W$4:$W$3003,"&gt;"&amp;W1803)+COUNTIFS($W$4:W1803,W1803)-1)</f>
        <v/>
      </c>
    </row>
    <row r="1804" spans="1:24" ht="16.5">
      <c r="A1804" s="38">
        <f>IF('04A_국토부원자료'!A1805="","",ROW()-3)</f>
        <v>1801</v>
      </c>
      <c r="B1804" s="39" t="str">
        <f>IFERROR('04A_국토부원자료'!B1805,"")</f>
        <v>서울특별시 송파구 방이동</v>
      </c>
      <c r="C1804" s="39" t="str">
        <f>IF(B1804="","",IF('04A_국토부원자료'!C1805&lt;&gt;"",'04A_국토부원자료'!C1805,TRIM('04A_국토부원자료'!D1805&amp;IF('04A_국토부원자료'!E1805&lt;&gt;"","-"&amp;'04A_국토부원자료'!E1805,""))))</f>
        <v>28-4</v>
      </c>
      <c r="D1804" s="39" t="str">
        <f>IFERROR('04A_국토부원자료'!F1805,"")</f>
        <v>잠실 푸르지오발라드</v>
      </c>
      <c r="E1804" s="40">
        <f>IFERROR(VALUE(SUBSTITUTE('04A_국토부원자료'!G1805,",","")),"")</f>
        <v>54.18</v>
      </c>
      <c r="F1804" s="41">
        <f>IFERROR(IF(AND('04A_국토부원자료'!H1805&lt;&gt;"",'04A_국토부원자료'!I1805&lt;&gt;""),DATE(INT(VALUE(SUBSTITUTE('04A_국토부원자료'!H1805,",",""))/100),MOD(VALUE(SUBSTITUTE('04A_국토부원자료'!H1805,",","")),100),VALUE(SUBSTITUTE('04A_국토부원자료'!I1805,",",""))),""),"")</f>
        <v>45488</v>
      </c>
      <c r="G1804" s="42">
        <f>IFERROR(VALUE(SUBSTITUTE('04A_국토부원자료'!J1805,",","")),"")</f>
        <v>110300</v>
      </c>
      <c r="H1804" s="43">
        <f t="shared" si="56"/>
        <v>1103000000</v>
      </c>
      <c r="I1804" s="43">
        <f t="shared" si="57"/>
        <v>20358065.706902917</v>
      </c>
      <c r="J1804" s="38">
        <f>IFERROR(VALUE(SUBSTITUTE('04A_국토부원자료'!K1805,",","")),"")</f>
        <v>14</v>
      </c>
      <c r="K1804" s="38">
        <f>IFERROR(VALUE(SUBSTITUTE('04A_국토부원자료'!N1805,",","")),"")</f>
        <v>2024</v>
      </c>
      <c r="L1804" s="39" t="str">
        <f>IFERROR('04A_국토부원자료'!O1805,"")</f>
        <v>오금로11길 11-11</v>
      </c>
      <c r="M1804" s="39" t="str">
        <f>IFERROR('04A_국토부원자료'!Q1805,"")</f>
        <v>직거래</v>
      </c>
      <c r="N1804" s="38">
        <f>IF(B1804="","",IF('02_대상물건입력'!B5="",1,IF(ISNUMBER(SEARCH('02_대상물건입력'!B5,B1804)),1,0)))</f>
        <v>1</v>
      </c>
      <c r="O1804" s="38">
        <f>IF(B1804="","",IF('02_대상물건입력'!B6="",1,IF(ISNUMBER(SEARCH('02_대상물건입력'!B6,B1804)),1,0)))</f>
        <v>0</v>
      </c>
      <c r="P1804" s="38">
        <f>IF(L1804="","",IF('02_대상물건입력'!B15="",0,IF(ISNUMBER(SEARCH('02_대상물건입력'!B15,L1804)),1,0)))</f>
        <v>0</v>
      </c>
      <c r="Q1804" s="38">
        <f>IF(D1804="","",IF('02_대상물건입력'!B8="",0,IF(ISNUMBER(SEARCH('02_대상물건입력'!B8,D1804)),1,0)))</f>
        <v>0</v>
      </c>
      <c r="R1804" s="44">
        <f>IFERROR(ABS(E1804-'02_대상물건입력'!B11)/'02_대상물건입력'!B11,"")</f>
        <v>0.98878235717327156</v>
      </c>
      <c r="S1804" s="38">
        <f>IFERROR(ABS(J1804-'02_대상물건입력'!B10),"")</f>
        <v>2</v>
      </c>
      <c r="T1804" s="38">
        <f>IFERROR(ABS('01_설정'!B4-F1804),"")</f>
        <v>624</v>
      </c>
      <c r="U1804" s="38">
        <f>IFERROR(ABS(K1804-YEAR('02_대상물건입력'!B14)),"")</f>
        <v>2</v>
      </c>
      <c r="V1804" s="38" t="str">
        <f>IF(B1804="","",IF(AND(E1804&gt;0,F1804&gt;0,H1804&gt;0,OR('04A_국토부원자료'!P1805="",'04A_국토부원자료'!P1805="-"),IF('01_설정'!B10=1,N1804=1,TRUE),R1804&lt;='01_설정'!B5,S1804&lt;='01_설정'!B6,T1804&lt;='01_설정'!B7,U1804&lt;='01_설정'!B8),"Y",""))</f>
        <v/>
      </c>
      <c r="W1804" s="40" t="str">
        <f>IF(V1804&lt;&gt;"Y","",MAX(0,(1-R1804/'01_설정'!B5))*'01_설정'!B14+MAX(0,(1-S1804/'01_설정'!B6))*'01_설정'!B15+MAX(0,(1-T1804/'01_설정'!B7))*'01_설정'!B16+MAX(0,(1-U1804/'01_설정'!B8))*'01_설정'!B17+O1804*'01_설정'!B11+Q1804*'01_설정'!B12+P1804*'01_설정'!B13)</f>
        <v/>
      </c>
      <c r="X1804" s="38" t="str">
        <f>IF(W1804="","",1+COUNTIFS($W$4:$W$3003,"&gt;"&amp;W1804)+COUNTIFS($W$4:W1804,W1804)-1)</f>
        <v/>
      </c>
    </row>
    <row r="1805" spans="1:24" ht="16.5">
      <c r="A1805" s="38">
        <f>IF('04A_국토부원자료'!A1806="","",ROW()-3)</f>
        <v>1802</v>
      </c>
      <c r="B1805" s="39" t="str">
        <f>IFERROR('04A_국토부원자료'!B1806,"")</f>
        <v>서울특별시 송파구 방이동</v>
      </c>
      <c r="C1805" s="39" t="str">
        <f>IF(B1805="","",IF('04A_국토부원자료'!C1806&lt;&gt;"",'04A_국토부원자료'!C1806,TRIM('04A_국토부원자료'!D1806&amp;IF('04A_국토부원자료'!E1806&lt;&gt;"","-"&amp;'04A_국토부원자료'!E1806,""))))</f>
        <v>28-4</v>
      </c>
      <c r="D1805" s="39" t="str">
        <f>IFERROR('04A_국토부원자료'!F1806,"")</f>
        <v>잠실 푸르지오발라드</v>
      </c>
      <c r="E1805" s="40">
        <f>IFERROR(VALUE(SUBSTITUTE('04A_국토부원자료'!G1806,",","")),"")</f>
        <v>53.12</v>
      </c>
      <c r="F1805" s="41">
        <f>IFERROR(IF(AND('04A_국토부원자료'!H1806&lt;&gt;"",'04A_국토부원자료'!I1806&lt;&gt;""),DATE(INT(VALUE(SUBSTITUTE('04A_국토부원자료'!H1806,",",""))/100),MOD(VALUE(SUBSTITUTE('04A_국토부원자료'!H1806,",","")),100),VALUE(SUBSTITUTE('04A_국토부원자료'!I1806,",",""))),""),"")</f>
        <v>45488</v>
      </c>
      <c r="G1805" s="42">
        <f>IFERROR(VALUE(SUBSTITUTE('04A_국토부원자료'!J1806,",","")),"")</f>
        <v>107100</v>
      </c>
      <c r="H1805" s="43">
        <f t="shared" si="56"/>
        <v>1071000000</v>
      </c>
      <c r="I1805" s="43">
        <f t="shared" si="57"/>
        <v>20161897.590361446</v>
      </c>
      <c r="J1805" s="38">
        <f>IFERROR(VALUE(SUBSTITUTE('04A_국토부원자료'!K1806,",","")),"")</f>
        <v>12</v>
      </c>
      <c r="K1805" s="38">
        <f>IFERROR(VALUE(SUBSTITUTE('04A_국토부원자료'!N1806,",","")),"")</f>
        <v>2024</v>
      </c>
      <c r="L1805" s="39" t="str">
        <f>IFERROR('04A_국토부원자료'!O1806,"")</f>
        <v>오금로11길 11-11</v>
      </c>
      <c r="M1805" s="39" t="str">
        <f>IFERROR('04A_국토부원자료'!Q1806,"")</f>
        <v>직거래</v>
      </c>
      <c r="N1805" s="38">
        <f>IF(B1805="","",IF('02_대상물건입력'!B5="",1,IF(ISNUMBER(SEARCH('02_대상물건입력'!B5,B1805)),1,0)))</f>
        <v>1</v>
      </c>
      <c r="O1805" s="38">
        <f>IF(B1805="","",IF('02_대상물건입력'!B6="",1,IF(ISNUMBER(SEARCH('02_대상물건입력'!B6,B1805)),1,0)))</f>
        <v>0</v>
      </c>
      <c r="P1805" s="38">
        <f>IF(L1805="","",IF('02_대상물건입력'!B15="",0,IF(ISNUMBER(SEARCH('02_대상물건입력'!B15,L1805)),1,0)))</f>
        <v>0</v>
      </c>
      <c r="Q1805" s="38">
        <f>IF(D1805="","",IF('02_대상물건입력'!B8="",0,IF(ISNUMBER(SEARCH('02_대상물건입력'!B8,D1805)),1,0)))</f>
        <v>0</v>
      </c>
      <c r="R1805" s="44">
        <f>IFERROR(ABS(E1805-'02_대상물건입력'!B11)/'02_대상물건입력'!B11,"")</f>
        <v>0.94987299396537794</v>
      </c>
      <c r="S1805" s="38">
        <f>IFERROR(ABS(J1805-'02_대상물건입력'!B10),"")</f>
        <v>0</v>
      </c>
      <c r="T1805" s="38">
        <f>IFERROR(ABS('01_설정'!B4-F1805),"")</f>
        <v>624</v>
      </c>
      <c r="U1805" s="38">
        <f>IFERROR(ABS(K1805-YEAR('02_대상물건입력'!B14)),"")</f>
        <v>2</v>
      </c>
      <c r="V1805" s="38" t="str">
        <f>IF(B1805="","",IF(AND(E1805&gt;0,F1805&gt;0,H1805&gt;0,OR('04A_국토부원자료'!P1806="",'04A_국토부원자료'!P1806="-"),IF('01_설정'!B10=1,N1805=1,TRUE),R1805&lt;='01_설정'!B5,S1805&lt;='01_설정'!B6,T1805&lt;='01_설정'!B7,U1805&lt;='01_설정'!B8),"Y",""))</f>
        <v/>
      </c>
      <c r="W1805" s="40" t="str">
        <f>IF(V1805&lt;&gt;"Y","",MAX(0,(1-R1805/'01_설정'!B5))*'01_설정'!B14+MAX(0,(1-S1805/'01_설정'!B6))*'01_설정'!B15+MAX(0,(1-T1805/'01_설정'!B7))*'01_설정'!B16+MAX(0,(1-U1805/'01_설정'!B8))*'01_설정'!B17+O1805*'01_설정'!B11+Q1805*'01_설정'!B12+P1805*'01_설정'!B13)</f>
        <v/>
      </c>
      <c r="X1805" s="38" t="str">
        <f>IF(W1805="","",1+COUNTIFS($W$4:$W$3003,"&gt;"&amp;W1805)+COUNTIFS($W$4:W1805,W1805)-1)</f>
        <v/>
      </c>
    </row>
    <row r="1806" spans="1:24" ht="16.5">
      <c r="A1806" s="38">
        <f>IF('04A_국토부원자료'!A1807="","",ROW()-3)</f>
        <v>1803</v>
      </c>
      <c r="B1806" s="39" t="str">
        <f>IFERROR('04A_국토부원자료'!B1807,"")</f>
        <v>서울특별시 송파구 방이동</v>
      </c>
      <c r="C1806" s="39" t="str">
        <f>IF(B1806="","",IF('04A_국토부원자료'!C1807&lt;&gt;"",'04A_국토부원자료'!C1807,TRIM('04A_국토부원자료'!D1807&amp;IF('04A_국토부원자료'!E1807&lt;&gt;"","-"&amp;'04A_국토부원자료'!E1807,""))))</f>
        <v>28-4</v>
      </c>
      <c r="D1806" s="39" t="str">
        <f>IFERROR('04A_국토부원자료'!F1807,"")</f>
        <v>잠실 푸르지오발라드</v>
      </c>
      <c r="E1806" s="40">
        <f>IFERROR(VALUE(SUBSTITUTE('04A_국토부원자료'!G1807,",","")),"")</f>
        <v>54.18</v>
      </c>
      <c r="F1806" s="41">
        <f>IFERROR(IF(AND('04A_국토부원자료'!H1807&lt;&gt;"",'04A_국토부원자료'!I1807&lt;&gt;""),DATE(INT(VALUE(SUBSTITUTE('04A_국토부원자료'!H1807,",",""))/100),MOD(VALUE(SUBSTITUTE('04A_국토부원자료'!H1807,",","")),100),VALUE(SUBSTITUTE('04A_국토부원자료'!I1807,",",""))),""),"")</f>
        <v>45488</v>
      </c>
      <c r="G1806" s="42">
        <f>IFERROR(VALUE(SUBSTITUTE('04A_국토부원자료'!J1807,",","")),"")</f>
        <v>107100</v>
      </c>
      <c r="H1806" s="43">
        <f t="shared" si="56"/>
        <v>1071000000</v>
      </c>
      <c r="I1806" s="43">
        <f t="shared" si="57"/>
        <v>19767441.860465117</v>
      </c>
      <c r="J1806" s="38">
        <f>IFERROR(VALUE(SUBSTITUTE('04A_국토부원자료'!K1807,",","")),"")</f>
        <v>10</v>
      </c>
      <c r="K1806" s="38">
        <f>IFERROR(VALUE(SUBSTITUTE('04A_국토부원자료'!N1807,",","")),"")</f>
        <v>2024</v>
      </c>
      <c r="L1806" s="39" t="str">
        <f>IFERROR('04A_국토부원자료'!O1807,"")</f>
        <v>오금로11길 11-11</v>
      </c>
      <c r="M1806" s="39" t="str">
        <f>IFERROR('04A_국토부원자료'!Q1807,"")</f>
        <v>직거래</v>
      </c>
      <c r="N1806" s="38">
        <f>IF(B1806="","",IF('02_대상물건입력'!B5="",1,IF(ISNUMBER(SEARCH('02_대상물건입력'!B5,B1806)),1,0)))</f>
        <v>1</v>
      </c>
      <c r="O1806" s="38">
        <f>IF(B1806="","",IF('02_대상물건입력'!B6="",1,IF(ISNUMBER(SEARCH('02_대상물건입력'!B6,B1806)),1,0)))</f>
        <v>0</v>
      </c>
      <c r="P1806" s="38">
        <f>IF(L1806="","",IF('02_대상물건입력'!B15="",0,IF(ISNUMBER(SEARCH('02_대상물건입력'!B15,L1806)),1,0)))</f>
        <v>0</v>
      </c>
      <c r="Q1806" s="38">
        <f>IF(D1806="","",IF('02_대상물건입력'!B8="",0,IF(ISNUMBER(SEARCH('02_대상물건입력'!B8,D1806)),1,0)))</f>
        <v>0</v>
      </c>
      <c r="R1806" s="44">
        <f>IFERROR(ABS(E1806-'02_대상물건입력'!B11)/'02_대상물건입력'!B11,"")</f>
        <v>0.98878235717327156</v>
      </c>
      <c r="S1806" s="38">
        <f>IFERROR(ABS(J1806-'02_대상물건입력'!B10),"")</f>
        <v>2</v>
      </c>
      <c r="T1806" s="38">
        <f>IFERROR(ABS('01_설정'!B4-F1806),"")</f>
        <v>624</v>
      </c>
      <c r="U1806" s="38">
        <f>IFERROR(ABS(K1806-YEAR('02_대상물건입력'!B14)),"")</f>
        <v>2</v>
      </c>
      <c r="V1806" s="38" t="str">
        <f>IF(B1806="","",IF(AND(E1806&gt;0,F1806&gt;0,H1806&gt;0,OR('04A_국토부원자료'!P1807="",'04A_국토부원자료'!P1807="-"),IF('01_설정'!B10=1,N1806=1,TRUE),R1806&lt;='01_설정'!B5,S1806&lt;='01_설정'!B6,T1806&lt;='01_설정'!B7,U1806&lt;='01_설정'!B8),"Y",""))</f>
        <v/>
      </c>
      <c r="W1806" s="40" t="str">
        <f>IF(V1806&lt;&gt;"Y","",MAX(0,(1-R1806/'01_설정'!B5))*'01_설정'!B14+MAX(0,(1-S1806/'01_설정'!B6))*'01_설정'!B15+MAX(0,(1-T1806/'01_설정'!B7))*'01_설정'!B16+MAX(0,(1-U1806/'01_설정'!B8))*'01_설정'!B17+O1806*'01_설정'!B11+Q1806*'01_설정'!B12+P1806*'01_설정'!B13)</f>
        <v/>
      </c>
      <c r="X1806" s="38" t="str">
        <f>IF(W1806="","",1+COUNTIFS($W$4:$W$3003,"&gt;"&amp;W1806)+COUNTIFS($W$4:W1806,W1806)-1)</f>
        <v/>
      </c>
    </row>
    <row r="1807" spans="1:24" ht="16.5">
      <c r="A1807" s="38">
        <f>IF('04A_국토부원자료'!A1808="","",ROW()-3)</f>
        <v>1804</v>
      </c>
      <c r="B1807" s="39" t="str">
        <f>IFERROR('04A_국토부원자료'!B1808,"")</f>
        <v>서울특별시 송파구 방이동</v>
      </c>
      <c r="C1807" s="39" t="str">
        <f>IF(B1807="","",IF('04A_국토부원자료'!C1808&lt;&gt;"",'04A_국토부원자료'!C1808,TRIM('04A_국토부원자료'!D1808&amp;IF('04A_국토부원자료'!E1808&lt;&gt;"","-"&amp;'04A_국토부원자료'!E1808,""))))</f>
        <v>28-4</v>
      </c>
      <c r="D1807" s="39" t="str">
        <f>IFERROR('04A_국토부원자료'!F1808,"")</f>
        <v>잠실 푸르지오발라드</v>
      </c>
      <c r="E1807" s="40">
        <f>IFERROR(VALUE(SUBSTITUTE('04A_국토부원자료'!G1808,",","")),"")</f>
        <v>24.64</v>
      </c>
      <c r="F1807" s="41">
        <f>IFERROR(IF(AND('04A_국토부원자료'!H1808&lt;&gt;"",'04A_국토부원자료'!I1808&lt;&gt;""),DATE(INT(VALUE(SUBSTITUTE('04A_국토부원자료'!H1808,",",""))/100),MOD(VALUE(SUBSTITUTE('04A_국토부원자료'!H1808,",","")),100),VALUE(SUBSTITUTE('04A_국토부원자료'!I1808,",",""))),""),"")</f>
        <v>45488</v>
      </c>
      <c r="G1807" s="42">
        <f>IFERROR(VALUE(SUBSTITUTE('04A_국토부원자료'!J1808,",","")),"")</f>
        <v>45000</v>
      </c>
      <c r="H1807" s="43">
        <f t="shared" si="56"/>
        <v>450000000</v>
      </c>
      <c r="I1807" s="43">
        <f t="shared" si="57"/>
        <v>18262987.012987014</v>
      </c>
      <c r="J1807" s="38">
        <f>IFERROR(VALUE(SUBSTITUTE('04A_국토부원자료'!K1808,",","")),"")</f>
        <v>9</v>
      </c>
      <c r="K1807" s="38">
        <f>IFERROR(VALUE(SUBSTITUTE('04A_국토부원자료'!N1808,",","")),"")</f>
        <v>2024</v>
      </c>
      <c r="L1807" s="39" t="str">
        <f>IFERROR('04A_국토부원자료'!O1808,"")</f>
        <v>오금로11길 11-11</v>
      </c>
      <c r="M1807" s="39" t="str">
        <f>IFERROR('04A_국토부원자료'!Q1808,"")</f>
        <v>직거래</v>
      </c>
      <c r="N1807" s="38">
        <f>IF(B1807="","",IF('02_대상물건입력'!B5="",1,IF(ISNUMBER(SEARCH('02_대상물건입력'!B5,B1807)),1,0)))</f>
        <v>1</v>
      </c>
      <c r="O1807" s="38">
        <f>IF(B1807="","",IF('02_대상물건입력'!B6="",1,IF(ISNUMBER(SEARCH('02_대상물건입력'!B6,B1807)),1,0)))</f>
        <v>0</v>
      </c>
      <c r="P1807" s="38">
        <f>IF(L1807="","",IF('02_대상물건입력'!B15="",0,IF(ISNUMBER(SEARCH('02_대상물건입력'!B15,L1807)),1,0)))</f>
        <v>0</v>
      </c>
      <c r="Q1807" s="38">
        <f>IF(D1807="","",IF('02_대상물건입력'!B8="",0,IF(ISNUMBER(SEARCH('02_대상물건입력'!B8,D1807)),1,0)))</f>
        <v>0</v>
      </c>
      <c r="R1807" s="44">
        <f>IFERROR(ABS(E1807-'02_대상물건입력'!B11)/'02_대상물건입력'!B11,"")</f>
        <v>9.554084014858967E-2</v>
      </c>
      <c r="S1807" s="38">
        <f>IFERROR(ABS(J1807-'02_대상물건입력'!B10),"")</f>
        <v>3</v>
      </c>
      <c r="T1807" s="38">
        <f>IFERROR(ABS('01_설정'!B4-F1807),"")</f>
        <v>624</v>
      </c>
      <c r="U1807" s="38">
        <f>IFERROR(ABS(K1807-YEAR('02_대상물건입력'!B14)),"")</f>
        <v>2</v>
      </c>
      <c r="V1807" s="38" t="str">
        <f>IF(B1807="","",IF(AND(E1807&gt;0,F1807&gt;0,H1807&gt;0,OR('04A_국토부원자료'!P1808="",'04A_국토부원자료'!P1808="-"),IF('01_설정'!B10=1,N1807=1,TRUE),R1807&lt;='01_설정'!B5,S1807&lt;='01_설정'!B6,T1807&lt;='01_설정'!B7,U1807&lt;='01_설정'!B8),"Y",""))</f>
        <v>Y</v>
      </c>
      <c r="W1807" s="40">
        <f>IF(V1807&lt;&gt;"Y","",MAX(0,(1-R1807/'01_설정'!B5))*'01_설정'!B14+MAX(0,(1-S1807/'01_설정'!B6))*'01_설정'!B15+MAX(0,(1-T1807/'01_설정'!B7))*'01_설정'!B16+MAX(0,(1-U1807/'01_설정'!B8))*'01_설정'!B17+O1807*'01_설정'!B11+Q1807*'01_설정'!B12+P1807*'01_설정'!B13)</f>
        <v>34.134871820348764</v>
      </c>
      <c r="X1807" s="38">
        <f>IF(W1807="","",1+COUNTIFS($W$4:$W$3003,"&gt;"&amp;W1807)+COUNTIFS($W$4:W1807,W1807)-1)</f>
        <v>122</v>
      </c>
    </row>
    <row r="1808" spans="1:24" ht="16.5">
      <c r="A1808" s="38">
        <f>IF('04A_국토부원자료'!A1809="","",ROW()-3)</f>
        <v>1805</v>
      </c>
      <c r="B1808" s="39" t="str">
        <f>IFERROR('04A_국토부원자료'!B1809,"")</f>
        <v>서울특별시 송파구 방이동</v>
      </c>
      <c r="C1808" s="39" t="str">
        <f>IF(B1808="","",IF('04A_국토부원자료'!C1809&lt;&gt;"",'04A_국토부원자료'!C1809,TRIM('04A_국토부원자료'!D1809&amp;IF('04A_국토부원자료'!E1809&lt;&gt;"","-"&amp;'04A_국토부원자료'!E1809,""))))</f>
        <v>28-4</v>
      </c>
      <c r="D1808" s="39" t="str">
        <f>IFERROR('04A_국토부원자료'!F1809,"")</f>
        <v>잠실 푸르지오발라드</v>
      </c>
      <c r="E1808" s="40">
        <f>IFERROR(VALUE(SUBSTITUTE('04A_국토부원자료'!G1809,",","")),"")</f>
        <v>53.12</v>
      </c>
      <c r="F1808" s="41">
        <f>IFERROR(IF(AND('04A_국토부원자료'!H1809&lt;&gt;"",'04A_국토부원자료'!I1809&lt;&gt;""),DATE(INT(VALUE(SUBSTITUTE('04A_국토부원자료'!H1809,",",""))/100),MOD(VALUE(SUBSTITUTE('04A_국토부원자료'!H1809,",","")),100),VALUE(SUBSTITUTE('04A_국토부원자료'!I1809,",",""))),""),"")</f>
        <v>45488</v>
      </c>
      <c r="G1808" s="42">
        <f>IFERROR(VALUE(SUBSTITUTE('04A_국토부원자료'!J1809,",","")),"")</f>
        <v>104300</v>
      </c>
      <c r="H1808" s="43">
        <f t="shared" si="56"/>
        <v>1043000000</v>
      </c>
      <c r="I1808" s="43">
        <f t="shared" si="57"/>
        <v>19634789.156626508</v>
      </c>
      <c r="J1808" s="38">
        <f>IFERROR(VALUE(SUBSTITUTE('04A_국토부원자료'!K1809,",","")),"")</f>
        <v>8</v>
      </c>
      <c r="K1808" s="38">
        <f>IFERROR(VALUE(SUBSTITUTE('04A_국토부원자료'!N1809,",","")),"")</f>
        <v>2024</v>
      </c>
      <c r="L1808" s="39" t="str">
        <f>IFERROR('04A_국토부원자료'!O1809,"")</f>
        <v>오금로11길 11-11</v>
      </c>
      <c r="M1808" s="39" t="str">
        <f>IFERROR('04A_국토부원자료'!Q1809,"")</f>
        <v>직거래</v>
      </c>
      <c r="N1808" s="38">
        <f>IF(B1808="","",IF('02_대상물건입력'!B5="",1,IF(ISNUMBER(SEARCH('02_대상물건입력'!B5,B1808)),1,0)))</f>
        <v>1</v>
      </c>
      <c r="O1808" s="38">
        <f>IF(B1808="","",IF('02_대상물건입력'!B6="",1,IF(ISNUMBER(SEARCH('02_대상물건입력'!B6,B1808)),1,0)))</f>
        <v>0</v>
      </c>
      <c r="P1808" s="38">
        <f>IF(L1808="","",IF('02_대상물건입력'!B15="",0,IF(ISNUMBER(SEARCH('02_대상물건입력'!B15,L1808)),1,0)))</f>
        <v>0</v>
      </c>
      <c r="Q1808" s="38">
        <f>IF(D1808="","",IF('02_대상물건입력'!B8="",0,IF(ISNUMBER(SEARCH('02_대상물건입력'!B8,D1808)),1,0)))</f>
        <v>0</v>
      </c>
      <c r="R1808" s="44">
        <f>IFERROR(ABS(E1808-'02_대상물건입력'!B11)/'02_대상물건입력'!B11,"")</f>
        <v>0.94987299396537794</v>
      </c>
      <c r="S1808" s="38">
        <f>IFERROR(ABS(J1808-'02_대상물건입력'!B10),"")</f>
        <v>4</v>
      </c>
      <c r="T1808" s="38">
        <f>IFERROR(ABS('01_설정'!B4-F1808),"")</f>
        <v>624</v>
      </c>
      <c r="U1808" s="38">
        <f>IFERROR(ABS(K1808-YEAR('02_대상물건입력'!B14)),"")</f>
        <v>2</v>
      </c>
      <c r="V1808" s="38" t="str">
        <f>IF(B1808="","",IF(AND(E1808&gt;0,F1808&gt;0,H1808&gt;0,OR('04A_국토부원자료'!P1809="",'04A_국토부원자료'!P1809="-"),IF('01_설정'!B10=1,N1808=1,TRUE),R1808&lt;='01_설정'!B5,S1808&lt;='01_설정'!B6,T1808&lt;='01_설정'!B7,U1808&lt;='01_설정'!B8),"Y",""))</f>
        <v/>
      </c>
      <c r="W1808" s="40" t="str">
        <f>IF(V1808&lt;&gt;"Y","",MAX(0,(1-R1808/'01_설정'!B5))*'01_설정'!B14+MAX(0,(1-S1808/'01_설정'!B6))*'01_설정'!B15+MAX(0,(1-T1808/'01_설정'!B7))*'01_설정'!B16+MAX(0,(1-U1808/'01_설정'!B8))*'01_설정'!B17+O1808*'01_설정'!B11+Q1808*'01_설정'!B12+P1808*'01_설정'!B13)</f>
        <v/>
      </c>
      <c r="X1808" s="38" t="str">
        <f>IF(W1808="","",1+COUNTIFS($W$4:$W$3003,"&gt;"&amp;W1808)+COUNTIFS($W$4:W1808,W1808)-1)</f>
        <v/>
      </c>
    </row>
    <row r="1809" spans="1:24" ht="16.5">
      <c r="A1809" s="38">
        <f>IF('04A_국토부원자료'!A1810="","",ROW()-3)</f>
        <v>1806</v>
      </c>
      <c r="B1809" s="39" t="str">
        <f>IFERROR('04A_국토부원자료'!B1810,"")</f>
        <v>서울특별시 송파구 방이동</v>
      </c>
      <c r="C1809" s="39" t="str">
        <f>IF(B1809="","",IF('04A_국토부원자료'!C1810&lt;&gt;"",'04A_국토부원자료'!C1810,TRIM('04A_국토부원자료'!D1810&amp;IF('04A_국토부원자료'!E1810&lt;&gt;"","-"&amp;'04A_국토부원자료'!E1810,""))))</f>
        <v>28-4</v>
      </c>
      <c r="D1809" s="39" t="str">
        <f>IFERROR('04A_국토부원자료'!F1810,"")</f>
        <v>잠실 푸르지오발라드</v>
      </c>
      <c r="E1809" s="40">
        <f>IFERROR(VALUE(SUBSTITUTE('04A_국토부원자료'!G1810,",","")),"")</f>
        <v>54.18</v>
      </c>
      <c r="F1809" s="41">
        <f>IFERROR(IF(AND('04A_국토부원자료'!H1810&lt;&gt;"",'04A_국토부원자료'!I1810&lt;&gt;""),DATE(INT(VALUE(SUBSTITUTE('04A_국토부원자료'!H1810,",",""))/100),MOD(VALUE(SUBSTITUTE('04A_국토부원자료'!H1810,",","")),100),VALUE(SUBSTITUTE('04A_국토부원자료'!I1810,",",""))),""),"")</f>
        <v>45488</v>
      </c>
      <c r="G1809" s="42">
        <f>IFERROR(VALUE(SUBSTITUTE('04A_국토부원자료'!J1810,",","")),"")</f>
        <v>106200</v>
      </c>
      <c r="H1809" s="43">
        <f t="shared" si="56"/>
        <v>1062000000</v>
      </c>
      <c r="I1809" s="43">
        <f t="shared" si="57"/>
        <v>19601328.903654486</v>
      </c>
      <c r="J1809" s="38">
        <f>IFERROR(VALUE(SUBSTITUTE('04A_국토부원자료'!K1810,",","")),"")</f>
        <v>8</v>
      </c>
      <c r="K1809" s="38">
        <f>IFERROR(VALUE(SUBSTITUTE('04A_국토부원자료'!N1810,",","")),"")</f>
        <v>2024</v>
      </c>
      <c r="L1809" s="39" t="str">
        <f>IFERROR('04A_국토부원자료'!O1810,"")</f>
        <v>오금로11길 11-11</v>
      </c>
      <c r="M1809" s="39" t="str">
        <f>IFERROR('04A_국토부원자료'!Q1810,"")</f>
        <v>직거래</v>
      </c>
      <c r="N1809" s="38">
        <f>IF(B1809="","",IF('02_대상물건입력'!B5="",1,IF(ISNUMBER(SEARCH('02_대상물건입력'!B5,B1809)),1,0)))</f>
        <v>1</v>
      </c>
      <c r="O1809" s="38">
        <f>IF(B1809="","",IF('02_대상물건입력'!B6="",1,IF(ISNUMBER(SEARCH('02_대상물건입력'!B6,B1809)),1,0)))</f>
        <v>0</v>
      </c>
      <c r="P1809" s="38">
        <f>IF(L1809="","",IF('02_대상물건입력'!B15="",0,IF(ISNUMBER(SEARCH('02_대상물건입력'!B15,L1809)),1,0)))</f>
        <v>0</v>
      </c>
      <c r="Q1809" s="38">
        <f>IF(D1809="","",IF('02_대상물건입력'!B8="",0,IF(ISNUMBER(SEARCH('02_대상물건입력'!B8,D1809)),1,0)))</f>
        <v>0</v>
      </c>
      <c r="R1809" s="44">
        <f>IFERROR(ABS(E1809-'02_대상물건입력'!B11)/'02_대상물건입력'!B11,"")</f>
        <v>0.98878235717327156</v>
      </c>
      <c r="S1809" s="38">
        <f>IFERROR(ABS(J1809-'02_대상물건입력'!B10),"")</f>
        <v>4</v>
      </c>
      <c r="T1809" s="38">
        <f>IFERROR(ABS('01_설정'!B4-F1809),"")</f>
        <v>624</v>
      </c>
      <c r="U1809" s="38">
        <f>IFERROR(ABS(K1809-YEAR('02_대상물건입력'!B14)),"")</f>
        <v>2</v>
      </c>
      <c r="V1809" s="38" t="str">
        <f>IF(B1809="","",IF(AND(E1809&gt;0,F1809&gt;0,H1809&gt;0,OR('04A_국토부원자료'!P1810="",'04A_국토부원자료'!P1810="-"),IF('01_설정'!B10=1,N1809=1,TRUE),R1809&lt;='01_설정'!B5,S1809&lt;='01_설정'!B6,T1809&lt;='01_설정'!B7,U1809&lt;='01_설정'!B8),"Y",""))</f>
        <v/>
      </c>
      <c r="W1809" s="40" t="str">
        <f>IF(V1809&lt;&gt;"Y","",MAX(0,(1-R1809/'01_설정'!B5))*'01_설정'!B14+MAX(0,(1-S1809/'01_설정'!B6))*'01_설정'!B15+MAX(0,(1-T1809/'01_설정'!B7))*'01_설정'!B16+MAX(0,(1-U1809/'01_설정'!B8))*'01_설정'!B17+O1809*'01_설정'!B11+Q1809*'01_설정'!B12+P1809*'01_설정'!B13)</f>
        <v/>
      </c>
      <c r="X1809" s="38" t="str">
        <f>IF(W1809="","",1+COUNTIFS($W$4:$W$3003,"&gt;"&amp;W1809)+COUNTIFS($W$4:W1809,W1809)-1)</f>
        <v/>
      </c>
    </row>
    <row r="1810" spans="1:24" ht="16.5">
      <c r="A1810" s="38">
        <f>IF('04A_국토부원자료'!A1811="","",ROW()-3)</f>
        <v>1807</v>
      </c>
      <c r="B1810" s="39" t="str">
        <f>IFERROR('04A_국토부원자료'!B1811,"")</f>
        <v>서울특별시 송파구 방이동</v>
      </c>
      <c r="C1810" s="39" t="str">
        <f>IF(B1810="","",IF('04A_국토부원자료'!C1811&lt;&gt;"",'04A_국토부원자료'!C1811,TRIM('04A_국토부원자료'!D1811&amp;IF('04A_국토부원자료'!E1811&lt;&gt;"","-"&amp;'04A_국토부원자료'!E1811,""))))</f>
        <v>28-4</v>
      </c>
      <c r="D1810" s="39" t="str">
        <f>IFERROR('04A_국토부원자료'!F1811,"")</f>
        <v>잠실 푸르지오발라드</v>
      </c>
      <c r="E1810" s="40">
        <f>IFERROR(VALUE(SUBSTITUTE('04A_국토부원자료'!G1811,",","")),"")</f>
        <v>53.12</v>
      </c>
      <c r="F1810" s="41">
        <f>IFERROR(IF(AND('04A_국토부원자료'!H1811&lt;&gt;"",'04A_국토부원자료'!I1811&lt;&gt;""),DATE(INT(VALUE(SUBSTITUTE('04A_국토부원자료'!H1811,",",""))/100),MOD(VALUE(SUBSTITUTE('04A_국토부원자료'!H1811,",","")),100),VALUE(SUBSTITUTE('04A_국토부원자료'!I1811,",",""))),""),"")</f>
        <v>45488</v>
      </c>
      <c r="G1810" s="42">
        <f>IFERROR(VALUE(SUBSTITUTE('04A_국토부원자료'!J1811,",","")),"")</f>
        <v>104300</v>
      </c>
      <c r="H1810" s="43">
        <f t="shared" si="56"/>
        <v>1043000000</v>
      </c>
      <c r="I1810" s="43">
        <f t="shared" si="57"/>
        <v>19634789.156626508</v>
      </c>
      <c r="J1810" s="38">
        <f>IFERROR(VALUE(SUBSTITUTE('04A_국토부원자료'!K1811,",","")),"")</f>
        <v>7</v>
      </c>
      <c r="K1810" s="38">
        <f>IFERROR(VALUE(SUBSTITUTE('04A_국토부원자료'!N1811,",","")),"")</f>
        <v>2024</v>
      </c>
      <c r="L1810" s="39" t="str">
        <f>IFERROR('04A_국토부원자료'!O1811,"")</f>
        <v>오금로11길 11-11</v>
      </c>
      <c r="M1810" s="39" t="str">
        <f>IFERROR('04A_국토부원자료'!Q1811,"")</f>
        <v>직거래</v>
      </c>
      <c r="N1810" s="38">
        <f>IF(B1810="","",IF('02_대상물건입력'!B5="",1,IF(ISNUMBER(SEARCH('02_대상물건입력'!B5,B1810)),1,0)))</f>
        <v>1</v>
      </c>
      <c r="O1810" s="38">
        <f>IF(B1810="","",IF('02_대상물건입력'!B6="",1,IF(ISNUMBER(SEARCH('02_대상물건입력'!B6,B1810)),1,0)))</f>
        <v>0</v>
      </c>
      <c r="P1810" s="38">
        <f>IF(L1810="","",IF('02_대상물건입력'!B15="",0,IF(ISNUMBER(SEARCH('02_대상물건입력'!B15,L1810)),1,0)))</f>
        <v>0</v>
      </c>
      <c r="Q1810" s="38">
        <f>IF(D1810="","",IF('02_대상물건입력'!B8="",0,IF(ISNUMBER(SEARCH('02_대상물건입력'!B8,D1810)),1,0)))</f>
        <v>0</v>
      </c>
      <c r="R1810" s="44">
        <f>IFERROR(ABS(E1810-'02_대상물건입력'!B11)/'02_대상물건입력'!B11,"")</f>
        <v>0.94987299396537794</v>
      </c>
      <c r="S1810" s="38">
        <f>IFERROR(ABS(J1810-'02_대상물건입력'!B10),"")</f>
        <v>5</v>
      </c>
      <c r="T1810" s="38">
        <f>IFERROR(ABS('01_설정'!B4-F1810),"")</f>
        <v>624</v>
      </c>
      <c r="U1810" s="38">
        <f>IFERROR(ABS(K1810-YEAR('02_대상물건입력'!B14)),"")</f>
        <v>2</v>
      </c>
      <c r="V1810" s="38" t="str">
        <f>IF(B1810="","",IF(AND(E1810&gt;0,F1810&gt;0,H1810&gt;0,OR('04A_국토부원자료'!P1811="",'04A_국토부원자료'!P1811="-"),IF('01_설정'!B10=1,N1810=1,TRUE),R1810&lt;='01_설정'!B5,S1810&lt;='01_설정'!B6,T1810&lt;='01_설정'!B7,U1810&lt;='01_설정'!B8),"Y",""))</f>
        <v/>
      </c>
      <c r="W1810" s="40" t="str">
        <f>IF(V1810&lt;&gt;"Y","",MAX(0,(1-R1810/'01_설정'!B5))*'01_설정'!B14+MAX(0,(1-S1810/'01_설정'!B6))*'01_설정'!B15+MAX(0,(1-T1810/'01_설정'!B7))*'01_설정'!B16+MAX(0,(1-U1810/'01_설정'!B8))*'01_설정'!B17+O1810*'01_설정'!B11+Q1810*'01_설정'!B12+P1810*'01_설정'!B13)</f>
        <v/>
      </c>
      <c r="X1810" s="38" t="str">
        <f>IF(W1810="","",1+COUNTIFS($W$4:$W$3003,"&gt;"&amp;W1810)+COUNTIFS($W$4:W1810,W1810)-1)</f>
        <v/>
      </c>
    </row>
    <row r="1811" spans="1:24" ht="16.5">
      <c r="A1811" s="38">
        <f>IF('04A_국토부원자료'!A1812="","",ROW()-3)</f>
        <v>1808</v>
      </c>
      <c r="B1811" s="39" t="str">
        <f>IFERROR('04A_국토부원자료'!B1812,"")</f>
        <v>서울특별시 송파구 방이동</v>
      </c>
      <c r="C1811" s="39" t="str">
        <f>IF(B1811="","",IF('04A_국토부원자료'!C1812&lt;&gt;"",'04A_국토부원자료'!C1812,TRIM('04A_국토부원자료'!D1812&amp;IF('04A_국토부원자료'!E1812&lt;&gt;"","-"&amp;'04A_국토부원자료'!E1812,""))))</f>
        <v>28-4</v>
      </c>
      <c r="D1811" s="39" t="str">
        <f>IFERROR('04A_국토부원자료'!F1812,"")</f>
        <v>잠실 푸르지오발라드</v>
      </c>
      <c r="E1811" s="40">
        <f>IFERROR(VALUE(SUBSTITUTE('04A_국토부원자료'!G1812,",","")),"")</f>
        <v>53.12</v>
      </c>
      <c r="F1811" s="41">
        <f>IFERROR(IF(AND('04A_국토부원자료'!H1812&lt;&gt;"",'04A_국토부원자료'!I1812&lt;&gt;""),DATE(INT(VALUE(SUBSTITUTE('04A_국토부원자료'!H1812,",",""))/100),MOD(VALUE(SUBSTITUTE('04A_국토부원자료'!H1812,",","")),100),VALUE(SUBSTITUTE('04A_국토부원자료'!I1812,",",""))),""),"")</f>
        <v>45488</v>
      </c>
      <c r="G1811" s="42">
        <f>IFERROR(VALUE(SUBSTITUTE('04A_국토부원자료'!J1812,",","")),"")</f>
        <v>103100</v>
      </c>
      <c r="H1811" s="43">
        <f t="shared" si="56"/>
        <v>1031000000</v>
      </c>
      <c r="I1811" s="43">
        <f t="shared" si="57"/>
        <v>19408885.542168677</v>
      </c>
      <c r="J1811" s="38">
        <f>IFERROR(VALUE(SUBSTITUTE('04A_국토부원자료'!K1812,",","")),"")</f>
        <v>6</v>
      </c>
      <c r="K1811" s="38">
        <f>IFERROR(VALUE(SUBSTITUTE('04A_국토부원자료'!N1812,",","")),"")</f>
        <v>2024</v>
      </c>
      <c r="L1811" s="39" t="str">
        <f>IFERROR('04A_국토부원자료'!O1812,"")</f>
        <v>오금로11길 11-11</v>
      </c>
      <c r="M1811" s="39" t="str">
        <f>IFERROR('04A_국토부원자료'!Q1812,"")</f>
        <v>직거래</v>
      </c>
      <c r="N1811" s="38">
        <f>IF(B1811="","",IF('02_대상물건입력'!B5="",1,IF(ISNUMBER(SEARCH('02_대상물건입력'!B5,B1811)),1,0)))</f>
        <v>1</v>
      </c>
      <c r="O1811" s="38">
        <f>IF(B1811="","",IF('02_대상물건입력'!B6="",1,IF(ISNUMBER(SEARCH('02_대상물건입력'!B6,B1811)),1,0)))</f>
        <v>0</v>
      </c>
      <c r="P1811" s="38">
        <f>IF(L1811="","",IF('02_대상물건입력'!B15="",0,IF(ISNUMBER(SEARCH('02_대상물건입력'!B15,L1811)),1,0)))</f>
        <v>0</v>
      </c>
      <c r="Q1811" s="38">
        <f>IF(D1811="","",IF('02_대상물건입력'!B8="",0,IF(ISNUMBER(SEARCH('02_대상물건입력'!B8,D1811)),1,0)))</f>
        <v>0</v>
      </c>
      <c r="R1811" s="44">
        <f>IFERROR(ABS(E1811-'02_대상물건입력'!B11)/'02_대상물건입력'!B11,"")</f>
        <v>0.94987299396537794</v>
      </c>
      <c r="S1811" s="38">
        <f>IFERROR(ABS(J1811-'02_대상물건입력'!B10),"")</f>
        <v>6</v>
      </c>
      <c r="T1811" s="38">
        <f>IFERROR(ABS('01_설정'!B4-F1811),"")</f>
        <v>624</v>
      </c>
      <c r="U1811" s="38">
        <f>IFERROR(ABS(K1811-YEAR('02_대상물건입력'!B14)),"")</f>
        <v>2</v>
      </c>
      <c r="V1811" s="38" t="str">
        <f>IF(B1811="","",IF(AND(E1811&gt;0,F1811&gt;0,H1811&gt;0,OR('04A_국토부원자료'!P1812="",'04A_국토부원자료'!P1812="-"),IF('01_설정'!B10=1,N1811=1,TRUE),R1811&lt;='01_설정'!B5,S1811&lt;='01_설정'!B6,T1811&lt;='01_설정'!B7,U1811&lt;='01_설정'!B8),"Y",""))</f>
        <v/>
      </c>
      <c r="W1811" s="40" t="str">
        <f>IF(V1811&lt;&gt;"Y","",MAX(0,(1-R1811/'01_설정'!B5))*'01_설정'!B14+MAX(0,(1-S1811/'01_설정'!B6))*'01_설정'!B15+MAX(0,(1-T1811/'01_설정'!B7))*'01_설정'!B16+MAX(0,(1-U1811/'01_설정'!B8))*'01_설정'!B17+O1811*'01_설정'!B11+Q1811*'01_설정'!B12+P1811*'01_설정'!B13)</f>
        <v/>
      </c>
      <c r="X1811" s="38" t="str">
        <f>IF(W1811="","",1+COUNTIFS($W$4:$W$3003,"&gt;"&amp;W1811)+COUNTIFS($W$4:W1811,W1811)-1)</f>
        <v/>
      </c>
    </row>
    <row r="1812" spans="1:24" ht="16.5">
      <c r="A1812" s="38">
        <f>IF('04A_국토부원자료'!A1813="","",ROW()-3)</f>
        <v>1809</v>
      </c>
      <c r="B1812" s="39" t="str">
        <f>IFERROR('04A_국토부원자료'!B1813,"")</f>
        <v>서울특별시 송파구 방이동</v>
      </c>
      <c r="C1812" s="39" t="str">
        <f>IF(B1812="","",IF('04A_국토부원자료'!C1813&lt;&gt;"",'04A_국토부원자료'!C1813,TRIM('04A_국토부원자료'!D1813&amp;IF('04A_국토부원자료'!E1813&lt;&gt;"","-"&amp;'04A_국토부원자료'!E1813,""))))</f>
        <v>22-5</v>
      </c>
      <c r="D1812" s="39" t="str">
        <f>IFERROR('04A_국토부원자료'!F1813,"")</f>
        <v>잠실리시온</v>
      </c>
      <c r="E1812" s="40">
        <f>IFERROR(VALUE(SUBSTITUTE('04A_국토부원자료'!G1813,",","")),"")</f>
        <v>35.590000000000003</v>
      </c>
      <c r="F1812" s="41">
        <f>IFERROR(IF(AND('04A_국토부원자료'!H1813&lt;&gt;"",'04A_국토부원자료'!I1813&lt;&gt;""),DATE(INT(VALUE(SUBSTITUTE('04A_국토부원자료'!H1813,",",""))/100),MOD(VALUE(SUBSTITUTE('04A_국토부원자료'!H1813,",","")),100),VALUE(SUBSTITUTE('04A_국토부원자료'!I1813,",",""))),""),"")</f>
        <v>45485</v>
      </c>
      <c r="G1812" s="42">
        <f>IFERROR(VALUE(SUBSTITUTE('04A_국토부원자료'!J1813,",","")),"")</f>
        <v>20000</v>
      </c>
      <c r="H1812" s="43">
        <f t="shared" si="56"/>
        <v>200000000</v>
      </c>
      <c r="I1812" s="43">
        <f t="shared" si="57"/>
        <v>5619556.0550716491</v>
      </c>
      <c r="J1812" s="38">
        <f>IFERROR(VALUE(SUBSTITUTE('04A_국토부원자료'!K1813,",","")),"")</f>
        <v>5</v>
      </c>
      <c r="K1812" s="38">
        <f>IFERROR(VALUE(SUBSTITUTE('04A_국토부원자료'!N1813,",","")),"")</f>
        <v>2004</v>
      </c>
      <c r="L1812" s="39" t="str">
        <f>IFERROR('04A_국토부원자료'!O1813,"")</f>
        <v>오금로 87</v>
      </c>
      <c r="M1812" s="39" t="str">
        <f>IFERROR('04A_국토부원자료'!Q1813,"")</f>
        <v>중개거래</v>
      </c>
      <c r="N1812" s="38">
        <f>IF(B1812="","",IF('02_대상물건입력'!B5="",1,IF(ISNUMBER(SEARCH('02_대상물건입력'!B5,B1812)),1,0)))</f>
        <v>1</v>
      </c>
      <c r="O1812" s="38">
        <f>IF(B1812="","",IF('02_대상물건입력'!B6="",1,IF(ISNUMBER(SEARCH('02_대상물건입력'!B6,B1812)),1,0)))</f>
        <v>0</v>
      </c>
      <c r="P1812" s="38">
        <f>IF(L1812="","",IF('02_대상물건입력'!B15="",0,IF(ISNUMBER(SEARCH('02_대상물건입력'!B15,L1812)),1,0)))</f>
        <v>0</v>
      </c>
      <c r="Q1812" s="38">
        <f>IF(D1812="","",IF('02_대상물건입력'!B8="",0,IF(ISNUMBER(SEARCH('02_대상물건입력'!B8,D1812)),1,0)))</f>
        <v>0</v>
      </c>
      <c r="R1812" s="44">
        <f>IFERROR(ABS(E1812-'02_대상물건입력'!B11)/'02_대상물건입력'!B11,"")</f>
        <v>0.3064002231782344</v>
      </c>
      <c r="S1812" s="38">
        <f>IFERROR(ABS(J1812-'02_대상물건입력'!B10),"")</f>
        <v>7</v>
      </c>
      <c r="T1812" s="38">
        <f>IFERROR(ABS('01_설정'!B4-F1812),"")</f>
        <v>627</v>
      </c>
      <c r="U1812" s="38">
        <f>IFERROR(ABS(K1812-YEAR('02_대상물건입력'!B14)),"")</f>
        <v>22</v>
      </c>
      <c r="V1812" s="38" t="str">
        <f>IF(B1812="","",IF(AND(E1812&gt;0,F1812&gt;0,H1812&gt;0,OR('04A_국토부원자료'!P1813="",'04A_국토부원자료'!P1813="-"),IF('01_설정'!B10=1,N1812=1,TRUE),R1812&lt;='01_설정'!B5,S1812&lt;='01_설정'!B6,T1812&lt;='01_설정'!B7,U1812&lt;='01_설정'!B8),"Y",""))</f>
        <v/>
      </c>
      <c r="W1812" s="40" t="str">
        <f>IF(V1812&lt;&gt;"Y","",MAX(0,(1-R1812/'01_설정'!B5))*'01_설정'!B14+MAX(0,(1-S1812/'01_설정'!B6))*'01_설정'!B15+MAX(0,(1-T1812/'01_설정'!B7))*'01_설정'!B16+MAX(0,(1-U1812/'01_설정'!B8))*'01_설정'!B17+O1812*'01_설정'!B11+Q1812*'01_설정'!B12+P1812*'01_설정'!B13)</f>
        <v/>
      </c>
      <c r="X1812" s="38" t="str">
        <f>IF(W1812="","",1+COUNTIFS($W$4:$W$3003,"&gt;"&amp;W1812)+COUNTIFS($W$4:W1812,W1812)-1)</f>
        <v/>
      </c>
    </row>
    <row r="1813" spans="1:24" ht="16.5">
      <c r="A1813" s="38">
        <f>IF('04A_국토부원자료'!A1814="","",ROW()-3)</f>
        <v>1810</v>
      </c>
      <c r="B1813" s="39" t="str">
        <f>IFERROR('04A_국토부원자료'!B1814,"")</f>
        <v>서울특별시 송파구 방이동</v>
      </c>
      <c r="C1813" s="39" t="str">
        <f>IF(B1813="","",IF('04A_국토부원자료'!C1814&lt;&gt;"",'04A_국토부원자료'!C1814,TRIM('04A_국토부원자료'!D1814&amp;IF('04A_국토부원자료'!E1814&lt;&gt;"","-"&amp;'04A_국토부원자료'!E1814,""))))</f>
        <v>22-5</v>
      </c>
      <c r="D1813" s="39" t="str">
        <f>IFERROR('04A_국토부원자료'!F1814,"")</f>
        <v>잠실리시온</v>
      </c>
      <c r="E1813" s="40">
        <f>IFERROR(VALUE(SUBSTITUTE('04A_국토부원자료'!G1814,",","")),"")</f>
        <v>35.590000000000003</v>
      </c>
      <c r="F1813" s="41">
        <f>IFERROR(IF(AND('04A_국토부원자료'!H1814&lt;&gt;"",'04A_국토부원자료'!I1814&lt;&gt;""),DATE(INT(VALUE(SUBSTITUTE('04A_국토부원자료'!H1814,",",""))/100),MOD(VALUE(SUBSTITUTE('04A_국토부원자료'!H1814,",","")),100),VALUE(SUBSTITUTE('04A_국토부원자료'!I1814,",",""))),""),"")</f>
        <v>45483</v>
      </c>
      <c r="G1813" s="42">
        <f>IFERROR(VALUE(SUBSTITUTE('04A_국토부원자료'!J1814,",","")),"")</f>
        <v>20000</v>
      </c>
      <c r="H1813" s="43">
        <f t="shared" si="56"/>
        <v>200000000</v>
      </c>
      <c r="I1813" s="43">
        <f t="shared" si="57"/>
        <v>5619556.0550716491</v>
      </c>
      <c r="J1813" s="38">
        <f>IFERROR(VALUE(SUBSTITUTE('04A_국토부원자료'!K1814,",","")),"")</f>
        <v>5</v>
      </c>
      <c r="K1813" s="38">
        <f>IFERROR(VALUE(SUBSTITUTE('04A_국토부원자료'!N1814,",","")),"")</f>
        <v>2004</v>
      </c>
      <c r="L1813" s="39" t="str">
        <f>IFERROR('04A_국토부원자료'!O1814,"")</f>
        <v>오금로 87</v>
      </c>
      <c r="M1813" s="39" t="str">
        <f>IFERROR('04A_국토부원자료'!Q1814,"")</f>
        <v>중개거래</v>
      </c>
      <c r="N1813" s="38">
        <f>IF(B1813="","",IF('02_대상물건입력'!B5="",1,IF(ISNUMBER(SEARCH('02_대상물건입력'!B5,B1813)),1,0)))</f>
        <v>1</v>
      </c>
      <c r="O1813" s="38">
        <f>IF(B1813="","",IF('02_대상물건입력'!B6="",1,IF(ISNUMBER(SEARCH('02_대상물건입력'!B6,B1813)),1,0)))</f>
        <v>0</v>
      </c>
      <c r="P1813" s="38">
        <f>IF(L1813="","",IF('02_대상물건입력'!B15="",0,IF(ISNUMBER(SEARCH('02_대상물건입력'!B15,L1813)),1,0)))</f>
        <v>0</v>
      </c>
      <c r="Q1813" s="38">
        <f>IF(D1813="","",IF('02_대상물건입력'!B8="",0,IF(ISNUMBER(SEARCH('02_대상물건입력'!B8,D1813)),1,0)))</f>
        <v>0</v>
      </c>
      <c r="R1813" s="44">
        <f>IFERROR(ABS(E1813-'02_대상물건입력'!B11)/'02_대상물건입력'!B11,"")</f>
        <v>0.3064002231782344</v>
      </c>
      <c r="S1813" s="38">
        <f>IFERROR(ABS(J1813-'02_대상물건입력'!B10),"")</f>
        <v>7</v>
      </c>
      <c r="T1813" s="38">
        <f>IFERROR(ABS('01_설정'!B4-F1813),"")</f>
        <v>629</v>
      </c>
      <c r="U1813" s="38">
        <f>IFERROR(ABS(K1813-YEAR('02_대상물건입력'!B14)),"")</f>
        <v>22</v>
      </c>
      <c r="V1813" s="38" t="str">
        <f>IF(B1813="","",IF(AND(E1813&gt;0,F1813&gt;0,H1813&gt;0,OR('04A_국토부원자료'!P1814="",'04A_국토부원자료'!P1814="-"),IF('01_설정'!B10=1,N1813=1,TRUE),R1813&lt;='01_설정'!B5,S1813&lt;='01_설정'!B6,T1813&lt;='01_설정'!B7,U1813&lt;='01_설정'!B8),"Y",""))</f>
        <v/>
      </c>
      <c r="W1813" s="40" t="str">
        <f>IF(V1813&lt;&gt;"Y","",MAX(0,(1-R1813/'01_설정'!B5))*'01_설정'!B14+MAX(0,(1-S1813/'01_설정'!B6))*'01_설정'!B15+MAX(0,(1-T1813/'01_설정'!B7))*'01_설정'!B16+MAX(0,(1-U1813/'01_설정'!B8))*'01_설정'!B17+O1813*'01_설정'!B11+Q1813*'01_설정'!B12+P1813*'01_설정'!B13)</f>
        <v/>
      </c>
      <c r="X1813" s="38" t="str">
        <f>IF(W1813="","",1+COUNTIFS($W$4:$W$3003,"&gt;"&amp;W1813)+COUNTIFS($W$4:W1813,W1813)-1)</f>
        <v/>
      </c>
    </row>
    <row r="1814" spans="1:24" ht="16.5">
      <c r="A1814" s="38">
        <f>IF('04A_국토부원자료'!A1815="","",ROW()-3)</f>
        <v>1811</v>
      </c>
      <c r="B1814" s="39" t="str">
        <f>IFERROR('04A_국토부원자료'!B1815,"")</f>
        <v>서울특별시 송파구 방이동</v>
      </c>
      <c r="C1814" s="39" t="str">
        <f>IF(B1814="","",IF('04A_국토부원자료'!C1815&lt;&gt;"",'04A_국토부원자료'!C1815,TRIM('04A_국토부원자료'!D1815&amp;IF('04A_국토부원자료'!E1815&lt;&gt;"","-"&amp;'04A_국토부원자료'!E1815,""))))</f>
        <v>227-1</v>
      </c>
      <c r="D1814" s="39" t="str">
        <f>IFERROR('04A_국토부원자료'!F1815,"")</f>
        <v>인택스파크텔,인택스파크빌</v>
      </c>
      <c r="E1814" s="40">
        <f>IFERROR(VALUE(SUBSTITUTE('04A_국토부원자료'!G1815,",","")),"")</f>
        <v>16.62</v>
      </c>
      <c r="F1814" s="41">
        <f>IFERROR(IF(AND('04A_국토부원자료'!H1815&lt;&gt;"",'04A_국토부원자료'!I1815&lt;&gt;""),DATE(INT(VALUE(SUBSTITUTE('04A_국토부원자료'!H1815,",",""))/100),MOD(VALUE(SUBSTITUTE('04A_국토부원자료'!H1815,",","")),100),VALUE(SUBSTITUTE('04A_국토부원자료'!I1815,",",""))),""),"")</f>
        <v>45478</v>
      </c>
      <c r="G1814" s="42">
        <f>IFERROR(VALUE(SUBSTITUTE('04A_국토부원자료'!J1815,",","")),"")</f>
        <v>8800</v>
      </c>
      <c r="H1814" s="43">
        <f t="shared" si="56"/>
        <v>88000000</v>
      </c>
      <c r="I1814" s="43">
        <f t="shared" si="57"/>
        <v>5294825.5114320097</v>
      </c>
      <c r="J1814" s="38">
        <f>IFERROR(VALUE(SUBSTITUTE('04A_국토부원자료'!K1815,",","")),"")</f>
        <v>2</v>
      </c>
      <c r="K1814" s="38">
        <f>IFERROR(VALUE(SUBSTITUTE('04A_국토부원자료'!N1815,",","")),"")</f>
        <v>2002</v>
      </c>
      <c r="L1814" s="39" t="str">
        <f>IFERROR('04A_국토부원자료'!O1815,"")</f>
        <v>오금로25길 12</v>
      </c>
      <c r="M1814" s="39" t="str">
        <f>IFERROR('04A_국토부원자료'!Q1815,"")</f>
        <v>중개거래</v>
      </c>
      <c r="N1814" s="38">
        <f>IF(B1814="","",IF('02_대상물건입력'!B5="",1,IF(ISNUMBER(SEARCH('02_대상물건입력'!B5,B1814)),1,0)))</f>
        <v>1</v>
      </c>
      <c r="O1814" s="38">
        <f>IF(B1814="","",IF('02_대상물건입력'!B6="",1,IF(ISNUMBER(SEARCH('02_대상물건입력'!B6,B1814)),1,0)))</f>
        <v>0</v>
      </c>
      <c r="P1814" s="38">
        <f>IF(L1814="","",IF('02_대상물건입력'!B15="",0,IF(ISNUMBER(SEARCH('02_대상물건입력'!B15,L1814)),1,0)))</f>
        <v>0</v>
      </c>
      <c r="Q1814" s="38">
        <f>IF(D1814="","",IF('02_대상물건입력'!B8="",0,IF(ISNUMBER(SEARCH('02_대상물건입력'!B8,D1814)),1,0)))</f>
        <v>0</v>
      </c>
      <c r="R1814" s="44">
        <f>IFERROR(ABS(E1814-'02_대상물건입력'!B11)/'02_대상물건입력'!B11,"")</f>
        <v>0.38993055045736852</v>
      </c>
      <c r="S1814" s="38">
        <f>IFERROR(ABS(J1814-'02_대상물건입력'!B10),"")</f>
        <v>10</v>
      </c>
      <c r="T1814" s="38">
        <f>IFERROR(ABS('01_설정'!B4-F1814),"")</f>
        <v>634</v>
      </c>
      <c r="U1814" s="38">
        <f>IFERROR(ABS(K1814-YEAR('02_대상물건입력'!B14)),"")</f>
        <v>24</v>
      </c>
      <c r="V1814" s="38" t="str">
        <f>IF(B1814="","",IF(AND(E1814&gt;0,F1814&gt;0,H1814&gt;0,OR('04A_국토부원자료'!P1815="",'04A_국토부원자료'!P1815="-"),IF('01_설정'!B10=1,N1814=1,TRUE),R1814&lt;='01_설정'!B5,S1814&lt;='01_설정'!B6,T1814&lt;='01_설정'!B7,U1814&lt;='01_설정'!B8),"Y",""))</f>
        <v/>
      </c>
      <c r="W1814" s="40" t="str">
        <f>IF(V1814&lt;&gt;"Y","",MAX(0,(1-R1814/'01_설정'!B5))*'01_설정'!B14+MAX(0,(1-S1814/'01_설정'!B6))*'01_설정'!B15+MAX(0,(1-T1814/'01_설정'!B7))*'01_설정'!B16+MAX(0,(1-U1814/'01_설정'!B8))*'01_설정'!B17+O1814*'01_설정'!B11+Q1814*'01_설정'!B12+P1814*'01_설정'!B13)</f>
        <v/>
      </c>
      <c r="X1814" s="38" t="str">
        <f>IF(W1814="","",1+COUNTIFS($W$4:$W$3003,"&gt;"&amp;W1814)+COUNTIFS($W$4:W1814,W1814)-1)</f>
        <v/>
      </c>
    </row>
    <row r="1815" spans="1:24" ht="16.5">
      <c r="A1815" s="38">
        <f>IF('04A_국토부원자료'!A1816="","",ROW()-3)</f>
        <v>1812</v>
      </c>
      <c r="B1815" s="39" t="str">
        <f>IFERROR('04A_국토부원자료'!B1816,"")</f>
        <v>서울특별시 송파구 방이동</v>
      </c>
      <c r="C1815" s="39" t="str">
        <f>IF(B1815="","",IF('04A_국토부원자료'!C1816&lt;&gt;"",'04A_국토부원자료'!C1816,TRIM('04A_국토부원자료'!D1816&amp;IF('04A_국토부원자료'!E1816&lt;&gt;"","-"&amp;'04A_국토부원자료'!E1816,""))))</f>
        <v>28-2</v>
      </c>
      <c r="D1815" s="39" t="str">
        <f>IFERROR('04A_국토부원자료'!F1816,"")</f>
        <v>엘루이시티</v>
      </c>
      <c r="E1815" s="40">
        <f>IFERROR(VALUE(SUBSTITUTE('04A_국토부원자료'!G1816,",","")),"")</f>
        <v>25.048500000000001</v>
      </c>
      <c r="F1815" s="41">
        <f>IFERROR(IF(AND('04A_국토부원자료'!H1816&lt;&gt;"",'04A_국토부원자료'!I1816&lt;&gt;""),DATE(INT(VALUE(SUBSTITUTE('04A_국토부원자료'!H1816,",",""))/100),MOD(VALUE(SUBSTITUTE('04A_국토부원자료'!H1816,",","")),100),VALUE(SUBSTITUTE('04A_국토부원자료'!I1816,",",""))),""),"")</f>
        <v>45478</v>
      </c>
      <c r="G1815" s="42">
        <f>IFERROR(VALUE(SUBSTITUTE('04A_국토부원자료'!J1816,",","")),"")</f>
        <v>23000</v>
      </c>
      <c r="H1815" s="43">
        <f t="shared" si="56"/>
        <v>230000000</v>
      </c>
      <c r="I1815" s="43">
        <f t="shared" si="57"/>
        <v>9182186.5580773298</v>
      </c>
      <c r="J1815" s="38">
        <f>IFERROR(VALUE(SUBSTITUTE('04A_국토부원자료'!K1816,",","")),"")</f>
        <v>3</v>
      </c>
      <c r="K1815" s="38">
        <f>IFERROR(VALUE(SUBSTITUTE('04A_국토부원자료'!N1816,",","")),"")</f>
        <v>2019</v>
      </c>
      <c r="L1815" s="39" t="str">
        <f>IFERROR('04A_국토부원자료'!O1816,"")</f>
        <v xml:space="preserve"> </v>
      </c>
      <c r="M1815" s="39" t="str">
        <f>IFERROR('04A_국토부원자료'!Q1816,"")</f>
        <v>중개거래</v>
      </c>
      <c r="N1815" s="38">
        <f>IF(B1815="","",IF('02_대상물건입력'!B5="",1,IF(ISNUMBER(SEARCH('02_대상물건입력'!B5,B1815)),1,0)))</f>
        <v>1</v>
      </c>
      <c r="O1815" s="38">
        <f>IF(B1815="","",IF('02_대상물건입력'!B6="",1,IF(ISNUMBER(SEARCH('02_대상물건입력'!B6,B1815)),1,0)))</f>
        <v>0</v>
      </c>
      <c r="P1815" s="38">
        <f>IF(L1815="","",IF('02_대상물건입력'!B15="",0,IF(ISNUMBER(SEARCH('02_대상물건입력'!B15,L1815)),1,0)))</f>
        <v>0</v>
      </c>
      <c r="Q1815" s="38">
        <f>IF(D1815="","",IF('02_대상물건입력'!B8="",0,IF(ISNUMBER(SEARCH('02_대상물건입력'!B8,D1815)),1,0)))</f>
        <v>0</v>
      </c>
      <c r="R1815" s="44">
        <f>IFERROR(ABS(E1815-'02_대상물건입력'!B11)/'02_대상물건입력'!B11,"")</f>
        <v>8.0546052534981663E-2</v>
      </c>
      <c r="S1815" s="38">
        <f>IFERROR(ABS(J1815-'02_대상물건입력'!B10),"")</f>
        <v>9</v>
      </c>
      <c r="T1815" s="38">
        <f>IFERROR(ABS('01_설정'!B4-F1815),"")</f>
        <v>634</v>
      </c>
      <c r="U1815" s="38">
        <f>IFERROR(ABS(K1815-YEAR('02_대상물건입력'!B14)),"")</f>
        <v>7</v>
      </c>
      <c r="V1815" s="38" t="str">
        <f>IF(B1815="","",IF(AND(E1815&gt;0,F1815&gt;0,H1815&gt;0,OR('04A_국토부원자료'!P1816="",'04A_국토부원자료'!P1816="-"),IF('01_설정'!B10=1,N1815=1,TRUE),R1815&lt;='01_설정'!B5,S1815&lt;='01_설정'!B6,T1815&lt;='01_설정'!B7,U1815&lt;='01_설정'!B8),"Y",""))</f>
        <v/>
      </c>
      <c r="W1815" s="40" t="str">
        <f>IF(V1815&lt;&gt;"Y","",MAX(0,(1-R1815/'01_설정'!B5))*'01_설정'!B14+MAX(0,(1-S1815/'01_설정'!B6))*'01_설정'!B15+MAX(0,(1-T1815/'01_설정'!B7))*'01_설정'!B16+MAX(0,(1-U1815/'01_설정'!B8))*'01_설정'!B17+O1815*'01_설정'!B11+Q1815*'01_설정'!B12+P1815*'01_설정'!B13)</f>
        <v/>
      </c>
      <c r="X1815" s="38" t="str">
        <f>IF(W1815="","",1+COUNTIFS($W$4:$W$3003,"&gt;"&amp;W1815)+COUNTIFS($W$4:W1815,W1815)-1)</f>
        <v/>
      </c>
    </row>
    <row r="1816" spans="1:24" ht="16.5">
      <c r="A1816" s="38">
        <f>IF('04A_국토부원자료'!A1817="","",ROW()-3)</f>
        <v>1813</v>
      </c>
      <c r="B1816" s="39" t="str">
        <f>IFERROR('04A_국토부원자료'!B1817,"")</f>
        <v>서울특별시 송파구 방이동</v>
      </c>
      <c r="C1816" s="39" t="str">
        <f>IF(B1816="","",IF('04A_국토부원자료'!C1817&lt;&gt;"",'04A_국토부원자료'!C1817,TRIM('04A_국토부원자료'!D1817&amp;IF('04A_국토부원자료'!E1817&lt;&gt;"","-"&amp;'04A_국토부원자료'!E1817,""))))</f>
        <v>43-2</v>
      </c>
      <c r="D1816" s="39" t="str">
        <f>IFERROR('04A_국토부원자료'!F1817,"")</f>
        <v>잠실 트리움</v>
      </c>
      <c r="E1816" s="40">
        <f>IFERROR(VALUE(SUBSTITUTE('04A_국토부원자료'!G1817,",","")),"")</f>
        <v>16</v>
      </c>
      <c r="F1816" s="41">
        <f>IFERROR(IF(AND('04A_국토부원자료'!H1817&lt;&gt;"",'04A_국토부원자료'!I1817&lt;&gt;""),DATE(INT(VALUE(SUBSTITUTE('04A_국토부원자료'!H1817,",",""))/100),MOD(VALUE(SUBSTITUTE('04A_국토부원자료'!H1817,",","")),100),VALUE(SUBSTITUTE('04A_국토부원자료'!I1817,",",""))),""),"")</f>
        <v>45477</v>
      </c>
      <c r="G1816" s="42">
        <f>IFERROR(VALUE(SUBSTITUTE('04A_국토부원자료'!J1817,",","")),"")</f>
        <v>17250</v>
      </c>
      <c r="H1816" s="43">
        <f t="shared" si="56"/>
        <v>172500000</v>
      </c>
      <c r="I1816" s="43">
        <f t="shared" si="57"/>
        <v>10781250</v>
      </c>
      <c r="J1816" s="38">
        <f>IFERROR(VALUE(SUBSTITUTE('04A_국토부원자료'!K1817,",","")),"")</f>
        <v>4</v>
      </c>
      <c r="K1816" s="38">
        <f>IFERROR(VALUE(SUBSTITUTE('04A_국토부원자료'!N1817,",","")),"")</f>
        <v>2019</v>
      </c>
      <c r="L1816" s="39" t="str">
        <f>IFERROR('04A_국토부원자료'!O1817,"")</f>
        <v>오금로11길 43</v>
      </c>
      <c r="M1816" s="39" t="str">
        <f>IFERROR('04A_국토부원자료'!Q1817,"")</f>
        <v>중개거래</v>
      </c>
      <c r="N1816" s="38">
        <f>IF(B1816="","",IF('02_대상물건입력'!B5="",1,IF(ISNUMBER(SEARCH('02_대상물건입력'!B5,B1816)),1,0)))</f>
        <v>1</v>
      </c>
      <c r="O1816" s="38">
        <f>IF(B1816="","",IF('02_대상물건입력'!B6="",1,IF(ISNUMBER(SEARCH('02_대상물건입력'!B6,B1816)),1,0)))</f>
        <v>0</v>
      </c>
      <c r="P1816" s="38">
        <f>IF(L1816="","",IF('02_대상물건입력'!B15="",0,IF(ISNUMBER(SEARCH('02_대상물건입력'!B15,L1816)),1,0)))</f>
        <v>0</v>
      </c>
      <c r="Q1816" s="38">
        <f>IF(D1816="","",IF('02_대상물건입력'!B8="",0,IF(ISNUMBER(SEARCH('02_대상물건입력'!B8,D1816)),1,0)))</f>
        <v>0</v>
      </c>
      <c r="R1816" s="44">
        <f>IFERROR(ABS(E1816-'02_대상물건입력'!B11)/'02_대상물건입력'!B11,"")</f>
        <v>0.41268885723934395</v>
      </c>
      <c r="S1816" s="38">
        <f>IFERROR(ABS(J1816-'02_대상물건입력'!B10),"")</f>
        <v>8</v>
      </c>
      <c r="T1816" s="38">
        <f>IFERROR(ABS('01_설정'!B4-F1816),"")</f>
        <v>635</v>
      </c>
      <c r="U1816" s="38">
        <f>IFERROR(ABS(K1816-YEAR('02_대상물건입력'!B14)),"")</f>
        <v>7</v>
      </c>
      <c r="V1816" s="38" t="str">
        <f>IF(B1816="","",IF(AND(E1816&gt;0,F1816&gt;0,H1816&gt;0,OR('04A_국토부원자료'!P1817="",'04A_국토부원자료'!P1817="-"),IF('01_설정'!B10=1,N1816=1,TRUE),R1816&lt;='01_설정'!B5,S1816&lt;='01_설정'!B6,T1816&lt;='01_설정'!B7,U1816&lt;='01_설정'!B8),"Y",""))</f>
        <v/>
      </c>
      <c r="W1816" s="40" t="str">
        <f>IF(V1816&lt;&gt;"Y","",MAX(0,(1-R1816/'01_설정'!B5))*'01_설정'!B14+MAX(0,(1-S1816/'01_설정'!B6))*'01_설정'!B15+MAX(0,(1-T1816/'01_설정'!B7))*'01_설정'!B16+MAX(0,(1-U1816/'01_설정'!B8))*'01_설정'!B17+O1816*'01_설정'!B11+Q1816*'01_설정'!B12+P1816*'01_설정'!B13)</f>
        <v/>
      </c>
      <c r="X1816" s="38" t="str">
        <f>IF(W1816="","",1+COUNTIFS($W$4:$W$3003,"&gt;"&amp;W1816)+COUNTIFS($W$4:W1816,W1816)-1)</f>
        <v/>
      </c>
    </row>
    <row r="1817" spans="1:24" ht="16.5">
      <c r="A1817" s="38">
        <f>IF('04A_국토부원자료'!A1818="","",ROW()-3)</f>
        <v>1814</v>
      </c>
      <c r="B1817" s="39" t="str">
        <f>IFERROR('04A_국토부원자료'!B1818,"")</f>
        <v>서울특별시 송파구 방이동</v>
      </c>
      <c r="C1817" s="39" t="str">
        <f>IF(B1817="","",IF('04A_국토부원자료'!C1818&lt;&gt;"",'04A_국토부원자료'!C1818,TRIM('04A_국토부원자료'!D1818&amp;IF('04A_국토부원자료'!E1818&lt;&gt;"","-"&amp;'04A_국토부원자료'!E1818,""))))</f>
        <v>22-5</v>
      </c>
      <c r="D1817" s="39" t="str">
        <f>IFERROR('04A_국토부원자료'!F1818,"")</f>
        <v>잠실리시온</v>
      </c>
      <c r="E1817" s="40">
        <f>IFERROR(VALUE(SUBSTITUTE('04A_국토부원자료'!G1818,",","")),"")</f>
        <v>43.05</v>
      </c>
      <c r="F1817" s="41">
        <f>IFERROR(IF(AND('04A_국토부원자료'!H1818&lt;&gt;"",'04A_국토부원자료'!I1818&lt;&gt;""),DATE(INT(VALUE(SUBSTITUTE('04A_국토부원자료'!H1818,",",""))/100),MOD(VALUE(SUBSTITUTE('04A_국토부원자료'!H1818,",","")),100),VALUE(SUBSTITUTE('04A_국토부원자료'!I1818,",",""))),""),"")</f>
        <v>45476</v>
      </c>
      <c r="G1817" s="42">
        <f>IFERROR(VALUE(SUBSTITUTE('04A_국토부원자료'!J1818,",","")),"")</f>
        <v>38900</v>
      </c>
      <c r="H1817" s="43">
        <f t="shared" si="56"/>
        <v>389000000</v>
      </c>
      <c r="I1817" s="43">
        <f t="shared" si="57"/>
        <v>9036004.6457607448</v>
      </c>
      <c r="J1817" s="38">
        <f>IFERROR(VALUE(SUBSTITUTE('04A_국토부원자료'!K1818,",","")),"")</f>
        <v>11</v>
      </c>
      <c r="K1817" s="38">
        <f>IFERROR(VALUE(SUBSTITUTE('04A_국토부원자료'!N1818,",","")),"")</f>
        <v>2004</v>
      </c>
      <c r="L1817" s="39" t="str">
        <f>IFERROR('04A_국토부원자료'!O1818,"")</f>
        <v>오금로 87</v>
      </c>
      <c r="M1817" s="39" t="str">
        <f>IFERROR('04A_국토부원자료'!Q1818,"")</f>
        <v>중개거래</v>
      </c>
      <c r="N1817" s="38">
        <f>IF(B1817="","",IF('02_대상물건입력'!B5="",1,IF(ISNUMBER(SEARCH('02_대상물건입력'!B5,B1817)),1,0)))</f>
        <v>1</v>
      </c>
      <c r="O1817" s="38">
        <f>IF(B1817="","",IF('02_대상물건입력'!B6="",1,IF(ISNUMBER(SEARCH('02_대상물건입력'!B6,B1817)),1,0)))</f>
        <v>0</v>
      </c>
      <c r="P1817" s="38">
        <f>IF(L1817="","",IF('02_대상물건입력'!B15="",0,IF(ISNUMBER(SEARCH('02_대상물건입력'!B15,L1817)),1,0)))</f>
        <v>0</v>
      </c>
      <c r="Q1817" s="38">
        <f>IF(D1817="","",IF('02_대상물건입력'!B8="",0,IF(ISNUMBER(SEARCH('02_대상물건입력'!B8,D1817)),1,0)))</f>
        <v>0</v>
      </c>
      <c r="R1817" s="44">
        <f>IFERROR(ABS(E1817-'02_대상물건입력'!B11)/'02_대상물건입력'!B11,"")</f>
        <v>0.58023404349039009</v>
      </c>
      <c r="S1817" s="38">
        <f>IFERROR(ABS(J1817-'02_대상물건입력'!B10),"")</f>
        <v>1</v>
      </c>
      <c r="T1817" s="38">
        <f>IFERROR(ABS('01_설정'!B4-F1817),"")</f>
        <v>636</v>
      </c>
      <c r="U1817" s="38">
        <f>IFERROR(ABS(K1817-YEAR('02_대상물건입력'!B14)),"")</f>
        <v>22</v>
      </c>
      <c r="V1817" s="38" t="str">
        <f>IF(B1817="","",IF(AND(E1817&gt;0,F1817&gt;0,H1817&gt;0,OR('04A_국토부원자료'!P1818="",'04A_국토부원자료'!P1818="-"),IF('01_설정'!B10=1,N1817=1,TRUE),R1817&lt;='01_설정'!B5,S1817&lt;='01_설정'!B6,T1817&lt;='01_설정'!B7,U1817&lt;='01_설정'!B8),"Y",""))</f>
        <v/>
      </c>
      <c r="W1817" s="40" t="str">
        <f>IF(V1817&lt;&gt;"Y","",MAX(0,(1-R1817/'01_설정'!B5))*'01_설정'!B14+MAX(0,(1-S1817/'01_설정'!B6))*'01_설정'!B15+MAX(0,(1-T1817/'01_설정'!B7))*'01_설정'!B16+MAX(0,(1-U1817/'01_설정'!B8))*'01_설정'!B17+O1817*'01_설정'!B11+Q1817*'01_설정'!B12+P1817*'01_설정'!B13)</f>
        <v/>
      </c>
      <c r="X1817" s="38" t="str">
        <f>IF(W1817="","",1+COUNTIFS($W$4:$W$3003,"&gt;"&amp;W1817)+COUNTIFS($W$4:W1817,W1817)-1)</f>
        <v/>
      </c>
    </row>
    <row r="1818" spans="1:24" ht="16.5">
      <c r="A1818" s="38">
        <f>IF('04A_국토부원자료'!A1819="","",ROW()-3)</f>
        <v>1815</v>
      </c>
      <c r="B1818" s="39" t="str">
        <f>IFERROR('04A_국토부원자료'!B1819,"")</f>
        <v>서울특별시 송파구 방이동</v>
      </c>
      <c r="C1818" s="39" t="str">
        <f>IF(B1818="","",IF('04A_국토부원자료'!C1819&lt;&gt;"",'04A_국토부원자료'!C1819,TRIM('04A_국토부원자료'!D1819&amp;IF('04A_국토부원자료'!E1819&lt;&gt;"","-"&amp;'04A_국토부원자료'!E1819,""))))</f>
        <v>51-10</v>
      </c>
      <c r="D1818" s="39" t="str">
        <f>IFERROR('04A_국토부원자료'!F1819,"")</f>
        <v>성희파크빌</v>
      </c>
      <c r="E1818" s="40">
        <f>IFERROR(VALUE(SUBSTITUTE('04A_국토부원자료'!G1819,",","")),"")</f>
        <v>29.442</v>
      </c>
      <c r="F1818" s="41">
        <f>IFERROR(IF(AND('04A_국토부원자료'!H1819&lt;&gt;"",'04A_국토부원자료'!I1819&lt;&gt;""),DATE(INT(VALUE(SUBSTITUTE('04A_국토부원자료'!H1819,",",""))/100),MOD(VALUE(SUBSTITUTE('04A_국토부원자료'!H1819,",","")),100),VALUE(SUBSTITUTE('04A_국토부원자료'!I1819,",",""))),""),"")</f>
        <v>45475</v>
      </c>
      <c r="G1818" s="42">
        <f>IFERROR(VALUE(SUBSTITUTE('04A_국토부원자료'!J1819,",","")),"")</f>
        <v>40800</v>
      </c>
      <c r="H1818" s="43">
        <f t="shared" si="56"/>
        <v>408000000</v>
      </c>
      <c r="I1818" s="43">
        <f t="shared" si="57"/>
        <v>13857754.228652945</v>
      </c>
      <c r="J1818" s="38">
        <f>IFERROR(VALUE(SUBSTITUTE('04A_국토부원자료'!K1819,",","")),"")</f>
        <v>7</v>
      </c>
      <c r="K1818" s="38">
        <f>IFERROR(VALUE(SUBSTITUTE('04A_국토부원자료'!N1819,",","")),"")</f>
        <v>2020</v>
      </c>
      <c r="L1818" s="39" t="str">
        <f>IFERROR('04A_국토부원자료'!O1819,"")</f>
        <v>백제고분로 507</v>
      </c>
      <c r="M1818" s="39" t="str">
        <f>IFERROR('04A_국토부원자료'!Q1819,"")</f>
        <v>중개거래</v>
      </c>
      <c r="N1818" s="38">
        <f>IF(B1818="","",IF('02_대상물건입력'!B5="",1,IF(ISNUMBER(SEARCH('02_대상물건입력'!B5,B1818)),1,0)))</f>
        <v>1</v>
      </c>
      <c r="O1818" s="38">
        <f>IF(B1818="","",IF('02_대상물건입력'!B6="",1,IF(ISNUMBER(SEARCH('02_대상물건입력'!B6,B1818)),1,0)))</f>
        <v>0</v>
      </c>
      <c r="P1818" s="38">
        <f>IF(L1818="","",IF('02_대상물건입력'!B15="",0,IF(ISNUMBER(SEARCH('02_대상물건입력'!B15,L1818)),1,0)))</f>
        <v>0</v>
      </c>
      <c r="Q1818" s="38">
        <f>IF(D1818="","",IF('02_대상물건입력'!B8="",0,IF(ISNUMBER(SEARCH('02_대상물건입력'!B8,D1818)),1,0)))</f>
        <v>0</v>
      </c>
      <c r="R1818" s="44">
        <f>IFERROR(ABS(E1818-'02_대상물건입력'!B11)/'02_대상물건입력'!B11,"")</f>
        <v>8.0725916572452219E-2</v>
      </c>
      <c r="S1818" s="38">
        <f>IFERROR(ABS(J1818-'02_대상물건입력'!B10),"")</f>
        <v>5</v>
      </c>
      <c r="T1818" s="38">
        <f>IFERROR(ABS('01_설정'!B4-F1818),"")</f>
        <v>637</v>
      </c>
      <c r="U1818" s="38">
        <f>IFERROR(ABS(K1818-YEAR('02_대상물건입력'!B14)),"")</f>
        <v>6</v>
      </c>
      <c r="V1818" s="38" t="str">
        <f>IF(B1818="","",IF(AND(E1818&gt;0,F1818&gt;0,H1818&gt;0,OR('04A_국토부원자료'!P1819="",'04A_국토부원자료'!P1819="-"),IF('01_설정'!B10=1,N1818=1,TRUE),R1818&lt;='01_설정'!B5,S1818&lt;='01_설정'!B6,T1818&lt;='01_설정'!B7,U1818&lt;='01_설정'!B8),"Y",""))</f>
        <v>Y</v>
      </c>
      <c r="W1818" s="40">
        <f>IF(V1818&lt;&gt;"Y","",MAX(0,(1-R1818/'01_설정'!B5))*'01_설정'!B14+MAX(0,(1-S1818/'01_설정'!B6))*'01_설정'!B15+MAX(0,(1-T1818/'01_설정'!B7))*'01_설정'!B16+MAX(0,(1-U1818/'01_설정'!B8))*'01_설정'!B17+O1818*'01_설정'!B11+Q1818*'01_설정'!B12+P1818*'01_설정'!B13)</f>
        <v>26.424886464911879</v>
      </c>
      <c r="X1818" s="38">
        <f>IF(W1818="","",1+COUNTIFS($W$4:$W$3003,"&gt;"&amp;W1818)+COUNTIFS($W$4:W1818,W1818)-1)</f>
        <v>203</v>
      </c>
    </row>
    <row r="1819" spans="1:24" ht="16.5">
      <c r="A1819" s="38">
        <f>IF('04A_국토부원자료'!A1820="","",ROW()-3)</f>
        <v>1816</v>
      </c>
      <c r="B1819" s="39" t="str">
        <f>IFERROR('04A_국토부원자료'!B1820,"")</f>
        <v>서울특별시 송파구 방이동</v>
      </c>
      <c r="C1819" s="39" t="str">
        <f>IF(B1819="","",IF('04A_국토부원자료'!C1820&lt;&gt;"",'04A_국토부원자료'!C1820,TRIM('04A_국토부원자료'!D1820&amp;IF('04A_국토부원자료'!E1820&lt;&gt;"","-"&amp;'04A_국토부원자료'!E1820,""))))</f>
        <v>35-4</v>
      </c>
      <c r="D1819" s="39" t="str">
        <f>IFERROR('04A_국토부원자료'!F1820,"")</f>
        <v>I-SPACE 잠실2</v>
      </c>
      <c r="E1819" s="40">
        <f>IFERROR(VALUE(SUBSTITUTE('04A_국토부원자료'!G1820,",","")),"")</f>
        <v>29.6</v>
      </c>
      <c r="F1819" s="41">
        <f>IFERROR(IF(AND('04A_국토부원자료'!H1820&lt;&gt;"",'04A_국토부원자료'!I1820&lt;&gt;""),DATE(INT(VALUE(SUBSTITUTE('04A_국토부원자료'!H1820,",",""))/100),MOD(VALUE(SUBSTITUTE('04A_국토부원자료'!H1820,",","")),100),VALUE(SUBSTITUTE('04A_국토부원자료'!I1820,",",""))),""),"")</f>
        <v>45472</v>
      </c>
      <c r="G1819" s="42">
        <f>IFERROR(VALUE(SUBSTITUTE('04A_국토부원자료'!J1820,",","")),"")</f>
        <v>21000</v>
      </c>
      <c r="H1819" s="43">
        <f t="shared" si="56"/>
        <v>210000000</v>
      </c>
      <c r="I1819" s="43">
        <f t="shared" si="57"/>
        <v>7094594.5945945941</v>
      </c>
      <c r="J1819" s="38">
        <f>IFERROR(VALUE(SUBSTITUTE('04A_국토부원자료'!K1820,",","")),"")</f>
        <v>14</v>
      </c>
      <c r="K1819" s="38">
        <f>IFERROR(VALUE(SUBSTITUTE('04A_국토부원자료'!N1820,",","")),"")</f>
        <v>2003</v>
      </c>
      <c r="L1819" s="39" t="str">
        <f>IFERROR('04A_국토부원자료'!O1820,"")</f>
        <v>올림픽로 354</v>
      </c>
      <c r="M1819" s="39" t="str">
        <f>IFERROR('04A_국토부원자료'!Q1820,"")</f>
        <v>중개거래</v>
      </c>
      <c r="N1819" s="38">
        <f>IF(B1819="","",IF('02_대상물건입력'!B5="",1,IF(ISNUMBER(SEARCH('02_대상물건입력'!B5,B1819)),1,0)))</f>
        <v>1</v>
      </c>
      <c r="O1819" s="38">
        <f>IF(B1819="","",IF('02_대상물건입력'!B6="",1,IF(ISNUMBER(SEARCH('02_대상물건입력'!B6,B1819)),1,0)))</f>
        <v>0</v>
      </c>
      <c r="P1819" s="38">
        <f>IF(L1819="","",IF('02_대상물건입력'!B15="",0,IF(ISNUMBER(SEARCH('02_대상물건입력'!B15,L1819)),1,0)))</f>
        <v>0</v>
      </c>
      <c r="Q1819" s="38">
        <f>IF(D1819="","",IF('02_대상물건입력'!B8="",0,IF(ISNUMBER(SEARCH('02_대상물건입력'!B8,D1819)),1,0)))</f>
        <v>0</v>
      </c>
      <c r="R1819" s="44">
        <f>IFERROR(ABS(E1819-'02_대상물건입력'!B11)/'02_대상물건입력'!B11,"")</f>
        <v>8.6525614107213739E-2</v>
      </c>
      <c r="S1819" s="38">
        <f>IFERROR(ABS(J1819-'02_대상물건입력'!B10),"")</f>
        <v>2</v>
      </c>
      <c r="T1819" s="38">
        <f>IFERROR(ABS('01_설정'!B4-F1819),"")</f>
        <v>640</v>
      </c>
      <c r="U1819" s="38">
        <f>IFERROR(ABS(K1819-YEAR('02_대상물건입력'!B14)),"")</f>
        <v>23</v>
      </c>
      <c r="V1819" s="38" t="str">
        <f>IF(B1819="","",IF(AND(E1819&gt;0,F1819&gt;0,H1819&gt;0,OR('04A_국토부원자료'!P1820="",'04A_국토부원자료'!P1820="-"),IF('01_설정'!B10=1,N1819=1,TRUE),R1819&lt;='01_설정'!B5,S1819&lt;='01_설정'!B6,T1819&lt;='01_설정'!B7,U1819&lt;='01_설정'!B8),"Y",""))</f>
        <v/>
      </c>
      <c r="W1819" s="40" t="str">
        <f>IF(V1819&lt;&gt;"Y","",MAX(0,(1-R1819/'01_설정'!B5))*'01_설정'!B14+MAX(0,(1-S1819/'01_설정'!B6))*'01_설정'!B15+MAX(0,(1-T1819/'01_설정'!B7))*'01_설정'!B16+MAX(0,(1-U1819/'01_설정'!B8))*'01_설정'!B17+O1819*'01_설정'!B11+Q1819*'01_설정'!B12+P1819*'01_설정'!B13)</f>
        <v/>
      </c>
      <c r="X1819" s="38" t="str">
        <f>IF(W1819="","",1+COUNTIFS($W$4:$W$3003,"&gt;"&amp;W1819)+COUNTIFS($W$4:W1819,W1819)-1)</f>
        <v/>
      </c>
    </row>
    <row r="1820" spans="1:24" ht="16.5">
      <c r="A1820" s="38">
        <f>IF('04A_국토부원자료'!A1821="","",ROW()-3)</f>
        <v>1817</v>
      </c>
      <c r="B1820" s="39" t="str">
        <f>IFERROR('04A_국토부원자료'!B1821,"")</f>
        <v>서울특별시 송파구 방이동</v>
      </c>
      <c r="C1820" s="39" t="str">
        <f>IF(B1820="","",IF('04A_국토부원자료'!C1821&lt;&gt;"",'04A_국토부원자료'!C1821,TRIM('04A_국토부원자료'!D1821&amp;IF('04A_국토부원자료'!E1821&lt;&gt;"","-"&amp;'04A_국토부원자료'!E1821,""))))</f>
        <v>46-2</v>
      </c>
      <c r="D1820" s="39" t="str">
        <f>IFERROR('04A_국토부원자료'!F1821,"")</f>
        <v>사보이시티잠실</v>
      </c>
      <c r="E1820" s="40">
        <f>IFERROR(VALUE(SUBSTITUTE('04A_국토부원자료'!G1821,",","")),"")</f>
        <v>29.180900000000001</v>
      </c>
      <c r="F1820" s="41">
        <f>IFERROR(IF(AND('04A_국토부원자료'!H1821&lt;&gt;"",'04A_국토부원자료'!I1821&lt;&gt;""),DATE(INT(VALUE(SUBSTITUTE('04A_국토부원자료'!H1821,",",""))/100),MOD(VALUE(SUBSTITUTE('04A_국토부원자료'!H1821,",","")),100),VALUE(SUBSTITUTE('04A_국토부원자료'!I1821,",",""))),""),"")</f>
        <v>45469</v>
      </c>
      <c r="G1820" s="42">
        <f>IFERROR(VALUE(SUBSTITUTE('04A_국토부원자료'!J1821,",","")),"")</f>
        <v>34800</v>
      </c>
      <c r="H1820" s="43">
        <f t="shared" si="56"/>
        <v>348000000</v>
      </c>
      <c r="I1820" s="43">
        <f t="shared" si="57"/>
        <v>11925608.874297913</v>
      </c>
      <c r="J1820" s="38">
        <f>IFERROR(VALUE(SUBSTITUTE('04A_국토부원자료'!K1821,",","")),"")</f>
        <v>4</v>
      </c>
      <c r="K1820" s="38">
        <f>IFERROR(VALUE(SUBSTITUTE('04A_국토부원자료'!N1821,",","")),"")</f>
        <v>2021</v>
      </c>
      <c r="L1820" s="39" t="str">
        <f>IFERROR('04A_국토부원자료'!O1821,"")</f>
        <v>오금로11길 45</v>
      </c>
      <c r="M1820" s="39" t="str">
        <f>IFERROR('04A_국토부원자료'!Q1821,"")</f>
        <v>중개거래</v>
      </c>
      <c r="N1820" s="38">
        <f>IF(B1820="","",IF('02_대상물건입력'!B5="",1,IF(ISNUMBER(SEARCH('02_대상물건입력'!B5,B1820)),1,0)))</f>
        <v>1</v>
      </c>
      <c r="O1820" s="38">
        <f>IF(B1820="","",IF('02_대상물건입력'!B6="",1,IF(ISNUMBER(SEARCH('02_대상물건입력'!B6,B1820)),1,0)))</f>
        <v>0</v>
      </c>
      <c r="P1820" s="38">
        <f>IF(L1820="","",IF('02_대상물건입력'!B15="",0,IF(ISNUMBER(SEARCH('02_대상물건입력'!B15,L1820)),1,0)))</f>
        <v>0</v>
      </c>
      <c r="Q1820" s="38">
        <f>IF(D1820="","",IF('02_대상물건입력'!B8="",0,IF(ISNUMBER(SEARCH('02_대상물건입력'!B8,D1820)),1,0)))</f>
        <v>0</v>
      </c>
      <c r="R1820" s="44">
        <f>IFERROR(ABS(E1820-'02_대상물건입력'!B11)/'02_대상물건입력'!B11,"")</f>
        <v>7.1141732861526794E-2</v>
      </c>
      <c r="S1820" s="38">
        <f>IFERROR(ABS(J1820-'02_대상물건입력'!B10),"")</f>
        <v>8</v>
      </c>
      <c r="T1820" s="38">
        <f>IFERROR(ABS('01_설정'!B4-F1820),"")</f>
        <v>643</v>
      </c>
      <c r="U1820" s="38">
        <f>IFERROR(ABS(K1820-YEAR('02_대상물건입력'!B14)),"")</f>
        <v>5</v>
      </c>
      <c r="V1820" s="38" t="str">
        <f>IF(B1820="","",IF(AND(E1820&gt;0,F1820&gt;0,H1820&gt;0,OR('04A_국토부원자료'!P1821="",'04A_국토부원자료'!P1821="-"),IF('01_설정'!B10=1,N1820=1,TRUE),R1820&lt;='01_설정'!B5,S1820&lt;='01_설정'!B6,T1820&lt;='01_설정'!B7,U1820&lt;='01_설정'!B8),"Y",""))</f>
        <v/>
      </c>
      <c r="W1820" s="40" t="str">
        <f>IF(V1820&lt;&gt;"Y","",MAX(0,(1-R1820/'01_설정'!B5))*'01_설정'!B14+MAX(0,(1-S1820/'01_설정'!B6))*'01_설정'!B15+MAX(0,(1-T1820/'01_설정'!B7))*'01_설정'!B16+MAX(0,(1-U1820/'01_설정'!B8))*'01_설정'!B17+O1820*'01_설정'!B11+Q1820*'01_설정'!B12+P1820*'01_설정'!B13)</f>
        <v/>
      </c>
      <c r="X1820" s="38" t="str">
        <f>IF(W1820="","",1+COUNTIFS($W$4:$W$3003,"&gt;"&amp;W1820)+COUNTIFS($W$4:W1820,W1820)-1)</f>
        <v/>
      </c>
    </row>
    <row r="1821" spans="1:24" ht="16.5">
      <c r="A1821" s="38">
        <f>IF('04A_국토부원자료'!A1822="","",ROW()-3)</f>
        <v>1818</v>
      </c>
      <c r="B1821" s="39" t="str">
        <f>IFERROR('04A_국토부원자료'!B1822,"")</f>
        <v>서울특별시 송파구 방이동</v>
      </c>
      <c r="C1821" s="39" t="str">
        <f>IF(B1821="","",IF('04A_국토부원자료'!C1822&lt;&gt;"",'04A_국토부원자료'!C1822,TRIM('04A_국토부원자료'!D1822&amp;IF('04A_국토부원자료'!E1822&lt;&gt;"","-"&amp;'04A_국토부원자료'!E1822,""))))</f>
        <v>47-5</v>
      </c>
      <c r="D1821" s="39" t="str">
        <f>IFERROR('04A_국토부원자료'!F1822,"")</f>
        <v>잠실 소프라우스 오피스텔</v>
      </c>
      <c r="E1821" s="40">
        <f>IFERROR(VALUE(SUBSTITUTE('04A_국토부원자료'!G1822,",","")),"")</f>
        <v>29.72</v>
      </c>
      <c r="F1821" s="41">
        <f>IFERROR(IF(AND('04A_국토부원자료'!H1822&lt;&gt;"",'04A_국토부원자료'!I1822&lt;&gt;""),DATE(INT(VALUE(SUBSTITUTE('04A_국토부원자료'!H1822,",",""))/100),MOD(VALUE(SUBSTITUTE('04A_국토부원자료'!H1822,",","")),100),VALUE(SUBSTITUTE('04A_국토부원자료'!I1822,",",""))),""),"")</f>
        <v>45460</v>
      </c>
      <c r="G1821" s="42">
        <f>IFERROR(VALUE(SUBSTITUTE('04A_국토부원자료'!J1822,",","")),"")</f>
        <v>32000</v>
      </c>
      <c r="H1821" s="43">
        <f t="shared" si="56"/>
        <v>320000000</v>
      </c>
      <c r="I1821" s="43">
        <f t="shared" si="57"/>
        <v>10767160.161507403</v>
      </c>
      <c r="J1821" s="38">
        <f>IFERROR(VALUE(SUBSTITUTE('04A_국토부원자료'!K1822,",","")),"")</f>
        <v>4</v>
      </c>
      <c r="K1821" s="38">
        <f>IFERROR(VALUE(SUBSTITUTE('04A_국토부원자료'!N1822,",","")),"")</f>
        <v>2021</v>
      </c>
      <c r="L1821" s="39" t="str">
        <f>IFERROR('04A_국토부원자료'!O1822,"")</f>
        <v xml:space="preserve"> </v>
      </c>
      <c r="M1821" s="39" t="str">
        <f>IFERROR('04A_국토부원자료'!Q1822,"")</f>
        <v>중개거래</v>
      </c>
      <c r="N1821" s="38">
        <f>IF(B1821="","",IF('02_대상물건입력'!B5="",1,IF(ISNUMBER(SEARCH('02_대상물건입력'!B5,B1821)),1,0)))</f>
        <v>1</v>
      </c>
      <c r="O1821" s="38">
        <f>IF(B1821="","",IF('02_대상물건입력'!B6="",1,IF(ISNUMBER(SEARCH('02_대상물건입력'!B6,B1821)),1,0)))</f>
        <v>0</v>
      </c>
      <c r="P1821" s="38">
        <f>IF(L1821="","",IF('02_대상물건입력'!B15="",0,IF(ISNUMBER(SEARCH('02_대상물건입력'!B15,L1821)),1,0)))</f>
        <v>0</v>
      </c>
      <c r="Q1821" s="38">
        <f>IF(D1821="","",IF('02_대상물건입력'!B8="",0,IF(ISNUMBER(SEARCH('02_대상물건입력'!B8,D1821)),1,0)))</f>
        <v>0</v>
      </c>
      <c r="R1821" s="44">
        <f>IFERROR(ABS(E1821-'02_대상물건입력'!B11)/'02_대상물건입력'!B11,"")</f>
        <v>9.0930447677918566E-2</v>
      </c>
      <c r="S1821" s="38">
        <f>IFERROR(ABS(J1821-'02_대상물건입력'!B10),"")</f>
        <v>8</v>
      </c>
      <c r="T1821" s="38">
        <f>IFERROR(ABS('01_설정'!B4-F1821),"")</f>
        <v>652</v>
      </c>
      <c r="U1821" s="38">
        <f>IFERROR(ABS(K1821-YEAR('02_대상물건입력'!B14)),"")</f>
        <v>5</v>
      </c>
      <c r="V1821" s="38" t="str">
        <f>IF(B1821="","",IF(AND(E1821&gt;0,F1821&gt;0,H1821&gt;0,OR('04A_국토부원자료'!P1822="",'04A_국토부원자료'!P1822="-"),IF('01_설정'!B10=1,N1821=1,TRUE),R1821&lt;='01_설정'!B5,S1821&lt;='01_설정'!B6,T1821&lt;='01_설정'!B7,U1821&lt;='01_설정'!B8),"Y",""))</f>
        <v/>
      </c>
      <c r="W1821" s="40" t="str">
        <f>IF(V1821&lt;&gt;"Y","",MAX(0,(1-R1821/'01_설정'!B5))*'01_설정'!B14+MAX(0,(1-S1821/'01_설정'!B6))*'01_설정'!B15+MAX(0,(1-T1821/'01_설정'!B7))*'01_설정'!B16+MAX(0,(1-U1821/'01_설정'!B8))*'01_설정'!B17+O1821*'01_설정'!B11+Q1821*'01_설정'!B12+P1821*'01_설정'!B13)</f>
        <v/>
      </c>
      <c r="X1821" s="38" t="str">
        <f>IF(W1821="","",1+COUNTIFS($W$4:$W$3003,"&gt;"&amp;W1821)+COUNTIFS($W$4:W1821,W1821)-1)</f>
        <v/>
      </c>
    </row>
    <row r="1822" spans="1:24" ht="16.5">
      <c r="A1822" s="38">
        <f>IF('04A_국토부원자료'!A1823="","",ROW()-3)</f>
        <v>1819</v>
      </c>
      <c r="B1822" s="39" t="str">
        <f>IFERROR('04A_국토부원자료'!B1823,"")</f>
        <v>서울특별시 송파구 방이동</v>
      </c>
      <c r="C1822" s="39" t="str">
        <f>IF(B1822="","",IF('04A_국토부원자료'!C1823&lt;&gt;"",'04A_국토부원자료'!C1823,TRIM('04A_국토부원자료'!D1823&amp;IF('04A_국토부원자료'!E1823&lt;&gt;"","-"&amp;'04A_국토부원자료'!E1823,""))))</f>
        <v>43</v>
      </c>
      <c r="D1822" s="39" t="str">
        <f>IFERROR('04A_국토부원자료'!F1823,"")</f>
        <v>대명벨리온</v>
      </c>
      <c r="E1822" s="40">
        <f>IFERROR(VALUE(SUBSTITUTE('04A_국토부원자료'!G1823,",","")),"")</f>
        <v>17.12</v>
      </c>
      <c r="F1822" s="41">
        <f>IFERROR(IF(AND('04A_국토부원자료'!H1823&lt;&gt;"",'04A_국토부원자료'!I1823&lt;&gt;""),DATE(INT(VALUE(SUBSTITUTE('04A_국토부원자료'!H1823,",",""))/100),MOD(VALUE(SUBSTITUTE('04A_국토부원자료'!H1823,",","")),100),VALUE(SUBSTITUTE('04A_국토부원자료'!I1823,",",""))),""),"")</f>
        <v>45457</v>
      </c>
      <c r="G1822" s="42">
        <f>IFERROR(VALUE(SUBSTITUTE('04A_국토부원자료'!J1823,",","")),"")</f>
        <v>18200</v>
      </c>
      <c r="H1822" s="43">
        <f t="shared" si="56"/>
        <v>182000000</v>
      </c>
      <c r="I1822" s="43">
        <f t="shared" si="57"/>
        <v>10630841.121495327</v>
      </c>
      <c r="J1822" s="38">
        <f>IFERROR(VALUE(SUBSTITUTE('04A_국토부원자료'!K1823,",","")),"")</f>
        <v>11</v>
      </c>
      <c r="K1822" s="38">
        <f>IFERROR(VALUE(SUBSTITUTE('04A_국토부원자료'!N1823,",","")),"")</f>
        <v>2017</v>
      </c>
      <c r="L1822" s="39" t="str">
        <f>IFERROR('04A_국토부원자료'!O1823,"")</f>
        <v xml:space="preserve"> </v>
      </c>
      <c r="M1822" s="39" t="str">
        <f>IFERROR('04A_국토부원자료'!Q1823,"")</f>
        <v>중개거래</v>
      </c>
      <c r="N1822" s="38">
        <f>IF(B1822="","",IF('02_대상물건입력'!B5="",1,IF(ISNUMBER(SEARCH('02_대상물건입력'!B5,B1822)),1,0)))</f>
        <v>1</v>
      </c>
      <c r="O1822" s="38">
        <f>IF(B1822="","",IF('02_대상물건입력'!B6="",1,IF(ISNUMBER(SEARCH('02_대상물건입력'!B6,B1822)),1,0)))</f>
        <v>0</v>
      </c>
      <c r="P1822" s="38">
        <f>IF(L1822="","",IF('02_대상물건입력'!B15="",0,IF(ISNUMBER(SEARCH('02_대상물건입력'!B15,L1822)),1,0)))</f>
        <v>0</v>
      </c>
      <c r="Q1822" s="38">
        <f>IF(D1822="","",IF('02_대상물건입력'!B8="",0,IF(ISNUMBER(SEARCH('02_대상물건입력'!B8,D1822)),1,0)))</f>
        <v>0</v>
      </c>
      <c r="R1822" s="44">
        <f>IFERROR(ABS(E1822-'02_대상물건입력'!B11)/'02_대상물건입력'!B11,"")</f>
        <v>0.37157707724609801</v>
      </c>
      <c r="S1822" s="38">
        <f>IFERROR(ABS(J1822-'02_대상물건입력'!B10),"")</f>
        <v>1</v>
      </c>
      <c r="T1822" s="38">
        <f>IFERROR(ABS('01_설정'!B4-F1822),"")</f>
        <v>655</v>
      </c>
      <c r="U1822" s="38">
        <f>IFERROR(ABS(K1822-YEAR('02_대상물건입력'!B14)),"")</f>
        <v>9</v>
      </c>
      <c r="V1822" s="38" t="str">
        <f>IF(B1822="","",IF(AND(E1822&gt;0,F1822&gt;0,H1822&gt;0,OR('04A_국토부원자료'!P1823="",'04A_국토부원자료'!P1823="-"),IF('01_설정'!B10=1,N1822=1,TRUE),R1822&lt;='01_설정'!B5,S1822&lt;='01_설정'!B6,T1822&lt;='01_설정'!B7,U1822&lt;='01_설정'!B8),"Y",""))</f>
        <v/>
      </c>
      <c r="W1822" s="40" t="str">
        <f>IF(V1822&lt;&gt;"Y","",MAX(0,(1-R1822/'01_설정'!B5))*'01_설정'!B14+MAX(0,(1-S1822/'01_설정'!B6))*'01_설정'!B15+MAX(0,(1-T1822/'01_설정'!B7))*'01_설정'!B16+MAX(0,(1-U1822/'01_설정'!B8))*'01_설정'!B17+O1822*'01_설정'!B11+Q1822*'01_설정'!B12+P1822*'01_설정'!B13)</f>
        <v/>
      </c>
      <c r="X1822" s="38" t="str">
        <f>IF(W1822="","",1+COUNTIFS($W$4:$W$3003,"&gt;"&amp;W1822)+COUNTIFS($W$4:W1822,W1822)-1)</f>
        <v/>
      </c>
    </row>
    <row r="1823" spans="1:24" ht="16.5">
      <c r="A1823" s="38">
        <f>IF('04A_국토부원자료'!A1824="","",ROW()-3)</f>
        <v>1820</v>
      </c>
      <c r="B1823" s="39" t="str">
        <f>IFERROR('04A_국토부원자료'!B1824,"")</f>
        <v>서울특별시 송파구 방이동</v>
      </c>
      <c r="C1823" s="39" t="str">
        <f>IF(B1823="","",IF('04A_국토부원자료'!C1824&lt;&gt;"",'04A_국토부원자료'!C1824,TRIM('04A_국토부원자료'!D1824&amp;IF('04A_국토부원자료'!E1824&lt;&gt;"","-"&amp;'04A_국토부원자료'!E1824,""))))</f>
        <v>47</v>
      </c>
      <c r="D1823" s="39" t="str">
        <f>IFERROR('04A_국토부원자료'!F1824,"")</f>
        <v>잠실헤리츠</v>
      </c>
      <c r="E1823" s="40">
        <f>IFERROR(VALUE(SUBSTITUTE('04A_국토부원자료'!G1824,",","")),"")</f>
        <v>20.97</v>
      </c>
      <c r="F1823" s="41">
        <f>IFERROR(IF(AND('04A_국토부원자료'!H1824&lt;&gt;"",'04A_국토부원자료'!I1824&lt;&gt;""),DATE(INT(VALUE(SUBSTITUTE('04A_국토부원자료'!H1824,",",""))/100),MOD(VALUE(SUBSTITUTE('04A_국토부원자료'!H1824,",","")),100),VALUE(SUBSTITUTE('04A_국토부원자료'!I1824,",",""))),""),"")</f>
        <v>45457</v>
      </c>
      <c r="G1823" s="42">
        <f>IFERROR(VALUE(SUBSTITUTE('04A_국토부원자료'!J1824,",","")),"")</f>
        <v>22500</v>
      </c>
      <c r="H1823" s="43">
        <f t="shared" si="56"/>
        <v>225000000</v>
      </c>
      <c r="I1823" s="43">
        <f t="shared" si="57"/>
        <v>10729613.73390558</v>
      </c>
      <c r="J1823" s="38">
        <f>IFERROR(VALUE(SUBSTITUTE('04A_국토부원자료'!K1824,",","")),"")</f>
        <v>15</v>
      </c>
      <c r="K1823" s="38">
        <f>IFERROR(VALUE(SUBSTITUTE('04A_국토부원자료'!N1824,",","")),"")</f>
        <v>2017</v>
      </c>
      <c r="L1823" s="39" t="str">
        <f>IFERROR('04A_국토부원자료'!O1824,"")</f>
        <v xml:space="preserve"> </v>
      </c>
      <c r="M1823" s="39" t="str">
        <f>IFERROR('04A_국토부원자료'!Q1824,"")</f>
        <v>중개거래</v>
      </c>
      <c r="N1823" s="38">
        <f>IF(B1823="","",IF('02_대상물건입력'!B5="",1,IF(ISNUMBER(SEARCH('02_대상물건입력'!B5,B1823)),1,0)))</f>
        <v>1</v>
      </c>
      <c r="O1823" s="38">
        <f>IF(B1823="","",IF('02_대상물건입력'!B6="",1,IF(ISNUMBER(SEARCH('02_대상물건입력'!B6,B1823)),1,0)))</f>
        <v>0</v>
      </c>
      <c r="P1823" s="38">
        <f>IF(L1823="","",IF('02_대상물건입력'!B15="",0,IF(ISNUMBER(SEARCH('02_대상물건입력'!B15,L1823)),1,0)))</f>
        <v>0</v>
      </c>
      <c r="Q1823" s="38">
        <f>IF(D1823="","",IF('02_대상물건입력'!B8="",0,IF(ISNUMBER(SEARCH('02_대상물건입력'!B8,D1823)),1,0)))</f>
        <v>0</v>
      </c>
      <c r="R1823" s="44">
        <f>IFERROR(ABS(E1823-'02_대상물건입력'!B11)/'02_대상물건입력'!B11,"")</f>
        <v>0.23025533351931521</v>
      </c>
      <c r="S1823" s="38">
        <f>IFERROR(ABS(J1823-'02_대상물건입력'!B10),"")</f>
        <v>3</v>
      </c>
      <c r="T1823" s="38">
        <f>IFERROR(ABS('01_설정'!B4-F1823),"")</f>
        <v>655</v>
      </c>
      <c r="U1823" s="38">
        <f>IFERROR(ABS(K1823-YEAR('02_대상물건입력'!B14)),"")</f>
        <v>9</v>
      </c>
      <c r="V1823" s="38" t="str">
        <f>IF(B1823="","",IF(AND(E1823&gt;0,F1823&gt;0,H1823&gt;0,OR('04A_국토부원자료'!P1824="",'04A_국토부원자료'!P1824="-"),IF('01_설정'!B10=1,N1823=1,TRUE),R1823&lt;='01_설정'!B5,S1823&lt;='01_설정'!B6,T1823&lt;='01_설정'!B7,U1823&lt;='01_설정'!B8),"Y",""))</f>
        <v>Y</v>
      </c>
      <c r="W1823" s="40">
        <f>IF(V1823&lt;&gt;"Y","",MAX(0,(1-R1823/'01_설정'!B5))*'01_설정'!B14+MAX(0,(1-S1823/'01_설정'!B6))*'01_설정'!B15+MAX(0,(1-T1823/'01_설정'!B7))*'01_설정'!B16+MAX(0,(1-U1823/'01_설정'!B8))*'01_설정'!B17+O1823*'01_설정'!B11+Q1823*'01_설정'!B12+P1823*'01_설정'!B13)</f>
        <v>14.77040736262903</v>
      </c>
      <c r="X1823" s="38">
        <f>IF(W1823="","",1+COUNTIFS($W$4:$W$3003,"&gt;"&amp;W1823)+COUNTIFS($W$4:W1823,W1823)-1)</f>
        <v>293</v>
      </c>
    </row>
    <row r="1824" spans="1:24" ht="16.5">
      <c r="A1824" s="38">
        <f>IF('04A_국토부원자료'!A1825="","",ROW()-3)</f>
        <v>1821</v>
      </c>
      <c r="B1824" s="39" t="str">
        <f>IFERROR('04A_국토부원자료'!B1825,"")</f>
        <v>서울특별시 송파구 방이동</v>
      </c>
      <c r="C1824" s="39" t="str">
        <f>IF(B1824="","",IF('04A_국토부원자료'!C1825&lt;&gt;"",'04A_국토부원자료'!C1825,TRIM('04A_국토부원자료'!D1825&amp;IF('04A_국토부원자료'!E1825&lt;&gt;"","-"&amp;'04A_국토부원자료'!E1825,""))))</f>
        <v>28-2</v>
      </c>
      <c r="D1824" s="39" t="str">
        <f>IFERROR('04A_국토부원자료'!F1825,"")</f>
        <v>엘루이시티</v>
      </c>
      <c r="E1824" s="40">
        <f>IFERROR(VALUE(SUBSTITUTE('04A_국토부원자료'!G1825,",","")),"")</f>
        <v>17.450800000000001</v>
      </c>
      <c r="F1824" s="41">
        <f>IFERROR(IF(AND('04A_국토부원자료'!H1825&lt;&gt;"",'04A_국토부원자료'!I1825&lt;&gt;""),DATE(INT(VALUE(SUBSTITUTE('04A_국토부원자료'!H1825,",",""))/100),MOD(VALUE(SUBSTITUTE('04A_국토부원자료'!H1825,",","")),100),VALUE(SUBSTITUTE('04A_국토부원자료'!I1825,",",""))),""),"")</f>
        <v>45453</v>
      </c>
      <c r="G1824" s="42">
        <f>IFERROR(VALUE(SUBSTITUTE('04A_국토부원자료'!J1825,",","")),"")</f>
        <v>17500</v>
      </c>
      <c r="H1824" s="43">
        <f t="shared" si="56"/>
        <v>175000000</v>
      </c>
      <c r="I1824" s="43">
        <f t="shared" si="57"/>
        <v>10028193.549865909</v>
      </c>
      <c r="J1824" s="38">
        <f>IFERROR(VALUE(SUBSTITUTE('04A_국토부원자료'!K1825,",","")),"")</f>
        <v>5</v>
      </c>
      <c r="K1824" s="38">
        <f>IFERROR(VALUE(SUBSTITUTE('04A_국토부원자료'!N1825,",","")),"")</f>
        <v>2019</v>
      </c>
      <c r="L1824" s="39" t="str">
        <f>IFERROR('04A_국토부원자료'!O1825,"")</f>
        <v xml:space="preserve"> </v>
      </c>
      <c r="M1824" s="39" t="str">
        <f>IFERROR('04A_국토부원자료'!Q1825,"")</f>
        <v>중개거래</v>
      </c>
      <c r="N1824" s="38">
        <f>IF(B1824="","",IF('02_대상물건입력'!B5="",1,IF(ISNUMBER(SEARCH('02_대상물건입력'!B5,B1824)),1,0)))</f>
        <v>1</v>
      </c>
      <c r="O1824" s="38">
        <f>IF(B1824="","",IF('02_대상물건입력'!B6="",1,IF(ISNUMBER(SEARCH('02_대상물건입력'!B6,B1824)),1,0)))</f>
        <v>0</v>
      </c>
      <c r="P1824" s="38">
        <f>IF(L1824="","",IF('02_대상물건입력'!B15="",0,IF(ISNUMBER(SEARCH('02_대상물건입력'!B15,L1824)),1,0)))</f>
        <v>0</v>
      </c>
      <c r="Q1824" s="38">
        <f>IF(D1824="","",IF('02_대상물건입력'!B8="",0,IF(ISNUMBER(SEARCH('02_대상물건입력'!B8,D1824)),1,0)))</f>
        <v>0</v>
      </c>
      <c r="R1824" s="44">
        <f>IFERROR(ABS(E1824-'02_대상물건입력'!B11)/'02_대상물건입력'!B11,"")</f>
        <v>0.35943441936952142</v>
      </c>
      <c r="S1824" s="38">
        <f>IFERROR(ABS(J1824-'02_대상물건입력'!B10),"")</f>
        <v>7</v>
      </c>
      <c r="T1824" s="38">
        <f>IFERROR(ABS('01_설정'!B4-F1824),"")</f>
        <v>659</v>
      </c>
      <c r="U1824" s="38">
        <f>IFERROR(ABS(K1824-YEAR('02_대상물건입력'!B14)),"")</f>
        <v>7</v>
      </c>
      <c r="V1824" s="38" t="str">
        <f>IF(B1824="","",IF(AND(E1824&gt;0,F1824&gt;0,H1824&gt;0,OR('04A_국토부원자료'!P1825="",'04A_국토부원자료'!P1825="-"),IF('01_설정'!B10=1,N1824=1,TRUE),R1824&lt;='01_설정'!B5,S1824&lt;='01_설정'!B6,T1824&lt;='01_설정'!B7,U1824&lt;='01_설정'!B8),"Y",""))</f>
        <v/>
      </c>
      <c r="W1824" s="40" t="str">
        <f>IF(V1824&lt;&gt;"Y","",MAX(0,(1-R1824/'01_설정'!B5))*'01_설정'!B14+MAX(0,(1-S1824/'01_설정'!B6))*'01_설정'!B15+MAX(0,(1-T1824/'01_설정'!B7))*'01_설정'!B16+MAX(0,(1-U1824/'01_설정'!B8))*'01_설정'!B17+O1824*'01_설정'!B11+Q1824*'01_설정'!B12+P1824*'01_설정'!B13)</f>
        <v/>
      </c>
      <c r="X1824" s="38" t="str">
        <f>IF(W1824="","",1+COUNTIFS($W$4:$W$3003,"&gt;"&amp;W1824)+COUNTIFS($W$4:W1824,W1824)-1)</f>
        <v/>
      </c>
    </row>
    <row r="1825" spans="1:24" ht="16.5">
      <c r="A1825" s="38">
        <f>IF('04A_국토부원자료'!A1826="","",ROW()-3)</f>
        <v>1822</v>
      </c>
      <c r="B1825" s="39" t="str">
        <f>IFERROR('04A_국토부원자료'!B1826,"")</f>
        <v>서울특별시 송파구 방이동</v>
      </c>
      <c r="C1825" s="39" t="str">
        <f>IF(B1825="","",IF('04A_국토부원자료'!C1826&lt;&gt;"",'04A_국토부원자료'!C1826,TRIM('04A_국토부원자료'!D1826&amp;IF('04A_국토부원자료'!E1826&lt;&gt;"","-"&amp;'04A_국토부원자료'!E1826,""))))</f>
        <v>43</v>
      </c>
      <c r="D1825" s="39" t="str">
        <f>IFERROR('04A_국토부원자료'!F1826,"")</f>
        <v>대명벨리온</v>
      </c>
      <c r="E1825" s="40">
        <f>IFERROR(VALUE(SUBSTITUTE('04A_국토부원자료'!G1826,",","")),"")</f>
        <v>17.12</v>
      </c>
      <c r="F1825" s="41">
        <f>IFERROR(IF(AND('04A_국토부원자료'!H1826&lt;&gt;"",'04A_국토부원자료'!I1826&lt;&gt;""),DATE(INT(VALUE(SUBSTITUTE('04A_국토부원자료'!H1826,",",""))/100),MOD(VALUE(SUBSTITUTE('04A_국토부원자료'!H1826,",","")),100),VALUE(SUBSTITUTE('04A_국토부원자료'!I1826,",",""))),""),"")</f>
        <v>45450</v>
      </c>
      <c r="G1825" s="42">
        <f>IFERROR(VALUE(SUBSTITUTE('04A_국토부원자료'!J1826,",","")),"")</f>
        <v>13631</v>
      </c>
      <c r="H1825" s="43">
        <f t="shared" si="56"/>
        <v>136310000</v>
      </c>
      <c r="I1825" s="43">
        <f t="shared" si="57"/>
        <v>7962032.7102803737</v>
      </c>
      <c r="J1825" s="38">
        <f>IFERROR(VALUE(SUBSTITUTE('04A_국토부원자료'!K1826,",","")),"")</f>
        <v>5</v>
      </c>
      <c r="K1825" s="38">
        <f>IFERROR(VALUE(SUBSTITUTE('04A_국토부원자료'!N1826,",","")),"")</f>
        <v>2017</v>
      </c>
      <c r="L1825" s="39" t="str">
        <f>IFERROR('04A_국토부원자료'!O1826,"")</f>
        <v xml:space="preserve"> </v>
      </c>
      <c r="M1825" s="39" t="str">
        <f>IFERROR('04A_국토부원자료'!Q1826,"")</f>
        <v>직거래</v>
      </c>
      <c r="N1825" s="38">
        <f>IF(B1825="","",IF('02_대상물건입력'!B5="",1,IF(ISNUMBER(SEARCH('02_대상물건입력'!B5,B1825)),1,0)))</f>
        <v>1</v>
      </c>
      <c r="O1825" s="38">
        <f>IF(B1825="","",IF('02_대상물건입력'!B6="",1,IF(ISNUMBER(SEARCH('02_대상물건입력'!B6,B1825)),1,0)))</f>
        <v>0</v>
      </c>
      <c r="P1825" s="38">
        <f>IF(L1825="","",IF('02_대상물건입력'!B15="",0,IF(ISNUMBER(SEARCH('02_대상물건입력'!B15,L1825)),1,0)))</f>
        <v>0</v>
      </c>
      <c r="Q1825" s="38">
        <f>IF(D1825="","",IF('02_대상물건입력'!B8="",0,IF(ISNUMBER(SEARCH('02_대상물건입력'!B8,D1825)),1,0)))</f>
        <v>0</v>
      </c>
      <c r="R1825" s="44">
        <f>IFERROR(ABS(E1825-'02_대상물건입력'!B11)/'02_대상물건입력'!B11,"")</f>
        <v>0.37157707724609801</v>
      </c>
      <c r="S1825" s="38">
        <f>IFERROR(ABS(J1825-'02_대상물건입력'!B10),"")</f>
        <v>7</v>
      </c>
      <c r="T1825" s="38">
        <f>IFERROR(ABS('01_설정'!B4-F1825),"")</f>
        <v>662</v>
      </c>
      <c r="U1825" s="38">
        <f>IFERROR(ABS(K1825-YEAR('02_대상물건입력'!B14)),"")</f>
        <v>9</v>
      </c>
      <c r="V1825" s="38" t="str">
        <f>IF(B1825="","",IF(AND(E1825&gt;0,F1825&gt;0,H1825&gt;0,OR('04A_국토부원자료'!P1826="",'04A_국토부원자료'!P1826="-"),IF('01_설정'!B10=1,N1825=1,TRUE),R1825&lt;='01_설정'!B5,S1825&lt;='01_설정'!B6,T1825&lt;='01_설정'!B7,U1825&lt;='01_설정'!B8),"Y",""))</f>
        <v/>
      </c>
      <c r="W1825" s="40" t="str">
        <f>IF(V1825&lt;&gt;"Y","",MAX(0,(1-R1825/'01_설정'!B5))*'01_설정'!B14+MAX(0,(1-S1825/'01_설정'!B6))*'01_설정'!B15+MAX(0,(1-T1825/'01_설정'!B7))*'01_설정'!B16+MAX(0,(1-U1825/'01_설정'!B8))*'01_설정'!B17+O1825*'01_설정'!B11+Q1825*'01_설정'!B12+P1825*'01_설정'!B13)</f>
        <v/>
      </c>
      <c r="X1825" s="38" t="str">
        <f>IF(W1825="","",1+COUNTIFS($W$4:$W$3003,"&gt;"&amp;W1825)+COUNTIFS($W$4:W1825,W1825)-1)</f>
        <v/>
      </c>
    </row>
    <row r="1826" spans="1:24" ht="16.5">
      <c r="A1826" s="38">
        <f>IF('04A_국토부원자료'!A1827="","",ROW()-3)</f>
        <v>1823</v>
      </c>
      <c r="B1826" s="39" t="str">
        <f>IFERROR('04A_국토부원자료'!B1827,"")</f>
        <v>서울특별시 송파구 방이동</v>
      </c>
      <c r="C1826" s="39" t="str">
        <f>IF(B1826="","",IF('04A_국토부원자료'!C1827&lt;&gt;"",'04A_국토부원자료'!C1827,TRIM('04A_국토부원자료'!D1827&amp;IF('04A_국토부원자료'!E1827&lt;&gt;"","-"&amp;'04A_국토부원자료'!E1827,""))))</f>
        <v>43</v>
      </c>
      <c r="D1826" s="39" t="str">
        <f>IFERROR('04A_국토부원자료'!F1827,"")</f>
        <v>대명벨리온</v>
      </c>
      <c r="E1826" s="40">
        <f>IFERROR(VALUE(SUBSTITUTE('04A_국토부원자료'!G1827,",","")),"")</f>
        <v>17.12</v>
      </c>
      <c r="F1826" s="41">
        <f>IFERROR(IF(AND('04A_국토부원자료'!H1827&lt;&gt;"",'04A_국토부원자료'!I1827&lt;&gt;""),DATE(INT(VALUE(SUBSTITUTE('04A_국토부원자료'!H1827,",",""))/100),MOD(VALUE(SUBSTITUTE('04A_국토부원자료'!H1827,",","")),100),VALUE(SUBSTITUTE('04A_국토부원자료'!I1827,",",""))),""),"")</f>
        <v>45450</v>
      </c>
      <c r="G1826" s="42">
        <f>IFERROR(VALUE(SUBSTITUTE('04A_국토부원자료'!J1827,",","")),"")</f>
        <v>13500</v>
      </c>
      <c r="H1826" s="43">
        <f t="shared" si="56"/>
        <v>135000000</v>
      </c>
      <c r="I1826" s="43">
        <f t="shared" si="57"/>
        <v>7885514.0186915882</v>
      </c>
      <c r="J1826" s="38">
        <f>IFERROR(VALUE(SUBSTITUTE('04A_국토부원자료'!K1827,",","")),"")</f>
        <v>4</v>
      </c>
      <c r="K1826" s="38">
        <f>IFERROR(VALUE(SUBSTITUTE('04A_국토부원자료'!N1827,",","")),"")</f>
        <v>2017</v>
      </c>
      <c r="L1826" s="39" t="str">
        <f>IFERROR('04A_국토부원자료'!O1827,"")</f>
        <v xml:space="preserve"> </v>
      </c>
      <c r="M1826" s="39" t="str">
        <f>IFERROR('04A_국토부원자료'!Q1827,"")</f>
        <v>직거래</v>
      </c>
      <c r="N1826" s="38">
        <f>IF(B1826="","",IF('02_대상물건입력'!B5="",1,IF(ISNUMBER(SEARCH('02_대상물건입력'!B5,B1826)),1,0)))</f>
        <v>1</v>
      </c>
      <c r="O1826" s="38">
        <f>IF(B1826="","",IF('02_대상물건입력'!B6="",1,IF(ISNUMBER(SEARCH('02_대상물건입력'!B6,B1826)),1,0)))</f>
        <v>0</v>
      </c>
      <c r="P1826" s="38">
        <f>IF(L1826="","",IF('02_대상물건입력'!B15="",0,IF(ISNUMBER(SEARCH('02_대상물건입력'!B15,L1826)),1,0)))</f>
        <v>0</v>
      </c>
      <c r="Q1826" s="38">
        <f>IF(D1826="","",IF('02_대상물건입력'!B8="",0,IF(ISNUMBER(SEARCH('02_대상물건입력'!B8,D1826)),1,0)))</f>
        <v>0</v>
      </c>
      <c r="R1826" s="44">
        <f>IFERROR(ABS(E1826-'02_대상물건입력'!B11)/'02_대상물건입력'!B11,"")</f>
        <v>0.37157707724609801</v>
      </c>
      <c r="S1826" s="38">
        <f>IFERROR(ABS(J1826-'02_대상물건입력'!B10),"")</f>
        <v>8</v>
      </c>
      <c r="T1826" s="38">
        <f>IFERROR(ABS('01_설정'!B4-F1826),"")</f>
        <v>662</v>
      </c>
      <c r="U1826" s="38">
        <f>IFERROR(ABS(K1826-YEAR('02_대상물건입력'!B14)),"")</f>
        <v>9</v>
      </c>
      <c r="V1826" s="38" t="str">
        <f>IF(B1826="","",IF(AND(E1826&gt;0,F1826&gt;0,H1826&gt;0,OR('04A_국토부원자료'!P1827="",'04A_국토부원자료'!P1827="-"),IF('01_설정'!B10=1,N1826=1,TRUE),R1826&lt;='01_설정'!B5,S1826&lt;='01_설정'!B6,T1826&lt;='01_설정'!B7,U1826&lt;='01_설정'!B8),"Y",""))</f>
        <v/>
      </c>
      <c r="W1826" s="40" t="str">
        <f>IF(V1826&lt;&gt;"Y","",MAX(0,(1-R1826/'01_설정'!B5))*'01_설정'!B14+MAX(0,(1-S1826/'01_설정'!B6))*'01_설정'!B15+MAX(0,(1-T1826/'01_설정'!B7))*'01_설정'!B16+MAX(0,(1-U1826/'01_설정'!B8))*'01_설정'!B17+O1826*'01_설정'!B11+Q1826*'01_설정'!B12+P1826*'01_설정'!B13)</f>
        <v/>
      </c>
      <c r="X1826" s="38" t="str">
        <f>IF(W1826="","",1+COUNTIFS($W$4:$W$3003,"&gt;"&amp;W1826)+COUNTIFS($W$4:W1826,W1826)-1)</f>
        <v/>
      </c>
    </row>
    <row r="1827" spans="1:24" ht="16.5">
      <c r="A1827" s="38">
        <f>IF('04A_국토부원자료'!A1828="","",ROW()-3)</f>
        <v>1824</v>
      </c>
      <c r="B1827" s="39" t="str">
        <f>IFERROR('04A_국토부원자료'!B1828,"")</f>
        <v>서울특별시 송파구 방이동</v>
      </c>
      <c r="C1827" s="39" t="str">
        <f>IF(B1827="","",IF('04A_국토부원자료'!C1828&lt;&gt;"",'04A_국토부원자료'!C1828,TRIM('04A_국토부원자료'!D1828&amp;IF('04A_국토부원자료'!E1828&lt;&gt;"","-"&amp;'04A_국토부원자료'!E1828,""))))</f>
        <v>43</v>
      </c>
      <c r="D1827" s="39" t="str">
        <f>IFERROR('04A_국토부원자료'!F1828,"")</f>
        <v>대명벨리온</v>
      </c>
      <c r="E1827" s="40">
        <f>IFERROR(VALUE(SUBSTITUTE('04A_국토부원자료'!G1828,",","")),"")</f>
        <v>17.32</v>
      </c>
      <c r="F1827" s="41">
        <f>IFERROR(IF(AND('04A_국토부원자료'!H1828&lt;&gt;"",'04A_국토부원자료'!I1828&lt;&gt;""),DATE(INT(VALUE(SUBSTITUTE('04A_국토부원자료'!H1828,",",""))/100),MOD(VALUE(SUBSTITUTE('04A_국토부원자료'!H1828,",","")),100),VALUE(SUBSTITUTE('04A_국토부원자료'!I1828,",",""))),""),"")</f>
        <v>45450</v>
      </c>
      <c r="G1827" s="42">
        <f>IFERROR(VALUE(SUBSTITUTE('04A_국토부원자료'!J1828,",","")),"")</f>
        <v>16003</v>
      </c>
      <c r="H1827" s="43">
        <f t="shared" si="56"/>
        <v>160030000</v>
      </c>
      <c r="I1827" s="43">
        <f t="shared" si="57"/>
        <v>9239607.3903002311</v>
      </c>
      <c r="J1827" s="38">
        <f>IFERROR(VALUE(SUBSTITUTE('04A_국토부원자료'!K1828,",","")),"")</f>
        <v>16</v>
      </c>
      <c r="K1827" s="38">
        <f>IFERROR(VALUE(SUBSTITUTE('04A_국토부원자료'!N1828,",","")),"")</f>
        <v>2017</v>
      </c>
      <c r="L1827" s="39" t="str">
        <f>IFERROR('04A_국토부원자료'!O1828,"")</f>
        <v xml:space="preserve"> </v>
      </c>
      <c r="M1827" s="39" t="str">
        <f>IFERROR('04A_국토부원자료'!Q1828,"")</f>
        <v>직거래</v>
      </c>
      <c r="N1827" s="38">
        <f>IF(B1827="","",IF('02_대상물건입력'!B5="",1,IF(ISNUMBER(SEARCH('02_대상물건입력'!B5,B1827)),1,0)))</f>
        <v>1</v>
      </c>
      <c r="O1827" s="38">
        <f>IF(B1827="","",IF('02_대상물건입력'!B6="",1,IF(ISNUMBER(SEARCH('02_대상물건입력'!B6,B1827)),1,0)))</f>
        <v>0</v>
      </c>
      <c r="P1827" s="38">
        <f>IF(L1827="","",IF('02_대상물건입력'!B15="",0,IF(ISNUMBER(SEARCH('02_대상물건입력'!B15,L1827)),1,0)))</f>
        <v>0</v>
      </c>
      <c r="Q1827" s="38">
        <f>IF(D1827="","",IF('02_대상물건입력'!B8="",0,IF(ISNUMBER(SEARCH('02_대상물건입력'!B8,D1827)),1,0)))</f>
        <v>0</v>
      </c>
      <c r="R1827" s="44">
        <f>IFERROR(ABS(E1827-'02_대상물건입력'!B11)/'02_대상물건입력'!B11,"")</f>
        <v>0.36423568796158984</v>
      </c>
      <c r="S1827" s="38">
        <f>IFERROR(ABS(J1827-'02_대상물건입력'!B10),"")</f>
        <v>4</v>
      </c>
      <c r="T1827" s="38">
        <f>IFERROR(ABS('01_설정'!B4-F1827),"")</f>
        <v>662</v>
      </c>
      <c r="U1827" s="38">
        <f>IFERROR(ABS(K1827-YEAR('02_대상물건입력'!B14)),"")</f>
        <v>9</v>
      </c>
      <c r="V1827" s="38" t="str">
        <f>IF(B1827="","",IF(AND(E1827&gt;0,F1827&gt;0,H1827&gt;0,OR('04A_국토부원자료'!P1828="",'04A_국토부원자료'!P1828="-"),IF('01_설정'!B10=1,N1827=1,TRUE),R1827&lt;='01_설정'!B5,S1827&lt;='01_설정'!B6,T1827&lt;='01_설정'!B7,U1827&lt;='01_설정'!B8),"Y",""))</f>
        <v/>
      </c>
      <c r="W1827" s="40" t="str">
        <f>IF(V1827&lt;&gt;"Y","",MAX(0,(1-R1827/'01_설정'!B5))*'01_설정'!B14+MAX(0,(1-S1827/'01_설정'!B6))*'01_설정'!B15+MAX(0,(1-T1827/'01_설정'!B7))*'01_설정'!B16+MAX(0,(1-U1827/'01_설정'!B8))*'01_설정'!B17+O1827*'01_설정'!B11+Q1827*'01_설정'!B12+P1827*'01_설정'!B13)</f>
        <v/>
      </c>
      <c r="X1827" s="38" t="str">
        <f>IF(W1827="","",1+COUNTIFS($W$4:$W$3003,"&gt;"&amp;W1827)+COUNTIFS($W$4:W1827,W1827)-1)</f>
        <v/>
      </c>
    </row>
    <row r="1828" spans="1:24" ht="16.5">
      <c r="A1828" s="38">
        <f>IF('04A_국토부원자료'!A1829="","",ROW()-3)</f>
        <v>1825</v>
      </c>
      <c r="B1828" s="39" t="str">
        <f>IFERROR('04A_국토부원자료'!B1829,"")</f>
        <v>서울특별시 송파구 방이동</v>
      </c>
      <c r="C1828" s="39" t="str">
        <f>IF(B1828="","",IF('04A_국토부원자료'!C1829&lt;&gt;"",'04A_국토부원자료'!C1829,TRIM('04A_국토부원자료'!D1829&amp;IF('04A_국토부원자료'!E1829&lt;&gt;"","-"&amp;'04A_국토부원자료'!E1829,""))))</f>
        <v>43</v>
      </c>
      <c r="D1828" s="39" t="str">
        <f>IFERROR('04A_국토부원자료'!F1829,"")</f>
        <v>대명벨리온</v>
      </c>
      <c r="E1828" s="40">
        <f>IFERROR(VALUE(SUBSTITUTE('04A_국토부원자료'!G1829,",","")),"")</f>
        <v>17.12</v>
      </c>
      <c r="F1828" s="41">
        <f>IFERROR(IF(AND('04A_국토부원자료'!H1829&lt;&gt;"",'04A_국토부원자료'!I1829&lt;&gt;""),DATE(INT(VALUE(SUBSTITUTE('04A_국토부원자료'!H1829,",",""))/100),MOD(VALUE(SUBSTITUTE('04A_국토부원자료'!H1829,",","")),100),VALUE(SUBSTITUTE('04A_국토부원자료'!I1829,",",""))),""),"")</f>
        <v>45450</v>
      </c>
      <c r="G1828" s="42">
        <f>IFERROR(VALUE(SUBSTITUTE('04A_국토부원자료'!J1829,",","")),"")</f>
        <v>14466</v>
      </c>
      <c r="H1828" s="43">
        <f t="shared" si="56"/>
        <v>144660000</v>
      </c>
      <c r="I1828" s="43">
        <f t="shared" si="57"/>
        <v>8449766.3551401868</v>
      </c>
      <c r="J1828" s="38">
        <f>IFERROR(VALUE(SUBSTITUTE('04A_국토부원자료'!K1829,",","")),"")</f>
        <v>4</v>
      </c>
      <c r="K1828" s="38">
        <f>IFERROR(VALUE(SUBSTITUTE('04A_국토부원자료'!N1829,",","")),"")</f>
        <v>2017</v>
      </c>
      <c r="L1828" s="39" t="str">
        <f>IFERROR('04A_국토부원자료'!O1829,"")</f>
        <v xml:space="preserve"> </v>
      </c>
      <c r="M1828" s="39" t="str">
        <f>IFERROR('04A_국토부원자료'!Q1829,"")</f>
        <v>직거래</v>
      </c>
      <c r="N1828" s="38">
        <f>IF(B1828="","",IF('02_대상물건입력'!B5="",1,IF(ISNUMBER(SEARCH('02_대상물건입력'!B5,B1828)),1,0)))</f>
        <v>1</v>
      </c>
      <c r="O1828" s="38">
        <f>IF(B1828="","",IF('02_대상물건입력'!B6="",1,IF(ISNUMBER(SEARCH('02_대상물건입력'!B6,B1828)),1,0)))</f>
        <v>0</v>
      </c>
      <c r="P1828" s="38">
        <f>IF(L1828="","",IF('02_대상물건입력'!B15="",0,IF(ISNUMBER(SEARCH('02_대상물건입력'!B15,L1828)),1,0)))</f>
        <v>0</v>
      </c>
      <c r="Q1828" s="38">
        <f>IF(D1828="","",IF('02_대상물건입력'!B8="",0,IF(ISNUMBER(SEARCH('02_대상물건입력'!B8,D1828)),1,0)))</f>
        <v>0</v>
      </c>
      <c r="R1828" s="44">
        <f>IFERROR(ABS(E1828-'02_대상물건입력'!B11)/'02_대상물건입력'!B11,"")</f>
        <v>0.37157707724609801</v>
      </c>
      <c r="S1828" s="38">
        <f>IFERROR(ABS(J1828-'02_대상물건입력'!B10),"")</f>
        <v>8</v>
      </c>
      <c r="T1828" s="38">
        <f>IFERROR(ABS('01_설정'!B4-F1828),"")</f>
        <v>662</v>
      </c>
      <c r="U1828" s="38">
        <f>IFERROR(ABS(K1828-YEAR('02_대상물건입력'!B14)),"")</f>
        <v>9</v>
      </c>
      <c r="V1828" s="38" t="str">
        <f>IF(B1828="","",IF(AND(E1828&gt;0,F1828&gt;0,H1828&gt;0,OR('04A_국토부원자료'!P1829="",'04A_국토부원자료'!P1829="-"),IF('01_설정'!B10=1,N1828=1,TRUE),R1828&lt;='01_설정'!B5,S1828&lt;='01_설정'!B6,T1828&lt;='01_설정'!B7,U1828&lt;='01_설정'!B8),"Y",""))</f>
        <v/>
      </c>
      <c r="W1828" s="40" t="str">
        <f>IF(V1828&lt;&gt;"Y","",MAX(0,(1-R1828/'01_설정'!B5))*'01_설정'!B14+MAX(0,(1-S1828/'01_설정'!B6))*'01_설정'!B15+MAX(0,(1-T1828/'01_설정'!B7))*'01_설정'!B16+MAX(0,(1-U1828/'01_설정'!B8))*'01_설정'!B17+O1828*'01_설정'!B11+Q1828*'01_설정'!B12+P1828*'01_설정'!B13)</f>
        <v/>
      </c>
      <c r="X1828" s="38" t="str">
        <f>IF(W1828="","",1+COUNTIFS($W$4:$W$3003,"&gt;"&amp;W1828)+COUNTIFS($W$4:W1828,W1828)-1)</f>
        <v/>
      </c>
    </row>
    <row r="1829" spans="1:24" ht="16.5">
      <c r="A1829" s="38">
        <f>IF('04A_국토부원자료'!A1830="","",ROW()-3)</f>
        <v>1826</v>
      </c>
      <c r="B1829" s="39" t="str">
        <f>IFERROR('04A_국토부원자료'!B1830,"")</f>
        <v>서울특별시 송파구 방이동</v>
      </c>
      <c r="C1829" s="39" t="str">
        <f>IF(B1829="","",IF('04A_국토부원자료'!C1830&lt;&gt;"",'04A_국토부원자료'!C1830,TRIM('04A_국토부원자료'!D1830&amp;IF('04A_국토부원자료'!E1830&lt;&gt;"","-"&amp;'04A_국토부원자료'!E1830,""))))</f>
        <v>43</v>
      </c>
      <c r="D1829" s="39" t="str">
        <f>IFERROR('04A_국토부원자료'!F1830,"")</f>
        <v>대명벨리온</v>
      </c>
      <c r="E1829" s="40">
        <f>IFERROR(VALUE(SUBSTITUTE('04A_국토부원자료'!G1830,",","")),"")</f>
        <v>17.32</v>
      </c>
      <c r="F1829" s="41">
        <f>IFERROR(IF(AND('04A_국토부원자료'!H1830&lt;&gt;"",'04A_국토부원자료'!I1830&lt;&gt;""),DATE(INT(VALUE(SUBSTITUTE('04A_국토부원자료'!H1830,",",""))/100),MOD(VALUE(SUBSTITUTE('04A_국토부원자료'!H1830,",","")),100),VALUE(SUBSTITUTE('04A_국토부원자료'!I1830,",",""))),""),"")</f>
        <v>45450</v>
      </c>
      <c r="G1829" s="42">
        <f>IFERROR(VALUE(SUBSTITUTE('04A_국토부원자료'!J1830,",","")),"")</f>
        <v>15490</v>
      </c>
      <c r="H1829" s="43">
        <f t="shared" si="56"/>
        <v>154900000</v>
      </c>
      <c r="I1829" s="43">
        <f t="shared" si="57"/>
        <v>8943418.0138568133</v>
      </c>
      <c r="J1829" s="38">
        <f>IFERROR(VALUE(SUBSTITUTE('04A_국토부원자료'!K1830,",","")),"")</f>
        <v>7</v>
      </c>
      <c r="K1829" s="38">
        <f>IFERROR(VALUE(SUBSTITUTE('04A_국토부원자료'!N1830,",","")),"")</f>
        <v>2017</v>
      </c>
      <c r="L1829" s="39" t="str">
        <f>IFERROR('04A_국토부원자료'!O1830,"")</f>
        <v xml:space="preserve"> </v>
      </c>
      <c r="M1829" s="39" t="str">
        <f>IFERROR('04A_국토부원자료'!Q1830,"")</f>
        <v>직거래</v>
      </c>
      <c r="N1829" s="38">
        <f>IF(B1829="","",IF('02_대상물건입력'!B5="",1,IF(ISNUMBER(SEARCH('02_대상물건입력'!B5,B1829)),1,0)))</f>
        <v>1</v>
      </c>
      <c r="O1829" s="38">
        <f>IF(B1829="","",IF('02_대상물건입력'!B6="",1,IF(ISNUMBER(SEARCH('02_대상물건입력'!B6,B1829)),1,0)))</f>
        <v>0</v>
      </c>
      <c r="P1829" s="38">
        <f>IF(L1829="","",IF('02_대상물건입력'!B15="",0,IF(ISNUMBER(SEARCH('02_대상물건입력'!B15,L1829)),1,0)))</f>
        <v>0</v>
      </c>
      <c r="Q1829" s="38">
        <f>IF(D1829="","",IF('02_대상물건입력'!B8="",0,IF(ISNUMBER(SEARCH('02_대상물건입력'!B8,D1829)),1,0)))</f>
        <v>0</v>
      </c>
      <c r="R1829" s="44">
        <f>IFERROR(ABS(E1829-'02_대상물건입력'!B11)/'02_대상물건입력'!B11,"")</f>
        <v>0.36423568796158984</v>
      </c>
      <c r="S1829" s="38">
        <f>IFERROR(ABS(J1829-'02_대상물건입력'!B10),"")</f>
        <v>5</v>
      </c>
      <c r="T1829" s="38">
        <f>IFERROR(ABS('01_설정'!B4-F1829),"")</f>
        <v>662</v>
      </c>
      <c r="U1829" s="38">
        <f>IFERROR(ABS(K1829-YEAR('02_대상물건입력'!B14)),"")</f>
        <v>9</v>
      </c>
      <c r="V1829" s="38" t="str">
        <f>IF(B1829="","",IF(AND(E1829&gt;0,F1829&gt;0,H1829&gt;0,OR('04A_국토부원자료'!P1830="",'04A_국토부원자료'!P1830="-"),IF('01_설정'!B10=1,N1829=1,TRUE),R1829&lt;='01_설정'!B5,S1829&lt;='01_설정'!B6,T1829&lt;='01_설정'!B7,U1829&lt;='01_설정'!B8),"Y",""))</f>
        <v/>
      </c>
      <c r="W1829" s="40" t="str">
        <f>IF(V1829&lt;&gt;"Y","",MAX(0,(1-R1829/'01_설정'!B5))*'01_설정'!B14+MAX(0,(1-S1829/'01_설정'!B6))*'01_설정'!B15+MAX(0,(1-T1829/'01_설정'!B7))*'01_설정'!B16+MAX(0,(1-U1829/'01_설정'!B8))*'01_설정'!B17+O1829*'01_설정'!B11+Q1829*'01_설정'!B12+P1829*'01_설정'!B13)</f>
        <v/>
      </c>
      <c r="X1829" s="38" t="str">
        <f>IF(W1829="","",1+COUNTIFS($W$4:$W$3003,"&gt;"&amp;W1829)+COUNTIFS($W$4:W1829,W1829)-1)</f>
        <v/>
      </c>
    </row>
    <row r="1830" spans="1:24" ht="16.5">
      <c r="A1830" s="38">
        <f>IF('04A_국토부원자료'!A1831="","",ROW()-3)</f>
        <v>1827</v>
      </c>
      <c r="B1830" s="39" t="str">
        <f>IFERROR('04A_국토부원자료'!B1831,"")</f>
        <v>서울특별시 송파구 방이동</v>
      </c>
      <c r="C1830" s="39" t="str">
        <f>IF(B1830="","",IF('04A_국토부원자료'!C1831&lt;&gt;"",'04A_국토부원자료'!C1831,TRIM('04A_국토부원자료'!D1831&amp;IF('04A_국토부원자료'!E1831&lt;&gt;"","-"&amp;'04A_국토부원자료'!E1831,""))))</f>
        <v>43</v>
      </c>
      <c r="D1830" s="39" t="str">
        <f>IFERROR('04A_국토부원자료'!F1831,"")</f>
        <v>대명벨리온</v>
      </c>
      <c r="E1830" s="40">
        <f>IFERROR(VALUE(SUBSTITUTE('04A_국토부원자료'!G1831,",","")),"")</f>
        <v>17.12</v>
      </c>
      <c r="F1830" s="41">
        <f>IFERROR(IF(AND('04A_국토부원자료'!H1831&lt;&gt;"",'04A_국토부원자료'!I1831&lt;&gt;""),DATE(INT(VALUE(SUBSTITUTE('04A_국토부원자료'!H1831,",",""))/100),MOD(VALUE(SUBSTITUTE('04A_국토부원자료'!H1831,",","")),100),VALUE(SUBSTITUTE('04A_국토부원자료'!I1831,",",""))),""),"")</f>
        <v>45450</v>
      </c>
      <c r="G1830" s="42">
        <f>IFERROR(VALUE(SUBSTITUTE('04A_국토부원자료'!J1831,",","")),"")</f>
        <v>13550</v>
      </c>
      <c r="H1830" s="43">
        <f t="shared" si="56"/>
        <v>135500000</v>
      </c>
      <c r="I1830" s="43">
        <f t="shared" si="57"/>
        <v>7914719.626168224</v>
      </c>
      <c r="J1830" s="38">
        <f>IFERROR(VALUE(SUBSTITUTE('04A_국토부원자료'!K1831,",","")),"")</f>
        <v>6</v>
      </c>
      <c r="K1830" s="38">
        <f>IFERROR(VALUE(SUBSTITUTE('04A_국토부원자료'!N1831,",","")),"")</f>
        <v>2017</v>
      </c>
      <c r="L1830" s="39" t="str">
        <f>IFERROR('04A_국토부원자료'!O1831,"")</f>
        <v xml:space="preserve"> </v>
      </c>
      <c r="M1830" s="39" t="str">
        <f>IFERROR('04A_국토부원자료'!Q1831,"")</f>
        <v>직거래</v>
      </c>
      <c r="N1830" s="38">
        <f>IF(B1830="","",IF('02_대상물건입력'!B5="",1,IF(ISNUMBER(SEARCH('02_대상물건입력'!B5,B1830)),1,0)))</f>
        <v>1</v>
      </c>
      <c r="O1830" s="38">
        <f>IF(B1830="","",IF('02_대상물건입력'!B6="",1,IF(ISNUMBER(SEARCH('02_대상물건입력'!B6,B1830)),1,0)))</f>
        <v>0</v>
      </c>
      <c r="P1830" s="38">
        <f>IF(L1830="","",IF('02_대상물건입력'!B15="",0,IF(ISNUMBER(SEARCH('02_대상물건입력'!B15,L1830)),1,0)))</f>
        <v>0</v>
      </c>
      <c r="Q1830" s="38">
        <f>IF(D1830="","",IF('02_대상물건입력'!B8="",0,IF(ISNUMBER(SEARCH('02_대상물건입력'!B8,D1830)),1,0)))</f>
        <v>0</v>
      </c>
      <c r="R1830" s="44">
        <f>IFERROR(ABS(E1830-'02_대상물건입력'!B11)/'02_대상물건입력'!B11,"")</f>
        <v>0.37157707724609801</v>
      </c>
      <c r="S1830" s="38">
        <f>IFERROR(ABS(J1830-'02_대상물건입력'!B10),"")</f>
        <v>6</v>
      </c>
      <c r="T1830" s="38">
        <f>IFERROR(ABS('01_설정'!B4-F1830),"")</f>
        <v>662</v>
      </c>
      <c r="U1830" s="38">
        <f>IFERROR(ABS(K1830-YEAR('02_대상물건입력'!B14)),"")</f>
        <v>9</v>
      </c>
      <c r="V1830" s="38" t="str">
        <f>IF(B1830="","",IF(AND(E1830&gt;0,F1830&gt;0,H1830&gt;0,OR('04A_국토부원자료'!P1831="",'04A_국토부원자료'!P1831="-"),IF('01_설정'!B10=1,N1830=1,TRUE),R1830&lt;='01_설정'!B5,S1830&lt;='01_설정'!B6,T1830&lt;='01_설정'!B7,U1830&lt;='01_설정'!B8),"Y",""))</f>
        <v/>
      </c>
      <c r="W1830" s="40" t="str">
        <f>IF(V1830&lt;&gt;"Y","",MAX(0,(1-R1830/'01_설정'!B5))*'01_설정'!B14+MAX(0,(1-S1830/'01_설정'!B6))*'01_설정'!B15+MAX(0,(1-T1830/'01_설정'!B7))*'01_설정'!B16+MAX(0,(1-U1830/'01_설정'!B8))*'01_설정'!B17+O1830*'01_설정'!B11+Q1830*'01_설정'!B12+P1830*'01_설정'!B13)</f>
        <v/>
      </c>
      <c r="X1830" s="38" t="str">
        <f>IF(W1830="","",1+COUNTIFS($W$4:$W$3003,"&gt;"&amp;W1830)+COUNTIFS($W$4:W1830,W1830)-1)</f>
        <v/>
      </c>
    </row>
    <row r="1831" spans="1:24" ht="16.5">
      <c r="A1831" s="38">
        <f>IF('04A_국토부원자료'!A1832="","",ROW()-3)</f>
        <v>1828</v>
      </c>
      <c r="B1831" s="39" t="str">
        <f>IFERROR('04A_국토부원자료'!B1832,"")</f>
        <v>서울특별시 송파구 방이동</v>
      </c>
      <c r="C1831" s="39" t="str">
        <f>IF(B1831="","",IF('04A_국토부원자료'!C1832&lt;&gt;"",'04A_국토부원자료'!C1832,TRIM('04A_국토부원자료'!D1832&amp;IF('04A_국토부원자료'!E1832&lt;&gt;"","-"&amp;'04A_국토부원자료'!E1832,""))))</f>
        <v>43</v>
      </c>
      <c r="D1831" s="39" t="str">
        <f>IFERROR('04A_국토부원자료'!F1832,"")</f>
        <v>대명벨리온</v>
      </c>
      <c r="E1831" s="40">
        <f>IFERROR(VALUE(SUBSTITUTE('04A_국토부원자료'!G1832,",","")),"")</f>
        <v>16.61</v>
      </c>
      <c r="F1831" s="41">
        <f>IFERROR(IF(AND('04A_국토부원자료'!H1832&lt;&gt;"",'04A_국토부원자료'!I1832&lt;&gt;""),DATE(INT(VALUE(SUBSTITUTE('04A_국토부원자료'!H1832,",",""))/100),MOD(VALUE(SUBSTITUTE('04A_국토부원자료'!H1832,",","")),100),VALUE(SUBSTITUTE('04A_국토부원자료'!I1832,",",""))),""),"")</f>
        <v>45443</v>
      </c>
      <c r="G1831" s="42">
        <f>IFERROR(VALUE(SUBSTITUTE('04A_국토부원자료'!J1832,",","")),"")</f>
        <v>15365</v>
      </c>
      <c r="H1831" s="43">
        <f t="shared" si="56"/>
        <v>153650000</v>
      </c>
      <c r="I1831" s="43">
        <f t="shared" si="57"/>
        <v>9250451.5352197476</v>
      </c>
      <c r="J1831" s="38">
        <f>IFERROR(VALUE(SUBSTITUTE('04A_국토부원자료'!K1832,",","")),"")</f>
        <v>16</v>
      </c>
      <c r="K1831" s="38">
        <f>IFERROR(VALUE(SUBSTITUTE('04A_국토부원자료'!N1832,",","")),"")</f>
        <v>2017</v>
      </c>
      <c r="L1831" s="39" t="str">
        <f>IFERROR('04A_국토부원자료'!O1832,"")</f>
        <v xml:space="preserve"> </v>
      </c>
      <c r="M1831" s="39" t="str">
        <f>IFERROR('04A_국토부원자료'!Q1832,"")</f>
        <v>직거래</v>
      </c>
      <c r="N1831" s="38">
        <f>IF(B1831="","",IF('02_대상물건입력'!B5="",1,IF(ISNUMBER(SEARCH('02_대상물건입력'!B5,B1831)),1,0)))</f>
        <v>1</v>
      </c>
      <c r="O1831" s="38">
        <f>IF(B1831="","",IF('02_대상물건입력'!B6="",1,IF(ISNUMBER(SEARCH('02_대상물건입력'!B6,B1831)),1,0)))</f>
        <v>0</v>
      </c>
      <c r="P1831" s="38">
        <f>IF(L1831="","",IF('02_대상물건입력'!B15="",0,IF(ISNUMBER(SEARCH('02_대상물건입력'!B15,L1831)),1,0)))</f>
        <v>0</v>
      </c>
      <c r="Q1831" s="38">
        <f>IF(D1831="","",IF('02_대상물건입력'!B8="",0,IF(ISNUMBER(SEARCH('02_대상물건입력'!B8,D1831)),1,0)))</f>
        <v>0</v>
      </c>
      <c r="R1831" s="44">
        <f>IFERROR(ABS(E1831-'02_대상물건입력'!B11)/'02_대상물건입력'!B11,"")</f>
        <v>0.39029761992159395</v>
      </c>
      <c r="S1831" s="38">
        <f>IFERROR(ABS(J1831-'02_대상물건입력'!B10),"")</f>
        <v>4</v>
      </c>
      <c r="T1831" s="38">
        <f>IFERROR(ABS('01_설정'!B4-F1831),"")</f>
        <v>669</v>
      </c>
      <c r="U1831" s="38">
        <f>IFERROR(ABS(K1831-YEAR('02_대상물건입력'!B14)),"")</f>
        <v>9</v>
      </c>
      <c r="V1831" s="38" t="str">
        <f>IF(B1831="","",IF(AND(E1831&gt;0,F1831&gt;0,H1831&gt;0,OR('04A_국토부원자료'!P1832="",'04A_국토부원자료'!P1832="-"),IF('01_설정'!B10=1,N1831=1,TRUE),R1831&lt;='01_설정'!B5,S1831&lt;='01_설정'!B6,T1831&lt;='01_설정'!B7,U1831&lt;='01_설정'!B8),"Y",""))</f>
        <v/>
      </c>
      <c r="W1831" s="40" t="str">
        <f>IF(V1831&lt;&gt;"Y","",MAX(0,(1-R1831/'01_설정'!B5))*'01_설정'!B14+MAX(0,(1-S1831/'01_설정'!B6))*'01_설정'!B15+MAX(0,(1-T1831/'01_설정'!B7))*'01_설정'!B16+MAX(0,(1-U1831/'01_설정'!B8))*'01_설정'!B17+O1831*'01_설정'!B11+Q1831*'01_설정'!B12+P1831*'01_설정'!B13)</f>
        <v/>
      </c>
      <c r="X1831" s="38" t="str">
        <f>IF(W1831="","",1+COUNTIFS($W$4:$W$3003,"&gt;"&amp;W1831)+COUNTIFS($W$4:W1831,W1831)-1)</f>
        <v/>
      </c>
    </row>
    <row r="1832" spans="1:24" ht="16.5">
      <c r="A1832" s="38">
        <f>IF('04A_국토부원자료'!A1833="","",ROW()-3)</f>
        <v>1829</v>
      </c>
      <c r="B1832" s="39" t="str">
        <f>IFERROR('04A_국토부원자료'!B1833,"")</f>
        <v>서울특별시 송파구 방이동</v>
      </c>
      <c r="C1832" s="39" t="str">
        <f>IF(B1832="","",IF('04A_국토부원자료'!C1833&lt;&gt;"",'04A_국토부원자료'!C1833,TRIM('04A_국토부원자료'!D1833&amp;IF('04A_국토부원자료'!E1833&lt;&gt;"","-"&amp;'04A_국토부원자료'!E1833,""))))</f>
        <v>38-4</v>
      </c>
      <c r="D1832" s="39" t="str">
        <f>IFERROR('04A_국토부원자료'!F1833,"")</f>
        <v>벨리시모 오피스텔</v>
      </c>
      <c r="E1832" s="40">
        <f>IFERROR(VALUE(SUBSTITUTE('04A_국토부원자료'!G1833,",","")),"")</f>
        <v>19.14</v>
      </c>
      <c r="F1832" s="41">
        <f>IFERROR(IF(AND('04A_국토부원자료'!H1833&lt;&gt;"",'04A_국토부원자료'!I1833&lt;&gt;""),DATE(INT(VALUE(SUBSTITUTE('04A_국토부원자료'!H1833,",",""))/100),MOD(VALUE(SUBSTITUTE('04A_국토부원자료'!H1833,",","")),100),VALUE(SUBSTITUTE('04A_국토부원자료'!I1833,",",""))),""),"")</f>
        <v>45441</v>
      </c>
      <c r="G1832" s="42">
        <f>IFERROR(VALUE(SUBSTITUTE('04A_국토부원자료'!J1833,",","")),"")</f>
        <v>12200</v>
      </c>
      <c r="H1832" s="43">
        <f t="shared" si="56"/>
        <v>122000000</v>
      </c>
      <c r="I1832" s="43">
        <f t="shared" si="57"/>
        <v>6374085.6844305117</v>
      </c>
      <c r="J1832" s="38">
        <f>IFERROR(VALUE(SUBSTITUTE('04A_국토부원자료'!K1833,",","")),"")</f>
        <v>6</v>
      </c>
      <c r="K1832" s="38">
        <f>IFERROR(VALUE(SUBSTITUTE('04A_국토부원자료'!N1833,",","")),"")</f>
        <v>2013</v>
      </c>
      <c r="L1832" s="39" t="str">
        <f>IFERROR('04A_국토부원자료'!O1833,"")</f>
        <v>오금로11길 29-11</v>
      </c>
      <c r="M1832" s="39" t="str">
        <f>IFERROR('04A_국토부원자료'!Q1833,"")</f>
        <v>중개거래</v>
      </c>
      <c r="N1832" s="38">
        <f>IF(B1832="","",IF('02_대상물건입력'!B5="",1,IF(ISNUMBER(SEARCH('02_대상물건입력'!B5,B1832)),1,0)))</f>
        <v>1</v>
      </c>
      <c r="O1832" s="38">
        <f>IF(B1832="","",IF('02_대상물건입력'!B6="",1,IF(ISNUMBER(SEARCH('02_대상물건입력'!B6,B1832)),1,0)))</f>
        <v>0</v>
      </c>
      <c r="P1832" s="38">
        <f>IF(L1832="","",IF('02_대상물건입력'!B15="",0,IF(ISNUMBER(SEARCH('02_대상물건입력'!B15,L1832)),1,0)))</f>
        <v>0</v>
      </c>
      <c r="Q1832" s="38">
        <f>IF(D1832="","",IF('02_대상물건입력'!B8="",0,IF(ISNUMBER(SEARCH('02_대상물건입력'!B8,D1832)),1,0)))</f>
        <v>0</v>
      </c>
      <c r="R1832" s="44">
        <f>IFERROR(ABS(E1832-'02_대상물건입력'!B11)/'02_대상물건입력'!B11,"")</f>
        <v>0.29742904547256516</v>
      </c>
      <c r="S1832" s="38">
        <f>IFERROR(ABS(J1832-'02_대상물건입력'!B10),"")</f>
        <v>6</v>
      </c>
      <c r="T1832" s="38">
        <f>IFERROR(ABS('01_설정'!B4-F1832),"")</f>
        <v>671</v>
      </c>
      <c r="U1832" s="38">
        <f>IFERROR(ABS(K1832-YEAR('02_대상물건입력'!B14)),"")</f>
        <v>13</v>
      </c>
      <c r="V1832" s="38" t="str">
        <f>IF(B1832="","",IF(AND(E1832&gt;0,F1832&gt;0,H1832&gt;0,OR('04A_국토부원자료'!P1833="",'04A_국토부원자료'!P1833="-"),IF('01_설정'!B10=1,N1832=1,TRUE),R1832&lt;='01_설정'!B5,S1832&lt;='01_설정'!B6,T1832&lt;='01_설정'!B7,U1832&lt;='01_설정'!B8),"Y",""))</f>
        <v/>
      </c>
      <c r="W1832" s="40" t="str">
        <f>IF(V1832&lt;&gt;"Y","",MAX(0,(1-R1832/'01_설정'!B5))*'01_설정'!B14+MAX(0,(1-S1832/'01_설정'!B6))*'01_설정'!B15+MAX(0,(1-T1832/'01_설정'!B7))*'01_설정'!B16+MAX(0,(1-U1832/'01_설정'!B8))*'01_설정'!B17+O1832*'01_설정'!B11+Q1832*'01_설정'!B12+P1832*'01_설정'!B13)</f>
        <v/>
      </c>
      <c r="X1832" s="38" t="str">
        <f>IF(W1832="","",1+COUNTIFS($W$4:$W$3003,"&gt;"&amp;W1832)+COUNTIFS($W$4:W1832,W1832)-1)</f>
        <v/>
      </c>
    </row>
    <row r="1833" spans="1:24" ht="16.5">
      <c r="A1833" s="38">
        <f>IF('04A_국토부원자료'!A1834="","",ROW()-3)</f>
        <v>1830</v>
      </c>
      <c r="B1833" s="39" t="str">
        <f>IFERROR('04A_국토부원자료'!B1834,"")</f>
        <v>서울특별시 송파구 방이동</v>
      </c>
      <c r="C1833" s="39" t="str">
        <f>IF(B1833="","",IF('04A_국토부원자료'!C1834&lt;&gt;"",'04A_국토부원자료'!C1834,TRIM('04A_국토부원자료'!D1834&amp;IF('04A_국토부원자료'!E1834&lt;&gt;"","-"&amp;'04A_국토부원자료'!E1834,""))))</f>
        <v>38-4</v>
      </c>
      <c r="D1833" s="39" t="str">
        <f>IFERROR('04A_국토부원자료'!F1834,"")</f>
        <v>벨리시모 오피스텔</v>
      </c>
      <c r="E1833" s="40">
        <f>IFERROR(VALUE(SUBSTITUTE('04A_국토부원자료'!G1834,",","")),"")</f>
        <v>19.53</v>
      </c>
      <c r="F1833" s="41">
        <f>IFERROR(IF(AND('04A_국토부원자료'!H1834&lt;&gt;"",'04A_국토부원자료'!I1834&lt;&gt;""),DATE(INT(VALUE(SUBSTITUTE('04A_국토부원자료'!H1834,",",""))/100),MOD(VALUE(SUBSTITUTE('04A_국토부원자료'!H1834,",","")),100),VALUE(SUBSTITUTE('04A_국토부원자료'!I1834,",",""))),""),"")</f>
        <v>45439</v>
      </c>
      <c r="G1833" s="42">
        <f>IFERROR(VALUE(SUBSTITUTE('04A_국토부원자료'!J1834,",","")),"")</f>
        <v>14700</v>
      </c>
      <c r="H1833" s="43">
        <f t="shared" si="56"/>
        <v>147000000</v>
      </c>
      <c r="I1833" s="43">
        <f t="shared" si="57"/>
        <v>7526881.7204301069</v>
      </c>
      <c r="J1833" s="38">
        <f>IFERROR(VALUE(SUBSTITUTE('04A_국토부원자료'!K1834,",","")),"")</f>
        <v>4</v>
      </c>
      <c r="K1833" s="38">
        <f>IFERROR(VALUE(SUBSTITUTE('04A_국토부원자료'!N1834,",","")),"")</f>
        <v>2013</v>
      </c>
      <c r="L1833" s="39" t="str">
        <f>IFERROR('04A_국토부원자료'!O1834,"")</f>
        <v>오금로11길 29-11</v>
      </c>
      <c r="M1833" s="39" t="str">
        <f>IFERROR('04A_국토부원자료'!Q1834,"")</f>
        <v>중개거래</v>
      </c>
      <c r="N1833" s="38">
        <f>IF(B1833="","",IF('02_대상물건입력'!B5="",1,IF(ISNUMBER(SEARCH('02_대상물건입력'!B5,B1833)),1,0)))</f>
        <v>1</v>
      </c>
      <c r="O1833" s="38">
        <f>IF(B1833="","",IF('02_대상물건입력'!B6="",1,IF(ISNUMBER(SEARCH('02_대상물건입력'!B6,B1833)),1,0)))</f>
        <v>0</v>
      </c>
      <c r="P1833" s="38">
        <f>IF(L1833="","",IF('02_대상물건입력'!B15="",0,IF(ISNUMBER(SEARCH('02_대상물건입력'!B15,L1833)),1,0)))</f>
        <v>0</v>
      </c>
      <c r="Q1833" s="38">
        <f>IF(D1833="","",IF('02_대상물건입력'!B8="",0,IF(ISNUMBER(SEARCH('02_대상물건입력'!B8,D1833)),1,0)))</f>
        <v>0</v>
      </c>
      <c r="R1833" s="44">
        <f>IFERROR(ABS(E1833-'02_대상물건입력'!B11)/'02_대상물건입력'!B11,"")</f>
        <v>0.28311333636777419</v>
      </c>
      <c r="S1833" s="38">
        <f>IFERROR(ABS(J1833-'02_대상물건입력'!B10),"")</f>
        <v>8</v>
      </c>
      <c r="T1833" s="38">
        <f>IFERROR(ABS('01_설정'!B4-F1833),"")</f>
        <v>673</v>
      </c>
      <c r="U1833" s="38">
        <f>IFERROR(ABS(K1833-YEAR('02_대상물건입력'!B14)),"")</f>
        <v>13</v>
      </c>
      <c r="V1833" s="38" t="str">
        <f>IF(B1833="","",IF(AND(E1833&gt;0,F1833&gt;0,H1833&gt;0,OR('04A_국토부원자료'!P1834="",'04A_국토부원자료'!P1834="-"),IF('01_설정'!B10=1,N1833=1,TRUE),R1833&lt;='01_설정'!B5,S1833&lt;='01_설정'!B6,T1833&lt;='01_설정'!B7,U1833&lt;='01_설정'!B8),"Y",""))</f>
        <v/>
      </c>
      <c r="W1833" s="40" t="str">
        <f>IF(V1833&lt;&gt;"Y","",MAX(0,(1-R1833/'01_설정'!B5))*'01_설정'!B14+MAX(0,(1-S1833/'01_설정'!B6))*'01_설정'!B15+MAX(0,(1-T1833/'01_설정'!B7))*'01_설정'!B16+MAX(0,(1-U1833/'01_설정'!B8))*'01_설정'!B17+O1833*'01_설정'!B11+Q1833*'01_설정'!B12+P1833*'01_설정'!B13)</f>
        <v/>
      </c>
      <c r="X1833" s="38" t="str">
        <f>IF(W1833="","",1+COUNTIFS($W$4:$W$3003,"&gt;"&amp;W1833)+COUNTIFS($W$4:W1833,W1833)-1)</f>
        <v/>
      </c>
    </row>
    <row r="1834" spans="1:24" ht="16.5">
      <c r="A1834" s="38">
        <f>IF('04A_국토부원자료'!A1835="","",ROW()-3)</f>
        <v>1831</v>
      </c>
      <c r="B1834" s="39" t="str">
        <f>IFERROR('04A_국토부원자료'!B1835,"")</f>
        <v>서울특별시 송파구 방이동</v>
      </c>
      <c r="C1834" s="39" t="str">
        <f>IF(B1834="","",IF('04A_국토부원자료'!C1835&lt;&gt;"",'04A_국토부원자료'!C1835,TRIM('04A_국토부원자료'!D1835&amp;IF('04A_국토부원자료'!E1835&lt;&gt;"","-"&amp;'04A_국토부원자료'!E1835,""))))</f>
        <v>50</v>
      </c>
      <c r="D1834" s="39" t="str">
        <f>IFERROR('04A_국토부원자료'!F1835,"")</f>
        <v>잠실엘퍼스트오피스텔</v>
      </c>
      <c r="E1834" s="40">
        <f>IFERROR(VALUE(SUBSTITUTE('04A_국토부원자료'!G1835,",","")),"")</f>
        <v>19.286300000000001</v>
      </c>
      <c r="F1834" s="41">
        <f>IFERROR(IF(AND('04A_국토부원자료'!H1835&lt;&gt;"",'04A_국토부원자료'!I1835&lt;&gt;""),DATE(INT(VALUE(SUBSTITUTE('04A_국토부원자료'!H1835,",",""))/100),MOD(VALUE(SUBSTITUTE('04A_국토부원자료'!H1835,",","")),100),VALUE(SUBSTITUTE('04A_국토부원자료'!I1835,",",""))),""),"")</f>
        <v>45437</v>
      </c>
      <c r="G1834" s="42">
        <f>IFERROR(VALUE(SUBSTITUTE('04A_국토부원자료'!J1835,",","")),"")</f>
        <v>25000</v>
      </c>
      <c r="H1834" s="43">
        <f t="shared" si="56"/>
        <v>250000000</v>
      </c>
      <c r="I1834" s="43">
        <f t="shared" si="57"/>
        <v>12962569.284932828</v>
      </c>
      <c r="J1834" s="38">
        <f>IFERROR(VALUE(SUBSTITUTE('04A_국토부원자료'!K1835,",","")),"")</f>
        <v>20</v>
      </c>
      <c r="K1834" s="38">
        <f>IFERROR(VALUE(SUBSTITUTE('04A_국토부원자료'!N1835,",","")),"")</f>
        <v>2019</v>
      </c>
      <c r="L1834" s="39" t="str">
        <f>IFERROR('04A_국토부원자료'!O1835,"")</f>
        <v>백제고분로51길 7</v>
      </c>
      <c r="M1834" s="39" t="str">
        <f>IFERROR('04A_국토부원자료'!Q1835,"")</f>
        <v>중개거래</v>
      </c>
      <c r="N1834" s="38">
        <f>IF(B1834="","",IF('02_대상물건입력'!B5="",1,IF(ISNUMBER(SEARCH('02_대상물건입력'!B5,B1834)),1,0)))</f>
        <v>1</v>
      </c>
      <c r="O1834" s="38">
        <f>IF(B1834="","",IF('02_대상물건입력'!B6="",1,IF(ISNUMBER(SEARCH('02_대상물건입력'!B6,B1834)),1,0)))</f>
        <v>0</v>
      </c>
      <c r="P1834" s="38">
        <f>IF(L1834="","",IF('02_대상물건입력'!B15="",0,IF(ISNUMBER(SEARCH('02_대상물건입력'!B15,L1834)),1,0)))</f>
        <v>0</v>
      </c>
      <c r="Q1834" s="38">
        <f>IF(D1834="","",IF('02_대상물건입력'!B8="",0,IF(ISNUMBER(SEARCH('02_대상물건입력'!B8,D1834)),1,0)))</f>
        <v>0</v>
      </c>
      <c r="R1834" s="44">
        <f>IFERROR(ABS(E1834-'02_대상물건입력'!B11)/'02_대상물건입력'!B11,"")</f>
        <v>0.29205881921094745</v>
      </c>
      <c r="S1834" s="38">
        <f>IFERROR(ABS(J1834-'02_대상물건입력'!B10),"")</f>
        <v>8</v>
      </c>
      <c r="T1834" s="38">
        <f>IFERROR(ABS('01_설정'!B4-F1834),"")</f>
        <v>675</v>
      </c>
      <c r="U1834" s="38">
        <f>IFERROR(ABS(K1834-YEAR('02_대상물건입력'!B14)),"")</f>
        <v>7</v>
      </c>
      <c r="V1834" s="38" t="str">
        <f>IF(B1834="","",IF(AND(E1834&gt;0,F1834&gt;0,H1834&gt;0,OR('04A_국토부원자료'!P1835="",'04A_국토부원자료'!P1835="-"),IF('01_설정'!B10=1,N1834=1,TRUE),R1834&lt;='01_설정'!B5,S1834&lt;='01_설정'!B6,T1834&lt;='01_설정'!B7,U1834&lt;='01_설정'!B8),"Y",""))</f>
        <v/>
      </c>
      <c r="W1834" s="40" t="str">
        <f>IF(V1834&lt;&gt;"Y","",MAX(0,(1-R1834/'01_설정'!B5))*'01_설정'!B14+MAX(0,(1-S1834/'01_설정'!B6))*'01_설정'!B15+MAX(0,(1-T1834/'01_설정'!B7))*'01_설정'!B16+MAX(0,(1-U1834/'01_설정'!B8))*'01_설정'!B17+O1834*'01_설정'!B11+Q1834*'01_설정'!B12+P1834*'01_설정'!B13)</f>
        <v/>
      </c>
      <c r="X1834" s="38" t="str">
        <f>IF(W1834="","",1+COUNTIFS($W$4:$W$3003,"&gt;"&amp;W1834)+COUNTIFS($W$4:W1834,W1834)-1)</f>
        <v/>
      </c>
    </row>
    <row r="1835" spans="1:24" ht="16.5">
      <c r="A1835" s="38">
        <f>IF('04A_국토부원자료'!A1836="","",ROW()-3)</f>
        <v>1832</v>
      </c>
      <c r="B1835" s="39" t="str">
        <f>IFERROR('04A_국토부원자료'!B1836,"")</f>
        <v>서울특별시 송파구 방이동</v>
      </c>
      <c r="C1835" s="39" t="str">
        <f>IF(B1835="","",IF('04A_국토부원자료'!C1836&lt;&gt;"",'04A_국토부원자료'!C1836,TRIM('04A_국토부원자료'!D1836&amp;IF('04A_국토부원자료'!E1836&lt;&gt;"","-"&amp;'04A_국토부원자료'!E1836,""))))</f>
        <v>47-5</v>
      </c>
      <c r="D1835" s="39" t="str">
        <f>IFERROR('04A_국토부원자료'!F1836,"")</f>
        <v>잠실 소프라우스 오피스텔</v>
      </c>
      <c r="E1835" s="40">
        <f>IFERROR(VALUE(SUBSTITUTE('04A_국토부원자료'!G1836,",","")),"")</f>
        <v>29.72</v>
      </c>
      <c r="F1835" s="41">
        <f>IFERROR(IF(AND('04A_국토부원자료'!H1836&lt;&gt;"",'04A_국토부원자료'!I1836&lt;&gt;""),DATE(INT(VALUE(SUBSTITUTE('04A_국토부원자료'!H1836,",",""))/100),MOD(VALUE(SUBSTITUTE('04A_국토부원자료'!H1836,",","")),100),VALUE(SUBSTITUTE('04A_국토부원자료'!I1836,",",""))),""),"")</f>
        <v>45431</v>
      </c>
      <c r="G1835" s="42">
        <f>IFERROR(VALUE(SUBSTITUTE('04A_국토부원자료'!J1836,",","")),"")</f>
        <v>41000</v>
      </c>
      <c r="H1835" s="43">
        <f t="shared" si="56"/>
        <v>410000000</v>
      </c>
      <c r="I1835" s="43">
        <f t="shared" si="57"/>
        <v>13795423.95693136</v>
      </c>
      <c r="J1835" s="38">
        <f>IFERROR(VALUE(SUBSTITUTE('04A_국토부원자료'!K1836,",","")),"")</f>
        <v>14</v>
      </c>
      <c r="K1835" s="38">
        <f>IFERROR(VALUE(SUBSTITUTE('04A_국토부원자료'!N1836,",","")),"")</f>
        <v>2021</v>
      </c>
      <c r="L1835" s="39" t="str">
        <f>IFERROR('04A_국토부원자료'!O1836,"")</f>
        <v xml:space="preserve"> </v>
      </c>
      <c r="M1835" s="39" t="str">
        <f>IFERROR('04A_국토부원자료'!Q1836,"")</f>
        <v>중개거래</v>
      </c>
      <c r="N1835" s="38">
        <f>IF(B1835="","",IF('02_대상물건입력'!B5="",1,IF(ISNUMBER(SEARCH('02_대상물건입력'!B5,B1835)),1,0)))</f>
        <v>1</v>
      </c>
      <c r="O1835" s="38">
        <f>IF(B1835="","",IF('02_대상물건입력'!B6="",1,IF(ISNUMBER(SEARCH('02_대상물건입력'!B6,B1835)),1,0)))</f>
        <v>0</v>
      </c>
      <c r="P1835" s="38">
        <f>IF(L1835="","",IF('02_대상물건입력'!B15="",0,IF(ISNUMBER(SEARCH('02_대상물건입력'!B15,L1835)),1,0)))</f>
        <v>0</v>
      </c>
      <c r="Q1835" s="38">
        <f>IF(D1835="","",IF('02_대상물건입력'!B8="",0,IF(ISNUMBER(SEARCH('02_대상물건입력'!B8,D1835)),1,0)))</f>
        <v>0</v>
      </c>
      <c r="R1835" s="44">
        <f>IFERROR(ABS(E1835-'02_대상물건입력'!B11)/'02_대상물건입력'!B11,"")</f>
        <v>9.0930447677918566E-2</v>
      </c>
      <c r="S1835" s="38">
        <f>IFERROR(ABS(J1835-'02_대상물건입력'!B10),"")</f>
        <v>2</v>
      </c>
      <c r="T1835" s="38">
        <f>IFERROR(ABS('01_설정'!B4-F1835),"")</f>
        <v>681</v>
      </c>
      <c r="U1835" s="38">
        <f>IFERROR(ABS(K1835-YEAR('02_대상물건입력'!B14)),"")</f>
        <v>5</v>
      </c>
      <c r="V1835" s="38" t="str">
        <f>IF(B1835="","",IF(AND(E1835&gt;0,F1835&gt;0,H1835&gt;0,OR('04A_국토부원자료'!P1836="",'04A_국토부원자료'!P1836="-"),IF('01_설정'!B10=1,N1835=1,TRUE),R1835&lt;='01_설정'!B5,S1835&lt;='01_설정'!B6,T1835&lt;='01_설정'!B7,U1835&lt;='01_설정'!B8),"Y",""))</f>
        <v>Y</v>
      </c>
      <c r="W1835" s="40">
        <f>IF(V1835&lt;&gt;"Y","",MAX(0,(1-R1835/'01_설정'!B5))*'01_설정'!B14+MAX(0,(1-S1835/'01_설정'!B6))*'01_설정'!B15+MAX(0,(1-T1835/'01_설정'!B7))*'01_설정'!B16+MAX(0,(1-U1835/'01_설정'!B8))*'01_설정'!B17+O1835*'01_설정'!B11+Q1835*'01_설정'!B12+P1835*'01_설정'!B13)</f>
        <v>33.003600056397957</v>
      </c>
      <c r="X1835" s="38">
        <f>IF(W1835="","",1+COUNTIFS($W$4:$W$3003,"&gt;"&amp;W1835)+COUNTIFS($W$4:W1835,W1835)-1)</f>
        <v>136</v>
      </c>
    </row>
    <row r="1836" spans="1:24" ht="16.5">
      <c r="A1836" s="38">
        <f>IF('04A_국토부원자료'!A1837="","",ROW()-3)</f>
        <v>1833</v>
      </c>
      <c r="B1836" s="39" t="str">
        <f>IFERROR('04A_국토부원자료'!B1837,"")</f>
        <v>서울특별시 송파구 방이동</v>
      </c>
      <c r="C1836" s="39" t="str">
        <f>IF(B1836="","",IF('04A_국토부원자료'!C1837&lt;&gt;"",'04A_국토부원자료'!C1837,TRIM('04A_국토부원자료'!D1837&amp;IF('04A_국토부원자료'!E1837&lt;&gt;"","-"&amp;'04A_국토부원자료'!E1837,""))))</f>
        <v>48-2</v>
      </c>
      <c r="D1836" s="39" t="str">
        <f>IFERROR('04A_국토부원자료'!F1837,"")</f>
        <v>어반로프트 올림픽파크</v>
      </c>
      <c r="E1836" s="40">
        <f>IFERROR(VALUE(SUBSTITUTE('04A_국토부원자료'!G1837,",","")),"")</f>
        <v>29.880199999999999</v>
      </c>
      <c r="F1836" s="41">
        <f>IFERROR(IF(AND('04A_국토부원자료'!H1837&lt;&gt;"",'04A_국토부원자료'!I1837&lt;&gt;""),DATE(INT(VALUE(SUBSTITUTE('04A_국토부원자료'!H1837,",",""))/100),MOD(VALUE(SUBSTITUTE('04A_국토부원자료'!H1837,",","")),100),VALUE(SUBSTITUTE('04A_국토부원자료'!I1837,",",""))),""),"")</f>
        <v>45428</v>
      </c>
      <c r="G1836" s="42">
        <f>IFERROR(VALUE(SUBSTITUTE('04A_국토부원자료'!J1837,",","")),"")</f>
        <v>36000</v>
      </c>
      <c r="H1836" s="43">
        <f t="shared" si="56"/>
        <v>360000000</v>
      </c>
      <c r="I1836" s="43">
        <f t="shared" si="57"/>
        <v>12048112.127763536</v>
      </c>
      <c r="J1836" s="38">
        <f>IFERROR(VALUE(SUBSTITUTE('04A_국토부원자료'!K1837,",","")),"")</f>
        <v>11</v>
      </c>
      <c r="K1836" s="38">
        <f>IFERROR(VALUE(SUBSTITUTE('04A_국토부원자료'!N1837,",","")),"")</f>
        <v>2021</v>
      </c>
      <c r="L1836" s="39" t="str">
        <f>IFERROR('04A_국토부원자료'!O1837,"")</f>
        <v>위례성대로2길 11</v>
      </c>
      <c r="M1836" s="39" t="str">
        <f>IFERROR('04A_국토부원자료'!Q1837,"")</f>
        <v>직거래</v>
      </c>
      <c r="N1836" s="38">
        <f>IF(B1836="","",IF('02_대상물건입력'!B5="",1,IF(ISNUMBER(SEARCH('02_대상물건입력'!B5,B1836)),1,0)))</f>
        <v>1</v>
      </c>
      <c r="O1836" s="38">
        <f>IF(B1836="","",IF('02_대상물건입력'!B6="",1,IF(ISNUMBER(SEARCH('02_대상물건입력'!B6,B1836)),1,0)))</f>
        <v>0</v>
      </c>
      <c r="P1836" s="38">
        <f>IF(L1836="","",IF('02_대상물건입력'!B15="",0,IF(ISNUMBER(SEARCH('02_대상물건입력'!B15,L1836)),1,0)))</f>
        <v>0</v>
      </c>
      <c r="Q1836" s="38">
        <f>IF(D1836="","",IF('02_대상물건입력'!B8="",0,IF(ISNUMBER(SEARCH('02_대상물건입력'!B8,D1836)),1,0)))</f>
        <v>0</v>
      </c>
      <c r="R1836" s="44">
        <f>IFERROR(ABS(E1836-'02_대상물건입력'!B11)/'02_대상물건입력'!B11,"")</f>
        <v>9.6810900494809629E-2</v>
      </c>
      <c r="S1836" s="38">
        <f>IFERROR(ABS(J1836-'02_대상물건입력'!B10),"")</f>
        <v>1</v>
      </c>
      <c r="T1836" s="38">
        <f>IFERROR(ABS('01_설정'!B4-F1836),"")</f>
        <v>684</v>
      </c>
      <c r="U1836" s="38">
        <f>IFERROR(ABS(K1836-YEAR('02_대상물건입력'!B14)),"")</f>
        <v>5</v>
      </c>
      <c r="V1836" s="38" t="str">
        <f>IF(B1836="","",IF(AND(E1836&gt;0,F1836&gt;0,H1836&gt;0,OR('04A_국토부원자료'!P1837="",'04A_국토부원자료'!P1837="-"),IF('01_설정'!B10=1,N1836=1,TRUE),R1836&lt;='01_설정'!B5,S1836&lt;='01_설정'!B6,T1836&lt;='01_설정'!B7,U1836&lt;='01_설정'!B8),"Y",""))</f>
        <v>Y</v>
      </c>
      <c r="W1836" s="40">
        <f>IF(V1836&lt;&gt;"Y","",MAX(0,(1-R1836/'01_설정'!B5))*'01_설정'!B14+MAX(0,(1-S1836/'01_설정'!B6))*'01_설정'!B15+MAX(0,(1-T1836/'01_설정'!B7))*'01_설정'!B16+MAX(0,(1-U1836/'01_설정'!B8))*'01_설정'!B17+O1836*'01_설정'!B11+Q1836*'01_설정'!B12+P1836*'01_설정'!B13)</f>
        <v>34.836805140018399</v>
      </c>
      <c r="X1836" s="38">
        <f>IF(W1836="","",1+COUNTIFS($W$4:$W$3003,"&gt;"&amp;W1836)+COUNTIFS($W$4:W1836,W1836)-1)</f>
        <v>110</v>
      </c>
    </row>
    <row r="1837" spans="1:24" ht="16.5">
      <c r="A1837" s="38">
        <f>IF('04A_국토부원자료'!A1838="","",ROW()-3)</f>
        <v>1834</v>
      </c>
      <c r="B1837" s="39" t="str">
        <f>IFERROR('04A_국토부원자료'!B1838,"")</f>
        <v>서울특별시 송파구 방이동</v>
      </c>
      <c r="C1837" s="39" t="str">
        <f>IF(B1837="","",IF('04A_국토부원자료'!C1838&lt;&gt;"",'04A_국토부원자료'!C1838,TRIM('04A_국토부원자료'!D1838&amp;IF('04A_국토부원자료'!E1838&lt;&gt;"","-"&amp;'04A_국토부원자료'!E1838,""))))</f>
        <v>43</v>
      </c>
      <c r="D1837" s="39" t="str">
        <f>IFERROR('04A_국토부원자료'!F1838,"")</f>
        <v>대명벨리온</v>
      </c>
      <c r="E1837" s="40">
        <f>IFERROR(VALUE(SUBSTITUTE('04A_국토부원자료'!G1838,",","")),"")</f>
        <v>17.12</v>
      </c>
      <c r="F1837" s="41">
        <f>IFERROR(IF(AND('04A_국토부원자료'!H1838&lt;&gt;"",'04A_국토부원자료'!I1838&lt;&gt;""),DATE(INT(VALUE(SUBSTITUTE('04A_국토부원자료'!H1838,",",""))/100),MOD(VALUE(SUBSTITUTE('04A_국토부원자료'!H1838,",","")),100),VALUE(SUBSTITUTE('04A_국토부원자료'!I1838,",",""))),""),"")</f>
        <v>45422</v>
      </c>
      <c r="G1837" s="42">
        <f>IFERROR(VALUE(SUBSTITUTE('04A_국토부원자료'!J1838,",","")),"")</f>
        <v>15070</v>
      </c>
      <c r="H1837" s="43">
        <f t="shared" si="56"/>
        <v>150700000</v>
      </c>
      <c r="I1837" s="43">
        <f t="shared" si="57"/>
        <v>8802570.0934579428</v>
      </c>
      <c r="J1837" s="38">
        <f>IFERROR(VALUE(SUBSTITUTE('04A_국토부원자료'!K1838,",","")),"")</f>
        <v>4</v>
      </c>
      <c r="K1837" s="38">
        <f>IFERROR(VALUE(SUBSTITUTE('04A_국토부원자료'!N1838,",","")),"")</f>
        <v>2017</v>
      </c>
      <c r="L1837" s="39" t="str">
        <f>IFERROR('04A_국토부원자료'!O1838,"")</f>
        <v xml:space="preserve"> </v>
      </c>
      <c r="M1837" s="39" t="str">
        <f>IFERROR('04A_국토부원자료'!Q1838,"")</f>
        <v>직거래</v>
      </c>
      <c r="N1837" s="38">
        <f>IF(B1837="","",IF('02_대상물건입력'!B5="",1,IF(ISNUMBER(SEARCH('02_대상물건입력'!B5,B1837)),1,0)))</f>
        <v>1</v>
      </c>
      <c r="O1837" s="38">
        <f>IF(B1837="","",IF('02_대상물건입력'!B6="",1,IF(ISNUMBER(SEARCH('02_대상물건입력'!B6,B1837)),1,0)))</f>
        <v>0</v>
      </c>
      <c r="P1837" s="38">
        <f>IF(L1837="","",IF('02_대상물건입력'!B15="",0,IF(ISNUMBER(SEARCH('02_대상물건입력'!B15,L1837)),1,0)))</f>
        <v>0</v>
      </c>
      <c r="Q1837" s="38">
        <f>IF(D1837="","",IF('02_대상물건입력'!B8="",0,IF(ISNUMBER(SEARCH('02_대상물건입력'!B8,D1837)),1,0)))</f>
        <v>0</v>
      </c>
      <c r="R1837" s="44">
        <f>IFERROR(ABS(E1837-'02_대상물건입력'!B11)/'02_대상물건입력'!B11,"")</f>
        <v>0.37157707724609801</v>
      </c>
      <c r="S1837" s="38">
        <f>IFERROR(ABS(J1837-'02_대상물건입력'!B10),"")</f>
        <v>8</v>
      </c>
      <c r="T1837" s="38">
        <f>IFERROR(ABS('01_설정'!B4-F1837),"")</f>
        <v>690</v>
      </c>
      <c r="U1837" s="38">
        <f>IFERROR(ABS(K1837-YEAR('02_대상물건입력'!B14)),"")</f>
        <v>9</v>
      </c>
      <c r="V1837" s="38" t="str">
        <f>IF(B1837="","",IF(AND(E1837&gt;0,F1837&gt;0,H1837&gt;0,OR('04A_국토부원자료'!P1838="",'04A_국토부원자료'!P1838="-"),IF('01_설정'!B10=1,N1837=1,TRUE),R1837&lt;='01_설정'!B5,S1837&lt;='01_설정'!B6,T1837&lt;='01_설정'!B7,U1837&lt;='01_설정'!B8),"Y",""))</f>
        <v/>
      </c>
      <c r="W1837" s="40" t="str">
        <f>IF(V1837&lt;&gt;"Y","",MAX(0,(1-R1837/'01_설정'!B5))*'01_설정'!B14+MAX(0,(1-S1837/'01_설정'!B6))*'01_설정'!B15+MAX(0,(1-T1837/'01_설정'!B7))*'01_설정'!B16+MAX(0,(1-U1837/'01_설정'!B8))*'01_설정'!B17+O1837*'01_설정'!B11+Q1837*'01_설정'!B12+P1837*'01_설정'!B13)</f>
        <v/>
      </c>
      <c r="X1837" s="38" t="str">
        <f>IF(W1837="","",1+COUNTIFS($W$4:$W$3003,"&gt;"&amp;W1837)+COUNTIFS($W$4:W1837,W1837)-1)</f>
        <v/>
      </c>
    </row>
    <row r="1838" spans="1:24" ht="16.5">
      <c r="A1838" s="38">
        <f>IF('04A_국토부원자료'!A1839="","",ROW()-3)</f>
        <v>1835</v>
      </c>
      <c r="B1838" s="39" t="str">
        <f>IFERROR('04A_국토부원자료'!B1839,"")</f>
        <v>서울특별시 송파구 방이동</v>
      </c>
      <c r="C1838" s="39" t="str">
        <f>IF(B1838="","",IF('04A_국토부원자료'!C1839&lt;&gt;"",'04A_국토부원자료'!C1839,TRIM('04A_국토부원자료'!D1839&amp;IF('04A_국토부원자료'!E1839&lt;&gt;"","-"&amp;'04A_국토부원자료'!E1839,""))))</f>
        <v>43</v>
      </c>
      <c r="D1838" s="39" t="str">
        <f>IFERROR('04A_국토부원자료'!F1839,"")</f>
        <v>대명벨리온</v>
      </c>
      <c r="E1838" s="40">
        <f>IFERROR(VALUE(SUBSTITUTE('04A_국토부원자료'!G1839,",","")),"")</f>
        <v>27.2</v>
      </c>
      <c r="F1838" s="41">
        <f>IFERROR(IF(AND('04A_국토부원자료'!H1839&lt;&gt;"",'04A_국토부원자료'!I1839&lt;&gt;""),DATE(INT(VALUE(SUBSTITUTE('04A_국토부원자료'!H1839,",",""))/100),MOD(VALUE(SUBSTITUTE('04A_국토부원자료'!H1839,",","")),100),VALUE(SUBSTITUTE('04A_국토부원자료'!I1839,",",""))),""),"")</f>
        <v>45421</v>
      </c>
      <c r="G1838" s="42">
        <f>IFERROR(VALUE(SUBSTITUTE('04A_국토부원자료'!J1839,",","")),"")</f>
        <v>22183</v>
      </c>
      <c r="H1838" s="43">
        <f t="shared" si="56"/>
        <v>221830000</v>
      </c>
      <c r="I1838" s="43">
        <f t="shared" si="57"/>
        <v>8155514.7058823528</v>
      </c>
      <c r="J1838" s="38">
        <f>IFERROR(VALUE(SUBSTITUTE('04A_국토부원자료'!K1839,",","")),"")</f>
        <v>8</v>
      </c>
      <c r="K1838" s="38">
        <f>IFERROR(VALUE(SUBSTITUTE('04A_국토부원자료'!N1839,",","")),"")</f>
        <v>2017</v>
      </c>
      <c r="L1838" s="39" t="str">
        <f>IFERROR('04A_국토부원자료'!O1839,"")</f>
        <v xml:space="preserve"> </v>
      </c>
      <c r="M1838" s="39" t="str">
        <f>IFERROR('04A_국토부원자료'!Q1839,"")</f>
        <v>직거래</v>
      </c>
      <c r="N1838" s="38">
        <f>IF(B1838="","",IF('02_대상물건입력'!B5="",1,IF(ISNUMBER(SEARCH('02_대상물건입력'!B5,B1838)),1,0)))</f>
        <v>1</v>
      </c>
      <c r="O1838" s="38">
        <f>IF(B1838="","",IF('02_대상물건입력'!B6="",1,IF(ISNUMBER(SEARCH('02_대상물건입력'!B6,B1838)),1,0)))</f>
        <v>0</v>
      </c>
      <c r="P1838" s="38">
        <f>IF(L1838="","",IF('02_대상물건입력'!B15="",0,IF(ISNUMBER(SEARCH('02_대상물건입력'!B15,L1838)),1,0)))</f>
        <v>0</v>
      </c>
      <c r="Q1838" s="38">
        <f>IF(D1838="","",IF('02_대상물건입력'!B8="",0,IF(ISNUMBER(SEARCH('02_대상물건입력'!B8,D1838)),1,0)))</f>
        <v>0</v>
      </c>
      <c r="R1838" s="44">
        <f>IFERROR(ABS(E1838-'02_대상물건입력'!B11)/'02_대상물건입력'!B11,"")</f>
        <v>1.5710573068847449E-3</v>
      </c>
      <c r="S1838" s="38">
        <f>IFERROR(ABS(J1838-'02_대상물건입력'!B10),"")</f>
        <v>4</v>
      </c>
      <c r="T1838" s="38">
        <f>IFERROR(ABS('01_설정'!B4-F1838),"")</f>
        <v>691</v>
      </c>
      <c r="U1838" s="38">
        <f>IFERROR(ABS(K1838-YEAR('02_대상물건입력'!B14)),"")</f>
        <v>9</v>
      </c>
      <c r="V1838" s="38" t="str">
        <f>IF(B1838="","",IF(AND(E1838&gt;0,F1838&gt;0,H1838&gt;0,OR('04A_국토부원자료'!P1839="",'04A_국토부원자료'!P1839="-"),IF('01_설정'!B10=1,N1838=1,TRUE),R1838&lt;='01_설정'!B5,S1838&lt;='01_설정'!B6,T1838&lt;='01_설정'!B7,U1838&lt;='01_설정'!B8),"Y",""))</f>
        <v>Y</v>
      </c>
      <c r="W1838" s="40">
        <f>IF(V1838&lt;&gt;"Y","",MAX(0,(1-R1838/'01_설정'!B5))*'01_설정'!B14+MAX(0,(1-S1838/'01_설정'!B6))*'01_설정'!B15+MAX(0,(1-T1838/'01_설정'!B7))*'01_설정'!B16+MAX(0,(1-U1838/'01_설정'!B8))*'01_설정'!B17+O1838*'01_설정'!B11+Q1838*'01_설정'!B12+P1838*'01_설정'!B13)</f>
        <v>31.9028428474051</v>
      </c>
      <c r="X1838" s="38">
        <f>IF(W1838="","",1+COUNTIFS($W$4:$W$3003,"&gt;"&amp;W1838)+COUNTIFS($W$4:W1838,W1838)-1)</f>
        <v>155</v>
      </c>
    </row>
    <row r="1839" spans="1:24" ht="16.5">
      <c r="A1839" s="38">
        <f>IF('04A_국토부원자료'!A1840="","",ROW()-3)</f>
        <v>1836</v>
      </c>
      <c r="B1839" s="39" t="str">
        <f>IFERROR('04A_국토부원자료'!B1840,"")</f>
        <v>서울특별시 송파구 방이동</v>
      </c>
      <c r="C1839" s="39" t="str">
        <f>IF(B1839="","",IF('04A_국토부원자료'!C1840&lt;&gt;"",'04A_국토부원자료'!C1840,TRIM('04A_국토부원자료'!D1840&amp;IF('04A_국토부원자료'!E1840&lt;&gt;"","-"&amp;'04A_국토부원자료'!E1840,""))))</f>
        <v>43</v>
      </c>
      <c r="D1839" s="39" t="str">
        <f>IFERROR('04A_국토부원자료'!F1840,"")</f>
        <v>대명벨리온</v>
      </c>
      <c r="E1839" s="40">
        <f>IFERROR(VALUE(SUBSTITUTE('04A_국토부원자료'!G1840,",","")),"")</f>
        <v>17.32</v>
      </c>
      <c r="F1839" s="41">
        <f>IFERROR(IF(AND('04A_국토부원자료'!H1840&lt;&gt;"",'04A_국토부원자료'!I1840&lt;&gt;""),DATE(INT(VALUE(SUBSTITUTE('04A_국토부원자료'!H1840,",",""))/100),MOD(VALUE(SUBSTITUTE('04A_국토부원자료'!H1840,",","")),100),VALUE(SUBSTITUTE('04A_국토부원자료'!I1840,",",""))),""),"")</f>
        <v>45415</v>
      </c>
      <c r="G1839" s="42">
        <f>IFERROR(VALUE(SUBSTITUTE('04A_국토부원자료'!J1840,",","")),"")</f>
        <v>19000</v>
      </c>
      <c r="H1839" s="43">
        <f t="shared" si="56"/>
        <v>190000000</v>
      </c>
      <c r="I1839" s="43">
        <f t="shared" si="57"/>
        <v>10969976.905311778</v>
      </c>
      <c r="J1839" s="38">
        <f>IFERROR(VALUE(SUBSTITUTE('04A_국토부원자료'!K1840,",","")),"")</f>
        <v>7</v>
      </c>
      <c r="K1839" s="38">
        <f>IFERROR(VALUE(SUBSTITUTE('04A_국토부원자료'!N1840,",","")),"")</f>
        <v>2017</v>
      </c>
      <c r="L1839" s="39" t="str">
        <f>IFERROR('04A_국토부원자료'!O1840,"")</f>
        <v xml:space="preserve"> </v>
      </c>
      <c r="M1839" s="39" t="str">
        <f>IFERROR('04A_국토부원자료'!Q1840,"")</f>
        <v>중개거래</v>
      </c>
      <c r="N1839" s="38">
        <f>IF(B1839="","",IF('02_대상물건입력'!B5="",1,IF(ISNUMBER(SEARCH('02_대상물건입력'!B5,B1839)),1,0)))</f>
        <v>1</v>
      </c>
      <c r="O1839" s="38">
        <f>IF(B1839="","",IF('02_대상물건입력'!B6="",1,IF(ISNUMBER(SEARCH('02_대상물건입력'!B6,B1839)),1,0)))</f>
        <v>0</v>
      </c>
      <c r="P1839" s="38">
        <f>IF(L1839="","",IF('02_대상물건입력'!B15="",0,IF(ISNUMBER(SEARCH('02_대상물건입력'!B15,L1839)),1,0)))</f>
        <v>0</v>
      </c>
      <c r="Q1839" s="38">
        <f>IF(D1839="","",IF('02_대상물건입력'!B8="",0,IF(ISNUMBER(SEARCH('02_대상물건입력'!B8,D1839)),1,0)))</f>
        <v>0</v>
      </c>
      <c r="R1839" s="44">
        <f>IFERROR(ABS(E1839-'02_대상물건입력'!B11)/'02_대상물건입력'!B11,"")</f>
        <v>0.36423568796158984</v>
      </c>
      <c r="S1839" s="38">
        <f>IFERROR(ABS(J1839-'02_대상물건입력'!B10),"")</f>
        <v>5</v>
      </c>
      <c r="T1839" s="38">
        <f>IFERROR(ABS('01_설정'!B4-F1839),"")</f>
        <v>697</v>
      </c>
      <c r="U1839" s="38">
        <f>IFERROR(ABS(K1839-YEAR('02_대상물건입력'!B14)),"")</f>
        <v>9</v>
      </c>
      <c r="V1839" s="38" t="str">
        <f>IF(B1839="","",IF(AND(E1839&gt;0,F1839&gt;0,H1839&gt;0,OR('04A_국토부원자료'!P1840="",'04A_국토부원자료'!P1840="-"),IF('01_설정'!B10=1,N1839=1,TRUE),R1839&lt;='01_설정'!B5,S1839&lt;='01_설정'!B6,T1839&lt;='01_설정'!B7,U1839&lt;='01_설정'!B8),"Y",""))</f>
        <v/>
      </c>
      <c r="W1839" s="40" t="str">
        <f>IF(V1839&lt;&gt;"Y","",MAX(0,(1-R1839/'01_설정'!B5))*'01_설정'!B14+MAX(0,(1-S1839/'01_설정'!B6))*'01_설정'!B15+MAX(0,(1-T1839/'01_설정'!B7))*'01_설정'!B16+MAX(0,(1-U1839/'01_설정'!B8))*'01_설정'!B17+O1839*'01_설정'!B11+Q1839*'01_설정'!B12+P1839*'01_설정'!B13)</f>
        <v/>
      </c>
      <c r="X1839" s="38" t="str">
        <f>IF(W1839="","",1+COUNTIFS($W$4:$W$3003,"&gt;"&amp;W1839)+COUNTIFS($W$4:W1839,W1839)-1)</f>
        <v/>
      </c>
    </row>
    <row r="1840" spans="1:24" ht="16.5">
      <c r="A1840" s="38">
        <f>IF('04A_국토부원자료'!A1841="","",ROW()-3)</f>
        <v>1837</v>
      </c>
      <c r="B1840" s="39" t="str">
        <f>IFERROR('04A_국토부원자료'!B1841,"")</f>
        <v>서울특별시 송파구 방이동</v>
      </c>
      <c r="C1840" s="39" t="str">
        <f>IF(B1840="","",IF('04A_국토부원자료'!C1841&lt;&gt;"",'04A_국토부원자료'!C1841,TRIM('04A_국토부원자료'!D1841&amp;IF('04A_국토부원자료'!E1841&lt;&gt;"","-"&amp;'04A_국토부원자료'!E1841,""))))</f>
        <v>43</v>
      </c>
      <c r="D1840" s="39" t="str">
        <f>IFERROR('04A_국토부원자료'!F1841,"")</f>
        <v>대명벨리온</v>
      </c>
      <c r="E1840" s="40">
        <f>IFERROR(VALUE(SUBSTITUTE('04A_국토부원자료'!G1841,",","")),"")</f>
        <v>17.12</v>
      </c>
      <c r="F1840" s="41">
        <f>IFERROR(IF(AND('04A_국토부원자료'!H1841&lt;&gt;"",'04A_국토부원자료'!I1841&lt;&gt;""),DATE(INT(VALUE(SUBSTITUTE('04A_국토부원자료'!H1841,",",""))/100),MOD(VALUE(SUBSTITUTE('04A_국토부원자료'!H1841,",","")),100),VALUE(SUBSTITUTE('04A_국토부원자료'!I1841,",",""))),""),"")</f>
        <v>45415</v>
      </c>
      <c r="G1840" s="42">
        <f>IFERROR(VALUE(SUBSTITUTE('04A_국토부원자료'!J1841,",","")),"")</f>
        <v>17200</v>
      </c>
      <c r="H1840" s="43">
        <f t="shared" si="56"/>
        <v>172000000</v>
      </c>
      <c r="I1840" s="43">
        <f t="shared" si="57"/>
        <v>10046728.971962616</v>
      </c>
      <c r="J1840" s="38">
        <f>IFERROR(VALUE(SUBSTITUTE('04A_국토부원자료'!K1841,",","")),"")</f>
        <v>6</v>
      </c>
      <c r="K1840" s="38">
        <f>IFERROR(VALUE(SUBSTITUTE('04A_국토부원자료'!N1841,",","")),"")</f>
        <v>2017</v>
      </c>
      <c r="L1840" s="39" t="str">
        <f>IFERROR('04A_국토부원자료'!O1841,"")</f>
        <v xml:space="preserve"> </v>
      </c>
      <c r="M1840" s="39" t="str">
        <f>IFERROR('04A_국토부원자료'!Q1841,"")</f>
        <v>중개거래</v>
      </c>
      <c r="N1840" s="38">
        <f>IF(B1840="","",IF('02_대상물건입력'!B5="",1,IF(ISNUMBER(SEARCH('02_대상물건입력'!B5,B1840)),1,0)))</f>
        <v>1</v>
      </c>
      <c r="O1840" s="38">
        <f>IF(B1840="","",IF('02_대상물건입력'!B6="",1,IF(ISNUMBER(SEARCH('02_대상물건입력'!B6,B1840)),1,0)))</f>
        <v>0</v>
      </c>
      <c r="P1840" s="38">
        <f>IF(L1840="","",IF('02_대상물건입력'!B15="",0,IF(ISNUMBER(SEARCH('02_대상물건입력'!B15,L1840)),1,0)))</f>
        <v>0</v>
      </c>
      <c r="Q1840" s="38">
        <f>IF(D1840="","",IF('02_대상물건입력'!B8="",0,IF(ISNUMBER(SEARCH('02_대상물건입력'!B8,D1840)),1,0)))</f>
        <v>0</v>
      </c>
      <c r="R1840" s="44">
        <f>IFERROR(ABS(E1840-'02_대상물건입력'!B11)/'02_대상물건입력'!B11,"")</f>
        <v>0.37157707724609801</v>
      </c>
      <c r="S1840" s="38">
        <f>IFERROR(ABS(J1840-'02_대상물건입력'!B10),"")</f>
        <v>6</v>
      </c>
      <c r="T1840" s="38">
        <f>IFERROR(ABS('01_설정'!B4-F1840),"")</f>
        <v>697</v>
      </c>
      <c r="U1840" s="38">
        <f>IFERROR(ABS(K1840-YEAR('02_대상물건입력'!B14)),"")</f>
        <v>9</v>
      </c>
      <c r="V1840" s="38" t="str">
        <f>IF(B1840="","",IF(AND(E1840&gt;0,F1840&gt;0,H1840&gt;0,OR('04A_국토부원자료'!P1841="",'04A_국토부원자료'!P1841="-"),IF('01_설정'!B10=1,N1840=1,TRUE),R1840&lt;='01_설정'!B5,S1840&lt;='01_설정'!B6,T1840&lt;='01_설정'!B7,U1840&lt;='01_설정'!B8),"Y",""))</f>
        <v/>
      </c>
      <c r="W1840" s="40" t="str">
        <f>IF(V1840&lt;&gt;"Y","",MAX(0,(1-R1840/'01_설정'!B5))*'01_설정'!B14+MAX(0,(1-S1840/'01_설정'!B6))*'01_설정'!B15+MAX(0,(1-T1840/'01_설정'!B7))*'01_설정'!B16+MAX(0,(1-U1840/'01_설정'!B8))*'01_설정'!B17+O1840*'01_설정'!B11+Q1840*'01_설정'!B12+P1840*'01_설정'!B13)</f>
        <v/>
      </c>
      <c r="X1840" s="38" t="str">
        <f>IF(W1840="","",1+COUNTIFS($W$4:$W$3003,"&gt;"&amp;W1840)+COUNTIFS($W$4:W1840,W1840)-1)</f>
        <v/>
      </c>
    </row>
    <row r="1841" spans="1:24" ht="16.5">
      <c r="A1841" s="38">
        <f>IF('04A_국토부원자료'!A1842="","",ROW()-3)</f>
        <v>1838</v>
      </c>
      <c r="B1841" s="39" t="str">
        <f>IFERROR('04A_국토부원자료'!B1842,"")</f>
        <v>서울특별시 송파구 방이동</v>
      </c>
      <c r="C1841" s="39" t="str">
        <f>IF(B1841="","",IF('04A_국토부원자료'!C1842&lt;&gt;"",'04A_국토부원자료'!C1842,TRIM('04A_국토부원자료'!D1842&amp;IF('04A_국토부원자료'!E1842&lt;&gt;"","-"&amp;'04A_국토부원자료'!E1842,""))))</f>
        <v>43</v>
      </c>
      <c r="D1841" s="39" t="str">
        <f>IFERROR('04A_국토부원자료'!F1842,"")</f>
        <v>대명벨리온</v>
      </c>
      <c r="E1841" s="40">
        <f>IFERROR(VALUE(SUBSTITUTE('04A_국토부원자료'!G1842,",","")),"")</f>
        <v>17.32</v>
      </c>
      <c r="F1841" s="41">
        <f>IFERROR(IF(AND('04A_국토부원자료'!H1842&lt;&gt;"",'04A_국토부원자료'!I1842&lt;&gt;""),DATE(INT(VALUE(SUBSTITUTE('04A_국토부원자료'!H1842,",",""))/100),MOD(VALUE(SUBSTITUTE('04A_국토부원자료'!H1842,",","")),100),VALUE(SUBSTITUTE('04A_국토부원자료'!I1842,",",""))),""),"")</f>
        <v>45411</v>
      </c>
      <c r="G1841" s="42">
        <f>IFERROR(VALUE(SUBSTITUTE('04A_국토부원자료'!J1842,",","")),"")</f>
        <v>20000</v>
      </c>
      <c r="H1841" s="43">
        <f t="shared" si="56"/>
        <v>200000000</v>
      </c>
      <c r="I1841" s="43">
        <f t="shared" si="57"/>
        <v>11547344.110854503</v>
      </c>
      <c r="J1841" s="38">
        <f>IFERROR(VALUE(SUBSTITUTE('04A_국토부원자료'!K1842,",","")),"")</f>
        <v>17</v>
      </c>
      <c r="K1841" s="38">
        <f>IFERROR(VALUE(SUBSTITUTE('04A_국토부원자료'!N1842,",","")),"")</f>
        <v>2017</v>
      </c>
      <c r="L1841" s="39" t="str">
        <f>IFERROR('04A_국토부원자료'!O1842,"")</f>
        <v xml:space="preserve"> </v>
      </c>
      <c r="M1841" s="39" t="str">
        <f>IFERROR('04A_국토부원자료'!Q1842,"")</f>
        <v>중개거래</v>
      </c>
      <c r="N1841" s="38">
        <f>IF(B1841="","",IF('02_대상물건입력'!B5="",1,IF(ISNUMBER(SEARCH('02_대상물건입력'!B5,B1841)),1,0)))</f>
        <v>1</v>
      </c>
      <c r="O1841" s="38">
        <f>IF(B1841="","",IF('02_대상물건입력'!B6="",1,IF(ISNUMBER(SEARCH('02_대상물건입력'!B6,B1841)),1,0)))</f>
        <v>0</v>
      </c>
      <c r="P1841" s="38">
        <f>IF(L1841="","",IF('02_대상물건입력'!B15="",0,IF(ISNUMBER(SEARCH('02_대상물건입력'!B15,L1841)),1,0)))</f>
        <v>0</v>
      </c>
      <c r="Q1841" s="38">
        <f>IF(D1841="","",IF('02_대상물건입력'!B8="",0,IF(ISNUMBER(SEARCH('02_대상물건입력'!B8,D1841)),1,0)))</f>
        <v>0</v>
      </c>
      <c r="R1841" s="44">
        <f>IFERROR(ABS(E1841-'02_대상물건입력'!B11)/'02_대상물건입력'!B11,"")</f>
        <v>0.36423568796158984</v>
      </c>
      <c r="S1841" s="38">
        <f>IFERROR(ABS(J1841-'02_대상물건입력'!B10),"")</f>
        <v>5</v>
      </c>
      <c r="T1841" s="38">
        <f>IFERROR(ABS('01_설정'!B4-F1841),"")</f>
        <v>701</v>
      </c>
      <c r="U1841" s="38">
        <f>IFERROR(ABS(K1841-YEAR('02_대상물건입력'!B14)),"")</f>
        <v>9</v>
      </c>
      <c r="V1841" s="38" t="str">
        <f>IF(B1841="","",IF(AND(E1841&gt;0,F1841&gt;0,H1841&gt;0,OR('04A_국토부원자료'!P1842="",'04A_국토부원자료'!P1842="-"),IF('01_설정'!B10=1,N1841=1,TRUE),R1841&lt;='01_설정'!B5,S1841&lt;='01_설정'!B6,T1841&lt;='01_설정'!B7,U1841&lt;='01_설정'!B8),"Y",""))</f>
        <v/>
      </c>
      <c r="W1841" s="40" t="str">
        <f>IF(V1841&lt;&gt;"Y","",MAX(0,(1-R1841/'01_설정'!B5))*'01_설정'!B14+MAX(0,(1-S1841/'01_설정'!B6))*'01_설정'!B15+MAX(0,(1-T1841/'01_설정'!B7))*'01_설정'!B16+MAX(0,(1-U1841/'01_설정'!B8))*'01_설정'!B17+O1841*'01_설정'!B11+Q1841*'01_설정'!B12+P1841*'01_설정'!B13)</f>
        <v/>
      </c>
      <c r="X1841" s="38" t="str">
        <f>IF(W1841="","",1+COUNTIFS($W$4:$W$3003,"&gt;"&amp;W1841)+COUNTIFS($W$4:W1841,W1841)-1)</f>
        <v/>
      </c>
    </row>
    <row r="1842" spans="1:24" ht="16.5">
      <c r="A1842" s="38">
        <f>IF('04A_국토부원자료'!A1843="","",ROW()-3)</f>
        <v>1839</v>
      </c>
      <c r="B1842" s="39" t="str">
        <f>IFERROR('04A_국토부원자료'!B1843,"")</f>
        <v>서울특별시 송파구 방이동</v>
      </c>
      <c r="C1842" s="39" t="str">
        <f>IF(B1842="","",IF('04A_국토부원자료'!C1843&lt;&gt;"",'04A_국토부원자료'!C1843,TRIM('04A_국토부원자료'!D1843&amp;IF('04A_국토부원자료'!E1843&lt;&gt;"","-"&amp;'04A_국토부원자료'!E1843,""))))</f>
        <v>46-2</v>
      </c>
      <c r="D1842" s="39" t="str">
        <f>IFERROR('04A_국토부원자료'!F1843,"")</f>
        <v>사보이시티잠실</v>
      </c>
      <c r="E1842" s="40">
        <f>IFERROR(VALUE(SUBSTITUTE('04A_국토부원자료'!G1843,",","")),"")</f>
        <v>23.728999999999999</v>
      </c>
      <c r="F1842" s="41">
        <f>IFERROR(IF(AND('04A_국토부원자료'!H1843&lt;&gt;"",'04A_국토부원자료'!I1843&lt;&gt;""),DATE(INT(VALUE(SUBSTITUTE('04A_국토부원자료'!H1843,",",""))/100),MOD(VALUE(SUBSTITUTE('04A_국토부원자료'!H1843,",","")),100),VALUE(SUBSTITUTE('04A_국토부원자료'!I1843,",",""))),""),"")</f>
        <v>45407</v>
      </c>
      <c r="G1842" s="42">
        <f>IFERROR(VALUE(SUBSTITUTE('04A_국토부원자료'!J1843,",","")),"")</f>
        <v>29600</v>
      </c>
      <c r="H1842" s="43">
        <f t="shared" si="56"/>
        <v>296000000</v>
      </c>
      <c r="I1842" s="43">
        <f t="shared" si="57"/>
        <v>12474187.702810908</v>
      </c>
      <c r="J1842" s="38">
        <f>IFERROR(VALUE(SUBSTITUTE('04A_국토부원자료'!K1843,",","")),"")</f>
        <v>6</v>
      </c>
      <c r="K1842" s="38">
        <f>IFERROR(VALUE(SUBSTITUTE('04A_국토부원자료'!N1843,",","")),"")</f>
        <v>2021</v>
      </c>
      <c r="L1842" s="39" t="str">
        <f>IFERROR('04A_국토부원자료'!O1843,"")</f>
        <v>오금로11길 45</v>
      </c>
      <c r="M1842" s="39" t="str">
        <f>IFERROR('04A_국토부원자료'!Q1843,"")</f>
        <v>중개거래</v>
      </c>
      <c r="N1842" s="38">
        <f>IF(B1842="","",IF('02_대상물건입력'!B5="",1,IF(ISNUMBER(SEARCH('02_대상물건입력'!B5,B1842)),1,0)))</f>
        <v>1</v>
      </c>
      <c r="O1842" s="38">
        <f>IF(B1842="","",IF('02_대상물건입력'!B6="",1,IF(ISNUMBER(SEARCH('02_대상물건입력'!B6,B1842)),1,0)))</f>
        <v>0</v>
      </c>
      <c r="P1842" s="38">
        <f>IF(L1842="","",IF('02_대상물건입력'!B15="",0,IF(ISNUMBER(SEARCH('02_대상물건입력'!B15,L1842)),1,0)))</f>
        <v>0</v>
      </c>
      <c r="Q1842" s="38">
        <f>IF(D1842="","",IF('02_대상물건입력'!B8="",0,IF(ISNUMBER(SEARCH('02_대상물건입력'!B8,D1842)),1,0)))</f>
        <v>0</v>
      </c>
      <c r="R1842" s="44">
        <f>IFERROR(ABS(E1842-'02_대상물건입력'!B11)/'02_대상물건입력'!B11,"")</f>
        <v>0.12898086833952457</v>
      </c>
      <c r="S1842" s="38">
        <f>IFERROR(ABS(J1842-'02_대상물건입력'!B10),"")</f>
        <v>6</v>
      </c>
      <c r="T1842" s="38">
        <f>IFERROR(ABS('01_설정'!B4-F1842),"")</f>
        <v>705</v>
      </c>
      <c r="U1842" s="38">
        <f>IFERROR(ABS(K1842-YEAR('02_대상물건입력'!B14)),"")</f>
        <v>5</v>
      </c>
      <c r="V1842" s="38" t="str">
        <f>IF(B1842="","",IF(AND(E1842&gt;0,F1842&gt;0,H1842&gt;0,OR('04A_국토부원자료'!P1843="",'04A_국토부원자료'!P1843="-"),IF('01_설정'!B10=1,N1842=1,TRUE),R1842&lt;='01_설정'!B5,S1842&lt;='01_설정'!B6,T1842&lt;='01_설정'!B7,U1842&lt;='01_설정'!B8),"Y",""))</f>
        <v/>
      </c>
      <c r="W1842" s="40" t="str">
        <f>IF(V1842&lt;&gt;"Y","",MAX(0,(1-R1842/'01_설정'!B5))*'01_설정'!B14+MAX(0,(1-S1842/'01_설정'!B6))*'01_설정'!B15+MAX(0,(1-T1842/'01_설정'!B7))*'01_설정'!B16+MAX(0,(1-U1842/'01_설정'!B8))*'01_설정'!B17+O1842*'01_설정'!B11+Q1842*'01_설정'!B12+P1842*'01_설정'!B13)</f>
        <v/>
      </c>
      <c r="X1842" s="38" t="str">
        <f>IF(W1842="","",1+COUNTIFS($W$4:$W$3003,"&gt;"&amp;W1842)+COUNTIFS($W$4:W1842,W1842)-1)</f>
        <v/>
      </c>
    </row>
    <row r="1843" spans="1:24" ht="16.5">
      <c r="A1843" s="38">
        <f>IF('04A_국토부원자료'!A1844="","",ROW()-3)</f>
        <v>1840</v>
      </c>
      <c r="B1843" s="39" t="str">
        <f>IFERROR('04A_국토부원자료'!B1844,"")</f>
        <v>서울특별시 송파구 방이동</v>
      </c>
      <c r="C1843" s="39" t="str">
        <f>IF(B1843="","",IF('04A_국토부원자료'!C1844&lt;&gt;"",'04A_국토부원자료'!C1844,TRIM('04A_국토부원자료'!D1844&amp;IF('04A_국토부원자료'!E1844&lt;&gt;"","-"&amp;'04A_국토부원자료'!E1844,""))))</f>
        <v>49-5</v>
      </c>
      <c r="D1843" s="39" t="str">
        <f>IFERROR('04A_국토부원자료'!F1844,"")</f>
        <v>올림픽파크존오피스텔</v>
      </c>
      <c r="E1843" s="40">
        <f>IFERROR(VALUE(SUBSTITUTE('04A_국토부원자료'!G1844,",","")),"")</f>
        <v>20.91</v>
      </c>
      <c r="F1843" s="41">
        <f>IFERROR(IF(AND('04A_국토부원자료'!H1844&lt;&gt;"",'04A_국토부원자료'!I1844&lt;&gt;""),DATE(INT(VALUE(SUBSTITUTE('04A_국토부원자료'!H1844,",",""))/100),MOD(VALUE(SUBSTITUTE('04A_국토부원자료'!H1844,",","")),100),VALUE(SUBSTITUTE('04A_국토부원자료'!I1844,",",""))),""),"")</f>
        <v>45400</v>
      </c>
      <c r="G1843" s="42">
        <f>IFERROR(VALUE(SUBSTITUTE('04A_국토부원자료'!J1844,",","")),"")</f>
        <v>14000</v>
      </c>
      <c r="H1843" s="43">
        <f t="shared" si="56"/>
        <v>140000000</v>
      </c>
      <c r="I1843" s="43">
        <f t="shared" si="57"/>
        <v>6695361.071257771</v>
      </c>
      <c r="J1843" s="38">
        <f>IFERROR(VALUE(SUBSTITUTE('04A_국토부원자료'!K1844,",","")),"")</f>
        <v>8</v>
      </c>
      <c r="K1843" s="38">
        <f>IFERROR(VALUE(SUBSTITUTE('04A_국토부원자료'!N1844,",","")),"")</f>
        <v>2002</v>
      </c>
      <c r="L1843" s="39" t="str">
        <f>IFERROR('04A_국토부원자료'!O1844,"")</f>
        <v>오금로11길 59</v>
      </c>
      <c r="M1843" s="39" t="str">
        <f>IFERROR('04A_국토부원자료'!Q1844,"")</f>
        <v>중개거래</v>
      </c>
      <c r="N1843" s="38">
        <f>IF(B1843="","",IF('02_대상물건입력'!B5="",1,IF(ISNUMBER(SEARCH('02_대상물건입력'!B5,B1843)),1,0)))</f>
        <v>1</v>
      </c>
      <c r="O1843" s="38">
        <f>IF(B1843="","",IF('02_대상물건입력'!B6="",1,IF(ISNUMBER(SEARCH('02_대상물건입력'!B6,B1843)),1,0)))</f>
        <v>0</v>
      </c>
      <c r="P1843" s="38">
        <f>IF(L1843="","",IF('02_대상물건입력'!B15="",0,IF(ISNUMBER(SEARCH('02_대상물건입력'!B15,L1843)),1,0)))</f>
        <v>0</v>
      </c>
      <c r="Q1843" s="38">
        <f>IF(D1843="","",IF('02_대상물건입력'!B8="",0,IF(ISNUMBER(SEARCH('02_대상물건입력'!B8,D1843)),1,0)))</f>
        <v>0</v>
      </c>
      <c r="R1843" s="44">
        <f>IFERROR(ABS(E1843-'02_대상물건입력'!B11)/'02_대상물건입력'!B11,"")</f>
        <v>0.23245775030466762</v>
      </c>
      <c r="S1843" s="38">
        <f>IFERROR(ABS(J1843-'02_대상물건입력'!B10),"")</f>
        <v>4</v>
      </c>
      <c r="T1843" s="38">
        <f>IFERROR(ABS('01_설정'!B4-F1843),"")</f>
        <v>712</v>
      </c>
      <c r="U1843" s="38">
        <f>IFERROR(ABS(K1843-YEAR('02_대상물건입력'!B14)),"")</f>
        <v>24</v>
      </c>
      <c r="V1843" s="38" t="str">
        <f>IF(B1843="","",IF(AND(E1843&gt;0,F1843&gt;0,H1843&gt;0,OR('04A_국토부원자료'!P1844="",'04A_국토부원자료'!P1844="-"),IF('01_설정'!B10=1,N1843=1,TRUE),R1843&lt;='01_설정'!B5,S1843&lt;='01_설정'!B6,T1843&lt;='01_설정'!B7,U1843&lt;='01_설정'!B8),"Y",""))</f>
        <v/>
      </c>
      <c r="W1843" s="40" t="str">
        <f>IF(V1843&lt;&gt;"Y","",MAX(0,(1-R1843/'01_설정'!B5))*'01_설정'!B14+MAX(0,(1-S1843/'01_설정'!B6))*'01_설정'!B15+MAX(0,(1-T1843/'01_설정'!B7))*'01_설정'!B16+MAX(0,(1-U1843/'01_설정'!B8))*'01_설정'!B17+O1843*'01_설정'!B11+Q1843*'01_설정'!B12+P1843*'01_설정'!B13)</f>
        <v/>
      </c>
      <c r="X1843" s="38" t="str">
        <f>IF(W1843="","",1+COUNTIFS($W$4:$W$3003,"&gt;"&amp;W1843)+COUNTIFS($W$4:W1843,W1843)-1)</f>
        <v/>
      </c>
    </row>
    <row r="1844" spans="1:24" ht="16.5">
      <c r="A1844" s="38">
        <f>IF('04A_국토부원자료'!A1845="","",ROW()-3)</f>
        <v>1841</v>
      </c>
      <c r="B1844" s="39" t="str">
        <f>IFERROR('04A_국토부원자료'!B1845,"")</f>
        <v>서울특별시 송파구 방이동</v>
      </c>
      <c r="C1844" s="39" t="str">
        <f>IF(B1844="","",IF('04A_국토부원자료'!C1845&lt;&gt;"",'04A_국토부원자료'!C1845,TRIM('04A_국토부원자료'!D1845&amp;IF('04A_국토부원자료'!E1845&lt;&gt;"","-"&amp;'04A_국토부원자료'!E1845,""))))</f>
        <v>22-5</v>
      </c>
      <c r="D1844" s="39" t="str">
        <f>IFERROR('04A_국토부원자료'!F1845,"")</f>
        <v>잠실리시온</v>
      </c>
      <c r="E1844" s="40">
        <f>IFERROR(VALUE(SUBSTITUTE('04A_국토부원자료'!G1845,",","")),"")</f>
        <v>35.590000000000003</v>
      </c>
      <c r="F1844" s="41">
        <f>IFERROR(IF(AND('04A_국토부원자료'!H1845&lt;&gt;"",'04A_국토부원자료'!I1845&lt;&gt;""),DATE(INT(VALUE(SUBSTITUTE('04A_국토부원자료'!H1845,",",""))/100),MOD(VALUE(SUBSTITUTE('04A_국토부원자료'!H1845,",","")),100),VALUE(SUBSTITUTE('04A_국토부원자료'!I1845,",",""))),""),"")</f>
        <v>45399</v>
      </c>
      <c r="G1844" s="42">
        <f>IFERROR(VALUE(SUBSTITUTE('04A_국토부원자료'!J1845,",","")),"")</f>
        <v>20000</v>
      </c>
      <c r="H1844" s="43">
        <f t="shared" si="56"/>
        <v>200000000</v>
      </c>
      <c r="I1844" s="43">
        <f t="shared" si="57"/>
        <v>5619556.0550716491</v>
      </c>
      <c r="J1844" s="38">
        <f>IFERROR(VALUE(SUBSTITUTE('04A_국토부원자료'!K1845,",","")),"")</f>
        <v>5</v>
      </c>
      <c r="K1844" s="38">
        <f>IFERROR(VALUE(SUBSTITUTE('04A_국토부원자료'!N1845,",","")),"")</f>
        <v>2004</v>
      </c>
      <c r="L1844" s="39" t="str">
        <f>IFERROR('04A_국토부원자료'!O1845,"")</f>
        <v>오금로 87</v>
      </c>
      <c r="M1844" s="39" t="str">
        <f>IFERROR('04A_국토부원자료'!Q1845,"")</f>
        <v>중개거래</v>
      </c>
      <c r="N1844" s="38">
        <f>IF(B1844="","",IF('02_대상물건입력'!B5="",1,IF(ISNUMBER(SEARCH('02_대상물건입력'!B5,B1844)),1,0)))</f>
        <v>1</v>
      </c>
      <c r="O1844" s="38">
        <f>IF(B1844="","",IF('02_대상물건입력'!B6="",1,IF(ISNUMBER(SEARCH('02_대상물건입력'!B6,B1844)),1,0)))</f>
        <v>0</v>
      </c>
      <c r="P1844" s="38">
        <f>IF(L1844="","",IF('02_대상물건입력'!B15="",0,IF(ISNUMBER(SEARCH('02_대상물건입력'!B15,L1844)),1,0)))</f>
        <v>0</v>
      </c>
      <c r="Q1844" s="38">
        <f>IF(D1844="","",IF('02_대상물건입력'!B8="",0,IF(ISNUMBER(SEARCH('02_대상물건입력'!B8,D1844)),1,0)))</f>
        <v>0</v>
      </c>
      <c r="R1844" s="44">
        <f>IFERROR(ABS(E1844-'02_대상물건입력'!B11)/'02_대상물건입력'!B11,"")</f>
        <v>0.3064002231782344</v>
      </c>
      <c r="S1844" s="38">
        <f>IFERROR(ABS(J1844-'02_대상물건입력'!B10),"")</f>
        <v>7</v>
      </c>
      <c r="T1844" s="38">
        <f>IFERROR(ABS('01_설정'!B4-F1844),"")</f>
        <v>713</v>
      </c>
      <c r="U1844" s="38">
        <f>IFERROR(ABS(K1844-YEAR('02_대상물건입력'!B14)),"")</f>
        <v>22</v>
      </c>
      <c r="V1844" s="38" t="str">
        <f>IF(B1844="","",IF(AND(E1844&gt;0,F1844&gt;0,H1844&gt;0,OR('04A_국토부원자료'!P1845="",'04A_국토부원자료'!P1845="-"),IF('01_설정'!B10=1,N1844=1,TRUE),R1844&lt;='01_설정'!B5,S1844&lt;='01_설정'!B6,T1844&lt;='01_설정'!B7,U1844&lt;='01_설정'!B8),"Y",""))</f>
        <v/>
      </c>
      <c r="W1844" s="40" t="str">
        <f>IF(V1844&lt;&gt;"Y","",MAX(0,(1-R1844/'01_설정'!B5))*'01_설정'!B14+MAX(0,(1-S1844/'01_설정'!B6))*'01_설정'!B15+MAX(0,(1-T1844/'01_설정'!B7))*'01_설정'!B16+MAX(0,(1-U1844/'01_설정'!B8))*'01_설정'!B17+O1844*'01_설정'!B11+Q1844*'01_설정'!B12+P1844*'01_설정'!B13)</f>
        <v/>
      </c>
      <c r="X1844" s="38" t="str">
        <f>IF(W1844="","",1+COUNTIFS($W$4:$W$3003,"&gt;"&amp;W1844)+COUNTIFS($W$4:W1844,W1844)-1)</f>
        <v/>
      </c>
    </row>
    <row r="1845" spans="1:24" ht="16.5">
      <c r="A1845" s="38">
        <f>IF('04A_국토부원자료'!A1846="","",ROW()-3)</f>
        <v>1842</v>
      </c>
      <c r="B1845" s="39" t="str">
        <f>IFERROR('04A_국토부원자료'!B1846,"")</f>
        <v>서울특별시 송파구 방이동</v>
      </c>
      <c r="C1845" s="39" t="str">
        <f>IF(B1845="","",IF('04A_국토부원자료'!C1846&lt;&gt;"",'04A_국토부원자료'!C1846,TRIM('04A_국토부원자료'!D1846&amp;IF('04A_국토부원자료'!E1846&lt;&gt;"","-"&amp;'04A_국토부원자료'!E1846,""))))</f>
        <v>43-2</v>
      </c>
      <c r="D1845" s="39" t="str">
        <f>IFERROR('04A_국토부원자료'!F1846,"")</f>
        <v>잠실 트리움</v>
      </c>
      <c r="E1845" s="40">
        <f>IFERROR(VALUE(SUBSTITUTE('04A_국토부원자료'!G1846,",","")),"")</f>
        <v>29.4</v>
      </c>
      <c r="F1845" s="41">
        <f>IFERROR(IF(AND('04A_국토부원자료'!H1846&lt;&gt;"",'04A_국토부원자료'!I1846&lt;&gt;""),DATE(INT(VALUE(SUBSTITUTE('04A_국토부원자료'!H1846,",",""))/100),MOD(VALUE(SUBSTITUTE('04A_국토부원자료'!H1846,",","")),100),VALUE(SUBSTITUTE('04A_국토부원자료'!I1846,",",""))),""),"")</f>
        <v>45398</v>
      </c>
      <c r="G1845" s="42">
        <f>IFERROR(VALUE(SUBSTITUTE('04A_국토부원자료'!J1846,",","")),"")</f>
        <v>34000</v>
      </c>
      <c r="H1845" s="43">
        <f t="shared" si="56"/>
        <v>340000000</v>
      </c>
      <c r="I1845" s="43">
        <f t="shared" si="57"/>
        <v>11564625.850340137</v>
      </c>
      <c r="J1845" s="38">
        <f>IFERROR(VALUE(SUBSTITUTE('04A_국토부원자료'!K1846,",","")),"")</f>
        <v>11</v>
      </c>
      <c r="K1845" s="38">
        <f>IFERROR(VALUE(SUBSTITUTE('04A_국토부원자료'!N1846,",","")),"")</f>
        <v>2019</v>
      </c>
      <c r="L1845" s="39" t="str">
        <f>IFERROR('04A_국토부원자료'!O1846,"")</f>
        <v>오금로11길 43</v>
      </c>
      <c r="M1845" s="39" t="str">
        <f>IFERROR('04A_국토부원자료'!Q1846,"")</f>
        <v>중개거래</v>
      </c>
      <c r="N1845" s="38">
        <f>IF(B1845="","",IF('02_대상물건입력'!B5="",1,IF(ISNUMBER(SEARCH('02_대상물건입력'!B5,B1845)),1,0)))</f>
        <v>1</v>
      </c>
      <c r="O1845" s="38">
        <f>IF(B1845="","",IF('02_대상물건입력'!B6="",1,IF(ISNUMBER(SEARCH('02_대상물건입력'!B6,B1845)),1,0)))</f>
        <v>0</v>
      </c>
      <c r="P1845" s="38">
        <f>IF(L1845="","",IF('02_대상물건입력'!B15="",0,IF(ISNUMBER(SEARCH('02_대상물건입력'!B15,L1845)),1,0)))</f>
        <v>0</v>
      </c>
      <c r="Q1845" s="38">
        <f>IF(D1845="","",IF('02_대상물건입력'!B8="",0,IF(ISNUMBER(SEARCH('02_대상물건입력'!B8,D1845)),1,0)))</f>
        <v>0</v>
      </c>
      <c r="R1845" s="44">
        <f>IFERROR(ABS(E1845-'02_대상물건입력'!B11)/'02_대상물건입력'!B11,"")</f>
        <v>7.9184224822705429E-2</v>
      </c>
      <c r="S1845" s="38">
        <f>IFERROR(ABS(J1845-'02_대상물건입력'!B10),"")</f>
        <v>1</v>
      </c>
      <c r="T1845" s="38">
        <f>IFERROR(ABS('01_설정'!B4-F1845),"")</f>
        <v>714</v>
      </c>
      <c r="U1845" s="38">
        <f>IFERROR(ABS(K1845-YEAR('02_대상물건입력'!B14)),"")</f>
        <v>7</v>
      </c>
      <c r="V1845" s="38" t="str">
        <f>IF(B1845="","",IF(AND(E1845&gt;0,F1845&gt;0,H1845&gt;0,OR('04A_국토부원자료'!P1846="",'04A_국토부원자료'!P1846="-"),IF('01_설정'!B10=1,N1845=1,TRUE),R1845&lt;='01_설정'!B5,S1845&lt;='01_설정'!B6,T1845&lt;='01_설정'!B7,U1845&lt;='01_설정'!B8),"Y",""))</f>
        <v>Y</v>
      </c>
      <c r="W1845" s="40">
        <f>IF(V1845&lt;&gt;"Y","",MAX(0,(1-R1845/'01_설정'!B5))*'01_설정'!B14+MAX(0,(1-S1845/'01_설정'!B6))*'01_설정'!B15+MAX(0,(1-T1845/'01_설정'!B7))*'01_설정'!B16+MAX(0,(1-U1845/'01_설정'!B8))*'01_설정'!B17+O1845*'01_설정'!B11+Q1845*'01_설정'!B12+P1845*'01_설정'!B13)</f>
        <v>33.894801914232062</v>
      </c>
      <c r="X1845" s="38">
        <f>IF(W1845="","",1+COUNTIFS($W$4:$W$3003,"&gt;"&amp;W1845)+COUNTIFS($W$4:W1845,W1845)-1)</f>
        <v>125</v>
      </c>
    </row>
    <row r="1846" spans="1:24" ht="16.5">
      <c r="A1846" s="38">
        <f>IF('04A_국토부원자료'!A1847="","",ROW()-3)</f>
        <v>1843</v>
      </c>
      <c r="B1846" s="39" t="str">
        <f>IFERROR('04A_국토부원자료'!B1847,"")</f>
        <v>서울특별시 송파구 방이동</v>
      </c>
      <c r="C1846" s="39" t="str">
        <f>IF(B1846="","",IF('04A_국토부원자료'!C1847&lt;&gt;"",'04A_국토부원자료'!C1847,TRIM('04A_국토부원자료'!D1847&amp;IF('04A_국토부원자료'!E1847&lt;&gt;"","-"&amp;'04A_국토부원자료'!E1847,""))))</f>
        <v>50</v>
      </c>
      <c r="D1846" s="39" t="str">
        <f>IFERROR('04A_국토부원자료'!F1847,"")</f>
        <v>잠실엘퍼스트오피스텔</v>
      </c>
      <c r="E1846" s="40">
        <f>IFERROR(VALUE(SUBSTITUTE('04A_국토부원자료'!G1847,",","")),"")</f>
        <v>24.888200000000001</v>
      </c>
      <c r="F1846" s="41">
        <f>IFERROR(IF(AND('04A_국토부원자료'!H1847&lt;&gt;"",'04A_국토부원자료'!I1847&lt;&gt;""),DATE(INT(VALUE(SUBSTITUTE('04A_국토부원자료'!H1847,",",""))/100),MOD(VALUE(SUBSTITUTE('04A_국토부원자료'!H1847,",","")),100),VALUE(SUBSTITUTE('04A_국토부원자료'!I1847,",",""))),""),"")</f>
        <v>45394</v>
      </c>
      <c r="G1846" s="42">
        <f>IFERROR(VALUE(SUBSTITUTE('04A_국토부원자료'!J1847,",","")),"")</f>
        <v>33300</v>
      </c>
      <c r="H1846" s="43">
        <f t="shared" si="56"/>
        <v>333000000</v>
      </c>
      <c r="I1846" s="43">
        <f t="shared" si="57"/>
        <v>13379834.620422529</v>
      </c>
      <c r="J1846" s="38">
        <f>IFERROR(VALUE(SUBSTITUTE('04A_국토부원자료'!K1847,",","")),"")</f>
        <v>15</v>
      </c>
      <c r="K1846" s="38">
        <f>IFERROR(VALUE(SUBSTITUTE('04A_국토부원자료'!N1847,",","")),"")</f>
        <v>2019</v>
      </c>
      <c r="L1846" s="39" t="str">
        <f>IFERROR('04A_국토부원자료'!O1847,"")</f>
        <v>백제고분로51길 7</v>
      </c>
      <c r="M1846" s="39" t="str">
        <f>IFERROR('04A_국토부원자료'!Q1847,"")</f>
        <v>중개거래</v>
      </c>
      <c r="N1846" s="38">
        <f>IF(B1846="","",IF('02_대상물건입력'!B5="",1,IF(ISNUMBER(SEARCH('02_대상물건입력'!B5,B1846)),1,0)))</f>
        <v>1</v>
      </c>
      <c r="O1846" s="38">
        <f>IF(B1846="","",IF('02_대상물건입력'!B6="",1,IF(ISNUMBER(SEARCH('02_대상물건입력'!B6,B1846)),1,0)))</f>
        <v>0</v>
      </c>
      <c r="P1846" s="38">
        <f>IF(L1846="","",IF('02_대상물건입력'!B15="",0,IF(ISNUMBER(SEARCH('02_대상물건입력'!B15,L1846)),1,0)))</f>
        <v>0</v>
      </c>
      <c r="Q1846" s="38">
        <f>IF(D1846="","",IF('02_대상물건입력'!B8="",0,IF(ISNUMBER(SEARCH('02_대상물건입력'!B8,D1846)),1,0)))</f>
        <v>0</v>
      </c>
      <c r="R1846" s="44">
        <f>IFERROR(ABS(E1846-'02_대상물건입력'!B11)/'02_대상물건입력'!B11,"")</f>
        <v>8.643017604651497E-2</v>
      </c>
      <c r="S1846" s="38">
        <f>IFERROR(ABS(J1846-'02_대상물건입력'!B10),"")</f>
        <v>3</v>
      </c>
      <c r="T1846" s="38">
        <f>IFERROR(ABS('01_설정'!B4-F1846),"")</f>
        <v>718</v>
      </c>
      <c r="U1846" s="38">
        <f>IFERROR(ABS(K1846-YEAR('02_대상물건입력'!B14)),"")</f>
        <v>7</v>
      </c>
      <c r="V1846" s="38" t="str">
        <f>IF(B1846="","",IF(AND(E1846&gt;0,F1846&gt;0,H1846&gt;0,OR('04A_국토부원자료'!P1847="",'04A_국토부원자료'!P1847="-"),IF('01_설정'!B10=1,N1846=1,TRUE),R1846&lt;='01_설정'!B5,S1846&lt;='01_설정'!B6,T1846&lt;='01_설정'!B7,U1846&lt;='01_설정'!B8),"Y",""))</f>
        <v>Y</v>
      </c>
      <c r="W1846" s="40">
        <f>IF(V1846&lt;&gt;"Y","",MAX(0,(1-R1846/'01_설정'!B5))*'01_설정'!B14+MAX(0,(1-S1846/'01_설정'!B6))*'01_설정'!B15+MAX(0,(1-T1846/'01_설정'!B7))*'01_설정'!B16+MAX(0,(1-U1846/'01_설정'!B8))*'01_설정'!B17+O1846*'01_설정'!B11+Q1846*'01_설정'!B12+P1846*'01_설정'!B13)</f>
        <v>28.391404781879285</v>
      </c>
      <c r="X1846" s="38">
        <f>IF(W1846="","",1+COUNTIFS($W$4:$W$3003,"&gt;"&amp;W1846)+COUNTIFS($W$4:W1846,W1846)-1)</f>
        <v>188</v>
      </c>
    </row>
    <row r="1847" spans="1:24" ht="16.5">
      <c r="A1847" s="38">
        <f>IF('04A_국토부원자료'!A1848="","",ROW()-3)</f>
        <v>1844</v>
      </c>
      <c r="B1847" s="39" t="str">
        <f>IFERROR('04A_국토부원자료'!B1848,"")</f>
        <v>서울특별시 송파구 방이동</v>
      </c>
      <c r="C1847" s="39" t="str">
        <f>IF(B1847="","",IF('04A_국토부원자료'!C1848&lt;&gt;"",'04A_국토부원자료'!C1848,TRIM('04A_국토부원자료'!D1848&amp;IF('04A_국토부원자료'!E1848&lt;&gt;"","-"&amp;'04A_국토부원자료'!E1848,""))))</f>
        <v>47-7</v>
      </c>
      <c r="D1847" s="39" t="str">
        <f>IFERROR('04A_국토부원자료'!F1848,"")</f>
        <v>피스티오피스텔</v>
      </c>
      <c r="E1847" s="40">
        <f>IFERROR(VALUE(SUBSTITUTE('04A_국토부원자료'!G1848,",","")),"")</f>
        <v>25.27</v>
      </c>
      <c r="F1847" s="41">
        <f>IFERROR(IF(AND('04A_국토부원자료'!H1848&lt;&gt;"",'04A_국토부원자료'!I1848&lt;&gt;""),DATE(INT(VALUE(SUBSTITUTE('04A_국토부원자료'!H1848,",",""))/100),MOD(VALUE(SUBSTITUTE('04A_국토부원자료'!H1848,",","")),100),VALUE(SUBSTITUTE('04A_국토부원자료'!I1848,",",""))),""),"")</f>
        <v>45394</v>
      </c>
      <c r="G1847" s="42">
        <f>IFERROR(VALUE(SUBSTITUTE('04A_국토부원자료'!J1848,",","")),"")</f>
        <v>46620</v>
      </c>
      <c r="H1847" s="43">
        <f t="shared" si="56"/>
        <v>466200000</v>
      </c>
      <c r="I1847" s="43">
        <f t="shared" si="57"/>
        <v>18448753.462603878</v>
      </c>
      <c r="J1847" s="38">
        <f>IFERROR(VALUE(SUBSTITUTE('04A_국토부원자료'!K1848,",","")),"")</f>
        <v>13</v>
      </c>
      <c r="K1847" s="38">
        <f>IFERROR(VALUE(SUBSTITUTE('04A_국토부원자료'!N1848,",","")),"")</f>
        <v>2022</v>
      </c>
      <c r="L1847" s="39" t="str">
        <f>IFERROR('04A_국토부원자료'!O1848,"")</f>
        <v>위례성대로2길 10</v>
      </c>
      <c r="M1847" s="39" t="str">
        <f>IFERROR('04A_국토부원자료'!Q1848,"")</f>
        <v>직거래</v>
      </c>
      <c r="N1847" s="38">
        <f>IF(B1847="","",IF('02_대상물건입력'!B5="",1,IF(ISNUMBER(SEARCH('02_대상물건입력'!B5,B1847)),1,0)))</f>
        <v>1</v>
      </c>
      <c r="O1847" s="38">
        <f>IF(B1847="","",IF('02_대상물건입력'!B6="",1,IF(ISNUMBER(SEARCH('02_대상물건입력'!B6,B1847)),1,0)))</f>
        <v>0</v>
      </c>
      <c r="P1847" s="38">
        <f>IF(L1847="","",IF('02_대상물건입력'!B15="",0,IF(ISNUMBER(SEARCH('02_대상물건입력'!B15,L1847)),1,0)))</f>
        <v>0</v>
      </c>
      <c r="Q1847" s="38">
        <f>IF(D1847="","",IF('02_대상물건입력'!B8="",0,IF(ISNUMBER(SEARCH('02_대상물건입력'!B8,D1847)),1,0)))</f>
        <v>0</v>
      </c>
      <c r="R1847" s="44">
        <f>IFERROR(ABS(E1847-'02_대상물건입력'!B11)/'02_대상물건입력'!B11,"")</f>
        <v>7.2415463902388871E-2</v>
      </c>
      <c r="S1847" s="38">
        <f>IFERROR(ABS(J1847-'02_대상물건입력'!B10),"")</f>
        <v>1</v>
      </c>
      <c r="T1847" s="38">
        <f>IFERROR(ABS('01_설정'!B4-F1847),"")</f>
        <v>718</v>
      </c>
      <c r="U1847" s="38">
        <f>IFERROR(ABS(K1847-YEAR('02_대상물건입력'!B14)),"")</f>
        <v>4</v>
      </c>
      <c r="V1847" s="38" t="str">
        <f>IF(B1847="","",IF(AND(E1847&gt;0,F1847&gt;0,H1847&gt;0,OR('04A_국토부원자료'!P1848="",'04A_국토부원자료'!P1848="-"),IF('01_설정'!B10=1,N1847=1,TRUE),R1847&lt;='01_설정'!B5,S1847&lt;='01_설정'!B6,T1847&lt;='01_설정'!B7,U1847&lt;='01_설정'!B8),"Y",""))</f>
        <v>Y</v>
      </c>
      <c r="W1847" s="40">
        <f>IF(V1847&lt;&gt;"Y","",MAX(0,(1-R1847/'01_설정'!B5))*'01_설정'!B14+MAX(0,(1-S1847/'01_설정'!B6))*'01_설정'!B15+MAX(0,(1-T1847/'01_설정'!B7))*'01_설정'!B16+MAX(0,(1-U1847/'01_설정'!B8))*'01_설정'!B17+O1847*'01_설정'!B11+Q1847*'01_설정'!B12+P1847*'01_설정'!B13)</f>
        <v>37.424699450562386</v>
      </c>
      <c r="X1847" s="38">
        <f>IF(W1847="","",1+COUNTIFS($W$4:$W$3003,"&gt;"&amp;W1847)+COUNTIFS($W$4:W1847,W1847)-1)</f>
        <v>92</v>
      </c>
    </row>
    <row r="1848" spans="1:24" ht="16.5">
      <c r="A1848" s="38">
        <f>IF('04A_국토부원자료'!A1849="","",ROW()-3)</f>
        <v>1845</v>
      </c>
      <c r="B1848" s="39" t="str">
        <f>IFERROR('04A_국토부원자료'!B1849,"")</f>
        <v>서울특별시 송파구 방이동</v>
      </c>
      <c r="C1848" s="39" t="str">
        <f>IF(B1848="","",IF('04A_국토부원자료'!C1849&lt;&gt;"",'04A_국토부원자료'!C1849,TRIM('04A_국토부원자료'!D1849&amp;IF('04A_국토부원자료'!E1849&lt;&gt;"","-"&amp;'04A_국토부원자료'!E1849,""))))</f>
        <v>47-7</v>
      </c>
      <c r="D1848" s="39" t="str">
        <f>IFERROR('04A_국토부원자료'!F1849,"")</f>
        <v>피스티오피스텔</v>
      </c>
      <c r="E1848" s="40">
        <f>IFERROR(VALUE(SUBSTITUTE('04A_국토부원자료'!G1849,",","")),"")</f>
        <v>42.31</v>
      </c>
      <c r="F1848" s="41">
        <f>IFERROR(IF(AND('04A_국토부원자료'!H1849&lt;&gt;"",'04A_국토부원자료'!I1849&lt;&gt;""),DATE(INT(VALUE(SUBSTITUTE('04A_국토부원자료'!H1849,",",""))/100),MOD(VALUE(SUBSTITUTE('04A_국토부원자료'!H1849,",","")),100),VALUE(SUBSTITUTE('04A_국토부원자료'!I1849,",",""))),""),"")</f>
        <v>45394</v>
      </c>
      <c r="G1848" s="42">
        <f>IFERROR(VALUE(SUBSTITUTE('04A_국토부원자료'!J1849,",","")),"")</f>
        <v>73245</v>
      </c>
      <c r="H1848" s="43">
        <f t="shared" si="56"/>
        <v>732450000</v>
      </c>
      <c r="I1848" s="43">
        <f t="shared" si="57"/>
        <v>17311510.281257384</v>
      </c>
      <c r="J1848" s="38">
        <f>IFERROR(VALUE(SUBSTITUTE('04A_국토부원자료'!K1849,",","")),"")</f>
        <v>4</v>
      </c>
      <c r="K1848" s="38">
        <f>IFERROR(VALUE(SUBSTITUTE('04A_국토부원자료'!N1849,",","")),"")</f>
        <v>2022</v>
      </c>
      <c r="L1848" s="39" t="str">
        <f>IFERROR('04A_국토부원자료'!O1849,"")</f>
        <v>위례성대로2길 10</v>
      </c>
      <c r="M1848" s="39" t="str">
        <f>IFERROR('04A_국토부원자료'!Q1849,"")</f>
        <v>직거래</v>
      </c>
      <c r="N1848" s="38">
        <f>IF(B1848="","",IF('02_대상물건입력'!B5="",1,IF(ISNUMBER(SEARCH('02_대상물건입력'!B5,B1848)),1,0)))</f>
        <v>1</v>
      </c>
      <c r="O1848" s="38">
        <f>IF(B1848="","",IF('02_대상물건입력'!B6="",1,IF(ISNUMBER(SEARCH('02_대상물건입력'!B6,B1848)),1,0)))</f>
        <v>0</v>
      </c>
      <c r="P1848" s="38">
        <f>IF(L1848="","",IF('02_대상물건입력'!B15="",0,IF(ISNUMBER(SEARCH('02_대상물건입력'!B15,L1848)),1,0)))</f>
        <v>0</v>
      </c>
      <c r="Q1848" s="38">
        <f>IF(D1848="","",IF('02_대상물건입력'!B8="",0,IF(ISNUMBER(SEARCH('02_대상물건입력'!B8,D1848)),1,0)))</f>
        <v>0</v>
      </c>
      <c r="R1848" s="44">
        <f>IFERROR(ABS(E1848-'02_대상물건입력'!B11)/'02_대상물건입력'!B11,"")</f>
        <v>0.5530709031377099</v>
      </c>
      <c r="S1848" s="38">
        <f>IFERROR(ABS(J1848-'02_대상물건입력'!B10),"")</f>
        <v>8</v>
      </c>
      <c r="T1848" s="38">
        <f>IFERROR(ABS('01_설정'!B4-F1848),"")</f>
        <v>718</v>
      </c>
      <c r="U1848" s="38">
        <f>IFERROR(ABS(K1848-YEAR('02_대상물건입력'!B14)),"")</f>
        <v>4</v>
      </c>
      <c r="V1848" s="38" t="str">
        <f>IF(B1848="","",IF(AND(E1848&gt;0,F1848&gt;0,H1848&gt;0,OR('04A_국토부원자료'!P1849="",'04A_국토부원자료'!P1849="-"),IF('01_설정'!B10=1,N1848=1,TRUE),R1848&lt;='01_설정'!B5,S1848&lt;='01_설정'!B6,T1848&lt;='01_설정'!B7,U1848&lt;='01_설정'!B8),"Y",""))</f>
        <v/>
      </c>
      <c r="W1848" s="40" t="str">
        <f>IF(V1848&lt;&gt;"Y","",MAX(0,(1-R1848/'01_설정'!B5))*'01_설정'!B14+MAX(0,(1-S1848/'01_설정'!B6))*'01_설정'!B15+MAX(0,(1-T1848/'01_설정'!B7))*'01_설정'!B16+MAX(0,(1-U1848/'01_설정'!B8))*'01_설정'!B17+O1848*'01_설정'!B11+Q1848*'01_설정'!B12+P1848*'01_설정'!B13)</f>
        <v/>
      </c>
      <c r="X1848" s="38" t="str">
        <f>IF(W1848="","",1+COUNTIFS($W$4:$W$3003,"&gt;"&amp;W1848)+COUNTIFS($W$4:W1848,W1848)-1)</f>
        <v/>
      </c>
    </row>
    <row r="1849" spans="1:24" ht="16.5">
      <c r="A1849" s="38">
        <f>IF('04A_국토부원자료'!A1850="","",ROW()-3)</f>
        <v>1846</v>
      </c>
      <c r="B1849" s="39" t="str">
        <f>IFERROR('04A_국토부원자료'!B1850,"")</f>
        <v>서울특별시 송파구 방이동</v>
      </c>
      <c r="C1849" s="39" t="str">
        <f>IF(B1849="","",IF('04A_국토부원자료'!C1850&lt;&gt;"",'04A_국토부원자료'!C1850,TRIM('04A_국토부원자료'!D1850&amp;IF('04A_국토부원자료'!E1850&lt;&gt;"","-"&amp;'04A_국토부원자료'!E1850,""))))</f>
        <v>50</v>
      </c>
      <c r="D1849" s="39" t="str">
        <f>IFERROR('04A_국토부원자료'!F1850,"")</f>
        <v>잠실엘퍼스트오피스텔</v>
      </c>
      <c r="E1849" s="40">
        <f>IFERROR(VALUE(SUBSTITUTE('04A_국토부원자료'!G1850,",","")),"")</f>
        <v>19.286300000000001</v>
      </c>
      <c r="F1849" s="41">
        <f>IFERROR(IF(AND('04A_국토부원자료'!H1850&lt;&gt;"",'04A_국토부원자료'!I1850&lt;&gt;""),DATE(INT(VALUE(SUBSTITUTE('04A_국토부원자료'!H1850,",",""))/100),MOD(VALUE(SUBSTITUTE('04A_국토부원자료'!H1850,",","")),100),VALUE(SUBSTITUTE('04A_국토부원자료'!I1850,",",""))),""),"")</f>
        <v>45385</v>
      </c>
      <c r="G1849" s="42">
        <f>IFERROR(VALUE(SUBSTITUTE('04A_국토부원자료'!J1850,",","")),"")</f>
        <v>19200</v>
      </c>
      <c r="H1849" s="43">
        <f t="shared" si="56"/>
        <v>192000000</v>
      </c>
      <c r="I1849" s="43">
        <f t="shared" si="57"/>
        <v>9955253.2108284123</v>
      </c>
      <c r="J1849" s="38">
        <f>IFERROR(VALUE(SUBSTITUTE('04A_국토부원자료'!K1850,",","")),"")</f>
        <v>13</v>
      </c>
      <c r="K1849" s="38">
        <f>IFERROR(VALUE(SUBSTITUTE('04A_국토부원자료'!N1850,",","")),"")</f>
        <v>2019</v>
      </c>
      <c r="L1849" s="39" t="str">
        <f>IFERROR('04A_국토부원자료'!O1850,"")</f>
        <v>백제고분로51길 7</v>
      </c>
      <c r="M1849" s="39" t="str">
        <f>IFERROR('04A_국토부원자료'!Q1850,"")</f>
        <v>중개거래</v>
      </c>
      <c r="N1849" s="38">
        <f>IF(B1849="","",IF('02_대상물건입력'!B5="",1,IF(ISNUMBER(SEARCH('02_대상물건입력'!B5,B1849)),1,0)))</f>
        <v>1</v>
      </c>
      <c r="O1849" s="38">
        <f>IF(B1849="","",IF('02_대상물건입력'!B6="",1,IF(ISNUMBER(SEARCH('02_대상물건입력'!B6,B1849)),1,0)))</f>
        <v>0</v>
      </c>
      <c r="P1849" s="38">
        <f>IF(L1849="","",IF('02_대상물건입력'!B15="",0,IF(ISNUMBER(SEARCH('02_대상물건입력'!B15,L1849)),1,0)))</f>
        <v>0</v>
      </c>
      <c r="Q1849" s="38">
        <f>IF(D1849="","",IF('02_대상물건입력'!B8="",0,IF(ISNUMBER(SEARCH('02_대상물건입력'!B8,D1849)),1,0)))</f>
        <v>0</v>
      </c>
      <c r="R1849" s="44">
        <f>IFERROR(ABS(E1849-'02_대상물건입력'!B11)/'02_대상물건입력'!B11,"")</f>
        <v>0.29205881921094745</v>
      </c>
      <c r="S1849" s="38">
        <f>IFERROR(ABS(J1849-'02_대상물건입력'!B10),"")</f>
        <v>1</v>
      </c>
      <c r="T1849" s="38">
        <f>IFERROR(ABS('01_설정'!B4-F1849),"")</f>
        <v>727</v>
      </c>
      <c r="U1849" s="38">
        <f>IFERROR(ABS(K1849-YEAR('02_대상물건입력'!B14)),"")</f>
        <v>7</v>
      </c>
      <c r="V1849" s="38" t="str">
        <f>IF(B1849="","",IF(AND(E1849&gt;0,F1849&gt;0,H1849&gt;0,OR('04A_국토부원자료'!P1850="",'04A_국토부원자료'!P1850="-"),IF('01_설정'!B10=1,N1849=1,TRUE),R1849&lt;='01_설정'!B5,S1849&lt;='01_설정'!B6,T1849&lt;='01_설정'!B7,U1849&lt;='01_설정'!B8),"Y",""))</f>
        <v/>
      </c>
      <c r="W1849" s="40" t="str">
        <f>IF(V1849&lt;&gt;"Y","",MAX(0,(1-R1849/'01_설정'!B5))*'01_설정'!B14+MAX(0,(1-S1849/'01_설정'!B6))*'01_설정'!B15+MAX(0,(1-T1849/'01_설정'!B7))*'01_설정'!B16+MAX(0,(1-U1849/'01_설정'!B8))*'01_설정'!B17+O1849*'01_설정'!B11+Q1849*'01_설정'!B12+P1849*'01_설정'!B13)</f>
        <v/>
      </c>
      <c r="X1849" s="38" t="str">
        <f>IF(W1849="","",1+COUNTIFS($W$4:$W$3003,"&gt;"&amp;W1849)+COUNTIFS($W$4:W1849,W1849)-1)</f>
        <v/>
      </c>
    </row>
    <row r="1850" spans="1:24" ht="16.5">
      <c r="A1850" s="38">
        <f>IF('04A_국토부원자료'!A1851="","",ROW()-3)</f>
        <v>1847</v>
      </c>
      <c r="B1850" s="39" t="str">
        <f>IFERROR('04A_국토부원자료'!B1851,"")</f>
        <v>서울특별시 송파구 방이동</v>
      </c>
      <c r="C1850" s="39" t="str">
        <f>IF(B1850="","",IF('04A_국토부원자료'!C1851&lt;&gt;"",'04A_국토부원자료'!C1851,TRIM('04A_국토부원자료'!D1851&amp;IF('04A_국토부원자료'!E1851&lt;&gt;"","-"&amp;'04A_국토부원자료'!E1851,""))))</f>
        <v>49-9</v>
      </c>
      <c r="D1850" s="39" t="str">
        <f>IFERROR('04A_국토부원자료'!F1851,"")</f>
        <v>(49-9)</v>
      </c>
      <c r="E1850" s="40">
        <f>IFERROR(VALUE(SUBSTITUTE('04A_국토부원자료'!G1851,",","")),"")</f>
        <v>26.61</v>
      </c>
      <c r="F1850" s="41">
        <f>IFERROR(IF(AND('04A_국토부원자료'!H1851&lt;&gt;"",'04A_국토부원자료'!I1851&lt;&gt;""),DATE(INT(VALUE(SUBSTITUTE('04A_국토부원자료'!H1851,",",""))/100),MOD(VALUE(SUBSTITUTE('04A_국토부원자료'!H1851,",","")),100),VALUE(SUBSTITUTE('04A_국토부원자료'!I1851,",",""))),""),"")</f>
        <v>45384</v>
      </c>
      <c r="G1850" s="42">
        <f>IFERROR(VALUE(SUBSTITUTE('04A_국토부원자료'!J1851,",","")),"")</f>
        <v>41776</v>
      </c>
      <c r="H1850" s="43">
        <f t="shared" si="56"/>
        <v>417760000</v>
      </c>
      <c r="I1850" s="43">
        <f t="shared" si="57"/>
        <v>15699361.142427659</v>
      </c>
      <c r="J1850" s="38">
        <f>IFERROR(VALUE(SUBSTITUTE('04A_국토부원자료'!K1851,",","")),"")</f>
        <v>5</v>
      </c>
      <c r="K1850" s="38">
        <f>IFERROR(VALUE(SUBSTITUTE('04A_국토부원자료'!N1851,",","")),"")</f>
        <v>2021</v>
      </c>
      <c r="L1850" s="39" t="str">
        <f>IFERROR('04A_국토부원자료'!O1851,"")</f>
        <v xml:space="preserve"> </v>
      </c>
      <c r="M1850" s="39" t="str">
        <f>IFERROR('04A_국토부원자료'!Q1851,"")</f>
        <v>직거래</v>
      </c>
      <c r="N1850" s="38">
        <f>IF(B1850="","",IF('02_대상물건입력'!B5="",1,IF(ISNUMBER(SEARCH('02_대상물건입력'!B5,B1850)),1,0)))</f>
        <v>1</v>
      </c>
      <c r="O1850" s="38">
        <f>IF(B1850="","",IF('02_대상물건입력'!B6="",1,IF(ISNUMBER(SEARCH('02_대상물건입력'!B6,B1850)),1,0)))</f>
        <v>0</v>
      </c>
      <c r="P1850" s="38">
        <f>IF(L1850="","",IF('02_대상물건입력'!B15="",0,IF(ISNUMBER(SEARCH('02_대상물건입력'!B15,L1850)),1,0)))</f>
        <v>0</v>
      </c>
      <c r="Q1850" s="38">
        <f>IF(D1850="","",IF('02_대상물건입력'!B8="",0,IF(ISNUMBER(SEARCH('02_대상물건입력'!B8,D1850)),1,0)))</f>
        <v>0</v>
      </c>
      <c r="R1850" s="44">
        <f>IFERROR(ABS(E1850-'02_대상물건입력'!B11)/'02_대상물건입력'!B11,"")</f>
        <v>2.322815569618393E-2</v>
      </c>
      <c r="S1850" s="38">
        <f>IFERROR(ABS(J1850-'02_대상물건입력'!B10),"")</f>
        <v>7</v>
      </c>
      <c r="T1850" s="38">
        <f>IFERROR(ABS('01_설정'!B4-F1850),"")</f>
        <v>728</v>
      </c>
      <c r="U1850" s="38">
        <f>IFERROR(ABS(K1850-YEAR('02_대상물건입력'!B14)),"")</f>
        <v>5</v>
      </c>
      <c r="V1850" s="38" t="str">
        <f>IF(B1850="","",IF(AND(E1850&gt;0,F1850&gt;0,H1850&gt;0,OR('04A_국토부원자료'!P1851="",'04A_국토부원자료'!P1851="-"),IF('01_설정'!B10=1,N1850=1,TRUE),R1850&lt;='01_설정'!B5,S1850&lt;='01_설정'!B6,T1850&lt;='01_설정'!B7,U1850&lt;='01_설정'!B8),"Y",""))</f>
        <v/>
      </c>
      <c r="W1850" s="40" t="str">
        <f>IF(V1850&lt;&gt;"Y","",MAX(0,(1-R1850/'01_설정'!B5))*'01_설정'!B14+MAX(0,(1-S1850/'01_설정'!B6))*'01_설정'!B15+MAX(0,(1-T1850/'01_설정'!B7))*'01_설정'!B16+MAX(0,(1-U1850/'01_설정'!B8))*'01_설정'!B17+O1850*'01_설정'!B11+Q1850*'01_설정'!B12+P1850*'01_설정'!B13)</f>
        <v/>
      </c>
      <c r="X1850" s="38" t="str">
        <f>IF(W1850="","",1+COUNTIFS($W$4:$W$3003,"&gt;"&amp;W1850)+COUNTIFS($W$4:W1850,W1850)-1)</f>
        <v/>
      </c>
    </row>
    <row r="1851" spans="1:24" ht="16.5">
      <c r="A1851" s="38">
        <f>IF('04A_국토부원자료'!A1852="","",ROW()-3)</f>
        <v>1848</v>
      </c>
      <c r="B1851" s="39" t="str">
        <f>IFERROR('04A_국토부원자료'!B1852,"")</f>
        <v>서울특별시 송파구 방이동</v>
      </c>
      <c r="C1851" s="39" t="str">
        <f>IF(B1851="","",IF('04A_국토부원자료'!C1852&lt;&gt;"",'04A_국토부원자료'!C1852,TRIM('04A_국토부원자료'!D1852&amp;IF('04A_국토부원자료'!E1852&lt;&gt;"","-"&amp;'04A_국토부원자료'!E1852,""))))</f>
        <v>46-2</v>
      </c>
      <c r="D1851" s="39" t="str">
        <f>IFERROR('04A_국토부원자료'!F1852,"")</f>
        <v>사보이시티잠실</v>
      </c>
      <c r="E1851" s="40">
        <f>IFERROR(VALUE(SUBSTITUTE('04A_국토부원자료'!G1852,",","")),"")</f>
        <v>19.3629</v>
      </c>
      <c r="F1851" s="41">
        <f>IFERROR(IF(AND('04A_국토부원자료'!H1852&lt;&gt;"",'04A_국토부원자료'!I1852&lt;&gt;""),DATE(INT(VALUE(SUBSTITUTE('04A_국토부원자료'!H1852,",",""))/100),MOD(VALUE(SUBSTITUTE('04A_국토부원자료'!H1852,",","")),100),VALUE(SUBSTITUTE('04A_국토부원자료'!I1852,",",""))),""),"")</f>
        <v>45384</v>
      </c>
      <c r="G1851" s="42">
        <f>IFERROR(VALUE(SUBSTITUTE('04A_국토부원자료'!J1852,",","")),"")</f>
        <v>22400</v>
      </c>
      <c r="H1851" s="43">
        <f t="shared" si="56"/>
        <v>224000000</v>
      </c>
      <c r="I1851" s="43">
        <f t="shared" si="57"/>
        <v>11568515.046816334</v>
      </c>
      <c r="J1851" s="38">
        <f>IFERROR(VALUE(SUBSTITUTE('04A_국토부원자료'!K1852,",","")),"")</f>
        <v>8</v>
      </c>
      <c r="K1851" s="38">
        <f>IFERROR(VALUE(SUBSTITUTE('04A_국토부원자료'!N1852,",","")),"")</f>
        <v>2021</v>
      </c>
      <c r="L1851" s="39" t="str">
        <f>IFERROR('04A_국토부원자료'!O1852,"")</f>
        <v>오금로11길 45</v>
      </c>
      <c r="M1851" s="39" t="str">
        <f>IFERROR('04A_국토부원자료'!Q1852,"")</f>
        <v>중개거래</v>
      </c>
      <c r="N1851" s="38">
        <f>IF(B1851="","",IF('02_대상물건입력'!B5="",1,IF(ISNUMBER(SEARCH('02_대상물건입력'!B5,B1851)),1,0)))</f>
        <v>1</v>
      </c>
      <c r="O1851" s="38">
        <f>IF(B1851="","",IF('02_대상물건입력'!B6="",1,IF(ISNUMBER(SEARCH('02_대상물건입력'!B6,B1851)),1,0)))</f>
        <v>0</v>
      </c>
      <c r="P1851" s="38">
        <f>IF(L1851="","",IF('02_대상물건입력'!B15="",0,IF(ISNUMBER(SEARCH('02_대상물건입력'!B15,L1851)),1,0)))</f>
        <v>0</v>
      </c>
      <c r="Q1851" s="38">
        <f>IF(D1851="","",IF('02_대상물건입력'!B8="",0,IF(ISNUMBER(SEARCH('02_대상물건입력'!B8,D1851)),1,0)))</f>
        <v>0</v>
      </c>
      <c r="R1851" s="44">
        <f>IFERROR(ABS(E1851-'02_대상물건입력'!B11)/'02_대상물건입력'!B11,"")</f>
        <v>0.28924706711498083</v>
      </c>
      <c r="S1851" s="38">
        <f>IFERROR(ABS(J1851-'02_대상물건입력'!B10),"")</f>
        <v>4</v>
      </c>
      <c r="T1851" s="38">
        <f>IFERROR(ABS('01_설정'!B4-F1851),"")</f>
        <v>728</v>
      </c>
      <c r="U1851" s="38">
        <f>IFERROR(ABS(K1851-YEAR('02_대상물건입력'!B14)),"")</f>
        <v>5</v>
      </c>
      <c r="V1851" s="38" t="str">
        <f>IF(B1851="","",IF(AND(E1851&gt;0,F1851&gt;0,H1851&gt;0,OR('04A_국토부원자료'!P1852="",'04A_국토부원자료'!P1852="-"),IF('01_설정'!B10=1,N1851=1,TRUE),R1851&lt;='01_설정'!B5,S1851&lt;='01_설정'!B6,T1851&lt;='01_설정'!B7,U1851&lt;='01_설정'!B8),"Y",""))</f>
        <v/>
      </c>
      <c r="W1851" s="40" t="str">
        <f>IF(V1851&lt;&gt;"Y","",MAX(0,(1-R1851/'01_설정'!B5))*'01_설정'!B14+MAX(0,(1-S1851/'01_설정'!B6))*'01_설정'!B15+MAX(0,(1-T1851/'01_설정'!B7))*'01_설정'!B16+MAX(0,(1-U1851/'01_설정'!B8))*'01_설정'!B17+O1851*'01_설정'!B11+Q1851*'01_설정'!B12+P1851*'01_설정'!B13)</f>
        <v/>
      </c>
      <c r="X1851" s="38" t="str">
        <f>IF(W1851="","",1+COUNTIFS($W$4:$W$3003,"&gt;"&amp;W1851)+COUNTIFS($W$4:W1851,W1851)-1)</f>
        <v/>
      </c>
    </row>
    <row r="1852" spans="1:24" ht="16.5">
      <c r="A1852" s="38">
        <f>IF('04A_국토부원자료'!A1853="","",ROW()-3)</f>
        <v>1849</v>
      </c>
      <c r="B1852" s="39" t="str">
        <f>IFERROR('04A_국토부원자료'!B1853,"")</f>
        <v>서울특별시 송파구 방이동</v>
      </c>
      <c r="C1852" s="39" t="str">
        <f>IF(B1852="","",IF('04A_국토부원자료'!C1853&lt;&gt;"",'04A_국토부원자료'!C1853,TRIM('04A_국토부원자료'!D1853&amp;IF('04A_국토부원자료'!E1853&lt;&gt;"","-"&amp;'04A_국토부원자료'!E1853,""))))</f>
        <v>43</v>
      </c>
      <c r="D1852" s="39" t="str">
        <f>IFERROR('04A_국토부원자료'!F1853,"")</f>
        <v>대명벨리온</v>
      </c>
      <c r="E1852" s="40">
        <f>IFERROR(VALUE(SUBSTITUTE('04A_국토부원자료'!G1853,",","")),"")</f>
        <v>17.32</v>
      </c>
      <c r="F1852" s="41">
        <f>IFERROR(IF(AND('04A_국토부원자료'!H1853&lt;&gt;"",'04A_국토부원자료'!I1853&lt;&gt;""),DATE(INT(VALUE(SUBSTITUTE('04A_국토부원자료'!H1853,",",""))/100),MOD(VALUE(SUBSTITUTE('04A_국토부원자료'!H1853,",","")),100),VALUE(SUBSTITUTE('04A_국토부원자료'!I1853,",",""))),""),"")</f>
        <v>45381</v>
      </c>
      <c r="G1852" s="42">
        <f>IFERROR(VALUE(SUBSTITUTE('04A_국토부원자료'!J1853,",","")),"")</f>
        <v>19000</v>
      </c>
      <c r="H1852" s="43">
        <f t="shared" si="56"/>
        <v>190000000</v>
      </c>
      <c r="I1852" s="43">
        <f t="shared" si="57"/>
        <v>10969976.905311778</v>
      </c>
      <c r="J1852" s="38">
        <f>IFERROR(VALUE(SUBSTITUTE('04A_국토부원자료'!K1853,",","")),"")</f>
        <v>14</v>
      </c>
      <c r="K1852" s="38">
        <f>IFERROR(VALUE(SUBSTITUTE('04A_국토부원자료'!N1853,",","")),"")</f>
        <v>2017</v>
      </c>
      <c r="L1852" s="39" t="str">
        <f>IFERROR('04A_국토부원자료'!O1853,"")</f>
        <v xml:space="preserve"> </v>
      </c>
      <c r="M1852" s="39" t="str">
        <f>IFERROR('04A_국토부원자료'!Q1853,"")</f>
        <v>중개거래</v>
      </c>
      <c r="N1852" s="38">
        <f>IF(B1852="","",IF('02_대상물건입력'!B5="",1,IF(ISNUMBER(SEARCH('02_대상물건입력'!B5,B1852)),1,0)))</f>
        <v>1</v>
      </c>
      <c r="O1852" s="38">
        <f>IF(B1852="","",IF('02_대상물건입력'!B6="",1,IF(ISNUMBER(SEARCH('02_대상물건입력'!B6,B1852)),1,0)))</f>
        <v>0</v>
      </c>
      <c r="P1852" s="38">
        <f>IF(L1852="","",IF('02_대상물건입력'!B15="",0,IF(ISNUMBER(SEARCH('02_대상물건입력'!B15,L1852)),1,0)))</f>
        <v>0</v>
      </c>
      <c r="Q1852" s="38">
        <f>IF(D1852="","",IF('02_대상물건입력'!B8="",0,IF(ISNUMBER(SEARCH('02_대상물건입력'!B8,D1852)),1,0)))</f>
        <v>0</v>
      </c>
      <c r="R1852" s="44">
        <f>IFERROR(ABS(E1852-'02_대상물건입력'!B11)/'02_대상물건입력'!B11,"")</f>
        <v>0.36423568796158984</v>
      </c>
      <c r="S1852" s="38">
        <f>IFERROR(ABS(J1852-'02_대상물건입력'!B10),"")</f>
        <v>2</v>
      </c>
      <c r="T1852" s="38">
        <f>IFERROR(ABS('01_설정'!B4-F1852),"")</f>
        <v>731</v>
      </c>
      <c r="U1852" s="38">
        <f>IFERROR(ABS(K1852-YEAR('02_대상물건입력'!B14)),"")</f>
        <v>9</v>
      </c>
      <c r="V1852" s="38" t="str">
        <f>IF(B1852="","",IF(AND(E1852&gt;0,F1852&gt;0,H1852&gt;0,OR('04A_국토부원자료'!P1853="",'04A_국토부원자료'!P1853="-"),IF('01_설정'!B10=1,N1852=1,TRUE),R1852&lt;='01_설정'!B5,S1852&lt;='01_설정'!B6,T1852&lt;='01_설정'!B7,U1852&lt;='01_설정'!B8),"Y",""))</f>
        <v/>
      </c>
      <c r="W1852" s="40" t="str">
        <f>IF(V1852&lt;&gt;"Y","",MAX(0,(1-R1852/'01_설정'!B5))*'01_설정'!B14+MAX(0,(1-S1852/'01_설정'!B6))*'01_설정'!B15+MAX(0,(1-T1852/'01_설정'!B7))*'01_설정'!B16+MAX(0,(1-U1852/'01_설정'!B8))*'01_설정'!B17+O1852*'01_설정'!B11+Q1852*'01_설정'!B12+P1852*'01_설정'!B13)</f>
        <v/>
      </c>
      <c r="X1852" s="38" t="str">
        <f>IF(W1852="","",1+COUNTIFS($W$4:$W$3003,"&gt;"&amp;W1852)+COUNTIFS($W$4:W1852,W1852)-1)</f>
        <v/>
      </c>
    </row>
    <row r="1853" spans="1:24" ht="16.5">
      <c r="A1853" s="38">
        <f>IF('04A_국토부원자료'!A1854="","",ROW()-3)</f>
        <v>1850</v>
      </c>
      <c r="B1853" s="39" t="str">
        <f>IFERROR('04A_국토부원자료'!B1854,"")</f>
        <v>서울특별시 송파구 방이동</v>
      </c>
      <c r="C1853" s="39" t="str">
        <f>IF(B1853="","",IF('04A_국토부원자료'!C1854&lt;&gt;"",'04A_국토부원자료'!C1854,TRIM('04A_국토부원자료'!D1854&amp;IF('04A_국토부원자료'!E1854&lt;&gt;"","-"&amp;'04A_국토부원자료'!E1854,""))))</f>
        <v>47</v>
      </c>
      <c r="D1853" s="39" t="str">
        <f>IFERROR('04A_국토부원자료'!F1854,"")</f>
        <v>잠실헤리츠</v>
      </c>
      <c r="E1853" s="40">
        <f>IFERROR(VALUE(SUBSTITUTE('04A_국토부원자료'!G1854,",","")),"")</f>
        <v>20.97</v>
      </c>
      <c r="F1853" s="41">
        <f>IFERROR(IF(AND('04A_국토부원자료'!H1854&lt;&gt;"",'04A_국토부원자료'!I1854&lt;&gt;""),DATE(INT(VALUE(SUBSTITUTE('04A_국토부원자료'!H1854,",",""))/100),MOD(VALUE(SUBSTITUTE('04A_국토부원자료'!H1854,",","")),100),VALUE(SUBSTITUTE('04A_국토부원자료'!I1854,",",""))),""),"")</f>
        <v>45380</v>
      </c>
      <c r="G1853" s="42">
        <f>IFERROR(VALUE(SUBSTITUTE('04A_국토부원자료'!J1854,",","")),"")</f>
        <v>20300</v>
      </c>
      <c r="H1853" s="43">
        <f t="shared" si="56"/>
        <v>203000000</v>
      </c>
      <c r="I1853" s="43">
        <f t="shared" si="57"/>
        <v>9680495.9465903677</v>
      </c>
      <c r="J1853" s="38">
        <f>IFERROR(VALUE(SUBSTITUTE('04A_국토부원자료'!K1854,",","")),"")</f>
        <v>5</v>
      </c>
      <c r="K1853" s="38">
        <f>IFERROR(VALUE(SUBSTITUTE('04A_국토부원자료'!N1854,",","")),"")</f>
        <v>2017</v>
      </c>
      <c r="L1853" s="39" t="str">
        <f>IFERROR('04A_국토부원자료'!O1854,"")</f>
        <v xml:space="preserve"> </v>
      </c>
      <c r="M1853" s="39" t="str">
        <f>IFERROR('04A_국토부원자료'!Q1854,"")</f>
        <v>중개거래</v>
      </c>
      <c r="N1853" s="38">
        <f>IF(B1853="","",IF('02_대상물건입력'!B5="",1,IF(ISNUMBER(SEARCH('02_대상물건입력'!B5,B1853)),1,0)))</f>
        <v>1</v>
      </c>
      <c r="O1853" s="38">
        <f>IF(B1853="","",IF('02_대상물건입력'!B6="",1,IF(ISNUMBER(SEARCH('02_대상물건입력'!B6,B1853)),1,0)))</f>
        <v>0</v>
      </c>
      <c r="P1853" s="38">
        <f>IF(L1853="","",IF('02_대상물건입력'!B15="",0,IF(ISNUMBER(SEARCH('02_대상물건입력'!B15,L1853)),1,0)))</f>
        <v>0</v>
      </c>
      <c r="Q1853" s="38">
        <f>IF(D1853="","",IF('02_대상물건입력'!B8="",0,IF(ISNUMBER(SEARCH('02_대상물건입력'!B8,D1853)),1,0)))</f>
        <v>0</v>
      </c>
      <c r="R1853" s="44">
        <f>IFERROR(ABS(E1853-'02_대상물건입력'!B11)/'02_대상물건입력'!B11,"")</f>
        <v>0.23025533351931521</v>
      </c>
      <c r="S1853" s="38">
        <f>IFERROR(ABS(J1853-'02_대상물건입력'!B10),"")</f>
        <v>7</v>
      </c>
      <c r="T1853" s="38">
        <f>IFERROR(ABS('01_설정'!B4-F1853),"")</f>
        <v>732</v>
      </c>
      <c r="U1853" s="38">
        <f>IFERROR(ABS(K1853-YEAR('02_대상물건입력'!B14)),"")</f>
        <v>9</v>
      </c>
      <c r="V1853" s="38" t="str">
        <f>IF(B1853="","",IF(AND(E1853&gt;0,F1853&gt;0,H1853&gt;0,OR('04A_국토부원자료'!P1854="",'04A_국토부원자료'!P1854="-"),IF('01_설정'!B10=1,N1853=1,TRUE),R1853&lt;='01_설정'!B5,S1853&lt;='01_설정'!B6,T1853&lt;='01_설정'!B7,U1853&lt;='01_설정'!B8),"Y",""))</f>
        <v/>
      </c>
      <c r="W1853" s="40" t="str">
        <f>IF(V1853&lt;&gt;"Y","",MAX(0,(1-R1853/'01_설정'!B5))*'01_설정'!B14+MAX(0,(1-S1853/'01_설정'!B6))*'01_설정'!B15+MAX(0,(1-T1853/'01_설정'!B7))*'01_설정'!B16+MAX(0,(1-U1853/'01_설정'!B8))*'01_설정'!B17+O1853*'01_설정'!B11+Q1853*'01_설정'!B12+P1853*'01_설정'!B13)</f>
        <v/>
      </c>
      <c r="X1853" s="38" t="str">
        <f>IF(W1853="","",1+COUNTIFS($W$4:$W$3003,"&gt;"&amp;W1853)+COUNTIFS($W$4:W1853,W1853)-1)</f>
        <v/>
      </c>
    </row>
    <row r="1854" spans="1:24" ht="16.5">
      <c r="A1854" s="38">
        <f>IF('04A_국토부원자료'!A1855="","",ROW()-3)</f>
        <v>1851</v>
      </c>
      <c r="B1854" s="39" t="str">
        <f>IFERROR('04A_국토부원자료'!B1855,"")</f>
        <v>서울특별시 송파구 방이동</v>
      </c>
      <c r="C1854" s="39" t="str">
        <f>IF(B1854="","",IF('04A_국토부원자료'!C1855&lt;&gt;"",'04A_국토부원자료'!C1855,TRIM('04A_국토부원자료'!D1855&amp;IF('04A_국토부원자료'!E1855&lt;&gt;"","-"&amp;'04A_국토부원자료'!E1855,""))))</f>
        <v>22-5</v>
      </c>
      <c r="D1854" s="39" t="str">
        <f>IFERROR('04A_국토부원자료'!F1855,"")</f>
        <v>잠실리시온</v>
      </c>
      <c r="E1854" s="40">
        <f>IFERROR(VALUE(SUBSTITUTE('04A_국토부원자료'!G1855,",","")),"")</f>
        <v>53.3</v>
      </c>
      <c r="F1854" s="41">
        <f>IFERROR(IF(AND('04A_국토부원자료'!H1855&lt;&gt;"",'04A_국토부원자료'!I1855&lt;&gt;""),DATE(INT(VALUE(SUBSTITUTE('04A_국토부원자료'!H1855,",",""))/100),MOD(VALUE(SUBSTITUTE('04A_국토부원자료'!H1855,",","")),100),VALUE(SUBSTITUTE('04A_국토부원자료'!I1855,",",""))),""),"")</f>
        <v>45379</v>
      </c>
      <c r="G1854" s="42">
        <f>IFERROR(VALUE(SUBSTITUTE('04A_국토부원자료'!J1855,",","")),"")</f>
        <v>55000</v>
      </c>
      <c r="H1854" s="43">
        <f t="shared" si="56"/>
        <v>550000000</v>
      </c>
      <c r="I1854" s="43">
        <f t="shared" si="57"/>
        <v>10318949.343339588</v>
      </c>
      <c r="J1854" s="38">
        <f>IFERROR(VALUE(SUBSTITUTE('04A_국토부원자료'!K1855,",","")),"")</f>
        <v>15</v>
      </c>
      <c r="K1854" s="38">
        <f>IFERROR(VALUE(SUBSTITUTE('04A_국토부원자료'!N1855,",","")),"")</f>
        <v>2004</v>
      </c>
      <c r="L1854" s="39" t="str">
        <f>IFERROR('04A_국토부원자료'!O1855,"")</f>
        <v>오금로 87</v>
      </c>
      <c r="M1854" s="39" t="str">
        <f>IFERROR('04A_국토부원자료'!Q1855,"")</f>
        <v>중개거래</v>
      </c>
      <c r="N1854" s="38">
        <f>IF(B1854="","",IF('02_대상물건입력'!B5="",1,IF(ISNUMBER(SEARCH('02_대상물건입력'!B5,B1854)),1,0)))</f>
        <v>1</v>
      </c>
      <c r="O1854" s="38">
        <f>IF(B1854="","",IF('02_대상물건입력'!B6="",1,IF(ISNUMBER(SEARCH('02_대상물건입력'!B6,B1854)),1,0)))</f>
        <v>0</v>
      </c>
      <c r="P1854" s="38">
        <f>IF(L1854="","",IF('02_대상물건입력'!B15="",0,IF(ISNUMBER(SEARCH('02_대상물건입력'!B15,L1854)),1,0)))</f>
        <v>0</v>
      </c>
      <c r="Q1854" s="38">
        <f>IF(D1854="","",IF('02_대상물건입력'!B8="",0,IF(ISNUMBER(SEARCH('02_대상물건입력'!B8,D1854)),1,0)))</f>
        <v>0</v>
      </c>
      <c r="R1854" s="44">
        <f>IFERROR(ABS(E1854-'02_대상물건입력'!B11)/'02_대상물건입력'!B11,"")</f>
        <v>0.9564802443214353</v>
      </c>
      <c r="S1854" s="38">
        <f>IFERROR(ABS(J1854-'02_대상물건입력'!B10),"")</f>
        <v>3</v>
      </c>
      <c r="T1854" s="38">
        <f>IFERROR(ABS('01_설정'!B4-F1854),"")</f>
        <v>733</v>
      </c>
      <c r="U1854" s="38">
        <f>IFERROR(ABS(K1854-YEAR('02_대상물건입력'!B14)),"")</f>
        <v>22</v>
      </c>
      <c r="V1854" s="38" t="str">
        <f>IF(B1854="","",IF(AND(E1854&gt;0,F1854&gt;0,H1854&gt;0,OR('04A_국토부원자료'!P1855="",'04A_국토부원자료'!P1855="-"),IF('01_설정'!B10=1,N1854=1,TRUE),R1854&lt;='01_설정'!B5,S1854&lt;='01_설정'!B6,T1854&lt;='01_설정'!B7,U1854&lt;='01_설정'!B8),"Y",""))</f>
        <v/>
      </c>
      <c r="W1854" s="40" t="str">
        <f>IF(V1854&lt;&gt;"Y","",MAX(0,(1-R1854/'01_설정'!B5))*'01_설정'!B14+MAX(0,(1-S1854/'01_설정'!B6))*'01_설정'!B15+MAX(0,(1-T1854/'01_설정'!B7))*'01_설정'!B16+MAX(0,(1-U1854/'01_설정'!B8))*'01_설정'!B17+O1854*'01_설정'!B11+Q1854*'01_설정'!B12+P1854*'01_설정'!B13)</f>
        <v/>
      </c>
      <c r="X1854" s="38" t="str">
        <f>IF(W1854="","",1+COUNTIFS($W$4:$W$3003,"&gt;"&amp;W1854)+COUNTIFS($W$4:W1854,W1854)-1)</f>
        <v/>
      </c>
    </row>
    <row r="1855" spans="1:24" ht="16.5">
      <c r="A1855" s="38">
        <f>IF('04A_국토부원자료'!A1856="","",ROW()-3)</f>
        <v>1852</v>
      </c>
      <c r="B1855" s="39" t="str">
        <f>IFERROR('04A_국토부원자료'!B1856,"")</f>
        <v>서울특별시 송파구 방이동</v>
      </c>
      <c r="C1855" s="39" t="str">
        <f>IF(B1855="","",IF('04A_국토부원자료'!C1856&lt;&gt;"",'04A_국토부원자료'!C1856,TRIM('04A_국토부원자료'!D1856&amp;IF('04A_국토부원자료'!E1856&lt;&gt;"","-"&amp;'04A_국토부원자료'!E1856,""))))</f>
        <v>47</v>
      </c>
      <c r="D1855" s="39" t="str">
        <f>IFERROR('04A_국토부원자료'!F1856,"")</f>
        <v>잠실헤리츠</v>
      </c>
      <c r="E1855" s="40">
        <f>IFERROR(VALUE(SUBSTITUTE('04A_국토부원자료'!G1856,",","")),"")</f>
        <v>20.97</v>
      </c>
      <c r="F1855" s="41">
        <f>IFERROR(IF(AND('04A_국토부원자료'!H1856&lt;&gt;"",'04A_국토부원자료'!I1856&lt;&gt;""),DATE(INT(VALUE(SUBSTITUTE('04A_국토부원자료'!H1856,",",""))/100),MOD(VALUE(SUBSTITUTE('04A_국토부원자료'!H1856,",","")),100),VALUE(SUBSTITUTE('04A_국토부원자료'!I1856,",",""))),""),"")</f>
        <v>45379</v>
      </c>
      <c r="G1855" s="42">
        <f>IFERROR(VALUE(SUBSTITUTE('04A_국토부원자료'!J1856,",","")),"")</f>
        <v>20000</v>
      </c>
      <c r="H1855" s="43">
        <f t="shared" si="56"/>
        <v>200000000</v>
      </c>
      <c r="I1855" s="43">
        <f t="shared" si="57"/>
        <v>9537434.4301382937</v>
      </c>
      <c r="J1855" s="38">
        <f>IFERROR(VALUE(SUBSTITUTE('04A_국토부원자료'!K1856,",","")),"")</f>
        <v>10</v>
      </c>
      <c r="K1855" s="38">
        <f>IFERROR(VALUE(SUBSTITUTE('04A_국토부원자료'!N1856,",","")),"")</f>
        <v>2017</v>
      </c>
      <c r="L1855" s="39" t="str">
        <f>IFERROR('04A_국토부원자료'!O1856,"")</f>
        <v xml:space="preserve"> </v>
      </c>
      <c r="M1855" s="39" t="str">
        <f>IFERROR('04A_국토부원자료'!Q1856,"")</f>
        <v>중개거래</v>
      </c>
      <c r="N1855" s="38">
        <f>IF(B1855="","",IF('02_대상물건입력'!B5="",1,IF(ISNUMBER(SEARCH('02_대상물건입력'!B5,B1855)),1,0)))</f>
        <v>1</v>
      </c>
      <c r="O1855" s="38">
        <f>IF(B1855="","",IF('02_대상물건입력'!B6="",1,IF(ISNUMBER(SEARCH('02_대상물건입력'!B6,B1855)),1,0)))</f>
        <v>0</v>
      </c>
      <c r="P1855" s="38">
        <f>IF(L1855="","",IF('02_대상물건입력'!B15="",0,IF(ISNUMBER(SEARCH('02_대상물건입력'!B15,L1855)),1,0)))</f>
        <v>0</v>
      </c>
      <c r="Q1855" s="38">
        <f>IF(D1855="","",IF('02_대상물건입력'!B8="",0,IF(ISNUMBER(SEARCH('02_대상물건입력'!B8,D1855)),1,0)))</f>
        <v>0</v>
      </c>
      <c r="R1855" s="44">
        <f>IFERROR(ABS(E1855-'02_대상물건입력'!B11)/'02_대상물건입력'!B11,"")</f>
        <v>0.23025533351931521</v>
      </c>
      <c r="S1855" s="38">
        <f>IFERROR(ABS(J1855-'02_대상물건입력'!B10),"")</f>
        <v>2</v>
      </c>
      <c r="T1855" s="38">
        <f>IFERROR(ABS('01_설정'!B4-F1855),"")</f>
        <v>733</v>
      </c>
      <c r="U1855" s="38">
        <f>IFERROR(ABS(K1855-YEAR('02_대상물건입력'!B14)),"")</f>
        <v>9</v>
      </c>
      <c r="V1855" s="38" t="str">
        <f>IF(B1855="","",IF(AND(E1855&gt;0,F1855&gt;0,H1855&gt;0,OR('04A_국토부원자료'!P1856="",'04A_국토부원자료'!P1856="-"),IF('01_설정'!B10=1,N1855=1,TRUE),R1855&lt;='01_설정'!B5,S1855&lt;='01_설정'!B6,T1855&lt;='01_설정'!B7,U1855&lt;='01_설정'!B8),"Y",""))</f>
        <v>Y</v>
      </c>
      <c r="W1855" s="40">
        <f>IF(V1855&lt;&gt;"Y","",MAX(0,(1-R1855/'01_설정'!B5))*'01_설정'!B14+MAX(0,(1-S1855/'01_설정'!B6))*'01_설정'!B15+MAX(0,(1-T1855/'01_설정'!B7))*'01_설정'!B16+MAX(0,(1-U1855/'01_설정'!B8))*'01_설정'!B17+O1855*'01_설정'!B11+Q1855*'01_설정'!B12+P1855*'01_설정'!B13)</f>
        <v>15.88821558180711</v>
      </c>
      <c r="X1855" s="38">
        <f>IF(W1855="","",1+COUNTIFS($W$4:$W$3003,"&gt;"&amp;W1855)+COUNTIFS($W$4:W1855,W1855)-1)</f>
        <v>286</v>
      </c>
    </row>
    <row r="1856" spans="1:24" ht="16.5">
      <c r="A1856" s="38">
        <f>IF('04A_국토부원자료'!A1857="","",ROW()-3)</f>
        <v>1853</v>
      </c>
      <c r="B1856" s="39" t="str">
        <f>IFERROR('04A_국토부원자료'!B1857,"")</f>
        <v>서울특별시 송파구 방이동</v>
      </c>
      <c r="C1856" s="39" t="str">
        <f>IF(B1856="","",IF('04A_국토부원자료'!C1857&lt;&gt;"",'04A_국토부원자료'!C1857,TRIM('04A_국토부원자료'!D1857&amp;IF('04A_국토부원자료'!E1857&lt;&gt;"","-"&amp;'04A_국토부원자료'!E1857,""))))</f>
        <v>35-4</v>
      </c>
      <c r="D1856" s="39" t="str">
        <f>IFERROR('04A_국토부원자료'!F1857,"")</f>
        <v>I-SPACE 잠실2</v>
      </c>
      <c r="E1856" s="40">
        <f>IFERROR(VALUE(SUBSTITUTE('04A_국토부원자료'!G1857,",","")),"")</f>
        <v>29.6</v>
      </c>
      <c r="F1856" s="41">
        <f>IFERROR(IF(AND('04A_국토부원자료'!H1857&lt;&gt;"",'04A_국토부원자료'!I1857&lt;&gt;""),DATE(INT(VALUE(SUBSTITUTE('04A_국토부원자료'!H1857,",",""))/100),MOD(VALUE(SUBSTITUTE('04A_국토부원자료'!H1857,",","")),100),VALUE(SUBSTITUTE('04A_국토부원자료'!I1857,",",""))),""),"")</f>
        <v>45378</v>
      </c>
      <c r="G1856" s="42">
        <f>IFERROR(VALUE(SUBSTITUTE('04A_국토부원자료'!J1857,",","")),"")</f>
        <v>22500</v>
      </c>
      <c r="H1856" s="43">
        <f t="shared" si="56"/>
        <v>225000000</v>
      </c>
      <c r="I1856" s="43">
        <f t="shared" si="57"/>
        <v>7601351.3513513505</v>
      </c>
      <c r="J1856" s="38">
        <f>IFERROR(VALUE(SUBSTITUTE('04A_국토부원자료'!K1857,",","")),"")</f>
        <v>13</v>
      </c>
      <c r="K1856" s="38">
        <f>IFERROR(VALUE(SUBSTITUTE('04A_국토부원자료'!N1857,",","")),"")</f>
        <v>2003</v>
      </c>
      <c r="L1856" s="39" t="str">
        <f>IFERROR('04A_국토부원자료'!O1857,"")</f>
        <v>올림픽로 354</v>
      </c>
      <c r="M1856" s="39" t="str">
        <f>IFERROR('04A_국토부원자료'!Q1857,"")</f>
        <v>중개거래</v>
      </c>
      <c r="N1856" s="38">
        <f>IF(B1856="","",IF('02_대상물건입력'!B5="",1,IF(ISNUMBER(SEARCH('02_대상물건입력'!B5,B1856)),1,0)))</f>
        <v>1</v>
      </c>
      <c r="O1856" s="38">
        <f>IF(B1856="","",IF('02_대상물건입력'!B6="",1,IF(ISNUMBER(SEARCH('02_대상물건입력'!B6,B1856)),1,0)))</f>
        <v>0</v>
      </c>
      <c r="P1856" s="38">
        <f>IF(L1856="","",IF('02_대상물건입력'!B15="",0,IF(ISNUMBER(SEARCH('02_대상물건입력'!B15,L1856)),1,0)))</f>
        <v>0</v>
      </c>
      <c r="Q1856" s="38">
        <f>IF(D1856="","",IF('02_대상물건입력'!B8="",0,IF(ISNUMBER(SEARCH('02_대상물건입력'!B8,D1856)),1,0)))</f>
        <v>0</v>
      </c>
      <c r="R1856" s="44">
        <f>IFERROR(ABS(E1856-'02_대상물건입력'!B11)/'02_대상물건입력'!B11,"")</f>
        <v>8.6525614107213739E-2</v>
      </c>
      <c r="S1856" s="38">
        <f>IFERROR(ABS(J1856-'02_대상물건입력'!B10),"")</f>
        <v>1</v>
      </c>
      <c r="T1856" s="38">
        <f>IFERROR(ABS('01_설정'!B4-F1856),"")</f>
        <v>734</v>
      </c>
      <c r="U1856" s="38">
        <f>IFERROR(ABS(K1856-YEAR('02_대상물건입력'!B14)),"")</f>
        <v>23</v>
      </c>
      <c r="V1856" s="38" t="str">
        <f>IF(B1856="","",IF(AND(E1856&gt;0,F1856&gt;0,H1856&gt;0,OR('04A_국토부원자료'!P1857="",'04A_국토부원자료'!P1857="-"),IF('01_설정'!B10=1,N1856=1,TRUE),R1856&lt;='01_설정'!B5,S1856&lt;='01_설정'!B6,T1856&lt;='01_설정'!B7,U1856&lt;='01_설정'!B8),"Y",""))</f>
        <v/>
      </c>
      <c r="W1856" s="40" t="str">
        <f>IF(V1856&lt;&gt;"Y","",MAX(0,(1-R1856/'01_설정'!B5))*'01_설정'!B14+MAX(0,(1-S1856/'01_설정'!B6))*'01_설정'!B15+MAX(0,(1-T1856/'01_설정'!B7))*'01_설정'!B16+MAX(0,(1-U1856/'01_설정'!B8))*'01_설정'!B17+O1856*'01_설정'!B11+Q1856*'01_설정'!B12+P1856*'01_설정'!B13)</f>
        <v/>
      </c>
      <c r="X1856" s="38" t="str">
        <f>IF(W1856="","",1+COUNTIFS($W$4:$W$3003,"&gt;"&amp;W1856)+COUNTIFS($W$4:W1856,W1856)-1)</f>
        <v/>
      </c>
    </row>
    <row r="1857" spans="1:24" ht="16.5">
      <c r="A1857" s="38">
        <f>IF('04A_국토부원자료'!A1858="","",ROW()-3)</f>
        <v>1854</v>
      </c>
      <c r="B1857" s="39" t="str">
        <f>IFERROR('04A_국토부원자료'!B1858,"")</f>
        <v>서울특별시 송파구 방이동</v>
      </c>
      <c r="C1857" s="39" t="str">
        <f>IF(B1857="","",IF('04A_국토부원자료'!C1858&lt;&gt;"",'04A_국토부원자료'!C1858,TRIM('04A_국토부원자료'!D1858&amp;IF('04A_국토부원자료'!E1858&lt;&gt;"","-"&amp;'04A_국토부원자료'!E1858,""))))</f>
        <v>46-2</v>
      </c>
      <c r="D1857" s="39" t="str">
        <f>IFERROR('04A_국토부원자료'!F1858,"")</f>
        <v>사보이시티잠실</v>
      </c>
      <c r="E1857" s="40">
        <f>IFERROR(VALUE(SUBSTITUTE('04A_국토부원자료'!G1858,",","")),"")</f>
        <v>23.301600000000001</v>
      </c>
      <c r="F1857" s="41">
        <f>IFERROR(IF(AND('04A_국토부원자료'!H1858&lt;&gt;"",'04A_국토부원자료'!I1858&lt;&gt;""),DATE(INT(VALUE(SUBSTITUTE('04A_국토부원자료'!H1858,",",""))/100),MOD(VALUE(SUBSTITUTE('04A_국토부원자료'!H1858,",","")),100),VALUE(SUBSTITUTE('04A_국토부원자료'!I1858,",",""))),""),"")</f>
        <v>45374</v>
      </c>
      <c r="G1857" s="42">
        <f>IFERROR(VALUE(SUBSTITUTE('04A_국토부원자료'!J1858,",","")),"")</f>
        <v>31500</v>
      </c>
      <c r="H1857" s="43">
        <f t="shared" si="56"/>
        <v>315000000</v>
      </c>
      <c r="I1857" s="43">
        <f t="shared" si="57"/>
        <v>13518385.003604902</v>
      </c>
      <c r="J1857" s="38">
        <f>IFERROR(VALUE(SUBSTITUTE('04A_국토부원자료'!K1858,",","")),"")</f>
        <v>9</v>
      </c>
      <c r="K1857" s="38">
        <f>IFERROR(VALUE(SUBSTITUTE('04A_국토부원자료'!N1858,",","")),"")</f>
        <v>2021</v>
      </c>
      <c r="L1857" s="39" t="str">
        <f>IFERROR('04A_국토부원자료'!O1858,"")</f>
        <v>오금로11길 45</v>
      </c>
      <c r="M1857" s="39" t="str">
        <f>IFERROR('04A_국토부원자료'!Q1858,"")</f>
        <v>중개거래</v>
      </c>
      <c r="N1857" s="38">
        <f>IF(B1857="","",IF('02_대상물건입력'!B5="",1,IF(ISNUMBER(SEARCH('02_대상물건입력'!B5,B1857)),1,0)))</f>
        <v>1</v>
      </c>
      <c r="O1857" s="38">
        <f>IF(B1857="","",IF('02_대상물건입력'!B6="",1,IF(ISNUMBER(SEARCH('02_대상물건입력'!B6,B1857)),1,0)))</f>
        <v>0</v>
      </c>
      <c r="P1857" s="38">
        <f>IF(L1857="","",IF('02_대상물건입력'!B15="",0,IF(ISNUMBER(SEARCH('02_대상물건입력'!B15,L1857)),1,0)))</f>
        <v>0</v>
      </c>
      <c r="Q1857" s="38">
        <f>IF(D1857="","",IF('02_대상물건입력'!B8="",0,IF(ISNUMBER(SEARCH('02_대상물건입력'!B8,D1857)),1,0)))</f>
        <v>0</v>
      </c>
      <c r="R1857" s="44">
        <f>IFERROR(ABS(E1857-'02_대상물건입력'!B11)/'02_대상물건입력'!B11,"")</f>
        <v>0.14466941724051854</v>
      </c>
      <c r="S1857" s="38">
        <f>IFERROR(ABS(J1857-'02_대상물건입력'!B10),"")</f>
        <v>3</v>
      </c>
      <c r="T1857" s="38">
        <f>IFERROR(ABS('01_설정'!B4-F1857),"")</f>
        <v>738</v>
      </c>
      <c r="U1857" s="38">
        <f>IFERROR(ABS(K1857-YEAR('02_대상물건입력'!B14)),"")</f>
        <v>5</v>
      </c>
      <c r="V1857" s="38" t="str">
        <f>IF(B1857="","",IF(AND(E1857&gt;0,F1857&gt;0,H1857&gt;0,OR('04A_국토부원자료'!P1858="",'04A_국토부원자료'!P1858="-"),IF('01_설정'!B10=1,N1857=1,TRUE),R1857&lt;='01_설정'!B5,S1857&lt;='01_설정'!B6,T1857&lt;='01_설정'!B7,U1857&lt;='01_설정'!B8),"Y",""))</f>
        <v>Y</v>
      </c>
      <c r="W1857" s="40">
        <f>IF(V1857&lt;&gt;"Y","",MAX(0,(1-R1857/'01_설정'!B5))*'01_설정'!B14+MAX(0,(1-S1857/'01_설정'!B6))*'01_설정'!B15+MAX(0,(1-T1857/'01_설정'!B7))*'01_설정'!B16+MAX(0,(1-U1857/'01_설정'!B8))*'01_설정'!B17+O1857*'01_설정'!B11+Q1857*'01_설정'!B12+P1857*'01_설정'!B13)</f>
        <v>24.937584433519302</v>
      </c>
      <c r="X1857" s="38">
        <f>IF(W1857="","",1+COUNTIFS($W$4:$W$3003,"&gt;"&amp;W1857)+COUNTIFS($W$4:W1857,W1857)-1)</f>
        <v>212</v>
      </c>
    </row>
    <row r="1858" spans="1:24" ht="16.5">
      <c r="A1858" s="38">
        <f>IF('04A_국토부원자료'!A1859="","",ROW()-3)</f>
        <v>1855</v>
      </c>
      <c r="B1858" s="39" t="str">
        <f>IFERROR('04A_국토부원자료'!B1859,"")</f>
        <v>서울특별시 송파구 방이동</v>
      </c>
      <c r="C1858" s="39" t="str">
        <f>IF(B1858="","",IF('04A_국토부원자료'!C1859&lt;&gt;"",'04A_국토부원자료'!C1859,TRIM('04A_국토부원자료'!D1859&amp;IF('04A_국토부원자료'!E1859&lt;&gt;"","-"&amp;'04A_국토부원자료'!E1859,""))))</f>
        <v>50</v>
      </c>
      <c r="D1858" s="39" t="str">
        <f>IFERROR('04A_국토부원자료'!F1859,"")</f>
        <v>잠실엘퍼스트오피스텔</v>
      </c>
      <c r="E1858" s="40">
        <f>IFERROR(VALUE(SUBSTITUTE('04A_국토부원자료'!G1859,",","")),"")</f>
        <v>18.0688</v>
      </c>
      <c r="F1858" s="41">
        <f>IFERROR(IF(AND('04A_국토부원자료'!H1859&lt;&gt;"",'04A_국토부원자료'!I1859&lt;&gt;""),DATE(INT(VALUE(SUBSTITUTE('04A_국토부원자료'!H1859,",",""))/100),MOD(VALUE(SUBSTITUTE('04A_국토부원자료'!H1859,",","")),100),VALUE(SUBSTITUTE('04A_국토부원자료'!I1859,",",""))),""),"")</f>
        <v>45374</v>
      </c>
      <c r="G1858" s="42">
        <f>IFERROR(VALUE(SUBSTITUTE('04A_국토부원자료'!J1859,",","")),"")</f>
        <v>20750</v>
      </c>
      <c r="H1858" s="43">
        <f t="shared" si="56"/>
        <v>207500000</v>
      </c>
      <c r="I1858" s="43">
        <f t="shared" si="57"/>
        <v>11483883.821836537</v>
      </c>
      <c r="J1858" s="38">
        <f>IFERROR(VALUE(SUBSTITUTE('04A_국토부원자료'!K1859,",","")),"")</f>
        <v>17</v>
      </c>
      <c r="K1858" s="38">
        <f>IFERROR(VALUE(SUBSTITUTE('04A_국토부원자료'!N1859,",","")),"")</f>
        <v>2019</v>
      </c>
      <c r="L1858" s="39" t="str">
        <f>IFERROR('04A_국토부원자료'!O1859,"")</f>
        <v>백제고분로51길 7</v>
      </c>
      <c r="M1858" s="39" t="str">
        <f>IFERROR('04A_국토부원자료'!Q1859,"")</f>
        <v>중개거래</v>
      </c>
      <c r="N1858" s="38">
        <f>IF(B1858="","",IF('02_대상물건입력'!B5="",1,IF(ISNUMBER(SEARCH('02_대상물건입력'!B5,B1858)),1,0)))</f>
        <v>1</v>
      </c>
      <c r="O1858" s="38">
        <f>IF(B1858="","",IF('02_대상물건입력'!B6="",1,IF(ISNUMBER(SEARCH('02_대상물건입력'!B6,B1858)),1,0)))</f>
        <v>0</v>
      </c>
      <c r="P1858" s="38">
        <f>IF(L1858="","",IF('02_대상물건입력'!B15="",0,IF(ISNUMBER(SEARCH('02_대상물건입력'!B15,L1858)),1,0)))</f>
        <v>0</v>
      </c>
      <c r="Q1858" s="38">
        <f>IF(D1858="","",IF('02_대상물건입력'!B8="",0,IF(ISNUMBER(SEARCH('02_대상물건입력'!B8,D1858)),1,0)))</f>
        <v>0</v>
      </c>
      <c r="R1858" s="44">
        <f>IFERROR(ABS(E1858-'02_대상물건입력'!B11)/'02_대상물건입력'!B11,"")</f>
        <v>0.33674952648039114</v>
      </c>
      <c r="S1858" s="38">
        <f>IFERROR(ABS(J1858-'02_대상물건입력'!B10),"")</f>
        <v>5</v>
      </c>
      <c r="T1858" s="38">
        <f>IFERROR(ABS('01_설정'!B4-F1858),"")</f>
        <v>738</v>
      </c>
      <c r="U1858" s="38">
        <f>IFERROR(ABS(K1858-YEAR('02_대상물건입력'!B14)),"")</f>
        <v>7</v>
      </c>
      <c r="V1858" s="38" t="str">
        <f>IF(B1858="","",IF(AND(E1858&gt;0,F1858&gt;0,H1858&gt;0,OR('04A_국토부원자료'!P1859="",'04A_국토부원자료'!P1859="-"),IF('01_설정'!B10=1,N1858=1,TRUE),R1858&lt;='01_설정'!B5,S1858&lt;='01_설정'!B6,T1858&lt;='01_설정'!B7,U1858&lt;='01_설정'!B8),"Y",""))</f>
        <v/>
      </c>
      <c r="W1858" s="40" t="str">
        <f>IF(V1858&lt;&gt;"Y","",MAX(0,(1-R1858/'01_설정'!B5))*'01_설정'!B14+MAX(0,(1-S1858/'01_설정'!B6))*'01_설정'!B15+MAX(0,(1-T1858/'01_설정'!B7))*'01_설정'!B16+MAX(0,(1-U1858/'01_설정'!B8))*'01_설정'!B17+O1858*'01_설정'!B11+Q1858*'01_설정'!B12+P1858*'01_설정'!B13)</f>
        <v/>
      </c>
      <c r="X1858" s="38" t="str">
        <f>IF(W1858="","",1+COUNTIFS($W$4:$W$3003,"&gt;"&amp;W1858)+COUNTIFS($W$4:W1858,W1858)-1)</f>
        <v/>
      </c>
    </row>
    <row r="1859" spans="1:24" ht="16.5">
      <c r="A1859" s="38">
        <f>IF('04A_국토부원자료'!A1860="","",ROW()-3)</f>
        <v>1856</v>
      </c>
      <c r="B1859" s="39" t="str">
        <f>IFERROR('04A_국토부원자료'!B1860,"")</f>
        <v>서울특별시 송파구 방이동</v>
      </c>
      <c r="C1859" s="39" t="str">
        <f>IF(B1859="","",IF('04A_국토부원자료'!C1860&lt;&gt;"",'04A_국토부원자료'!C1860,TRIM('04A_국토부원자료'!D1860&amp;IF('04A_국토부원자료'!E1860&lt;&gt;"","-"&amp;'04A_국토부원자료'!E1860,""))))</f>
        <v>51-10</v>
      </c>
      <c r="D1859" s="39" t="str">
        <f>IFERROR('04A_국토부원자료'!F1860,"")</f>
        <v>성희파크빌</v>
      </c>
      <c r="E1859" s="40">
        <f>IFERROR(VALUE(SUBSTITUTE('04A_국토부원자료'!G1860,",","")),"")</f>
        <v>29.442</v>
      </c>
      <c r="F1859" s="41">
        <f>IFERROR(IF(AND('04A_국토부원자료'!H1860&lt;&gt;"",'04A_국토부원자료'!I1860&lt;&gt;""),DATE(INT(VALUE(SUBSTITUTE('04A_국토부원자료'!H1860,",",""))/100),MOD(VALUE(SUBSTITUTE('04A_국토부원자료'!H1860,",","")),100),VALUE(SUBSTITUTE('04A_국토부원자료'!I1860,",",""))),""),"")</f>
        <v>45373</v>
      </c>
      <c r="G1859" s="42">
        <f>IFERROR(VALUE(SUBSTITUTE('04A_국토부원자료'!J1860,",","")),"")</f>
        <v>45000</v>
      </c>
      <c r="H1859" s="43">
        <f t="shared" si="56"/>
        <v>450000000</v>
      </c>
      <c r="I1859" s="43">
        <f t="shared" si="57"/>
        <v>15284287.752190748</v>
      </c>
      <c r="J1859" s="38">
        <f>IFERROR(VALUE(SUBSTITUTE('04A_국토부원자료'!K1860,",","")),"")</f>
        <v>8</v>
      </c>
      <c r="K1859" s="38">
        <f>IFERROR(VALUE(SUBSTITUTE('04A_국토부원자료'!N1860,",","")),"")</f>
        <v>2020</v>
      </c>
      <c r="L1859" s="39" t="str">
        <f>IFERROR('04A_국토부원자료'!O1860,"")</f>
        <v>백제고분로 507</v>
      </c>
      <c r="M1859" s="39" t="str">
        <f>IFERROR('04A_국토부원자료'!Q1860,"")</f>
        <v>직거래</v>
      </c>
      <c r="N1859" s="38">
        <f>IF(B1859="","",IF('02_대상물건입력'!B5="",1,IF(ISNUMBER(SEARCH('02_대상물건입력'!B5,B1859)),1,0)))</f>
        <v>1</v>
      </c>
      <c r="O1859" s="38">
        <f>IF(B1859="","",IF('02_대상물건입력'!B6="",1,IF(ISNUMBER(SEARCH('02_대상물건입력'!B6,B1859)),1,0)))</f>
        <v>0</v>
      </c>
      <c r="P1859" s="38">
        <f>IF(L1859="","",IF('02_대상물건입력'!B15="",0,IF(ISNUMBER(SEARCH('02_대상물건입력'!B15,L1859)),1,0)))</f>
        <v>0</v>
      </c>
      <c r="Q1859" s="38">
        <f>IF(D1859="","",IF('02_대상물건입력'!B8="",0,IF(ISNUMBER(SEARCH('02_대상물건입력'!B8,D1859)),1,0)))</f>
        <v>0</v>
      </c>
      <c r="R1859" s="44">
        <f>IFERROR(ABS(E1859-'02_대상물건입력'!B11)/'02_대상물건입력'!B11,"")</f>
        <v>8.0725916572452219E-2</v>
      </c>
      <c r="S1859" s="38">
        <f>IFERROR(ABS(J1859-'02_대상물건입력'!B10),"")</f>
        <v>4</v>
      </c>
      <c r="T1859" s="38">
        <f>IFERROR(ABS('01_설정'!B4-F1859),"")</f>
        <v>739</v>
      </c>
      <c r="U1859" s="38">
        <f>IFERROR(ABS(K1859-YEAR('02_대상물건입력'!B14)),"")</f>
        <v>6</v>
      </c>
      <c r="V1859" s="38" t="str">
        <f>IF(B1859="","",IF(AND(E1859&gt;0,F1859&gt;0,H1859&gt;0,OR('04A_국토부원자료'!P1860="",'04A_국토부원자료'!P1860="-"),IF('01_설정'!B10=1,N1859=1,TRUE),R1859&lt;='01_설정'!B5,S1859&lt;='01_설정'!B6,T1859&lt;='01_설정'!B7,U1859&lt;='01_설정'!B8),"Y",""))</f>
        <v>Y</v>
      </c>
      <c r="W1859" s="40">
        <f>IF(V1859&lt;&gt;"Y","",MAX(0,(1-R1859/'01_설정'!B5))*'01_설정'!B14+MAX(0,(1-S1859/'01_설정'!B6))*'01_설정'!B15+MAX(0,(1-T1859/'01_설정'!B7))*'01_설정'!B16+MAX(0,(1-U1859/'01_설정'!B8))*'01_설정'!B17+O1859*'01_설정'!B11+Q1859*'01_설정'!B12+P1859*'01_설정'!B13)</f>
        <v>27.148174136144753</v>
      </c>
      <c r="X1859" s="38">
        <f>IF(W1859="","",1+COUNTIFS($W$4:$W$3003,"&gt;"&amp;W1859)+COUNTIFS($W$4:W1859,W1859)-1)</f>
        <v>199</v>
      </c>
    </row>
    <row r="1860" spans="1:24" ht="16.5">
      <c r="A1860" s="38">
        <f>IF('04A_국토부원자료'!A1861="","",ROW()-3)</f>
        <v>1857</v>
      </c>
      <c r="B1860" s="39" t="str">
        <f>IFERROR('04A_국토부원자료'!B1861,"")</f>
        <v>서울특별시 송파구 방이동</v>
      </c>
      <c r="C1860" s="39" t="str">
        <f>IF(B1860="","",IF('04A_국토부원자료'!C1861&lt;&gt;"",'04A_국토부원자료'!C1861,TRIM('04A_국토부원자료'!D1861&amp;IF('04A_국토부원자료'!E1861&lt;&gt;"","-"&amp;'04A_국토부원자료'!E1861,""))))</f>
        <v>44-3</v>
      </c>
      <c r="D1860" s="39" t="str">
        <f>IFERROR('04A_국토부원자료'!F1861,"")</f>
        <v>현대토픽스</v>
      </c>
      <c r="E1860" s="40">
        <f>IFERROR(VALUE(SUBSTITUTE('04A_국토부원자료'!G1861,",","")),"")</f>
        <v>39.56</v>
      </c>
      <c r="F1860" s="41">
        <f>IFERROR(IF(AND('04A_국토부원자료'!H1861&lt;&gt;"",'04A_국토부원자료'!I1861&lt;&gt;""),DATE(INT(VALUE(SUBSTITUTE('04A_국토부원자료'!H1861,",",""))/100),MOD(VALUE(SUBSTITUTE('04A_국토부원자료'!H1861,",","")),100),VALUE(SUBSTITUTE('04A_국토부원자료'!I1861,",",""))),""),"")</f>
        <v>45370</v>
      </c>
      <c r="G1860" s="42">
        <f>IFERROR(VALUE(SUBSTITUTE('04A_국토부원자료'!J1861,",","")),"")</f>
        <v>27700</v>
      </c>
      <c r="H1860" s="43">
        <f t="shared" ref="H1860:H1923" si="58">IF(G1860="","",G1860*10000)</f>
        <v>277000000</v>
      </c>
      <c r="I1860" s="43">
        <f t="shared" ref="I1860:I1923" si="59">IFERROR(IF(AND(H1860&gt;0,E1860&gt;0),H1860/E1860,""),"")</f>
        <v>7002022.2446916075</v>
      </c>
      <c r="J1860" s="38">
        <f>IFERROR(VALUE(SUBSTITUTE('04A_국토부원자료'!K1861,",","")),"")</f>
        <v>10</v>
      </c>
      <c r="K1860" s="38">
        <f>IFERROR(VALUE(SUBSTITUTE('04A_국토부원자료'!N1861,",","")),"")</f>
        <v>2000</v>
      </c>
      <c r="L1860" s="39" t="str">
        <f>IFERROR('04A_국토부원자료'!O1861,"")</f>
        <v>위례성대로 6</v>
      </c>
      <c r="M1860" s="39" t="str">
        <f>IFERROR('04A_국토부원자료'!Q1861,"")</f>
        <v>중개거래</v>
      </c>
      <c r="N1860" s="38">
        <f>IF(B1860="","",IF('02_대상물건입력'!B5="",1,IF(ISNUMBER(SEARCH('02_대상물건입력'!B5,B1860)),1,0)))</f>
        <v>1</v>
      </c>
      <c r="O1860" s="38">
        <f>IF(B1860="","",IF('02_대상물건입력'!B6="",1,IF(ISNUMBER(SEARCH('02_대상물건입력'!B6,B1860)),1,0)))</f>
        <v>0</v>
      </c>
      <c r="P1860" s="38">
        <f>IF(L1860="","",IF('02_대상물건입력'!B15="",0,IF(ISNUMBER(SEARCH('02_대상물건입력'!B15,L1860)),1,0)))</f>
        <v>0</v>
      </c>
      <c r="Q1860" s="38">
        <f>IF(D1860="","",IF('02_대상물건입력'!B8="",0,IF(ISNUMBER(SEARCH('02_대상물건입력'!B8,D1860)),1,0)))</f>
        <v>0</v>
      </c>
      <c r="R1860" s="44">
        <f>IFERROR(ABS(E1860-'02_대상물건입력'!B11)/'02_대상물건입력'!B11,"")</f>
        <v>0.45212680047572218</v>
      </c>
      <c r="S1860" s="38">
        <f>IFERROR(ABS(J1860-'02_대상물건입력'!B10),"")</f>
        <v>2</v>
      </c>
      <c r="T1860" s="38">
        <f>IFERROR(ABS('01_설정'!B4-F1860),"")</f>
        <v>742</v>
      </c>
      <c r="U1860" s="38">
        <f>IFERROR(ABS(K1860-YEAR('02_대상물건입력'!B14)),"")</f>
        <v>26</v>
      </c>
      <c r="V1860" s="38" t="str">
        <f>IF(B1860="","",IF(AND(E1860&gt;0,F1860&gt;0,H1860&gt;0,OR('04A_국토부원자료'!P1861="",'04A_국토부원자료'!P1861="-"),IF('01_설정'!B10=1,N1860=1,TRUE),R1860&lt;='01_설정'!B5,S1860&lt;='01_설정'!B6,T1860&lt;='01_설정'!B7,U1860&lt;='01_설정'!B8),"Y",""))</f>
        <v/>
      </c>
      <c r="W1860" s="40" t="str">
        <f>IF(V1860&lt;&gt;"Y","",MAX(0,(1-R1860/'01_설정'!B5))*'01_설정'!B14+MAX(0,(1-S1860/'01_설정'!B6))*'01_설정'!B15+MAX(0,(1-T1860/'01_설정'!B7))*'01_설정'!B16+MAX(0,(1-U1860/'01_설정'!B8))*'01_설정'!B17+O1860*'01_설정'!B11+Q1860*'01_설정'!B12+P1860*'01_설정'!B13)</f>
        <v/>
      </c>
      <c r="X1860" s="38" t="str">
        <f>IF(W1860="","",1+COUNTIFS($W$4:$W$3003,"&gt;"&amp;W1860)+COUNTIFS($W$4:W1860,W1860)-1)</f>
        <v/>
      </c>
    </row>
    <row r="1861" spans="1:24" ht="16.5">
      <c r="A1861" s="38" t="str">
        <f>IF('04A_국토부원자료'!A1862="","",ROW()-3)</f>
        <v/>
      </c>
      <c r="B1861" s="39">
        <f>IFERROR('04A_국토부원자료'!B1862,"")</f>
        <v>0</v>
      </c>
      <c r="C1861" s="39" t="str">
        <f>IF(B1861="","",IF('04A_국토부원자료'!C1862&lt;&gt;"",'04A_국토부원자료'!C1862,TRIM('04A_국토부원자료'!D1862&amp;IF('04A_국토부원자료'!E1862&lt;&gt;"","-"&amp;'04A_국토부원자료'!E1862,""))))</f>
        <v/>
      </c>
      <c r="D1861" s="39">
        <f>IFERROR('04A_국토부원자료'!F1862,"")</f>
        <v>0</v>
      </c>
      <c r="E1861" s="40" t="str">
        <f>IFERROR(VALUE(SUBSTITUTE('04A_국토부원자료'!G1862,",","")),"")</f>
        <v/>
      </c>
      <c r="F1861" s="41" t="str">
        <f>IFERROR(IF(AND('04A_국토부원자료'!H1862&lt;&gt;"",'04A_국토부원자료'!I1862&lt;&gt;""),DATE(INT(VALUE(SUBSTITUTE('04A_국토부원자료'!H1862,",",""))/100),MOD(VALUE(SUBSTITUTE('04A_국토부원자료'!H1862,",","")),100),VALUE(SUBSTITUTE('04A_국토부원자료'!I1862,",",""))),""),"")</f>
        <v/>
      </c>
      <c r="G1861" s="42" t="str">
        <f>IFERROR(VALUE(SUBSTITUTE('04A_국토부원자료'!J1862,",","")),"")</f>
        <v/>
      </c>
      <c r="H1861" s="43" t="str">
        <f t="shared" si="58"/>
        <v/>
      </c>
      <c r="I1861" s="43" t="str">
        <f t="shared" si="59"/>
        <v/>
      </c>
      <c r="J1861" s="38" t="str">
        <f>IFERROR(VALUE(SUBSTITUTE('04A_국토부원자료'!K1862,",","")),"")</f>
        <v/>
      </c>
      <c r="K1861" s="38" t="str">
        <f>IFERROR(VALUE(SUBSTITUTE('04A_국토부원자료'!N1862,",","")),"")</f>
        <v/>
      </c>
      <c r="L1861" s="39">
        <f>IFERROR('04A_국토부원자료'!O1862,"")</f>
        <v>0</v>
      </c>
      <c r="M1861" s="39">
        <f>IFERROR('04A_국토부원자료'!Q1862,"")</f>
        <v>0</v>
      </c>
      <c r="N1861" s="38">
        <f>IF(B1861="","",IF('02_대상물건입력'!B5="",1,IF(ISNUMBER(SEARCH('02_대상물건입력'!B5,B1861)),1,0)))</f>
        <v>0</v>
      </c>
      <c r="O1861" s="38">
        <f>IF(B1861="","",IF('02_대상물건입력'!B6="",1,IF(ISNUMBER(SEARCH('02_대상물건입력'!B6,B1861)),1,0)))</f>
        <v>0</v>
      </c>
      <c r="P1861" s="38">
        <f>IF(L1861="","",IF('02_대상물건입력'!B15="",0,IF(ISNUMBER(SEARCH('02_대상물건입력'!B15,L1861)),1,0)))</f>
        <v>0</v>
      </c>
      <c r="Q1861" s="38">
        <f>IF(D1861="","",IF('02_대상물건입력'!B8="",0,IF(ISNUMBER(SEARCH('02_대상물건입력'!B8,D1861)),1,0)))</f>
        <v>0</v>
      </c>
      <c r="R1861" s="44" t="str">
        <f>IFERROR(ABS(E1861-'02_대상물건입력'!B11)/'02_대상물건입력'!B11,"")</f>
        <v/>
      </c>
      <c r="S1861" s="38" t="str">
        <f>IFERROR(ABS(J1861-'02_대상물건입력'!B10),"")</f>
        <v/>
      </c>
      <c r="T1861" s="38" t="str">
        <f>IFERROR(ABS('01_설정'!B4-F1861),"")</f>
        <v/>
      </c>
      <c r="U1861" s="38" t="str">
        <f>IFERROR(ABS(K1861-YEAR('02_대상물건입력'!B14)),"")</f>
        <v/>
      </c>
      <c r="V1861" s="38" t="str">
        <f>IF(B1861="","",IF(AND(E1861&gt;0,F1861&gt;0,H1861&gt;0,OR('04A_국토부원자료'!P1862="",'04A_국토부원자료'!P1862="-"),IF('01_설정'!B10=1,N1861=1,TRUE),R1861&lt;='01_설정'!B5,S1861&lt;='01_설정'!B6,T1861&lt;='01_설정'!B7,U1861&lt;='01_설정'!B8),"Y",""))</f>
        <v/>
      </c>
      <c r="W1861" s="40" t="str">
        <f>IF(V1861&lt;&gt;"Y","",MAX(0,(1-R1861/'01_설정'!B5))*'01_설정'!B14+MAX(0,(1-S1861/'01_설정'!B6))*'01_설정'!B15+MAX(0,(1-T1861/'01_설정'!B7))*'01_설정'!B16+MAX(0,(1-U1861/'01_설정'!B8))*'01_설정'!B17+O1861*'01_설정'!B11+Q1861*'01_설정'!B12+P1861*'01_설정'!B13)</f>
        <v/>
      </c>
      <c r="X1861" s="38" t="str">
        <f>IF(W1861="","",1+COUNTIFS($W$4:$W$3003,"&gt;"&amp;W1861)+COUNTIFS($W$4:W1861,W1861)-1)</f>
        <v/>
      </c>
    </row>
    <row r="1862" spans="1:24" ht="16.5">
      <c r="A1862" s="38" t="str">
        <f>IF('04A_국토부원자료'!A1863="","",ROW()-3)</f>
        <v/>
      </c>
      <c r="B1862" s="39">
        <f>IFERROR('04A_국토부원자료'!B1863,"")</f>
        <v>0</v>
      </c>
      <c r="C1862" s="39" t="str">
        <f>IF(B1862="","",IF('04A_국토부원자료'!C1863&lt;&gt;"",'04A_국토부원자료'!C1863,TRIM('04A_국토부원자료'!D1863&amp;IF('04A_국토부원자료'!E1863&lt;&gt;"","-"&amp;'04A_국토부원자료'!E1863,""))))</f>
        <v/>
      </c>
      <c r="D1862" s="39">
        <f>IFERROR('04A_국토부원자료'!F1863,"")</f>
        <v>0</v>
      </c>
      <c r="E1862" s="40" t="str">
        <f>IFERROR(VALUE(SUBSTITUTE('04A_국토부원자료'!G1863,",","")),"")</f>
        <v/>
      </c>
      <c r="F1862" s="41" t="str">
        <f>IFERROR(IF(AND('04A_국토부원자료'!H1863&lt;&gt;"",'04A_국토부원자료'!I1863&lt;&gt;""),DATE(INT(VALUE(SUBSTITUTE('04A_국토부원자료'!H1863,",",""))/100),MOD(VALUE(SUBSTITUTE('04A_국토부원자료'!H1863,",","")),100),VALUE(SUBSTITUTE('04A_국토부원자료'!I1863,",",""))),""),"")</f>
        <v/>
      </c>
      <c r="G1862" s="42" t="str">
        <f>IFERROR(VALUE(SUBSTITUTE('04A_국토부원자료'!J1863,",","")),"")</f>
        <v/>
      </c>
      <c r="H1862" s="43" t="str">
        <f t="shared" si="58"/>
        <v/>
      </c>
      <c r="I1862" s="43" t="str">
        <f t="shared" si="59"/>
        <v/>
      </c>
      <c r="J1862" s="38" t="str">
        <f>IFERROR(VALUE(SUBSTITUTE('04A_국토부원자료'!K1863,",","")),"")</f>
        <v/>
      </c>
      <c r="K1862" s="38" t="str">
        <f>IFERROR(VALUE(SUBSTITUTE('04A_국토부원자료'!N1863,",","")),"")</f>
        <v/>
      </c>
      <c r="L1862" s="39">
        <f>IFERROR('04A_국토부원자료'!O1863,"")</f>
        <v>0</v>
      </c>
      <c r="M1862" s="39">
        <f>IFERROR('04A_국토부원자료'!Q1863,"")</f>
        <v>0</v>
      </c>
      <c r="N1862" s="38">
        <f>IF(B1862="","",IF('02_대상물건입력'!B5="",1,IF(ISNUMBER(SEARCH('02_대상물건입력'!B5,B1862)),1,0)))</f>
        <v>0</v>
      </c>
      <c r="O1862" s="38">
        <f>IF(B1862="","",IF('02_대상물건입력'!B6="",1,IF(ISNUMBER(SEARCH('02_대상물건입력'!B6,B1862)),1,0)))</f>
        <v>0</v>
      </c>
      <c r="P1862" s="38">
        <f>IF(L1862="","",IF('02_대상물건입력'!B15="",0,IF(ISNUMBER(SEARCH('02_대상물건입력'!B15,L1862)),1,0)))</f>
        <v>0</v>
      </c>
      <c r="Q1862" s="38">
        <f>IF(D1862="","",IF('02_대상물건입력'!B8="",0,IF(ISNUMBER(SEARCH('02_대상물건입력'!B8,D1862)),1,0)))</f>
        <v>0</v>
      </c>
      <c r="R1862" s="44" t="str">
        <f>IFERROR(ABS(E1862-'02_대상물건입력'!B11)/'02_대상물건입력'!B11,"")</f>
        <v/>
      </c>
      <c r="S1862" s="38" t="str">
        <f>IFERROR(ABS(J1862-'02_대상물건입력'!B10),"")</f>
        <v/>
      </c>
      <c r="T1862" s="38" t="str">
        <f>IFERROR(ABS('01_설정'!B4-F1862),"")</f>
        <v/>
      </c>
      <c r="U1862" s="38" t="str">
        <f>IFERROR(ABS(K1862-YEAR('02_대상물건입력'!B14)),"")</f>
        <v/>
      </c>
      <c r="V1862" s="38" t="str">
        <f>IF(B1862="","",IF(AND(E1862&gt;0,F1862&gt;0,H1862&gt;0,OR('04A_국토부원자료'!P1863="",'04A_국토부원자료'!P1863="-"),IF('01_설정'!B10=1,N1862=1,TRUE),R1862&lt;='01_설정'!B5,S1862&lt;='01_설정'!B6,T1862&lt;='01_설정'!B7,U1862&lt;='01_설정'!B8),"Y",""))</f>
        <v/>
      </c>
      <c r="W1862" s="40" t="str">
        <f>IF(V1862&lt;&gt;"Y","",MAX(0,(1-R1862/'01_설정'!B5))*'01_설정'!B14+MAX(0,(1-S1862/'01_설정'!B6))*'01_설정'!B15+MAX(0,(1-T1862/'01_설정'!B7))*'01_설정'!B16+MAX(0,(1-U1862/'01_설정'!B8))*'01_설정'!B17+O1862*'01_설정'!B11+Q1862*'01_설정'!B12+P1862*'01_설정'!B13)</f>
        <v/>
      </c>
      <c r="X1862" s="38" t="str">
        <f>IF(W1862="","",1+COUNTIFS($W$4:$W$3003,"&gt;"&amp;W1862)+COUNTIFS($W$4:W1862,W1862)-1)</f>
        <v/>
      </c>
    </row>
    <row r="1863" spans="1:24" ht="16.5">
      <c r="A1863" s="38">
        <f>IF('04A_국토부원자료'!A1864="","",ROW()-3)</f>
        <v>1860</v>
      </c>
      <c r="B1863" s="39">
        <f>IFERROR('04A_국토부원자료'!B1864,"")</f>
        <v>0</v>
      </c>
      <c r="C1863" s="39" t="str">
        <f>IF(B1863="","",IF('04A_국토부원자료'!C1864&lt;&gt;"",'04A_국토부원자료'!C1864,TRIM('04A_국토부원자료'!D1864&amp;IF('04A_국토부원자료'!E1864&lt;&gt;"","-"&amp;'04A_국토부원자료'!E1864,""))))</f>
        <v/>
      </c>
      <c r="D1863" s="39">
        <f>IFERROR('04A_국토부원자료'!F1864,"")</f>
        <v>0</v>
      </c>
      <c r="E1863" s="40" t="str">
        <f>IFERROR(VALUE(SUBSTITUTE('04A_국토부원자료'!G1864,",","")),"")</f>
        <v/>
      </c>
      <c r="F1863" s="41" t="str">
        <f>IFERROR(IF(AND('04A_국토부원자료'!H1864&lt;&gt;"",'04A_국토부원자료'!I1864&lt;&gt;""),DATE(INT(VALUE(SUBSTITUTE('04A_국토부원자료'!H1864,",",""))/100),MOD(VALUE(SUBSTITUTE('04A_국토부원자료'!H1864,",","")),100),VALUE(SUBSTITUTE('04A_국토부원자료'!I1864,",",""))),""),"")</f>
        <v/>
      </c>
      <c r="G1863" s="42" t="str">
        <f>IFERROR(VALUE(SUBSTITUTE('04A_국토부원자료'!J1864,",","")),"")</f>
        <v/>
      </c>
      <c r="H1863" s="43" t="str">
        <f t="shared" si="58"/>
        <v/>
      </c>
      <c r="I1863" s="43" t="str">
        <f t="shared" si="59"/>
        <v/>
      </c>
      <c r="J1863" s="38" t="str">
        <f>IFERROR(VALUE(SUBSTITUTE('04A_국토부원자료'!K1864,",","")),"")</f>
        <v/>
      </c>
      <c r="K1863" s="38" t="str">
        <f>IFERROR(VALUE(SUBSTITUTE('04A_국토부원자료'!N1864,",","")),"")</f>
        <v/>
      </c>
      <c r="L1863" s="39">
        <f>IFERROR('04A_국토부원자료'!O1864,"")</f>
        <v>0</v>
      </c>
      <c r="M1863" s="39">
        <f>IFERROR('04A_국토부원자료'!Q1864,"")</f>
        <v>0</v>
      </c>
      <c r="N1863" s="38">
        <f>IF(B1863="","",IF('02_대상물건입력'!B5="",1,IF(ISNUMBER(SEARCH('02_대상물건입력'!B5,B1863)),1,0)))</f>
        <v>0</v>
      </c>
      <c r="O1863" s="38">
        <f>IF(B1863="","",IF('02_대상물건입력'!B6="",1,IF(ISNUMBER(SEARCH('02_대상물건입력'!B6,B1863)),1,0)))</f>
        <v>0</v>
      </c>
      <c r="P1863" s="38">
        <f>IF(L1863="","",IF('02_대상물건입력'!B15="",0,IF(ISNUMBER(SEARCH('02_대상물건입력'!B15,L1863)),1,0)))</f>
        <v>0</v>
      </c>
      <c r="Q1863" s="38">
        <f>IF(D1863="","",IF('02_대상물건입력'!B8="",0,IF(ISNUMBER(SEARCH('02_대상물건입력'!B8,D1863)),1,0)))</f>
        <v>0</v>
      </c>
      <c r="R1863" s="44" t="str">
        <f>IFERROR(ABS(E1863-'02_대상물건입력'!B11)/'02_대상물건입력'!B11,"")</f>
        <v/>
      </c>
      <c r="S1863" s="38" t="str">
        <f>IFERROR(ABS(J1863-'02_대상물건입력'!B10),"")</f>
        <v/>
      </c>
      <c r="T1863" s="38" t="str">
        <f>IFERROR(ABS('01_설정'!B4-F1863),"")</f>
        <v/>
      </c>
      <c r="U1863" s="38" t="str">
        <f>IFERROR(ABS(K1863-YEAR('02_대상물건입력'!B14)),"")</f>
        <v/>
      </c>
      <c r="V1863" s="38" t="str">
        <f>IF(B1863="","",IF(AND(E1863&gt;0,F1863&gt;0,H1863&gt;0,OR('04A_국토부원자료'!P1864="",'04A_국토부원자료'!P1864="-"),IF('01_설정'!B10=1,N1863=1,TRUE),R1863&lt;='01_설정'!B5,S1863&lt;='01_설정'!B6,T1863&lt;='01_설정'!B7,U1863&lt;='01_설정'!B8),"Y",""))</f>
        <v/>
      </c>
      <c r="W1863" s="40" t="str">
        <f>IF(V1863&lt;&gt;"Y","",MAX(0,(1-R1863/'01_설정'!B5))*'01_설정'!B14+MAX(0,(1-S1863/'01_설정'!B6))*'01_설정'!B15+MAX(0,(1-T1863/'01_설정'!B7))*'01_설정'!B16+MAX(0,(1-U1863/'01_설정'!B8))*'01_설정'!B17+O1863*'01_설정'!B11+Q1863*'01_설정'!B12+P1863*'01_설정'!B13)</f>
        <v/>
      </c>
      <c r="X1863" s="38" t="str">
        <f>IF(W1863="","",1+COUNTIFS($W$4:$W$3003,"&gt;"&amp;W1863)+COUNTIFS($W$4:W1863,W1863)-1)</f>
        <v/>
      </c>
    </row>
    <row r="1864" spans="1:24" ht="16.5">
      <c r="A1864" s="38">
        <f>IF('04A_국토부원자료'!A1865="","",ROW()-3)</f>
        <v>1861</v>
      </c>
      <c r="B1864" s="39">
        <f>IFERROR('04A_국토부원자료'!B1865,"")</f>
        <v>0</v>
      </c>
      <c r="C1864" s="39" t="str">
        <f>IF(B1864="","",IF('04A_국토부원자료'!C1865&lt;&gt;"",'04A_국토부원자료'!C1865,TRIM('04A_국토부원자료'!D1865&amp;IF('04A_국토부원자료'!E1865&lt;&gt;"","-"&amp;'04A_국토부원자료'!E1865,""))))</f>
        <v/>
      </c>
      <c r="D1864" s="39">
        <f>IFERROR('04A_국토부원자료'!F1865,"")</f>
        <v>0</v>
      </c>
      <c r="E1864" s="40" t="str">
        <f>IFERROR(VALUE(SUBSTITUTE('04A_국토부원자료'!G1865,",","")),"")</f>
        <v/>
      </c>
      <c r="F1864" s="41" t="str">
        <f>IFERROR(IF(AND('04A_국토부원자료'!H1865&lt;&gt;"",'04A_국토부원자료'!I1865&lt;&gt;""),DATE(INT(VALUE(SUBSTITUTE('04A_국토부원자료'!H1865,",",""))/100),MOD(VALUE(SUBSTITUTE('04A_국토부원자료'!H1865,",","")),100),VALUE(SUBSTITUTE('04A_국토부원자료'!I1865,",",""))),""),"")</f>
        <v/>
      </c>
      <c r="G1864" s="42" t="str">
        <f>IFERROR(VALUE(SUBSTITUTE('04A_국토부원자료'!J1865,",","")),"")</f>
        <v/>
      </c>
      <c r="H1864" s="43" t="str">
        <f t="shared" si="58"/>
        <v/>
      </c>
      <c r="I1864" s="43" t="str">
        <f t="shared" si="59"/>
        <v/>
      </c>
      <c r="J1864" s="38" t="str">
        <f>IFERROR(VALUE(SUBSTITUTE('04A_국토부원자료'!K1865,",","")),"")</f>
        <v/>
      </c>
      <c r="K1864" s="38" t="str">
        <f>IFERROR(VALUE(SUBSTITUTE('04A_국토부원자료'!N1865,",","")),"")</f>
        <v/>
      </c>
      <c r="L1864" s="39">
        <f>IFERROR('04A_국토부원자료'!O1865,"")</f>
        <v>0</v>
      </c>
      <c r="M1864" s="39">
        <f>IFERROR('04A_국토부원자료'!Q1865,"")</f>
        <v>0</v>
      </c>
      <c r="N1864" s="38">
        <f>IF(B1864="","",IF('02_대상물건입력'!B5="",1,IF(ISNUMBER(SEARCH('02_대상물건입력'!B5,B1864)),1,0)))</f>
        <v>0</v>
      </c>
      <c r="O1864" s="38">
        <f>IF(B1864="","",IF('02_대상물건입력'!B6="",1,IF(ISNUMBER(SEARCH('02_대상물건입력'!B6,B1864)),1,0)))</f>
        <v>0</v>
      </c>
      <c r="P1864" s="38">
        <f>IF(L1864="","",IF('02_대상물건입력'!B15="",0,IF(ISNUMBER(SEARCH('02_대상물건입력'!B15,L1864)),1,0)))</f>
        <v>0</v>
      </c>
      <c r="Q1864" s="38">
        <f>IF(D1864="","",IF('02_대상물건입력'!B8="",0,IF(ISNUMBER(SEARCH('02_대상물건입력'!B8,D1864)),1,0)))</f>
        <v>0</v>
      </c>
      <c r="R1864" s="44" t="str">
        <f>IFERROR(ABS(E1864-'02_대상물건입력'!B11)/'02_대상물건입력'!B11,"")</f>
        <v/>
      </c>
      <c r="S1864" s="38" t="str">
        <f>IFERROR(ABS(J1864-'02_대상물건입력'!B10),"")</f>
        <v/>
      </c>
      <c r="T1864" s="38" t="str">
        <f>IFERROR(ABS('01_설정'!B4-F1864),"")</f>
        <v/>
      </c>
      <c r="U1864" s="38" t="str">
        <f>IFERROR(ABS(K1864-YEAR('02_대상물건입력'!B14)),"")</f>
        <v/>
      </c>
      <c r="V1864" s="38" t="str">
        <f>IF(B1864="","",IF(AND(E1864&gt;0,F1864&gt;0,H1864&gt;0,OR('04A_국토부원자료'!P1865="",'04A_국토부원자료'!P1865="-"),IF('01_설정'!B10=1,N1864=1,TRUE),R1864&lt;='01_설정'!B5,S1864&lt;='01_설정'!B6,T1864&lt;='01_설정'!B7,U1864&lt;='01_설정'!B8),"Y",""))</f>
        <v/>
      </c>
      <c r="W1864" s="40" t="str">
        <f>IF(V1864&lt;&gt;"Y","",MAX(0,(1-R1864/'01_설정'!B5))*'01_설정'!B14+MAX(0,(1-S1864/'01_설정'!B6))*'01_설정'!B15+MAX(0,(1-T1864/'01_설정'!B7))*'01_설정'!B16+MAX(0,(1-U1864/'01_설정'!B8))*'01_설정'!B17+O1864*'01_설정'!B11+Q1864*'01_설정'!B12+P1864*'01_설정'!B13)</f>
        <v/>
      </c>
      <c r="X1864" s="38" t="str">
        <f>IF(W1864="","",1+COUNTIFS($W$4:$W$3003,"&gt;"&amp;W1864)+COUNTIFS($W$4:W1864,W1864)-1)</f>
        <v/>
      </c>
    </row>
    <row r="1865" spans="1:24" ht="16.5">
      <c r="A1865" s="38">
        <f>IF('04A_국토부원자료'!A1866="","",ROW()-3)</f>
        <v>1862</v>
      </c>
      <c r="B1865" s="39">
        <f>IFERROR('04A_국토부원자료'!B1866,"")</f>
        <v>0</v>
      </c>
      <c r="C1865" s="39" t="str">
        <f>IF(B1865="","",IF('04A_국토부원자료'!C1866&lt;&gt;"",'04A_국토부원자료'!C1866,TRIM('04A_국토부원자료'!D1866&amp;IF('04A_국토부원자료'!E1866&lt;&gt;"","-"&amp;'04A_국토부원자료'!E1866,""))))</f>
        <v/>
      </c>
      <c r="D1865" s="39">
        <f>IFERROR('04A_국토부원자료'!F1866,"")</f>
        <v>0</v>
      </c>
      <c r="E1865" s="40" t="str">
        <f>IFERROR(VALUE(SUBSTITUTE('04A_국토부원자료'!G1866,",","")),"")</f>
        <v/>
      </c>
      <c r="F1865" s="41" t="str">
        <f>IFERROR(IF(AND('04A_국토부원자료'!H1866&lt;&gt;"",'04A_국토부원자료'!I1866&lt;&gt;""),DATE(INT(VALUE(SUBSTITUTE('04A_국토부원자료'!H1866,",",""))/100),MOD(VALUE(SUBSTITUTE('04A_국토부원자료'!H1866,",","")),100),VALUE(SUBSTITUTE('04A_국토부원자료'!I1866,",",""))),""),"")</f>
        <v/>
      </c>
      <c r="G1865" s="42" t="str">
        <f>IFERROR(VALUE(SUBSTITUTE('04A_국토부원자료'!J1866,",","")),"")</f>
        <v/>
      </c>
      <c r="H1865" s="43" t="str">
        <f t="shared" si="58"/>
        <v/>
      </c>
      <c r="I1865" s="43" t="str">
        <f t="shared" si="59"/>
        <v/>
      </c>
      <c r="J1865" s="38" t="str">
        <f>IFERROR(VALUE(SUBSTITUTE('04A_국토부원자료'!K1866,",","")),"")</f>
        <v/>
      </c>
      <c r="K1865" s="38" t="str">
        <f>IFERROR(VALUE(SUBSTITUTE('04A_국토부원자료'!N1866,",","")),"")</f>
        <v/>
      </c>
      <c r="L1865" s="39">
        <f>IFERROR('04A_국토부원자료'!O1866,"")</f>
        <v>0</v>
      </c>
      <c r="M1865" s="39">
        <f>IFERROR('04A_국토부원자료'!Q1866,"")</f>
        <v>0</v>
      </c>
      <c r="N1865" s="38">
        <f>IF(B1865="","",IF('02_대상물건입력'!B5="",1,IF(ISNUMBER(SEARCH('02_대상물건입력'!B5,B1865)),1,0)))</f>
        <v>0</v>
      </c>
      <c r="O1865" s="38">
        <f>IF(B1865="","",IF('02_대상물건입력'!B6="",1,IF(ISNUMBER(SEARCH('02_대상물건입력'!B6,B1865)),1,0)))</f>
        <v>0</v>
      </c>
      <c r="P1865" s="38">
        <f>IF(L1865="","",IF('02_대상물건입력'!B15="",0,IF(ISNUMBER(SEARCH('02_대상물건입력'!B15,L1865)),1,0)))</f>
        <v>0</v>
      </c>
      <c r="Q1865" s="38">
        <f>IF(D1865="","",IF('02_대상물건입력'!B8="",0,IF(ISNUMBER(SEARCH('02_대상물건입력'!B8,D1865)),1,0)))</f>
        <v>0</v>
      </c>
      <c r="R1865" s="44" t="str">
        <f>IFERROR(ABS(E1865-'02_대상물건입력'!B11)/'02_대상물건입력'!B11,"")</f>
        <v/>
      </c>
      <c r="S1865" s="38" t="str">
        <f>IFERROR(ABS(J1865-'02_대상물건입력'!B10),"")</f>
        <v/>
      </c>
      <c r="T1865" s="38" t="str">
        <f>IFERROR(ABS('01_설정'!B4-F1865),"")</f>
        <v/>
      </c>
      <c r="U1865" s="38" t="str">
        <f>IFERROR(ABS(K1865-YEAR('02_대상물건입력'!B14)),"")</f>
        <v/>
      </c>
      <c r="V1865" s="38" t="str">
        <f>IF(B1865="","",IF(AND(E1865&gt;0,F1865&gt;0,H1865&gt;0,OR('04A_국토부원자료'!P1866="",'04A_국토부원자료'!P1866="-"),IF('01_설정'!B10=1,N1865=1,TRUE),R1865&lt;='01_설정'!B5,S1865&lt;='01_설정'!B6,T1865&lt;='01_설정'!B7,U1865&lt;='01_설정'!B8),"Y",""))</f>
        <v/>
      </c>
      <c r="W1865" s="40" t="str">
        <f>IF(V1865&lt;&gt;"Y","",MAX(0,(1-R1865/'01_설정'!B5))*'01_설정'!B14+MAX(0,(1-S1865/'01_설정'!B6))*'01_설정'!B15+MAX(0,(1-T1865/'01_설정'!B7))*'01_설정'!B16+MAX(0,(1-U1865/'01_설정'!B8))*'01_설정'!B17+O1865*'01_설정'!B11+Q1865*'01_설정'!B12+P1865*'01_설정'!B13)</f>
        <v/>
      </c>
      <c r="X1865" s="38" t="str">
        <f>IF(W1865="","",1+COUNTIFS($W$4:$W$3003,"&gt;"&amp;W1865)+COUNTIFS($W$4:W1865,W1865)-1)</f>
        <v/>
      </c>
    </row>
    <row r="1866" spans="1:24" ht="16.5">
      <c r="A1866" s="38">
        <f>IF('04A_국토부원자료'!A1867="","",ROW()-3)</f>
        <v>1863</v>
      </c>
      <c r="B1866" s="39">
        <f>IFERROR('04A_국토부원자료'!B1867,"")</f>
        <v>0</v>
      </c>
      <c r="C1866" s="39" t="str">
        <f>IF(B1866="","",IF('04A_국토부원자료'!C1867&lt;&gt;"",'04A_국토부원자료'!C1867,TRIM('04A_국토부원자료'!D1867&amp;IF('04A_국토부원자료'!E1867&lt;&gt;"","-"&amp;'04A_국토부원자료'!E1867,""))))</f>
        <v/>
      </c>
      <c r="D1866" s="39">
        <f>IFERROR('04A_국토부원자료'!F1867,"")</f>
        <v>0</v>
      </c>
      <c r="E1866" s="40" t="str">
        <f>IFERROR(VALUE(SUBSTITUTE('04A_국토부원자료'!G1867,",","")),"")</f>
        <v/>
      </c>
      <c r="F1866" s="41" t="str">
        <f>IFERROR(IF(AND('04A_국토부원자료'!H1867&lt;&gt;"",'04A_국토부원자료'!I1867&lt;&gt;""),DATE(INT(VALUE(SUBSTITUTE('04A_국토부원자료'!H1867,",",""))/100),MOD(VALUE(SUBSTITUTE('04A_국토부원자료'!H1867,",","")),100),VALUE(SUBSTITUTE('04A_국토부원자료'!I1867,",",""))),""),"")</f>
        <v/>
      </c>
      <c r="G1866" s="42" t="str">
        <f>IFERROR(VALUE(SUBSTITUTE('04A_국토부원자료'!J1867,",","")),"")</f>
        <v/>
      </c>
      <c r="H1866" s="43" t="str">
        <f t="shared" si="58"/>
        <v/>
      </c>
      <c r="I1866" s="43" t="str">
        <f t="shared" si="59"/>
        <v/>
      </c>
      <c r="J1866" s="38" t="str">
        <f>IFERROR(VALUE(SUBSTITUTE('04A_국토부원자료'!K1867,",","")),"")</f>
        <v/>
      </c>
      <c r="K1866" s="38" t="str">
        <f>IFERROR(VALUE(SUBSTITUTE('04A_국토부원자료'!N1867,",","")),"")</f>
        <v/>
      </c>
      <c r="L1866" s="39">
        <f>IFERROR('04A_국토부원자료'!O1867,"")</f>
        <v>0</v>
      </c>
      <c r="M1866" s="39">
        <f>IFERROR('04A_국토부원자료'!Q1867,"")</f>
        <v>0</v>
      </c>
      <c r="N1866" s="38">
        <f>IF(B1866="","",IF('02_대상물건입력'!B5="",1,IF(ISNUMBER(SEARCH('02_대상물건입력'!B5,B1866)),1,0)))</f>
        <v>0</v>
      </c>
      <c r="O1866" s="38">
        <f>IF(B1866="","",IF('02_대상물건입력'!B6="",1,IF(ISNUMBER(SEARCH('02_대상물건입력'!B6,B1866)),1,0)))</f>
        <v>0</v>
      </c>
      <c r="P1866" s="38">
        <f>IF(L1866="","",IF('02_대상물건입력'!B15="",0,IF(ISNUMBER(SEARCH('02_대상물건입력'!B15,L1866)),1,0)))</f>
        <v>0</v>
      </c>
      <c r="Q1866" s="38">
        <f>IF(D1866="","",IF('02_대상물건입력'!B8="",0,IF(ISNUMBER(SEARCH('02_대상물건입력'!B8,D1866)),1,0)))</f>
        <v>0</v>
      </c>
      <c r="R1866" s="44" t="str">
        <f>IFERROR(ABS(E1866-'02_대상물건입력'!B11)/'02_대상물건입력'!B11,"")</f>
        <v/>
      </c>
      <c r="S1866" s="38" t="str">
        <f>IFERROR(ABS(J1866-'02_대상물건입력'!B10),"")</f>
        <v/>
      </c>
      <c r="T1866" s="38" t="str">
        <f>IFERROR(ABS('01_설정'!B4-F1866),"")</f>
        <v/>
      </c>
      <c r="U1866" s="38" t="str">
        <f>IFERROR(ABS(K1866-YEAR('02_대상물건입력'!B14)),"")</f>
        <v/>
      </c>
      <c r="V1866" s="38" t="str">
        <f>IF(B1866="","",IF(AND(E1866&gt;0,F1866&gt;0,H1866&gt;0,OR('04A_국토부원자료'!P1867="",'04A_국토부원자료'!P1867="-"),IF('01_설정'!B10=1,N1866=1,TRUE),R1866&lt;='01_설정'!B5,S1866&lt;='01_설정'!B6,T1866&lt;='01_설정'!B7,U1866&lt;='01_설정'!B8),"Y",""))</f>
        <v/>
      </c>
      <c r="W1866" s="40" t="str">
        <f>IF(V1866&lt;&gt;"Y","",MAX(0,(1-R1866/'01_설정'!B5))*'01_설정'!B14+MAX(0,(1-S1866/'01_설정'!B6))*'01_설정'!B15+MAX(0,(1-T1866/'01_설정'!B7))*'01_설정'!B16+MAX(0,(1-U1866/'01_설정'!B8))*'01_설정'!B17+O1866*'01_설정'!B11+Q1866*'01_설정'!B12+P1866*'01_설정'!B13)</f>
        <v/>
      </c>
      <c r="X1866" s="38" t="str">
        <f>IF(W1866="","",1+COUNTIFS($W$4:$W$3003,"&gt;"&amp;W1866)+COUNTIFS($W$4:W1866,W1866)-1)</f>
        <v/>
      </c>
    </row>
    <row r="1867" spans="1:24" ht="16.5">
      <c r="A1867" s="38" t="str">
        <f>IF('04A_국토부원자료'!A1868="","",ROW()-3)</f>
        <v/>
      </c>
      <c r="B1867" s="39">
        <f>IFERROR('04A_국토부원자료'!B1868,"")</f>
        <v>0</v>
      </c>
      <c r="C1867" s="39" t="str">
        <f>IF(B1867="","",IF('04A_국토부원자료'!C1868&lt;&gt;"",'04A_국토부원자료'!C1868,TRIM('04A_국토부원자료'!D1868&amp;IF('04A_국토부원자료'!E1868&lt;&gt;"","-"&amp;'04A_국토부원자료'!E1868,""))))</f>
        <v/>
      </c>
      <c r="D1867" s="39">
        <f>IFERROR('04A_국토부원자료'!F1868,"")</f>
        <v>0</v>
      </c>
      <c r="E1867" s="40" t="str">
        <f>IFERROR(VALUE(SUBSTITUTE('04A_국토부원자료'!G1868,",","")),"")</f>
        <v/>
      </c>
      <c r="F1867" s="41" t="str">
        <f>IFERROR(IF(AND('04A_국토부원자료'!H1868&lt;&gt;"",'04A_국토부원자료'!I1868&lt;&gt;""),DATE(INT(VALUE(SUBSTITUTE('04A_국토부원자료'!H1868,",",""))/100),MOD(VALUE(SUBSTITUTE('04A_국토부원자료'!H1868,",","")),100),VALUE(SUBSTITUTE('04A_국토부원자료'!I1868,",",""))),""),"")</f>
        <v/>
      </c>
      <c r="G1867" s="42" t="str">
        <f>IFERROR(VALUE(SUBSTITUTE('04A_국토부원자료'!J1868,",","")),"")</f>
        <v/>
      </c>
      <c r="H1867" s="43" t="str">
        <f t="shared" si="58"/>
        <v/>
      </c>
      <c r="I1867" s="43" t="str">
        <f t="shared" si="59"/>
        <v/>
      </c>
      <c r="J1867" s="38" t="str">
        <f>IFERROR(VALUE(SUBSTITUTE('04A_국토부원자료'!K1868,",","")),"")</f>
        <v/>
      </c>
      <c r="K1867" s="38" t="str">
        <f>IFERROR(VALUE(SUBSTITUTE('04A_국토부원자료'!N1868,",","")),"")</f>
        <v/>
      </c>
      <c r="L1867" s="39">
        <f>IFERROR('04A_국토부원자료'!O1868,"")</f>
        <v>0</v>
      </c>
      <c r="M1867" s="39">
        <f>IFERROR('04A_국토부원자료'!Q1868,"")</f>
        <v>0</v>
      </c>
      <c r="N1867" s="38">
        <f>IF(B1867="","",IF('02_대상물건입력'!B5="",1,IF(ISNUMBER(SEARCH('02_대상물건입력'!B5,B1867)),1,0)))</f>
        <v>0</v>
      </c>
      <c r="O1867" s="38">
        <f>IF(B1867="","",IF('02_대상물건입력'!B6="",1,IF(ISNUMBER(SEARCH('02_대상물건입력'!B6,B1867)),1,0)))</f>
        <v>0</v>
      </c>
      <c r="P1867" s="38">
        <f>IF(L1867="","",IF('02_대상물건입력'!B15="",0,IF(ISNUMBER(SEARCH('02_대상물건입력'!B15,L1867)),1,0)))</f>
        <v>0</v>
      </c>
      <c r="Q1867" s="38">
        <f>IF(D1867="","",IF('02_대상물건입력'!B8="",0,IF(ISNUMBER(SEARCH('02_대상물건입력'!B8,D1867)),1,0)))</f>
        <v>0</v>
      </c>
      <c r="R1867" s="44" t="str">
        <f>IFERROR(ABS(E1867-'02_대상물건입력'!B11)/'02_대상물건입력'!B11,"")</f>
        <v/>
      </c>
      <c r="S1867" s="38" t="str">
        <f>IFERROR(ABS(J1867-'02_대상물건입력'!B10),"")</f>
        <v/>
      </c>
      <c r="T1867" s="38" t="str">
        <f>IFERROR(ABS('01_설정'!B4-F1867),"")</f>
        <v/>
      </c>
      <c r="U1867" s="38" t="str">
        <f>IFERROR(ABS(K1867-YEAR('02_대상물건입력'!B14)),"")</f>
        <v/>
      </c>
      <c r="V1867" s="38" t="str">
        <f>IF(B1867="","",IF(AND(E1867&gt;0,F1867&gt;0,H1867&gt;0,OR('04A_국토부원자료'!P1868="",'04A_국토부원자료'!P1868="-"),IF('01_설정'!B10=1,N1867=1,TRUE),R1867&lt;='01_설정'!B5,S1867&lt;='01_설정'!B6,T1867&lt;='01_설정'!B7,U1867&lt;='01_설정'!B8),"Y",""))</f>
        <v/>
      </c>
      <c r="W1867" s="40" t="str">
        <f>IF(V1867&lt;&gt;"Y","",MAX(0,(1-R1867/'01_설정'!B5))*'01_설정'!B14+MAX(0,(1-S1867/'01_설정'!B6))*'01_설정'!B15+MAX(0,(1-T1867/'01_설정'!B7))*'01_설정'!B16+MAX(0,(1-U1867/'01_설정'!B8))*'01_설정'!B17+O1867*'01_설정'!B11+Q1867*'01_설정'!B12+P1867*'01_설정'!B13)</f>
        <v/>
      </c>
      <c r="X1867" s="38" t="str">
        <f>IF(W1867="","",1+COUNTIFS($W$4:$W$3003,"&gt;"&amp;W1867)+COUNTIFS($W$4:W1867,W1867)-1)</f>
        <v/>
      </c>
    </row>
    <row r="1868" spans="1:24" ht="16.5">
      <c r="A1868" s="38">
        <f>IF('04A_국토부원자료'!A1869="","",ROW()-3)</f>
        <v>1865</v>
      </c>
      <c r="B1868" s="39">
        <f>IFERROR('04A_국토부원자료'!B1869,"")</f>
        <v>0</v>
      </c>
      <c r="C1868" s="39" t="str">
        <f>IF(B1868="","",IF('04A_국토부원자료'!C1869&lt;&gt;"",'04A_국토부원자료'!C1869,TRIM('04A_국토부원자료'!D1869&amp;IF('04A_국토부원자료'!E1869&lt;&gt;"","-"&amp;'04A_국토부원자료'!E1869,""))))</f>
        <v/>
      </c>
      <c r="D1868" s="39">
        <f>IFERROR('04A_국토부원자료'!F1869,"")</f>
        <v>0</v>
      </c>
      <c r="E1868" s="40" t="str">
        <f>IFERROR(VALUE(SUBSTITUTE('04A_국토부원자료'!G1869,",","")),"")</f>
        <v/>
      </c>
      <c r="F1868" s="41" t="str">
        <f>IFERROR(IF(AND('04A_국토부원자료'!H1869&lt;&gt;"",'04A_국토부원자료'!I1869&lt;&gt;""),DATE(INT(VALUE(SUBSTITUTE('04A_국토부원자료'!H1869,",",""))/100),MOD(VALUE(SUBSTITUTE('04A_국토부원자료'!H1869,",","")),100),VALUE(SUBSTITUTE('04A_국토부원자료'!I1869,",",""))),""),"")</f>
        <v/>
      </c>
      <c r="G1868" s="42" t="str">
        <f>IFERROR(VALUE(SUBSTITUTE('04A_국토부원자료'!J1869,",","")),"")</f>
        <v/>
      </c>
      <c r="H1868" s="43" t="str">
        <f t="shared" si="58"/>
        <v/>
      </c>
      <c r="I1868" s="43" t="str">
        <f t="shared" si="59"/>
        <v/>
      </c>
      <c r="J1868" s="38" t="str">
        <f>IFERROR(VALUE(SUBSTITUTE('04A_국토부원자료'!K1869,",","")),"")</f>
        <v/>
      </c>
      <c r="K1868" s="38" t="str">
        <f>IFERROR(VALUE(SUBSTITUTE('04A_국토부원자료'!N1869,",","")),"")</f>
        <v/>
      </c>
      <c r="L1868" s="39">
        <f>IFERROR('04A_국토부원자료'!O1869,"")</f>
        <v>0</v>
      </c>
      <c r="M1868" s="39">
        <f>IFERROR('04A_국토부원자료'!Q1869,"")</f>
        <v>0</v>
      </c>
      <c r="N1868" s="38">
        <f>IF(B1868="","",IF('02_대상물건입력'!B5="",1,IF(ISNUMBER(SEARCH('02_대상물건입력'!B5,B1868)),1,0)))</f>
        <v>0</v>
      </c>
      <c r="O1868" s="38">
        <f>IF(B1868="","",IF('02_대상물건입력'!B6="",1,IF(ISNUMBER(SEARCH('02_대상물건입력'!B6,B1868)),1,0)))</f>
        <v>0</v>
      </c>
      <c r="P1868" s="38">
        <f>IF(L1868="","",IF('02_대상물건입력'!B15="",0,IF(ISNUMBER(SEARCH('02_대상물건입력'!B15,L1868)),1,0)))</f>
        <v>0</v>
      </c>
      <c r="Q1868" s="38">
        <f>IF(D1868="","",IF('02_대상물건입력'!B8="",0,IF(ISNUMBER(SEARCH('02_대상물건입력'!B8,D1868)),1,0)))</f>
        <v>0</v>
      </c>
      <c r="R1868" s="44" t="str">
        <f>IFERROR(ABS(E1868-'02_대상물건입력'!B11)/'02_대상물건입력'!B11,"")</f>
        <v/>
      </c>
      <c r="S1868" s="38" t="str">
        <f>IFERROR(ABS(J1868-'02_대상물건입력'!B10),"")</f>
        <v/>
      </c>
      <c r="T1868" s="38" t="str">
        <f>IFERROR(ABS('01_설정'!B4-F1868),"")</f>
        <v/>
      </c>
      <c r="U1868" s="38" t="str">
        <f>IFERROR(ABS(K1868-YEAR('02_대상물건입력'!B14)),"")</f>
        <v/>
      </c>
      <c r="V1868" s="38" t="str">
        <f>IF(B1868="","",IF(AND(E1868&gt;0,F1868&gt;0,H1868&gt;0,OR('04A_국토부원자료'!P1869="",'04A_국토부원자료'!P1869="-"),IF('01_설정'!B10=1,N1868=1,TRUE),R1868&lt;='01_설정'!B5,S1868&lt;='01_설정'!B6,T1868&lt;='01_설정'!B7,U1868&lt;='01_설정'!B8),"Y",""))</f>
        <v/>
      </c>
      <c r="W1868" s="40" t="str">
        <f>IF(V1868&lt;&gt;"Y","",MAX(0,(1-R1868/'01_설정'!B5))*'01_설정'!B14+MAX(0,(1-S1868/'01_설정'!B6))*'01_설정'!B15+MAX(0,(1-T1868/'01_설정'!B7))*'01_설정'!B16+MAX(0,(1-U1868/'01_설정'!B8))*'01_설정'!B17+O1868*'01_설정'!B11+Q1868*'01_설정'!B12+P1868*'01_설정'!B13)</f>
        <v/>
      </c>
      <c r="X1868" s="38" t="str">
        <f>IF(W1868="","",1+COUNTIFS($W$4:$W$3003,"&gt;"&amp;W1868)+COUNTIFS($W$4:W1868,W1868)-1)</f>
        <v/>
      </c>
    </row>
    <row r="1869" spans="1:24" ht="16.5">
      <c r="A1869" s="38" t="str">
        <f>IF('04A_국토부원자료'!A1870="","",ROW()-3)</f>
        <v/>
      </c>
      <c r="B1869" s="39">
        <f>IFERROR('04A_국토부원자료'!B1870,"")</f>
        <v>0</v>
      </c>
      <c r="C1869" s="39" t="str">
        <f>IF(B1869="","",IF('04A_국토부원자료'!C1870&lt;&gt;"",'04A_국토부원자료'!C1870,TRIM('04A_국토부원자료'!D1870&amp;IF('04A_국토부원자료'!E1870&lt;&gt;"","-"&amp;'04A_국토부원자료'!E1870,""))))</f>
        <v/>
      </c>
      <c r="D1869" s="39">
        <f>IFERROR('04A_국토부원자료'!F1870,"")</f>
        <v>0</v>
      </c>
      <c r="E1869" s="40" t="str">
        <f>IFERROR(VALUE(SUBSTITUTE('04A_국토부원자료'!G1870,",","")),"")</f>
        <v/>
      </c>
      <c r="F1869" s="41" t="str">
        <f>IFERROR(IF(AND('04A_국토부원자료'!H1870&lt;&gt;"",'04A_국토부원자료'!I1870&lt;&gt;""),DATE(INT(VALUE(SUBSTITUTE('04A_국토부원자료'!H1870,",",""))/100),MOD(VALUE(SUBSTITUTE('04A_국토부원자료'!H1870,",","")),100),VALUE(SUBSTITUTE('04A_국토부원자료'!I1870,",",""))),""),"")</f>
        <v/>
      </c>
      <c r="G1869" s="42" t="str">
        <f>IFERROR(VALUE(SUBSTITUTE('04A_국토부원자료'!J1870,",","")),"")</f>
        <v/>
      </c>
      <c r="H1869" s="43" t="str">
        <f t="shared" si="58"/>
        <v/>
      </c>
      <c r="I1869" s="43" t="str">
        <f t="shared" si="59"/>
        <v/>
      </c>
      <c r="J1869" s="38" t="str">
        <f>IFERROR(VALUE(SUBSTITUTE('04A_국토부원자료'!K1870,",","")),"")</f>
        <v/>
      </c>
      <c r="K1869" s="38" t="str">
        <f>IFERROR(VALUE(SUBSTITUTE('04A_국토부원자료'!N1870,",","")),"")</f>
        <v/>
      </c>
      <c r="L1869" s="39">
        <f>IFERROR('04A_국토부원자료'!O1870,"")</f>
        <v>0</v>
      </c>
      <c r="M1869" s="39">
        <f>IFERROR('04A_국토부원자료'!Q1870,"")</f>
        <v>0</v>
      </c>
      <c r="N1869" s="38">
        <f>IF(B1869="","",IF('02_대상물건입력'!B5="",1,IF(ISNUMBER(SEARCH('02_대상물건입력'!B5,B1869)),1,0)))</f>
        <v>0</v>
      </c>
      <c r="O1869" s="38">
        <f>IF(B1869="","",IF('02_대상물건입력'!B6="",1,IF(ISNUMBER(SEARCH('02_대상물건입력'!B6,B1869)),1,0)))</f>
        <v>0</v>
      </c>
      <c r="P1869" s="38">
        <f>IF(L1869="","",IF('02_대상물건입력'!B15="",0,IF(ISNUMBER(SEARCH('02_대상물건입력'!B15,L1869)),1,0)))</f>
        <v>0</v>
      </c>
      <c r="Q1869" s="38">
        <f>IF(D1869="","",IF('02_대상물건입력'!B8="",0,IF(ISNUMBER(SEARCH('02_대상물건입력'!B8,D1869)),1,0)))</f>
        <v>0</v>
      </c>
      <c r="R1869" s="44" t="str">
        <f>IFERROR(ABS(E1869-'02_대상물건입력'!B11)/'02_대상물건입력'!B11,"")</f>
        <v/>
      </c>
      <c r="S1869" s="38" t="str">
        <f>IFERROR(ABS(J1869-'02_대상물건입력'!B10),"")</f>
        <v/>
      </c>
      <c r="T1869" s="38" t="str">
        <f>IFERROR(ABS('01_설정'!B4-F1869),"")</f>
        <v/>
      </c>
      <c r="U1869" s="38" t="str">
        <f>IFERROR(ABS(K1869-YEAR('02_대상물건입력'!B14)),"")</f>
        <v/>
      </c>
      <c r="V1869" s="38" t="str">
        <f>IF(B1869="","",IF(AND(E1869&gt;0,F1869&gt;0,H1869&gt;0,OR('04A_국토부원자료'!P1870="",'04A_국토부원자료'!P1870="-"),IF('01_설정'!B10=1,N1869=1,TRUE),R1869&lt;='01_설정'!B5,S1869&lt;='01_설정'!B6,T1869&lt;='01_설정'!B7,U1869&lt;='01_설정'!B8),"Y",""))</f>
        <v/>
      </c>
      <c r="W1869" s="40" t="str">
        <f>IF(V1869&lt;&gt;"Y","",MAX(0,(1-R1869/'01_설정'!B5))*'01_설정'!B14+MAX(0,(1-S1869/'01_설정'!B6))*'01_설정'!B15+MAX(0,(1-T1869/'01_설정'!B7))*'01_설정'!B16+MAX(0,(1-U1869/'01_설정'!B8))*'01_설정'!B17+O1869*'01_설정'!B11+Q1869*'01_설정'!B12+P1869*'01_설정'!B13)</f>
        <v/>
      </c>
      <c r="X1869" s="38" t="str">
        <f>IF(W1869="","",1+COUNTIFS($W$4:$W$3003,"&gt;"&amp;W1869)+COUNTIFS($W$4:W1869,W1869)-1)</f>
        <v/>
      </c>
    </row>
    <row r="1870" spans="1:24" ht="16.5">
      <c r="A1870" s="38">
        <f>IF('04A_국토부원자료'!A1871="","",ROW()-3)</f>
        <v>1867</v>
      </c>
      <c r="B1870" s="39">
        <f>IFERROR('04A_국토부원자료'!B1871,"")</f>
        <v>0</v>
      </c>
      <c r="C1870" s="39" t="str">
        <f>IF(B1870="","",IF('04A_국토부원자료'!C1871&lt;&gt;"",'04A_국토부원자료'!C1871,TRIM('04A_국토부원자료'!D1871&amp;IF('04A_국토부원자료'!E1871&lt;&gt;"","-"&amp;'04A_국토부원자료'!E1871,""))))</f>
        <v/>
      </c>
      <c r="D1870" s="39">
        <f>IFERROR('04A_국토부원자료'!F1871,"")</f>
        <v>0</v>
      </c>
      <c r="E1870" s="40" t="str">
        <f>IFERROR(VALUE(SUBSTITUTE('04A_국토부원자료'!G1871,",","")),"")</f>
        <v/>
      </c>
      <c r="F1870" s="41" t="str">
        <f>IFERROR(IF(AND('04A_국토부원자료'!H1871&lt;&gt;"",'04A_국토부원자료'!I1871&lt;&gt;""),DATE(INT(VALUE(SUBSTITUTE('04A_국토부원자료'!H1871,",",""))/100),MOD(VALUE(SUBSTITUTE('04A_국토부원자료'!H1871,",","")),100),VALUE(SUBSTITUTE('04A_국토부원자료'!I1871,",",""))),""),"")</f>
        <v/>
      </c>
      <c r="G1870" s="42" t="str">
        <f>IFERROR(VALUE(SUBSTITUTE('04A_국토부원자료'!J1871,",","")),"")</f>
        <v/>
      </c>
      <c r="H1870" s="43" t="str">
        <f t="shared" si="58"/>
        <v/>
      </c>
      <c r="I1870" s="43" t="str">
        <f t="shared" si="59"/>
        <v/>
      </c>
      <c r="J1870" s="38" t="str">
        <f>IFERROR(VALUE(SUBSTITUTE('04A_국토부원자료'!K1871,",","")),"")</f>
        <v/>
      </c>
      <c r="K1870" s="38" t="str">
        <f>IFERROR(VALUE(SUBSTITUTE('04A_국토부원자료'!N1871,",","")),"")</f>
        <v/>
      </c>
      <c r="L1870" s="39">
        <f>IFERROR('04A_국토부원자료'!O1871,"")</f>
        <v>0</v>
      </c>
      <c r="M1870" s="39">
        <f>IFERROR('04A_국토부원자료'!Q1871,"")</f>
        <v>0</v>
      </c>
      <c r="N1870" s="38">
        <f>IF(B1870="","",IF('02_대상물건입력'!B5="",1,IF(ISNUMBER(SEARCH('02_대상물건입력'!B5,B1870)),1,0)))</f>
        <v>0</v>
      </c>
      <c r="O1870" s="38">
        <f>IF(B1870="","",IF('02_대상물건입력'!B6="",1,IF(ISNUMBER(SEARCH('02_대상물건입력'!B6,B1870)),1,0)))</f>
        <v>0</v>
      </c>
      <c r="P1870" s="38">
        <f>IF(L1870="","",IF('02_대상물건입력'!B15="",0,IF(ISNUMBER(SEARCH('02_대상물건입력'!B15,L1870)),1,0)))</f>
        <v>0</v>
      </c>
      <c r="Q1870" s="38">
        <f>IF(D1870="","",IF('02_대상물건입력'!B8="",0,IF(ISNUMBER(SEARCH('02_대상물건입력'!B8,D1870)),1,0)))</f>
        <v>0</v>
      </c>
      <c r="R1870" s="44" t="str">
        <f>IFERROR(ABS(E1870-'02_대상물건입력'!B11)/'02_대상물건입력'!B11,"")</f>
        <v/>
      </c>
      <c r="S1870" s="38" t="str">
        <f>IFERROR(ABS(J1870-'02_대상물건입력'!B10),"")</f>
        <v/>
      </c>
      <c r="T1870" s="38" t="str">
        <f>IFERROR(ABS('01_설정'!B4-F1870),"")</f>
        <v/>
      </c>
      <c r="U1870" s="38" t="str">
        <f>IFERROR(ABS(K1870-YEAR('02_대상물건입력'!B14)),"")</f>
        <v/>
      </c>
      <c r="V1870" s="38" t="str">
        <f>IF(B1870="","",IF(AND(E1870&gt;0,F1870&gt;0,H1870&gt;0,OR('04A_국토부원자료'!P1871="",'04A_국토부원자료'!P1871="-"),IF('01_설정'!B10=1,N1870=1,TRUE),R1870&lt;='01_설정'!B5,S1870&lt;='01_설정'!B6,T1870&lt;='01_설정'!B7,U1870&lt;='01_설정'!B8),"Y",""))</f>
        <v/>
      </c>
      <c r="W1870" s="40" t="str">
        <f>IF(V1870&lt;&gt;"Y","",MAX(0,(1-R1870/'01_설정'!B5))*'01_설정'!B14+MAX(0,(1-S1870/'01_설정'!B6))*'01_설정'!B15+MAX(0,(1-T1870/'01_설정'!B7))*'01_설정'!B16+MAX(0,(1-U1870/'01_설정'!B8))*'01_설정'!B17+O1870*'01_설정'!B11+Q1870*'01_설정'!B12+P1870*'01_설정'!B13)</f>
        <v/>
      </c>
      <c r="X1870" s="38" t="str">
        <f>IF(W1870="","",1+COUNTIFS($W$4:$W$3003,"&gt;"&amp;W1870)+COUNTIFS($W$4:W1870,W1870)-1)</f>
        <v/>
      </c>
    </row>
    <row r="1871" spans="1:24" ht="16.5">
      <c r="A1871" s="38">
        <f>IF('04A_국토부원자료'!A1872="","",ROW()-3)</f>
        <v>1868</v>
      </c>
      <c r="B1871" s="39">
        <f>IFERROR('04A_국토부원자료'!B1872,"")</f>
        <v>0</v>
      </c>
      <c r="C1871" s="39" t="str">
        <f>IF(B1871="","",IF('04A_국토부원자료'!C1872&lt;&gt;"",'04A_국토부원자료'!C1872,TRIM('04A_국토부원자료'!D1872&amp;IF('04A_국토부원자료'!E1872&lt;&gt;"","-"&amp;'04A_국토부원자료'!E1872,""))))</f>
        <v>-실거래 구분 : 오피스텔(매매)</v>
      </c>
      <c r="D1871" s="39">
        <f>IFERROR('04A_국토부원자료'!F1872,"")</f>
        <v>0</v>
      </c>
      <c r="E1871" s="40" t="str">
        <f>IFERROR(VALUE(SUBSTITUTE('04A_국토부원자료'!G1872,",","")),"")</f>
        <v/>
      </c>
      <c r="F1871" s="41" t="str">
        <f>IFERROR(IF(AND('04A_국토부원자료'!H1872&lt;&gt;"",'04A_국토부원자료'!I1872&lt;&gt;""),DATE(INT(VALUE(SUBSTITUTE('04A_국토부원자료'!H1872,",",""))/100),MOD(VALUE(SUBSTITUTE('04A_국토부원자료'!H1872,",","")),100),VALUE(SUBSTITUTE('04A_국토부원자료'!I1872,",",""))),""),"")</f>
        <v/>
      </c>
      <c r="G1871" s="42" t="str">
        <f>IFERROR(VALUE(SUBSTITUTE('04A_국토부원자료'!J1872,",","")),"")</f>
        <v/>
      </c>
      <c r="H1871" s="43" t="str">
        <f t="shared" si="58"/>
        <v/>
      </c>
      <c r="I1871" s="43" t="str">
        <f t="shared" si="59"/>
        <v/>
      </c>
      <c r="J1871" s="38" t="str">
        <f>IFERROR(VALUE(SUBSTITUTE('04A_국토부원자료'!K1872,",","")),"")</f>
        <v/>
      </c>
      <c r="K1871" s="38" t="str">
        <f>IFERROR(VALUE(SUBSTITUTE('04A_국토부원자료'!N1872,",","")),"")</f>
        <v/>
      </c>
      <c r="L1871" s="39">
        <f>IFERROR('04A_국토부원자료'!O1872,"")</f>
        <v>0</v>
      </c>
      <c r="M1871" s="39">
        <f>IFERROR('04A_국토부원자료'!Q1872,"")</f>
        <v>0</v>
      </c>
      <c r="N1871" s="38">
        <f>IF(B1871="","",IF('02_대상물건입력'!B5="",1,IF(ISNUMBER(SEARCH('02_대상물건입력'!B5,B1871)),1,0)))</f>
        <v>0</v>
      </c>
      <c r="O1871" s="38">
        <f>IF(B1871="","",IF('02_대상물건입력'!B6="",1,IF(ISNUMBER(SEARCH('02_대상물건입력'!B6,B1871)),1,0)))</f>
        <v>0</v>
      </c>
      <c r="P1871" s="38">
        <f>IF(L1871="","",IF('02_대상물건입력'!B15="",0,IF(ISNUMBER(SEARCH('02_대상물건입력'!B15,L1871)),1,0)))</f>
        <v>0</v>
      </c>
      <c r="Q1871" s="38">
        <f>IF(D1871="","",IF('02_대상물건입력'!B8="",0,IF(ISNUMBER(SEARCH('02_대상물건입력'!B8,D1871)),1,0)))</f>
        <v>0</v>
      </c>
      <c r="R1871" s="44" t="str">
        <f>IFERROR(ABS(E1871-'02_대상물건입력'!B11)/'02_대상물건입력'!B11,"")</f>
        <v/>
      </c>
      <c r="S1871" s="38" t="str">
        <f>IFERROR(ABS(J1871-'02_대상물건입력'!B10),"")</f>
        <v/>
      </c>
      <c r="T1871" s="38" t="str">
        <f>IFERROR(ABS('01_설정'!B4-F1871),"")</f>
        <v/>
      </c>
      <c r="U1871" s="38" t="str">
        <f>IFERROR(ABS(K1871-YEAR('02_대상물건입력'!B14)),"")</f>
        <v/>
      </c>
      <c r="V1871" s="38" t="str">
        <f>IF(B1871="","",IF(AND(E1871&gt;0,F1871&gt;0,H1871&gt;0,OR('04A_국토부원자료'!P1872="",'04A_국토부원자료'!P1872="-"),IF('01_설정'!B10=1,N1871=1,TRUE),R1871&lt;='01_설정'!B5,S1871&lt;='01_설정'!B6,T1871&lt;='01_설정'!B7,U1871&lt;='01_설정'!B8),"Y",""))</f>
        <v/>
      </c>
      <c r="W1871" s="40" t="str">
        <f>IF(V1871&lt;&gt;"Y","",MAX(0,(1-R1871/'01_설정'!B5))*'01_설정'!B14+MAX(0,(1-S1871/'01_설정'!B6))*'01_설정'!B15+MAX(0,(1-T1871/'01_설정'!B7))*'01_설정'!B16+MAX(0,(1-U1871/'01_설정'!B8))*'01_설정'!B17+O1871*'01_설정'!B11+Q1871*'01_설정'!B12+P1871*'01_설정'!B13)</f>
        <v/>
      </c>
      <c r="X1871" s="38" t="str">
        <f>IF(W1871="","",1+COUNTIFS($W$4:$W$3003,"&gt;"&amp;W1871)+COUNTIFS($W$4:W1871,W1871)-1)</f>
        <v/>
      </c>
    </row>
    <row r="1872" spans="1:24" ht="16.5">
      <c r="A1872" s="38">
        <f>IF('04A_국토부원자료'!A1873="","",ROW()-3)</f>
        <v>1869</v>
      </c>
      <c r="B1872" s="39">
        <f>IFERROR('04A_국토부원자료'!B1873,"")</f>
        <v>0</v>
      </c>
      <c r="C1872" s="39" t="str">
        <f>IF(B1872="","",IF('04A_국토부원자료'!C1873&lt;&gt;"",'04A_국토부원자료'!C1873,TRIM('04A_국토부원자료'!D1873&amp;IF('04A_국토부원자료'!E1873&lt;&gt;"","-"&amp;'04A_국토부원자료'!E1873,""))))</f>
        <v>-시군구 : 송파구</v>
      </c>
      <c r="D1872" s="39">
        <f>IFERROR('04A_국토부원자료'!F1873,"")</f>
        <v>0</v>
      </c>
      <c r="E1872" s="40" t="str">
        <f>IFERROR(VALUE(SUBSTITUTE('04A_국토부원자료'!G1873,",","")),"")</f>
        <v/>
      </c>
      <c r="F1872" s="41" t="str">
        <f>IFERROR(IF(AND('04A_국토부원자료'!H1873&lt;&gt;"",'04A_국토부원자료'!I1873&lt;&gt;""),DATE(INT(VALUE(SUBSTITUTE('04A_국토부원자료'!H1873,",",""))/100),MOD(VALUE(SUBSTITUTE('04A_국토부원자료'!H1873,",","")),100),VALUE(SUBSTITUTE('04A_국토부원자료'!I1873,",",""))),""),"")</f>
        <v/>
      </c>
      <c r="G1872" s="42" t="str">
        <f>IFERROR(VALUE(SUBSTITUTE('04A_국토부원자료'!J1873,",","")),"")</f>
        <v/>
      </c>
      <c r="H1872" s="43" t="str">
        <f t="shared" si="58"/>
        <v/>
      </c>
      <c r="I1872" s="43" t="str">
        <f t="shared" si="59"/>
        <v/>
      </c>
      <c r="J1872" s="38" t="str">
        <f>IFERROR(VALUE(SUBSTITUTE('04A_국토부원자료'!K1873,",","")),"")</f>
        <v/>
      </c>
      <c r="K1872" s="38" t="str">
        <f>IFERROR(VALUE(SUBSTITUTE('04A_국토부원자료'!N1873,",","")),"")</f>
        <v/>
      </c>
      <c r="L1872" s="39">
        <f>IFERROR('04A_국토부원자료'!O1873,"")</f>
        <v>0</v>
      </c>
      <c r="M1872" s="39">
        <f>IFERROR('04A_국토부원자료'!Q1873,"")</f>
        <v>0</v>
      </c>
      <c r="N1872" s="38">
        <f>IF(B1872="","",IF('02_대상물건입력'!B5="",1,IF(ISNUMBER(SEARCH('02_대상물건입력'!B5,B1872)),1,0)))</f>
        <v>0</v>
      </c>
      <c r="O1872" s="38">
        <f>IF(B1872="","",IF('02_대상물건입력'!B6="",1,IF(ISNUMBER(SEARCH('02_대상물건입력'!B6,B1872)),1,0)))</f>
        <v>0</v>
      </c>
      <c r="P1872" s="38">
        <f>IF(L1872="","",IF('02_대상물건입력'!B15="",0,IF(ISNUMBER(SEARCH('02_대상물건입력'!B15,L1872)),1,0)))</f>
        <v>0</v>
      </c>
      <c r="Q1872" s="38">
        <f>IF(D1872="","",IF('02_대상물건입력'!B8="",0,IF(ISNUMBER(SEARCH('02_대상물건입력'!B8,D1872)),1,0)))</f>
        <v>0</v>
      </c>
      <c r="R1872" s="44" t="str">
        <f>IFERROR(ABS(E1872-'02_대상물건입력'!B11)/'02_대상물건입력'!B11,"")</f>
        <v/>
      </c>
      <c r="S1872" s="38" t="str">
        <f>IFERROR(ABS(J1872-'02_대상물건입력'!B10),"")</f>
        <v/>
      </c>
      <c r="T1872" s="38" t="str">
        <f>IFERROR(ABS('01_설정'!B4-F1872),"")</f>
        <v/>
      </c>
      <c r="U1872" s="38" t="str">
        <f>IFERROR(ABS(K1872-YEAR('02_대상물건입력'!B14)),"")</f>
        <v/>
      </c>
      <c r="V1872" s="38" t="str">
        <f>IF(B1872="","",IF(AND(E1872&gt;0,F1872&gt;0,H1872&gt;0,OR('04A_국토부원자료'!P1873="",'04A_국토부원자료'!P1873="-"),IF('01_설정'!B10=1,N1872=1,TRUE),R1872&lt;='01_설정'!B5,S1872&lt;='01_설정'!B6,T1872&lt;='01_설정'!B7,U1872&lt;='01_설정'!B8),"Y",""))</f>
        <v/>
      </c>
      <c r="W1872" s="40" t="str">
        <f>IF(V1872&lt;&gt;"Y","",MAX(0,(1-R1872/'01_설정'!B5))*'01_설정'!B14+MAX(0,(1-S1872/'01_설정'!B6))*'01_설정'!B15+MAX(0,(1-T1872/'01_설정'!B7))*'01_설정'!B16+MAX(0,(1-U1872/'01_설정'!B8))*'01_설정'!B17+O1872*'01_설정'!B11+Q1872*'01_설정'!B12+P1872*'01_설정'!B13)</f>
        <v/>
      </c>
      <c r="X1872" s="38" t="str">
        <f>IF(W1872="","",1+COUNTIFS($W$4:$W$3003,"&gt;"&amp;W1872)+COUNTIFS($W$4:W1872,W1872)-1)</f>
        <v/>
      </c>
    </row>
    <row r="1873" spans="1:24" ht="16.5">
      <c r="A1873" s="38">
        <f>IF('04A_국토부원자료'!A1874="","",ROW()-3)</f>
        <v>1870</v>
      </c>
      <c r="B1873" s="39">
        <f>IFERROR('04A_국토부원자료'!B1874,"")</f>
        <v>0</v>
      </c>
      <c r="C1873" s="39" t="str">
        <f>IF(B1873="","",IF('04A_국토부원자료'!C1874&lt;&gt;"",'04A_국토부원자료'!C1874,TRIM('04A_국토부원자료'!D1874&amp;IF('04A_국토부원자료'!E1874&lt;&gt;"","-"&amp;'04A_국토부원자료'!E1874,""))))</f>
        <v>-면적 : 60㎡이하</v>
      </c>
      <c r="D1873" s="39">
        <f>IFERROR('04A_국토부원자료'!F1874,"")</f>
        <v>0</v>
      </c>
      <c r="E1873" s="40" t="str">
        <f>IFERROR(VALUE(SUBSTITUTE('04A_국토부원자료'!G1874,",","")),"")</f>
        <v/>
      </c>
      <c r="F1873" s="41" t="str">
        <f>IFERROR(IF(AND('04A_국토부원자료'!H1874&lt;&gt;"",'04A_국토부원자료'!I1874&lt;&gt;""),DATE(INT(VALUE(SUBSTITUTE('04A_국토부원자료'!H1874,",",""))/100),MOD(VALUE(SUBSTITUTE('04A_국토부원자료'!H1874,",","")),100),VALUE(SUBSTITUTE('04A_국토부원자료'!I1874,",",""))),""),"")</f>
        <v/>
      </c>
      <c r="G1873" s="42" t="str">
        <f>IFERROR(VALUE(SUBSTITUTE('04A_국토부원자료'!J1874,",","")),"")</f>
        <v/>
      </c>
      <c r="H1873" s="43" t="str">
        <f t="shared" si="58"/>
        <v/>
      </c>
      <c r="I1873" s="43" t="str">
        <f t="shared" si="59"/>
        <v/>
      </c>
      <c r="J1873" s="38" t="str">
        <f>IFERROR(VALUE(SUBSTITUTE('04A_국토부원자료'!K1874,",","")),"")</f>
        <v/>
      </c>
      <c r="K1873" s="38" t="str">
        <f>IFERROR(VALUE(SUBSTITUTE('04A_국토부원자료'!N1874,",","")),"")</f>
        <v/>
      </c>
      <c r="L1873" s="39">
        <f>IFERROR('04A_국토부원자료'!O1874,"")</f>
        <v>0</v>
      </c>
      <c r="M1873" s="39">
        <f>IFERROR('04A_국토부원자료'!Q1874,"")</f>
        <v>0</v>
      </c>
      <c r="N1873" s="38">
        <f>IF(B1873="","",IF('02_대상물건입력'!B5="",1,IF(ISNUMBER(SEARCH('02_대상물건입력'!B5,B1873)),1,0)))</f>
        <v>0</v>
      </c>
      <c r="O1873" s="38">
        <f>IF(B1873="","",IF('02_대상물건입력'!B6="",1,IF(ISNUMBER(SEARCH('02_대상물건입력'!B6,B1873)),1,0)))</f>
        <v>0</v>
      </c>
      <c r="P1873" s="38">
        <f>IF(L1873="","",IF('02_대상물건입력'!B15="",0,IF(ISNUMBER(SEARCH('02_대상물건입력'!B15,L1873)),1,0)))</f>
        <v>0</v>
      </c>
      <c r="Q1873" s="38">
        <f>IF(D1873="","",IF('02_대상물건입력'!B8="",0,IF(ISNUMBER(SEARCH('02_대상물건입력'!B8,D1873)),1,0)))</f>
        <v>0</v>
      </c>
      <c r="R1873" s="44" t="str">
        <f>IFERROR(ABS(E1873-'02_대상물건입력'!B11)/'02_대상물건입력'!B11,"")</f>
        <v/>
      </c>
      <c r="S1873" s="38" t="str">
        <f>IFERROR(ABS(J1873-'02_대상물건입력'!B10),"")</f>
        <v/>
      </c>
      <c r="T1873" s="38" t="str">
        <f>IFERROR(ABS('01_설정'!B4-F1873),"")</f>
        <v/>
      </c>
      <c r="U1873" s="38" t="str">
        <f>IFERROR(ABS(K1873-YEAR('02_대상물건입력'!B14)),"")</f>
        <v/>
      </c>
      <c r="V1873" s="38" t="str">
        <f>IF(B1873="","",IF(AND(E1873&gt;0,F1873&gt;0,H1873&gt;0,OR('04A_국토부원자료'!P1874="",'04A_국토부원자료'!P1874="-"),IF('01_설정'!B10=1,N1873=1,TRUE),R1873&lt;='01_설정'!B5,S1873&lt;='01_설정'!B6,T1873&lt;='01_설정'!B7,U1873&lt;='01_설정'!B8),"Y",""))</f>
        <v/>
      </c>
      <c r="W1873" s="40" t="str">
        <f>IF(V1873&lt;&gt;"Y","",MAX(0,(1-R1873/'01_설정'!B5))*'01_설정'!B14+MAX(0,(1-S1873/'01_설정'!B6))*'01_설정'!B15+MAX(0,(1-T1873/'01_설정'!B7))*'01_설정'!B16+MAX(0,(1-U1873/'01_설정'!B8))*'01_설정'!B17+O1873*'01_설정'!B11+Q1873*'01_설정'!B12+P1873*'01_설정'!B13)</f>
        <v/>
      </c>
      <c r="X1873" s="38" t="str">
        <f>IF(W1873="","",1+COUNTIFS($W$4:$W$3003,"&gt;"&amp;W1873)+COUNTIFS($W$4:W1873,W1873)-1)</f>
        <v/>
      </c>
    </row>
    <row r="1874" spans="1:24" ht="16.5">
      <c r="A1874" s="38" t="str">
        <f>IF('04A_국토부원자료'!A1875="","",ROW()-3)</f>
        <v/>
      </c>
      <c r="B1874" s="39">
        <f>IFERROR('04A_국토부원자료'!B1875,"")</f>
        <v>0</v>
      </c>
      <c r="C1874" s="39" t="str">
        <f>IF(B1874="","",IF('04A_국토부원자료'!C1875&lt;&gt;"",'04A_국토부원자료'!C1875,TRIM('04A_국토부원자료'!D1875&amp;IF('04A_국토부원자료'!E1875&lt;&gt;"","-"&amp;'04A_국토부원자료'!E1875,""))))</f>
        <v/>
      </c>
      <c r="D1874" s="39">
        <f>IFERROR('04A_국토부원자료'!F1875,"")</f>
        <v>0</v>
      </c>
      <c r="E1874" s="40" t="str">
        <f>IFERROR(VALUE(SUBSTITUTE('04A_국토부원자료'!G1875,",","")),"")</f>
        <v/>
      </c>
      <c r="F1874" s="41" t="str">
        <f>IFERROR(IF(AND('04A_국토부원자료'!H1875&lt;&gt;"",'04A_국토부원자료'!I1875&lt;&gt;""),DATE(INT(VALUE(SUBSTITUTE('04A_국토부원자료'!H1875,",",""))/100),MOD(VALUE(SUBSTITUTE('04A_국토부원자료'!H1875,",","")),100),VALUE(SUBSTITUTE('04A_국토부원자료'!I1875,",",""))),""),"")</f>
        <v/>
      </c>
      <c r="G1874" s="42" t="str">
        <f>IFERROR(VALUE(SUBSTITUTE('04A_국토부원자료'!J1875,",","")),"")</f>
        <v/>
      </c>
      <c r="H1874" s="43" t="str">
        <f t="shared" si="58"/>
        <v/>
      </c>
      <c r="I1874" s="43" t="str">
        <f t="shared" si="59"/>
        <v/>
      </c>
      <c r="J1874" s="38" t="str">
        <f>IFERROR(VALUE(SUBSTITUTE('04A_국토부원자료'!K1875,",","")),"")</f>
        <v/>
      </c>
      <c r="K1874" s="38" t="str">
        <f>IFERROR(VALUE(SUBSTITUTE('04A_국토부원자료'!N1875,",","")),"")</f>
        <v/>
      </c>
      <c r="L1874" s="39">
        <f>IFERROR('04A_국토부원자료'!O1875,"")</f>
        <v>0</v>
      </c>
      <c r="M1874" s="39">
        <f>IFERROR('04A_국토부원자료'!Q1875,"")</f>
        <v>0</v>
      </c>
      <c r="N1874" s="38">
        <f>IF(B1874="","",IF('02_대상물건입력'!B5="",1,IF(ISNUMBER(SEARCH('02_대상물건입력'!B5,B1874)),1,0)))</f>
        <v>0</v>
      </c>
      <c r="O1874" s="38">
        <f>IF(B1874="","",IF('02_대상물건입력'!B6="",1,IF(ISNUMBER(SEARCH('02_대상물건입력'!B6,B1874)),1,0)))</f>
        <v>0</v>
      </c>
      <c r="P1874" s="38">
        <f>IF(L1874="","",IF('02_대상물건입력'!B15="",0,IF(ISNUMBER(SEARCH('02_대상물건입력'!B15,L1874)),1,0)))</f>
        <v>0</v>
      </c>
      <c r="Q1874" s="38">
        <f>IF(D1874="","",IF('02_대상물건입력'!B8="",0,IF(ISNUMBER(SEARCH('02_대상물건입력'!B8,D1874)),1,0)))</f>
        <v>0</v>
      </c>
      <c r="R1874" s="44" t="str">
        <f>IFERROR(ABS(E1874-'02_대상물건입력'!B11)/'02_대상물건입력'!B11,"")</f>
        <v/>
      </c>
      <c r="S1874" s="38" t="str">
        <f>IFERROR(ABS(J1874-'02_대상물건입력'!B10),"")</f>
        <v/>
      </c>
      <c r="T1874" s="38" t="str">
        <f>IFERROR(ABS('01_설정'!B4-F1874),"")</f>
        <v/>
      </c>
      <c r="U1874" s="38" t="str">
        <f>IFERROR(ABS(K1874-YEAR('02_대상물건입력'!B14)),"")</f>
        <v/>
      </c>
      <c r="V1874" s="38" t="str">
        <f>IF(B1874="","",IF(AND(E1874&gt;0,F1874&gt;0,H1874&gt;0,OR('04A_국토부원자료'!P1875="",'04A_국토부원자료'!P1875="-"),IF('01_설정'!B10=1,N1874=1,TRUE),R1874&lt;='01_설정'!B5,S1874&lt;='01_설정'!B6,T1874&lt;='01_설정'!B7,U1874&lt;='01_설정'!B8),"Y",""))</f>
        <v/>
      </c>
      <c r="W1874" s="40" t="str">
        <f>IF(V1874&lt;&gt;"Y","",MAX(0,(1-R1874/'01_설정'!B5))*'01_설정'!B14+MAX(0,(1-S1874/'01_설정'!B6))*'01_설정'!B15+MAX(0,(1-T1874/'01_설정'!B7))*'01_설정'!B16+MAX(0,(1-U1874/'01_설정'!B8))*'01_설정'!B17+O1874*'01_설정'!B11+Q1874*'01_설정'!B12+P1874*'01_설정'!B13)</f>
        <v/>
      </c>
      <c r="X1874" s="38" t="str">
        <f>IF(W1874="","",1+COUNTIFS($W$4:$W$3003,"&gt;"&amp;W1874)+COUNTIFS($W$4:W1874,W1874)-1)</f>
        <v/>
      </c>
    </row>
    <row r="1875" spans="1:24" ht="16.5">
      <c r="A1875" s="38">
        <f>IF('04A_국토부원자료'!A1876="","",ROW()-3)</f>
        <v>1872</v>
      </c>
      <c r="B1875" s="39" t="str">
        <f>IFERROR('04A_국토부원자료'!B1876,"")</f>
        <v>시군구</v>
      </c>
      <c r="C1875" s="39" t="str">
        <f>IF(B1875="","",IF('04A_국토부원자료'!C1876&lt;&gt;"",'04A_국토부원자료'!C1876,TRIM('04A_국토부원자료'!D1876&amp;IF('04A_국토부원자료'!E1876&lt;&gt;"","-"&amp;'04A_국토부원자료'!E1876,""))))</f>
        <v>번지</v>
      </c>
      <c r="D1875" s="39" t="str">
        <f>IFERROR('04A_국토부원자료'!F1876,"")</f>
        <v>단지명</v>
      </c>
      <c r="E1875" s="40" t="str">
        <f>IFERROR(VALUE(SUBSTITUTE('04A_국토부원자료'!G1876,",","")),"")</f>
        <v/>
      </c>
      <c r="F1875" s="41" t="str">
        <f>IFERROR(IF(AND('04A_국토부원자료'!H1876&lt;&gt;"",'04A_국토부원자료'!I1876&lt;&gt;""),DATE(INT(VALUE(SUBSTITUTE('04A_국토부원자료'!H1876,",",""))/100),MOD(VALUE(SUBSTITUTE('04A_국토부원자료'!H1876,",","")),100),VALUE(SUBSTITUTE('04A_국토부원자료'!I1876,",",""))),""),"")</f>
        <v/>
      </c>
      <c r="G1875" s="42" t="str">
        <f>IFERROR(VALUE(SUBSTITUTE('04A_국토부원자료'!J1876,",","")),"")</f>
        <v/>
      </c>
      <c r="H1875" s="43" t="str">
        <f t="shared" si="58"/>
        <v/>
      </c>
      <c r="I1875" s="43" t="str">
        <f t="shared" si="59"/>
        <v/>
      </c>
      <c r="J1875" s="38" t="str">
        <f>IFERROR(VALUE(SUBSTITUTE('04A_국토부원자료'!K1876,",","")),"")</f>
        <v/>
      </c>
      <c r="K1875" s="38" t="str">
        <f>IFERROR(VALUE(SUBSTITUTE('04A_국토부원자료'!N1876,",","")),"")</f>
        <v/>
      </c>
      <c r="L1875" s="39" t="str">
        <f>IFERROR('04A_국토부원자료'!O1876,"")</f>
        <v>도로명</v>
      </c>
      <c r="M1875" s="39" t="str">
        <f>IFERROR('04A_국토부원자료'!Q1876,"")</f>
        <v>거래유형</v>
      </c>
      <c r="N1875" s="38">
        <f>IF(B1875="","",IF('02_대상물건입력'!B5="",1,IF(ISNUMBER(SEARCH('02_대상물건입력'!B5,B1875)),1,0)))</f>
        <v>0</v>
      </c>
      <c r="O1875" s="38">
        <f>IF(B1875="","",IF('02_대상물건입력'!B6="",1,IF(ISNUMBER(SEARCH('02_대상물건입력'!B6,B1875)),1,0)))</f>
        <v>0</v>
      </c>
      <c r="P1875" s="38">
        <f>IF(L1875="","",IF('02_대상물건입력'!B15="",0,IF(ISNUMBER(SEARCH('02_대상물건입력'!B15,L1875)),1,0)))</f>
        <v>0</v>
      </c>
      <c r="Q1875" s="38">
        <f>IF(D1875="","",IF('02_대상물건입력'!B8="",0,IF(ISNUMBER(SEARCH('02_대상물건입력'!B8,D1875)),1,0)))</f>
        <v>0</v>
      </c>
      <c r="R1875" s="44" t="str">
        <f>IFERROR(ABS(E1875-'02_대상물건입력'!B11)/'02_대상물건입력'!B11,"")</f>
        <v/>
      </c>
      <c r="S1875" s="38" t="str">
        <f>IFERROR(ABS(J1875-'02_대상물건입력'!B10),"")</f>
        <v/>
      </c>
      <c r="T1875" s="38" t="str">
        <f>IFERROR(ABS('01_설정'!B4-F1875),"")</f>
        <v/>
      </c>
      <c r="U1875" s="38" t="str">
        <f>IFERROR(ABS(K1875-YEAR('02_대상물건입력'!B14)),"")</f>
        <v/>
      </c>
      <c r="V1875" s="38" t="str">
        <f>IF(B1875="","",IF(AND(E1875&gt;0,F1875&gt;0,H1875&gt;0,OR('04A_국토부원자료'!P1876="",'04A_국토부원자료'!P1876="-"),IF('01_설정'!B10=1,N1875=1,TRUE),R1875&lt;='01_설정'!B5,S1875&lt;='01_설정'!B6,T1875&lt;='01_설정'!B7,U1875&lt;='01_설정'!B8),"Y",""))</f>
        <v/>
      </c>
      <c r="W1875" s="40" t="str">
        <f>IF(V1875&lt;&gt;"Y","",MAX(0,(1-R1875/'01_설정'!B5))*'01_설정'!B14+MAX(0,(1-S1875/'01_설정'!B6))*'01_설정'!B15+MAX(0,(1-T1875/'01_설정'!B7))*'01_설정'!B16+MAX(0,(1-U1875/'01_설정'!B8))*'01_설정'!B17+O1875*'01_설정'!B11+Q1875*'01_설정'!B12+P1875*'01_설정'!B13)</f>
        <v/>
      </c>
      <c r="X1875" s="38" t="str">
        <f>IF(W1875="","",1+COUNTIFS($W$4:$W$3003,"&gt;"&amp;W1875)+COUNTIFS($W$4:W1875,W1875)-1)</f>
        <v/>
      </c>
    </row>
    <row r="1876" spans="1:24" ht="16.5">
      <c r="A1876" s="38">
        <f>IF('04A_국토부원자료'!A1877="","",ROW()-3)</f>
        <v>1873</v>
      </c>
      <c r="B1876" s="39" t="str">
        <f>IFERROR('04A_국토부원자료'!B1877,"")</f>
        <v>서울특별시 송파구 방이동</v>
      </c>
      <c r="C1876" s="39" t="str">
        <f>IF(B1876="","",IF('04A_국토부원자료'!C1877&lt;&gt;"",'04A_국토부원자료'!C1877,TRIM('04A_국토부원자료'!D1877&amp;IF('04A_국토부원자료'!E1877&lt;&gt;"","-"&amp;'04A_국토부원자료'!E1877,""))))</f>
        <v>43-6</v>
      </c>
      <c r="D1876" s="39" t="str">
        <f>IFERROR('04A_국토부원자료'!F1877,"")</f>
        <v>파크캐슬오피스텔</v>
      </c>
      <c r="E1876" s="40">
        <f>IFERROR(VALUE(SUBSTITUTE('04A_국토부원자료'!G1877,",","")),"")</f>
        <v>23.41</v>
      </c>
      <c r="F1876" s="41">
        <f>IFERROR(IF(AND('04A_국토부원자료'!H1877&lt;&gt;"",'04A_국토부원자료'!I1877&lt;&gt;""),DATE(INT(VALUE(SUBSTITUTE('04A_국토부원자료'!H1877,",",""))/100),MOD(VALUE(SUBSTITUTE('04A_국토부원자료'!H1877,",","")),100),VALUE(SUBSTITUTE('04A_국토부원자료'!I1877,",",""))),""),"")</f>
        <v>46093</v>
      </c>
      <c r="G1876" s="42">
        <f>IFERROR(VALUE(SUBSTITUTE('04A_국토부원자료'!J1877,",","")),"")</f>
        <v>30000</v>
      </c>
      <c r="H1876" s="43">
        <f t="shared" si="58"/>
        <v>300000000</v>
      </c>
      <c r="I1876" s="43">
        <f t="shared" si="59"/>
        <v>12815036.309269544</v>
      </c>
      <c r="J1876" s="38">
        <f>IFERROR(VALUE(SUBSTITUTE('04A_국토부원자료'!K1877,",","")),"")</f>
        <v>14</v>
      </c>
      <c r="K1876" s="38">
        <f>IFERROR(VALUE(SUBSTITUTE('04A_국토부원자료'!N1877,",","")),"")</f>
        <v>2021</v>
      </c>
      <c r="L1876" s="39" t="str">
        <f>IFERROR('04A_국토부원자료'!O1877,"")</f>
        <v>오금로11길 41</v>
      </c>
      <c r="M1876" s="39" t="str">
        <f>IFERROR('04A_국토부원자료'!Q1877,"")</f>
        <v>직거래</v>
      </c>
      <c r="N1876" s="38">
        <f>IF(B1876="","",IF('02_대상물건입력'!B5="",1,IF(ISNUMBER(SEARCH('02_대상물건입력'!B5,B1876)),1,0)))</f>
        <v>1</v>
      </c>
      <c r="O1876" s="38">
        <f>IF(B1876="","",IF('02_대상물건입력'!B6="",1,IF(ISNUMBER(SEARCH('02_대상물건입력'!B6,B1876)),1,0)))</f>
        <v>0</v>
      </c>
      <c r="P1876" s="38">
        <f>IF(L1876="","",IF('02_대상물건입력'!B15="",0,IF(ISNUMBER(SEARCH('02_대상물건입력'!B15,L1876)),1,0)))</f>
        <v>0</v>
      </c>
      <c r="Q1876" s="38">
        <f>IF(D1876="","",IF('02_대상물건입력'!B8="",0,IF(ISNUMBER(SEARCH('02_대상물건입력'!B8,D1876)),1,0)))</f>
        <v>0</v>
      </c>
      <c r="R1876" s="44">
        <f>IFERROR(ABS(E1876-'02_대상물건입력'!B11)/'02_대상물건입력'!B11,"")</f>
        <v>0.14069038424831512</v>
      </c>
      <c r="S1876" s="38">
        <f>IFERROR(ABS(J1876-'02_대상물건입력'!B10),"")</f>
        <v>2</v>
      </c>
      <c r="T1876" s="38">
        <f>IFERROR(ABS('01_설정'!B4-F1876),"")</f>
        <v>19</v>
      </c>
      <c r="U1876" s="38">
        <f>IFERROR(ABS(K1876-YEAR('02_대상물건입력'!B14)),"")</f>
        <v>5</v>
      </c>
      <c r="V1876" s="38" t="str">
        <f>IF(B1876="","",IF(AND(E1876&gt;0,F1876&gt;0,H1876&gt;0,OR('04A_국토부원자료'!P1877="",'04A_국토부원자료'!P1877="-"),IF('01_설정'!B10=1,N1876=1,TRUE),R1876&lt;='01_설정'!B5,S1876&lt;='01_설정'!B6,T1876&lt;='01_설정'!B7,U1876&lt;='01_설정'!B8),"Y",""))</f>
        <v>Y</v>
      </c>
      <c r="W1876" s="40">
        <f>IF(V1876&lt;&gt;"Y","",MAX(0,(1-R1876/'01_설정'!B5))*'01_설정'!B14+MAX(0,(1-S1876/'01_설정'!B6))*'01_설정'!B15+MAX(0,(1-T1876/'01_설정'!B7))*'01_설정'!B16+MAX(0,(1-U1876/'01_설정'!B8))*'01_설정'!B17+O1876*'01_설정'!B11+Q1876*'01_설정'!B12+P1876*'01_설정'!B13)</f>
        <v>39.506917419024987</v>
      </c>
      <c r="X1876" s="38">
        <f>IF(W1876="","",1+COUNTIFS($W$4:$W$3003,"&gt;"&amp;W1876)+COUNTIFS($W$4:W1876,W1876)-1)</f>
        <v>70</v>
      </c>
    </row>
    <row r="1877" spans="1:24" ht="16.5">
      <c r="A1877" s="38">
        <f>IF('04A_국토부원자료'!A1878="","",ROW()-3)</f>
        <v>1874</v>
      </c>
      <c r="B1877" s="39" t="str">
        <f>IFERROR('04A_국토부원자료'!B1878,"")</f>
        <v>서울특별시 송파구 방이동</v>
      </c>
      <c r="C1877" s="39" t="str">
        <f>IF(B1877="","",IF('04A_국토부원자료'!C1878&lt;&gt;"",'04A_국토부원자료'!C1878,TRIM('04A_국토부원자료'!D1878&amp;IF('04A_국토부원자료'!E1878&lt;&gt;"","-"&amp;'04A_국토부원자료'!E1878,""))))</f>
        <v>46-2</v>
      </c>
      <c r="D1877" s="39" t="str">
        <f>IFERROR('04A_국토부원자료'!F1878,"")</f>
        <v>사보이시티잠실</v>
      </c>
      <c r="E1877" s="40">
        <f>IFERROR(VALUE(SUBSTITUTE('04A_국토부원자료'!G1878,",","")),"")</f>
        <v>19.3629</v>
      </c>
      <c r="F1877" s="41">
        <f>IFERROR(IF(AND('04A_국토부원자료'!H1878&lt;&gt;"",'04A_국토부원자료'!I1878&lt;&gt;""),DATE(INT(VALUE(SUBSTITUTE('04A_국토부원자료'!H1878,",",""))/100),MOD(VALUE(SUBSTITUTE('04A_국토부원자료'!H1878,",","")),100),VALUE(SUBSTITUTE('04A_국토부원자료'!I1878,",",""))),""),"")</f>
        <v>46092</v>
      </c>
      <c r="G1877" s="42">
        <f>IFERROR(VALUE(SUBSTITUTE('04A_국토부원자료'!J1878,",","")),"")</f>
        <v>20000</v>
      </c>
      <c r="H1877" s="43">
        <f t="shared" si="58"/>
        <v>200000000</v>
      </c>
      <c r="I1877" s="43">
        <f t="shared" si="59"/>
        <v>10329031.291800298</v>
      </c>
      <c r="J1877" s="38">
        <f>IFERROR(VALUE(SUBSTITUTE('04A_국토부원자료'!K1878,",","")),"")</f>
        <v>6</v>
      </c>
      <c r="K1877" s="38">
        <f>IFERROR(VALUE(SUBSTITUTE('04A_국토부원자료'!N1878,",","")),"")</f>
        <v>2021</v>
      </c>
      <c r="L1877" s="39" t="str">
        <f>IFERROR('04A_국토부원자료'!O1878,"")</f>
        <v>오금로11길 45</v>
      </c>
      <c r="M1877" s="39" t="str">
        <f>IFERROR('04A_국토부원자료'!Q1878,"")</f>
        <v>중개거래</v>
      </c>
      <c r="N1877" s="38">
        <f>IF(B1877="","",IF('02_대상물건입력'!B5="",1,IF(ISNUMBER(SEARCH('02_대상물건입력'!B5,B1877)),1,0)))</f>
        <v>1</v>
      </c>
      <c r="O1877" s="38">
        <f>IF(B1877="","",IF('02_대상물건입력'!B6="",1,IF(ISNUMBER(SEARCH('02_대상물건입력'!B6,B1877)),1,0)))</f>
        <v>0</v>
      </c>
      <c r="P1877" s="38">
        <f>IF(L1877="","",IF('02_대상물건입력'!B15="",0,IF(ISNUMBER(SEARCH('02_대상물건입력'!B15,L1877)),1,0)))</f>
        <v>0</v>
      </c>
      <c r="Q1877" s="38">
        <f>IF(D1877="","",IF('02_대상물건입력'!B8="",0,IF(ISNUMBER(SEARCH('02_대상물건입력'!B8,D1877)),1,0)))</f>
        <v>0</v>
      </c>
      <c r="R1877" s="44">
        <f>IFERROR(ABS(E1877-'02_대상물건입력'!B11)/'02_대상물건입력'!B11,"")</f>
        <v>0.28924706711498083</v>
      </c>
      <c r="S1877" s="38">
        <f>IFERROR(ABS(J1877-'02_대상물건입력'!B10),"")</f>
        <v>6</v>
      </c>
      <c r="T1877" s="38">
        <f>IFERROR(ABS('01_설정'!B4-F1877),"")</f>
        <v>20</v>
      </c>
      <c r="U1877" s="38">
        <f>IFERROR(ABS(K1877-YEAR('02_대상물건입력'!B14)),"")</f>
        <v>5</v>
      </c>
      <c r="V1877" s="38" t="str">
        <f>IF(B1877="","",IF(AND(E1877&gt;0,F1877&gt;0,H1877&gt;0,OR('04A_국토부원자료'!P1878="",'04A_국토부원자료'!P1878="-"),IF('01_설정'!B10=1,N1877=1,TRUE),R1877&lt;='01_설정'!B5,S1877&lt;='01_설정'!B6,T1877&lt;='01_설정'!B7,U1877&lt;='01_설정'!B8),"Y",""))</f>
        <v/>
      </c>
      <c r="W1877" s="40" t="str">
        <f>IF(V1877&lt;&gt;"Y","",MAX(0,(1-R1877/'01_설정'!B5))*'01_설정'!B14+MAX(0,(1-S1877/'01_설정'!B6))*'01_설정'!B15+MAX(0,(1-T1877/'01_설정'!B7))*'01_설정'!B16+MAX(0,(1-U1877/'01_설정'!B8))*'01_설정'!B17+O1877*'01_설정'!B11+Q1877*'01_설정'!B12+P1877*'01_설정'!B13)</f>
        <v/>
      </c>
      <c r="X1877" s="38" t="str">
        <f>IF(W1877="","",1+COUNTIFS($W$4:$W$3003,"&gt;"&amp;W1877)+COUNTIFS($W$4:W1877,W1877)-1)</f>
        <v/>
      </c>
    </row>
    <row r="1878" spans="1:24" ht="16.5">
      <c r="A1878" s="38">
        <f>IF('04A_국토부원자료'!A1879="","",ROW()-3)</f>
        <v>1875</v>
      </c>
      <c r="B1878" s="39" t="str">
        <f>IFERROR('04A_국토부원자료'!B1879,"")</f>
        <v>서울특별시 송파구 방이동</v>
      </c>
      <c r="C1878" s="39" t="str">
        <f>IF(B1878="","",IF('04A_국토부원자료'!C1879&lt;&gt;"",'04A_국토부원자료'!C1879,TRIM('04A_국토부원자료'!D1879&amp;IF('04A_국토부원자료'!E1879&lt;&gt;"","-"&amp;'04A_국토부원자료'!E1879,""))))</f>
        <v>41-1</v>
      </c>
      <c r="D1878" s="39" t="str">
        <f>IFERROR('04A_국토부원자료'!F1879,"")</f>
        <v>잠실파크웨이</v>
      </c>
      <c r="E1878" s="40">
        <f>IFERROR(VALUE(SUBSTITUTE('04A_국토부원자료'!G1879,",","")),"")</f>
        <v>19.128</v>
      </c>
      <c r="F1878" s="41">
        <f>IFERROR(IF(AND('04A_국토부원자료'!H1879&lt;&gt;"",'04A_국토부원자료'!I1879&lt;&gt;""),DATE(INT(VALUE(SUBSTITUTE('04A_국토부원자료'!H1879,",",""))/100),MOD(VALUE(SUBSTITUTE('04A_국토부원자료'!H1879,",","")),100),VALUE(SUBSTITUTE('04A_국토부원자료'!I1879,",",""))),""),"")</f>
        <v>46091</v>
      </c>
      <c r="G1878" s="42">
        <f>IFERROR(VALUE(SUBSTITUTE('04A_국토부원자료'!J1879,",","")),"")</f>
        <v>18000</v>
      </c>
      <c r="H1878" s="43">
        <f t="shared" si="58"/>
        <v>180000000</v>
      </c>
      <c r="I1878" s="43">
        <f t="shared" si="59"/>
        <v>9410288.582183186</v>
      </c>
      <c r="J1878" s="38">
        <f>IFERROR(VALUE(SUBSTITUTE('04A_국토부원자료'!K1879,",","")),"")</f>
        <v>7</v>
      </c>
      <c r="K1878" s="38">
        <f>IFERROR(VALUE(SUBSTITUTE('04A_국토부원자료'!N1879,",","")),"")</f>
        <v>2019</v>
      </c>
      <c r="L1878" s="39" t="str">
        <f>IFERROR('04A_국토부원자료'!O1879,"")</f>
        <v>올림픽로34길 5-23</v>
      </c>
      <c r="M1878" s="39" t="str">
        <f>IFERROR('04A_국토부원자료'!Q1879,"")</f>
        <v>중개거래</v>
      </c>
      <c r="N1878" s="38">
        <f>IF(B1878="","",IF('02_대상물건입력'!B5="",1,IF(ISNUMBER(SEARCH('02_대상물건입력'!B5,B1878)),1,0)))</f>
        <v>1</v>
      </c>
      <c r="O1878" s="38">
        <f>IF(B1878="","",IF('02_대상물건입력'!B6="",1,IF(ISNUMBER(SEARCH('02_대상물건입력'!B6,B1878)),1,0)))</f>
        <v>0</v>
      </c>
      <c r="P1878" s="38">
        <f>IF(L1878="","",IF('02_대상물건입력'!B15="",0,IF(ISNUMBER(SEARCH('02_대상물건입력'!B15,L1878)),1,0)))</f>
        <v>0</v>
      </c>
      <c r="Q1878" s="38">
        <f>IF(D1878="","",IF('02_대상물건입력'!B8="",0,IF(ISNUMBER(SEARCH('02_대상물건입력'!B8,D1878)),1,0)))</f>
        <v>0</v>
      </c>
      <c r="R1878" s="44">
        <f>IFERROR(ABS(E1878-'02_대상물건입력'!B11)/'02_대상물건입력'!B11,"")</f>
        <v>0.29786952882963569</v>
      </c>
      <c r="S1878" s="38">
        <f>IFERROR(ABS(J1878-'02_대상물건입력'!B10),"")</f>
        <v>5</v>
      </c>
      <c r="T1878" s="38">
        <f>IFERROR(ABS('01_설정'!B4-F1878),"")</f>
        <v>21</v>
      </c>
      <c r="U1878" s="38">
        <f>IFERROR(ABS(K1878-YEAR('02_대상물건입력'!B14)),"")</f>
        <v>7</v>
      </c>
      <c r="V1878" s="38" t="str">
        <f>IF(B1878="","",IF(AND(E1878&gt;0,F1878&gt;0,H1878&gt;0,OR('04A_국토부원자료'!P1879="",'04A_국토부원자료'!P1879="-"),IF('01_설정'!B10=1,N1878=1,TRUE),R1878&lt;='01_설정'!B5,S1878&lt;='01_설정'!B6,T1878&lt;='01_설정'!B7,U1878&lt;='01_설정'!B8),"Y",""))</f>
        <v/>
      </c>
      <c r="W1878" s="40" t="str">
        <f>IF(V1878&lt;&gt;"Y","",MAX(0,(1-R1878/'01_설정'!B5))*'01_설정'!B14+MAX(0,(1-S1878/'01_설정'!B6))*'01_설정'!B15+MAX(0,(1-T1878/'01_설정'!B7))*'01_설정'!B16+MAX(0,(1-U1878/'01_설정'!B8))*'01_설정'!B17+O1878*'01_설정'!B11+Q1878*'01_설정'!B12+P1878*'01_설정'!B13)</f>
        <v/>
      </c>
      <c r="X1878" s="38" t="str">
        <f>IF(W1878="","",1+COUNTIFS($W$4:$W$3003,"&gt;"&amp;W1878)+COUNTIFS($W$4:W1878,W1878)-1)</f>
        <v/>
      </c>
    </row>
    <row r="1879" spans="1:24" ht="16.5">
      <c r="A1879" s="38">
        <f>IF('04A_국토부원자료'!A1880="","",ROW()-3)</f>
        <v>1876</v>
      </c>
      <c r="B1879" s="39" t="str">
        <f>IFERROR('04A_국토부원자료'!B1880,"")</f>
        <v>서울특별시 송파구 방이동</v>
      </c>
      <c r="C1879" s="39" t="str">
        <f>IF(B1879="","",IF('04A_국토부원자료'!C1880&lt;&gt;"",'04A_국토부원자료'!C1880,TRIM('04A_국토부원자료'!D1880&amp;IF('04A_국토부원자료'!E1880&lt;&gt;"","-"&amp;'04A_국토부원자료'!E1880,""))))</f>
        <v>51-10</v>
      </c>
      <c r="D1879" s="39" t="str">
        <f>IFERROR('04A_국토부원자료'!F1880,"")</f>
        <v>성희파크빌</v>
      </c>
      <c r="E1879" s="40">
        <f>IFERROR(VALUE(SUBSTITUTE('04A_국토부원자료'!G1880,",","")),"")</f>
        <v>29.442</v>
      </c>
      <c r="F1879" s="41">
        <f>IFERROR(IF(AND('04A_국토부원자료'!H1880&lt;&gt;"",'04A_국토부원자료'!I1880&lt;&gt;""),DATE(INT(VALUE(SUBSTITUTE('04A_국토부원자료'!H1880,",",""))/100),MOD(VALUE(SUBSTITUTE('04A_국토부원자료'!H1880,",","")),100),VALUE(SUBSTITUTE('04A_국토부원자료'!I1880,",",""))),""),"")</f>
        <v>46081</v>
      </c>
      <c r="G1879" s="42">
        <f>IFERROR(VALUE(SUBSTITUTE('04A_국토부원자료'!J1880,",","")),"")</f>
        <v>36300</v>
      </c>
      <c r="H1879" s="43">
        <f t="shared" si="58"/>
        <v>363000000</v>
      </c>
      <c r="I1879" s="43">
        <f t="shared" si="59"/>
        <v>12329325.453433869</v>
      </c>
      <c r="J1879" s="38">
        <f>IFERROR(VALUE(SUBSTITUTE('04A_국토부원자료'!K1880,",","")),"")</f>
        <v>15</v>
      </c>
      <c r="K1879" s="38">
        <f>IFERROR(VALUE(SUBSTITUTE('04A_국토부원자료'!N1880,",","")),"")</f>
        <v>2020</v>
      </c>
      <c r="L1879" s="39" t="str">
        <f>IFERROR('04A_국토부원자료'!O1880,"")</f>
        <v>백제고분로 507</v>
      </c>
      <c r="M1879" s="39" t="str">
        <f>IFERROR('04A_국토부원자료'!Q1880,"")</f>
        <v>중개거래</v>
      </c>
      <c r="N1879" s="38">
        <f>IF(B1879="","",IF('02_대상물건입력'!B5="",1,IF(ISNUMBER(SEARCH('02_대상물건입력'!B5,B1879)),1,0)))</f>
        <v>1</v>
      </c>
      <c r="O1879" s="38">
        <f>IF(B1879="","",IF('02_대상물건입력'!B6="",1,IF(ISNUMBER(SEARCH('02_대상물건입력'!B6,B1879)),1,0)))</f>
        <v>0</v>
      </c>
      <c r="P1879" s="38">
        <f>IF(L1879="","",IF('02_대상물건입력'!B15="",0,IF(ISNUMBER(SEARCH('02_대상물건입력'!B15,L1879)),1,0)))</f>
        <v>0</v>
      </c>
      <c r="Q1879" s="38">
        <f>IF(D1879="","",IF('02_대상물건입력'!B8="",0,IF(ISNUMBER(SEARCH('02_대상물건입력'!B8,D1879)),1,0)))</f>
        <v>0</v>
      </c>
      <c r="R1879" s="44">
        <f>IFERROR(ABS(E1879-'02_대상물건입력'!B11)/'02_대상물건입력'!B11,"")</f>
        <v>8.0725916572452219E-2</v>
      </c>
      <c r="S1879" s="38">
        <f>IFERROR(ABS(J1879-'02_대상물건입력'!B10),"")</f>
        <v>3</v>
      </c>
      <c r="T1879" s="38">
        <f>IFERROR(ABS('01_설정'!B4-F1879),"")</f>
        <v>31</v>
      </c>
      <c r="U1879" s="38">
        <f>IFERROR(ABS(K1879-YEAR('02_대상물건입력'!B14)),"")</f>
        <v>6</v>
      </c>
      <c r="V1879" s="38" t="str">
        <f>IF(B1879="","",IF(AND(E1879&gt;0,F1879&gt;0,H1879&gt;0,OR('04A_국토부원자료'!P1880="",'04A_국토부원자료'!P1880="-"),IF('01_설정'!B10=1,N1879=1,TRUE),R1879&lt;='01_설정'!B5,S1879&lt;='01_설정'!B6,T1879&lt;='01_설정'!B7,U1879&lt;='01_설정'!B8),"Y",""))</f>
        <v/>
      </c>
      <c r="W1879" s="40" t="str">
        <f>IF(V1879&lt;&gt;"Y","",MAX(0,(1-R1879/'01_설정'!B5))*'01_설정'!B14+MAX(0,(1-S1879/'01_설정'!B6))*'01_설정'!B15+MAX(0,(1-T1879/'01_설정'!B7))*'01_설정'!B16+MAX(0,(1-U1879/'01_설정'!B8))*'01_설정'!B17+O1879*'01_설정'!B11+Q1879*'01_설정'!B12+P1879*'01_설정'!B13)</f>
        <v/>
      </c>
      <c r="X1879" s="38" t="str">
        <f>IF(W1879="","",1+COUNTIFS($W$4:$W$3003,"&gt;"&amp;W1879)+COUNTIFS($W$4:W1879,W1879)-1)</f>
        <v/>
      </c>
    </row>
    <row r="1880" spans="1:24" ht="16.5">
      <c r="A1880" s="38">
        <f>IF('04A_국토부원자료'!A1881="","",ROW()-3)</f>
        <v>1877</v>
      </c>
      <c r="B1880" s="39" t="str">
        <f>IFERROR('04A_국토부원자료'!B1881,"")</f>
        <v>서울특별시 송파구 방이동</v>
      </c>
      <c r="C1880" s="39" t="str">
        <f>IF(B1880="","",IF('04A_국토부원자료'!C1881&lt;&gt;"",'04A_국토부원자료'!C1881,TRIM('04A_국토부원자료'!D1881&amp;IF('04A_국토부원자료'!E1881&lt;&gt;"","-"&amp;'04A_국토부원자료'!E1881,""))))</f>
        <v>46-2</v>
      </c>
      <c r="D1880" s="39" t="str">
        <f>IFERROR('04A_국토부원자료'!F1881,"")</f>
        <v>사보이시티잠실</v>
      </c>
      <c r="E1880" s="40">
        <f>IFERROR(VALUE(SUBSTITUTE('04A_국토부원자료'!G1881,",","")),"")</f>
        <v>29.180900000000001</v>
      </c>
      <c r="F1880" s="41">
        <f>IFERROR(IF(AND('04A_국토부원자료'!H1881&lt;&gt;"",'04A_국토부원자료'!I1881&lt;&gt;""),DATE(INT(VALUE(SUBSTITUTE('04A_국토부원자료'!H1881,",",""))/100),MOD(VALUE(SUBSTITUTE('04A_국토부원자료'!H1881,",","")),100),VALUE(SUBSTITUTE('04A_국토부원자료'!I1881,",",""))),""),"")</f>
        <v>46081</v>
      </c>
      <c r="G1880" s="42">
        <f>IFERROR(VALUE(SUBSTITUTE('04A_국토부원자료'!J1881,",","")),"")</f>
        <v>34600</v>
      </c>
      <c r="H1880" s="43">
        <f t="shared" si="58"/>
        <v>346000000</v>
      </c>
      <c r="I1880" s="43">
        <f t="shared" si="59"/>
        <v>11857070.892261719</v>
      </c>
      <c r="J1880" s="38">
        <f>IFERROR(VALUE(SUBSTITUTE('04A_국토부원자료'!K1881,",","")),"")</f>
        <v>8</v>
      </c>
      <c r="K1880" s="38">
        <f>IFERROR(VALUE(SUBSTITUTE('04A_국토부원자료'!N1881,",","")),"")</f>
        <v>2021</v>
      </c>
      <c r="L1880" s="39" t="str">
        <f>IFERROR('04A_국토부원자료'!O1881,"")</f>
        <v>오금로11길 45</v>
      </c>
      <c r="M1880" s="39" t="str">
        <f>IFERROR('04A_국토부원자료'!Q1881,"")</f>
        <v>중개거래</v>
      </c>
      <c r="N1880" s="38">
        <f>IF(B1880="","",IF('02_대상물건입력'!B5="",1,IF(ISNUMBER(SEARCH('02_대상물건입력'!B5,B1880)),1,0)))</f>
        <v>1</v>
      </c>
      <c r="O1880" s="38">
        <f>IF(B1880="","",IF('02_대상물건입력'!B6="",1,IF(ISNUMBER(SEARCH('02_대상물건입력'!B6,B1880)),1,0)))</f>
        <v>0</v>
      </c>
      <c r="P1880" s="38">
        <f>IF(L1880="","",IF('02_대상물건입력'!B15="",0,IF(ISNUMBER(SEARCH('02_대상물건입력'!B15,L1880)),1,0)))</f>
        <v>0</v>
      </c>
      <c r="Q1880" s="38">
        <f>IF(D1880="","",IF('02_대상물건입력'!B8="",0,IF(ISNUMBER(SEARCH('02_대상물건입력'!B8,D1880)),1,0)))</f>
        <v>0</v>
      </c>
      <c r="R1880" s="44">
        <f>IFERROR(ABS(E1880-'02_대상물건입력'!B11)/'02_대상물건입력'!B11,"")</f>
        <v>7.1141732861526794E-2</v>
      </c>
      <c r="S1880" s="38">
        <f>IFERROR(ABS(J1880-'02_대상물건입력'!B10),"")</f>
        <v>4</v>
      </c>
      <c r="T1880" s="38">
        <f>IFERROR(ABS('01_설정'!B4-F1880),"")</f>
        <v>31</v>
      </c>
      <c r="U1880" s="38">
        <f>IFERROR(ABS(K1880-YEAR('02_대상물건입력'!B14)),"")</f>
        <v>5</v>
      </c>
      <c r="V1880" s="38" t="str">
        <f>IF(B1880="","",IF(AND(E1880&gt;0,F1880&gt;0,H1880&gt;0,OR('04A_국토부원자료'!P1881="",'04A_국토부원자료'!P1881="-"),IF('01_설정'!B10=1,N1880=1,TRUE),R1880&lt;='01_설정'!B5,S1880&lt;='01_설정'!B6,T1880&lt;='01_설정'!B7,U1880&lt;='01_설정'!B8),"Y",""))</f>
        <v>Y</v>
      </c>
      <c r="W1880" s="40">
        <f>IF(V1880&lt;&gt;"Y","",MAX(0,(1-R1880/'01_설정'!B5))*'01_설정'!B14+MAX(0,(1-S1880/'01_설정'!B6))*'01_설정'!B15+MAX(0,(1-T1880/'01_설정'!B7))*'01_설정'!B16+MAX(0,(1-U1880/'01_설정'!B8))*'01_설정'!B17+O1880*'01_설정'!B11+Q1880*'01_설정'!B12+P1880*'01_설정'!B13)</f>
        <v>40.629938467089751</v>
      </c>
      <c r="X1880" s="38">
        <f>IF(W1880="","",1+COUNTIFS($W$4:$W$3003,"&gt;"&amp;W1880)+COUNTIFS($W$4:W1880,W1880)-1)</f>
        <v>61</v>
      </c>
    </row>
    <row r="1881" spans="1:24" ht="16.5">
      <c r="A1881" s="38">
        <f>IF('04A_국토부원자료'!A1882="","",ROW()-3)</f>
        <v>1878</v>
      </c>
      <c r="B1881" s="39" t="str">
        <f>IFERROR('04A_국토부원자료'!B1882,"")</f>
        <v>서울특별시 송파구 방이동</v>
      </c>
      <c r="C1881" s="39" t="str">
        <f>IF(B1881="","",IF('04A_국토부원자료'!C1882&lt;&gt;"",'04A_국토부원자료'!C1882,TRIM('04A_국토부원자료'!D1882&amp;IF('04A_국토부원자료'!E1882&lt;&gt;"","-"&amp;'04A_국토부원자료'!E1882,""))))</f>
        <v>51-10</v>
      </c>
      <c r="D1881" s="39" t="str">
        <f>IFERROR('04A_국토부원자료'!F1882,"")</f>
        <v>성희파크빌</v>
      </c>
      <c r="E1881" s="40">
        <f>IFERROR(VALUE(SUBSTITUTE('04A_국토부원자료'!G1882,",","")),"")</f>
        <v>29.442</v>
      </c>
      <c r="F1881" s="41">
        <f>IFERROR(IF(AND('04A_국토부원자료'!H1882&lt;&gt;"",'04A_국토부원자료'!I1882&lt;&gt;""),DATE(INT(VALUE(SUBSTITUTE('04A_국토부원자료'!H1882,",",""))/100),MOD(VALUE(SUBSTITUTE('04A_국토부원자료'!H1882,",","")),100),VALUE(SUBSTITUTE('04A_국토부원자료'!I1882,",",""))),""),"")</f>
        <v>46081</v>
      </c>
      <c r="G1881" s="42">
        <f>IFERROR(VALUE(SUBSTITUTE('04A_국토부원자료'!J1882,",","")),"")</f>
        <v>36300</v>
      </c>
      <c r="H1881" s="43">
        <f t="shared" si="58"/>
        <v>363000000</v>
      </c>
      <c r="I1881" s="43">
        <f t="shared" si="59"/>
        <v>12329325.453433869</v>
      </c>
      <c r="J1881" s="38">
        <f>IFERROR(VALUE(SUBSTITUTE('04A_국토부원자료'!K1882,",","")),"")</f>
        <v>15</v>
      </c>
      <c r="K1881" s="38">
        <f>IFERROR(VALUE(SUBSTITUTE('04A_국토부원자료'!N1882,",","")),"")</f>
        <v>2020</v>
      </c>
      <c r="L1881" s="39" t="str">
        <f>IFERROR('04A_국토부원자료'!O1882,"")</f>
        <v>백제고분로 507</v>
      </c>
      <c r="M1881" s="39" t="str">
        <f>IFERROR('04A_국토부원자료'!Q1882,"")</f>
        <v>중개거래</v>
      </c>
      <c r="N1881" s="38">
        <f>IF(B1881="","",IF('02_대상물건입력'!B5="",1,IF(ISNUMBER(SEARCH('02_대상물건입력'!B5,B1881)),1,0)))</f>
        <v>1</v>
      </c>
      <c r="O1881" s="38">
        <f>IF(B1881="","",IF('02_대상물건입력'!B6="",1,IF(ISNUMBER(SEARCH('02_대상물건입력'!B6,B1881)),1,0)))</f>
        <v>0</v>
      </c>
      <c r="P1881" s="38">
        <f>IF(L1881="","",IF('02_대상물건입력'!B15="",0,IF(ISNUMBER(SEARCH('02_대상물건입력'!B15,L1881)),1,0)))</f>
        <v>0</v>
      </c>
      <c r="Q1881" s="38">
        <f>IF(D1881="","",IF('02_대상물건입력'!B8="",0,IF(ISNUMBER(SEARCH('02_대상물건입력'!B8,D1881)),1,0)))</f>
        <v>0</v>
      </c>
      <c r="R1881" s="44">
        <f>IFERROR(ABS(E1881-'02_대상물건입력'!B11)/'02_대상물건입력'!B11,"")</f>
        <v>8.0725916572452219E-2</v>
      </c>
      <c r="S1881" s="38">
        <f>IFERROR(ABS(J1881-'02_대상물건입력'!B10),"")</f>
        <v>3</v>
      </c>
      <c r="T1881" s="38">
        <f>IFERROR(ABS('01_설정'!B4-F1881),"")</f>
        <v>31</v>
      </c>
      <c r="U1881" s="38">
        <f>IFERROR(ABS(K1881-YEAR('02_대상물건입력'!B14)),"")</f>
        <v>6</v>
      </c>
      <c r="V1881" s="38" t="str">
        <f>IF(B1881="","",IF(AND(E1881&gt;0,F1881&gt;0,H1881&gt;0,OR('04A_국토부원자료'!P1882="",'04A_국토부원자료'!P1882="-"),IF('01_설정'!B10=1,N1881=1,TRUE),R1881&lt;='01_설정'!B5,S1881&lt;='01_설정'!B6,T1881&lt;='01_설정'!B7,U1881&lt;='01_설정'!B8),"Y",""))</f>
        <v>Y</v>
      </c>
      <c r="W1881" s="40">
        <f>IF(V1881&lt;&gt;"Y","",MAX(0,(1-R1881/'01_설정'!B5))*'01_설정'!B14+MAX(0,(1-S1881/'01_설정'!B6))*'01_설정'!B15+MAX(0,(1-T1881/'01_설정'!B7))*'01_설정'!B16+MAX(0,(1-U1881/'01_설정'!B8))*'01_설정'!B17+O1881*'01_설정'!B11+Q1881*'01_설정'!B12+P1881*'01_설정'!B13)</f>
        <v>41.186530300528318</v>
      </c>
      <c r="X1881" s="38">
        <f>IF(W1881="","",1+COUNTIFS($W$4:$W$3003,"&gt;"&amp;W1881)+COUNTIFS($W$4:W1881,W1881)-1)</f>
        <v>54</v>
      </c>
    </row>
    <row r="1882" spans="1:24" ht="16.5">
      <c r="A1882" s="38">
        <f>IF('04A_국토부원자료'!A1883="","",ROW()-3)</f>
        <v>1879</v>
      </c>
      <c r="B1882" s="39" t="str">
        <f>IFERROR('04A_국토부원자료'!B1883,"")</f>
        <v>서울특별시 송파구 방이동</v>
      </c>
      <c r="C1882" s="39" t="str">
        <f>IF(B1882="","",IF('04A_국토부원자료'!C1883&lt;&gt;"",'04A_국토부원자료'!C1883,TRIM('04A_국토부원자료'!D1883&amp;IF('04A_국토부원자료'!E1883&lt;&gt;"","-"&amp;'04A_국토부원자료'!E1883,""))))</f>
        <v>22-5</v>
      </c>
      <c r="D1882" s="39" t="str">
        <f>IFERROR('04A_국토부원자료'!F1883,"")</f>
        <v>잠실리시온</v>
      </c>
      <c r="E1882" s="40">
        <f>IFERROR(VALUE(SUBSTITUTE('04A_국토부원자료'!G1883,",","")),"")</f>
        <v>43.05</v>
      </c>
      <c r="F1882" s="41">
        <f>IFERROR(IF(AND('04A_국토부원자료'!H1883&lt;&gt;"",'04A_국토부원자료'!I1883&lt;&gt;""),DATE(INT(VALUE(SUBSTITUTE('04A_국토부원자료'!H1883,",",""))/100),MOD(VALUE(SUBSTITUTE('04A_국토부원자료'!H1883,",","")),100),VALUE(SUBSTITUTE('04A_국토부원자료'!I1883,",",""))),""),"")</f>
        <v>46080</v>
      </c>
      <c r="G1882" s="42">
        <f>IFERROR(VALUE(SUBSTITUTE('04A_국토부원자료'!J1883,",","")),"")</f>
        <v>32300</v>
      </c>
      <c r="H1882" s="43">
        <f t="shared" si="58"/>
        <v>323000000</v>
      </c>
      <c r="I1882" s="43">
        <f t="shared" si="59"/>
        <v>7502903.6004645769</v>
      </c>
      <c r="J1882" s="38">
        <f>IFERROR(VALUE(SUBSTITUTE('04A_국토부원자료'!K1883,",","")),"")</f>
        <v>4</v>
      </c>
      <c r="K1882" s="38">
        <f>IFERROR(VALUE(SUBSTITUTE('04A_국토부원자료'!N1883,",","")),"")</f>
        <v>2004</v>
      </c>
      <c r="L1882" s="39" t="str">
        <f>IFERROR('04A_국토부원자료'!O1883,"")</f>
        <v>오금로 87</v>
      </c>
      <c r="M1882" s="39" t="str">
        <f>IFERROR('04A_국토부원자료'!Q1883,"")</f>
        <v>중개거래</v>
      </c>
      <c r="N1882" s="38">
        <f>IF(B1882="","",IF('02_대상물건입력'!B5="",1,IF(ISNUMBER(SEARCH('02_대상물건입력'!B5,B1882)),1,0)))</f>
        <v>1</v>
      </c>
      <c r="O1882" s="38">
        <f>IF(B1882="","",IF('02_대상물건입력'!B6="",1,IF(ISNUMBER(SEARCH('02_대상물건입력'!B6,B1882)),1,0)))</f>
        <v>0</v>
      </c>
      <c r="P1882" s="38">
        <f>IF(L1882="","",IF('02_대상물건입력'!B15="",0,IF(ISNUMBER(SEARCH('02_대상물건입력'!B15,L1882)),1,0)))</f>
        <v>0</v>
      </c>
      <c r="Q1882" s="38">
        <f>IF(D1882="","",IF('02_대상물건입력'!B8="",0,IF(ISNUMBER(SEARCH('02_대상물건입력'!B8,D1882)),1,0)))</f>
        <v>0</v>
      </c>
      <c r="R1882" s="44">
        <f>IFERROR(ABS(E1882-'02_대상물건입력'!B11)/'02_대상물건입력'!B11,"")</f>
        <v>0.58023404349039009</v>
      </c>
      <c r="S1882" s="38">
        <f>IFERROR(ABS(J1882-'02_대상물건입력'!B10),"")</f>
        <v>8</v>
      </c>
      <c r="T1882" s="38">
        <f>IFERROR(ABS('01_설정'!B4-F1882),"")</f>
        <v>32</v>
      </c>
      <c r="U1882" s="38">
        <f>IFERROR(ABS(K1882-YEAR('02_대상물건입력'!B14)),"")</f>
        <v>22</v>
      </c>
      <c r="V1882" s="38" t="str">
        <f>IF(B1882="","",IF(AND(E1882&gt;0,F1882&gt;0,H1882&gt;0,OR('04A_국토부원자료'!P1883="",'04A_국토부원자료'!P1883="-"),IF('01_설정'!B10=1,N1882=1,TRUE),R1882&lt;='01_설정'!B5,S1882&lt;='01_설정'!B6,T1882&lt;='01_설정'!B7,U1882&lt;='01_설정'!B8),"Y",""))</f>
        <v/>
      </c>
      <c r="W1882" s="40" t="str">
        <f>IF(V1882&lt;&gt;"Y","",MAX(0,(1-R1882/'01_설정'!B5))*'01_설정'!B14+MAX(0,(1-S1882/'01_설정'!B6))*'01_설정'!B15+MAX(0,(1-T1882/'01_설정'!B7))*'01_설정'!B16+MAX(0,(1-U1882/'01_설정'!B8))*'01_설정'!B17+O1882*'01_설정'!B11+Q1882*'01_설정'!B12+P1882*'01_설정'!B13)</f>
        <v/>
      </c>
      <c r="X1882" s="38" t="str">
        <f>IF(W1882="","",1+COUNTIFS($W$4:$W$3003,"&gt;"&amp;W1882)+COUNTIFS($W$4:W1882,W1882)-1)</f>
        <v/>
      </c>
    </row>
    <row r="1883" spans="1:24" ht="16.5">
      <c r="A1883" s="38">
        <f>IF('04A_국토부원자료'!A1884="","",ROW()-3)</f>
        <v>1880</v>
      </c>
      <c r="B1883" s="39" t="str">
        <f>IFERROR('04A_국토부원자료'!B1884,"")</f>
        <v>서울특별시 송파구 방이동</v>
      </c>
      <c r="C1883" s="39" t="str">
        <f>IF(B1883="","",IF('04A_국토부원자료'!C1884&lt;&gt;"",'04A_국토부원자료'!C1884,TRIM('04A_국토부원자료'!D1884&amp;IF('04A_국토부원자료'!E1884&lt;&gt;"","-"&amp;'04A_국토부원자료'!E1884,""))))</f>
        <v>35-4</v>
      </c>
      <c r="D1883" s="39" t="str">
        <f>IFERROR('04A_국토부원자료'!F1884,"")</f>
        <v>I-SPACE 잠실2</v>
      </c>
      <c r="E1883" s="40">
        <f>IFERROR(VALUE(SUBSTITUTE('04A_국토부원자료'!G1884,",","")),"")</f>
        <v>29.6</v>
      </c>
      <c r="F1883" s="41">
        <f>IFERROR(IF(AND('04A_국토부원자료'!H1884&lt;&gt;"",'04A_국토부원자료'!I1884&lt;&gt;""),DATE(INT(VALUE(SUBSTITUTE('04A_국토부원자료'!H1884,",",""))/100),MOD(VALUE(SUBSTITUTE('04A_국토부원자료'!H1884,",","")),100),VALUE(SUBSTITUTE('04A_국토부원자료'!I1884,",",""))),""),"")</f>
        <v>46077</v>
      </c>
      <c r="G1883" s="42">
        <f>IFERROR(VALUE(SUBSTITUTE('04A_국토부원자료'!J1884,",","")),"")</f>
        <v>19500</v>
      </c>
      <c r="H1883" s="43">
        <f t="shared" si="58"/>
        <v>195000000</v>
      </c>
      <c r="I1883" s="43">
        <f t="shared" si="59"/>
        <v>6587837.8378378376</v>
      </c>
      <c r="J1883" s="38">
        <f>IFERROR(VALUE(SUBSTITUTE('04A_국토부원자료'!K1884,",","")),"")</f>
        <v>6</v>
      </c>
      <c r="K1883" s="38">
        <f>IFERROR(VALUE(SUBSTITUTE('04A_국토부원자료'!N1884,",","")),"")</f>
        <v>2003</v>
      </c>
      <c r="L1883" s="39" t="str">
        <f>IFERROR('04A_국토부원자료'!O1884,"")</f>
        <v>올림픽로 354</v>
      </c>
      <c r="M1883" s="39" t="str">
        <f>IFERROR('04A_국토부원자료'!Q1884,"")</f>
        <v>중개거래</v>
      </c>
      <c r="N1883" s="38">
        <f>IF(B1883="","",IF('02_대상물건입력'!B5="",1,IF(ISNUMBER(SEARCH('02_대상물건입력'!B5,B1883)),1,0)))</f>
        <v>1</v>
      </c>
      <c r="O1883" s="38">
        <f>IF(B1883="","",IF('02_대상물건입력'!B6="",1,IF(ISNUMBER(SEARCH('02_대상물건입력'!B6,B1883)),1,0)))</f>
        <v>0</v>
      </c>
      <c r="P1883" s="38">
        <f>IF(L1883="","",IF('02_대상물건입력'!B15="",0,IF(ISNUMBER(SEARCH('02_대상물건입력'!B15,L1883)),1,0)))</f>
        <v>0</v>
      </c>
      <c r="Q1883" s="38">
        <f>IF(D1883="","",IF('02_대상물건입력'!B8="",0,IF(ISNUMBER(SEARCH('02_대상물건입력'!B8,D1883)),1,0)))</f>
        <v>0</v>
      </c>
      <c r="R1883" s="44">
        <f>IFERROR(ABS(E1883-'02_대상물건입력'!B11)/'02_대상물건입력'!B11,"")</f>
        <v>8.6525614107213739E-2</v>
      </c>
      <c r="S1883" s="38">
        <f>IFERROR(ABS(J1883-'02_대상물건입력'!B10),"")</f>
        <v>6</v>
      </c>
      <c r="T1883" s="38">
        <f>IFERROR(ABS('01_설정'!B4-F1883),"")</f>
        <v>35</v>
      </c>
      <c r="U1883" s="38">
        <f>IFERROR(ABS(K1883-YEAR('02_대상물건입력'!B14)),"")</f>
        <v>23</v>
      </c>
      <c r="V1883" s="38" t="str">
        <f>IF(B1883="","",IF(AND(E1883&gt;0,F1883&gt;0,H1883&gt;0,OR('04A_국토부원자료'!P1884="",'04A_국토부원자료'!P1884="-"),IF('01_설정'!B10=1,N1883=1,TRUE),R1883&lt;='01_설정'!B5,S1883&lt;='01_설정'!B6,T1883&lt;='01_설정'!B7,U1883&lt;='01_설정'!B8),"Y",""))</f>
        <v/>
      </c>
      <c r="W1883" s="40" t="str">
        <f>IF(V1883&lt;&gt;"Y","",MAX(0,(1-R1883/'01_설정'!B5))*'01_설정'!B14+MAX(0,(1-S1883/'01_설정'!B6))*'01_설정'!B15+MAX(0,(1-T1883/'01_설정'!B7))*'01_설정'!B16+MAX(0,(1-U1883/'01_설정'!B8))*'01_설정'!B17+O1883*'01_설정'!B11+Q1883*'01_설정'!B12+P1883*'01_설정'!B13)</f>
        <v/>
      </c>
      <c r="X1883" s="38" t="str">
        <f>IF(W1883="","",1+COUNTIFS($W$4:$W$3003,"&gt;"&amp;W1883)+COUNTIFS($W$4:W1883,W1883)-1)</f>
        <v/>
      </c>
    </row>
    <row r="1884" spans="1:24" ht="16.5">
      <c r="A1884" s="38">
        <f>IF('04A_국토부원자료'!A1885="","",ROW()-3)</f>
        <v>1881</v>
      </c>
      <c r="B1884" s="39" t="str">
        <f>IFERROR('04A_국토부원자료'!B1885,"")</f>
        <v>서울특별시 송파구 방이동</v>
      </c>
      <c r="C1884" s="39" t="str">
        <f>IF(B1884="","",IF('04A_국토부원자료'!C1885&lt;&gt;"",'04A_국토부원자료'!C1885,TRIM('04A_국토부원자료'!D1885&amp;IF('04A_국토부원자료'!E1885&lt;&gt;"","-"&amp;'04A_국토부원자료'!E1885,""))))</f>
        <v>50</v>
      </c>
      <c r="D1884" s="39" t="str">
        <f>IFERROR('04A_국토부원자료'!F1885,"")</f>
        <v>잠실엘퍼스트오피스텔</v>
      </c>
      <c r="E1884" s="40">
        <f>IFERROR(VALUE(SUBSTITUTE('04A_국토부원자료'!G1885,",","")),"")</f>
        <v>18.0688</v>
      </c>
      <c r="F1884" s="41">
        <f>IFERROR(IF(AND('04A_국토부원자료'!H1885&lt;&gt;"",'04A_국토부원자료'!I1885&lt;&gt;""),DATE(INT(VALUE(SUBSTITUTE('04A_국토부원자료'!H1885,",",""))/100),MOD(VALUE(SUBSTITUTE('04A_국토부원자료'!H1885,",","")),100),VALUE(SUBSTITUTE('04A_국토부원자료'!I1885,",",""))),""),"")</f>
        <v>46073</v>
      </c>
      <c r="G1884" s="42">
        <f>IFERROR(VALUE(SUBSTITUTE('04A_국토부원자료'!J1885,",","")),"")</f>
        <v>20000</v>
      </c>
      <c r="H1884" s="43">
        <f t="shared" si="58"/>
        <v>200000000</v>
      </c>
      <c r="I1884" s="43">
        <f t="shared" si="59"/>
        <v>11068803.683697866</v>
      </c>
      <c r="J1884" s="38">
        <f>IFERROR(VALUE(SUBSTITUTE('04A_국토부원자료'!K1885,",","")),"")</f>
        <v>19</v>
      </c>
      <c r="K1884" s="38">
        <f>IFERROR(VALUE(SUBSTITUTE('04A_국토부원자료'!N1885,",","")),"")</f>
        <v>2019</v>
      </c>
      <c r="L1884" s="39" t="str">
        <f>IFERROR('04A_국토부원자료'!O1885,"")</f>
        <v>백제고분로51길 7</v>
      </c>
      <c r="M1884" s="39" t="str">
        <f>IFERROR('04A_국토부원자료'!Q1885,"")</f>
        <v>중개거래</v>
      </c>
      <c r="N1884" s="38">
        <f>IF(B1884="","",IF('02_대상물건입력'!B5="",1,IF(ISNUMBER(SEARCH('02_대상물건입력'!B5,B1884)),1,0)))</f>
        <v>1</v>
      </c>
      <c r="O1884" s="38">
        <f>IF(B1884="","",IF('02_대상물건입력'!B6="",1,IF(ISNUMBER(SEARCH('02_대상물건입력'!B6,B1884)),1,0)))</f>
        <v>0</v>
      </c>
      <c r="P1884" s="38">
        <f>IF(L1884="","",IF('02_대상물건입력'!B15="",0,IF(ISNUMBER(SEARCH('02_대상물건입력'!B15,L1884)),1,0)))</f>
        <v>0</v>
      </c>
      <c r="Q1884" s="38">
        <f>IF(D1884="","",IF('02_대상물건입력'!B8="",0,IF(ISNUMBER(SEARCH('02_대상물건입력'!B8,D1884)),1,0)))</f>
        <v>0</v>
      </c>
      <c r="R1884" s="44">
        <f>IFERROR(ABS(E1884-'02_대상물건입력'!B11)/'02_대상물건입력'!B11,"")</f>
        <v>0.33674952648039114</v>
      </c>
      <c r="S1884" s="38">
        <f>IFERROR(ABS(J1884-'02_대상물건입력'!B10),"")</f>
        <v>7</v>
      </c>
      <c r="T1884" s="38">
        <f>IFERROR(ABS('01_설정'!B4-F1884),"")</f>
        <v>39</v>
      </c>
      <c r="U1884" s="38">
        <f>IFERROR(ABS(K1884-YEAR('02_대상물건입력'!B14)),"")</f>
        <v>7</v>
      </c>
      <c r="V1884" s="38" t="str">
        <f>IF(B1884="","",IF(AND(E1884&gt;0,F1884&gt;0,H1884&gt;0,OR('04A_국토부원자료'!P1885="",'04A_국토부원자료'!P1885="-"),IF('01_설정'!B10=1,N1884=1,TRUE),R1884&lt;='01_설정'!B5,S1884&lt;='01_설정'!B6,T1884&lt;='01_설정'!B7,U1884&lt;='01_설정'!B8),"Y",""))</f>
        <v/>
      </c>
      <c r="W1884" s="40" t="str">
        <f>IF(V1884&lt;&gt;"Y","",MAX(0,(1-R1884/'01_설정'!B5))*'01_설정'!B14+MAX(0,(1-S1884/'01_설정'!B6))*'01_설정'!B15+MAX(0,(1-T1884/'01_설정'!B7))*'01_설정'!B16+MAX(0,(1-U1884/'01_설정'!B8))*'01_설정'!B17+O1884*'01_설정'!B11+Q1884*'01_설정'!B12+P1884*'01_설정'!B13)</f>
        <v/>
      </c>
      <c r="X1884" s="38" t="str">
        <f>IF(W1884="","",1+COUNTIFS($W$4:$W$3003,"&gt;"&amp;W1884)+COUNTIFS($W$4:W1884,W1884)-1)</f>
        <v/>
      </c>
    </row>
    <row r="1885" spans="1:24" ht="16.5">
      <c r="A1885" s="38">
        <f>IF('04A_국토부원자료'!A1886="","",ROW()-3)</f>
        <v>1882</v>
      </c>
      <c r="B1885" s="39" t="str">
        <f>IFERROR('04A_국토부원자료'!B1886,"")</f>
        <v>서울특별시 송파구 방이동</v>
      </c>
      <c r="C1885" s="39" t="str">
        <f>IF(B1885="","",IF('04A_국토부원자료'!C1886&lt;&gt;"",'04A_국토부원자료'!C1886,TRIM('04A_국토부원자료'!D1886&amp;IF('04A_국토부원자료'!E1886&lt;&gt;"","-"&amp;'04A_국토부원자료'!E1886,""))))</f>
        <v>46-2</v>
      </c>
      <c r="D1885" s="39" t="str">
        <f>IFERROR('04A_국토부원자료'!F1886,"")</f>
        <v>사보이시티잠실</v>
      </c>
      <c r="E1885" s="40">
        <f>IFERROR(VALUE(SUBSTITUTE('04A_국토부원자료'!G1886,",","")),"")</f>
        <v>23.301600000000001</v>
      </c>
      <c r="F1885" s="41">
        <f>IFERROR(IF(AND('04A_국토부원자료'!H1886&lt;&gt;"",'04A_국토부원자료'!I1886&lt;&gt;""),DATE(INT(VALUE(SUBSTITUTE('04A_국토부원자료'!H1886,",",""))/100),MOD(VALUE(SUBSTITUTE('04A_국토부원자료'!H1886,",","")),100),VALUE(SUBSTITUTE('04A_국토부원자료'!I1886,",",""))),""),"")</f>
        <v>46073</v>
      </c>
      <c r="G1885" s="42">
        <f>IFERROR(VALUE(SUBSTITUTE('04A_국토부원자료'!J1886,",","")),"")</f>
        <v>29800</v>
      </c>
      <c r="H1885" s="43">
        <f t="shared" si="58"/>
        <v>298000000</v>
      </c>
      <c r="I1885" s="43">
        <f t="shared" si="59"/>
        <v>12788821.368489718</v>
      </c>
      <c r="J1885" s="38">
        <f>IFERROR(VALUE(SUBSTITUTE('04A_국토부원자료'!K1886,",","")),"")</f>
        <v>13</v>
      </c>
      <c r="K1885" s="38">
        <f>IFERROR(VALUE(SUBSTITUTE('04A_국토부원자료'!N1886,",","")),"")</f>
        <v>2021</v>
      </c>
      <c r="L1885" s="39" t="str">
        <f>IFERROR('04A_국토부원자료'!O1886,"")</f>
        <v>오금로11길 45</v>
      </c>
      <c r="M1885" s="39" t="str">
        <f>IFERROR('04A_국토부원자료'!Q1886,"")</f>
        <v>중개거래</v>
      </c>
      <c r="N1885" s="38">
        <f>IF(B1885="","",IF('02_대상물건입력'!B5="",1,IF(ISNUMBER(SEARCH('02_대상물건입력'!B5,B1885)),1,0)))</f>
        <v>1</v>
      </c>
      <c r="O1885" s="38">
        <f>IF(B1885="","",IF('02_대상물건입력'!B6="",1,IF(ISNUMBER(SEARCH('02_대상물건입력'!B6,B1885)),1,0)))</f>
        <v>0</v>
      </c>
      <c r="P1885" s="38">
        <f>IF(L1885="","",IF('02_대상물건입력'!B15="",0,IF(ISNUMBER(SEARCH('02_대상물건입력'!B15,L1885)),1,0)))</f>
        <v>0</v>
      </c>
      <c r="Q1885" s="38">
        <f>IF(D1885="","",IF('02_대상물건입력'!B8="",0,IF(ISNUMBER(SEARCH('02_대상물건입력'!B8,D1885)),1,0)))</f>
        <v>0</v>
      </c>
      <c r="R1885" s="44">
        <f>IFERROR(ABS(E1885-'02_대상물건입력'!B11)/'02_대상물건입력'!B11,"")</f>
        <v>0.14466941724051854</v>
      </c>
      <c r="S1885" s="38">
        <f>IFERROR(ABS(J1885-'02_대상물건입력'!B10),"")</f>
        <v>1</v>
      </c>
      <c r="T1885" s="38">
        <f>IFERROR(ABS('01_설정'!B4-F1885),"")</f>
        <v>39</v>
      </c>
      <c r="U1885" s="38">
        <f>IFERROR(ABS(K1885-YEAR('02_대상물건입력'!B14)),"")</f>
        <v>5</v>
      </c>
      <c r="V1885" s="38" t="str">
        <f>IF(B1885="","",IF(AND(E1885&gt;0,F1885&gt;0,H1885&gt;0,OR('04A_국토부원자료'!P1886="",'04A_국토부원자료'!P1886="-"),IF('01_설정'!B10=1,N1885=1,TRUE),R1885&lt;='01_설정'!B5,S1885&lt;='01_설정'!B6,T1885&lt;='01_설정'!B7,U1885&lt;='01_설정'!B8),"Y",""))</f>
        <v>Y</v>
      </c>
      <c r="W1885" s="40">
        <f>IF(V1885&lt;&gt;"Y","",MAX(0,(1-R1885/'01_설정'!B5))*'01_설정'!B14+MAX(0,(1-S1885/'01_설정'!B6))*'01_설정'!B15+MAX(0,(1-T1885/'01_설정'!B7))*'01_설정'!B16+MAX(0,(1-U1885/'01_설정'!B8))*'01_설정'!B17+O1885*'01_설정'!B11+Q1885*'01_설정'!B12+P1885*'01_설정'!B13)</f>
        <v>41.227995392423409</v>
      </c>
      <c r="X1885" s="38">
        <f>IF(W1885="","",1+COUNTIFS($W$4:$W$3003,"&gt;"&amp;W1885)+COUNTIFS($W$4:W1885,W1885)-1)</f>
        <v>53</v>
      </c>
    </row>
    <row r="1886" spans="1:24" ht="16.5">
      <c r="A1886" s="38">
        <f>IF('04A_국토부원자료'!A1887="","",ROW()-3)</f>
        <v>1883</v>
      </c>
      <c r="B1886" s="39" t="str">
        <f>IFERROR('04A_국토부원자료'!B1887,"")</f>
        <v>서울특별시 송파구 방이동</v>
      </c>
      <c r="C1886" s="39" t="str">
        <f>IF(B1886="","",IF('04A_국토부원자료'!C1887&lt;&gt;"",'04A_국토부원자료'!C1887,TRIM('04A_국토부원자료'!D1887&amp;IF('04A_국토부원자료'!E1887&lt;&gt;"","-"&amp;'04A_국토부원자료'!E1887,""))))</f>
        <v>40-3</v>
      </c>
      <c r="D1886" s="39" t="str">
        <f>IFERROR('04A_국토부원자료'!F1887,"")</f>
        <v>올림픽파크뷰</v>
      </c>
      <c r="E1886" s="40">
        <f>IFERROR(VALUE(SUBSTITUTE('04A_국토부원자료'!G1887,",","")),"")</f>
        <v>30.39</v>
      </c>
      <c r="F1886" s="41">
        <f>IFERROR(IF(AND('04A_국토부원자료'!H1887&lt;&gt;"",'04A_국토부원자료'!I1887&lt;&gt;""),DATE(INT(VALUE(SUBSTITUTE('04A_국토부원자료'!H1887,",",""))/100),MOD(VALUE(SUBSTITUTE('04A_국토부원자료'!H1887,",","")),100),VALUE(SUBSTITUTE('04A_국토부원자료'!I1887,",",""))),""),"")</f>
        <v>46064</v>
      </c>
      <c r="G1886" s="42">
        <f>IFERROR(VALUE(SUBSTITUTE('04A_국토부원자료'!J1887,",","")),"")</f>
        <v>25800</v>
      </c>
      <c r="H1886" s="43">
        <f t="shared" si="58"/>
        <v>258000000</v>
      </c>
      <c r="I1886" s="43">
        <f t="shared" si="59"/>
        <v>8489634.7482724581</v>
      </c>
      <c r="J1886" s="38">
        <f>IFERROR(VALUE(SUBSTITUTE('04A_국토부원자료'!K1887,",","")),"")</f>
        <v>15</v>
      </c>
      <c r="K1886" s="38">
        <f>IFERROR(VALUE(SUBSTITUTE('04A_국토부원자료'!N1887,",","")),"")</f>
        <v>2004</v>
      </c>
      <c r="L1886" s="39" t="str">
        <f>IFERROR('04A_국토부원자료'!O1887,"")</f>
        <v>올림픽로 374</v>
      </c>
      <c r="M1886" s="39" t="str">
        <f>IFERROR('04A_국토부원자료'!Q1887,"")</f>
        <v>중개거래</v>
      </c>
      <c r="N1886" s="38">
        <f>IF(B1886="","",IF('02_대상물건입력'!B5="",1,IF(ISNUMBER(SEARCH('02_대상물건입력'!B5,B1886)),1,0)))</f>
        <v>1</v>
      </c>
      <c r="O1886" s="38">
        <f>IF(B1886="","",IF('02_대상물건입력'!B6="",1,IF(ISNUMBER(SEARCH('02_대상물건입력'!B6,B1886)),1,0)))</f>
        <v>0</v>
      </c>
      <c r="P1886" s="38">
        <f>IF(L1886="","",IF('02_대상물건입력'!B15="",0,IF(ISNUMBER(SEARCH('02_대상물건입력'!B15,L1886)),1,0)))</f>
        <v>0</v>
      </c>
      <c r="Q1886" s="38">
        <f>IF(D1886="","",IF('02_대상물건입력'!B8="",0,IF(ISNUMBER(SEARCH('02_대상물건입력'!B8,D1886)),1,0)))</f>
        <v>0</v>
      </c>
      <c r="R1886" s="44">
        <f>IFERROR(ABS(E1886-'02_대상물건입력'!B11)/'02_대상물건입력'!B11,"")</f>
        <v>0.1155241017810211</v>
      </c>
      <c r="S1886" s="38">
        <f>IFERROR(ABS(J1886-'02_대상물건입력'!B10),"")</f>
        <v>3</v>
      </c>
      <c r="T1886" s="38">
        <f>IFERROR(ABS('01_설정'!B4-F1886),"")</f>
        <v>48</v>
      </c>
      <c r="U1886" s="38">
        <f>IFERROR(ABS(K1886-YEAR('02_대상물건입력'!B14)),"")</f>
        <v>22</v>
      </c>
      <c r="V1886" s="38" t="str">
        <f>IF(B1886="","",IF(AND(E1886&gt;0,F1886&gt;0,H1886&gt;0,OR('04A_국토부원자료'!P1887="",'04A_국토부원자료'!P1887="-"),IF('01_설정'!B10=1,N1886=1,TRUE),R1886&lt;='01_설정'!B5,S1886&lt;='01_설정'!B6,T1886&lt;='01_설정'!B7,U1886&lt;='01_설정'!B8),"Y",""))</f>
        <v/>
      </c>
      <c r="W1886" s="40" t="str">
        <f>IF(V1886&lt;&gt;"Y","",MAX(0,(1-R1886/'01_설정'!B5))*'01_설정'!B14+MAX(0,(1-S1886/'01_설정'!B6))*'01_설정'!B15+MAX(0,(1-T1886/'01_설정'!B7))*'01_설정'!B16+MAX(0,(1-U1886/'01_설정'!B8))*'01_설정'!B17+O1886*'01_설정'!B11+Q1886*'01_설정'!B12+P1886*'01_설정'!B13)</f>
        <v/>
      </c>
      <c r="X1886" s="38" t="str">
        <f>IF(W1886="","",1+COUNTIFS($W$4:$W$3003,"&gt;"&amp;W1886)+COUNTIFS($W$4:W1886,W1886)-1)</f>
        <v/>
      </c>
    </row>
    <row r="1887" spans="1:24" ht="16.5">
      <c r="A1887" s="38">
        <f>IF('04A_국토부원자료'!A1888="","",ROW()-3)</f>
        <v>1884</v>
      </c>
      <c r="B1887" s="39" t="str">
        <f>IFERROR('04A_국토부원자료'!B1888,"")</f>
        <v>서울특별시 송파구 방이동</v>
      </c>
      <c r="C1887" s="39" t="str">
        <f>IF(B1887="","",IF('04A_국토부원자료'!C1888&lt;&gt;"",'04A_국토부원자료'!C1888,TRIM('04A_국토부원자료'!D1888&amp;IF('04A_국토부원자료'!E1888&lt;&gt;"","-"&amp;'04A_국토부원자료'!E1888,""))))</f>
        <v>22-5</v>
      </c>
      <c r="D1887" s="39" t="str">
        <f>IFERROR('04A_국토부원자료'!F1888,"")</f>
        <v>잠실리시온</v>
      </c>
      <c r="E1887" s="40">
        <f>IFERROR(VALUE(SUBSTITUTE('04A_국토부원자료'!G1888,",","")),"")</f>
        <v>40.4</v>
      </c>
      <c r="F1887" s="41">
        <f>IFERROR(IF(AND('04A_국토부원자료'!H1888&lt;&gt;"",'04A_국토부원자료'!I1888&lt;&gt;""),DATE(INT(VALUE(SUBSTITUTE('04A_국토부원자료'!H1888,",",""))/100),MOD(VALUE(SUBSTITUTE('04A_국토부원자료'!H1888,",","")),100),VALUE(SUBSTITUTE('04A_국토부원자료'!I1888,",",""))),""),"")</f>
        <v>46063</v>
      </c>
      <c r="G1887" s="42">
        <f>IFERROR(VALUE(SUBSTITUTE('04A_국토부원자료'!J1888,",","")),"")</f>
        <v>35200</v>
      </c>
      <c r="H1887" s="43">
        <f t="shared" si="58"/>
        <v>352000000</v>
      </c>
      <c r="I1887" s="43">
        <f t="shared" si="59"/>
        <v>8712871.287128713</v>
      </c>
      <c r="J1887" s="38">
        <f>IFERROR(VALUE(SUBSTITUTE('04A_국토부원자료'!K1888,",","")),"")</f>
        <v>23</v>
      </c>
      <c r="K1887" s="38">
        <f>IFERROR(VALUE(SUBSTITUTE('04A_국토부원자료'!N1888,",","")),"")</f>
        <v>2004</v>
      </c>
      <c r="L1887" s="39" t="str">
        <f>IFERROR('04A_국토부원자료'!O1888,"")</f>
        <v>오금로 87</v>
      </c>
      <c r="M1887" s="39" t="str">
        <f>IFERROR('04A_국토부원자료'!Q1888,"")</f>
        <v>중개거래</v>
      </c>
      <c r="N1887" s="38">
        <f>IF(B1887="","",IF('02_대상물건입력'!B5="",1,IF(ISNUMBER(SEARCH('02_대상물건입력'!B5,B1887)),1,0)))</f>
        <v>1</v>
      </c>
      <c r="O1887" s="38">
        <f>IF(B1887="","",IF('02_대상물건입력'!B6="",1,IF(ISNUMBER(SEARCH('02_대상물건입력'!B6,B1887)),1,0)))</f>
        <v>0</v>
      </c>
      <c r="P1887" s="38">
        <f>IF(L1887="","",IF('02_대상물건입력'!B15="",0,IF(ISNUMBER(SEARCH('02_대상물건입력'!B15,L1887)),1,0)))</f>
        <v>0</v>
      </c>
      <c r="Q1887" s="38">
        <f>IF(D1887="","",IF('02_대상물건입력'!B8="",0,IF(ISNUMBER(SEARCH('02_대상물건입력'!B8,D1887)),1,0)))</f>
        <v>0</v>
      </c>
      <c r="R1887" s="44">
        <f>IFERROR(ABS(E1887-'02_대상물건입력'!B11)/'02_대상물건입력'!B11,"")</f>
        <v>0.48296063547065649</v>
      </c>
      <c r="S1887" s="38">
        <f>IFERROR(ABS(J1887-'02_대상물건입력'!B10),"")</f>
        <v>11</v>
      </c>
      <c r="T1887" s="38">
        <f>IFERROR(ABS('01_설정'!B4-F1887),"")</f>
        <v>49</v>
      </c>
      <c r="U1887" s="38">
        <f>IFERROR(ABS(K1887-YEAR('02_대상물건입력'!B14)),"")</f>
        <v>22</v>
      </c>
      <c r="V1887" s="38" t="str">
        <f>IF(B1887="","",IF(AND(E1887&gt;0,F1887&gt;0,H1887&gt;0,OR('04A_국토부원자료'!P1888="",'04A_국토부원자료'!P1888="-"),IF('01_설정'!B10=1,N1887=1,TRUE),R1887&lt;='01_설정'!B5,S1887&lt;='01_설정'!B6,T1887&lt;='01_설정'!B7,U1887&lt;='01_설정'!B8),"Y",""))</f>
        <v/>
      </c>
      <c r="W1887" s="40" t="str">
        <f>IF(V1887&lt;&gt;"Y","",MAX(0,(1-R1887/'01_설정'!B5))*'01_설정'!B14+MAX(0,(1-S1887/'01_설정'!B6))*'01_설정'!B15+MAX(0,(1-T1887/'01_설정'!B7))*'01_설정'!B16+MAX(0,(1-U1887/'01_설정'!B8))*'01_설정'!B17+O1887*'01_설정'!B11+Q1887*'01_설정'!B12+P1887*'01_설정'!B13)</f>
        <v/>
      </c>
      <c r="X1887" s="38" t="str">
        <f>IF(W1887="","",1+COUNTIFS($W$4:$W$3003,"&gt;"&amp;W1887)+COUNTIFS($W$4:W1887,W1887)-1)</f>
        <v/>
      </c>
    </row>
    <row r="1888" spans="1:24" ht="16.5">
      <c r="A1888" s="38">
        <f>IF('04A_국토부원자료'!A1889="","",ROW()-3)</f>
        <v>1885</v>
      </c>
      <c r="B1888" s="39" t="str">
        <f>IFERROR('04A_국토부원자료'!B1889,"")</f>
        <v>서울특별시 송파구 방이동</v>
      </c>
      <c r="C1888" s="39" t="str">
        <f>IF(B1888="","",IF('04A_국토부원자료'!C1889&lt;&gt;"",'04A_국토부원자료'!C1889,TRIM('04A_국토부원자료'!D1889&amp;IF('04A_국토부원자료'!E1889&lt;&gt;"","-"&amp;'04A_국토부원자료'!E1889,""))))</f>
        <v>43</v>
      </c>
      <c r="D1888" s="39" t="str">
        <f>IFERROR('04A_국토부원자료'!F1889,"")</f>
        <v>대명벨리온</v>
      </c>
      <c r="E1888" s="40">
        <f>IFERROR(VALUE(SUBSTITUTE('04A_국토부원자료'!G1889,",","")),"")</f>
        <v>16.61</v>
      </c>
      <c r="F1888" s="41">
        <f>IFERROR(IF(AND('04A_국토부원자료'!H1889&lt;&gt;"",'04A_국토부원자료'!I1889&lt;&gt;""),DATE(INT(VALUE(SUBSTITUTE('04A_국토부원자료'!H1889,",",""))/100),MOD(VALUE(SUBSTITUTE('04A_국토부원자료'!H1889,",","")),100),VALUE(SUBSTITUTE('04A_국토부원자료'!I1889,",",""))),""),"")</f>
        <v>46063</v>
      </c>
      <c r="G1888" s="42">
        <f>IFERROR(VALUE(SUBSTITUTE('04A_국토부원자료'!J1889,",","")),"")</f>
        <v>16500</v>
      </c>
      <c r="H1888" s="43">
        <f t="shared" si="58"/>
        <v>165000000</v>
      </c>
      <c r="I1888" s="43">
        <f t="shared" si="59"/>
        <v>9933774.8344370872</v>
      </c>
      <c r="J1888" s="38">
        <f>IFERROR(VALUE(SUBSTITUTE('04A_국토부원자료'!K1889,",","")),"")</f>
        <v>15</v>
      </c>
      <c r="K1888" s="38">
        <f>IFERROR(VALUE(SUBSTITUTE('04A_국토부원자료'!N1889,",","")),"")</f>
        <v>2017</v>
      </c>
      <c r="L1888" s="39" t="str">
        <f>IFERROR('04A_국토부원자료'!O1889,"")</f>
        <v>오금로11길 37</v>
      </c>
      <c r="M1888" s="39" t="str">
        <f>IFERROR('04A_국토부원자료'!Q1889,"")</f>
        <v>중개거래</v>
      </c>
      <c r="N1888" s="38">
        <f>IF(B1888="","",IF('02_대상물건입력'!B5="",1,IF(ISNUMBER(SEARCH('02_대상물건입력'!B5,B1888)),1,0)))</f>
        <v>1</v>
      </c>
      <c r="O1888" s="38">
        <f>IF(B1888="","",IF('02_대상물건입력'!B6="",1,IF(ISNUMBER(SEARCH('02_대상물건입력'!B6,B1888)),1,0)))</f>
        <v>0</v>
      </c>
      <c r="P1888" s="38">
        <f>IF(L1888="","",IF('02_대상물건입력'!B15="",0,IF(ISNUMBER(SEARCH('02_대상물건입력'!B15,L1888)),1,0)))</f>
        <v>0</v>
      </c>
      <c r="Q1888" s="38">
        <f>IF(D1888="","",IF('02_대상물건입력'!B8="",0,IF(ISNUMBER(SEARCH('02_대상물건입력'!B8,D1888)),1,0)))</f>
        <v>0</v>
      </c>
      <c r="R1888" s="44">
        <f>IFERROR(ABS(E1888-'02_대상물건입력'!B11)/'02_대상물건입력'!B11,"")</f>
        <v>0.39029761992159395</v>
      </c>
      <c r="S1888" s="38">
        <f>IFERROR(ABS(J1888-'02_대상물건입력'!B10),"")</f>
        <v>3</v>
      </c>
      <c r="T1888" s="38">
        <f>IFERROR(ABS('01_설정'!B4-F1888),"")</f>
        <v>49</v>
      </c>
      <c r="U1888" s="38">
        <f>IFERROR(ABS(K1888-YEAR('02_대상물건입력'!B14)),"")</f>
        <v>9</v>
      </c>
      <c r="V1888" s="38" t="str">
        <f>IF(B1888="","",IF(AND(E1888&gt;0,F1888&gt;0,H1888&gt;0,OR('04A_국토부원자료'!P1889="",'04A_국토부원자료'!P1889="-"),IF('01_설정'!B10=1,N1888=1,TRUE),R1888&lt;='01_설정'!B5,S1888&lt;='01_설정'!B6,T1888&lt;='01_설정'!B7,U1888&lt;='01_설정'!B8),"Y",""))</f>
        <v/>
      </c>
      <c r="W1888" s="40" t="str">
        <f>IF(V1888&lt;&gt;"Y","",MAX(0,(1-R1888/'01_설정'!B5))*'01_설정'!B14+MAX(0,(1-S1888/'01_설정'!B6))*'01_설정'!B15+MAX(0,(1-T1888/'01_설정'!B7))*'01_설정'!B16+MAX(0,(1-U1888/'01_설정'!B8))*'01_설정'!B17+O1888*'01_설정'!B11+Q1888*'01_설정'!B12+P1888*'01_설정'!B13)</f>
        <v/>
      </c>
      <c r="X1888" s="38" t="str">
        <f>IF(W1888="","",1+COUNTIFS($W$4:$W$3003,"&gt;"&amp;W1888)+COUNTIFS($W$4:W1888,W1888)-1)</f>
        <v/>
      </c>
    </row>
    <row r="1889" spans="1:24" ht="16.5">
      <c r="A1889" s="38">
        <f>IF('04A_국토부원자료'!A1890="","",ROW()-3)</f>
        <v>1886</v>
      </c>
      <c r="B1889" s="39" t="str">
        <f>IFERROR('04A_국토부원자료'!B1890,"")</f>
        <v>서울특별시 송파구 방이동</v>
      </c>
      <c r="C1889" s="39" t="str">
        <f>IF(B1889="","",IF('04A_국토부원자료'!C1890&lt;&gt;"",'04A_국토부원자료'!C1890,TRIM('04A_국토부원자료'!D1890&amp;IF('04A_국토부원자료'!E1890&lt;&gt;"","-"&amp;'04A_국토부원자료'!E1890,""))))</f>
        <v>35-4</v>
      </c>
      <c r="D1889" s="39" t="str">
        <f>IFERROR('04A_국토부원자료'!F1890,"")</f>
        <v>I-SPACE 잠실2</v>
      </c>
      <c r="E1889" s="40">
        <f>IFERROR(VALUE(SUBSTITUTE('04A_국토부원자료'!G1890,",","")),"")</f>
        <v>29.6</v>
      </c>
      <c r="F1889" s="41">
        <f>IFERROR(IF(AND('04A_국토부원자료'!H1890&lt;&gt;"",'04A_국토부원자료'!I1890&lt;&gt;""),DATE(INT(VALUE(SUBSTITUTE('04A_국토부원자료'!H1890,",",""))/100),MOD(VALUE(SUBSTITUTE('04A_국토부원자료'!H1890,",","")),100),VALUE(SUBSTITUTE('04A_국토부원자료'!I1890,",",""))),""),"")</f>
        <v>46062</v>
      </c>
      <c r="G1889" s="42">
        <f>IFERROR(VALUE(SUBSTITUTE('04A_국토부원자료'!J1890,",","")),"")</f>
        <v>21500</v>
      </c>
      <c r="H1889" s="43">
        <f t="shared" si="58"/>
        <v>215000000</v>
      </c>
      <c r="I1889" s="43">
        <f t="shared" si="59"/>
        <v>7263513.5135135129</v>
      </c>
      <c r="J1889" s="38">
        <f>IFERROR(VALUE(SUBSTITUTE('04A_국토부원자료'!K1890,",","")),"")</f>
        <v>8</v>
      </c>
      <c r="K1889" s="38">
        <f>IFERROR(VALUE(SUBSTITUTE('04A_국토부원자료'!N1890,",","")),"")</f>
        <v>2003</v>
      </c>
      <c r="L1889" s="39" t="str">
        <f>IFERROR('04A_국토부원자료'!O1890,"")</f>
        <v>올림픽로 354</v>
      </c>
      <c r="M1889" s="39" t="str">
        <f>IFERROR('04A_국토부원자료'!Q1890,"")</f>
        <v>중개거래</v>
      </c>
      <c r="N1889" s="38">
        <f>IF(B1889="","",IF('02_대상물건입력'!B5="",1,IF(ISNUMBER(SEARCH('02_대상물건입력'!B5,B1889)),1,0)))</f>
        <v>1</v>
      </c>
      <c r="O1889" s="38">
        <f>IF(B1889="","",IF('02_대상물건입력'!B6="",1,IF(ISNUMBER(SEARCH('02_대상물건입력'!B6,B1889)),1,0)))</f>
        <v>0</v>
      </c>
      <c r="P1889" s="38">
        <f>IF(L1889="","",IF('02_대상물건입력'!B15="",0,IF(ISNUMBER(SEARCH('02_대상물건입력'!B15,L1889)),1,0)))</f>
        <v>0</v>
      </c>
      <c r="Q1889" s="38">
        <f>IF(D1889="","",IF('02_대상물건입력'!B8="",0,IF(ISNUMBER(SEARCH('02_대상물건입력'!B8,D1889)),1,0)))</f>
        <v>0</v>
      </c>
      <c r="R1889" s="44">
        <f>IFERROR(ABS(E1889-'02_대상물건입력'!B11)/'02_대상물건입력'!B11,"")</f>
        <v>8.6525614107213739E-2</v>
      </c>
      <c r="S1889" s="38">
        <f>IFERROR(ABS(J1889-'02_대상물건입력'!B10),"")</f>
        <v>4</v>
      </c>
      <c r="T1889" s="38">
        <f>IFERROR(ABS('01_설정'!B4-F1889),"")</f>
        <v>50</v>
      </c>
      <c r="U1889" s="38">
        <f>IFERROR(ABS(K1889-YEAR('02_대상물건입력'!B14)),"")</f>
        <v>23</v>
      </c>
      <c r="V1889" s="38" t="str">
        <f>IF(B1889="","",IF(AND(E1889&gt;0,F1889&gt;0,H1889&gt;0,OR('04A_국토부원자료'!P1890="",'04A_국토부원자료'!P1890="-"),IF('01_설정'!B10=1,N1889=1,TRUE),R1889&lt;='01_설정'!B5,S1889&lt;='01_설정'!B6,T1889&lt;='01_설정'!B7,U1889&lt;='01_설정'!B8),"Y",""))</f>
        <v/>
      </c>
      <c r="W1889" s="40" t="str">
        <f>IF(V1889&lt;&gt;"Y","",MAX(0,(1-R1889/'01_설정'!B5))*'01_설정'!B14+MAX(0,(1-S1889/'01_설정'!B6))*'01_설정'!B15+MAX(0,(1-T1889/'01_설정'!B7))*'01_설정'!B16+MAX(0,(1-U1889/'01_설정'!B8))*'01_설정'!B17+O1889*'01_설정'!B11+Q1889*'01_설정'!B12+P1889*'01_설정'!B13)</f>
        <v/>
      </c>
      <c r="X1889" s="38" t="str">
        <f>IF(W1889="","",1+COUNTIFS($W$4:$W$3003,"&gt;"&amp;W1889)+COUNTIFS($W$4:W1889,W1889)-1)</f>
        <v/>
      </c>
    </row>
    <row r="1890" spans="1:24" ht="16.5">
      <c r="A1890" s="38">
        <f>IF('04A_국토부원자료'!A1891="","",ROW()-3)</f>
        <v>1887</v>
      </c>
      <c r="B1890" s="39" t="str">
        <f>IFERROR('04A_국토부원자료'!B1891,"")</f>
        <v>서울특별시 송파구 방이동</v>
      </c>
      <c r="C1890" s="39" t="str">
        <f>IF(B1890="","",IF('04A_국토부원자료'!C1891&lt;&gt;"",'04A_국토부원자료'!C1891,TRIM('04A_국토부원자료'!D1891&amp;IF('04A_국토부원자료'!E1891&lt;&gt;"","-"&amp;'04A_국토부원자료'!E1891,""))))</f>
        <v>47</v>
      </c>
      <c r="D1890" s="39" t="str">
        <f>IFERROR('04A_국토부원자료'!F1891,"")</f>
        <v>잠실헤리츠</v>
      </c>
      <c r="E1890" s="40">
        <f>IFERROR(VALUE(SUBSTITUTE('04A_국토부원자료'!G1891,",","")),"")</f>
        <v>20.97</v>
      </c>
      <c r="F1890" s="41">
        <f>IFERROR(IF(AND('04A_국토부원자료'!H1891&lt;&gt;"",'04A_국토부원자료'!I1891&lt;&gt;""),DATE(INT(VALUE(SUBSTITUTE('04A_국토부원자료'!H1891,",",""))/100),MOD(VALUE(SUBSTITUTE('04A_국토부원자료'!H1891,",","")),100),VALUE(SUBSTITUTE('04A_국토부원자료'!I1891,",",""))),""),"")</f>
        <v>46060</v>
      </c>
      <c r="G1890" s="42">
        <f>IFERROR(VALUE(SUBSTITUTE('04A_국토부원자료'!J1891,",","")),"")</f>
        <v>20500</v>
      </c>
      <c r="H1890" s="43">
        <f t="shared" si="58"/>
        <v>205000000</v>
      </c>
      <c r="I1890" s="43">
        <f t="shared" si="59"/>
        <v>9775870.2908917498</v>
      </c>
      <c r="J1890" s="38">
        <f>IFERROR(VALUE(SUBSTITUTE('04A_국토부원자료'!K1891,",","")),"")</f>
        <v>11</v>
      </c>
      <c r="K1890" s="38">
        <f>IFERROR(VALUE(SUBSTITUTE('04A_국토부원자료'!N1891,",","")),"")</f>
        <v>2017</v>
      </c>
      <c r="L1890" s="39" t="str">
        <f>IFERROR('04A_국토부원자료'!O1891,"")</f>
        <v>위례성대로2길 8</v>
      </c>
      <c r="M1890" s="39" t="str">
        <f>IFERROR('04A_국토부원자료'!Q1891,"")</f>
        <v>중개거래</v>
      </c>
      <c r="N1890" s="38">
        <f>IF(B1890="","",IF('02_대상물건입력'!B5="",1,IF(ISNUMBER(SEARCH('02_대상물건입력'!B5,B1890)),1,0)))</f>
        <v>1</v>
      </c>
      <c r="O1890" s="38">
        <f>IF(B1890="","",IF('02_대상물건입력'!B6="",1,IF(ISNUMBER(SEARCH('02_대상물건입력'!B6,B1890)),1,0)))</f>
        <v>0</v>
      </c>
      <c r="P1890" s="38">
        <f>IF(L1890="","",IF('02_대상물건입력'!B15="",0,IF(ISNUMBER(SEARCH('02_대상물건입력'!B15,L1890)),1,0)))</f>
        <v>0</v>
      </c>
      <c r="Q1890" s="38">
        <f>IF(D1890="","",IF('02_대상물건입력'!B8="",0,IF(ISNUMBER(SEARCH('02_대상물건입력'!B8,D1890)),1,0)))</f>
        <v>0</v>
      </c>
      <c r="R1890" s="44">
        <f>IFERROR(ABS(E1890-'02_대상물건입력'!B11)/'02_대상물건입력'!B11,"")</f>
        <v>0.23025533351931521</v>
      </c>
      <c r="S1890" s="38">
        <f>IFERROR(ABS(J1890-'02_대상물건입력'!B10),"")</f>
        <v>1</v>
      </c>
      <c r="T1890" s="38">
        <f>IFERROR(ABS('01_설정'!B4-F1890),"")</f>
        <v>52</v>
      </c>
      <c r="U1890" s="38">
        <f>IFERROR(ABS(K1890-YEAR('02_대상물건입력'!B14)),"")</f>
        <v>9</v>
      </c>
      <c r="V1890" s="38" t="str">
        <f>IF(B1890="","",IF(AND(E1890&gt;0,F1890&gt;0,H1890&gt;0,OR('04A_국토부원자료'!P1891="",'04A_국토부원자료'!P1891="-"),IF('01_설정'!B10=1,N1890=1,TRUE),R1890&lt;='01_설정'!B5,S1890&lt;='01_설정'!B6,T1890&lt;='01_설정'!B7,U1890&lt;='01_설정'!B8),"Y",""))</f>
        <v>Y</v>
      </c>
      <c r="W1890" s="40">
        <f>IF(V1890&lt;&gt;"Y","",MAX(0,(1-R1890/'01_설정'!B5))*'01_설정'!B14+MAX(0,(1-S1890/'01_설정'!B6))*'01_설정'!B15+MAX(0,(1-T1890/'01_설정'!B7))*'01_설정'!B16+MAX(0,(1-U1890/'01_설정'!B8))*'01_설정'!B17+O1890*'01_설정'!B11+Q1890*'01_설정'!B12+P1890*'01_설정'!B13)</f>
        <v>29.482736129752318</v>
      </c>
      <c r="X1890" s="38">
        <f>IF(W1890="","",1+COUNTIFS($W$4:$W$3003,"&gt;"&amp;W1890)+COUNTIFS($W$4:W1890,W1890)-1)</f>
        <v>176</v>
      </c>
    </row>
    <row r="1891" spans="1:24" ht="16.5">
      <c r="A1891" s="38">
        <f>IF('04A_국토부원자료'!A1892="","",ROW()-3)</f>
        <v>1888</v>
      </c>
      <c r="B1891" s="39" t="str">
        <f>IFERROR('04A_국토부원자료'!B1892,"")</f>
        <v>서울특별시 송파구 방이동</v>
      </c>
      <c r="C1891" s="39" t="str">
        <f>IF(B1891="","",IF('04A_국토부원자료'!C1892&lt;&gt;"",'04A_국토부원자료'!C1892,TRIM('04A_국토부원자료'!D1892&amp;IF('04A_국토부원자료'!E1892&lt;&gt;"","-"&amp;'04A_국토부원자료'!E1892,""))))</f>
        <v>51-4</v>
      </c>
      <c r="D1891" s="39" t="str">
        <f>IFERROR('04A_국토부원자료'!F1892,"")</f>
        <v>효성올림픽카운티</v>
      </c>
      <c r="E1891" s="40">
        <f>IFERROR(VALUE(SUBSTITUTE('04A_국토부원자료'!G1892,",","")),"")</f>
        <v>38.22</v>
      </c>
      <c r="F1891" s="41">
        <f>IFERROR(IF(AND('04A_국토부원자료'!H1892&lt;&gt;"",'04A_국토부원자료'!I1892&lt;&gt;""),DATE(INT(VALUE(SUBSTITUTE('04A_국토부원자료'!H1892,",",""))/100),MOD(VALUE(SUBSTITUTE('04A_국토부원자료'!H1892,",","")),100),VALUE(SUBSTITUTE('04A_국토부원자료'!I1892,",",""))),""),"")</f>
        <v>46059</v>
      </c>
      <c r="G1891" s="42">
        <f>IFERROR(VALUE(SUBSTITUTE('04A_국토부원자료'!J1892,",","")),"")</f>
        <v>25500</v>
      </c>
      <c r="H1891" s="43">
        <f t="shared" si="58"/>
        <v>255000000</v>
      </c>
      <c r="I1891" s="43">
        <f t="shared" si="59"/>
        <v>6671899.5290423864</v>
      </c>
      <c r="J1891" s="38">
        <f>IFERROR(VALUE(SUBSTITUTE('04A_국토부원자료'!K1892,",","")),"")</f>
        <v>2</v>
      </c>
      <c r="K1891" s="38">
        <f>IFERROR(VALUE(SUBSTITUTE('04A_국토부원자료'!N1892,",","")),"")</f>
        <v>2003</v>
      </c>
      <c r="L1891" s="39" t="str">
        <f>IFERROR('04A_국토부원자료'!O1892,"")</f>
        <v>백제고분로 497</v>
      </c>
      <c r="M1891" s="39" t="str">
        <f>IFERROR('04A_국토부원자료'!Q1892,"")</f>
        <v>중개거래</v>
      </c>
      <c r="N1891" s="38">
        <f>IF(B1891="","",IF('02_대상물건입력'!B5="",1,IF(ISNUMBER(SEARCH('02_대상물건입력'!B5,B1891)),1,0)))</f>
        <v>1</v>
      </c>
      <c r="O1891" s="38">
        <f>IF(B1891="","",IF('02_대상물건입력'!B6="",1,IF(ISNUMBER(SEARCH('02_대상물건입력'!B6,B1891)),1,0)))</f>
        <v>0</v>
      </c>
      <c r="P1891" s="38">
        <f>IF(L1891="","",IF('02_대상물건입력'!B15="",0,IF(ISNUMBER(SEARCH('02_대상물건입력'!B15,L1891)),1,0)))</f>
        <v>0</v>
      </c>
      <c r="Q1891" s="38">
        <f>IF(D1891="","",IF('02_대상물건입력'!B8="",0,IF(ISNUMBER(SEARCH('02_대상물건입력'!B8,D1891)),1,0)))</f>
        <v>0</v>
      </c>
      <c r="R1891" s="44">
        <f>IFERROR(ABS(E1891-'02_대상물건입력'!B11)/'02_대상물건입력'!B11,"")</f>
        <v>0.40293949226951709</v>
      </c>
      <c r="S1891" s="38">
        <f>IFERROR(ABS(J1891-'02_대상물건입력'!B10),"")</f>
        <v>10</v>
      </c>
      <c r="T1891" s="38">
        <f>IFERROR(ABS('01_설정'!B4-F1891),"")</f>
        <v>53</v>
      </c>
      <c r="U1891" s="38">
        <f>IFERROR(ABS(K1891-YEAR('02_대상물건입력'!B14)),"")</f>
        <v>23</v>
      </c>
      <c r="V1891" s="38" t="str">
        <f>IF(B1891="","",IF(AND(E1891&gt;0,F1891&gt;0,H1891&gt;0,OR('04A_국토부원자료'!P1892="",'04A_국토부원자료'!P1892="-"),IF('01_설정'!B10=1,N1891=1,TRUE),R1891&lt;='01_설정'!B5,S1891&lt;='01_설정'!B6,T1891&lt;='01_설정'!B7,U1891&lt;='01_설정'!B8),"Y",""))</f>
        <v/>
      </c>
      <c r="W1891" s="40" t="str">
        <f>IF(V1891&lt;&gt;"Y","",MAX(0,(1-R1891/'01_설정'!B5))*'01_설정'!B14+MAX(0,(1-S1891/'01_설정'!B6))*'01_설정'!B15+MAX(0,(1-T1891/'01_설정'!B7))*'01_설정'!B16+MAX(0,(1-U1891/'01_설정'!B8))*'01_설정'!B17+O1891*'01_설정'!B11+Q1891*'01_설정'!B12+P1891*'01_설정'!B13)</f>
        <v/>
      </c>
      <c r="X1891" s="38" t="str">
        <f>IF(W1891="","",1+COUNTIFS($W$4:$W$3003,"&gt;"&amp;W1891)+COUNTIFS($W$4:W1891,W1891)-1)</f>
        <v/>
      </c>
    </row>
    <row r="1892" spans="1:24" ht="16.5">
      <c r="A1892" s="38">
        <f>IF('04A_국토부원자료'!A1893="","",ROW()-3)</f>
        <v>1889</v>
      </c>
      <c r="B1892" s="39" t="str">
        <f>IFERROR('04A_국토부원자료'!B1893,"")</f>
        <v>서울특별시 송파구 방이동</v>
      </c>
      <c r="C1892" s="39" t="str">
        <f>IF(B1892="","",IF('04A_국토부원자료'!C1893&lt;&gt;"",'04A_국토부원자료'!C1893,TRIM('04A_국토부원자료'!D1893&amp;IF('04A_국토부원자료'!E1893&lt;&gt;"","-"&amp;'04A_국토부원자료'!E1893,""))))</f>
        <v>47</v>
      </c>
      <c r="D1892" s="39" t="str">
        <f>IFERROR('04A_국토부원자료'!F1893,"")</f>
        <v>잠실헤리츠</v>
      </c>
      <c r="E1892" s="40">
        <f>IFERROR(VALUE(SUBSTITUTE('04A_국토부원자료'!G1893,",","")),"")</f>
        <v>20.97</v>
      </c>
      <c r="F1892" s="41">
        <f>IFERROR(IF(AND('04A_국토부원자료'!H1893&lt;&gt;"",'04A_국토부원자료'!I1893&lt;&gt;""),DATE(INT(VALUE(SUBSTITUTE('04A_국토부원자료'!H1893,",",""))/100),MOD(VALUE(SUBSTITUTE('04A_국토부원자료'!H1893,",","")),100),VALUE(SUBSTITUTE('04A_국토부원자료'!I1893,",",""))),""),"")</f>
        <v>46057</v>
      </c>
      <c r="G1892" s="42">
        <f>IFERROR(VALUE(SUBSTITUTE('04A_국토부원자료'!J1893,",","")),"")</f>
        <v>22800</v>
      </c>
      <c r="H1892" s="43">
        <f t="shared" si="58"/>
        <v>228000000</v>
      </c>
      <c r="I1892" s="43">
        <f t="shared" si="59"/>
        <v>10872675.250357654</v>
      </c>
      <c r="J1892" s="38">
        <f>IFERROR(VALUE(SUBSTITUTE('04A_국토부원자료'!K1893,",","")),"")</f>
        <v>15</v>
      </c>
      <c r="K1892" s="38">
        <f>IFERROR(VALUE(SUBSTITUTE('04A_국토부원자료'!N1893,",","")),"")</f>
        <v>2017</v>
      </c>
      <c r="L1892" s="39" t="str">
        <f>IFERROR('04A_국토부원자료'!O1893,"")</f>
        <v>위례성대로2길 8</v>
      </c>
      <c r="M1892" s="39" t="str">
        <f>IFERROR('04A_국토부원자료'!Q1893,"")</f>
        <v>중개거래</v>
      </c>
      <c r="N1892" s="38">
        <f>IF(B1892="","",IF('02_대상물건입력'!B5="",1,IF(ISNUMBER(SEARCH('02_대상물건입력'!B5,B1892)),1,0)))</f>
        <v>1</v>
      </c>
      <c r="O1892" s="38">
        <f>IF(B1892="","",IF('02_대상물건입력'!B6="",1,IF(ISNUMBER(SEARCH('02_대상물건입력'!B6,B1892)),1,0)))</f>
        <v>0</v>
      </c>
      <c r="P1892" s="38">
        <f>IF(L1892="","",IF('02_대상물건입력'!B15="",0,IF(ISNUMBER(SEARCH('02_대상물건입력'!B15,L1892)),1,0)))</f>
        <v>0</v>
      </c>
      <c r="Q1892" s="38">
        <f>IF(D1892="","",IF('02_대상물건입력'!B8="",0,IF(ISNUMBER(SEARCH('02_대상물건입력'!B8,D1892)),1,0)))</f>
        <v>0</v>
      </c>
      <c r="R1892" s="44">
        <f>IFERROR(ABS(E1892-'02_대상물건입력'!B11)/'02_대상물건입력'!B11,"")</f>
        <v>0.23025533351931521</v>
      </c>
      <c r="S1892" s="38">
        <f>IFERROR(ABS(J1892-'02_대상물건입력'!B10),"")</f>
        <v>3</v>
      </c>
      <c r="T1892" s="38">
        <f>IFERROR(ABS('01_설정'!B4-F1892),"")</f>
        <v>55</v>
      </c>
      <c r="U1892" s="38">
        <f>IFERROR(ABS(K1892-YEAR('02_대상물건입력'!B14)),"")</f>
        <v>9</v>
      </c>
      <c r="V1892" s="38" t="str">
        <f>IF(B1892="","",IF(AND(E1892&gt;0,F1892&gt;0,H1892&gt;0,OR('04A_국토부원자료'!P1893="",'04A_국토부원자료'!P1893="-"),IF('01_설정'!B10=1,N1892=1,TRUE),R1892&lt;='01_설정'!B5,S1892&lt;='01_설정'!B6,T1892&lt;='01_설정'!B7,U1892&lt;='01_설정'!B8),"Y",""))</f>
        <v>Y</v>
      </c>
      <c r="W1892" s="40">
        <f>IF(V1892&lt;&gt;"Y","",MAX(0,(1-R1892/'01_설정'!B5))*'01_설정'!B14+MAX(0,(1-S1892/'01_설정'!B6))*'01_설정'!B15+MAX(0,(1-T1892/'01_설정'!B7))*'01_설정'!B16+MAX(0,(1-U1892/'01_설정'!B8))*'01_설정'!B17+O1892*'01_설정'!B11+Q1892*'01_설정'!B12+P1892*'01_설정'!B13)</f>
        <v>24.633421061259163</v>
      </c>
      <c r="X1892" s="38">
        <f>IF(W1892="","",1+COUNTIFS($W$4:$W$3003,"&gt;"&amp;W1892)+COUNTIFS($W$4:W1892,W1892)-1)</f>
        <v>218</v>
      </c>
    </row>
    <row r="1893" spans="1:24" ht="16.5">
      <c r="A1893" s="38">
        <f>IF('04A_국토부원자료'!A1894="","",ROW()-3)</f>
        <v>1890</v>
      </c>
      <c r="B1893" s="39" t="str">
        <f>IFERROR('04A_국토부원자료'!B1894,"")</f>
        <v>서울특별시 송파구 방이동</v>
      </c>
      <c r="C1893" s="39" t="str">
        <f>IF(B1893="","",IF('04A_국토부원자료'!C1894&lt;&gt;"",'04A_국토부원자료'!C1894,TRIM('04A_국토부원자료'!D1894&amp;IF('04A_국토부원자료'!E1894&lt;&gt;"","-"&amp;'04A_국토부원자료'!E1894,""))))</f>
        <v>48-2</v>
      </c>
      <c r="D1893" s="39" t="str">
        <f>IFERROR('04A_국토부원자료'!F1894,"")</f>
        <v>어반로프트 올림픽파크</v>
      </c>
      <c r="E1893" s="40">
        <f>IFERROR(VALUE(SUBSTITUTE('04A_국토부원자료'!G1894,",","")),"")</f>
        <v>29.880199999999999</v>
      </c>
      <c r="F1893" s="41">
        <f>IFERROR(IF(AND('04A_국토부원자료'!H1894&lt;&gt;"",'04A_국토부원자료'!I1894&lt;&gt;""),DATE(INT(VALUE(SUBSTITUTE('04A_국토부원자료'!H1894,",",""))/100),MOD(VALUE(SUBSTITUTE('04A_국토부원자료'!H1894,",","")),100),VALUE(SUBSTITUTE('04A_국토부원자료'!I1894,",",""))),""),"")</f>
        <v>46051</v>
      </c>
      <c r="G1893" s="42">
        <f>IFERROR(VALUE(SUBSTITUTE('04A_국토부원자료'!J1894,",","")),"")</f>
        <v>36000</v>
      </c>
      <c r="H1893" s="43">
        <f t="shared" si="58"/>
        <v>360000000</v>
      </c>
      <c r="I1893" s="43">
        <f t="shared" si="59"/>
        <v>12048112.127763536</v>
      </c>
      <c r="J1893" s="38">
        <f>IFERROR(VALUE(SUBSTITUTE('04A_국토부원자료'!K1894,",","")),"")</f>
        <v>10</v>
      </c>
      <c r="K1893" s="38">
        <f>IFERROR(VALUE(SUBSTITUTE('04A_국토부원자료'!N1894,",","")),"")</f>
        <v>2021</v>
      </c>
      <c r="L1893" s="39" t="str">
        <f>IFERROR('04A_국토부원자료'!O1894,"")</f>
        <v>위례성대로2길 11</v>
      </c>
      <c r="M1893" s="39" t="str">
        <f>IFERROR('04A_국토부원자료'!Q1894,"")</f>
        <v>중개거래</v>
      </c>
      <c r="N1893" s="38">
        <f>IF(B1893="","",IF('02_대상물건입력'!B5="",1,IF(ISNUMBER(SEARCH('02_대상물건입력'!B5,B1893)),1,0)))</f>
        <v>1</v>
      </c>
      <c r="O1893" s="38">
        <f>IF(B1893="","",IF('02_대상물건입력'!B6="",1,IF(ISNUMBER(SEARCH('02_대상물건입력'!B6,B1893)),1,0)))</f>
        <v>0</v>
      </c>
      <c r="P1893" s="38">
        <f>IF(L1893="","",IF('02_대상물건입력'!B15="",0,IF(ISNUMBER(SEARCH('02_대상물건입력'!B15,L1893)),1,0)))</f>
        <v>0</v>
      </c>
      <c r="Q1893" s="38">
        <f>IF(D1893="","",IF('02_대상물건입력'!B8="",0,IF(ISNUMBER(SEARCH('02_대상물건입력'!B8,D1893)),1,0)))</f>
        <v>0</v>
      </c>
      <c r="R1893" s="44">
        <f>IFERROR(ABS(E1893-'02_대상물건입력'!B11)/'02_대상물건입력'!B11,"")</f>
        <v>9.6810900494809629E-2</v>
      </c>
      <c r="S1893" s="38">
        <f>IFERROR(ABS(J1893-'02_대상물건입력'!B10),"")</f>
        <v>2</v>
      </c>
      <c r="T1893" s="38">
        <f>IFERROR(ABS('01_설정'!B4-F1893),"")</f>
        <v>61</v>
      </c>
      <c r="U1893" s="38">
        <f>IFERROR(ABS(K1893-YEAR('02_대상물건입력'!B14)),"")</f>
        <v>5</v>
      </c>
      <c r="V1893" s="38" t="str">
        <f>IF(B1893="","",IF(AND(E1893&gt;0,F1893&gt;0,H1893&gt;0,OR('04A_국토부원자료'!P1894="",'04A_국토부원자료'!P1894="-"),IF('01_설정'!B10=1,N1893=1,TRUE),R1893&lt;='01_설정'!B5,S1893&lt;='01_설정'!B6,T1893&lt;='01_설정'!B7,U1893&lt;='01_설정'!B8),"Y",""))</f>
        <v>Y</v>
      </c>
      <c r="W1893" s="40">
        <f>IF(V1893&lt;&gt;"Y","",MAX(0,(1-R1893/'01_설정'!B5))*'01_설정'!B14+MAX(0,(1-S1893/'01_설정'!B6))*'01_설정'!B15+MAX(0,(1-T1893/'01_설정'!B7))*'01_설정'!B16+MAX(0,(1-U1893/'01_설정'!B8))*'01_설정'!B17+O1893*'01_설정'!B11+Q1893*'01_설정'!B12+P1893*'01_설정'!B13)</f>
        <v>42.677901030429354</v>
      </c>
      <c r="X1893" s="38">
        <f>IF(W1893="","",1+COUNTIFS($W$4:$W$3003,"&gt;"&amp;W1893)+COUNTIFS($W$4:W1893,W1893)-1)</f>
        <v>39</v>
      </c>
    </row>
    <row r="1894" spans="1:24" ht="16.5">
      <c r="A1894" s="38">
        <f>IF('04A_국토부원자료'!A1895="","",ROW()-3)</f>
        <v>1891</v>
      </c>
      <c r="B1894" s="39" t="str">
        <f>IFERROR('04A_국토부원자료'!B1895,"")</f>
        <v>서울특별시 송파구 방이동</v>
      </c>
      <c r="C1894" s="39" t="str">
        <f>IF(B1894="","",IF('04A_국토부원자료'!C1895&lt;&gt;"",'04A_국토부원자료'!C1895,TRIM('04A_국토부원자료'!D1895&amp;IF('04A_국토부원자료'!E1895&lt;&gt;"","-"&amp;'04A_국토부원자료'!E1895,""))))</f>
        <v>47</v>
      </c>
      <c r="D1894" s="39" t="str">
        <f>IFERROR('04A_국토부원자료'!F1895,"")</f>
        <v>잠실헤리츠</v>
      </c>
      <c r="E1894" s="40">
        <f>IFERROR(VALUE(SUBSTITUTE('04A_국토부원자료'!G1895,",","")),"")</f>
        <v>18.22</v>
      </c>
      <c r="F1894" s="41">
        <f>IFERROR(IF(AND('04A_국토부원자료'!H1895&lt;&gt;"",'04A_국토부원자료'!I1895&lt;&gt;""),DATE(INT(VALUE(SUBSTITUTE('04A_국토부원자료'!H1895,",",""))/100),MOD(VALUE(SUBSTITUTE('04A_국토부원자료'!H1895,",","")),100),VALUE(SUBSTITUTE('04A_국토부원자료'!I1895,",",""))),""),"")</f>
        <v>46049</v>
      </c>
      <c r="G1894" s="42">
        <f>IFERROR(VALUE(SUBSTITUTE('04A_국토부원자료'!J1895,",","")),"")</f>
        <v>17500</v>
      </c>
      <c r="H1894" s="43">
        <f t="shared" si="58"/>
        <v>175000000</v>
      </c>
      <c r="I1894" s="43">
        <f t="shared" si="59"/>
        <v>9604829.8572996706</v>
      </c>
      <c r="J1894" s="38">
        <f>IFERROR(VALUE(SUBSTITUTE('04A_국토부원자료'!K1895,",","")),"")</f>
        <v>7</v>
      </c>
      <c r="K1894" s="38">
        <f>IFERROR(VALUE(SUBSTITUTE('04A_국토부원자료'!N1895,",","")),"")</f>
        <v>2017</v>
      </c>
      <c r="L1894" s="39" t="str">
        <f>IFERROR('04A_국토부원자료'!O1895,"")</f>
        <v>위례성대로2길 8</v>
      </c>
      <c r="M1894" s="39" t="str">
        <f>IFERROR('04A_국토부원자료'!Q1895,"")</f>
        <v>중개거래</v>
      </c>
      <c r="N1894" s="38">
        <f>IF(B1894="","",IF('02_대상물건입력'!B5="",1,IF(ISNUMBER(SEARCH('02_대상물건입력'!B5,B1894)),1,0)))</f>
        <v>1</v>
      </c>
      <c r="O1894" s="38">
        <f>IF(B1894="","",IF('02_대상물건입력'!B6="",1,IF(ISNUMBER(SEARCH('02_대상물건입력'!B6,B1894)),1,0)))</f>
        <v>0</v>
      </c>
      <c r="P1894" s="38">
        <f>IF(L1894="","",IF('02_대상물건입력'!B15="",0,IF(ISNUMBER(SEARCH('02_대상물건입력'!B15,L1894)),1,0)))</f>
        <v>0</v>
      </c>
      <c r="Q1894" s="38">
        <f>IF(D1894="","",IF('02_대상물건입력'!B8="",0,IF(ISNUMBER(SEARCH('02_대상물건입력'!B8,D1894)),1,0)))</f>
        <v>0</v>
      </c>
      <c r="R1894" s="44">
        <f>IFERROR(ABS(E1894-'02_대상물건입력'!B11)/'02_대상물건입력'!B11,"")</f>
        <v>0.33119943618130299</v>
      </c>
      <c r="S1894" s="38">
        <f>IFERROR(ABS(J1894-'02_대상물건입력'!B10),"")</f>
        <v>5</v>
      </c>
      <c r="T1894" s="38">
        <f>IFERROR(ABS('01_설정'!B4-F1894),"")</f>
        <v>63</v>
      </c>
      <c r="U1894" s="38">
        <f>IFERROR(ABS(K1894-YEAR('02_대상물건입력'!B14)),"")</f>
        <v>9</v>
      </c>
      <c r="V1894" s="38" t="str">
        <f>IF(B1894="","",IF(AND(E1894&gt;0,F1894&gt;0,H1894&gt;0,OR('04A_국토부원자료'!P1895="",'04A_국토부원자료'!P1895="-"),IF('01_설정'!B10=1,N1894=1,TRUE),R1894&lt;='01_설정'!B5,S1894&lt;='01_설정'!B6,T1894&lt;='01_설정'!B7,U1894&lt;='01_설정'!B8),"Y",""))</f>
        <v/>
      </c>
      <c r="W1894" s="40" t="str">
        <f>IF(V1894&lt;&gt;"Y","",MAX(0,(1-R1894/'01_설정'!B5))*'01_설정'!B14+MAX(0,(1-S1894/'01_설정'!B6))*'01_설정'!B15+MAX(0,(1-T1894/'01_설정'!B7))*'01_설정'!B16+MAX(0,(1-U1894/'01_설정'!B8))*'01_설정'!B17+O1894*'01_설정'!B11+Q1894*'01_설정'!B12+P1894*'01_설정'!B13)</f>
        <v/>
      </c>
      <c r="X1894" s="38" t="str">
        <f>IF(W1894="","",1+COUNTIFS($W$4:$W$3003,"&gt;"&amp;W1894)+COUNTIFS($W$4:W1894,W1894)-1)</f>
        <v/>
      </c>
    </row>
    <row r="1895" spans="1:24" ht="16.5">
      <c r="A1895" s="38">
        <f>IF('04A_국토부원자료'!A1896="","",ROW()-3)</f>
        <v>1892</v>
      </c>
      <c r="B1895" s="39" t="str">
        <f>IFERROR('04A_국토부원자료'!B1896,"")</f>
        <v>서울특별시 송파구 방이동</v>
      </c>
      <c r="C1895" s="39" t="str">
        <f>IF(B1895="","",IF('04A_국토부원자료'!C1896&lt;&gt;"",'04A_국토부원자료'!C1896,TRIM('04A_국토부원자료'!D1896&amp;IF('04A_국토부원자료'!E1896&lt;&gt;"","-"&amp;'04A_국토부원자료'!E1896,""))))</f>
        <v>49-5</v>
      </c>
      <c r="D1895" s="39" t="str">
        <f>IFERROR('04A_국토부원자료'!F1896,"")</f>
        <v>올림픽파크존오피스텔</v>
      </c>
      <c r="E1895" s="40">
        <f>IFERROR(VALUE(SUBSTITUTE('04A_국토부원자료'!G1896,",","")),"")</f>
        <v>24.13</v>
      </c>
      <c r="F1895" s="41">
        <f>IFERROR(IF(AND('04A_국토부원자료'!H1896&lt;&gt;"",'04A_국토부원자료'!I1896&lt;&gt;""),DATE(INT(VALUE(SUBSTITUTE('04A_국토부원자료'!H1896,",",""))/100),MOD(VALUE(SUBSTITUTE('04A_국토부원자료'!H1896,",","")),100),VALUE(SUBSTITUTE('04A_국토부원자료'!I1896,",",""))),""),"")</f>
        <v>46049</v>
      </c>
      <c r="G1895" s="42">
        <f>IFERROR(VALUE(SUBSTITUTE('04A_국토부원자료'!J1896,",","")),"")</f>
        <v>13500</v>
      </c>
      <c r="H1895" s="43">
        <f t="shared" si="58"/>
        <v>135000000</v>
      </c>
      <c r="I1895" s="43">
        <f t="shared" si="59"/>
        <v>5594695.3999171155</v>
      </c>
      <c r="J1895" s="38">
        <f>IFERROR(VALUE(SUBSTITUTE('04A_국토부원자료'!K1896,",","")),"")</f>
        <v>7</v>
      </c>
      <c r="K1895" s="38">
        <f>IFERROR(VALUE(SUBSTITUTE('04A_국토부원자료'!N1896,",","")),"")</f>
        <v>2002</v>
      </c>
      <c r="L1895" s="39" t="str">
        <f>IFERROR('04A_국토부원자료'!O1896,"")</f>
        <v>오금로11길 59</v>
      </c>
      <c r="M1895" s="39" t="str">
        <f>IFERROR('04A_국토부원자료'!Q1896,"")</f>
        <v>중개거래</v>
      </c>
      <c r="N1895" s="38">
        <f>IF(B1895="","",IF('02_대상물건입력'!B5="",1,IF(ISNUMBER(SEARCH('02_대상물건입력'!B5,B1895)),1,0)))</f>
        <v>1</v>
      </c>
      <c r="O1895" s="38">
        <f>IF(B1895="","",IF('02_대상물건입력'!B6="",1,IF(ISNUMBER(SEARCH('02_대상물건입력'!B6,B1895)),1,0)))</f>
        <v>0</v>
      </c>
      <c r="P1895" s="38">
        <f>IF(L1895="","",IF('02_대상물건입력'!B15="",0,IF(ISNUMBER(SEARCH('02_대상물건입력'!B15,L1895)),1,0)))</f>
        <v>0</v>
      </c>
      <c r="Q1895" s="38">
        <f>IF(D1895="","",IF('02_대상물건입력'!B8="",0,IF(ISNUMBER(SEARCH('02_대상물건입력'!B8,D1895)),1,0)))</f>
        <v>0</v>
      </c>
      <c r="R1895" s="44">
        <f>IFERROR(ABS(E1895-'02_대상물건입력'!B11)/'02_대상물건입력'!B11,"")</f>
        <v>0.11426138282408563</v>
      </c>
      <c r="S1895" s="38">
        <f>IFERROR(ABS(J1895-'02_대상물건입력'!B10),"")</f>
        <v>5</v>
      </c>
      <c r="T1895" s="38">
        <f>IFERROR(ABS('01_설정'!B4-F1895),"")</f>
        <v>63</v>
      </c>
      <c r="U1895" s="38">
        <f>IFERROR(ABS(K1895-YEAR('02_대상물건입력'!B14)),"")</f>
        <v>24</v>
      </c>
      <c r="V1895" s="38" t="str">
        <f>IF(B1895="","",IF(AND(E1895&gt;0,F1895&gt;0,H1895&gt;0,OR('04A_국토부원자료'!P1896="",'04A_국토부원자료'!P1896="-"),IF('01_설정'!B10=1,N1895=1,TRUE),R1895&lt;='01_설정'!B5,S1895&lt;='01_설정'!B6,T1895&lt;='01_설정'!B7,U1895&lt;='01_설정'!B8),"Y",""))</f>
        <v/>
      </c>
      <c r="W1895" s="40" t="str">
        <f>IF(V1895&lt;&gt;"Y","",MAX(0,(1-R1895/'01_설정'!B5))*'01_설정'!B14+MAX(0,(1-S1895/'01_설정'!B6))*'01_설정'!B15+MAX(0,(1-T1895/'01_설정'!B7))*'01_설정'!B16+MAX(0,(1-U1895/'01_설정'!B8))*'01_설정'!B17+O1895*'01_설정'!B11+Q1895*'01_설정'!B12+P1895*'01_설정'!B13)</f>
        <v/>
      </c>
      <c r="X1895" s="38" t="str">
        <f>IF(W1895="","",1+COUNTIFS($W$4:$W$3003,"&gt;"&amp;W1895)+COUNTIFS($W$4:W1895,W1895)-1)</f>
        <v/>
      </c>
    </row>
    <row r="1896" spans="1:24" ht="16.5">
      <c r="A1896" s="38">
        <f>IF('04A_국토부원자료'!A1897="","",ROW()-3)</f>
        <v>1893</v>
      </c>
      <c r="B1896" s="39" t="str">
        <f>IFERROR('04A_국토부원자료'!B1897,"")</f>
        <v>서울특별시 송파구 방이동</v>
      </c>
      <c r="C1896" s="39" t="str">
        <f>IF(B1896="","",IF('04A_국토부원자료'!C1897&lt;&gt;"",'04A_국토부원자료'!C1897,TRIM('04A_국토부원자료'!D1897&amp;IF('04A_국토부원자료'!E1897&lt;&gt;"","-"&amp;'04A_국토부원자료'!E1897,""))))</f>
        <v>49</v>
      </c>
      <c r="D1896" s="39" t="str">
        <f>IFERROR('04A_국토부원자료'!F1897,"")</f>
        <v>오르본 인투파크 오피스텔</v>
      </c>
      <c r="E1896" s="40">
        <f>IFERROR(VALUE(SUBSTITUTE('04A_국토부원자료'!G1897,",","")),"")</f>
        <v>29.616</v>
      </c>
      <c r="F1896" s="41">
        <f>IFERROR(IF(AND('04A_국토부원자료'!H1897&lt;&gt;"",'04A_국토부원자료'!I1897&lt;&gt;""),DATE(INT(VALUE(SUBSTITUTE('04A_국토부원자료'!H1897,",",""))/100),MOD(VALUE(SUBSTITUTE('04A_국토부원자료'!H1897,",","")),100),VALUE(SUBSTITUTE('04A_국토부원자료'!I1897,",",""))),""),"")</f>
        <v>46046</v>
      </c>
      <c r="G1896" s="42">
        <f>IFERROR(VALUE(SUBSTITUTE('04A_국토부원자료'!J1897,",","")),"")</f>
        <v>29800</v>
      </c>
      <c r="H1896" s="43">
        <f t="shared" si="58"/>
        <v>298000000</v>
      </c>
      <c r="I1896" s="43">
        <f t="shared" si="59"/>
        <v>10062128.579146408</v>
      </c>
      <c r="J1896" s="38">
        <f>IFERROR(VALUE(SUBSTITUTE('04A_국토부원자료'!K1897,",","")),"")</f>
        <v>3</v>
      </c>
      <c r="K1896" s="38">
        <f>IFERROR(VALUE(SUBSTITUTE('04A_국토부원자료'!N1897,",","")),"")</f>
        <v>2018</v>
      </c>
      <c r="L1896" s="39" t="str">
        <f>IFERROR('04A_국토부원자료'!O1897,"")</f>
        <v>오금로11길 55-22</v>
      </c>
      <c r="M1896" s="39" t="str">
        <f>IFERROR('04A_국토부원자료'!Q1897,"")</f>
        <v>중개거래</v>
      </c>
      <c r="N1896" s="38">
        <f>IF(B1896="","",IF('02_대상물건입력'!B5="",1,IF(ISNUMBER(SEARCH('02_대상물건입력'!B5,B1896)),1,0)))</f>
        <v>1</v>
      </c>
      <c r="O1896" s="38">
        <f>IF(B1896="","",IF('02_대상물건입력'!B6="",1,IF(ISNUMBER(SEARCH('02_대상물건입력'!B6,B1896)),1,0)))</f>
        <v>0</v>
      </c>
      <c r="P1896" s="38">
        <f>IF(L1896="","",IF('02_대상물건입력'!B15="",0,IF(ISNUMBER(SEARCH('02_대상물건입력'!B15,L1896)),1,0)))</f>
        <v>0</v>
      </c>
      <c r="Q1896" s="38">
        <f>IF(D1896="","",IF('02_대상물건입력'!B8="",0,IF(ISNUMBER(SEARCH('02_대상물건입력'!B8,D1896)),1,0)))</f>
        <v>0</v>
      </c>
      <c r="R1896" s="44">
        <f>IFERROR(ABS(E1896-'02_대상물건입력'!B11)/'02_대상물건입력'!B11,"")</f>
        <v>8.7112925249974327E-2</v>
      </c>
      <c r="S1896" s="38">
        <f>IFERROR(ABS(J1896-'02_대상물건입력'!B10),"")</f>
        <v>9</v>
      </c>
      <c r="T1896" s="38">
        <f>IFERROR(ABS('01_설정'!B4-F1896),"")</f>
        <v>66</v>
      </c>
      <c r="U1896" s="38">
        <f>IFERROR(ABS(K1896-YEAR('02_대상물건입력'!B14)),"")</f>
        <v>8</v>
      </c>
      <c r="V1896" s="38" t="str">
        <f>IF(B1896="","",IF(AND(E1896&gt;0,F1896&gt;0,H1896&gt;0,OR('04A_국토부원자료'!P1897="",'04A_국토부원자료'!P1897="-"),IF('01_설정'!B10=1,N1896=1,TRUE),R1896&lt;='01_설정'!B5,S1896&lt;='01_설정'!B6,T1896&lt;='01_설정'!B7,U1896&lt;='01_설정'!B8),"Y",""))</f>
        <v/>
      </c>
      <c r="W1896" s="40" t="str">
        <f>IF(V1896&lt;&gt;"Y","",MAX(0,(1-R1896/'01_설정'!B5))*'01_설정'!B14+MAX(0,(1-S1896/'01_설정'!B6))*'01_설정'!B15+MAX(0,(1-T1896/'01_설정'!B7))*'01_설정'!B16+MAX(0,(1-U1896/'01_설정'!B8))*'01_설정'!B17+O1896*'01_설정'!B11+Q1896*'01_설정'!B12+P1896*'01_설정'!B13)</f>
        <v/>
      </c>
      <c r="X1896" s="38" t="str">
        <f>IF(W1896="","",1+COUNTIFS($W$4:$W$3003,"&gt;"&amp;W1896)+COUNTIFS($W$4:W1896,W1896)-1)</f>
        <v/>
      </c>
    </row>
    <row r="1897" spans="1:24" ht="16.5">
      <c r="A1897" s="38">
        <f>IF('04A_국토부원자료'!A1898="","",ROW()-3)</f>
        <v>1894</v>
      </c>
      <c r="B1897" s="39" t="str">
        <f>IFERROR('04A_국토부원자료'!B1898,"")</f>
        <v>서울특별시 송파구 방이동</v>
      </c>
      <c r="C1897" s="39" t="str">
        <f>IF(B1897="","",IF('04A_국토부원자료'!C1898&lt;&gt;"",'04A_국토부원자료'!C1898,TRIM('04A_국토부원자료'!D1898&amp;IF('04A_국토부원자료'!E1898&lt;&gt;"","-"&amp;'04A_국토부원자료'!E1898,""))))</f>
        <v>22-5</v>
      </c>
      <c r="D1897" s="39" t="str">
        <f>IFERROR('04A_국토부원자료'!F1898,"")</f>
        <v>잠실리시온</v>
      </c>
      <c r="E1897" s="40">
        <f>IFERROR(VALUE(SUBSTITUTE('04A_국토부원자료'!G1898,",","")),"")</f>
        <v>43.05</v>
      </c>
      <c r="F1897" s="41">
        <f>IFERROR(IF(AND('04A_국토부원자료'!H1898&lt;&gt;"",'04A_국토부원자료'!I1898&lt;&gt;""),DATE(INT(VALUE(SUBSTITUTE('04A_국토부원자료'!H1898,",",""))/100),MOD(VALUE(SUBSTITUTE('04A_국토부원자료'!H1898,",","")),100),VALUE(SUBSTITUTE('04A_국토부원자료'!I1898,",",""))),""),"")</f>
        <v>46046</v>
      </c>
      <c r="G1897" s="42">
        <f>IFERROR(VALUE(SUBSTITUTE('04A_국토부원자료'!J1898,",","")),"")</f>
        <v>36500</v>
      </c>
      <c r="H1897" s="43">
        <f t="shared" si="58"/>
        <v>365000000</v>
      </c>
      <c r="I1897" s="43">
        <f t="shared" si="59"/>
        <v>8478513.3565621376</v>
      </c>
      <c r="J1897" s="38">
        <f>IFERROR(VALUE(SUBSTITUTE('04A_국토부원자료'!K1898,",","")),"")</f>
        <v>14</v>
      </c>
      <c r="K1897" s="38">
        <f>IFERROR(VALUE(SUBSTITUTE('04A_국토부원자료'!N1898,",","")),"")</f>
        <v>2004</v>
      </c>
      <c r="L1897" s="39" t="str">
        <f>IFERROR('04A_국토부원자료'!O1898,"")</f>
        <v>오금로 87</v>
      </c>
      <c r="M1897" s="39" t="str">
        <f>IFERROR('04A_국토부원자료'!Q1898,"")</f>
        <v>중개거래</v>
      </c>
      <c r="N1897" s="38">
        <f>IF(B1897="","",IF('02_대상물건입력'!B5="",1,IF(ISNUMBER(SEARCH('02_대상물건입력'!B5,B1897)),1,0)))</f>
        <v>1</v>
      </c>
      <c r="O1897" s="38">
        <f>IF(B1897="","",IF('02_대상물건입력'!B6="",1,IF(ISNUMBER(SEARCH('02_대상물건입력'!B6,B1897)),1,0)))</f>
        <v>0</v>
      </c>
      <c r="P1897" s="38">
        <f>IF(L1897="","",IF('02_대상물건입력'!B15="",0,IF(ISNUMBER(SEARCH('02_대상물건입력'!B15,L1897)),1,0)))</f>
        <v>0</v>
      </c>
      <c r="Q1897" s="38">
        <f>IF(D1897="","",IF('02_대상물건입력'!B8="",0,IF(ISNUMBER(SEARCH('02_대상물건입력'!B8,D1897)),1,0)))</f>
        <v>0</v>
      </c>
      <c r="R1897" s="44">
        <f>IFERROR(ABS(E1897-'02_대상물건입력'!B11)/'02_대상물건입력'!B11,"")</f>
        <v>0.58023404349039009</v>
      </c>
      <c r="S1897" s="38">
        <f>IFERROR(ABS(J1897-'02_대상물건입력'!B10),"")</f>
        <v>2</v>
      </c>
      <c r="T1897" s="38">
        <f>IFERROR(ABS('01_설정'!B4-F1897),"")</f>
        <v>66</v>
      </c>
      <c r="U1897" s="38">
        <f>IFERROR(ABS(K1897-YEAR('02_대상물건입력'!B14)),"")</f>
        <v>22</v>
      </c>
      <c r="V1897" s="38" t="str">
        <f>IF(B1897="","",IF(AND(E1897&gt;0,F1897&gt;0,H1897&gt;0,OR('04A_국토부원자료'!P1898="",'04A_국토부원자료'!P1898="-"),IF('01_설정'!B10=1,N1897=1,TRUE),R1897&lt;='01_설정'!B5,S1897&lt;='01_설정'!B6,T1897&lt;='01_설정'!B7,U1897&lt;='01_설정'!B8),"Y",""))</f>
        <v/>
      </c>
      <c r="W1897" s="40" t="str">
        <f>IF(V1897&lt;&gt;"Y","",MAX(0,(1-R1897/'01_설정'!B5))*'01_설정'!B14+MAX(0,(1-S1897/'01_설정'!B6))*'01_설정'!B15+MAX(0,(1-T1897/'01_설정'!B7))*'01_설정'!B16+MAX(0,(1-U1897/'01_설정'!B8))*'01_설정'!B17+O1897*'01_설정'!B11+Q1897*'01_설정'!B12+P1897*'01_설정'!B13)</f>
        <v/>
      </c>
      <c r="X1897" s="38" t="str">
        <f>IF(W1897="","",1+COUNTIFS($W$4:$W$3003,"&gt;"&amp;W1897)+COUNTIFS($W$4:W1897,W1897)-1)</f>
        <v/>
      </c>
    </row>
    <row r="1898" spans="1:24" ht="16.5">
      <c r="A1898" s="38">
        <f>IF('04A_국토부원자료'!A1899="","",ROW()-3)</f>
        <v>1895</v>
      </c>
      <c r="B1898" s="39" t="str">
        <f>IFERROR('04A_국토부원자료'!B1899,"")</f>
        <v>서울특별시 송파구 방이동</v>
      </c>
      <c r="C1898" s="39" t="str">
        <f>IF(B1898="","",IF('04A_국토부원자료'!C1899&lt;&gt;"",'04A_국토부원자료'!C1899,TRIM('04A_국토부원자료'!D1899&amp;IF('04A_국토부원자료'!E1899&lt;&gt;"","-"&amp;'04A_국토부원자료'!E1899,""))))</f>
        <v>43</v>
      </c>
      <c r="D1898" s="39" t="str">
        <f>IFERROR('04A_국토부원자료'!F1899,"")</f>
        <v>대명벨리온</v>
      </c>
      <c r="E1898" s="40">
        <f>IFERROR(VALUE(SUBSTITUTE('04A_국토부원자료'!G1899,",","")),"")</f>
        <v>17.32</v>
      </c>
      <c r="F1898" s="41">
        <f>IFERROR(IF(AND('04A_국토부원자료'!H1899&lt;&gt;"",'04A_국토부원자료'!I1899&lt;&gt;""),DATE(INT(VALUE(SUBSTITUTE('04A_국토부원자료'!H1899,",",""))/100),MOD(VALUE(SUBSTITUTE('04A_국토부원자료'!H1899,",","")),100),VALUE(SUBSTITUTE('04A_국토부원자료'!I1899,",",""))),""),"")</f>
        <v>46044</v>
      </c>
      <c r="G1898" s="42">
        <f>IFERROR(VALUE(SUBSTITUTE('04A_국토부원자료'!J1899,",","")),"")</f>
        <v>18000</v>
      </c>
      <c r="H1898" s="43">
        <f t="shared" si="58"/>
        <v>180000000</v>
      </c>
      <c r="I1898" s="43">
        <f t="shared" si="59"/>
        <v>10392609.699769054</v>
      </c>
      <c r="J1898" s="38">
        <f>IFERROR(VALUE(SUBSTITUTE('04A_국토부원자료'!K1899,",","")),"")</f>
        <v>8</v>
      </c>
      <c r="K1898" s="38">
        <f>IFERROR(VALUE(SUBSTITUTE('04A_국토부원자료'!N1899,",","")),"")</f>
        <v>2017</v>
      </c>
      <c r="L1898" s="39" t="str">
        <f>IFERROR('04A_국토부원자료'!O1899,"")</f>
        <v>오금로11길 37</v>
      </c>
      <c r="M1898" s="39" t="str">
        <f>IFERROR('04A_국토부원자료'!Q1899,"")</f>
        <v>중개거래</v>
      </c>
      <c r="N1898" s="38">
        <f>IF(B1898="","",IF('02_대상물건입력'!B5="",1,IF(ISNUMBER(SEARCH('02_대상물건입력'!B5,B1898)),1,0)))</f>
        <v>1</v>
      </c>
      <c r="O1898" s="38">
        <f>IF(B1898="","",IF('02_대상물건입력'!B6="",1,IF(ISNUMBER(SEARCH('02_대상물건입력'!B6,B1898)),1,0)))</f>
        <v>0</v>
      </c>
      <c r="P1898" s="38">
        <f>IF(L1898="","",IF('02_대상물건입력'!B15="",0,IF(ISNUMBER(SEARCH('02_대상물건입력'!B15,L1898)),1,0)))</f>
        <v>0</v>
      </c>
      <c r="Q1898" s="38">
        <f>IF(D1898="","",IF('02_대상물건입력'!B8="",0,IF(ISNUMBER(SEARCH('02_대상물건입력'!B8,D1898)),1,0)))</f>
        <v>0</v>
      </c>
      <c r="R1898" s="44">
        <f>IFERROR(ABS(E1898-'02_대상물건입력'!B11)/'02_대상물건입력'!B11,"")</f>
        <v>0.36423568796158984</v>
      </c>
      <c r="S1898" s="38">
        <f>IFERROR(ABS(J1898-'02_대상물건입력'!B10),"")</f>
        <v>4</v>
      </c>
      <c r="T1898" s="38">
        <f>IFERROR(ABS('01_설정'!B4-F1898),"")</f>
        <v>68</v>
      </c>
      <c r="U1898" s="38">
        <f>IFERROR(ABS(K1898-YEAR('02_대상물건입력'!B14)),"")</f>
        <v>9</v>
      </c>
      <c r="V1898" s="38" t="str">
        <f>IF(B1898="","",IF(AND(E1898&gt;0,F1898&gt;0,H1898&gt;0,OR('04A_국토부원자료'!P1899="",'04A_국토부원자료'!P1899="-"),IF('01_설정'!B10=1,N1898=1,TRUE),R1898&lt;='01_설정'!B5,S1898&lt;='01_설정'!B6,T1898&lt;='01_설정'!B7,U1898&lt;='01_설정'!B8),"Y",""))</f>
        <v/>
      </c>
      <c r="W1898" s="40" t="str">
        <f>IF(V1898&lt;&gt;"Y","",MAX(0,(1-R1898/'01_설정'!B5))*'01_설정'!B14+MAX(0,(1-S1898/'01_설정'!B6))*'01_설정'!B15+MAX(0,(1-T1898/'01_설정'!B7))*'01_설정'!B16+MAX(0,(1-U1898/'01_설정'!B8))*'01_설정'!B17+O1898*'01_설정'!B11+Q1898*'01_설정'!B12+P1898*'01_설정'!B13)</f>
        <v/>
      </c>
      <c r="X1898" s="38" t="str">
        <f>IF(W1898="","",1+COUNTIFS($W$4:$W$3003,"&gt;"&amp;W1898)+COUNTIFS($W$4:W1898,W1898)-1)</f>
        <v/>
      </c>
    </row>
    <row r="1899" spans="1:24" ht="16.5">
      <c r="A1899" s="38">
        <f>IF('04A_국토부원자료'!A1900="","",ROW()-3)</f>
        <v>1896</v>
      </c>
      <c r="B1899" s="39" t="str">
        <f>IFERROR('04A_국토부원자료'!B1900,"")</f>
        <v>서울특별시 송파구 방이동</v>
      </c>
      <c r="C1899" s="39" t="str">
        <f>IF(B1899="","",IF('04A_국토부원자료'!C1900&lt;&gt;"",'04A_국토부원자료'!C1900,TRIM('04A_국토부원자료'!D1900&amp;IF('04A_국토부원자료'!E1900&lt;&gt;"","-"&amp;'04A_국토부원자료'!E1900,""))))</f>
        <v>22</v>
      </c>
      <c r="D1899" s="39" t="str">
        <f>IFERROR('04A_국토부원자료'!F1900,"")</f>
        <v>대우유토피아오피스텔</v>
      </c>
      <c r="E1899" s="40">
        <f>IFERROR(VALUE(SUBSTITUTE('04A_국토부원자료'!G1900,",","")),"")</f>
        <v>26.22</v>
      </c>
      <c r="F1899" s="41">
        <f>IFERROR(IF(AND('04A_국토부원자료'!H1900&lt;&gt;"",'04A_국토부원자료'!I1900&lt;&gt;""),DATE(INT(VALUE(SUBSTITUTE('04A_국토부원자료'!H1900,",",""))/100),MOD(VALUE(SUBSTITUTE('04A_국토부원자료'!H1900,",","")),100),VALUE(SUBSTITUTE('04A_국토부원자료'!I1900,",",""))),""),"")</f>
        <v>46042</v>
      </c>
      <c r="G1899" s="42">
        <f>IFERROR(VALUE(SUBSTITUTE('04A_국토부원자료'!J1900,",","")),"")</f>
        <v>16500</v>
      </c>
      <c r="H1899" s="43">
        <f t="shared" si="58"/>
        <v>165000000</v>
      </c>
      <c r="I1899" s="43">
        <f t="shared" si="59"/>
        <v>6292906.1784897028</v>
      </c>
      <c r="J1899" s="38">
        <f>IFERROR(VALUE(SUBSTITUTE('04A_국토부원자료'!K1900,",","")),"")</f>
        <v>11</v>
      </c>
      <c r="K1899" s="38">
        <f>IFERROR(VALUE(SUBSTITUTE('04A_국토부원자료'!N1900,",","")),"")</f>
        <v>1999</v>
      </c>
      <c r="L1899" s="39" t="str">
        <f>IFERROR('04A_국토부원자료'!O1900,"")</f>
        <v>올림픽로 336</v>
      </c>
      <c r="M1899" s="39" t="str">
        <f>IFERROR('04A_국토부원자료'!Q1900,"")</f>
        <v>중개거래</v>
      </c>
      <c r="N1899" s="38">
        <f>IF(B1899="","",IF('02_대상물건입력'!B5="",1,IF(ISNUMBER(SEARCH('02_대상물건입력'!B5,B1899)),1,0)))</f>
        <v>1</v>
      </c>
      <c r="O1899" s="38">
        <f>IF(B1899="","",IF('02_대상물건입력'!B6="",1,IF(ISNUMBER(SEARCH('02_대상물건입력'!B6,B1899)),1,0)))</f>
        <v>0</v>
      </c>
      <c r="P1899" s="38">
        <f>IF(L1899="","",IF('02_대상물건입력'!B15="",0,IF(ISNUMBER(SEARCH('02_대상물건입력'!B15,L1899)),1,0)))</f>
        <v>0</v>
      </c>
      <c r="Q1899" s="38">
        <f>IF(D1899="","",IF('02_대상물건입력'!B8="",0,IF(ISNUMBER(SEARCH('02_대상물건입력'!B8,D1899)),1,0)))</f>
        <v>0</v>
      </c>
      <c r="R1899" s="44">
        <f>IFERROR(ABS(E1899-'02_대상물건입력'!B11)/'02_대상물건입력'!B11,"")</f>
        <v>3.7543864800974942E-2</v>
      </c>
      <c r="S1899" s="38">
        <f>IFERROR(ABS(J1899-'02_대상물건입력'!B10),"")</f>
        <v>1</v>
      </c>
      <c r="T1899" s="38">
        <f>IFERROR(ABS('01_설정'!B4-F1899),"")</f>
        <v>70</v>
      </c>
      <c r="U1899" s="38">
        <f>IFERROR(ABS(K1899-YEAR('02_대상물건입력'!B14)),"")</f>
        <v>27</v>
      </c>
      <c r="V1899" s="38" t="str">
        <f>IF(B1899="","",IF(AND(E1899&gt;0,F1899&gt;0,H1899&gt;0,OR('04A_국토부원자료'!P1900="",'04A_국토부원자료'!P1900="-"),IF('01_설정'!B10=1,N1899=1,TRUE),R1899&lt;='01_설정'!B5,S1899&lt;='01_설정'!B6,T1899&lt;='01_설정'!B7,U1899&lt;='01_설정'!B8),"Y",""))</f>
        <v/>
      </c>
      <c r="W1899" s="40" t="str">
        <f>IF(V1899&lt;&gt;"Y","",MAX(0,(1-R1899/'01_설정'!B5))*'01_설정'!B14+MAX(0,(1-S1899/'01_설정'!B6))*'01_설정'!B15+MAX(0,(1-T1899/'01_설정'!B7))*'01_설정'!B16+MAX(0,(1-U1899/'01_설정'!B8))*'01_설정'!B17+O1899*'01_설정'!B11+Q1899*'01_설정'!B12+P1899*'01_설정'!B13)</f>
        <v/>
      </c>
      <c r="X1899" s="38" t="str">
        <f>IF(W1899="","",1+COUNTIFS($W$4:$W$3003,"&gt;"&amp;W1899)+COUNTIFS($W$4:W1899,W1899)-1)</f>
        <v/>
      </c>
    </row>
    <row r="1900" spans="1:24" ht="16.5">
      <c r="A1900" s="38">
        <f>IF('04A_국토부원자료'!A1901="","",ROW()-3)</f>
        <v>1897</v>
      </c>
      <c r="B1900" s="39" t="str">
        <f>IFERROR('04A_국토부원자료'!B1901,"")</f>
        <v>서울특별시 송파구 방이동</v>
      </c>
      <c r="C1900" s="39" t="str">
        <f>IF(B1900="","",IF('04A_국토부원자료'!C1901&lt;&gt;"",'04A_국토부원자료'!C1901,TRIM('04A_국토부원자료'!D1901&amp;IF('04A_국토부원자료'!E1901&lt;&gt;"","-"&amp;'04A_국토부원자료'!E1901,""))))</f>
        <v>47</v>
      </c>
      <c r="D1900" s="39" t="str">
        <f>IFERROR('04A_국토부원자료'!F1901,"")</f>
        <v>잠실헤리츠</v>
      </c>
      <c r="E1900" s="40">
        <f>IFERROR(VALUE(SUBSTITUTE('04A_국토부원자료'!G1901,",","")),"")</f>
        <v>20.97</v>
      </c>
      <c r="F1900" s="41">
        <f>IFERROR(IF(AND('04A_국토부원자료'!H1901&lt;&gt;"",'04A_국토부원자료'!I1901&lt;&gt;""),DATE(INT(VALUE(SUBSTITUTE('04A_국토부원자료'!H1901,",",""))/100),MOD(VALUE(SUBSTITUTE('04A_국토부원자료'!H1901,",","")),100),VALUE(SUBSTITUTE('04A_국토부원자료'!I1901,",",""))),""),"")</f>
        <v>46041</v>
      </c>
      <c r="G1900" s="42">
        <f>IFERROR(VALUE(SUBSTITUTE('04A_국토부원자료'!J1901,",","")),"")</f>
        <v>22500</v>
      </c>
      <c r="H1900" s="43">
        <f t="shared" si="58"/>
        <v>225000000</v>
      </c>
      <c r="I1900" s="43">
        <f t="shared" si="59"/>
        <v>10729613.73390558</v>
      </c>
      <c r="J1900" s="38">
        <f>IFERROR(VALUE(SUBSTITUTE('04A_국토부원자료'!K1901,",","")),"")</f>
        <v>15</v>
      </c>
      <c r="K1900" s="38">
        <f>IFERROR(VALUE(SUBSTITUTE('04A_국토부원자료'!N1901,",","")),"")</f>
        <v>2017</v>
      </c>
      <c r="L1900" s="39" t="str">
        <f>IFERROR('04A_국토부원자료'!O1901,"")</f>
        <v>위례성대로2길 8</v>
      </c>
      <c r="M1900" s="39" t="str">
        <f>IFERROR('04A_국토부원자료'!Q1901,"")</f>
        <v>중개거래</v>
      </c>
      <c r="N1900" s="38">
        <f>IF(B1900="","",IF('02_대상물건입력'!B5="",1,IF(ISNUMBER(SEARCH('02_대상물건입력'!B5,B1900)),1,0)))</f>
        <v>1</v>
      </c>
      <c r="O1900" s="38">
        <f>IF(B1900="","",IF('02_대상물건입력'!B6="",1,IF(ISNUMBER(SEARCH('02_대상물건입력'!B6,B1900)),1,0)))</f>
        <v>0</v>
      </c>
      <c r="P1900" s="38">
        <f>IF(L1900="","",IF('02_대상물건입력'!B15="",0,IF(ISNUMBER(SEARCH('02_대상물건입력'!B15,L1900)),1,0)))</f>
        <v>0</v>
      </c>
      <c r="Q1900" s="38">
        <f>IF(D1900="","",IF('02_대상물건입력'!B8="",0,IF(ISNUMBER(SEARCH('02_대상물건입력'!B8,D1900)),1,0)))</f>
        <v>0</v>
      </c>
      <c r="R1900" s="44">
        <f>IFERROR(ABS(E1900-'02_대상물건입력'!B11)/'02_대상물건입력'!B11,"")</f>
        <v>0.23025533351931521</v>
      </c>
      <c r="S1900" s="38">
        <f>IFERROR(ABS(J1900-'02_대상물건입력'!B10),"")</f>
        <v>3</v>
      </c>
      <c r="T1900" s="38">
        <f>IFERROR(ABS('01_설정'!B4-F1900),"")</f>
        <v>71</v>
      </c>
      <c r="U1900" s="38">
        <f>IFERROR(ABS(K1900-YEAR('02_대상물건입력'!B14)),"")</f>
        <v>9</v>
      </c>
      <c r="V1900" s="38" t="str">
        <f>IF(B1900="","",IF(AND(E1900&gt;0,F1900&gt;0,H1900&gt;0,OR('04A_국토부원자료'!P1901="",'04A_국토부원자료'!P1901="-"),IF('01_설정'!B10=1,N1900=1,TRUE),R1900&lt;='01_설정'!B5,S1900&lt;='01_설정'!B6,T1900&lt;='01_설정'!B7,U1900&lt;='01_설정'!B8),"Y",""))</f>
        <v>Y</v>
      </c>
      <c r="W1900" s="40">
        <f>IF(V1900&lt;&gt;"Y","",MAX(0,(1-R1900/'01_설정'!B5))*'01_설정'!B14+MAX(0,(1-S1900/'01_설정'!B6))*'01_설정'!B15+MAX(0,(1-T1900/'01_설정'!B7))*'01_설정'!B16+MAX(0,(1-U1900/'01_설정'!B8))*'01_설정'!B17+O1900*'01_설정'!B11+Q1900*'01_설정'!B12+P1900*'01_설정'!B13)</f>
        <v>24.370407362629027</v>
      </c>
      <c r="X1900" s="38">
        <f>IF(W1900="","",1+COUNTIFS($W$4:$W$3003,"&gt;"&amp;W1900)+COUNTIFS($W$4:W1900,W1900)-1)</f>
        <v>219</v>
      </c>
    </row>
    <row r="1901" spans="1:24" ht="16.5">
      <c r="A1901" s="38">
        <f>IF('04A_국토부원자료'!A1902="","",ROW()-3)</f>
        <v>1898</v>
      </c>
      <c r="B1901" s="39" t="str">
        <f>IFERROR('04A_국토부원자료'!B1902,"")</f>
        <v>서울특별시 송파구 방이동</v>
      </c>
      <c r="C1901" s="39" t="str">
        <f>IF(B1901="","",IF('04A_국토부원자료'!C1902&lt;&gt;"",'04A_국토부원자료'!C1902,TRIM('04A_국토부원자료'!D1902&amp;IF('04A_국토부원자료'!E1902&lt;&gt;"","-"&amp;'04A_국토부원자료'!E1902,""))))</f>
        <v>43</v>
      </c>
      <c r="D1901" s="39" t="str">
        <f>IFERROR('04A_국토부원자료'!F1902,"")</f>
        <v>대명벨리온</v>
      </c>
      <c r="E1901" s="40">
        <f>IFERROR(VALUE(SUBSTITUTE('04A_국토부원자료'!G1902,",","")),"")</f>
        <v>16.61</v>
      </c>
      <c r="F1901" s="41">
        <f>IFERROR(IF(AND('04A_국토부원자료'!H1902&lt;&gt;"",'04A_국토부원자료'!I1902&lt;&gt;""),DATE(INT(VALUE(SUBSTITUTE('04A_국토부원자료'!H1902,",",""))/100),MOD(VALUE(SUBSTITUTE('04A_국토부원자료'!H1902,",","")),100),VALUE(SUBSTITUTE('04A_국토부원자료'!I1902,",",""))),""),"")</f>
        <v>46039</v>
      </c>
      <c r="G1901" s="42">
        <f>IFERROR(VALUE(SUBSTITUTE('04A_국토부원자료'!J1902,",","")),"")</f>
        <v>16650</v>
      </c>
      <c r="H1901" s="43">
        <f t="shared" si="58"/>
        <v>166500000</v>
      </c>
      <c r="I1901" s="43">
        <f t="shared" si="59"/>
        <v>10024081.878386514</v>
      </c>
      <c r="J1901" s="38">
        <f>IFERROR(VALUE(SUBSTITUTE('04A_국토부원자료'!K1902,",","")),"")</f>
        <v>17</v>
      </c>
      <c r="K1901" s="38">
        <f>IFERROR(VALUE(SUBSTITUTE('04A_국토부원자료'!N1902,",","")),"")</f>
        <v>2017</v>
      </c>
      <c r="L1901" s="39" t="str">
        <f>IFERROR('04A_국토부원자료'!O1902,"")</f>
        <v>오금로11길 37</v>
      </c>
      <c r="M1901" s="39" t="str">
        <f>IFERROR('04A_국토부원자료'!Q1902,"")</f>
        <v>중개거래</v>
      </c>
      <c r="N1901" s="38">
        <f>IF(B1901="","",IF('02_대상물건입력'!B5="",1,IF(ISNUMBER(SEARCH('02_대상물건입력'!B5,B1901)),1,0)))</f>
        <v>1</v>
      </c>
      <c r="O1901" s="38">
        <f>IF(B1901="","",IF('02_대상물건입력'!B6="",1,IF(ISNUMBER(SEARCH('02_대상물건입력'!B6,B1901)),1,0)))</f>
        <v>0</v>
      </c>
      <c r="P1901" s="38">
        <f>IF(L1901="","",IF('02_대상물건입력'!B15="",0,IF(ISNUMBER(SEARCH('02_대상물건입력'!B15,L1901)),1,0)))</f>
        <v>0</v>
      </c>
      <c r="Q1901" s="38">
        <f>IF(D1901="","",IF('02_대상물건입력'!B8="",0,IF(ISNUMBER(SEARCH('02_대상물건입력'!B8,D1901)),1,0)))</f>
        <v>0</v>
      </c>
      <c r="R1901" s="44">
        <f>IFERROR(ABS(E1901-'02_대상물건입력'!B11)/'02_대상물건입력'!B11,"")</f>
        <v>0.39029761992159395</v>
      </c>
      <c r="S1901" s="38">
        <f>IFERROR(ABS(J1901-'02_대상물건입력'!B10),"")</f>
        <v>5</v>
      </c>
      <c r="T1901" s="38">
        <f>IFERROR(ABS('01_설정'!B4-F1901),"")</f>
        <v>73</v>
      </c>
      <c r="U1901" s="38">
        <f>IFERROR(ABS(K1901-YEAR('02_대상물건입력'!B14)),"")</f>
        <v>9</v>
      </c>
      <c r="V1901" s="38" t="str">
        <f>IF(B1901="","",IF(AND(E1901&gt;0,F1901&gt;0,H1901&gt;0,OR('04A_국토부원자료'!P1902="",'04A_국토부원자료'!P1902="-"),IF('01_설정'!B10=1,N1901=1,TRUE),R1901&lt;='01_설정'!B5,S1901&lt;='01_설정'!B6,T1901&lt;='01_설정'!B7,U1901&lt;='01_설정'!B8),"Y",""))</f>
        <v/>
      </c>
      <c r="W1901" s="40" t="str">
        <f>IF(V1901&lt;&gt;"Y","",MAX(0,(1-R1901/'01_설정'!B5))*'01_설정'!B14+MAX(0,(1-S1901/'01_설정'!B6))*'01_설정'!B15+MAX(0,(1-T1901/'01_설정'!B7))*'01_설정'!B16+MAX(0,(1-U1901/'01_설정'!B8))*'01_설정'!B17+O1901*'01_설정'!B11+Q1901*'01_설정'!B12+P1901*'01_설정'!B13)</f>
        <v/>
      </c>
      <c r="X1901" s="38" t="str">
        <f>IF(W1901="","",1+COUNTIFS($W$4:$W$3003,"&gt;"&amp;W1901)+COUNTIFS($W$4:W1901,W1901)-1)</f>
        <v/>
      </c>
    </row>
    <row r="1902" spans="1:24" ht="16.5">
      <c r="A1902" s="38">
        <f>IF('04A_국토부원자료'!A1903="","",ROW()-3)</f>
        <v>1899</v>
      </c>
      <c r="B1902" s="39" t="str">
        <f>IFERROR('04A_국토부원자료'!B1903,"")</f>
        <v>서울특별시 송파구 방이동</v>
      </c>
      <c r="C1902" s="39" t="str">
        <f>IF(B1902="","",IF('04A_국토부원자료'!C1903&lt;&gt;"",'04A_국토부원자료'!C1903,TRIM('04A_국토부원자료'!D1903&amp;IF('04A_국토부원자료'!E1903&lt;&gt;"","-"&amp;'04A_국토부원자료'!E1903,""))))</f>
        <v>47</v>
      </c>
      <c r="D1902" s="39" t="str">
        <f>IFERROR('04A_국토부원자료'!F1903,"")</f>
        <v>잠실헤리츠</v>
      </c>
      <c r="E1902" s="40">
        <f>IFERROR(VALUE(SUBSTITUTE('04A_국토부원자료'!G1903,",","")),"")</f>
        <v>18.22</v>
      </c>
      <c r="F1902" s="41">
        <f>IFERROR(IF(AND('04A_국토부원자료'!H1903&lt;&gt;"",'04A_국토부원자료'!I1903&lt;&gt;""),DATE(INT(VALUE(SUBSTITUTE('04A_국토부원자료'!H1903,",",""))/100),MOD(VALUE(SUBSTITUTE('04A_국토부원자료'!H1903,",","")),100),VALUE(SUBSTITUTE('04A_국토부원자료'!I1903,",",""))),""),"")</f>
        <v>46039</v>
      </c>
      <c r="G1902" s="42">
        <f>IFERROR(VALUE(SUBSTITUTE('04A_국토부원자료'!J1903,",","")),"")</f>
        <v>18500</v>
      </c>
      <c r="H1902" s="43">
        <f t="shared" si="58"/>
        <v>185000000</v>
      </c>
      <c r="I1902" s="43">
        <f t="shared" si="59"/>
        <v>10153677.277716795</v>
      </c>
      <c r="J1902" s="38">
        <f>IFERROR(VALUE(SUBSTITUTE('04A_국토부원자료'!K1903,",","")),"")</f>
        <v>11</v>
      </c>
      <c r="K1902" s="38">
        <f>IFERROR(VALUE(SUBSTITUTE('04A_국토부원자료'!N1903,",","")),"")</f>
        <v>2017</v>
      </c>
      <c r="L1902" s="39" t="str">
        <f>IFERROR('04A_국토부원자료'!O1903,"")</f>
        <v>위례성대로2길 8</v>
      </c>
      <c r="M1902" s="39" t="str">
        <f>IFERROR('04A_국토부원자료'!Q1903,"")</f>
        <v>중개거래</v>
      </c>
      <c r="N1902" s="38">
        <f>IF(B1902="","",IF('02_대상물건입력'!B5="",1,IF(ISNUMBER(SEARCH('02_대상물건입력'!B5,B1902)),1,0)))</f>
        <v>1</v>
      </c>
      <c r="O1902" s="38">
        <f>IF(B1902="","",IF('02_대상물건입력'!B6="",1,IF(ISNUMBER(SEARCH('02_대상물건입력'!B6,B1902)),1,0)))</f>
        <v>0</v>
      </c>
      <c r="P1902" s="38">
        <f>IF(L1902="","",IF('02_대상물건입력'!B15="",0,IF(ISNUMBER(SEARCH('02_대상물건입력'!B15,L1902)),1,0)))</f>
        <v>0</v>
      </c>
      <c r="Q1902" s="38">
        <f>IF(D1902="","",IF('02_대상물건입력'!B8="",0,IF(ISNUMBER(SEARCH('02_대상물건입력'!B8,D1902)),1,0)))</f>
        <v>0</v>
      </c>
      <c r="R1902" s="44">
        <f>IFERROR(ABS(E1902-'02_대상물건입력'!B11)/'02_대상물건입력'!B11,"")</f>
        <v>0.33119943618130299</v>
      </c>
      <c r="S1902" s="38">
        <f>IFERROR(ABS(J1902-'02_대상물건입력'!B10),"")</f>
        <v>1</v>
      </c>
      <c r="T1902" s="38">
        <f>IFERROR(ABS('01_설정'!B4-F1902),"")</f>
        <v>73</v>
      </c>
      <c r="U1902" s="38">
        <f>IFERROR(ABS(K1902-YEAR('02_대상물건입력'!B14)),"")</f>
        <v>9</v>
      </c>
      <c r="V1902" s="38" t="str">
        <f>IF(B1902="","",IF(AND(E1902&gt;0,F1902&gt;0,H1902&gt;0,OR('04A_국토부원자료'!P1903="",'04A_국토부원자료'!P1903="-"),IF('01_설정'!B10=1,N1902=1,TRUE),R1902&lt;='01_설정'!B5,S1902&lt;='01_설정'!B6,T1902&lt;='01_설정'!B7,U1902&lt;='01_설정'!B8),"Y",""))</f>
        <v/>
      </c>
      <c r="W1902" s="40" t="str">
        <f>IF(V1902&lt;&gt;"Y","",MAX(0,(1-R1902/'01_설정'!B5))*'01_설정'!B14+MAX(0,(1-S1902/'01_설정'!B6))*'01_설정'!B15+MAX(0,(1-T1902/'01_설정'!B7))*'01_설정'!B16+MAX(0,(1-U1902/'01_설정'!B8))*'01_설정'!B17+O1902*'01_설정'!B11+Q1902*'01_설정'!B12+P1902*'01_설정'!B13)</f>
        <v/>
      </c>
      <c r="X1902" s="38" t="str">
        <f>IF(W1902="","",1+COUNTIFS($W$4:$W$3003,"&gt;"&amp;W1902)+COUNTIFS($W$4:W1902,W1902)-1)</f>
        <v/>
      </c>
    </row>
    <row r="1903" spans="1:24" ht="16.5">
      <c r="A1903" s="38">
        <f>IF('04A_국토부원자료'!A1904="","",ROW()-3)</f>
        <v>1900</v>
      </c>
      <c r="B1903" s="39" t="str">
        <f>IFERROR('04A_국토부원자료'!B1904,"")</f>
        <v>서울특별시 송파구 방이동</v>
      </c>
      <c r="C1903" s="39" t="str">
        <f>IF(B1903="","",IF('04A_국토부원자료'!C1904&lt;&gt;"",'04A_국토부원자료'!C1904,TRIM('04A_국토부원자료'!D1904&amp;IF('04A_국토부원자료'!E1904&lt;&gt;"","-"&amp;'04A_국토부원자료'!E1904,""))))</f>
        <v>49</v>
      </c>
      <c r="D1903" s="39" t="str">
        <f>IFERROR('04A_국토부원자료'!F1904,"")</f>
        <v>오르본 인투파크 오피스텔</v>
      </c>
      <c r="E1903" s="40">
        <f>IFERROR(VALUE(SUBSTITUTE('04A_국토부원자료'!G1904,",","")),"")</f>
        <v>28.998999999999999</v>
      </c>
      <c r="F1903" s="41">
        <f>IFERROR(IF(AND('04A_국토부원자료'!H1904&lt;&gt;"",'04A_국토부원자료'!I1904&lt;&gt;""),DATE(INT(VALUE(SUBSTITUTE('04A_국토부원자료'!H1904,",",""))/100),MOD(VALUE(SUBSTITUTE('04A_국토부원자료'!H1904,",","")),100),VALUE(SUBSTITUTE('04A_국토부원자료'!I1904,",",""))),""),"")</f>
        <v>46038</v>
      </c>
      <c r="G1903" s="42">
        <f>IFERROR(VALUE(SUBSTITUTE('04A_국토부원자료'!J1904,",","")),"")</f>
        <v>29500</v>
      </c>
      <c r="H1903" s="43">
        <f t="shared" si="58"/>
        <v>295000000</v>
      </c>
      <c r="I1903" s="43">
        <f t="shared" si="59"/>
        <v>10172764.5780889</v>
      </c>
      <c r="J1903" s="38">
        <f>IFERROR(VALUE(SUBSTITUTE('04A_국토부원자료'!K1904,",","")),"")</f>
        <v>14</v>
      </c>
      <c r="K1903" s="38">
        <f>IFERROR(VALUE(SUBSTITUTE('04A_국토부원자료'!N1904,",","")),"")</f>
        <v>2018</v>
      </c>
      <c r="L1903" s="39" t="str">
        <f>IFERROR('04A_국토부원자료'!O1904,"")</f>
        <v>오금로11길 55-22</v>
      </c>
      <c r="M1903" s="39" t="str">
        <f>IFERROR('04A_국토부원자료'!Q1904,"")</f>
        <v>중개거래</v>
      </c>
      <c r="N1903" s="38">
        <f>IF(B1903="","",IF('02_대상물건입력'!B5="",1,IF(ISNUMBER(SEARCH('02_대상물건입력'!B5,B1903)),1,0)))</f>
        <v>1</v>
      </c>
      <c r="O1903" s="38">
        <f>IF(B1903="","",IF('02_대상물건입력'!B6="",1,IF(ISNUMBER(SEARCH('02_대상물건입력'!B6,B1903)),1,0)))</f>
        <v>0</v>
      </c>
      <c r="P1903" s="38">
        <f>IF(L1903="","",IF('02_대상물건입력'!B15="",0,IF(ISNUMBER(SEARCH('02_대상물건입력'!B15,L1903)),1,0)))</f>
        <v>0</v>
      </c>
      <c r="Q1903" s="38">
        <f>IF(D1903="","",IF('02_대상물건입력'!B8="",0,IF(ISNUMBER(SEARCH('02_대상물건입력'!B8,D1903)),1,0)))</f>
        <v>0</v>
      </c>
      <c r="R1903" s="44">
        <f>IFERROR(ABS(E1903-'02_대상물건입력'!B11)/'02_대상물건입력'!B11,"")</f>
        <v>6.4464739307266497E-2</v>
      </c>
      <c r="S1903" s="38">
        <f>IFERROR(ABS(J1903-'02_대상물건입력'!B10),"")</f>
        <v>2</v>
      </c>
      <c r="T1903" s="38">
        <f>IFERROR(ABS('01_설정'!B4-F1903),"")</f>
        <v>74</v>
      </c>
      <c r="U1903" s="38">
        <f>IFERROR(ABS(K1903-YEAR('02_대상물건입력'!B14)),"")</f>
        <v>8</v>
      </c>
      <c r="V1903" s="38" t="str">
        <f>IF(B1903="","",IF(AND(E1903&gt;0,F1903&gt;0,H1903&gt;0,OR('04A_국토부원자료'!P1904="",'04A_국토부원자료'!P1904="-"),IF('01_설정'!B10=1,N1903=1,TRUE),R1903&lt;='01_설정'!B5,S1903&lt;='01_설정'!B6,T1903&lt;='01_설정'!B7,U1903&lt;='01_설정'!B8),"Y",""))</f>
        <v>Y</v>
      </c>
      <c r="W1903" s="40">
        <f>IF(V1903&lt;&gt;"Y","",MAX(0,(1-R1903/'01_설정'!B5))*'01_설정'!B14+MAX(0,(1-S1903/'01_설정'!B6))*'01_설정'!B15+MAX(0,(1-T1903/'01_설정'!B7))*'01_설정'!B16+MAX(0,(1-U1903/'01_설정'!B8))*'01_설정'!B17+O1903*'01_설정'!B11+Q1903*'01_설정'!B12+P1903*'01_설정'!B13)</f>
        <v>42.310664584796164</v>
      </c>
      <c r="X1903" s="38">
        <f>IF(W1903="","",1+COUNTIFS($W$4:$W$3003,"&gt;"&amp;W1903)+COUNTIFS($W$4:W1903,W1903)-1)</f>
        <v>45</v>
      </c>
    </row>
    <row r="1904" spans="1:24" ht="16.5">
      <c r="A1904" s="38">
        <f>IF('04A_국토부원자료'!A1905="","",ROW()-3)</f>
        <v>1901</v>
      </c>
      <c r="B1904" s="39" t="str">
        <f>IFERROR('04A_국토부원자료'!B1905,"")</f>
        <v>서울특별시 송파구 방이동</v>
      </c>
      <c r="C1904" s="39" t="str">
        <f>IF(B1904="","",IF('04A_국토부원자료'!C1905&lt;&gt;"",'04A_국토부원자료'!C1905,TRIM('04A_국토부원자료'!D1905&amp;IF('04A_국토부원자료'!E1905&lt;&gt;"","-"&amp;'04A_국토부원자료'!E1905,""))))</f>
        <v>22-5</v>
      </c>
      <c r="D1904" s="39" t="str">
        <f>IFERROR('04A_국토부원자료'!F1905,"")</f>
        <v>잠실리시온</v>
      </c>
      <c r="E1904" s="40">
        <f>IFERROR(VALUE(SUBSTITUTE('04A_국토부원자료'!G1905,",","")),"")</f>
        <v>43.05</v>
      </c>
      <c r="F1904" s="41">
        <f>IFERROR(IF(AND('04A_국토부원자료'!H1905&lt;&gt;"",'04A_국토부원자료'!I1905&lt;&gt;""),DATE(INT(VALUE(SUBSTITUTE('04A_국토부원자료'!H1905,",",""))/100),MOD(VALUE(SUBSTITUTE('04A_국토부원자료'!H1905,",","")),100),VALUE(SUBSTITUTE('04A_국토부원자료'!I1905,",",""))),""),"")</f>
        <v>46036</v>
      </c>
      <c r="G1904" s="42">
        <f>IFERROR(VALUE(SUBSTITUTE('04A_국토부원자료'!J1905,",","")),"")</f>
        <v>37000</v>
      </c>
      <c r="H1904" s="43">
        <f t="shared" si="58"/>
        <v>370000000</v>
      </c>
      <c r="I1904" s="43">
        <f t="shared" si="59"/>
        <v>8594657.3751451802</v>
      </c>
      <c r="J1904" s="38">
        <f>IFERROR(VALUE(SUBSTITUTE('04A_국토부원자료'!K1905,",","")),"")</f>
        <v>19</v>
      </c>
      <c r="K1904" s="38">
        <f>IFERROR(VALUE(SUBSTITUTE('04A_국토부원자료'!N1905,",","")),"")</f>
        <v>2004</v>
      </c>
      <c r="L1904" s="39" t="str">
        <f>IFERROR('04A_국토부원자료'!O1905,"")</f>
        <v>오금로 87</v>
      </c>
      <c r="M1904" s="39" t="str">
        <f>IFERROR('04A_국토부원자료'!Q1905,"")</f>
        <v>중개거래</v>
      </c>
      <c r="N1904" s="38">
        <f>IF(B1904="","",IF('02_대상물건입력'!B5="",1,IF(ISNUMBER(SEARCH('02_대상물건입력'!B5,B1904)),1,0)))</f>
        <v>1</v>
      </c>
      <c r="O1904" s="38">
        <f>IF(B1904="","",IF('02_대상물건입력'!B6="",1,IF(ISNUMBER(SEARCH('02_대상물건입력'!B6,B1904)),1,0)))</f>
        <v>0</v>
      </c>
      <c r="P1904" s="38">
        <f>IF(L1904="","",IF('02_대상물건입력'!B15="",0,IF(ISNUMBER(SEARCH('02_대상물건입력'!B15,L1904)),1,0)))</f>
        <v>0</v>
      </c>
      <c r="Q1904" s="38">
        <f>IF(D1904="","",IF('02_대상물건입력'!B8="",0,IF(ISNUMBER(SEARCH('02_대상물건입력'!B8,D1904)),1,0)))</f>
        <v>0</v>
      </c>
      <c r="R1904" s="44">
        <f>IFERROR(ABS(E1904-'02_대상물건입력'!B11)/'02_대상물건입력'!B11,"")</f>
        <v>0.58023404349039009</v>
      </c>
      <c r="S1904" s="38">
        <f>IFERROR(ABS(J1904-'02_대상물건입력'!B10),"")</f>
        <v>7</v>
      </c>
      <c r="T1904" s="38">
        <f>IFERROR(ABS('01_설정'!B4-F1904),"")</f>
        <v>76</v>
      </c>
      <c r="U1904" s="38">
        <f>IFERROR(ABS(K1904-YEAR('02_대상물건입력'!B14)),"")</f>
        <v>22</v>
      </c>
      <c r="V1904" s="38" t="str">
        <f>IF(B1904="","",IF(AND(E1904&gt;0,F1904&gt;0,H1904&gt;0,OR('04A_국토부원자료'!P1905="",'04A_국토부원자료'!P1905="-"),IF('01_설정'!B10=1,N1904=1,TRUE),R1904&lt;='01_설정'!B5,S1904&lt;='01_설정'!B6,T1904&lt;='01_설정'!B7,U1904&lt;='01_설정'!B8),"Y",""))</f>
        <v/>
      </c>
      <c r="W1904" s="40" t="str">
        <f>IF(V1904&lt;&gt;"Y","",MAX(0,(1-R1904/'01_설정'!B5))*'01_설정'!B14+MAX(0,(1-S1904/'01_설정'!B6))*'01_설정'!B15+MAX(0,(1-T1904/'01_설정'!B7))*'01_설정'!B16+MAX(0,(1-U1904/'01_설정'!B8))*'01_설정'!B17+O1904*'01_설정'!B11+Q1904*'01_설정'!B12+P1904*'01_설정'!B13)</f>
        <v/>
      </c>
      <c r="X1904" s="38" t="str">
        <f>IF(W1904="","",1+COUNTIFS($W$4:$W$3003,"&gt;"&amp;W1904)+COUNTIFS($W$4:W1904,W1904)-1)</f>
        <v/>
      </c>
    </row>
    <row r="1905" spans="1:24" ht="16.5">
      <c r="A1905" s="38">
        <f>IF('04A_국토부원자료'!A1906="","",ROW()-3)</f>
        <v>1902</v>
      </c>
      <c r="B1905" s="39" t="str">
        <f>IFERROR('04A_국토부원자료'!B1906,"")</f>
        <v>서울특별시 송파구 방이동</v>
      </c>
      <c r="C1905" s="39" t="str">
        <f>IF(B1905="","",IF('04A_국토부원자료'!C1906&lt;&gt;"",'04A_국토부원자료'!C1906,TRIM('04A_국토부원자료'!D1906&amp;IF('04A_국토부원자료'!E1906&lt;&gt;"","-"&amp;'04A_국토부원자료'!E1906,""))))</f>
        <v>22-5</v>
      </c>
      <c r="D1905" s="39" t="str">
        <f>IFERROR('04A_국토부원자료'!F1906,"")</f>
        <v>잠실리시온</v>
      </c>
      <c r="E1905" s="40">
        <f>IFERROR(VALUE(SUBSTITUTE('04A_국토부원자료'!G1906,",","")),"")</f>
        <v>43.05</v>
      </c>
      <c r="F1905" s="41">
        <f>IFERROR(IF(AND('04A_국토부원자료'!H1906&lt;&gt;"",'04A_국토부원자료'!I1906&lt;&gt;""),DATE(INT(VALUE(SUBSTITUTE('04A_국토부원자료'!H1906,",",""))/100),MOD(VALUE(SUBSTITUTE('04A_국토부원자료'!H1906,",","")),100),VALUE(SUBSTITUTE('04A_국토부원자료'!I1906,",",""))),""),"")</f>
        <v>46036</v>
      </c>
      <c r="G1905" s="42">
        <f>IFERROR(VALUE(SUBSTITUTE('04A_국토부원자료'!J1906,",","")),"")</f>
        <v>37000</v>
      </c>
      <c r="H1905" s="43">
        <f t="shared" si="58"/>
        <v>370000000</v>
      </c>
      <c r="I1905" s="43">
        <f t="shared" si="59"/>
        <v>8594657.3751451802</v>
      </c>
      <c r="J1905" s="38">
        <f>IFERROR(VALUE(SUBSTITUTE('04A_국토부원자료'!K1906,",","")),"")</f>
        <v>19</v>
      </c>
      <c r="K1905" s="38">
        <f>IFERROR(VALUE(SUBSTITUTE('04A_국토부원자료'!N1906,",","")),"")</f>
        <v>2004</v>
      </c>
      <c r="L1905" s="39" t="str">
        <f>IFERROR('04A_국토부원자료'!O1906,"")</f>
        <v>오금로 87</v>
      </c>
      <c r="M1905" s="39" t="str">
        <f>IFERROR('04A_국토부원자료'!Q1906,"")</f>
        <v>중개거래</v>
      </c>
      <c r="N1905" s="38">
        <f>IF(B1905="","",IF('02_대상물건입력'!B5="",1,IF(ISNUMBER(SEARCH('02_대상물건입력'!B5,B1905)),1,0)))</f>
        <v>1</v>
      </c>
      <c r="O1905" s="38">
        <f>IF(B1905="","",IF('02_대상물건입력'!B6="",1,IF(ISNUMBER(SEARCH('02_대상물건입력'!B6,B1905)),1,0)))</f>
        <v>0</v>
      </c>
      <c r="P1905" s="38">
        <f>IF(L1905="","",IF('02_대상물건입력'!B15="",0,IF(ISNUMBER(SEARCH('02_대상물건입력'!B15,L1905)),1,0)))</f>
        <v>0</v>
      </c>
      <c r="Q1905" s="38">
        <f>IF(D1905="","",IF('02_대상물건입력'!B8="",0,IF(ISNUMBER(SEARCH('02_대상물건입력'!B8,D1905)),1,0)))</f>
        <v>0</v>
      </c>
      <c r="R1905" s="44">
        <f>IFERROR(ABS(E1905-'02_대상물건입력'!B11)/'02_대상물건입력'!B11,"")</f>
        <v>0.58023404349039009</v>
      </c>
      <c r="S1905" s="38">
        <f>IFERROR(ABS(J1905-'02_대상물건입력'!B10),"")</f>
        <v>7</v>
      </c>
      <c r="T1905" s="38">
        <f>IFERROR(ABS('01_설정'!B4-F1905),"")</f>
        <v>76</v>
      </c>
      <c r="U1905" s="38">
        <f>IFERROR(ABS(K1905-YEAR('02_대상물건입력'!B14)),"")</f>
        <v>22</v>
      </c>
      <c r="V1905" s="38" t="str">
        <f>IF(B1905="","",IF(AND(E1905&gt;0,F1905&gt;0,H1905&gt;0,OR('04A_국토부원자료'!P1906="",'04A_국토부원자료'!P1906="-"),IF('01_설정'!B10=1,N1905=1,TRUE),R1905&lt;='01_설정'!B5,S1905&lt;='01_설정'!B6,T1905&lt;='01_설정'!B7,U1905&lt;='01_설정'!B8),"Y",""))</f>
        <v/>
      </c>
      <c r="W1905" s="40" t="str">
        <f>IF(V1905&lt;&gt;"Y","",MAX(0,(1-R1905/'01_설정'!B5))*'01_설정'!B14+MAX(0,(1-S1905/'01_설정'!B6))*'01_설정'!B15+MAX(0,(1-T1905/'01_설정'!B7))*'01_설정'!B16+MAX(0,(1-U1905/'01_설정'!B8))*'01_설정'!B17+O1905*'01_설정'!B11+Q1905*'01_설정'!B12+P1905*'01_설정'!B13)</f>
        <v/>
      </c>
      <c r="X1905" s="38" t="str">
        <f>IF(W1905="","",1+COUNTIFS($W$4:$W$3003,"&gt;"&amp;W1905)+COUNTIFS($W$4:W1905,W1905)-1)</f>
        <v/>
      </c>
    </row>
    <row r="1906" spans="1:24" ht="16.5">
      <c r="A1906" s="38">
        <f>IF('04A_국토부원자료'!A1907="","",ROW()-3)</f>
        <v>1903</v>
      </c>
      <c r="B1906" s="39" t="str">
        <f>IFERROR('04A_국토부원자료'!B1907,"")</f>
        <v>서울특별시 송파구 방이동</v>
      </c>
      <c r="C1906" s="39" t="str">
        <f>IF(B1906="","",IF('04A_국토부원자료'!C1907&lt;&gt;"",'04A_국토부원자료'!C1907,TRIM('04A_국토부원자료'!D1907&amp;IF('04A_국토부원자료'!E1907&lt;&gt;"","-"&amp;'04A_국토부원자료'!E1907,""))))</f>
        <v>44-3</v>
      </c>
      <c r="D1906" s="39" t="str">
        <f>IFERROR('04A_국토부원자료'!F1907,"")</f>
        <v>현대토픽스</v>
      </c>
      <c r="E1906" s="40">
        <f>IFERROR(VALUE(SUBSTITUTE('04A_국토부원자료'!G1907,",","")),"")</f>
        <v>39.56</v>
      </c>
      <c r="F1906" s="41">
        <f>IFERROR(IF(AND('04A_국토부원자료'!H1907&lt;&gt;"",'04A_국토부원자료'!I1907&lt;&gt;""),DATE(INT(VALUE(SUBSTITUTE('04A_국토부원자료'!H1907,",",""))/100),MOD(VALUE(SUBSTITUTE('04A_국토부원자료'!H1907,",","")),100),VALUE(SUBSTITUTE('04A_국토부원자료'!I1907,",",""))),""),"")</f>
        <v>46034</v>
      </c>
      <c r="G1906" s="42">
        <f>IFERROR(VALUE(SUBSTITUTE('04A_국토부원자료'!J1907,",","")),"")</f>
        <v>27500</v>
      </c>
      <c r="H1906" s="43">
        <f t="shared" si="58"/>
        <v>275000000</v>
      </c>
      <c r="I1906" s="43">
        <f t="shared" si="59"/>
        <v>6951466.1274014153</v>
      </c>
      <c r="J1906" s="38">
        <f>IFERROR(VALUE(SUBSTITUTE('04A_국토부원자료'!K1907,",","")),"")</f>
        <v>13</v>
      </c>
      <c r="K1906" s="38">
        <f>IFERROR(VALUE(SUBSTITUTE('04A_국토부원자료'!N1907,",","")),"")</f>
        <v>2000</v>
      </c>
      <c r="L1906" s="39" t="str">
        <f>IFERROR('04A_국토부원자료'!O1907,"")</f>
        <v>위례성대로 6</v>
      </c>
      <c r="M1906" s="39" t="str">
        <f>IFERROR('04A_국토부원자료'!Q1907,"")</f>
        <v>중개거래</v>
      </c>
      <c r="N1906" s="38">
        <f>IF(B1906="","",IF('02_대상물건입력'!B5="",1,IF(ISNUMBER(SEARCH('02_대상물건입력'!B5,B1906)),1,0)))</f>
        <v>1</v>
      </c>
      <c r="O1906" s="38">
        <f>IF(B1906="","",IF('02_대상물건입력'!B6="",1,IF(ISNUMBER(SEARCH('02_대상물건입력'!B6,B1906)),1,0)))</f>
        <v>0</v>
      </c>
      <c r="P1906" s="38">
        <f>IF(L1906="","",IF('02_대상물건입력'!B15="",0,IF(ISNUMBER(SEARCH('02_대상물건입력'!B15,L1906)),1,0)))</f>
        <v>0</v>
      </c>
      <c r="Q1906" s="38">
        <f>IF(D1906="","",IF('02_대상물건입력'!B8="",0,IF(ISNUMBER(SEARCH('02_대상물건입력'!B8,D1906)),1,0)))</f>
        <v>0</v>
      </c>
      <c r="R1906" s="44">
        <f>IFERROR(ABS(E1906-'02_대상물건입력'!B11)/'02_대상물건입력'!B11,"")</f>
        <v>0.45212680047572218</v>
      </c>
      <c r="S1906" s="38">
        <f>IFERROR(ABS(J1906-'02_대상물건입력'!B10),"")</f>
        <v>1</v>
      </c>
      <c r="T1906" s="38">
        <f>IFERROR(ABS('01_설정'!B4-F1906),"")</f>
        <v>78</v>
      </c>
      <c r="U1906" s="38">
        <f>IFERROR(ABS(K1906-YEAR('02_대상물건입력'!B14)),"")</f>
        <v>26</v>
      </c>
      <c r="V1906" s="38" t="str">
        <f>IF(B1906="","",IF(AND(E1906&gt;0,F1906&gt;0,H1906&gt;0,OR('04A_국토부원자료'!P1907="",'04A_국토부원자료'!P1907="-"),IF('01_설정'!B10=1,N1906=1,TRUE),R1906&lt;='01_설정'!B5,S1906&lt;='01_설정'!B6,T1906&lt;='01_설정'!B7,U1906&lt;='01_설정'!B8),"Y",""))</f>
        <v/>
      </c>
      <c r="W1906" s="40" t="str">
        <f>IF(V1906&lt;&gt;"Y","",MAX(0,(1-R1906/'01_설정'!B5))*'01_설정'!B14+MAX(0,(1-S1906/'01_설정'!B6))*'01_설정'!B15+MAX(0,(1-T1906/'01_설정'!B7))*'01_설정'!B16+MAX(0,(1-U1906/'01_설정'!B8))*'01_설정'!B17+O1906*'01_설정'!B11+Q1906*'01_설정'!B12+P1906*'01_설정'!B13)</f>
        <v/>
      </c>
      <c r="X1906" s="38" t="str">
        <f>IF(W1906="","",1+COUNTIFS($W$4:$W$3003,"&gt;"&amp;W1906)+COUNTIFS($W$4:W1906,W1906)-1)</f>
        <v/>
      </c>
    </row>
    <row r="1907" spans="1:24" ht="16.5">
      <c r="A1907" s="38">
        <f>IF('04A_국토부원자료'!A1908="","",ROW()-3)</f>
        <v>1904</v>
      </c>
      <c r="B1907" s="39" t="str">
        <f>IFERROR('04A_국토부원자료'!B1908,"")</f>
        <v>서울특별시 송파구 방이동</v>
      </c>
      <c r="C1907" s="39" t="str">
        <f>IF(B1907="","",IF('04A_국토부원자료'!C1908&lt;&gt;"",'04A_국토부원자료'!C1908,TRIM('04A_국토부원자료'!D1908&amp;IF('04A_국토부원자료'!E1908&lt;&gt;"","-"&amp;'04A_국토부원자료'!E1908,""))))</f>
        <v>22</v>
      </c>
      <c r="D1907" s="39" t="str">
        <f>IFERROR('04A_국토부원자료'!F1908,"")</f>
        <v>대우유토피아오피스텔</v>
      </c>
      <c r="E1907" s="40">
        <f>IFERROR(VALUE(SUBSTITUTE('04A_국토부원자료'!G1908,",","")),"")</f>
        <v>27.71</v>
      </c>
      <c r="F1907" s="41">
        <f>IFERROR(IF(AND('04A_국토부원자료'!H1908&lt;&gt;"",'04A_국토부원자료'!I1908&lt;&gt;""),DATE(INT(VALUE(SUBSTITUTE('04A_국토부원자료'!H1908,",",""))/100),MOD(VALUE(SUBSTITUTE('04A_국토부원자료'!H1908,",","")),100),VALUE(SUBSTITUTE('04A_국토부원자료'!I1908,",",""))),""),"")</f>
        <v>46034</v>
      </c>
      <c r="G1907" s="42">
        <f>IFERROR(VALUE(SUBSTITUTE('04A_국토부원자료'!J1908,",","")),"")</f>
        <v>16500</v>
      </c>
      <c r="H1907" s="43">
        <f t="shared" si="58"/>
        <v>165000000</v>
      </c>
      <c r="I1907" s="43">
        <f t="shared" si="59"/>
        <v>5954529.0508841574</v>
      </c>
      <c r="J1907" s="38">
        <f>IFERROR(VALUE(SUBSTITUTE('04A_국토부원자료'!K1908,",","")),"")</f>
        <v>10</v>
      </c>
      <c r="K1907" s="38">
        <f>IFERROR(VALUE(SUBSTITUTE('04A_국토부원자료'!N1908,",","")),"")</f>
        <v>1999</v>
      </c>
      <c r="L1907" s="39" t="str">
        <f>IFERROR('04A_국토부원자료'!O1908,"")</f>
        <v>올림픽로 336</v>
      </c>
      <c r="M1907" s="39" t="str">
        <f>IFERROR('04A_국토부원자료'!Q1908,"")</f>
        <v>중개거래</v>
      </c>
      <c r="N1907" s="38">
        <f>IF(B1907="","",IF('02_대상물건입력'!B5="",1,IF(ISNUMBER(SEARCH('02_대상물건입력'!B5,B1907)),1,0)))</f>
        <v>1</v>
      </c>
      <c r="O1907" s="38">
        <f>IF(B1907="","",IF('02_대상물건입력'!B6="",1,IF(ISNUMBER(SEARCH('02_대상물건입력'!B6,B1907)),1,0)))</f>
        <v>0</v>
      </c>
      <c r="P1907" s="38">
        <f>IF(L1907="","",IF('02_대상물건입력'!B15="",0,IF(ISNUMBER(SEARCH('02_대상물건입력'!B15,L1907)),1,0)))</f>
        <v>0</v>
      </c>
      <c r="Q1907" s="38">
        <f>IF(D1907="","",IF('02_대상물건입력'!B8="",0,IF(ISNUMBER(SEARCH('02_대상물건입력'!B8,D1907)),1,0)))</f>
        <v>0</v>
      </c>
      <c r="R1907" s="44">
        <f>IFERROR(ABS(E1907-'02_대상물건입력'!B11)/'02_대상물건입력'!B11,"")</f>
        <v>1.7149485368611224E-2</v>
      </c>
      <c r="S1907" s="38">
        <f>IFERROR(ABS(J1907-'02_대상물건입력'!B10),"")</f>
        <v>2</v>
      </c>
      <c r="T1907" s="38">
        <f>IFERROR(ABS('01_설정'!B4-F1907),"")</f>
        <v>78</v>
      </c>
      <c r="U1907" s="38">
        <f>IFERROR(ABS(K1907-YEAR('02_대상물건입력'!B14)),"")</f>
        <v>27</v>
      </c>
      <c r="V1907" s="38" t="str">
        <f>IF(B1907="","",IF(AND(E1907&gt;0,F1907&gt;0,H1907&gt;0,OR('04A_국토부원자료'!P1908="",'04A_국토부원자료'!P1908="-"),IF('01_설정'!B10=1,N1907=1,TRUE),R1907&lt;='01_설정'!B5,S1907&lt;='01_설정'!B6,T1907&lt;='01_설정'!B7,U1907&lt;='01_설정'!B8),"Y",""))</f>
        <v/>
      </c>
      <c r="W1907" s="40" t="str">
        <f>IF(V1907&lt;&gt;"Y","",MAX(0,(1-R1907/'01_설정'!B5))*'01_설정'!B14+MAX(0,(1-S1907/'01_설정'!B6))*'01_설정'!B15+MAX(0,(1-T1907/'01_설정'!B7))*'01_설정'!B16+MAX(0,(1-U1907/'01_설정'!B8))*'01_설정'!B17+O1907*'01_설정'!B11+Q1907*'01_설정'!B12+P1907*'01_설정'!B13)</f>
        <v/>
      </c>
      <c r="X1907" s="38" t="str">
        <f>IF(W1907="","",1+COUNTIFS($W$4:$W$3003,"&gt;"&amp;W1907)+COUNTIFS($W$4:W1907,W1907)-1)</f>
        <v/>
      </c>
    </row>
    <row r="1908" spans="1:24" ht="16.5">
      <c r="A1908" s="38">
        <f>IF('04A_국토부원자료'!A1909="","",ROW()-3)</f>
        <v>1905</v>
      </c>
      <c r="B1908" s="39" t="str">
        <f>IFERROR('04A_국토부원자료'!B1909,"")</f>
        <v>서울특별시 송파구 방이동</v>
      </c>
      <c r="C1908" s="39" t="str">
        <f>IF(B1908="","",IF('04A_국토부원자료'!C1909&lt;&gt;"",'04A_국토부원자료'!C1909,TRIM('04A_국토부원자료'!D1909&amp;IF('04A_국토부원자료'!E1909&lt;&gt;"","-"&amp;'04A_국토부원자료'!E1909,""))))</f>
        <v>38-4</v>
      </c>
      <c r="D1908" s="39" t="str">
        <f>IFERROR('04A_국토부원자료'!F1909,"")</f>
        <v>벨리시모 오피스텔</v>
      </c>
      <c r="E1908" s="40">
        <f>IFERROR(VALUE(SUBSTITUTE('04A_국토부원자료'!G1909,",","")),"")</f>
        <v>24.44</v>
      </c>
      <c r="F1908" s="41">
        <f>IFERROR(IF(AND('04A_국토부원자료'!H1909&lt;&gt;"",'04A_국토부원자료'!I1909&lt;&gt;""),DATE(INT(VALUE(SUBSTITUTE('04A_국토부원자료'!H1909,",",""))/100),MOD(VALUE(SUBSTITUTE('04A_국토부원자료'!H1909,",","")),100),VALUE(SUBSTITUTE('04A_국토부원자료'!I1909,",",""))),""),"")</f>
        <v>46032</v>
      </c>
      <c r="G1908" s="42">
        <f>IFERROR(VALUE(SUBSTITUTE('04A_국토부원자료'!J1909,",","")),"")</f>
        <v>13000</v>
      </c>
      <c r="H1908" s="43">
        <f t="shared" si="58"/>
        <v>130000000</v>
      </c>
      <c r="I1908" s="43">
        <f t="shared" si="59"/>
        <v>5319148.9361702129</v>
      </c>
      <c r="J1908" s="38">
        <f>IFERROR(VALUE(SUBSTITUTE('04A_국토부원자료'!K1909,",","")),"")</f>
        <v>7</v>
      </c>
      <c r="K1908" s="38">
        <f>IFERROR(VALUE(SUBSTITUTE('04A_국토부원자료'!N1909,",","")),"")</f>
        <v>2013</v>
      </c>
      <c r="L1908" s="39" t="str">
        <f>IFERROR('04A_국토부원자료'!O1909,"")</f>
        <v>오금로11길 29-11</v>
      </c>
      <c r="M1908" s="39" t="str">
        <f>IFERROR('04A_국토부원자료'!Q1909,"")</f>
        <v>직거래</v>
      </c>
      <c r="N1908" s="38">
        <f>IF(B1908="","",IF('02_대상물건입력'!B5="",1,IF(ISNUMBER(SEARCH('02_대상물건입력'!B5,B1908)),1,0)))</f>
        <v>1</v>
      </c>
      <c r="O1908" s="38">
        <f>IF(B1908="","",IF('02_대상물건입력'!B6="",1,IF(ISNUMBER(SEARCH('02_대상물건입력'!B6,B1908)),1,0)))</f>
        <v>0</v>
      </c>
      <c r="P1908" s="38">
        <f>IF(L1908="","",IF('02_대상물건입력'!B15="",0,IF(ISNUMBER(SEARCH('02_대상물건입력'!B15,L1908)),1,0)))</f>
        <v>0</v>
      </c>
      <c r="Q1908" s="38">
        <f>IF(D1908="","",IF('02_대상물건입력'!B8="",0,IF(ISNUMBER(SEARCH('02_대상물건입력'!B8,D1908)),1,0)))</f>
        <v>0</v>
      </c>
      <c r="R1908" s="44">
        <f>IFERROR(ABS(E1908-'02_대상물건입력'!B11)/'02_대상물건입력'!B11,"")</f>
        <v>0.10288222943309784</v>
      </c>
      <c r="S1908" s="38">
        <f>IFERROR(ABS(J1908-'02_대상물건입력'!B10),"")</f>
        <v>5</v>
      </c>
      <c r="T1908" s="38">
        <f>IFERROR(ABS('01_설정'!B4-F1908),"")</f>
        <v>80</v>
      </c>
      <c r="U1908" s="38">
        <f>IFERROR(ABS(K1908-YEAR('02_대상물건입력'!B14)),"")</f>
        <v>13</v>
      </c>
      <c r="V1908" s="38" t="str">
        <f>IF(B1908="","",IF(AND(E1908&gt;0,F1908&gt;0,H1908&gt;0,OR('04A_국토부원자료'!P1909="",'04A_국토부원자료'!P1909="-"),IF('01_설정'!B10=1,N1908=1,TRUE),R1908&lt;='01_설정'!B5,S1908&lt;='01_설정'!B6,T1908&lt;='01_설정'!B7,U1908&lt;='01_설정'!B8),"Y",""))</f>
        <v/>
      </c>
      <c r="W1908" s="40" t="str">
        <f>IF(V1908&lt;&gt;"Y","",MAX(0,(1-R1908/'01_설정'!B5))*'01_설정'!B14+MAX(0,(1-S1908/'01_설정'!B6))*'01_설정'!B15+MAX(0,(1-T1908/'01_설정'!B7))*'01_설정'!B16+MAX(0,(1-U1908/'01_설정'!B8))*'01_설정'!B17+O1908*'01_설정'!B11+Q1908*'01_설정'!B12+P1908*'01_설정'!B13)</f>
        <v/>
      </c>
      <c r="X1908" s="38" t="str">
        <f>IF(W1908="","",1+COUNTIFS($W$4:$W$3003,"&gt;"&amp;W1908)+COUNTIFS($W$4:W1908,W1908)-1)</f>
        <v/>
      </c>
    </row>
    <row r="1909" spans="1:24" ht="16.5">
      <c r="A1909" s="38">
        <f>IF('04A_국토부원자료'!A1910="","",ROW()-3)</f>
        <v>1906</v>
      </c>
      <c r="B1909" s="39" t="str">
        <f>IFERROR('04A_국토부원자료'!B1910,"")</f>
        <v>서울특별시 송파구 방이동</v>
      </c>
      <c r="C1909" s="39" t="str">
        <f>IF(B1909="","",IF('04A_국토부원자료'!C1910&lt;&gt;"",'04A_국토부원자료'!C1910,TRIM('04A_국토부원자료'!D1910&amp;IF('04A_국토부원자료'!E1910&lt;&gt;"","-"&amp;'04A_국토부원자료'!E1910,""))))</f>
        <v>227-1</v>
      </c>
      <c r="D1909" s="39" t="str">
        <f>IFERROR('04A_국토부원자료'!F1910,"")</f>
        <v>인택스파크텔,인택스파크빌</v>
      </c>
      <c r="E1909" s="40">
        <f>IFERROR(VALUE(SUBSTITUTE('04A_국토부원자료'!G1910,",","")),"")</f>
        <v>16.68</v>
      </c>
      <c r="F1909" s="41">
        <f>IFERROR(IF(AND('04A_국토부원자료'!H1910&lt;&gt;"",'04A_국토부원자료'!I1910&lt;&gt;""),DATE(INT(VALUE(SUBSTITUTE('04A_국토부원자료'!H1910,",",""))/100),MOD(VALUE(SUBSTITUTE('04A_국토부원자료'!H1910,",","")),100),VALUE(SUBSTITUTE('04A_국토부원자료'!I1910,",",""))),""),"")</f>
        <v>46030</v>
      </c>
      <c r="G1909" s="42">
        <f>IFERROR(VALUE(SUBSTITUTE('04A_국토부원자료'!J1910,",","")),"")</f>
        <v>9000</v>
      </c>
      <c r="H1909" s="43">
        <f t="shared" si="58"/>
        <v>90000000</v>
      </c>
      <c r="I1909" s="43">
        <f t="shared" si="59"/>
        <v>5395683.4532374097</v>
      </c>
      <c r="J1909" s="38">
        <f>IFERROR(VALUE(SUBSTITUTE('04A_국토부원자료'!K1910,",","")),"")</f>
        <v>3</v>
      </c>
      <c r="K1909" s="38">
        <f>IFERROR(VALUE(SUBSTITUTE('04A_국토부원자료'!N1910,",","")),"")</f>
        <v>2002</v>
      </c>
      <c r="L1909" s="39" t="str">
        <f>IFERROR('04A_국토부원자료'!O1910,"")</f>
        <v>오금로25길 12</v>
      </c>
      <c r="M1909" s="39" t="str">
        <f>IFERROR('04A_국토부원자료'!Q1910,"")</f>
        <v>중개거래</v>
      </c>
      <c r="N1909" s="38">
        <f>IF(B1909="","",IF('02_대상물건입력'!B5="",1,IF(ISNUMBER(SEARCH('02_대상물건입력'!B5,B1909)),1,0)))</f>
        <v>1</v>
      </c>
      <c r="O1909" s="38">
        <f>IF(B1909="","",IF('02_대상물건입력'!B6="",1,IF(ISNUMBER(SEARCH('02_대상물건입력'!B6,B1909)),1,0)))</f>
        <v>0</v>
      </c>
      <c r="P1909" s="38">
        <f>IF(L1909="","",IF('02_대상물건입력'!B15="",0,IF(ISNUMBER(SEARCH('02_대상물건입력'!B15,L1909)),1,0)))</f>
        <v>0</v>
      </c>
      <c r="Q1909" s="38">
        <f>IF(D1909="","",IF('02_대상물건입력'!B8="",0,IF(ISNUMBER(SEARCH('02_대상물건입력'!B8,D1909)),1,0)))</f>
        <v>0</v>
      </c>
      <c r="R1909" s="44">
        <f>IFERROR(ABS(E1909-'02_대상물건입력'!B11)/'02_대상물건입력'!B11,"")</f>
        <v>0.38772813367201608</v>
      </c>
      <c r="S1909" s="38">
        <f>IFERROR(ABS(J1909-'02_대상물건입력'!B10),"")</f>
        <v>9</v>
      </c>
      <c r="T1909" s="38">
        <f>IFERROR(ABS('01_설정'!B4-F1909),"")</f>
        <v>82</v>
      </c>
      <c r="U1909" s="38">
        <f>IFERROR(ABS(K1909-YEAR('02_대상물건입력'!B14)),"")</f>
        <v>24</v>
      </c>
      <c r="V1909" s="38" t="str">
        <f>IF(B1909="","",IF(AND(E1909&gt;0,F1909&gt;0,H1909&gt;0,OR('04A_국토부원자료'!P1910="",'04A_국토부원자료'!P1910="-"),IF('01_설정'!B10=1,N1909=1,TRUE),R1909&lt;='01_설정'!B5,S1909&lt;='01_설정'!B6,T1909&lt;='01_설정'!B7,U1909&lt;='01_설정'!B8),"Y",""))</f>
        <v/>
      </c>
      <c r="W1909" s="40" t="str">
        <f>IF(V1909&lt;&gt;"Y","",MAX(0,(1-R1909/'01_설정'!B5))*'01_설정'!B14+MAX(0,(1-S1909/'01_설정'!B6))*'01_설정'!B15+MAX(0,(1-T1909/'01_설정'!B7))*'01_설정'!B16+MAX(0,(1-U1909/'01_설정'!B8))*'01_설정'!B17+O1909*'01_설정'!B11+Q1909*'01_설정'!B12+P1909*'01_설정'!B13)</f>
        <v/>
      </c>
      <c r="X1909" s="38" t="str">
        <f>IF(W1909="","",1+COUNTIFS($W$4:$W$3003,"&gt;"&amp;W1909)+COUNTIFS($W$4:W1909,W1909)-1)</f>
        <v/>
      </c>
    </row>
    <row r="1910" spans="1:24" ht="16.5">
      <c r="A1910" s="38">
        <f>IF('04A_국토부원자료'!A1911="","",ROW()-3)</f>
        <v>1907</v>
      </c>
      <c r="B1910" s="39" t="str">
        <f>IFERROR('04A_국토부원자료'!B1911,"")</f>
        <v>서울특별시 송파구 방이동</v>
      </c>
      <c r="C1910" s="39" t="str">
        <f>IF(B1910="","",IF('04A_국토부원자료'!C1911&lt;&gt;"",'04A_국토부원자료'!C1911,TRIM('04A_국토부원자료'!D1911&amp;IF('04A_국토부원자료'!E1911&lt;&gt;"","-"&amp;'04A_국토부원자료'!E1911,""))))</f>
        <v>41-1</v>
      </c>
      <c r="D1910" s="39" t="str">
        <f>IFERROR('04A_국토부원자료'!F1911,"")</f>
        <v>잠실파크웨이</v>
      </c>
      <c r="E1910" s="40">
        <f>IFERROR(VALUE(SUBSTITUTE('04A_국토부원자료'!G1911,",","")),"")</f>
        <v>19.128</v>
      </c>
      <c r="F1910" s="41">
        <f>IFERROR(IF(AND('04A_국토부원자료'!H1911&lt;&gt;"",'04A_국토부원자료'!I1911&lt;&gt;""),DATE(INT(VALUE(SUBSTITUTE('04A_국토부원자료'!H1911,",",""))/100),MOD(VALUE(SUBSTITUTE('04A_국토부원자료'!H1911,",","")),100),VALUE(SUBSTITUTE('04A_국토부원자료'!I1911,",",""))),""),"")</f>
        <v>46030</v>
      </c>
      <c r="G1910" s="42">
        <f>IFERROR(VALUE(SUBSTITUTE('04A_국토부원자료'!J1911,",","")),"")</f>
        <v>19000</v>
      </c>
      <c r="H1910" s="43">
        <f t="shared" si="58"/>
        <v>190000000</v>
      </c>
      <c r="I1910" s="43">
        <f t="shared" si="59"/>
        <v>9933082.3923044745</v>
      </c>
      <c r="J1910" s="38">
        <f>IFERROR(VALUE(SUBSTITUTE('04A_국토부원자료'!K1911,",","")),"")</f>
        <v>7</v>
      </c>
      <c r="K1910" s="38">
        <f>IFERROR(VALUE(SUBSTITUTE('04A_국토부원자료'!N1911,",","")),"")</f>
        <v>2019</v>
      </c>
      <c r="L1910" s="39" t="str">
        <f>IFERROR('04A_국토부원자료'!O1911,"")</f>
        <v>올림픽로34길 5-23</v>
      </c>
      <c r="M1910" s="39" t="str">
        <f>IFERROR('04A_국토부원자료'!Q1911,"")</f>
        <v>중개거래</v>
      </c>
      <c r="N1910" s="38">
        <f>IF(B1910="","",IF('02_대상물건입력'!B5="",1,IF(ISNUMBER(SEARCH('02_대상물건입력'!B5,B1910)),1,0)))</f>
        <v>1</v>
      </c>
      <c r="O1910" s="38">
        <f>IF(B1910="","",IF('02_대상물건입력'!B6="",1,IF(ISNUMBER(SEARCH('02_대상물건입력'!B6,B1910)),1,0)))</f>
        <v>0</v>
      </c>
      <c r="P1910" s="38">
        <f>IF(L1910="","",IF('02_대상물건입력'!B15="",0,IF(ISNUMBER(SEARCH('02_대상물건입력'!B15,L1910)),1,0)))</f>
        <v>0</v>
      </c>
      <c r="Q1910" s="38">
        <f>IF(D1910="","",IF('02_대상물건입력'!B8="",0,IF(ISNUMBER(SEARCH('02_대상물건입력'!B8,D1910)),1,0)))</f>
        <v>0</v>
      </c>
      <c r="R1910" s="44">
        <f>IFERROR(ABS(E1910-'02_대상물건입력'!B11)/'02_대상물건입력'!B11,"")</f>
        <v>0.29786952882963569</v>
      </c>
      <c r="S1910" s="38">
        <f>IFERROR(ABS(J1910-'02_대상물건입력'!B10),"")</f>
        <v>5</v>
      </c>
      <c r="T1910" s="38">
        <f>IFERROR(ABS('01_설정'!B4-F1910),"")</f>
        <v>82</v>
      </c>
      <c r="U1910" s="38">
        <f>IFERROR(ABS(K1910-YEAR('02_대상물건입력'!B14)),"")</f>
        <v>7</v>
      </c>
      <c r="V1910" s="38" t="str">
        <f>IF(B1910="","",IF(AND(E1910&gt;0,F1910&gt;0,H1910&gt;0,OR('04A_국토부원자료'!P1911="",'04A_국토부원자료'!P1911="-"),IF('01_설정'!B10=1,N1910=1,TRUE),R1910&lt;='01_설정'!B5,S1910&lt;='01_설정'!B6,T1910&lt;='01_설정'!B7,U1910&lt;='01_설정'!B8),"Y",""))</f>
        <v/>
      </c>
      <c r="W1910" s="40" t="str">
        <f>IF(V1910&lt;&gt;"Y","",MAX(0,(1-R1910/'01_설정'!B5))*'01_설정'!B14+MAX(0,(1-S1910/'01_설정'!B6))*'01_설정'!B15+MAX(0,(1-T1910/'01_설정'!B7))*'01_설정'!B16+MAX(0,(1-U1910/'01_설정'!B8))*'01_설정'!B17+O1910*'01_설정'!B11+Q1910*'01_설정'!B12+P1910*'01_설정'!B13)</f>
        <v/>
      </c>
      <c r="X1910" s="38" t="str">
        <f>IF(W1910="","",1+COUNTIFS($W$4:$W$3003,"&gt;"&amp;W1910)+COUNTIFS($W$4:W1910,W1910)-1)</f>
        <v/>
      </c>
    </row>
    <row r="1911" spans="1:24" ht="16.5">
      <c r="A1911" s="38">
        <f>IF('04A_국토부원자료'!A1912="","",ROW()-3)</f>
        <v>1908</v>
      </c>
      <c r="B1911" s="39" t="str">
        <f>IFERROR('04A_국토부원자료'!B1912,"")</f>
        <v>서울특별시 송파구 방이동</v>
      </c>
      <c r="C1911" s="39" t="str">
        <f>IF(B1911="","",IF('04A_국토부원자료'!C1912&lt;&gt;"",'04A_국토부원자료'!C1912,TRIM('04A_국토부원자료'!D1912&amp;IF('04A_국토부원자료'!E1912&lt;&gt;"","-"&amp;'04A_국토부원자료'!E1912,""))))</f>
        <v>50-3</v>
      </c>
      <c r="D1911" s="39" t="str">
        <f>IFERROR('04A_국토부원자료'!F1912,"")</f>
        <v>잠실 리버리치</v>
      </c>
      <c r="E1911" s="40">
        <f>IFERROR(VALUE(SUBSTITUTE('04A_국토부원자료'!G1912,",","")),"")</f>
        <v>27.41</v>
      </c>
      <c r="F1911" s="41">
        <f>IFERROR(IF(AND('04A_국토부원자료'!H1912&lt;&gt;"",'04A_국토부원자료'!I1912&lt;&gt;""),DATE(INT(VALUE(SUBSTITUTE('04A_국토부원자료'!H1912,",",""))/100),MOD(VALUE(SUBSTITUTE('04A_국토부원자료'!H1912,",","")),100),VALUE(SUBSTITUTE('04A_국토부원자료'!I1912,",",""))),""),"")</f>
        <v>46029</v>
      </c>
      <c r="G1911" s="42">
        <f>IFERROR(VALUE(SUBSTITUTE('04A_국토부원자료'!J1912,",","")),"")</f>
        <v>39453</v>
      </c>
      <c r="H1911" s="43">
        <f t="shared" si="58"/>
        <v>394530000</v>
      </c>
      <c r="I1911" s="43">
        <f t="shared" si="59"/>
        <v>14393651.951842394</v>
      </c>
      <c r="J1911" s="38">
        <f>IFERROR(VALUE(SUBSTITUTE('04A_국토부원자료'!K1912,",","")),"")</f>
        <v>4</v>
      </c>
      <c r="K1911" s="38">
        <f>IFERROR(VALUE(SUBSTITUTE('04A_국토부원자료'!N1912,",","")),"")</f>
        <v>2023</v>
      </c>
      <c r="L1911" s="39" t="str">
        <f>IFERROR('04A_국토부원자료'!O1912,"")</f>
        <v>오금로11길 65</v>
      </c>
      <c r="M1911" s="39" t="str">
        <f>IFERROR('04A_국토부원자료'!Q1912,"")</f>
        <v>중개거래</v>
      </c>
      <c r="N1911" s="38">
        <f>IF(B1911="","",IF('02_대상물건입력'!B5="",1,IF(ISNUMBER(SEARCH('02_대상물건입력'!B5,B1911)),1,0)))</f>
        <v>1</v>
      </c>
      <c r="O1911" s="38">
        <f>IF(B1911="","",IF('02_대상물건입력'!B6="",1,IF(ISNUMBER(SEARCH('02_대상물건입력'!B6,B1911)),1,0)))</f>
        <v>0</v>
      </c>
      <c r="P1911" s="38">
        <f>IF(L1911="","",IF('02_대상물건입력'!B15="",0,IF(ISNUMBER(SEARCH('02_대상물건입력'!B15,L1911)),1,0)))</f>
        <v>0</v>
      </c>
      <c r="Q1911" s="38">
        <f>IF(D1911="","",IF('02_대상물건입력'!B8="",0,IF(ISNUMBER(SEARCH('02_대상물건입력'!B8,D1911)),1,0)))</f>
        <v>0</v>
      </c>
      <c r="R1911" s="44">
        <f>IFERROR(ABS(E1911-'02_대상물건입력'!B11)/'02_대상물건입력'!B11,"")</f>
        <v>6.1374014418488967E-3</v>
      </c>
      <c r="S1911" s="38">
        <f>IFERROR(ABS(J1911-'02_대상물건입력'!B10),"")</f>
        <v>8</v>
      </c>
      <c r="T1911" s="38">
        <f>IFERROR(ABS('01_설정'!B4-F1911),"")</f>
        <v>83</v>
      </c>
      <c r="U1911" s="38">
        <f>IFERROR(ABS(K1911-YEAR('02_대상물건입력'!B14)),"")</f>
        <v>3</v>
      </c>
      <c r="V1911" s="38" t="str">
        <f>IF(B1911="","",IF(AND(E1911&gt;0,F1911&gt;0,H1911&gt;0,OR('04A_국토부원자료'!P1912="",'04A_국토부원자료'!P1912="-"),IF('01_설정'!B10=1,N1911=1,TRUE),R1911&lt;='01_설정'!B5,S1911&lt;='01_설정'!B6,T1911&lt;='01_설정'!B7,U1911&lt;='01_설정'!B8),"Y",""))</f>
        <v/>
      </c>
      <c r="W1911" s="40" t="str">
        <f>IF(V1911&lt;&gt;"Y","",MAX(0,(1-R1911/'01_설정'!B5))*'01_설정'!B14+MAX(0,(1-S1911/'01_설정'!B6))*'01_설정'!B15+MAX(0,(1-T1911/'01_설정'!B7))*'01_설정'!B16+MAX(0,(1-U1911/'01_설정'!B8))*'01_설정'!B17+O1911*'01_설정'!B11+Q1911*'01_설정'!B12+P1911*'01_설정'!B13)</f>
        <v/>
      </c>
      <c r="X1911" s="38" t="str">
        <f>IF(W1911="","",1+COUNTIFS($W$4:$W$3003,"&gt;"&amp;W1911)+COUNTIFS($W$4:W1911,W1911)-1)</f>
        <v/>
      </c>
    </row>
    <row r="1912" spans="1:24" ht="16.5">
      <c r="A1912" s="38">
        <f>IF('04A_국토부원자료'!A1913="","",ROW()-3)</f>
        <v>1909</v>
      </c>
      <c r="B1912" s="39" t="str">
        <f>IFERROR('04A_국토부원자료'!B1913,"")</f>
        <v>서울특별시 송파구 방이동</v>
      </c>
      <c r="C1912" s="39" t="str">
        <f>IF(B1912="","",IF('04A_국토부원자료'!C1913&lt;&gt;"",'04A_국토부원자료'!C1913,TRIM('04A_국토부원자료'!D1913&amp;IF('04A_국토부원자료'!E1913&lt;&gt;"","-"&amp;'04A_국토부원자료'!E1913,""))))</f>
        <v>43</v>
      </c>
      <c r="D1912" s="39" t="str">
        <f>IFERROR('04A_국토부원자료'!F1913,"")</f>
        <v>대명벨리온</v>
      </c>
      <c r="E1912" s="40">
        <f>IFERROR(VALUE(SUBSTITUTE('04A_국토부원자료'!G1913,",","")),"")</f>
        <v>16.61</v>
      </c>
      <c r="F1912" s="41">
        <f>IFERROR(IF(AND('04A_국토부원자료'!H1913&lt;&gt;"",'04A_국토부원자료'!I1913&lt;&gt;""),DATE(INT(VALUE(SUBSTITUTE('04A_국토부원자료'!H1913,",",""))/100),MOD(VALUE(SUBSTITUTE('04A_국토부원자료'!H1913,",","")),100),VALUE(SUBSTITUTE('04A_국토부원자료'!I1913,",",""))),""),"")</f>
        <v>46027</v>
      </c>
      <c r="G1912" s="42">
        <f>IFERROR(VALUE(SUBSTITUTE('04A_국토부원자료'!J1913,",","")),"")</f>
        <v>15900</v>
      </c>
      <c r="H1912" s="43">
        <f t="shared" si="58"/>
        <v>159000000</v>
      </c>
      <c r="I1912" s="43">
        <f t="shared" si="59"/>
        <v>9572546.6586393751</v>
      </c>
      <c r="J1912" s="38">
        <f>IFERROR(VALUE(SUBSTITUTE('04A_국토부원자료'!K1913,",","")),"")</f>
        <v>5</v>
      </c>
      <c r="K1912" s="38">
        <f>IFERROR(VALUE(SUBSTITUTE('04A_국토부원자료'!N1913,",","")),"")</f>
        <v>2017</v>
      </c>
      <c r="L1912" s="39" t="str">
        <f>IFERROR('04A_국토부원자료'!O1913,"")</f>
        <v>오금로11길 37</v>
      </c>
      <c r="M1912" s="39" t="str">
        <f>IFERROR('04A_국토부원자료'!Q1913,"")</f>
        <v>중개거래</v>
      </c>
      <c r="N1912" s="38">
        <f>IF(B1912="","",IF('02_대상물건입력'!B5="",1,IF(ISNUMBER(SEARCH('02_대상물건입력'!B5,B1912)),1,0)))</f>
        <v>1</v>
      </c>
      <c r="O1912" s="38">
        <f>IF(B1912="","",IF('02_대상물건입력'!B6="",1,IF(ISNUMBER(SEARCH('02_대상물건입력'!B6,B1912)),1,0)))</f>
        <v>0</v>
      </c>
      <c r="P1912" s="38">
        <f>IF(L1912="","",IF('02_대상물건입력'!B15="",0,IF(ISNUMBER(SEARCH('02_대상물건입력'!B15,L1912)),1,0)))</f>
        <v>0</v>
      </c>
      <c r="Q1912" s="38">
        <f>IF(D1912="","",IF('02_대상물건입력'!B8="",0,IF(ISNUMBER(SEARCH('02_대상물건입력'!B8,D1912)),1,0)))</f>
        <v>0</v>
      </c>
      <c r="R1912" s="44">
        <f>IFERROR(ABS(E1912-'02_대상물건입력'!B11)/'02_대상물건입력'!B11,"")</f>
        <v>0.39029761992159395</v>
      </c>
      <c r="S1912" s="38">
        <f>IFERROR(ABS(J1912-'02_대상물건입력'!B10),"")</f>
        <v>7</v>
      </c>
      <c r="T1912" s="38">
        <f>IFERROR(ABS('01_설정'!B4-F1912),"")</f>
        <v>85</v>
      </c>
      <c r="U1912" s="38">
        <f>IFERROR(ABS(K1912-YEAR('02_대상물건입력'!B14)),"")</f>
        <v>9</v>
      </c>
      <c r="V1912" s="38" t="str">
        <f>IF(B1912="","",IF(AND(E1912&gt;0,F1912&gt;0,H1912&gt;0,OR('04A_국토부원자료'!P1913="",'04A_국토부원자료'!P1913="-"),IF('01_설정'!B10=1,N1912=1,TRUE),R1912&lt;='01_설정'!B5,S1912&lt;='01_설정'!B6,T1912&lt;='01_설정'!B7,U1912&lt;='01_설정'!B8),"Y",""))</f>
        <v/>
      </c>
      <c r="W1912" s="40" t="str">
        <f>IF(V1912&lt;&gt;"Y","",MAX(0,(1-R1912/'01_설정'!B5))*'01_설정'!B14+MAX(0,(1-S1912/'01_설정'!B6))*'01_설정'!B15+MAX(0,(1-T1912/'01_설정'!B7))*'01_설정'!B16+MAX(0,(1-U1912/'01_설정'!B8))*'01_설정'!B17+O1912*'01_설정'!B11+Q1912*'01_설정'!B12+P1912*'01_설정'!B13)</f>
        <v/>
      </c>
      <c r="X1912" s="38" t="str">
        <f>IF(W1912="","",1+COUNTIFS($W$4:$W$3003,"&gt;"&amp;W1912)+COUNTIFS($W$4:W1912,W1912)-1)</f>
        <v/>
      </c>
    </row>
    <row r="1913" spans="1:24" ht="16.5">
      <c r="A1913" s="38">
        <f>IF('04A_국토부원자료'!A1914="","",ROW()-3)</f>
        <v>1910</v>
      </c>
      <c r="B1913" s="39" t="str">
        <f>IFERROR('04A_국토부원자료'!B1914,"")</f>
        <v>서울특별시 송파구 방이동</v>
      </c>
      <c r="C1913" s="39" t="str">
        <f>IF(B1913="","",IF('04A_국토부원자료'!C1914&lt;&gt;"",'04A_국토부원자료'!C1914,TRIM('04A_국토부원자료'!D1914&amp;IF('04A_국토부원자료'!E1914&lt;&gt;"","-"&amp;'04A_국토부원자료'!E1914,""))))</f>
        <v>43</v>
      </c>
      <c r="D1913" s="39" t="str">
        <f>IFERROR('04A_국토부원자료'!F1914,"")</f>
        <v>대명벨리온</v>
      </c>
      <c r="E1913" s="40">
        <f>IFERROR(VALUE(SUBSTITUTE('04A_국토부원자료'!G1914,",","")),"")</f>
        <v>27.2</v>
      </c>
      <c r="F1913" s="41">
        <f>IFERROR(IF(AND('04A_국토부원자료'!H1914&lt;&gt;"",'04A_국토부원자료'!I1914&lt;&gt;""),DATE(INT(VALUE(SUBSTITUTE('04A_국토부원자료'!H1914,",",""))/100),MOD(VALUE(SUBSTITUTE('04A_국토부원자료'!H1914,",","")),100),VALUE(SUBSTITUTE('04A_국토부원자료'!I1914,",",""))),""),"")</f>
        <v>46027</v>
      </c>
      <c r="G1913" s="42">
        <f>IFERROR(VALUE(SUBSTITUTE('04A_국토부원자료'!J1914,",","")),"")</f>
        <v>28500</v>
      </c>
      <c r="H1913" s="43">
        <f t="shared" si="58"/>
        <v>285000000</v>
      </c>
      <c r="I1913" s="43">
        <f t="shared" si="59"/>
        <v>10477941.176470589</v>
      </c>
      <c r="J1913" s="38">
        <f>IFERROR(VALUE(SUBSTITUTE('04A_국토부원자료'!K1914,",","")),"")</f>
        <v>17</v>
      </c>
      <c r="K1913" s="38">
        <f>IFERROR(VALUE(SUBSTITUTE('04A_국토부원자료'!N1914,",","")),"")</f>
        <v>2017</v>
      </c>
      <c r="L1913" s="39" t="str">
        <f>IFERROR('04A_국토부원자료'!O1914,"")</f>
        <v>오금로11길 37</v>
      </c>
      <c r="M1913" s="39" t="str">
        <f>IFERROR('04A_국토부원자료'!Q1914,"")</f>
        <v>중개거래</v>
      </c>
      <c r="N1913" s="38">
        <f>IF(B1913="","",IF('02_대상물건입력'!B5="",1,IF(ISNUMBER(SEARCH('02_대상물건입력'!B5,B1913)),1,0)))</f>
        <v>1</v>
      </c>
      <c r="O1913" s="38">
        <f>IF(B1913="","",IF('02_대상물건입력'!B6="",1,IF(ISNUMBER(SEARCH('02_대상물건입력'!B6,B1913)),1,0)))</f>
        <v>0</v>
      </c>
      <c r="P1913" s="38">
        <f>IF(L1913="","",IF('02_대상물건입력'!B15="",0,IF(ISNUMBER(SEARCH('02_대상물건입력'!B15,L1913)),1,0)))</f>
        <v>0</v>
      </c>
      <c r="Q1913" s="38">
        <f>IF(D1913="","",IF('02_대상물건입력'!B8="",0,IF(ISNUMBER(SEARCH('02_대상물건입력'!B8,D1913)),1,0)))</f>
        <v>0</v>
      </c>
      <c r="R1913" s="44">
        <f>IFERROR(ABS(E1913-'02_대상물건입력'!B11)/'02_대상물건입력'!B11,"")</f>
        <v>1.5710573068847449E-3</v>
      </c>
      <c r="S1913" s="38">
        <f>IFERROR(ABS(J1913-'02_대상물건입력'!B10),"")</f>
        <v>5</v>
      </c>
      <c r="T1913" s="38">
        <f>IFERROR(ABS('01_설정'!B4-F1913),"")</f>
        <v>85</v>
      </c>
      <c r="U1913" s="38">
        <f>IFERROR(ABS(K1913-YEAR('02_대상물건입력'!B14)),"")</f>
        <v>9</v>
      </c>
      <c r="V1913" s="38" t="str">
        <f>IF(B1913="","",IF(AND(E1913&gt;0,F1913&gt;0,H1913&gt;0,OR('04A_국토부원자료'!P1914="",'04A_국토부원자료'!P1914="-"),IF('01_설정'!B10=1,N1913=1,TRUE),R1913&lt;='01_설정'!B5,S1913&lt;='01_설정'!B6,T1913&lt;='01_설정'!B7,U1913&lt;='01_설정'!B8),"Y",""))</f>
        <v>Y</v>
      </c>
      <c r="W1913" s="40">
        <f>IF(V1913&lt;&gt;"Y","",MAX(0,(1-R1913/'01_설정'!B5))*'01_설정'!B14+MAX(0,(1-S1913/'01_설정'!B6))*'01_설정'!B15+MAX(0,(1-T1913/'01_설정'!B7))*'01_설정'!B16+MAX(0,(1-U1913/'01_설정'!B8))*'01_설정'!B17+O1913*'01_설정'!B11+Q1913*'01_설정'!B12+P1913*'01_설정'!B13)</f>
        <v>39.464486683021541</v>
      </c>
      <c r="X1913" s="38">
        <f>IF(W1913="","",1+COUNTIFS($W$4:$W$3003,"&gt;"&amp;W1913)+COUNTIFS($W$4:W1913,W1913)-1)</f>
        <v>71</v>
      </c>
    </row>
    <row r="1914" spans="1:24" ht="16.5">
      <c r="A1914" s="38">
        <f>IF('04A_국토부원자료'!A1915="","",ROW()-3)</f>
        <v>1911</v>
      </c>
      <c r="B1914" s="39" t="str">
        <f>IFERROR('04A_국토부원자료'!B1915,"")</f>
        <v>서울특별시 송파구 방이동</v>
      </c>
      <c r="C1914" s="39" t="str">
        <f>IF(B1914="","",IF('04A_국토부원자료'!C1915&lt;&gt;"",'04A_국토부원자료'!C1915,TRIM('04A_국토부원자료'!D1915&amp;IF('04A_국토부원자료'!E1915&lt;&gt;"","-"&amp;'04A_국토부원자료'!E1915,""))))</f>
        <v>51-2</v>
      </c>
      <c r="D1914" s="39" t="str">
        <f>IFERROR('04A_국토부원자료'!F1915,"")</f>
        <v>(51-2)</v>
      </c>
      <c r="E1914" s="40">
        <f>IFERROR(VALUE(SUBSTITUTE('04A_국토부원자료'!G1915,",","")),"")</f>
        <v>33.14</v>
      </c>
      <c r="F1914" s="41">
        <f>IFERROR(IF(AND('04A_국토부원자료'!H1915&lt;&gt;"",'04A_국토부원자료'!I1915&lt;&gt;""),DATE(INT(VALUE(SUBSTITUTE('04A_국토부원자료'!H1915,",",""))/100),MOD(VALUE(SUBSTITUTE('04A_국토부원자료'!H1915,",","")),100),VALUE(SUBSTITUTE('04A_국토부원자료'!I1915,",",""))),""),"")</f>
        <v>46027</v>
      </c>
      <c r="G1914" s="42">
        <f>IFERROR(VALUE(SUBSTITUTE('04A_국토부원자료'!J1915,",","")),"")</f>
        <v>19000</v>
      </c>
      <c r="H1914" s="43">
        <f t="shared" si="58"/>
        <v>190000000</v>
      </c>
      <c r="I1914" s="43">
        <f t="shared" si="59"/>
        <v>5733252.8666264331</v>
      </c>
      <c r="J1914" s="38">
        <f>IFERROR(VALUE(SUBSTITUTE('04A_국토부원자료'!K1915,",","")),"")</f>
        <v>4</v>
      </c>
      <c r="K1914" s="38">
        <f>IFERROR(VALUE(SUBSTITUTE('04A_국토부원자료'!N1915,",","")),"")</f>
        <v>1991</v>
      </c>
      <c r="L1914" s="39" t="str">
        <f>IFERROR('04A_국토부원자료'!O1915,"")</f>
        <v>백제고분로 501</v>
      </c>
      <c r="M1914" s="39" t="str">
        <f>IFERROR('04A_국토부원자료'!Q1915,"")</f>
        <v>중개거래</v>
      </c>
      <c r="N1914" s="38">
        <f>IF(B1914="","",IF('02_대상물건입력'!B5="",1,IF(ISNUMBER(SEARCH('02_대상물건입력'!B5,B1914)),1,0)))</f>
        <v>1</v>
      </c>
      <c r="O1914" s="38">
        <f>IF(B1914="","",IF('02_대상물건입력'!B6="",1,IF(ISNUMBER(SEARCH('02_대상물건입력'!B6,B1914)),1,0)))</f>
        <v>0</v>
      </c>
      <c r="P1914" s="38">
        <f>IF(L1914="","",IF('02_대상물건입력'!B15="",0,IF(ISNUMBER(SEARCH('02_대상물건입력'!B15,L1914)),1,0)))</f>
        <v>0</v>
      </c>
      <c r="Q1914" s="38">
        <f>IF(D1914="","",IF('02_대상물건입력'!B8="",0,IF(ISNUMBER(SEARCH('02_대상물건입력'!B8,D1914)),1,0)))</f>
        <v>0</v>
      </c>
      <c r="R1914" s="44">
        <f>IFERROR(ABS(E1914-'02_대상물건입력'!B11)/'02_대상물건입력'!B11,"")</f>
        <v>0.21646820444300885</v>
      </c>
      <c r="S1914" s="38">
        <f>IFERROR(ABS(J1914-'02_대상물건입력'!B10),"")</f>
        <v>8</v>
      </c>
      <c r="T1914" s="38">
        <f>IFERROR(ABS('01_설정'!B4-F1914),"")</f>
        <v>85</v>
      </c>
      <c r="U1914" s="38">
        <f>IFERROR(ABS(K1914-YEAR('02_대상물건입력'!B14)),"")</f>
        <v>35</v>
      </c>
      <c r="V1914" s="38" t="str">
        <f>IF(B1914="","",IF(AND(E1914&gt;0,F1914&gt;0,H1914&gt;0,OR('04A_국토부원자료'!P1915="",'04A_국토부원자료'!P1915="-"),IF('01_설정'!B10=1,N1914=1,TRUE),R1914&lt;='01_설정'!B5,S1914&lt;='01_설정'!B6,T1914&lt;='01_설정'!B7,U1914&lt;='01_설정'!B8),"Y",""))</f>
        <v/>
      </c>
      <c r="W1914" s="40" t="str">
        <f>IF(V1914&lt;&gt;"Y","",MAX(0,(1-R1914/'01_설정'!B5))*'01_설정'!B14+MAX(0,(1-S1914/'01_설정'!B6))*'01_설정'!B15+MAX(0,(1-T1914/'01_설정'!B7))*'01_설정'!B16+MAX(0,(1-U1914/'01_설정'!B8))*'01_설정'!B17+O1914*'01_설정'!B11+Q1914*'01_설정'!B12+P1914*'01_설정'!B13)</f>
        <v/>
      </c>
      <c r="X1914" s="38" t="str">
        <f>IF(W1914="","",1+COUNTIFS($W$4:$W$3003,"&gt;"&amp;W1914)+COUNTIFS($W$4:W1914,W1914)-1)</f>
        <v/>
      </c>
    </row>
    <row r="1915" spans="1:24" ht="16.5">
      <c r="A1915" s="38">
        <f>IF('04A_국토부원자료'!A1916="","",ROW()-3)</f>
        <v>1912</v>
      </c>
      <c r="B1915" s="39" t="str">
        <f>IFERROR('04A_국토부원자료'!B1916,"")</f>
        <v>서울특별시 송파구 방이동</v>
      </c>
      <c r="C1915" s="39" t="str">
        <f>IF(B1915="","",IF('04A_국토부원자료'!C1916&lt;&gt;"",'04A_국토부원자료'!C1916,TRIM('04A_국토부원자료'!D1916&amp;IF('04A_국토부원자료'!E1916&lt;&gt;"","-"&amp;'04A_국토부원자료'!E1916,""))))</f>
        <v>22-5</v>
      </c>
      <c r="D1915" s="39" t="str">
        <f>IFERROR('04A_국토부원자료'!F1916,"")</f>
        <v>잠실리시온</v>
      </c>
      <c r="E1915" s="40">
        <f>IFERROR(VALUE(SUBSTITUTE('04A_국토부원자료'!G1916,",","")),"")</f>
        <v>43.05</v>
      </c>
      <c r="F1915" s="41">
        <f>IFERROR(IF(AND('04A_국토부원자료'!H1916&lt;&gt;"",'04A_국토부원자료'!I1916&lt;&gt;""),DATE(INT(VALUE(SUBSTITUTE('04A_국토부원자료'!H1916,",",""))/100),MOD(VALUE(SUBSTITUTE('04A_국토부원자료'!H1916,",","")),100),VALUE(SUBSTITUTE('04A_국토부원자료'!I1916,",",""))),""),"")</f>
        <v>46024</v>
      </c>
      <c r="G1915" s="42">
        <f>IFERROR(VALUE(SUBSTITUTE('04A_국토부원자료'!J1916,",","")),"")</f>
        <v>36800</v>
      </c>
      <c r="H1915" s="43">
        <f t="shared" si="58"/>
        <v>368000000</v>
      </c>
      <c r="I1915" s="43">
        <f t="shared" si="59"/>
        <v>8548199.7677119635</v>
      </c>
      <c r="J1915" s="38">
        <f>IFERROR(VALUE(SUBSTITUTE('04A_국토부원자료'!K1916,",","")),"")</f>
        <v>15</v>
      </c>
      <c r="K1915" s="38">
        <f>IFERROR(VALUE(SUBSTITUTE('04A_국토부원자료'!N1916,",","")),"")</f>
        <v>2004</v>
      </c>
      <c r="L1915" s="39" t="str">
        <f>IFERROR('04A_국토부원자료'!O1916,"")</f>
        <v>오금로 87</v>
      </c>
      <c r="M1915" s="39" t="str">
        <f>IFERROR('04A_국토부원자료'!Q1916,"")</f>
        <v>중개거래</v>
      </c>
      <c r="N1915" s="38">
        <f>IF(B1915="","",IF('02_대상물건입력'!B5="",1,IF(ISNUMBER(SEARCH('02_대상물건입력'!B5,B1915)),1,0)))</f>
        <v>1</v>
      </c>
      <c r="O1915" s="38">
        <f>IF(B1915="","",IF('02_대상물건입력'!B6="",1,IF(ISNUMBER(SEARCH('02_대상물건입력'!B6,B1915)),1,0)))</f>
        <v>0</v>
      </c>
      <c r="P1915" s="38">
        <f>IF(L1915="","",IF('02_대상물건입력'!B15="",0,IF(ISNUMBER(SEARCH('02_대상물건입력'!B15,L1915)),1,0)))</f>
        <v>0</v>
      </c>
      <c r="Q1915" s="38">
        <f>IF(D1915="","",IF('02_대상물건입력'!B8="",0,IF(ISNUMBER(SEARCH('02_대상물건입력'!B8,D1915)),1,0)))</f>
        <v>0</v>
      </c>
      <c r="R1915" s="44">
        <f>IFERROR(ABS(E1915-'02_대상물건입력'!B11)/'02_대상물건입력'!B11,"")</f>
        <v>0.58023404349039009</v>
      </c>
      <c r="S1915" s="38">
        <f>IFERROR(ABS(J1915-'02_대상물건입력'!B10),"")</f>
        <v>3</v>
      </c>
      <c r="T1915" s="38">
        <f>IFERROR(ABS('01_설정'!B4-F1915),"")</f>
        <v>88</v>
      </c>
      <c r="U1915" s="38">
        <f>IFERROR(ABS(K1915-YEAR('02_대상물건입력'!B14)),"")</f>
        <v>22</v>
      </c>
      <c r="V1915" s="38" t="str">
        <f>IF(B1915="","",IF(AND(E1915&gt;0,F1915&gt;0,H1915&gt;0,OR('04A_국토부원자료'!P1916="",'04A_국토부원자료'!P1916="-"),IF('01_설정'!B10=1,N1915=1,TRUE),R1915&lt;='01_설정'!B5,S1915&lt;='01_설정'!B6,T1915&lt;='01_설정'!B7,U1915&lt;='01_설정'!B8),"Y",""))</f>
        <v/>
      </c>
      <c r="W1915" s="40" t="str">
        <f>IF(V1915&lt;&gt;"Y","",MAX(0,(1-R1915/'01_설정'!B5))*'01_설정'!B14+MAX(0,(1-S1915/'01_설정'!B6))*'01_설정'!B15+MAX(0,(1-T1915/'01_설정'!B7))*'01_설정'!B16+MAX(0,(1-U1915/'01_설정'!B8))*'01_설정'!B17+O1915*'01_설정'!B11+Q1915*'01_설정'!B12+P1915*'01_설정'!B13)</f>
        <v/>
      </c>
      <c r="X1915" s="38" t="str">
        <f>IF(W1915="","",1+COUNTIFS($W$4:$W$3003,"&gt;"&amp;W1915)+COUNTIFS($W$4:W1915,W1915)-1)</f>
        <v/>
      </c>
    </row>
    <row r="1916" spans="1:24" ht="16.5">
      <c r="A1916" s="38">
        <f>IF('04A_국토부원자료'!A1917="","",ROW()-3)</f>
        <v>1913</v>
      </c>
      <c r="B1916" s="39" t="str">
        <f>IFERROR('04A_국토부원자료'!B1917,"")</f>
        <v>서울특별시 송파구 방이동</v>
      </c>
      <c r="C1916" s="39" t="str">
        <f>IF(B1916="","",IF('04A_국토부원자료'!C1917&lt;&gt;"",'04A_국토부원자료'!C1917,TRIM('04A_국토부원자료'!D1917&amp;IF('04A_국토부원자료'!E1917&lt;&gt;"","-"&amp;'04A_국토부원자료'!E1917,""))))</f>
        <v>49</v>
      </c>
      <c r="D1916" s="39" t="str">
        <f>IFERROR('04A_국토부원자료'!F1917,"")</f>
        <v>오르본 인투파크 오피스텔</v>
      </c>
      <c r="E1916" s="40">
        <f>IFERROR(VALUE(SUBSTITUTE('04A_국토부원자료'!G1917,",","")),"")</f>
        <v>28.998999999999999</v>
      </c>
      <c r="F1916" s="41">
        <f>IFERROR(IF(AND('04A_국토부원자료'!H1917&lt;&gt;"",'04A_국토부원자료'!I1917&lt;&gt;""),DATE(INT(VALUE(SUBSTITUTE('04A_국토부원자료'!H1917,",",""))/100),MOD(VALUE(SUBSTITUTE('04A_국토부원자료'!H1917,",","")),100),VALUE(SUBSTITUTE('04A_국토부원자료'!I1917,",",""))),""),"")</f>
        <v>46022</v>
      </c>
      <c r="G1916" s="42">
        <f>IFERROR(VALUE(SUBSTITUTE('04A_국토부원자료'!J1917,",","")),"")</f>
        <v>31000</v>
      </c>
      <c r="H1916" s="43">
        <f t="shared" si="58"/>
        <v>310000000</v>
      </c>
      <c r="I1916" s="43">
        <f t="shared" si="59"/>
        <v>10690023.793923929</v>
      </c>
      <c r="J1916" s="38">
        <f>IFERROR(VALUE(SUBSTITUTE('04A_국토부원자료'!K1917,",","")),"")</f>
        <v>11</v>
      </c>
      <c r="K1916" s="38">
        <f>IFERROR(VALUE(SUBSTITUTE('04A_국토부원자료'!N1917,",","")),"")</f>
        <v>2018</v>
      </c>
      <c r="L1916" s="39" t="str">
        <f>IFERROR('04A_국토부원자료'!O1917,"")</f>
        <v>오금로11길 55-22</v>
      </c>
      <c r="M1916" s="39" t="str">
        <f>IFERROR('04A_국토부원자료'!Q1917,"")</f>
        <v>중개거래</v>
      </c>
      <c r="N1916" s="38">
        <f>IF(B1916="","",IF('02_대상물건입력'!B5="",1,IF(ISNUMBER(SEARCH('02_대상물건입력'!B5,B1916)),1,0)))</f>
        <v>1</v>
      </c>
      <c r="O1916" s="38">
        <f>IF(B1916="","",IF('02_대상물건입력'!B6="",1,IF(ISNUMBER(SEARCH('02_대상물건입력'!B6,B1916)),1,0)))</f>
        <v>0</v>
      </c>
      <c r="P1916" s="38">
        <f>IF(L1916="","",IF('02_대상물건입력'!B15="",0,IF(ISNUMBER(SEARCH('02_대상물건입력'!B15,L1916)),1,0)))</f>
        <v>0</v>
      </c>
      <c r="Q1916" s="38">
        <f>IF(D1916="","",IF('02_대상물건입력'!B8="",0,IF(ISNUMBER(SEARCH('02_대상물건입력'!B8,D1916)),1,0)))</f>
        <v>0</v>
      </c>
      <c r="R1916" s="44">
        <f>IFERROR(ABS(E1916-'02_대상물건입력'!B11)/'02_대상물건입력'!B11,"")</f>
        <v>6.4464739307266497E-2</v>
      </c>
      <c r="S1916" s="38">
        <f>IFERROR(ABS(J1916-'02_대상물건입력'!B10),"")</f>
        <v>1</v>
      </c>
      <c r="T1916" s="38">
        <f>IFERROR(ABS('01_설정'!B4-F1916),"")</f>
        <v>90</v>
      </c>
      <c r="U1916" s="38">
        <f>IFERROR(ABS(K1916-YEAR('02_대상물건입력'!B14)),"")</f>
        <v>8</v>
      </c>
      <c r="V1916" s="38" t="str">
        <f>IF(B1916="","",IF(AND(E1916&gt;0,F1916&gt;0,H1916&gt;0,OR('04A_국토부원자료'!P1917="",'04A_국토부원자료'!P1917="-"),IF('01_설정'!B10=1,N1916=1,TRUE),R1916&lt;='01_설정'!B5,S1916&lt;='01_설정'!B6,T1916&lt;='01_설정'!B7,U1916&lt;='01_설정'!B8),"Y",""))</f>
        <v>Y</v>
      </c>
      <c r="W1916" s="40">
        <f>IF(V1916&lt;&gt;"Y","",MAX(0,(1-R1916/'01_설정'!B5))*'01_설정'!B14+MAX(0,(1-S1916/'01_설정'!B6))*'01_설정'!B15+MAX(0,(1-T1916/'01_설정'!B7))*'01_설정'!B16+MAX(0,(1-U1916/'01_설정'!B8))*'01_설정'!B17+O1916*'01_설정'!B11+Q1916*'01_설정'!B12+P1916*'01_설정'!B13)</f>
        <v>44.447650886166031</v>
      </c>
      <c r="X1916" s="38">
        <f>IF(W1916="","",1+COUNTIFS($W$4:$W$3003,"&gt;"&amp;W1916)+COUNTIFS($W$4:W1916,W1916)-1)</f>
        <v>33</v>
      </c>
    </row>
    <row r="1917" spans="1:24" ht="16.5">
      <c r="A1917" s="38">
        <f>IF('04A_국토부원자료'!A1918="","",ROW()-3)</f>
        <v>1914</v>
      </c>
      <c r="B1917" s="39" t="str">
        <f>IFERROR('04A_국토부원자료'!B1918,"")</f>
        <v>서울특별시 송파구 방이동</v>
      </c>
      <c r="C1917" s="39" t="str">
        <f>IF(B1917="","",IF('04A_국토부원자료'!C1918&lt;&gt;"",'04A_국토부원자료'!C1918,TRIM('04A_국토부원자료'!D1918&amp;IF('04A_국토부원자료'!E1918&lt;&gt;"","-"&amp;'04A_국토부원자료'!E1918,""))))</f>
        <v>22</v>
      </c>
      <c r="D1917" s="39" t="str">
        <f>IFERROR('04A_국토부원자료'!F1918,"")</f>
        <v>대우유토피아오피스텔</v>
      </c>
      <c r="E1917" s="40">
        <f>IFERROR(VALUE(SUBSTITUTE('04A_국토부원자료'!G1918,",","")),"")</f>
        <v>27.69</v>
      </c>
      <c r="F1917" s="41">
        <f>IFERROR(IF(AND('04A_국토부원자료'!H1918&lt;&gt;"",'04A_국토부원자료'!I1918&lt;&gt;""),DATE(INT(VALUE(SUBSTITUTE('04A_국토부원자료'!H1918,",",""))/100),MOD(VALUE(SUBSTITUTE('04A_국토부원자료'!H1918,",","")),100),VALUE(SUBSTITUTE('04A_국토부원자료'!I1918,",",""))),""),"")</f>
        <v>46020</v>
      </c>
      <c r="G1917" s="42">
        <f>IFERROR(VALUE(SUBSTITUTE('04A_국토부원자료'!J1918,",","")),"")</f>
        <v>16000</v>
      </c>
      <c r="H1917" s="43">
        <f t="shared" si="58"/>
        <v>160000000</v>
      </c>
      <c r="I1917" s="43">
        <f t="shared" si="59"/>
        <v>5778259.2993860599</v>
      </c>
      <c r="J1917" s="38">
        <f>IFERROR(VALUE(SUBSTITUTE('04A_국토부원자료'!K1918,",","")),"")</f>
        <v>21</v>
      </c>
      <c r="K1917" s="38">
        <f>IFERROR(VALUE(SUBSTITUTE('04A_국토부원자료'!N1918,",","")),"")</f>
        <v>1999</v>
      </c>
      <c r="L1917" s="39" t="str">
        <f>IFERROR('04A_국토부원자료'!O1918,"")</f>
        <v>올림픽로 336</v>
      </c>
      <c r="M1917" s="39" t="str">
        <f>IFERROR('04A_국토부원자료'!Q1918,"")</f>
        <v>중개거래</v>
      </c>
      <c r="N1917" s="38">
        <f>IF(B1917="","",IF('02_대상물건입력'!B5="",1,IF(ISNUMBER(SEARCH('02_대상물건입력'!B5,B1917)),1,0)))</f>
        <v>1</v>
      </c>
      <c r="O1917" s="38">
        <f>IF(B1917="","",IF('02_대상물건입력'!B6="",1,IF(ISNUMBER(SEARCH('02_대상물건입력'!B6,B1917)),1,0)))</f>
        <v>0</v>
      </c>
      <c r="P1917" s="38">
        <f>IF(L1917="","",IF('02_대상물건입력'!B15="",0,IF(ISNUMBER(SEARCH('02_대상물건입력'!B15,L1917)),1,0)))</f>
        <v>0</v>
      </c>
      <c r="Q1917" s="38">
        <f>IF(D1917="","",IF('02_대상물건입력'!B8="",0,IF(ISNUMBER(SEARCH('02_대상물건입력'!B8,D1917)),1,0)))</f>
        <v>0</v>
      </c>
      <c r="R1917" s="44">
        <f>IFERROR(ABS(E1917-'02_대상물건입력'!B11)/'02_대상물건입력'!B11,"")</f>
        <v>1.6415346440160419E-2</v>
      </c>
      <c r="S1917" s="38">
        <f>IFERROR(ABS(J1917-'02_대상물건입력'!B10),"")</f>
        <v>9</v>
      </c>
      <c r="T1917" s="38">
        <f>IFERROR(ABS('01_설정'!B4-F1917),"")</f>
        <v>92</v>
      </c>
      <c r="U1917" s="38">
        <f>IFERROR(ABS(K1917-YEAR('02_대상물건입력'!B14)),"")</f>
        <v>27</v>
      </c>
      <c r="V1917" s="38" t="str">
        <f>IF(B1917="","",IF(AND(E1917&gt;0,F1917&gt;0,H1917&gt;0,OR('04A_국토부원자료'!P1918="",'04A_국토부원자료'!P1918="-"),IF('01_설정'!B10=1,N1917=1,TRUE),R1917&lt;='01_설정'!B5,S1917&lt;='01_설정'!B6,T1917&lt;='01_설정'!B7,U1917&lt;='01_설정'!B8),"Y",""))</f>
        <v/>
      </c>
      <c r="W1917" s="40" t="str">
        <f>IF(V1917&lt;&gt;"Y","",MAX(0,(1-R1917/'01_설정'!B5))*'01_설정'!B14+MAX(0,(1-S1917/'01_설정'!B6))*'01_설정'!B15+MAX(0,(1-T1917/'01_설정'!B7))*'01_설정'!B16+MAX(0,(1-U1917/'01_설정'!B8))*'01_설정'!B17+O1917*'01_설정'!B11+Q1917*'01_설정'!B12+P1917*'01_설정'!B13)</f>
        <v/>
      </c>
      <c r="X1917" s="38" t="str">
        <f>IF(W1917="","",1+COUNTIFS($W$4:$W$3003,"&gt;"&amp;W1917)+COUNTIFS($W$4:W1917,W1917)-1)</f>
        <v/>
      </c>
    </row>
    <row r="1918" spans="1:24" ht="16.5">
      <c r="A1918" s="38">
        <f>IF('04A_국토부원자료'!A1919="","",ROW()-3)</f>
        <v>1915</v>
      </c>
      <c r="B1918" s="39" t="str">
        <f>IFERROR('04A_국토부원자료'!B1919,"")</f>
        <v>서울특별시 송파구 방이동</v>
      </c>
      <c r="C1918" s="39" t="str">
        <f>IF(B1918="","",IF('04A_국토부원자료'!C1919&lt;&gt;"",'04A_국토부원자료'!C1919,TRIM('04A_국토부원자료'!D1919&amp;IF('04A_국토부원자료'!E1919&lt;&gt;"","-"&amp;'04A_국토부원자료'!E1919,""))))</f>
        <v>46-2</v>
      </c>
      <c r="D1918" s="39" t="str">
        <f>IFERROR('04A_국토부원자료'!F1919,"")</f>
        <v>사보이시티잠실</v>
      </c>
      <c r="E1918" s="40">
        <f>IFERROR(VALUE(SUBSTITUTE('04A_국토부원자료'!G1919,",","")),"")</f>
        <v>23.728999999999999</v>
      </c>
      <c r="F1918" s="41">
        <f>IFERROR(IF(AND('04A_국토부원자료'!H1919&lt;&gt;"",'04A_국토부원자료'!I1919&lt;&gt;""),DATE(INT(VALUE(SUBSTITUTE('04A_국토부원자료'!H1919,",",""))/100),MOD(VALUE(SUBSTITUTE('04A_국토부원자료'!H1919,",","")),100),VALUE(SUBSTITUTE('04A_국토부원자료'!I1919,",",""))),""),"")</f>
        <v>46020</v>
      </c>
      <c r="G1918" s="42">
        <f>IFERROR(VALUE(SUBSTITUTE('04A_국토부원자료'!J1919,",","")),"")</f>
        <v>29500</v>
      </c>
      <c r="H1918" s="43">
        <f t="shared" si="58"/>
        <v>295000000</v>
      </c>
      <c r="I1918" s="43">
        <f t="shared" si="59"/>
        <v>12432045.176787898</v>
      </c>
      <c r="J1918" s="38">
        <f>IFERROR(VALUE(SUBSTITUTE('04A_국토부원자료'!K1919,",","")),"")</f>
        <v>8</v>
      </c>
      <c r="K1918" s="38">
        <f>IFERROR(VALUE(SUBSTITUTE('04A_국토부원자료'!N1919,",","")),"")</f>
        <v>2021</v>
      </c>
      <c r="L1918" s="39" t="str">
        <f>IFERROR('04A_국토부원자료'!O1919,"")</f>
        <v>오금로11길 45</v>
      </c>
      <c r="M1918" s="39" t="str">
        <f>IFERROR('04A_국토부원자료'!Q1919,"")</f>
        <v>중개거래</v>
      </c>
      <c r="N1918" s="38">
        <f>IF(B1918="","",IF('02_대상물건입력'!B5="",1,IF(ISNUMBER(SEARCH('02_대상물건입력'!B5,B1918)),1,0)))</f>
        <v>1</v>
      </c>
      <c r="O1918" s="38">
        <f>IF(B1918="","",IF('02_대상물건입력'!B6="",1,IF(ISNUMBER(SEARCH('02_대상물건입력'!B6,B1918)),1,0)))</f>
        <v>0</v>
      </c>
      <c r="P1918" s="38">
        <f>IF(L1918="","",IF('02_대상물건입력'!B15="",0,IF(ISNUMBER(SEARCH('02_대상물건입력'!B15,L1918)),1,0)))</f>
        <v>0</v>
      </c>
      <c r="Q1918" s="38">
        <f>IF(D1918="","",IF('02_대상물건입력'!B8="",0,IF(ISNUMBER(SEARCH('02_대상물건입력'!B8,D1918)),1,0)))</f>
        <v>0</v>
      </c>
      <c r="R1918" s="44">
        <f>IFERROR(ABS(E1918-'02_대상물건입력'!B11)/'02_대상물건입력'!B11,"")</f>
        <v>0.12898086833952457</v>
      </c>
      <c r="S1918" s="38">
        <f>IFERROR(ABS(J1918-'02_대상물건입력'!B10),"")</f>
        <v>4</v>
      </c>
      <c r="T1918" s="38">
        <f>IFERROR(ABS('01_설정'!B4-F1918),"")</f>
        <v>92</v>
      </c>
      <c r="U1918" s="38">
        <f>IFERROR(ABS(K1918-YEAR('02_대상물건입력'!B14)),"")</f>
        <v>5</v>
      </c>
      <c r="V1918" s="38" t="str">
        <f>IF(B1918="","",IF(AND(E1918&gt;0,F1918&gt;0,H1918&gt;0,OR('04A_국토부원자료'!P1919="",'04A_국토부원자료'!P1919="-"),IF('01_설정'!B10=1,N1918=1,TRUE),R1918&lt;='01_설정'!B5,S1918&lt;='01_설정'!B6,T1918&lt;='01_설정'!B7,U1918&lt;='01_설정'!B8),"Y",""))</f>
        <v>Y</v>
      </c>
      <c r="W1918" s="40">
        <f>IF(V1918&lt;&gt;"Y","",MAX(0,(1-R1918/'01_설정'!B5))*'01_설정'!B14+MAX(0,(1-S1918/'01_설정'!B6))*'01_설정'!B15+MAX(0,(1-T1918/'01_설정'!B7))*'01_설정'!B16+MAX(0,(1-U1918/'01_설정'!B8))*'01_설정'!B17+O1918*'01_설정'!B11+Q1918*'01_설정'!B12+P1918*'01_설정'!B13)</f>
        <v>34.537354818998551</v>
      </c>
      <c r="X1918" s="38">
        <f>IF(W1918="","",1+COUNTIFS($W$4:$W$3003,"&gt;"&amp;W1918)+COUNTIFS($W$4:W1918,W1918)-1)</f>
        <v>114</v>
      </c>
    </row>
    <row r="1919" spans="1:24" ht="16.5">
      <c r="A1919" s="38">
        <f>IF('04A_국토부원자료'!A1920="","",ROW()-3)</f>
        <v>1916</v>
      </c>
      <c r="B1919" s="39" t="str">
        <f>IFERROR('04A_국토부원자료'!B1920,"")</f>
        <v>서울특별시 송파구 방이동</v>
      </c>
      <c r="C1919" s="39" t="str">
        <f>IF(B1919="","",IF('04A_국토부원자료'!C1920&lt;&gt;"",'04A_국토부원자료'!C1920,TRIM('04A_국토부원자료'!D1920&amp;IF('04A_국토부원자료'!E1920&lt;&gt;"","-"&amp;'04A_국토부원자료'!E1920,""))))</f>
        <v>35-4</v>
      </c>
      <c r="D1919" s="39" t="str">
        <f>IFERROR('04A_국토부원자료'!F1920,"")</f>
        <v>I-SPACE 잠실2</v>
      </c>
      <c r="E1919" s="40">
        <f>IFERROR(VALUE(SUBSTITUTE('04A_국토부원자료'!G1920,",","")),"")</f>
        <v>29.6</v>
      </c>
      <c r="F1919" s="41">
        <f>IFERROR(IF(AND('04A_국토부원자료'!H1920&lt;&gt;"",'04A_국토부원자료'!I1920&lt;&gt;""),DATE(INT(VALUE(SUBSTITUTE('04A_국토부원자료'!H1920,",",""))/100),MOD(VALUE(SUBSTITUTE('04A_국토부원자료'!H1920,",","")),100),VALUE(SUBSTITUTE('04A_국토부원자료'!I1920,",",""))),""),"")</f>
        <v>46020</v>
      </c>
      <c r="G1919" s="42">
        <f>IFERROR(VALUE(SUBSTITUTE('04A_국토부원자료'!J1920,",","")),"")</f>
        <v>20000</v>
      </c>
      <c r="H1919" s="43">
        <f t="shared" si="58"/>
        <v>200000000</v>
      </c>
      <c r="I1919" s="43">
        <f t="shared" si="59"/>
        <v>6756756.7567567565</v>
      </c>
      <c r="J1919" s="38">
        <f>IFERROR(VALUE(SUBSTITUTE('04A_국토부원자료'!K1920,",","")),"")</f>
        <v>14</v>
      </c>
      <c r="K1919" s="38">
        <f>IFERROR(VALUE(SUBSTITUTE('04A_국토부원자료'!N1920,",","")),"")</f>
        <v>2003</v>
      </c>
      <c r="L1919" s="39" t="str">
        <f>IFERROR('04A_국토부원자료'!O1920,"")</f>
        <v>올림픽로 354</v>
      </c>
      <c r="M1919" s="39" t="str">
        <f>IFERROR('04A_국토부원자료'!Q1920,"")</f>
        <v>중개거래</v>
      </c>
      <c r="N1919" s="38">
        <f>IF(B1919="","",IF('02_대상물건입력'!B5="",1,IF(ISNUMBER(SEARCH('02_대상물건입력'!B5,B1919)),1,0)))</f>
        <v>1</v>
      </c>
      <c r="O1919" s="38">
        <f>IF(B1919="","",IF('02_대상물건입력'!B6="",1,IF(ISNUMBER(SEARCH('02_대상물건입력'!B6,B1919)),1,0)))</f>
        <v>0</v>
      </c>
      <c r="P1919" s="38">
        <f>IF(L1919="","",IF('02_대상물건입력'!B15="",0,IF(ISNUMBER(SEARCH('02_대상물건입력'!B15,L1919)),1,0)))</f>
        <v>0</v>
      </c>
      <c r="Q1919" s="38">
        <f>IF(D1919="","",IF('02_대상물건입력'!B8="",0,IF(ISNUMBER(SEARCH('02_대상물건입력'!B8,D1919)),1,0)))</f>
        <v>0</v>
      </c>
      <c r="R1919" s="44">
        <f>IFERROR(ABS(E1919-'02_대상물건입력'!B11)/'02_대상물건입력'!B11,"")</f>
        <v>8.6525614107213739E-2</v>
      </c>
      <c r="S1919" s="38">
        <f>IFERROR(ABS(J1919-'02_대상물건입력'!B10),"")</f>
        <v>2</v>
      </c>
      <c r="T1919" s="38">
        <f>IFERROR(ABS('01_설정'!B4-F1919),"")</f>
        <v>92</v>
      </c>
      <c r="U1919" s="38">
        <f>IFERROR(ABS(K1919-YEAR('02_대상물건입력'!B14)),"")</f>
        <v>23</v>
      </c>
      <c r="V1919" s="38" t="str">
        <f>IF(B1919="","",IF(AND(E1919&gt;0,F1919&gt;0,H1919&gt;0,OR('04A_국토부원자료'!P1920="",'04A_국토부원자료'!P1920="-"),IF('01_설정'!B10=1,N1919=1,TRUE),R1919&lt;='01_설정'!B5,S1919&lt;='01_설정'!B6,T1919&lt;='01_설정'!B7,U1919&lt;='01_설정'!B8),"Y",""))</f>
        <v/>
      </c>
      <c r="W1919" s="40" t="str">
        <f>IF(V1919&lt;&gt;"Y","",MAX(0,(1-R1919/'01_설정'!B5))*'01_설정'!B14+MAX(0,(1-S1919/'01_설정'!B6))*'01_설정'!B15+MAX(0,(1-T1919/'01_설정'!B7))*'01_설정'!B16+MAX(0,(1-U1919/'01_설정'!B8))*'01_설정'!B17+O1919*'01_설정'!B11+Q1919*'01_설정'!B12+P1919*'01_설정'!B13)</f>
        <v/>
      </c>
      <c r="X1919" s="38" t="str">
        <f>IF(W1919="","",1+COUNTIFS($W$4:$W$3003,"&gt;"&amp;W1919)+COUNTIFS($W$4:W1919,W1919)-1)</f>
        <v/>
      </c>
    </row>
    <row r="1920" spans="1:24" ht="16.5">
      <c r="A1920" s="38">
        <f>IF('04A_국토부원자료'!A1921="","",ROW()-3)</f>
        <v>1917</v>
      </c>
      <c r="B1920" s="39" t="str">
        <f>IFERROR('04A_국토부원자료'!B1921,"")</f>
        <v>서울특별시 송파구 방이동</v>
      </c>
      <c r="C1920" s="39" t="str">
        <f>IF(B1920="","",IF('04A_국토부원자료'!C1921&lt;&gt;"",'04A_국토부원자료'!C1921,TRIM('04A_국토부원자료'!D1921&amp;IF('04A_국토부원자료'!E1921&lt;&gt;"","-"&amp;'04A_국토부원자료'!E1921,""))))</f>
        <v>49</v>
      </c>
      <c r="D1920" s="39" t="str">
        <f>IFERROR('04A_국토부원자료'!F1921,"")</f>
        <v>오르본 인투파크 오피스텔</v>
      </c>
      <c r="E1920" s="40">
        <f>IFERROR(VALUE(SUBSTITUTE('04A_국토부원자료'!G1921,",","")),"")</f>
        <v>29.616</v>
      </c>
      <c r="F1920" s="41">
        <f>IFERROR(IF(AND('04A_국토부원자료'!H1921&lt;&gt;"",'04A_국토부원자료'!I1921&lt;&gt;""),DATE(INT(VALUE(SUBSTITUTE('04A_국토부원자료'!H1921,",",""))/100),MOD(VALUE(SUBSTITUTE('04A_국토부원자료'!H1921,",","")),100),VALUE(SUBSTITUTE('04A_국토부원자료'!I1921,",",""))),""),"")</f>
        <v>46015</v>
      </c>
      <c r="G1920" s="42">
        <f>IFERROR(VALUE(SUBSTITUTE('04A_국토부원자료'!J1921,",","")),"")</f>
        <v>29750</v>
      </c>
      <c r="H1920" s="43">
        <f t="shared" si="58"/>
        <v>297500000</v>
      </c>
      <c r="I1920" s="43">
        <f t="shared" si="59"/>
        <v>10045245.813074015</v>
      </c>
      <c r="J1920" s="38">
        <f>IFERROR(VALUE(SUBSTITUTE('04A_국토부원자료'!K1921,",","")),"")</f>
        <v>15</v>
      </c>
      <c r="K1920" s="38">
        <f>IFERROR(VALUE(SUBSTITUTE('04A_국토부원자료'!N1921,",","")),"")</f>
        <v>2018</v>
      </c>
      <c r="L1920" s="39" t="str">
        <f>IFERROR('04A_국토부원자료'!O1921,"")</f>
        <v>오금로11길 55-22</v>
      </c>
      <c r="M1920" s="39" t="str">
        <f>IFERROR('04A_국토부원자료'!Q1921,"")</f>
        <v>중개거래</v>
      </c>
      <c r="N1920" s="38">
        <f>IF(B1920="","",IF('02_대상물건입력'!B5="",1,IF(ISNUMBER(SEARCH('02_대상물건입력'!B5,B1920)),1,0)))</f>
        <v>1</v>
      </c>
      <c r="O1920" s="38">
        <f>IF(B1920="","",IF('02_대상물건입력'!B6="",1,IF(ISNUMBER(SEARCH('02_대상물건입력'!B6,B1920)),1,0)))</f>
        <v>0</v>
      </c>
      <c r="P1920" s="38">
        <f>IF(L1920="","",IF('02_대상물건입력'!B15="",0,IF(ISNUMBER(SEARCH('02_대상물건입력'!B15,L1920)),1,0)))</f>
        <v>0</v>
      </c>
      <c r="Q1920" s="38">
        <f>IF(D1920="","",IF('02_대상물건입력'!B8="",0,IF(ISNUMBER(SEARCH('02_대상물건입력'!B8,D1920)),1,0)))</f>
        <v>0</v>
      </c>
      <c r="R1920" s="44">
        <f>IFERROR(ABS(E1920-'02_대상물건입력'!B11)/'02_대상물건입력'!B11,"")</f>
        <v>8.7112925249974327E-2</v>
      </c>
      <c r="S1920" s="38">
        <f>IFERROR(ABS(J1920-'02_대상물건입력'!B10),"")</f>
        <v>3</v>
      </c>
      <c r="T1920" s="38">
        <f>IFERROR(ABS('01_설정'!B4-F1920),"")</f>
        <v>97</v>
      </c>
      <c r="U1920" s="38">
        <f>IFERROR(ABS(K1920-YEAR('02_대상물건입력'!B14)),"")</f>
        <v>8</v>
      </c>
      <c r="V1920" s="38" t="str">
        <f>IF(B1920="","",IF(AND(E1920&gt;0,F1920&gt;0,H1920&gt;0,OR('04A_국토부원자료'!P1921="",'04A_국토부원자료'!P1921="-"),IF('01_설정'!B10=1,N1920=1,TRUE),R1920&lt;='01_설정'!B5,S1920&lt;='01_설정'!B6,T1920&lt;='01_설정'!B7,U1920&lt;='01_설정'!B8),"Y",""))</f>
        <v>Y</v>
      </c>
      <c r="W1920" s="40">
        <f>IF(V1920&lt;&gt;"Y","",MAX(0,(1-R1920/'01_설정'!B5))*'01_설정'!B14+MAX(0,(1-S1920/'01_설정'!B6))*'01_설정'!B15+MAX(0,(1-T1920/'01_설정'!B7))*'01_설정'!B16+MAX(0,(1-U1920/'01_설정'!B8))*'01_설정'!B17+O1920*'01_설정'!B11+Q1920*'01_설정'!B12+P1920*'01_설정'!B13)</f>
        <v>37.539542030057049</v>
      </c>
      <c r="X1920" s="38">
        <f>IF(W1920="","",1+COUNTIFS($W$4:$W$3003,"&gt;"&amp;W1920)+COUNTIFS($W$4:W1920,W1920)-1)</f>
        <v>89</v>
      </c>
    </row>
    <row r="1921" spans="1:24" ht="16.5">
      <c r="A1921" s="38">
        <f>IF('04A_국토부원자료'!A1922="","",ROW()-3)</f>
        <v>1918</v>
      </c>
      <c r="B1921" s="39" t="str">
        <f>IFERROR('04A_국토부원자료'!B1922,"")</f>
        <v>서울특별시 송파구 방이동</v>
      </c>
      <c r="C1921" s="39" t="str">
        <f>IF(B1921="","",IF('04A_국토부원자료'!C1922&lt;&gt;"",'04A_국토부원자료'!C1922,TRIM('04A_국토부원자료'!D1922&amp;IF('04A_국토부원자료'!E1922&lt;&gt;"","-"&amp;'04A_국토부원자료'!E1922,""))))</f>
        <v>46-6</v>
      </c>
      <c r="D1921" s="39" t="str">
        <f>IFERROR('04A_국토부원자료'!F1922,"")</f>
        <v>잠실 에스뜨레야90</v>
      </c>
      <c r="E1921" s="40">
        <f>IFERROR(VALUE(SUBSTITUTE('04A_국토부원자료'!G1922,",","")),"")</f>
        <v>50.98</v>
      </c>
      <c r="F1921" s="41">
        <f>IFERROR(IF(AND('04A_국토부원자료'!H1922&lt;&gt;"",'04A_국토부원자료'!I1922&lt;&gt;""),DATE(INT(VALUE(SUBSTITUTE('04A_국토부원자료'!H1922,",",""))/100),MOD(VALUE(SUBSTITUTE('04A_국토부원자료'!H1922,",","")),100),VALUE(SUBSTITUTE('04A_국토부원자료'!I1922,",",""))),""),"")</f>
        <v>46013</v>
      </c>
      <c r="G1921" s="42">
        <f>IFERROR(VALUE(SUBSTITUTE('04A_국토부원자료'!J1922,",","")),"")</f>
        <v>73500</v>
      </c>
      <c r="H1921" s="43">
        <f t="shared" si="58"/>
        <v>735000000</v>
      </c>
      <c r="I1921" s="43">
        <f t="shared" si="59"/>
        <v>14417418.595527658</v>
      </c>
      <c r="J1921" s="38">
        <f>IFERROR(VALUE(SUBSTITUTE('04A_국토부원자료'!K1922,",","")),"")</f>
        <v>10</v>
      </c>
      <c r="K1921" s="38">
        <f>IFERROR(VALUE(SUBSTITUTE('04A_국토부원자료'!N1922,",","")),"")</f>
        <v>2023</v>
      </c>
      <c r="L1921" s="39" t="str">
        <f>IFERROR('04A_국토부원자료'!O1922,"")</f>
        <v>백제고분로51길 23</v>
      </c>
      <c r="M1921" s="39" t="str">
        <f>IFERROR('04A_국토부원자료'!Q1922,"")</f>
        <v>중개거래</v>
      </c>
      <c r="N1921" s="38">
        <f>IF(B1921="","",IF('02_대상물건입력'!B5="",1,IF(ISNUMBER(SEARCH('02_대상물건입력'!B5,B1921)),1,0)))</f>
        <v>1</v>
      </c>
      <c r="O1921" s="38">
        <f>IF(B1921="","",IF('02_대상물건입력'!B6="",1,IF(ISNUMBER(SEARCH('02_대상물건입력'!B6,B1921)),1,0)))</f>
        <v>0</v>
      </c>
      <c r="P1921" s="38">
        <f>IF(L1921="","",IF('02_대상물건입력'!B15="",0,IF(ISNUMBER(SEARCH('02_대상물건입력'!B15,L1921)),1,0)))</f>
        <v>0</v>
      </c>
      <c r="Q1921" s="38">
        <f>IF(D1921="","",IF('02_대상물건입력'!B8="",0,IF(ISNUMBER(SEARCH('02_대상물건입력'!B8,D1921)),1,0)))</f>
        <v>0</v>
      </c>
      <c r="R1921" s="44">
        <f>IFERROR(ABS(E1921-'02_대상물건입력'!B11)/'02_대상물건입력'!B11,"")</f>
        <v>0.87132012862114017</v>
      </c>
      <c r="S1921" s="38">
        <f>IFERROR(ABS(J1921-'02_대상물건입력'!B10),"")</f>
        <v>2</v>
      </c>
      <c r="T1921" s="38">
        <f>IFERROR(ABS('01_설정'!B4-F1921),"")</f>
        <v>99</v>
      </c>
      <c r="U1921" s="38">
        <f>IFERROR(ABS(K1921-YEAR('02_대상물건입력'!B14)),"")</f>
        <v>3</v>
      </c>
      <c r="V1921" s="38" t="str">
        <f>IF(B1921="","",IF(AND(E1921&gt;0,F1921&gt;0,H1921&gt;0,OR('04A_국토부원자료'!P1922="",'04A_국토부원자료'!P1922="-"),IF('01_설정'!B10=1,N1921=1,TRUE),R1921&lt;='01_설정'!B5,S1921&lt;='01_설정'!B6,T1921&lt;='01_설정'!B7,U1921&lt;='01_설정'!B8),"Y",""))</f>
        <v/>
      </c>
      <c r="W1921" s="40" t="str">
        <f>IF(V1921&lt;&gt;"Y","",MAX(0,(1-R1921/'01_설정'!B5))*'01_설정'!B14+MAX(0,(1-S1921/'01_설정'!B6))*'01_설정'!B15+MAX(0,(1-T1921/'01_설정'!B7))*'01_설정'!B16+MAX(0,(1-U1921/'01_설정'!B8))*'01_설정'!B17+O1921*'01_설정'!B11+Q1921*'01_설정'!B12+P1921*'01_설정'!B13)</f>
        <v/>
      </c>
      <c r="X1921" s="38" t="str">
        <f>IF(W1921="","",1+COUNTIFS($W$4:$W$3003,"&gt;"&amp;W1921)+COUNTIFS($W$4:W1921,W1921)-1)</f>
        <v/>
      </c>
    </row>
    <row r="1922" spans="1:24" ht="16.5">
      <c r="A1922" s="38">
        <f>IF('04A_국토부원자료'!A1923="","",ROW()-3)</f>
        <v>1919</v>
      </c>
      <c r="B1922" s="39" t="str">
        <f>IFERROR('04A_국토부원자료'!B1923,"")</f>
        <v>서울특별시 송파구 방이동</v>
      </c>
      <c r="C1922" s="39" t="str">
        <f>IF(B1922="","",IF('04A_국토부원자료'!C1923&lt;&gt;"",'04A_국토부원자료'!C1923,TRIM('04A_국토부원자료'!D1923&amp;IF('04A_국토부원자료'!E1923&lt;&gt;"","-"&amp;'04A_국토부원자료'!E1923,""))))</f>
        <v>22</v>
      </c>
      <c r="D1922" s="39" t="str">
        <f>IFERROR('04A_국토부원자료'!F1923,"")</f>
        <v>대우유토피아오피스텔</v>
      </c>
      <c r="E1922" s="40">
        <f>IFERROR(VALUE(SUBSTITUTE('04A_국토부원자료'!G1923,",","")),"")</f>
        <v>42.8</v>
      </c>
      <c r="F1922" s="41">
        <f>IFERROR(IF(AND('04A_국토부원자료'!H1923&lt;&gt;"",'04A_국토부원자료'!I1923&lt;&gt;""),DATE(INT(VALUE(SUBSTITUTE('04A_국토부원자료'!H1923,",",""))/100),MOD(VALUE(SUBSTITUTE('04A_국토부원자료'!H1923,",","")),100),VALUE(SUBSTITUTE('04A_국토부원자료'!I1923,",",""))),""),"")</f>
        <v>46010</v>
      </c>
      <c r="G1922" s="42">
        <f>IFERROR(VALUE(SUBSTITUTE('04A_국토부원자료'!J1923,",","")),"")</f>
        <v>22700</v>
      </c>
      <c r="H1922" s="43">
        <f t="shared" si="58"/>
        <v>227000000</v>
      </c>
      <c r="I1922" s="43">
        <f t="shared" si="59"/>
        <v>5303738.3177570095</v>
      </c>
      <c r="J1922" s="38">
        <f>IFERROR(VALUE(SUBSTITUTE('04A_국토부원자료'!K1923,",","")),"")</f>
        <v>16</v>
      </c>
      <c r="K1922" s="38">
        <f>IFERROR(VALUE(SUBSTITUTE('04A_국토부원자료'!N1923,",","")),"")</f>
        <v>1999</v>
      </c>
      <c r="L1922" s="39" t="str">
        <f>IFERROR('04A_국토부원자료'!O1923,"")</f>
        <v>올림픽로 336</v>
      </c>
      <c r="M1922" s="39" t="str">
        <f>IFERROR('04A_국토부원자료'!Q1923,"")</f>
        <v>중개거래</v>
      </c>
      <c r="N1922" s="38">
        <f>IF(B1922="","",IF('02_대상물건입력'!B5="",1,IF(ISNUMBER(SEARCH('02_대상물건입력'!B5,B1922)),1,0)))</f>
        <v>1</v>
      </c>
      <c r="O1922" s="38">
        <f>IF(B1922="","",IF('02_대상물건입력'!B6="",1,IF(ISNUMBER(SEARCH('02_대상물건입력'!B6,B1922)),1,0)))</f>
        <v>0</v>
      </c>
      <c r="P1922" s="38">
        <f>IF(L1922="","",IF('02_대상물건입력'!B15="",0,IF(ISNUMBER(SEARCH('02_대상물건입력'!B15,L1922)),1,0)))</f>
        <v>0</v>
      </c>
      <c r="Q1922" s="38">
        <f>IF(D1922="","",IF('02_대상물건입력'!B8="",0,IF(ISNUMBER(SEARCH('02_대상물건입력'!B8,D1922)),1,0)))</f>
        <v>0</v>
      </c>
      <c r="R1922" s="44">
        <f>IFERROR(ABS(E1922-'02_대상물건입력'!B11)/'02_대상물건입력'!B11,"")</f>
        <v>0.57105730688475487</v>
      </c>
      <c r="S1922" s="38">
        <f>IFERROR(ABS(J1922-'02_대상물건입력'!B10),"")</f>
        <v>4</v>
      </c>
      <c r="T1922" s="38">
        <f>IFERROR(ABS('01_설정'!B4-F1922),"")</f>
        <v>102</v>
      </c>
      <c r="U1922" s="38">
        <f>IFERROR(ABS(K1922-YEAR('02_대상물건입력'!B14)),"")</f>
        <v>27</v>
      </c>
      <c r="V1922" s="38" t="str">
        <f>IF(B1922="","",IF(AND(E1922&gt;0,F1922&gt;0,H1922&gt;0,OR('04A_국토부원자료'!P1923="",'04A_국토부원자료'!P1923="-"),IF('01_설정'!B10=1,N1922=1,TRUE),R1922&lt;='01_설정'!B5,S1922&lt;='01_설정'!B6,T1922&lt;='01_설정'!B7,U1922&lt;='01_설정'!B8),"Y",""))</f>
        <v/>
      </c>
      <c r="W1922" s="40" t="str">
        <f>IF(V1922&lt;&gt;"Y","",MAX(0,(1-R1922/'01_설정'!B5))*'01_설정'!B14+MAX(0,(1-S1922/'01_설정'!B6))*'01_설정'!B15+MAX(0,(1-T1922/'01_설정'!B7))*'01_설정'!B16+MAX(0,(1-U1922/'01_설정'!B8))*'01_설정'!B17+O1922*'01_설정'!B11+Q1922*'01_설정'!B12+P1922*'01_설정'!B13)</f>
        <v/>
      </c>
      <c r="X1922" s="38" t="str">
        <f>IF(W1922="","",1+COUNTIFS($W$4:$W$3003,"&gt;"&amp;W1922)+COUNTIFS($W$4:W1922,W1922)-1)</f>
        <v/>
      </c>
    </row>
    <row r="1923" spans="1:24" ht="16.5">
      <c r="A1923" s="38">
        <f>IF('04A_국토부원자료'!A1924="","",ROW()-3)</f>
        <v>1920</v>
      </c>
      <c r="B1923" s="39" t="str">
        <f>IFERROR('04A_국토부원자료'!B1924,"")</f>
        <v>서울특별시 송파구 방이동</v>
      </c>
      <c r="C1923" s="39" t="str">
        <f>IF(B1923="","",IF('04A_국토부원자료'!C1924&lt;&gt;"",'04A_국토부원자료'!C1924,TRIM('04A_국토부원자료'!D1924&amp;IF('04A_국토부원자료'!E1924&lt;&gt;"","-"&amp;'04A_국토부원자료'!E1924,""))))</f>
        <v>47-2</v>
      </c>
      <c r="D1923" s="39" t="str">
        <f>IFERROR('04A_국토부원자료'!F1924,"")</f>
        <v>에비뉴잠실</v>
      </c>
      <c r="E1923" s="40">
        <f>IFERROR(VALUE(SUBSTITUTE('04A_국토부원자료'!G1924,",","")),"")</f>
        <v>41.45</v>
      </c>
      <c r="F1923" s="41">
        <f>IFERROR(IF(AND('04A_국토부원자료'!H1924&lt;&gt;"",'04A_국토부원자료'!I1924&lt;&gt;""),DATE(INT(VALUE(SUBSTITUTE('04A_국토부원자료'!H1924,",",""))/100),MOD(VALUE(SUBSTITUTE('04A_국토부원자료'!H1924,",","")),100),VALUE(SUBSTITUTE('04A_국토부원자료'!I1924,",",""))),""),"")</f>
        <v>46010</v>
      </c>
      <c r="G1923" s="42">
        <f>IFERROR(VALUE(SUBSTITUTE('04A_국토부원자료'!J1924,",","")),"")</f>
        <v>41000</v>
      </c>
      <c r="H1923" s="43">
        <f t="shared" si="58"/>
        <v>410000000</v>
      </c>
      <c r="I1923" s="43">
        <f t="shared" si="59"/>
        <v>9891435.4644149579</v>
      </c>
      <c r="J1923" s="38">
        <f>IFERROR(VALUE(SUBSTITUTE('04A_국토부원자료'!K1924,",","")),"")</f>
        <v>7</v>
      </c>
      <c r="K1923" s="38">
        <f>IFERROR(VALUE(SUBSTITUTE('04A_국토부원자료'!N1924,",","")),"")</f>
        <v>2020</v>
      </c>
      <c r="L1923" s="39" t="str">
        <f>IFERROR('04A_국토부원자료'!O1924,"")</f>
        <v>오금로11길 47-16</v>
      </c>
      <c r="M1923" s="39" t="str">
        <f>IFERROR('04A_국토부원자료'!Q1924,"")</f>
        <v>중개거래</v>
      </c>
      <c r="N1923" s="38">
        <f>IF(B1923="","",IF('02_대상물건입력'!B5="",1,IF(ISNUMBER(SEARCH('02_대상물건입력'!B5,B1923)),1,0)))</f>
        <v>1</v>
      </c>
      <c r="O1923" s="38">
        <f>IF(B1923="","",IF('02_대상물건입력'!B6="",1,IF(ISNUMBER(SEARCH('02_대상물건입력'!B6,B1923)),1,0)))</f>
        <v>0</v>
      </c>
      <c r="P1923" s="38">
        <f>IF(L1923="","",IF('02_대상물건입력'!B15="",0,IF(ISNUMBER(SEARCH('02_대상물건입력'!B15,L1923)),1,0)))</f>
        <v>0</v>
      </c>
      <c r="Q1923" s="38">
        <f>IF(D1923="","",IF('02_대상물건입력'!B8="",0,IF(ISNUMBER(SEARCH('02_대상물건입력'!B8,D1923)),1,0)))</f>
        <v>0</v>
      </c>
      <c r="R1923" s="44">
        <f>IFERROR(ABS(E1923-'02_대상물건입력'!B11)/'02_대상물건입력'!B11,"")</f>
        <v>0.52150292921432473</v>
      </c>
      <c r="S1923" s="38">
        <f>IFERROR(ABS(J1923-'02_대상물건입력'!B10),"")</f>
        <v>5</v>
      </c>
      <c r="T1923" s="38">
        <f>IFERROR(ABS('01_설정'!B4-F1923),"")</f>
        <v>102</v>
      </c>
      <c r="U1923" s="38">
        <f>IFERROR(ABS(K1923-YEAR('02_대상물건입력'!B14)),"")</f>
        <v>6</v>
      </c>
      <c r="V1923" s="38" t="str">
        <f>IF(B1923="","",IF(AND(E1923&gt;0,F1923&gt;0,H1923&gt;0,OR('04A_국토부원자료'!P1924="",'04A_국토부원자료'!P1924="-"),IF('01_설정'!B10=1,N1923=1,TRUE),R1923&lt;='01_설정'!B5,S1923&lt;='01_설정'!B6,T1923&lt;='01_설정'!B7,U1923&lt;='01_설정'!B8),"Y",""))</f>
        <v/>
      </c>
      <c r="W1923" s="40" t="str">
        <f>IF(V1923&lt;&gt;"Y","",MAX(0,(1-R1923/'01_설정'!B5))*'01_설정'!B14+MAX(0,(1-S1923/'01_설정'!B6))*'01_설정'!B15+MAX(0,(1-T1923/'01_설정'!B7))*'01_설정'!B16+MAX(0,(1-U1923/'01_설정'!B8))*'01_설정'!B17+O1923*'01_설정'!B11+Q1923*'01_설정'!B12+P1923*'01_설정'!B13)</f>
        <v/>
      </c>
      <c r="X1923" s="38" t="str">
        <f>IF(W1923="","",1+COUNTIFS($W$4:$W$3003,"&gt;"&amp;W1923)+COUNTIFS($W$4:W1923,W1923)-1)</f>
        <v/>
      </c>
    </row>
    <row r="1924" spans="1:24" ht="16.5">
      <c r="A1924" s="38">
        <f>IF('04A_국토부원자료'!A1925="","",ROW()-3)</f>
        <v>1921</v>
      </c>
      <c r="B1924" s="39" t="str">
        <f>IFERROR('04A_국토부원자료'!B1925,"")</f>
        <v>서울특별시 송파구 방이동</v>
      </c>
      <c r="C1924" s="39" t="str">
        <f>IF(B1924="","",IF('04A_국토부원자료'!C1925&lt;&gt;"",'04A_국토부원자료'!C1925,TRIM('04A_국토부원자료'!D1925&amp;IF('04A_국토부원자료'!E1925&lt;&gt;"","-"&amp;'04A_국토부원자료'!E1925,""))))</f>
        <v>22-5</v>
      </c>
      <c r="D1924" s="39" t="str">
        <f>IFERROR('04A_국토부원자료'!F1925,"")</f>
        <v>잠실리시온</v>
      </c>
      <c r="E1924" s="40">
        <f>IFERROR(VALUE(SUBSTITUTE('04A_국토부원자료'!G1925,",","")),"")</f>
        <v>43.05</v>
      </c>
      <c r="F1924" s="41">
        <f>IFERROR(IF(AND('04A_국토부원자료'!H1925&lt;&gt;"",'04A_국토부원자료'!I1925&lt;&gt;""),DATE(INT(VALUE(SUBSTITUTE('04A_국토부원자료'!H1925,",",""))/100),MOD(VALUE(SUBSTITUTE('04A_국토부원자료'!H1925,",","")),100),VALUE(SUBSTITUTE('04A_국토부원자료'!I1925,",",""))),""),"")</f>
        <v>46010</v>
      </c>
      <c r="G1924" s="42">
        <f>IFERROR(VALUE(SUBSTITUTE('04A_국토부원자료'!J1925,",","")),"")</f>
        <v>34700</v>
      </c>
      <c r="H1924" s="43">
        <f t="shared" ref="H1924:H1987" si="60">IF(G1924="","",G1924*10000)</f>
        <v>347000000</v>
      </c>
      <c r="I1924" s="43">
        <f t="shared" ref="I1924:I1987" si="61">IFERROR(IF(AND(H1924&gt;0,E1924&gt;0),H1924/E1924,""),"")</f>
        <v>8060394.8896631831</v>
      </c>
      <c r="J1924" s="38">
        <f>IFERROR(VALUE(SUBSTITUTE('04A_국토부원자료'!K1925,",","")),"")</f>
        <v>15</v>
      </c>
      <c r="K1924" s="38">
        <f>IFERROR(VALUE(SUBSTITUTE('04A_국토부원자료'!N1925,",","")),"")</f>
        <v>2004</v>
      </c>
      <c r="L1924" s="39" t="str">
        <f>IFERROR('04A_국토부원자료'!O1925,"")</f>
        <v>오금로 87</v>
      </c>
      <c r="M1924" s="39" t="str">
        <f>IFERROR('04A_국토부원자료'!Q1925,"")</f>
        <v>중개거래</v>
      </c>
      <c r="N1924" s="38">
        <f>IF(B1924="","",IF('02_대상물건입력'!B5="",1,IF(ISNUMBER(SEARCH('02_대상물건입력'!B5,B1924)),1,0)))</f>
        <v>1</v>
      </c>
      <c r="O1924" s="38">
        <f>IF(B1924="","",IF('02_대상물건입력'!B6="",1,IF(ISNUMBER(SEARCH('02_대상물건입력'!B6,B1924)),1,0)))</f>
        <v>0</v>
      </c>
      <c r="P1924" s="38">
        <f>IF(L1924="","",IF('02_대상물건입력'!B15="",0,IF(ISNUMBER(SEARCH('02_대상물건입력'!B15,L1924)),1,0)))</f>
        <v>0</v>
      </c>
      <c r="Q1924" s="38">
        <f>IF(D1924="","",IF('02_대상물건입력'!B8="",0,IF(ISNUMBER(SEARCH('02_대상물건입력'!B8,D1924)),1,0)))</f>
        <v>0</v>
      </c>
      <c r="R1924" s="44">
        <f>IFERROR(ABS(E1924-'02_대상물건입력'!B11)/'02_대상물건입력'!B11,"")</f>
        <v>0.58023404349039009</v>
      </c>
      <c r="S1924" s="38">
        <f>IFERROR(ABS(J1924-'02_대상물건입력'!B10),"")</f>
        <v>3</v>
      </c>
      <c r="T1924" s="38">
        <f>IFERROR(ABS('01_설정'!B4-F1924),"")</f>
        <v>102</v>
      </c>
      <c r="U1924" s="38">
        <f>IFERROR(ABS(K1924-YEAR('02_대상물건입력'!B14)),"")</f>
        <v>22</v>
      </c>
      <c r="V1924" s="38" t="str">
        <f>IF(B1924="","",IF(AND(E1924&gt;0,F1924&gt;0,H1924&gt;0,OR('04A_국토부원자료'!P1925="",'04A_국토부원자료'!P1925="-"),IF('01_설정'!B10=1,N1924=1,TRUE),R1924&lt;='01_설정'!B5,S1924&lt;='01_설정'!B6,T1924&lt;='01_설정'!B7,U1924&lt;='01_설정'!B8),"Y",""))</f>
        <v/>
      </c>
      <c r="W1924" s="40" t="str">
        <f>IF(V1924&lt;&gt;"Y","",MAX(0,(1-R1924/'01_설정'!B5))*'01_설정'!B14+MAX(0,(1-S1924/'01_설정'!B6))*'01_설정'!B15+MAX(0,(1-T1924/'01_설정'!B7))*'01_설정'!B16+MAX(0,(1-U1924/'01_설정'!B8))*'01_설정'!B17+O1924*'01_설정'!B11+Q1924*'01_설정'!B12+P1924*'01_설정'!B13)</f>
        <v/>
      </c>
      <c r="X1924" s="38" t="str">
        <f>IF(W1924="","",1+COUNTIFS($W$4:$W$3003,"&gt;"&amp;W1924)+COUNTIFS($W$4:W1924,W1924)-1)</f>
        <v/>
      </c>
    </row>
    <row r="1925" spans="1:24" ht="16.5">
      <c r="A1925" s="38">
        <f>IF('04A_국토부원자료'!A1926="","",ROW()-3)</f>
        <v>1922</v>
      </c>
      <c r="B1925" s="39" t="str">
        <f>IFERROR('04A_국토부원자료'!B1926,"")</f>
        <v>서울특별시 송파구 방이동</v>
      </c>
      <c r="C1925" s="39" t="str">
        <f>IF(B1925="","",IF('04A_국토부원자료'!C1926&lt;&gt;"",'04A_국토부원자료'!C1926,TRIM('04A_국토부원자료'!D1926&amp;IF('04A_국토부원자료'!E1926&lt;&gt;"","-"&amp;'04A_국토부원자료'!E1926,""))))</f>
        <v>48-2</v>
      </c>
      <c r="D1925" s="39" t="str">
        <f>IFERROR('04A_국토부원자료'!F1926,"")</f>
        <v>어반로프트 올림픽파크</v>
      </c>
      <c r="E1925" s="40">
        <f>IFERROR(VALUE(SUBSTITUTE('04A_국토부원자료'!G1926,",","")),"")</f>
        <v>18.360099999999999</v>
      </c>
      <c r="F1925" s="41">
        <f>IFERROR(IF(AND('04A_국토부원자료'!H1926&lt;&gt;"",'04A_국토부원자료'!I1926&lt;&gt;""),DATE(INT(VALUE(SUBSTITUTE('04A_국토부원자료'!H1926,",",""))/100),MOD(VALUE(SUBSTITUTE('04A_국토부원자료'!H1926,",","")),100),VALUE(SUBSTITUTE('04A_국토부원자료'!I1926,",",""))),""),"")</f>
        <v>46009</v>
      </c>
      <c r="G1925" s="42">
        <f>IFERROR(VALUE(SUBSTITUTE('04A_국토부원자료'!J1926,",","")),"")</f>
        <v>21000</v>
      </c>
      <c r="H1925" s="43">
        <f t="shared" si="60"/>
        <v>210000000</v>
      </c>
      <c r="I1925" s="43">
        <f t="shared" si="61"/>
        <v>11437846.199094776</v>
      </c>
      <c r="J1925" s="38">
        <f>IFERROR(VALUE(SUBSTITUTE('04A_국토부원자료'!K1926,",","")),"")</f>
        <v>3</v>
      </c>
      <c r="K1925" s="38">
        <f>IFERROR(VALUE(SUBSTITUTE('04A_국토부원자료'!N1926,",","")),"")</f>
        <v>2021</v>
      </c>
      <c r="L1925" s="39" t="str">
        <f>IFERROR('04A_국토부원자료'!O1926,"")</f>
        <v>위례성대로2길 11</v>
      </c>
      <c r="M1925" s="39" t="str">
        <f>IFERROR('04A_국토부원자료'!Q1926,"")</f>
        <v>직거래</v>
      </c>
      <c r="N1925" s="38">
        <f>IF(B1925="","",IF('02_대상물건입력'!B5="",1,IF(ISNUMBER(SEARCH('02_대상물건입력'!B5,B1925)),1,0)))</f>
        <v>1</v>
      </c>
      <c r="O1925" s="38">
        <f>IF(B1925="","",IF('02_대상물건입력'!B6="",1,IF(ISNUMBER(SEARCH('02_대상물건입력'!B6,B1925)),1,0)))</f>
        <v>0</v>
      </c>
      <c r="P1925" s="38">
        <f>IF(L1925="","",IF('02_대상물건입력'!B15="",0,IF(ISNUMBER(SEARCH('02_대상물건입력'!B15,L1925)),1,0)))</f>
        <v>0</v>
      </c>
      <c r="Q1925" s="38">
        <f>IF(D1925="","",IF('02_대상물건입력'!B8="",0,IF(ISNUMBER(SEARCH('02_대상물건입력'!B8,D1925)),1,0)))</f>
        <v>0</v>
      </c>
      <c r="R1925" s="44">
        <f>IFERROR(ABS(E1925-'02_대상물건입력'!B11)/'02_대상물건입력'!B11,"")</f>
        <v>0.32605679298750495</v>
      </c>
      <c r="S1925" s="38">
        <f>IFERROR(ABS(J1925-'02_대상물건입력'!B10),"")</f>
        <v>9</v>
      </c>
      <c r="T1925" s="38">
        <f>IFERROR(ABS('01_설정'!B4-F1925),"")</f>
        <v>103</v>
      </c>
      <c r="U1925" s="38">
        <f>IFERROR(ABS(K1925-YEAR('02_대상물건입력'!B14)),"")</f>
        <v>5</v>
      </c>
      <c r="V1925" s="38" t="str">
        <f>IF(B1925="","",IF(AND(E1925&gt;0,F1925&gt;0,H1925&gt;0,OR('04A_국토부원자료'!P1926="",'04A_국토부원자료'!P1926="-"),IF('01_설정'!B10=1,N1925=1,TRUE),R1925&lt;='01_설정'!B5,S1925&lt;='01_설정'!B6,T1925&lt;='01_설정'!B7,U1925&lt;='01_설정'!B8),"Y",""))</f>
        <v/>
      </c>
      <c r="W1925" s="40" t="str">
        <f>IF(V1925&lt;&gt;"Y","",MAX(0,(1-R1925/'01_설정'!B5))*'01_설정'!B14+MAX(0,(1-S1925/'01_설정'!B6))*'01_설정'!B15+MAX(0,(1-T1925/'01_설정'!B7))*'01_설정'!B16+MAX(0,(1-U1925/'01_설정'!B8))*'01_설정'!B17+O1925*'01_설정'!B11+Q1925*'01_설정'!B12+P1925*'01_설정'!B13)</f>
        <v/>
      </c>
      <c r="X1925" s="38" t="str">
        <f>IF(W1925="","",1+COUNTIFS($W$4:$W$3003,"&gt;"&amp;W1925)+COUNTIFS($W$4:W1925,W1925)-1)</f>
        <v/>
      </c>
    </row>
    <row r="1926" spans="1:24" ht="16.5">
      <c r="A1926" s="38">
        <f>IF('04A_국토부원자료'!A1927="","",ROW()-3)</f>
        <v>1923</v>
      </c>
      <c r="B1926" s="39" t="str">
        <f>IFERROR('04A_국토부원자료'!B1927,"")</f>
        <v>서울특별시 송파구 방이동</v>
      </c>
      <c r="C1926" s="39" t="str">
        <f>IF(B1926="","",IF('04A_국토부원자료'!C1927&lt;&gt;"",'04A_국토부원자료'!C1927,TRIM('04A_국토부원자료'!D1927&amp;IF('04A_국토부원자료'!E1927&lt;&gt;"","-"&amp;'04A_국토부원자료'!E1927,""))))</f>
        <v>39</v>
      </c>
      <c r="D1926" s="39" t="str">
        <f>IFERROR('04A_국토부원자료'!F1927,"")</f>
        <v>잠실 제니알</v>
      </c>
      <c r="E1926" s="40">
        <f>IFERROR(VALUE(SUBSTITUTE('04A_국토부원자료'!G1927,",","")),"")</f>
        <v>23.57</v>
      </c>
      <c r="F1926" s="41">
        <f>IFERROR(IF(AND('04A_국토부원자료'!H1927&lt;&gt;"",'04A_국토부원자료'!I1927&lt;&gt;""),DATE(INT(VALUE(SUBSTITUTE('04A_국토부원자료'!H1927,",",""))/100),MOD(VALUE(SUBSTITUTE('04A_국토부원자료'!H1927,",","")),100),VALUE(SUBSTITUTE('04A_국토부원자료'!I1927,",",""))),""),"")</f>
        <v>46004</v>
      </c>
      <c r="G1926" s="42">
        <f>IFERROR(VALUE(SUBSTITUTE('04A_국토부원자료'!J1927,",","")),"")</f>
        <v>25500</v>
      </c>
      <c r="H1926" s="43">
        <f t="shared" si="60"/>
        <v>255000000</v>
      </c>
      <c r="I1926" s="43">
        <f t="shared" si="61"/>
        <v>10818837.505303351</v>
      </c>
      <c r="J1926" s="38">
        <f>IFERROR(VALUE(SUBSTITUTE('04A_국토부원자료'!K1927,",","")),"")</f>
        <v>5</v>
      </c>
      <c r="K1926" s="38">
        <f>IFERROR(VALUE(SUBSTITUTE('04A_국토부원자료'!N1927,",","")),"")</f>
        <v>2020</v>
      </c>
      <c r="L1926" s="39" t="str">
        <f>IFERROR('04A_국토부원자료'!O1927,"")</f>
        <v>올림픽로34길 6</v>
      </c>
      <c r="M1926" s="39" t="str">
        <f>IFERROR('04A_국토부원자료'!Q1927,"")</f>
        <v>중개거래</v>
      </c>
      <c r="N1926" s="38">
        <f>IF(B1926="","",IF('02_대상물건입력'!B5="",1,IF(ISNUMBER(SEARCH('02_대상물건입력'!B5,B1926)),1,0)))</f>
        <v>1</v>
      </c>
      <c r="O1926" s="38">
        <f>IF(B1926="","",IF('02_대상물건입력'!B6="",1,IF(ISNUMBER(SEARCH('02_대상물건입력'!B6,B1926)),1,0)))</f>
        <v>0</v>
      </c>
      <c r="P1926" s="38">
        <f>IF(L1926="","",IF('02_대상물건입력'!B15="",0,IF(ISNUMBER(SEARCH('02_대상물건입력'!B15,L1926)),1,0)))</f>
        <v>0</v>
      </c>
      <c r="Q1926" s="38">
        <f>IF(D1926="","",IF('02_대상물건입력'!B8="",0,IF(ISNUMBER(SEARCH('02_대상물건입력'!B8,D1926)),1,0)))</f>
        <v>0</v>
      </c>
      <c r="R1926" s="44">
        <f>IFERROR(ABS(E1926-'02_대상물건입력'!B11)/'02_대상물건입력'!B11,"")</f>
        <v>0.13481727282070854</v>
      </c>
      <c r="S1926" s="38">
        <f>IFERROR(ABS(J1926-'02_대상물건입력'!B10),"")</f>
        <v>7</v>
      </c>
      <c r="T1926" s="38">
        <f>IFERROR(ABS('01_설정'!B4-F1926),"")</f>
        <v>108</v>
      </c>
      <c r="U1926" s="38">
        <f>IFERROR(ABS(K1926-YEAR('02_대상물건입력'!B14)),"")</f>
        <v>6</v>
      </c>
      <c r="V1926" s="38" t="str">
        <f>IF(B1926="","",IF(AND(E1926&gt;0,F1926&gt;0,H1926&gt;0,OR('04A_국토부원자료'!P1927="",'04A_국토부원자료'!P1927="-"),IF('01_설정'!B10=1,N1926=1,TRUE),R1926&lt;='01_설정'!B5,S1926&lt;='01_설정'!B6,T1926&lt;='01_설정'!B7,U1926&lt;='01_설정'!B8),"Y",""))</f>
        <v/>
      </c>
      <c r="W1926" s="40" t="str">
        <f>IF(V1926&lt;&gt;"Y","",MAX(0,(1-R1926/'01_설정'!B5))*'01_설정'!B14+MAX(0,(1-S1926/'01_설정'!B6))*'01_설정'!B15+MAX(0,(1-T1926/'01_설정'!B7))*'01_설정'!B16+MAX(0,(1-U1926/'01_설정'!B8))*'01_설정'!B17+O1926*'01_설정'!B11+Q1926*'01_설정'!B12+P1926*'01_설정'!B13)</f>
        <v/>
      </c>
      <c r="X1926" s="38" t="str">
        <f>IF(W1926="","",1+COUNTIFS($W$4:$W$3003,"&gt;"&amp;W1926)+COUNTIFS($W$4:W1926,W1926)-1)</f>
        <v/>
      </c>
    </row>
    <row r="1927" spans="1:24" ht="16.5">
      <c r="A1927" s="38">
        <f>IF('04A_국토부원자료'!A1928="","",ROW()-3)</f>
        <v>1924</v>
      </c>
      <c r="B1927" s="39" t="str">
        <f>IFERROR('04A_국토부원자료'!B1928,"")</f>
        <v>서울특별시 송파구 방이동</v>
      </c>
      <c r="C1927" s="39" t="str">
        <f>IF(B1927="","",IF('04A_국토부원자료'!C1928&lt;&gt;"",'04A_국토부원자료'!C1928,TRIM('04A_국토부원자료'!D1928&amp;IF('04A_국토부원자료'!E1928&lt;&gt;"","-"&amp;'04A_국토부원자료'!E1928,""))))</f>
        <v>42</v>
      </c>
      <c r="D1927" s="39" t="str">
        <f>IFERROR('04A_국토부원자료'!F1928,"")</f>
        <v>잠실역 웰리지 더테라스</v>
      </c>
      <c r="E1927" s="40">
        <f>IFERROR(VALUE(SUBSTITUTE('04A_국토부원자료'!G1928,",","")),"")</f>
        <v>29.960999999999999</v>
      </c>
      <c r="F1927" s="41">
        <f>IFERROR(IF(AND('04A_국토부원자료'!H1928&lt;&gt;"",'04A_국토부원자료'!I1928&lt;&gt;""),DATE(INT(VALUE(SUBSTITUTE('04A_국토부원자료'!H1928,",",""))/100),MOD(VALUE(SUBSTITUTE('04A_국토부원자료'!H1928,",","")),100),VALUE(SUBSTITUTE('04A_국토부원자료'!I1928,",",""))),""),"")</f>
        <v>46002</v>
      </c>
      <c r="G1927" s="42">
        <f>IFERROR(VALUE(SUBSTITUTE('04A_국토부원자료'!J1928,",","")),"")</f>
        <v>53000</v>
      </c>
      <c r="H1927" s="43">
        <f t="shared" si="60"/>
        <v>530000000</v>
      </c>
      <c r="I1927" s="43">
        <f t="shared" si="61"/>
        <v>17689663.228864189</v>
      </c>
      <c r="J1927" s="38">
        <f>IFERROR(VALUE(SUBSTITUTE('04A_국토부원자료'!K1928,",","")),"")</f>
        <v>20</v>
      </c>
      <c r="K1927" s="38">
        <f>IFERROR(VALUE(SUBSTITUTE('04A_국토부원자료'!N1928,",","")),"")</f>
        <v>2023</v>
      </c>
      <c r="L1927" s="39" t="str">
        <f>IFERROR('04A_국토부원자료'!O1928,"")</f>
        <v>올림픽로34길 5-14</v>
      </c>
      <c r="M1927" s="39" t="str">
        <f>IFERROR('04A_국토부원자료'!Q1928,"")</f>
        <v>직거래</v>
      </c>
      <c r="N1927" s="38">
        <f>IF(B1927="","",IF('02_대상물건입력'!B5="",1,IF(ISNUMBER(SEARCH('02_대상물건입력'!B5,B1927)),1,0)))</f>
        <v>1</v>
      </c>
      <c r="O1927" s="38">
        <f>IF(B1927="","",IF('02_대상물건입력'!B6="",1,IF(ISNUMBER(SEARCH('02_대상물건입력'!B6,B1927)),1,0)))</f>
        <v>0</v>
      </c>
      <c r="P1927" s="38">
        <f>IF(L1927="","",IF('02_대상물건입력'!B15="",0,IF(ISNUMBER(SEARCH('02_대상물건입력'!B15,L1927)),1,0)))</f>
        <v>0</v>
      </c>
      <c r="Q1927" s="38">
        <f>IF(D1927="","",IF('02_대상물건입력'!B8="",0,IF(ISNUMBER(SEARCH('02_대상물건입력'!B8,D1927)),1,0)))</f>
        <v>0</v>
      </c>
      <c r="R1927" s="44">
        <f>IFERROR(ABS(E1927-'02_대상물건입력'!B11)/'02_대상물건입력'!B11,"")</f>
        <v>9.9776821765750937E-2</v>
      </c>
      <c r="S1927" s="38">
        <f>IFERROR(ABS(J1927-'02_대상물건입력'!B10),"")</f>
        <v>8</v>
      </c>
      <c r="T1927" s="38">
        <f>IFERROR(ABS('01_설정'!B4-F1927),"")</f>
        <v>110</v>
      </c>
      <c r="U1927" s="38">
        <f>IFERROR(ABS(K1927-YEAR('02_대상물건입력'!B14)),"")</f>
        <v>3</v>
      </c>
      <c r="V1927" s="38" t="str">
        <f>IF(B1927="","",IF(AND(E1927&gt;0,F1927&gt;0,H1927&gt;0,OR('04A_국토부원자료'!P1928="",'04A_국토부원자료'!P1928="-"),IF('01_설정'!B10=1,N1927=1,TRUE),R1927&lt;='01_설정'!B5,S1927&lt;='01_설정'!B6,T1927&lt;='01_설정'!B7,U1927&lt;='01_설정'!B8),"Y",""))</f>
        <v/>
      </c>
      <c r="W1927" s="40" t="str">
        <f>IF(V1927&lt;&gt;"Y","",MAX(0,(1-R1927/'01_설정'!B5))*'01_설정'!B14+MAX(0,(1-S1927/'01_설정'!B6))*'01_설정'!B15+MAX(0,(1-T1927/'01_설정'!B7))*'01_설정'!B16+MAX(0,(1-U1927/'01_설정'!B8))*'01_설정'!B17+O1927*'01_설정'!B11+Q1927*'01_설정'!B12+P1927*'01_설정'!B13)</f>
        <v/>
      </c>
      <c r="X1927" s="38" t="str">
        <f>IF(W1927="","",1+COUNTIFS($W$4:$W$3003,"&gt;"&amp;W1927)+COUNTIFS($W$4:W1927,W1927)-1)</f>
        <v/>
      </c>
    </row>
    <row r="1928" spans="1:24" ht="16.5">
      <c r="A1928" s="38">
        <f>IF('04A_국토부원자료'!A1929="","",ROW()-3)</f>
        <v>1925</v>
      </c>
      <c r="B1928" s="39" t="str">
        <f>IFERROR('04A_국토부원자료'!B1929,"")</f>
        <v>서울특별시 송파구 방이동</v>
      </c>
      <c r="C1928" s="39" t="str">
        <f>IF(B1928="","",IF('04A_국토부원자료'!C1929&lt;&gt;"",'04A_국토부원자료'!C1929,TRIM('04A_국토부원자료'!D1929&amp;IF('04A_국토부원자료'!E1929&lt;&gt;"","-"&amp;'04A_국토부원자료'!E1929,""))))</f>
        <v>42</v>
      </c>
      <c r="D1928" s="39" t="str">
        <f>IFERROR('04A_국토부원자료'!F1929,"")</f>
        <v>잠실역 웰리지 더테라스</v>
      </c>
      <c r="E1928" s="40">
        <f>IFERROR(VALUE(SUBSTITUTE('04A_국토부원자료'!G1929,",","")),"")</f>
        <v>24.117000000000001</v>
      </c>
      <c r="F1928" s="41">
        <f>IFERROR(IF(AND('04A_국토부원자료'!H1929&lt;&gt;"",'04A_국토부원자료'!I1929&lt;&gt;""),DATE(INT(VALUE(SUBSTITUTE('04A_국토부원자료'!H1929,",",""))/100),MOD(VALUE(SUBSTITUTE('04A_국토부원자료'!H1929,",","")),100),VALUE(SUBSTITUTE('04A_국토부원자료'!I1929,",",""))),""),"")</f>
        <v>46002</v>
      </c>
      <c r="G1928" s="42">
        <f>IFERROR(VALUE(SUBSTITUTE('04A_국토부원자료'!J1929,",","")),"")</f>
        <v>35100</v>
      </c>
      <c r="H1928" s="43">
        <f t="shared" si="60"/>
        <v>351000000</v>
      </c>
      <c r="I1928" s="43">
        <f t="shared" si="61"/>
        <v>14554049.011071028</v>
      </c>
      <c r="J1928" s="38">
        <f>IFERROR(VALUE(SUBSTITUTE('04A_국토부원자료'!K1929,",","")),"")</f>
        <v>11</v>
      </c>
      <c r="K1928" s="38">
        <f>IFERROR(VALUE(SUBSTITUTE('04A_국토부원자료'!N1929,",","")),"")</f>
        <v>2023</v>
      </c>
      <c r="L1928" s="39" t="str">
        <f>IFERROR('04A_국토부원자료'!O1929,"")</f>
        <v>올림픽로34길 5-14</v>
      </c>
      <c r="M1928" s="39" t="str">
        <f>IFERROR('04A_국토부원자료'!Q1929,"")</f>
        <v>직거래</v>
      </c>
      <c r="N1928" s="38">
        <f>IF(B1928="","",IF('02_대상물건입력'!B5="",1,IF(ISNUMBER(SEARCH('02_대상물건입력'!B5,B1928)),1,0)))</f>
        <v>1</v>
      </c>
      <c r="O1928" s="38">
        <f>IF(B1928="","",IF('02_대상물건입력'!B6="",1,IF(ISNUMBER(SEARCH('02_대상물건입력'!B6,B1928)),1,0)))</f>
        <v>0</v>
      </c>
      <c r="P1928" s="38">
        <f>IF(L1928="","",IF('02_대상물건입력'!B15="",0,IF(ISNUMBER(SEARCH('02_대상물건입력'!B15,L1928)),1,0)))</f>
        <v>0</v>
      </c>
      <c r="Q1928" s="38">
        <f>IF(D1928="","",IF('02_대상물건입력'!B8="",0,IF(ISNUMBER(SEARCH('02_대상물건입력'!B8,D1928)),1,0)))</f>
        <v>0</v>
      </c>
      <c r="R1928" s="44">
        <f>IFERROR(ABS(E1928-'02_대상물건입력'!B11)/'02_대상물건입력'!B11,"")</f>
        <v>0.1147385731275786</v>
      </c>
      <c r="S1928" s="38">
        <f>IFERROR(ABS(J1928-'02_대상물건입력'!B10),"")</f>
        <v>1</v>
      </c>
      <c r="T1928" s="38">
        <f>IFERROR(ABS('01_설정'!B4-F1928),"")</f>
        <v>110</v>
      </c>
      <c r="U1928" s="38">
        <f>IFERROR(ABS(K1928-YEAR('02_대상물건입력'!B14)),"")</f>
        <v>3</v>
      </c>
      <c r="V1928" s="38" t="str">
        <f>IF(B1928="","",IF(AND(E1928&gt;0,F1928&gt;0,H1928&gt;0,OR('04A_국토부원자료'!P1929="",'04A_국토부원자료'!P1929="-"),IF('01_설정'!B10=1,N1928=1,TRUE),R1928&lt;='01_설정'!B5,S1928&lt;='01_설정'!B6,T1928&lt;='01_설정'!B7,U1928&lt;='01_설정'!B8),"Y",""))</f>
        <v>Y</v>
      </c>
      <c r="W1928" s="40">
        <f>IF(V1928&lt;&gt;"Y","",MAX(0,(1-R1928/'01_설정'!B5))*'01_설정'!B14+MAX(0,(1-S1928/'01_설정'!B6))*'01_설정'!B15+MAX(0,(1-T1928/'01_설정'!B7))*'01_설정'!B16+MAX(0,(1-U1928/'01_설정'!B8))*'01_설정'!B17+O1928*'01_설정'!B11+Q1928*'01_설정'!B12+P1928*'01_설정'!B13)</f>
        <v>44.694786386690893</v>
      </c>
      <c r="X1928" s="38">
        <f>IF(W1928="","",1+COUNTIFS($W$4:$W$3003,"&gt;"&amp;W1928)+COUNTIFS($W$4:W1928,W1928)-1)</f>
        <v>31</v>
      </c>
    </row>
    <row r="1929" spans="1:24" ht="16.5">
      <c r="A1929" s="38">
        <f>IF('04A_국토부원자료'!A1930="","",ROW()-3)</f>
        <v>1926</v>
      </c>
      <c r="B1929" s="39" t="str">
        <f>IFERROR('04A_국토부원자료'!B1930,"")</f>
        <v>서울특별시 송파구 방이동</v>
      </c>
      <c r="C1929" s="39" t="str">
        <f>IF(B1929="","",IF('04A_국토부원자료'!C1930&lt;&gt;"",'04A_국토부원자료'!C1930,TRIM('04A_국토부원자료'!D1930&amp;IF('04A_국토부원자료'!E1930&lt;&gt;"","-"&amp;'04A_국토부원자료'!E1930,""))))</f>
        <v>42</v>
      </c>
      <c r="D1929" s="39" t="str">
        <f>IFERROR('04A_국토부원자료'!F1930,"")</f>
        <v>잠실역 웰리지 더테라스</v>
      </c>
      <c r="E1929" s="40">
        <f>IFERROR(VALUE(SUBSTITUTE('04A_국토부원자료'!G1930,",","")),"")</f>
        <v>21.635999999999999</v>
      </c>
      <c r="F1929" s="41">
        <f>IFERROR(IF(AND('04A_국토부원자료'!H1930&lt;&gt;"",'04A_국토부원자료'!I1930&lt;&gt;""),DATE(INT(VALUE(SUBSTITUTE('04A_국토부원자료'!H1930,",",""))/100),MOD(VALUE(SUBSTITUTE('04A_국토부원자료'!H1930,",","")),100),VALUE(SUBSTITUTE('04A_국토부원자료'!I1930,",",""))),""),"")</f>
        <v>46002</v>
      </c>
      <c r="G1929" s="42">
        <f>IFERROR(VALUE(SUBSTITUTE('04A_국토부원자료'!J1930,",","")),"")</f>
        <v>31800</v>
      </c>
      <c r="H1929" s="43">
        <f t="shared" si="60"/>
        <v>318000000</v>
      </c>
      <c r="I1929" s="43">
        <f t="shared" si="61"/>
        <v>14697726.012201887</v>
      </c>
      <c r="J1929" s="38">
        <f>IFERROR(VALUE(SUBSTITUTE('04A_국토부원자료'!K1930,",","")),"")</f>
        <v>9</v>
      </c>
      <c r="K1929" s="38">
        <f>IFERROR(VALUE(SUBSTITUTE('04A_국토부원자료'!N1930,",","")),"")</f>
        <v>2023</v>
      </c>
      <c r="L1929" s="39" t="str">
        <f>IFERROR('04A_국토부원자료'!O1930,"")</f>
        <v>올림픽로34길 5-14</v>
      </c>
      <c r="M1929" s="39" t="str">
        <f>IFERROR('04A_국토부원자료'!Q1930,"")</f>
        <v>직거래</v>
      </c>
      <c r="N1929" s="38">
        <f>IF(B1929="","",IF('02_대상물건입력'!B5="",1,IF(ISNUMBER(SEARCH('02_대상물건입력'!B5,B1929)),1,0)))</f>
        <v>1</v>
      </c>
      <c r="O1929" s="38">
        <f>IF(B1929="","",IF('02_대상물건입력'!B6="",1,IF(ISNUMBER(SEARCH('02_대상물건입력'!B6,B1929)),1,0)))</f>
        <v>0</v>
      </c>
      <c r="P1929" s="38">
        <f>IF(L1929="","",IF('02_대상물건입력'!B15="",0,IF(ISNUMBER(SEARCH('02_대상물건입력'!B15,L1929)),1,0)))</f>
        <v>0</v>
      </c>
      <c r="Q1929" s="38">
        <f>IF(D1929="","",IF('02_대상물건입력'!B8="",0,IF(ISNUMBER(SEARCH('02_대상물건입력'!B8,D1929)),1,0)))</f>
        <v>0</v>
      </c>
      <c r="R1929" s="44">
        <f>IFERROR(ABS(E1929-'02_대상물건입력'!B11)/'02_대상물건입력'!B11,"")</f>
        <v>0.20580850720190288</v>
      </c>
      <c r="S1929" s="38">
        <f>IFERROR(ABS(J1929-'02_대상물건입력'!B10),"")</f>
        <v>3</v>
      </c>
      <c r="T1929" s="38">
        <f>IFERROR(ABS('01_설정'!B4-F1929),"")</f>
        <v>110</v>
      </c>
      <c r="U1929" s="38">
        <f>IFERROR(ABS(K1929-YEAR('02_대상물건입력'!B14)),"")</f>
        <v>3</v>
      </c>
      <c r="V1929" s="38" t="str">
        <f>IF(B1929="","",IF(AND(E1929&gt;0,F1929&gt;0,H1929&gt;0,OR('04A_국토부원자료'!P1930="",'04A_국토부원자료'!P1930="-"),IF('01_설정'!B10=1,N1929=1,TRUE),R1929&lt;='01_설정'!B5,S1929&lt;='01_설정'!B6,T1929&lt;='01_설정'!B7,U1929&lt;='01_설정'!B8),"Y",""))</f>
        <v>Y</v>
      </c>
      <c r="W1929" s="40">
        <f>IF(V1929&lt;&gt;"Y","",MAX(0,(1-R1929/'01_설정'!B5))*'01_설정'!B14+MAX(0,(1-S1929/'01_설정'!B6))*'01_설정'!B15+MAX(0,(1-T1929/'01_설정'!B7))*'01_설정'!B16+MAX(0,(1-U1929/'01_설정'!B8))*'01_설정'!B17+O1929*'01_설정'!B11+Q1929*'01_설정'!B12+P1929*'01_설정'!B13)</f>
        <v>31.880632188150358</v>
      </c>
      <c r="X1929" s="38">
        <f>IF(W1929="","",1+COUNTIFS($W$4:$W$3003,"&gt;"&amp;W1929)+COUNTIFS($W$4:W1929,W1929)-1)</f>
        <v>156</v>
      </c>
    </row>
    <row r="1930" spans="1:24" ht="16.5">
      <c r="A1930" s="38">
        <f>IF('04A_국토부원자료'!A1931="","",ROW()-3)</f>
        <v>1927</v>
      </c>
      <c r="B1930" s="39" t="str">
        <f>IFERROR('04A_국토부원자료'!B1931,"")</f>
        <v>서울특별시 송파구 방이동</v>
      </c>
      <c r="C1930" s="39" t="str">
        <f>IF(B1930="","",IF('04A_국토부원자료'!C1931&lt;&gt;"",'04A_국토부원자료'!C1931,TRIM('04A_국토부원자료'!D1931&amp;IF('04A_국토부원자료'!E1931&lt;&gt;"","-"&amp;'04A_국토부원자료'!E1931,""))))</f>
        <v>42</v>
      </c>
      <c r="D1930" s="39" t="str">
        <f>IFERROR('04A_국토부원자료'!F1931,"")</f>
        <v>잠실역 웰리지 더테라스</v>
      </c>
      <c r="E1930" s="40">
        <f>IFERROR(VALUE(SUBSTITUTE('04A_국토부원자료'!G1931,",","")),"")</f>
        <v>29.632000000000001</v>
      </c>
      <c r="F1930" s="41">
        <f>IFERROR(IF(AND('04A_국토부원자료'!H1931&lt;&gt;"",'04A_국토부원자료'!I1931&lt;&gt;""),DATE(INT(VALUE(SUBSTITUTE('04A_국토부원자료'!H1931,",",""))/100),MOD(VALUE(SUBSTITUTE('04A_국토부원자료'!H1931,",","")),100),VALUE(SUBSTITUTE('04A_국토부원자료'!I1931,",",""))),""),"")</f>
        <v>46002</v>
      </c>
      <c r="G1930" s="42">
        <f>IFERROR(VALUE(SUBSTITUTE('04A_국토부원자료'!J1931,",","")),"")</f>
        <v>52400</v>
      </c>
      <c r="H1930" s="43">
        <f t="shared" si="60"/>
        <v>524000000</v>
      </c>
      <c r="I1930" s="43">
        <f t="shared" si="61"/>
        <v>17683585.313174944</v>
      </c>
      <c r="J1930" s="38">
        <f>IFERROR(VALUE(SUBSTITUTE('04A_국토부원자료'!K1931,",","")),"")</f>
        <v>20</v>
      </c>
      <c r="K1930" s="38">
        <f>IFERROR(VALUE(SUBSTITUTE('04A_국토부원자료'!N1931,",","")),"")</f>
        <v>2023</v>
      </c>
      <c r="L1930" s="39" t="str">
        <f>IFERROR('04A_국토부원자료'!O1931,"")</f>
        <v>올림픽로34길 5-14</v>
      </c>
      <c r="M1930" s="39" t="str">
        <f>IFERROR('04A_국토부원자료'!Q1931,"")</f>
        <v>직거래</v>
      </c>
      <c r="N1930" s="38">
        <f>IF(B1930="","",IF('02_대상물건입력'!B5="",1,IF(ISNUMBER(SEARCH('02_대상물건입력'!B5,B1930)),1,0)))</f>
        <v>1</v>
      </c>
      <c r="O1930" s="38">
        <f>IF(B1930="","",IF('02_대상물건입력'!B6="",1,IF(ISNUMBER(SEARCH('02_대상물건입력'!B6,B1930)),1,0)))</f>
        <v>0</v>
      </c>
      <c r="P1930" s="38">
        <f>IF(L1930="","",IF('02_대상물건입력'!B15="",0,IF(ISNUMBER(SEARCH('02_대상물건입력'!B15,L1930)),1,0)))</f>
        <v>0</v>
      </c>
      <c r="Q1930" s="38">
        <f>IF(D1930="","",IF('02_대상물건입력'!B8="",0,IF(ISNUMBER(SEARCH('02_대상물건입력'!B8,D1930)),1,0)))</f>
        <v>0</v>
      </c>
      <c r="R1930" s="44">
        <f>IFERROR(ABS(E1930-'02_대상물건입력'!B11)/'02_대상물건입력'!B11,"")</f>
        <v>8.7700236392735054E-2</v>
      </c>
      <c r="S1930" s="38">
        <f>IFERROR(ABS(J1930-'02_대상물건입력'!B10),"")</f>
        <v>8</v>
      </c>
      <c r="T1930" s="38">
        <f>IFERROR(ABS('01_설정'!B4-F1930),"")</f>
        <v>110</v>
      </c>
      <c r="U1930" s="38">
        <f>IFERROR(ABS(K1930-YEAR('02_대상물건입력'!B14)),"")</f>
        <v>3</v>
      </c>
      <c r="V1930" s="38" t="str">
        <f>IF(B1930="","",IF(AND(E1930&gt;0,F1930&gt;0,H1930&gt;0,OR('04A_국토부원자료'!P1931="",'04A_국토부원자료'!P1931="-"),IF('01_설정'!B10=1,N1930=1,TRUE),R1930&lt;='01_설정'!B5,S1930&lt;='01_설정'!B6,T1930&lt;='01_설정'!B7,U1930&lt;='01_설정'!B8),"Y",""))</f>
        <v/>
      </c>
      <c r="W1930" s="40" t="str">
        <f>IF(V1930&lt;&gt;"Y","",MAX(0,(1-R1930/'01_설정'!B5))*'01_설정'!B14+MAX(0,(1-S1930/'01_설정'!B6))*'01_설정'!B15+MAX(0,(1-T1930/'01_설정'!B7))*'01_설정'!B16+MAX(0,(1-U1930/'01_설정'!B8))*'01_설정'!B17+O1930*'01_설정'!B11+Q1930*'01_설정'!B12+P1930*'01_설정'!B13)</f>
        <v/>
      </c>
      <c r="X1930" s="38" t="str">
        <f>IF(W1930="","",1+COUNTIFS($W$4:$W$3003,"&gt;"&amp;W1930)+COUNTIFS($W$4:W1930,W1930)-1)</f>
        <v/>
      </c>
    </row>
    <row r="1931" spans="1:24" ht="16.5">
      <c r="A1931" s="38">
        <f>IF('04A_국토부원자료'!A1932="","",ROW()-3)</f>
        <v>1928</v>
      </c>
      <c r="B1931" s="39" t="str">
        <f>IFERROR('04A_국토부원자료'!B1932,"")</f>
        <v>서울특별시 송파구 방이동</v>
      </c>
      <c r="C1931" s="39" t="str">
        <f>IF(B1931="","",IF('04A_국토부원자료'!C1932&lt;&gt;"",'04A_국토부원자료'!C1932,TRIM('04A_국토부원자료'!D1932&amp;IF('04A_국토부원자료'!E1932&lt;&gt;"","-"&amp;'04A_국토부원자료'!E1932,""))))</f>
        <v>46-2</v>
      </c>
      <c r="D1931" s="39" t="str">
        <f>IFERROR('04A_국토부원자료'!F1932,"")</f>
        <v>사보이시티잠실</v>
      </c>
      <c r="E1931" s="40">
        <f>IFERROR(VALUE(SUBSTITUTE('04A_국토부원자료'!G1932,",","")),"")</f>
        <v>19.3629</v>
      </c>
      <c r="F1931" s="41">
        <f>IFERROR(IF(AND('04A_국토부원자료'!H1932&lt;&gt;"",'04A_국토부원자료'!I1932&lt;&gt;""),DATE(INT(VALUE(SUBSTITUTE('04A_국토부원자료'!H1932,",",""))/100),MOD(VALUE(SUBSTITUTE('04A_국토부원자료'!H1932,",","")),100),VALUE(SUBSTITUTE('04A_국토부원자료'!I1932,",",""))),""),"")</f>
        <v>46002</v>
      </c>
      <c r="G1931" s="42">
        <f>IFERROR(VALUE(SUBSTITUTE('04A_국토부원자료'!J1932,",","")),"")</f>
        <v>23000</v>
      </c>
      <c r="H1931" s="43">
        <f t="shared" si="60"/>
        <v>230000000</v>
      </c>
      <c r="I1931" s="43">
        <f t="shared" si="61"/>
        <v>11878385.985570343</v>
      </c>
      <c r="J1931" s="38">
        <f>IFERROR(VALUE(SUBSTITUTE('04A_국토부원자료'!K1932,",","")),"")</f>
        <v>14</v>
      </c>
      <c r="K1931" s="38">
        <f>IFERROR(VALUE(SUBSTITUTE('04A_국토부원자료'!N1932,",","")),"")</f>
        <v>2021</v>
      </c>
      <c r="L1931" s="39" t="str">
        <f>IFERROR('04A_국토부원자료'!O1932,"")</f>
        <v>오금로11길 45</v>
      </c>
      <c r="M1931" s="39" t="str">
        <f>IFERROR('04A_국토부원자료'!Q1932,"")</f>
        <v>중개거래</v>
      </c>
      <c r="N1931" s="38">
        <f>IF(B1931="","",IF('02_대상물건입력'!B5="",1,IF(ISNUMBER(SEARCH('02_대상물건입력'!B5,B1931)),1,0)))</f>
        <v>1</v>
      </c>
      <c r="O1931" s="38">
        <f>IF(B1931="","",IF('02_대상물건입력'!B6="",1,IF(ISNUMBER(SEARCH('02_대상물건입력'!B6,B1931)),1,0)))</f>
        <v>0</v>
      </c>
      <c r="P1931" s="38">
        <f>IF(L1931="","",IF('02_대상물건입력'!B15="",0,IF(ISNUMBER(SEARCH('02_대상물건입력'!B15,L1931)),1,0)))</f>
        <v>0</v>
      </c>
      <c r="Q1931" s="38">
        <f>IF(D1931="","",IF('02_대상물건입력'!B8="",0,IF(ISNUMBER(SEARCH('02_대상물건입력'!B8,D1931)),1,0)))</f>
        <v>0</v>
      </c>
      <c r="R1931" s="44">
        <f>IFERROR(ABS(E1931-'02_대상물건입력'!B11)/'02_대상물건입력'!B11,"")</f>
        <v>0.28924706711498083</v>
      </c>
      <c r="S1931" s="38">
        <f>IFERROR(ABS(J1931-'02_대상물건입력'!B10),"")</f>
        <v>2</v>
      </c>
      <c r="T1931" s="38">
        <f>IFERROR(ABS('01_설정'!B4-F1931),"")</f>
        <v>110</v>
      </c>
      <c r="U1931" s="38">
        <f>IFERROR(ABS(K1931-YEAR('02_대상물건입력'!B14)),"")</f>
        <v>5</v>
      </c>
      <c r="V1931" s="38" t="str">
        <f>IF(B1931="","",IF(AND(E1931&gt;0,F1931&gt;0,H1931&gt;0,OR('04A_국토부원자료'!P1932="",'04A_국토부원자료'!P1932="-"),IF('01_설정'!B10=1,N1931=1,TRUE),R1931&lt;='01_설정'!B5,S1931&lt;='01_설정'!B6,T1931&lt;='01_설정'!B7,U1931&lt;='01_설정'!B8),"Y",""))</f>
        <v/>
      </c>
      <c r="W1931" s="40" t="str">
        <f>IF(V1931&lt;&gt;"Y","",MAX(0,(1-R1931/'01_설정'!B5))*'01_설정'!B14+MAX(0,(1-S1931/'01_설정'!B6))*'01_설정'!B15+MAX(0,(1-T1931/'01_설정'!B7))*'01_설정'!B16+MAX(0,(1-U1931/'01_설정'!B8))*'01_설정'!B17+O1931*'01_설정'!B11+Q1931*'01_설정'!B12+P1931*'01_설정'!B13)</f>
        <v/>
      </c>
      <c r="X1931" s="38" t="str">
        <f>IF(W1931="","",1+COUNTIFS($W$4:$W$3003,"&gt;"&amp;W1931)+COUNTIFS($W$4:W1931,W1931)-1)</f>
        <v/>
      </c>
    </row>
    <row r="1932" spans="1:24" ht="16.5">
      <c r="A1932" s="38">
        <f>IF('04A_국토부원자료'!A1933="","",ROW()-3)</f>
        <v>1929</v>
      </c>
      <c r="B1932" s="39" t="str">
        <f>IFERROR('04A_국토부원자료'!B1933,"")</f>
        <v>서울특별시 송파구 방이동</v>
      </c>
      <c r="C1932" s="39" t="str">
        <f>IF(B1932="","",IF('04A_국토부원자료'!C1933&lt;&gt;"",'04A_국토부원자료'!C1933,TRIM('04A_국토부원자료'!D1933&amp;IF('04A_국토부원자료'!E1933&lt;&gt;"","-"&amp;'04A_국토부원자료'!E1933,""))))</f>
        <v>47</v>
      </c>
      <c r="D1932" s="39" t="str">
        <f>IFERROR('04A_국토부원자료'!F1933,"")</f>
        <v>잠실헤리츠</v>
      </c>
      <c r="E1932" s="40">
        <f>IFERROR(VALUE(SUBSTITUTE('04A_국토부원자료'!G1933,",","")),"")</f>
        <v>20.97</v>
      </c>
      <c r="F1932" s="41">
        <f>IFERROR(IF(AND('04A_국토부원자료'!H1933&lt;&gt;"",'04A_국토부원자료'!I1933&lt;&gt;""),DATE(INT(VALUE(SUBSTITUTE('04A_국토부원자료'!H1933,",",""))/100),MOD(VALUE(SUBSTITUTE('04A_국토부원자료'!H1933,",","")),100),VALUE(SUBSTITUTE('04A_국토부원자료'!I1933,",",""))),""),"")</f>
        <v>46001</v>
      </c>
      <c r="G1932" s="42">
        <f>IFERROR(VALUE(SUBSTITUTE('04A_국토부원자료'!J1933,",","")),"")</f>
        <v>22000</v>
      </c>
      <c r="H1932" s="43">
        <f t="shared" si="60"/>
        <v>220000000</v>
      </c>
      <c r="I1932" s="43">
        <f t="shared" si="61"/>
        <v>10491177.873152122</v>
      </c>
      <c r="J1932" s="38">
        <f>IFERROR(VALUE(SUBSTITUTE('04A_국토부원자료'!K1933,",","")),"")</f>
        <v>15</v>
      </c>
      <c r="K1932" s="38">
        <f>IFERROR(VALUE(SUBSTITUTE('04A_국토부원자료'!N1933,",","")),"")</f>
        <v>2017</v>
      </c>
      <c r="L1932" s="39" t="str">
        <f>IFERROR('04A_국토부원자료'!O1933,"")</f>
        <v>위례성대로2길 8</v>
      </c>
      <c r="M1932" s="39" t="str">
        <f>IFERROR('04A_국토부원자료'!Q1933,"")</f>
        <v>중개거래</v>
      </c>
      <c r="N1932" s="38">
        <f>IF(B1932="","",IF('02_대상물건입력'!B5="",1,IF(ISNUMBER(SEARCH('02_대상물건입력'!B5,B1932)),1,0)))</f>
        <v>1</v>
      </c>
      <c r="O1932" s="38">
        <f>IF(B1932="","",IF('02_대상물건입력'!B6="",1,IF(ISNUMBER(SEARCH('02_대상물건입력'!B6,B1932)),1,0)))</f>
        <v>0</v>
      </c>
      <c r="P1932" s="38">
        <f>IF(L1932="","",IF('02_대상물건입력'!B15="",0,IF(ISNUMBER(SEARCH('02_대상물건입력'!B15,L1932)),1,0)))</f>
        <v>0</v>
      </c>
      <c r="Q1932" s="38">
        <f>IF(D1932="","",IF('02_대상물건입력'!B8="",0,IF(ISNUMBER(SEARCH('02_대상물건입력'!B8,D1932)),1,0)))</f>
        <v>0</v>
      </c>
      <c r="R1932" s="44">
        <f>IFERROR(ABS(E1932-'02_대상물건입력'!B11)/'02_대상물건입력'!B11,"")</f>
        <v>0.23025533351931521</v>
      </c>
      <c r="S1932" s="38">
        <f>IFERROR(ABS(J1932-'02_대상물건입력'!B10),"")</f>
        <v>3</v>
      </c>
      <c r="T1932" s="38">
        <f>IFERROR(ABS('01_설정'!B4-F1932),"")</f>
        <v>111</v>
      </c>
      <c r="U1932" s="38">
        <f>IFERROR(ABS(K1932-YEAR('02_대상물건입력'!B14)),"")</f>
        <v>9</v>
      </c>
      <c r="V1932" s="38" t="str">
        <f>IF(B1932="","",IF(AND(E1932&gt;0,F1932&gt;0,H1932&gt;0,OR('04A_국토부원자료'!P1933="",'04A_국토부원자료'!P1933="-"),IF('01_설정'!B10=1,N1932=1,TRUE),R1932&lt;='01_설정'!B5,S1932&lt;='01_설정'!B6,T1932&lt;='01_설정'!B7,U1932&lt;='01_설정'!B8),"Y",""))</f>
        <v>Y</v>
      </c>
      <c r="W1932" s="40">
        <f>IF(V1932&lt;&gt;"Y","",MAX(0,(1-R1932/'01_설정'!B5))*'01_설정'!B14+MAX(0,(1-S1932/'01_설정'!B6))*'01_설정'!B15+MAX(0,(1-T1932/'01_설정'!B7))*'01_설정'!B16+MAX(0,(1-U1932/'01_설정'!B8))*'01_설정'!B17+O1932*'01_설정'!B11+Q1932*'01_설정'!B12+P1932*'01_설정'!B13)</f>
        <v>23.712873116053686</v>
      </c>
      <c r="X1932" s="38">
        <f>IF(W1932="","",1+COUNTIFS($W$4:$W$3003,"&gt;"&amp;W1932)+COUNTIFS($W$4:W1932,W1932)-1)</f>
        <v>223</v>
      </c>
    </row>
    <row r="1933" spans="1:24" ht="16.5">
      <c r="A1933" s="38">
        <f>IF('04A_국토부원자료'!A1934="","",ROW()-3)</f>
        <v>1930</v>
      </c>
      <c r="B1933" s="39" t="str">
        <f>IFERROR('04A_국토부원자료'!B1934,"")</f>
        <v>서울특별시 송파구 방이동</v>
      </c>
      <c r="C1933" s="39" t="str">
        <f>IF(B1933="","",IF('04A_국토부원자료'!C1934&lt;&gt;"",'04A_국토부원자료'!C1934,TRIM('04A_국토부원자료'!D1934&amp;IF('04A_국토부원자료'!E1934&lt;&gt;"","-"&amp;'04A_국토부원자료'!E1934,""))))</f>
        <v>28-2</v>
      </c>
      <c r="D1933" s="39" t="str">
        <f>IFERROR('04A_국토부원자료'!F1934,"")</f>
        <v>엘루이시티</v>
      </c>
      <c r="E1933" s="40">
        <f>IFERROR(VALUE(SUBSTITUTE('04A_국토부원자료'!G1934,",","")),"")</f>
        <v>17.450800000000001</v>
      </c>
      <c r="F1933" s="41">
        <f>IFERROR(IF(AND('04A_국토부원자료'!H1934&lt;&gt;"",'04A_국토부원자료'!I1934&lt;&gt;""),DATE(INT(VALUE(SUBSTITUTE('04A_국토부원자료'!H1934,",",""))/100),MOD(VALUE(SUBSTITUTE('04A_국토부원자료'!H1934,",","")),100),VALUE(SUBSTITUTE('04A_국토부원자료'!I1934,",",""))),""),"")</f>
        <v>46000</v>
      </c>
      <c r="G1933" s="42">
        <f>IFERROR(VALUE(SUBSTITUTE('04A_국토부원자료'!J1934,",","")),"")</f>
        <v>16700</v>
      </c>
      <c r="H1933" s="43">
        <f t="shared" si="60"/>
        <v>167000000</v>
      </c>
      <c r="I1933" s="43">
        <f t="shared" si="61"/>
        <v>9569761.8447291814</v>
      </c>
      <c r="J1933" s="38">
        <f>IFERROR(VALUE(SUBSTITUTE('04A_국토부원자료'!K1934,",","")),"")</f>
        <v>10</v>
      </c>
      <c r="K1933" s="38">
        <f>IFERROR(VALUE(SUBSTITUTE('04A_국토부원자료'!N1934,",","")),"")</f>
        <v>2019</v>
      </c>
      <c r="L1933" s="39" t="str">
        <f>IFERROR('04A_국토부원자료'!O1934,"")</f>
        <v>올림픽로30길 9</v>
      </c>
      <c r="M1933" s="39" t="str">
        <f>IFERROR('04A_국토부원자료'!Q1934,"")</f>
        <v>중개거래</v>
      </c>
      <c r="N1933" s="38">
        <f>IF(B1933="","",IF('02_대상물건입력'!B5="",1,IF(ISNUMBER(SEARCH('02_대상물건입력'!B5,B1933)),1,0)))</f>
        <v>1</v>
      </c>
      <c r="O1933" s="38">
        <f>IF(B1933="","",IF('02_대상물건입력'!B6="",1,IF(ISNUMBER(SEARCH('02_대상물건입력'!B6,B1933)),1,0)))</f>
        <v>0</v>
      </c>
      <c r="P1933" s="38">
        <f>IF(L1933="","",IF('02_대상물건입력'!B15="",0,IF(ISNUMBER(SEARCH('02_대상물건입력'!B15,L1933)),1,0)))</f>
        <v>0</v>
      </c>
      <c r="Q1933" s="38">
        <f>IF(D1933="","",IF('02_대상물건입력'!B8="",0,IF(ISNUMBER(SEARCH('02_대상물건입력'!B8,D1933)),1,0)))</f>
        <v>0</v>
      </c>
      <c r="R1933" s="44">
        <f>IFERROR(ABS(E1933-'02_대상물건입력'!B11)/'02_대상물건입력'!B11,"")</f>
        <v>0.35943441936952142</v>
      </c>
      <c r="S1933" s="38">
        <f>IFERROR(ABS(J1933-'02_대상물건입력'!B10),"")</f>
        <v>2</v>
      </c>
      <c r="T1933" s="38">
        <f>IFERROR(ABS('01_설정'!B4-F1933),"")</f>
        <v>112</v>
      </c>
      <c r="U1933" s="38">
        <f>IFERROR(ABS(K1933-YEAR('02_대상물건입력'!B14)),"")</f>
        <v>7</v>
      </c>
      <c r="V1933" s="38" t="str">
        <f>IF(B1933="","",IF(AND(E1933&gt;0,F1933&gt;0,H1933&gt;0,OR('04A_국토부원자료'!P1934="",'04A_국토부원자료'!P1934="-"),IF('01_설정'!B10=1,N1933=1,TRUE),R1933&lt;='01_설정'!B5,S1933&lt;='01_설정'!B6,T1933&lt;='01_설정'!B7,U1933&lt;='01_설정'!B8),"Y",""))</f>
        <v/>
      </c>
      <c r="W1933" s="40" t="str">
        <f>IF(V1933&lt;&gt;"Y","",MAX(0,(1-R1933/'01_설정'!B5))*'01_설정'!B14+MAX(0,(1-S1933/'01_설정'!B6))*'01_설정'!B15+MAX(0,(1-T1933/'01_설정'!B7))*'01_설정'!B16+MAX(0,(1-U1933/'01_설정'!B8))*'01_설정'!B17+O1933*'01_설정'!B11+Q1933*'01_설정'!B12+P1933*'01_설정'!B13)</f>
        <v/>
      </c>
      <c r="X1933" s="38" t="str">
        <f>IF(W1933="","",1+COUNTIFS($W$4:$W$3003,"&gt;"&amp;W1933)+COUNTIFS($W$4:W1933,W1933)-1)</f>
        <v/>
      </c>
    </row>
    <row r="1934" spans="1:24" ht="16.5">
      <c r="A1934" s="38">
        <f>IF('04A_국토부원자료'!A1935="","",ROW()-3)</f>
        <v>1931</v>
      </c>
      <c r="B1934" s="39" t="str">
        <f>IFERROR('04A_국토부원자료'!B1935,"")</f>
        <v>서울특별시 송파구 방이동</v>
      </c>
      <c r="C1934" s="39" t="str">
        <f>IF(B1934="","",IF('04A_국토부원자료'!C1935&lt;&gt;"",'04A_국토부원자료'!C1935,TRIM('04A_국토부원자료'!D1935&amp;IF('04A_국토부원자료'!E1935&lt;&gt;"","-"&amp;'04A_국토부원자료'!E1935,""))))</f>
        <v>49-11</v>
      </c>
      <c r="D1934" s="39" t="str">
        <f>IFERROR('04A_국토부원자료'!F1935,"")</f>
        <v>한 스위트 올림픽파크</v>
      </c>
      <c r="E1934" s="40">
        <f>IFERROR(VALUE(SUBSTITUTE('04A_국토부원자료'!G1935,",","")),"")</f>
        <v>15.98</v>
      </c>
      <c r="F1934" s="41">
        <f>IFERROR(IF(AND('04A_국토부원자료'!H1935&lt;&gt;"",'04A_국토부원자료'!I1935&lt;&gt;""),DATE(INT(VALUE(SUBSTITUTE('04A_국토부원자료'!H1935,",",""))/100),MOD(VALUE(SUBSTITUTE('04A_국토부원자료'!H1935,",","")),100),VALUE(SUBSTITUTE('04A_국토부원자료'!I1935,",",""))),""),"")</f>
        <v>45997</v>
      </c>
      <c r="G1934" s="42">
        <f>IFERROR(VALUE(SUBSTITUTE('04A_국토부원자료'!J1935,",","")),"")</f>
        <v>17800</v>
      </c>
      <c r="H1934" s="43">
        <f t="shared" si="60"/>
        <v>178000000</v>
      </c>
      <c r="I1934" s="43">
        <f t="shared" si="61"/>
        <v>11138923.65456821</v>
      </c>
      <c r="J1934" s="38">
        <f>IFERROR(VALUE(SUBSTITUTE('04A_국토부원자료'!K1935,",","")),"")</f>
        <v>7</v>
      </c>
      <c r="K1934" s="38">
        <f>IFERROR(VALUE(SUBSTITUTE('04A_국토부원자료'!N1935,",","")),"")</f>
        <v>2020</v>
      </c>
      <c r="L1934" s="39" t="str">
        <f>IFERROR('04A_국토부원자료'!O1935,"")</f>
        <v>백제고분로51길 9</v>
      </c>
      <c r="M1934" s="39" t="str">
        <f>IFERROR('04A_국토부원자료'!Q1935,"")</f>
        <v>중개거래</v>
      </c>
      <c r="N1934" s="38">
        <f>IF(B1934="","",IF('02_대상물건입력'!B5="",1,IF(ISNUMBER(SEARCH('02_대상물건입력'!B5,B1934)),1,0)))</f>
        <v>1</v>
      </c>
      <c r="O1934" s="38">
        <f>IF(B1934="","",IF('02_대상물건입력'!B6="",1,IF(ISNUMBER(SEARCH('02_대상물건입력'!B6,B1934)),1,0)))</f>
        <v>0</v>
      </c>
      <c r="P1934" s="38">
        <f>IF(L1934="","",IF('02_대상물건입력'!B15="",0,IF(ISNUMBER(SEARCH('02_대상물건입력'!B15,L1934)),1,0)))</f>
        <v>0</v>
      </c>
      <c r="Q1934" s="38">
        <f>IF(D1934="","",IF('02_대상물건입력'!B8="",0,IF(ISNUMBER(SEARCH('02_대상물건입력'!B8,D1934)),1,0)))</f>
        <v>0</v>
      </c>
      <c r="R1934" s="44">
        <f>IFERROR(ABS(E1934-'02_대상물건입력'!B11)/'02_대상물건입력'!B11,"")</f>
        <v>0.41342299616779477</v>
      </c>
      <c r="S1934" s="38">
        <f>IFERROR(ABS(J1934-'02_대상물건입력'!B10),"")</f>
        <v>5</v>
      </c>
      <c r="T1934" s="38">
        <f>IFERROR(ABS('01_설정'!B4-F1934),"")</f>
        <v>115</v>
      </c>
      <c r="U1934" s="38">
        <f>IFERROR(ABS(K1934-YEAR('02_대상물건입력'!B14)),"")</f>
        <v>6</v>
      </c>
      <c r="V1934" s="38" t="str">
        <f>IF(B1934="","",IF(AND(E1934&gt;0,F1934&gt;0,H1934&gt;0,OR('04A_국토부원자료'!P1935="",'04A_국토부원자료'!P1935="-"),IF('01_설정'!B10=1,N1934=1,TRUE),R1934&lt;='01_설정'!B5,S1934&lt;='01_설정'!B6,T1934&lt;='01_설정'!B7,U1934&lt;='01_설정'!B8),"Y",""))</f>
        <v/>
      </c>
      <c r="W1934" s="40" t="str">
        <f>IF(V1934&lt;&gt;"Y","",MAX(0,(1-R1934/'01_설정'!B5))*'01_설정'!B14+MAX(0,(1-S1934/'01_설정'!B6))*'01_설정'!B15+MAX(0,(1-T1934/'01_설정'!B7))*'01_설정'!B16+MAX(0,(1-U1934/'01_설정'!B8))*'01_설정'!B17+O1934*'01_설정'!B11+Q1934*'01_설정'!B12+P1934*'01_설정'!B13)</f>
        <v/>
      </c>
      <c r="X1934" s="38" t="str">
        <f>IF(W1934="","",1+COUNTIFS($W$4:$W$3003,"&gt;"&amp;W1934)+COUNTIFS($W$4:W1934,W1934)-1)</f>
        <v/>
      </c>
    </row>
    <row r="1935" spans="1:24" ht="16.5">
      <c r="A1935" s="38">
        <f>IF('04A_국토부원자료'!A1936="","",ROW()-3)</f>
        <v>1932</v>
      </c>
      <c r="B1935" s="39" t="str">
        <f>IFERROR('04A_국토부원자료'!B1936,"")</f>
        <v>서울특별시 송파구 방이동</v>
      </c>
      <c r="C1935" s="39" t="str">
        <f>IF(B1935="","",IF('04A_국토부원자료'!C1936&lt;&gt;"",'04A_국토부원자료'!C1936,TRIM('04A_국토부원자료'!D1936&amp;IF('04A_국토부원자료'!E1936&lt;&gt;"","-"&amp;'04A_국토부원자료'!E1936,""))))</f>
        <v>44-3</v>
      </c>
      <c r="D1935" s="39" t="str">
        <f>IFERROR('04A_국토부원자료'!F1936,"")</f>
        <v>현대토픽스</v>
      </c>
      <c r="E1935" s="40">
        <f>IFERROR(VALUE(SUBSTITUTE('04A_국토부원자료'!G1936,",","")),"")</f>
        <v>39.56</v>
      </c>
      <c r="F1935" s="41">
        <f>IFERROR(IF(AND('04A_국토부원자료'!H1936&lt;&gt;"",'04A_국토부원자료'!I1936&lt;&gt;""),DATE(INT(VALUE(SUBSTITUTE('04A_국토부원자료'!H1936,",",""))/100),MOD(VALUE(SUBSTITUTE('04A_국토부원자료'!H1936,",","")),100),VALUE(SUBSTITUTE('04A_국토부원자료'!I1936,",",""))),""),"")</f>
        <v>45997</v>
      </c>
      <c r="G1935" s="42">
        <f>IFERROR(VALUE(SUBSTITUTE('04A_국토부원자료'!J1936,",","")),"")</f>
        <v>29000</v>
      </c>
      <c r="H1935" s="43">
        <f t="shared" si="60"/>
        <v>290000000</v>
      </c>
      <c r="I1935" s="43">
        <f t="shared" si="61"/>
        <v>7330637.007077856</v>
      </c>
      <c r="J1935" s="38">
        <f>IFERROR(VALUE(SUBSTITUTE('04A_국토부원자료'!K1936,",","")),"")</f>
        <v>15</v>
      </c>
      <c r="K1935" s="38">
        <f>IFERROR(VALUE(SUBSTITUTE('04A_국토부원자료'!N1936,",","")),"")</f>
        <v>2000</v>
      </c>
      <c r="L1935" s="39" t="str">
        <f>IFERROR('04A_국토부원자료'!O1936,"")</f>
        <v>위례성대로 6</v>
      </c>
      <c r="M1935" s="39" t="str">
        <f>IFERROR('04A_국토부원자료'!Q1936,"")</f>
        <v>중개거래</v>
      </c>
      <c r="N1935" s="38">
        <f>IF(B1935="","",IF('02_대상물건입력'!B5="",1,IF(ISNUMBER(SEARCH('02_대상물건입력'!B5,B1935)),1,0)))</f>
        <v>1</v>
      </c>
      <c r="O1935" s="38">
        <f>IF(B1935="","",IF('02_대상물건입력'!B6="",1,IF(ISNUMBER(SEARCH('02_대상물건입력'!B6,B1935)),1,0)))</f>
        <v>0</v>
      </c>
      <c r="P1935" s="38">
        <f>IF(L1935="","",IF('02_대상물건입력'!B15="",0,IF(ISNUMBER(SEARCH('02_대상물건입력'!B15,L1935)),1,0)))</f>
        <v>0</v>
      </c>
      <c r="Q1935" s="38">
        <f>IF(D1935="","",IF('02_대상물건입력'!B8="",0,IF(ISNUMBER(SEARCH('02_대상물건입력'!B8,D1935)),1,0)))</f>
        <v>0</v>
      </c>
      <c r="R1935" s="44">
        <f>IFERROR(ABS(E1935-'02_대상물건입력'!B11)/'02_대상물건입력'!B11,"")</f>
        <v>0.45212680047572218</v>
      </c>
      <c r="S1935" s="38">
        <f>IFERROR(ABS(J1935-'02_대상물건입력'!B10),"")</f>
        <v>3</v>
      </c>
      <c r="T1935" s="38">
        <f>IFERROR(ABS('01_설정'!B4-F1935),"")</f>
        <v>115</v>
      </c>
      <c r="U1935" s="38">
        <f>IFERROR(ABS(K1935-YEAR('02_대상물건입력'!B14)),"")</f>
        <v>26</v>
      </c>
      <c r="V1935" s="38" t="str">
        <f>IF(B1935="","",IF(AND(E1935&gt;0,F1935&gt;0,H1935&gt;0,OR('04A_국토부원자료'!P1936="",'04A_국토부원자료'!P1936="-"),IF('01_설정'!B10=1,N1935=1,TRUE),R1935&lt;='01_설정'!B5,S1935&lt;='01_설정'!B6,T1935&lt;='01_설정'!B7,U1935&lt;='01_설정'!B8),"Y",""))</f>
        <v/>
      </c>
      <c r="W1935" s="40" t="str">
        <f>IF(V1935&lt;&gt;"Y","",MAX(0,(1-R1935/'01_설정'!B5))*'01_설정'!B14+MAX(0,(1-S1935/'01_설정'!B6))*'01_설정'!B15+MAX(0,(1-T1935/'01_설정'!B7))*'01_설정'!B16+MAX(0,(1-U1935/'01_설정'!B8))*'01_설정'!B17+O1935*'01_설정'!B11+Q1935*'01_설정'!B12+P1935*'01_설정'!B13)</f>
        <v/>
      </c>
      <c r="X1935" s="38" t="str">
        <f>IF(W1935="","",1+COUNTIFS($W$4:$W$3003,"&gt;"&amp;W1935)+COUNTIFS($W$4:W1935,W1935)-1)</f>
        <v/>
      </c>
    </row>
    <row r="1936" spans="1:24" ht="16.5">
      <c r="A1936" s="38">
        <f>IF('04A_국토부원자료'!A1937="","",ROW()-3)</f>
        <v>1933</v>
      </c>
      <c r="B1936" s="39" t="str">
        <f>IFERROR('04A_국토부원자료'!B1937,"")</f>
        <v>서울특별시 송파구 방이동</v>
      </c>
      <c r="C1936" s="39" t="str">
        <f>IF(B1936="","",IF('04A_국토부원자료'!C1937&lt;&gt;"",'04A_국토부원자료'!C1937,TRIM('04A_국토부원자료'!D1937&amp;IF('04A_국토부원자료'!E1937&lt;&gt;"","-"&amp;'04A_국토부원자료'!E1937,""))))</f>
        <v>43</v>
      </c>
      <c r="D1936" s="39" t="str">
        <f>IFERROR('04A_국토부원자료'!F1937,"")</f>
        <v>대명벨리온</v>
      </c>
      <c r="E1936" s="40">
        <f>IFERROR(VALUE(SUBSTITUTE('04A_국토부원자료'!G1937,",","")),"")</f>
        <v>17.12</v>
      </c>
      <c r="F1936" s="41">
        <f>IFERROR(IF(AND('04A_국토부원자료'!H1937&lt;&gt;"",'04A_국토부원자료'!I1937&lt;&gt;""),DATE(INT(VALUE(SUBSTITUTE('04A_국토부원자료'!H1937,",",""))/100),MOD(VALUE(SUBSTITUTE('04A_국토부원자료'!H1937,",","")),100),VALUE(SUBSTITUTE('04A_국토부원자료'!I1937,",",""))),""),"")</f>
        <v>45992</v>
      </c>
      <c r="G1936" s="42">
        <f>IFERROR(VALUE(SUBSTITUTE('04A_국토부원자료'!J1937,",","")),"")</f>
        <v>16300</v>
      </c>
      <c r="H1936" s="43">
        <f t="shared" si="60"/>
        <v>163000000</v>
      </c>
      <c r="I1936" s="43">
        <f t="shared" si="61"/>
        <v>9521028.0373831764</v>
      </c>
      <c r="J1936" s="38">
        <f>IFERROR(VALUE(SUBSTITUTE('04A_국토부원자료'!K1937,",","")),"")</f>
        <v>6</v>
      </c>
      <c r="K1936" s="38">
        <f>IFERROR(VALUE(SUBSTITUTE('04A_국토부원자료'!N1937,",","")),"")</f>
        <v>2017</v>
      </c>
      <c r="L1936" s="39" t="str">
        <f>IFERROR('04A_국토부원자료'!O1937,"")</f>
        <v>오금로11길 37</v>
      </c>
      <c r="M1936" s="39" t="str">
        <f>IFERROR('04A_국토부원자료'!Q1937,"")</f>
        <v>중개거래</v>
      </c>
      <c r="N1936" s="38">
        <f>IF(B1936="","",IF('02_대상물건입력'!B5="",1,IF(ISNUMBER(SEARCH('02_대상물건입력'!B5,B1936)),1,0)))</f>
        <v>1</v>
      </c>
      <c r="O1936" s="38">
        <f>IF(B1936="","",IF('02_대상물건입력'!B6="",1,IF(ISNUMBER(SEARCH('02_대상물건입력'!B6,B1936)),1,0)))</f>
        <v>0</v>
      </c>
      <c r="P1936" s="38">
        <f>IF(L1936="","",IF('02_대상물건입력'!B15="",0,IF(ISNUMBER(SEARCH('02_대상물건입력'!B15,L1936)),1,0)))</f>
        <v>0</v>
      </c>
      <c r="Q1936" s="38">
        <f>IF(D1936="","",IF('02_대상물건입력'!B8="",0,IF(ISNUMBER(SEARCH('02_대상물건입력'!B8,D1936)),1,0)))</f>
        <v>0</v>
      </c>
      <c r="R1936" s="44">
        <f>IFERROR(ABS(E1936-'02_대상물건입력'!B11)/'02_대상물건입력'!B11,"")</f>
        <v>0.37157707724609801</v>
      </c>
      <c r="S1936" s="38">
        <f>IFERROR(ABS(J1936-'02_대상물건입력'!B10),"")</f>
        <v>6</v>
      </c>
      <c r="T1936" s="38">
        <f>IFERROR(ABS('01_설정'!B4-F1936),"")</f>
        <v>120</v>
      </c>
      <c r="U1936" s="38">
        <f>IFERROR(ABS(K1936-YEAR('02_대상물건입력'!B14)),"")</f>
        <v>9</v>
      </c>
      <c r="V1936" s="38" t="str">
        <f>IF(B1936="","",IF(AND(E1936&gt;0,F1936&gt;0,H1936&gt;0,OR('04A_국토부원자료'!P1937="",'04A_국토부원자료'!P1937="-"),IF('01_설정'!B10=1,N1936=1,TRUE),R1936&lt;='01_설정'!B5,S1936&lt;='01_설정'!B6,T1936&lt;='01_설정'!B7,U1936&lt;='01_설정'!B8),"Y",""))</f>
        <v/>
      </c>
      <c r="W1936" s="40" t="str">
        <f>IF(V1936&lt;&gt;"Y","",MAX(0,(1-R1936/'01_설정'!B5))*'01_설정'!B14+MAX(0,(1-S1936/'01_설정'!B6))*'01_설정'!B15+MAX(0,(1-T1936/'01_설정'!B7))*'01_설정'!B16+MAX(0,(1-U1936/'01_설정'!B8))*'01_설정'!B17+O1936*'01_설정'!B11+Q1936*'01_설정'!B12+P1936*'01_설정'!B13)</f>
        <v/>
      </c>
      <c r="X1936" s="38" t="str">
        <f>IF(W1936="","",1+COUNTIFS($W$4:$W$3003,"&gt;"&amp;W1936)+COUNTIFS($W$4:W1936,W1936)-1)</f>
        <v/>
      </c>
    </row>
    <row r="1937" spans="1:24" ht="16.5">
      <c r="A1937" s="38">
        <f>IF('04A_국토부원자료'!A1938="","",ROW()-3)</f>
        <v>1934</v>
      </c>
      <c r="B1937" s="39" t="str">
        <f>IFERROR('04A_국토부원자료'!B1938,"")</f>
        <v>서울특별시 송파구 방이동</v>
      </c>
      <c r="C1937" s="39" t="str">
        <f>IF(B1937="","",IF('04A_국토부원자료'!C1938&lt;&gt;"",'04A_국토부원자료'!C1938,TRIM('04A_국토부원자료'!D1938&amp;IF('04A_국토부원자료'!E1938&lt;&gt;"","-"&amp;'04A_국토부원자료'!E1938,""))))</f>
        <v>41-3</v>
      </c>
      <c r="D1937" s="39" t="str">
        <f>IFERROR('04A_국토부원자료'!F1938,"")</f>
        <v>보광스퀘어</v>
      </c>
      <c r="E1937" s="40">
        <f>IFERROR(VALUE(SUBSTITUTE('04A_국토부원자료'!G1938,",","")),"")</f>
        <v>53.28</v>
      </c>
      <c r="F1937" s="41">
        <f>IFERROR(IF(AND('04A_국토부원자료'!H1938&lt;&gt;"",'04A_국토부원자료'!I1938&lt;&gt;""),DATE(INT(VALUE(SUBSTITUTE('04A_국토부원자료'!H1938,",",""))/100),MOD(VALUE(SUBSTITUTE('04A_국토부원자료'!H1938,",","")),100),VALUE(SUBSTITUTE('04A_국토부원자료'!I1938,",",""))),""),"")</f>
        <v>45990</v>
      </c>
      <c r="G1937" s="42">
        <f>IFERROR(VALUE(SUBSTITUTE('04A_국토부원자료'!J1938,",","")),"")</f>
        <v>71500</v>
      </c>
      <c r="H1937" s="43">
        <f t="shared" si="60"/>
        <v>715000000</v>
      </c>
      <c r="I1937" s="43">
        <f t="shared" si="61"/>
        <v>13419669.669669669</v>
      </c>
      <c r="J1937" s="38">
        <f>IFERROR(VALUE(SUBSTITUTE('04A_국토부원자료'!K1938,",","")),"")</f>
        <v>3</v>
      </c>
      <c r="K1937" s="38">
        <f>IFERROR(VALUE(SUBSTITUTE('04A_국토부원자료'!N1938,",","")),"")</f>
        <v>2023</v>
      </c>
      <c r="L1937" s="39" t="str">
        <f>IFERROR('04A_국토부원자료'!O1938,"")</f>
        <v>올림픽로34길 5-29</v>
      </c>
      <c r="M1937" s="39" t="str">
        <f>IFERROR('04A_국토부원자료'!Q1938,"")</f>
        <v>직거래</v>
      </c>
      <c r="N1937" s="38">
        <f>IF(B1937="","",IF('02_대상물건입력'!B5="",1,IF(ISNUMBER(SEARCH('02_대상물건입력'!B5,B1937)),1,0)))</f>
        <v>1</v>
      </c>
      <c r="O1937" s="38">
        <f>IF(B1937="","",IF('02_대상물건입력'!B6="",1,IF(ISNUMBER(SEARCH('02_대상물건입력'!B6,B1937)),1,0)))</f>
        <v>0</v>
      </c>
      <c r="P1937" s="38">
        <f>IF(L1937="","",IF('02_대상물건입력'!B15="",0,IF(ISNUMBER(SEARCH('02_대상물건입력'!B15,L1937)),1,0)))</f>
        <v>0</v>
      </c>
      <c r="Q1937" s="38">
        <f>IF(D1937="","",IF('02_대상물건입력'!B8="",0,IF(ISNUMBER(SEARCH('02_대상물건입력'!B8,D1937)),1,0)))</f>
        <v>0</v>
      </c>
      <c r="R1937" s="44">
        <f>IFERROR(ABS(E1937-'02_대상물건입력'!B11)/'02_대상물건입력'!B11,"")</f>
        <v>0.95574610539298466</v>
      </c>
      <c r="S1937" s="38">
        <f>IFERROR(ABS(J1937-'02_대상물건입력'!B10),"")</f>
        <v>9</v>
      </c>
      <c r="T1937" s="38">
        <f>IFERROR(ABS('01_설정'!B4-F1937),"")</f>
        <v>122</v>
      </c>
      <c r="U1937" s="38">
        <f>IFERROR(ABS(K1937-YEAR('02_대상물건입력'!B14)),"")</f>
        <v>3</v>
      </c>
      <c r="V1937" s="38" t="str">
        <f>IF(B1937="","",IF(AND(E1937&gt;0,F1937&gt;0,H1937&gt;0,OR('04A_국토부원자료'!P1938="",'04A_국토부원자료'!P1938="-"),IF('01_설정'!B10=1,N1937=1,TRUE),R1937&lt;='01_설정'!B5,S1937&lt;='01_설정'!B6,T1937&lt;='01_설정'!B7,U1937&lt;='01_설정'!B8),"Y",""))</f>
        <v/>
      </c>
      <c r="W1937" s="40" t="str">
        <f>IF(V1937&lt;&gt;"Y","",MAX(0,(1-R1937/'01_설정'!B5))*'01_설정'!B14+MAX(0,(1-S1937/'01_설정'!B6))*'01_설정'!B15+MAX(0,(1-T1937/'01_설정'!B7))*'01_설정'!B16+MAX(0,(1-U1937/'01_설정'!B8))*'01_설정'!B17+O1937*'01_설정'!B11+Q1937*'01_설정'!B12+P1937*'01_설정'!B13)</f>
        <v/>
      </c>
      <c r="X1937" s="38" t="str">
        <f>IF(W1937="","",1+COUNTIFS($W$4:$W$3003,"&gt;"&amp;W1937)+COUNTIFS($W$4:W1937,W1937)-1)</f>
        <v/>
      </c>
    </row>
    <row r="1938" spans="1:24" ht="16.5">
      <c r="A1938" s="38">
        <f>IF('04A_국토부원자료'!A1939="","",ROW()-3)</f>
        <v>1935</v>
      </c>
      <c r="B1938" s="39" t="str">
        <f>IFERROR('04A_국토부원자료'!B1939,"")</f>
        <v>서울특별시 송파구 방이동</v>
      </c>
      <c r="C1938" s="39" t="str">
        <f>IF(B1938="","",IF('04A_국토부원자료'!C1939&lt;&gt;"",'04A_국토부원자료'!C1939,TRIM('04A_국토부원자료'!D1939&amp;IF('04A_국토부원자료'!E1939&lt;&gt;"","-"&amp;'04A_국토부원자료'!E1939,""))))</f>
        <v>28-4</v>
      </c>
      <c r="D1938" s="39" t="str">
        <f>IFERROR('04A_국토부원자료'!F1939,"")</f>
        <v>잠실 푸르지오발라드</v>
      </c>
      <c r="E1938" s="40">
        <f>IFERROR(VALUE(SUBSTITUTE('04A_국토부원자료'!G1939,",","")),"")</f>
        <v>53.12</v>
      </c>
      <c r="F1938" s="41">
        <f>IFERROR(IF(AND('04A_국토부원자료'!H1939&lt;&gt;"",'04A_국토부원자료'!I1939&lt;&gt;""),DATE(INT(VALUE(SUBSTITUTE('04A_국토부원자료'!H1939,",",""))/100),MOD(VALUE(SUBSTITUTE('04A_국토부원자료'!H1939,",","")),100),VALUE(SUBSTITUTE('04A_국토부원자료'!I1939,",",""))),""),"")</f>
        <v>45985</v>
      </c>
      <c r="G1938" s="42">
        <f>IFERROR(VALUE(SUBSTITUTE('04A_국토부원자료'!J1939,",","")),"")</f>
        <v>139150</v>
      </c>
      <c r="H1938" s="43">
        <f t="shared" si="60"/>
        <v>1391500000</v>
      </c>
      <c r="I1938" s="43">
        <f t="shared" si="61"/>
        <v>26195406.626506027</v>
      </c>
      <c r="J1938" s="38">
        <f>IFERROR(VALUE(SUBSTITUTE('04A_국토부원자료'!K1939,",","")),"")</f>
        <v>5</v>
      </c>
      <c r="K1938" s="38">
        <f>IFERROR(VALUE(SUBSTITUTE('04A_국토부원자료'!N1939,",","")),"")</f>
        <v>2024</v>
      </c>
      <c r="L1938" s="39" t="str">
        <f>IFERROR('04A_국토부원자료'!O1939,"")</f>
        <v>오금로11길 11-11</v>
      </c>
      <c r="M1938" s="39" t="str">
        <f>IFERROR('04A_국토부원자료'!Q1939,"")</f>
        <v>직거래</v>
      </c>
      <c r="N1938" s="38">
        <f>IF(B1938="","",IF('02_대상물건입력'!B5="",1,IF(ISNUMBER(SEARCH('02_대상물건입력'!B5,B1938)),1,0)))</f>
        <v>1</v>
      </c>
      <c r="O1938" s="38">
        <f>IF(B1938="","",IF('02_대상물건입력'!B6="",1,IF(ISNUMBER(SEARCH('02_대상물건입력'!B6,B1938)),1,0)))</f>
        <v>0</v>
      </c>
      <c r="P1938" s="38">
        <f>IF(L1938="","",IF('02_대상물건입력'!B15="",0,IF(ISNUMBER(SEARCH('02_대상물건입력'!B15,L1938)),1,0)))</f>
        <v>0</v>
      </c>
      <c r="Q1938" s="38">
        <f>IF(D1938="","",IF('02_대상물건입력'!B8="",0,IF(ISNUMBER(SEARCH('02_대상물건입력'!B8,D1938)),1,0)))</f>
        <v>0</v>
      </c>
      <c r="R1938" s="44">
        <f>IFERROR(ABS(E1938-'02_대상물건입력'!B11)/'02_대상물건입력'!B11,"")</f>
        <v>0.94987299396537794</v>
      </c>
      <c r="S1938" s="38">
        <f>IFERROR(ABS(J1938-'02_대상물건입력'!B10),"")</f>
        <v>7</v>
      </c>
      <c r="T1938" s="38">
        <f>IFERROR(ABS('01_설정'!B4-F1938),"")</f>
        <v>127</v>
      </c>
      <c r="U1938" s="38">
        <f>IFERROR(ABS(K1938-YEAR('02_대상물건입력'!B14)),"")</f>
        <v>2</v>
      </c>
      <c r="V1938" s="38" t="str">
        <f>IF(B1938="","",IF(AND(E1938&gt;0,F1938&gt;0,H1938&gt;0,OR('04A_국토부원자료'!P1939="",'04A_국토부원자료'!P1939="-"),IF('01_설정'!B10=1,N1938=1,TRUE),R1938&lt;='01_설정'!B5,S1938&lt;='01_설정'!B6,T1938&lt;='01_설정'!B7,U1938&lt;='01_설정'!B8),"Y",""))</f>
        <v/>
      </c>
      <c r="W1938" s="40" t="str">
        <f>IF(V1938&lt;&gt;"Y","",MAX(0,(1-R1938/'01_설정'!B5))*'01_설정'!B14+MAX(0,(1-S1938/'01_설정'!B6))*'01_설정'!B15+MAX(0,(1-T1938/'01_설정'!B7))*'01_설정'!B16+MAX(0,(1-U1938/'01_설정'!B8))*'01_설정'!B17+O1938*'01_설정'!B11+Q1938*'01_설정'!B12+P1938*'01_설정'!B13)</f>
        <v/>
      </c>
      <c r="X1938" s="38" t="str">
        <f>IF(W1938="","",1+COUNTIFS($W$4:$W$3003,"&gt;"&amp;W1938)+COUNTIFS($W$4:W1938,W1938)-1)</f>
        <v/>
      </c>
    </row>
    <row r="1939" spans="1:24" ht="16.5">
      <c r="A1939" s="38">
        <f>IF('04A_국토부원자료'!A1940="","",ROW()-3)</f>
        <v>1936</v>
      </c>
      <c r="B1939" s="39" t="str">
        <f>IFERROR('04A_국토부원자료'!B1940,"")</f>
        <v>서울특별시 송파구 방이동</v>
      </c>
      <c r="C1939" s="39" t="str">
        <f>IF(B1939="","",IF('04A_국토부원자료'!C1940&lt;&gt;"",'04A_국토부원자료'!C1940,TRIM('04A_국토부원자료'!D1940&amp;IF('04A_국토부원자료'!E1940&lt;&gt;"","-"&amp;'04A_국토부원자료'!E1940,""))))</f>
        <v>41-3</v>
      </c>
      <c r="D1939" s="39" t="str">
        <f>IFERROR('04A_국토부원자료'!F1940,"")</f>
        <v>보광스퀘어</v>
      </c>
      <c r="E1939" s="40">
        <f>IFERROR(VALUE(SUBSTITUTE('04A_국토부원자료'!G1940,",","")),"")</f>
        <v>53.84</v>
      </c>
      <c r="F1939" s="41">
        <f>IFERROR(IF(AND('04A_국토부원자료'!H1940&lt;&gt;"",'04A_국토부원자료'!I1940&lt;&gt;""),DATE(INT(VALUE(SUBSTITUTE('04A_국토부원자료'!H1940,",",""))/100),MOD(VALUE(SUBSTITUTE('04A_국토부원자료'!H1940,",","")),100),VALUE(SUBSTITUTE('04A_국토부원자료'!I1940,",",""))),""),"")</f>
        <v>45984</v>
      </c>
      <c r="G1939" s="42">
        <f>IFERROR(VALUE(SUBSTITUTE('04A_국토부원자료'!J1940,",","")),"")</f>
        <v>70000</v>
      </c>
      <c r="H1939" s="43">
        <f t="shared" si="60"/>
        <v>700000000</v>
      </c>
      <c r="I1939" s="43">
        <f t="shared" si="61"/>
        <v>13001485.884101039</v>
      </c>
      <c r="J1939" s="38">
        <f>IFERROR(VALUE(SUBSTITUTE('04A_국토부원자료'!K1940,",","")),"")</f>
        <v>6</v>
      </c>
      <c r="K1939" s="38">
        <f>IFERROR(VALUE(SUBSTITUTE('04A_국토부원자료'!N1940,",","")),"")</f>
        <v>2023</v>
      </c>
      <c r="L1939" s="39" t="str">
        <f>IFERROR('04A_국토부원자료'!O1940,"")</f>
        <v>올림픽로34길 5-29</v>
      </c>
      <c r="M1939" s="39" t="str">
        <f>IFERROR('04A_국토부원자료'!Q1940,"")</f>
        <v>중개거래</v>
      </c>
      <c r="N1939" s="38">
        <f>IF(B1939="","",IF('02_대상물건입력'!B5="",1,IF(ISNUMBER(SEARCH('02_대상물건입력'!B5,B1939)),1,0)))</f>
        <v>1</v>
      </c>
      <c r="O1939" s="38">
        <f>IF(B1939="","",IF('02_대상물건입력'!B6="",1,IF(ISNUMBER(SEARCH('02_대상물건입력'!B6,B1939)),1,0)))</f>
        <v>0</v>
      </c>
      <c r="P1939" s="38">
        <f>IF(L1939="","",IF('02_대상물건입력'!B15="",0,IF(ISNUMBER(SEARCH('02_대상물건입력'!B15,L1939)),1,0)))</f>
        <v>0</v>
      </c>
      <c r="Q1939" s="38">
        <f>IF(D1939="","",IF('02_대상물건입력'!B8="",0,IF(ISNUMBER(SEARCH('02_대상물건입력'!B8,D1939)),1,0)))</f>
        <v>0</v>
      </c>
      <c r="R1939" s="44">
        <f>IFERROR(ABS(E1939-'02_대상물건입력'!B11)/'02_대상물건입력'!B11,"")</f>
        <v>0.97630199538960771</v>
      </c>
      <c r="S1939" s="38">
        <f>IFERROR(ABS(J1939-'02_대상물건입력'!B10),"")</f>
        <v>6</v>
      </c>
      <c r="T1939" s="38">
        <f>IFERROR(ABS('01_설정'!B4-F1939),"")</f>
        <v>128</v>
      </c>
      <c r="U1939" s="38">
        <f>IFERROR(ABS(K1939-YEAR('02_대상물건입력'!B14)),"")</f>
        <v>3</v>
      </c>
      <c r="V1939" s="38" t="str">
        <f>IF(B1939="","",IF(AND(E1939&gt;0,F1939&gt;0,H1939&gt;0,OR('04A_국토부원자료'!P1940="",'04A_국토부원자료'!P1940="-"),IF('01_설정'!B10=1,N1939=1,TRUE),R1939&lt;='01_설정'!B5,S1939&lt;='01_설정'!B6,T1939&lt;='01_설정'!B7,U1939&lt;='01_설정'!B8),"Y",""))</f>
        <v/>
      </c>
      <c r="W1939" s="40" t="str">
        <f>IF(V1939&lt;&gt;"Y","",MAX(0,(1-R1939/'01_설정'!B5))*'01_설정'!B14+MAX(0,(1-S1939/'01_설정'!B6))*'01_설정'!B15+MAX(0,(1-T1939/'01_설정'!B7))*'01_설정'!B16+MAX(0,(1-U1939/'01_설정'!B8))*'01_설정'!B17+O1939*'01_설정'!B11+Q1939*'01_설정'!B12+P1939*'01_설정'!B13)</f>
        <v/>
      </c>
      <c r="X1939" s="38" t="str">
        <f>IF(W1939="","",1+COUNTIFS($W$4:$W$3003,"&gt;"&amp;W1939)+COUNTIFS($W$4:W1939,W1939)-1)</f>
        <v/>
      </c>
    </row>
    <row r="1940" spans="1:24" ht="16.5">
      <c r="A1940" s="38">
        <f>IF('04A_국토부원자료'!A1941="","",ROW()-3)</f>
        <v>1937</v>
      </c>
      <c r="B1940" s="39" t="str">
        <f>IFERROR('04A_국토부원자료'!B1941,"")</f>
        <v>서울특별시 송파구 방이동</v>
      </c>
      <c r="C1940" s="39" t="str">
        <f>IF(B1940="","",IF('04A_국토부원자료'!C1941&lt;&gt;"",'04A_국토부원자료'!C1941,TRIM('04A_국토부원자료'!D1941&amp;IF('04A_국토부원자료'!E1941&lt;&gt;"","-"&amp;'04A_국토부원자료'!E1941,""))))</f>
        <v>43</v>
      </c>
      <c r="D1940" s="39" t="str">
        <f>IFERROR('04A_국토부원자료'!F1941,"")</f>
        <v>대명벨리온</v>
      </c>
      <c r="E1940" s="40">
        <f>IFERROR(VALUE(SUBSTITUTE('04A_국토부원자료'!G1941,",","")),"")</f>
        <v>16.61</v>
      </c>
      <c r="F1940" s="41">
        <f>IFERROR(IF(AND('04A_국토부원자료'!H1941&lt;&gt;"",'04A_국토부원자료'!I1941&lt;&gt;""),DATE(INT(VALUE(SUBSTITUTE('04A_국토부원자료'!H1941,",",""))/100),MOD(VALUE(SUBSTITUTE('04A_국토부원자료'!H1941,",","")),100),VALUE(SUBSTITUTE('04A_국토부원자료'!I1941,",",""))),""),"")</f>
        <v>45982</v>
      </c>
      <c r="G1940" s="42">
        <f>IFERROR(VALUE(SUBSTITUTE('04A_국토부원자료'!J1941,",","")),"")</f>
        <v>16800</v>
      </c>
      <c r="H1940" s="43">
        <f t="shared" si="60"/>
        <v>168000000</v>
      </c>
      <c r="I1940" s="43">
        <f t="shared" si="61"/>
        <v>10114388.922335943</v>
      </c>
      <c r="J1940" s="38">
        <f>IFERROR(VALUE(SUBSTITUTE('04A_국토부원자료'!K1941,",","")),"")</f>
        <v>9</v>
      </c>
      <c r="K1940" s="38">
        <f>IFERROR(VALUE(SUBSTITUTE('04A_국토부원자료'!N1941,",","")),"")</f>
        <v>2017</v>
      </c>
      <c r="L1940" s="39" t="str">
        <f>IFERROR('04A_국토부원자료'!O1941,"")</f>
        <v>오금로11길 37</v>
      </c>
      <c r="M1940" s="39" t="str">
        <f>IFERROR('04A_국토부원자료'!Q1941,"")</f>
        <v>중개거래</v>
      </c>
      <c r="N1940" s="38">
        <f>IF(B1940="","",IF('02_대상물건입력'!B5="",1,IF(ISNUMBER(SEARCH('02_대상물건입력'!B5,B1940)),1,0)))</f>
        <v>1</v>
      </c>
      <c r="O1940" s="38">
        <f>IF(B1940="","",IF('02_대상물건입력'!B6="",1,IF(ISNUMBER(SEARCH('02_대상물건입력'!B6,B1940)),1,0)))</f>
        <v>0</v>
      </c>
      <c r="P1940" s="38">
        <f>IF(L1940="","",IF('02_대상물건입력'!B15="",0,IF(ISNUMBER(SEARCH('02_대상물건입력'!B15,L1940)),1,0)))</f>
        <v>0</v>
      </c>
      <c r="Q1940" s="38">
        <f>IF(D1940="","",IF('02_대상물건입력'!B8="",0,IF(ISNUMBER(SEARCH('02_대상물건입력'!B8,D1940)),1,0)))</f>
        <v>0</v>
      </c>
      <c r="R1940" s="44">
        <f>IFERROR(ABS(E1940-'02_대상물건입력'!B11)/'02_대상물건입력'!B11,"")</f>
        <v>0.39029761992159395</v>
      </c>
      <c r="S1940" s="38">
        <f>IFERROR(ABS(J1940-'02_대상물건입력'!B10),"")</f>
        <v>3</v>
      </c>
      <c r="T1940" s="38">
        <f>IFERROR(ABS('01_설정'!B4-F1940),"")</f>
        <v>130</v>
      </c>
      <c r="U1940" s="38">
        <f>IFERROR(ABS(K1940-YEAR('02_대상물건입력'!B14)),"")</f>
        <v>9</v>
      </c>
      <c r="V1940" s="38" t="str">
        <f>IF(B1940="","",IF(AND(E1940&gt;0,F1940&gt;0,H1940&gt;0,OR('04A_국토부원자료'!P1941="",'04A_국토부원자료'!P1941="-"),IF('01_설정'!B10=1,N1940=1,TRUE),R1940&lt;='01_설정'!B5,S1940&lt;='01_설정'!B6,T1940&lt;='01_설정'!B7,U1940&lt;='01_설정'!B8),"Y",""))</f>
        <v/>
      </c>
      <c r="W1940" s="40" t="str">
        <f>IF(V1940&lt;&gt;"Y","",MAX(0,(1-R1940/'01_설정'!B5))*'01_설정'!B14+MAX(0,(1-S1940/'01_설정'!B6))*'01_설정'!B15+MAX(0,(1-T1940/'01_설정'!B7))*'01_설정'!B16+MAX(0,(1-U1940/'01_설정'!B8))*'01_설정'!B17+O1940*'01_설정'!B11+Q1940*'01_설정'!B12+P1940*'01_설정'!B13)</f>
        <v/>
      </c>
      <c r="X1940" s="38" t="str">
        <f>IF(W1940="","",1+COUNTIFS($W$4:$W$3003,"&gt;"&amp;W1940)+COUNTIFS($W$4:W1940,W1940)-1)</f>
        <v/>
      </c>
    </row>
    <row r="1941" spans="1:24" ht="16.5">
      <c r="A1941" s="38">
        <f>IF('04A_국토부원자료'!A1942="","",ROW()-3)</f>
        <v>1938</v>
      </c>
      <c r="B1941" s="39" t="str">
        <f>IFERROR('04A_국토부원자료'!B1942,"")</f>
        <v>서울특별시 송파구 방이동</v>
      </c>
      <c r="C1941" s="39" t="str">
        <f>IF(B1941="","",IF('04A_국토부원자료'!C1942&lt;&gt;"",'04A_국토부원자료'!C1942,TRIM('04A_국토부원자료'!D1942&amp;IF('04A_국토부원자료'!E1942&lt;&gt;"","-"&amp;'04A_국토부원자료'!E1942,""))))</f>
        <v>39</v>
      </c>
      <c r="D1941" s="39" t="str">
        <f>IFERROR('04A_국토부원자료'!F1942,"")</f>
        <v>잠실 제니알</v>
      </c>
      <c r="E1941" s="40">
        <f>IFERROR(VALUE(SUBSTITUTE('04A_국토부원자료'!G1942,",","")),"")</f>
        <v>23.54</v>
      </c>
      <c r="F1941" s="41">
        <f>IFERROR(IF(AND('04A_국토부원자료'!H1942&lt;&gt;"",'04A_국토부원자료'!I1942&lt;&gt;""),DATE(INT(VALUE(SUBSTITUTE('04A_국토부원자료'!H1942,",",""))/100),MOD(VALUE(SUBSTITUTE('04A_국토부원자료'!H1942,",","")),100),VALUE(SUBSTITUTE('04A_국토부원자료'!I1942,",",""))),""),"")</f>
        <v>45975</v>
      </c>
      <c r="G1941" s="42">
        <f>IFERROR(VALUE(SUBSTITUTE('04A_국토부원자료'!J1942,",","")),"")</f>
        <v>27000</v>
      </c>
      <c r="H1941" s="43">
        <f t="shared" si="60"/>
        <v>270000000</v>
      </c>
      <c r="I1941" s="43">
        <f t="shared" si="61"/>
        <v>11469838.572642311</v>
      </c>
      <c r="J1941" s="38">
        <f>IFERROR(VALUE(SUBSTITUTE('04A_국토부원자료'!K1942,",","")),"")</f>
        <v>9</v>
      </c>
      <c r="K1941" s="38">
        <f>IFERROR(VALUE(SUBSTITUTE('04A_국토부원자료'!N1942,",","")),"")</f>
        <v>2020</v>
      </c>
      <c r="L1941" s="39" t="str">
        <f>IFERROR('04A_국토부원자료'!O1942,"")</f>
        <v>올림픽로34길 6</v>
      </c>
      <c r="M1941" s="39" t="str">
        <f>IFERROR('04A_국토부원자료'!Q1942,"")</f>
        <v>중개거래</v>
      </c>
      <c r="N1941" s="38">
        <f>IF(B1941="","",IF('02_대상물건입력'!B5="",1,IF(ISNUMBER(SEARCH('02_대상물건입력'!B5,B1941)),1,0)))</f>
        <v>1</v>
      </c>
      <c r="O1941" s="38">
        <f>IF(B1941="","",IF('02_대상물건입력'!B6="",1,IF(ISNUMBER(SEARCH('02_대상물건입력'!B6,B1941)),1,0)))</f>
        <v>0</v>
      </c>
      <c r="P1941" s="38">
        <f>IF(L1941="","",IF('02_대상물건입력'!B15="",0,IF(ISNUMBER(SEARCH('02_대상물건입력'!B15,L1941)),1,0)))</f>
        <v>0</v>
      </c>
      <c r="Q1941" s="38">
        <f>IF(D1941="","",IF('02_대상물건입력'!B8="",0,IF(ISNUMBER(SEARCH('02_대상물건입력'!B8,D1941)),1,0)))</f>
        <v>0</v>
      </c>
      <c r="R1941" s="44">
        <f>IFERROR(ABS(E1941-'02_대상물건입력'!B11)/'02_대상물건입력'!B11,"")</f>
        <v>0.13591848121338482</v>
      </c>
      <c r="S1941" s="38">
        <f>IFERROR(ABS(J1941-'02_대상물건입력'!B10),"")</f>
        <v>3</v>
      </c>
      <c r="T1941" s="38">
        <f>IFERROR(ABS('01_설정'!B4-F1941),"")</f>
        <v>137</v>
      </c>
      <c r="U1941" s="38">
        <f>IFERROR(ABS(K1941-YEAR('02_대상물건입력'!B14)),"")</f>
        <v>6</v>
      </c>
      <c r="V1941" s="38" t="str">
        <f>IF(B1941="","",IF(AND(E1941&gt;0,F1941&gt;0,H1941&gt;0,OR('04A_국토부원자료'!P1942="",'04A_국토부원자료'!P1942="-"),IF('01_설정'!B10=1,N1941=1,TRUE),R1941&lt;='01_설정'!B5,S1941&lt;='01_설정'!B6,T1941&lt;='01_설정'!B7,U1941&lt;='01_설정'!B8),"Y",""))</f>
        <v/>
      </c>
      <c r="W1941" s="40" t="str">
        <f>IF(V1941&lt;&gt;"Y","",MAX(0,(1-R1941/'01_설정'!B5))*'01_설정'!B14+MAX(0,(1-S1941/'01_설정'!B6))*'01_설정'!B15+MAX(0,(1-T1941/'01_설정'!B7))*'01_설정'!B16+MAX(0,(1-U1941/'01_설정'!B8))*'01_설정'!B17+O1941*'01_설정'!B11+Q1941*'01_설정'!B12+P1941*'01_설정'!B13)</f>
        <v/>
      </c>
      <c r="X1941" s="38" t="str">
        <f>IF(W1941="","",1+COUNTIFS($W$4:$W$3003,"&gt;"&amp;W1941)+COUNTIFS($W$4:W1941,W1941)-1)</f>
        <v/>
      </c>
    </row>
    <row r="1942" spans="1:24" ht="16.5">
      <c r="A1942" s="38">
        <f>IF('04A_국토부원자료'!A1943="","",ROW()-3)</f>
        <v>1939</v>
      </c>
      <c r="B1942" s="39" t="str">
        <f>IFERROR('04A_국토부원자료'!B1943,"")</f>
        <v>서울특별시 송파구 방이동</v>
      </c>
      <c r="C1942" s="39" t="str">
        <f>IF(B1942="","",IF('04A_국토부원자료'!C1943&lt;&gt;"",'04A_국토부원자료'!C1943,TRIM('04A_국토부원자료'!D1943&amp;IF('04A_국토부원자료'!E1943&lt;&gt;"","-"&amp;'04A_국토부원자료'!E1943,""))))</f>
        <v>50-3</v>
      </c>
      <c r="D1942" s="39" t="str">
        <f>IFERROR('04A_국토부원자료'!F1943,"")</f>
        <v>잠실 리버리치</v>
      </c>
      <c r="E1942" s="40">
        <f>IFERROR(VALUE(SUBSTITUTE('04A_국토부원자료'!G1943,",","")),"")</f>
        <v>27.41</v>
      </c>
      <c r="F1942" s="41">
        <f>IFERROR(IF(AND('04A_국토부원자료'!H1943&lt;&gt;"",'04A_국토부원자료'!I1943&lt;&gt;""),DATE(INT(VALUE(SUBSTITUTE('04A_국토부원자료'!H1943,",",""))/100),MOD(VALUE(SUBSTITUTE('04A_국토부원자료'!H1943,",","")),100),VALUE(SUBSTITUTE('04A_국토부원자료'!I1943,",",""))),""),"")</f>
        <v>45974</v>
      </c>
      <c r="G1942" s="42">
        <f>IFERROR(VALUE(SUBSTITUTE('04A_국토부원자료'!J1943,",","")),"")</f>
        <v>44268</v>
      </c>
      <c r="H1942" s="43">
        <f t="shared" si="60"/>
        <v>442680000</v>
      </c>
      <c r="I1942" s="43">
        <f t="shared" si="61"/>
        <v>16150310.105800802</v>
      </c>
      <c r="J1942" s="38">
        <f>IFERROR(VALUE(SUBSTITUTE('04A_국토부원자료'!K1943,",","")),"")</f>
        <v>11</v>
      </c>
      <c r="K1942" s="38">
        <f>IFERROR(VALUE(SUBSTITUTE('04A_국토부원자료'!N1943,",","")),"")</f>
        <v>2023</v>
      </c>
      <c r="L1942" s="39" t="str">
        <f>IFERROR('04A_국토부원자료'!O1943,"")</f>
        <v>오금로11길 65</v>
      </c>
      <c r="M1942" s="39" t="str">
        <f>IFERROR('04A_국토부원자료'!Q1943,"")</f>
        <v>직거래</v>
      </c>
      <c r="N1942" s="38">
        <f>IF(B1942="","",IF('02_대상물건입력'!B5="",1,IF(ISNUMBER(SEARCH('02_대상물건입력'!B5,B1942)),1,0)))</f>
        <v>1</v>
      </c>
      <c r="O1942" s="38">
        <f>IF(B1942="","",IF('02_대상물건입력'!B6="",1,IF(ISNUMBER(SEARCH('02_대상물건입력'!B6,B1942)),1,0)))</f>
        <v>0</v>
      </c>
      <c r="P1942" s="38">
        <f>IF(L1942="","",IF('02_대상물건입력'!B15="",0,IF(ISNUMBER(SEARCH('02_대상물건입력'!B15,L1942)),1,0)))</f>
        <v>0</v>
      </c>
      <c r="Q1942" s="38">
        <f>IF(D1942="","",IF('02_대상물건입력'!B8="",0,IF(ISNUMBER(SEARCH('02_대상물건입력'!B8,D1942)),1,0)))</f>
        <v>0</v>
      </c>
      <c r="R1942" s="44">
        <f>IFERROR(ABS(E1942-'02_대상물건입력'!B11)/'02_대상물건입력'!B11,"")</f>
        <v>6.1374014418488967E-3</v>
      </c>
      <c r="S1942" s="38">
        <f>IFERROR(ABS(J1942-'02_대상물건입력'!B10),"")</f>
        <v>1</v>
      </c>
      <c r="T1942" s="38">
        <f>IFERROR(ABS('01_설정'!B4-F1942),"")</f>
        <v>138</v>
      </c>
      <c r="U1942" s="38">
        <f>IFERROR(ABS(K1942-YEAR('02_대상물건입력'!B14)),"")</f>
        <v>3</v>
      </c>
      <c r="V1942" s="38" t="str">
        <f>IF(B1942="","",IF(AND(E1942&gt;0,F1942&gt;0,H1942&gt;0,OR('04A_국토부원자료'!P1943="",'04A_국토부원자료'!P1943="-"),IF('01_설정'!B10=1,N1942=1,TRUE),R1942&lt;='01_설정'!B5,S1942&lt;='01_설정'!B6,T1942&lt;='01_설정'!B7,U1942&lt;='01_설정'!B8),"Y",""))</f>
        <v>Y</v>
      </c>
      <c r="W1942" s="40">
        <f>IF(V1942&lt;&gt;"Y","",MAX(0,(1-R1942/'01_설정'!B5))*'01_설정'!B14+MAX(0,(1-S1942/'01_설정'!B6))*'01_설정'!B15+MAX(0,(1-T1942/'01_설정'!B7))*'01_설정'!B16+MAX(0,(1-U1942/'01_설정'!B8))*'01_설정'!B17+O1942*'01_설정'!B11+Q1942*'01_설정'!B12+P1942*'01_설정'!B13)</f>
        <v>53.791415522432366</v>
      </c>
      <c r="X1942" s="38">
        <f>IF(W1942="","",1+COUNTIFS($W$4:$W$3003,"&gt;"&amp;W1942)+COUNTIFS($W$4:W1942,W1942)-1)</f>
        <v>3</v>
      </c>
    </row>
    <row r="1943" spans="1:24" ht="16.5">
      <c r="A1943" s="38">
        <f>IF('04A_국토부원자료'!A1944="","",ROW()-3)</f>
        <v>1940</v>
      </c>
      <c r="B1943" s="39" t="str">
        <f>IFERROR('04A_국토부원자료'!B1944,"")</f>
        <v>서울특별시 송파구 방이동</v>
      </c>
      <c r="C1943" s="39" t="str">
        <f>IF(B1943="","",IF('04A_국토부원자료'!C1944&lt;&gt;"",'04A_국토부원자료'!C1944,TRIM('04A_국토부원자료'!D1944&amp;IF('04A_국토부원자료'!E1944&lt;&gt;"","-"&amp;'04A_국토부원자료'!E1944,""))))</f>
        <v>50-3</v>
      </c>
      <c r="D1943" s="39" t="str">
        <f>IFERROR('04A_국토부원자료'!F1944,"")</f>
        <v>잠실 리버리치</v>
      </c>
      <c r="E1943" s="40">
        <f>IFERROR(VALUE(SUBSTITUTE('04A_국토부원자료'!G1944,",","")),"")</f>
        <v>27.41</v>
      </c>
      <c r="F1943" s="41">
        <f>IFERROR(IF(AND('04A_국토부원자료'!H1944&lt;&gt;"",'04A_국토부원자료'!I1944&lt;&gt;""),DATE(INT(VALUE(SUBSTITUTE('04A_국토부원자료'!H1944,",",""))/100),MOD(VALUE(SUBSTITUTE('04A_국토부원자료'!H1944,",","")),100),VALUE(SUBSTITUTE('04A_국토부원자료'!I1944,",",""))),""),"")</f>
        <v>45974</v>
      </c>
      <c r="G1943" s="42">
        <f>IFERROR(VALUE(SUBSTITUTE('04A_국토부원자료'!J1944,",","")),"")</f>
        <v>43000</v>
      </c>
      <c r="H1943" s="43">
        <f t="shared" si="60"/>
        <v>430000000</v>
      </c>
      <c r="I1943" s="43">
        <f t="shared" si="61"/>
        <v>15687705.217074061</v>
      </c>
      <c r="J1943" s="38">
        <f>IFERROR(VALUE(SUBSTITUTE('04A_국토부원자료'!K1944,",","")),"")</f>
        <v>13</v>
      </c>
      <c r="K1943" s="38">
        <f>IFERROR(VALUE(SUBSTITUTE('04A_국토부원자료'!N1944,",","")),"")</f>
        <v>2023</v>
      </c>
      <c r="L1943" s="39" t="str">
        <f>IFERROR('04A_국토부원자료'!O1944,"")</f>
        <v>오금로11길 65</v>
      </c>
      <c r="M1943" s="39" t="str">
        <f>IFERROR('04A_국토부원자료'!Q1944,"")</f>
        <v>직거래</v>
      </c>
      <c r="N1943" s="38">
        <f>IF(B1943="","",IF('02_대상물건입력'!B5="",1,IF(ISNUMBER(SEARCH('02_대상물건입력'!B5,B1943)),1,0)))</f>
        <v>1</v>
      </c>
      <c r="O1943" s="38">
        <f>IF(B1943="","",IF('02_대상물건입력'!B6="",1,IF(ISNUMBER(SEARCH('02_대상물건입력'!B6,B1943)),1,0)))</f>
        <v>0</v>
      </c>
      <c r="P1943" s="38">
        <f>IF(L1943="","",IF('02_대상물건입력'!B15="",0,IF(ISNUMBER(SEARCH('02_대상물건입력'!B15,L1943)),1,0)))</f>
        <v>0</v>
      </c>
      <c r="Q1943" s="38">
        <f>IF(D1943="","",IF('02_대상물건입력'!B8="",0,IF(ISNUMBER(SEARCH('02_대상물건입력'!B8,D1943)),1,0)))</f>
        <v>0</v>
      </c>
      <c r="R1943" s="44">
        <f>IFERROR(ABS(E1943-'02_대상물건입력'!B11)/'02_대상물건입력'!B11,"")</f>
        <v>6.1374014418488967E-3</v>
      </c>
      <c r="S1943" s="38">
        <f>IFERROR(ABS(J1943-'02_대상물건입력'!B10),"")</f>
        <v>1</v>
      </c>
      <c r="T1943" s="38">
        <f>IFERROR(ABS('01_설정'!B4-F1943),"")</f>
        <v>138</v>
      </c>
      <c r="U1943" s="38">
        <f>IFERROR(ABS(K1943-YEAR('02_대상물건입력'!B14)),"")</f>
        <v>3</v>
      </c>
      <c r="V1943" s="38" t="str">
        <f>IF(B1943="","",IF(AND(E1943&gt;0,F1943&gt;0,H1943&gt;0,OR('04A_국토부원자료'!P1944="",'04A_국토부원자료'!P1944="-"),IF('01_설정'!B10=1,N1943=1,TRUE),R1943&lt;='01_설정'!B5,S1943&lt;='01_설정'!B6,T1943&lt;='01_설정'!B7,U1943&lt;='01_설정'!B8),"Y",""))</f>
        <v>Y</v>
      </c>
      <c r="W1943" s="40">
        <f>IF(V1943&lt;&gt;"Y","",MAX(0,(1-R1943/'01_설정'!B5))*'01_설정'!B14+MAX(0,(1-S1943/'01_설정'!B6))*'01_설정'!B15+MAX(0,(1-T1943/'01_설정'!B7))*'01_설정'!B16+MAX(0,(1-U1943/'01_설정'!B8))*'01_설정'!B17+O1943*'01_설정'!B11+Q1943*'01_설정'!B12+P1943*'01_설정'!B13)</f>
        <v>53.791415522432366</v>
      </c>
      <c r="X1943" s="38">
        <f>IF(W1943="","",1+COUNTIFS($W$4:$W$3003,"&gt;"&amp;W1943)+COUNTIFS($W$4:W1943,W1943)-1)</f>
        <v>4</v>
      </c>
    </row>
    <row r="1944" spans="1:24" ht="16.5">
      <c r="A1944" s="38">
        <f>IF('04A_국토부원자료'!A1945="","",ROW()-3)</f>
        <v>1941</v>
      </c>
      <c r="B1944" s="39" t="str">
        <f>IFERROR('04A_국토부원자료'!B1945,"")</f>
        <v>서울특별시 송파구 방이동</v>
      </c>
      <c r="C1944" s="39" t="str">
        <f>IF(B1944="","",IF('04A_국토부원자료'!C1945&lt;&gt;"",'04A_국토부원자료'!C1945,TRIM('04A_국토부원자료'!D1945&amp;IF('04A_국토부원자료'!E1945&lt;&gt;"","-"&amp;'04A_국토부원자료'!E1945,""))))</f>
        <v>42</v>
      </c>
      <c r="D1944" s="39" t="str">
        <f>IFERROR('04A_국토부원자료'!F1945,"")</f>
        <v>잠실역 웰리지 더테라스</v>
      </c>
      <c r="E1944" s="40">
        <f>IFERROR(VALUE(SUBSTITUTE('04A_국토부원자료'!G1945,",","")),"")</f>
        <v>29.960999999999999</v>
      </c>
      <c r="F1944" s="41">
        <f>IFERROR(IF(AND('04A_국토부원자료'!H1945&lt;&gt;"",'04A_국토부원자료'!I1945&lt;&gt;""),DATE(INT(VALUE(SUBSTITUTE('04A_국토부원자료'!H1945,",",""))/100),MOD(VALUE(SUBSTITUTE('04A_국토부원자료'!H1945,",","")),100),VALUE(SUBSTITUTE('04A_국토부원자료'!I1945,",",""))),""),"")</f>
        <v>45973</v>
      </c>
      <c r="G1944" s="42">
        <f>IFERROR(VALUE(SUBSTITUTE('04A_국토부원자료'!J1945,",","")),"")</f>
        <v>56131</v>
      </c>
      <c r="H1944" s="43">
        <f t="shared" si="60"/>
        <v>561310000</v>
      </c>
      <c r="I1944" s="43">
        <f t="shared" si="61"/>
        <v>18734688.42829011</v>
      </c>
      <c r="J1944" s="38">
        <f>IFERROR(VALUE(SUBSTITUTE('04A_국토부원자료'!K1945,",","")),"")</f>
        <v>20</v>
      </c>
      <c r="K1944" s="38">
        <f>IFERROR(VALUE(SUBSTITUTE('04A_국토부원자료'!N1945,",","")),"")</f>
        <v>2023</v>
      </c>
      <c r="L1944" s="39" t="str">
        <f>IFERROR('04A_국토부원자료'!O1945,"")</f>
        <v>올림픽로34길 5-14</v>
      </c>
      <c r="M1944" s="39" t="str">
        <f>IFERROR('04A_국토부원자료'!Q1945,"")</f>
        <v>직거래</v>
      </c>
      <c r="N1944" s="38">
        <f>IF(B1944="","",IF('02_대상물건입력'!B5="",1,IF(ISNUMBER(SEARCH('02_대상물건입력'!B5,B1944)),1,0)))</f>
        <v>1</v>
      </c>
      <c r="O1944" s="38">
        <f>IF(B1944="","",IF('02_대상물건입력'!B6="",1,IF(ISNUMBER(SEARCH('02_대상물건입력'!B6,B1944)),1,0)))</f>
        <v>0</v>
      </c>
      <c r="P1944" s="38">
        <f>IF(L1944="","",IF('02_대상물건입력'!B15="",0,IF(ISNUMBER(SEARCH('02_대상물건입력'!B15,L1944)),1,0)))</f>
        <v>0</v>
      </c>
      <c r="Q1944" s="38">
        <f>IF(D1944="","",IF('02_대상물건입력'!B8="",0,IF(ISNUMBER(SEARCH('02_대상물건입력'!B8,D1944)),1,0)))</f>
        <v>0</v>
      </c>
      <c r="R1944" s="44">
        <f>IFERROR(ABS(E1944-'02_대상물건입력'!B11)/'02_대상물건입력'!B11,"")</f>
        <v>9.9776821765750937E-2</v>
      </c>
      <c r="S1944" s="38">
        <f>IFERROR(ABS(J1944-'02_대상물건입력'!B10),"")</f>
        <v>8</v>
      </c>
      <c r="T1944" s="38">
        <f>IFERROR(ABS('01_설정'!B4-F1944),"")</f>
        <v>139</v>
      </c>
      <c r="U1944" s="38">
        <f>IFERROR(ABS(K1944-YEAR('02_대상물건입력'!B14)),"")</f>
        <v>3</v>
      </c>
      <c r="V1944" s="38" t="str">
        <f>IF(B1944="","",IF(AND(E1944&gt;0,F1944&gt;0,H1944&gt;0,OR('04A_국토부원자료'!P1945="",'04A_국토부원자료'!P1945="-"),IF('01_설정'!B10=1,N1944=1,TRUE),R1944&lt;='01_설정'!B5,S1944&lt;='01_설정'!B6,T1944&lt;='01_설정'!B7,U1944&lt;='01_설정'!B8),"Y",""))</f>
        <v/>
      </c>
      <c r="W1944" s="40" t="str">
        <f>IF(V1944&lt;&gt;"Y","",MAX(0,(1-R1944/'01_설정'!B5))*'01_설정'!B14+MAX(0,(1-S1944/'01_설정'!B6))*'01_설정'!B15+MAX(0,(1-T1944/'01_설정'!B7))*'01_설정'!B16+MAX(0,(1-U1944/'01_설정'!B8))*'01_설정'!B17+O1944*'01_설정'!B11+Q1944*'01_설정'!B12+P1944*'01_설정'!B13)</f>
        <v/>
      </c>
      <c r="X1944" s="38" t="str">
        <f>IF(W1944="","",1+COUNTIFS($W$4:$W$3003,"&gt;"&amp;W1944)+COUNTIFS($W$4:W1944,W1944)-1)</f>
        <v/>
      </c>
    </row>
    <row r="1945" spans="1:24" ht="16.5">
      <c r="A1945" s="38">
        <f>IF('04A_국토부원자료'!A1946="","",ROW()-3)</f>
        <v>1942</v>
      </c>
      <c r="B1945" s="39" t="str">
        <f>IFERROR('04A_국토부원자료'!B1946,"")</f>
        <v>서울특별시 송파구 방이동</v>
      </c>
      <c r="C1945" s="39" t="str">
        <f>IF(B1945="","",IF('04A_국토부원자료'!C1946&lt;&gt;"",'04A_국토부원자료'!C1946,TRIM('04A_국토부원자료'!D1946&amp;IF('04A_국토부원자료'!E1946&lt;&gt;"","-"&amp;'04A_국토부원자료'!E1946,""))))</f>
        <v>40-3</v>
      </c>
      <c r="D1945" s="39" t="str">
        <f>IFERROR('04A_국토부원자료'!F1946,"")</f>
        <v>올림픽파크뷰</v>
      </c>
      <c r="E1945" s="40">
        <f>IFERROR(VALUE(SUBSTITUTE('04A_국토부원자료'!G1946,",","")),"")</f>
        <v>26.43</v>
      </c>
      <c r="F1945" s="41">
        <f>IFERROR(IF(AND('04A_국토부원자료'!H1946&lt;&gt;"",'04A_국토부원자료'!I1946&lt;&gt;""),DATE(INT(VALUE(SUBSTITUTE('04A_국토부원자료'!H1946,",",""))/100),MOD(VALUE(SUBSTITUTE('04A_국토부원자료'!H1946,",","")),100),VALUE(SUBSTITUTE('04A_국토부원자료'!I1946,",",""))),""),"")</f>
        <v>45973</v>
      </c>
      <c r="G1945" s="42">
        <f>IFERROR(VALUE(SUBSTITUTE('04A_국토부원자료'!J1946,",","")),"")</f>
        <v>22500</v>
      </c>
      <c r="H1945" s="43">
        <f t="shared" si="60"/>
        <v>225000000</v>
      </c>
      <c r="I1945" s="43">
        <f t="shared" si="61"/>
        <v>8513053.3484676499</v>
      </c>
      <c r="J1945" s="38">
        <f>IFERROR(VALUE(SUBSTITUTE('04A_국토부원자료'!K1946,",","")),"")</f>
        <v>10</v>
      </c>
      <c r="K1945" s="38">
        <f>IFERROR(VALUE(SUBSTITUTE('04A_국토부원자료'!N1946,",","")),"")</f>
        <v>2004</v>
      </c>
      <c r="L1945" s="39" t="str">
        <f>IFERROR('04A_국토부원자료'!O1946,"")</f>
        <v>올림픽로 374</v>
      </c>
      <c r="M1945" s="39" t="str">
        <f>IFERROR('04A_국토부원자료'!Q1946,"")</f>
        <v>중개거래</v>
      </c>
      <c r="N1945" s="38">
        <f>IF(B1945="","",IF('02_대상물건입력'!B5="",1,IF(ISNUMBER(SEARCH('02_대상물건입력'!B5,B1945)),1,0)))</f>
        <v>1</v>
      </c>
      <c r="O1945" s="38">
        <f>IF(B1945="","",IF('02_대상물건입력'!B6="",1,IF(ISNUMBER(SEARCH('02_대상물건입력'!B6,B1945)),1,0)))</f>
        <v>0</v>
      </c>
      <c r="P1945" s="38">
        <f>IF(L1945="","",IF('02_대상물건입력'!B15="",0,IF(ISNUMBER(SEARCH('02_대상물건입력'!B15,L1945)),1,0)))</f>
        <v>0</v>
      </c>
      <c r="Q1945" s="38">
        <f>IF(D1945="","",IF('02_대상물건입력'!B8="",0,IF(ISNUMBER(SEARCH('02_대상물건입력'!B8,D1945)),1,0)))</f>
        <v>0</v>
      </c>
      <c r="R1945" s="44">
        <f>IFERROR(ABS(E1945-'02_대상물건입력'!B11)/'02_대상물건입력'!B11,"")</f>
        <v>2.98354060522413E-2</v>
      </c>
      <c r="S1945" s="38">
        <f>IFERROR(ABS(J1945-'02_대상물건입력'!B10),"")</f>
        <v>2</v>
      </c>
      <c r="T1945" s="38">
        <f>IFERROR(ABS('01_설정'!B4-F1945),"")</f>
        <v>139</v>
      </c>
      <c r="U1945" s="38">
        <f>IFERROR(ABS(K1945-YEAR('02_대상물건입력'!B14)),"")</f>
        <v>22</v>
      </c>
      <c r="V1945" s="38" t="str">
        <f>IF(B1945="","",IF(AND(E1945&gt;0,F1945&gt;0,H1945&gt;0,OR('04A_국토부원자료'!P1946="",'04A_국토부원자료'!P1946="-"),IF('01_설정'!B10=1,N1945=1,TRUE),R1945&lt;='01_설정'!B5,S1945&lt;='01_설정'!B6,T1945&lt;='01_설정'!B7,U1945&lt;='01_설정'!B8),"Y",""))</f>
        <v/>
      </c>
      <c r="W1945" s="40" t="str">
        <f>IF(V1945&lt;&gt;"Y","",MAX(0,(1-R1945/'01_설정'!B5))*'01_설정'!B14+MAX(0,(1-S1945/'01_설정'!B6))*'01_설정'!B15+MAX(0,(1-T1945/'01_설정'!B7))*'01_설정'!B16+MAX(0,(1-U1945/'01_설정'!B8))*'01_설정'!B17+O1945*'01_설정'!B11+Q1945*'01_설정'!B12+P1945*'01_설정'!B13)</f>
        <v/>
      </c>
      <c r="X1945" s="38" t="str">
        <f>IF(W1945="","",1+COUNTIFS($W$4:$W$3003,"&gt;"&amp;W1945)+COUNTIFS($W$4:W1945,W1945)-1)</f>
        <v/>
      </c>
    </row>
    <row r="1946" spans="1:24" ht="16.5">
      <c r="A1946" s="38">
        <f>IF('04A_국토부원자료'!A1947="","",ROW()-3)</f>
        <v>1943</v>
      </c>
      <c r="B1946" s="39" t="str">
        <f>IFERROR('04A_국토부원자료'!B1947,"")</f>
        <v>서울특별시 송파구 방이동</v>
      </c>
      <c r="C1946" s="39" t="str">
        <f>IF(B1946="","",IF('04A_국토부원자료'!C1947&lt;&gt;"",'04A_국토부원자료'!C1947,TRIM('04A_국토부원자료'!D1947&amp;IF('04A_국토부원자료'!E1947&lt;&gt;"","-"&amp;'04A_국토부원자료'!E1947,""))))</f>
        <v>51-10</v>
      </c>
      <c r="D1946" s="39" t="str">
        <f>IFERROR('04A_국토부원자료'!F1947,"")</f>
        <v>성희파크빌</v>
      </c>
      <c r="E1946" s="40">
        <f>IFERROR(VALUE(SUBSTITUTE('04A_국토부원자료'!G1947,",","")),"")</f>
        <v>29.442</v>
      </c>
      <c r="F1946" s="41">
        <f>IFERROR(IF(AND('04A_국토부원자료'!H1947&lt;&gt;"",'04A_국토부원자료'!I1947&lt;&gt;""),DATE(INT(VALUE(SUBSTITUTE('04A_국토부원자료'!H1947,",",""))/100),MOD(VALUE(SUBSTITUTE('04A_국토부원자료'!H1947,",","")),100),VALUE(SUBSTITUTE('04A_국토부원자료'!I1947,",",""))),""),"")</f>
        <v>45969</v>
      </c>
      <c r="G1946" s="42">
        <f>IFERROR(VALUE(SUBSTITUTE('04A_국토부원자료'!J1947,",","")),"")</f>
        <v>36000</v>
      </c>
      <c r="H1946" s="43">
        <f t="shared" si="60"/>
        <v>360000000</v>
      </c>
      <c r="I1946" s="43">
        <f t="shared" si="61"/>
        <v>12227430.201752597</v>
      </c>
      <c r="J1946" s="38">
        <f>IFERROR(VALUE(SUBSTITUTE('04A_국토부원자료'!K1947,",","")),"")</f>
        <v>17</v>
      </c>
      <c r="K1946" s="38">
        <f>IFERROR(VALUE(SUBSTITUTE('04A_국토부원자료'!N1947,",","")),"")</f>
        <v>2020</v>
      </c>
      <c r="L1946" s="39" t="str">
        <f>IFERROR('04A_국토부원자료'!O1947,"")</f>
        <v>백제고분로 507</v>
      </c>
      <c r="M1946" s="39" t="str">
        <f>IFERROR('04A_국토부원자료'!Q1947,"")</f>
        <v>중개거래</v>
      </c>
      <c r="N1946" s="38">
        <f>IF(B1946="","",IF('02_대상물건입력'!B5="",1,IF(ISNUMBER(SEARCH('02_대상물건입력'!B5,B1946)),1,0)))</f>
        <v>1</v>
      </c>
      <c r="O1946" s="38">
        <f>IF(B1946="","",IF('02_대상물건입력'!B6="",1,IF(ISNUMBER(SEARCH('02_대상물건입력'!B6,B1946)),1,0)))</f>
        <v>0</v>
      </c>
      <c r="P1946" s="38">
        <f>IF(L1946="","",IF('02_대상물건입력'!B15="",0,IF(ISNUMBER(SEARCH('02_대상물건입력'!B15,L1946)),1,0)))</f>
        <v>0</v>
      </c>
      <c r="Q1946" s="38">
        <f>IF(D1946="","",IF('02_대상물건입력'!B8="",0,IF(ISNUMBER(SEARCH('02_대상물건입력'!B8,D1946)),1,0)))</f>
        <v>0</v>
      </c>
      <c r="R1946" s="44">
        <f>IFERROR(ABS(E1946-'02_대상물건입력'!B11)/'02_대상물건입력'!B11,"")</f>
        <v>8.0725916572452219E-2</v>
      </c>
      <c r="S1946" s="38">
        <f>IFERROR(ABS(J1946-'02_대상물건입력'!B10),"")</f>
        <v>5</v>
      </c>
      <c r="T1946" s="38">
        <f>IFERROR(ABS('01_설정'!B4-F1946),"")</f>
        <v>143</v>
      </c>
      <c r="U1946" s="38">
        <f>IFERROR(ABS(K1946-YEAR('02_대상물건입력'!B14)),"")</f>
        <v>6</v>
      </c>
      <c r="V1946" s="38" t="str">
        <f>IF(B1946="","",IF(AND(E1946&gt;0,F1946&gt;0,H1946&gt;0,OR('04A_국토부원자료'!P1947="",'04A_국토부원자료'!P1947="-"),IF('01_설정'!B10=1,N1946=1,TRUE),R1946&lt;='01_설정'!B5,S1946&lt;='01_설정'!B6,T1946&lt;='01_설정'!B7,U1946&lt;='01_설정'!B8),"Y",""))</f>
        <v>Y</v>
      </c>
      <c r="W1946" s="40">
        <f>IF(V1946&lt;&gt;"Y","",MAX(0,(1-R1946/'01_설정'!B5))*'01_설정'!B14+MAX(0,(1-S1946/'01_설정'!B6))*'01_설정'!B15+MAX(0,(1-T1946/'01_설정'!B7))*'01_설정'!B16+MAX(0,(1-U1946/'01_설정'!B8))*'01_설정'!B17+O1946*'01_설정'!B11+Q1946*'01_설정'!B12+P1946*'01_설정'!B13)</f>
        <v>34.545434410117359</v>
      </c>
      <c r="X1946" s="38">
        <f>IF(W1946="","",1+COUNTIFS($W$4:$W$3003,"&gt;"&amp;W1946)+COUNTIFS($W$4:W1946,W1946)-1)</f>
        <v>113</v>
      </c>
    </row>
    <row r="1947" spans="1:24" ht="16.5">
      <c r="A1947" s="38">
        <f>IF('04A_국토부원자료'!A1948="","",ROW()-3)</f>
        <v>1944</v>
      </c>
      <c r="B1947" s="39" t="str">
        <f>IFERROR('04A_국토부원자료'!B1948,"")</f>
        <v>서울특별시 송파구 방이동</v>
      </c>
      <c r="C1947" s="39" t="str">
        <f>IF(B1947="","",IF('04A_국토부원자료'!C1948&lt;&gt;"",'04A_국토부원자료'!C1948,TRIM('04A_국토부원자료'!D1948&amp;IF('04A_국토부원자료'!E1948&lt;&gt;"","-"&amp;'04A_국토부원자료'!E1948,""))))</f>
        <v>40-3</v>
      </c>
      <c r="D1947" s="39" t="str">
        <f>IFERROR('04A_국토부원자료'!F1948,"")</f>
        <v>올림픽파크뷰</v>
      </c>
      <c r="E1947" s="40">
        <f>IFERROR(VALUE(SUBSTITUTE('04A_국토부원자료'!G1948,",","")),"")</f>
        <v>30.39</v>
      </c>
      <c r="F1947" s="41">
        <f>IFERROR(IF(AND('04A_국토부원자료'!H1948&lt;&gt;"",'04A_국토부원자료'!I1948&lt;&gt;""),DATE(INT(VALUE(SUBSTITUTE('04A_국토부원자료'!H1948,",",""))/100),MOD(VALUE(SUBSTITUTE('04A_국토부원자료'!H1948,",","")),100),VALUE(SUBSTITUTE('04A_국토부원자료'!I1948,",",""))),""),"")</f>
        <v>45969</v>
      </c>
      <c r="G1947" s="42">
        <f>IFERROR(VALUE(SUBSTITUTE('04A_국토부원자료'!J1948,",","")),"")</f>
        <v>25000</v>
      </c>
      <c r="H1947" s="43">
        <f t="shared" si="60"/>
        <v>250000000</v>
      </c>
      <c r="I1947" s="43">
        <f t="shared" si="61"/>
        <v>8226390.2599539319</v>
      </c>
      <c r="J1947" s="38">
        <f>IFERROR(VALUE(SUBSTITUTE('04A_국토부원자료'!K1948,",","")),"")</f>
        <v>5</v>
      </c>
      <c r="K1947" s="38">
        <f>IFERROR(VALUE(SUBSTITUTE('04A_국토부원자료'!N1948,",","")),"")</f>
        <v>2004</v>
      </c>
      <c r="L1947" s="39" t="str">
        <f>IFERROR('04A_국토부원자료'!O1948,"")</f>
        <v>올림픽로 374</v>
      </c>
      <c r="M1947" s="39" t="str">
        <f>IFERROR('04A_국토부원자료'!Q1948,"")</f>
        <v>중개거래</v>
      </c>
      <c r="N1947" s="38">
        <f>IF(B1947="","",IF('02_대상물건입력'!B5="",1,IF(ISNUMBER(SEARCH('02_대상물건입력'!B5,B1947)),1,0)))</f>
        <v>1</v>
      </c>
      <c r="O1947" s="38">
        <f>IF(B1947="","",IF('02_대상물건입력'!B6="",1,IF(ISNUMBER(SEARCH('02_대상물건입력'!B6,B1947)),1,0)))</f>
        <v>0</v>
      </c>
      <c r="P1947" s="38">
        <f>IF(L1947="","",IF('02_대상물건입력'!B15="",0,IF(ISNUMBER(SEARCH('02_대상물건입력'!B15,L1947)),1,0)))</f>
        <v>0</v>
      </c>
      <c r="Q1947" s="38">
        <f>IF(D1947="","",IF('02_대상물건입력'!B8="",0,IF(ISNUMBER(SEARCH('02_대상물건입력'!B8,D1947)),1,0)))</f>
        <v>0</v>
      </c>
      <c r="R1947" s="44">
        <f>IFERROR(ABS(E1947-'02_대상물건입력'!B11)/'02_대상물건입력'!B11,"")</f>
        <v>0.1155241017810211</v>
      </c>
      <c r="S1947" s="38">
        <f>IFERROR(ABS(J1947-'02_대상물건입력'!B10),"")</f>
        <v>7</v>
      </c>
      <c r="T1947" s="38">
        <f>IFERROR(ABS('01_설정'!B4-F1947),"")</f>
        <v>143</v>
      </c>
      <c r="U1947" s="38">
        <f>IFERROR(ABS(K1947-YEAR('02_대상물건입력'!B14)),"")</f>
        <v>22</v>
      </c>
      <c r="V1947" s="38" t="str">
        <f>IF(B1947="","",IF(AND(E1947&gt;0,F1947&gt;0,H1947&gt;0,OR('04A_국토부원자료'!P1948="",'04A_국토부원자료'!P1948="-"),IF('01_설정'!B10=1,N1947=1,TRUE),R1947&lt;='01_설정'!B5,S1947&lt;='01_설정'!B6,T1947&lt;='01_설정'!B7,U1947&lt;='01_설정'!B8),"Y",""))</f>
        <v/>
      </c>
      <c r="W1947" s="40" t="str">
        <f>IF(V1947&lt;&gt;"Y","",MAX(0,(1-R1947/'01_설정'!B5))*'01_설정'!B14+MAX(0,(1-S1947/'01_설정'!B6))*'01_설정'!B15+MAX(0,(1-T1947/'01_설정'!B7))*'01_설정'!B16+MAX(0,(1-U1947/'01_설정'!B8))*'01_설정'!B17+O1947*'01_설정'!B11+Q1947*'01_설정'!B12+P1947*'01_설정'!B13)</f>
        <v/>
      </c>
      <c r="X1947" s="38" t="str">
        <f>IF(W1947="","",1+COUNTIFS($W$4:$W$3003,"&gt;"&amp;W1947)+COUNTIFS($W$4:W1947,W1947)-1)</f>
        <v/>
      </c>
    </row>
    <row r="1948" spans="1:24" ht="16.5">
      <c r="A1948" s="38">
        <f>IF('04A_국토부원자료'!A1949="","",ROW()-3)</f>
        <v>1945</v>
      </c>
      <c r="B1948" s="39" t="str">
        <f>IFERROR('04A_국토부원자료'!B1949,"")</f>
        <v>서울특별시 송파구 방이동</v>
      </c>
      <c r="C1948" s="39" t="str">
        <f>IF(B1948="","",IF('04A_국토부원자료'!C1949&lt;&gt;"",'04A_국토부원자료'!C1949,TRIM('04A_국토부원자료'!D1949&amp;IF('04A_국토부원자료'!E1949&lt;&gt;"","-"&amp;'04A_국토부원자료'!E1949,""))))</f>
        <v>43-2</v>
      </c>
      <c r="D1948" s="39" t="str">
        <f>IFERROR('04A_국토부원자료'!F1949,"")</f>
        <v>잠실 트리움</v>
      </c>
      <c r="E1948" s="40">
        <f>IFERROR(VALUE(SUBSTITUTE('04A_국토부원자료'!G1949,",","")),"")</f>
        <v>29.98</v>
      </c>
      <c r="F1948" s="41">
        <f>IFERROR(IF(AND('04A_국토부원자료'!H1949&lt;&gt;"",'04A_국토부원자료'!I1949&lt;&gt;""),DATE(INT(VALUE(SUBSTITUTE('04A_국토부원자료'!H1949,",",""))/100),MOD(VALUE(SUBSTITUTE('04A_국토부원자료'!H1949,",","")),100),VALUE(SUBSTITUTE('04A_국토부원자료'!I1949,",",""))),""),"")</f>
        <v>45967</v>
      </c>
      <c r="G1948" s="42">
        <f>IFERROR(VALUE(SUBSTITUTE('04A_국토부원자료'!J1949,",","")),"")</f>
        <v>31000</v>
      </c>
      <c r="H1948" s="43">
        <f t="shared" si="60"/>
        <v>310000000</v>
      </c>
      <c r="I1948" s="43">
        <f t="shared" si="61"/>
        <v>10340226.817878585</v>
      </c>
      <c r="J1948" s="38">
        <f>IFERROR(VALUE(SUBSTITUTE('04A_국토부원자료'!K1949,",","")),"")</f>
        <v>11</v>
      </c>
      <c r="K1948" s="38">
        <f>IFERROR(VALUE(SUBSTITUTE('04A_국토부원자료'!N1949,",","")),"")</f>
        <v>2019</v>
      </c>
      <c r="L1948" s="39" t="str">
        <f>IFERROR('04A_국토부원자료'!O1949,"")</f>
        <v>오금로11길 43</v>
      </c>
      <c r="M1948" s="39" t="str">
        <f>IFERROR('04A_국토부원자료'!Q1949,"")</f>
        <v>중개거래</v>
      </c>
      <c r="N1948" s="38">
        <f>IF(B1948="","",IF('02_대상물건입력'!B5="",1,IF(ISNUMBER(SEARCH('02_대상물건입력'!B5,B1948)),1,0)))</f>
        <v>1</v>
      </c>
      <c r="O1948" s="38">
        <f>IF(B1948="","",IF('02_대상물건입력'!B6="",1,IF(ISNUMBER(SEARCH('02_대상물건입력'!B6,B1948)),1,0)))</f>
        <v>0</v>
      </c>
      <c r="P1948" s="38">
        <f>IF(L1948="","",IF('02_대상물건입력'!B15="",0,IF(ISNUMBER(SEARCH('02_대상물건입력'!B15,L1948)),1,0)))</f>
        <v>0</v>
      </c>
      <c r="Q1948" s="38">
        <f>IF(D1948="","",IF('02_대상물건입력'!B8="",0,IF(ISNUMBER(SEARCH('02_대상물건입력'!B8,D1948)),1,0)))</f>
        <v>0</v>
      </c>
      <c r="R1948" s="44">
        <f>IFERROR(ABS(E1948-'02_대상물건입력'!B11)/'02_대상물건입력'!B11,"")</f>
        <v>0.10047425374777928</v>
      </c>
      <c r="S1948" s="38">
        <f>IFERROR(ABS(J1948-'02_대상물건입력'!B10),"")</f>
        <v>1</v>
      </c>
      <c r="T1948" s="38">
        <f>IFERROR(ABS('01_설정'!B4-F1948),"")</f>
        <v>145</v>
      </c>
      <c r="U1948" s="38">
        <f>IFERROR(ABS(K1948-YEAR('02_대상물건입력'!B14)),"")</f>
        <v>7</v>
      </c>
      <c r="V1948" s="38" t="str">
        <f>IF(B1948="","",IF(AND(E1948&gt;0,F1948&gt;0,H1948&gt;0,OR('04A_국토부원자료'!P1949="",'04A_국토부원자료'!P1949="-"),IF('01_설정'!B10=1,N1948=1,TRUE),R1948&lt;='01_설정'!B5,S1948&lt;='01_설정'!B6,T1948&lt;='01_설정'!B7,U1948&lt;='01_설정'!B8),"Y",""))</f>
        <v>Y</v>
      </c>
      <c r="W1948" s="40">
        <f>IF(V1948&lt;&gt;"Y","",MAX(0,(1-R1948/'01_설정'!B5))*'01_설정'!B14+MAX(0,(1-S1948/'01_설정'!B6))*'01_설정'!B15+MAX(0,(1-T1948/'01_설정'!B7))*'01_설정'!B16+MAX(0,(1-U1948/'01_설정'!B8))*'01_설정'!B17+O1948*'01_설정'!B11+Q1948*'01_설정'!B12+P1948*'01_설정'!B13)</f>
        <v>41.374704026359808</v>
      </c>
      <c r="X1948" s="38">
        <f>IF(W1948="","",1+COUNTIFS($W$4:$W$3003,"&gt;"&amp;W1948)+COUNTIFS($W$4:W1948,W1948)-1)</f>
        <v>50</v>
      </c>
    </row>
    <row r="1949" spans="1:24" ht="16.5">
      <c r="A1949" s="38">
        <f>IF('04A_국토부원자료'!A1950="","",ROW()-3)</f>
        <v>1946</v>
      </c>
      <c r="B1949" s="39" t="str">
        <f>IFERROR('04A_국토부원자료'!B1950,"")</f>
        <v>서울특별시 송파구 방이동</v>
      </c>
      <c r="C1949" s="39" t="str">
        <f>IF(B1949="","",IF('04A_국토부원자료'!C1950&lt;&gt;"",'04A_국토부원자료'!C1950,TRIM('04A_국토부원자료'!D1950&amp;IF('04A_국토부원자료'!E1950&lt;&gt;"","-"&amp;'04A_국토부원자료'!E1950,""))))</f>
        <v>47</v>
      </c>
      <c r="D1949" s="39" t="str">
        <f>IFERROR('04A_국토부원자료'!F1950,"")</f>
        <v>잠실헤리츠</v>
      </c>
      <c r="E1949" s="40">
        <f>IFERROR(VALUE(SUBSTITUTE('04A_국토부원자료'!G1950,",","")),"")</f>
        <v>20.97</v>
      </c>
      <c r="F1949" s="41">
        <f>IFERROR(IF(AND('04A_국토부원자료'!H1950&lt;&gt;"",'04A_국토부원자료'!I1950&lt;&gt;""),DATE(INT(VALUE(SUBSTITUTE('04A_국토부원자료'!H1950,",",""))/100),MOD(VALUE(SUBSTITUTE('04A_국토부원자료'!H1950,",","")),100),VALUE(SUBSTITUTE('04A_국토부원자료'!I1950,",",""))),""),"")</f>
        <v>45966</v>
      </c>
      <c r="G1949" s="42">
        <f>IFERROR(VALUE(SUBSTITUTE('04A_국토부원자료'!J1950,",","")),"")</f>
        <v>20800</v>
      </c>
      <c r="H1949" s="43">
        <f t="shared" si="60"/>
        <v>208000000</v>
      </c>
      <c r="I1949" s="43">
        <f t="shared" si="61"/>
        <v>9918931.8073438257</v>
      </c>
      <c r="J1949" s="38">
        <f>IFERROR(VALUE(SUBSTITUTE('04A_국토부원자료'!K1950,",","")),"")</f>
        <v>6</v>
      </c>
      <c r="K1949" s="38">
        <f>IFERROR(VALUE(SUBSTITUTE('04A_국토부원자료'!N1950,",","")),"")</f>
        <v>2017</v>
      </c>
      <c r="L1949" s="39" t="str">
        <f>IFERROR('04A_국토부원자료'!O1950,"")</f>
        <v>위례성대로2길 8</v>
      </c>
      <c r="M1949" s="39" t="str">
        <f>IFERROR('04A_국토부원자료'!Q1950,"")</f>
        <v>직거래</v>
      </c>
      <c r="N1949" s="38">
        <f>IF(B1949="","",IF('02_대상물건입력'!B5="",1,IF(ISNUMBER(SEARCH('02_대상물건입력'!B5,B1949)),1,0)))</f>
        <v>1</v>
      </c>
      <c r="O1949" s="38">
        <f>IF(B1949="","",IF('02_대상물건입력'!B6="",1,IF(ISNUMBER(SEARCH('02_대상물건입력'!B6,B1949)),1,0)))</f>
        <v>0</v>
      </c>
      <c r="P1949" s="38">
        <f>IF(L1949="","",IF('02_대상물건입력'!B15="",0,IF(ISNUMBER(SEARCH('02_대상물건입력'!B15,L1949)),1,0)))</f>
        <v>0</v>
      </c>
      <c r="Q1949" s="38">
        <f>IF(D1949="","",IF('02_대상물건입력'!B8="",0,IF(ISNUMBER(SEARCH('02_대상물건입력'!B8,D1949)),1,0)))</f>
        <v>0</v>
      </c>
      <c r="R1949" s="44">
        <f>IFERROR(ABS(E1949-'02_대상물건입력'!B11)/'02_대상물건입력'!B11,"")</f>
        <v>0.23025533351931521</v>
      </c>
      <c r="S1949" s="38">
        <f>IFERROR(ABS(J1949-'02_대상물건입력'!B10),"")</f>
        <v>6</v>
      </c>
      <c r="T1949" s="38">
        <f>IFERROR(ABS('01_설정'!B4-F1949),"")</f>
        <v>146</v>
      </c>
      <c r="U1949" s="38">
        <f>IFERROR(ABS(K1949-YEAR('02_대상물건입력'!B14)),"")</f>
        <v>9</v>
      </c>
      <c r="V1949" s="38" t="str">
        <f>IF(B1949="","",IF(AND(E1949&gt;0,F1949&gt;0,H1949&gt;0,OR('04A_국토부원자료'!P1950="",'04A_국토부원자료'!P1950="-"),IF('01_설정'!B10=1,N1949=1,TRUE),R1949&lt;='01_설정'!B5,S1949&lt;='01_설정'!B6,T1949&lt;='01_설정'!B7,U1949&lt;='01_설정'!B8),"Y",""))</f>
        <v/>
      </c>
      <c r="W1949" s="40" t="str">
        <f>IF(V1949&lt;&gt;"Y","",MAX(0,(1-R1949/'01_설정'!B5))*'01_설정'!B14+MAX(0,(1-S1949/'01_설정'!B6))*'01_설정'!B15+MAX(0,(1-T1949/'01_설정'!B7))*'01_설정'!B16+MAX(0,(1-U1949/'01_설정'!B8))*'01_설정'!B17+O1949*'01_설정'!B11+Q1949*'01_설정'!B12+P1949*'01_설정'!B13)</f>
        <v/>
      </c>
      <c r="X1949" s="38" t="str">
        <f>IF(W1949="","",1+COUNTIFS($W$4:$W$3003,"&gt;"&amp;W1949)+COUNTIFS($W$4:W1949,W1949)-1)</f>
        <v/>
      </c>
    </row>
    <row r="1950" spans="1:24" ht="16.5">
      <c r="A1950" s="38">
        <f>IF('04A_국토부원자료'!A1951="","",ROW()-3)</f>
        <v>1947</v>
      </c>
      <c r="B1950" s="39" t="str">
        <f>IFERROR('04A_국토부원자료'!B1951,"")</f>
        <v>서울특별시 송파구 방이동</v>
      </c>
      <c r="C1950" s="39" t="str">
        <f>IF(B1950="","",IF('04A_국토부원자료'!C1951&lt;&gt;"",'04A_국토부원자료'!C1951,TRIM('04A_국토부원자료'!D1951&amp;IF('04A_국토부원자료'!E1951&lt;&gt;"","-"&amp;'04A_국토부원자료'!E1951,""))))</f>
        <v>43</v>
      </c>
      <c r="D1950" s="39" t="str">
        <f>IFERROR('04A_국토부원자료'!F1951,"")</f>
        <v>대명벨리온</v>
      </c>
      <c r="E1950" s="40">
        <f>IFERROR(VALUE(SUBSTITUTE('04A_국토부원자료'!G1951,",","")),"")</f>
        <v>17.32</v>
      </c>
      <c r="F1950" s="41">
        <f>IFERROR(IF(AND('04A_국토부원자료'!H1951&lt;&gt;"",'04A_국토부원자료'!I1951&lt;&gt;""),DATE(INT(VALUE(SUBSTITUTE('04A_국토부원자료'!H1951,",",""))/100),MOD(VALUE(SUBSTITUTE('04A_국토부원자료'!H1951,",","")),100),VALUE(SUBSTITUTE('04A_국토부원자료'!I1951,",",""))),""),"")</f>
        <v>45965</v>
      </c>
      <c r="G1950" s="42">
        <f>IFERROR(VALUE(SUBSTITUTE('04A_국토부원자료'!J1951,",","")),"")</f>
        <v>18000</v>
      </c>
      <c r="H1950" s="43">
        <f t="shared" si="60"/>
        <v>180000000</v>
      </c>
      <c r="I1950" s="43">
        <f t="shared" si="61"/>
        <v>10392609.699769054</v>
      </c>
      <c r="J1950" s="38">
        <f>IFERROR(VALUE(SUBSTITUTE('04A_국토부원자료'!K1951,",","")),"")</f>
        <v>9</v>
      </c>
      <c r="K1950" s="38">
        <f>IFERROR(VALUE(SUBSTITUTE('04A_국토부원자료'!N1951,",","")),"")</f>
        <v>2017</v>
      </c>
      <c r="L1950" s="39" t="str">
        <f>IFERROR('04A_국토부원자료'!O1951,"")</f>
        <v>오금로11길 37</v>
      </c>
      <c r="M1950" s="39" t="str">
        <f>IFERROR('04A_국토부원자료'!Q1951,"")</f>
        <v>중개거래</v>
      </c>
      <c r="N1950" s="38">
        <f>IF(B1950="","",IF('02_대상물건입력'!B5="",1,IF(ISNUMBER(SEARCH('02_대상물건입력'!B5,B1950)),1,0)))</f>
        <v>1</v>
      </c>
      <c r="O1950" s="38">
        <f>IF(B1950="","",IF('02_대상물건입력'!B6="",1,IF(ISNUMBER(SEARCH('02_대상물건입력'!B6,B1950)),1,0)))</f>
        <v>0</v>
      </c>
      <c r="P1950" s="38">
        <f>IF(L1950="","",IF('02_대상물건입력'!B15="",0,IF(ISNUMBER(SEARCH('02_대상물건입력'!B15,L1950)),1,0)))</f>
        <v>0</v>
      </c>
      <c r="Q1950" s="38">
        <f>IF(D1950="","",IF('02_대상물건입력'!B8="",0,IF(ISNUMBER(SEARCH('02_대상물건입력'!B8,D1950)),1,0)))</f>
        <v>0</v>
      </c>
      <c r="R1950" s="44">
        <f>IFERROR(ABS(E1950-'02_대상물건입력'!B11)/'02_대상물건입력'!B11,"")</f>
        <v>0.36423568796158984</v>
      </c>
      <c r="S1950" s="38">
        <f>IFERROR(ABS(J1950-'02_대상물건입력'!B10),"")</f>
        <v>3</v>
      </c>
      <c r="T1950" s="38">
        <f>IFERROR(ABS('01_설정'!B4-F1950),"")</f>
        <v>147</v>
      </c>
      <c r="U1950" s="38">
        <f>IFERROR(ABS(K1950-YEAR('02_대상물건입력'!B14)),"")</f>
        <v>9</v>
      </c>
      <c r="V1950" s="38" t="str">
        <f>IF(B1950="","",IF(AND(E1950&gt;0,F1950&gt;0,H1950&gt;0,OR('04A_국토부원자료'!P1951="",'04A_국토부원자료'!P1951="-"),IF('01_설정'!B10=1,N1950=1,TRUE),R1950&lt;='01_설정'!B5,S1950&lt;='01_설정'!B6,T1950&lt;='01_설정'!B7,U1950&lt;='01_설정'!B8),"Y",""))</f>
        <v/>
      </c>
      <c r="W1950" s="40" t="str">
        <f>IF(V1950&lt;&gt;"Y","",MAX(0,(1-R1950/'01_설정'!B5))*'01_설정'!B14+MAX(0,(1-S1950/'01_설정'!B6))*'01_설정'!B15+MAX(0,(1-T1950/'01_설정'!B7))*'01_설정'!B16+MAX(0,(1-U1950/'01_설정'!B8))*'01_설정'!B17+O1950*'01_설정'!B11+Q1950*'01_설정'!B12+P1950*'01_설정'!B13)</f>
        <v/>
      </c>
      <c r="X1950" s="38" t="str">
        <f>IF(W1950="","",1+COUNTIFS($W$4:$W$3003,"&gt;"&amp;W1950)+COUNTIFS($W$4:W1950,W1950)-1)</f>
        <v/>
      </c>
    </row>
    <row r="1951" spans="1:24" ht="16.5">
      <c r="A1951" s="38">
        <f>IF('04A_국토부원자료'!A1952="","",ROW()-3)</f>
        <v>1948</v>
      </c>
      <c r="B1951" s="39" t="str">
        <f>IFERROR('04A_국토부원자료'!B1952,"")</f>
        <v>서울특별시 송파구 방이동</v>
      </c>
      <c r="C1951" s="39" t="str">
        <f>IF(B1951="","",IF('04A_국토부원자료'!C1952&lt;&gt;"",'04A_국토부원자료'!C1952,TRIM('04A_국토부원자료'!D1952&amp;IF('04A_국토부원자료'!E1952&lt;&gt;"","-"&amp;'04A_국토부원자료'!E1952,""))))</f>
        <v>22-5</v>
      </c>
      <c r="D1951" s="39" t="str">
        <f>IFERROR('04A_국토부원자료'!F1952,"")</f>
        <v>잠실리시온</v>
      </c>
      <c r="E1951" s="40">
        <f>IFERROR(VALUE(SUBSTITUTE('04A_국토부원자료'!G1952,",","")),"")</f>
        <v>43.05</v>
      </c>
      <c r="F1951" s="41">
        <f>IFERROR(IF(AND('04A_국토부원자료'!H1952&lt;&gt;"",'04A_국토부원자료'!I1952&lt;&gt;""),DATE(INT(VALUE(SUBSTITUTE('04A_국토부원자료'!H1952,",",""))/100),MOD(VALUE(SUBSTITUTE('04A_국토부원자료'!H1952,",","")),100),VALUE(SUBSTITUTE('04A_국토부원자료'!I1952,",",""))),""),"")</f>
        <v>45964</v>
      </c>
      <c r="G1951" s="42">
        <f>IFERROR(VALUE(SUBSTITUTE('04A_국토부원자료'!J1952,",","")),"")</f>
        <v>35500</v>
      </c>
      <c r="H1951" s="43">
        <f t="shared" si="60"/>
        <v>355000000</v>
      </c>
      <c r="I1951" s="43">
        <f t="shared" si="61"/>
        <v>8246225.3193960516</v>
      </c>
      <c r="J1951" s="38">
        <f>IFERROR(VALUE(SUBSTITUTE('04A_국토부원자료'!K1952,",","")),"")</f>
        <v>13</v>
      </c>
      <c r="K1951" s="38">
        <f>IFERROR(VALUE(SUBSTITUTE('04A_국토부원자료'!N1952,",","")),"")</f>
        <v>2004</v>
      </c>
      <c r="L1951" s="39" t="str">
        <f>IFERROR('04A_국토부원자료'!O1952,"")</f>
        <v>오금로 87</v>
      </c>
      <c r="M1951" s="39" t="str">
        <f>IFERROR('04A_국토부원자료'!Q1952,"")</f>
        <v>중개거래</v>
      </c>
      <c r="N1951" s="38">
        <f>IF(B1951="","",IF('02_대상물건입력'!B5="",1,IF(ISNUMBER(SEARCH('02_대상물건입력'!B5,B1951)),1,0)))</f>
        <v>1</v>
      </c>
      <c r="O1951" s="38">
        <f>IF(B1951="","",IF('02_대상물건입력'!B6="",1,IF(ISNUMBER(SEARCH('02_대상물건입력'!B6,B1951)),1,0)))</f>
        <v>0</v>
      </c>
      <c r="P1951" s="38">
        <f>IF(L1951="","",IF('02_대상물건입력'!B15="",0,IF(ISNUMBER(SEARCH('02_대상물건입력'!B15,L1951)),1,0)))</f>
        <v>0</v>
      </c>
      <c r="Q1951" s="38">
        <f>IF(D1951="","",IF('02_대상물건입력'!B8="",0,IF(ISNUMBER(SEARCH('02_대상물건입력'!B8,D1951)),1,0)))</f>
        <v>0</v>
      </c>
      <c r="R1951" s="44">
        <f>IFERROR(ABS(E1951-'02_대상물건입력'!B11)/'02_대상물건입력'!B11,"")</f>
        <v>0.58023404349039009</v>
      </c>
      <c r="S1951" s="38">
        <f>IFERROR(ABS(J1951-'02_대상물건입력'!B10),"")</f>
        <v>1</v>
      </c>
      <c r="T1951" s="38">
        <f>IFERROR(ABS('01_설정'!B4-F1951),"")</f>
        <v>148</v>
      </c>
      <c r="U1951" s="38">
        <f>IFERROR(ABS(K1951-YEAR('02_대상물건입력'!B14)),"")</f>
        <v>22</v>
      </c>
      <c r="V1951" s="38" t="str">
        <f>IF(B1951="","",IF(AND(E1951&gt;0,F1951&gt;0,H1951&gt;0,OR('04A_국토부원자료'!P1952="",'04A_국토부원자료'!P1952="-"),IF('01_설정'!B10=1,N1951=1,TRUE),R1951&lt;='01_설정'!B5,S1951&lt;='01_설정'!B6,T1951&lt;='01_설정'!B7,U1951&lt;='01_설정'!B8),"Y",""))</f>
        <v/>
      </c>
      <c r="W1951" s="40" t="str">
        <f>IF(V1951&lt;&gt;"Y","",MAX(0,(1-R1951/'01_설정'!B5))*'01_설정'!B14+MAX(0,(1-S1951/'01_설정'!B6))*'01_설정'!B15+MAX(0,(1-T1951/'01_설정'!B7))*'01_설정'!B16+MAX(0,(1-U1951/'01_설정'!B8))*'01_설정'!B17+O1951*'01_설정'!B11+Q1951*'01_설정'!B12+P1951*'01_설정'!B13)</f>
        <v/>
      </c>
      <c r="X1951" s="38" t="str">
        <f>IF(W1951="","",1+COUNTIFS($W$4:$W$3003,"&gt;"&amp;W1951)+COUNTIFS($W$4:W1951,W1951)-1)</f>
        <v/>
      </c>
    </row>
    <row r="1952" spans="1:24" ht="16.5">
      <c r="A1952" s="38">
        <f>IF('04A_국토부원자료'!A1953="","",ROW()-3)</f>
        <v>1949</v>
      </c>
      <c r="B1952" s="39" t="str">
        <f>IFERROR('04A_국토부원자료'!B1953,"")</f>
        <v>서울특별시 송파구 방이동</v>
      </c>
      <c r="C1952" s="39" t="str">
        <f>IF(B1952="","",IF('04A_국토부원자료'!C1953&lt;&gt;"",'04A_국토부원자료'!C1953,TRIM('04A_국토부원자료'!D1953&amp;IF('04A_국토부원자료'!E1953&lt;&gt;"","-"&amp;'04A_국토부원자료'!E1953,""))))</f>
        <v>35-4</v>
      </c>
      <c r="D1952" s="39" t="str">
        <f>IFERROR('04A_국토부원자료'!F1953,"")</f>
        <v>I-SPACE 잠실2</v>
      </c>
      <c r="E1952" s="40">
        <f>IFERROR(VALUE(SUBSTITUTE('04A_국토부원자료'!G1953,",","")),"")</f>
        <v>29.6</v>
      </c>
      <c r="F1952" s="41">
        <f>IFERROR(IF(AND('04A_국토부원자료'!H1953&lt;&gt;"",'04A_국토부원자료'!I1953&lt;&gt;""),DATE(INT(VALUE(SUBSTITUTE('04A_국토부원자료'!H1953,",",""))/100),MOD(VALUE(SUBSTITUTE('04A_국토부원자료'!H1953,",","")),100),VALUE(SUBSTITUTE('04A_국토부원자료'!I1953,",",""))),""),"")</f>
        <v>45962</v>
      </c>
      <c r="G1952" s="42">
        <f>IFERROR(VALUE(SUBSTITUTE('04A_국토부원자료'!J1953,",","")),"")</f>
        <v>20500</v>
      </c>
      <c r="H1952" s="43">
        <f t="shared" si="60"/>
        <v>205000000</v>
      </c>
      <c r="I1952" s="43">
        <f t="shared" si="61"/>
        <v>6925675.6756756753</v>
      </c>
      <c r="J1952" s="38">
        <f>IFERROR(VALUE(SUBSTITUTE('04A_국토부원자료'!K1953,",","")),"")</f>
        <v>6</v>
      </c>
      <c r="K1952" s="38">
        <f>IFERROR(VALUE(SUBSTITUTE('04A_국토부원자료'!N1953,",","")),"")</f>
        <v>2003</v>
      </c>
      <c r="L1952" s="39" t="str">
        <f>IFERROR('04A_국토부원자료'!O1953,"")</f>
        <v>올림픽로 354</v>
      </c>
      <c r="M1952" s="39" t="str">
        <f>IFERROR('04A_국토부원자료'!Q1953,"")</f>
        <v>중개거래</v>
      </c>
      <c r="N1952" s="38">
        <f>IF(B1952="","",IF('02_대상물건입력'!B5="",1,IF(ISNUMBER(SEARCH('02_대상물건입력'!B5,B1952)),1,0)))</f>
        <v>1</v>
      </c>
      <c r="O1952" s="38">
        <f>IF(B1952="","",IF('02_대상물건입력'!B6="",1,IF(ISNUMBER(SEARCH('02_대상물건입력'!B6,B1952)),1,0)))</f>
        <v>0</v>
      </c>
      <c r="P1952" s="38">
        <f>IF(L1952="","",IF('02_대상물건입력'!B15="",0,IF(ISNUMBER(SEARCH('02_대상물건입력'!B15,L1952)),1,0)))</f>
        <v>0</v>
      </c>
      <c r="Q1952" s="38">
        <f>IF(D1952="","",IF('02_대상물건입력'!B8="",0,IF(ISNUMBER(SEARCH('02_대상물건입력'!B8,D1952)),1,0)))</f>
        <v>0</v>
      </c>
      <c r="R1952" s="44">
        <f>IFERROR(ABS(E1952-'02_대상물건입력'!B11)/'02_대상물건입력'!B11,"")</f>
        <v>8.6525614107213739E-2</v>
      </c>
      <c r="S1952" s="38">
        <f>IFERROR(ABS(J1952-'02_대상물건입력'!B10),"")</f>
        <v>6</v>
      </c>
      <c r="T1952" s="38">
        <f>IFERROR(ABS('01_설정'!B4-F1952),"")</f>
        <v>150</v>
      </c>
      <c r="U1952" s="38">
        <f>IFERROR(ABS(K1952-YEAR('02_대상물건입력'!B14)),"")</f>
        <v>23</v>
      </c>
      <c r="V1952" s="38" t="str">
        <f>IF(B1952="","",IF(AND(E1952&gt;0,F1952&gt;0,H1952&gt;0,OR('04A_국토부원자료'!P1953="",'04A_국토부원자료'!P1953="-"),IF('01_설정'!B10=1,N1952=1,TRUE),R1952&lt;='01_설정'!B5,S1952&lt;='01_설정'!B6,T1952&lt;='01_설정'!B7,U1952&lt;='01_설정'!B8),"Y",""))</f>
        <v/>
      </c>
      <c r="W1952" s="40" t="str">
        <f>IF(V1952&lt;&gt;"Y","",MAX(0,(1-R1952/'01_설정'!B5))*'01_설정'!B14+MAX(0,(1-S1952/'01_설정'!B6))*'01_설정'!B15+MAX(0,(1-T1952/'01_설정'!B7))*'01_설정'!B16+MAX(0,(1-U1952/'01_설정'!B8))*'01_설정'!B17+O1952*'01_설정'!B11+Q1952*'01_설정'!B12+P1952*'01_설정'!B13)</f>
        <v/>
      </c>
      <c r="X1952" s="38" t="str">
        <f>IF(W1952="","",1+COUNTIFS($W$4:$W$3003,"&gt;"&amp;W1952)+COUNTIFS($W$4:W1952,W1952)-1)</f>
        <v/>
      </c>
    </row>
    <row r="1953" spans="1:24" ht="16.5">
      <c r="A1953" s="38">
        <f>IF('04A_국토부원자료'!A1954="","",ROW()-3)</f>
        <v>1950</v>
      </c>
      <c r="B1953" s="39" t="str">
        <f>IFERROR('04A_국토부원자료'!B1954,"")</f>
        <v>서울특별시 송파구 방이동</v>
      </c>
      <c r="C1953" s="39" t="str">
        <f>IF(B1953="","",IF('04A_국토부원자료'!C1954&lt;&gt;"",'04A_국토부원자료'!C1954,TRIM('04A_국토부원자료'!D1954&amp;IF('04A_국토부원자료'!E1954&lt;&gt;"","-"&amp;'04A_국토부원자료'!E1954,""))))</f>
        <v>35-4</v>
      </c>
      <c r="D1953" s="39" t="str">
        <f>IFERROR('04A_국토부원자료'!F1954,"")</f>
        <v>I-SPACE 잠실2</v>
      </c>
      <c r="E1953" s="40">
        <f>IFERROR(VALUE(SUBSTITUTE('04A_국토부원자료'!G1954,",","")),"")</f>
        <v>29.6</v>
      </c>
      <c r="F1953" s="41">
        <f>IFERROR(IF(AND('04A_국토부원자료'!H1954&lt;&gt;"",'04A_국토부원자료'!I1954&lt;&gt;""),DATE(INT(VALUE(SUBSTITUTE('04A_국토부원자료'!H1954,",",""))/100),MOD(VALUE(SUBSTITUTE('04A_국토부원자료'!H1954,",","")),100),VALUE(SUBSTITUTE('04A_국토부원자료'!I1954,",",""))),""),"")</f>
        <v>45954</v>
      </c>
      <c r="G1953" s="42">
        <f>IFERROR(VALUE(SUBSTITUTE('04A_국토부원자료'!J1954,",","")),"")</f>
        <v>19000</v>
      </c>
      <c r="H1953" s="43">
        <f t="shared" si="60"/>
        <v>190000000</v>
      </c>
      <c r="I1953" s="43">
        <f t="shared" si="61"/>
        <v>6418918.9189189188</v>
      </c>
      <c r="J1953" s="38">
        <f>IFERROR(VALUE(SUBSTITUTE('04A_국토부원자료'!K1954,",","")),"")</f>
        <v>2</v>
      </c>
      <c r="K1953" s="38">
        <f>IFERROR(VALUE(SUBSTITUTE('04A_국토부원자료'!N1954,",","")),"")</f>
        <v>2003</v>
      </c>
      <c r="L1953" s="39" t="str">
        <f>IFERROR('04A_국토부원자료'!O1954,"")</f>
        <v>올림픽로 354</v>
      </c>
      <c r="M1953" s="39" t="str">
        <f>IFERROR('04A_국토부원자료'!Q1954,"")</f>
        <v>중개거래</v>
      </c>
      <c r="N1953" s="38">
        <f>IF(B1953="","",IF('02_대상물건입력'!B5="",1,IF(ISNUMBER(SEARCH('02_대상물건입력'!B5,B1953)),1,0)))</f>
        <v>1</v>
      </c>
      <c r="O1953" s="38">
        <f>IF(B1953="","",IF('02_대상물건입력'!B6="",1,IF(ISNUMBER(SEARCH('02_대상물건입력'!B6,B1953)),1,0)))</f>
        <v>0</v>
      </c>
      <c r="P1953" s="38">
        <f>IF(L1953="","",IF('02_대상물건입력'!B15="",0,IF(ISNUMBER(SEARCH('02_대상물건입력'!B15,L1953)),1,0)))</f>
        <v>0</v>
      </c>
      <c r="Q1953" s="38">
        <f>IF(D1953="","",IF('02_대상물건입력'!B8="",0,IF(ISNUMBER(SEARCH('02_대상물건입력'!B8,D1953)),1,0)))</f>
        <v>0</v>
      </c>
      <c r="R1953" s="44">
        <f>IFERROR(ABS(E1953-'02_대상물건입력'!B11)/'02_대상물건입력'!B11,"")</f>
        <v>8.6525614107213739E-2</v>
      </c>
      <c r="S1953" s="38">
        <f>IFERROR(ABS(J1953-'02_대상물건입력'!B10),"")</f>
        <v>10</v>
      </c>
      <c r="T1953" s="38">
        <f>IFERROR(ABS('01_설정'!B4-F1953),"")</f>
        <v>158</v>
      </c>
      <c r="U1953" s="38">
        <f>IFERROR(ABS(K1953-YEAR('02_대상물건입력'!B14)),"")</f>
        <v>23</v>
      </c>
      <c r="V1953" s="38" t="str">
        <f>IF(B1953="","",IF(AND(E1953&gt;0,F1953&gt;0,H1953&gt;0,OR('04A_국토부원자료'!P1954="",'04A_국토부원자료'!P1954="-"),IF('01_설정'!B10=1,N1953=1,TRUE),R1953&lt;='01_설정'!B5,S1953&lt;='01_설정'!B6,T1953&lt;='01_설정'!B7,U1953&lt;='01_설정'!B8),"Y",""))</f>
        <v/>
      </c>
      <c r="W1953" s="40" t="str">
        <f>IF(V1953&lt;&gt;"Y","",MAX(0,(1-R1953/'01_설정'!B5))*'01_설정'!B14+MAX(0,(1-S1953/'01_설정'!B6))*'01_설정'!B15+MAX(0,(1-T1953/'01_설정'!B7))*'01_설정'!B16+MAX(0,(1-U1953/'01_설정'!B8))*'01_설정'!B17+O1953*'01_설정'!B11+Q1953*'01_설정'!B12+P1953*'01_설정'!B13)</f>
        <v/>
      </c>
      <c r="X1953" s="38" t="str">
        <f>IF(W1953="","",1+COUNTIFS($W$4:$W$3003,"&gt;"&amp;W1953)+COUNTIFS($W$4:W1953,W1953)-1)</f>
        <v/>
      </c>
    </row>
    <row r="1954" spans="1:24" ht="16.5">
      <c r="A1954" s="38">
        <f>IF('04A_국토부원자료'!A1955="","",ROW()-3)</f>
        <v>1951</v>
      </c>
      <c r="B1954" s="39" t="str">
        <f>IFERROR('04A_국토부원자료'!B1955,"")</f>
        <v>서울특별시 송파구 방이동</v>
      </c>
      <c r="C1954" s="39" t="str">
        <f>IF(B1954="","",IF('04A_국토부원자료'!C1955&lt;&gt;"",'04A_국토부원자료'!C1955,TRIM('04A_국토부원자료'!D1955&amp;IF('04A_국토부원자료'!E1955&lt;&gt;"","-"&amp;'04A_국토부원자료'!E1955,""))))</f>
        <v>49</v>
      </c>
      <c r="D1954" s="39" t="str">
        <f>IFERROR('04A_국토부원자료'!F1955,"")</f>
        <v>오르본 인투파크 오피스텔</v>
      </c>
      <c r="E1954" s="40">
        <f>IFERROR(VALUE(SUBSTITUTE('04A_국토부원자료'!G1955,",","")),"")</f>
        <v>28.998999999999999</v>
      </c>
      <c r="F1954" s="41">
        <f>IFERROR(IF(AND('04A_국토부원자료'!H1955&lt;&gt;"",'04A_국토부원자료'!I1955&lt;&gt;""),DATE(INT(VALUE(SUBSTITUTE('04A_국토부원자료'!H1955,",",""))/100),MOD(VALUE(SUBSTITUTE('04A_국토부원자료'!H1955,",","")),100),VALUE(SUBSTITUTE('04A_국토부원자료'!I1955,",",""))),""),"")</f>
        <v>45953</v>
      </c>
      <c r="G1954" s="42">
        <f>IFERROR(VALUE(SUBSTITUTE('04A_국토부원자료'!J1955,",","")),"")</f>
        <v>30500</v>
      </c>
      <c r="H1954" s="43">
        <f t="shared" si="60"/>
        <v>305000000</v>
      </c>
      <c r="I1954" s="43">
        <f t="shared" si="61"/>
        <v>10517604.055312252</v>
      </c>
      <c r="J1954" s="38">
        <f>IFERROR(VALUE(SUBSTITUTE('04A_국토부원자료'!K1955,",","")),"")</f>
        <v>15</v>
      </c>
      <c r="K1954" s="38">
        <f>IFERROR(VALUE(SUBSTITUTE('04A_국토부원자료'!N1955,",","")),"")</f>
        <v>2018</v>
      </c>
      <c r="L1954" s="39" t="str">
        <f>IFERROR('04A_국토부원자료'!O1955,"")</f>
        <v>오금로11길 55-22</v>
      </c>
      <c r="M1954" s="39" t="str">
        <f>IFERROR('04A_국토부원자료'!Q1955,"")</f>
        <v>중개거래</v>
      </c>
      <c r="N1954" s="38">
        <f>IF(B1954="","",IF('02_대상물건입력'!B5="",1,IF(ISNUMBER(SEARCH('02_대상물건입력'!B5,B1954)),1,0)))</f>
        <v>1</v>
      </c>
      <c r="O1954" s="38">
        <f>IF(B1954="","",IF('02_대상물건입력'!B6="",1,IF(ISNUMBER(SEARCH('02_대상물건입력'!B6,B1954)),1,0)))</f>
        <v>0</v>
      </c>
      <c r="P1954" s="38">
        <f>IF(L1954="","",IF('02_대상물건입력'!B15="",0,IF(ISNUMBER(SEARCH('02_대상물건입력'!B15,L1954)),1,0)))</f>
        <v>0</v>
      </c>
      <c r="Q1954" s="38">
        <f>IF(D1954="","",IF('02_대상물건입력'!B8="",0,IF(ISNUMBER(SEARCH('02_대상물건입력'!B8,D1954)),1,0)))</f>
        <v>0</v>
      </c>
      <c r="R1954" s="44">
        <f>IFERROR(ABS(E1954-'02_대상물건입력'!B11)/'02_대상물건입력'!B11,"")</f>
        <v>6.4464739307266497E-2</v>
      </c>
      <c r="S1954" s="38">
        <f>IFERROR(ABS(J1954-'02_대상물건입력'!B10),"")</f>
        <v>3</v>
      </c>
      <c r="T1954" s="38">
        <f>IFERROR(ABS('01_설정'!B4-F1954),"")</f>
        <v>159</v>
      </c>
      <c r="U1954" s="38">
        <f>IFERROR(ABS(K1954-YEAR('02_대상물건입력'!B14)),"")</f>
        <v>8</v>
      </c>
      <c r="V1954" s="38" t="str">
        <f>IF(B1954="","",IF(AND(E1954&gt;0,F1954&gt;0,H1954&gt;0,OR('04A_국토부원자료'!P1955="",'04A_국토부원자료'!P1955="-"),IF('01_설정'!B10=1,N1954=1,TRUE),R1954&lt;='01_설정'!B5,S1954&lt;='01_설정'!B6,T1954&lt;='01_설정'!B7,U1954&lt;='01_설정'!B8),"Y",""))</f>
        <v>Y</v>
      </c>
      <c r="W1954" s="40">
        <f>IF(V1954&lt;&gt;"Y","",MAX(0,(1-R1954/'01_설정'!B5))*'01_설정'!B14+MAX(0,(1-S1954/'01_설정'!B6))*'01_설정'!B15+MAX(0,(1-T1954/'01_설정'!B7))*'01_설정'!B16+MAX(0,(1-U1954/'01_설정'!B8))*'01_설정'!B17+O1954*'01_설정'!B11+Q1954*'01_설정'!B12+P1954*'01_설정'!B13)</f>
        <v>38.513404310823567</v>
      </c>
      <c r="X1954" s="38">
        <f>IF(W1954="","",1+COUNTIFS($W$4:$W$3003,"&gt;"&amp;W1954)+COUNTIFS($W$4:W1954,W1954)-1)</f>
        <v>81</v>
      </c>
    </row>
    <row r="1955" spans="1:24" ht="16.5">
      <c r="A1955" s="38">
        <f>IF('04A_국토부원자료'!A1956="","",ROW()-3)</f>
        <v>1952</v>
      </c>
      <c r="B1955" s="39" t="str">
        <f>IFERROR('04A_국토부원자료'!B1956,"")</f>
        <v>서울특별시 송파구 방이동</v>
      </c>
      <c r="C1955" s="39" t="str">
        <f>IF(B1955="","",IF('04A_국토부원자료'!C1956&lt;&gt;"",'04A_국토부원자료'!C1956,TRIM('04A_국토부원자료'!D1956&amp;IF('04A_국토부원자료'!E1956&lt;&gt;"","-"&amp;'04A_국토부원자료'!E1956,""))))</f>
        <v>35-2</v>
      </c>
      <c r="D1955" s="39" t="str">
        <f>IFERROR('04A_국토부원자료'!F1956,"")</f>
        <v>쌩모리빌오피스텔</v>
      </c>
      <c r="E1955" s="40">
        <f>IFERROR(VALUE(SUBSTITUTE('04A_국토부원자료'!G1956,",","")),"")</f>
        <v>24.99</v>
      </c>
      <c r="F1955" s="41">
        <f>IFERROR(IF(AND('04A_국토부원자료'!H1956&lt;&gt;"",'04A_국토부원자료'!I1956&lt;&gt;""),DATE(INT(VALUE(SUBSTITUTE('04A_국토부원자료'!H1956,",",""))/100),MOD(VALUE(SUBSTITUTE('04A_국토부원자료'!H1956,",","")),100),VALUE(SUBSTITUTE('04A_국토부원자료'!I1956,",",""))),""),"")</f>
        <v>45952</v>
      </c>
      <c r="G1955" s="42">
        <f>IFERROR(VALUE(SUBSTITUTE('04A_국토부원자료'!J1956,",","")),"")</f>
        <v>14500</v>
      </c>
      <c r="H1955" s="43">
        <f t="shared" si="60"/>
        <v>145000000</v>
      </c>
      <c r="I1955" s="43">
        <f t="shared" si="61"/>
        <v>5802320.9283713493</v>
      </c>
      <c r="J1955" s="38">
        <f>IFERROR(VALUE(SUBSTITUTE('04A_국토부원자료'!K1956,",","")),"")</f>
        <v>12</v>
      </c>
      <c r="K1955" s="38">
        <f>IFERROR(VALUE(SUBSTITUTE('04A_국토부원자료'!N1956,",","")),"")</f>
        <v>2003</v>
      </c>
      <c r="L1955" s="39" t="str">
        <f>IFERROR('04A_국토부원자료'!O1956,"")</f>
        <v>올림픽로 350</v>
      </c>
      <c r="M1955" s="39" t="str">
        <f>IFERROR('04A_국토부원자료'!Q1956,"")</f>
        <v>중개거래</v>
      </c>
      <c r="N1955" s="38">
        <f>IF(B1955="","",IF('02_대상물건입력'!B5="",1,IF(ISNUMBER(SEARCH('02_대상물건입력'!B5,B1955)),1,0)))</f>
        <v>1</v>
      </c>
      <c r="O1955" s="38">
        <f>IF(B1955="","",IF('02_대상물건입력'!B6="",1,IF(ISNUMBER(SEARCH('02_대상물건입력'!B6,B1955)),1,0)))</f>
        <v>0</v>
      </c>
      <c r="P1955" s="38">
        <f>IF(L1955="","",IF('02_대상물건입력'!B15="",0,IF(ISNUMBER(SEARCH('02_대상물건입력'!B15,L1955)),1,0)))</f>
        <v>0</v>
      </c>
      <c r="Q1955" s="38">
        <f>IF(D1955="","",IF('02_대상물건입력'!B8="",0,IF(ISNUMBER(SEARCH('02_대상물건입력'!B8,D1955)),1,0)))</f>
        <v>0</v>
      </c>
      <c r="R1955" s="44">
        <f>IFERROR(ABS(E1955-'02_대상물건입력'!B11)/'02_대상물건입력'!B11,"")</f>
        <v>8.2693408900700399E-2</v>
      </c>
      <c r="S1955" s="38">
        <f>IFERROR(ABS(J1955-'02_대상물건입력'!B10),"")</f>
        <v>0</v>
      </c>
      <c r="T1955" s="38">
        <f>IFERROR(ABS('01_설정'!B4-F1955),"")</f>
        <v>160</v>
      </c>
      <c r="U1955" s="38">
        <f>IFERROR(ABS(K1955-YEAR('02_대상물건입력'!B14)),"")</f>
        <v>23</v>
      </c>
      <c r="V1955" s="38" t="str">
        <f>IF(B1955="","",IF(AND(E1955&gt;0,F1955&gt;0,H1955&gt;0,OR('04A_국토부원자료'!P1956="",'04A_국토부원자료'!P1956="-"),IF('01_설정'!B10=1,N1955=1,TRUE),R1955&lt;='01_설정'!B5,S1955&lt;='01_설정'!B6,T1955&lt;='01_설정'!B7,U1955&lt;='01_설정'!B8),"Y",""))</f>
        <v/>
      </c>
      <c r="W1955" s="40" t="str">
        <f>IF(V1955&lt;&gt;"Y","",MAX(0,(1-R1955/'01_설정'!B5))*'01_설정'!B14+MAX(0,(1-S1955/'01_설정'!B6))*'01_설정'!B15+MAX(0,(1-T1955/'01_설정'!B7))*'01_설정'!B16+MAX(0,(1-U1955/'01_설정'!B8))*'01_설정'!B17+O1955*'01_설정'!B11+Q1955*'01_설정'!B12+P1955*'01_설정'!B13)</f>
        <v/>
      </c>
      <c r="X1955" s="38" t="str">
        <f>IF(W1955="","",1+COUNTIFS($W$4:$W$3003,"&gt;"&amp;W1955)+COUNTIFS($W$4:W1955,W1955)-1)</f>
        <v/>
      </c>
    </row>
    <row r="1956" spans="1:24" ht="16.5">
      <c r="A1956" s="38">
        <f>IF('04A_국토부원자료'!A1957="","",ROW()-3)</f>
        <v>1953</v>
      </c>
      <c r="B1956" s="39" t="str">
        <f>IFERROR('04A_국토부원자료'!B1957,"")</f>
        <v>서울특별시 송파구 방이동</v>
      </c>
      <c r="C1956" s="39" t="str">
        <f>IF(B1956="","",IF('04A_국토부원자료'!C1957&lt;&gt;"",'04A_국토부원자료'!C1957,TRIM('04A_국토부원자료'!D1957&amp;IF('04A_국토부원자료'!E1957&lt;&gt;"","-"&amp;'04A_국토부원자료'!E1957,""))))</f>
        <v>41-8</v>
      </c>
      <c r="D1956" s="39" t="str">
        <f>IFERROR('04A_국토부원자료'!F1957,"")</f>
        <v>잠실 벨솔레 오피스텔</v>
      </c>
      <c r="E1956" s="40">
        <f>IFERROR(VALUE(SUBSTITUTE('04A_국토부원자료'!G1957,",","")),"")</f>
        <v>29.693200000000001</v>
      </c>
      <c r="F1956" s="41">
        <f>IFERROR(IF(AND('04A_국토부원자료'!H1957&lt;&gt;"",'04A_국토부원자료'!I1957&lt;&gt;""),DATE(INT(VALUE(SUBSTITUTE('04A_국토부원자료'!H1957,",",""))/100),MOD(VALUE(SUBSTITUTE('04A_국토부원자료'!H1957,",","")),100),VALUE(SUBSTITUTE('04A_국토부원자료'!I1957,",",""))),""),"")</f>
        <v>45952</v>
      </c>
      <c r="G1956" s="42">
        <f>IFERROR(VALUE(SUBSTITUTE('04A_국토부원자료'!J1957,",","")),"")</f>
        <v>33000</v>
      </c>
      <c r="H1956" s="43">
        <f t="shared" si="60"/>
        <v>330000000</v>
      </c>
      <c r="I1956" s="43">
        <f t="shared" si="61"/>
        <v>11113655.651799064</v>
      </c>
      <c r="J1956" s="38">
        <f>IFERROR(VALUE(SUBSTITUTE('04A_국토부원자료'!K1957,",","")),"")</f>
        <v>7</v>
      </c>
      <c r="K1956" s="38">
        <f>IFERROR(VALUE(SUBSTITUTE('04A_국토부원자료'!N1957,",","")),"")</f>
        <v>2020</v>
      </c>
      <c r="L1956" s="39" t="str">
        <f>IFERROR('04A_국토부원자료'!O1957,"")</f>
        <v>올림픽로34길 5-13</v>
      </c>
      <c r="M1956" s="39" t="str">
        <f>IFERROR('04A_국토부원자료'!Q1957,"")</f>
        <v>중개거래</v>
      </c>
      <c r="N1956" s="38">
        <f>IF(B1956="","",IF('02_대상물건입력'!B5="",1,IF(ISNUMBER(SEARCH('02_대상물건입력'!B5,B1956)),1,0)))</f>
        <v>1</v>
      </c>
      <c r="O1956" s="38">
        <f>IF(B1956="","",IF('02_대상물건입력'!B6="",1,IF(ISNUMBER(SEARCH('02_대상물건입력'!B6,B1956)),1,0)))</f>
        <v>0</v>
      </c>
      <c r="P1956" s="38">
        <f>IF(L1956="","",IF('02_대상물건입력'!B15="",0,IF(ISNUMBER(SEARCH('02_대상물건입력'!B15,L1956)),1,0)))</f>
        <v>0</v>
      </c>
      <c r="Q1956" s="38">
        <f>IF(D1956="","",IF('02_대상물건입력'!B8="",0,IF(ISNUMBER(SEARCH('02_대상물건입력'!B8,D1956)),1,0)))</f>
        <v>0</v>
      </c>
      <c r="R1956" s="44">
        <f>IFERROR(ABS(E1956-'02_대상물건입력'!B11)/'02_대상물건입력'!B11,"")</f>
        <v>8.9946701513794539E-2</v>
      </c>
      <c r="S1956" s="38">
        <f>IFERROR(ABS(J1956-'02_대상물건입력'!B10),"")</f>
        <v>5</v>
      </c>
      <c r="T1956" s="38">
        <f>IFERROR(ABS('01_설정'!B4-F1956),"")</f>
        <v>160</v>
      </c>
      <c r="U1956" s="38">
        <f>IFERROR(ABS(K1956-YEAR('02_대상물건입력'!B14)),"")</f>
        <v>6</v>
      </c>
      <c r="V1956" s="38" t="str">
        <f>IF(B1956="","",IF(AND(E1956&gt;0,F1956&gt;0,H1956&gt;0,OR('04A_국토부원자료'!P1957="",'04A_국토부원자료'!P1957="-"),IF('01_설정'!B10=1,N1956=1,TRUE),R1956&lt;='01_설정'!B5,S1956&lt;='01_설정'!B6,T1956&lt;='01_설정'!B7,U1956&lt;='01_설정'!B8),"Y",""))</f>
        <v>Y</v>
      </c>
      <c r="W1956" s="40">
        <f>IF(V1956&lt;&gt;"Y","",MAX(0,(1-R1956/'01_설정'!B5))*'01_설정'!B14+MAX(0,(1-S1956/'01_설정'!B6))*'01_설정'!B15+MAX(0,(1-T1956/'01_설정'!B7))*'01_설정'!B16+MAX(0,(1-U1956/'01_설정'!B8))*'01_설정'!B17+O1956*'01_설정'!B11+Q1956*'01_설정'!B12+P1956*'01_설정'!B13)</f>
        <v>33.45455328048471</v>
      </c>
      <c r="X1956" s="38">
        <f>IF(W1956="","",1+COUNTIFS($W$4:$W$3003,"&gt;"&amp;W1956)+COUNTIFS($W$4:W1956,W1956)-1)</f>
        <v>131</v>
      </c>
    </row>
    <row r="1957" spans="1:24" ht="16.5">
      <c r="A1957" s="38">
        <f>IF('04A_국토부원자료'!A1958="","",ROW()-3)</f>
        <v>1954</v>
      </c>
      <c r="B1957" s="39" t="str">
        <f>IFERROR('04A_국토부원자료'!B1958,"")</f>
        <v>서울특별시 송파구 방이동</v>
      </c>
      <c r="C1957" s="39" t="str">
        <f>IF(B1957="","",IF('04A_국토부원자료'!C1958&lt;&gt;"",'04A_국토부원자료'!C1958,TRIM('04A_국토부원자료'!D1958&amp;IF('04A_국토부원자료'!E1958&lt;&gt;"","-"&amp;'04A_국토부원자료'!E1958,""))))</f>
        <v>28-2</v>
      </c>
      <c r="D1957" s="39" t="str">
        <f>IFERROR('04A_국토부원자료'!F1958,"")</f>
        <v>엘루이시티</v>
      </c>
      <c r="E1957" s="40">
        <f>IFERROR(VALUE(SUBSTITUTE('04A_국토부원자료'!G1958,",","")),"")</f>
        <v>17.450800000000001</v>
      </c>
      <c r="F1957" s="41">
        <f>IFERROR(IF(AND('04A_국토부원자료'!H1958&lt;&gt;"",'04A_국토부원자료'!I1958&lt;&gt;""),DATE(INT(VALUE(SUBSTITUTE('04A_국토부원자료'!H1958,",",""))/100),MOD(VALUE(SUBSTITUTE('04A_국토부원자료'!H1958,",","")),100),VALUE(SUBSTITUTE('04A_국토부원자료'!I1958,",",""))),""),"")</f>
        <v>45952</v>
      </c>
      <c r="G1957" s="42">
        <f>IFERROR(VALUE(SUBSTITUTE('04A_국토부원자료'!J1958,",","")),"")</f>
        <v>16000</v>
      </c>
      <c r="H1957" s="43">
        <f t="shared" si="60"/>
        <v>160000000</v>
      </c>
      <c r="I1957" s="43">
        <f t="shared" si="61"/>
        <v>9168634.1027345452</v>
      </c>
      <c r="J1957" s="38">
        <f>IFERROR(VALUE(SUBSTITUTE('04A_국토부원자료'!K1958,",","")),"")</f>
        <v>10</v>
      </c>
      <c r="K1957" s="38">
        <f>IFERROR(VALUE(SUBSTITUTE('04A_국토부원자료'!N1958,",","")),"")</f>
        <v>2019</v>
      </c>
      <c r="L1957" s="39" t="str">
        <f>IFERROR('04A_국토부원자료'!O1958,"")</f>
        <v>올림픽로30길 9</v>
      </c>
      <c r="M1957" s="39" t="str">
        <f>IFERROR('04A_국토부원자료'!Q1958,"")</f>
        <v>중개거래</v>
      </c>
      <c r="N1957" s="38">
        <f>IF(B1957="","",IF('02_대상물건입력'!B5="",1,IF(ISNUMBER(SEARCH('02_대상물건입력'!B5,B1957)),1,0)))</f>
        <v>1</v>
      </c>
      <c r="O1957" s="38">
        <f>IF(B1957="","",IF('02_대상물건입력'!B6="",1,IF(ISNUMBER(SEARCH('02_대상물건입력'!B6,B1957)),1,0)))</f>
        <v>0</v>
      </c>
      <c r="P1957" s="38">
        <f>IF(L1957="","",IF('02_대상물건입력'!B15="",0,IF(ISNUMBER(SEARCH('02_대상물건입력'!B15,L1957)),1,0)))</f>
        <v>0</v>
      </c>
      <c r="Q1957" s="38">
        <f>IF(D1957="","",IF('02_대상물건입력'!B8="",0,IF(ISNUMBER(SEARCH('02_대상물건입력'!B8,D1957)),1,0)))</f>
        <v>0</v>
      </c>
      <c r="R1957" s="44">
        <f>IFERROR(ABS(E1957-'02_대상물건입력'!B11)/'02_대상물건입력'!B11,"")</f>
        <v>0.35943441936952142</v>
      </c>
      <c r="S1957" s="38">
        <f>IFERROR(ABS(J1957-'02_대상물건입력'!B10),"")</f>
        <v>2</v>
      </c>
      <c r="T1957" s="38">
        <f>IFERROR(ABS('01_설정'!B4-F1957),"")</f>
        <v>160</v>
      </c>
      <c r="U1957" s="38">
        <f>IFERROR(ABS(K1957-YEAR('02_대상물건입력'!B14)),"")</f>
        <v>7</v>
      </c>
      <c r="V1957" s="38" t="str">
        <f>IF(B1957="","",IF(AND(E1957&gt;0,F1957&gt;0,H1957&gt;0,OR('04A_국토부원자료'!P1958="",'04A_국토부원자료'!P1958="-"),IF('01_설정'!B10=1,N1957=1,TRUE),R1957&lt;='01_설정'!B5,S1957&lt;='01_설정'!B6,T1957&lt;='01_설정'!B7,U1957&lt;='01_설정'!B8),"Y",""))</f>
        <v/>
      </c>
      <c r="W1957" s="40" t="str">
        <f>IF(V1957&lt;&gt;"Y","",MAX(0,(1-R1957/'01_설정'!B5))*'01_설정'!B14+MAX(0,(1-S1957/'01_설정'!B6))*'01_설정'!B15+MAX(0,(1-T1957/'01_설정'!B7))*'01_설정'!B16+MAX(0,(1-U1957/'01_설정'!B8))*'01_설정'!B17+O1957*'01_설정'!B11+Q1957*'01_설정'!B12+P1957*'01_설정'!B13)</f>
        <v/>
      </c>
      <c r="X1957" s="38" t="str">
        <f>IF(W1957="","",1+COUNTIFS($W$4:$W$3003,"&gt;"&amp;W1957)+COUNTIFS($W$4:W1957,W1957)-1)</f>
        <v/>
      </c>
    </row>
    <row r="1958" spans="1:24" ht="16.5">
      <c r="A1958" s="38">
        <f>IF('04A_국토부원자료'!A1959="","",ROW()-3)</f>
        <v>1955</v>
      </c>
      <c r="B1958" s="39" t="str">
        <f>IFERROR('04A_국토부원자료'!B1959,"")</f>
        <v>서울특별시 송파구 방이동</v>
      </c>
      <c r="C1958" s="39" t="str">
        <f>IF(B1958="","",IF('04A_국토부원자료'!C1959&lt;&gt;"",'04A_국토부원자료'!C1959,TRIM('04A_국토부원자료'!D1959&amp;IF('04A_국토부원자료'!E1959&lt;&gt;"","-"&amp;'04A_국토부원자료'!E1959,""))))</f>
        <v>28-2</v>
      </c>
      <c r="D1958" s="39" t="str">
        <f>IFERROR('04A_국토부원자료'!F1959,"")</f>
        <v>엘루이시티</v>
      </c>
      <c r="E1958" s="40">
        <f>IFERROR(VALUE(SUBSTITUTE('04A_국토부원자료'!G1959,",","")),"")</f>
        <v>17.450800000000001</v>
      </c>
      <c r="F1958" s="41">
        <f>IFERROR(IF(AND('04A_국토부원자료'!H1959&lt;&gt;"",'04A_국토부원자료'!I1959&lt;&gt;""),DATE(INT(VALUE(SUBSTITUTE('04A_국토부원자료'!H1959,",",""))/100),MOD(VALUE(SUBSTITUTE('04A_국토부원자료'!H1959,",","")),100),VALUE(SUBSTITUTE('04A_국토부원자료'!I1959,",",""))),""),"")</f>
        <v>45945</v>
      </c>
      <c r="G1958" s="42">
        <f>IFERROR(VALUE(SUBSTITUTE('04A_국토부원자료'!J1959,",","")),"")</f>
        <v>16600</v>
      </c>
      <c r="H1958" s="43">
        <f t="shared" si="60"/>
        <v>166000000</v>
      </c>
      <c r="I1958" s="43">
        <f t="shared" si="61"/>
        <v>9512457.88158709</v>
      </c>
      <c r="J1958" s="38">
        <f>IFERROR(VALUE(SUBSTITUTE('04A_국토부원자료'!K1959,",","")),"")</f>
        <v>6</v>
      </c>
      <c r="K1958" s="38">
        <f>IFERROR(VALUE(SUBSTITUTE('04A_국토부원자료'!N1959,",","")),"")</f>
        <v>2019</v>
      </c>
      <c r="L1958" s="39" t="str">
        <f>IFERROR('04A_국토부원자료'!O1959,"")</f>
        <v>올림픽로30길 9</v>
      </c>
      <c r="M1958" s="39" t="str">
        <f>IFERROR('04A_국토부원자료'!Q1959,"")</f>
        <v>중개거래</v>
      </c>
      <c r="N1958" s="38">
        <f>IF(B1958="","",IF('02_대상물건입력'!B5="",1,IF(ISNUMBER(SEARCH('02_대상물건입력'!B5,B1958)),1,0)))</f>
        <v>1</v>
      </c>
      <c r="O1958" s="38">
        <f>IF(B1958="","",IF('02_대상물건입력'!B6="",1,IF(ISNUMBER(SEARCH('02_대상물건입력'!B6,B1958)),1,0)))</f>
        <v>0</v>
      </c>
      <c r="P1958" s="38">
        <f>IF(L1958="","",IF('02_대상물건입력'!B15="",0,IF(ISNUMBER(SEARCH('02_대상물건입력'!B15,L1958)),1,0)))</f>
        <v>0</v>
      </c>
      <c r="Q1958" s="38">
        <f>IF(D1958="","",IF('02_대상물건입력'!B8="",0,IF(ISNUMBER(SEARCH('02_대상물건입력'!B8,D1958)),1,0)))</f>
        <v>0</v>
      </c>
      <c r="R1958" s="44">
        <f>IFERROR(ABS(E1958-'02_대상물건입력'!B11)/'02_대상물건입력'!B11,"")</f>
        <v>0.35943441936952142</v>
      </c>
      <c r="S1958" s="38">
        <f>IFERROR(ABS(J1958-'02_대상물건입력'!B10),"")</f>
        <v>6</v>
      </c>
      <c r="T1958" s="38">
        <f>IFERROR(ABS('01_설정'!B4-F1958),"")</f>
        <v>167</v>
      </c>
      <c r="U1958" s="38">
        <f>IFERROR(ABS(K1958-YEAR('02_대상물건입력'!B14)),"")</f>
        <v>7</v>
      </c>
      <c r="V1958" s="38" t="str">
        <f>IF(B1958="","",IF(AND(E1958&gt;0,F1958&gt;0,H1958&gt;0,OR('04A_국토부원자료'!P1959="",'04A_국토부원자료'!P1959="-"),IF('01_설정'!B10=1,N1958=1,TRUE),R1958&lt;='01_설정'!B5,S1958&lt;='01_설정'!B6,T1958&lt;='01_설정'!B7,U1958&lt;='01_설정'!B8),"Y",""))</f>
        <v/>
      </c>
      <c r="W1958" s="40" t="str">
        <f>IF(V1958&lt;&gt;"Y","",MAX(0,(1-R1958/'01_설정'!B5))*'01_설정'!B14+MAX(0,(1-S1958/'01_설정'!B6))*'01_설정'!B15+MAX(0,(1-T1958/'01_설정'!B7))*'01_설정'!B16+MAX(0,(1-U1958/'01_설정'!B8))*'01_설정'!B17+O1958*'01_설정'!B11+Q1958*'01_설정'!B12+P1958*'01_설정'!B13)</f>
        <v/>
      </c>
      <c r="X1958" s="38" t="str">
        <f>IF(W1958="","",1+COUNTIFS($W$4:$W$3003,"&gt;"&amp;W1958)+COUNTIFS($W$4:W1958,W1958)-1)</f>
        <v/>
      </c>
    </row>
    <row r="1959" spans="1:24" ht="16.5">
      <c r="A1959" s="38">
        <f>IF('04A_국토부원자료'!A1960="","",ROW()-3)</f>
        <v>1956</v>
      </c>
      <c r="B1959" s="39" t="str">
        <f>IFERROR('04A_국토부원자료'!B1960,"")</f>
        <v>서울특별시 송파구 방이동</v>
      </c>
      <c r="C1959" s="39" t="str">
        <f>IF(B1959="","",IF('04A_국토부원자료'!C1960&lt;&gt;"",'04A_국토부원자료'!C1960,TRIM('04A_국토부원자료'!D1960&amp;IF('04A_국토부원자료'!E1960&lt;&gt;"","-"&amp;'04A_국토부원자료'!E1960,""))))</f>
        <v>49-5</v>
      </c>
      <c r="D1959" s="39" t="str">
        <f>IFERROR('04A_국토부원자료'!F1960,"")</f>
        <v>올림픽파크존오피스텔</v>
      </c>
      <c r="E1959" s="40">
        <f>IFERROR(VALUE(SUBSTITUTE('04A_국토부원자료'!G1960,",","")),"")</f>
        <v>25.78</v>
      </c>
      <c r="F1959" s="41">
        <f>IFERROR(IF(AND('04A_국토부원자료'!H1960&lt;&gt;"",'04A_국토부원자료'!I1960&lt;&gt;""),DATE(INT(VALUE(SUBSTITUTE('04A_국토부원자료'!H1960,",",""))/100),MOD(VALUE(SUBSTITUTE('04A_국토부원자료'!H1960,",","")),100),VALUE(SUBSTITUTE('04A_국토부원자료'!I1960,",",""))),""),"")</f>
        <v>45944</v>
      </c>
      <c r="G1959" s="42">
        <f>IFERROR(VALUE(SUBSTITUTE('04A_국토부원자료'!J1960,",","")),"")</f>
        <v>14500</v>
      </c>
      <c r="H1959" s="43">
        <f t="shared" si="60"/>
        <v>145000000</v>
      </c>
      <c r="I1959" s="43">
        <f t="shared" si="61"/>
        <v>5624515.1280062059</v>
      </c>
      <c r="J1959" s="38">
        <f>IFERROR(VALUE(SUBSTITUTE('04A_국토부원자료'!K1960,",","")),"")</f>
        <v>4</v>
      </c>
      <c r="K1959" s="38">
        <f>IFERROR(VALUE(SUBSTITUTE('04A_국토부원자료'!N1960,",","")),"")</f>
        <v>2002</v>
      </c>
      <c r="L1959" s="39" t="str">
        <f>IFERROR('04A_국토부원자료'!O1960,"")</f>
        <v>오금로11길 59</v>
      </c>
      <c r="M1959" s="39" t="str">
        <f>IFERROR('04A_국토부원자료'!Q1960,"")</f>
        <v>직거래</v>
      </c>
      <c r="N1959" s="38">
        <f>IF(B1959="","",IF('02_대상물건입력'!B5="",1,IF(ISNUMBER(SEARCH('02_대상물건입력'!B5,B1959)),1,0)))</f>
        <v>1</v>
      </c>
      <c r="O1959" s="38">
        <f>IF(B1959="","",IF('02_대상물건입력'!B6="",1,IF(ISNUMBER(SEARCH('02_대상물건입력'!B6,B1959)),1,0)))</f>
        <v>0</v>
      </c>
      <c r="P1959" s="38">
        <f>IF(L1959="","",IF('02_대상물건입력'!B15="",0,IF(ISNUMBER(SEARCH('02_대상물건입력'!B15,L1959)),1,0)))</f>
        <v>0</v>
      </c>
      <c r="Q1959" s="38">
        <f>IF(D1959="","",IF('02_대상물건입력'!B8="",0,IF(ISNUMBER(SEARCH('02_대상물건입력'!B8,D1959)),1,0)))</f>
        <v>0</v>
      </c>
      <c r="R1959" s="44">
        <f>IFERROR(ABS(E1959-'02_대상물건입력'!B11)/'02_대상물건입력'!B11,"")</f>
        <v>5.36949212268929E-2</v>
      </c>
      <c r="S1959" s="38">
        <f>IFERROR(ABS(J1959-'02_대상물건입력'!B10),"")</f>
        <v>8</v>
      </c>
      <c r="T1959" s="38">
        <f>IFERROR(ABS('01_설정'!B4-F1959),"")</f>
        <v>168</v>
      </c>
      <c r="U1959" s="38">
        <f>IFERROR(ABS(K1959-YEAR('02_대상물건입력'!B14)),"")</f>
        <v>24</v>
      </c>
      <c r="V1959" s="38" t="str">
        <f>IF(B1959="","",IF(AND(E1959&gt;0,F1959&gt;0,H1959&gt;0,OR('04A_국토부원자료'!P1960="",'04A_국토부원자료'!P1960="-"),IF('01_설정'!B10=1,N1959=1,TRUE),R1959&lt;='01_설정'!B5,S1959&lt;='01_설정'!B6,T1959&lt;='01_설정'!B7,U1959&lt;='01_설정'!B8),"Y",""))</f>
        <v/>
      </c>
      <c r="W1959" s="40" t="str">
        <f>IF(V1959&lt;&gt;"Y","",MAX(0,(1-R1959/'01_설정'!B5))*'01_설정'!B14+MAX(0,(1-S1959/'01_설정'!B6))*'01_설정'!B15+MAX(0,(1-T1959/'01_설정'!B7))*'01_설정'!B16+MAX(0,(1-U1959/'01_설정'!B8))*'01_설정'!B17+O1959*'01_설정'!B11+Q1959*'01_설정'!B12+P1959*'01_설정'!B13)</f>
        <v/>
      </c>
      <c r="X1959" s="38" t="str">
        <f>IF(W1959="","",1+COUNTIFS($W$4:$W$3003,"&gt;"&amp;W1959)+COUNTIFS($W$4:W1959,W1959)-1)</f>
        <v/>
      </c>
    </row>
    <row r="1960" spans="1:24" ht="16.5">
      <c r="A1960" s="38">
        <f>IF('04A_국토부원자료'!A1961="","",ROW()-3)</f>
        <v>1957</v>
      </c>
      <c r="B1960" s="39" t="str">
        <f>IFERROR('04A_국토부원자료'!B1961,"")</f>
        <v>서울특별시 송파구 방이동</v>
      </c>
      <c r="C1960" s="39" t="str">
        <f>IF(B1960="","",IF('04A_국토부원자료'!C1961&lt;&gt;"",'04A_국토부원자료'!C1961,TRIM('04A_국토부원자료'!D1961&amp;IF('04A_국토부원자료'!E1961&lt;&gt;"","-"&amp;'04A_국토부원자료'!E1961,""))))</f>
        <v>41-2</v>
      </c>
      <c r="D1960" s="39" t="str">
        <f>IFERROR('04A_국토부원자료'!F1961,"")</f>
        <v>테라412</v>
      </c>
      <c r="E1960" s="40">
        <f>IFERROR(VALUE(SUBSTITUTE('04A_국토부원자료'!G1961,",","")),"")</f>
        <v>33.966000000000001</v>
      </c>
      <c r="F1960" s="41">
        <f>IFERROR(IF(AND('04A_국토부원자료'!H1961&lt;&gt;"",'04A_국토부원자료'!I1961&lt;&gt;""),DATE(INT(VALUE(SUBSTITUTE('04A_국토부원자료'!H1961,",",""))/100),MOD(VALUE(SUBSTITUTE('04A_국토부원자료'!H1961,",","")),100),VALUE(SUBSTITUTE('04A_국토부원자료'!I1961,",",""))),""),"")</f>
        <v>45944</v>
      </c>
      <c r="G1960" s="42">
        <f>IFERROR(VALUE(SUBSTITUTE('04A_국토부원자료'!J1961,",","")),"")</f>
        <v>49187</v>
      </c>
      <c r="H1960" s="43">
        <f t="shared" si="60"/>
        <v>491870000</v>
      </c>
      <c r="I1960" s="43">
        <f t="shared" si="61"/>
        <v>14481245.951834187</v>
      </c>
      <c r="J1960" s="38">
        <f>IFERROR(VALUE(SUBSTITUTE('04A_국토부원자료'!K1961,",","")),"")</f>
        <v>15</v>
      </c>
      <c r="K1960" s="38">
        <f>IFERROR(VALUE(SUBSTITUTE('04A_국토부원자료'!N1961,",","")),"")</f>
        <v>2024</v>
      </c>
      <c r="L1960" s="39" t="str">
        <f>IFERROR('04A_국토부원자료'!O1961,"")</f>
        <v>올림픽로34길 3-36</v>
      </c>
      <c r="M1960" s="39" t="str">
        <f>IFERROR('04A_국토부원자료'!Q1961,"")</f>
        <v>직거래</v>
      </c>
      <c r="N1960" s="38">
        <f>IF(B1960="","",IF('02_대상물건입력'!B5="",1,IF(ISNUMBER(SEARCH('02_대상물건입력'!B5,B1960)),1,0)))</f>
        <v>1</v>
      </c>
      <c r="O1960" s="38">
        <f>IF(B1960="","",IF('02_대상물건입력'!B6="",1,IF(ISNUMBER(SEARCH('02_대상물건입력'!B6,B1960)),1,0)))</f>
        <v>0</v>
      </c>
      <c r="P1960" s="38">
        <f>IF(L1960="","",IF('02_대상물건입력'!B15="",0,IF(ISNUMBER(SEARCH('02_대상물건입력'!B15,L1960)),1,0)))</f>
        <v>0</v>
      </c>
      <c r="Q1960" s="38">
        <f>IF(D1960="","",IF('02_대상물건입력'!B8="",0,IF(ISNUMBER(SEARCH('02_대상물건입력'!B8,D1960)),1,0)))</f>
        <v>0</v>
      </c>
      <c r="R1960" s="44">
        <f>IFERROR(ABS(E1960-'02_대상물건입력'!B11)/'02_대상물건입력'!B11,"")</f>
        <v>0.24678814218802775</v>
      </c>
      <c r="S1960" s="38">
        <f>IFERROR(ABS(J1960-'02_대상물건입력'!B10),"")</f>
        <v>3</v>
      </c>
      <c r="T1960" s="38">
        <f>IFERROR(ABS('01_설정'!B4-F1960),"")</f>
        <v>168</v>
      </c>
      <c r="U1960" s="38">
        <f>IFERROR(ABS(K1960-YEAR('02_대상물건입력'!B14)),"")</f>
        <v>2</v>
      </c>
      <c r="V1960" s="38" t="str">
        <f>IF(B1960="","",IF(AND(E1960&gt;0,F1960&gt;0,H1960&gt;0,OR('04A_국토부원자료'!P1961="",'04A_국토부원자료'!P1961="-"),IF('01_설정'!B10=1,N1960=1,TRUE),R1960&lt;='01_설정'!B5,S1960&lt;='01_설정'!B6,T1960&lt;='01_설정'!B7,U1960&lt;='01_설정'!B8),"Y",""))</f>
        <v>Y</v>
      </c>
      <c r="W1960" s="40">
        <f>IF(V1960&lt;&gt;"Y","",MAX(0,(1-R1960/'01_설정'!B5))*'01_설정'!B14+MAX(0,(1-S1960/'01_설정'!B6))*'01_설정'!B15+MAX(0,(1-T1960/'01_설정'!B7))*'01_설정'!B16+MAX(0,(1-U1960/'01_설정'!B8))*'01_설정'!B17+O1960*'01_설정'!B11+Q1960*'01_설정'!B12+P1960*'01_설정'!B13)</f>
        <v>28.32099965183712</v>
      </c>
      <c r="X1960" s="38">
        <f>IF(W1960="","",1+COUNTIFS($W$4:$W$3003,"&gt;"&amp;W1960)+COUNTIFS($W$4:W1960,W1960)-1)</f>
        <v>190</v>
      </c>
    </row>
    <row r="1961" spans="1:24" ht="16.5">
      <c r="A1961" s="38">
        <f>IF('04A_국토부원자료'!A1962="","",ROW()-3)</f>
        <v>1958</v>
      </c>
      <c r="B1961" s="39" t="str">
        <f>IFERROR('04A_국토부원자료'!B1962,"")</f>
        <v>서울특별시 송파구 방이동</v>
      </c>
      <c r="C1961" s="39" t="str">
        <f>IF(B1961="","",IF('04A_국토부원자료'!C1962&lt;&gt;"",'04A_국토부원자료'!C1962,TRIM('04A_국토부원자료'!D1962&amp;IF('04A_국토부원자료'!E1962&lt;&gt;"","-"&amp;'04A_국토부원자료'!E1962,""))))</f>
        <v>22-5</v>
      </c>
      <c r="D1961" s="39" t="str">
        <f>IFERROR('04A_국토부원자료'!F1962,"")</f>
        <v>잠실리시온</v>
      </c>
      <c r="E1961" s="40">
        <f>IFERROR(VALUE(SUBSTITUTE('04A_국토부원자료'!G1962,",","")),"")</f>
        <v>43.05</v>
      </c>
      <c r="F1961" s="41">
        <f>IFERROR(IF(AND('04A_국토부원자료'!H1962&lt;&gt;"",'04A_국토부원자료'!I1962&lt;&gt;""),DATE(INT(VALUE(SUBSTITUTE('04A_국토부원자료'!H1962,",",""))/100),MOD(VALUE(SUBSTITUTE('04A_국토부원자료'!H1962,",","")),100),VALUE(SUBSTITUTE('04A_국토부원자료'!I1962,",",""))),""),"")</f>
        <v>45941</v>
      </c>
      <c r="G1961" s="42">
        <f>IFERROR(VALUE(SUBSTITUTE('04A_국토부원자료'!J1962,",","")),"")</f>
        <v>35000</v>
      </c>
      <c r="H1961" s="43">
        <f t="shared" si="60"/>
        <v>350000000</v>
      </c>
      <c r="I1961" s="43">
        <f t="shared" si="61"/>
        <v>8130081.300813009</v>
      </c>
      <c r="J1961" s="38">
        <f>IFERROR(VALUE(SUBSTITUTE('04A_국토부원자료'!K1962,",","")),"")</f>
        <v>8</v>
      </c>
      <c r="K1961" s="38">
        <f>IFERROR(VALUE(SUBSTITUTE('04A_국토부원자료'!N1962,",","")),"")</f>
        <v>2004</v>
      </c>
      <c r="L1961" s="39" t="str">
        <f>IFERROR('04A_국토부원자료'!O1962,"")</f>
        <v>오금로 87</v>
      </c>
      <c r="M1961" s="39" t="str">
        <f>IFERROR('04A_국토부원자료'!Q1962,"")</f>
        <v>중개거래</v>
      </c>
      <c r="N1961" s="38">
        <f>IF(B1961="","",IF('02_대상물건입력'!B5="",1,IF(ISNUMBER(SEARCH('02_대상물건입력'!B5,B1961)),1,0)))</f>
        <v>1</v>
      </c>
      <c r="O1961" s="38">
        <f>IF(B1961="","",IF('02_대상물건입력'!B6="",1,IF(ISNUMBER(SEARCH('02_대상물건입력'!B6,B1961)),1,0)))</f>
        <v>0</v>
      </c>
      <c r="P1961" s="38">
        <f>IF(L1961="","",IF('02_대상물건입력'!B15="",0,IF(ISNUMBER(SEARCH('02_대상물건입력'!B15,L1961)),1,0)))</f>
        <v>0</v>
      </c>
      <c r="Q1961" s="38">
        <f>IF(D1961="","",IF('02_대상물건입력'!B8="",0,IF(ISNUMBER(SEARCH('02_대상물건입력'!B8,D1961)),1,0)))</f>
        <v>0</v>
      </c>
      <c r="R1961" s="44">
        <f>IFERROR(ABS(E1961-'02_대상물건입력'!B11)/'02_대상물건입력'!B11,"")</f>
        <v>0.58023404349039009</v>
      </c>
      <c r="S1961" s="38">
        <f>IFERROR(ABS(J1961-'02_대상물건입력'!B10),"")</f>
        <v>4</v>
      </c>
      <c r="T1961" s="38">
        <f>IFERROR(ABS('01_설정'!B4-F1961),"")</f>
        <v>171</v>
      </c>
      <c r="U1961" s="38">
        <f>IFERROR(ABS(K1961-YEAR('02_대상물건입력'!B14)),"")</f>
        <v>22</v>
      </c>
      <c r="V1961" s="38" t="str">
        <f>IF(B1961="","",IF(AND(E1961&gt;0,F1961&gt;0,H1961&gt;0,OR('04A_국토부원자료'!P1962="",'04A_국토부원자료'!P1962="-"),IF('01_설정'!B10=1,N1961=1,TRUE),R1961&lt;='01_설정'!B5,S1961&lt;='01_설정'!B6,T1961&lt;='01_설정'!B7,U1961&lt;='01_설정'!B8),"Y",""))</f>
        <v/>
      </c>
      <c r="W1961" s="40" t="str">
        <f>IF(V1961&lt;&gt;"Y","",MAX(0,(1-R1961/'01_설정'!B5))*'01_설정'!B14+MAX(0,(1-S1961/'01_설정'!B6))*'01_설정'!B15+MAX(0,(1-T1961/'01_설정'!B7))*'01_설정'!B16+MAX(0,(1-U1961/'01_설정'!B8))*'01_설정'!B17+O1961*'01_설정'!B11+Q1961*'01_설정'!B12+P1961*'01_설정'!B13)</f>
        <v/>
      </c>
      <c r="X1961" s="38" t="str">
        <f>IF(W1961="","",1+COUNTIFS($W$4:$W$3003,"&gt;"&amp;W1961)+COUNTIFS($W$4:W1961,W1961)-1)</f>
        <v/>
      </c>
    </row>
    <row r="1962" spans="1:24" ht="16.5">
      <c r="A1962" s="38">
        <f>IF('04A_국토부원자료'!A1963="","",ROW()-3)</f>
        <v>1959</v>
      </c>
      <c r="B1962" s="39" t="str">
        <f>IFERROR('04A_국토부원자료'!B1963,"")</f>
        <v>서울특별시 송파구 방이동</v>
      </c>
      <c r="C1962" s="39" t="str">
        <f>IF(B1962="","",IF('04A_국토부원자료'!C1963&lt;&gt;"",'04A_국토부원자료'!C1963,TRIM('04A_국토부원자료'!D1963&amp;IF('04A_국토부원자료'!E1963&lt;&gt;"","-"&amp;'04A_국토부원자료'!E1963,""))))</f>
        <v>41-2</v>
      </c>
      <c r="D1962" s="39" t="str">
        <f>IFERROR('04A_국토부원자료'!F1963,"")</f>
        <v>테라412</v>
      </c>
      <c r="E1962" s="40">
        <f>IFERROR(VALUE(SUBSTITUTE('04A_국토부원자료'!G1963,",","")),"")</f>
        <v>50.69</v>
      </c>
      <c r="F1962" s="41">
        <f>IFERROR(IF(AND('04A_국토부원자료'!H1963&lt;&gt;"",'04A_국토부원자료'!I1963&lt;&gt;""),DATE(INT(VALUE(SUBSTITUTE('04A_국토부원자료'!H1963,",",""))/100),MOD(VALUE(SUBSTITUTE('04A_국토부원자료'!H1963,",","")),100),VALUE(SUBSTITUTE('04A_국토부원자료'!I1963,",",""))),""),"")</f>
        <v>45939</v>
      </c>
      <c r="G1962" s="42">
        <f>IFERROR(VALUE(SUBSTITUTE('04A_국토부원자료'!J1963,",","")),"")</f>
        <v>82747</v>
      </c>
      <c r="H1962" s="43">
        <f t="shared" si="60"/>
        <v>827470000</v>
      </c>
      <c r="I1962" s="43">
        <f t="shared" si="61"/>
        <v>16324127.046754785</v>
      </c>
      <c r="J1962" s="38">
        <f>IFERROR(VALUE(SUBSTITUTE('04A_국토부원자료'!K1963,",","")),"")</f>
        <v>17</v>
      </c>
      <c r="K1962" s="38">
        <f>IFERROR(VALUE(SUBSTITUTE('04A_국토부원자료'!N1963,",","")),"")</f>
        <v>2024</v>
      </c>
      <c r="L1962" s="39" t="str">
        <f>IFERROR('04A_국토부원자료'!O1963,"")</f>
        <v>올림픽로34길 3-36</v>
      </c>
      <c r="M1962" s="39" t="str">
        <f>IFERROR('04A_국토부원자료'!Q1963,"")</f>
        <v>직거래</v>
      </c>
      <c r="N1962" s="38">
        <f>IF(B1962="","",IF('02_대상물건입력'!B5="",1,IF(ISNUMBER(SEARCH('02_대상물건입력'!B5,B1962)),1,0)))</f>
        <v>1</v>
      </c>
      <c r="O1962" s="38">
        <f>IF(B1962="","",IF('02_대상물건입력'!B6="",1,IF(ISNUMBER(SEARCH('02_대상물건입력'!B6,B1962)),1,0)))</f>
        <v>0</v>
      </c>
      <c r="P1962" s="38">
        <f>IF(L1962="","",IF('02_대상물건입력'!B15="",0,IF(ISNUMBER(SEARCH('02_대상물건입력'!B15,L1962)),1,0)))</f>
        <v>0</v>
      </c>
      <c r="Q1962" s="38">
        <f>IF(D1962="","",IF('02_대상물건입력'!B8="",0,IF(ISNUMBER(SEARCH('02_대상물건입력'!B8,D1962)),1,0)))</f>
        <v>0</v>
      </c>
      <c r="R1962" s="44">
        <f>IFERROR(ABS(E1962-'02_대상물건입력'!B11)/'02_대상물건입력'!B11,"")</f>
        <v>0.86067511415860332</v>
      </c>
      <c r="S1962" s="38">
        <f>IFERROR(ABS(J1962-'02_대상물건입력'!B10),"")</f>
        <v>5</v>
      </c>
      <c r="T1962" s="38">
        <f>IFERROR(ABS('01_설정'!B4-F1962),"")</f>
        <v>173</v>
      </c>
      <c r="U1962" s="38">
        <f>IFERROR(ABS(K1962-YEAR('02_대상물건입력'!B14)),"")</f>
        <v>2</v>
      </c>
      <c r="V1962" s="38" t="str">
        <f>IF(B1962="","",IF(AND(E1962&gt;0,F1962&gt;0,H1962&gt;0,OR('04A_국토부원자료'!P1963="",'04A_국토부원자료'!P1963="-"),IF('01_설정'!B10=1,N1962=1,TRUE),R1962&lt;='01_설정'!B5,S1962&lt;='01_설정'!B6,T1962&lt;='01_설정'!B7,U1962&lt;='01_설정'!B8),"Y",""))</f>
        <v/>
      </c>
      <c r="W1962" s="40" t="str">
        <f>IF(V1962&lt;&gt;"Y","",MAX(0,(1-R1962/'01_설정'!B5))*'01_설정'!B14+MAX(0,(1-S1962/'01_설정'!B6))*'01_설정'!B15+MAX(0,(1-T1962/'01_설정'!B7))*'01_설정'!B16+MAX(0,(1-U1962/'01_설정'!B8))*'01_설정'!B17+O1962*'01_설정'!B11+Q1962*'01_설정'!B12+P1962*'01_설정'!B13)</f>
        <v/>
      </c>
      <c r="X1962" s="38" t="str">
        <f>IF(W1962="","",1+COUNTIFS($W$4:$W$3003,"&gt;"&amp;W1962)+COUNTIFS($W$4:W1962,W1962)-1)</f>
        <v/>
      </c>
    </row>
    <row r="1963" spans="1:24" ht="16.5">
      <c r="A1963" s="38">
        <f>IF('04A_국토부원자료'!A1964="","",ROW()-3)</f>
        <v>1960</v>
      </c>
      <c r="B1963" s="39" t="str">
        <f>IFERROR('04A_국토부원자료'!B1964,"")</f>
        <v>서울특별시 송파구 방이동</v>
      </c>
      <c r="C1963" s="39" t="str">
        <f>IF(B1963="","",IF('04A_국토부원자료'!C1964&lt;&gt;"",'04A_국토부원자료'!C1964,TRIM('04A_국토부원자료'!D1964&amp;IF('04A_국토부원자료'!E1964&lt;&gt;"","-"&amp;'04A_국토부원자료'!E1964,""))))</f>
        <v>41-2</v>
      </c>
      <c r="D1963" s="39" t="str">
        <f>IFERROR('04A_국토부원자료'!F1964,"")</f>
        <v>테라412</v>
      </c>
      <c r="E1963" s="40">
        <f>IFERROR(VALUE(SUBSTITUTE('04A_국토부원자료'!G1964,",","")),"")</f>
        <v>28.37</v>
      </c>
      <c r="F1963" s="41">
        <f>IFERROR(IF(AND('04A_국토부원자료'!H1964&lt;&gt;"",'04A_국토부원자료'!I1964&lt;&gt;""),DATE(INT(VALUE(SUBSTITUTE('04A_국토부원자료'!H1964,",",""))/100),MOD(VALUE(SUBSTITUTE('04A_국토부원자료'!H1964,",","")),100),VALUE(SUBSTITUTE('04A_국토부원자료'!I1964,",",""))),""),"")</f>
        <v>45938</v>
      </c>
      <c r="G1963" s="42">
        <f>IFERROR(VALUE(SUBSTITUTE('04A_국토부원자료'!J1964,",","")),"")</f>
        <v>42685</v>
      </c>
      <c r="H1963" s="43">
        <f t="shared" si="60"/>
        <v>426850000</v>
      </c>
      <c r="I1963" s="43">
        <f t="shared" si="61"/>
        <v>15045823.052520268</v>
      </c>
      <c r="J1963" s="38">
        <f>IFERROR(VALUE(SUBSTITUTE('04A_국토부원자료'!K1964,",","")),"")</f>
        <v>11</v>
      </c>
      <c r="K1963" s="38">
        <f>IFERROR(VALUE(SUBSTITUTE('04A_국토부원자료'!N1964,",","")),"")</f>
        <v>2024</v>
      </c>
      <c r="L1963" s="39" t="str">
        <f>IFERROR('04A_국토부원자료'!O1964,"")</f>
        <v>올림픽로34길 3-36</v>
      </c>
      <c r="M1963" s="39" t="str">
        <f>IFERROR('04A_국토부원자료'!Q1964,"")</f>
        <v>직거래</v>
      </c>
      <c r="N1963" s="38">
        <f>IF(B1963="","",IF('02_대상물건입력'!B5="",1,IF(ISNUMBER(SEARCH('02_대상물건입력'!B5,B1963)),1,0)))</f>
        <v>1</v>
      </c>
      <c r="O1963" s="38">
        <f>IF(B1963="","",IF('02_대상물건입력'!B6="",1,IF(ISNUMBER(SEARCH('02_대상물건입력'!B6,B1963)),1,0)))</f>
        <v>0</v>
      </c>
      <c r="P1963" s="38">
        <f>IF(L1963="","",IF('02_대상물건입력'!B15="",0,IF(ISNUMBER(SEARCH('02_대상물건입력'!B15,L1963)),1,0)))</f>
        <v>0</v>
      </c>
      <c r="Q1963" s="38">
        <f>IF(D1963="","",IF('02_대상물건입력'!B8="",0,IF(ISNUMBER(SEARCH('02_대상물건입력'!B8,D1963)),1,0)))</f>
        <v>0</v>
      </c>
      <c r="R1963" s="44">
        <f>IFERROR(ABS(E1963-'02_대상물건입력'!B11)/'02_대상물건입력'!B11,"")</f>
        <v>4.1376070007488289E-2</v>
      </c>
      <c r="S1963" s="38">
        <f>IFERROR(ABS(J1963-'02_대상물건입력'!B10),"")</f>
        <v>1</v>
      </c>
      <c r="T1963" s="38">
        <f>IFERROR(ABS('01_설정'!B4-F1963),"")</f>
        <v>174</v>
      </c>
      <c r="U1963" s="38">
        <f>IFERROR(ABS(K1963-YEAR('02_대상물건입력'!B14)),"")</f>
        <v>2</v>
      </c>
      <c r="V1963" s="38" t="str">
        <f>IF(B1963="","",IF(AND(E1963&gt;0,F1963&gt;0,H1963&gt;0,OR('04A_국토부원자료'!P1964="",'04A_국토부원자료'!P1964="-"),IF('01_설정'!B10=1,N1963=1,TRUE),R1963&lt;='01_설정'!B5,S1963&lt;='01_설정'!B6,T1963&lt;='01_설정'!B7,U1963&lt;='01_설정'!B8),"Y",""))</f>
        <v>Y</v>
      </c>
      <c r="W1963" s="40">
        <f>IF(V1963&lt;&gt;"Y","",MAX(0,(1-R1963/'01_설정'!B5))*'01_설정'!B14+MAX(0,(1-S1963/'01_설정'!B6))*'01_설정'!B15+MAX(0,(1-T1963/'01_설정'!B7))*'01_설정'!B16+MAX(0,(1-U1963/'01_설정'!B8))*'01_설정'!B17+O1963*'01_설정'!B11+Q1963*'01_설정'!B12+P1963*'01_설정'!B13)</f>
        <v>51.098631866738287</v>
      </c>
      <c r="X1963" s="38">
        <f>IF(W1963="","",1+COUNTIFS($W$4:$W$3003,"&gt;"&amp;W1963)+COUNTIFS($W$4:W1963,W1963)-1)</f>
        <v>9</v>
      </c>
    </row>
    <row r="1964" spans="1:24" ht="16.5">
      <c r="A1964" s="38">
        <f>IF('04A_국토부원자료'!A1965="","",ROW()-3)</f>
        <v>1961</v>
      </c>
      <c r="B1964" s="39" t="str">
        <f>IFERROR('04A_국토부원자료'!B1965,"")</f>
        <v>서울특별시 송파구 방이동</v>
      </c>
      <c r="C1964" s="39" t="str">
        <f>IF(B1964="","",IF('04A_국토부원자료'!C1965&lt;&gt;"",'04A_국토부원자료'!C1965,TRIM('04A_국토부원자료'!D1965&amp;IF('04A_국토부원자료'!E1965&lt;&gt;"","-"&amp;'04A_국토부원자료'!E1965,""))))</f>
        <v>49-5</v>
      </c>
      <c r="D1964" s="39" t="str">
        <f>IFERROR('04A_국토부원자료'!F1965,"")</f>
        <v>올림픽파크존오피스텔</v>
      </c>
      <c r="E1964" s="40">
        <f>IFERROR(VALUE(SUBSTITUTE('04A_국토부원자료'!G1965,",","")),"")</f>
        <v>20.91</v>
      </c>
      <c r="F1964" s="41">
        <f>IFERROR(IF(AND('04A_국토부원자료'!H1965&lt;&gt;"",'04A_국토부원자료'!I1965&lt;&gt;""),DATE(INT(VALUE(SUBSTITUTE('04A_국토부원자료'!H1965,",",""))/100),MOD(VALUE(SUBSTITUTE('04A_국토부원자료'!H1965,",","")),100),VALUE(SUBSTITUTE('04A_국토부원자료'!I1965,",",""))),""),"")</f>
        <v>45933</v>
      </c>
      <c r="G1964" s="42">
        <f>IFERROR(VALUE(SUBSTITUTE('04A_국토부원자료'!J1965,",","")),"")</f>
        <v>14000</v>
      </c>
      <c r="H1964" s="43">
        <f t="shared" si="60"/>
        <v>140000000</v>
      </c>
      <c r="I1964" s="43">
        <f t="shared" si="61"/>
        <v>6695361.071257771</v>
      </c>
      <c r="J1964" s="38">
        <f>IFERROR(VALUE(SUBSTITUTE('04A_국토부원자료'!K1965,",","")),"")</f>
        <v>8</v>
      </c>
      <c r="K1964" s="38">
        <f>IFERROR(VALUE(SUBSTITUTE('04A_국토부원자료'!N1965,",","")),"")</f>
        <v>2002</v>
      </c>
      <c r="L1964" s="39" t="str">
        <f>IFERROR('04A_국토부원자료'!O1965,"")</f>
        <v>오금로11길 59</v>
      </c>
      <c r="M1964" s="39" t="str">
        <f>IFERROR('04A_국토부원자료'!Q1965,"")</f>
        <v>중개거래</v>
      </c>
      <c r="N1964" s="38">
        <f>IF(B1964="","",IF('02_대상물건입력'!B5="",1,IF(ISNUMBER(SEARCH('02_대상물건입력'!B5,B1964)),1,0)))</f>
        <v>1</v>
      </c>
      <c r="O1964" s="38">
        <f>IF(B1964="","",IF('02_대상물건입력'!B6="",1,IF(ISNUMBER(SEARCH('02_대상물건입력'!B6,B1964)),1,0)))</f>
        <v>0</v>
      </c>
      <c r="P1964" s="38">
        <f>IF(L1964="","",IF('02_대상물건입력'!B15="",0,IF(ISNUMBER(SEARCH('02_대상물건입력'!B15,L1964)),1,0)))</f>
        <v>0</v>
      </c>
      <c r="Q1964" s="38">
        <f>IF(D1964="","",IF('02_대상물건입력'!B8="",0,IF(ISNUMBER(SEARCH('02_대상물건입력'!B8,D1964)),1,0)))</f>
        <v>0</v>
      </c>
      <c r="R1964" s="44">
        <f>IFERROR(ABS(E1964-'02_대상물건입력'!B11)/'02_대상물건입력'!B11,"")</f>
        <v>0.23245775030466762</v>
      </c>
      <c r="S1964" s="38">
        <f>IFERROR(ABS(J1964-'02_대상물건입력'!B10),"")</f>
        <v>4</v>
      </c>
      <c r="T1964" s="38">
        <f>IFERROR(ABS('01_설정'!B4-F1964),"")</f>
        <v>179</v>
      </c>
      <c r="U1964" s="38">
        <f>IFERROR(ABS(K1964-YEAR('02_대상물건입력'!B14)),"")</f>
        <v>24</v>
      </c>
      <c r="V1964" s="38" t="str">
        <f>IF(B1964="","",IF(AND(E1964&gt;0,F1964&gt;0,H1964&gt;0,OR('04A_국토부원자료'!P1965="",'04A_국토부원자료'!P1965="-"),IF('01_설정'!B10=1,N1964=1,TRUE),R1964&lt;='01_설정'!B5,S1964&lt;='01_설정'!B6,T1964&lt;='01_설정'!B7,U1964&lt;='01_설정'!B8),"Y",""))</f>
        <v/>
      </c>
      <c r="W1964" s="40" t="str">
        <f>IF(V1964&lt;&gt;"Y","",MAX(0,(1-R1964/'01_설정'!B5))*'01_설정'!B14+MAX(0,(1-S1964/'01_설정'!B6))*'01_설정'!B15+MAX(0,(1-T1964/'01_설정'!B7))*'01_설정'!B16+MAX(0,(1-U1964/'01_설정'!B8))*'01_설정'!B17+O1964*'01_설정'!B11+Q1964*'01_설정'!B12+P1964*'01_설정'!B13)</f>
        <v/>
      </c>
      <c r="X1964" s="38" t="str">
        <f>IF(W1964="","",1+COUNTIFS($W$4:$W$3003,"&gt;"&amp;W1964)+COUNTIFS($W$4:W1964,W1964)-1)</f>
        <v/>
      </c>
    </row>
    <row r="1965" spans="1:24" ht="16.5">
      <c r="A1965" s="38">
        <f>IF('04A_국토부원자료'!A1966="","",ROW()-3)</f>
        <v>1962</v>
      </c>
      <c r="B1965" s="39" t="str">
        <f>IFERROR('04A_국토부원자료'!B1966,"")</f>
        <v>서울특별시 송파구 방이동</v>
      </c>
      <c r="C1965" s="39" t="str">
        <f>IF(B1965="","",IF('04A_국토부원자료'!C1966&lt;&gt;"",'04A_국토부원자료'!C1966,TRIM('04A_국토부원자료'!D1966&amp;IF('04A_국토부원자료'!E1966&lt;&gt;"","-"&amp;'04A_국토부원자료'!E1966,""))))</f>
        <v>41-2</v>
      </c>
      <c r="D1965" s="39" t="str">
        <f>IFERROR('04A_국토부원자료'!F1966,"")</f>
        <v>테라412</v>
      </c>
      <c r="E1965" s="40">
        <f>IFERROR(VALUE(SUBSTITUTE('04A_국토부원자료'!G1966,",","")),"")</f>
        <v>46.405000000000001</v>
      </c>
      <c r="F1965" s="41">
        <f>IFERROR(IF(AND('04A_국토부원자료'!H1966&lt;&gt;"",'04A_국토부원자료'!I1966&lt;&gt;""),DATE(INT(VALUE(SUBSTITUTE('04A_국토부원자료'!H1966,",",""))/100),MOD(VALUE(SUBSTITUTE('04A_국토부원자료'!H1966,",","")),100),VALUE(SUBSTITUTE('04A_국토부원자료'!I1966,",",""))),""),"")</f>
        <v>45933</v>
      </c>
      <c r="G1965" s="42">
        <f>IFERROR(VALUE(SUBSTITUTE('04A_국토부원자료'!J1966,",","")),"")</f>
        <v>62401</v>
      </c>
      <c r="H1965" s="43">
        <f t="shared" si="60"/>
        <v>624010000</v>
      </c>
      <c r="I1965" s="43">
        <f t="shared" si="61"/>
        <v>13447042.344574938</v>
      </c>
      <c r="J1965" s="38">
        <f>IFERROR(VALUE(SUBSTITUTE('04A_국토부원자료'!K1966,",","")),"")</f>
        <v>11</v>
      </c>
      <c r="K1965" s="38">
        <f>IFERROR(VALUE(SUBSTITUTE('04A_국토부원자료'!N1966,",","")),"")</f>
        <v>2024</v>
      </c>
      <c r="L1965" s="39" t="str">
        <f>IFERROR('04A_국토부원자료'!O1966,"")</f>
        <v>올림픽로34길 3-36</v>
      </c>
      <c r="M1965" s="39" t="str">
        <f>IFERROR('04A_국토부원자료'!Q1966,"")</f>
        <v>직거래</v>
      </c>
      <c r="N1965" s="38">
        <f>IF(B1965="","",IF('02_대상물건입력'!B5="",1,IF(ISNUMBER(SEARCH('02_대상물건입력'!B5,B1965)),1,0)))</f>
        <v>1</v>
      </c>
      <c r="O1965" s="38">
        <f>IF(B1965="","",IF('02_대상물건입력'!B6="",1,IF(ISNUMBER(SEARCH('02_대상물건입력'!B6,B1965)),1,0)))</f>
        <v>0</v>
      </c>
      <c r="P1965" s="38">
        <f>IF(L1965="","",IF('02_대상물건입력'!B15="",0,IF(ISNUMBER(SEARCH('02_대상물건입력'!B15,L1965)),1,0)))</f>
        <v>0</v>
      </c>
      <c r="Q1965" s="38">
        <f>IF(D1965="","",IF('02_대상물건입력'!B8="",0,IF(ISNUMBER(SEARCH('02_대상물건입력'!B8,D1965)),1,0)))</f>
        <v>0</v>
      </c>
      <c r="R1965" s="44">
        <f>IFERROR(ABS(E1965-'02_대상물건입력'!B11)/'02_대상물건입력'!B11,"")</f>
        <v>0.70338584873801524</v>
      </c>
      <c r="S1965" s="38">
        <f>IFERROR(ABS(J1965-'02_대상물건입력'!B10),"")</f>
        <v>1</v>
      </c>
      <c r="T1965" s="38">
        <f>IFERROR(ABS('01_설정'!B4-F1965),"")</f>
        <v>179</v>
      </c>
      <c r="U1965" s="38">
        <f>IFERROR(ABS(K1965-YEAR('02_대상물건입력'!B14)),"")</f>
        <v>2</v>
      </c>
      <c r="V1965" s="38" t="str">
        <f>IF(B1965="","",IF(AND(E1965&gt;0,F1965&gt;0,H1965&gt;0,OR('04A_국토부원자료'!P1966="",'04A_국토부원자료'!P1966="-"),IF('01_설정'!B10=1,N1965=1,TRUE),R1965&lt;='01_설정'!B5,S1965&lt;='01_설정'!B6,T1965&lt;='01_설정'!B7,U1965&lt;='01_설정'!B8),"Y",""))</f>
        <v/>
      </c>
      <c r="W1965" s="40" t="str">
        <f>IF(V1965&lt;&gt;"Y","",MAX(0,(1-R1965/'01_설정'!B5))*'01_설정'!B14+MAX(0,(1-S1965/'01_설정'!B6))*'01_설정'!B15+MAX(0,(1-T1965/'01_설정'!B7))*'01_설정'!B16+MAX(0,(1-U1965/'01_설정'!B8))*'01_설정'!B17+O1965*'01_설정'!B11+Q1965*'01_설정'!B12+P1965*'01_설정'!B13)</f>
        <v/>
      </c>
      <c r="X1965" s="38" t="str">
        <f>IF(W1965="","",1+COUNTIFS($W$4:$W$3003,"&gt;"&amp;W1965)+COUNTIFS($W$4:W1965,W1965)-1)</f>
        <v/>
      </c>
    </row>
    <row r="1966" spans="1:24" ht="16.5">
      <c r="A1966" s="38">
        <f>IF('04A_국토부원자료'!A1967="","",ROW()-3)</f>
        <v>1963</v>
      </c>
      <c r="B1966" s="39" t="str">
        <f>IFERROR('04A_국토부원자료'!B1967,"")</f>
        <v>서울특별시 송파구 방이동</v>
      </c>
      <c r="C1966" s="39" t="str">
        <f>IF(B1966="","",IF('04A_국토부원자료'!C1967&lt;&gt;"",'04A_국토부원자료'!C1967,TRIM('04A_국토부원자료'!D1967&amp;IF('04A_국토부원자료'!E1967&lt;&gt;"","-"&amp;'04A_국토부원자료'!E1967,""))))</f>
        <v>47-7</v>
      </c>
      <c r="D1966" s="39" t="str">
        <f>IFERROR('04A_국토부원자료'!F1967,"")</f>
        <v>피스티오피스텔</v>
      </c>
      <c r="E1966" s="40">
        <f>IFERROR(VALUE(SUBSTITUTE('04A_국토부원자료'!G1967,",","")),"")</f>
        <v>24.52</v>
      </c>
      <c r="F1966" s="41">
        <f>IFERROR(IF(AND('04A_국토부원자료'!H1967&lt;&gt;"",'04A_국토부원자료'!I1967&lt;&gt;""),DATE(INT(VALUE(SUBSTITUTE('04A_국토부원자료'!H1967,",",""))/100),MOD(VALUE(SUBSTITUTE('04A_국토부원자료'!H1967,",","")),100),VALUE(SUBSTITUTE('04A_국토부원자료'!I1967,",",""))),""),"")</f>
        <v>45932</v>
      </c>
      <c r="G1966" s="42">
        <f>IFERROR(VALUE(SUBSTITUTE('04A_국토부원자료'!J1967,",","")),"")</f>
        <v>34200</v>
      </c>
      <c r="H1966" s="43">
        <f t="shared" si="60"/>
        <v>342000000</v>
      </c>
      <c r="I1966" s="43">
        <f t="shared" si="61"/>
        <v>13947797.716150083</v>
      </c>
      <c r="J1966" s="38">
        <f>IFERROR(VALUE(SUBSTITUTE('04A_국토부원자료'!K1967,",","")),"")</f>
        <v>17</v>
      </c>
      <c r="K1966" s="38">
        <f>IFERROR(VALUE(SUBSTITUTE('04A_국토부원자료'!N1967,",","")),"")</f>
        <v>2022</v>
      </c>
      <c r="L1966" s="39" t="str">
        <f>IFERROR('04A_국토부원자료'!O1967,"")</f>
        <v>위례성대로2길 10</v>
      </c>
      <c r="M1966" s="39" t="str">
        <f>IFERROR('04A_국토부원자료'!Q1967,"")</f>
        <v>중개거래</v>
      </c>
      <c r="N1966" s="38">
        <f>IF(B1966="","",IF('02_대상물건입력'!B5="",1,IF(ISNUMBER(SEARCH('02_대상물건입력'!B5,B1966)),1,0)))</f>
        <v>1</v>
      </c>
      <c r="O1966" s="38">
        <f>IF(B1966="","",IF('02_대상물건입력'!B6="",1,IF(ISNUMBER(SEARCH('02_대상물건입력'!B6,B1966)),1,0)))</f>
        <v>0</v>
      </c>
      <c r="P1966" s="38">
        <f>IF(L1966="","",IF('02_대상물건입력'!B15="",0,IF(ISNUMBER(SEARCH('02_대상물건입력'!B15,L1966)),1,0)))</f>
        <v>0</v>
      </c>
      <c r="Q1966" s="38">
        <f>IF(D1966="","",IF('02_대상물건입력'!B8="",0,IF(ISNUMBER(SEARCH('02_대상물건입력'!B8,D1966)),1,0)))</f>
        <v>0</v>
      </c>
      <c r="R1966" s="44">
        <f>IFERROR(ABS(E1966-'02_대상물건입력'!B11)/'02_대상물건입력'!B11,"")</f>
        <v>9.9945673719294623E-2</v>
      </c>
      <c r="S1966" s="38">
        <f>IFERROR(ABS(J1966-'02_대상물건입력'!B10),"")</f>
        <v>5</v>
      </c>
      <c r="T1966" s="38">
        <f>IFERROR(ABS('01_설정'!B4-F1966),"")</f>
        <v>180</v>
      </c>
      <c r="U1966" s="38">
        <f>IFERROR(ABS(K1966-YEAR('02_대상물건입력'!B14)),"")</f>
        <v>4</v>
      </c>
      <c r="V1966" s="38" t="str">
        <f>IF(B1966="","",IF(AND(E1966&gt;0,F1966&gt;0,H1966&gt;0,OR('04A_국토부원자료'!P1967="",'04A_국토부원자료'!P1967="-"),IF('01_설정'!B10=1,N1966=1,TRUE),R1966&lt;='01_설정'!B5,S1966&lt;='01_설정'!B6,T1966&lt;='01_설정'!B7,U1966&lt;='01_설정'!B8),"Y",""))</f>
        <v>Y</v>
      </c>
      <c r="W1966" s="40">
        <f>IF(V1966&lt;&gt;"Y","",MAX(0,(1-R1966/'01_설정'!B5))*'01_설정'!B14+MAX(0,(1-S1966/'01_설정'!B6))*'01_설정'!B15+MAX(0,(1-T1966/'01_설정'!B7))*'01_설정'!B16+MAX(0,(1-U1966/'01_설정'!B8))*'01_설정'!B17+O1966*'01_설정'!B11+Q1966*'01_설정'!B12+P1966*'01_설정'!B13)</f>
        <v>34.245876603113032</v>
      </c>
      <c r="X1966" s="38">
        <f>IF(W1966="","",1+COUNTIFS($W$4:$W$3003,"&gt;"&amp;W1966)+COUNTIFS($W$4:W1966,W1966)-1)</f>
        <v>120</v>
      </c>
    </row>
    <row r="1967" spans="1:24" ht="16.5">
      <c r="A1967" s="38">
        <f>IF('04A_국토부원자료'!A1968="","",ROW()-3)</f>
        <v>1964</v>
      </c>
      <c r="B1967" s="39" t="str">
        <f>IFERROR('04A_국토부원자료'!B1968,"")</f>
        <v>서울특별시 송파구 방이동</v>
      </c>
      <c r="C1967" s="39" t="str">
        <f>IF(B1967="","",IF('04A_국토부원자료'!C1968&lt;&gt;"",'04A_국토부원자료'!C1968,TRIM('04A_국토부원자료'!D1968&amp;IF('04A_국토부원자료'!E1968&lt;&gt;"","-"&amp;'04A_국토부원자료'!E1968,""))))</f>
        <v>41-2</v>
      </c>
      <c r="D1967" s="39" t="str">
        <f>IFERROR('04A_국토부원자료'!F1968,"")</f>
        <v>테라412</v>
      </c>
      <c r="E1967" s="40">
        <f>IFERROR(VALUE(SUBSTITUTE('04A_국토부원자료'!G1968,",","")),"")</f>
        <v>27.756</v>
      </c>
      <c r="F1967" s="41">
        <f>IFERROR(IF(AND('04A_국토부원자료'!H1968&lt;&gt;"",'04A_국토부원자료'!I1968&lt;&gt;""),DATE(INT(VALUE(SUBSTITUTE('04A_국토부원자료'!H1968,",",""))/100),MOD(VALUE(SUBSTITUTE('04A_국토부원자료'!H1968,",","")),100),VALUE(SUBSTITUTE('04A_국토부원자료'!I1968,",",""))),""),"")</f>
        <v>45930</v>
      </c>
      <c r="G1967" s="42">
        <f>IFERROR(VALUE(SUBSTITUTE('04A_국토부원자료'!J1968,",","")),"")</f>
        <v>42213</v>
      </c>
      <c r="H1967" s="43">
        <f t="shared" si="60"/>
        <v>422130000</v>
      </c>
      <c r="I1967" s="43">
        <f t="shared" si="61"/>
        <v>15208603.545179421</v>
      </c>
      <c r="J1967" s="38">
        <f>IFERROR(VALUE(SUBSTITUTE('04A_국토부원자료'!K1968,",","")),"")</f>
        <v>13</v>
      </c>
      <c r="K1967" s="38">
        <f>IFERROR(VALUE(SUBSTITUTE('04A_국토부원자료'!N1968,",","")),"")</f>
        <v>2024</v>
      </c>
      <c r="L1967" s="39" t="str">
        <f>IFERROR('04A_국토부원자료'!O1968,"")</f>
        <v>올림픽로34길 3-36</v>
      </c>
      <c r="M1967" s="39" t="str">
        <f>IFERROR('04A_국토부원자료'!Q1968,"")</f>
        <v>직거래</v>
      </c>
      <c r="N1967" s="38">
        <f>IF(B1967="","",IF('02_대상물건입력'!B5="",1,IF(ISNUMBER(SEARCH('02_대상물건입력'!B5,B1967)),1,0)))</f>
        <v>1</v>
      </c>
      <c r="O1967" s="38">
        <f>IF(B1967="","",IF('02_대상물건입력'!B6="",1,IF(ISNUMBER(SEARCH('02_대상물건입력'!B6,B1967)),1,0)))</f>
        <v>0</v>
      </c>
      <c r="P1967" s="38">
        <f>IF(L1967="","",IF('02_대상물건입력'!B15="",0,IF(ISNUMBER(SEARCH('02_대상물건입력'!B15,L1967)),1,0)))</f>
        <v>0</v>
      </c>
      <c r="Q1967" s="38">
        <f>IF(D1967="","",IF('02_대상물건입력'!B8="",0,IF(ISNUMBER(SEARCH('02_대상물건입력'!B8,D1967)),1,0)))</f>
        <v>0</v>
      </c>
      <c r="R1967" s="44">
        <f>IFERROR(ABS(E1967-'02_대상물건입력'!B11)/'02_대상물건입력'!B11,"")</f>
        <v>1.8838004904048088E-2</v>
      </c>
      <c r="S1967" s="38">
        <f>IFERROR(ABS(J1967-'02_대상물건입력'!B10),"")</f>
        <v>1</v>
      </c>
      <c r="T1967" s="38">
        <f>IFERROR(ABS('01_설정'!B4-F1967),"")</f>
        <v>182</v>
      </c>
      <c r="U1967" s="38">
        <f>IFERROR(ABS(K1967-YEAR('02_대상물건입력'!B14)),"")</f>
        <v>2</v>
      </c>
      <c r="V1967" s="38" t="str">
        <f>IF(B1967="","",IF(AND(E1967&gt;0,F1967&gt;0,H1967&gt;0,OR('04A_국토부원자료'!P1968="",'04A_국토부원자료'!P1968="-"),IF('01_설정'!B10=1,N1967=1,TRUE),R1967&lt;='01_설정'!B5,S1967&lt;='01_설정'!B6,T1967&lt;='01_설정'!B7,U1967&lt;='01_설정'!B8),"Y",""))</f>
        <v>Y</v>
      </c>
      <c r="W1967" s="40">
        <f>IF(V1967&lt;&gt;"Y","",MAX(0,(1-R1967/'01_설정'!B5))*'01_설정'!B14+MAX(0,(1-S1967/'01_설정'!B6))*'01_설정'!B15+MAX(0,(1-T1967/'01_설정'!B7))*'01_설정'!B16+MAX(0,(1-U1967/'01_설정'!B8))*'01_설정'!B17+O1967*'01_설정'!B11+Q1967*'01_설정'!B12+P1967*'01_설정'!B13)</f>
        <v>52.950474746525963</v>
      </c>
      <c r="X1967" s="38">
        <f>IF(W1967="","",1+COUNTIFS($W$4:$W$3003,"&gt;"&amp;W1967)+COUNTIFS($W$4:W1967,W1967)-1)</f>
        <v>6</v>
      </c>
    </row>
    <row r="1968" spans="1:24" ht="16.5">
      <c r="A1968" s="38">
        <f>IF('04A_국토부원자료'!A1969="","",ROW()-3)</f>
        <v>1965</v>
      </c>
      <c r="B1968" s="39" t="str">
        <f>IFERROR('04A_국토부원자료'!B1969,"")</f>
        <v>서울특별시 송파구 방이동</v>
      </c>
      <c r="C1968" s="39" t="str">
        <f>IF(B1968="","",IF('04A_국토부원자료'!C1969&lt;&gt;"",'04A_국토부원자료'!C1969,TRIM('04A_국토부원자료'!D1969&amp;IF('04A_국토부원자료'!E1969&lt;&gt;"","-"&amp;'04A_국토부원자료'!E1969,""))))</f>
        <v>41-2</v>
      </c>
      <c r="D1968" s="39" t="str">
        <f>IFERROR('04A_국토부원자료'!F1969,"")</f>
        <v>테라412</v>
      </c>
      <c r="E1968" s="40">
        <f>IFERROR(VALUE(SUBSTITUTE('04A_국토부원자료'!G1969,",","")),"")</f>
        <v>27.756</v>
      </c>
      <c r="F1968" s="41">
        <f>IFERROR(IF(AND('04A_국토부원자료'!H1969&lt;&gt;"",'04A_국토부원자료'!I1969&lt;&gt;""),DATE(INT(VALUE(SUBSTITUTE('04A_국토부원자료'!H1969,",",""))/100),MOD(VALUE(SUBSTITUTE('04A_국토부원자료'!H1969,",","")),100),VALUE(SUBSTITUTE('04A_국토부원자료'!I1969,",",""))),""),"")</f>
        <v>45929</v>
      </c>
      <c r="G1968" s="42">
        <f>IFERROR(VALUE(SUBSTITUTE('04A_국토부원자료'!J1969,",","")),"")</f>
        <v>40587</v>
      </c>
      <c r="H1968" s="43">
        <f t="shared" si="60"/>
        <v>405870000</v>
      </c>
      <c r="I1968" s="43">
        <f t="shared" si="61"/>
        <v>14622784.262862084</v>
      </c>
      <c r="J1968" s="38">
        <f>IFERROR(VALUE(SUBSTITUTE('04A_국토부원자료'!K1969,",","")),"")</f>
        <v>9</v>
      </c>
      <c r="K1968" s="38">
        <f>IFERROR(VALUE(SUBSTITUTE('04A_국토부원자료'!N1969,",","")),"")</f>
        <v>2024</v>
      </c>
      <c r="L1968" s="39" t="str">
        <f>IFERROR('04A_국토부원자료'!O1969,"")</f>
        <v>올림픽로34길 3-36</v>
      </c>
      <c r="M1968" s="39" t="str">
        <f>IFERROR('04A_국토부원자료'!Q1969,"")</f>
        <v>직거래</v>
      </c>
      <c r="N1968" s="38">
        <f>IF(B1968="","",IF('02_대상물건입력'!B5="",1,IF(ISNUMBER(SEARCH('02_대상물건입력'!B5,B1968)),1,0)))</f>
        <v>1</v>
      </c>
      <c r="O1968" s="38">
        <f>IF(B1968="","",IF('02_대상물건입력'!B6="",1,IF(ISNUMBER(SEARCH('02_대상물건입력'!B6,B1968)),1,0)))</f>
        <v>0</v>
      </c>
      <c r="P1968" s="38">
        <f>IF(L1968="","",IF('02_대상물건입력'!B15="",0,IF(ISNUMBER(SEARCH('02_대상물건입력'!B15,L1968)),1,0)))</f>
        <v>0</v>
      </c>
      <c r="Q1968" s="38">
        <f>IF(D1968="","",IF('02_대상물건입력'!B8="",0,IF(ISNUMBER(SEARCH('02_대상물건입력'!B8,D1968)),1,0)))</f>
        <v>0</v>
      </c>
      <c r="R1968" s="44">
        <f>IFERROR(ABS(E1968-'02_대상물건입력'!B11)/'02_대상물건입력'!B11,"")</f>
        <v>1.8838004904048088E-2</v>
      </c>
      <c r="S1968" s="38">
        <f>IFERROR(ABS(J1968-'02_대상물건입력'!B10),"")</f>
        <v>3</v>
      </c>
      <c r="T1968" s="38">
        <f>IFERROR(ABS('01_설정'!B4-F1968),"")</f>
        <v>183</v>
      </c>
      <c r="U1968" s="38">
        <f>IFERROR(ABS(K1968-YEAR('02_대상물건입력'!B14)),"")</f>
        <v>2</v>
      </c>
      <c r="V1968" s="38" t="str">
        <f>IF(B1968="","",IF(AND(E1968&gt;0,F1968&gt;0,H1968&gt;0,OR('04A_국토부원자료'!P1969="",'04A_국토부원자료'!P1969="-"),IF('01_설정'!B10=1,N1968=1,TRUE),R1968&lt;='01_설정'!B5,S1968&lt;='01_설정'!B6,T1968&lt;='01_설정'!B7,U1968&lt;='01_설정'!B8),"Y",""))</f>
        <v>Y</v>
      </c>
      <c r="W1968" s="40">
        <f>IF(V1968&lt;&gt;"Y","",MAX(0,(1-R1968/'01_설정'!B5))*'01_설정'!B14+MAX(0,(1-S1968/'01_설정'!B6))*'01_설정'!B15+MAX(0,(1-T1968/'01_설정'!B7))*'01_설정'!B16+MAX(0,(1-U1968/'01_설정'!B8))*'01_설정'!B17+O1968*'01_설정'!B11+Q1968*'01_설정'!B12+P1968*'01_설정'!B13)</f>
        <v>48.13403639036158</v>
      </c>
      <c r="X1968" s="38">
        <f>IF(W1968="","",1+COUNTIFS($W$4:$W$3003,"&gt;"&amp;W1968)+COUNTIFS($W$4:W1968,W1968)-1)</f>
        <v>17</v>
      </c>
    </row>
    <row r="1969" spans="1:24" ht="16.5">
      <c r="A1969" s="38">
        <f>IF('04A_국토부원자료'!A1970="","",ROW()-3)</f>
        <v>1966</v>
      </c>
      <c r="B1969" s="39" t="str">
        <f>IFERROR('04A_국토부원자료'!B1970,"")</f>
        <v>서울특별시 송파구 방이동</v>
      </c>
      <c r="C1969" s="39" t="str">
        <f>IF(B1969="","",IF('04A_국토부원자료'!C1970&lt;&gt;"",'04A_국토부원자료'!C1970,TRIM('04A_국토부원자료'!D1970&amp;IF('04A_국토부원자료'!E1970&lt;&gt;"","-"&amp;'04A_국토부원자료'!E1970,""))))</f>
        <v>41-2</v>
      </c>
      <c r="D1969" s="39" t="str">
        <f>IFERROR('04A_국토부원자료'!F1970,"")</f>
        <v>테라412</v>
      </c>
      <c r="E1969" s="40">
        <f>IFERROR(VALUE(SUBSTITUTE('04A_국토부원자료'!G1970,",","")),"")</f>
        <v>46.405000000000001</v>
      </c>
      <c r="F1969" s="41">
        <f>IFERROR(IF(AND('04A_국토부원자료'!H1970&lt;&gt;"",'04A_국토부원자료'!I1970&lt;&gt;""),DATE(INT(VALUE(SUBSTITUTE('04A_국토부원자료'!H1970,",",""))/100),MOD(VALUE(SUBSTITUTE('04A_국토부원자료'!H1970,",","")),100),VALUE(SUBSTITUTE('04A_국토부원자료'!I1970,",",""))),""),"")</f>
        <v>45927</v>
      </c>
      <c r="G1969" s="42">
        <f>IFERROR(VALUE(SUBSTITUTE('04A_국토부원자료'!J1970,",","")),"")</f>
        <v>62716</v>
      </c>
      <c r="H1969" s="43">
        <f t="shared" si="60"/>
        <v>627160000</v>
      </c>
      <c r="I1969" s="43">
        <f t="shared" si="61"/>
        <v>13514922.960887834</v>
      </c>
      <c r="J1969" s="38">
        <f>IFERROR(VALUE(SUBSTITUTE('04A_국토부원자료'!K1970,",","")),"")</f>
        <v>14</v>
      </c>
      <c r="K1969" s="38">
        <f>IFERROR(VALUE(SUBSTITUTE('04A_국토부원자료'!N1970,",","")),"")</f>
        <v>2024</v>
      </c>
      <c r="L1969" s="39" t="str">
        <f>IFERROR('04A_국토부원자료'!O1970,"")</f>
        <v>올림픽로34길 3-36</v>
      </c>
      <c r="M1969" s="39" t="str">
        <f>IFERROR('04A_국토부원자료'!Q1970,"")</f>
        <v>직거래</v>
      </c>
      <c r="N1969" s="38">
        <f>IF(B1969="","",IF('02_대상물건입력'!B5="",1,IF(ISNUMBER(SEARCH('02_대상물건입력'!B5,B1969)),1,0)))</f>
        <v>1</v>
      </c>
      <c r="O1969" s="38">
        <f>IF(B1969="","",IF('02_대상물건입력'!B6="",1,IF(ISNUMBER(SEARCH('02_대상물건입력'!B6,B1969)),1,0)))</f>
        <v>0</v>
      </c>
      <c r="P1969" s="38">
        <f>IF(L1969="","",IF('02_대상물건입력'!B15="",0,IF(ISNUMBER(SEARCH('02_대상물건입력'!B15,L1969)),1,0)))</f>
        <v>0</v>
      </c>
      <c r="Q1969" s="38">
        <f>IF(D1969="","",IF('02_대상물건입력'!B8="",0,IF(ISNUMBER(SEARCH('02_대상물건입력'!B8,D1969)),1,0)))</f>
        <v>0</v>
      </c>
      <c r="R1969" s="44">
        <f>IFERROR(ABS(E1969-'02_대상물건입력'!B11)/'02_대상물건입력'!B11,"")</f>
        <v>0.70338584873801524</v>
      </c>
      <c r="S1969" s="38">
        <f>IFERROR(ABS(J1969-'02_대상물건입력'!B10),"")</f>
        <v>2</v>
      </c>
      <c r="T1969" s="38">
        <f>IFERROR(ABS('01_설정'!B4-F1969),"")</f>
        <v>185</v>
      </c>
      <c r="U1969" s="38">
        <f>IFERROR(ABS(K1969-YEAR('02_대상물건입력'!B14)),"")</f>
        <v>2</v>
      </c>
      <c r="V1969" s="38" t="str">
        <f>IF(B1969="","",IF(AND(E1969&gt;0,F1969&gt;0,H1969&gt;0,OR('04A_국토부원자료'!P1970="",'04A_국토부원자료'!P1970="-"),IF('01_설정'!B10=1,N1969=1,TRUE),R1969&lt;='01_설정'!B5,S1969&lt;='01_설정'!B6,T1969&lt;='01_설정'!B7,U1969&lt;='01_설정'!B8),"Y",""))</f>
        <v/>
      </c>
      <c r="W1969" s="40" t="str">
        <f>IF(V1969&lt;&gt;"Y","",MAX(0,(1-R1969/'01_설정'!B5))*'01_설정'!B14+MAX(0,(1-S1969/'01_설정'!B6))*'01_설정'!B15+MAX(0,(1-T1969/'01_설정'!B7))*'01_설정'!B16+MAX(0,(1-U1969/'01_설정'!B8))*'01_설정'!B17+O1969*'01_설정'!B11+Q1969*'01_설정'!B12+P1969*'01_설정'!B13)</f>
        <v/>
      </c>
      <c r="X1969" s="38" t="str">
        <f>IF(W1969="","",1+COUNTIFS($W$4:$W$3003,"&gt;"&amp;W1969)+COUNTIFS($W$4:W1969,W1969)-1)</f>
        <v/>
      </c>
    </row>
    <row r="1970" spans="1:24" ht="16.5">
      <c r="A1970" s="38">
        <f>IF('04A_국토부원자료'!A1971="","",ROW()-3)</f>
        <v>1967</v>
      </c>
      <c r="B1970" s="39" t="str">
        <f>IFERROR('04A_국토부원자료'!B1971,"")</f>
        <v>서울특별시 송파구 방이동</v>
      </c>
      <c r="C1970" s="39" t="str">
        <f>IF(B1970="","",IF('04A_국토부원자료'!C1971&lt;&gt;"",'04A_국토부원자료'!C1971,TRIM('04A_국토부원자료'!D1971&amp;IF('04A_국토부원자료'!E1971&lt;&gt;"","-"&amp;'04A_국토부원자료'!E1971,""))))</f>
        <v>50</v>
      </c>
      <c r="D1970" s="39" t="str">
        <f>IFERROR('04A_국토부원자료'!F1971,"")</f>
        <v>잠실엘퍼스트오피스텔</v>
      </c>
      <c r="E1970" s="40">
        <f>IFERROR(VALUE(SUBSTITUTE('04A_국토부원자료'!G1971,",","")),"")</f>
        <v>18.0688</v>
      </c>
      <c r="F1970" s="41">
        <f>IFERROR(IF(AND('04A_국토부원자료'!H1971&lt;&gt;"",'04A_국토부원자료'!I1971&lt;&gt;""),DATE(INT(VALUE(SUBSTITUTE('04A_국토부원자료'!H1971,",",""))/100),MOD(VALUE(SUBSTITUTE('04A_국토부원자료'!H1971,",","")),100),VALUE(SUBSTITUTE('04A_국토부원자료'!I1971,",",""))),""),"")</f>
        <v>45927</v>
      </c>
      <c r="G1970" s="42">
        <f>IFERROR(VALUE(SUBSTITUTE('04A_국토부원자료'!J1971,",","")),"")</f>
        <v>17800</v>
      </c>
      <c r="H1970" s="43">
        <f t="shared" si="60"/>
        <v>178000000</v>
      </c>
      <c r="I1970" s="43">
        <f t="shared" si="61"/>
        <v>9851235.2784911003</v>
      </c>
      <c r="J1970" s="38">
        <f>IFERROR(VALUE(SUBSTITUTE('04A_국토부원자료'!K1971,",","")),"")</f>
        <v>7</v>
      </c>
      <c r="K1970" s="38">
        <f>IFERROR(VALUE(SUBSTITUTE('04A_국토부원자료'!N1971,",","")),"")</f>
        <v>2019</v>
      </c>
      <c r="L1970" s="39" t="str">
        <f>IFERROR('04A_국토부원자료'!O1971,"")</f>
        <v>백제고분로51길 7</v>
      </c>
      <c r="M1970" s="39" t="str">
        <f>IFERROR('04A_국토부원자료'!Q1971,"")</f>
        <v>중개거래</v>
      </c>
      <c r="N1970" s="38">
        <f>IF(B1970="","",IF('02_대상물건입력'!B5="",1,IF(ISNUMBER(SEARCH('02_대상물건입력'!B5,B1970)),1,0)))</f>
        <v>1</v>
      </c>
      <c r="O1970" s="38">
        <f>IF(B1970="","",IF('02_대상물건입력'!B6="",1,IF(ISNUMBER(SEARCH('02_대상물건입력'!B6,B1970)),1,0)))</f>
        <v>0</v>
      </c>
      <c r="P1970" s="38">
        <f>IF(L1970="","",IF('02_대상물건입력'!B15="",0,IF(ISNUMBER(SEARCH('02_대상물건입력'!B15,L1970)),1,0)))</f>
        <v>0</v>
      </c>
      <c r="Q1970" s="38">
        <f>IF(D1970="","",IF('02_대상물건입력'!B8="",0,IF(ISNUMBER(SEARCH('02_대상물건입력'!B8,D1970)),1,0)))</f>
        <v>0</v>
      </c>
      <c r="R1970" s="44">
        <f>IFERROR(ABS(E1970-'02_대상물건입력'!B11)/'02_대상물건입력'!B11,"")</f>
        <v>0.33674952648039114</v>
      </c>
      <c r="S1970" s="38">
        <f>IFERROR(ABS(J1970-'02_대상물건입력'!B10),"")</f>
        <v>5</v>
      </c>
      <c r="T1970" s="38">
        <f>IFERROR(ABS('01_설정'!B4-F1970),"")</f>
        <v>185</v>
      </c>
      <c r="U1970" s="38">
        <f>IFERROR(ABS(K1970-YEAR('02_대상물건입력'!B14)),"")</f>
        <v>7</v>
      </c>
      <c r="V1970" s="38" t="str">
        <f>IF(B1970="","",IF(AND(E1970&gt;0,F1970&gt;0,H1970&gt;0,OR('04A_국토부원자료'!P1971="",'04A_국토부원자료'!P1971="-"),IF('01_설정'!B10=1,N1970=1,TRUE),R1970&lt;='01_설정'!B5,S1970&lt;='01_설정'!B6,T1970&lt;='01_설정'!B7,U1970&lt;='01_설정'!B8),"Y",""))</f>
        <v/>
      </c>
      <c r="W1970" s="40" t="str">
        <f>IF(V1970&lt;&gt;"Y","",MAX(0,(1-R1970/'01_설정'!B5))*'01_설정'!B14+MAX(0,(1-S1970/'01_설정'!B6))*'01_설정'!B15+MAX(0,(1-T1970/'01_설정'!B7))*'01_설정'!B16+MAX(0,(1-U1970/'01_설정'!B8))*'01_설정'!B17+O1970*'01_설정'!B11+Q1970*'01_설정'!B12+P1970*'01_설정'!B13)</f>
        <v/>
      </c>
      <c r="X1970" s="38" t="str">
        <f>IF(W1970="","",1+COUNTIFS($W$4:$W$3003,"&gt;"&amp;W1970)+COUNTIFS($W$4:W1970,W1970)-1)</f>
        <v/>
      </c>
    </row>
    <row r="1971" spans="1:24" ht="16.5">
      <c r="A1971" s="38">
        <f>IF('04A_국토부원자료'!A1972="","",ROW()-3)</f>
        <v>1968</v>
      </c>
      <c r="B1971" s="39" t="str">
        <f>IFERROR('04A_국토부원자료'!B1972,"")</f>
        <v>서울특별시 송파구 방이동</v>
      </c>
      <c r="C1971" s="39" t="str">
        <f>IF(B1971="","",IF('04A_국토부원자료'!C1972&lt;&gt;"",'04A_국토부원자료'!C1972,TRIM('04A_국토부원자료'!D1972&amp;IF('04A_국토부원자료'!E1972&lt;&gt;"","-"&amp;'04A_국토부원자료'!E1972,""))))</f>
        <v>41-2</v>
      </c>
      <c r="D1971" s="39" t="str">
        <f>IFERROR('04A_국토부원자료'!F1972,"")</f>
        <v>테라412</v>
      </c>
      <c r="E1971" s="40">
        <f>IFERROR(VALUE(SUBSTITUTE('04A_국토부원자료'!G1972,",","")),"")</f>
        <v>28.37</v>
      </c>
      <c r="F1971" s="41">
        <f>IFERROR(IF(AND('04A_국토부원자료'!H1972&lt;&gt;"",'04A_국토부원자료'!I1972&lt;&gt;""),DATE(INT(VALUE(SUBSTITUTE('04A_국토부원자료'!H1972,",",""))/100),MOD(VALUE(SUBSTITUTE('04A_국토부원자료'!H1972,",","")),100),VALUE(SUBSTITUTE('04A_국토부원자료'!I1972,",",""))),""),"")</f>
        <v>45926</v>
      </c>
      <c r="G1971" s="42">
        <f>IFERROR(VALUE(SUBSTITUTE('04A_국토부원자료'!J1972,",","")),"")</f>
        <v>39853</v>
      </c>
      <c r="H1971" s="43">
        <f t="shared" si="60"/>
        <v>398530000</v>
      </c>
      <c r="I1971" s="43">
        <f t="shared" si="61"/>
        <v>14047585.4776172</v>
      </c>
      <c r="J1971" s="38">
        <f>IFERROR(VALUE(SUBSTITUTE('04A_국토부원자료'!K1972,",","")),"")</f>
        <v>5</v>
      </c>
      <c r="K1971" s="38">
        <f>IFERROR(VALUE(SUBSTITUTE('04A_국토부원자료'!N1972,",","")),"")</f>
        <v>2024</v>
      </c>
      <c r="L1971" s="39" t="str">
        <f>IFERROR('04A_국토부원자료'!O1972,"")</f>
        <v>올림픽로34길 3-36</v>
      </c>
      <c r="M1971" s="39" t="str">
        <f>IFERROR('04A_국토부원자료'!Q1972,"")</f>
        <v>직거래</v>
      </c>
      <c r="N1971" s="38">
        <f>IF(B1971="","",IF('02_대상물건입력'!B5="",1,IF(ISNUMBER(SEARCH('02_대상물건입력'!B5,B1971)),1,0)))</f>
        <v>1</v>
      </c>
      <c r="O1971" s="38">
        <f>IF(B1971="","",IF('02_대상물건입력'!B6="",1,IF(ISNUMBER(SEARCH('02_대상물건입력'!B6,B1971)),1,0)))</f>
        <v>0</v>
      </c>
      <c r="P1971" s="38">
        <f>IF(L1971="","",IF('02_대상물건입력'!B15="",0,IF(ISNUMBER(SEARCH('02_대상물건입력'!B15,L1971)),1,0)))</f>
        <v>0</v>
      </c>
      <c r="Q1971" s="38">
        <f>IF(D1971="","",IF('02_대상물건입력'!B8="",0,IF(ISNUMBER(SEARCH('02_대상물건입력'!B8,D1971)),1,0)))</f>
        <v>0</v>
      </c>
      <c r="R1971" s="44">
        <f>IFERROR(ABS(E1971-'02_대상물건입력'!B11)/'02_대상물건입력'!B11,"")</f>
        <v>4.1376070007488289E-2</v>
      </c>
      <c r="S1971" s="38">
        <f>IFERROR(ABS(J1971-'02_대상물건입력'!B10),"")</f>
        <v>7</v>
      </c>
      <c r="T1971" s="38">
        <f>IFERROR(ABS('01_설정'!B4-F1971),"")</f>
        <v>186</v>
      </c>
      <c r="U1971" s="38">
        <f>IFERROR(ABS(K1971-YEAR('02_대상물건입력'!B14)),"")</f>
        <v>2</v>
      </c>
      <c r="V1971" s="38" t="str">
        <f>IF(B1971="","",IF(AND(E1971&gt;0,F1971&gt;0,H1971&gt;0,OR('04A_국토부원자료'!P1972="",'04A_국토부원자료'!P1972="-"),IF('01_설정'!B10=1,N1971=1,TRUE),R1971&lt;='01_설정'!B5,S1971&lt;='01_설정'!B6,T1971&lt;='01_설정'!B7,U1971&lt;='01_설정'!B8),"Y",""))</f>
        <v/>
      </c>
      <c r="W1971" s="40" t="str">
        <f>IF(V1971&lt;&gt;"Y","",MAX(0,(1-R1971/'01_설정'!B5))*'01_설정'!B14+MAX(0,(1-S1971/'01_설정'!B6))*'01_설정'!B15+MAX(0,(1-T1971/'01_설정'!B7))*'01_설정'!B16+MAX(0,(1-U1971/'01_설정'!B8))*'01_설정'!B17+O1971*'01_설정'!B11+Q1971*'01_설정'!B12+P1971*'01_설정'!B13)</f>
        <v/>
      </c>
      <c r="X1971" s="38" t="str">
        <f>IF(W1971="","",1+COUNTIFS($W$4:$W$3003,"&gt;"&amp;W1971)+COUNTIFS($W$4:W1971,W1971)-1)</f>
        <v/>
      </c>
    </row>
    <row r="1972" spans="1:24" ht="16.5">
      <c r="A1972" s="38">
        <f>IF('04A_국토부원자료'!A1973="","",ROW()-3)</f>
        <v>1969</v>
      </c>
      <c r="B1972" s="39" t="str">
        <f>IFERROR('04A_국토부원자료'!B1973,"")</f>
        <v>서울특별시 송파구 방이동</v>
      </c>
      <c r="C1972" s="39" t="str">
        <f>IF(B1972="","",IF('04A_국토부원자료'!C1973&lt;&gt;"",'04A_국토부원자료'!C1973,TRIM('04A_국토부원자료'!D1973&amp;IF('04A_국토부원자료'!E1973&lt;&gt;"","-"&amp;'04A_국토부원자료'!E1973,""))))</f>
        <v>41-2</v>
      </c>
      <c r="D1972" s="39" t="str">
        <f>IFERROR('04A_국토부원자료'!F1973,"")</f>
        <v>테라412</v>
      </c>
      <c r="E1972" s="40">
        <f>IFERROR(VALUE(SUBSTITUTE('04A_국토부원자료'!G1973,",","")),"")</f>
        <v>33.966000000000001</v>
      </c>
      <c r="F1972" s="41">
        <f>IFERROR(IF(AND('04A_국토부원자료'!H1973&lt;&gt;"",'04A_국토부원자료'!I1973&lt;&gt;""),DATE(INT(VALUE(SUBSTITUTE('04A_국토부원자료'!H1973,",",""))/100),MOD(VALUE(SUBSTITUTE('04A_국토부원자료'!H1973,",","")),100),VALUE(SUBSTITUTE('04A_국토부원자료'!I1973,",",""))),""),"")</f>
        <v>45921</v>
      </c>
      <c r="G1972" s="42">
        <f>IFERROR(VALUE(SUBSTITUTE('04A_국토부원자료'!J1973,",","")),"")</f>
        <v>48767</v>
      </c>
      <c r="H1972" s="43">
        <f t="shared" si="60"/>
        <v>487670000</v>
      </c>
      <c r="I1972" s="43">
        <f t="shared" si="61"/>
        <v>14357592.887004651</v>
      </c>
      <c r="J1972" s="38">
        <f>IFERROR(VALUE(SUBSTITUTE('04A_국토부원자료'!K1973,",","")),"")</f>
        <v>13</v>
      </c>
      <c r="K1972" s="38">
        <f>IFERROR(VALUE(SUBSTITUTE('04A_국토부원자료'!N1973,",","")),"")</f>
        <v>2024</v>
      </c>
      <c r="L1972" s="39" t="str">
        <f>IFERROR('04A_국토부원자료'!O1973,"")</f>
        <v>올림픽로34길 3-36</v>
      </c>
      <c r="M1972" s="39" t="str">
        <f>IFERROR('04A_국토부원자료'!Q1973,"")</f>
        <v>직거래</v>
      </c>
      <c r="N1972" s="38">
        <f>IF(B1972="","",IF('02_대상물건입력'!B5="",1,IF(ISNUMBER(SEARCH('02_대상물건입력'!B5,B1972)),1,0)))</f>
        <v>1</v>
      </c>
      <c r="O1972" s="38">
        <f>IF(B1972="","",IF('02_대상물건입력'!B6="",1,IF(ISNUMBER(SEARCH('02_대상물건입력'!B6,B1972)),1,0)))</f>
        <v>0</v>
      </c>
      <c r="P1972" s="38">
        <f>IF(L1972="","",IF('02_대상물건입력'!B15="",0,IF(ISNUMBER(SEARCH('02_대상물건입력'!B15,L1972)),1,0)))</f>
        <v>0</v>
      </c>
      <c r="Q1972" s="38">
        <f>IF(D1972="","",IF('02_대상물건입력'!B8="",0,IF(ISNUMBER(SEARCH('02_대상물건입력'!B8,D1972)),1,0)))</f>
        <v>0</v>
      </c>
      <c r="R1972" s="44">
        <f>IFERROR(ABS(E1972-'02_대상물건입력'!B11)/'02_대상물건입력'!B11,"")</f>
        <v>0.24678814218802775</v>
      </c>
      <c r="S1972" s="38">
        <f>IFERROR(ABS(J1972-'02_대상물건입력'!B10),"")</f>
        <v>1</v>
      </c>
      <c r="T1972" s="38">
        <f>IFERROR(ABS('01_설정'!B4-F1972),"")</f>
        <v>191</v>
      </c>
      <c r="U1972" s="38">
        <f>IFERROR(ABS(K1972-YEAR('02_대상물건입력'!B14)),"")</f>
        <v>2</v>
      </c>
      <c r="V1972" s="38" t="str">
        <f>IF(B1972="","",IF(AND(E1972&gt;0,F1972&gt;0,H1972&gt;0,OR('04A_국토부원자료'!P1973="",'04A_국토부원자료'!P1973="-"),IF('01_설정'!B10=1,N1972=1,TRUE),R1972&lt;='01_설정'!B5,S1972&lt;='01_설정'!B6,T1972&lt;='01_설정'!B7,U1972&lt;='01_설정'!B8),"Y",""))</f>
        <v>Y</v>
      </c>
      <c r="W1972" s="40">
        <f>IF(V1972&lt;&gt;"Y","",MAX(0,(1-R1972/'01_설정'!B5))*'01_설정'!B14+MAX(0,(1-S1972/'01_설정'!B6))*'01_설정'!B15+MAX(0,(1-T1972/'01_설정'!B7))*'01_설정'!B16+MAX(0,(1-U1972/'01_설정'!B8))*'01_설정'!B17+O1972*'01_설정'!B11+Q1972*'01_설정'!B12+P1972*'01_설정'!B13)</f>
        <v>32.742917460056297</v>
      </c>
      <c r="X1972" s="38">
        <f>IF(W1972="","",1+COUNTIFS($W$4:$W$3003,"&gt;"&amp;W1972)+COUNTIFS($W$4:W1972,W1972)-1)</f>
        <v>144</v>
      </c>
    </row>
    <row r="1973" spans="1:24" ht="16.5">
      <c r="A1973" s="38">
        <f>IF('04A_국토부원자료'!A1974="","",ROW()-3)</f>
        <v>1970</v>
      </c>
      <c r="B1973" s="39" t="str">
        <f>IFERROR('04A_국토부원자료'!B1974,"")</f>
        <v>서울특별시 송파구 방이동</v>
      </c>
      <c r="C1973" s="39" t="str">
        <f>IF(B1973="","",IF('04A_국토부원자료'!C1974&lt;&gt;"",'04A_국토부원자료'!C1974,TRIM('04A_국토부원자료'!D1974&amp;IF('04A_국토부원자료'!E1974&lt;&gt;"","-"&amp;'04A_국토부원자료'!E1974,""))))</f>
        <v>41-2</v>
      </c>
      <c r="D1973" s="39" t="str">
        <f>IFERROR('04A_국토부원자료'!F1974,"")</f>
        <v>테라412</v>
      </c>
      <c r="E1973" s="40">
        <f>IFERROR(VALUE(SUBSTITUTE('04A_국토부원자료'!G1974,",","")),"")</f>
        <v>28.37</v>
      </c>
      <c r="F1973" s="41">
        <f>IFERROR(IF(AND('04A_국토부원자료'!H1974&lt;&gt;"",'04A_국토부원자료'!I1974&lt;&gt;""),DATE(INT(VALUE(SUBSTITUTE('04A_국토부원자료'!H1974,",",""))/100),MOD(VALUE(SUBSTITUTE('04A_국토부원자료'!H1974,",","")),100),VALUE(SUBSTITUTE('04A_국토부원자료'!I1974,",",""))),""),"")</f>
        <v>45920</v>
      </c>
      <c r="G1973" s="42">
        <f>IFERROR(VALUE(SUBSTITUTE('04A_국토부원자료'!J1974,",","")),"")</f>
        <v>42999</v>
      </c>
      <c r="H1973" s="43">
        <f t="shared" si="60"/>
        <v>429990000</v>
      </c>
      <c r="I1973" s="43">
        <f t="shared" si="61"/>
        <v>15156503.348607684</v>
      </c>
      <c r="J1973" s="38">
        <f>IFERROR(VALUE(SUBSTITUTE('04A_국토부원자료'!K1974,",","")),"")</f>
        <v>15</v>
      </c>
      <c r="K1973" s="38">
        <f>IFERROR(VALUE(SUBSTITUTE('04A_국토부원자료'!N1974,",","")),"")</f>
        <v>2024</v>
      </c>
      <c r="L1973" s="39" t="str">
        <f>IFERROR('04A_국토부원자료'!O1974,"")</f>
        <v>올림픽로34길 3-36</v>
      </c>
      <c r="M1973" s="39" t="str">
        <f>IFERROR('04A_국토부원자료'!Q1974,"")</f>
        <v>직거래</v>
      </c>
      <c r="N1973" s="38">
        <f>IF(B1973="","",IF('02_대상물건입력'!B5="",1,IF(ISNUMBER(SEARCH('02_대상물건입력'!B5,B1973)),1,0)))</f>
        <v>1</v>
      </c>
      <c r="O1973" s="38">
        <f>IF(B1973="","",IF('02_대상물건입력'!B6="",1,IF(ISNUMBER(SEARCH('02_대상물건입력'!B6,B1973)),1,0)))</f>
        <v>0</v>
      </c>
      <c r="P1973" s="38">
        <f>IF(L1973="","",IF('02_대상물건입력'!B15="",0,IF(ISNUMBER(SEARCH('02_대상물건입력'!B15,L1973)),1,0)))</f>
        <v>0</v>
      </c>
      <c r="Q1973" s="38">
        <f>IF(D1973="","",IF('02_대상물건입력'!B8="",0,IF(ISNUMBER(SEARCH('02_대상물건입력'!B8,D1973)),1,0)))</f>
        <v>0</v>
      </c>
      <c r="R1973" s="44">
        <f>IFERROR(ABS(E1973-'02_대상물건입력'!B11)/'02_대상물건입력'!B11,"")</f>
        <v>4.1376070007488289E-2</v>
      </c>
      <c r="S1973" s="38">
        <f>IFERROR(ABS(J1973-'02_대상물건입력'!B10),"")</f>
        <v>3</v>
      </c>
      <c r="T1973" s="38">
        <f>IFERROR(ABS('01_설정'!B4-F1973),"")</f>
        <v>192</v>
      </c>
      <c r="U1973" s="38">
        <f>IFERROR(ABS(K1973-YEAR('02_대상물건입력'!B14)),"")</f>
        <v>2</v>
      </c>
      <c r="V1973" s="38" t="str">
        <f>IF(B1973="","",IF(AND(E1973&gt;0,F1973&gt;0,H1973&gt;0,OR('04A_국토부원자료'!P1974="",'04A_국토부원자료'!P1974="-"),IF('01_설정'!B10=1,N1973=1,TRUE),R1973&lt;='01_설정'!B5,S1973&lt;='01_설정'!B6,T1973&lt;='01_설정'!B7,U1973&lt;='01_설정'!B8),"Y",""))</f>
        <v>Y</v>
      </c>
      <c r="W1973" s="40">
        <f>IF(V1973&lt;&gt;"Y","",MAX(0,(1-R1973/'01_설정'!B5))*'01_설정'!B14+MAX(0,(1-S1973/'01_설정'!B6))*'01_설정'!B15+MAX(0,(1-T1973/'01_설정'!B7))*'01_설정'!B16+MAX(0,(1-U1973/'01_설정'!B8))*'01_설정'!B17+O1973*'01_설정'!B11+Q1973*'01_설정'!B12+P1973*'01_설정'!B13)</f>
        <v>46.002741455779386</v>
      </c>
      <c r="X1973" s="38">
        <f>IF(W1973="","",1+COUNTIFS($W$4:$W$3003,"&gt;"&amp;W1973)+COUNTIFS($W$4:W1973,W1973)-1)</f>
        <v>23</v>
      </c>
    </row>
    <row r="1974" spans="1:24" ht="16.5">
      <c r="A1974" s="38">
        <f>IF('04A_국토부원자료'!A1975="","",ROW()-3)</f>
        <v>1971</v>
      </c>
      <c r="B1974" s="39" t="str">
        <f>IFERROR('04A_국토부원자료'!B1975,"")</f>
        <v>서울특별시 송파구 방이동</v>
      </c>
      <c r="C1974" s="39" t="str">
        <f>IF(B1974="","",IF('04A_국토부원자료'!C1975&lt;&gt;"",'04A_국토부원자료'!C1975,TRIM('04A_국토부원자료'!D1975&amp;IF('04A_국토부원자료'!E1975&lt;&gt;"","-"&amp;'04A_국토부원자료'!E1975,""))))</f>
        <v>41-2</v>
      </c>
      <c r="D1974" s="39" t="str">
        <f>IFERROR('04A_국토부원자료'!F1975,"")</f>
        <v>테라412</v>
      </c>
      <c r="E1974" s="40">
        <f>IFERROR(VALUE(SUBSTITUTE('04A_국토부원자료'!G1975,",","")),"")</f>
        <v>50.69</v>
      </c>
      <c r="F1974" s="41">
        <f>IFERROR(IF(AND('04A_국토부원자료'!H1975&lt;&gt;"",'04A_국토부원자료'!I1975&lt;&gt;""),DATE(INT(VALUE(SUBSTITUTE('04A_국토부원자료'!H1975,",",""))/100),MOD(VALUE(SUBSTITUTE('04A_국토부원자료'!H1975,",","")),100),VALUE(SUBSTITUTE('04A_국토부원자료'!I1975,",",""))),""),"")</f>
        <v>45920</v>
      </c>
      <c r="G1974" s="42">
        <f>IFERROR(VALUE(SUBSTITUTE('04A_국토부원자료'!J1975,",","")),"")</f>
        <v>76559</v>
      </c>
      <c r="H1974" s="43">
        <f t="shared" si="60"/>
        <v>765590000</v>
      </c>
      <c r="I1974" s="43">
        <f t="shared" si="61"/>
        <v>15103373.446439141</v>
      </c>
      <c r="J1974" s="38">
        <f>IFERROR(VALUE(SUBSTITUTE('04A_국토부원자료'!K1975,",","")),"")</f>
        <v>14</v>
      </c>
      <c r="K1974" s="38">
        <f>IFERROR(VALUE(SUBSTITUTE('04A_국토부원자료'!N1975,",","")),"")</f>
        <v>2024</v>
      </c>
      <c r="L1974" s="39" t="str">
        <f>IFERROR('04A_국토부원자료'!O1975,"")</f>
        <v>올림픽로34길 3-36</v>
      </c>
      <c r="M1974" s="39" t="str">
        <f>IFERROR('04A_국토부원자료'!Q1975,"")</f>
        <v>직거래</v>
      </c>
      <c r="N1974" s="38">
        <f>IF(B1974="","",IF('02_대상물건입력'!B5="",1,IF(ISNUMBER(SEARCH('02_대상물건입력'!B5,B1974)),1,0)))</f>
        <v>1</v>
      </c>
      <c r="O1974" s="38">
        <f>IF(B1974="","",IF('02_대상물건입력'!B6="",1,IF(ISNUMBER(SEARCH('02_대상물건입력'!B6,B1974)),1,0)))</f>
        <v>0</v>
      </c>
      <c r="P1974" s="38">
        <f>IF(L1974="","",IF('02_대상물건입력'!B15="",0,IF(ISNUMBER(SEARCH('02_대상물건입력'!B15,L1974)),1,0)))</f>
        <v>0</v>
      </c>
      <c r="Q1974" s="38">
        <f>IF(D1974="","",IF('02_대상물건입력'!B8="",0,IF(ISNUMBER(SEARCH('02_대상물건입력'!B8,D1974)),1,0)))</f>
        <v>0</v>
      </c>
      <c r="R1974" s="44">
        <f>IFERROR(ABS(E1974-'02_대상물건입력'!B11)/'02_대상물건입력'!B11,"")</f>
        <v>0.86067511415860332</v>
      </c>
      <c r="S1974" s="38">
        <f>IFERROR(ABS(J1974-'02_대상물건입력'!B10),"")</f>
        <v>2</v>
      </c>
      <c r="T1974" s="38">
        <f>IFERROR(ABS('01_설정'!B4-F1974),"")</f>
        <v>192</v>
      </c>
      <c r="U1974" s="38">
        <f>IFERROR(ABS(K1974-YEAR('02_대상물건입력'!B14)),"")</f>
        <v>2</v>
      </c>
      <c r="V1974" s="38" t="str">
        <f>IF(B1974="","",IF(AND(E1974&gt;0,F1974&gt;0,H1974&gt;0,OR('04A_국토부원자료'!P1975="",'04A_국토부원자료'!P1975="-"),IF('01_설정'!B10=1,N1974=1,TRUE),R1974&lt;='01_설정'!B5,S1974&lt;='01_설정'!B6,T1974&lt;='01_설정'!B7,U1974&lt;='01_설정'!B8),"Y",""))</f>
        <v/>
      </c>
      <c r="W1974" s="40" t="str">
        <f>IF(V1974&lt;&gt;"Y","",MAX(0,(1-R1974/'01_설정'!B5))*'01_설정'!B14+MAX(0,(1-S1974/'01_설정'!B6))*'01_설정'!B15+MAX(0,(1-T1974/'01_설정'!B7))*'01_설정'!B16+MAX(0,(1-U1974/'01_설정'!B8))*'01_설정'!B17+O1974*'01_설정'!B11+Q1974*'01_설정'!B12+P1974*'01_설정'!B13)</f>
        <v/>
      </c>
      <c r="X1974" s="38" t="str">
        <f>IF(W1974="","",1+COUNTIFS($W$4:$W$3003,"&gt;"&amp;W1974)+COUNTIFS($W$4:W1974,W1974)-1)</f>
        <v/>
      </c>
    </row>
    <row r="1975" spans="1:24" ht="16.5">
      <c r="A1975" s="38">
        <f>IF('04A_국토부원자료'!A1976="","",ROW()-3)</f>
        <v>1972</v>
      </c>
      <c r="B1975" s="39" t="str">
        <f>IFERROR('04A_국토부원자료'!B1976,"")</f>
        <v>서울특별시 송파구 방이동</v>
      </c>
      <c r="C1975" s="39" t="str">
        <f>IF(B1975="","",IF('04A_국토부원자료'!C1976&lt;&gt;"",'04A_국토부원자료'!C1976,TRIM('04A_국토부원자료'!D1976&amp;IF('04A_국토부원자료'!E1976&lt;&gt;"","-"&amp;'04A_국토부원자료'!E1976,""))))</f>
        <v>41-2</v>
      </c>
      <c r="D1975" s="39" t="str">
        <f>IFERROR('04A_국토부원자료'!F1976,"")</f>
        <v>테라412</v>
      </c>
      <c r="E1975" s="40">
        <f>IFERROR(VALUE(SUBSTITUTE('04A_국토부원자료'!G1976,",","")),"")</f>
        <v>27.756</v>
      </c>
      <c r="F1975" s="41">
        <f>IFERROR(IF(AND('04A_국토부원자료'!H1976&lt;&gt;"",'04A_국토부원자료'!I1976&lt;&gt;""),DATE(INT(VALUE(SUBSTITUTE('04A_국토부원자료'!H1976,",",""))/100),MOD(VALUE(SUBSTITUTE('04A_국토부원자료'!H1976,",","")),100),VALUE(SUBSTITUTE('04A_국토부원자료'!I1976,",",""))),""),"")</f>
        <v>45920</v>
      </c>
      <c r="G1975" s="42">
        <f>IFERROR(VALUE(SUBSTITUTE('04A_국토부원자료'!J1976,",","")),"")</f>
        <v>42213</v>
      </c>
      <c r="H1975" s="43">
        <f t="shared" si="60"/>
        <v>422130000</v>
      </c>
      <c r="I1975" s="43">
        <f t="shared" si="61"/>
        <v>15208603.545179421</v>
      </c>
      <c r="J1975" s="38">
        <f>IFERROR(VALUE(SUBSTITUTE('04A_국토부원자료'!K1976,",","")),"")</f>
        <v>16</v>
      </c>
      <c r="K1975" s="38">
        <f>IFERROR(VALUE(SUBSTITUTE('04A_국토부원자료'!N1976,",","")),"")</f>
        <v>2024</v>
      </c>
      <c r="L1975" s="39" t="str">
        <f>IFERROR('04A_국토부원자료'!O1976,"")</f>
        <v>올림픽로34길 3-36</v>
      </c>
      <c r="M1975" s="39" t="str">
        <f>IFERROR('04A_국토부원자료'!Q1976,"")</f>
        <v>직거래</v>
      </c>
      <c r="N1975" s="38">
        <f>IF(B1975="","",IF('02_대상물건입력'!B5="",1,IF(ISNUMBER(SEARCH('02_대상물건입력'!B5,B1975)),1,0)))</f>
        <v>1</v>
      </c>
      <c r="O1975" s="38">
        <f>IF(B1975="","",IF('02_대상물건입력'!B6="",1,IF(ISNUMBER(SEARCH('02_대상물건입력'!B6,B1975)),1,0)))</f>
        <v>0</v>
      </c>
      <c r="P1975" s="38">
        <f>IF(L1975="","",IF('02_대상물건입력'!B15="",0,IF(ISNUMBER(SEARCH('02_대상물건입력'!B15,L1975)),1,0)))</f>
        <v>0</v>
      </c>
      <c r="Q1975" s="38">
        <f>IF(D1975="","",IF('02_대상물건입력'!B8="",0,IF(ISNUMBER(SEARCH('02_대상물건입력'!B8,D1975)),1,0)))</f>
        <v>0</v>
      </c>
      <c r="R1975" s="44">
        <f>IFERROR(ABS(E1975-'02_대상물건입력'!B11)/'02_대상물건입력'!B11,"")</f>
        <v>1.8838004904048088E-2</v>
      </c>
      <c r="S1975" s="38">
        <f>IFERROR(ABS(J1975-'02_대상물건입력'!B10),"")</f>
        <v>4</v>
      </c>
      <c r="T1975" s="38">
        <f>IFERROR(ABS('01_설정'!B4-F1975),"")</f>
        <v>192</v>
      </c>
      <c r="U1975" s="38">
        <f>IFERROR(ABS(K1975-YEAR('02_대상물건입력'!B14)),"")</f>
        <v>2</v>
      </c>
      <c r="V1975" s="38" t="str">
        <f>IF(B1975="","",IF(AND(E1975&gt;0,F1975&gt;0,H1975&gt;0,OR('04A_국토부원자료'!P1976="",'04A_국토부원자료'!P1976="-"),IF('01_설정'!B10=1,N1975=1,TRUE),R1975&lt;='01_설정'!B5,S1975&lt;='01_설정'!B6,T1975&lt;='01_설정'!B7,U1975&lt;='01_설정'!B8),"Y",""))</f>
        <v>Y</v>
      </c>
      <c r="W1975" s="40">
        <f>IF(V1975&lt;&gt;"Y","",MAX(0,(1-R1975/'01_설정'!B5))*'01_설정'!B14+MAX(0,(1-S1975/'01_설정'!B6))*'01_설정'!B15+MAX(0,(1-T1975/'01_설정'!B7))*'01_설정'!B16+MAX(0,(1-U1975/'01_설정'!B8))*'01_설정'!B17+O1975*'01_설정'!B11+Q1975*'01_설정'!B12+P1975*'01_설정'!B13)</f>
        <v>45.586091184882122</v>
      </c>
      <c r="X1975" s="38">
        <f>IF(W1975="","",1+COUNTIFS($W$4:$W$3003,"&gt;"&amp;W1975)+COUNTIFS($W$4:W1975,W1975)-1)</f>
        <v>26</v>
      </c>
    </row>
    <row r="1976" spans="1:24" ht="16.5">
      <c r="A1976" s="38">
        <f>IF('04A_국토부원자료'!A1977="","",ROW()-3)</f>
        <v>1973</v>
      </c>
      <c r="B1976" s="39" t="str">
        <f>IFERROR('04A_국토부원자료'!B1977,"")</f>
        <v>서울특별시 송파구 방이동</v>
      </c>
      <c r="C1976" s="39" t="str">
        <f>IF(B1976="","",IF('04A_국토부원자료'!C1977&lt;&gt;"",'04A_국토부원자료'!C1977,TRIM('04A_국토부원자료'!D1977&amp;IF('04A_국토부원자료'!E1977&lt;&gt;"","-"&amp;'04A_국토부원자료'!E1977,""))))</f>
        <v>41-2</v>
      </c>
      <c r="D1976" s="39" t="str">
        <f>IFERROR('04A_국토부원자료'!F1977,"")</f>
        <v>테라412</v>
      </c>
      <c r="E1976" s="40">
        <f>IFERROR(VALUE(SUBSTITUTE('04A_국토부원자료'!G1977,",","")),"")</f>
        <v>33.966000000000001</v>
      </c>
      <c r="F1976" s="41">
        <f>IFERROR(IF(AND('04A_국토부원자료'!H1977&lt;&gt;"",'04A_국토부원자료'!I1977&lt;&gt;""),DATE(INT(VALUE(SUBSTITUTE('04A_국토부원자료'!H1977,",",""))/100),MOD(VALUE(SUBSTITUTE('04A_국토부원자료'!H1977,",","")),100),VALUE(SUBSTITUTE('04A_국토부원자료'!I1977,",",""))),""),"")</f>
        <v>45920</v>
      </c>
      <c r="G1976" s="42">
        <f>IFERROR(VALUE(SUBSTITUTE('04A_국토부원자료'!J1977,",","")),"")</f>
        <v>48767</v>
      </c>
      <c r="H1976" s="43">
        <f t="shared" si="60"/>
        <v>487670000</v>
      </c>
      <c r="I1976" s="43">
        <f t="shared" si="61"/>
        <v>14357592.887004651</v>
      </c>
      <c r="J1976" s="38">
        <f>IFERROR(VALUE(SUBSTITUTE('04A_국토부원자료'!K1977,",","")),"")</f>
        <v>14</v>
      </c>
      <c r="K1976" s="38">
        <f>IFERROR(VALUE(SUBSTITUTE('04A_국토부원자료'!N1977,",","")),"")</f>
        <v>2024</v>
      </c>
      <c r="L1976" s="39" t="str">
        <f>IFERROR('04A_국토부원자료'!O1977,"")</f>
        <v>올림픽로34길 3-36</v>
      </c>
      <c r="M1976" s="39" t="str">
        <f>IFERROR('04A_국토부원자료'!Q1977,"")</f>
        <v>직거래</v>
      </c>
      <c r="N1976" s="38">
        <f>IF(B1976="","",IF('02_대상물건입력'!B5="",1,IF(ISNUMBER(SEARCH('02_대상물건입력'!B5,B1976)),1,0)))</f>
        <v>1</v>
      </c>
      <c r="O1976" s="38">
        <f>IF(B1976="","",IF('02_대상물건입력'!B6="",1,IF(ISNUMBER(SEARCH('02_대상물건입력'!B6,B1976)),1,0)))</f>
        <v>0</v>
      </c>
      <c r="P1976" s="38">
        <f>IF(L1976="","",IF('02_대상물건입력'!B15="",0,IF(ISNUMBER(SEARCH('02_대상물건입력'!B15,L1976)),1,0)))</f>
        <v>0</v>
      </c>
      <c r="Q1976" s="38">
        <f>IF(D1976="","",IF('02_대상물건입력'!B8="",0,IF(ISNUMBER(SEARCH('02_대상물건입력'!B8,D1976)),1,0)))</f>
        <v>0</v>
      </c>
      <c r="R1976" s="44">
        <f>IFERROR(ABS(E1976-'02_대상물건입력'!B11)/'02_대상물건입력'!B11,"")</f>
        <v>0.24678814218802775</v>
      </c>
      <c r="S1976" s="38">
        <f>IFERROR(ABS(J1976-'02_대상물건입력'!B10),"")</f>
        <v>2</v>
      </c>
      <c r="T1976" s="38">
        <f>IFERROR(ABS('01_설정'!B4-F1976),"")</f>
        <v>192</v>
      </c>
      <c r="U1976" s="38">
        <f>IFERROR(ABS(K1976-YEAR('02_대상물건입력'!B14)),"")</f>
        <v>2</v>
      </c>
      <c r="V1976" s="38" t="str">
        <f>IF(B1976="","",IF(AND(E1976&gt;0,F1976&gt;0,H1976&gt;0,OR('04A_국토부원자료'!P1977="",'04A_국토부원자료'!P1977="-"),IF('01_설정'!B10=1,N1976=1,TRUE),R1976&lt;='01_설정'!B5,S1976&lt;='01_설정'!B6,T1976&lt;='01_설정'!B7,U1976&lt;='01_설정'!B8),"Y",""))</f>
        <v>Y</v>
      </c>
      <c r="W1976" s="40">
        <f>IF(V1976&lt;&gt;"Y","",MAX(0,(1-R1976/'01_설정'!B5))*'01_설정'!B14+MAX(0,(1-S1976/'01_설정'!B6))*'01_설정'!B15+MAX(0,(1-T1976/'01_설정'!B7))*'01_설정'!B16+MAX(0,(1-U1976/'01_설정'!B8))*'01_설정'!B17+O1976*'01_설정'!B11+Q1976*'01_설정'!B12+P1976*'01_설정'!B13)</f>
        <v>30.326479103891913</v>
      </c>
      <c r="X1976" s="38">
        <f>IF(W1976="","",1+COUNTIFS($W$4:$W$3003,"&gt;"&amp;W1976)+COUNTIFS($W$4:W1976,W1976)-1)</f>
        <v>169</v>
      </c>
    </row>
    <row r="1977" spans="1:24" ht="16.5">
      <c r="A1977" s="38">
        <f>IF('04A_국토부원자료'!A1978="","",ROW()-3)</f>
        <v>1974</v>
      </c>
      <c r="B1977" s="39" t="str">
        <f>IFERROR('04A_국토부원자료'!B1978,"")</f>
        <v>서울특별시 송파구 방이동</v>
      </c>
      <c r="C1977" s="39" t="str">
        <f>IF(B1977="","",IF('04A_국토부원자료'!C1978&lt;&gt;"",'04A_국토부원자료'!C1978,TRIM('04A_국토부원자료'!D1978&amp;IF('04A_국토부원자료'!E1978&lt;&gt;"","-"&amp;'04A_국토부원자료'!E1978,""))))</f>
        <v>41-2</v>
      </c>
      <c r="D1977" s="39" t="str">
        <f>IFERROR('04A_국토부원자료'!F1978,"")</f>
        <v>테라412</v>
      </c>
      <c r="E1977" s="40">
        <f>IFERROR(VALUE(SUBSTITUTE('04A_국토부원자료'!G1978,",","")),"")</f>
        <v>28.37</v>
      </c>
      <c r="F1977" s="41">
        <f>IFERROR(IF(AND('04A_국토부원자료'!H1978&lt;&gt;"",'04A_국토부원자료'!I1978&lt;&gt;""),DATE(INT(VALUE(SUBSTITUTE('04A_국토부원자료'!H1978,",",""))/100),MOD(VALUE(SUBSTITUTE('04A_국토부원자료'!H1978,",","")),100),VALUE(SUBSTITUTE('04A_국토부원자료'!I1978,",",""))),""),"")</f>
        <v>45919</v>
      </c>
      <c r="G1977" s="42">
        <f>IFERROR(VALUE(SUBSTITUTE('04A_국토부원자료'!J1978,",","")),"")</f>
        <v>39853</v>
      </c>
      <c r="H1977" s="43">
        <f t="shared" si="60"/>
        <v>398530000</v>
      </c>
      <c r="I1977" s="43">
        <f t="shared" si="61"/>
        <v>14047585.4776172</v>
      </c>
      <c r="J1977" s="38">
        <f>IFERROR(VALUE(SUBSTITUTE('04A_국토부원자료'!K1978,",","")),"")</f>
        <v>6</v>
      </c>
      <c r="K1977" s="38">
        <f>IFERROR(VALUE(SUBSTITUTE('04A_국토부원자료'!N1978,",","")),"")</f>
        <v>2024</v>
      </c>
      <c r="L1977" s="39" t="str">
        <f>IFERROR('04A_국토부원자료'!O1978,"")</f>
        <v>올림픽로34길 3-36</v>
      </c>
      <c r="M1977" s="39" t="str">
        <f>IFERROR('04A_국토부원자료'!Q1978,"")</f>
        <v>직거래</v>
      </c>
      <c r="N1977" s="38">
        <f>IF(B1977="","",IF('02_대상물건입력'!B5="",1,IF(ISNUMBER(SEARCH('02_대상물건입력'!B5,B1977)),1,0)))</f>
        <v>1</v>
      </c>
      <c r="O1977" s="38">
        <f>IF(B1977="","",IF('02_대상물건입력'!B6="",1,IF(ISNUMBER(SEARCH('02_대상물건입력'!B6,B1977)),1,0)))</f>
        <v>0</v>
      </c>
      <c r="P1977" s="38">
        <f>IF(L1977="","",IF('02_대상물건입력'!B15="",0,IF(ISNUMBER(SEARCH('02_대상물건입력'!B15,L1977)),1,0)))</f>
        <v>0</v>
      </c>
      <c r="Q1977" s="38">
        <f>IF(D1977="","",IF('02_대상물건입력'!B8="",0,IF(ISNUMBER(SEARCH('02_대상물건입력'!B8,D1977)),1,0)))</f>
        <v>0</v>
      </c>
      <c r="R1977" s="44">
        <f>IFERROR(ABS(E1977-'02_대상물건입력'!B11)/'02_대상물건입력'!B11,"")</f>
        <v>4.1376070007488289E-2</v>
      </c>
      <c r="S1977" s="38">
        <f>IFERROR(ABS(J1977-'02_대상물건입력'!B10),"")</f>
        <v>6</v>
      </c>
      <c r="T1977" s="38">
        <f>IFERROR(ABS('01_설정'!B4-F1977),"")</f>
        <v>193</v>
      </c>
      <c r="U1977" s="38">
        <f>IFERROR(ABS(K1977-YEAR('02_대상물건입력'!B14)),"")</f>
        <v>2</v>
      </c>
      <c r="V1977" s="38" t="str">
        <f>IF(B1977="","",IF(AND(E1977&gt;0,F1977&gt;0,H1977&gt;0,OR('04A_국토부원자료'!P1978="",'04A_국토부원자료'!P1978="-"),IF('01_설정'!B10=1,N1977=1,TRUE),R1977&lt;='01_설정'!B5,S1977&lt;='01_설정'!B6,T1977&lt;='01_설정'!B7,U1977&lt;='01_설정'!B8),"Y",""))</f>
        <v/>
      </c>
      <c r="W1977" s="40" t="str">
        <f>IF(V1977&lt;&gt;"Y","",MAX(0,(1-R1977/'01_설정'!B5))*'01_설정'!B14+MAX(0,(1-S1977/'01_설정'!B6))*'01_설정'!B15+MAX(0,(1-T1977/'01_설정'!B7))*'01_설정'!B16+MAX(0,(1-U1977/'01_설정'!B8))*'01_설정'!B17+O1977*'01_설정'!B11+Q1977*'01_설정'!B12+P1977*'01_설정'!B13)</f>
        <v/>
      </c>
      <c r="X1977" s="38" t="str">
        <f>IF(W1977="","",1+COUNTIFS($W$4:$W$3003,"&gt;"&amp;W1977)+COUNTIFS($W$4:W1977,W1977)-1)</f>
        <v/>
      </c>
    </row>
    <row r="1978" spans="1:24" ht="16.5">
      <c r="A1978" s="38">
        <f>IF('04A_국토부원자료'!A1979="","",ROW()-3)</f>
        <v>1975</v>
      </c>
      <c r="B1978" s="39" t="str">
        <f>IFERROR('04A_국토부원자료'!B1979,"")</f>
        <v>서울특별시 송파구 방이동</v>
      </c>
      <c r="C1978" s="39" t="str">
        <f>IF(B1978="","",IF('04A_국토부원자료'!C1979&lt;&gt;"",'04A_국토부원자료'!C1979,TRIM('04A_국토부원자료'!D1979&amp;IF('04A_국토부원자료'!E1979&lt;&gt;"","-"&amp;'04A_국토부원자료'!E1979,""))))</f>
        <v>41-2</v>
      </c>
      <c r="D1978" s="39" t="str">
        <f>IFERROR('04A_국토부원자료'!F1979,"")</f>
        <v>테라412</v>
      </c>
      <c r="E1978" s="40">
        <f>IFERROR(VALUE(SUBSTITUTE('04A_국토부원자료'!G1979,",","")),"")</f>
        <v>27.756</v>
      </c>
      <c r="F1978" s="41">
        <f>IFERROR(IF(AND('04A_국토부원자료'!H1979&lt;&gt;"",'04A_국토부원자료'!I1979&lt;&gt;""),DATE(INT(VALUE(SUBSTITUTE('04A_국토부원자료'!H1979,",",""))/100),MOD(VALUE(SUBSTITUTE('04A_국토부원자료'!H1979,",","")),100),VALUE(SUBSTITUTE('04A_국토부원자료'!I1979,",",""))),""),"")</f>
        <v>45919</v>
      </c>
      <c r="G1978" s="42">
        <f>IFERROR(VALUE(SUBSTITUTE('04A_국토부원자료'!J1979,",","")),"")</f>
        <v>38594</v>
      </c>
      <c r="H1978" s="43">
        <f t="shared" si="60"/>
        <v>385940000</v>
      </c>
      <c r="I1978" s="43">
        <f t="shared" si="61"/>
        <v>13904741.317192679</v>
      </c>
      <c r="J1978" s="38">
        <f>IFERROR(VALUE(SUBSTITUTE('04A_국토부원자료'!K1979,",","")),"")</f>
        <v>5</v>
      </c>
      <c r="K1978" s="38">
        <f>IFERROR(VALUE(SUBSTITUTE('04A_국토부원자료'!N1979,",","")),"")</f>
        <v>2024</v>
      </c>
      <c r="L1978" s="39" t="str">
        <f>IFERROR('04A_국토부원자료'!O1979,"")</f>
        <v>올림픽로34길 3-36</v>
      </c>
      <c r="M1978" s="39" t="str">
        <f>IFERROR('04A_국토부원자료'!Q1979,"")</f>
        <v>직거래</v>
      </c>
      <c r="N1978" s="38">
        <f>IF(B1978="","",IF('02_대상물건입력'!B5="",1,IF(ISNUMBER(SEARCH('02_대상물건입력'!B5,B1978)),1,0)))</f>
        <v>1</v>
      </c>
      <c r="O1978" s="38">
        <f>IF(B1978="","",IF('02_대상물건입력'!B6="",1,IF(ISNUMBER(SEARCH('02_대상물건입력'!B6,B1978)),1,0)))</f>
        <v>0</v>
      </c>
      <c r="P1978" s="38">
        <f>IF(L1978="","",IF('02_대상물건입력'!B15="",0,IF(ISNUMBER(SEARCH('02_대상물건입력'!B15,L1978)),1,0)))</f>
        <v>0</v>
      </c>
      <c r="Q1978" s="38">
        <f>IF(D1978="","",IF('02_대상물건입력'!B8="",0,IF(ISNUMBER(SEARCH('02_대상물건입력'!B8,D1978)),1,0)))</f>
        <v>0</v>
      </c>
      <c r="R1978" s="44">
        <f>IFERROR(ABS(E1978-'02_대상물건입력'!B11)/'02_대상물건입력'!B11,"")</f>
        <v>1.8838004904048088E-2</v>
      </c>
      <c r="S1978" s="38">
        <f>IFERROR(ABS(J1978-'02_대상물건입력'!B10),"")</f>
        <v>7</v>
      </c>
      <c r="T1978" s="38">
        <f>IFERROR(ABS('01_설정'!B4-F1978),"")</f>
        <v>193</v>
      </c>
      <c r="U1978" s="38">
        <f>IFERROR(ABS(K1978-YEAR('02_대상물건입력'!B14)),"")</f>
        <v>2</v>
      </c>
      <c r="V1978" s="38" t="str">
        <f>IF(B1978="","",IF(AND(E1978&gt;0,F1978&gt;0,H1978&gt;0,OR('04A_국토부원자료'!P1979="",'04A_국토부원자료'!P1979="-"),IF('01_설정'!B10=1,N1978=1,TRUE),R1978&lt;='01_설정'!B5,S1978&lt;='01_설정'!B6,T1978&lt;='01_설정'!B7,U1978&lt;='01_설정'!B8),"Y",""))</f>
        <v/>
      </c>
      <c r="W1978" s="40" t="str">
        <f>IF(V1978&lt;&gt;"Y","",MAX(0,(1-R1978/'01_설정'!B5))*'01_설정'!B14+MAX(0,(1-S1978/'01_설정'!B6))*'01_설정'!B15+MAX(0,(1-T1978/'01_설정'!B7))*'01_설정'!B16+MAX(0,(1-U1978/'01_설정'!B8))*'01_설정'!B17+O1978*'01_설정'!B11+Q1978*'01_설정'!B12+P1978*'01_설정'!B13)</f>
        <v/>
      </c>
      <c r="X1978" s="38" t="str">
        <f>IF(W1978="","",1+COUNTIFS($W$4:$W$3003,"&gt;"&amp;W1978)+COUNTIFS($W$4:W1978,W1978)-1)</f>
        <v/>
      </c>
    </row>
    <row r="1979" spans="1:24" ht="16.5">
      <c r="A1979" s="38">
        <f>IF('04A_국토부원자료'!A1980="","",ROW()-3)</f>
        <v>1976</v>
      </c>
      <c r="B1979" s="39" t="str">
        <f>IFERROR('04A_국토부원자료'!B1980,"")</f>
        <v>서울특별시 송파구 방이동</v>
      </c>
      <c r="C1979" s="39" t="str">
        <f>IF(B1979="","",IF('04A_국토부원자료'!C1980&lt;&gt;"",'04A_국토부원자료'!C1980,TRIM('04A_국토부원자료'!D1980&amp;IF('04A_국토부원자료'!E1980&lt;&gt;"","-"&amp;'04A_국토부원자료'!E1980,""))))</f>
        <v>41-2</v>
      </c>
      <c r="D1979" s="39" t="str">
        <f>IFERROR('04A_국토부원자료'!F1980,"")</f>
        <v>테라412</v>
      </c>
      <c r="E1979" s="40">
        <f>IFERROR(VALUE(SUBSTITUTE('04A_국토부원자료'!G1980,",","")),"")</f>
        <v>27.756</v>
      </c>
      <c r="F1979" s="41">
        <f>IFERROR(IF(AND('04A_국토부원자료'!H1980&lt;&gt;"",'04A_국토부원자료'!I1980&lt;&gt;""),DATE(INT(VALUE(SUBSTITUTE('04A_국토부원자료'!H1980,",",""))/100),MOD(VALUE(SUBSTITUTE('04A_국토부원자료'!H1980,",","")),100),VALUE(SUBSTITUTE('04A_국토부원자료'!I1980,",",""))),""),"")</f>
        <v>45919</v>
      </c>
      <c r="G1979" s="42">
        <f>IFERROR(VALUE(SUBSTITUTE('04A_국토부원자료'!J1980,",","")),"")</f>
        <v>42213</v>
      </c>
      <c r="H1979" s="43">
        <f t="shared" si="60"/>
        <v>422130000</v>
      </c>
      <c r="I1979" s="43">
        <f t="shared" si="61"/>
        <v>15208603.545179421</v>
      </c>
      <c r="J1979" s="38">
        <f>IFERROR(VALUE(SUBSTITUTE('04A_국토부원자료'!K1980,",","")),"")</f>
        <v>10</v>
      </c>
      <c r="K1979" s="38">
        <f>IFERROR(VALUE(SUBSTITUTE('04A_국토부원자료'!N1980,",","")),"")</f>
        <v>2024</v>
      </c>
      <c r="L1979" s="39" t="str">
        <f>IFERROR('04A_국토부원자료'!O1980,"")</f>
        <v>올림픽로34길 3-36</v>
      </c>
      <c r="M1979" s="39" t="str">
        <f>IFERROR('04A_국토부원자료'!Q1980,"")</f>
        <v>직거래</v>
      </c>
      <c r="N1979" s="38">
        <f>IF(B1979="","",IF('02_대상물건입력'!B5="",1,IF(ISNUMBER(SEARCH('02_대상물건입력'!B5,B1979)),1,0)))</f>
        <v>1</v>
      </c>
      <c r="O1979" s="38">
        <f>IF(B1979="","",IF('02_대상물건입력'!B6="",1,IF(ISNUMBER(SEARCH('02_대상물건입력'!B6,B1979)),1,0)))</f>
        <v>0</v>
      </c>
      <c r="P1979" s="38">
        <f>IF(L1979="","",IF('02_대상물건입력'!B15="",0,IF(ISNUMBER(SEARCH('02_대상물건입력'!B15,L1979)),1,0)))</f>
        <v>0</v>
      </c>
      <c r="Q1979" s="38">
        <f>IF(D1979="","",IF('02_대상물건입력'!B8="",0,IF(ISNUMBER(SEARCH('02_대상물건입력'!B8,D1979)),1,0)))</f>
        <v>0</v>
      </c>
      <c r="R1979" s="44">
        <f>IFERROR(ABS(E1979-'02_대상물건입력'!B11)/'02_대상물건입력'!B11,"")</f>
        <v>1.8838004904048088E-2</v>
      </c>
      <c r="S1979" s="38">
        <f>IFERROR(ABS(J1979-'02_대상물건입력'!B10),"")</f>
        <v>2</v>
      </c>
      <c r="T1979" s="38">
        <f>IFERROR(ABS('01_설정'!B4-F1979),"")</f>
        <v>193</v>
      </c>
      <c r="U1979" s="38">
        <f>IFERROR(ABS(K1979-YEAR('02_대상물건입력'!B14)),"")</f>
        <v>2</v>
      </c>
      <c r="V1979" s="38" t="str">
        <f>IF(B1979="","",IF(AND(E1979&gt;0,F1979&gt;0,H1979&gt;0,OR('04A_국토부원자료'!P1980="",'04A_국토부원자료'!P1980="-"),IF('01_설정'!B10=1,N1979=1,TRUE),R1979&lt;='01_설정'!B5,S1979&lt;='01_설정'!B6,T1979&lt;='01_설정'!B7,U1979&lt;='01_설정'!B8),"Y",""))</f>
        <v>Y</v>
      </c>
      <c r="W1979" s="40">
        <f>IF(V1979&lt;&gt;"Y","",MAX(0,(1-R1979/'01_설정'!B5))*'01_설정'!B14+MAX(0,(1-S1979/'01_설정'!B6))*'01_설정'!B15+MAX(0,(1-T1979/'01_설정'!B7))*'01_설정'!B16+MAX(0,(1-U1979/'01_설정'!B8))*'01_설정'!B17+O1979*'01_설정'!B11+Q1979*'01_설정'!B12+P1979*'01_설정'!B13)</f>
        <v>50.36965282871774</v>
      </c>
      <c r="X1979" s="38">
        <f>IF(W1979="","",1+COUNTIFS($W$4:$W$3003,"&gt;"&amp;W1979)+COUNTIFS($W$4:W1979,W1979)-1)</f>
        <v>12</v>
      </c>
    </row>
    <row r="1980" spans="1:24" ht="16.5">
      <c r="A1980" s="38">
        <f>IF('04A_국토부원자료'!A1981="","",ROW()-3)</f>
        <v>1977</v>
      </c>
      <c r="B1980" s="39" t="str">
        <f>IFERROR('04A_국토부원자료'!B1981,"")</f>
        <v>서울특별시 송파구 방이동</v>
      </c>
      <c r="C1980" s="39" t="str">
        <f>IF(B1980="","",IF('04A_국토부원자료'!C1981&lt;&gt;"",'04A_국토부원자료'!C1981,TRIM('04A_국토부원자료'!D1981&amp;IF('04A_국토부원자료'!E1981&lt;&gt;"","-"&amp;'04A_국토부원자료'!E1981,""))))</f>
        <v>46-2</v>
      </c>
      <c r="D1980" s="39" t="str">
        <f>IFERROR('04A_국토부원자료'!F1981,"")</f>
        <v>사보이시티잠실</v>
      </c>
      <c r="E1980" s="40">
        <f>IFERROR(VALUE(SUBSTITUTE('04A_국토부원자료'!G1981,",","")),"")</f>
        <v>23.728999999999999</v>
      </c>
      <c r="F1980" s="41">
        <f>IFERROR(IF(AND('04A_국토부원자료'!H1981&lt;&gt;"",'04A_국토부원자료'!I1981&lt;&gt;""),DATE(INT(VALUE(SUBSTITUTE('04A_국토부원자료'!H1981,",",""))/100),MOD(VALUE(SUBSTITUTE('04A_국토부원자료'!H1981,",","")),100),VALUE(SUBSTITUTE('04A_국토부원자료'!I1981,",",""))),""),"")</f>
        <v>45919</v>
      </c>
      <c r="G1980" s="42">
        <f>IFERROR(VALUE(SUBSTITUTE('04A_국토부원자료'!J1981,",","")),"")</f>
        <v>30700</v>
      </c>
      <c r="H1980" s="43">
        <f t="shared" si="60"/>
        <v>307000000</v>
      </c>
      <c r="I1980" s="43">
        <f t="shared" si="61"/>
        <v>12937755.489064015</v>
      </c>
      <c r="J1980" s="38">
        <f>IFERROR(VALUE(SUBSTITUTE('04A_국토부원자료'!K1981,",","")),"")</f>
        <v>16</v>
      </c>
      <c r="K1980" s="38">
        <f>IFERROR(VALUE(SUBSTITUTE('04A_국토부원자료'!N1981,",","")),"")</f>
        <v>2021</v>
      </c>
      <c r="L1980" s="39" t="str">
        <f>IFERROR('04A_국토부원자료'!O1981,"")</f>
        <v>오금로11길 45</v>
      </c>
      <c r="M1980" s="39" t="str">
        <f>IFERROR('04A_국토부원자료'!Q1981,"")</f>
        <v>중개거래</v>
      </c>
      <c r="N1980" s="38">
        <f>IF(B1980="","",IF('02_대상물건입력'!B5="",1,IF(ISNUMBER(SEARCH('02_대상물건입력'!B5,B1980)),1,0)))</f>
        <v>1</v>
      </c>
      <c r="O1980" s="38">
        <f>IF(B1980="","",IF('02_대상물건입력'!B6="",1,IF(ISNUMBER(SEARCH('02_대상물건입력'!B6,B1980)),1,0)))</f>
        <v>0</v>
      </c>
      <c r="P1980" s="38">
        <f>IF(L1980="","",IF('02_대상물건입력'!B15="",0,IF(ISNUMBER(SEARCH('02_대상물건입력'!B15,L1980)),1,0)))</f>
        <v>0</v>
      </c>
      <c r="Q1980" s="38">
        <f>IF(D1980="","",IF('02_대상물건입력'!B8="",0,IF(ISNUMBER(SEARCH('02_대상물건입력'!B8,D1980)),1,0)))</f>
        <v>0</v>
      </c>
      <c r="R1980" s="44">
        <f>IFERROR(ABS(E1980-'02_대상물건입력'!B11)/'02_대상물건입력'!B11,"")</f>
        <v>0.12898086833952457</v>
      </c>
      <c r="S1980" s="38">
        <f>IFERROR(ABS(J1980-'02_대상물건입력'!B10),"")</f>
        <v>4</v>
      </c>
      <c r="T1980" s="38">
        <f>IFERROR(ABS('01_설정'!B4-F1980),"")</f>
        <v>193</v>
      </c>
      <c r="U1980" s="38">
        <f>IFERROR(ABS(K1980-YEAR('02_대상물건입력'!B14)),"")</f>
        <v>5</v>
      </c>
      <c r="V1980" s="38" t="str">
        <f>IF(B1980="","",IF(AND(E1980&gt;0,F1980&gt;0,H1980&gt;0,OR('04A_국토부원자료'!P1981="",'04A_국토부원자료'!P1981="-"),IF('01_설정'!B10=1,N1980=1,TRUE),R1980&lt;='01_설정'!B5,S1980&lt;='01_설정'!B6,T1980&lt;='01_설정'!B7,U1980&lt;='01_설정'!B8),"Y",""))</f>
        <v>Y</v>
      </c>
      <c r="W1980" s="40">
        <f>IF(V1980&lt;&gt;"Y","",MAX(0,(1-R1980/'01_설정'!B5))*'01_설정'!B14+MAX(0,(1-S1980/'01_설정'!B6))*'01_설정'!B15+MAX(0,(1-T1980/'01_설정'!B7))*'01_설정'!B16+MAX(0,(1-U1980/'01_설정'!B8))*'01_설정'!B17+O1980*'01_설정'!B11+Q1980*'01_설정'!B12+P1980*'01_설정'!B13)</f>
        <v>32.877080846395813</v>
      </c>
      <c r="X1980" s="38">
        <f>IF(W1980="","",1+COUNTIFS($W$4:$W$3003,"&gt;"&amp;W1980)+COUNTIFS($W$4:W1980,W1980)-1)</f>
        <v>139</v>
      </c>
    </row>
    <row r="1981" spans="1:24" ht="16.5">
      <c r="A1981" s="38">
        <f>IF('04A_국토부원자료'!A1982="","",ROW()-3)</f>
        <v>1978</v>
      </c>
      <c r="B1981" s="39" t="str">
        <f>IFERROR('04A_국토부원자료'!B1982,"")</f>
        <v>서울특별시 송파구 방이동</v>
      </c>
      <c r="C1981" s="39" t="str">
        <f>IF(B1981="","",IF('04A_국토부원자료'!C1982&lt;&gt;"",'04A_국토부원자료'!C1982,TRIM('04A_국토부원자료'!D1982&amp;IF('04A_국토부원자료'!E1982&lt;&gt;"","-"&amp;'04A_국토부원자료'!E1982,""))))</f>
        <v>46-2</v>
      </c>
      <c r="D1981" s="39" t="str">
        <f>IFERROR('04A_국토부원자료'!F1982,"")</f>
        <v>사보이시티잠실</v>
      </c>
      <c r="E1981" s="40">
        <f>IFERROR(VALUE(SUBSTITUTE('04A_국토부원자료'!G1982,",","")),"")</f>
        <v>23.728999999999999</v>
      </c>
      <c r="F1981" s="41">
        <f>IFERROR(IF(AND('04A_국토부원자료'!H1982&lt;&gt;"",'04A_국토부원자료'!I1982&lt;&gt;""),DATE(INT(VALUE(SUBSTITUTE('04A_국토부원자료'!H1982,",",""))/100),MOD(VALUE(SUBSTITUTE('04A_국토부원자료'!H1982,",","")),100),VALUE(SUBSTITUTE('04A_국토부원자료'!I1982,",",""))),""),"")</f>
        <v>45918</v>
      </c>
      <c r="G1981" s="42">
        <f>IFERROR(VALUE(SUBSTITUTE('04A_국토부원자료'!J1982,",","")),"")</f>
        <v>28500</v>
      </c>
      <c r="H1981" s="43">
        <f t="shared" si="60"/>
        <v>285000000</v>
      </c>
      <c r="I1981" s="43">
        <f t="shared" si="61"/>
        <v>12010619.916557798</v>
      </c>
      <c r="J1981" s="38">
        <f>IFERROR(VALUE(SUBSTITUTE('04A_국토부원자료'!K1982,",","")),"")</f>
        <v>13</v>
      </c>
      <c r="K1981" s="38">
        <f>IFERROR(VALUE(SUBSTITUTE('04A_국토부원자료'!N1982,",","")),"")</f>
        <v>2021</v>
      </c>
      <c r="L1981" s="39" t="str">
        <f>IFERROR('04A_국토부원자료'!O1982,"")</f>
        <v>오금로11길 45</v>
      </c>
      <c r="M1981" s="39" t="str">
        <f>IFERROR('04A_국토부원자료'!Q1982,"")</f>
        <v>중개거래</v>
      </c>
      <c r="N1981" s="38">
        <f>IF(B1981="","",IF('02_대상물건입력'!B5="",1,IF(ISNUMBER(SEARCH('02_대상물건입력'!B5,B1981)),1,0)))</f>
        <v>1</v>
      </c>
      <c r="O1981" s="38">
        <f>IF(B1981="","",IF('02_대상물건입력'!B6="",1,IF(ISNUMBER(SEARCH('02_대상물건입력'!B6,B1981)),1,0)))</f>
        <v>0</v>
      </c>
      <c r="P1981" s="38">
        <f>IF(L1981="","",IF('02_대상물건입력'!B15="",0,IF(ISNUMBER(SEARCH('02_대상물건입력'!B15,L1981)),1,0)))</f>
        <v>0</v>
      </c>
      <c r="Q1981" s="38">
        <f>IF(D1981="","",IF('02_대상물건입력'!B8="",0,IF(ISNUMBER(SEARCH('02_대상물건입력'!B8,D1981)),1,0)))</f>
        <v>0</v>
      </c>
      <c r="R1981" s="44">
        <f>IFERROR(ABS(E1981-'02_대상물건입력'!B11)/'02_대상물건입력'!B11,"")</f>
        <v>0.12898086833952457</v>
      </c>
      <c r="S1981" s="38">
        <f>IFERROR(ABS(J1981-'02_대상물건입력'!B10),"")</f>
        <v>1</v>
      </c>
      <c r="T1981" s="38">
        <f>IFERROR(ABS('01_설정'!B4-F1981),"")</f>
        <v>194</v>
      </c>
      <c r="U1981" s="38">
        <f>IFERROR(ABS(K1981-YEAR('02_대상물건입력'!B14)),"")</f>
        <v>5</v>
      </c>
      <c r="V1981" s="38" t="str">
        <f>IF(B1981="","",IF(AND(E1981&gt;0,F1981&gt;0,H1981&gt;0,OR('04A_국토부원자료'!P1982="",'04A_국토부원자료'!P1982="-"),IF('01_설정'!B10=1,N1981=1,TRUE),R1981&lt;='01_설정'!B5,S1981&lt;='01_설정'!B6,T1981&lt;='01_설정'!B7,U1981&lt;='01_설정'!B8),"Y",""))</f>
        <v>Y</v>
      </c>
      <c r="W1981" s="40">
        <f>IF(V1981&lt;&gt;"Y","",MAX(0,(1-R1981/'01_설정'!B5))*'01_설정'!B14+MAX(0,(1-S1981/'01_설정'!B6))*'01_설정'!B15+MAX(0,(1-T1981/'01_설정'!B7))*'01_설정'!B16+MAX(0,(1-U1981/'01_설정'!B8))*'01_설정'!B17+O1981*'01_설정'!B11+Q1981*'01_설정'!B12+P1981*'01_설정'!B13)</f>
        <v>40.06064249023143</v>
      </c>
      <c r="X1981" s="38">
        <f>IF(W1981="","",1+COUNTIFS($W$4:$W$3003,"&gt;"&amp;W1981)+COUNTIFS($W$4:W1981,W1981)-1)</f>
        <v>67</v>
      </c>
    </row>
    <row r="1982" spans="1:24" ht="16.5">
      <c r="A1982" s="38">
        <f>IF('04A_국토부원자료'!A1983="","",ROW()-3)</f>
        <v>1979</v>
      </c>
      <c r="B1982" s="39" t="str">
        <f>IFERROR('04A_국토부원자료'!B1983,"")</f>
        <v>서울특별시 송파구 방이동</v>
      </c>
      <c r="C1982" s="39" t="str">
        <f>IF(B1982="","",IF('04A_국토부원자료'!C1983&lt;&gt;"",'04A_국토부원자료'!C1983,TRIM('04A_국토부원자료'!D1983&amp;IF('04A_국토부원자료'!E1983&lt;&gt;"","-"&amp;'04A_국토부원자료'!E1983,""))))</f>
        <v>49</v>
      </c>
      <c r="D1982" s="39" t="str">
        <f>IFERROR('04A_국토부원자료'!F1983,"")</f>
        <v>오르본 인투파크 오피스텔</v>
      </c>
      <c r="E1982" s="40">
        <f>IFERROR(VALUE(SUBSTITUTE('04A_국토부원자료'!G1983,",","")),"")</f>
        <v>28.998999999999999</v>
      </c>
      <c r="F1982" s="41">
        <f>IFERROR(IF(AND('04A_국토부원자료'!H1983&lt;&gt;"",'04A_국토부원자료'!I1983&lt;&gt;""),DATE(INT(VALUE(SUBSTITUTE('04A_국토부원자료'!H1983,",",""))/100),MOD(VALUE(SUBSTITUTE('04A_국토부원자료'!H1983,",","")),100),VALUE(SUBSTITUTE('04A_국토부원자료'!I1983,",",""))),""),"")</f>
        <v>45917</v>
      </c>
      <c r="G1982" s="42">
        <f>IFERROR(VALUE(SUBSTITUTE('04A_국토부원자료'!J1983,",","")),"")</f>
        <v>29900</v>
      </c>
      <c r="H1982" s="43">
        <f t="shared" si="60"/>
        <v>299000000</v>
      </c>
      <c r="I1982" s="43">
        <f t="shared" si="61"/>
        <v>10310700.368978241</v>
      </c>
      <c r="J1982" s="38">
        <f>IFERROR(VALUE(SUBSTITUTE('04A_국토부원자료'!K1983,",","")),"")</f>
        <v>14</v>
      </c>
      <c r="K1982" s="38">
        <f>IFERROR(VALUE(SUBSTITUTE('04A_국토부원자료'!N1983,",","")),"")</f>
        <v>2018</v>
      </c>
      <c r="L1982" s="39" t="str">
        <f>IFERROR('04A_국토부원자료'!O1983,"")</f>
        <v>오금로11길 55-22</v>
      </c>
      <c r="M1982" s="39" t="str">
        <f>IFERROR('04A_국토부원자료'!Q1983,"")</f>
        <v>중개거래</v>
      </c>
      <c r="N1982" s="38">
        <f>IF(B1982="","",IF('02_대상물건입력'!B5="",1,IF(ISNUMBER(SEARCH('02_대상물건입력'!B5,B1982)),1,0)))</f>
        <v>1</v>
      </c>
      <c r="O1982" s="38">
        <f>IF(B1982="","",IF('02_대상물건입력'!B6="",1,IF(ISNUMBER(SEARCH('02_대상물건입력'!B6,B1982)),1,0)))</f>
        <v>0</v>
      </c>
      <c r="P1982" s="38">
        <f>IF(L1982="","",IF('02_대상물건입력'!B15="",0,IF(ISNUMBER(SEARCH('02_대상물건입력'!B15,L1982)),1,0)))</f>
        <v>0</v>
      </c>
      <c r="Q1982" s="38">
        <f>IF(D1982="","",IF('02_대상물건입력'!B8="",0,IF(ISNUMBER(SEARCH('02_대상물건입력'!B8,D1982)),1,0)))</f>
        <v>0</v>
      </c>
      <c r="R1982" s="44">
        <f>IFERROR(ABS(E1982-'02_대상물건입력'!B11)/'02_대상물건입력'!B11,"")</f>
        <v>6.4464739307266497E-2</v>
      </c>
      <c r="S1982" s="38">
        <f>IFERROR(ABS(J1982-'02_대상물건입력'!B10),"")</f>
        <v>2</v>
      </c>
      <c r="T1982" s="38">
        <f>IFERROR(ABS('01_설정'!B4-F1982),"")</f>
        <v>195</v>
      </c>
      <c r="U1982" s="38">
        <f>IFERROR(ABS(K1982-YEAR('02_대상물건입력'!B14)),"")</f>
        <v>8</v>
      </c>
      <c r="V1982" s="38" t="str">
        <f>IF(B1982="","",IF(AND(E1982&gt;0,F1982&gt;0,H1982&gt;0,OR('04A_국토부원자료'!P1983="",'04A_국토부원자료'!P1983="-"),IF('01_설정'!B10=1,N1982=1,TRUE),R1982&lt;='01_설정'!B5,S1982&lt;='01_설정'!B6,T1982&lt;='01_설정'!B7,U1982&lt;='01_설정'!B8),"Y",""))</f>
        <v>Y</v>
      </c>
      <c r="W1982" s="40">
        <f>IF(V1982&lt;&gt;"Y","",MAX(0,(1-R1982/'01_설정'!B5))*'01_설정'!B14+MAX(0,(1-S1982/'01_설정'!B6))*'01_설정'!B15+MAX(0,(1-T1982/'01_설정'!B7))*'01_설정'!B16+MAX(0,(1-U1982/'01_설정'!B8))*'01_설정'!B17+O1982*'01_설정'!B11+Q1982*'01_설정'!B12+P1982*'01_설정'!B13)</f>
        <v>40.321623488905757</v>
      </c>
      <c r="X1982" s="38">
        <f>IF(W1982="","",1+COUNTIFS($W$4:$W$3003,"&gt;"&amp;W1982)+COUNTIFS($W$4:W1982,W1982)-1)</f>
        <v>64</v>
      </c>
    </row>
    <row r="1983" spans="1:24" ht="16.5">
      <c r="A1983" s="38">
        <f>IF('04A_국토부원자료'!A1984="","",ROW()-3)</f>
        <v>1980</v>
      </c>
      <c r="B1983" s="39" t="str">
        <f>IFERROR('04A_국토부원자료'!B1984,"")</f>
        <v>서울특별시 송파구 방이동</v>
      </c>
      <c r="C1983" s="39" t="str">
        <f>IF(B1983="","",IF('04A_국토부원자료'!C1984&lt;&gt;"",'04A_국토부원자료'!C1984,TRIM('04A_국토부원자료'!D1984&amp;IF('04A_국토부원자료'!E1984&lt;&gt;"","-"&amp;'04A_국토부원자료'!E1984,""))))</f>
        <v>43-2</v>
      </c>
      <c r="D1983" s="39" t="str">
        <f>IFERROR('04A_국토부원자료'!F1984,"")</f>
        <v>잠실 트리움</v>
      </c>
      <c r="E1983" s="40">
        <f>IFERROR(VALUE(SUBSTITUTE('04A_국토부원자료'!G1984,",","")),"")</f>
        <v>29.4</v>
      </c>
      <c r="F1983" s="41">
        <f>IFERROR(IF(AND('04A_국토부원자료'!H1984&lt;&gt;"",'04A_국토부원자료'!I1984&lt;&gt;""),DATE(INT(VALUE(SUBSTITUTE('04A_국토부원자료'!H1984,",",""))/100),MOD(VALUE(SUBSTITUTE('04A_국토부원자료'!H1984,",","")),100),VALUE(SUBSTITUTE('04A_국토부원자료'!I1984,",",""))),""),"")</f>
        <v>45915</v>
      </c>
      <c r="G1983" s="42">
        <f>IFERROR(VALUE(SUBSTITUTE('04A_국토부원자료'!J1984,",","")),"")</f>
        <v>35000</v>
      </c>
      <c r="H1983" s="43">
        <f t="shared" si="60"/>
        <v>350000000</v>
      </c>
      <c r="I1983" s="43">
        <f t="shared" si="61"/>
        <v>11904761.904761905</v>
      </c>
      <c r="J1983" s="38">
        <f>IFERROR(VALUE(SUBSTITUTE('04A_국토부원자료'!K1984,",","")),"")</f>
        <v>7</v>
      </c>
      <c r="K1983" s="38">
        <f>IFERROR(VALUE(SUBSTITUTE('04A_국토부원자료'!N1984,",","")),"")</f>
        <v>2019</v>
      </c>
      <c r="L1983" s="39" t="str">
        <f>IFERROR('04A_국토부원자료'!O1984,"")</f>
        <v>오금로11길 43</v>
      </c>
      <c r="M1983" s="39" t="str">
        <f>IFERROR('04A_국토부원자료'!Q1984,"")</f>
        <v>직거래</v>
      </c>
      <c r="N1983" s="38">
        <f>IF(B1983="","",IF('02_대상물건입력'!B5="",1,IF(ISNUMBER(SEARCH('02_대상물건입력'!B5,B1983)),1,0)))</f>
        <v>1</v>
      </c>
      <c r="O1983" s="38">
        <f>IF(B1983="","",IF('02_대상물건입력'!B6="",1,IF(ISNUMBER(SEARCH('02_대상물건입력'!B6,B1983)),1,0)))</f>
        <v>0</v>
      </c>
      <c r="P1983" s="38">
        <f>IF(L1983="","",IF('02_대상물건입력'!B15="",0,IF(ISNUMBER(SEARCH('02_대상물건입력'!B15,L1983)),1,0)))</f>
        <v>0</v>
      </c>
      <c r="Q1983" s="38">
        <f>IF(D1983="","",IF('02_대상물건입력'!B8="",0,IF(ISNUMBER(SEARCH('02_대상물건입력'!B8,D1983)),1,0)))</f>
        <v>0</v>
      </c>
      <c r="R1983" s="44">
        <f>IFERROR(ABS(E1983-'02_대상물건입력'!B11)/'02_대상물건입력'!B11,"")</f>
        <v>7.9184224822705429E-2</v>
      </c>
      <c r="S1983" s="38">
        <f>IFERROR(ABS(J1983-'02_대상물건입력'!B10),"")</f>
        <v>5</v>
      </c>
      <c r="T1983" s="38">
        <f>IFERROR(ABS('01_설정'!B4-F1983),"")</f>
        <v>197</v>
      </c>
      <c r="U1983" s="38">
        <f>IFERROR(ABS(K1983-YEAR('02_대상물건입력'!B14)),"")</f>
        <v>7</v>
      </c>
      <c r="V1983" s="38" t="str">
        <f>IF(B1983="","",IF(AND(E1983&gt;0,F1983&gt;0,H1983&gt;0,OR('04A_국토부원자료'!P1984="",'04A_국토부원자료'!P1984="-"),IF('01_설정'!B10=1,N1983=1,TRUE),R1983&lt;='01_설정'!B5,S1983&lt;='01_설정'!B6,T1983&lt;='01_설정'!B7,U1983&lt;='01_설정'!B8),"Y",""))</f>
        <v>Y</v>
      </c>
      <c r="W1983" s="40">
        <f>IF(V1983&lt;&gt;"Y","",MAX(0,(1-R1983/'01_설정'!B5))*'01_설정'!B14+MAX(0,(1-S1983/'01_설정'!B6))*'01_설정'!B15+MAX(0,(1-T1983/'01_설정'!B7))*'01_설정'!B16+MAX(0,(1-U1983/'01_설정'!B8))*'01_설정'!B17+O1983*'01_설정'!B11+Q1983*'01_설정'!B12+P1983*'01_설정'!B13)</f>
        <v>32.79343205121836</v>
      </c>
      <c r="X1983" s="38">
        <f>IF(W1983="","",1+COUNTIFS($W$4:$W$3003,"&gt;"&amp;W1983)+COUNTIFS($W$4:W1983,W1983)-1)</f>
        <v>141</v>
      </c>
    </row>
    <row r="1984" spans="1:24" ht="16.5">
      <c r="A1984" s="38">
        <f>IF('04A_국토부원자료'!A1985="","",ROW()-3)</f>
        <v>1981</v>
      </c>
      <c r="B1984" s="39" t="str">
        <f>IFERROR('04A_국토부원자료'!B1985,"")</f>
        <v>서울특별시 송파구 방이동</v>
      </c>
      <c r="C1984" s="39" t="str">
        <f>IF(B1984="","",IF('04A_국토부원자료'!C1985&lt;&gt;"",'04A_국토부원자료'!C1985,TRIM('04A_국토부원자료'!D1985&amp;IF('04A_국토부원자료'!E1985&lt;&gt;"","-"&amp;'04A_국토부원자료'!E1985,""))))</f>
        <v>22-5</v>
      </c>
      <c r="D1984" s="39" t="str">
        <f>IFERROR('04A_국토부원자료'!F1985,"")</f>
        <v>잠실리시온</v>
      </c>
      <c r="E1984" s="40">
        <f>IFERROR(VALUE(SUBSTITUTE('04A_국토부원자료'!G1985,",","")),"")</f>
        <v>43.05</v>
      </c>
      <c r="F1984" s="41">
        <f>IFERROR(IF(AND('04A_국토부원자료'!H1985&lt;&gt;"",'04A_국토부원자료'!I1985&lt;&gt;""),DATE(INT(VALUE(SUBSTITUTE('04A_국토부원자료'!H1985,",",""))/100),MOD(VALUE(SUBSTITUTE('04A_국토부원자료'!H1985,",","")),100),VALUE(SUBSTITUTE('04A_국토부원자료'!I1985,",",""))),""),"")</f>
        <v>45914</v>
      </c>
      <c r="G1984" s="42">
        <f>IFERROR(VALUE(SUBSTITUTE('04A_국토부원자료'!J1985,",","")),"")</f>
        <v>36700</v>
      </c>
      <c r="H1984" s="43">
        <f t="shared" si="60"/>
        <v>367000000</v>
      </c>
      <c r="I1984" s="43">
        <f t="shared" si="61"/>
        <v>8524970.9639953543</v>
      </c>
      <c r="J1984" s="38">
        <f>IFERROR(VALUE(SUBSTITUTE('04A_국토부원자료'!K1985,",","")),"")</f>
        <v>17</v>
      </c>
      <c r="K1984" s="38">
        <f>IFERROR(VALUE(SUBSTITUTE('04A_국토부원자료'!N1985,",","")),"")</f>
        <v>2004</v>
      </c>
      <c r="L1984" s="39" t="str">
        <f>IFERROR('04A_국토부원자료'!O1985,"")</f>
        <v>오금로 87</v>
      </c>
      <c r="M1984" s="39" t="str">
        <f>IFERROR('04A_국토부원자료'!Q1985,"")</f>
        <v>중개거래</v>
      </c>
      <c r="N1984" s="38">
        <f>IF(B1984="","",IF('02_대상물건입력'!B5="",1,IF(ISNUMBER(SEARCH('02_대상물건입력'!B5,B1984)),1,0)))</f>
        <v>1</v>
      </c>
      <c r="O1984" s="38">
        <f>IF(B1984="","",IF('02_대상물건입력'!B6="",1,IF(ISNUMBER(SEARCH('02_대상물건입력'!B6,B1984)),1,0)))</f>
        <v>0</v>
      </c>
      <c r="P1984" s="38">
        <f>IF(L1984="","",IF('02_대상물건입력'!B15="",0,IF(ISNUMBER(SEARCH('02_대상물건입력'!B15,L1984)),1,0)))</f>
        <v>0</v>
      </c>
      <c r="Q1984" s="38">
        <f>IF(D1984="","",IF('02_대상물건입력'!B8="",0,IF(ISNUMBER(SEARCH('02_대상물건입력'!B8,D1984)),1,0)))</f>
        <v>0</v>
      </c>
      <c r="R1984" s="44">
        <f>IFERROR(ABS(E1984-'02_대상물건입력'!B11)/'02_대상물건입력'!B11,"")</f>
        <v>0.58023404349039009</v>
      </c>
      <c r="S1984" s="38">
        <f>IFERROR(ABS(J1984-'02_대상물건입력'!B10),"")</f>
        <v>5</v>
      </c>
      <c r="T1984" s="38">
        <f>IFERROR(ABS('01_설정'!B4-F1984),"")</f>
        <v>198</v>
      </c>
      <c r="U1984" s="38">
        <f>IFERROR(ABS(K1984-YEAR('02_대상물건입력'!B14)),"")</f>
        <v>22</v>
      </c>
      <c r="V1984" s="38" t="str">
        <f>IF(B1984="","",IF(AND(E1984&gt;0,F1984&gt;0,H1984&gt;0,OR('04A_국토부원자료'!P1985="",'04A_국토부원자료'!P1985="-"),IF('01_설정'!B10=1,N1984=1,TRUE),R1984&lt;='01_설정'!B5,S1984&lt;='01_설정'!B6,T1984&lt;='01_설정'!B7,U1984&lt;='01_설정'!B8),"Y",""))</f>
        <v/>
      </c>
      <c r="W1984" s="40" t="str">
        <f>IF(V1984&lt;&gt;"Y","",MAX(0,(1-R1984/'01_설정'!B5))*'01_설정'!B14+MAX(0,(1-S1984/'01_설정'!B6))*'01_설정'!B15+MAX(0,(1-T1984/'01_설정'!B7))*'01_설정'!B16+MAX(0,(1-U1984/'01_설정'!B8))*'01_설정'!B17+O1984*'01_설정'!B11+Q1984*'01_설정'!B12+P1984*'01_설정'!B13)</f>
        <v/>
      </c>
      <c r="X1984" s="38" t="str">
        <f>IF(W1984="","",1+COUNTIFS($W$4:$W$3003,"&gt;"&amp;W1984)+COUNTIFS($W$4:W1984,W1984)-1)</f>
        <v/>
      </c>
    </row>
    <row r="1985" spans="1:24" ht="16.5">
      <c r="A1985" s="38">
        <f>IF('04A_국토부원자료'!A1986="","",ROW()-3)</f>
        <v>1982</v>
      </c>
      <c r="B1985" s="39" t="str">
        <f>IFERROR('04A_국토부원자료'!B1986,"")</f>
        <v>서울특별시 송파구 방이동</v>
      </c>
      <c r="C1985" s="39" t="str">
        <f>IF(B1985="","",IF('04A_국토부원자료'!C1986&lt;&gt;"",'04A_국토부원자료'!C1986,TRIM('04A_국토부원자료'!D1986&amp;IF('04A_국토부원자료'!E1986&lt;&gt;"","-"&amp;'04A_국토부원자료'!E1986,""))))</f>
        <v>49</v>
      </c>
      <c r="D1985" s="39" t="str">
        <f>IFERROR('04A_국토부원자료'!F1986,"")</f>
        <v>오르본 인투파크 오피스텔</v>
      </c>
      <c r="E1985" s="40">
        <f>IFERROR(VALUE(SUBSTITUTE('04A_국토부원자료'!G1986,",","")),"")</f>
        <v>29.616</v>
      </c>
      <c r="F1985" s="41">
        <f>IFERROR(IF(AND('04A_국토부원자료'!H1986&lt;&gt;"",'04A_국토부원자료'!I1986&lt;&gt;""),DATE(INT(VALUE(SUBSTITUTE('04A_국토부원자료'!H1986,",",""))/100),MOD(VALUE(SUBSTITUTE('04A_국토부원자료'!H1986,",","")),100),VALUE(SUBSTITUTE('04A_국토부원자료'!I1986,",",""))),""),"")</f>
        <v>45913</v>
      </c>
      <c r="G1985" s="42">
        <f>IFERROR(VALUE(SUBSTITUTE('04A_국토부원자료'!J1986,",","")),"")</f>
        <v>30500</v>
      </c>
      <c r="H1985" s="43">
        <f t="shared" si="60"/>
        <v>305000000</v>
      </c>
      <c r="I1985" s="43">
        <f t="shared" si="61"/>
        <v>10298487.304159913</v>
      </c>
      <c r="J1985" s="38">
        <f>IFERROR(VALUE(SUBSTITUTE('04A_국토부원자료'!K1986,",","")),"")</f>
        <v>17</v>
      </c>
      <c r="K1985" s="38">
        <f>IFERROR(VALUE(SUBSTITUTE('04A_국토부원자료'!N1986,",","")),"")</f>
        <v>2018</v>
      </c>
      <c r="L1985" s="39" t="str">
        <f>IFERROR('04A_국토부원자료'!O1986,"")</f>
        <v>오금로11길 55-22</v>
      </c>
      <c r="M1985" s="39" t="str">
        <f>IFERROR('04A_국토부원자료'!Q1986,"")</f>
        <v>중개거래</v>
      </c>
      <c r="N1985" s="38">
        <f>IF(B1985="","",IF('02_대상물건입력'!B5="",1,IF(ISNUMBER(SEARCH('02_대상물건입력'!B5,B1985)),1,0)))</f>
        <v>1</v>
      </c>
      <c r="O1985" s="38">
        <f>IF(B1985="","",IF('02_대상물건입력'!B6="",1,IF(ISNUMBER(SEARCH('02_대상물건입력'!B6,B1985)),1,0)))</f>
        <v>0</v>
      </c>
      <c r="P1985" s="38">
        <f>IF(L1985="","",IF('02_대상물건입력'!B15="",0,IF(ISNUMBER(SEARCH('02_대상물건입력'!B15,L1985)),1,0)))</f>
        <v>0</v>
      </c>
      <c r="Q1985" s="38">
        <f>IF(D1985="","",IF('02_대상물건입력'!B8="",0,IF(ISNUMBER(SEARCH('02_대상물건입력'!B8,D1985)),1,0)))</f>
        <v>0</v>
      </c>
      <c r="R1985" s="44">
        <f>IFERROR(ABS(E1985-'02_대상물건입력'!B11)/'02_대상물건입력'!B11,"")</f>
        <v>8.7112925249974327E-2</v>
      </c>
      <c r="S1985" s="38">
        <f>IFERROR(ABS(J1985-'02_대상물건입력'!B10),"")</f>
        <v>5</v>
      </c>
      <c r="T1985" s="38">
        <f>IFERROR(ABS('01_설정'!B4-F1985),"")</f>
        <v>199</v>
      </c>
      <c r="U1985" s="38">
        <f>IFERROR(ABS(K1985-YEAR('02_대상물건입력'!B14)),"")</f>
        <v>8</v>
      </c>
      <c r="V1985" s="38" t="str">
        <f>IF(B1985="","",IF(AND(E1985&gt;0,F1985&gt;0,H1985&gt;0,OR('04A_국토부원자료'!P1986="",'04A_국토부원자료'!P1986="-"),IF('01_설정'!B10=1,N1985=1,TRUE),R1985&lt;='01_설정'!B5,S1985&lt;='01_설정'!B6,T1985&lt;='01_설정'!B7,U1985&lt;='01_설정'!B8),"Y",""))</f>
        <v>Y</v>
      </c>
      <c r="W1985" s="40">
        <f>IF(V1985&lt;&gt;"Y","",MAX(0,(1-R1985/'01_설정'!B5))*'01_설정'!B14+MAX(0,(1-S1985/'01_설정'!B6))*'01_설정'!B15+MAX(0,(1-T1985/'01_설정'!B7))*'01_설정'!B16+MAX(0,(1-U1985/'01_설정'!B8))*'01_설정'!B17+O1985*'01_설정'!B11+Q1985*'01_설정'!B12+P1985*'01_설정'!B13)</f>
        <v>31.062829701289928</v>
      </c>
      <c r="X1985" s="38">
        <f>IF(W1985="","",1+COUNTIFS($W$4:$W$3003,"&gt;"&amp;W1985)+COUNTIFS($W$4:W1985,W1985)-1)</f>
        <v>164</v>
      </c>
    </row>
    <row r="1986" spans="1:24" ht="16.5">
      <c r="A1986" s="38">
        <f>IF('04A_국토부원자료'!A1987="","",ROW()-3)</f>
        <v>1983</v>
      </c>
      <c r="B1986" s="39" t="str">
        <f>IFERROR('04A_국토부원자료'!B1987,"")</f>
        <v>서울특별시 송파구 방이동</v>
      </c>
      <c r="C1986" s="39" t="str">
        <f>IF(B1986="","",IF('04A_국토부원자료'!C1987&lt;&gt;"",'04A_국토부원자료'!C1987,TRIM('04A_국토부원자료'!D1987&amp;IF('04A_국토부원자료'!E1987&lt;&gt;"","-"&amp;'04A_국토부원자료'!E1987,""))))</f>
        <v>22</v>
      </c>
      <c r="D1986" s="39" t="str">
        <f>IFERROR('04A_국토부원자료'!F1987,"")</f>
        <v>대우유토피아오피스텔</v>
      </c>
      <c r="E1986" s="40">
        <f>IFERROR(VALUE(SUBSTITUTE('04A_국토부원자료'!G1987,",","")),"")</f>
        <v>42.8</v>
      </c>
      <c r="F1986" s="41">
        <f>IFERROR(IF(AND('04A_국토부원자료'!H1987&lt;&gt;"",'04A_국토부원자료'!I1987&lt;&gt;""),DATE(INT(VALUE(SUBSTITUTE('04A_국토부원자료'!H1987,",",""))/100),MOD(VALUE(SUBSTITUTE('04A_국토부원자료'!H1987,",","")),100),VALUE(SUBSTITUTE('04A_국토부원자료'!I1987,",",""))),""),"")</f>
        <v>45910</v>
      </c>
      <c r="G1986" s="42">
        <f>IFERROR(VALUE(SUBSTITUTE('04A_국토부원자료'!J1987,",","")),"")</f>
        <v>22700</v>
      </c>
      <c r="H1986" s="43">
        <f t="shared" si="60"/>
        <v>227000000</v>
      </c>
      <c r="I1986" s="43">
        <f t="shared" si="61"/>
        <v>5303738.3177570095</v>
      </c>
      <c r="J1986" s="38">
        <f>IFERROR(VALUE(SUBSTITUTE('04A_국토부원자료'!K1987,",","")),"")</f>
        <v>7</v>
      </c>
      <c r="K1986" s="38">
        <f>IFERROR(VALUE(SUBSTITUTE('04A_국토부원자료'!N1987,",","")),"")</f>
        <v>1999</v>
      </c>
      <c r="L1986" s="39" t="str">
        <f>IFERROR('04A_국토부원자료'!O1987,"")</f>
        <v>올림픽로 336</v>
      </c>
      <c r="M1986" s="39" t="str">
        <f>IFERROR('04A_국토부원자료'!Q1987,"")</f>
        <v>중개거래</v>
      </c>
      <c r="N1986" s="38">
        <f>IF(B1986="","",IF('02_대상물건입력'!B5="",1,IF(ISNUMBER(SEARCH('02_대상물건입력'!B5,B1986)),1,0)))</f>
        <v>1</v>
      </c>
      <c r="O1986" s="38">
        <f>IF(B1986="","",IF('02_대상물건입력'!B6="",1,IF(ISNUMBER(SEARCH('02_대상물건입력'!B6,B1986)),1,0)))</f>
        <v>0</v>
      </c>
      <c r="P1986" s="38">
        <f>IF(L1986="","",IF('02_대상물건입력'!B15="",0,IF(ISNUMBER(SEARCH('02_대상물건입력'!B15,L1986)),1,0)))</f>
        <v>0</v>
      </c>
      <c r="Q1986" s="38">
        <f>IF(D1986="","",IF('02_대상물건입력'!B8="",0,IF(ISNUMBER(SEARCH('02_대상물건입력'!B8,D1986)),1,0)))</f>
        <v>0</v>
      </c>
      <c r="R1986" s="44">
        <f>IFERROR(ABS(E1986-'02_대상물건입력'!B11)/'02_대상물건입력'!B11,"")</f>
        <v>0.57105730688475487</v>
      </c>
      <c r="S1986" s="38">
        <f>IFERROR(ABS(J1986-'02_대상물건입력'!B10),"")</f>
        <v>5</v>
      </c>
      <c r="T1986" s="38">
        <f>IFERROR(ABS('01_설정'!B4-F1986),"")</f>
        <v>202</v>
      </c>
      <c r="U1986" s="38">
        <f>IFERROR(ABS(K1986-YEAR('02_대상물건입력'!B14)),"")</f>
        <v>27</v>
      </c>
      <c r="V1986" s="38" t="str">
        <f>IF(B1986="","",IF(AND(E1986&gt;0,F1986&gt;0,H1986&gt;0,OR('04A_국토부원자료'!P1987="",'04A_국토부원자료'!P1987="-"),IF('01_설정'!B10=1,N1986=1,TRUE),R1986&lt;='01_설정'!B5,S1986&lt;='01_설정'!B6,T1986&lt;='01_설정'!B7,U1986&lt;='01_설정'!B8),"Y",""))</f>
        <v/>
      </c>
      <c r="W1986" s="40" t="str">
        <f>IF(V1986&lt;&gt;"Y","",MAX(0,(1-R1986/'01_설정'!B5))*'01_설정'!B14+MAX(0,(1-S1986/'01_설정'!B6))*'01_설정'!B15+MAX(0,(1-T1986/'01_설정'!B7))*'01_설정'!B16+MAX(0,(1-U1986/'01_설정'!B8))*'01_설정'!B17+O1986*'01_설정'!B11+Q1986*'01_설정'!B12+P1986*'01_설정'!B13)</f>
        <v/>
      </c>
      <c r="X1986" s="38" t="str">
        <f>IF(W1986="","",1+COUNTIFS($W$4:$W$3003,"&gt;"&amp;W1986)+COUNTIFS($W$4:W1986,W1986)-1)</f>
        <v/>
      </c>
    </row>
    <row r="1987" spans="1:24" ht="16.5">
      <c r="A1987" s="38">
        <f>IF('04A_국토부원자료'!A1988="","",ROW()-3)</f>
        <v>1984</v>
      </c>
      <c r="B1987" s="39" t="str">
        <f>IFERROR('04A_국토부원자료'!B1988,"")</f>
        <v>서울특별시 송파구 방이동</v>
      </c>
      <c r="C1987" s="39" t="str">
        <f>IF(B1987="","",IF('04A_국토부원자료'!C1988&lt;&gt;"",'04A_국토부원자료'!C1988,TRIM('04A_국토부원자료'!D1988&amp;IF('04A_국토부원자료'!E1988&lt;&gt;"","-"&amp;'04A_국토부원자료'!E1988,""))))</f>
        <v>43-2</v>
      </c>
      <c r="D1987" s="39" t="str">
        <f>IFERROR('04A_국토부원자료'!F1988,"")</f>
        <v>잠실 트리움</v>
      </c>
      <c r="E1987" s="40">
        <f>IFERROR(VALUE(SUBSTITUTE('04A_국토부원자료'!G1988,",","")),"")</f>
        <v>24.83</v>
      </c>
      <c r="F1987" s="41">
        <f>IFERROR(IF(AND('04A_국토부원자료'!H1988&lt;&gt;"",'04A_국토부원자료'!I1988&lt;&gt;""),DATE(INT(VALUE(SUBSTITUTE('04A_국토부원자료'!H1988,",",""))/100),MOD(VALUE(SUBSTITUTE('04A_국토부원자료'!H1988,",","")),100),VALUE(SUBSTITUTE('04A_국토부원자료'!I1988,",",""))),""),"")</f>
        <v>45910</v>
      </c>
      <c r="G1987" s="42">
        <f>IFERROR(VALUE(SUBSTITUTE('04A_국토부원자료'!J1988,",","")),"")</f>
        <v>27900</v>
      </c>
      <c r="H1987" s="43">
        <f t="shared" si="60"/>
        <v>279000000</v>
      </c>
      <c r="I1987" s="43">
        <f t="shared" si="61"/>
        <v>11236407.571486106</v>
      </c>
      <c r="J1987" s="38">
        <f>IFERROR(VALUE(SUBSTITUTE('04A_국토부원자료'!K1988,",","")),"")</f>
        <v>9</v>
      </c>
      <c r="K1987" s="38">
        <f>IFERROR(VALUE(SUBSTITUTE('04A_국토부원자료'!N1988,",","")),"")</f>
        <v>2019</v>
      </c>
      <c r="L1987" s="39" t="str">
        <f>IFERROR('04A_국토부원자료'!O1988,"")</f>
        <v>오금로11길 43</v>
      </c>
      <c r="M1987" s="39" t="str">
        <f>IFERROR('04A_국토부원자료'!Q1988,"")</f>
        <v>중개거래</v>
      </c>
      <c r="N1987" s="38">
        <f>IF(B1987="","",IF('02_대상물건입력'!B5="",1,IF(ISNUMBER(SEARCH('02_대상물건입력'!B5,B1987)),1,0)))</f>
        <v>1</v>
      </c>
      <c r="O1987" s="38">
        <f>IF(B1987="","",IF('02_대상물건입력'!B6="",1,IF(ISNUMBER(SEARCH('02_대상물건입력'!B6,B1987)),1,0)))</f>
        <v>0</v>
      </c>
      <c r="P1987" s="38">
        <f>IF(L1987="","",IF('02_대상물건입력'!B15="",0,IF(ISNUMBER(SEARCH('02_대상물건입력'!B15,L1987)),1,0)))</f>
        <v>0</v>
      </c>
      <c r="Q1987" s="38">
        <f>IF(D1987="","",IF('02_대상물건입력'!B8="",0,IF(ISNUMBER(SEARCH('02_대상물건입력'!B8,D1987)),1,0)))</f>
        <v>0</v>
      </c>
      <c r="R1987" s="44">
        <f>IFERROR(ABS(E1987-'02_대상물건입력'!B11)/'02_대상물건입력'!B11,"")</f>
        <v>8.8566520328306961E-2</v>
      </c>
      <c r="S1987" s="38">
        <f>IFERROR(ABS(J1987-'02_대상물건입력'!B10),"")</f>
        <v>3</v>
      </c>
      <c r="T1987" s="38">
        <f>IFERROR(ABS('01_설정'!B4-F1987),"")</f>
        <v>202</v>
      </c>
      <c r="U1987" s="38">
        <f>IFERROR(ABS(K1987-YEAR('02_대상물건입력'!B14)),"")</f>
        <v>7</v>
      </c>
      <c r="V1987" s="38" t="str">
        <f>IF(B1987="","",IF(AND(E1987&gt;0,F1987&gt;0,H1987&gt;0,OR('04A_국토부원자료'!P1988="",'04A_국토부원자료'!P1988="-"),IF('01_설정'!B10=1,N1987=1,TRUE),R1987&lt;='01_설정'!B5,S1987&lt;='01_설정'!B6,T1987&lt;='01_설정'!B7,U1987&lt;='01_설정'!B8),"Y",""))</f>
        <v>Y</v>
      </c>
      <c r="W1987" s="40">
        <f>IF(V1987&lt;&gt;"Y","",MAX(0,(1-R1987/'01_설정'!B5))*'01_설정'!B14+MAX(0,(1-S1987/'01_설정'!B6))*'01_설정'!B15+MAX(0,(1-T1987/'01_설정'!B7))*'01_설정'!B16+MAX(0,(1-U1987/'01_설정'!B8))*'01_설정'!B17+O1987*'01_설정'!B11+Q1987*'01_설정'!B12+P1987*'01_설정'!B13)</f>
        <v>36.685598265903508</v>
      </c>
      <c r="X1987" s="38">
        <f>IF(W1987="","",1+COUNTIFS($W$4:$W$3003,"&gt;"&amp;W1987)+COUNTIFS($W$4:W1987,W1987)-1)</f>
        <v>95</v>
      </c>
    </row>
    <row r="1988" spans="1:24" ht="16.5">
      <c r="A1988" s="38">
        <f>IF('04A_국토부원자료'!A1989="","",ROW()-3)</f>
        <v>1985</v>
      </c>
      <c r="B1988" s="39" t="str">
        <f>IFERROR('04A_국토부원자료'!B1989,"")</f>
        <v>서울특별시 송파구 방이동</v>
      </c>
      <c r="C1988" s="39" t="str">
        <f>IF(B1988="","",IF('04A_국토부원자료'!C1989&lt;&gt;"",'04A_국토부원자료'!C1989,TRIM('04A_국토부원자료'!D1989&amp;IF('04A_국토부원자료'!E1989&lt;&gt;"","-"&amp;'04A_국토부원자료'!E1989,""))))</f>
        <v>35-4</v>
      </c>
      <c r="D1988" s="39" t="str">
        <f>IFERROR('04A_국토부원자료'!F1989,"")</f>
        <v>I-SPACE 잠실2</v>
      </c>
      <c r="E1988" s="40">
        <f>IFERROR(VALUE(SUBSTITUTE('04A_국토부원자료'!G1989,",","")),"")</f>
        <v>29.6</v>
      </c>
      <c r="F1988" s="41">
        <f>IFERROR(IF(AND('04A_국토부원자료'!H1989&lt;&gt;"",'04A_국토부원자료'!I1989&lt;&gt;""),DATE(INT(VALUE(SUBSTITUTE('04A_국토부원자료'!H1989,",",""))/100),MOD(VALUE(SUBSTITUTE('04A_국토부원자료'!H1989,",","")),100),VALUE(SUBSTITUTE('04A_국토부원자료'!I1989,",",""))),""),"")</f>
        <v>45908</v>
      </c>
      <c r="G1988" s="42">
        <f>IFERROR(VALUE(SUBSTITUTE('04A_국토부원자료'!J1989,",","")),"")</f>
        <v>20000</v>
      </c>
      <c r="H1988" s="43">
        <f t="shared" ref="H1988:H2051" si="62">IF(G1988="","",G1988*10000)</f>
        <v>200000000</v>
      </c>
      <c r="I1988" s="43">
        <f t="shared" ref="I1988:I2051" si="63">IFERROR(IF(AND(H1988&gt;0,E1988&gt;0),H1988/E1988,""),"")</f>
        <v>6756756.7567567565</v>
      </c>
      <c r="J1988" s="38">
        <f>IFERROR(VALUE(SUBSTITUTE('04A_국토부원자료'!K1989,",","")),"")</f>
        <v>11</v>
      </c>
      <c r="K1988" s="38">
        <f>IFERROR(VALUE(SUBSTITUTE('04A_국토부원자료'!N1989,",","")),"")</f>
        <v>2003</v>
      </c>
      <c r="L1988" s="39" t="str">
        <f>IFERROR('04A_국토부원자료'!O1989,"")</f>
        <v>올림픽로 354</v>
      </c>
      <c r="M1988" s="39" t="str">
        <f>IFERROR('04A_국토부원자료'!Q1989,"")</f>
        <v>중개거래</v>
      </c>
      <c r="N1988" s="38">
        <f>IF(B1988="","",IF('02_대상물건입력'!B5="",1,IF(ISNUMBER(SEARCH('02_대상물건입력'!B5,B1988)),1,0)))</f>
        <v>1</v>
      </c>
      <c r="O1988" s="38">
        <f>IF(B1988="","",IF('02_대상물건입력'!B6="",1,IF(ISNUMBER(SEARCH('02_대상물건입력'!B6,B1988)),1,0)))</f>
        <v>0</v>
      </c>
      <c r="P1988" s="38">
        <f>IF(L1988="","",IF('02_대상물건입력'!B15="",0,IF(ISNUMBER(SEARCH('02_대상물건입력'!B15,L1988)),1,0)))</f>
        <v>0</v>
      </c>
      <c r="Q1988" s="38">
        <f>IF(D1988="","",IF('02_대상물건입력'!B8="",0,IF(ISNUMBER(SEARCH('02_대상물건입력'!B8,D1988)),1,0)))</f>
        <v>0</v>
      </c>
      <c r="R1988" s="44">
        <f>IFERROR(ABS(E1988-'02_대상물건입력'!B11)/'02_대상물건입력'!B11,"")</f>
        <v>8.6525614107213739E-2</v>
      </c>
      <c r="S1988" s="38">
        <f>IFERROR(ABS(J1988-'02_대상물건입력'!B10),"")</f>
        <v>1</v>
      </c>
      <c r="T1988" s="38">
        <f>IFERROR(ABS('01_설정'!B4-F1988),"")</f>
        <v>204</v>
      </c>
      <c r="U1988" s="38">
        <f>IFERROR(ABS(K1988-YEAR('02_대상물건입력'!B14)),"")</f>
        <v>23</v>
      </c>
      <c r="V1988" s="38" t="str">
        <f>IF(B1988="","",IF(AND(E1988&gt;0,F1988&gt;0,H1988&gt;0,OR('04A_국토부원자료'!P1989="",'04A_국토부원자료'!P1989="-"),IF('01_설정'!B10=1,N1988=1,TRUE),R1988&lt;='01_설정'!B5,S1988&lt;='01_설정'!B6,T1988&lt;='01_설정'!B7,U1988&lt;='01_설정'!B8),"Y",""))</f>
        <v/>
      </c>
      <c r="W1988" s="40" t="str">
        <f>IF(V1988&lt;&gt;"Y","",MAX(0,(1-R1988/'01_설정'!B5))*'01_설정'!B14+MAX(0,(1-S1988/'01_설정'!B6))*'01_설정'!B15+MAX(0,(1-T1988/'01_설정'!B7))*'01_설정'!B16+MAX(0,(1-U1988/'01_설정'!B8))*'01_설정'!B17+O1988*'01_설정'!B11+Q1988*'01_설정'!B12+P1988*'01_설정'!B13)</f>
        <v/>
      </c>
      <c r="X1988" s="38" t="str">
        <f>IF(W1988="","",1+COUNTIFS($W$4:$W$3003,"&gt;"&amp;W1988)+COUNTIFS($W$4:W1988,W1988)-1)</f>
        <v/>
      </c>
    </row>
    <row r="1989" spans="1:24" ht="16.5">
      <c r="A1989" s="38">
        <f>IF('04A_국토부원자료'!A1990="","",ROW()-3)</f>
        <v>1986</v>
      </c>
      <c r="B1989" s="39" t="str">
        <f>IFERROR('04A_국토부원자료'!B1990,"")</f>
        <v>서울특별시 송파구 방이동</v>
      </c>
      <c r="C1989" s="39" t="str">
        <f>IF(B1989="","",IF('04A_국토부원자료'!C1990&lt;&gt;"",'04A_국토부원자료'!C1990,TRIM('04A_국토부원자료'!D1990&amp;IF('04A_국토부원자료'!E1990&lt;&gt;"","-"&amp;'04A_국토부원자료'!E1990,""))))</f>
        <v>43</v>
      </c>
      <c r="D1989" s="39" t="str">
        <f>IFERROR('04A_국토부원자료'!F1990,"")</f>
        <v>대명벨리온</v>
      </c>
      <c r="E1989" s="40">
        <f>IFERROR(VALUE(SUBSTITUTE('04A_국토부원자료'!G1990,",","")),"")</f>
        <v>17.12</v>
      </c>
      <c r="F1989" s="41">
        <f>IFERROR(IF(AND('04A_국토부원자료'!H1990&lt;&gt;"",'04A_국토부원자료'!I1990&lt;&gt;""),DATE(INT(VALUE(SUBSTITUTE('04A_국토부원자료'!H1990,",",""))/100),MOD(VALUE(SUBSTITUTE('04A_국토부원자료'!H1990,",","")),100),VALUE(SUBSTITUTE('04A_국토부원자료'!I1990,",",""))),""),"")</f>
        <v>45905</v>
      </c>
      <c r="G1989" s="42">
        <f>IFERROR(VALUE(SUBSTITUTE('04A_국토부원자료'!J1990,",","")),"")</f>
        <v>17000</v>
      </c>
      <c r="H1989" s="43">
        <f t="shared" si="62"/>
        <v>170000000</v>
      </c>
      <c r="I1989" s="43">
        <f t="shared" si="63"/>
        <v>9929906.5420560744</v>
      </c>
      <c r="J1989" s="38">
        <f>IFERROR(VALUE(SUBSTITUTE('04A_국토부원자료'!K1990,",","")),"")</f>
        <v>11</v>
      </c>
      <c r="K1989" s="38">
        <f>IFERROR(VALUE(SUBSTITUTE('04A_국토부원자료'!N1990,",","")),"")</f>
        <v>2017</v>
      </c>
      <c r="L1989" s="39" t="str">
        <f>IFERROR('04A_국토부원자료'!O1990,"")</f>
        <v>오금로11길 37</v>
      </c>
      <c r="M1989" s="39" t="str">
        <f>IFERROR('04A_국토부원자료'!Q1990,"")</f>
        <v>직거래</v>
      </c>
      <c r="N1989" s="38">
        <f>IF(B1989="","",IF('02_대상물건입력'!B5="",1,IF(ISNUMBER(SEARCH('02_대상물건입력'!B5,B1989)),1,0)))</f>
        <v>1</v>
      </c>
      <c r="O1989" s="38">
        <f>IF(B1989="","",IF('02_대상물건입력'!B6="",1,IF(ISNUMBER(SEARCH('02_대상물건입력'!B6,B1989)),1,0)))</f>
        <v>0</v>
      </c>
      <c r="P1989" s="38">
        <f>IF(L1989="","",IF('02_대상물건입력'!B15="",0,IF(ISNUMBER(SEARCH('02_대상물건입력'!B15,L1989)),1,0)))</f>
        <v>0</v>
      </c>
      <c r="Q1989" s="38">
        <f>IF(D1989="","",IF('02_대상물건입력'!B8="",0,IF(ISNUMBER(SEARCH('02_대상물건입력'!B8,D1989)),1,0)))</f>
        <v>0</v>
      </c>
      <c r="R1989" s="44">
        <f>IFERROR(ABS(E1989-'02_대상물건입력'!B11)/'02_대상물건입력'!B11,"")</f>
        <v>0.37157707724609801</v>
      </c>
      <c r="S1989" s="38">
        <f>IFERROR(ABS(J1989-'02_대상물건입력'!B10),"")</f>
        <v>1</v>
      </c>
      <c r="T1989" s="38">
        <f>IFERROR(ABS('01_설정'!B4-F1989),"")</f>
        <v>207</v>
      </c>
      <c r="U1989" s="38">
        <f>IFERROR(ABS(K1989-YEAR('02_대상물건입력'!B14)),"")</f>
        <v>9</v>
      </c>
      <c r="V1989" s="38" t="str">
        <f>IF(B1989="","",IF(AND(E1989&gt;0,F1989&gt;0,H1989&gt;0,OR('04A_국토부원자료'!P1990="",'04A_국토부원자료'!P1990="-"),IF('01_설정'!B10=1,N1989=1,TRUE),R1989&lt;='01_설정'!B5,S1989&lt;='01_설정'!B6,T1989&lt;='01_설정'!B7,U1989&lt;='01_설정'!B8),"Y",""))</f>
        <v/>
      </c>
      <c r="W1989" s="40" t="str">
        <f>IF(V1989&lt;&gt;"Y","",MAX(0,(1-R1989/'01_설정'!B5))*'01_설정'!B14+MAX(0,(1-S1989/'01_설정'!B6))*'01_설정'!B15+MAX(0,(1-T1989/'01_설정'!B7))*'01_설정'!B16+MAX(0,(1-U1989/'01_설정'!B8))*'01_설정'!B17+O1989*'01_설정'!B11+Q1989*'01_설정'!B12+P1989*'01_설정'!B13)</f>
        <v/>
      </c>
      <c r="X1989" s="38" t="str">
        <f>IF(W1989="","",1+COUNTIFS($W$4:$W$3003,"&gt;"&amp;W1989)+COUNTIFS($W$4:W1989,W1989)-1)</f>
        <v/>
      </c>
    </row>
    <row r="1990" spans="1:24" ht="16.5">
      <c r="A1990" s="38">
        <f>IF('04A_국토부원자료'!A1991="","",ROW()-3)</f>
        <v>1987</v>
      </c>
      <c r="B1990" s="39" t="str">
        <f>IFERROR('04A_국토부원자료'!B1991,"")</f>
        <v>서울특별시 송파구 방이동</v>
      </c>
      <c r="C1990" s="39" t="str">
        <f>IF(B1990="","",IF('04A_국토부원자료'!C1991&lt;&gt;"",'04A_국토부원자료'!C1991,TRIM('04A_국토부원자료'!D1991&amp;IF('04A_국토부원자료'!E1991&lt;&gt;"","-"&amp;'04A_국토부원자료'!E1991,""))))</f>
        <v>28-4</v>
      </c>
      <c r="D1990" s="39" t="str">
        <f>IFERROR('04A_국토부원자료'!F1991,"")</f>
        <v>잠실 푸르지오발라드</v>
      </c>
      <c r="E1990" s="40">
        <f>IFERROR(VALUE(SUBSTITUTE('04A_국토부원자료'!G1991,",","")),"")</f>
        <v>53.12</v>
      </c>
      <c r="F1990" s="41">
        <f>IFERROR(IF(AND('04A_국토부원자료'!H1991&lt;&gt;"",'04A_국토부원자료'!I1991&lt;&gt;""),DATE(INT(VALUE(SUBSTITUTE('04A_국토부원자료'!H1991,",",""))/100),MOD(VALUE(SUBSTITUTE('04A_국토부원자료'!H1991,",","")),100),VALUE(SUBSTITUTE('04A_국토부원자료'!I1991,",",""))),""),"")</f>
        <v>45901</v>
      </c>
      <c r="G1990" s="42">
        <f>IFERROR(VALUE(SUBSTITUTE('04A_국토부원자료'!J1991,",","")),"")</f>
        <v>139150</v>
      </c>
      <c r="H1990" s="43">
        <f t="shared" si="62"/>
        <v>1391500000</v>
      </c>
      <c r="I1990" s="43">
        <f t="shared" si="63"/>
        <v>26195406.626506027</v>
      </c>
      <c r="J1990" s="38">
        <f>IFERROR(VALUE(SUBSTITUTE('04A_국토부원자료'!K1991,",","")),"")</f>
        <v>4</v>
      </c>
      <c r="K1990" s="38">
        <f>IFERROR(VALUE(SUBSTITUTE('04A_국토부원자료'!N1991,",","")),"")</f>
        <v>2024</v>
      </c>
      <c r="L1990" s="39" t="str">
        <f>IFERROR('04A_국토부원자료'!O1991,"")</f>
        <v>오금로11길 11-11</v>
      </c>
      <c r="M1990" s="39" t="str">
        <f>IFERROR('04A_국토부원자료'!Q1991,"")</f>
        <v>직거래</v>
      </c>
      <c r="N1990" s="38">
        <f>IF(B1990="","",IF('02_대상물건입력'!B5="",1,IF(ISNUMBER(SEARCH('02_대상물건입력'!B5,B1990)),1,0)))</f>
        <v>1</v>
      </c>
      <c r="O1990" s="38">
        <f>IF(B1990="","",IF('02_대상물건입력'!B6="",1,IF(ISNUMBER(SEARCH('02_대상물건입력'!B6,B1990)),1,0)))</f>
        <v>0</v>
      </c>
      <c r="P1990" s="38">
        <f>IF(L1990="","",IF('02_대상물건입력'!B15="",0,IF(ISNUMBER(SEARCH('02_대상물건입력'!B15,L1990)),1,0)))</f>
        <v>0</v>
      </c>
      <c r="Q1990" s="38">
        <f>IF(D1990="","",IF('02_대상물건입력'!B8="",0,IF(ISNUMBER(SEARCH('02_대상물건입력'!B8,D1990)),1,0)))</f>
        <v>0</v>
      </c>
      <c r="R1990" s="44">
        <f>IFERROR(ABS(E1990-'02_대상물건입력'!B11)/'02_대상물건입력'!B11,"")</f>
        <v>0.94987299396537794</v>
      </c>
      <c r="S1990" s="38">
        <f>IFERROR(ABS(J1990-'02_대상물건입력'!B10),"")</f>
        <v>8</v>
      </c>
      <c r="T1990" s="38">
        <f>IFERROR(ABS('01_설정'!B4-F1990),"")</f>
        <v>211</v>
      </c>
      <c r="U1990" s="38">
        <f>IFERROR(ABS(K1990-YEAR('02_대상물건입력'!B14)),"")</f>
        <v>2</v>
      </c>
      <c r="V1990" s="38" t="str">
        <f>IF(B1990="","",IF(AND(E1990&gt;0,F1990&gt;0,H1990&gt;0,OR('04A_국토부원자료'!P1991="",'04A_국토부원자료'!P1991="-"),IF('01_설정'!B10=1,N1990=1,TRUE),R1990&lt;='01_설정'!B5,S1990&lt;='01_설정'!B6,T1990&lt;='01_설정'!B7,U1990&lt;='01_설정'!B8),"Y",""))</f>
        <v/>
      </c>
      <c r="W1990" s="40" t="str">
        <f>IF(V1990&lt;&gt;"Y","",MAX(0,(1-R1990/'01_설정'!B5))*'01_설정'!B14+MAX(0,(1-S1990/'01_설정'!B6))*'01_설정'!B15+MAX(0,(1-T1990/'01_설정'!B7))*'01_설정'!B16+MAX(0,(1-U1990/'01_설정'!B8))*'01_설정'!B17+O1990*'01_설정'!B11+Q1990*'01_설정'!B12+P1990*'01_설정'!B13)</f>
        <v/>
      </c>
      <c r="X1990" s="38" t="str">
        <f>IF(W1990="","",1+COUNTIFS($W$4:$W$3003,"&gt;"&amp;W1990)+COUNTIFS($W$4:W1990,W1990)-1)</f>
        <v/>
      </c>
    </row>
    <row r="1991" spans="1:24" ht="16.5">
      <c r="A1991" s="38">
        <f>IF('04A_국토부원자료'!A1992="","",ROW()-3)</f>
        <v>1988</v>
      </c>
      <c r="B1991" s="39" t="str">
        <f>IFERROR('04A_국토부원자료'!B1992,"")</f>
        <v>서울특별시 송파구 방이동</v>
      </c>
      <c r="C1991" s="39" t="str">
        <f>IF(B1991="","",IF('04A_국토부원자료'!C1992&lt;&gt;"",'04A_국토부원자료'!C1992,TRIM('04A_국토부원자료'!D1992&amp;IF('04A_국토부원자료'!E1992&lt;&gt;"","-"&amp;'04A_국토부원자료'!E1992,""))))</f>
        <v>49-5</v>
      </c>
      <c r="D1991" s="39" t="str">
        <f>IFERROR('04A_국토부원자료'!F1992,"")</f>
        <v>올림픽파크존오피스텔</v>
      </c>
      <c r="E1991" s="40">
        <f>IFERROR(VALUE(SUBSTITUTE('04A_국토부원자료'!G1992,",","")),"")</f>
        <v>25.78</v>
      </c>
      <c r="F1991" s="41">
        <f>IFERROR(IF(AND('04A_국토부원자료'!H1992&lt;&gt;"",'04A_국토부원자료'!I1992&lt;&gt;""),DATE(INT(VALUE(SUBSTITUTE('04A_국토부원자료'!H1992,",",""))/100),MOD(VALUE(SUBSTITUTE('04A_국토부원자료'!H1992,",","")),100),VALUE(SUBSTITUTE('04A_국토부원자료'!I1992,",",""))),""),"")</f>
        <v>45898</v>
      </c>
      <c r="G1991" s="42">
        <f>IFERROR(VALUE(SUBSTITUTE('04A_국토부원자료'!J1992,",","")),"")</f>
        <v>16000</v>
      </c>
      <c r="H1991" s="43">
        <f t="shared" si="62"/>
        <v>160000000</v>
      </c>
      <c r="I1991" s="43">
        <f t="shared" si="63"/>
        <v>6206361.5205585724</v>
      </c>
      <c r="J1991" s="38">
        <f>IFERROR(VALUE(SUBSTITUTE('04A_국토부원자료'!K1992,",","")),"")</f>
        <v>5</v>
      </c>
      <c r="K1991" s="38">
        <f>IFERROR(VALUE(SUBSTITUTE('04A_국토부원자료'!N1992,",","")),"")</f>
        <v>2002</v>
      </c>
      <c r="L1991" s="39" t="str">
        <f>IFERROR('04A_국토부원자료'!O1992,"")</f>
        <v>오금로11길 59</v>
      </c>
      <c r="M1991" s="39" t="str">
        <f>IFERROR('04A_국토부원자료'!Q1992,"")</f>
        <v>직거래</v>
      </c>
      <c r="N1991" s="38">
        <f>IF(B1991="","",IF('02_대상물건입력'!B5="",1,IF(ISNUMBER(SEARCH('02_대상물건입력'!B5,B1991)),1,0)))</f>
        <v>1</v>
      </c>
      <c r="O1991" s="38">
        <f>IF(B1991="","",IF('02_대상물건입력'!B6="",1,IF(ISNUMBER(SEARCH('02_대상물건입력'!B6,B1991)),1,0)))</f>
        <v>0</v>
      </c>
      <c r="P1991" s="38">
        <f>IF(L1991="","",IF('02_대상물건입력'!B15="",0,IF(ISNUMBER(SEARCH('02_대상물건입력'!B15,L1991)),1,0)))</f>
        <v>0</v>
      </c>
      <c r="Q1991" s="38">
        <f>IF(D1991="","",IF('02_대상물건입력'!B8="",0,IF(ISNUMBER(SEARCH('02_대상물건입력'!B8,D1991)),1,0)))</f>
        <v>0</v>
      </c>
      <c r="R1991" s="44">
        <f>IFERROR(ABS(E1991-'02_대상물건입력'!B11)/'02_대상물건입력'!B11,"")</f>
        <v>5.36949212268929E-2</v>
      </c>
      <c r="S1991" s="38">
        <f>IFERROR(ABS(J1991-'02_대상물건입력'!B10),"")</f>
        <v>7</v>
      </c>
      <c r="T1991" s="38">
        <f>IFERROR(ABS('01_설정'!B4-F1991),"")</f>
        <v>214</v>
      </c>
      <c r="U1991" s="38">
        <f>IFERROR(ABS(K1991-YEAR('02_대상물건입력'!B14)),"")</f>
        <v>24</v>
      </c>
      <c r="V1991" s="38" t="str">
        <f>IF(B1991="","",IF(AND(E1991&gt;0,F1991&gt;0,H1991&gt;0,OR('04A_국토부원자료'!P1992="",'04A_국토부원자료'!P1992="-"),IF('01_설정'!B10=1,N1991=1,TRUE),R1991&lt;='01_설정'!B5,S1991&lt;='01_설정'!B6,T1991&lt;='01_설정'!B7,U1991&lt;='01_설정'!B8),"Y",""))</f>
        <v/>
      </c>
      <c r="W1991" s="40" t="str">
        <f>IF(V1991&lt;&gt;"Y","",MAX(0,(1-R1991/'01_설정'!B5))*'01_설정'!B14+MAX(0,(1-S1991/'01_설정'!B6))*'01_설정'!B15+MAX(0,(1-T1991/'01_설정'!B7))*'01_설정'!B16+MAX(0,(1-U1991/'01_설정'!B8))*'01_설정'!B17+O1991*'01_설정'!B11+Q1991*'01_설정'!B12+P1991*'01_설정'!B13)</f>
        <v/>
      </c>
      <c r="X1991" s="38" t="str">
        <f>IF(W1991="","",1+COUNTIFS($W$4:$W$3003,"&gt;"&amp;W1991)+COUNTIFS($W$4:W1991,W1991)-1)</f>
        <v/>
      </c>
    </row>
    <row r="1992" spans="1:24" ht="16.5">
      <c r="A1992" s="38">
        <f>IF('04A_국토부원자료'!A1993="","",ROW()-3)</f>
        <v>1989</v>
      </c>
      <c r="B1992" s="39" t="str">
        <f>IFERROR('04A_국토부원자료'!B1993,"")</f>
        <v>서울특별시 송파구 방이동</v>
      </c>
      <c r="C1992" s="39" t="str">
        <f>IF(B1992="","",IF('04A_국토부원자료'!C1993&lt;&gt;"",'04A_국토부원자료'!C1993,TRIM('04A_국토부원자료'!D1993&amp;IF('04A_국토부원자료'!E1993&lt;&gt;"","-"&amp;'04A_국토부원자료'!E1993,""))))</f>
        <v>47-2</v>
      </c>
      <c r="D1992" s="39" t="str">
        <f>IFERROR('04A_국토부원자료'!F1993,"")</f>
        <v>에비뉴잠실</v>
      </c>
      <c r="E1992" s="40">
        <f>IFERROR(VALUE(SUBSTITUTE('04A_국토부원자료'!G1993,",","")),"")</f>
        <v>41.45</v>
      </c>
      <c r="F1992" s="41">
        <f>IFERROR(IF(AND('04A_국토부원자료'!H1993&lt;&gt;"",'04A_국토부원자료'!I1993&lt;&gt;""),DATE(INT(VALUE(SUBSTITUTE('04A_국토부원자료'!H1993,",",""))/100),MOD(VALUE(SUBSTITUTE('04A_국토부원자료'!H1993,",","")),100),VALUE(SUBSTITUTE('04A_국토부원자료'!I1993,",",""))),""),"")</f>
        <v>45898</v>
      </c>
      <c r="G1992" s="42">
        <f>IFERROR(VALUE(SUBSTITUTE('04A_국토부원자료'!J1993,",","")),"")</f>
        <v>37000</v>
      </c>
      <c r="H1992" s="43">
        <f t="shared" si="62"/>
        <v>370000000</v>
      </c>
      <c r="I1992" s="43">
        <f t="shared" si="63"/>
        <v>8926417.3703256939</v>
      </c>
      <c r="J1992" s="38">
        <f>IFERROR(VALUE(SUBSTITUTE('04A_국토부원자료'!K1993,",","")),"")</f>
        <v>3</v>
      </c>
      <c r="K1992" s="38">
        <f>IFERROR(VALUE(SUBSTITUTE('04A_국토부원자료'!N1993,",","")),"")</f>
        <v>2020</v>
      </c>
      <c r="L1992" s="39" t="str">
        <f>IFERROR('04A_국토부원자료'!O1993,"")</f>
        <v>오금로11길 47-16</v>
      </c>
      <c r="M1992" s="39" t="str">
        <f>IFERROR('04A_국토부원자료'!Q1993,"")</f>
        <v>직거래</v>
      </c>
      <c r="N1992" s="38">
        <f>IF(B1992="","",IF('02_대상물건입력'!B5="",1,IF(ISNUMBER(SEARCH('02_대상물건입력'!B5,B1992)),1,0)))</f>
        <v>1</v>
      </c>
      <c r="O1992" s="38">
        <f>IF(B1992="","",IF('02_대상물건입력'!B6="",1,IF(ISNUMBER(SEARCH('02_대상물건입력'!B6,B1992)),1,0)))</f>
        <v>0</v>
      </c>
      <c r="P1992" s="38">
        <f>IF(L1992="","",IF('02_대상물건입력'!B15="",0,IF(ISNUMBER(SEARCH('02_대상물건입력'!B15,L1992)),1,0)))</f>
        <v>0</v>
      </c>
      <c r="Q1992" s="38">
        <f>IF(D1992="","",IF('02_대상물건입력'!B8="",0,IF(ISNUMBER(SEARCH('02_대상물건입력'!B8,D1992)),1,0)))</f>
        <v>0</v>
      </c>
      <c r="R1992" s="44">
        <f>IFERROR(ABS(E1992-'02_대상물건입력'!B11)/'02_대상물건입력'!B11,"")</f>
        <v>0.52150292921432473</v>
      </c>
      <c r="S1992" s="38">
        <f>IFERROR(ABS(J1992-'02_대상물건입력'!B10),"")</f>
        <v>9</v>
      </c>
      <c r="T1992" s="38">
        <f>IFERROR(ABS('01_설정'!B4-F1992),"")</f>
        <v>214</v>
      </c>
      <c r="U1992" s="38">
        <f>IFERROR(ABS(K1992-YEAR('02_대상물건입력'!B14)),"")</f>
        <v>6</v>
      </c>
      <c r="V1992" s="38" t="str">
        <f>IF(B1992="","",IF(AND(E1992&gt;0,F1992&gt;0,H1992&gt;0,OR('04A_국토부원자료'!P1993="",'04A_국토부원자료'!P1993="-"),IF('01_설정'!B10=1,N1992=1,TRUE),R1992&lt;='01_설정'!B5,S1992&lt;='01_설정'!B6,T1992&lt;='01_설정'!B7,U1992&lt;='01_설정'!B8),"Y",""))</f>
        <v/>
      </c>
      <c r="W1992" s="40" t="str">
        <f>IF(V1992&lt;&gt;"Y","",MAX(0,(1-R1992/'01_설정'!B5))*'01_설정'!B14+MAX(0,(1-S1992/'01_설정'!B6))*'01_설정'!B15+MAX(0,(1-T1992/'01_설정'!B7))*'01_설정'!B16+MAX(0,(1-U1992/'01_설정'!B8))*'01_설정'!B17+O1992*'01_설정'!B11+Q1992*'01_설정'!B12+P1992*'01_설정'!B13)</f>
        <v/>
      </c>
      <c r="X1992" s="38" t="str">
        <f>IF(W1992="","",1+COUNTIFS($W$4:$W$3003,"&gt;"&amp;W1992)+COUNTIFS($W$4:W1992,W1992)-1)</f>
        <v/>
      </c>
    </row>
    <row r="1993" spans="1:24" ht="16.5">
      <c r="A1993" s="38">
        <f>IF('04A_국토부원자료'!A1994="","",ROW()-3)</f>
        <v>1990</v>
      </c>
      <c r="B1993" s="39" t="str">
        <f>IFERROR('04A_국토부원자료'!B1994,"")</f>
        <v>서울특별시 송파구 방이동</v>
      </c>
      <c r="C1993" s="39" t="str">
        <f>IF(B1993="","",IF('04A_국토부원자료'!C1994&lt;&gt;"",'04A_국토부원자료'!C1994,TRIM('04A_국토부원자료'!D1994&amp;IF('04A_국토부원자료'!E1994&lt;&gt;"","-"&amp;'04A_국토부원자료'!E1994,""))))</f>
        <v>49-11</v>
      </c>
      <c r="D1993" s="39" t="str">
        <f>IFERROR('04A_국토부원자료'!F1994,"")</f>
        <v>한 스위트 올림픽파크</v>
      </c>
      <c r="E1993" s="40">
        <f>IFERROR(VALUE(SUBSTITUTE('04A_국토부원자료'!G1994,",","")),"")</f>
        <v>15.98</v>
      </c>
      <c r="F1993" s="41">
        <f>IFERROR(IF(AND('04A_국토부원자료'!H1994&lt;&gt;"",'04A_국토부원자료'!I1994&lt;&gt;""),DATE(INT(VALUE(SUBSTITUTE('04A_국토부원자료'!H1994,",",""))/100),MOD(VALUE(SUBSTITUTE('04A_국토부원자료'!H1994,",","")),100),VALUE(SUBSTITUTE('04A_국토부원자료'!I1994,",",""))),""),"")</f>
        <v>45897</v>
      </c>
      <c r="G1993" s="42">
        <f>IFERROR(VALUE(SUBSTITUTE('04A_국토부원자료'!J1994,",","")),"")</f>
        <v>17700</v>
      </c>
      <c r="H1993" s="43">
        <f t="shared" si="62"/>
        <v>177000000</v>
      </c>
      <c r="I1993" s="43">
        <f t="shared" si="63"/>
        <v>11076345.431789737</v>
      </c>
      <c r="J1993" s="38">
        <f>IFERROR(VALUE(SUBSTITUTE('04A_국토부원자료'!K1994,",","")),"")</f>
        <v>12</v>
      </c>
      <c r="K1993" s="38">
        <f>IFERROR(VALUE(SUBSTITUTE('04A_국토부원자료'!N1994,",","")),"")</f>
        <v>2020</v>
      </c>
      <c r="L1993" s="39" t="str">
        <f>IFERROR('04A_국토부원자료'!O1994,"")</f>
        <v>백제고분로51길 9</v>
      </c>
      <c r="M1993" s="39" t="str">
        <f>IFERROR('04A_국토부원자료'!Q1994,"")</f>
        <v>중개거래</v>
      </c>
      <c r="N1993" s="38">
        <f>IF(B1993="","",IF('02_대상물건입력'!B5="",1,IF(ISNUMBER(SEARCH('02_대상물건입력'!B5,B1993)),1,0)))</f>
        <v>1</v>
      </c>
      <c r="O1993" s="38">
        <f>IF(B1993="","",IF('02_대상물건입력'!B6="",1,IF(ISNUMBER(SEARCH('02_대상물건입력'!B6,B1993)),1,0)))</f>
        <v>0</v>
      </c>
      <c r="P1993" s="38">
        <f>IF(L1993="","",IF('02_대상물건입력'!B15="",0,IF(ISNUMBER(SEARCH('02_대상물건입력'!B15,L1993)),1,0)))</f>
        <v>0</v>
      </c>
      <c r="Q1993" s="38">
        <f>IF(D1993="","",IF('02_대상물건입력'!B8="",0,IF(ISNUMBER(SEARCH('02_대상물건입력'!B8,D1993)),1,0)))</f>
        <v>0</v>
      </c>
      <c r="R1993" s="44">
        <f>IFERROR(ABS(E1993-'02_대상물건입력'!B11)/'02_대상물건입력'!B11,"")</f>
        <v>0.41342299616779477</v>
      </c>
      <c r="S1993" s="38">
        <f>IFERROR(ABS(J1993-'02_대상물건입력'!B10),"")</f>
        <v>0</v>
      </c>
      <c r="T1993" s="38">
        <f>IFERROR(ABS('01_설정'!B4-F1993),"")</f>
        <v>215</v>
      </c>
      <c r="U1993" s="38">
        <f>IFERROR(ABS(K1993-YEAR('02_대상물건입력'!B14)),"")</f>
        <v>6</v>
      </c>
      <c r="V1993" s="38" t="str">
        <f>IF(B1993="","",IF(AND(E1993&gt;0,F1993&gt;0,H1993&gt;0,OR('04A_국토부원자료'!P1994="",'04A_국토부원자료'!P1994="-"),IF('01_설정'!B10=1,N1993=1,TRUE),R1993&lt;='01_설정'!B5,S1993&lt;='01_설정'!B6,T1993&lt;='01_설정'!B7,U1993&lt;='01_설정'!B8),"Y",""))</f>
        <v/>
      </c>
      <c r="W1993" s="40" t="str">
        <f>IF(V1993&lt;&gt;"Y","",MAX(0,(1-R1993/'01_설정'!B5))*'01_설정'!B14+MAX(0,(1-S1993/'01_설정'!B6))*'01_설정'!B15+MAX(0,(1-T1993/'01_설정'!B7))*'01_설정'!B16+MAX(0,(1-U1993/'01_설정'!B8))*'01_설정'!B17+O1993*'01_설정'!B11+Q1993*'01_설정'!B12+P1993*'01_설정'!B13)</f>
        <v/>
      </c>
      <c r="X1993" s="38" t="str">
        <f>IF(W1993="","",1+COUNTIFS($W$4:$W$3003,"&gt;"&amp;W1993)+COUNTIFS($W$4:W1993,W1993)-1)</f>
        <v/>
      </c>
    </row>
    <row r="1994" spans="1:24" ht="16.5">
      <c r="A1994" s="38">
        <f>IF('04A_국토부원자료'!A1995="","",ROW()-3)</f>
        <v>1991</v>
      </c>
      <c r="B1994" s="39" t="str">
        <f>IFERROR('04A_국토부원자료'!B1995,"")</f>
        <v>서울특별시 송파구 방이동</v>
      </c>
      <c r="C1994" s="39" t="str">
        <f>IF(B1994="","",IF('04A_국토부원자료'!C1995&lt;&gt;"",'04A_국토부원자료'!C1995,TRIM('04A_국토부원자료'!D1995&amp;IF('04A_국토부원자료'!E1995&lt;&gt;"","-"&amp;'04A_국토부원자료'!E1995,""))))</f>
        <v>35-4</v>
      </c>
      <c r="D1994" s="39" t="str">
        <f>IFERROR('04A_국토부원자료'!F1995,"")</f>
        <v>I-SPACE 잠실2</v>
      </c>
      <c r="E1994" s="40">
        <f>IFERROR(VALUE(SUBSTITUTE('04A_국토부원자료'!G1995,",","")),"")</f>
        <v>29.6</v>
      </c>
      <c r="F1994" s="41">
        <f>IFERROR(IF(AND('04A_국토부원자료'!H1995&lt;&gt;"",'04A_국토부원자료'!I1995&lt;&gt;""),DATE(INT(VALUE(SUBSTITUTE('04A_국토부원자료'!H1995,",",""))/100),MOD(VALUE(SUBSTITUTE('04A_국토부원자료'!H1995,",","")),100),VALUE(SUBSTITUTE('04A_국토부원자료'!I1995,",",""))),""),"")</f>
        <v>45892</v>
      </c>
      <c r="G1994" s="42">
        <f>IFERROR(VALUE(SUBSTITUTE('04A_국토부원자료'!J1995,",","")),"")</f>
        <v>19500</v>
      </c>
      <c r="H1994" s="43">
        <f t="shared" si="62"/>
        <v>195000000</v>
      </c>
      <c r="I1994" s="43">
        <f t="shared" si="63"/>
        <v>6587837.8378378376</v>
      </c>
      <c r="J1994" s="38">
        <f>IFERROR(VALUE(SUBSTITUTE('04A_국토부원자료'!K1995,",","")),"")</f>
        <v>4</v>
      </c>
      <c r="K1994" s="38">
        <f>IFERROR(VALUE(SUBSTITUTE('04A_국토부원자료'!N1995,",","")),"")</f>
        <v>2003</v>
      </c>
      <c r="L1994" s="39" t="str">
        <f>IFERROR('04A_국토부원자료'!O1995,"")</f>
        <v>올림픽로 354</v>
      </c>
      <c r="M1994" s="39" t="str">
        <f>IFERROR('04A_국토부원자료'!Q1995,"")</f>
        <v>중개거래</v>
      </c>
      <c r="N1994" s="38">
        <f>IF(B1994="","",IF('02_대상물건입력'!B5="",1,IF(ISNUMBER(SEARCH('02_대상물건입력'!B5,B1994)),1,0)))</f>
        <v>1</v>
      </c>
      <c r="O1994" s="38">
        <f>IF(B1994="","",IF('02_대상물건입력'!B6="",1,IF(ISNUMBER(SEARCH('02_대상물건입력'!B6,B1994)),1,0)))</f>
        <v>0</v>
      </c>
      <c r="P1994" s="38">
        <f>IF(L1994="","",IF('02_대상물건입력'!B15="",0,IF(ISNUMBER(SEARCH('02_대상물건입력'!B15,L1994)),1,0)))</f>
        <v>0</v>
      </c>
      <c r="Q1994" s="38">
        <f>IF(D1994="","",IF('02_대상물건입력'!B8="",0,IF(ISNUMBER(SEARCH('02_대상물건입력'!B8,D1994)),1,0)))</f>
        <v>0</v>
      </c>
      <c r="R1994" s="44">
        <f>IFERROR(ABS(E1994-'02_대상물건입력'!B11)/'02_대상물건입력'!B11,"")</f>
        <v>8.6525614107213739E-2</v>
      </c>
      <c r="S1994" s="38">
        <f>IFERROR(ABS(J1994-'02_대상물건입력'!B10),"")</f>
        <v>8</v>
      </c>
      <c r="T1994" s="38">
        <f>IFERROR(ABS('01_설정'!B4-F1994),"")</f>
        <v>220</v>
      </c>
      <c r="U1994" s="38">
        <f>IFERROR(ABS(K1994-YEAR('02_대상물건입력'!B14)),"")</f>
        <v>23</v>
      </c>
      <c r="V1994" s="38" t="str">
        <f>IF(B1994="","",IF(AND(E1994&gt;0,F1994&gt;0,H1994&gt;0,OR('04A_국토부원자료'!P1995="",'04A_국토부원자료'!P1995="-"),IF('01_설정'!B10=1,N1994=1,TRUE),R1994&lt;='01_설정'!B5,S1994&lt;='01_설정'!B6,T1994&lt;='01_설정'!B7,U1994&lt;='01_설정'!B8),"Y",""))</f>
        <v/>
      </c>
      <c r="W1994" s="40" t="str">
        <f>IF(V1994&lt;&gt;"Y","",MAX(0,(1-R1994/'01_설정'!B5))*'01_설정'!B14+MAX(0,(1-S1994/'01_설정'!B6))*'01_설정'!B15+MAX(0,(1-T1994/'01_설정'!B7))*'01_설정'!B16+MAX(0,(1-U1994/'01_설정'!B8))*'01_설정'!B17+O1994*'01_설정'!B11+Q1994*'01_설정'!B12+P1994*'01_설정'!B13)</f>
        <v/>
      </c>
      <c r="X1994" s="38" t="str">
        <f>IF(W1994="","",1+COUNTIFS($W$4:$W$3003,"&gt;"&amp;W1994)+COUNTIFS($W$4:W1994,W1994)-1)</f>
        <v/>
      </c>
    </row>
    <row r="1995" spans="1:24" ht="16.5">
      <c r="A1995" s="38">
        <f>IF('04A_국토부원자료'!A1996="","",ROW()-3)</f>
        <v>1992</v>
      </c>
      <c r="B1995" s="39" t="str">
        <f>IFERROR('04A_국토부원자료'!B1996,"")</f>
        <v>서울특별시 송파구 방이동</v>
      </c>
      <c r="C1995" s="39" t="str">
        <f>IF(B1995="","",IF('04A_국토부원자료'!C1996&lt;&gt;"",'04A_국토부원자료'!C1996,TRIM('04A_국토부원자료'!D1996&amp;IF('04A_국토부원자료'!E1996&lt;&gt;"","-"&amp;'04A_국토부원자료'!E1996,""))))</f>
        <v>41-8</v>
      </c>
      <c r="D1995" s="39" t="str">
        <f>IFERROR('04A_국토부원자료'!F1996,"")</f>
        <v>잠실 벨솔레 오피스텔</v>
      </c>
      <c r="E1995" s="40">
        <f>IFERROR(VALUE(SUBSTITUTE('04A_국토부원자료'!G1996,",","")),"")</f>
        <v>29.324999999999999</v>
      </c>
      <c r="F1995" s="41">
        <f>IFERROR(IF(AND('04A_국토부원자료'!H1996&lt;&gt;"",'04A_국토부원자료'!I1996&lt;&gt;""),DATE(INT(VALUE(SUBSTITUTE('04A_국토부원자료'!H1996,",",""))/100),MOD(VALUE(SUBSTITUTE('04A_국토부원자료'!H1996,",","")),100),VALUE(SUBSTITUTE('04A_국토부원자료'!I1996,",",""))),""),"")</f>
        <v>45889</v>
      </c>
      <c r="G1995" s="42">
        <f>IFERROR(VALUE(SUBSTITUTE('04A_국토부원자료'!J1996,",","")),"")</f>
        <v>31000</v>
      </c>
      <c r="H1995" s="43">
        <f t="shared" si="62"/>
        <v>310000000</v>
      </c>
      <c r="I1995" s="43">
        <f t="shared" si="63"/>
        <v>10571184.995737426</v>
      </c>
      <c r="J1995" s="38">
        <f>IFERROR(VALUE(SUBSTITUTE('04A_국토부원자료'!K1996,",","")),"")</f>
        <v>14</v>
      </c>
      <c r="K1995" s="38">
        <f>IFERROR(VALUE(SUBSTITUTE('04A_국토부원자료'!N1996,",","")),"")</f>
        <v>2020</v>
      </c>
      <c r="L1995" s="39" t="str">
        <f>IFERROR('04A_국토부원자료'!O1996,"")</f>
        <v>올림픽로34길 5-13</v>
      </c>
      <c r="M1995" s="39" t="str">
        <f>IFERROR('04A_국토부원자료'!Q1996,"")</f>
        <v>중개거래</v>
      </c>
      <c r="N1995" s="38">
        <f>IF(B1995="","",IF('02_대상물건입력'!B5="",1,IF(ISNUMBER(SEARCH('02_대상물건입력'!B5,B1995)),1,0)))</f>
        <v>1</v>
      </c>
      <c r="O1995" s="38">
        <f>IF(B1995="","",IF('02_대상물건입력'!B6="",1,IF(ISNUMBER(SEARCH('02_대상물건입력'!B6,B1995)),1,0)))</f>
        <v>0</v>
      </c>
      <c r="P1995" s="38">
        <f>IF(L1995="","",IF('02_대상물건입력'!B15="",0,IF(ISNUMBER(SEARCH('02_대상물건입력'!B15,L1995)),1,0)))</f>
        <v>0</v>
      </c>
      <c r="Q1995" s="38">
        <f>IF(D1995="","",IF('02_대상물건입력'!B8="",0,IF(ISNUMBER(SEARCH('02_대상물건입력'!B8,D1995)),1,0)))</f>
        <v>0</v>
      </c>
      <c r="R1995" s="44">
        <f>IFERROR(ABS(E1995-'02_대상물건입력'!B11)/'02_대상물건입력'!B11,"")</f>
        <v>7.6431203841014886E-2</v>
      </c>
      <c r="S1995" s="38">
        <f>IFERROR(ABS(J1995-'02_대상물건입력'!B10),"")</f>
        <v>2</v>
      </c>
      <c r="T1995" s="38">
        <f>IFERROR(ABS('01_설정'!B4-F1995),"")</f>
        <v>223</v>
      </c>
      <c r="U1995" s="38">
        <f>IFERROR(ABS(K1995-YEAR('02_대상물건입력'!B14)),"")</f>
        <v>6</v>
      </c>
      <c r="V1995" s="38" t="str">
        <f>IF(B1995="","",IF(AND(E1995&gt;0,F1995&gt;0,H1995&gt;0,OR('04A_국토부원자료'!P1996="",'04A_국토부원자료'!P1996="-"),IF('01_설정'!B10=1,N1995=1,TRUE),R1995&lt;='01_설정'!B5,S1995&lt;='01_설정'!B6,T1995&lt;='01_설정'!B7,U1995&lt;='01_설정'!B8),"Y",""))</f>
        <v>Y</v>
      </c>
      <c r="W1995" s="40">
        <f>IF(V1995&lt;&gt;"Y","",MAX(0,(1-R1995/'01_설정'!B5))*'01_설정'!B14+MAX(0,(1-S1995/'01_설정'!B6))*'01_설정'!B15+MAX(0,(1-T1995/'01_설정'!B7))*'01_설정'!B16+MAX(0,(1-U1995/'01_설정'!B8))*'01_설정'!B17+O1995*'01_설정'!B11+Q1995*'01_설정'!B12+P1995*'01_설정'!B13)</f>
        <v>40.808300637333161</v>
      </c>
      <c r="X1995" s="38">
        <f>IF(W1995="","",1+COUNTIFS($W$4:$W$3003,"&gt;"&amp;W1995)+COUNTIFS($W$4:W1995,W1995)-1)</f>
        <v>58</v>
      </c>
    </row>
    <row r="1996" spans="1:24" ht="16.5">
      <c r="A1996" s="38">
        <f>IF('04A_국토부원자료'!A1997="","",ROW()-3)</f>
        <v>1993</v>
      </c>
      <c r="B1996" s="39" t="str">
        <f>IFERROR('04A_국토부원자료'!B1997,"")</f>
        <v>서울특별시 송파구 방이동</v>
      </c>
      <c r="C1996" s="39" t="str">
        <f>IF(B1996="","",IF('04A_국토부원자료'!C1997&lt;&gt;"",'04A_국토부원자료'!C1997,TRIM('04A_국토부원자료'!D1997&amp;IF('04A_국토부원자료'!E1997&lt;&gt;"","-"&amp;'04A_국토부원자료'!E1997,""))))</f>
        <v>22-5</v>
      </c>
      <c r="D1996" s="39" t="str">
        <f>IFERROR('04A_국토부원자료'!F1997,"")</f>
        <v>잠실리시온</v>
      </c>
      <c r="E1996" s="40">
        <f>IFERROR(VALUE(SUBSTITUTE('04A_국토부원자료'!G1997,",","")),"")</f>
        <v>43.05</v>
      </c>
      <c r="F1996" s="41">
        <f>IFERROR(IF(AND('04A_국토부원자료'!H1997&lt;&gt;"",'04A_국토부원자료'!I1997&lt;&gt;""),DATE(INT(VALUE(SUBSTITUTE('04A_국토부원자료'!H1997,",",""))/100),MOD(VALUE(SUBSTITUTE('04A_국토부원자료'!H1997,",","")),100),VALUE(SUBSTITUTE('04A_국토부원자료'!I1997,",",""))),""),"")</f>
        <v>45881</v>
      </c>
      <c r="G1996" s="42">
        <f>IFERROR(VALUE(SUBSTITUTE('04A_국토부원자료'!J1997,",","")),"")</f>
        <v>36400</v>
      </c>
      <c r="H1996" s="43">
        <f t="shared" si="62"/>
        <v>364000000</v>
      </c>
      <c r="I1996" s="43">
        <f t="shared" si="63"/>
        <v>8455284.5528455283</v>
      </c>
      <c r="J1996" s="38">
        <f>IFERROR(VALUE(SUBSTITUTE('04A_국토부원자료'!K1997,",","")),"")</f>
        <v>10</v>
      </c>
      <c r="K1996" s="38">
        <f>IFERROR(VALUE(SUBSTITUTE('04A_국토부원자료'!N1997,",","")),"")</f>
        <v>2004</v>
      </c>
      <c r="L1996" s="39" t="str">
        <f>IFERROR('04A_국토부원자료'!O1997,"")</f>
        <v>오금로 87</v>
      </c>
      <c r="M1996" s="39" t="str">
        <f>IFERROR('04A_국토부원자료'!Q1997,"")</f>
        <v>중개거래</v>
      </c>
      <c r="N1996" s="38">
        <f>IF(B1996="","",IF('02_대상물건입력'!B5="",1,IF(ISNUMBER(SEARCH('02_대상물건입력'!B5,B1996)),1,0)))</f>
        <v>1</v>
      </c>
      <c r="O1996" s="38">
        <f>IF(B1996="","",IF('02_대상물건입력'!B6="",1,IF(ISNUMBER(SEARCH('02_대상물건입력'!B6,B1996)),1,0)))</f>
        <v>0</v>
      </c>
      <c r="P1996" s="38">
        <f>IF(L1996="","",IF('02_대상물건입력'!B15="",0,IF(ISNUMBER(SEARCH('02_대상물건입력'!B15,L1996)),1,0)))</f>
        <v>0</v>
      </c>
      <c r="Q1996" s="38">
        <f>IF(D1996="","",IF('02_대상물건입력'!B8="",0,IF(ISNUMBER(SEARCH('02_대상물건입력'!B8,D1996)),1,0)))</f>
        <v>0</v>
      </c>
      <c r="R1996" s="44">
        <f>IFERROR(ABS(E1996-'02_대상물건입력'!B11)/'02_대상물건입력'!B11,"")</f>
        <v>0.58023404349039009</v>
      </c>
      <c r="S1996" s="38">
        <f>IFERROR(ABS(J1996-'02_대상물건입력'!B10),"")</f>
        <v>2</v>
      </c>
      <c r="T1996" s="38">
        <f>IFERROR(ABS('01_설정'!B4-F1996),"")</f>
        <v>231</v>
      </c>
      <c r="U1996" s="38">
        <f>IFERROR(ABS(K1996-YEAR('02_대상물건입력'!B14)),"")</f>
        <v>22</v>
      </c>
      <c r="V1996" s="38" t="str">
        <f>IF(B1996="","",IF(AND(E1996&gt;0,F1996&gt;0,H1996&gt;0,OR('04A_국토부원자료'!P1997="",'04A_국토부원자료'!P1997="-"),IF('01_설정'!B10=1,N1996=1,TRUE),R1996&lt;='01_설정'!B5,S1996&lt;='01_설정'!B6,T1996&lt;='01_설정'!B7,U1996&lt;='01_설정'!B8),"Y",""))</f>
        <v/>
      </c>
      <c r="W1996" s="40" t="str">
        <f>IF(V1996&lt;&gt;"Y","",MAX(0,(1-R1996/'01_설정'!B5))*'01_설정'!B14+MAX(0,(1-S1996/'01_설정'!B6))*'01_설정'!B15+MAX(0,(1-T1996/'01_설정'!B7))*'01_설정'!B16+MAX(0,(1-U1996/'01_설정'!B8))*'01_설정'!B17+O1996*'01_설정'!B11+Q1996*'01_설정'!B12+P1996*'01_설정'!B13)</f>
        <v/>
      </c>
      <c r="X1996" s="38" t="str">
        <f>IF(W1996="","",1+COUNTIFS($W$4:$W$3003,"&gt;"&amp;W1996)+COUNTIFS($W$4:W1996,W1996)-1)</f>
        <v/>
      </c>
    </row>
    <row r="1997" spans="1:24" ht="16.5">
      <c r="A1997" s="38">
        <f>IF('04A_국토부원자료'!A1998="","",ROW()-3)</f>
        <v>1994</v>
      </c>
      <c r="B1997" s="39" t="str">
        <f>IFERROR('04A_국토부원자료'!B1998,"")</f>
        <v>서울특별시 송파구 방이동</v>
      </c>
      <c r="C1997" s="39" t="str">
        <f>IF(B1997="","",IF('04A_국토부원자료'!C1998&lt;&gt;"",'04A_국토부원자료'!C1998,TRIM('04A_국토부원자료'!D1998&amp;IF('04A_국토부원자료'!E1998&lt;&gt;"","-"&amp;'04A_국토부원자료'!E1998,""))))</f>
        <v>43</v>
      </c>
      <c r="D1997" s="39" t="str">
        <f>IFERROR('04A_국토부원자료'!F1998,"")</f>
        <v>대명벨리온</v>
      </c>
      <c r="E1997" s="40">
        <f>IFERROR(VALUE(SUBSTITUTE('04A_국토부원자료'!G1998,",","")),"")</f>
        <v>17.12</v>
      </c>
      <c r="F1997" s="41">
        <f>IFERROR(IF(AND('04A_국토부원자료'!H1998&lt;&gt;"",'04A_국토부원자료'!I1998&lt;&gt;""),DATE(INT(VALUE(SUBSTITUTE('04A_국토부원자료'!H1998,",",""))/100),MOD(VALUE(SUBSTITUTE('04A_국토부원자료'!H1998,",","")),100),VALUE(SUBSTITUTE('04A_국토부원자료'!I1998,",",""))),""),"")</f>
        <v>45877</v>
      </c>
      <c r="G1997" s="42">
        <f>IFERROR(VALUE(SUBSTITUTE('04A_국토부원자료'!J1998,",","")),"")</f>
        <v>17500</v>
      </c>
      <c r="H1997" s="43">
        <f t="shared" si="62"/>
        <v>175000000</v>
      </c>
      <c r="I1997" s="43">
        <f t="shared" si="63"/>
        <v>10221962.616822429</v>
      </c>
      <c r="J1997" s="38">
        <f>IFERROR(VALUE(SUBSTITUTE('04A_국토부원자료'!K1998,",","")),"")</f>
        <v>11</v>
      </c>
      <c r="K1997" s="38">
        <f>IFERROR(VALUE(SUBSTITUTE('04A_국토부원자료'!N1998,",","")),"")</f>
        <v>2017</v>
      </c>
      <c r="L1997" s="39" t="str">
        <f>IFERROR('04A_국토부원자료'!O1998,"")</f>
        <v xml:space="preserve"> </v>
      </c>
      <c r="M1997" s="39" t="str">
        <f>IFERROR('04A_국토부원자료'!Q1998,"")</f>
        <v>중개거래</v>
      </c>
      <c r="N1997" s="38">
        <f>IF(B1997="","",IF('02_대상물건입력'!B5="",1,IF(ISNUMBER(SEARCH('02_대상물건입력'!B5,B1997)),1,0)))</f>
        <v>1</v>
      </c>
      <c r="O1997" s="38">
        <f>IF(B1997="","",IF('02_대상물건입력'!B6="",1,IF(ISNUMBER(SEARCH('02_대상물건입력'!B6,B1997)),1,0)))</f>
        <v>0</v>
      </c>
      <c r="P1997" s="38">
        <f>IF(L1997="","",IF('02_대상물건입력'!B15="",0,IF(ISNUMBER(SEARCH('02_대상물건입력'!B15,L1997)),1,0)))</f>
        <v>0</v>
      </c>
      <c r="Q1997" s="38">
        <f>IF(D1997="","",IF('02_대상물건입력'!B8="",0,IF(ISNUMBER(SEARCH('02_대상물건입력'!B8,D1997)),1,0)))</f>
        <v>0</v>
      </c>
      <c r="R1997" s="44">
        <f>IFERROR(ABS(E1997-'02_대상물건입력'!B11)/'02_대상물건입력'!B11,"")</f>
        <v>0.37157707724609801</v>
      </c>
      <c r="S1997" s="38">
        <f>IFERROR(ABS(J1997-'02_대상물건입력'!B10),"")</f>
        <v>1</v>
      </c>
      <c r="T1997" s="38">
        <f>IFERROR(ABS('01_설정'!B4-F1997),"")</f>
        <v>235</v>
      </c>
      <c r="U1997" s="38">
        <f>IFERROR(ABS(K1997-YEAR('02_대상물건입력'!B14)),"")</f>
        <v>9</v>
      </c>
      <c r="V1997" s="38" t="str">
        <f>IF(B1997="","",IF(AND(E1997&gt;0,F1997&gt;0,H1997&gt;0,OR('04A_국토부원자료'!P1998="",'04A_국토부원자료'!P1998="-"),IF('01_설정'!B10=1,N1997=1,TRUE),R1997&lt;='01_설정'!B5,S1997&lt;='01_설정'!B6,T1997&lt;='01_설정'!B7,U1997&lt;='01_설정'!B8),"Y",""))</f>
        <v/>
      </c>
      <c r="W1997" s="40" t="str">
        <f>IF(V1997&lt;&gt;"Y","",MAX(0,(1-R1997/'01_설정'!B5))*'01_설정'!B14+MAX(0,(1-S1997/'01_설정'!B6))*'01_설정'!B15+MAX(0,(1-T1997/'01_설정'!B7))*'01_설정'!B16+MAX(0,(1-U1997/'01_설정'!B8))*'01_설정'!B17+O1997*'01_설정'!B11+Q1997*'01_설정'!B12+P1997*'01_설정'!B13)</f>
        <v/>
      </c>
      <c r="X1997" s="38" t="str">
        <f>IF(W1997="","",1+COUNTIFS($W$4:$W$3003,"&gt;"&amp;W1997)+COUNTIFS($W$4:W1997,W1997)-1)</f>
        <v/>
      </c>
    </row>
    <row r="1998" spans="1:24" ht="16.5">
      <c r="A1998" s="38">
        <f>IF('04A_국토부원자료'!A1999="","",ROW()-3)</f>
        <v>1995</v>
      </c>
      <c r="B1998" s="39" t="str">
        <f>IFERROR('04A_국토부원자료'!B1999,"")</f>
        <v>서울특별시 송파구 방이동</v>
      </c>
      <c r="C1998" s="39" t="str">
        <f>IF(B1998="","",IF('04A_국토부원자료'!C1999&lt;&gt;"",'04A_국토부원자료'!C1999,TRIM('04A_국토부원자료'!D1999&amp;IF('04A_국토부원자료'!E1999&lt;&gt;"","-"&amp;'04A_국토부원자료'!E1999,""))))</f>
        <v>49-5</v>
      </c>
      <c r="D1998" s="39" t="str">
        <f>IFERROR('04A_국토부원자료'!F1999,"")</f>
        <v>올림픽파크존오피스텔</v>
      </c>
      <c r="E1998" s="40">
        <f>IFERROR(VALUE(SUBSTITUTE('04A_국토부원자료'!G1999,",","")),"")</f>
        <v>25.78</v>
      </c>
      <c r="F1998" s="41">
        <f>IFERROR(IF(AND('04A_국토부원자료'!H1999&lt;&gt;"",'04A_국토부원자료'!I1999&lt;&gt;""),DATE(INT(VALUE(SUBSTITUTE('04A_국토부원자료'!H1999,",",""))/100),MOD(VALUE(SUBSTITUTE('04A_국토부원자료'!H1999,",","")),100),VALUE(SUBSTITUTE('04A_국토부원자료'!I1999,",",""))),""),"")</f>
        <v>45875</v>
      </c>
      <c r="G1998" s="42">
        <f>IFERROR(VALUE(SUBSTITUTE('04A_국토부원자료'!J1999,",","")),"")</f>
        <v>15500</v>
      </c>
      <c r="H1998" s="43">
        <f t="shared" si="62"/>
        <v>155000000</v>
      </c>
      <c r="I1998" s="43">
        <f t="shared" si="63"/>
        <v>6012412.7230411172</v>
      </c>
      <c r="J1998" s="38">
        <f>IFERROR(VALUE(SUBSTITUTE('04A_국토부원자료'!K1999,",","")),"")</f>
        <v>4</v>
      </c>
      <c r="K1998" s="38">
        <f>IFERROR(VALUE(SUBSTITUTE('04A_국토부원자료'!N1999,",","")),"")</f>
        <v>2002</v>
      </c>
      <c r="L1998" s="39" t="str">
        <f>IFERROR('04A_국토부원자료'!O1999,"")</f>
        <v>오금로11길 59</v>
      </c>
      <c r="M1998" s="39" t="str">
        <f>IFERROR('04A_국토부원자료'!Q1999,"")</f>
        <v>중개거래</v>
      </c>
      <c r="N1998" s="38">
        <f>IF(B1998="","",IF('02_대상물건입력'!B5="",1,IF(ISNUMBER(SEARCH('02_대상물건입력'!B5,B1998)),1,0)))</f>
        <v>1</v>
      </c>
      <c r="O1998" s="38">
        <f>IF(B1998="","",IF('02_대상물건입력'!B6="",1,IF(ISNUMBER(SEARCH('02_대상물건입력'!B6,B1998)),1,0)))</f>
        <v>0</v>
      </c>
      <c r="P1998" s="38">
        <f>IF(L1998="","",IF('02_대상물건입력'!B15="",0,IF(ISNUMBER(SEARCH('02_대상물건입력'!B15,L1998)),1,0)))</f>
        <v>0</v>
      </c>
      <c r="Q1998" s="38">
        <f>IF(D1998="","",IF('02_대상물건입력'!B8="",0,IF(ISNUMBER(SEARCH('02_대상물건입력'!B8,D1998)),1,0)))</f>
        <v>0</v>
      </c>
      <c r="R1998" s="44">
        <f>IFERROR(ABS(E1998-'02_대상물건입력'!B11)/'02_대상물건입력'!B11,"")</f>
        <v>5.36949212268929E-2</v>
      </c>
      <c r="S1998" s="38">
        <f>IFERROR(ABS(J1998-'02_대상물건입력'!B10),"")</f>
        <v>8</v>
      </c>
      <c r="T1998" s="38">
        <f>IFERROR(ABS('01_설정'!B4-F1998),"")</f>
        <v>237</v>
      </c>
      <c r="U1998" s="38">
        <f>IFERROR(ABS(K1998-YEAR('02_대상물건입력'!B14)),"")</f>
        <v>24</v>
      </c>
      <c r="V1998" s="38" t="str">
        <f>IF(B1998="","",IF(AND(E1998&gt;0,F1998&gt;0,H1998&gt;0,OR('04A_국토부원자료'!P1999="",'04A_국토부원자료'!P1999="-"),IF('01_설정'!B10=1,N1998=1,TRUE),R1998&lt;='01_설정'!B5,S1998&lt;='01_설정'!B6,T1998&lt;='01_설정'!B7,U1998&lt;='01_설정'!B8),"Y",""))</f>
        <v/>
      </c>
      <c r="W1998" s="40" t="str">
        <f>IF(V1998&lt;&gt;"Y","",MAX(0,(1-R1998/'01_설정'!B5))*'01_설정'!B14+MAX(0,(1-S1998/'01_설정'!B6))*'01_설정'!B15+MAX(0,(1-T1998/'01_설정'!B7))*'01_설정'!B16+MAX(0,(1-U1998/'01_설정'!B8))*'01_설정'!B17+O1998*'01_설정'!B11+Q1998*'01_설정'!B12+P1998*'01_설정'!B13)</f>
        <v/>
      </c>
      <c r="X1998" s="38" t="str">
        <f>IF(W1998="","",1+COUNTIFS($W$4:$W$3003,"&gt;"&amp;W1998)+COUNTIFS($W$4:W1998,W1998)-1)</f>
        <v/>
      </c>
    </row>
    <row r="1999" spans="1:24" ht="16.5">
      <c r="A1999" s="38">
        <f>IF('04A_국토부원자료'!A2000="","",ROW()-3)</f>
        <v>1996</v>
      </c>
      <c r="B1999" s="39" t="str">
        <f>IFERROR('04A_국토부원자료'!B2000,"")</f>
        <v>서울특별시 송파구 방이동</v>
      </c>
      <c r="C1999" s="39" t="str">
        <f>IF(B1999="","",IF('04A_국토부원자료'!C2000&lt;&gt;"",'04A_국토부원자료'!C2000,TRIM('04A_국토부원자료'!D2000&amp;IF('04A_국토부원자료'!E2000&lt;&gt;"","-"&amp;'04A_국토부원자료'!E2000,""))))</f>
        <v>22</v>
      </c>
      <c r="D1999" s="39" t="str">
        <f>IFERROR('04A_국토부원자료'!F2000,"")</f>
        <v>대우유토피아오피스텔</v>
      </c>
      <c r="E1999" s="40">
        <f>IFERROR(VALUE(SUBSTITUTE('04A_국토부원자료'!G2000,",","")),"")</f>
        <v>42.8</v>
      </c>
      <c r="F1999" s="41">
        <f>IFERROR(IF(AND('04A_국토부원자료'!H2000&lt;&gt;"",'04A_국토부원자료'!I2000&lt;&gt;""),DATE(INT(VALUE(SUBSTITUTE('04A_국토부원자료'!H2000,",",""))/100),MOD(VALUE(SUBSTITUTE('04A_국토부원자료'!H2000,",","")),100),VALUE(SUBSTITUTE('04A_국토부원자료'!I2000,",",""))),""),"")</f>
        <v>45873</v>
      </c>
      <c r="G1999" s="42">
        <f>IFERROR(VALUE(SUBSTITUTE('04A_국토부원자료'!J2000,",","")),"")</f>
        <v>23000</v>
      </c>
      <c r="H1999" s="43">
        <f t="shared" si="62"/>
        <v>230000000</v>
      </c>
      <c r="I1999" s="43">
        <f t="shared" si="63"/>
        <v>5373831.7757009352</v>
      </c>
      <c r="J1999" s="38">
        <f>IFERROR(VALUE(SUBSTITUTE('04A_국토부원자료'!K2000,",","")),"")</f>
        <v>19</v>
      </c>
      <c r="K1999" s="38">
        <f>IFERROR(VALUE(SUBSTITUTE('04A_국토부원자료'!N2000,",","")),"")</f>
        <v>1999</v>
      </c>
      <c r="L1999" s="39" t="str">
        <f>IFERROR('04A_국토부원자료'!O2000,"")</f>
        <v>올림픽로 336</v>
      </c>
      <c r="M1999" s="39" t="str">
        <f>IFERROR('04A_국토부원자료'!Q2000,"")</f>
        <v>중개거래</v>
      </c>
      <c r="N1999" s="38">
        <f>IF(B1999="","",IF('02_대상물건입력'!B5="",1,IF(ISNUMBER(SEARCH('02_대상물건입력'!B5,B1999)),1,0)))</f>
        <v>1</v>
      </c>
      <c r="O1999" s="38">
        <f>IF(B1999="","",IF('02_대상물건입력'!B6="",1,IF(ISNUMBER(SEARCH('02_대상물건입력'!B6,B1999)),1,0)))</f>
        <v>0</v>
      </c>
      <c r="P1999" s="38">
        <f>IF(L1999="","",IF('02_대상물건입력'!B15="",0,IF(ISNUMBER(SEARCH('02_대상물건입력'!B15,L1999)),1,0)))</f>
        <v>0</v>
      </c>
      <c r="Q1999" s="38">
        <f>IF(D1999="","",IF('02_대상물건입력'!B8="",0,IF(ISNUMBER(SEARCH('02_대상물건입력'!B8,D1999)),1,0)))</f>
        <v>0</v>
      </c>
      <c r="R1999" s="44">
        <f>IFERROR(ABS(E1999-'02_대상물건입력'!B11)/'02_대상물건입력'!B11,"")</f>
        <v>0.57105730688475487</v>
      </c>
      <c r="S1999" s="38">
        <f>IFERROR(ABS(J1999-'02_대상물건입력'!B10),"")</f>
        <v>7</v>
      </c>
      <c r="T1999" s="38">
        <f>IFERROR(ABS('01_설정'!B4-F1999),"")</f>
        <v>239</v>
      </c>
      <c r="U1999" s="38">
        <f>IFERROR(ABS(K1999-YEAR('02_대상물건입력'!B14)),"")</f>
        <v>27</v>
      </c>
      <c r="V1999" s="38" t="str">
        <f>IF(B1999="","",IF(AND(E1999&gt;0,F1999&gt;0,H1999&gt;0,OR('04A_국토부원자료'!P2000="",'04A_국토부원자료'!P2000="-"),IF('01_설정'!B10=1,N1999=1,TRUE),R1999&lt;='01_설정'!B5,S1999&lt;='01_설정'!B6,T1999&lt;='01_설정'!B7,U1999&lt;='01_설정'!B8),"Y",""))</f>
        <v/>
      </c>
      <c r="W1999" s="40" t="str">
        <f>IF(V1999&lt;&gt;"Y","",MAX(0,(1-R1999/'01_설정'!B5))*'01_설정'!B14+MAX(0,(1-S1999/'01_설정'!B6))*'01_설정'!B15+MAX(0,(1-T1999/'01_설정'!B7))*'01_설정'!B16+MAX(0,(1-U1999/'01_설정'!B8))*'01_설정'!B17+O1999*'01_설정'!B11+Q1999*'01_설정'!B12+P1999*'01_설정'!B13)</f>
        <v/>
      </c>
      <c r="X1999" s="38" t="str">
        <f>IF(W1999="","",1+COUNTIFS($W$4:$W$3003,"&gt;"&amp;W1999)+COUNTIFS($W$4:W1999,W1999)-1)</f>
        <v/>
      </c>
    </row>
    <row r="2000" spans="1:24" ht="16.5">
      <c r="A2000" s="38">
        <f>IF('04A_국토부원자료'!A2001="","",ROW()-3)</f>
        <v>1997</v>
      </c>
      <c r="B2000" s="39" t="str">
        <f>IFERROR('04A_국토부원자료'!B2001,"")</f>
        <v>서울특별시 송파구 방이동</v>
      </c>
      <c r="C2000" s="39" t="str">
        <f>IF(B2000="","",IF('04A_국토부원자료'!C2001&lt;&gt;"",'04A_국토부원자료'!C2001,TRIM('04A_국토부원자료'!D2001&amp;IF('04A_국토부원자료'!E2001&lt;&gt;"","-"&amp;'04A_국토부원자료'!E2001,""))))</f>
        <v>28-2</v>
      </c>
      <c r="D2000" s="39" t="str">
        <f>IFERROR('04A_국토부원자료'!F2001,"")</f>
        <v>엘루이시티</v>
      </c>
      <c r="E2000" s="40">
        <f>IFERROR(VALUE(SUBSTITUTE('04A_국토부원자료'!G2001,",","")),"")</f>
        <v>17.450800000000001</v>
      </c>
      <c r="F2000" s="41">
        <f>IFERROR(IF(AND('04A_국토부원자료'!H2001&lt;&gt;"",'04A_국토부원자료'!I2001&lt;&gt;""),DATE(INT(VALUE(SUBSTITUTE('04A_국토부원자료'!H2001,",",""))/100),MOD(VALUE(SUBSTITUTE('04A_국토부원자료'!H2001,",","")),100),VALUE(SUBSTITUTE('04A_국토부원자료'!I2001,",",""))),""),"")</f>
        <v>45869</v>
      </c>
      <c r="G2000" s="42">
        <f>IFERROR(VALUE(SUBSTITUTE('04A_국토부원자료'!J2001,",","")),"")</f>
        <v>16000</v>
      </c>
      <c r="H2000" s="43">
        <f t="shared" si="62"/>
        <v>160000000</v>
      </c>
      <c r="I2000" s="43">
        <f t="shared" si="63"/>
        <v>9168634.1027345452</v>
      </c>
      <c r="J2000" s="38">
        <f>IFERROR(VALUE(SUBSTITUTE('04A_국토부원자료'!K2001,",","")),"")</f>
        <v>10</v>
      </c>
      <c r="K2000" s="38">
        <f>IFERROR(VALUE(SUBSTITUTE('04A_국토부원자료'!N2001,",","")),"")</f>
        <v>2019</v>
      </c>
      <c r="L2000" s="39" t="str">
        <f>IFERROR('04A_국토부원자료'!O2001,"")</f>
        <v xml:space="preserve"> </v>
      </c>
      <c r="M2000" s="39" t="str">
        <f>IFERROR('04A_국토부원자료'!Q2001,"")</f>
        <v>중개거래</v>
      </c>
      <c r="N2000" s="38">
        <f>IF(B2000="","",IF('02_대상물건입력'!B5="",1,IF(ISNUMBER(SEARCH('02_대상물건입력'!B5,B2000)),1,0)))</f>
        <v>1</v>
      </c>
      <c r="O2000" s="38">
        <f>IF(B2000="","",IF('02_대상물건입력'!B6="",1,IF(ISNUMBER(SEARCH('02_대상물건입력'!B6,B2000)),1,0)))</f>
        <v>0</v>
      </c>
      <c r="P2000" s="38">
        <f>IF(L2000="","",IF('02_대상물건입력'!B15="",0,IF(ISNUMBER(SEARCH('02_대상물건입력'!B15,L2000)),1,0)))</f>
        <v>0</v>
      </c>
      <c r="Q2000" s="38">
        <f>IF(D2000="","",IF('02_대상물건입력'!B8="",0,IF(ISNUMBER(SEARCH('02_대상물건입력'!B8,D2000)),1,0)))</f>
        <v>0</v>
      </c>
      <c r="R2000" s="44">
        <f>IFERROR(ABS(E2000-'02_대상물건입력'!B11)/'02_대상물건입력'!B11,"")</f>
        <v>0.35943441936952142</v>
      </c>
      <c r="S2000" s="38">
        <f>IFERROR(ABS(J2000-'02_대상물건입력'!B10),"")</f>
        <v>2</v>
      </c>
      <c r="T2000" s="38">
        <f>IFERROR(ABS('01_설정'!B4-F2000),"")</f>
        <v>243</v>
      </c>
      <c r="U2000" s="38">
        <f>IFERROR(ABS(K2000-YEAR('02_대상물건입력'!B14)),"")</f>
        <v>7</v>
      </c>
      <c r="V2000" s="38" t="str">
        <f>IF(B2000="","",IF(AND(E2000&gt;0,F2000&gt;0,H2000&gt;0,OR('04A_국토부원자료'!P2001="",'04A_국토부원자료'!P2001="-"),IF('01_설정'!B10=1,N2000=1,TRUE),R2000&lt;='01_설정'!B5,S2000&lt;='01_설정'!B6,T2000&lt;='01_설정'!B7,U2000&lt;='01_설정'!B8),"Y",""))</f>
        <v/>
      </c>
      <c r="W2000" s="40" t="str">
        <f>IF(V2000&lt;&gt;"Y","",MAX(0,(1-R2000/'01_설정'!B5))*'01_설정'!B14+MAX(0,(1-S2000/'01_설정'!B6))*'01_설정'!B15+MAX(0,(1-T2000/'01_설정'!B7))*'01_설정'!B16+MAX(0,(1-U2000/'01_설정'!B8))*'01_설정'!B17+O2000*'01_설정'!B11+Q2000*'01_설정'!B12+P2000*'01_설정'!B13)</f>
        <v/>
      </c>
      <c r="X2000" s="38" t="str">
        <f>IF(W2000="","",1+COUNTIFS($W$4:$W$3003,"&gt;"&amp;W2000)+COUNTIFS($W$4:W2000,W2000)-1)</f>
        <v/>
      </c>
    </row>
    <row r="2001" spans="1:24" ht="16.5">
      <c r="A2001" s="38">
        <f>IF('04A_국토부원자료'!A2002="","",ROW()-3)</f>
        <v>1998</v>
      </c>
      <c r="B2001" s="39" t="str">
        <f>IFERROR('04A_국토부원자료'!B2002,"")</f>
        <v>서울특별시 송파구 방이동</v>
      </c>
      <c r="C2001" s="39" t="str">
        <f>IF(B2001="","",IF('04A_국토부원자료'!C2002&lt;&gt;"",'04A_국토부원자료'!C2002,TRIM('04A_국토부원자료'!D2002&amp;IF('04A_국토부원자료'!E2002&lt;&gt;"","-"&amp;'04A_국토부원자료'!E2002,""))))</f>
        <v>50</v>
      </c>
      <c r="D2001" s="39" t="str">
        <f>IFERROR('04A_국토부원자료'!F2002,"")</f>
        <v>잠실엘퍼스트오피스텔</v>
      </c>
      <c r="E2001" s="40">
        <f>IFERROR(VALUE(SUBSTITUTE('04A_국토부원자료'!G2002,",","")),"")</f>
        <v>19.286300000000001</v>
      </c>
      <c r="F2001" s="41">
        <f>IFERROR(IF(AND('04A_국토부원자료'!H2002&lt;&gt;"",'04A_국토부원자료'!I2002&lt;&gt;""),DATE(INT(VALUE(SUBSTITUTE('04A_국토부원자료'!H2002,",",""))/100),MOD(VALUE(SUBSTITUTE('04A_국토부원자료'!H2002,",","")),100),VALUE(SUBSTITUTE('04A_국토부원자료'!I2002,",",""))),""),"")</f>
        <v>45869</v>
      </c>
      <c r="G2001" s="42">
        <f>IFERROR(VALUE(SUBSTITUTE('04A_국토부원자료'!J2002,",","")),"")</f>
        <v>22000</v>
      </c>
      <c r="H2001" s="43">
        <f t="shared" si="62"/>
        <v>220000000</v>
      </c>
      <c r="I2001" s="43">
        <f t="shared" si="63"/>
        <v>11407060.970740888</v>
      </c>
      <c r="J2001" s="38">
        <f>IFERROR(VALUE(SUBSTITUTE('04A_국토부원자료'!K2002,",","")),"")</f>
        <v>7</v>
      </c>
      <c r="K2001" s="38">
        <f>IFERROR(VALUE(SUBSTITUTE('04A_국토부원자료'!N2002,",","")),"")</f>
        <v>2019</v>
      </c>
      <c r="L2001" s="39" t="str">
        <f>IFERROR('04A_국토부원자료'!O2002,"")</f>
        <v>백제고분로51길 7</v>
      </c>
      <c r="M2001" s="39" t="str">
        <f>IFERROR('04A_국토부원자료'!Q2002,"")</f>
        <v>중개거래</v>
      </c>
      <c r="N2001" s="38">
        <f>IF(B2001="","",IF('02_대상물건입력'!B5="",1,IF(ISNUMBER(SEARCH('02_대상물건입력'!B5,B2001)),1,0)))</f>
        <v>1</v>
      </c>
      <c r="O2001" s="38">
        <f>IF(B2001="","",IF('02_대상물건입력'!B6="",1,IF(ISNUMBER(SEARCH('02_대상물건입력'!B6,B2001)),1,0)))</f>
        <v>0</v>
      </c>
      <c r="P2001" s="38">
        <f>IF(L2001="","",IF('02_대상물건입력'!B15="",0,IF(ISNUMBER(SEARCH('02_대상물건입력'!B15,L2001)),1,0)))</f>
        <v>0</v>
      </c>
      <c r="Q2001" s="38">
        <f>IF(D2001="","",IF('02_대상물건입력'!B8="",0,IF(ISNUMBER(SEARCH('02_대상물건입력'!B8,D2001)),1,0)))</f>
        <v>0</v>
      </c>
      <c r="R2001" s="44">
        <f>IFERROR(ABS(E2001-'02_대상물건입력'!B11)/'02_대상물건입력'!B11,"")</f>
        <v>0.29205881921094745</v>
      </c>
      <c r="S2001" s="38">
        <f>IFERROR(ABS(J2001-'02_대상물건입력'!B10),"")</f>
        <v>5</v>
      </c>
      <c r="T2001" s="38">
        <f>IFERROR(ABS('01_설정'!B4-F2001),"")</f>
        <v>243</v>
      </c>
      <c r="U2001" s="38">
        <f>IFERROR(ABS(K2001-YEAR('02_대상물건입력'!B14)),"")</f>
        <v>7</v>
      </c>
      <c r="V2001" s="38" t="str">
        <f>IF(B2001="","",IF(AND(E2001&gt;0,F2001&gt;0,H2001&gt;0,OR('04A_국토부원자료'!P2002="",'04A_국토부원자료'!P2002="-"),IF('01_설정'!B10=1,N2001=1,TRUE),R2001&lt;='01_설정'!B5,S2001&lt;='01_설정'!B6,T2001&lt;='01_설정'!B7,U2001&lt;='01_설정'!B8),"Y",""))</f>
        <v/>
      </c>
      <c r="W2001" s="40" t="str">
        <f>IF(V2001&lt;&gt;"Y","",MAX(0,(1-R2001/'01_설정'!B5))*'01_설정'!B14+MAX(0,(1-S2001/'01_설정'!B6))*'01_설정'!B15+MAX(0,(1-T2001/'01_설정'!B7))*'01_설정'!B16+MAX(0,(1-U2001/'01_설정'!B8))*'01_설정'!B17+O2001*'01_설정'!B11+Q2001*'01_설정'!B12+P2001*'01_설정'!B13)</f>
        <v/>
      </c>
      <c r="X2001" s="38" t="str">
        <f>IF(W2001="","",1+COUNTIFS($W$4:$W$3003,"&gt;"&amp;W2001)+COUNTIFS($W$4:W2001,W2001)-1)</f>
        <v/>
      </c>
    </row>
    <row r="2002" spans="1:24" ht="16.5">
      <c r="A2002" s="38">
        <f>IF('04A_국토부원자료'!A2003="","",ROW()-3)</f>
        <v>1999</v>
      </c>
      <c r="B2002" s="39" t="str">
        <f>IFERROR('04A_국토부원자료'!B2003,"")</f>
        <v>서울특별시 송파구 방이동</v>
      </c>
      <c r="C2002" s="39" t="str">
        <f>IF(B2002="","",IF('04A_국토부원자료'!C2003&lt;&gt;"",'04A_국토부원자료'!C2003,TRIM('04A_국토부원자료'!D2003&amp;IF('04A_국토부원자료'!E2003&lt;&gt;"","-"&amp;'04A_국토부원자료'!E2003,""))))</f>
        <v>22</v>
      </c>
      <c r="D2002" s="39" t="str">
        <f>IFERROR('04A_국토부원자료'!F2003,"")</f>
        <v>대우유토피아오피스텔</v>
      </c>
      <c r="E2002" s="40">
        <f>IFERROR(VALUE(SUBSTITUTE('04A_국토부원자료'!G2003,",","")),"")</f>
        <v>42.8</v>
      </c>
      <c r="F2002" s="41">
        <f>IFERROR(IF(AND('04A_국토부원자료'!H2003&lt;&gt;"",'04A_국토부원자료'!I2003&lt;&gt;""),DATE(INT(VALUE(SUBSTITUTE('04A_국토부원자료'!H2003,",",""))/100),MOD(VALUE(SUBSTITUTE('04A_국토부원자료'!H2003,",","")),100),VALUE(SUBSTITUTE('04A_국토부원자료'!I2003,",",""))),""),"")</f>
        <v>45869</v>
      </c>
      <c r="G2002" s="42">
        <f>IFERROR(VALUE(SUBSTITUTE('04A_국토부원자료'!J2003,",","")),"")</f>
        <v>22800</v>
      </c>
      <c r="H2002" s="43">
        <f t="shared" si="62"/>
        <v>228000000</v>
      </c>
      <c r="I2002" s="43">
        <f t="shared" si="63"/>
        <v>5327102.8037383184</v>
      </c>
      <c r="J2002" s="38">
        <f>IFERROR(VALUE(SUBSTITUTE('04A_국토부원자료'!K2003,",","")),"")</f>
        <v>19</v>
      </c>
      <c r="K2002" s="38">
        <f>IFERROR(VALUE(SUBSTITUTE('04A_국토부원자료'!N2003,",","")),"")</f>
        <v>1999</v>
      </c>
      <c r="L2002" s="39" t="str">
        <f>IFERROR('04A_국토부원자료'!O2003,"")</f>
        <v>올림픽로 336</v>
      </c>
      <c r="M2002" s="39" t="str">
        <f>IFERROR('04A_국토부원자료'!Q2003,"")</f>
        <v>중개거래</v>
      </c>
      <c r="N2002" s="38">
        <f>IF(B2002="","",IF('02_대상물건입력'!B5="",1,IF(ISNUMBER(SEARCH('02_대상물건입력'!B5,B2002)),1,0)))</f>
        <v>1</v>
      </c>
      <c r="O2002" s="38">
        <f>IF(B2002="","",IF('02_대상물건입력'!B6="",1,IF(ISNUMBER(SEARCH('02_대상물건입력'!B6,B2002)),1,0)))</f>
        <v>0</v>
      </c>
      <c r="P2002" s="38">
        <f>IF(L2002="","",IF('02_대상물건입력'!B15="",0,IF(ISNUMBER(SEARCH('02_대상물건입력'!B15,L2002)),1,0)))</f>
        <v>0</v>
      </c>
      <c r="Q2002" s="38">
        <f>IF(D2002="","",IF('02_대상물건입력'!B8="",0,IF(ISNUMBER(SEARCH('02_대상물건입력'!B8,D2002)),1,0)))</f>
        <v>0</v>
      </c>
      <c r="R2002" s="44">
        <f>IFERROR(ABS(E2002-'02_대상물건입력'!B11)/'02_대상물건입력'!B11,"")</f>
        <v>0.57105730688475487</v>
      </c>
      <c r="S2002" s="38">
        <f>IFERROR(ABS(J2002-'02_대상물건입력'!B10),"")</f>
        <v>7</v>
      </c>
      <c r="T2002" s="38">
        <f>IFERROR(ABS('01_설정'!B4-F2002),"")</f>
        <v>243</v>
      </c>
      <c r="U2002" s="38">
        <f>IFERROR(ABS(K2002-YEAR('02_대상물건입력'!B14)),"")</f>
        <v>27</v>
      </c>
      <c r="V2002" s="38" t="str">
        <f>IF(B2002="","",IF(AND(E2002&gt;0,F2002&gt;0,H2002&gt;0,OR('04A_국토부원자료'!P2003="",'04A_국토부원자료'!P2003="-"),IF('01_설정'!B10=1,N2002=1,TRUE),R2002&lt;='01_설정'!B5,S2002&lt;='01_설정'!B6,T2002&lt;='01_설정'!B7,U2002&lt;='01_설정'!B8),"Y",""))</f>
        <v/>
      </c>
      <c r="W2002" s="40" t="str">
        <f>IF(V2002&lt;&gt;"Y","",MAX(0,(1-R2002/'01_설정'!B5))*'01_설정'!B14+MAX(0,(1-S2002/'01_설정'!B6))*'01_설정'!B15+MAX(0,(1-T2002/'01_설정'!B7))*'01_설정'!B16+MAX(0,(1-U2002/'01_설정'!B8))*'01_설정'!B17+O2002*'01_설정'!B11+Q2002*'01_설정'!B12+P2002*'01_설정'!B13)</f>
        <v/>
      </c>
      <c r="X2002" s="38" t="str">
        <f>IF(W2002="","",1+COUNTIFS($W$4:$W$3003,"&gt;"&amp;W2002)+COUNTIFS($W$4:W2002,W2002)-1)</f>
        <v/>
      </c>
    </row>
    <row r="2003" spans="1:24" ht="16.5">
      <c r="A2003" s="38">
        <f>IF('04A_국토부원자료'!A2004="","",ROW()-3)</f>
        <v>2000</v>
      </c>
      <c r="B2003" s="39" t="str">
        <f>IFERROR('04A_국토부원자료'!B2004,"")</f>
        <v>서울특별시 송파구 방이동</v>
      </c>
      <c r="C2003" s="39" t="str">
        <f>IF(B2003="","",IF('04A_국토부원자료'!C2004&lt;&gt;"",'04A_국토부원자료'!C2004,TRIM('04A_국토부원자료'!D2004&amp;IF('04A_국토부원자료'!E2004&lt;&gt;"","-"&amp;'04A_국토부원자료'!E2004,""))))</f>
        <v>46-2</v>
      </c>
      <c r="D2003" s="39" t="str">
        <f>IFERROR('04A_국토부원자료'!F2004,"")</f>
        <v>사보이시티잠실</v>
      </c>
      <c r="E2003" s="40">
        <f>IFERROR(VALUE(SUBSTITUTE('04A_국토부원자료'!G2004,",","")),"")</f>
        <v>23.728999999999999</v>
      </c>
      <c r="F2003" s="41">
        <f>IFERROR(IF(AND('04A_국토부원자료'!H2004&lt;&gt;"",'04A_국토부원자료'!I2004&lt;&gt;""),DATE(INT(VALUE(SUBSTITUTE('04A_국토부원자료'!H2004,",",""))/100),MOD(VALUE(SUBSTITUTE('04A_국토부원자료'!H2004,",","")),100),VALUE(SUBSTITUTE('04A_국토부원자료'!I2004,",",""))),""),"")</f>
        <v>45868</v>
      </c>
      <c r="G2003" s="42">
        <f>IFERROR(VALUE(SUBSTITUTE('04A_국토부원자료'!J2004,",","")),"")</f>
        <v>29000</v>
      </c>
      <c r="H2003" s="43">
        <f t="shared" si="62"/>
        <v>290000000</v>
      </c>
      <c r="I2003" s="43">
        <f t="shared" si="63"/>
        <v>12221332.546672847</v>
      </c>
      <c r="J2003" s="38">
        <f>IFERROR(VALUE(SUBSTITUTE('04A_국토부원자료'!K2004,",","")),"")</f>
        <v>13</v>
      </c>
      <c r="K2003" s="38">
        <f>IFERROR(VALUE(SUBSTITUTE('04A_국토부원자료'!N2004,",","")),"")</f>
        <v>2021</v>
      </c>
      <c r="L2003" s="39" t="str">
        <f>IFERROR('04A_국토부원자료'!O2004,"")</f>
        <v>오금로11길 45</v>
      </c>
      <c r="M2003" s="39" t="str">
        <f>IFERROR('04A_국토부원자료'!Q2004,"")</f>
        <v>중개거래</v>
      </c>
      <c r="N2003" s="38">
        <f>IF(B2003="","",IF('02_대상물건입력'!B5="",1,IF(ISNUMBER(SEARCH('02_대상물건입력'!B5,B2003)),1,0)))</f>
        <v>1</v>
      </c>
      <c r="O2003" s="38">
        <f>IF(B2003="","",IF('02_대상물건입력'!B6="",1,IF(ISNUMBER(SEARCH('02_대상물건입력'!B6,B2003)),1,0)))</f>
        <v>0</v>
      </c>
      <c r="P2003" s="38">
        <f>IF(L2003="","",IF('02_대상물건입력'!B15="",0,IF(ISNUMBER(SEARCH('02_대상물건입력'!B15,L2003)),1,0)))</f>
        <v>0</v>
      </c>
      <c r="Q2003" s="38">
        <f>IF(D2003="","",IF('02_대상물건입력'!B8="",0,IF(ISNUMBER(SEARCH('02_대상물건입력'!B8,D2003)),1,0)))</f>
        <v>0</v>
      </c>
      <c r="R2003" s="44">
        <f>IFERROR(ABS(E2003-'02_대상물건입력'!B11)/'02_대상물건입력'!B11,"")</f>
        <v>0.12898086833952457</v>
      </c>
      <c r="S2003" s="38">
        <f>IFERROR(ABS(J2003-'02_대상물건입력'!B10),"")</f>
        <v>1</v>
      </c>
      <c r="T2003" s="38">
        <f>IFERROR(ABS('01_설정'!B4-F2003),"")</f>
        <v>244</v>
      </c>
      <c r="U2003" s="38">
        <f>IFERROR(ABS(K2003-YEAR('02_대상물건입력'!B14)),"")</f>
        <v>5</v>
      </c>
      <c r="V2003" s="38" t="str">
        <f>IF(B2003="","",IF(AND(E2003&gt;0,F2003&gt;0,H2003&gt;0,OR('04A_국토부원자료'!P2004="",'04A_국토부원자료'!P2004="-"),IF('01_설정'!B10=1,N2003=1,TRUE),R2003&lt;='01_설정'!B5,S2003&lt;='01_설정'!B6,T2003&lt;='01_설정'!B7,U2003&lt;='01_설정'!B8),"Y",""))</f>
        <v>Y</v>
      </c>
      <c r="W2003" s="40">
        <f>IF(V2003&lt;&gt;"Y","",MAX(0,(1-R2003/'01_설정'!B5))*'01_설정'!B14+MAX(0,(1-S2003/'01_설정'!B6))*'01_설정'!B15+MAX(0,(1-T2003/'01_설정'!B7))*'01_설정'!B16+MAX(0,(1-U2003/'01_설정'!B8))*'01_설정'!B17+O2003*'01_설정'!B11+Q2003*'01_설정'!B12+P2003*'01_설정'!B13)</f>
        <v>39.238724682012247</v>
      </c>
      <c r="X2003" s="38">
        <f>IF(W2003="","",1+COUNTIFS($W$4:$W$3003,"&gt;"&amp;W2003)+COUNTIFS($W$4:W2003,W2003)-1)</f>
        <v>75</v>
      </c>
    </row>
    <row r="2004" spans="1:24" ht="16.5">
      <c r="A2004" s="38">
        <f>IF('04A_국토부원자료'!A2005="","",ROW()-3)</f>
        <v>2001</v>
      </c>
      <c r="B2004" s="39" t="str">
        <f>IFERROR('04A_국토부원자료'!B2005,"")</f>
        <v>서울특별시 송파구 방이동</v>
      </c>
      <c r="C2004" s="39" t="str">
        <f>IF(B2004="","",IF('04A_국토부원자료'!C2005&lt;&gt;"",'04A_국토부원자료'!C2005,TRIM('04A_국토부원자료'!D2005&amp;IF('04A_국토부원자료'!E2005&lt;&gt;"","-"&amp;'04A_국토부원자료'!E2005,""))))</f>
        <v>46-6</v>
      </c>
      <c r="D2004" s="39" t="str">
        <f>IFERROR('04A_국토부원자료'!F2005,"")</f>
        <v>잠실 에스뜨레야90</v>
      </c>
      <c r="E2004" s="40">
        <f>IFERROR(VALUE(SUBSTITUTE('04A_국토부원자료'!G2005,",","")),"")</f>
        <v>50.98</v>
      </c>
      <c r="F2004" s="41">
        <f>IFERROR(IF(AND('04A_국토부원자료'!H2005&lt;&gt;"",'04A_국토부원자료'!I2005&lt;&gt;""),DATE(INT(VALUE(SUBSTITUTE('04A_국토부원자료'!H2005,",",""))/100),MOD(VALUE(SUBSTITUTE('04A_국토부원자료'!H2005,",","")),100),VALUE(SUBSTITUTE('04A_국토부원자료'!I2005,",",""))),""),"")</f>
        <v>45863</v>
      </c>
      <c r="G2004" s="42">
        <f>IFERROR(VALUE(SUBSTITUTE('04A_국토부원자료'!J2005,",","")),"")</f>
        <v>73500</v>
      </c>
      <c r="H2004" s="43">
        <f t="shared" si="62"/>
        <v>735000000</v>
      </c>
      <c r="I2004" s="43">
        <f t="shared" si="63"/>
        <v>14417418.595527658</v>
      </c>
      <c r="J2004" s="38">
        <f>IFERROR(VALUE(SUBSTITUTE('04A_국토부원자료'!K2005,",","")),"")</f>
        <v>14</v>
      </c>
      <c r="K2004" s="38">
        <f>IFERROR(VALUE(SUBSTITUTE('04A_국토부원자료'!N2005,",","")),"")</f>
        <v>2023</v>
      </c>
      <c r="L2004" s="39" t="str">
        <f>IFERROR('04A_국토부원자료'!O2005,"")</f>
        <v>백제고분로51길 23</v>
      </c>
      <c r="M2004" s="39" t="str">
        <f>IFERROR('04A_국토부원자료'!Q2005,"")</f>
        <v>중개거래</v>
      </c>
      <c r="N2004" s="38">
        <f>IF(B2004="","",IF('02_대상물건입력'!B5="",1,IF(ISNUMBER(SEARCH('02_대상물건입력'!B5,B2004)),1,0)))</f>
        <v>1</v>
      </c>
      <c r="O2004" s="38">
        <f>IF(B2004="","",IF('02_대상물건입력'!B6="",1,IF(ISNUMBER(SEARCH('02_대상물건입력'!B6,B2004)),1,0)))</f>
        <v>0</v>
      </c>
      <c r="P2004" s="38">
        <f>IF(L2004="","",IF('02_대상물건입력'!B15="",0,IF(ISNUMBER(SEARCH('02_대상물건입력'!B15,L2004)),1,0)))</f>
        <v>0</v>
      </c>
      <c r="Q2004" s="38">
        <f>IF(D2004="","",IF('02_대상물건입력'!B8="",0,IF(ISNUMBER(SEARCH('02_대상물건입력'!B8,D2004)),1,0)))</f>
        <v>0</v>
      </c>
      <c r="R2004" s="44">
        <f>IFERROR(ABS(E2004-'02_대상물건입력'!B11)/'02_대상물건입력'!B11,"")</f>
        <v>0.87132012862114017</v>
      </c>
      <c r="S2004" s="38">
        <f>IFERROR(ABS(J2004-'02_대상물건입력'!B10),"")</f>
        <v>2</v>
      </c>
      <c r="T2004" s="38">
        <f>IFERROR(ABS('01_설정'!B4-F2004),"")</f>
        <v>249</v>
      </c>
      <c r="U2004" s="38">
        <f>IFERROR(ABS(K2004-YEAR('02_대상물건입력'!B14)),"")</f>
        <v>3</v>
      </c>
      <c r="V2004" s="38" t="str">
        <f>IF(B2004="","",IF(AND(E2004&gt;0,F2004&gt;0,H2004&gt;0,OR('04A_국토부원자료'!P2005="",'04A_국토부원자료'!P2005="-"),IF('01_설정'!B10=1,N2004=1,TRUE),R2004&lt;='01_설정'!B5,S2004&lt;='01_설정'!B6,T2004&lt;='01_설정'!B7,U2004&lt;='01_설정'!B8),"Y",""))</f>
        <v/>
      </c>
      <c r="W2004" s="40" t="str">
        <f>IF(V2004&lt;&gt;"Y","",MAX(0,(1-R2004/'01_설정'!B5))*'01_설정'!B14+MAX(0,(1-S2004/'01_설정'!B6))*'01_설정'!B15+MAX(0,(1-T2004/'01_설정'!B7))*'01_설정'!B16+MAX(0,(1-U2004/'01_설정'!B8))*'01_설정'!B17+O2004*'01_설정'!B11+Q2004*'01_설정'!B12+P2004*'01_설정'!B13)</f>
        <v/>
      </c>
      <c r="X2004" s="38" t="str">
        <f>IF(W2004="","",1+COUNTIFS($W$4:$W$3003,"&gt;"&amp;W2004)+COUNTIFS($W$4:W2004,W2004)-1)</f>
        <v/>
      </c>
    </row>
    <row r="2005" spans="1:24" ht="16.5">
      <c r="A2005" s="38">
        <f>IF('04A_국토부원자료'!A2006="","",ROW()-3)</f>
        <v>2002</v>
      </c>
      <c r="B2005" s="39" t="str">
        <f>IFERROR('04A_국토부원자료'!B2006,"")</f>
        <v>서울특별시 송파구 방이동</v>
      </c>
      <c r="C2005" s="39" t="str">
        <f>IF(B2005="","",IF('04A_국토부원자료'!C2006&lt;&gt;"",'04A_국토부원자료'!C2006,TRIM('04A_국토부원자료'!D2006&amp;IF('04A_국토부원자료'!E2006&lt;&gt;"","-"&amp;'04A_국토부원자료'!E2006,""))))</f>
        <v>49-4</v>
      </c>
      <c r="D2005" s="39" t="str">
        <f>IFERROR('04A_국토부원자료'!F2006,"")</f>
        <v>아주리센 센트럴파크</v>
      </c>
      <c r="E2005" s="40">
        <f>IFERROR(VALUE(SUBSTITUTE('04A_국토부원자료'!G2006,",","")),"")</f>
        <v>28.88</v>
      </c>
      <c r="F2005" s="41">
        <f>IFERROR(IF(AND('04A_국토부원자료'!H2006&lt;&gt;"",'04A_국토부원자료'!I2006&lt;&gt;""),DATE(INT(VALUE(SUBSTITUTE('04A_국토부원자료'!H2006,",",""))/100),MOD(VALUE(SUBSTITUTE('04A_국토부원자료'!H2006,",","")),100),VALUE(SUBSTITUTE('04A_국토부원자료'!I2006,",",""))),""),"")</f>
        <v>45863</v>
      </c>
      <c r="G2005" s="42">
        <f>IFERROR(VALUE(SUBSTITUTE('04A_국토부원자료'!J2006,",","")),"")</f>
        <v>30500</v>
      </c>
      <c r="H2005" s="43">
        <f t="shared" si="62"/>
        <v>305000000</v>
      </c>
      <c r="I2005" s="43">
        <f t="shared" si="63"/>
        <v>10560941.828254849</v>
      </c>
      <c r="J2005" s="38">
        <f>IFERROR(VALUE(SUBSTITUTE('04A_국토부원자료'!K2006,",","")),"")</f>
        <v>11</v>
      </c>
      <c r="K2005" s="38">
        <f>IFERROR(VALUE(SUBSTITUTE('04A_국토부원자료'!N2006,",","")),"")</f>
        <v>2018</v>
      </c>
      <c r="L2005" s="39" t="str">
        <f>IFERROR('04A_국토부원자료'!O2006,"")</f>
        <v>오금로11길 55-8</v>
      </c>
      <c r="M2005" s="39" t="str">
        <f>IFERROR('04A_국토부원자료'!Q2006,"")</f>
        <v>중개거래</v>
      </c>
      <c r="N2005" s="38">
        <f>IF(B2005="","",IF('02_대상물건입력'!B5="",1,IF(ISNUMBER(SEARCH('02_대상물건입력'!B5,B2005)),1,0)))</f>
        <v>1</v>
      </c>
      <c r="O2005" s="38">
        <f>IF(B2005="","",IF('02_대상물건입력'!B6="",1,IF(ISNUMBER(SEARCH('02_대상물건입력'!B6,B2005)),1,0)))</f>
        <v>0</v>
      </c>
      <c r="P2005" s="38">
        <f>IF(L2005="","",IF('02_대상물건입력'!B15="",0,IF(ISNUMBER(SEARCH('02_대상물건입력'!B15,L2005)),1,0)))</f>
        <v>0</v>
      </c>
      <c r="Q2005" s="38">
        <f>IF(D2005="","",IF('02_대상물건입력'!B8="",0,IF(ISNUMBER(SEARCH('02_대상물건입력'!B8,D2005)),1,0)))</f>
        <v>0</v>
      </c>
      <c r="R2005" s="44">
        <f>IFERROR(ABS(E2005-'02_대상물건입력'!B11)/'02_대상물건입력'!B11,"")</f>
        <v>6.0096612682984128E-2</v>
      </c>
      <c r="S2005" s="38">
        <f>IFERROR(ABS(J2005-'02_대상물건입력'!B10),"")</f>
        <v>1</v>
      </c>
      <c r="T2005" s="38">
        <f>IFERROR(ABS('01_설정'!B4-F2005),"")</f>
        <v>249</v>
      </c>
      <c r="U2005" s="38">
        <f>IFERROR(ABS(K2005-YEAR('02_대상물건입력'!B14)),"")</f>
        <v>8</v>
      </c>
      <c r="V2005" s="38" t="str">
        <f>IF(B2005="","",IF(AND(E2005&gt;0,F2005&gt;0,H2005&gt;0,OR('04A_국토부원자료'!P2006="",'04A_국토부원자료'!P2006="-"),IF('01_설정'!B10=1,N2005=1,TRUE),R2005&lt;='01_설정'!B5,S2005&lt;='01_설정'!B6,T2005&lt;='01_설정'!B7,U2005&lt;='01_설정'!B8),"Y",""))</f>
        <v>Y</v>
      </c>
      <c r="W2005" s="40">
        <f>IF(V2005&lt;&gt;"Y","",MAX(0,(1-R2005/'01_설정'!B5))*'01_설정'!B14+MAX(0,(1-S2005/'01_설정'!B6))*'01_설정'!B15+MAX(0,(1-T2005/'01_설정'!B7))*'01_설정'!B16+MAX(0,(1-U2005/'01_설정'!B8))*'01_설정'!B17+O2005*'01_설정'!B11+Q2005*'01_설정'!B12+P2005*'01_설정'!B13)</f>
        <v>42.218347398965889</v>
      </c>
      <c r="X2005" s="38">
        <f>IF(W2005="","",1+COUNTIFS($W$4:$W$3003,"&gt;"&amp;W2005)+COUNTIFS($W$4:W2005,W2005)-1)</f>
        <v>46</v>
      </c>
    </row>
    <row r="2006" spans="1:24" ht="16.5">
      <c r="A2006" s="38">
        <f>IF('04A_국토부원자료'!A2007="","",ROW()-3)</f>
        <v>2003</v>
      </c>
      <c r="B2006" s="39" t="str">
        <f>IFERROR('04A_국토부원자료'!B2007,"")</f>
        <v>서울특별시 송파구 방이동</v>
      </c>
      <c r="C2006" s="39" t="str">
        <f>IF(B2006="","",IF('04A_국토부원자료'!C2007&lt;&gt;"",'04A_국토부원자료'!C2007,TRIM('04A_국토부원자료'!D2007&amp;IF('04A_국토부원자료'!E2007&lt;&gt;"","-"&amp;'04A_국토부원자료'!E2007,""))))</f>
        <v>22</v>
      </c>
      <c r="D2006" s="39" t="str">
        <f>IFERROR('04A_국토부원자료'!F2007,"")</f>
        <v>대우유토피아오피스텔</v>
      </c>
      <c r="E2006" s="40">
        <f>IFERROR(VALUE(SUBSTITUTE('04A_국토부원자료'!G2007,",","")),"")</f>
        <v>28.39</v>
      </c>
      <c r="F2006" s="41">
        <f>IFERROR(IF(AND('04A_국토부원자료'!H2007&lt;&gt;"",'04A_국토부원자료'!I2007&lt;&gt;""),DATE(INT(VALUE(SUBSTITUTE('04A_국토부원자료'!H2007,",",""))/100),MOD(VALUE(SUBSTITUTE('04A_국토부원자료'!H2007,",","")),100),VALUE(SUBSTITUTE('04A_국토부원자료'!I2007,",",""))),""),"")</f>
        <v>45863</v>
      </c>
      <c r="G2006" s="42">
        <f>IFERROR(VALUE(SUBSTITUTE('04A_국토부원자료'!J2007,",","")),"")</f>
        <v>16000</v>
      </c>
      <c r="H2006" s="43">
        <f t="shared" si="62"/>
        <v>160000000</v>
      </c>
      <c r="I2006" s="43">
        <f t="shared" si="63"/>
        <v>5635787.2490313491</v>
      </c>
      <c r="J2006" s="38">
        <f>IFERROR(VALUE(SUBSTITUTE('04A_국토부원자료'!K2007,",","")),"")</f>
        <v>21</v>
      </c>
      <c r="K2006" s="38">
        <f>IFERROR(VALUE(SUBSTITUTE('04A_국토부원자료'!N2007,",","")),"")</f>
        <v>1999</v>
      </c>
      <c r="L2006" s="39" t="str">
        <f>IFERROR('04A_국토부원자료'!O2007,"")</f>
        <v>올림픽로 336</v>
      </c>
      <c r="M2006" s="39" t="str">
        <f>IFERROR('04A_국토부원자료'!Q2007,"")</f>
        <v>중개거래</v>
      </c>
      <c r="N2006" s="38">
        <f>IF(B2006="","",IF('02_대상물건입력'!B5="",1,IF(ISNUMBER(SEARCH('02_대상물건입력'!B5,B2006)),1,0)))</f>
        <v>1</v>
      </c>
      <c r="O2006" s="38">
        <f>IF(B2006="","",IF('02_대상물건입력'!B6="",1,IF(ISNUMBER(SEARCH('02_대상물건입력'!B6,B2006)),1,0)))</f>
        <v>0</v>
      </c>
      <c r="P2006" s="38">
        <f>IF(L2006="","",IF('02_대상물건입력'!B15="",0,IF(ISNUMBER(SEARCH('02_대상물건입력'!B15,L2006)),1,0)))</f>
        <v>0</v>
      </c>
      <c r="Q2006" s="38">
        <f>IF(D2006="","",IF('02_대상물건입력'!B8="",0,IF(ISNUMBER(SEARCH('02_대상물건입력'!B8,D2006)),1,0)))</f>
        <v>0</v>
      </c>
      <c r="R2006" s="44">
        <f>IFERROR(ABS(E2006-'02_대상물건입력'!B11)/'02_대상물건입력'!B11,"")</f>
        <v>4.2110208935939093E-2</v>
      </c>
      <c r="S2006" s="38">
        <f>IFERROR(ABS(J2006-'02_대상물건입력'!B10),"")</f>
        <v>9</v>
      </c>
      <c r="T2006" s="38">
        <f>IFERROR(ABS('01_설정'!B4-F2006),"")</f>
        <v>249</v>
      </c>
      <c r="U2006" s="38">
        <f>IFERROR(ABS(K2006-YEAR('02_대상물건입력'!B14)),"")</f>
        <v>27</v>
      </c>
      <c r="V2006" s="38" t="str">
        <f>IF(B2006="","",IF(AND(E2006&gt;0,F2006&gt;0,H2006&gt;0,OR('04A_국토부원자료'!P2007="",'04A_국토부원자료'!P2007="-"),IF('01_설정'!B10=1,N2006=1,TRUE),R2006&lt;='01_설정'!B5,S2006&lt;='01_설정'!B6,T2006&lt;='01_설정'!B7,U2006&lt;='01_설정'!B8),"Y",""))</f>
        <v/>
      </c>
      <c r="W2006" s="40" t="str">
        <f>IF(V2006&lt;&gt;"Y","",MAX(0,(1-R2006/'01_설정'!B5))*'01_설정'!B14+MAX(0,(1-S2006/'01_설정'!B6))*'01_설정'!B15+MAX(0,(1-T2006/'01_설정'!B7))*'01_설정'!B16+MAX(0,(1-U2006/'01_설정'!B8))*'01_설정'!B17+O2006*'01_설정'!B11+Q2006*'01_설정'!B12+P2006*'01_설정'!B13)</f>
        <v/>
      </c>
      <c r="X2006" s="38" t="str">
        <f>IF(W2006="","",1+COUNTIFS($W$4:$W$3003,"&gt;"&amp;W2006)+COUNTIFS($W$4:W2006,W2006)-1)</f>
        <v/>
      </c>
    </row>
    <row r="2007" spans="1:24" ht="16.5">
      <c r="A2007" s="38">
        <f>IF('04A_국토부원자료'!A2008="","",ROW()-3)</f>
        <v>2004</v>
      </c>
      <c r="B2007" s="39" t="str">
        <f>IFERROR('04A_국토부원자료'!B2008,"")</f>
        <v>서울특별시 송파구 방이동</v>
      </c>
      <c r="C2007" s="39" t="str">
        <f>IF(B2007="","",IF('04A_국토부원자료'!C2008&lt;&gt;"",'04A_국토부원자료'!C2008,TRIM('04A_국토부원자료'!D2008&amp;IF('04A_국토부원자료'!E2008&lt;&gt;"","-"&amp;'04A_국토부원자료'!E2008,""))))</f>
        <v>35-2</v>
      </c>
      <c r="D2007" s="39" t="str">
        <f>IFERROR('04A_국토부원자료'!F2008,"")</f>
        <v>쌩모리빌오피스텔</v>
      </c>
      <c r="E2007" s="40">
        <f>IFERROR(VALUE(SUBSTITUTE('04A_국토부원자료'!G2008,",","")),"")</f>
        <v>44.22</v>
      </c>
      <c r="F2007" s="41">
        <f>IFERROR(IF(AND('04A_국토부원자료'!H2008&lt;&gt;"",'04A_국토부원자료'!I2008&lt;&gt;""),DATE(INT(VALUE(SUBSTITUTE('04A_국토부원자료'!H2008,",",""))/100),MOD(VALUE(SUBSTITUTE('04A_국토부원자료'!H2008,",","")),100),VALUE(SUBSTITUTE('04A_국토부원자료'!I2008,",",""))),""),"")</f>
        <v>45859</v>
      </c>
      <c r="G2007" s="42">
        <f>IFERROR(VALUE(SUBSTITUTE('04A_국토부원자료'!J2008,",","")),"")</f>
        <v>27500</v>
      </c>
      <c r="H2007" s="43">
        <f t="shared" si="62"/>
        <v>275000000</v>
      </c>
      <c r="I2007" s="43">
        <f t="shared" si="63"/>
        <v>6218905.4726368161</v>
      </c>
      <c r="J2007" s="38">
        <f>IFERROR(VALUE(SUBSTITUTE('04A_국토부원자료'!K2008,",","")),"")</f>
        <v>13</v>
      </c>
      <c r="K2007" s="38">
        <f>IFERROR(VALUE(SUBSTITUTE('04A_국토부원자료'!N2008,",","")),"")</f>
        <v>2003</v>
      </c>
      <c r="L2007" s="39" t="str">
        <f>IFERROR('04A_국토부원자료'!O2008,"")</f>
        <v>올림픽로 350</v>
      </c>
      <c r="M2007" s="39" t="str">
        <f>IFERROR('04A_국토부원자료'!Q2008,"")</f>
        <v>중개거래</v>
      </c>
      <c r="N2007" s="38">
        <f>IF(B2007="","",IF('02_대상물건입력'!B5="",1,IF(ISNUMBER(SEARCH('02_대상물건입력'!B5,B2007)),1,0)))</f>
        <v>1</v>
      </c>
      <c r="O2007" s="38">
        <f>IF(B2007="","",IF('02_대상물건입력'!B6="",1,IF(ISNUMBER(SEARCH('02_대상물건입력'!B6,B2007)),1,0)))</f>
        <v>0</v>
      </c>
      <c r="P2007" s="38">
        <f>IF(L2007="","",IF('02_대상물건입력'!B15="",0,IF(ISNUMBER(SEARCH('02_대상물건입력'!B15,L2007)),1,0)))</f>
        <v>0</v>
      </c>
      <c r="Q2007" s="38">
        <f>IF(D2007="","",IF('02_대상물건입력'!B8="",0,IF(ISNUMBER(SEARCH('02_대상물건입력'!B8,D2007)),1,0)))</f>
        <v>0</v>
      </c>
      <c r="R2007" s="44">
        <f>IFERROR(ABS(E2007-'02_대상물건입력'!B11)/'02_대상물건입력'!B11,"")</f>
        <v>0.6231811708047631</v>
      </c>
      <c r="S2007" s="38">
        <f>IFERROR(ABS(J2007-'02_대상물건입력'!B10),"")</f>
        <v>1</v>
      </c>
      <c r="T2007" s="38">
        <f>IFERROR(ABS('01_설정'!B4-F2007),"")</f>
        <v>253</v>
      </c>
      <c r="U2007" s="38">
        <f>IFERROR(ABS(K2007-YEAR('02_대상물건입력'!B14)),"")</f>
        <v>23</v>
      </c>
      <c r="V2007" s="38" t="str">
        <f>IF(B2007="","",IF(AND(E2007&gt;0,F2007&gt;0,H2007&gt;0,OR('04A_국토부원자료'!P2008="",'04A_국토부원자료'!P2008="-"),IF('01_설정'!B10=1,N2007=1,TRUE),R2007&lt;='01_설정'!B5,S2007&lt;='01_설정'!B6,T2007&lt;='01_설정'!B7,U2007&lt;='01_설정'!B8),"Y",""))</f>
        <v/>
      </c>
      <c r="W2007" s="40" t="str">
        <f>IF(V2007&lt;&gt;"Y","",MAX(0,(1-R2007/'01_설정'!B5))*'01_설정'!B14+MAX(0,(1-S2007/'01_설정'!B6))*'01_설정'!B15+MAX(0,(1-T2007/'01_설정'!B7))*'01_설정'!B16+MAX(0,(1-U2007/'01_설정'!B8))*'01_설정'!B17+O2007*'01_설정'!B11+Q2007*'01_설정'!B12+P2007*'01_설정'!B13)</f>
        <v/>
      </c>
      <c r="X2007" s="38" t="str">
        <f>IF(W2007="","",1+COUNTIFS($W$4:$W$3003,"&gt;"&amp;W2007)+COUNTIFS($W$4:W2007,W2007)-1)</f>
        <v/>
      </c>
    </row>
    <row r="2008" spans="1:24" ht="16.5">
      <c r="A2008" s="38">
        <f>IF('04A_국토부원자료'!A2009="","",ROW()-3)</f>
        <v>2005</v>
      </c>
      <c r="B2008" s="39" t="str">
        <f>IFERROR('04A_국토부원자료'!B2009,"")</f>
        <v>서울특별시 송파구 방이동</v>
      </c>
      <c r="C2008" s="39" t="str">
        <f>IF(B2008="","",IF('04A_국토부원자료'!C2009&lt;&gt;"",'04A_국토부원자료'!C2009,TRIM('04A_국토부원자료'!D2009&amp;IF('04A_국토부원자료'!E2009&lt;&gt;"","-"&amp;'04A_국토부원자료'!E2009,""))))</f>
        <v>46-2</v>
      </c>
      <c r="D2008" s="39" t="str">
        <f>IFERROR('04A_국토부원자료'!F2009,"")</f>
        <v>사보이시티잠실</v>
      </c>
      <c r="E2008" s="40">
        <f>IFERROR(VALUE(SUBSTITUTE('04A_국토부원자료'!G2009,",","")),"")</f>
        <v>23.301600000000001</v>
      </c>
      <c r="F2008" s="41">
        <f>IFERROR(IF(AND('04A_국토부원자료'!H2009&lt;&gt;"",'04A_국토부원자료'!I2009&lt;&gt;""),DATE(INT(VALUE(SUBSTITUTE('04A_국토부원자료'!H2009,",",""))/100),MOD(VALUE(SUBSTITUTE('04A_국토부원자료'!H2009,",","")),100),VALUE(SUBSTITUTE('04A_국토부원자료'!I2009,",",""))),""),"")</f>
        <v>45859</v>
      </c>
      <c r="G2008" s="42">
        <f>IFERROR(VALUE(SUBSTITUTE('04A_국토부원자료'!J2009,",","")),"")</f>
        <v>27000</v>
      </c>
      <c r="H2008" s="43">
        <f t="shared" si="62"/>
        <v>270000000</v>
      </c>
      <c r="I2008" s="43">
        <f t="shared" si="63"/>
        <v>11587187.14594706</v>
      </c>
      <c r="J2008" s="38">
        <f>IFERROR(VALUE(SUBSTITUTE('04A_국토부원자료'!K2009,",","")),"")</f>
        <v>8</v>
      </c>
      <c r="K2008" s="38">
        <f>IFERROR(VALUE(SUBSTITUTE('04A_국토부원자료'!N2009,",","")),"")</f>
        <v>2021</v>
      </c>
      <c r="L2008" s="39" t="str">
        <f>IFERROR('04A_국토부원자료'!O2009,"")</f>
        <v>오금로11길 45</v>
      </c>
      <c r="M2008" s="39" t="str">
        <f>IFERROR('04A_국토부원자료'!Q2009,"")</f>
        <v>중개거래</v>
      </c>
      <c r="N2008" s="38">
        <f>IF(B2008="","",IF('02_대상물건입력'!B5="",1,IF(ISNUMBER(SEARCH('02_대상물건입력'!B5,B2008)),1,0)))</f>
        <v>1</v>
      </c>
      <c r="O2008" s="38">
        <f>IF(B2008="","",IF('02_대상물건입력'!B6="",1,IF(ISNUMBER(SEARCH('02_대상물건입력'!B6,B2008)),1,0)))</f>
        <v>0</v>
      </c>
      <c r="P2008" s="38">
        <f>IF(L2008="","",IF('02_대상물건입력'!B15="",0,IF(ISNUMBER(SEARCH('02_대상물건입력'!B15,L2008)),1,0)))</f>
        <v>0</v>
      </c>
      <c r="Q2008" s="38">
        <f>IF(D2008="","",IF('02_대상물건입력'!B8="",0,IF(ISNUMBER(SEARCH('02_대상물건입력'!B8,D2008)),1,0)))</f>
        <v>0</v>
      </c>
      <c r="R2008" s="44">
        <f>IFERROR(ABS(E2008-'02_대상물건입력'!B11)/'02_대상물건입력'!B11,"")</f>
        <v>0.14466941724051854</v>
      </c>
      <c r="S2008" s="38">
        <f>IFERROR(ABS(J2008-'02_대상물건입력'!B10),"")</f>
        <v>4</v>
      </c>
      <c r="T2008" s="38">
        <f>IFERROR(ABS('01_설정'!B4-F2008),"")</f>
        <v>253</v>
      </c>
      <c r="U2008" s="38">
        <f>IFERROR(ABS(K2008-YEAR('02_대상물건입력'!B14)),"")</f>
        <v>5</v>
      </c>
      <c r="V2008" s="38" t="str">
        <f>IF(B2008="","",IF(AND(E2008&gt;0,F2008&gt;0,H2008&gt;0,OR('04A_국토부원자료'!P2009="",'04A_국토부원자료'!P2009="-"),IF('01_설정'!B10=1,N2008=1,TRUE),R2008&lt;='01_설정'!B5,S2008&lt;='01_설정'!B6,T2008&lt;='01_설정'!B7,U2008&lt;='01_설정'!B8),"Y",""))</f>
        <v>Y</v>
      </c>
      <c r="W2008" s="40">
        <f>IF(V2008&lt;&gt;"Y","",MAX(0,(1-R2008/'01_설정'!B5))*'01_설정'!B14+MAX(0,(1-S2008/'01_설정'!B6))*'01_설정'!B15+MAX(0,(1-T2008/'01_설정'!B7))*'01_설정'!B16+MAX(0,(1-U2008/'01_설정'!B8))*'01_설정'!B17+O2008*'01_설정'!B11+Q2008*'01_설정'!B12+P2008*'01_설정'!B13)</f>
        <v>30.510187173245328</v>
      </c>
      <c r="X2008" s="38">
        <f>IF(W2008="","",1+COUNTIFS($W$4:$W$3003,"&gt;"&amp;W2008)+COUNTIFS($W$4:W2008,W2008)-1)</f>
        <v>168</v>
      </c>
    </row>
    <row r="2009" spans="1:24" ht="16.5">
      <c r="A2009" s="38">
        <f>IF('04A_국토부원자료'!A2010="","",ROW()-3)</f>
        <v>2006</v>
      </c>
      <c r="B2009" s="39" t="str">
        <f>IFERROR('04A_국토부원자료'!B2010,"")</f>
        <v>서울특별시 송파구 방이동</v>
      </c>
      <c r="C2009" s="39" t="str">
        <f>IF(B2009="","",IF('04A_국토부원자료'!C2010&lt;&gt;"",'04A_국토부원자료'!C2010,TRIM('04A_국토부원자료'!D2010&amp;IF('04A_국토부원자료'!E2010&lt;&gt;"","-"&amp;'04A_국토부원자료'!E2010,""))))</f>
        <v>43</v>
      </c>
      <c r="D2009" s="39" t="str">
        <f>IFERROR('04A_국토부원자료'!F2010,"")</f>
        <v>대명벨리온</v>
      </c>
      <c r="E2009" s="40">
        <f>IFERROR(VALUE(SUBSTITUTE('04A_국토부원자료'!G2010,",","")),"")</f>
        <v>17.32</v>
      </c>
      <c r="F2009" s="41">
        <f>IFERROR(IF(AND('04A_국토부원자료'!H2010&lt;&gt;"",'04A_국토부원자료'!I2010&lt;&gt;""),DATE(INT(VALUE(SUBSTITUTE('04A_국토부원자료'!H2010,",",""))/100),MOD(VALUE(SUBSTITUTE('04A_국토부원자료'!H2010,",","")),100),VALUE(SUBSTITUTE('04A_국토부원자료'!I2010,",",""))),""),"")</f>
        <v>45857</v>
      </c>
      <c r="G2009" s="42">
        <f>IFERROR(VALUE(SUBSTITUTE('04A_국토부원자료'!J2010,",","")),"")</f>
        <v>17500</v>
      </c>
      <c r="H2009" s="43">
        <f t="shared" si="62"/>
        <v>175000000</v>
      </c>
      <c r="I2009" s="43">
        <f t="shared" si="63"/>
        <v>10103926.096997689</v>
      </c>
      <c r="J2009" s="38">
        <f>IFERROR(VALUE(SUBSTITUTE('04A_국토부원자료'!K2010,",","")),"")</f>
        <v>13</v>
      </c>
      <c r="K2009" s="38">
        <f>IFERROR(VALUE(SUBSTITUTE('04A_국토부원자료'!N2010,",","")),"")</f>
        <v>2017</v>
      </c>
      <c r="L2009" s="39" t="str">
        <f>IFERROR('04A_국토부원자료'!O2010,"")</f>
        <v xml:space="preserve"> </v>
      </c>
      <c r="M2009" s="39" t="str">
        <f>IFERROR('04A_국토부원자료'!Q2010,"")</f>
        <v>중개거래</v>
      </c>
      <c r="N2009" s="38">
        <f>IF(B2009="","",IF('02_대상물건입력'!B5="",1,IF(ISNUMBER(SEARCH('02_대상물건입력'!B5,B2009)),1,0)))</f>
        <v>1</v>
      </c>
      <c r="O2009" s="38">
        <f>IF(B2009="","",IF('02_대상물건입력'!B6="",1,IF(ISNUMBER(SEARCH('02_대상물건입력'!B6,B2009)),1,0)))</f>
        <v>0</v>
      </c>
      <c r="P2009" s="38">
        <f>IF(L2009="","",IF('02_대상물건입력'!B15="",0,IF(ISNUMBER(SEARCH('02_대상물건입력'!B15,L2009)),1,0)))</f>
        <v>0</v>
      </c>
      <c r="Q2009" s="38">
        <f>IF(D2009="","",IF('02_대상물건입력'!B8="",0,IF(ISNUMBER(SEARCH('02_대상물건입력'!B8,D2009)),1,0)))</f>
        <v>0</v>
      </c>
      <c r="R2009" s="44">
        <f>IFERROR(ABS(E2009-'02_대상물건입력'!B11)/'02_대상물건입력'!B11,"")</f>
        <v>0.36423568796158984</v>
      </c>
      <c r="S2009" s="38">
        <f>IFERROR(ABS(J2009-'02_대상물건입력'!B10),"")</f>
        <v>1</v>
      </c>
      <c r="T2009" s="38">
        <f>IFERROR(ABS('01_설정'!B4-F2009),"")</f>
        <v>255</v>
      </c>
      <c r="U2009" s="38">
        <f>IFERROR(ABS(K2009-YEAR('02_대상물건입력'!B14)),"")</f>
        <v>9</v>
      </c>
      <c r="V2009" s="38" t="str">
        <f>IF(B2009="","",IF(AND(E2009&gt;0,F2009&gt;0,H2009&gt;0,OR('04A_국토부원자료'!P2010="",'04A_국토부원자료'!P2010="-"),IF('01_설정'!B10=1,N2009=1,TRUE),R2009&lt;='01_설정'!B5,S2009&lt;='01_설정'!B6,T2009&lt;='01_설정'!B7,U2009&lt;='01_설정'!B8),"Y",""))</f>
        <v/>
      </c>
      <c r="W2009" s="40" t="str">
        <f>IF(V2009&lt;&gt;"Y","",MAX(0,(1-R2009/'01_설정'!B5))*'01_설정'!B14+MAX(0,(1-S2009/'01_설정'!B6))*'01_설정'!B15+MAX(0,(1-T2009/'01_설정'!B7))*'01_설정'!B16+MAX(0,(1-U2009/'01_설정'!B8))*'01_설정'!B17+O2009*'01_설정'!B11+Q2009*'01_설정'!B12+P2009*'01_설정'!B13)</f>
        <v/>
      </c>
      <c r="X2009" s="38" t="str">
        <f>IF(W2009="","",1+COUNTIFS($W$4:$W$3003,"&gt;"&amp;W2009)+COUNTIFS($W$4:W2009,W2009)-1)</f>
        <v/>
      </c>
    </row>
    <row r="2010" spans="1:24" ht="16.5">
      <c r="A2010" s="38">
        <f>IF('04A_국토부원자료'!A2011="","",ROW()-3)</f>
        <v>2007</v>
      </c>
      <c r="B2010" s="39" t="str">
        <f>IFERROR('04A_국토부원자료'!B2011,"")</f>
        <v>서울특별시 송파구 방이동</v>
      </c>
      <c r="C2010" s="39" t="str">
        <f>IF(B2010="","",IF('04A_국토부원자료'!C2011&lt;&gt;"",'04A_국토부원자료'!C2011,TRIM('04A_국토부원자료'!D2011&amp;IF('04A_국토부원자료'!E2011&lt;&gt;"","-"&amp;'04A_국토부원자료'!E2011,""))))</f>
        <v>46-2</v>
      </c>
      <c r="D2010" s="39" t="str">
        <f>IFERROR('04A_국토부원자료'!F2011,"")</f>
        <v>사보이시티잠실</v>
      </c>
      <c r="E2010" s="40">
        <f>IFERROR(VALUE(SUBSTITUTE('04A_국토부원자료'!G2011,",","")),"")</f>
        <v>27.4785</v>
      </c>
      <c r="F2010" s="41">
        <f>IFERROR(IF(AND('04A_국토부원자료'!H2011&lt;&gt;"",'04A_국토부원자료'!I2011&lt;&gt;""),DATE(INT(VALUE(SUBSTITUTE('04A_국토부원자료'!H2011,",",""))/100),MOD(VALUE(SUBSTITUTE('04A_국토부원자료'!H2011,",","")),100),VALUE(SUBSTITUTE('04A_국토부원자료'!I2011,",",""))),""),"")</f>
        <v>45853</v>
      </c>
      <c r="G2010" s="42">
        <f>IFERROR(VALUE(SUBSTITUTE('04A_국토부원자료'!J2011,",","")),"")</f>
        <v>38500</v>
      </c>
      <c r="H2010" s="43">
        <f t="shared" si="62"/>
        <v>385000000</v>
      </c>
      <c r="I2010" s="43">
        <f t="shared" si="63"/>
        <v>14010954.018596357</v>
      </c>
      <c r="J2010" s="38">
        <f>IFERROR(VALUE(SUBSTITUTE('04A_국토부원자료'!K2011,",","")),"")</f>
        <v>8</v>
      </c>
      <c r="K2010" s="38">
        <f>IFERROR(VALUE(SUBSTITUTE('04A_국토부원자료'!N2011,",","")),"")</f>
        <v>2021</v>
      </c>
      <c r="L2010" s="39" t="str">
        <f>IFERROR('04A_국토부원자료'!O2011,"")</f>
        <v>오금로11길 45</v>
      </c>
      <c r="M2010" s="39" t="str">
        <f>IFERROR('04A_국토부원자료'!Q2011,"")</f>
        <v>중개거래</v>
      </c>
      <c r="N2010" s="38">
        <f>IF(B2010="","",IF('02_대상물건입력'!B5="",1,IF(ISNUMBER(SEARCH('02_대상물건입력'!B5,B2010)),1,0)))</f>
        <v>1</v>
      </c>
      <c r="O2010" s="38">
        <f>IF(B2010="","",IF('02_대상물건입력'!B6="",1,IF(ISNUMBER(SEARCH('02_대상물건입력'!B6,B2010)),1,0)))</f>
        <v>0</v>
      </c>
      <c r="P2010" s="38">
        <f>IF(L2010="","",IF('02_대상물건입력'!B15="",0,IF(ISNUMBER(SEARCH('02_대상물건입력'!B15,L2010)),1,0)))</f>
        <v>0</v>
      </c>
      <c r="Q2010" s="38">
        <f>IF(D2010="","",IF('02_대상물건입력'!B8="",0,IF(ISNUMBER(SEARCH('02_대상물건입력'!B8,D2010)),1,0)))</f>
        <v>0</v>
      </c>
      <c r="R2010" s="44">
        <f>IFERROR(ABS(E2010-'02_대상물건입력'!B11)/'02_대상물건입력'!B11,"")</f>
        <v>8.651827271792964E-3</v>
      </c>
      <c r="S2010" s="38">
        <f>IFERROR(ABS(J2010-'02_대상물건입력'!B10),"")</f>
        <v>4</v>
      </c>
      <c r="T2010" s="38">
        <f>IFERROR(ABS('01_설정'!B4-F2010),"")</f>
        <v>259</v>
      </c>
      <c r="U2010" s="38">
        <f>IFERROR(ABS(K2010-YEAR('02_대상물건입력'!B14)),"")</f>
        <v>5</v>
      </c>
      <c r="V2010" s="38" t="str">
        <f>IF(B2010="","",IF(AND(E2010&gt;0,F2010&gt;0,H2010&gt;0,OR('04A_국토부원자료'!P2011="",'04A_국토부원자료'!P2011="-"),IF('01_설정'!B10=1,N2010=1,TRUE),R2010&lt;='01_설정'!B5,S2010&lt;='01_설정'!B6,T2010&lt;='01_설정'!B7,U2010&lt;='01_설정'!B8),"Y",""))</f>
        <v>Y</v>
      </c>
      <c r="W2010" s="40">
        <f>IF(V2010&lt;&gt;"Y","",MAX(0,(1-R2010/'01_설정'!B5))*'01_설정'!B14+MAX(0,(1-S2010/'01_설정'!B6))*'01_설정'!B15+MAX(0,(1-T2010/'01_설정'!B7))*'01_설정'!B16+MAX(0,(1-U2010/'01_설정'!B8))*'01_설정'!B17+O2010*'01_설정'!B11+Q2010*'01_설정'!B12+P2010*'01_설정'!B13)</f>
        <v>42.381104953506878</v>
      </c>
      <c r="X2010" s="38">
        <f>IF(W2010="","",1+COUNTIFS($W$4:$W$3003,"&gt;"&amp;W2010)+COUNTIFS($W$4:W2010,W2010)-1)</f>
        <v>44</v>
      </c>
    </row>
    <row r="2011" spans="1:24" ht="16.5">
      <c r="A2011" s="38">
        <f>IF('04A_국토부원자료'!A2012="","",ROW()-3)</f>
        <v>2008</v>
      </c>
      <c r="B2011" s="39" t="str">
        <f>IFERROR('04A_국토부원자료'!B2012,"")</f>
        <v>서울특별시 송파구 방이동</v>
      </c>
      <c r="C2011" s="39" t="str">
        <f>IF(B2011="","",IF('04A_국토부원자료'!C2012&lt;&gt;"",'04A_국토부원자료'!C2012,TRIM('04A_국토부원자료'!D2012&amp;IF('04A_국토부원자료'!E2012&lt;&gt;"","-"&amp;'04A_국토부원자료'!E2012,""))))</f>
        <v>35-4</v>
      </c>
      <c r="D2011" s="39" t="str">
        <f>IFERROR('04A_국토부원자료'!F2012,"")</f>
        <v>I-SPACE 잠실2</v>
      </c>
      <c r="E2011" s="40">
        <f>IFERROR(VALUE(SUBSTITUTE('04A_국토부원자료'!G2012,",","")),"")</f>
        <v>29.6</v>
      </c>
      <c r="F2011" s="41">
        <f>IFERROR(IF(AND('04A_국토부원자료'!H2012&lt;&gt;"",'04A_국토부원자료'!I2012&lt;&gt;""),DATE(INT(VALUE(SUBSTITUTE('04A_국토부원자료'!H2012,",",""))/100),MOD(VALUE(SUBSTITUTE('04A_국토부원자료'!H2012,",","")),100),VALUE(SUBSTITUTE('04A_국토부원자료'!I2012,",",""))),""),"")</f>
        <v>45852</v>
      </c>
      <c r="G2011" s="42">
        <f>IFERROR(VALUE(SUBSTITUTE('04A_국토부원자료'!J2012,",","")),"")</f>
        <v>20000</v>
      </c>
      <c r="H2011" s="43">
        <f t="shared" si="62"/>
        <v>200000000</v>
      </c>
      <c r="I2011" s="43">
        <f t="shared" si="63"/>
        <v>6756756.7567567565</v>
      </c>
      <c r="J2011" s="38">
        <f>IFERROR(VALUE(SUBSTITUTE('04A_국토부원자료'!K2012,",","")),"")</f>
        <v>8</v>
      </c>
      <c r="K2011" s="38">
        <f>IFERROR(VALUE(SUBSTITUTE('04A_국토부원자료'!N2012,",","")),"")</f>
        <v>2003</v>
      </c>
      <c r="L2011" s="39" t="str">
        <f>IFERROR('04A_국토부원자료'!O2012,"")</f>
        <v>올림픽로 354</v>
      </c>
      <c r="M2011" s="39" t="str">
        <f>IFERROR('04A_국토부원자료'!Q2012,"")</f>
        <v>중개거래</v>
      </c>
      <c r="N2011" s="38">
        <f>IF(B2011="","",IF('02_대상물건입력'!B5="",1,IF(ISNUMBER(SEARCH('02_대상물건입력'!B5,B2011)),1,0)))</f>
        <v>1</v>
      </c>
      <c r="O2011" s="38">
        <f>IF(B2011="","",IF('02_대상물건입력'!B6="",1,IF(ISNUMBER(SEARCH('02_대상물건입력'!B6,B2011)),1,0)))</f>
        <v>0</v>
      </c>
      <c r="P2011" s="38">
        <f>IF(L2011="","",IF('02_대상물건입력'!B15="",0,IF(ISNUMBER(SEARCH('02_대상물건입력'!B15,L2011)),1,0)))</f>
        <v>0</v>
      </c>
      <c r="Q2011" s="38">
        <f>IF(D2011="","",IF('02_대상물건입력'!B8="",0,IF(ISNUMBER(SEARCH('02_대상물건입력'!B8,D2011)),1,0)))</f>
        <v>0</v>
      </c>
      <c r="R2011" s="44">
        <f>IFERROR(ABS(E2011-'02_대상물건입력'!B11)/'02_대상물건입력'!B11,"")</f>
        <v>8.6525614107213739E-2</v>
      </c>
      <c r="S2011" s="38">
        <f>IFERROR(ABS(J2011-'02_대상물건입력'!B10),"")</f>
        <v>4</v>
      </c>
      <c r="T2011" s="38">
        <f>IFERROR(ABS('01_설정'!B4-F2011),"")</f>
        <v>260</v>
      </c>
      <c r="U2011" s="38">
        <f>IFERROR(ABS(K2011-YEAR('02_대상물건입력'!B14)),"")</f>
        <v>23</v>
      </c>
      <c r="V2011" s="38" t="str">
        <f>IF(B2011="","",IF(AND(E2011&gt;0,F2011&gt;0,H2011&gt;0,OR('04A_국토부원자료'!P2012="",'04A_국토부원자료'!P2012="-"),IF('01_설정'!B10=1,N2011=1,TRUE),R2011&lt;='01_설정'!B5,S2011&lt;='01_설정'!B6,T2011&lt;='01_설정'!B7,U2011&lt;='01_설정'!B8),"Y",""))</f>
        <v/>
      </c>
      <c r="W2011" s="40" t="str">
        <f>IF(V2011&lt;&gt;"Y","",MAX(0,(1-R2011/'01_설정'!B5))*'01_설정'!B14+MAX(0,(1-S2011/'01_설정'!B6))*'01_설정'!B15+MAX(0,(1-T2011/'01_설정'!B7))*'01_설정'!B16+MAX(0,(1-U2011/'01_설정'!B8))*'01_설정'!B17+O2011*'01_설정'!B11+Q2011*'01_설정'!B12+P2011*'01_설정'!B13)</f>
        <v/>
      </c>
      <c r="X2011" s="38" t="str">
        <f>IF(W2011="","",1+COUNTIFS($W$4:$W$3003,"&gt;"&amp;W2011)+COUNTIFS($W$4:W2011,W2011)-1)</f>
        <v/>
      </c>
    </row>
    <row r="2012" spans="1:24" ht="16.5">
      <c r="A2012" s="38">
        <f>IF('04A_국토부원자료'!A2013="","",ROW()-3)</f>
        <v>2009</v>
      </c>
      <c r="B2012" s="39" t="str">
        <f>IFERROR('04A_국토부원자료'!B2013,"")</f>
        <v>서울특별시 송파구 방이동</v>
      </c>
      <c r="C2012" s="39" t="str">
        <f>IF(B2012="","",IF('04A_국토부원자료'!C2013&lt;&gt;"",'04A_국토부원자료'!C2013,TRIM('04A_국토부원자료'!D2013&amp;IF('04A_국토부원자료'!E2013&lt;&gt;"","-"&amp;'04A_국토부원자료'!E2013,""))))</f>
        <v>47</v>
      </c>
      <c r="D2012" s="39" t="str">
        <f>IFERROR('04A_국토부원자료'!F2013,"")</f>
        <v>잠실헤리츠</v>
      </c>
      <c r="E2012" s="40">
        <f>IFERROR(VALUE(SUBSTITUTE('04A_국토부원자료'!G2013,",","")),"")</f>
        <v>20.97</v>
      </c>
      <c r="F2012" s="41">
        <f>IFERROR(IF(AND('04A_국토부원자료'!H2013&lt;&gt;"",'04A_국토부원자료'!I2013&lt;&gt;""),DATE(INT(VALUE(SUBSTITUTE('04A_국토부원자료'!H2013,",",""))/100),MOD(VALUE(SUBSTITUTE('04A_국토부원자료'!H2013,",","")),100),VALUE(SUBSTITUTE('04A_국토부원자료'!I2013,",",""))),""),"")</f>
        <v>45847</v>
      </c>
      <c r="G2012" s="42">
        <f>IFERROR(VALUE(SUBSTITUTE('04A_국토부원자료'!J2013,",","")),"")</f>
        <v>18000</v>
      </c>
      <c r="H2012" s="43">
        <f t="shared" si="62"/>
        <v>180000000</v>
      </c>
      <c r="I2012" s="43">
        <f t="shared" si="63"/>
        <v>8583690.9871244635</v>
      </c>
      <c r="J2012" s="38">
        <f>IFERROR(VALUE(SUBSTITUTE('04A_국토부원자료'!K2013,",","")),"")</f>
        <v>10</v>
      </c>
      <c r="K2012" s="38">
        <f>IFERROR(VALUE(SUBSTITUTE('04A_국토부원자료'!N2013,",","")),"")</f>
        <v>2017</v>
      </c>
      <c r="L2012" s="39" t="str">
        <f>IFERROR('04A_국토부원자료'!O2013,"")</f>
        <v xml:space="preserve"> </v>
      </c>
      <c r="M2012" s="39" t="str">
        <f>IFERROR('04A_국토부원자료'!Q2013,"")</f>
        <v>중개거래</v>
      </c>
      <c r="N2012" s="38">
        <f>IF(B2012="","",IF('02_대상물건입력'!B5="",1,IF(ISNUMBER(SEARCH('02_대상물건입력'!B5,B2012)),1,0)))</f>
        <v>1</v>
      </c>
      <c r="O2012" s="38">
        <f>IF(B2012="","",IF('02_대상물건입력'!B6="",1,IF(ISNUMBER(SEARCH('02_대상물건입력'!B6,B2012)),1,0)))</f>
        <v>0</v>
      </c>
      <c r="P2012" s="38">
        <f>IF(L2012="","",IF('02_대상물건입력'!B15="",0,IF(ISNUMBER(SEARCH('02_대상물건입력'!B15,L2012)),1,0)))</f>
        <v>0</v>
      </c>
      <c r="Q2012" s="38">
        <f>IF(D2012="","",IF('02_대상물건입력'!B8="",0,IF(ISNUMBER(SEARCH('02_대상물건입력'!B8,D2012)),1,0)))</f>
        <v>0</v>
      </c>
      <c r="R2012" s="44">
        <f>IFERROR(ABS(E2012-'02_대상물건입력'!B11)/'02_대상물건입력'!B11,"")</f>
        <v>0.23025533351931521</v>
      </c>
      <c r="S2012" s="38">
        <f>IFERROR(ABS(J2012-'02_대상물건입력'!B10),"")</f>
        <v>2</v>
      </c>
      <c r="T2012" s="38">
        <f>IFERROR(ABS('01_설정'!B4-F2012),"")</f>
        <v>265</v>
      </c>
      <c r="U2012" s="38">
        <f>IFERROR(ABS(K2012-YEAR('02_대상물건입력'!B14)),"")</f>
        <v>9</v>
      </c>
      <c r="V2012" s="38" t="str">
        <f>IF(B2012="","",IF(AND(E2012&gt;0,F2012&gt;0,H2012&gt;0,OR('04A_국토부원자료'!P2013="",'04A_국토부원자료'!P2013="-"),IF('01_설정'!B10=1,N2012=1,TRUE),R2012&lt;='01_설정'!B5,S2012&lt;='01_설정'!B6,T2012&lt;='01_설정'!B7,U2012&lt;='01_설정'!B8),"Y",""))</f>
        <v>Y</v>
      </c>
      <c r="W2012" s="40">
        <f>IF(V2012&lt;&gt;"Y","",MAX(0,(1-R2012/'01_설정'!B5))*'01_설정'!B14+MAX(0,(1-S2012/'01_설정'!B6))*'01_설정'!B15+MAX(0,(1-T2012/'01_설정'!B7))*'01_설정'!B16+MAX(0,(1-U2012/'01_설정'!B8))*'01_설정'!B17+O2012*'01_설정'!B11+Q2012*'01_설정'!B12+P2012*'01_설정'!B13)</f>
        <v>23.58136626673862</v>
      </c>
      <c r="X2012" s="38">
        <f>IF(W2012="","",1+COUNTIFS($W$4:$W$3003,"&gt;"&amp;W2012)+COUNTIFS($W$4:W2012,W2012)-1)</f>
        <v>226</v>
      </c>
    </row>
    <row r="2013" spans="1:24" ht="16.5">
      <c r="A2013" s="38">
        <f>IF('04A_국토부원자료'!A2014="","",ROW()-3)</f>
        <v>2010</v>
      </c>
      <c r="B2013" s="39" t="str">
        <f>IFERROR('04A_국토부원자료'!B2014,"")</f>
        <v>서울특별시 송파구 방이동</v>
      </c>
      <c r="C2013" s="39" t="str">
        <f>IF(B2013="","",IF('04A_국토부원자료'!C2014&lt;&gt;"",'04A_국토부원자료'!C2014,TRIM('04A_국토부원자료'!D2014&amp;IF('04A_국토부원자료'!E2014&lt;&gt;"","-"&amp;'04A_국토부원자료'!E2014,""))))</f>
        <v>47</v>
      </c>
      <c r="D2013" s="39" t="str">
        <f>IFERROR('04A_국토부원자료'!F2014,"")</f>
        <v>잠실헤리츠</v>
      </c>
      <c r="E2013" s="40">
        <f>IFERROR(VALUE(SUBSTITUTE('04A_국토부원자료'!G2014,",","")),"")</f>
        <v>16.43</v>
      </c>
      <c r="F2013" s="41">
        <f>IFERROR(IF(AND('04A_국토부원자료'!H2014&lt;&gt;"",'04A_국토부원자료'!I2014&lt;&gt;""),DATE(INT(VALUE(SUBSTITUTE('04A_국토부원자료'!H2014,",",""))/100),MOD(VALUE(SUBSTITUTE('04A_국토부원자료'!H2014,",","")),100),VALUE(SUBSTITUTE('04A_국토부원자료'!I2014,",",""))),""),"")</f>
        <v>45842</v>
      </c>
      <c r="G2013" s="42">
        <f>IFERROR(VALUE(SUBSTITUTE('04A_국토부원자료'!J2014,",","")),"")</f>
        <v>16450</v>
      </c>
      <c r="H2013" s="43">
        <f t="shared" si="62"/>
        <v>164500000</v>
      </c>
      <c r="I2013" s="43">
        <f t="shared" si="63"/>
        <v>10012172.854534388</v>
      </c>
      <c r="J2013" s="38">
        <f>IFERROR(VALUE(SUBSTITUTE('04A_국토부원자료'!K2014,",","")),"")</f>
        <v>9</v>
      </c>
      <c r="K2013" s="38">
        <f>IFERROR(VALUE(SUBSTITUTE('04A_국토부원자료'!N2014,",","")),"")</f>
        <v>2017</v>
      </c>
      <c r="L2013" s="39" t="str">
        <f>IFERROR('04A_국토부원자료'!O2014,"")</f>
        <v xml:space="preserve"> </v>
      </c>
      <c r="M2013" s="39" t="str">
        <f>IFERROR('04A_국토부원자료'!Q2014,"")</f>
        <v>중개거래</v>
      </c>
      <c r="N2013" s="38">
        <f>IF(B2013="","",IF('02_대상물건입력'!B5="",1,IF(ISNUMBER(SEARCH('02_대상물건입력'!B5,B2013)),1,0)))</f>
        <v>1</v>
      </c>
      <c r="O2013" s="38">
        <f>IF(B2013="","",IF('02_대상물건입력'!B6="",1,IF(ISNUMBER(SEARCH('02_대상물건입력'!B6,B2013)),1,0)))</f>
        <v>0</v>
      </c>
      <c r="P2013" s="38">
        <f>IF(L2013="","",IF('02_대상물건입력'!B15="",0,IF(ISNUMBER(SEARCH('02_대상물건입력'!B15,L2013)),1,0)))</f>
        <v>0</v>
      </c>
      <c r="Q2013" s="38">
        <f>IF(D2013="","",IF('02_대상물건입력'!B8="",0,IF(ISNUMBER(SEARCH('02_대상물건입력'!B8,D2013)),1,0)))</f>
        <v>0</v>
      </c>
      <c r="R2013" s="44">
        <f>IFERROR(ABS(E2013-'02_대상물건입력'!B11)/'02_대상물건입력'!B11,"")</f>
        <v>0.39690487027765131</v>
      </c>
      <c r="S2013" s="38">
        <f>IFERROR(ABS(J2013-'02_대상물건입력'!B10),"")</f>
        <v>3</v>
      </c>
      <c r="T2013" s="38">
        <f>IFERROR(ABS('01_설정'!B4-F2013),"")</f>
        <v>270</v>
      </c>
      <c r="U2013" s="38">
        <f>IFERROR(ABS(K2013-YEAR('02_대상물건입력'!B14)),"")</f>
        <v>9</v>
      </c>
      <c r="V2013" s="38" t="str">
        <f>IF(B2013="","",IF(AND(E2013&gt;0,F2013&gt;0,H2013&gt;0,OR('04A_국토부원자료'!P2014="",'04A_국토부원자료'!P2014="-"),IF('01_설정'!B10=1,N2013=1,TRUE),R2013&lt;='01_설정'!B5,S2013&lt;='01_설정'!B6,T2013&lt;='01_설정'!B7,U2013&lt;='01_설정'!B8),"Y",""))</f>
        <v/>
      </c>
      <c r="W2013" s="40" t="str">
        <f>IF(V2013&lt;&gt;"Y","",MAX(0,(1-R2013/'01_설정'!B5))*'01_설정'!B14+MAX(0,(1-S2013/'01_설정'!B6))*'01_설정'!B15+MAX(0,(1-T2013/'01_설정'!B7))*'01_설정'!B16+MAX(0,(1-U2013/'01_설정'!B8))*'01_설정'!B17+O2013*'01_설정'!B11+Q2013*'01_설정'!B12+P2013*'01_설정'!B13)</f>
        <v/>
      </c>
      <c r="X2013" s="38" t="str">
        <f>IF(W2013="","",1+COUNTIFS($W$4:$W$3003,"&gt;"&amp;W2013)+COUNTIFS($W$4:W2013,W2013)-1)</f>
        <v/>
      </c>
    </row>
    <row r="2014" spans="1:24" ht="16.5">
      <c r="A2014" s="38">
        <f>IF('04A_국토부원자료'!A2015="","",ROW()-3)</f>
        <v>2011</v>
      </c>
      <c r="B2014" s="39" t="str">
        <f>IFERROR('04A_국토부원자료'!B2015,"")</f>
        <v>서울특별시 송파구 방이동</v>
      </c>
      <c r="C2014" s="39" t="str">
        <f>IF(B2014="","",IF('04A_국토부원자료'!C2015&lt;&gt;"",'04A_국토부원자료'!C2015,TRIM('04A_국토부원자료'!D2015&amp;IF('04A_국토부원자료'!E2015&lt;&gt;"","-"&amp;'04A_국토부원자료'!E2015,""))))</f>
        <v>22</v>
      </c>
      <c r="D2014" s="39" t="str">
        <f>IFERROR('04A_국토부원자료'!F2015,"")</f>
        <v>대우유토피아오피스텔</v>
      </c>
      <c r="E2014" s="40">
        <f>IFERROR(VALUE(SUBSTITUTE('04A_국토부원자료'!G2015,",","")),"")</f>
        <v>26.22</v>
      </c>
      <c r="F2014" s="41">
        <f>IFERROR(IF(AND('04A_국토부원자료'!H2015&lt;&gt;"",'04A_국토부원자료'!I2015&lt;&gt;""),DATE(INT(VALUE(SUBSTITUTE('04A_국토부원자료'!H2015,",",""))/100),MOD(VALUE(SUBSTITUTE('04A_국토부원자료'!H2015,",","")),100),VALUE(SUBSTITUTE('04A_국토부원자료'!I2015,",",""))),""),"")</f>
        <v>45842</v>
      </c>
      <c r="G2014" s="42">
        <f>IFERROR(VALUE(SUBSTITUTE('04A_국토부원자료'!J2015,",","")),"")</f>
        <v>17800</v>
      </c>
      <c r="H2014" s="43">
        <f t="shared" si="62"/>
        <v>178000000</v>
      </c>
      <c r="I2014" s="43">
        <f t="shared" si="63"/>
        <v>6788710.9077040432</v>
      </c>
      <c r="J2014" s="38">
        <f>IFERROR(VALUE(SUBSTITUTE('04A_국토부원자료'!K2015,",","")),"")</f>
        <v>17</v>
      </c>
      <c r="K2014" s="38">
        <f>IFERROR(VALUE(SUBSTITUTE('04A_국토부원자료'!N2015,",","")),"")</f>
        <v>1999</v>
      </c>
      <c r="L2014" s="39" t="str">
        <f>IFERROR('04A_국토부원자료'!O2015,"")</f>
        <v>올림픽로 336</v>
      </c>
      <c r="M2014" s="39" t="str">
        <f>IFERROR('04A_국토부원자료'!Q2015,"")</f>
        <v>직거래</v>
      </c>
      <c r="N2014" s="38">
        <f>IF(B2014="","",IF('02_대상물건입력'!B5="",1,IF(ISNUMBER(SEARCH('02_대상물건입력'!B5,B2014)),1,0)))</f>
        <v>1</v>
      </c>
      <c r="O2014" s="38">
        <f>IF(B2014="","",IF('02_대상물건입력'!B6="",1,IF(ISNUMBER(SEARCH('02_대상물건입력'!B6,B2014)),1,0)))</f>
        <v>0</v>
      </c>
      <c r="P2014" s="38">
        <f>IF(L2014="","",IF('02_대상물건입력'!B15="",0,IF(ISNUMBER(SEARCH('02_대상물건입력'!B15,L2014)),1,0)))</f>
        <v>0</v>
      </c>
      <c r="Q2014" s="38">
        <f>IF(D2014="","",IF('02_대상물건입력'!B8="",0,IF(ISNUMBER(SEARCH('02_대상물건입력'!B8,D2014)),1,0)))</f>
        <v>0</v>
      </c>
      <c r="R2014" s="44">
        <f>IFERROR(ABS(E2014-'02_대상물건입력'!B11)/'02_대상물건입력'!B11,"")</f>
        <v>3.7543864800974942E-2</v>
      </c>
      <c r="S2014" s="38">
        <f>IFERROR(ABS(J2014-'02_대상물건입력'!B10),"")</f>
        <v>5</v>
      </c>
      <c r="T2014" s="38">
        <f>IFERROR(ABS('01_설정'!B4-F2014),"")</f>
        <v>270</v>
      </c>
      <c r="U2014" s="38">
        <f>IFERROR(ABS(K2014-YEAR('02_대상물건입력'!B14)),"")</f>
        <v>27</v>
      </c>
      <c r="V2014" s="38" t="str">
        <f>IF(B2014="","",IF(AND(E2014&gt;0,F2014&gt;0,H2014&gt;0,OR('04A_국토부원자료'!P2015="",'04A_국토부원자료'!P2015="-"),IF('01_설정'!B10=1,N2014=1,TRUE),R2014&lt;='01_설정'!B5,S2014&lt;='01_설정'!B6,T2014&lt;='01_설정'!B7,U2014&lt;='01_설정'!B8),"Y",""))</f>
        <v/>
      </c>
      <c r="W2014" s="40" t="str">
        <f>IF(V2014&lt;&gt;"Y","",MAX(0,(1-R2014/'01_설정'!B5))*'01_설정'!B14+MAX(0,(1-S2014/'01_설정'!B6))*'01_설정'!B15+MAX(0,(1-T2014/'01_설정'!B7))*'01_설정'!B16+MAX(0,(1-U2014/'01_설정'!B8))*'01_설정'!B17+O2014*'01_설정'!B11+Q2014*'01_설정'!B12+P2014*'01_설정'!B13)</f>
        <v/>
      </c>
      <c r="X2014" s="38" t="str">
        <f>IF(W2014="","",1+COUNTIFS($W$4:$W$3003,"&gt;"&amp;W2014)+COUNTIFS($W$4:W2014,W2014)-1)</f>
        <v/>
      </c>
    </row>
    <row r="2015" spans="1:24" ht="16.5">
      <c r="A2015" s="38">
        <f>IF('04A_국토부원자료'!A2016="","",ROW()-3)</f>
        <v>2012</v>
      </c>
      <c r="B2015" s="39" t="str">
        <f>IFERROR('04A_국토부원자료'!B2016,"")</f>
        <v>서울특별시 송파구 방이동</v>
      </c>
      <c r="C2015" s="39" t="str">
        <f>IF(B2015="","",IF('04A_국토부원자료'!C2016&lt;&gt;"",'04A_국토부원자료'!C2016,TRIM('04A_국토부원자료'!D2016&amp;IF('04A_국토부원자료'!E2016&lt;&gt;"","-"&amp;'04A_국토부원자료'!E2016,""))))</f>
        <v>47-13</v>
      </c>
      <c r="D2015" s="39" t="str">
        <f>IFERROR('04A_국토부원자료'!F2016,"")</f>
        <v>보보스타워</v>
      </c>
      <c r="E2015" s="40">
        <f>IFERROR(VALUE(SUBSTITUTE('04A_국토부원자료'!G2016,",","")),"")</f>
        <v>23.94</v>
      </c>
      <c r="F2015" s="41">
        <f>IFERROR(IF(AND('04A_국토부원자료'!H2016&lt;&gt;"",'04A_국토부원자료'!I2016&lt;&gt;""),DATE(INT(VALUE(SUBSTITUTE('04A_국토부원자료'!H2016,",",""))/100),MOD(VALUE(SUBSTITUTE('04A_국토부원자료'!H2016,",","")),100),VALUE(SUBSTITUTE('04A_국토부원자료'!I2016,",",""))),""),"")</f>
        <v>45840</v>
      </c>
      <c r="G2015" s="42">
        <f>IFERROR(VALUE(SUBSTITUTE('04A_국토부원자료'!J2016,",","")),"")</f>
        <v>18300</v>
      </c>
      <c r="H2015" s="43">
        <f t="shared" si="62"/>
        <v>183000000</v>
      </c>
      <c r="I2015" s="43">
        <f t="shared" si="63"/>
        <v>7644110.2756892228</v>
      </c>
      <c r="J2015" s="38">
        <f>IFERROR(VALUE(SUBSTITUTE('04A_국토부원자료'!K2016,",","")),"")</f>
        <v>3</v>
      </c>
      <c r="K2015" s="38">
        <f>IFERROR(VALUE(SUBSTITUTE('04A_국토부원자료'!N2016,",","")),"")</f>
        <v>2004</v>
      </c>
      <c r="L2015" s="39" t="str">
        <f>IFERROR('04A_국토부원자료'!O2016,"")</f>
        <v>오금로11길 49</v>
      </c>
      <c r="M2015" s="39" t="str">
        <f>IFERROR('04A_국토부원자료'!Q2016,"")</f>
        <v>중개거래</v>
      </c>
      <c r="N2015" s="38">
        <f>IF(B2015="","",IF('02_대상물건입력'!B5="",1,IF(ISNUMBER(SEARCH('02_대상물건입력'!B5,B2015)),1,0)))</f>
        <v>1</v>
      </c>
      <c r="O2015" s="38">
        <f>IF(B2015="","",IF('02_대상물건입력'!B6="",1,IF(ISNUMBER(SEARCH('02_대상물건입력'!B6,B2015)),1,0)))</f>
        <v>0</v>
      </c>
      <c r="P2015" s="38">
        <f>IF(L2015="","",IF('02_대상물건입력'!B15="",0,IF(ISNUMBER(SEARCH('02_대상물건입력'!B15,L2015)),1,0)))</f>
        <v>0</v>
      </c>
      <c r="Q2015" s="38">
        <f>IF(D2015="","",IF('02_대상물건입력'!B8="",0,IF(ISNUMBER(SEARCH('02_대상물건입력'!B8,D2015)),1,0)))</f>
        <v>0</v>
      </c>
      <c r="R2015" s="44">
        <f>IFERROR(ABS(E2015-'02_대상물건입력'!B11)/'02_대상물건입력'!B11,"")</f>
        <v>0.12123570264436834</v>
      </c>
      <c r="S2015" s="38">
        <f>IFERROR(ABS(J2015-'02_대상물건입력'!B10),"")</f>
        <v>9</v>
      </c>
      <c r="T2015" s="38">
        <f>IFERROR(ABS('01_설정'!B4-F2015),"")</f>
        <v>272</v>
      </c>
      <c r="U2015" s="38">
        <f>IFERROR(ABS(K2015-YEAR('02_대상물건입력'!B14)),"")</f>
        <v>22</v>
      </c>
      <c r="V2015" s="38" t="str">
        <f>IF(B2015="","",IF(AND(E2015&gt;0,F2015&gt;0,H2015&gt;0,OR('04A_국토부원자료'!P2016="",'04A_국토부원자료'!P2016="-"),IF('01_설정'!B10=1,N2015=1,TRUE),R2015&lt;='01_설정'!B5,S2015&lt;='01_설정'!B6,T2015&lt;='01_설정'!B7,U2015&lt;='01_설정'!B8),"Y",""))</f>
        <v/>
      </c>
      <c r="W2015" s="40" t="str">
        <f>IF(V2015&lt;&gt;"Y","",MAX(0,(1-R2015/'01_설정'!B5))*'01_설정'!B14+MAX(0,(1-S2015/'01_설정'!B6))*'01_설정'!B15+MAX(0,(1-T2015/'01_설정'!B7))*'01_설정'!B16+MAX(0,(1-U2015/'01_설정'!B8))*'01_설정'!B17+O2015*'01_설정'!B11+Q2015*'01_설정'!B12+P2015*'01_설정'!B13)</f>
        <v/>
      </c>
      <c r="X2015" s="38" t="str">
        <f>IF(W2015="","",1+COUNTIFS($W$4:$W$3003,"&gt;"&amp;W2015)+COUNTIFS($W$4:W2015,W2015)-1)</f>
        <v/>
      </c>
    </row>
    <row r="2016" spans="1:24" ht="16.5">
      <c r="A2016" s="38">
        <f>IF('04A_국토부원자료'!A2017="","",ROW()-3)</f>
        <v>2013</v>
      </c>
      <c r="B2016" s="39" t="str">
        <f>IFERROR('04A_국토부원자료'!B2017,"")</f>
        <v>서울특별시 송파구 방이동</v>
      </c>
      <c r="C2016" s="39" t="str">
        <f>IF(B2016="","",IF('04A_국토부원자료'!C2017&lt;&gt;"",'04A_국토부원자료'!C2017,TRIM('04A_국토부원자료'!D2017&amp;IF('04A_국토부원자료'!E2017&lt;&gt;"","-"&amp;'04A_국토부원자료'!E2017,""))))</f>
        <v>49-4</v>
      </c>
      <c r="D2016" s="39" t="str">
        <f>IFERROR('04A_국토부원자료'!F2017,"")</f>
        <v>아주리센 센트럴파크</v>
      </c>
      <c r="E2016" s="40">
        <f>IFERROR(VALUE(SUBSTITUTE('04A_국토부원자료'!G2017,",","")),"")</f>
        <v>28.88</v>
      </c>
      <c r="F2016" s="41">
        <f>IFERROR(IF(AND('04A_국토부원자료'!H2017&lt;&gt;"",'04A_국토부원자료'!I2017&lt;&gt;""),DATE(INT(VALUE(SUBSTITUTE('04A_국토부원자료'!H2017,",",""))/100),MOD(VALUE(SUBSTITUTE('04A_국토부원자료'!H2017,",","")),100),VALUE(SUBSTITUTE('04A_국토부원자료'!I2017,",",""))),""),"")</f>
        <v>45839</v>
      </c>
      <c r="G2016" s="42">
        <f>IFERROR(VALUE(SUBSTITUTE('04A_국토부원자료'!J2017,",","")),"")</f>
        <v>30500</v>
      </c>
      <c r="H2016" s="43">
        <f t="shared" si="62"/>
        <v>305000000</v>
      </c>
      <c r="I2016" s="43">
        <f t="shared" si="63"/>
        <v>10560941.828254849</v>
      </c>
      <c r="J2016" s="38">
        <f>IFERROR(VALUE(SUBSTITUTE('04A_국토부원자료'!K2017,",","")),"")</f>
        <v>11</v>
      </c>
      <c r="K2016" s="38">
        <f>IFERROR(VALUE(SUBSTITUTE('04A_국토부원자료'!N2017,",","")),"")</f>
        <v>2018</v>
      </c>
      <c r="L2016" s="39" t="str">
        <f>IFERROR('04A_국토부원자료'!O2017,"")</f>
        <v>오금로11길 55-8</v>
      </c>
      <c r="M2016" s="39" t="str">
        <f>IFERROR('04A_국토부원자료'!Q2017,"")</f>
        <v>중개거래</v>
      </c>
      <c r="N2016" s="38">
        <f>IF(B2016="","",IF('02_대상물건입력'!B5="",1,IF(ISNUMBER(SEARCH('02_대상물건입력'!B5,B2016)),1,0)))</f>
        <v>1</v>
      </c>
      <c r="O2016" s="38">
        <f>IF(B2016="","",IF('02_대상물건입력'!B6="",1,IF(ISNUMBER(SEARCH('02_대상물건입력'!B6,B2016)),1,0)))</f>
        <v>0</v>
      </c>
      <c r="P2016" s="38">
        <f>IF(L2016="","",IF('02_대상물건입력'!B15="",0,IF(ISNUMBER(SEARCH('02_대상물건입력'!B15,L2016)),1,0)))</f>
        <v>0</v>
      </c>
      <c r="Q2016" s="38">
        <f>IF(D2016="","",IF('02_대상물건입력'!B8="",0,IF(ISNUMBER(SEARCH('02_대상물건입력'!B8,D2016)),1,0)))</f>
        <v>0</v>
      </c>
      <c r="R2016" s="44">
        <f>IFERROR(ABS(E2016-'02_대상물건입력'!B11)/'02_대상물건입력'!B11,"")</f>
        <v>6.0096612682984128E-2</v>
      </c>
      <c r="S2016" s="38">
        <f>IFERROR(ABS(J2016-'02_대상물건입력'!B10),"")</f>
        <v>1</v>
      </c>
      <c r="T2016" s="38">
        <f>IFERROR(ABS('01_설정'!B4-F2016),"")</f>
        <v>273</v>
      </c>
      <c r="U2016" s="38">
        <f>IFERROR(ABS(K2016-YEAR('02_대상물건입력'!B14)),"")</f>
        <v>8</v>
      </c>
      <c r="V2016" s="38" t="str">
        <f>IF(B2016="","",IF(AND(E2016&gt;0,F2016&gt;0,H2016&gt;0,OR('04A_국토부원자료'!P2017="",'04A_국토부원자료'!P2017="-"),IF('01_설정'!B10=1,N2016=1,TRUE),R2016&lt;='01_설정'!B5,S2016&lt;='01_설정'!B6,T2016&lt;='01_설정'!B7,U2016&lt;='01_설정'!B8),"Y",""))</f>
        <v>Y</v>
      </c>
      <c r="W2016" s="40">
        <f>IF(V2016&lt;&gt;"Y","",MAX(0,(1-R2016/'01_설정'!B5))*'01_설정'!B14+MAX(0,(1-S2016/'01_설정'!B6))*'01_설정'!B15+MAX(0,(1-T2016/'01_설정'!B7))*'01_설정'!B16+MAX(0,(1-U2016/'01_설정'!B8))*'01_설정'!B17+O2016*'01_설정'!B11+Q2016*'01_설정'!B12+P2016*'01_설정'!B13)</f>
        <v>41.823826851020684</v>
      </c>
      <c r="X2016" s="38">
        <f>IF(W2016="","",1+COUNTIFS($W$4:$W$3003,"&gt;"&amp;W2016)+COUNTIFS($W$4:W2016,W2016)-1)</f>
        <v>48</v>
      </c>
    </row>
    <row r="2017" spans="1:24" ht="16.5">
      <c r="A2017" s="38">
        <f>IF('04A_국토부원자료'!A2018="","",ROW()-3)</f>
        <v>2014</v>
      </c>
      <c r="B2017" s="39" t="str">
        <f>IFERROR('04A_국토부원자료'!B2018,"")</f>
        <v>서울특별시 송파구 방이동</v>
      </c>
      <c r="C2017" s="39" t="str">
        <f>IF(B2017="","",IF('04A_국토부원자료'!C2018&lt;&gt;"",'04A_국토부원자료'!C2018,TRIM('04A_국토부원자료'!D2018&amp;IF('04A_국토부원자료'!E2018&lt;&gt;"","-"&amp;'04A_국토부원자료'!E2018,""))))</f>
        <v>44-3</v>
      </c>
      <c r="D2017" s="39" t="str">
        <f>IFERROR('04A_국토부원자료'!F2018,"")</f>
        <v>현대토픽스</v>
      </c>
      <c r="E2017" s="40">
        <f>IFERROR(VALUE(SUBSTITUTE('04A_국토부원자료'!G2018,",","")),"")</f>
        <v>36.799999999999997</v>
      </c>
      <c r="F2017" s="41">
        <f>IFERROR(IF(AND('04A_국토부원자료'!H2018&lt;&gt;"",'04A_국토부원자료'!I2018&lt;&gt;""),DATE(INT(VALUE(SUBSTITUTE('04A_국토부원자료'!H2018,",",""))/100),MOD(VALUE(SUBSTITUTE('04A_국토부원자료'!H2018,",","")),100),VALUE(SUBSTITUTE('04A_국토부원자료'!I2018,",",""))),""),"")</f>
        <v>45838</v>
      </c>
      <c r="G2017" s="42">
        <f>IFERROR(VALUE(SUBSTITUTE('04A_국토부원자료'!J2018,",","")),"")</f>
        <v>22000</v>
      </c>
      <c r="H2017" s="43">
        <f t="shared" si="62"/>
        <v>220000000</v>
      </c>
      <c r="I2017" s="43">
        <f t="shared" si="63"/>
        <v>5978260.8695652178</v>
      </c>
      <c r="J2017" s="38">
        <f>IFERROR(VALUE(SUBSTITUTE('04A_국토부원자료'!K2018,",","")),"")</f>
        <v>11</v>
      </c>
      <c r="K2017" s="38">
        <f>IFERROR(VALUE(SUBSTITUTE('04A_국토부원자료'!N2018,",","")),"")</f>
        <v>2000</v>
      </c>
      <c r="L2017" s="39" t="str">
        <f>IFERROR('04A_국토부원자료'!O2018,"")</f>
        <v>위례성대로 6</v>
      </c>
      <c r="M2017" s="39" t="str">
        <f>IFERROR('04A_국토부원자료'!Q2018,"")</f>
        <v>직거래</v>
      </c>
      <c r="N2017" s="38">
        <f>IF(B2017="","",IF('02_대상물건입력'!B5="",1,IF(ISNUMBER(SEARCH('02_대상물건입력'!B5,B2017)),1,0)))</f>
        <v>1</v>
      </c>
      <c r="O2017" s="38">
        <f>IF(B2017="","",IF('02_대상물건입력'!B6="",1,IF(ISNUMBER(SEARCH('02_대상물건입력'!B6,B2017)),1,0)))</f>
        <v>0</v>
      </c>
      <c r="P2017" s="38">
        <f>IF(L2017="","",IF('02_대상물건입력'!B15="",0,IF(ISNUMBER(SEARCH('02_대상물건입력'!B15,L2017)),1,0)))</f>
        <v>0</v>
      </c>
      <c r="Q2017" s="38">
        <f>IF(D2017="","",IF('02_대상물건입력'!B8="",0,IF(ISNUMBER(SEARCH('02_대상물건입력'!B8,D2017)),1,0)))</f>
        <v>0</v>
      </c>
      <c r="R2017" s="44">
        <f>IFERROR(ABS(E2017-'02_대상물건입력'!B11)/'02_대상물건입력'!B11,"")</f>
        <v>0.3508156283495088</v>
      </c>
      <c r="S2017" s="38">
        <f>IFERROR(ABS(J2017-'02_대상물건입력'!B10),"")</f>
        <v>1</v>
      </c>
      <c r="T2017" s="38">
        <f>IFERROR(ABS('01_설정'!B4-F2017),"")</f>
        <v>274</v>
      </c>
      <c r="U2017" s="38">
        <f>IFERROR(ABS(K2017-YEAR('02_대상물건입력'!B14)),"")</f>
        <v>26</v>
      </c>
      <c r="V2017" s="38" t="str">
        <f>IF(B2017="","",IF(AND(E2017&gt;0,F2017&gt;0,H2017&gt;0,OR('04A_국토부원자료'!P2018="",'04A_국토부원자료'!P2018="-"),IF('01_설정'!B10=1,N2017=1,TRUE),R2017&lt;='01_설정'!B5,S2017&lt;='01_설정'!B6,T2017&lt;='01_설정'!B7,U2017&lt;='01_설정'!B8),"Y",""))</f>
        <v/>
      </c>
      <c r="W2017" s="40" t="str">
        <f>IF(V2017&lt;&gt;"Y","",MAX(0,(1-R2017/'01_설정'!B5))*'01_설정'!B14+MAX(0,(1-S2017/'01_설정'!B6))*'01_설정'!B15+MAX(0,(1-T2017/'01_설정'!B7))*'01_설정'!B16+MAX(0,(1-U2017/'01_설정'!B8))*'01_설정'!B17+O2017*'01_설정'!B11+Q2017*'01_설정'!B12+P2017*'01_설정'!B13)</f>
        <v/>
      </c>
      <c r="X2017" s="38" t="str">
        <f>IF(W2017="","",1+COUNTIFS($W$4:$W$3003,"&gt;"&amp;W2017)+COUNTIFS($W$4:W2017,W2017)-1)</f>
        <v/>
      </c>
    </row>
    <row r="2018" spans="1:24" ht="16.5">
      <c r="A2018" s="38">
        <f>IF('04A_국토부원자료'!A2019="","",ROW()-3)</f>
        <v>2015</v>
      </c>
      <c r="B2018" s="39" t="str">
        <f>IFERROR('04A_국토부원자료'!B2019,"")</f>
        <v>서울특별시 송파구 방이동</v>
      </c>
      <c r="C2018" s="39" t="str">
        <f>IF(B2018="","",IF('04A_국토부원자료'!C2019&lt;&gt;"",'04A_국토부원자료'!C2019,TRIM('04A_국토부원자료'!D2019&amp;IF('04A_국토부원자료'!E2019&lt;&gt;"","-"&amp;'04A_국토부원자료'!E2019,""))))</f>
        <v>49-4</v>
      </c>
      <c r="D2018" s="39" t="str">
        <f>IFERROR('04A_국토부원자료'!F2019,"")</f>
        <v>아주리센 센트럴파크</v>
      </c>
      <c r="E2018" s="40">
        <f>IFERROR(VALUE(SUBSTITUTE('04A_국토부원자료'!G2019,",","")),"")</f>
        <v>28.88</v>
      </c>
      <c r="F2018" s="41">
        <f>IFERROR(IF(AND('04A_국토부원자료'!H2019&lt;&gt;"",'04A_국토부원자료'!I2019&lt;&gt;""),DATE(INT(VALUE(SUBSTITUTE('04A_국토부원자료'!H2019,",",""))/100),MOD(VALUE(SUBSTITUTE('04A_국토부원자료'!H2019,",","")),100),VALUE(SUBSTITUTE('04A_국토부원자료'!I2019,",",""))),""),"")</f>
        <v>45836</v>
      </c>
      <c r="G2018" s="42">
        <f>IFERROR(VALUE(SUBSTITUTE('04A_국토부원자료'!J2019,",","")),"")</f>
        <v>31800</v>
      </c>
      <c r="H2018" s="43">
        <f t="shared" si="62"/>
        <v>318000000</v>
      </c>
      <c r="I2018" s="43">
        <f t="shared" si="63"/>
        <v>11011080.332409972</v>
      </c>
      <c r="J2018" s="38">
        <f>IFERROR(VALUE(SUBSTITUTE('04A_국토부원자료'!K2019,",","")),"")</f>
        <v>7</v>
      </c>
      <c r="K2018" s="38">
        <f>IFERROR(VALUE(SUBSTITUTE('04A_국토부원자료'!N2019,",","")),"")</f>
        <v>2018</v>
      </c>
      <c r="L2018" s="39" t="str">
        <f>IFERROR('04A_국토부원자료'!O2019,"")</f>
        <v>오금로11길 55-8</v>
      </c>
      <c r="M2018" s="39" t="str">
        <f>IFERROR('04A_국토부원자료'!Q2019,"")</f>
        <v>중개거래</v>
      </c>
      <c r="N2018" s="38">
        <f>IF(B2018="","",IF('02_대상물건입력'!B5="",1,IF(ISNUMBER(SEARCH('02_대상물건입력'!B5,B2018)),1,0)))</f>
        <v>1</v>
      </c>
      <c r="O2018" s="38">
        <f>IF(B2018="","",IF('02_대상물건입력'!B6="",1,IF(ISNUMBER(SEARCH('02_대상물건입력'!B6,B2018)),1,0)))</f>
        <v>0</v>
      </c>
      <c r="P2018" s="38">
        <f>IF(L2018="","",IF('02_대상물건입력'!B15="",0,IF(ISNUMBER(SEARCH('02_대상물건입력'!B15,L2018)),1,0)))</f>
        <v>0</v>
      </c>
      <c r="Q2018" s="38">
        <f>IF(D2018="","",IF('02_대상물건입력'!B8="",0,IF(ISNUMBER(SEARCH('02_대상물건입력'!B8,D2018)),1,0)))</f>
        <v>0</v>
      </c>
      <c r="R2018" s="44">
        <f>IFERROR(ABS(E2018-'02_대상물건입력'!B11)/'02_대상물건입력'!B11,"")</f>
        <v>6.0096612682984128E-2</v>
      </c>
      <c r="S2018" s="38">
        <f>IFERROR(ABS(J2018-'02_대상물건입력'!B10),"")</f>
        <v>5</v>
      </c>
      <c r="T2018" s="38">
        <f>IFERROR(ABS('01_설정'!B4-F2018),"")</f>
        <v>276</v>
      </c>
      <c r="U2018" s="38">
        <f>IFERROR(ABS(K2018-YEAR('02_대상물건입력'!B14)),"")</f>
        <v>8</v>
      </c>
      <c r="V2018" s="38" t="str">
        <f>IF(B2018="","",IF(AND(E2018&gt;0,F2018&gt;0,H2018&gt;0,OR('04A_국토부원자료'!P2019="",'04A_국토부원자료'!P2019="-"),IF('01_설정'!B10=1,N2018=1,TRUE),R2018&lt;='01_설정'!B5,S2018&lt;='01_설정'!B6,T2018&lt;='01_설정'!B7,U2018&lt;='01_설정'!B8),"Y",""))</f>
        <v>Y</v>
      </c>
      <c r="W2018" s="40">
        <f>IF(V2018&lt;&gt;"Y","",MAX(0,(1-R2018/'01_설정'!B5))*'01_설정'!B14+MAX(0,(1-S2018/'01_설정'!B6))*'01_설정'!B15+MAX(0,(1-T2018/'01_설정'!B7))*'01_설정'!B16+MAX(0,(1-U2018/'01_설정'!B8))*'01_설정'!B17+O2018*'01_설정'!B11+Q2018*'01_설정'!B12+P2018*'01_설정'!B13)</f>
        <v>32.174511782527532</v>
      </c>
      <c r="X2018" s="38">
        <f>IF(W2018="","",1+COUNTIFS($W$4:$W$3003,"&gt;"&amp;W2018)+COUNTIFS($W$4:W2018,W2018)-1)</f>
        <v>150</v>
      </c>
    </row>
    <row r="2019" spans="1:24" ht="16.5">
      <c r="A2019" s="38">
        <f>IF('04A_국토부원자료'!A2020="","",ROW()-3)</f>
        <v>2016</v>
      </c>
      <c r="B2019" s="39" t="str">
        <f>IFERROR('04A_국토부원자료'!B2020,"")</f>
        <v>서울특별시 송파구 방이동</v>
      </c>
      <c r="C2019" s="39" t="str">
        <f>IF(B2019="","",IF('04A_국토부원자료'!C2020&lt;&gt;"",'04A_국토부원자료'!C2020,TRIM('04A_국토부원자료'!D2020&amp;IF('04A_국토부원자료'!E2020&lt;&gt;"","-"&amp;'04A_국토부원자료'!E2020,""))))</f>
        <v>35-4</v>
      </c>
      <c r="D2019" s="39" t="str">
        <f>IFERROR('04A_국토부원자료'!F2020,"")</f>
        <v>I-SPACE 잠실2</v>
      </c>
      <c r="E2019" s="40">
        <f>IFERROR(VALUE(SUBSTITUTE('04A_국토부원자료'!G2020,",","")),"")</f>
        <v>29.6</v>
      </c>
      <c r="F2019" s="41">
        <f>IFERROR(IF(AND('04A_국토부원자료'!H2020&lt;&gt;"",'04A_국토부원자료'!I2020&lt;&gt;""),DATE(INT(VALUE(SUBSTITUTE('04A_국토부원자료'!H2020,",",""))/100),MOD(VALUE(SUBSTITUTE('04A_국토부원자료'!H2020,",","")),100),VALUE(SUBSTITUTE('04A_국토부원자료'!I2020,",",""))),""),"")</f>
        <v>45831</v>
      </c>
      <c r="G2019" s="42">
        <f>IFERROR(VALUE(SUBSTITUTE('04A_국토부원자료'!J2020,",","")),"")</f>
        <v>20500</v>
      </c>
      <c r="H2019" s="43">
        <f t="shared" si="62"/>
        <v>205000000</v>
      </c>
      <c r="I2019" s="43">
        <f t="shared" si="63"/>
        <v>6925675.6756756753</v>
      </c>
      <c r="J2019" s="38">
        <f>IFERROR(VALUE(SUBSTITUTE('04A_국토부원자료'!K2020,",","")),"")</f>
        <v>3</v>
      </c>
      <c r="K2019" s="38">
        <f>IFERROR(VALUE(SUBSTITUTE('04A_국토부원자료'!N2020,",","")),"")</f>
        <v>2003</v>
      </c>
      <c r="L2019" s="39" t="str">
        <f>IFERROR('04A_국토부원자료'!O2020,"")</f>
        <v>올림픽로 354</v>
      </c>
      <c r="M2019" s="39" t="str">
        <f>IFERROR('04A_국토부원자료'!Q2020,"")</f>
        <v>중개거래</v>
      </c>
      <c r="N2019" s="38">
        <f>IF(B2019="","",IF('02_대상물건입력'!B5="",1,IF(ISNUMBER(SEARCH('02_대상물건입력'!B5,B2019)),1,0)))</f>
        <v>1</v>
      </c>
      <c r="O2019" s="38">
        <f>IF(B2019="","",IF('02_대상물건입력'!B6="",1,IF(ISNUMBER(SEARCH('02_대상물건입력'!B6,B2019)),1,0)))</f>
        <v>0</v>
      </c>
      <c r="P2019" s="38">
        <f>IF(L2019="","",IF('02_대상물건입력'!B15="",0,IF(ISNUMBER(SEARCH('02_대상물건입력'!B15,L2019)),1,0)))</f>
        <v>0</v>
      </c>
      <c r="Q2019" s="38">
        <f>IF(D2019="","",IF('02_대상물건입력'!B8="",0,IF(ISNUMBER(SEARCH('02_대상물건입력'!B8,D2019)),1,0)))</f>
        <v>0</v>
      </c>
      <c r="R2019" s="44">
        <f>IFERROR(ABS(E2019-'02_대상물건입력'!B11)/'02_대상물건입력'!B11,"")</f>
        <v>8.6525614107213739E-2</v>
      </c>
      <c r="S2019" s="38">
        <f>IFERROR(ABS(J2019-'02_대상물건입력'!B10),"")</f>
        <v>9</v>
      </c>
      <c r="T2019" s="38">
        <f>IFERROR(ABS('01_설정'!B4-F2019),"")</f>
        <v>281</v>
      </c>
      <c r="U2019" s="38">
        <f>IFERROR(ABS(K2019-YEAR('02_대상물건입력'!B14)),"")</f>
        <v>23</v>
      </c>
      <c r="V2019" s="38" t="str">
        <f>IF(B2019="","",IF(AND(E2019&gt;0,F2019&gt;0,H2019&gt;0,OR('04A_국토부원자료'!P2020="",'04A_국토부원자료'!P2020="-"),IF('01_설정'!B10=1,N2019=1,TRUE),R2019&lt;='01_설정'!B5,S2019&lt;='01_설정'!B6,T2019&lt;='01_설정'!B7,U2019&lt;='01_설정'!B8),"Y",""))</f>
        <v/>
      </c>
      <c r="W2019" s="40" t="str">
        <f>IF(V2019&lt;&gt;"Y","",MAX(0,(1-R2019/'01_설정'!B5))*'01_설정'!B14+MAX(0,(1-S2019/'01_설정'!B6))*'01_설정'!B15+MAX(0,(1-T2019/'01_설정'!B7))*'01_설정'!B16+MAX(0,(1-U2019/'01_설정'!B8))*'01_설정'!B17+O2019*'01_설정'!B11+Q2019*'01_설정'!B12+P2019*'01_설정'!B13)</f>
        <v/>
      </c>
      <c r="X2019" s="38" t="str">
        <f>IF(W2019="","",1+COUNTIFS($W$4:$W$3003,"&gt;"&amp;W2019)+COUNTIFS($W$4:W2019,W2019)-1)</f>
        <v/>
      </c>
    </row>
    <row r="2020" spans="1:24" ht="16.5">
      <c r="A2020" s="38">
        <f>IF('04A_국토부원자료'!A2021="","",ROW()-3)</f>
        <v>2017</v>
      </c>
      <c r="B2020" s="39" t="str">
        <f>IFERROR('04A_국토부원자료'!B2021,"")</f>
        <v>서울특별시 송파구 방이동</v>
      </c>
      <c r="C2020" s="39" t="str">
        <f>IF(B2020="","",IF('04A_국토부원자료'!C2021&lt;&gt;"",'04A_국토부원자료'!C2021,TRIM('04A_국토부원자료'!D2021&amp;IF('04A_국토부원자료'!E2021&lt;&gt;"","-"&amp;'04A_국토부원자료'!E2021,""))))</f>
        <v>43-2</v>
      </c>
      <c r="D2020" s="39" t="str">
        <f>IFERROR('04A_국토부원자료'!F2021,"")</f>
        <v>잠실 트리움</v>
      </c>
      <c r="E2020" s="40">
        <f>IFERROR(VALUE(SUBSTITUTE('04A_국토부원자료'!G2021,",","")),"")</f>
        <v>29.4</v>
      </c>
      <c r="F2020" s="41">
        <f>IFERROR(IF(AND('04A_국토부원자료'!H2021&lt;&gt;"",'04A_국토부원자료'!I2021&lt;&gt;""),DATE(INT(VALUE(SUBSTITUTE('04A_국토부원자료'!H2021,",",""))/100),MOD(VALUE(SUBSTITUTE('04A_국토부원자료'!H2021,",","")),100),VALUE(SUBSTITUTE('04A_국토부원자료'!I2021,",",""))),""),"")</f>
        <v>45831</v>
      </c>
      <c r="G2020" s="42">
        <f>IFERROR(VALUE(SUBSTITUTE('04A_국토부원자료'!J2021,",","")),"")</f>
        <v>34500</v>
      </c>
      <c r="H2020" s="43">
        <f t="shared" si="62"/>
        <v>345000000</v>
      </c>
      <c r="I2020" s="43">
        <f t="shared" si="63"/>
        <v>11734693.877551021</v>
      </c>
      <c r="J2020" s="38">
        <f>IFERROR(VALUE(SUBSTITUTE('04A_국토부원자료'!K2021,",","")),"")</f>
        <v>4</v>
      </c>
      <c r="K2020" s="38">
        <f>IFERROR(VALUE(SUBSTITUTE('04A_국토부원자료'!N2021,",","")),"")</f>
        <v>2019</v>
      </c>
      <c r="L2020" s="39" t="str">
        <f>IFERROR('04A_국토부원자료'!O2021,"")</f>
        <v>오금로11길 43</v>
      </c>
      <c r="M2020" s="39" t="str">
        <f>IFERROR('04A_국토부원자료'!Q2021,"")</f>
        <v>중개거래</v>
      </c>
      <c r="N2020" s="38">
        <f>IF(B2020="","",IF('02_대상물건입력'!B5="",1,IF(ISNUMBER(SEARCH('02_대상물건입력'!B5,B2020)),1,0)))</f>
        <v>1</v>
      </c>
      <c r="O2020" s="38">
        <f>IF(B2020="","",IF('02_대상물건입력'!B6="",1,IF(ISNUMBER(SEARCH('02_대상물건입력'!B6,B2020)),1,0)))</f>
        <v>0</v>
      </c>
      <c r="P2020" s="38">
        <f>IF(L2020="","",IF('02_대상물건입력'!B15="",0,IF(ISNUMBER(SEARCH('02_대상물건입력'!B15,L2020)),1,0)))</f>
        <v>0</v>
      </c>
      <c r="Q2020" s="38">
        <f>IF(D2020="","",IF('02_대상물건입력'!B8="",0,IF(ISNUMBER(SEARCH('02_대상물건입력'!B8,D2020)),1,0)))</f>
        <v>0</v>
      </c>
      <c r="R2020" s="44">
        <f>IFERROR(ABS(E2020-'02_대상물건입력'!B11)/'02_대상물건입력'!B11,"")</f>
        <v>7.9184224822705429E-2</v>
      </c>
      <c r="S2020" s="38">
        <f>IFERROR(ABS(J2020-'02_대상물건입력'!B10),"")</f>
        <v>8</v>
      </c>
      <c r="T2020" s="38">
        <f>IFERROR(ABS('01_설정'!B4-F2020),"")</f>
        <v>281</v>
      </c>
      <c r="U2020" s="38">
        <f>IFERROR(ABS(K2020-YEAR('02_대상물건입력'!B14)),"")</f>
        <v>7</v>
      </c>
      <c r="V2020" s="38" t="str">
        <f>IF(B2020="","",IF(AND(E2020&gt;0,F2020&gt;0,H2020&gt;0,OR('04A_국토부원자료'!P2021="",'04A_국토부원자료'!P2021="-"),IF('01_설정'!B10=1,N2020=1,TRUE),R2020&lt;='01_설정'!B5,S2020&lt;='01_설정'!B6,T2020&lt;='01_설정'!B7,U2020&lt;='01_설정'!B8),"Y",""))</f>
        <v/>
      </c>
      <c r="W2020" s="40" t="str">
        <f>IF(V2020&lt;&gt;"Y","",MAX(0,(1-R2020/'01_설정'!B5))*'01_설정'!B14+MAX(0,(1-S2020/'01_설정'!B6))*'01_설정'!B15+MAX(0,(1-T2020/'01_설정'!B7))*'01_설정'!B16+MAX(0,(1-U2020/'01_설정'!B8))*'01_설정'!B17+O2020*'01_설정'!B11+Q2020*'01_설정'!B12+P2020*'01_설정'!B13)</f>
        <v/>
      </c>
      <c r="X2020" s="38" t="str">
        <f>IF(W2020="","",1+COUNTIFS($W$4:$W$3003,"&gt;"&amp;W2020)+COUNTIFS($W$4:W2020,W2020)-1)</f>
        <v/>
      </c>
    </row>
    <row r="2021" spans="1:24" ht="16.5">
      <c r="A2021" s="38">
        <f>IF('04A_국토부원자료'!A2022="","",ROW()-3)</f>
        <v>2018</v>
      </c>
      <c r="B2021" s="39" t="str">
        <f>IFERROR('04A_국토부원자료'!B2022,"")</f>
        <v>서울특별시 송파구 방이동</v>
      </c>
      <c r="C2021" s="39" t="str">
        <f>IF(B2021="","",IF('04A_국토부원자료'!C2022&lt;&gt;"",'04A_국토부원자료'!C2022,TRIM('04A_국토부원자료'!D2022&amp;IF('04A_국토부원자료'!E2022&lt;&gt;"","-"&amp;'04A_국토부원자료'!E2022,""))))</f>
        <v>35-4</v>
      </c>
      <c r="D2021" s="39" t="str">
        <f>IFERROR('04A_국토부원자료'!F2022,"")</f>
        <v>I-SPACE 잠실2</v>
      </c>
      <c r="E2021" s="40">
        <f>IFERROR(VALUE(SUBSTITUTE('04A_국토부원자료'!G2022,",","")),"")</f>
        <v>29.6</v>
      </c>
      <c r="F2021" s="41">
        <f>IFERROR(IF(AND('04A_국토부원자료'!H2022&lt;&gt;"",'04A_국토부원자료'!I2022&lt;&gt;""),DATE(INT(VALUE(SUBSTITUTE('04A_국토부원자료'!H2022,",",""))/100),MOD(VALUE(SUBSTITUTE('04A_국토부원자료'!H2022,",","")),100),VALUE(SUBSTITUTE('04A_국토부원자료'!I2022,",",""))),""),"")</f>
        <v>45831</v>
      </c>
      <c r="G2021" s="42">
        <f>IFERROR(VALUE(SUBSTITUTE('04A_국토부원자료'!J2022,",","")),"")</f>
        <v>20500</v>
      </c>
      <c r="H2021" s="43">
        <f t="shared" si="62"/>
        <v>205000000</v>
      </c>
      <c r="I2021" s="43">
        <f t="shared" si="63"/>
        <v>6925675.6756756753</v>
      </c>
      <c r="J2021" s="38">
        <f>IFERROR(VALUE(SUBSTITUTE('04A_국토부원자료'!K2022,",","")),"")</f>
        <v>3</v>
      </c>
      <c r="K2021" s="38">
        <f>IFERROR(VALUE(SUBSTITUTE('04A_국토부원자료'!N2022,",","")),"")</f>
        <v>2003</v>
      </c>
      <c r="L2021" s="39" t="str">
        <f>IFERROR('04A_국토부원자료'!O2022,"")</f>
        <v>올림픽로 354</v>
      </c>
      <c r="M2021" s="39" t="str">
        <f>IFERROR('04A_국토부원자료'!Q2022,"")</f>
        <v>중개거래</v>
      </c>
      <c r="N2021" s="38">
        <f>IF(B2021="","",IF('02_대상물건입력'!B5="",1,IF(ISNUMBER(SEARCH('02_대상물건입력'!B5,B2021)),1,0)))</f>
        <v>1</v>
      </c>
      <c r="O2021" s="38">
        <f>IF(B2021="","",IF('02_대상물건입력'!B6="",1,IF(ISNUMBER(SEARCH('02_대상물건입력'!B6,B2021)),1,0)))</f>
        <v>0</v>
      </c>
      <c r="P2021" s="38">
        <f>IF(L2021="","",IF('02_대상물건입력'!B15="",0,IF(ISNUMBER(SEARCH('02_대상물건입력'!B15,L2021)),1,0)))</f>
        <v>0</v>
      </c>
      <c r="Q2021" s="38">
        <f>IF(D2021="","",IF('02_대상물건입력'!B8="",0,IF(ISNUMBER(SEARCH('02_대상물건입력'!B8,D2021)),1,0)))</f>
        <v>0</v>
      </c>
      <c r="R2021" s="44">
        <f>IFERROR(ABS(E2021-'02_대상물건입력'!B11)/'02_대상물건입력'!B11,"")</f>
        <v>8.6525614107213739E-2</v>
      </c>
      <c r="S2021" s="38">
        <f>IFERROR(ABS(J2021-'02_대상물건입력'!B10),"")</f>
        <v>9</v>
      </c>
      <c r="T2021" s="38">
        <f>IFERROR(ABS('01_설정'!B4-F2021),"")</f>
        <v>281</v>
      </c>
      <c r="U2021" s="38">
        <f>IFERROR(ABS(K2021-YEAR('02_대상물건입력'!B14)),"")</f>
        <v>23</v>
      </c>
      <c r="V2021" s="38" t="str">
        <f>IF(B2021="","",IF(AND(E2021&gt;0,F2021&gt;0,H2021&gt;0,OR('04A_국토부원자료'!P2022="",'04A_국토부원자료'!P2022="-"),IF('01_설정'!B10=1,N2021=1,TRUE),R2021&lt;='01_설정'!B5,S2021&lt;='01_설정'!B6,T2021&lt;='01_설정'!B7,U2021&lt;='01_설정'!B8),"Y",""))</f>
        <v/>
      </c>
      <c r="W2021" s="40" t="str">
        <f>IF(V2021&lt;&gt;"Y","",MAX(0,(1-R2021/'01_설정'!B5))*'01_설정'!B14+MAX(0,(1-S2021/'01_설정'!B6))*'01_설정'!B15+MAX(0,(1-T2021/'01_설정'!B7))*'01_설정'!B16+MAX(0,(1-U2021/'01_설정'!B8))*'01_설정'!B17+O2021*'01_설정'!B11+Q2021*'01_설정'!B12+P2021*'01_설정'!B13)</f>
        <v/>
      </c>
      <c r="X2021" s="38" t="str">
        <f>IF(W2021="","",1+COUNTIFS($W$4:$W$3003,"&gt;"&amp;W2021)+COUNTIFS($W$4:W2021,W2021)-1)</f>
        <v/>
      </c>
    </row>
    <row r="2022" spans="1:24" ht="16.5">
      <c r="A2022" s="38">
        <f>IF('04A_국토부원자료'!A2023="","",ROW()-3)</f>
        <v>2019</v>
      </c>
      <c r="B2022" s="39" t="str">
        <f>IFERROR('04A_국토부원자료'!B2023,"")</f>
        <v>서울특별시 송파구 방이동</v>
      </c>
      <c r="C2022" s="39" t="str">
        <f>IF(B2022="","",IF('04A_국토부원자료'!C2023&lt;&gt;"",'04A_국토부원자료'!C2023,TRIM('04A_국토부원자료'!D2023&amp;IF('04A_국토부원자료'!E2023&lt;&gt;"","-"&amp;'04A_국토부원자료'!E2023,""))))</f>
        <v>22</v>
      </c>
      <c r="D2022" s="39" t="str">
        <f>IFERROR('04A_국토부원자료'!F2023,"")</f>
        <v>대우유토피아오피스텔</v>
      </c>
      <c r="E2022" s="40">
        <f>IFERROR(VALUE(SUBSTITUTE('04A_국토부원자료'!G2023,",","")),"")</f>
        <v>26.22</v>
      </c>
      <c r="F2022" s="41">
        <f>IFERROR(IF(AND('04A_국토부원자료'!H2023&lt;&gt;"",'04A_국토부원자료'!I2023&lt;&gt;""),DATE(INT(VALUE(SUBSTITUTE('04A_국토부원자료'!H2023,",",""))/100),MOD(VALUE(SUBSTITUTE('04A_국토부원자료'!H2023,",","")),100),VALUE(SUBSTITUTE('04A_국토부원자료'!I2023,",",""))),""),"")</f>
        <v>45828</v>
      </c>
      <c r="G2022" s="42">
        <f>IFERROR(VALUE(SUBSTITUTE('04A_국토부원자료'!J2023,",","")),"")</f>
        <v>13000</v>
      </c>
      <c r="H2022" s="43">
        <f t="shared" si="62"/>
        <v>130000000</v>
      </c>
      <c r="I2022" s="43">
        <f t="shared" si="63"/>
        <v>4958047.2921434026</v>
      </c>
      <c r="J2022" s="38">
        <f>IFERROR(VALUE(SUBSTITUTE('04A_국토부원자료'!K2023,",","")),"")</f>
        <v>10</v>
      </c>
      <c r="K2022" s="38">
        <f>IFERROR(VALUE(SUBSTITUTE('04A_국토부원자료'!N2023,",","")),"")</f>
        <v>1999</v>
      </c>
      <c r="L2022" s="39" t="str">
        <f>IFERROR('04A_국토부원자료'!O2023,"")</f>
        <v>올림픽로 336</v>
      </c>
      <c r="M2022" s="39" t="str">
        <f>IFERROR('04A_국토부원자료'!Q2023,"")</f>
        <v>직거래</v>
      </c>
      <c r="N2022" s="38">
        <f>IF(B2022="","",IF('02_대상물건입력'!B5="",1,IF(ISNUMBER(SEARCH('02_대상물건입력'!B5,B2022)),1,0)))</f>
        <v>1</v>
      </c>
      <c r="O2022" s="38">
        <f>IF(B2022="","",IF('02_대상물건입력'!B6="",1,IF(ISNUMBER(SEARCH('02_대상물건입력'!B6,B2022)),1,0)))</f>
        <v>0</v>
      </c>
      <c r="P2022" s="38">
        <f>IF(L2022="","",IF('02_대상물건입력'!B15="",0,IF(ISNUMBER(SEARCH('02_대상물건입력'!B15,L2022)),1,0)))</f>
        <v>0</v>
      </c>
      <c r="Q2022" s="38">
        <f>IF(D2022="","",IF('02_대상물건입력'!B8="",0,IF(ISNUMBER(SEARCH('02_대상물건입력'!B8,D2022)),1,0)))</f>
        <v>0</v>
      </c>
      <c r="R2022" s="44">
        <f>IFERROR(ABS(E2022-'02_대상물건입력'!B11)/'02_대상물건입력'!B11,"")</f>
        <v>3.7543864800974942E-2</v>
      </c>
      <c r="S2022" s="38">
        <f>IFERROR(ABS(J2022-'02_대상물건입력'!B10),"")</f>
        <v>2</v>
      </c>
      <c r="T2022" s="38">
        <f>IFERROR(ABS('01_설정'!B4-F2022),"")</f>
        <v>284</v>
      </c>
      <c r="U2022" s="38">
        <f>IFERROR(ABS(K2022-YEAR('02_대상물건입력'!B14)),"")</f>
        <v>27</v>
      </c>
      <c r="V2022" s="38" t="str">
        <f>IF(B2022="","",IF(AND(E2022&gt;0,F2022&gt;0,H2022&gt;0,OR('04A_국토부원자료'!P2023="",'04A_국토부원자료'!P2023="-"),IF('01_설정'!B10=1,N2022=1,TRUE),R2022&lt;='01_설정'!B5,S2022&lt;='01_설정'!B6,T2022&lt;='01_설정'!B7,U2022&lt;='01_설정'!B8),"Y",""))</f>
        <v/>
      </c>
      <c r="W2022" s="40" t="str">
        <f>IF(V2022&lt;&gt;"Y","",MAX(0,(1-R2022/'01_설정'!B5))*'01_설정'!B14+MAX(0,(1-S2022/'01_설정'!B6))*'01_설정'!B15+MAX(0,(1-T2022/'01_설정'!B7))*'01_설정'!B16+MAX(0,(1-U2022/'01_설정'!B8))*'01_설정'!B17+O2022*'01_설정'!B11+Q2022*'01_설정'!B12+P2022*'01_설정'!B13)</f>
        <v/>
      </c>
      <c r="X2022" s="38" t="str">
        <f>IF(W2022="","",1+COUNTIFS($W$4:$W$3003,"&gt;"&amp;W2022)+COUNTIFS($W$4:W2022,W2022)-1)</f>
        <v/>
      </c>
    </row>
    <row r="2023" spans="1:24" ht="16.5">
      <c r="A2023" s="38">
        <f>IF('04A_국토부원자료'!A2024="","",ROW()-3)</f>
        <v>2020</v>
      </c>
      <c r="B2023" s="39" t="str">
        <f>IFERROR('04A_국토부원자료'!B2024,"")</f>
        <v>서울특별시 송파구 방이동</v>
      </c>
      <c r="C2023" s="39" t="str">
        <f>IF(B2023="","",IF('04A_국토부원자료'!C2024&lt;&gt;"",'04A_국토부원자료'!C2024,TRIM('04A_국토부원자료'!D2024&amp;IF('04A_국토부원자료'!E2024&lt;&gt;"","-"&amp;'04A_국토부원자료'!E2024,""))))</f>
        <v>51-2</v>
      </c>
      <c r="D2023" s="39" t="str">
        <f>IFERROR('04A_국토부원자료'!F2024,"")</f>
        <v>(51-2)</v>
      </c>
      <c r="E2023" s="40">
        <f>IFERROR(VALUE(SUBSTITUTE('04A_국토부원자료'!G2024,",","")),"")</f>
        <v>51</v>
      </c>
      <c r="F2023" s="41">
        <f>IFERROR(IF(AND('04A_국토부원자료'!H2024&lt;&gt;"",'04A_국토부원자료'!I2024&lt;&gt;""),DATE(INT(VALUE(SUBSTITUTE('04A_국토부원자료'!H2024,",",""))/100),MOD(VALUE(SUBSTITUTE('04A_국토부원자료'!H2024,",","")),100),VALUE(SUBSTITUTE('04A_국토부원자료'!I2024,",",""))),""),"")</f>
        <v>45828</v>
      </c>
      <c r="G2023" s="42">
        <f>IFERROR(VALUE(SUBSTITUTE('04A_국토부원자료'!J2024,",","")),"")</f>
        <v>26500</v>
      </c>
      <c r="H2023" s="43">
        <f t="shared" si="62"/>
        <v>265000000</v>
      </c>
      <c r="I2023" s="43">
        <f t="shared" si="63"/>
        <v>5196078.4313725494</v>
      </c>
      <c r="J2023" s="38">
        <f>IFERROR(VALUE(SUBSTITUTE('04A_국토부원자료'!K2024,",","")),"")</f>
        <v>10</v>
      </c>
      <c r="K2023" s="38">
        <f>IFERROR(VALUE(SUBSTITUTE('04A_국토부원자료'!N2024,",","")),"")</f>
        <v>1991</v>
      </c>
      <c r="L2023" s="39" t="str">
        <f>IFERROR('04A_국토부원자료'!O2024,"")</f>
        <v>백제고분로 501</v>
      </c>
      <c r="M2023" s="39" t="str">
        <f>IFERROR('04A_국토부원자료'!Q2024,"")</f>
        <v>중개거래</v>
      </c>
      <c r="N2023" s="38">
        <f>IF(B2023="","",IF('02_대상물건입력'!B5="",1,IF(ISNUMBER(SEARCH('02_대상물건입력'!B5,B2023)),1,0)))</f>
        <v>1</v>
      </c>
      <c r="O2023" s="38">
        <f>IF(B2023="","",IF('02_대상물건입력'!B6="",1,IF(ISNUMBER(SEARCH('02_대상물건입력'!B6,B2023)),1,0)))</f>
        <v>0</v>
      </c>
      <c r="P2023" s="38">
        <f>IF(L2023="","",IF('02_대상물건입력'!B15="",0,IF(ISNUMBER(SEARCH('02_대상물건입력'!B15,L2023)),1,0)))</f>
        <v>0</v>
      </c>
      <c r="Q2023" s="38">
        <f>IF(D2023="","",IF('02_대상물건입력'!B8="",0,IF(ISNUMBER(SEARCH('02_대상물건입력'!B8,D2023)),1,0)))</f>
        <v>0</v>
      </c>
      <c r="R2023" s="44">
        <f>IFERROR(ABS(E2023-'02_대상물건입력'!B11)/'02_대상물건입력'!B11,"")</f>
        <v>0.87205426754959114</v>
      </c>
      <c r="S2023" s="38">
        <f>IFERROR(ABS(J2023-'02_대상물건입력'!B10),"")</f>
        <v>2</v>
      </c>
      <c r="T2023" s="38">
        <f>IFERROR(ABS('01_설정'!B4-F2023),"")</f>
        <v>284</v>
      </c>
      <c r="U2023" s="38">
        <f>IFERROR(ABS(K2023-YEAR('02_대상물건입력'!B14)),"")</f>
        <v>35</v>
      </c>
      <c r="V2023" s="38" t="str">
        <f>IF(B2023="","",IF(AND(E2023&gt;0,F2023&gt;0,H2023&gt;0,OR('04A_국토부원자료'!P2024="",'04A_국토부원자료'!P2024="-"),IF('01_설정'!B10=1,N2023=1,TRUE),R2023&lt;='01_설정'!B5,S2023&lt;='01_설정'!B6,T2023&lt;='01_설정'!B7,U2023&lt;='01_설정'!B8),"Y",""))</f>
        <v/>
      </c>
      <c r="W2023" s="40" t="str">
        <f>IF(V2023&lt;&gt;"Y","",MAX(0,(1-R2023/'01_설정'!B5))*'01_설정'!B14+MAX(0,(1-S2023/'01_설정'!B6))*'01_설정'!B15+MAX(0,(1-T2023/'01_설정'!B7))*'01_설정'!B16+MAX(0,(1-U2023/'01_설정'!B8))*'01_설정'!B17+O2023*'01_설정'!B11+Q2023*'01_설정'!B12+P2023*'01_설정'!B13)</f>
        <v/>
      </c>
      <c r="X2023" s="38" t="str">
        <f>IF(W2023="","",1+COUNTIFS($W$4:$W$3003,"&gt;"&amp;W2023)+COUNTIFS($W$4:W2023,W2023)-1)</f>
        <v/>
      </c>
    </row>
    <row r="2024" spans="1:24" ht="16.5">
      <c r="A2024" s="38">
        <f>IF('04A_국토부원자료'!A2025="","",ROW()-3)</f>
        <v>2021</v>
      </c>
      <c r="B2024" s="39" t="str">
        <f>IFERROR('04A_국토부원자료'!B2025,"")</f>
        <v>서울특별시 송파구 방이동</v>
      </c>
      <c r="C2024" s="39" t="str">
        <f>IF(B2024="","",IF('04A_국토부원자료'!C2025&lt;&gt;"",'04A_국토부원자료'!C2025,TRIM('04A_국토부원자료'!D2025&amp;IF('04A_국토부원자료'!E2025&lt;&gt;"","-"&amp;'04A_국토부원자료'!E2025,""))))</f>
        <v>43</v>
      </c>
      <c r="D2024" s="39" t="str">
        <f>IFERROR('04A_국토부원자료'!F2025,"")</f>
        <v>대명벨리온</v>
      </c>
      <c r="E2024" s="40">
        <f>IFERROR(VALUE(SUBSTITUTE('04A_국토부원자료'!G2025,",","")),"")</f>
        <v>27.2</v>
      </c>
      <c r="F2024" s="41">
        <f>IFERROR(IF(AND('04A_국토부원자료'!H2025&lt;&gt;"",'04A_국토부원자료'!I2025&lt;&gt;""),DATE(INT(VALUE(SUBSTITUTE('04A_국토부원자료'!H2025,",",""))/100),MOD(VALUE(SUBSTITUTE('04A_국토부원자료'!H2025,",","")),100),VALUE(SUBSTITUTE('04A_국토부원자료'!I2025,",",""))),""),"")</f>
        <v>45825</v>
      </c>
      <c r="G2024" s="42">
        <f>IFERROR(VALUE(SUBSTITUTE('04A_국토부원자료'!J2025,",","")),"")</f>
        <v>27000</v>
      </c>
      <c r="H2024" s="43">
        <f t="shared" si="62"/>
        <v>270000000</v>
      </c>
      <c r="I2024" s="43">
        <f t="shared" si="63"/>
        <v>9926470.5882352944</v>
      </c>
      <c r="J2024" s="38">
        <f>IFERROR(VALUE(SUBSTITUTE('04A_국토부원자료'!K2025,",","")),"")</f>
        <v>15</v>
      </c>
      <c r="K2024" s="38">
        <f>IFERROR(VALUE(SUBSTITUTE('04A_국토부원자료'!N2025,",","")),"")</f>
        <v>2017</v>
      </c>
      <c r="L2024" s="39" t="str">
        <f>IFERROR('04A_국토부원자료'!O2025,"")</f>
        <v xml:space="preserve"> </v>
      </c>
      <c r="M2024" s="39" t="str">
        <f>IFERROR('04A_국토부원자료'!Q2025,"")</f>
        <v>중개거래</v>
      </c>
      <c r="N2024" s="38">
        <f>IF(B2024="","",IF('02_대상물건입력'!B5="",1,IF(ISNUMBER(SEARCH('02_대상물건입력'!B5,B2024)),1,0)))</f>
        <v>1</v>
      </c>
      <c r="O2024" s="38">
        <f>IF(B2024="","",IF('02_대상물건입력'!B6="",1,IF(ISNUMBER(SEARCH('02_대상물건입력'!B6,B2024)),1,0)))</f>
        <v>0</v>
      </c>
      <c r="P2024" s="38">
        <f>IF(L2024="","",IF('02_대상물건입력'!B15="",0,IF(ISNUMBER(SEARCH('02_대상물건입력'!B15,L2024)),1,0)))</f>
        <v>0</v>
      </c>
      <c r="Q2024" s="38">
        <f>IF(D2024="","",IF('02_대상물건입력'!B8="",0,IF(ISNUMBER(SEARCH('02_대상물건입력'!B8,D2024)),1,0)))</f>
        <v>0</v>
      </c>
      <c r="R2024" s="44">
        <f>IFERROR(ABS(E2024-'02_대상물건입력'!B11)/'02_대상물건입력'!B11,"")</f>
        <v>1.5710573068847449E-3</v>
      </c>
      <c r="S2024" s="38">
        <f>IFERROR(ABS(J2024-'02_대상물건입력'!B10),"")</f>
        <v>3</v>
      </c>
      <c r="T2024" s="38">
        <f>IFERROR(ABS('01_설정'!B4-F2024),"")</f>
        <v>287</v>
      </c>
      <c r="U2024" s="38">
        <f>IFERROR(ABS(K2024-YEAR('02_대상물건입력'!B14)),"")</f>
        <v>9</v>
      </c>
      <c r="V2024" s="38" t="str">
        <f>IF(B2024="","",IF(AND(E2024&gt;0,F2024&gt;0,H2024&gt;0,OR('04A_국토부원자료'!P2025="",'04A_국토부원자료'!P2025="-"),IF('01_설정'!B10=1,N2024=1,TRUE),R2024&lt;='01_설정'!B5,S2024&lt;='01_설정'!B6,T2024&lt;='01_설정'!B7,U2024&lt;='01_설정'!B8),"Y",""))</f>
        <v>Y</v>
      </c>
      <c r="W2024" s="40">
        <f>IF(V2024&lt;&gt;"Y","",MAX(0,(1-R2024/'01_설정'!B5))*'01_설정'!B14+MAX(0,(1-S2024/'01_설정'!B6))*'01_설정'!B15+MAX(0,(1-T2024/'01_설정'!B7))*'01_설정'!B16+MAX(0,(1-U2024/'01_설정'!B8))*'01_설정'!B17+O2024*'01_설정'!B11+Q2024*'01_설정'!B12+P2024*'01_설정'!B13)</f>
        <v>40.943938737816062</v>
      </c>
      <c r="X2024" s="38">
        <f>IF(W2024="","",1+COUNTIFS($W$4:$W$3003,"&gt;"&amp;W2024)+COUNTIFS($W$4:W2024,W2024)-1)</f>
        <v>56</v>
      </c>
    </row>
    <row r="2025" spans="1:24" ht="16.5">
      <c r="A2025" s="38">
        <f>IF('04A_국토부원자료'!A2026="","",ROW()-3)</f>
        <v>2022</v>
      </c>
      <c r="B2025" s="39" t="str">
        <f>IFERROR('04A_국토부원자료'!B2026,"")</f>
        <v>서울특별시 송파구 방이동</v>
      </c>
      <c r="C2025" s="39" t="str">
        <f>IF(B2025="","",IF('04A_국토부원자료'!C2026&lt;&gt;"",'04A_국토부원자료'!C2026,TRIM('04A_국토부원자료'!D2026&amp;IF('04A_국토부원자료'!E2026&lt;&gt;"","-"&amp;'04A_국토부원자료'!E2026,""))))</f>
        <v>43</v>
      </c>
      <c r="D2025" s="39" t="str">
        <f>IFERROR('04A_국토부원자료'!F2026,"")</f>
        <v>대명벨리온</v>
      </c>
      <c r="E2025" s="40">
        <f>IFERROR(VALUE(SUBSTITUTE('04A_국토부원자료'!G2026,",","")),"")</f>
        <v>17.32</v>
      </c>
      <c r="F2025" s="41">
        <f>IFERROR(IF(AND('04A_국토부원자료'!H2026&lt;&gt;"",'04A_국토부원자료'!I2026&lt;&gt;""),DATE(INT(VALUE(SUBSTITUTE('04A_국토부원자료'!H2026,",",""))/100),MOD(VALUE(SUBSTITUTE('04A_국토부원자료'!H2026,",","")),100),VALUE(SUBSTITUTE('04A_국토부원자료'!I2026,",",""))),""),"")</f>
        <v>45822</v>
      </c>
      <c r="G2025" s="42">
        <f>IFERROR(VALUE(SUBSTITUTE('04A_국토부원자료'!J2026,",","")),"")</f>
        <v>18500</v>
      </c>
      <c r="H2025" s="43">
        <f t="shared" si="62"/>
        <v>185000000</v>
      </c>
      <c r="I2025" s="43">
        <f t="shared" si="63"/>
        <v>10681293.302540416</v>
      </c>
      <c r="J2025" s="38">
        <f>IFERROR(VALUE(SUBSTITUTE('04A_국토부원자료'!K2026,",","")),"")</f>
        <v>10</v>
      </c>
      <c r="K2025" s="38">
        <f>IFERROR(VALUE(SUBSTITUTE('04A_국토부원자료'!N2026,",","")),"")</f>
        <v>2017</v>
      </c>
      <c r="L2025" s="39" t="str">
        <f>IFERROR('04A_국토부원자료'!O2026,"")</f>
        <v xml:space="preserve"> </v>
      </c>
      <c r="M2025" s="39" t="str">
        <f>IFERROR('04A_국토부원자료'!Q2026,"")</f>
        <v>중개거래</v>
      </c>
      <c r="N2025" s="38">
        <f>IF(B2025="","",IF('02_대상물건입력'!B5="",1,IF(ISNUMBER(SEARCH('02_대상물건입력'!B5,B2025)),1,0)))</f>
        <v>1</v>
      </c>
      <c r="O2025" s="38">
        <f>IF(B2025="","",IF('02_대상물건입력'!B6="",1,IF(ISNUMBER(SEARCH('02_대상물건입력'!B6,B2025)),1,0)))</f>
        <v>0</v>
      </c>
      <c r="P2025" s="38">
        <f>IF(L2025="","",IF('02_대상물건입력'!B15="",0,IF(ISNUMBER(SEARCH('02_대상물건입력'!B15,L2025)),1,0)))</f>
        <v>0</v>
      </c>
      <c r="Q2025" s="38">
        <f>IF(D2025="","",IF('02_대상물건입력'!B8="",0,IF(ISNUMBER(SEARCH('02_대상물건입력'!B8,D2025)),1,0)))</f>
        <v>0</v>
      </c>
      <c r="R2025" s="44">
        <f>IFERROR(ABS(E2025-'02_대상물건입력'!B11)/'02_대상물건입력'!B11,"")</f>
        <v>0.36423568796158984</v>
      </c>
      <c r="S2025" s="38">
        <f>IFERROR(ABS(J2025-'02_대상물건입력'!B10),"")</f>
        <v>2</v>
      </c>
      <c r="T2025" s="38">
        <f>IFERROR(ABS('01_설정'!B4-F2025),"")</f>
        <v>290</v>
      </c>
      <c r="U2025" s="38">
        <f>IFERROR(ABS(K2025-YEAR('02_대상물건입력'!B14)),"")</f>
        <v>9</v>
      </c>
      <c r="V2025" s="38" t="str">
        <f>IF(B2025="","",IF(AND(E2025&gt;0,F2025&gt;0,H2025&gt;0,OR('04A_국토부원자료'!P2026="",'04A_국토부원자료'!P2026="-"),IF('01_설정'!B10=1,N2025=1,TRUE),R2025&lt;='01_설정'!B5,S2025&lt;='01_설정'!B6,T2025&lt;='01_설정'!B7,U2025&lt;='01_설정'!B8),"Y",""))</f>
        <v/>
      </c>
      <c r="W2025" s="40" t="str">
        <f>IF(V2025&lt;&gt;"Y","",MAX(0,(1-R2025/'01_설정'!B5))*'01_설정'!B14+MAX(0,(1-S2025/'01_설정'!B6))*'01_설정'!B15+MAX(0,(1-T2025/'01_설정'!B7))*'01_설정'!B16+MAX(0,(1-U2025/'01_설정'!B8))*'01_설정'!B17+O2025*'01_설정'!B11+Q2025*'01_설정'!B12+P2025*'01_설정'!B13)</f>
        <v/>
      </c>
      <c r="X2025" s="38" t="str">
        <f>IF(W2025="","",1+COUNTIFS($W$4:$W$3003,"&gt;"&amp;W2025)+COUNTIFS($W$4:W2025,W2025)-1)</f>
        <v/>
      </c>
    </row>
    <row r="2026" spans="1:24" ht="16.5">
      <c r="A2026" s="38">
        <f>IF('04A_국토부원자료'!A2027="","",ROW()-3)</f>
        <v>2023</v>
      </c>
      <c r="B2026" s="39" t="str">
        <f>IFERROR('04A_국토부원자료'!B2027,"")</f>
        <v>서울특별시 송파구 방이동</v>
      </c>
      <c r="C2026" s="39" t="str">
        <f>IF(B2026="","",IF('04A_국토부원자료'!C2027&lt;&gt;"",'04A_국토부원자료'!C2027,TRIM('04A_국토부원자료'!D2027&amp;IF('04A_국토부원자료'!E2027&lt;&gt;"","-"&amp;'04A_국토부원자료'!E2027,""))))</f>
        <v>46-1</v>
      </c>
      <c r="D2026" s="39" t="str">
        <f>IFERROR('04A_국토부원자료'!F2027,"")</f>
        <v>이스턴잠실</v>
      </c>
      <c r="E2026" s="40">
        <f>IFERROR(VALUE(SUBSTITUTE('04A_국토부원자료'!G2027,",","")),"")</f>
        <v>33.799999999999997</v>
      </c>
      <c r="F2026" s="41">
        <f>IFERROR(IF(AND('04A_국토부원자료'!H2027&lt;&gt;"",'04A_국토부원자료'!I2027&lt;&gt;""),DATE(INT(VALUE(SUBSTITUTE('04A_국토부원자료'!H2027,",",""))/100),MOD(VALUE(SUBSTITUTE('04A_국토부원자료'!H2027,",","")),100),VALUE(SUBSTITUTE('04A_국토부원자료'!I2027,",",""))),""),"")</f>
        <v>45820</v>
      </c>
      <c r="G2026" s="42">
        <f>IFERROR(VALUE(SUBSTITUTE('04A_국토부원자료'!J2027,",","")),"")</f>
        <v>34100</v>
      </c>
      <c r="H2026" s="43">
        <f t="shared" si="62"/>
        <v>341000000</v>
      </c>
      <c r="I2026" s="43">
        <f t="shared" si="63"/>
        <v>10088757.396449706</v>
      </c>
      <c r="J2026" s="38">
        <f>IFERROR(VALUE(SUBSTITUTE('04A_국토부원자료'!K2027,",","")),"")</f>
        <v>16</v>
      </c>
      <c r="K2026" s="38">
        <f>IFERROR(VALUE(SUBSTITUTE('04A_국토부원자료'!N2027,",","")),"")</f>
        <v>2020</v>
      </c>
      <c r="L2026" s="39" t="str">
        <f>IFERROR('04A_국토부원자료'!O2027,"")</f>
        <v>오금로11길 43-16</v>
      </c>
      <c r="M2026" s="39" t="str">
        <f>IFERROR('04A_국토부원자료'!Q2027,"")</f>
        <v>중개거래</v>
      </c>
      <c r="N2026" s="38">
        <f>IF(B2026="","",IF('02_대상물건입력'!B5="",1,IF(ISNUMBER(SEARCH('02_대상물건입력'!B5,B2026)),1,0)))</f>
        <v>1</v>
      </c>
      <c r="O2026" s="38">
        <f>IF(B2026="","",IF('02_대상물건입력'!B6="",1,IF(ISNUMBER(SEARCH('02_대상물건입력'!B6,B2026)),1,0)))</f>
        <v>0</v>
      </c>
      <c r="P2026" s="38">
        <f>IF(L2026="","",IF('02_대상물건입력'!B15="",0,IF(ISNUMBER(SEARCH('02_대상물건입력'!B15,L2026)),1,0)))</f>
        <v>0</v>
      </c>
      <c r="Q2026" s="38">
        <f>IF(D2026="","",IF('02_대상물건입력'!B8="",0,IF(ISNUMBER(SEARCH('02_대상물건입력'!B8,D2026)),1,0)))</f>
        <v>0</v>
      </c>
      <c r="R2026" s="44">
        <f>IFERROR(ABS(E2026-'02_대상물건입력'!B11)/'02_대상물건입력'!B11,"")</f>
        <v>0.2406947890818858</v>
      </c>
      <c r="S2026" s="38">
        <f>IFERROR(ABS(J2026-'02_대상물건입력'!B10),"")</f>
        <v>4</v>
      </c>
      <c r="T2026" s="38">
        <f>IFERROR(ABS('01_설정'!B4-F2026),"")</f>
        <v>292</v>
      </c>
      <c r="U2026" s="38">
        <f>IFERROR(ABS(K2026-YEAR('02_대상물건입력'!B14)),"")</f>
        <v>6</v>
      </c>
      <c r="V2026" s="38" t="str">
        <f>IF(B2026="","",IF(AND(E2026&gt;0,F2026&gt;0,H2026&gt;0,OR('04A_국토부원자료'!P2027="",'04A_국토부원자료'!P2027="-"),IF('01_설정'!B10=1,N2026=1,TRUE),R2026&lt;='01_설정'!B5,S2026&lt;='01_설정'!B6,T2026&lt;='01_설정'!B7,U2026&lt;='01_설정'!B8),"Y",""))</f>
        <v>Y</v>
      </c>
      <c r="W2026" s="40">
        <f>IF(V2026&lt;&gt;"Y","",MAX(0,(1-R2026/'01_설정'!B5))*'01_설정'!B14+MAX(0,(1-S2026/'01_설정'!B6))*'01_설정'!B15+MAX(0,(1-T2026/'01_설정'!B7))*'01_설정'!B16+MAX(0,(1-U2026/'01_설정'!B8))*'01_설정'!B17+O2026*'01_설정'!B11+Q2026*'01_설정'!B12+P2026*'01_설정'!B13)</f>
        <v>20.41885856079405</v>
      </c>
      <c r="X2026" s="38">
        <f>IF(W2026="","",1+COUNTIFS($W$4:$W$3003,"&gt;"&amp;W2026)+COUNTIFS($W$4:W2026,W2026)-1)</f>
        <v>254</v>
      </c>
    </row>
    <row r="2027" spans="1:24" ht="16.5">
      <c r="A2027" s="38">
        <f>IF('04A_국토부원자료'!A2028="","",ROW()-3)</f>
        <v>2024</v>
      </c>
      <c r="B2027" s="39" t="str">
        <f>IFERROR('04A_국토부원자료'!B2028,"")</f>
        <v>서울특별시 송파구 방이동</v>
      </c>
      <c r="C2027" s="39" t="str">
        <f>IF(B2027="","",IF('04A_국토부원자료'!C2028&lt;&gt;"",'04A_국토부원자료'!C2028,TRIM('04A_국토부원자료'!D2028&amp;IF('04A_국토부원자료'!E2028&lt;&gt;"","-"&amp;'04A_국토부원자료'!E2028,""))))</f>
        <v>48-2</v>
      </c>
      <c r="D2027" s="39" t="str">
        <f>IFERROR('04A_국토부원자료'!F2028,"")</f>
        <v>어반로프트 올림픽파크</v>
      </c>
      <c r="E2027" s="40">
        <f>IFERROR(VALUE(SUBSTITUTE('04A_국토부원자료'!G2028,",","")),"")</f>
        <v>18.360099999999999</v>
      </c>
      <c r="F2027" s="41">
        <f>IFERROR(IF(AND('04A_국토부원자료'!H2028&lt;&gt;"",'04A_국토부원자료'!I2028&lt;&gt;""),DATE(INT(VALUE(SUBSTITUTE('04A_국토부원자료'!H2028,",",""))/100),MOD(VALUE(SUBSTITUTE('04A_국토부원자료'!H2028,",","")),100),VALUE(SUBSTITUTE('04A_국토부원자료'!I2028,",",""))),""),"")</f>
        <v>45820</v>
      </c>
      <c r="G2027" s="42">
        <f>IFERROR(VALUE(SUBSTITUTE('04A_국토부원자료'!J2028,",","")),"")</f>
        <v>20700</v>
      </c>
      <c r="H2027" s="43">
        <f t="shared" si="62"/>
        <v>207000000</v>
      </c>
      <c r="I2027" s="43">
        <f t="shared" si="63"/>
        <v>11274448.396250566</v>
      </c>
      <c r="J2027" s="38">
        <f>IFERROR(VALUE(SUBSTITUTE('04A_국토부원자료'!K2028,",","")),"")</f>
        <v>7</v>
      </c>
      <c r="K2027" s="38">
        <f>IFERROR(VALUE(SUBSTITUTE('04A_국토부원자료'!N2028,",","")),"")</f>
        <v>2021</v>
      </c>
      <c r="L2027" s="39" t="str">
        <f>IFERROR('04A_국토부원자료'!O2028,"")</f>
        <v>위례성대로2길 11</v>
      </c>
      <c r="M2027" s="39" t="str">
        <f>IFERROR('04A_국토부원자료'!Q2028,"")</f>
        <v>중개거래</v>
      </c>
      <c r="N2027" s="38">
        <f>IF(B2027="","",IF('02_대상물건입력'!B5="",1,IF(ISNUMBER(SEARCH('02_대상물건입력'!B5,B2027)),1,0)))</f>
        <v>1</v>
      </c>
      <c r="O2027" s="38">
        <f>IF(B2027="","",IF('02_대상물건입력'!B6="",1,IF(ISNUMBER(SEARCH('02_대상물건입력'!B6,B2027)),1,0)))</f>
        <v>0</v>
      </c>
      <c r="P2027" s="38">
        <f>IF(L2027="","",IF('02_대상물건입력'!B15="",0,IF(ISNUMBER(SEARCH('02_대상물건입력'!B15,L2027)),1,0)))</f>
        <v>0</v>
      </c>
      <c r="Q2027" s="38">
        <f>IF(D2027="","",IF('02_대상물건입력'!B8="",0,IF(ISNUMBER(SEARCH('02_대상물건입력'!B8,D2027)),1,0)))</f>
        <v>0</v>
      </c>
      <c r="R2027" s="44">
        <f>IFERROR(ABS(E2027-'02_대상물건입력'!B11)/'02_대상물건입력'!B11,"")</f>
        <v>0.32605679298750495</v>
      </c>
      <c r="S2027" s="38">
        <f>IFERROR(ABS(J2027-'02_대상물건입력'!B10),"")</f>
        <v>5</v>
      </c>
      <c r="T2027" s="38">
        <f>IFERROR(ABS('01_설정'!B4-F2027),"")</f>
        <v>292</v>
      </c>
      <c r="U2027" s="38">
        <f>IFERROR(ABS(K2027-YEAR('02_대상물건입력'!B14)),"")</f>
        <v>5</v>
      </c>
      <c r="V2027" s="38" t="str">
        <f>IF(B2027="","",IF(AND(E2027&gt;0,F2027&gt;0,H2027&gt;0,OR('04A_국토부원자료'!P2028="",'04A_국토부원자료'!P2028="-"),IF('01_설정'!B10=1,N2027=1,TRUE),R2027&lt;='01_설정'!B5,S2027&lt;='01_설정'!B6,T2027&lt;='01_설정'!B7,U2027&lt;='01_설정'!B8),"Y",""))</f>
        <v/>
      </c>
      <c r="W2027" s="40" t="str">
        <f>IF(V2027&lt;&gt;"Y","",MAX(0,(1-R2027/'01_설정'!B5))*'01_설정'!B14+MAX(0,(1-S2027/'01_설정'!B6))*'01_설정'!B15+MAX(0,(1-T2027/'01_설정'!B7))*'01_설정'!B16+MAX(0,(1-U2027/'01_설정'!B8))*'01_설정'!B17+O2027*'01_설정'!B11+Q2027*'01_설정'!B12+P2027*'01_설정'!B13)</f>
        <v/>
      </c>
      <c r="X2027" s="38" t="str">
        <f>IF(W2027="","",1+COUNTIFS($W$4:$W$3003,"&gt;"&amp;W2027)+COUNTIFS($W$4:W2027,W2027)-1)</f>
        <v/>
      </c>
    </row>
    <row r="2028" spans="1:24" ht="16.5">
      <c r="A2028" s="38">
        <f>IF('04A_국토부원자료'!A2029="","",ROW()-3)</f>
        <v>2025</v>
      </c>
      <c r="B2028" s="39" t="str">
        <f>IFERROR('04A_국토부원자료'!B2029,"")</f>
        <v>서울특별시 송파구 방이동</v>
      </c>
      <c r="C2028" s="39" t="str">
        <f>IF(B2028="","",IF('04A_국토부원자료'!C2029&lt;&gt;"",'04A_국토부원자료'!C2029,TRIM('04A_국토부원자료'!D2029&amp;IF('04A_국토부원자료'!E2029&lt;&gt;"","-"&amp;'04A_국토부원자료'!E2029,""))))</f>
        <v>43</v>
      </c>
      <c r="D2028" s="39" t="str">
        <f>IFERROR('04A_국토부원자료'!F2029,"")</f>
        <v>대명벨리온</v>
      </c>
      <c r="E2028" s="40">
        <f>IFERROR(VALUE(SUBSTITUTE('04A_국토부원자료'!G2029,",","")),"")</f>
        <v>27.2</v>
      </c>
      <c r="F2028" s="41">
        <f>IFERROR(IF(AND('04A_국토부원자료'!H2029&lt;&gt;"",'04A_국토부원자료'!I2029&lt;&gt;""),DATE(INT(VALUE(SUBSTITUTE('04A_국토부원자료'!H2029,",",""))/100),MOD(VALUE(SUBSTITUTE('04A_국토부원자료'!H2029,",","")),100),VALUE(SUBSTITUTE('04A_국토부원자료'!I2029,",",""))),""),"")</f>
        <v>45819</v>
      </c>
      <c r="G2028" s="42">
        <f>IFERROR(VALUE(SUBSTITUTE('04A_국토부원자료'!J2029,",","")),"")</f>
        <v>30000</v>
      </c>
      <c r="H2028" s="43">
        <f t="shared" si="62"/>
        <v>300000000</v>
      </c>
      <c r="I2028" s="43">
        <f t="shared" si="63"/>
        <v>11029411.764705883</v>
      </c>
      <c r="J2028" s="38">
        <f>IFERROR(VALUE(SUBSTITUTE('04A_국토부원자료'!K2029,",","")),"")</f>
        <v>13</v>
      </c>
      <c r="K2028" s="38">
        <f>IFERROR(VALUE(SUBSTITUTE('04A_국토부원자료'!N2029,",","")),"")</f>
        <v>2017</v>
      </c>
      <c r="L2028" s="39" t="str">
        <f>IFERROR('04A_국토부원자료'!O2029,"")</f>
        <v xml:space="preserve"> </v>
      </c>
      <c r="M2028" s="39" t="str">
        <f>IFERROR('04A_국토부원자료'!Q2029,"")</f>
        <v>중개거래</v>
      </c>
      <c r="N2028" s="38">
        <f>IF(B2028="","",IF('02_대상물건입력'!B5="",1,IF(ISNUMBER(SEARCH('02_대상물건입력'!B5,B2028)),1,0)))</f>
        <v>1</v>
      </c>
      <c r="O2028" s="38">
        <f>IF(B2028="","",IF('02_대상물건입력'!B6="",1,IF(ISNUMBER(SEARCH('02_대상물건입력'!B6,B2028)),1,0)))</f>
        <v>0</v>
      </c>
      <c r="P2028" s="38">
        <f>IF(L2028="","",IF('02_대상물건입력'!B15="",0,IF(ISNUMBER(SEARCH('02_대상물건입력'!B15,L2028)),1,0)))</f>
        <v>0</v>
      </c>
      <c r="Q2028" s="38">
        <f>IF(D2028="","",IF('02_대상물건입력'!B8="",0,IF(ISNUMBER(SEARCH('02_대상물건입력'!B8,D2028)),1,0)))</f>
        <v>0</v>
      </c>
      <c r="R2028" s="44">
        <f>IFERROR(ABS(E2028-'02_대상물건입력'!B11)/'02_대상물건입력'!B11,"")</f>
        <v>1.5710573068847449E-3</v>
      </c>
      <c r="S2028" s="38">
        <f>IFERROR(ABS(J2028-'02_대상물건입력'!B10),"")</f>
        <v>1</v>
      </c>
      <c r="T2028" s="38">
        <f>IFERROR(ABS('01_설정'!B4-F2028),"")</f>
        <v>293</v>
      </c>
      <c r="U2028" s="38">
        <f>IFERROR(ABS(K2028-YEAR('02_대상물건입력'!B14)),"")</f>
        <v>9</v>
      </c>
      <c r="V2028" s="38" t="str">
        <f>IF(B2028="","",IF(AND(E2028&gt;0,F2028&gt;0,H2028&gt;0,OR('04A_국토부원자료'!P2029="",'04A_국토부원자료'!P2029="-"),IF('01_설정'!B10=1,N2028=1,TRUE),R2028&lt;='01_설정'!B5,S2028&lt;='01_설정'!B6,T2028&lt;='01_설정'!B7,U2028&lt;='01_설정'!B8),"Y",""))</f>
        <v>Y</v>
      </c>
      <c r="W2028" s="40">
        <f>IF(V2028&lt;&gt;"Y","",MAX(0,(1-R2028/'01_설정'!B5))*'01_설정'!B14+MAX(0,(1-S2028/'01_설정'!B6))*'01_설정'!B15+MAX(0,(1-T2028/'01_설정'!B7))*'01_설정'!B16+MAX(0,(1-U2028/'01_설정'!B8))*'01_설정'!B17+O2028*'01_설정'!B11+Q2028*'01_설정'!B12+P2028*'01_설정'!B13)</f>
        <v>45.645308600829765</v>
      </c>
      <c r="X2028" s="38">
        <f>IF(W2028="","",1+COUNTIFS($W$4:$W$3003,"&gt;"&amp;W2028)+COUNTIFS($W$4:W2028,W2028)-1)</f>
        <v>25</v>
      </c>
    </row>
    <row r="2029" spans="1:24" ht="16.5">
      <c r="A2029" s="38">
        <f>IF('04A_국토부원자료'!A2030="","",ROW()-3)</f>
        <v>2026</v>
      </c>
      <c r="B2029" s="39" t="str">
        <f>IFERROR('04A_국토부원자료'!B2030,"")</f>
        <v>서울특별시 송파구 방이동</v>
      </c>
      <c r="C2029" s="39" t="str">
        <f>IF(B2029="","",IF('04A_국토부원자료'!C2030&lt;&gt;"",'04A_국토부원자료'!C2030,TRIM('04A_국토부원자료'!D2030&amp;IF('04A_국토부원자료'!E2030&lt;&gt;"","-"&amp;'04A_국토부원자료'!E2030,""))))</f>
        <v>28-4</v>
      </c>
      <c r="D2029" s="39" t="str">
        <f>IFERROR('04A_국토부원자료'!F2030,"")</f>
        <v>잠실 푸르지오발라드</v>
      </c>
      <c r="E2029" s="40">
        <f>IFERROR(VALUE(SUBSTITUTE('04A_국토부원자료'!G2030,",","")),"")</f>
        <v>53.12</v>
      </c>
      <c r="F2029" s="41">
        <f>IFERROR(IF(AND('04A_국토부원자료'!H2030&lt;&gt;"",'04A_국토부원자료'!I2030&lt;&gt;""),DATE(INT(VALUE(SUBSTITUTE('04A_국토부원자료'!H2030,",",""))/100),MOD(VALUE(SUBSTITUTE('04A_국토부원자료'!H2030,",","")),100),VALUE(SUBSTITUTE('04A_국토부원자료'!I2030,",",""))),""),"")</f>
        <v>45817</v>
      </c>
      <c r="G2029" s="42">
        <f>IFERROR(VALUE(SUBSTITUTE('04A_국토부원자료'!J2030,",","")),"")</f>
        <v>136644</v>
      </c>
      <c r="H2029" s="43">
        <f t="shared" si="62"/>
        <v>1366440000</v>
      </c>
      <c r="I2029" s="43">
        <f t="shared" si="63"/>
        <v>25723644.578313254</v>
      </c>
      <c r="J2029" s="38">
        <f>IFERROR(VALUE(SUBSTITUTE('04A_국토부원자료'!K2030,",","")),"")</f>
        <v>8</v>
      </c>
      <c r="K2029" s="38">
        <f>IFERROR(VALUE(SUBSTITUTE('04A_국토부원자료'!N2030,",","")),"")</f>
        <v>2024</v>
      </c>
      <c r="L2029" s="39" t="str">
        <f>IFERROR('04A_국토부원자료'!O2030,"")</f>
        <v>오금로11길 11-11</v>
      </c>
      <c r="M2029" s="39" t="str">
        <f>IFERROR('04A_국토부원자료'!Q2030,"")</f>
        <v>직거래</v>
      </c>
      <c r="N2029" s="38">
        <f>IF(B2029="","",IF('02_대상물건입력'!B5="",1,IF(ISNUMBER(SEARCH('02_대상물건입력'!B5,B2029)),1,0)))</f>
        <v>1</v>
      </c>
      <c r="O2029" s="38">
        <f>IF(B2029="","",IF('02_대상물건입력'!B6="",1,IF(ISNUMBER(SEARCH('02_대상물건입력'!B6,B2029)),1,0)))</f>
        <v>0</v>
      </c>
      <c r="P2029" s="38">
        <f>IF(L2029="","",IF('02_대상물건입력'!B15="",0,IF(ISNUMBER(SEARCH('02_대상물건입력'!B15,L2029)),1,0)))</f>
        <v>0</v>
      </c>
      <c r="Q2029" s="38">
        <f>IF(D2029="","",IF('02_대상물건입력'!B8="",0,IF(ISNUMBER(SEARCH('02_대상물건입력'!B8,D2029)),1,0)))</f>
        <v>0</v>
      </c>
      <c r="R2029" s="44">
        <f>IFERROR(ABS(E2029-'02_대상물건입력'!B11)/'02_대상물건입력'!B11,"")</f>
        <v>0.94987299396537794</v>
      </c>
      <c r="S2029" s="38">
        <f>IFERROR(ABS(J2029-'02_대상물건입력'!B10),"")</f>
        <v>4</v>
      </c>
      <c r="T2029" s="38">
        <f>IFERROR(ABS('01_설정'!B4-F2029),"")</f>
        <v>295</v>
      </c>
      <c r="U2029" s="38">
        <f>IFERROR(ABS(K2029-YEAR('02_대상물건입력'!B14)),"")</f>
        <v>2</v>
      </c>
      <c r="V2029" s="38" t="str">
        <f>IF(B2029="","",IF(AND(E2029&gt;0,F2029&gt;0,H2029&gt;0,OR('04A_국토부원자료'!P2030="",'04A_국토부원자료'!P2030="-"),IF('01_설정'!B10=1,N2029=1,TRUE),R2029&lt;='01_설정'!B5,S2029&lt;='01_설정'!B6,T2029&lt;='01_설정'!B7,U2029&lt;='01_설정'!B8),"Y",""))</f>
        <v/>
      </c>
      <c r="W2029" s="40" t="str">
        <f>IF(V2029&lt;&gt;"Y","",MAX(0,(1-R2029/'01_설정'!B5))*'01_설정'!B14+MAX(0,(1-S2029/'01_설정'!B6))*'01_설정'!B15+MAX(0,(1-T2029/'01_설정'!B7))*'01_설정'!B16+MAX(0,(1-U2029/'01_설정'!B8))*'01_설정'!B17+O2029*'01_설정'!B11+Q2029*'01_설정'!B12+P2029*'01_설정'!B13)</f>
        <v/>
      </c>
      <c r="X2029" s="38" t="str">
        <f>IF(W2029="","",1+COUNTIFS($W$4:$W$3003,"&gt;"&amp;W2029)+COUNTIFS($W$4:W2029,W2029)-1)</f>
        <v/>
      </c>
    </row>
    <row r="2030" spans="1:24" ht="16.5">
      <c r="A2030" s="38">
        <f>IF('04A_국토부원자료'!A2031="","",ROW()-3)</f>
        <v>2027</v>
      </c>
      <c r="B2030" s="39" t="str">
        <f>IFERROR('04A_국토부원자료'!B2031,"")</f>
        <v>서울특별시 송파구 방이동</v>
      </c>
      <c r="C2030" s="39" t="str">
        <f>IF(B2030="","",IF('04A_국토부원자료'!C2031&lt;&gt;"",'04A_국토부원자료'!C2031,TRIM('04A_국토부원자료'!D2031&amp;IF('04A_국토부원자료'!E2031&lt;&gt;"","-"&amp;'04A_국토부원자료'!E2031,""))))</f>
        <v>43</v>
      </c>
      <c r="D2030" s="39" t="str">
        <f>IFERROR('04A_국토부원자료'!F2031,"")</f>
        <v>대명벨리온</v>
      </c>
      <c r="E2030" s="40">
        <f>IFERROR(VALUE(SUBSTITUTE('04A_국토부원자료'!G2031,",","")),"")</f>
        <v>27.2</v>
      </c>
      <c r="F2030" s="41">
        <f>IFERROR(IF(AND('04A_국토부원자료'!H2031&lt;&gt;"",'04A_국토부원자료'!I2031&lt;&gt;""),DATE(INT(VALUE(SUBSTITUTE('04A_국토부원자료'!H2031,",",""))/100),MOD(VALUE(SUBSTITUTE('04A_국토부원자료'!H2031,",","")),100),VALUE(SUBSTITUTE('04A_국토부원자료'!I2031,",",""))),""),"")</f>
        <v>45817</v>
      </c>
      <c r="G2030" s="42">
        <f>IFERROR(VALUE(SUBSTITUTE('04A_국토부원자료'!J2031,",","")),"")</f>
        <v>30000</v>
      </c>
      <c r="H2030" s="43">
        <f t="shared" si="62"/>
        <v>300000000</v>
      </c>
      <c r="I2030" s="43">
        <f t="shared" si="63"/>
        <v>11029411.764705883</v>
      </c>
      <c r="J2030" s="38">
        <f>IFERROR(VALUE(SUBSTITUTE('04A_국토부원자료'!K2031,",","")),"")</f>
        <v>14</v>
      </c>
      <c r="K2030" s="38">
        <f>IFERROR(VALUE(SUBSTITUTE('04A_국토부원자료'!N2031,",","")),"")</f>
        <v>2017</v>
      </c>
      <c r="L2030" s="39" t="str">
        <f>IFERROR('04A_국토부원자료'!O2031,"")</f>
        <v xml:space="preserve"> </v>
      </c>
      <c r="M2030" s="39" t="str">
        <f>IFERROR('04A_국토부원자료'!Q2031,"")</f>
        <v>중개거래</v>
      </c>
      <c r="N2030" s="38">
        <f>IF(B2030="","",IF('02_대상물건입력'!B5="",1,IF(ISNUMBER(SEARCH('02_대상물건입력'!B5,B2030)),1,0)))</f>
        <v>1</v>
      </c>
      <c r="O2030" s="38">
        <f>IF(B2030="","",IF('02_대상물건입력'!B6="",1,IF(ISNUMBER(SEARCH('02_대상물건입력'!B6,B2030)),1,0)))</f>
        <v>0</v>
      </c>
      <c r="P2030" s="38">
        <f>IF(L2030="","",IF('02_대상물건입력'!B15="",0,IF(ISNUMBER(SEARCH('02_대상물건입력'!B15,L2030)),1,0)))</f>
        <v>0</v>
      </c>
      <c r="Q2030" s="38">
        <f>IF(D2030="","",IF('02_대상물건입력'!B8="",0,IF(ISNUMBER(SEARCH('02_대상물건입력'!B8,D2030)),1,0)))</f>
        <v>0</v>
      </c>
      <c r="R2030" s="44">
        <f>IFERROR(ABS(E2030-'02_대상물건입력'!B11)/'02_대상물건입력'!B11,"")</f>
        <v>1.5710573068847449E-3</v>
      </c>
      <c r="S2030" s="38">
        <f>IFERROR(ABS(J2030-'02_대상물건입력'!B10),"")</f>
        <v>2</v>
      </c>
      <c r="T2030" s="38">
        <f>IFERROR(ABS('01_설정'!B4-F2030),"")</f>
        <v>295</v>
      </c>
      <c r="U2030" s="38">
        <f>IFERROR(ABS(K2030-YEAR('02_대상물건입력'!B14)),"")</f>
        <v>9</v>
      </c>
      <c r="V2030" s="38" t="str">
        <f>IF(B2030="","",IF(AND(E2030&gt;0,F2030&gt;0,H2030&gt;0,OR('04A_국토부원자료'!P2031="",'04A_국토부원자료'!P2031="-"),IF('01_설정'!B10=1,N2030=1,TRUE),R2030&lt;='01_설정'!B5,S2030&lt;='01_설정'!B6,T2030&lt;='01_설정'!B7,U2030&lt;='01_설정'!B8),"Y",""))</f>
        <v>Y</v>
      </c>
      <c r="W2030" s="40">
        <f>IF(V2030&lt;&gt;"Y","",MAX(0,(1-R2030/'01_설정'!B5))*'01_설정'!B14+MAX(0,(1-S2030/'01_설정'!B6))*'01_설정'!B15+MAX(0,(1-T2030/'01_설정'!B7))*'01_설정'!B16+MAX(0,(1-U2030/'01_설정'!B8))*'01_설정'!B17+O2030*'01_설정'!B11+Q2030*'01_설정'!B12+P2030*'01_설정'!B13)</f>
        <v>43.212431888500987</v>
      </c>
      <c r="X2030" s="38">
        <f>IF(W2030="","",1+COUNTIFS($W$4:$W$3003,"&gt;"&amp;W2030)+COUNTIFS($W$4:W2030,W2030)-1)</f>
        <v>35</v>
      </c>
    </row>
    <row r="2031" spans="1:24" ht="16.5">
      <c r="A2031" s="38">
        <f>IF('04A_국토부원자료'!A2032="","",ROW()-3)</f>
        <v>2028</v>
      </c>
      <c r="B2031" s="39" t="str">
        <f>IFERROR('04A_국토부원자료'!B2032,"")</f>
        <v>서울특별시 송파구 방이동</v>
      </c>
      <c r="C2031" s="39" t="str">
        <f>IF(B2031="","",IF('04A_국토부원자료'!C2032&lt;&gt;"",'04A_국토부원자료'!C2032,TRIM('04A_국토부원자료'!D2032&amp;IF('04A_국토부원자료'!E2032&lt;&gt;"","-"&amp;'04A_국토부원자료'!E2032,""))))</f>
        <v>28-4</v>
      </c>
      <c r="D2031" s="39" t="str">
        <f>IFERROR('04A_국토부원자료'!F2032,"")</f>
        <v>잠실 푸르지오발라드</v>
      </c>
      <c r="E2031" s="40">
        <f>IFERROR(VALUE(SUBSTITUTE('04A_국토부원자료'!G2032,",","")),"")</f>
        <v>54.18</v>
      </c>
      <c r="F2031" s="41">
        <f>IFERROR(IF(AND('04A_국토부원자료'!H2032&lt;&gt;"",'04A_국토부원자료'!I2032&lt;&gt;""),DATE(INT(VALUE(SUBSTITUTE('04A_국토부원자료'!H2032,",",""))/100),MOD(VALUE(SUBSTITUTE('04A_국토부원자료'!H2032,",","")),100),VALUE(SUBSTITUTE('04A_국토부원자료'!I2032,",",""))),""),"")</f>
        <v>45816</v>
      </c>
      <c r="G2031" s="42">
        <f>IFERROR(VALUE(SUBSTITUTE('04A_국토부원자료'!J2032,",","")),"")</f>
        <v>133798</v>
      </c>
      <c r="H2031" s="43">
        <f t="shared" si="62"/>
        <v>1337980000</v>
      </c>
      <c r="I2031" s="43">
        <f t="shared" si="63"/>
        <v>24695090.439276487</v>
      </c>
      <c r="J2031" s="38">
        <f>IFERROR(VALUE(SUBSTITUTE('04A_국토부원자료'!K2032,",","")),"")</f>
        <v>6</v>
      </c>
      <c r="K2031" s="38">
        <f>IFERROR(VALUE(SUBSTITUTE('04A_국토부원자료'!N2032,",","")),"")</f>
        <v>2024</v>
      </c>
      <c r="L2031" s="39" t="str">
        <f>IFERROR('04A_국토부원자료'!O2032,"")</f>
        <v>오금로11길 11-11</v>
      </c>
      <c r="M2031" s="39" t="str">
        <f>IFERROR('04A_국토부원자료'!Q2032,"")</f>
        <v>직거래</v>
      </c>
      <c r="N2031" s="38">
        <f>IF(B2031="","",IF('02_대상물건입력'!B5="",1,IF(ISNUMBER(SEARCH('02_대상물건입력'!B5,B2031)),1,0)))</f>
        <v>1</v>
      </c>
      <c r="O2031" s="38">
        <f>IF(B2031="","",IF('02_대상물건입력'!B6="",1,IF(ISNUMBER(SEARCH('02_대상물건입력'!B6,B2031)),1,0)))</f>
        <v>0</v>
      </c>
      <c r="P2031" s="38">
        <f>IF(L2031="","",IF('02_대상물건입력'!B15="",0,IF(ISNUMBER(SEARCH('02_대상물건입력'!B15,L2031)),1,0)))</f>
        <v>0</v>
      </c>
      <c r="Q2031" s="38">
        <f>IF(D2031="","",IF('02_대상물건입력'!B8="",0,IF(ISNUMBER(SEARCH('02_대상물건입력'!B8,D2031)),1,0)))</f>
        <v>0</v>
      </c>
      <c r="R2031" s="44">
        <f>IFERROR(ABS(E2031-'02_대상물건입력'!B11)/'02_대상물건입력'!B11,"")</f>
        <v>0.98878235717327156</v>
      </c>
      <c r="S2031" s="38">
        <f>IFERROR(ABS(J2031-'02_대상물건입력'!B10),"")</f>
        <v>6</v>
      </c>
      <c r="T2031" s="38">
        <f>IFERROR(ABS('01_설정'!B4-F2031),"")</f>
        <v>296</v>
      </c>
      <c r="U2031" s="38">
        <f>IFERROR(ABS(K2031-YEAR('02_대상물건입력'!B14)),"")</f>
        <v>2</v>
      </c>
      <c r="V2031" s="38" t="str">
        <f>IF(B2031="","",IF(AND(E2031&gt;0,F2031&gt;0,H2031&gt;0,OR('04A_국토부원자료'!P2032="",'04A_국토부원자료'!P2032="-"),IF('01_설정'!B10=1,N2031=1,TRUE),R2031&lt;='01_설정'!B5,S2031&lt;='01_설정'!B6,T2031&lt;='01_설정'!B7,U2031&lt;='01_설정'!B8),"Y",""))</f>
        <v/>
      </c>
      <c r="W2031" s="40" t="str">
        <f>IF(V2031&lt;&gt;"Y","",MAX(0,(1-R2031/'01_설정'!B5))*'01_설정'!B14+MAX(0,(1-S2031/'01_설정'!B6))*'01_설정'!B15+MAX(0,(1-T2031/'01_설정'!B7))*'01_설정'!B16+MAX(0,(1-U2031/'01_설정'!B8))*'01_설정'!B17+O2031*'01_설정'!B11+Q2031*'01_설정'!B12+P2031*'01_설정'!B13)</f>
        <v/>
      </c>
      <c r="X2031" s="38" t="str">
        <f>IF(W2031="","",1+COUNTIFS($W$4:$W$3003,"&gt;"&amp;W2031)+COUNTIFS($W$4:W2031,W2031)-1)</f>
        <v/>
      </c>
    </row>
    <row r="2032" spans="1:24" ht="16.5">
      <c r="A2032" s="38">
        <f>IF('04A_국토부원자료'!A2033="","",ROW()-3)</f>
        <v>2029</v>
      </c>
      <c r="B2032" s="39" t="str">
        <f>IFERROR('04A_국토부원자료'!B2033,"")</f>
        <v>서울특별시 송파구 방이동</v>
      </c>
      <c r="C2032" s="39" t="str">
        <f>IF(B2032="","",IF('04A_국토부원자료'!C2033&lt;&gt;"",'04A_국토부원자료'!C2033,TRIM('04A_국토부원자료'!D2033&amp;IF('04A_국토부원자료'!E2033&lt;&gt;"","-"&amp;'04A_국토부원자료'!E2033,""))))</f>
        <v>41-8</v>
      </c>
      <c r="D2032" s="39" t="str">
        <f>IFERROR('04A_국토부원자료'!F2033,"")</f>
        <v>잠실 벨솔레 오피스텔</v>
      </c>
      <c r="E2032" s="40">
        <f>IFERROR(VALUE(SUBSTITUTE('04A_국토부원자료'!G2033,",","")),"")</f>
        <v>29.324999999999999</v>
      </c>
      <c r="F2032" s="41">
        <f>IFERROR(IF(AND('04A_국토부원자료'!H2033&lt;&gt;"",'04A_국토부원자료'!I2033&lt;&gt;""),DATE(INT(VALUE(SUBSTITUTE('04A_국토부원자료'!H2033,",",""))/100),MOD(VALUE(SUBSTITUTE('04A_국토부원자료'!H2033,",","")),100),VALUE(SUBSTITUTE('04A_국토부원자료'!I2033,",",""))),""),"")</f>
        <v>45815</v>
      </c>
      <c r="G2032" s="42">
        <f>IFERROR(VALUE(SUBSTITUTE('04A_국토부원자료'!J2033,",","")),"")</f>
        <v>30300</v>
      </c>
      <c r="H2032" s="43">
        <f t="shared" si="62"/>
        <v>303000000</v>
      </c>
      <c r="I2032" s="43">
        <f t="shared" si="63"/>
        <v>10332480.818414323</v>
      </c>
      <c r="J2032" s="38">
        <f>IFERROR(VALUE(SUBSTITUTE('04A_국토부원자료'!K2033,",","")),"")</f>
        <v>10</v>
      </c>
      <c r="K2032" s="38">
        <f>IFERROR(VALUE(SUBSTITUTE('04A_국토부원자료'!N2033,",","")),"")</f>
        <v>2020</v>
      </c>
      <c r="L2032" s="39" t="str">
        <f>IFERROR('04A_국토부원자료'!O2033,"")</f>
        <v>올림픽로34길 5-13</v>
      </c>
      <c r="M2032" s="39" t="str">
        <f>IFERROR('04A_국토부원자료'!Q2033,"")</f>
        <v>중개거래</v>
      </c>
      <c r="N2032" s="38">
        <f>IF(B2032="","",IF('02_대상물건입력'!B5="",1,IF(ISNUMBER(SEARCH('02_대상물건입력'!B5,B2032)),1,0)))</f>
        <v>1</v>
      </c>
      <c r="O2032" s="38">
        <f>IF(B2032="","",IF('02_대상물건입력'!B6="",1,IF(ISNUMBER(SEARCH('02_대상물건입력'!B6,B2032)),1,0)))</f>
        <v>0</v>
      </c>
      <c r="P2032" s="38">
        <f>IF(L2032="","",IF('02_대상물건입력'!B15="",0,IF(ISNUMBER(SEARCH('02_대상물건입력'!B15,L2032)),1,0)))</f>
        <v>0</v>
      </c>
      <c r="Q2032" s="38">
        <f>IF(D2032="","",IF('02_대상물건입력'!B8="",0,IF(ISNUMBER(SEARCH('02_대상물건입력'!B8,D2032)),1,0)))</f>
        <v>0</v>
      </c>
      <c r="R2032" s="44">
        <f>IFERROR(ABS(E2032-'02_대상물건입력'!B11)/'02_대상물건입력'!B11,"")</f>
        <v>7.6431203841014886E-2</v>
      </c>
      <c r="S2032" s="38">
        <f>IFERROR(ABS(J2032-'02_대상물건입력'!B10),"")</f>
        <v>2</v>
      </c>
      <c r="T2032" s="38">
        <f>IFERROR(ABS('01_설정'!B4-F2032),"")</f>
        <v>297</v>
      </c>
      <c r="U2032" s="38">
        <f>IFERROR(ABS(K2032-YEAR('02_대상물건입력'!B14)),"")</f>
        <v>6</v>
      </c>
      <c r="V2032" s="38" t="str">
        <f>IF(B2032="","",IF(AND(E2032&gt;0,F2032&gt;0,H2032&gt;0,OR('04A_국토부원자료'!P2033="",'04A_국토부원자료'!P2033="-"),IF('01_설정'!B10=1,N2032=1,TRUE),R2032&lt;='01_설정'!B5,S2032&lt;='01_설정'!B6,T2032&lt;='01_설정'!B7,U2032&lt;='01_설정'!B8),"Y",""))</f>
        <v>Y</v>
      </c>
      <c r="W2032" s="40">
        <f>IF(V2032&lt;&gt;"Y","",MAX(0,(1-R2032/'01_설정'!B5))*'01_설정'!B14+MAX(0,(1-S2032/'01_설정'!B6))*'01_설정'!B15+MAX(0,(1-T2032/'01_설정'!B7))*'01_설정'!B16+MAX(0,(1-U2032/'01_설정'!B8))*'01_설정'!B17+O2032*'01_설정'!B11+Q2032*'01_설정'!B12+P2032*'01_설정'!B13)</f>
        <v>39.591862281168773</v>
      </c>
      <c r="X2032" s="38">
        <f>IF(W2032="","",1+COUNTIFS($W$4:$W$3003,"&gt;"&amp;W2032)+COUNTIFS($W$4:W2032,W2032)-1)</f>
        <v>69</v>
      </c>
    </row>
    <row r="2033" spans="1:24" ht="16.5">
      <c r="A2033" s="38">
        <f>IF('04A_국토부원자료'!A2034="","",ROW()-3)</f>
        <v>2030</v>
      </c>
      <c r="B2033" s="39" t="str">
        <f>IFERROR('04A_국토부원자료'!B2034,"")</f>
        <v>서울특별시 송파구 방이동</v>
      </c>
      <c r="C2033" s="39" t="str">
        <f>IF(B2033="","",IF('04A_국토부원자료'!C2034&lt;&gt;"",'04A_국토부원자료'!C2034,TRIM('04A_국토부원자료'!D2034&amp;IF('04A_국토부원자료'!E2034&lt;&gt;"","-"&amp;'04A_국토부원자료'!E2034,""))))</f>
        <v>46-2</v>
      </c>
      <c r="D2033" s="39" t="str">
        <f>IFERROR('04A_국토부원자료'!F2034,"")</f>
        <v>사보이시티잠실</v>
      </c>
      <c r="E2033" s="40">
        <f>IFERROR(VALUE(SUBSTITUTE('04A_국토부원자료'!G2034,",","")),"")</f>
        <v>19.3629</v>
      </c>
      <c r="F2033" s="41">
        <f>IFERROR(IF(AND('04A_국토부원자료'!H2034&lt;&gt;"",'04A_국토부원자료'!I2034&lt;&gt;""),DATE(INT(VALUE(SUBSTITUTE('04A_국토부원자료'!H2034,",",""))/100),MOD(VALUE(SUBSTITUTE('04A_국토부원자료'!H2034,",","")),100),VALUE(SUBSTITUTE('04A_국토부원자료'!I2034,",",""))),""),"")</f>
        <v>45813</v>
      </c>
      <c r="G2033" s="42">
        <f>IFERROR(VALUE(SUBSTITUTE('04A_국토부원자료'!J2034,",","")),"")</f>
        <v>25000</v>
      </c>
      <c r="H2033" s="43">
        <f t="shared" si="62"/>
        <v>250000000</v>
      </c>
      <c r="I2033" s="43">
        <f t="shared" si="63"/>
        <v>12911289.114750374</v>
      </c>
      <c r="J2033" s="38">
        <f>IFERROR(VALUE(SUBSTITUTE('04A_국토부원자료'!K2034,",","")),"")</f>
        <v>8</v>
      </c>
      <c r="K2033" s="38">
        <f>IFERROR(VALUE(SUBSTITUTE('04A_국토부원자료'!N2034,",","")),"")</f>
        <v>2021</v>
      </c>
      <c r="L2033" s="39" t="str">
        <f>IFERROR('04A_국토부원자료'!O2034,"")</f>
        <v>오금로11길 45</v>
      </c>
      <c r="M2033" s="39" t="str">
        <f>IFERROR('04A_국토부원자료'!Q2034,"")</f>
        <v>직거래</v>
      </c>
      <c r="N2033" s="38">
        <f>IF(B2033="","",IF('02_대상물건입력'!B5="",1,IF(ISNUMBER(SEARCH('02_대상물건입력'!B5,B2033)),1,0)))</f>
        <v>1</v>
      </c>
      <c r="O2033" s="38">
        <f>IF(B2033="","",IF('02_대상물건입력'!B6="",1,IF(ISNUMBER(SEARCH('02_대상물건입력'!B6,B2033)),1,0)))</f>
        <v>0</v>
      </c>
      <c r="P2033" s="38">
        <f>IF(L2033="","",IF('02_대상물건입력'!B15="",0,IF(ISNUMBER(SEARCH('02_대상물건입력'!B15,L2033)),1,0)))</f>
        <v>0</v>
      </c>
      <c r="Q2033" s="38">
        <f>IF(D2033="","",IF('02_대상물건입력'!B8="",0,IF(ISNUMBER(SEARCH('02_대상물건입력'!B8,D2033)),1,0)))</f>
        <v>0</v>
      </c>
      <c r="R2033" s="44">
        <f>IFERROR(ABS(E2033-'02_대상물건입력'!B11)/'02_대상물건입력'!B11,"")</f>
        <v>0.28924706711498083</v>
      </c>
      <c r="S2033" s="38">
        <f>IFERROR(ABS(J2033-'02_대상물건입력'!B10),"")</f>
        <v>4</v>
      </c>
      <c r="T2033" s="38">
        <f>IFERROR(ABS('01_설정'!B4-F2033),"")</f>
        <v>299</v>
      </c>
      <c r="U2033" s="38">
        <f>IFERROR(ABS(K2033-YEAR('02_대상물건입력'!B14)),"")</f>
        <v>5</v>
      </c>
      <c r="V2033" s="38" t="str">
        <f>IF(B2033="","",IF(AND(E2033&gt;0,F2033&gt;0,H2033&gt;0,OR('04A_국토부원자료'!P2034="",'04A_국토부원자료'!P2034="-"),IF('01_설정'!B10=1,N2033=1,TRUE),R2033&lt;='01_설정'!B5,S2033&lt;='01_설정'!B6,T2033&lt;='01_설정'!B7,U2033&lt;='01_설정'!B8),"Y",""))</f>
        <v/>
      </c>
      <c r="W2033" s="40" t="str">
        <f>IF(V2033&lt;&gt;"Y","",MAX(0,(1-R2033/'01_설정'!B5))*'01_설정'!B14+MAX(0,(1-S2033/'01_설정'!B6))*'01_설정'!B15+MAX(0,(1-T2033/'01_설정'!B7))*'01_설정'!B16+MAX(0,(1-U2033/'01_설정'!B8))*'01_설정'!B17+O2033*'01_설정'!B11+Q2033*'01_설정'!B12+P2033*'01_설정'!B13)</f>
        <v/>
      </c>
      <c r="X2033" s="38" t="str">
        <f>IF(W2033="","",1+COUNTIFS($W$4:$W$3003,"&gt;"&amp;W2033)+COUNTIFS($W$4:W2033,W2033)-1)</f>
        <v/>
      </c>
    </row>
    <row r="2034" spans="1:24" ht="16.5">
      <c r="A2034" s="38">
        <f>IF('04A_국토부원자료'!A2035="","",ROW()-3)</f>
        <v>2031</v>
      </c>
      <c r="B2034" s="39" t="str">
        <f>IFERROR('04A_국토부원자료'!B2035,"")</f>
        <v>서울특별시 송파구 방이동</v>
      </c>
      <c r="C2034" s="39" t="str">
        <f>IF(B2034="","",IF('04A_국토부원자료'!C2035&lt;&gt;"",'04A_국토부원자료'!C2035,TRIM('04A_국토부원자료'!D2035&amp;IF('04A_국토부원자료'!E2035&lt;&gt;"","-"&amp;'04A_국토부원자료'!E2035,""))))</f>
        <v>44-3</v>
      </c>
      <c r="D2034" s="39" t="str">
        <f>IFERROR('04A_국토부원자료'!F2035,"")</f>
        <v>현대토픽스</v>
      </c>
      <c r="E2034" s="40">
        <f>IFERROR(VALUE(SUBSTITUTE('04A_국토부원자료'!G2035,",","")),"")</f>
        <v>36.799999999999997</v>
      </c>
      <c r="F2034" s="41">
        <f>IFERROR(IF(AND('04A_국토부원자료'!H2035&lt;&gt;"",'04A_국토부원자료'!I2035&lt;&gt;""),DATE(INT(VALUE(SUBSTITUTE('04A_국토부원자료'!H2035,",",""))/100),MOD(VALUE(SUBSTITUTE('04A_국토부원자료'!H2035,",","")),100),VALUE(SUBSTITUTE('04A_국토부원자료'!I2035,",",""))),""),"")</f>
        <v>45813</v>
      </c>
      <c r="G2034" s="42">
        <f>IFERROR(VALUE(SUBSTITUTE('04A_국토부원자료'!J2035,",","")),"")</f>
        <v>25000</v>
      </c>
      <c r="H2034" s="43">
        <f t="shared" si="62"/>
        <v>250000000</v>
      </c>
      <c r="I2034" s="43">
        <f t="shared" si="63"/>
        <v>6793478.2608695654</v>
      </c>
      <c r="J2034" s="38">
        <f>IFERROR(VALUE(SUBSTITUTE('04A_국토부원자료'!K2035,",","")),"")</f>
        <v>17</v>
      </c>
      <c r="K2034" s="38">
        <f>IFERROR(VALUE(SUBSTITUTE('04A_국토부원자료'!N2035,",","")),"")</f>
        <v>2000</v>
      </c>
      <c r="L2034" s="39" t="str">
        <f>IFERROR('04A_국토부원자료'!O2035,"")</f>
        <v>위례성대로 6</v>
      </c>
      <c r="M2034" s="39" t="str">
        <f>IFERROR('04A_국토부원자료'!Q2035,"")</f>
        <v>중개거래</v>
      </c>
      <c r="N2034" s="38">
        <f>IF(B2034="","",IF('02_대상물건입력'!B5="",1,IF(ISNUMBER(SEARCH('02_대상물건입력'!B5,B2034)),1,0)))</f>
        <v>1</v>
      </c>
      <c r="O2034" s="38">
        <f>IF(B2034="","",IF('02_대상물건입력'!B6="",1,IF(ISNUMBER(SEARCH('02_대상물건입력'!B6,B2034)),1,0)))</f>
        <v>0</v>
      </c>
      <c r="P2034" s="38">
        <f>IF(L2034="","",IF('02_대상물건입력'!B15="",0,IF(ISNUMBER(SEARCH('02_대상물건입력'!B15,L2034)),1,0)))</f>
        <v>0</v>
      </c>
      <c r="Q2034" s="38">
        <f>IF(D2034="","",IF('02_대상물건입력'!B8="",0,IF(ISNUMBER(SEARCH('02_대상물건입력'!B8,D2034)),1,0)))</f>
        <v>0</v>
      </c>
      <c r="R2034" s="44">
        <f>IFERROR(ABS(E2034-'02_대상물건입력'!B11)/'02_대상물건입력'!B11,"")</f>
        <v>0.3508156283495088</v>
      </c>
      <c r="S2034" s="38">
        <f>IFERROR(ABS(J2034-'02_대상물건입력'!B10),"")</f>
        <v>5</v>
      </c>
      <c r="T2034" s="38">
        <f>IFERROR(ABS('01_설정'!B4-F2034),"")</f>
        <v>299</v>
      </c>
      <c r="U2034" s="38">
        <f>IFERROR(ABS(K2034-YEAR('02_대상물건입력'!B14)),"")</f>
        <v>26</v>
      </c>
      <c r="V2034" s="38" t="str">
        <f>IF(B2034="","",IF(AND(E2034&gt;0,F2034&gt;0,H2034&gt;0,OR('04A_국토부원자료'!P2035="",'04A_국토부원자료'!P2035="-"),IF('01_설정'!B10=1,N2034=1,TRUE),R2034&lt;='01_설정'!B5,S2034&lt;='01_설정'!B6,T2034&lt;='01_설정'!B7,U2034&lt;='01_설정'!B8),"Y",""))</f>
        <v/>
      </c>
      <c r="W2034" s="40" t="str">
        <f>IF(V2034&lt;&gt;"Y","",MAX(0,(1-R2034/'01_설정'!B5))*'01_설정'!B14+MAX(0,(1-S2034/'01_설정'!B6))*'01_설정'!B15+MAX(0,(1-T2034/'01_설정'!B7))*'01_설정'!B16+MAX(0,(1-U2034/'01_설정'!B8))*'01_설정'!B17+O2034*'01_설정'!B11+Q2034*'01_설정'!B12+P2034*'01_설정'!B13)</f>
        <v/>
      </c>
      <c r="X2034" s="38" t="str">
        <f>IF(W2034="","",1+COUNTIFS($W$4:$W$3003,"&gt;"&amp;W2034)+COUNTIFS($W$4:W2034,W2034)-1)</f>
        <v/>
      </c>
    </row>
    <row r="2035" spans="1:24" ht="16.5">
      <c r="A2035" s="38">
        <f>IF('04A_국토부원자료'!A2036="","",ROW()-3)</f>
        <v>2032</v>
      </c>
      <c r="B2035" s="39" t="str">
        <f>IFERROR('04A_국토부원자료'!B2036,"")</f>
        <v>서울특별시 송파구 방이동</v>
      </c>
      <c r="C2035" s="39" t="str">
        <f>IF(B2035="","",IF('04A_국토부원자료'!C2036&lt;&gt;"",'04A_국토부원자료'!C2036,TRIM('04A_국토부원자료'!D2036&amp;IF('04A_국토부원자료'!E2036&lt;&gt;"","-"&amp;'04A_국토부원자료'!E2036,""))))</f>
        <v>22-5</v>
      </c>
      <c r="D2035" s="39" t="str">
        <f>IFERROR('04A_국토부원자료'!F2036,"")</f>
        <v>잠실리시온</v>
      </c>
      <c r="E2035" s="40">
        <f>IFERROR(VALUE(SUBSTITUTE('04A_국토부원자료'!G2036,",","")),"")</f>
        <v>35.590000000000003</v>
      </c>
      <c r="F2035" s="41">
        <f>IFERROR(IF(AND('04A_국토부원자료'!H2036&lt;&gt;"",'04A_국토부원자료'!I2036&lt;&gt;""),DATE(INT(VALUE(SUBSTITUTE('04A_국토부원자료'!H2036,",",""))/100),MOD(VALUE(SUBSTITUTE('04A_국토부원자료'!H2036,",","")),100),VALUE(SUBSTITUTE('04A_국토부원자료'!I2036,",",""))),""),"")</f>
        <v>45812</v>
      </c>
      <c r="G2035" s="42">
        <f>IFERROR(VALUE(SUBSTITUTE('04A_국토부원자료'!J2036,",","")),"")</f>
        <v>27500</v>
      </c>
      <c r="H2035" s="43">
        <f t="shared" si="62"/>
        <v>275000000</v>
      </c>
      <c r="I2035" s="43">
        <f t="shared" si="63"/>
        <v>7726889.5757235168</v>
      </c>
      <c r="J2035" s="38">
        <f>IFERROR(VALUE(SUBSTITUTE('04A_국토부원자료'!K2036,",","")),"")</f>
        <v>11</v>
      </c>
      <c r="K2035" s="38">
        <f>IFERROR(VALUE(SUBSTITUTE('04A_국토부원자료'!N2036,",","")),"")</f>
        <v>2004</v>
      </c>
      <c r="L2035" s="39" t="str">
        <f>IFERROR('04A_국토부원자료'!O2036,"")</f>
        <v>오금로 87</v>
      </c>
      <c r="M2035" s="39" t="str">
        <f>IFERROR('04A_국토부원자료'!Q2036,"")</f>
        <v>중개거래</v>
      </c>
      <c r="N2035" s="38">
        <f>IF(B2035="","",IF('02_대상물건입력'!B5="",1,IF(ISNUMBER(SEARCH('02_대상물건입력'!B5,B2035)),1,0)))</f>
        <v>1</v>
      </c>
      <c r="O2035" s="38">
        <f>IF(B2035="","",IF('02_대상물건입력'!B6="",1,IF(ISNUMBER(SEARCH('02_대상물건입력'!B6,B2035)),1,0)))</f>
        <v>0</v>
      </c>
      <c r="P2035" s="38">
        <f>IF(L2035="","",IF('02_대상물건입력'!B15="",0,IF(ISNUMBER(SEARCH('02_대상물건입력'!B15,L2035)),1,0)))</f>
        <v>0</v>
      </c>
      <c r="Q2035" s="38">
        <f>IF(D2035="","",IF('02_대상물건입력'!B8="",0,IF(ISNUMBER(SEARCH('02_대상물건입력'!B8,D2035)),1,0)))</f>
        <v>0</v>
      </c>
      <c r="R2035" s="44">
        <f>IFERROR(ABS(E2035-'02_대상물건입력'!B11)/'02_대상물건입력'!B11,"")</f>
        <v>0.3064002231782344</v>
      </c>
      <c r="S2035" s="38">
        <f>IFERROR(ABS(J2035-'02_대상물건입력'!B10),"")</f>
        <v>1</v>
      </c>
      <c r="T2035" s="38">
        <f>IFERROR(ABS('01_설정'!B4-F2035),"")</f>
        <v>300</v>
      </c>
      <c r="U2035" s="38">
        <f>IFERROR(ABS(K2035-YEAR('02_대상물건입력'!B14)),"")</f>
        <v>22</v>
      </c>
      <c r="V2035" s="38" t="str">
        <f>IF(B2035="","",IF(AND(E2035&gt;0,F2035&gt;0,H2035&gt;0,OR('04A_국토부원자료'!P2036="",'04A_국토부원자료'!P2036="-"),IF('01_설정'!B10=1,N2035=1,TRUE),R2035&lt;='01_설정'!B5,S2035&lt;='01_설정'!B6,T2035&lt;='01_설정'!B7,U2035&lt;='01_설정'!B8),"Y",""))</f>
        <v/>
      </c>
      <c r="W2035" s="40" t="str">
        <f>IF(V2035&lt;&gt;"Y","",MAX(0,(1-R2035/'01_설정'!B5))*'01_설정'!B14+MAX(0,(1-S2035/'01_설정'!B6))*'01_설정'!B15+MAX(0,(1-T2035/'01_설정'!B7))*'01_설정'!B16+MAX(0,(1-U2035/'01_설정'!B8))*'01_설정'!B17+O2035*'01_설정'!B11+Q2035*'01_설정'!B12+P2035*'01_설정'!B13)</f>
        <v/>
      </c>
      <c r="X2035" s="38" t="str">
        <f>IF(W2035="","",1+COUNTIFS($W$4:$W$3003,"&gt;"&amp;W2035)+COUNTIFS($W$4:W2035,W2035)-1)</f>
        <v/>
      </c>
    </row>
    <row r="2036" spans="1:24" ht="16.5">
      <c r="A2036" s="38">
        <f>IF('04A_국토부원자료'!A2037="","",ROW()-3)</f>
        <v>2033</v>
      </c>
      <c r="B2036" s="39" t="str">
        <f>IFERROR('04A_국토부원자료'!B2037,"")</f>
        <v>서울특별시 송파구 방이동</v>
      </c>
      <c r="C2036" s="39" t="str">
        <f>IF(B2036="","",IF('04A_국토부원자료'!C2037&lt;&gt;"",'04A_국토부원자료'!C2037,TRIM('04A_국토부원자료'!D2037&amp;IF('04A_국토부원자료'!E2037&lt;&gt;"","-"&amp;'04A_국토부원자료'!E2037,""))))</f>
        <v>41-3</v>
      </c>
      <c r="D2036" s="39" t="str">
        <f>IFERROR('04A_국토부원자료'!F2037,"")</f>
        <v>보광스퀘어</v>
      </c>
      <c r="E2036" s="40">
        <f>IFERROR(VALUE(SUBSTITUTE('04A_국토부원자료'!G2037,",","")),"")</f>
        <v>53.84</v>
      </c>
      <c r="F2036" s="41">
        <f>IFERROR(IF(AND('04A_국토부원자료'!H2037&lt;&gt;"",'04A_국토부원자료'!I2037&lt;&gt;""),DATE(INT(VALUE(SUBSTITUTE('04A_국토부원자료'!H2037,",",""))/100),MOD(VALUE(SUBSTITUTE('04A_국토부원자료'!H2037,",","")),100),VALUE(SUBSTITUTE('04A_국토부원자료'!I2037,",",""))),""),"")</f>
        <v>45812</v>
      </c>
      <c r="G2036" s="42">
        <f>IFERROR(VALUE(SUBSTITUTE('04A_국토부원자료'!J2037,",","")),"")</f>
        <v>72000</v>
      </c>
      <c r="H2036" s="43">
        <f t="shared" si="62"/>
        <v>720000000</v>
      </c>
      <c r="I2036" s="43">
        <f t="shared" si="63"/>
        <v>13372956.909361068</v>
      </c>
      <c r="J2036" s="38">
        <f>IFERROR(VALUE(SUBSTITUTE('04A_국토부원자료'!K2037,",","")),"")</f>
        <v>11</v>
      </c>
      <c r="K2036" s="38">
        <f>IFERROR(VALUE(SUBSTITUTE('04A_국토부원자료'!N2037,",","")),"")</f>
        <v>2023</v>
      </c>
      <c r="L2036" s="39" t="str">
        <f>IFERROR('04A_국토부원자료'!O2037,"")</f>
        <v>올림픽로34길 5-29</v>
      </c>
      <c r="M2036" s="39" t="str">
        <f>IFERROR('04A_국토부원자료'!Q2037,"")</f>
        <v>중개거래</v>
      </c>
      <c r="N2036" s="38">
        <f>IF(B2036="","",IF('02_대상물건입력'!B5="",1,IF(ISNUMBER(SEARCH('02_대상물건입력'!B5,B2036)),1,0)))</f>
        <v>1</v>
      </c>
      <c r="O2036" s="38">
        <f>IF(B2036="","",IF('02_대상물건입력'!B6="",1,IF(ISNUMBER(SEARCH('02_대상물건입력'!B6,B2036)),1,0)))</f>
        <v>0</v>
      </c>
      <c r="P2036" s="38">
        <f>IF(L2036="","",IF('02_대상물건입력'!B15="",0,IF(ISNUMBER(SEARCH('02_대상물건입력'!B15,L2036)),1,0)))</f>
        <v>0</v>
      </c>
      <c r="Q2036" s="38">
        <f>IF(D2036="","",IF('02_대상물건입력'!B8="",0,IF(ISNUMBER(SEARCH('02_대상물건입력'!B8,D2036)),1,0)))</f>
        <v>0</v>
      </c>
      <c r="R2036" s="44">
        <f>IFERROR(ABS(E2036-'02_대상물건입력'!B11)/'02_대상물건입력'!B11,"")</f>
        <v>0.97630199538960771</v>
      </c>
      <c r="S2036" s="38">
        <f>IFERROR(ABS(J2036-'02_대상물건입력'!B10),"")</f>
        <v>1</v>
      </c>
      <c r="T2036" s="38">
        <f>IFERROR(ABS('01_설정'!B4-F2036),"")</f>
        <v>300</v>
      </c>
      <c r="U2036" s="38">
        <f>IFERROR(ABS(K2036-YEAR('02_대상물건입력'!B14)),"")</f>
        <v>3</v>
      </c>
      <c r="V2036" s="38" t="str">
        <f>IF(B2036="","",IF(AND(E2036&gt;0,F2036&gt;0,H2036&gt;0,OR('04A_국토부원자료'!P2037="",'04A_국토부원자료'!P2037="-"),IF('01_설정'!B10=1,N2036=1,TRUE),R2036&lt;='01_설정'!B5,S2036&lt;='01_설정'!B6,T2036&lt;='01_설정'!B7,U2036&lt;='01_설정'!B8),"Y",""))</f>
        <v/>
      </c>
      <c r="W2036" s="40" t="str">
        <f>IF(V2036&lt;&gt;"Y","",MAX(0,(1-R2036/'01_설정'!B5))*'01_설정'!B14+MAX(0,(1-S2036/'01_설정'!B6))*'01_설정'!B15+MAX(0,(1-T2036/'01_설정'!B7))*'01_설정'!B16+MAX(0,(1-U2036/'01_설정'!B8))*'01_설정'!B17+O2036*'01_설정'!B11+Q2036*'01_설정'!B12+P2036*'01_설정'!B13)</f>
        <v/>
      </c>
      <c r="X2036" s="38" t="str">
        <f>IF(W2036="","",1+COUNTIFS($W$4:$W$3003,"&gt;"&amp;W2036)+COUNTIFS($W$4:W2036,W2036)-1)</f>
        <v/>
      </c>
    </row>
    <row r="2037" spans="1:24" ht="16.5">
      <c r="A2037" s="38">
        <f>IF('04A_국토부원자료'!A2038="","",ROW()-3)</f>
        <v>2034</v>
      </c>
      <c r="B2037" s="39" t="str">
        <f>IFERROR('04A_국토부원자료'!B2038,"")</f>
        <v>서울특별시 송파구 방이동</v>
      </c>
      <c r="C2037" s="39" t="str">
        <f>IF(B2037="","",IF('04A_국토부원자료'!C2038&lt;&gt;"",'04A_국토부원자료'!C2038,TRIM('04A_국토부원자료'!D2038&amp;IF('04A_국토부원자료'!E2038&lt;&gt;"","-"&amp;'04A_국토부원자료'!E2038,""))))</f>
        <v>35-4</v>
      </c>
      <c r="D2037" s="39" t="str">
        <f>IFERROR('04A_국토부원자료'!F2038,"")</f>
        <v>I-SPACE 잠실2</v>
      </c>
      <c r="E2037" s="40">
        <f>IFERROR(VALUE(SUBSTITUTE('04A_국토부원자료'!G2038,",","")),"")</f>
        <v>29.6</v>
      </c>
      <c r="F2037" s="41">
        <f>IFERROR(IF(AND('04A_국토부원자료'!H2038&lt;&gt;"",'04A_국토부원자료'!I2038&lt;&gt;""),DATE(INT(VALUE(SUBSTITUTE('04A_국토부원자료'!H2038,",",""))/100),MOD(VALUE(SUBSTITUTE('04A_국토부원자료'!H2038,",","")),100),VALUE(SUBSTITUTE('04A_국토부원자료'!I2038,",",""))),""),"")</f>
        <v>45812</v>
      </c>
      <c r="G2037" s="42">
        <f>IFERROR(VALUE(SUBSTITUTE('04A_국토부원자료'!J2038,",","")),"")</f>
        <v>21000</v>
      </c>
      <c r="H2037" s="43">
        <f t="shared" si="62"/>
        <v>210000000</v>
      </c>
      <c r="I2037" s="43">
        <f t="shared" si="63"/>
        <v>7094594.5945945941</v>
      </c>
      <c r="J2037" s="38">
        <f>IFERROR(VALUE(SUBSTITUTE('04A_국토부원자료'!K2038,",","")),"")</f>
        <v>15</v>
      </c>
      <c r="K2037" s="38">
        <f>IFERROR(VALUE(SUBSTITUTE('04A_국토부원자료'!N2038,",","")),"")</f>
        <v>2003</v>
      </c>
      <c r="L2037" s="39" t="str">
        <f>IFERROR('04A_국토부원자료'!O2038,"")</f>
        <v>올림픽로 354</v>
      </c>
      <c r="M2037" s="39" t="str">
        <f>IFERROR('04A_국토부원자료'!Q2038,"")</f>
        <v>중개거래</v>
      </c>
      <c r="N2037" s="38">
        <f>IF(B2037="","",IF('02_대상물건입력'!B5="",1,IF(ISNUMBER(SEARCH('02_대상물건입력'!B5,B2037)),1,0)))</f>
        <v>1</v>
      </c>
      <c r="O2037" s="38">
        <f>IF(B2037="","",IF('02_대상물건입력'!B6="",1,IF(ISNUMBER(SEARCH('02_대상물건입력'!B6,B2037)),1,0)))</f>
        <v>0</v>
      </c>
      <c r="P2037" s="38">
        <f>IF(L2037="","",IF('02_대상물건입력'!B15="",0,IF(ISNUMBER(SEARCH('02_대상물건입력'!B15,L2037)),1,0)))</f>
        <v>0</v>
      </c>
      <c r="Q2037" s="38">
        <f>IF(D2037="","",IF('02_대상물건입력'!B8="",0,IF(ISNUMBER(SEARCH('02_대상물건입력'!B8,D2037)),1,0)))</f>
        <v>0</v>
      </c>
      <c r="R2037" s="44">
        <f>IFERROR(ABS(E2037-'02_대상물건입력'!B11)/'02_대상물건입력'!B11,"")</f>
        <v>8.6525614107213739E-2</v>
      </c>
      <c r="S2037" s="38">
        <f>IFERROR(ABS(J2037-'02_대상물건입력'!B10),"")</f>
        <v>3</v>
      </c>
      <c r="T2037" s="38">
        <f>IFERROR(ABS('01_설정'!B4-F2037),"")</f>
        <v>300</v>
      </c>
      <c r="U2037" s="38">
        <f>IFERROR(ABS(K2037-YEAR('02_대상물건입력'!B14)),"")</f>
        <v>23</v>
      </c>
      <c r="V2037" s="38" t="str">
        <f>IF(B2037="","",IF(AND(E2037&gt;0,F2037&gt;0,H2037&gt;0,OR('04A_국토부원자료'!P2038="",'04A_국토부원자료'!P2038="-"),IF('01_설정'!B10=1,N2037=1,TRUE),R2037&lt;='01_설정'!B5,S2037&lt;='01_설정'!B6,T2037&lt;='01_설정'!B7,U2037&lt;='01_설정'!B8),"Y",""))</f>
        <v/>
      </c>
      <c r="W2037" s="40" t="str">
        <f>IF(V2037&lt;&gt;"Y","",MAX(0,(1-R2037/'01_설정'!B5))*'01_설정'!B14+MAX(0,(1-S2037/'01_설정'!B6))*'01_설정'!B15+MAX(0,(1-T2037/'01_설정'!B7))*'01_설정'!B16+MAX(0,(1-U2037/'01_설정'!B8))*'01_설정'!B17+O2037*'01_설정'!B11+Q2037*'01_설정'!B12+P2037*'01_설정'!B13)</f>
        <v/>
      </c>
      <c r="X2037" s="38" t="str">
        <f>IF(W2037="","",1+COUNTIFS($W$4:$W$3003,"&gt;"&amp;W2037)+COUNTIFS($W$4:W2037,W2037)-1)</f>
        <v/>
      </c>
    </row>
    <row r="2038" spans="1:24" ht="16.5">
      <c r="A2038" s="38">
        <f>IF('04A_국토부원자료'!A2039="","",ROW()-3)</f>
        <v>2035</v>
      </c>
      <c r="B2038" s="39" t="str">
        <f>IFERROR('04A_국토부원자료'!B2039,"")</f>
        <v>서울특별시 송파구 방이동</v>
      </c>
      <c r="C2038" s="39" t="str">
        <f>IF(B2038="","",IF('04A_국토부원자료'!C2039&lt;&gt;"",'04A_국토부원자료'!C2039,TRIM('04A_국토부원자료'!D2039&amp;IF('04A_국토부원자료'!E2039&lt;&gt;"","-"&amp;'04A_국토부원자료'!E2039,""))))</f>
        <v>43</v>
      </c>
      <c r="D2038" s="39" t="str">
        <f>IFERROR('04A_국토부원자료'!F2039,"")</f>
        <v>대명벨리온</v>
      </c>
      <c r="E2038" s="40">
        <f>IFERROR(VALUE(SUBSTITUTE('04A_국토부원자료'!G2039,",","")),"")</f>
        <v>17.12</v>
      </c>
      <c r="F2038" s="41">
        <f>IFERROR(IF(AND('04A_국토부원자료'!H2039&lt;&gt;"",'04A_국토부원자료'!I2039&lt;&gt;""),DATE(INT(VALUE(SUBSTITUTE('04A_국토부원자료'!H2039,",",""))/100),MOD(VALUE(SUBSTITUTE('04A_국토부원자료'!H2039,",","")),100),VALUE(SUBSTITUTE('04A_국토부원자료'!I2039,",",""))),""),"")</f>
        <v>45811</v>
      </c>
      <c r="G2038" s="42">
        <f>IFERROR(VALUE(SUBSTITUTE('04A_국토부원자료'!J2039,",","")),"")</f>
        <v>17800</v>
      </c>
      <c r="H2038" s="43">
        <f t="shared" si="62"/>
        <v>178000000</v>
      </c>
      <c r="I2038" s="43">
        <f t="shared" si="63"/>
        <v>10397196.261682242</v>
      </c>
      <c r="J2038" s="38">
        <f>IFERROR(VALUE(SUBSTITUTE('04A_국토부원자료'!K2039,",","")),"")</f>
        <v>10</v>
      </c>
      <c r="K2038" s="38">
        <f>IFERROR(VALUE(SUBSTITUTE('04A_국토부원자료'!N2039,",","")),"")</f>
        <v>2017</v>
      </c>
      <c r="L2038" s="39" t="str">
        <f>IFERROR('04A_국토부원자료'!O2039,"")</f>
        <v xml:space="preserve"> </v>
      </c>
      <c r="M2038" s="39" t="str">
        <f>IFERROR('04A_국토부원자료'!Q2039,"")</f>
        <v>중개거래</v>
      </c>
      <c r="N2038" s="38">
        <f>IF(B2038="","",IF('02_대상물건입력'!B5="",1,IF(ISNUMBER(SEARCH('02_대상물건입력'!B5,B2038)),1,0)))</f>
        <v>1</v>
      </c>
      <c r="O2038" s="38">
        <f>IF(B2038="","",IF('02_대상물건입력'!B6="",1,IF(ISNUMBER(SEARCH('02_대상물건입력'!B6,B2038)),1,0)))</f>
        <v>0</v>
      </c>
      <c r="P2038" s="38">
        <f>IF(L2038="","",IF('02_대상물건입력'!B15="",0,IF(ISNUMBER(SEARCH('02_대상물건입력'!B15,L2038)),1,0)))</f>
        <v>0</v>
      </c>
      <c r="Q2038" s="38">
        <f>IF(D2038="","",IF('02_대상물건입력'!B8="",0,IF(ISNUMBER(SEARCH('02_대상물건입력'!B8,D2038)),1,0)))</f>
        <v>0</v>
      </c>
      <c r="R2038" s="44">
        <f>IFERROR(ABS(E2038-'02_대상물건입력'!B11)/'02_대상물건입력'!B11,"")</f>
        <v>0.37157707724609801</v>
      </c>
      <c r="S2038" s="38">
        <f>IFERROR(ABS(J2038-'02_대상물건입력'!B10),"")</f>
        <v>2</v>
      </c>
      <c r="T2038" s="38">
        <f>IFERROR(ABS('01_설정'!B4-F2038),"")</f>
        <v>301</v>
      </c>
      <c r="U2038" s="38">
        <f>IFERROR(ABS(K2038-YEAR('02_대상물건입력'!B14)),"")</f>
        <v>9</v>
      </c>
      <c r="V2038" s="38" t="str">
        <f>IF(B2038="","",IF(AND(E2038&gt;0,F2038&gt;0,H2038&gt;0,OR('04A_국토부원자료'!P2039="",'04A_국토부원자료'!P2039="-"),IF('01_설정'!B10=1,N2038=1,TRUE),R2038&lt;='01_설정'!B5,S2038&lt;='01_설정'!B6,T2038&lt;='01_설정'!B7,U2038&lt;='01_설정'!B8),"Y",""))</f>
        <v/>
      </c>
      <c r="W2038" s="40" t="str">
        <f>IF(V2038&lt;&gt;"Y","",MAX(0,(1-R2038/'01_설정'!B5))*'01_설정'!B14+MAX(0,(1-S2038/'01_설정'!B6))*'01_설정'!B15+MAX(0,(1-T2038/'01_설정'!B7))*'01_설정'!B16+MAX(0,(1-U2038/'01_설정'!B8))*'01_설정'!B17+O2038*'01_설정'!B11+Q2038*'01_설정'!B12+P2038*'01_설정'!B13)</f>
        <v/>
      </c>
      <c r="X2038" s="38" t="str">
        <f>IF(W2038="","",1+COUNTIFS($W$4:$W$3003,"&gt;"&amp;W2038)+COUNTIFS($W$4:W2038,W2038)-1)</f>
        <v/>
      </c>
    </row>
    <row r="2039" spans="1:24" ht="16.5">
      <c r="A2039" s="38">
        <f>IF('04A_국토부원자료'!A2040="","",ROW()-3)</f>
        <v>2036</v>
      </c>
      <c r="B2039" s="39" t="str">
        <f>IFERROR('04A_국토부원자료'!B2040,"")</f>
        <v>서울특별시 송파구 방이동</v>
      </c>
      <c r="C2039" s="39" t="str">
        <f>IF(B2039="","",IF('04A_국토부원자료'!C2040&lt;&gt;"",'04A_국토부원자료'!C2040,TRIM('04A_국토부원자료'!D2040&amp;IF('04A_국토부원자료'!E2040&lt;&gt;"","-"&amp;'04A_국토부원자료'!E2040,""))))</f>
        <v>49-15</v>
      </c>
      <c r="D2039" s="39" t="str">
        <f>IFERROR('04A_국토부원자료'!F2040,"")</f>
        <v>잠실 리미티드 리버틴</v>
      </c>
      <c r="E2039" s="40">
        <f>IFERROR(VALUE(SUBSTITUTE('04A_국토부원자료'!G2040,",","")),"")</f>
        <v>46.44</v>
      </c>
      <c r="F2039" s="41">
        <f>IFERROR(IF(AND('04A_국토부원자료'!H2040&lt;&gt;"",'04A_국토부원자료'!I2040&lt;&gt;""),DATE(INT(VALUE(SUBSTITUTE('04A_국토부원자료'!H2040,",",""))/100),MOD(VALUE(SUBSTITUTE('04A_국토부원자료'!H2040,",","")),100),VALUE(SUBSTITUTE('04A_국토부원자료'!I2040,",",""))),""),"")</f>
        <v>45810</v>
      </c>
      <c r="G2039" s="42">
        <f>IFERROR(VALUE(SUBSTITUTE('04A_국토부원자료'!J2040,",","")),"")</f>
        <v>83000</v>
      </c>
      <c r="H2039" s="43">
        <f t="shared" si="62"/>
        <v>830000000</v>
      </c>
      <c r="I2039" s="43">
        <f t="shared" si="63"/>
        <v>17872523.686477177</v>
      </c>
      <c r="J2039" s="38">
        <f>IFERROR(VALUE(SUBSTITUTE('04A_국토부원자료'!K2040,",","")),"")</f>
        <v>14</v>
      </c>
      <c r="K2039" s="38">
        <f>IFERROR(VALUE(SUBSTITUTE('04A_국토부원자료'!N2040,",","")),"")</f>
        <v>2023</v>
      </c>
      <c r="L2039" s="39" t="str">
        <f>IFERROR('04A_국토부원자료'!O2040,"")</f>
        <v>오금로11길 61-17</v>
      </c>
      <c r="M2039" s="39" t="str">
        <f>IFERROR('04A_국토부원자료'!Q2040,"")</f>
        <v>직거래</v>
      </c>
      <c r="N2039" s="38">
        <f>IF(B2039="","",IF('02_대상물건입력'!B5="",1,IF(ISNUMBER(SEARCH('02_대상물건입력'!B5,B2039)),1,0)))</f>
        <v>1</v>
      </c>
      <c r="O2039" s="38">
        <f>IF(B2039="","",IF('02_대상물건입력'!B6="",1,IF(ISNUMBER(SEARCH('02_대상물건입력'!B6,B2039)),1,0)))</f>
        <v>0</v>
      </c>
      <c r="P2039" s="38">
        <f>IF(L2039="","",IF('02_대상물건입력'!B15="",0,IF(ISNUMBER(SEARCH('02_대상물건입력'!B15,L2039)),1,0)))</f>
        <v>0</v>
      </c>
      <c r="Q2039" s="38">
        <f>IF(D2039="","",IF('02_대상물건입력'!B8="",0,IF(ISNUMBER(SEARCH('02_대상물건입력'!B8,D2039)),1,0)))</f>
        <v>0</v>
      </c>
      <c r="R2039" s="44">
        <f>IFERROR(ABS(E2039-'02_대상물건입력'!B11)/'02_대상물건입력'!B11,"")</f>
        <v>0.70467059186280412</v>
      </c>
      <c r="S2039" s="38">
        <f>IFERROR(ABS(J2039-'02_대상물건입력'!B10),"")</f>
        <v>2</v>
      </c>
      <c r="T2039" s="38">
        <f>IFERROR(ABS('01_설정'!B4-F2039),"")</f>
        <v>302</v>
      </c>
      <c r="U2039" s="38">
        <f>IFERROR(ABS(K2039-YEAR('02_대상물건입력'!B14)),"")</f>
        <v>3</v>
      </c>
      <c r="V2039" s="38" t="str">
        <f>IF(B2039="","",IF(AND(E2039&gt;0,F2039&gt;0,H2039&gt;0,OR('04A_국토부원자료'!P2040="",'04A_국토부원자료'!P2040="-"),IF('01_설정'!B10=1,N2039=1,TRUE),R2039&lt;='01_설정'!B5,S2039&lt;='01_설정'!B6,T2039&lt;='01_설정'!B7,U2039&lt;='01_설정'!B8),"Y",""))</f>
        <v/>
      </c>
      <c r="W2039" s="40" t="str">
        <f>IF(V2039&lt;&gt;"Y","",MAX(0,(1-R2039/'01_설정'!B5))*'01_설정'!B14+MAX(0,(1-S2039/'01_설정'!B6))*'01_설정'!B15+MAX(0,(1-T2039/'01_설정'!B7))*'01_설정'!B16+MAX(0,(1-U2039/'01_설정'!B8))*'01_설정'!B17+O2039*'01_설정'!B11+Q2039*'01_설정'!B12+P2039*'01_설정'!B13)</f>
        <v/>
      </c>
      <c r="X2039" s="38" t="str">
        <f>IF(W2039="","",1+COUNTIFS($W$4:$W$3003,"&gt;"&amp;W2039)+COUNTIFS($W$4:W2039,W2039)-1)</f>
        <v/>
      </c>
    </row>
    <row r="2040" spans="1:24" ht="16.5">
      <c r="A2040" s="38">
        <f>IF('04A_국토부원자료'!A2041="","",ROW()-3)</f>
        <v>2037</v>
      </c>
      <c r="B2040" s="39" t="str">
        <f>IFERROR('04A_국토부원자료'!B2041,"")</f>
        <v>서울특별시 송파구 방이동</v>
      </c>
      <c r="C2040" s="39" t="str">
        <f>IF(B2040="","",IF('04A_국토부원자료'!C2041&lt;&gt;"",'04A_국토부원자료'!C2041,TRIM('04A_국토부원자료'!D2041&amp;IF('04A_국토부원자료'!E2041&lt;&gt;"","-"&amp;'04A_국토부원자료'!E2041,""))))</f>
        <v>39</v>
      </c>
      <c r="D2040" s="39" t="str">
        <f>IFERROR('04A_국토부원자료'!F2041,"")</f>
        <v>잠실 제니알</v>
      </c>
      <c r="E2040" s="40">
        <f>IFERROR(VALUE(SUBSTITUTE('04A_국토부원자료'!G2041,",","")),"")</f>
        <v>23.57</v>
      </c>
      <c r="F2040" s="41">
        <f>IFERROR(IF(AND('04A_국토부원자료'!H2041&lt;&gt;"",'04A_국토부원자료'!I2041&lt;&gt;""),DATE(INT(VALUE(SUBSTITUTE('04A_국토부원자료'!H2041,",",""))/100),MOD(VALUE(SUBSTITUTE('04A_국토부원자료'!H2041,",","")),100),VALUE(SUBSTITUTE('04A_국토부원자료'!I2041,",",""))),""),"")</f>
        <v>45805</v>
      </c>
      <c r="G2040" s="42">
        <f>IFERROR(VALUE(SUBSTITUTE('04A_국토부원자료'!J2041,",","")),"")</f>
        <v>25500</v>
      </c>
      <c r="H2040" s="43">
        <f t="shared" si="62"/>
        <v>255000000</v>
      </c>
      <c r="I2040" s="43">
        <f t="shared" si="63"/>
        <v>10818837.505303351</v>
      </c>
      <c r="J2040" s="38">
        <f>IFERROR(VALUE(SUBSTITUTE('04A_국토부원자료'!K2041,",","")),"")</f>
        <v>10</v>
      </c>
      <c r="K2040" s="38">
        <f>IFERROR(VALUE(SUBSTITUTE('04A_국토부원자료'!N2041,",","")),"")</f>
        <v>2020</v>
      </c>
      <c r="L2040" s="39" t="str">
        <f>IFERROR('04A_국토부원자료'!O2041,"")</f>
        <v>올림픽로34길 6</v>
      </c>
      <c r="M2040" s="39" t="str">
        <f>IFERROR('04A_국토부원자료'!Q2041,"")</f>
        <v>중개거래</v>
      </c>
      <c r="N2040" s="38">
        <f>IF(B2040="","",IF('02_대상물건입력'!B5="",1,IF(ISNUMBER(SEARCH('02_대상물건입력'!B5,B2040)),1,0)))</f>
        <v>1</v>
      </c>
      <c r="O2040" s="38">
        <f>IF(B2040="","",IF('02_대상물건입력'!B6="",1,IF(ISNUMBER(SEARCH('02_대상물건입력'!B6,B2040)),1,0)))</f>
        <v>0</v>
      </c>
      <c r="P2040" s="38">
        <f>IF(L2040="","",IF('02_대상물건입력'!B15="",0,IF(ISNUMBER(SEARCH('02_대상물건입력'!B15,L2040)),1,0)))</f>
        <v>0</v>
      </c>
      <c r="Q2040" s="38">
        <f>IF(D2040="","",IF('02_대상물건입력'!B8="",0,IF(ISNUMBER(SEARCH('02_대상물건입력'!B8,D2040)),1,0)))</f>
        <v>0</v>
      </c>
      <c r="R2040" s="44">
        <f>IFERROR(ABS(E2040-'02_대상물건입력'!B11)/'02_대상물건입력'!B11,"")</f>
        <v>0.13481727282070854</v>
      </c>
      <c r="S2040" s="38">
        <f>IFERROR(ABS(J2040-'02_대상물건입력'!B10),"")</f>
        <v>2</v>
      </c>
      <c r="T2040" s="38">
        <f>IFERROR(ABS('01_설정'!B4-F2040),"")</f>
        <v>307</v>
      </c>
      <c r="U2040" s="38">
        <f>IFERROR(ABS(K2040-YEAR('02_대상물건입력'!B14)),"")</f>
        <v>6</v>
      </c>
      <c r="V2040" s="38" t="str">
        <f>IF(B2040="","",IF(AND(E2040&gt;0,F2040&gt;0,H2040&gt;0,OR('04A_국토부원자료'!P2041="",'04A_국토부원자료'!P2041="-"),IF('01_설정'!B10=1,N2040=1,TRUE),R2040&lt;='01_설정'!B5,S2040&lt;='01_설정'!B6,T2040&lt;='01_설정'!B7,U2040&lt;='01_설정'!B8),"Y",""))</f>
        <v>Y</v>
      </c>
      <c r="W2040" s="40">
        <f>IF(V2040&lt;&gt;"Y","",MAX(0,(1-R2040/'01_설정'!B5))*'01_설정'!B14+MAX(0,(1-S2040/'01_설정'!B6))*'01_설정'!B15+MAX(0,(1-T2040/'01_설정'!B7))*'01_설정'!B16+MAX(0,(1-U2040/'01_설정'!B8))*'01_설정'!B17+O2040*'01_설정'!B11+Q2040*'01_설정'!B12+P2040*'01_설정'!B13)</f>
        <v>34.289504649311894</v>
      </c>
      <c r="X2040" s="38">
        <f>IF(W2040="","",1+COUNTIFS($W$4:$W$3003,"&gt;"&amp;W2040)+COUNTIFS($W$4:W2040,W2040)-1)</f>
        <v>119</v>
      </c>
    </row>
    <row r="2041" spans="1:24" ht="16.5">
      <c r="A2041" s="38">
        <f>IF('04A_국토부원자료'!A2042="","",ROW()-3)</f>
        <v>2038</v>
      </c>
      <c r="B2041" s="39" t="str">
        <f>IFERROR('04A_국토부원자료'!B2042,"")</f>
        <v>서울특별시 송파구 방이동</v>
      </c>
      <c r="C2041" s="39" t="str">
        <f>IF(B2041="","",IF('04A_국토부원자료'!C2042&lt;&gt;"",'04A_국토부원자료'!C2042,TRIM('04A_국토부원자료'!D2042&amp;IF('04A_국토부원자료'!E2042&lt;&gt;"","-"&amp;'04A_국토부원자료'!E2042,""))))</f>
        <v>40-3</v>
      </c>
      <c r="D2041" s="39" t="str">
        <f>IFERROR('04A_국토부원자료'!F2042,"")</f>
        <v>올림픽파크뷰</v>
      </c>
      <c r="E2041" s="40">
        <f>IFERROR(VALUE(SUBSTITUTE('04A_국토부원자료'!G2042,",","")),"")</f>
        <v>30.39</v>
      </c>
      <c r="F2041" s="41">
        <f>IFERROR(IF(AND('04A_국토부원자료'!H2042&lt;&gt;"",'04A_국토부원자료'!I2042&lt;&gt;""),DATE(INT(VALUE(SUBSTITUTE('04A_국토부원자료'!H2042,",",""))/100),MOD(VALUE(SUBSTITUTE('04A_국토부원자료'!H2042,",","")),100),VALUE(SUBSTITUTE('04A_국토부원자료'!I2042,",",""))),""),"")</f>
        <v>45804</v>
      </c>
      <c r="G2041" s="42">
        <f>IFERROR(VALUE(SUBSTITUTE('04A_국토부원자료'!J2042,",","")),"")</f>
        <v>25000</v>
      </c>
      <c r="H2041" s="43">
        <f t="shared" si="62"/>
        <v>250000000</v>
      </c>
      <c r="I2041" s="43">
        <f t="shared" si="63"/>
        <v>8226390.2599539319</v>
      </c>
      <c r="J2041" s="38">
        <f>IFERROR(VALUE(SUBSTITUTE('04A_국토부원자료'!K2042,",","")),"")</f>
        <v>6</v>
      </c>
      <c r="K2041" s="38">
        <f>IFERROR(VALUE(SUBSTITUTE('04A_국토부원자료'!N2042,",","")),"")</f>
        <v>2004</v>
      </c>
      <c r="L2041" s="39" t="str">
        <f>IFERROR('04A_국토부원자료'!O2042,"")</f>
        <v>올림픽로 374</v>
      </c>
      <c r="M2041" s="39" t="str">
        <f>IFERROR('04A_국토부원자료'!Q2042,"")</f>
        <v>중개거래</v>
      </c>
      <c r="N2041" s="38">
        <f>IF(B2041="","",IF('02_대상물건입력'!B5="",1,IF(ISNUMBER(SEARCH('02_대상물건입력'!B5,B2041)),1,0)))</f>
        <v>1</v>
      </c>
      <c r="O2041" s="38">
        <f>IF(B2041="","",IF('02_대상물건입력'!B6="",1,IF(ISNUMBER(SEARCH('02_대상물건입력'!B6,B2041)),1,0)))</f>
        <v>0</v>
      </c>
      <c r="P2041" s="38">
        <f>IF(L2041="","",IF('02_대상물건입력'!B15="",0,IF(ISNUMBER(SEARCH('02_대상물건입력'!B15,L2041)),1,0)))</f>
        <v>0</v>
      </c>
      <c r="Q2041" s="38">
        <f>IF(D2041="","",IF('02_대상물건입력'!B8="",0,IF(ISNUMBER(SEARCH('02_대상물건입력'!B8,D2041)),1,0)))</f>
        <v>0</v>
      </c>
      <c r="R2041" s="44">
        <f>IFERROR(ABS(E2041-'02_대상물건입력'!B11)/'02_대상물건입력'!B11,"")</f>
        <v>0.1155241017810211</v>
      </c>
      <c r="S2041" s="38">
        <f>IFERROR(ABS(J2041-'02_대상물건입력'!B10),"")</f>
        <v>6</v>
      </c>
      <c r="T2041" s="38">
        <f>IFERROR(ABS('01_설정'!B4-F2041),"")</f>
        <v>308</v>
      </c>
      <c r="U2041" s="38">
        <f>IFERROR(ABS(K2041-YEAR('02_대상물건입력'!B14)),"")</f>
        <v>22</v>
      </c>
      <c r="V2041" s="38" t="str">
        <f>IF(B2041="","",IF(AND(E2041&gt;0,F2041&gt;0,H2041&gt;0,OR('04A_국토부원자료'!P2042="",'04A_국토부원자료'!P2042="-"),IF('01_설정'!B10=1,N2041=1,TRUE),R2041&lt;='01_설정'!B5,S2041&lt;='01_설정'!B6,T2041&lt;='01_설정'!B7,U2041&lt;='01_설정'!B8),"Y",""))</f>
        <v/>
      </c>
      <c r="W2041" s="40" t="str">
        <f>IF(V2041&lt;&gt;"Y","",MAX(0,(1-R2041/'01_설정'!B5))*'01_설정'!B14+MAX(0,(1-S2041/'01_설정'!B6))*'01_설정'!B15+MAX(0,(1-T2041/'01_설정'!B7))*'01_설정'!B16+MAX(0,(1-U2041/'01_설정'!B8))*'01_설정'!B17+O2041*'01_설정'!B11+Q2041*'01_설정'!B12+P2041*'01_설정'!B13)</f>
        <v/>
      </c>
      <c r="X2041" s="38" t="str">
        <f>IF(W2041="","",1+COUNTIFS($W$4:$W$3003,"&gt;"&amp;W2041)+COUNTIFS($W$4:W2041,W2041)-1)</f>
        <v/>
      </c>
    </row>
    <row r="2042" spans="1:24" ht="16.5">
      <c r="A2042" s="38">
        <f>IF('04A_국토부원자료'!A2043="","",ROW()-3)</f>
        <v>2039</v>
      </c>
      <c r="B2042" s="39" t="str">
        <f>IFERROR('04A_국토부원자료'!B2043,"")</f>
        <v>서울특별시 송파구 방이동</v>
      </c>
      <c r="C2042" s="39" t="str">
        <f>IF(B2042="","",IF('04A_국토부원자료'!C2043&lt;&gt;"",'04A_국토부원자료'!C2043,TRIM('04A_국토부원자료'!D2043&amp;IF('04A_국토부원자료'!E2043&lt;&gt;"","-"&amp;'04A_국토부원자료'!E2043,""))))</f>
        <v>43-2</v>
      </c>
      <c r="D2042" s="39" t="str">
        <f>IFERROR('04A_국토부원자료'!F2043,"")</f>
        <v>잠실 트리움</v>
      </c>
      <c r="E2042" s="40">
        <f>IFERROR(VALUE(SUBSTITUTE('04A_국토부원자료'!G2043,",","")),"")</f>
        <v>29.59</v>
      </c>
      <c r="F2042" s="41">
        <f>IFERROR(IF(AND('04A_국토부원자료'!H2043&lt;&gt;"",'04A_국토부원자료'!I2043&lt;&gt;""),DATE(INT(VALUE(SUBSTITUTE('04A_국토부원자료'!H2043,",",""))/100),MOD(VALUE(SUBSTITUTE('04A_국토부원자료'!H2043,",","")),100),VALUE(SUBSTITUTE('04A_국토부원자료'!I2043,",",""))),""),"")</f>
        <v>45804</v>
      </c>
      <c r="G2042" s="42">
        <f>IFERROR(VALUE(SUBSTITUTE('04A_국토부원자료'!J2043,",","")),"")</f>
        <v>31500</v>
      </c>
      <c r="H2042" s="43">
        <f t="shared" si="62"/>
        <v>315000000</v>
      </c>
      <c r="I2042" s="43">
        <f t="shared" si="63"/>
        <v>10645488.340655627</v>
      </c>
      <c r="J2042" s="38">
        <f>IFERROR(VALUE(SUBSTITUTE('04A_국토부원자료'!K2043,",","")),"")</f>
        <v>16</v>
      </c>
      <c r="K2042" s="38">
        <f>IFERROR(VALUE(SUBSTITUTE('04A_국토부원자료'!N2043,",","")),"")</f>
        <v>2019</v>
      </c>
      <c r="L2042" s="39" t="str">
        <f>IFERROR('04A_국토부원자료'!O2043,"")</f>
        <v>오금로11길 43</v>
      </c>
      <c r="M2042" s="39" t="str">
        <f>IFERROR('04A_국토부원자료'!Q2043,"")</f>
        <v>중개거래</v>
      </c>
      <c r="N2042" s="38">
        <f>IF(B2042="","",IF('02_대상물건입력'!B5="",1,IF(ISNUMBER(SEARCH('02_대상물건입력'!B5,B2042)),1,0)))</f>
        <v>1</v>
      </c>
      <c r="O2042" s="38">
        <f>IF(B2042="","",IF('02_대상물건입력'!B6="",1,IF(ISNUMBER(SEARCH('02_대상물건입력'!B6,B2042)),1,0)))</f>
        <v>0</v>
      </c>
      <c r="P2042" s="38">
        <f>IF(L2042="","",IF('02_대상물건입력'!B15="",0,IF(ISNUMBER(SEARCH('02_대상물건입력'!B15,L2042)),1,0)))</f>
        <v>0</v>
      </c>
      <c r="Q2042" s="38">
        <f>IF(D2042="","",IF('02_대상물건입력'!B8="",0,IF(ISNUMBER(SEARCH('02_대상물건입력'!B8,D2042)),1,0)))</f>
        <v>0</v>
      </c>
      <c r="R2042" s="44">
        <f>IFERROR(ABS(E2042-'02_대상물건입력'!B11)/'02_대상물건입력'!B11,"")</f>
        <v>8.6158544642988277E-2</v>
      </c>
      <c r="S2042" s="38">
        <f>IFERROR(ABS(J2042-'02_대상물건입력'!B10),"")</f>
        <v>4</v>
      </c>
      <c r="T2042" s="38">
        <f>IFERROR(ABS('01_설정'!B4-F2042),"")</f>
        <v>308</v>
      </c>
      <c r="U2042" s="38">
        <f>IFERROR(ABS(K2042-YEAR('02_대상물건입력'!B14)),"")</f>
        <v>7</v>
      </c>
      <c r="V2042" s="38" t="str">
        <f>IF(B2042="","",IF(AND(E2042&gt;0,F2042&gt;0,H2042&gt;0,OR('04A_국토부원자료'!P2043="",'04A_국토부원자료'!P2043="-"),IF('01_설정'!B10=1,N2042=1,TRUE),R2042&lt;='01_설정'!B5,S2042&lt;='01_설정'!B6,T2042&lt;='01_설정'!B7,U2042&lt;='01_설정'!B8),"Y",""))</f>
        <v>Y</v>
      </c>
      <c r="W2042" s="40">
        <f>IF(V2042&lt;&gt;"Y","",MAX(0,(1-R2042/'01_설정'!B5))*'01_설정'!B14+MAX(0,(1-S2042/'01_설정'!B6))*'01_설정'!B15+MAX(0,(1-T2042/'01_설정'!B7))*'01_설정'!B16+MAX(0,(1-U2042/'01_설정'!B8))*'01_설정'!B17+O2042*'01_설정'!B11+Q2042*'01_설정'!B12+P2042*'01_설정'!B13)</f>
        <v>32.755034372786895</v>
      </c>
      <c r="X2042" s="38">
        <f>IF(W2042="","",1+COUNTIFS($W$4:$W$3003,"&gt;"&amp;W2042)+COUNTIFS($W$4:W2042,W2042)-1)</f>
        <v>142</v>
      </c>
    </row>
    <row r="2043" spans="1:24" ht="16.5">
      <c r="A2043" s="38">
        <f>IF('04A_국토부원자료'!A2044="","",ROW()-3)</f>
        <v>2040</v>
      </c>
      <c r="B2043" s="39" t="str">
        <f>IFERROR('04A_국토부원자료'!B2044,"")</f>
        <v>서울특별시 송파구 방이동</v>
      </c>
      <c r="C2043" s="39" t="str">
        <f>IF(B2043="","",IF('04A_국토부원자료'!C2044&lt;&gt;"",'04A_국토부원자료'!C2044,TRIM('04A_국토부원자료'!D2044&amp;IF('04A_국토부원자료'!E2044&lt;&gt;"","-"&amp;'04A_국토부원자료'!E2044,""))))</f>
        <v>51</v>
      </c>
      <c r="D2043" s="39" t="str">
        <f>IFERROR('04A_국토부원자료'!F2044,"")</f>
        <v>올림픽파크리움</v>
      </c>
      <c r="E2043" s="40">
        <f>IFERROR(VALUE(SUBSTITUTE('04A_국토부원자료'!G2044,",","")),"")</f>
        <v>23.719000000000001</v>
      </c>
      <c r="F2043" s="41">
        <f>IFERROR(IF(AND('04A_국토부원자료'!H2044&lt;&gt;"",'04A_국토부원자료'!I2044&lt;&gt;""),DATE(INT(VALUE(SUBSTITUTE('04A_국토부원자료'!H2044,",",""))/100),MOD(VALUE(SUBSTITUTE('04A_국토부원자료'!H2044,",","")),100),VALUE(SUBSTITUTE('04A_국토부원자료'!I2044,",",""))),""),"")</f>
        <v>45804</v>
      </c>
      <c r="G2043" s="42">
        <f>IFERROR(VALUE(SUBSTITUTE('04A_국토부원자료'!J2044,",","")),"")</f>
        <v>26500</v>
      </c>
      <c r="H2043" s="43">
        <f t="shared" si="62"/>
        <v>265000000</v>
      </c>
      <c r="I2043" s="43">
        <f t="shared" si="63"/>
        <v>11172477.760445213</v>
      </c>
      <c r="J2043" s="38">
        <f>IFERROR(VALUE(SUBSTITUTE('04A_국토부원자료'!K2044,",","")),"")</f>
        <v>8</v>
      </c>
      <c r="K2043" s="38">
        <f>IFERROR(VALUE(SUBSTITUTE('04A_국토부원자료'!N2044,",","")),"")</f>
        <v>2016</v>
      </c>
      <c r="L2043" s="39" t="str">
        <f>IFERROR('04A_국토부원자료'!O2044,"")</f>
        <v>백제고분로 505</v>
      </c>
      <c r="M2043" s="39" t="str">
        <f>IFERROR('04A_국토부원자료'!Q2044,"")</f>
        <v>중개거래</v>
      </c>
      <c r="N2043" s="38">
        <f>IF(B2043="","",IF('02_대상물건입력'!B5="",1,IF(ISNUMBER(SEARCH('02_대상물건입력'!B5,B2043)),1,0)))</f>
        <v>1</v>
      </c>
      <c r="O2043" s="38">
        <f>IF(B2043="","",IF('02_대상물건입력'!B6="",1,IF(ISNUMBER(SEARCH('02_대상물건입력'!B6,B2043)),1,0)))</f>
        <v>0</v>
      </c>
      <c r="P2043" s="38">
        <f>IF(L2043="","",IF('02_대상물건입력'!B15="",0,IF(ISNUMBER(SEARCH('02_대상물건입력'!B15,L2043)),1,0)))</f>
        <v>0</v>
      </c>
      <c r="Q2043" s="38">
        <f>IF(D2043="","",IF('02_대상물건입력'!B8="",0,IF(ISNUMBER(SEARCH('02_대상물건입력'!B8,D2043)),1,0)))</f>
        <v>0</v>
      </c>
      <c r="R2043" s="44">
        <f>IFERROR(ABS(E2043-'02_대상물건입력'!B11)/'02_대상물건입력'!B11,"")</f>
        <v>0.1293479378037499</v>
      </c>
      <c r="S2043" s="38">
        <f>IFERROR(ABS(J2043-'02_대상물건입력'!B10),"")</f>
        <v>4</v>
      </c>
      <c r="T2043" s="38">
        <f>IFERROR(ABS('01_설정'!B4-F2043),"")</f>
        <v>308</v>
      </c>
      <c r="U2043" s="38">
        <f>IFERROR(ABS(K2043-YEAR('02_대상물건입력'!B14)),"")</f>
        <v>10</v>
      </c>
      <c r="V2043" s="38" t="str">
        <f>IF(B2043="","",IF(AND(E2043&gt;0,F2043&gt;0,H2043&gt;0,OR('04A_국토부원자료'!P2044="",'04A_국토부원자료'!P2044="-"),IF('01_설정'!B10=1,N2043=1,TRUE),R2043&lt;='01_설정'!B5,S2043&lt;='01_설정'!B6,T2043&lt;='01_설정'!B7,U2043&lt;='01_설정'!B8),"Y",""))</f>
        <v>Y</v>
      </c>
      <c r="W2043" s="40">
        <f>IF(V2043&lt;&gt;"Y","",MAX(0,(1-R2043/'01_설정'!B5))*'01_설정'!B14+MAX(0,(1-S2043/'01_설정'!B6))*'01_설정'!B15+MAX(0,(1-T2043/'01_설정'!B7))*'01_설정'!B16+MAX(0,(1-U2043/'01_설정'!B8))*'01_설정'!B17+O2043*'01_설정'!B11+Q2043*'01_설정'!B12+P2043*'01_설정'!B13)</f>
        <v>25.954367774639874</v>
      </c>
      <c r="X2043" s="38">
        <f>IF(W2043="","",1+COUNTIFS($W$4:$W$3003,"&gt;"&amp;W2043)+COUNTIFS($W$4:W2043,W2043)-1)</f>
        <v>205</v>
      </c>
    </row>
    <row r="2044" spans="1:24" ht="16.5">
      <c r="A2044" s="38">
        <f>IF('04A_국토부원자료'!A2045="","",ROW()-3)</f>
        <v>2041</v>
      </c>
      <c r="B2044" s="39" t="str">
        <f>IFERROR('04A_국토부원자료'!B2045,"")</f>
        <v>서울특별시 송파구 방이동</v>
      </c>
      <c r="C2044" s="39" t="str">
        <f>IF(B2044="","",IF('04A_국토부원자료'!C2045&lt;&gt;"",'04A_국토부원자료'!C2045,TRIM('04A_국토부원자료'!D2045&amp;IF('04A_국토부원자료'!E2045&lt;&gt;"","-"&amp;'04A_국토부원자료'!E2045,""))))</f>
        <v>47</v>
      </c>
      <c r="D2044" s="39" t="str">
        <f>IFERROR('04A_국토부원자료'!F2045,"")</f>
        <v>잠실헤리츠</v>
      </c>
      <c r="E2044" s="40">
        <f>IFERROR(VALUE(SUBSTITUTE('04A_국토부원자료'!G2045,",","")),"")</f>
        <v>16.43</v>
      </c>
      <c r="F2044" s="41">
        <f>IFERROR(IF(AND('04A_국토부원자료'!H2045&lt;&gt;"",'04A_국토부원자료'!I2045&lt;&gt;""),DATE(INT(VALUE(SUBSTITUTE('04A_국토부원자료'!H2045,",",""))/100),MOD(VALUE(SUBSTITUTE('04A_국토부원자료'!H2045,",","")),100),VALUE(SUBSTITUTE('04A_국토부원자료'!I2045,",",""))),""),"")</f>
        <v>45801</v>
      </c>
      <c r="G2044" s="42">
        <f>IFERROR(VALUE(SUBSTITUTE('04A_국토부원자료'!J2045,",","")),"")</f>
        <v>16700</v>
      </c>
      <c r="H2044" s="43">
        <f t="shared" si="62"/>
        <v>167000000</v>
      </c>
      <c r="I2044" s="43">
        <f t="shared" si="63"/>
        <v>10164333.536214242</v>
      </c>
      <c r="J2044" s="38">
        <f>IFERROR(VALUE(SUBSTITUTE('04A_국토부원자료'!K2045,",","")),"")</f>
        <v>8</v>
      </c>
      <c r="K2044" s="38">
        <f>IFERROR(VALUE(SUBSTITUTE('04A_국토부원자료'!N2045,",","")),"")</f>
        <v>2017</v>
      </c>
      <c r="L2044" s="39" t="str">
        <f>IFERROR('04A_국토부원자료'!O2045,"")</f>
        <v xml:space="preserve"> </v>
      </c>
      <c r="M2044" s="39" t="str">
        <f>IFERROR('04A_국토부원자료'!Q2045,"")</f>
        <v>중개거래</v>
      </c>
      <c r="N2044" s="38">
        <f>IF(B2044="","",IF('02_대상물건입력'!B5="",1,IF(ISNUMBER(SEARCH('02_대상물건입력'!B5,B2044)),1,0)))</f>
        <v>1</v>
      </c>
      <c r="O2044" s="38">
        <f>IF(B2044="","",IF('02_대상물건입력'!B6="",1,IF(ISNUMBER(SEARCH('02_대상물건입력'!B6,B2044)),1,0)))</f>
        <v>0</v>
      </c>
      <c r="P2044" s="38">
        <f>IF(L2044="","",IF('02_대상물건입력'!B15="",0,IF(ISNUMBER(SEARCH('02_대상물건입력'!B15,L2044)),1,0)))</f>
        <v>0</v>
      </c>
      <c r="Q2044" s="38">
        <f>IF(D2044="","",IF('02_대상물건입력'!B8="",0,IF(ISNUMBER(SEARCH('02_대상물건입력'!B8,D2044)),1,0)))</f>
        <v>0</v>
      </c>
      <c r="R2044" s="44">
        <f>IFERROR(ABS(E2044-'02_대상물건입력'!B11)/'02_대상물건입력'!B11,"")</f>
        <v>0.39690487027765131</v>
      </c>
      <c r="S2044" s="38">
        <f>IFERROR(ABS(J2044-'02_대상물건입력'!B10),"")</f>
        <v>4</v>
      </c>
      <c r="T2044" s="38">
        <f>IFERROR(ABS('01_설정'!B4-F2044),"")</f>
        <v>311</v>
      </c>
      <c r="U2044" s="38">
        <f>IFERROR(ABS(K2044-YEAR('02_대상물건입력'!B14)),"")</f>
        <v>9</v>
      </c>
      <c r="V2044" s="38" t="str">
        <f>IF(B2044="","",IF(AND(E2044&gt;0,F2044&gt;0,H2044&gt;0,OR('04A_국토부원자료'!P2045="",'04A_국토부원자료'!P2045="-"),IF('01_설정'!B10=1,N2044=1,TRUE),R2044&lt;='01_설정'!B5,S2044&lt;='01_설정'!B6,T2044&lt;='01_설정'!B7,U2044&lt;='01_설정'!B8),"Y",""))</f>
        <v/>
      </c>
      <c r="W2044" s="40" t="str">
        <f>IF(V2044&lt;&gt;"Y","",MAX(0,(1-R2044/'01_설정'!B5))*'01_설정'!B14+MAX(0,(1-S2044/'01_설정'!B6))*'01_설정'!B15+MAX(0,(1-T2044/'01_설정'!B7))*'01_설정'!B16+MAX(0,(1-U2044/'01_설정'!B8))*'01_설정'!B17+O2044*'01_설정'!B11+Q2044*'01_설정'!B12+P2044*'01_설정'!B13)</f>
        <v/>
      </c>
      <c r="X2044" s="38" t="str">
        <f>IF(W2044="","",1+COUNTIFS($W$4:$W$3003,"&gt;"&amp;W2044)+COUNTIFS($W$4:W2044,W2044)-1)</f>
        <v/>
      </c>
    </row>
    <row r="2045" spans="1:24" ht="16.5">
      <c r="A2045" s="38">
        <f>IF('04A_국토부원자료'!A2046="","",ROW()-3)</f>
        <v>2042</v>
      </c>
      <c r="B2045" s="39" t="str">
        <f>IFERROR('04A_국토부원자료'!B2046,"")</f>
        <v>서울특별시 송파구 방이동</v>
      </c>
      <c r="C2045" s="39" t="str">
        <f>IF(B2045="","",IF('04A_국토부원자료'!C2046&lt;&gt;"",'04A_국토부원자료'!C2046,TRIM('04A_국토부원자료'!D2046&amp;IF('04A_국토부원자료'!E2046&lt;&gt;"","-"&amp;'04A_국토부원자료'!E2046,""))))</f>
        <v>38-4</v>
      </c>
      <c r="D2045" s="39" t="str">
        <f>IFERROR('04A_국토부원자료'!F2046,"")</f>
        <v>벨리시모 오피스텔</v>
      </c>
      <c r="E2045" s="40">
        <f>IFERROR(VALUE(SUBSTITUTE('04A_국토부원자료'!G2046,",","")),"")</f>
        <v>19.53</v>
      </c>
      <c r="F2045" s="41">
        <f>IFERROR(IF(AND('04A_국토부원자료'!H2046&lt;&gt;"",'04A_국토부원자료'!I2046&lt;&gt;""),DATE(INT(VALUE(SUBSTITUTE('04A_국토부원자료'!H2046,",",""))/100),MOD(VALUE(SUBSTITUTE('04A_국토부원자료'!H2046,",","")),100),VALUE(SUBSTITUTE('04A_국토부원자료'!I2046,",",""))),""),"")</f>
        <v>45800</v>
      </c>
      <c r="G2045" s="42">
        <f>IFERROR(VALUE(SUBSTITUTE('04A_국토부원자료'!J2046,",","")),"")</f>
        <v>10000</v>
      </c>
      <c r="H2045" s="43">
        <f t="shared" si="62"/>
        <v>100000000</v>
      </c>
      <c r="I2045" s="43">
        <f t="shared" si="63"/>
        <v>5120327.7009728616</v>
      </c>
      <c r="J2045" s="38">
        <f>IFERROR(VALUE(SUBSTITUTE('04A_국토부원자료'!K2046,",","")),"")</f>
        <v>5</v>
      </c>
      <c r="K2045" s="38">
        <f>IFERROR(VALUE(SUBSTITUTE('04A_국토부원자료'!N2046,",","")),"")</f>
        <v>2013</v>
      </c>
      <c r="L2045" s="39" t="str">
        <f>IFERROR('04A_국토부원자료'!O2046,"")</f>
        <v>오금로11길 29-11</v>
      </c>
      <c r="M2045" s="39" t="str">
        <f>IFERROR('04A_국토부원자료'!Q2046,"")</f>
        <v>중개거래</v>
      </c>
      <c r="N2045" s="38">
        <f>IF(B2045="","",IF('02_대상물건입력'!B5="",1,IF(ISNUMBER(SEARCH('02_대상물건입력'!B5,B2045)),1,0)))</f>
        <v>1</v>
      </c>
      <c r="O2045" s="38">
        <f>IF(B2045="","",IF('02_대상물건입력'!B6="",1,IF(ISNUMBER(SEARCH('02_대상물건입력'!B6,B2045)),1,0)))</f>
        <v>0</v>
      </c>
      <c r="P2045" s="38">
        <f>IF(L2045="","",IF('02_대상물건입력'!B15="",0,IF(ISNUMBER(SEARCH('02_대상물건입력'!B15,L2045)),1,0)))</f>
        <v>0</v>
      </c>
      <c r="Q2045" s="38">
        <f>IF(D2045="","",IF('02_대상물건입력'!B8="",0,IF(ISNUMBER(SEARCH('02_대상물건입력'!B8,D2045)),1,0)))</f>
        <v>0</v>
      </c>
      <c r="R2045" s="44">
        <f>IFERROR(ABS(E2045-'02_대상물건입력'!B11)/'02_대상물건입력'!B11,"")</f>
        <v>0.28311333636777419</v>
      </c>
      <c r="S2045" s="38">
        <f>IFERROR(ABS(J2045-'02_대상물건입력'!B10),"")</f>
        <v>7</v>
      </c>
      <c r="T2045" s="38">
        <f>IFERROR(ABS('01_설정'!B4-F2045),"")</f>
        <v>312</v>
      </c>
      <c r="U2045" s="38">
        <f>IFERROR(ABS(K2045-YEAR('02_대상물건입력'!B14)),"")</f>
        <v>13</v>
      </c>
      <c r="V2045" s="38" t="str">
        <f>IF(B2045="","",IF(AND(E2045&gt;0,F2045&gt;0,H2045&gt;0,OR('04A_국토부원자료'!P2046="",'04A_국토부원자료'!P2046="-"),IF('01_설정'!B10=1,N2045=1,TRUE),R2045&lt;='01_설정'!B5,S2045&lt;='01_설정'!B6,T2045&lt;='01_설정'!B7,U2045&lt;='01_설정'!B8),"Y",""))</f>
        <v/>
      </c>
      <c r="W2045" s="40" t="str">
        <f>IF(V2045&lt;&gt;"Y","",MAX(0,(1-R2045/'01_설정'!B5))*'01_설정'!B14+MAX(0,(1-S2045/'01_설정'!B6))*'01_설정'!B15+MAX(0,(1-T2045/'01_설정'!B7))*'01_설정'!B16+MAX(0,(1-U2045/'01_설정'!B8))*'01_설정'!B17+O2045*'01_설정'!B11+Q2045*'01_설정'!B12+P2045*'01_설정'!B13)</f>
        <v/>
      </c>
      <c r="X2045" s="38" t="str">
        <f>IF(W2045="","",1+COUNTIFS($W$4:$W$3003,"&gt;"&amp;W2045)+COUNTIFS($W$4:W2045,W2045)-1)</f>
        <v/>
      </c>
    </row>
    <row r="2046" spans="1:24" ht="16.5">
      <c r="A2046" s="38">
        <f>IF('04A_국토부원자료'!A2047="","",ROW()-3)</f>
        <v>2043</v>
      </c>
      <c r="B2046" s="39" t="str">
        <f>IFERROR('04A_국토부원자료'!B2047,"")</f>
        <v>서울특별시 송파구 방이동</v>
      </c>
      <c r="C2046" s="39" t="str">
        <f>IF(B2046="","",IF('04A_국토부원자료'!C2047&lt;&gt;"",'04A_국토부원자료'!C2047,TRIM('04A_국토부원자료'!D2047&amp;IF('04A_국토부원자료'!E2047&lt;&gt;"","-"&amp;'04A_국토부원자료'!E2047,""))))</f>
        <v>50</v>
      </c>
      <c r="D2046" s="39" t="str">
        <f>IFERROR('04A_국토부원자료'!F2047,"")</f>
        <v>잠실엘퍼스트오피스텔</v>
      </c>
      <c r="E2046" s="40">
        <f>IFERROR(VALUE(SUBSTITUTE('04A_국토부원자료'!G2047,",","")),"")</f>
        <v>19.286300000000001</v>
      </c>
      <c r="F2046" s="41">
        <f>IFERROR(IF(AND('04A_국토부원자료'!H2047&lt;&gt;"",'04A_국토부원자료'!I2047&lt;&gt;""),DATE(INT(VALUE(SUBSTITUTE('04A_국토부원자료'!H2047,",",""))/100),MOD(VALUE(SUBSTITUTE('04A_국토부원자료'!H2047,",","")),100),VALUE(SUBSTITUTE('04A_국토부원자료'!I2047,",",""))),""),"")</f>
        <v>45800</v>
      </c>
      <c r="G2046" s="42">
        <f>IFERROR(VALUE(SUBSTITUTE('04A_국토부원자료'!J2047,",","")),"")</f>
        <v>22500</v>
      </c>
      <c r="H2046" s="43">
        <f t="shared" si="62"/>
        <v>225000000</v>
      </c>
      <c r="I2046" s="43">
        <f t="shared" si="63"/>
        <v>11666312.356439544</v>
      </c>
      <c r="J2046" s="38">
        <f>IFERROR(VALUE(SUBSTITUTE('04A_국토부원자료'!K2047,",","")),"")</f>
        <v>7</v>
      </c>
      <c r="K2046" s="38">
        <f>IFERROR(VALUE(SUBSTITUTE('04A_국토부원자료'!N2047,",","")),"")</f>
        <v>2019</v>
      </c>
      <c r="L2046" s="39" t="str">
        <f>IFERROR('04A_국토부원자료'!O2047,"")</f>
        <v>백제고분로51길 7</v>
      </c>
      <c r="M2046" s="39" t="str">
        <f>IFERROR('04A_국토부원자료'!Q2047,"")</f>
        <v>중개거래</v>
      </c>
      <c r="N2046" s="38">
        <f>IF(B2046="","",IF('02_대상물건입력'!B5="",1,IF(ISNUMBER(SEARCH('02_대상물건입력'!B5,B2046)),1,0)))</f>
        <v>1</v>
      </c>
      <c r="O2046" s="38">
        <f>IF(B2046="","",IF('02_대상물건입력'!B6="",1,IF(ISNUMBER(SEARCH('02_대상물건입력'!B6,B2046)),1,0)))</f>
        <v>0</v>
      </c>
      <c r="P2046" s="38">
        <f>IF(L2046="","",IF('02_대상물건입력'!B15="",0,IF(ISNUMBER(SEARCH('02_대상물건입력'!B15,L2046)),1,0)))</f>
        <v>0</v>
      </c>
      <c r="Q2046" s="38">
        <f>IF(D2046="","",IF('02_대상물건입력'!B8="",0,IF(ISNUMBER(SEARCH('02_대상물건입력'!B8,D2046)),1,0)))</f>
        <v>0</v>
      </c>
      <c r="R2046" s="44">
        <f>IFERROR(ABS(E2046-'02_대상물건입력'!B11)/'02_대상물건입력'!B11,"")</f>
        <v>0.29205881921094745</v>
      </c>
      <c r="S2046" s="38">
        <f>IFERROR(ABS(J2046-'02_대상물건입력'!B10),"")</f>
        <v>5</v>
      </c>
      <c r="T2046" s="38">
        <f>IFERROR(ABS('01_설정'!B4-F2046),"")</f>
        <v>312</v>
      </c>
      <c r="U2046" s="38">
        <f>IFERROR(ABS(K2046-YEAR('02_대상물건입력'!B14)),"")</f>
        <v>7</v>
      </c>
      <c r="V2046" s="38" t="str">
        <f>IF(B2046="","",IF(AND(E2046&gt;0,F2046&gt;0,H2046&gt;0,OR('04A_국토부원자료'!P2047="",'04A_국토부원자료'!P2047="-"),IF('01_설정'!B10=1,N2046=1,TRUE),R2046&lt;='01_설정'!B5,S2046&lt;='01_설정'!B6,T2046&lt;='01_설정'!B7,U2046&lt;='01_설정'!B8),"Y",""))</f>
        <v/>
      </c>
      <c r="W2046" s="40" t="str">
        <f>IF(V2046&lt;&gt;"Y","",MAX(0,(1-R2046/'01_설정'!B5))*'01_설정'!B14+MAX(0,(1-S2046/'01_설정'!B6))*'01_설정'!B15+MAX(0,(1-T2046/'01_설정'!B7))*'01_설정'!B16+MAX(0,(1-U2046/'01_설정'!B8))*'01_설정'!B17+O2046*'01_설정'!B11+Q2046*'01_설정'!B12+P2046*'01_설정'!B13)</f>
        <v/>
      </c>
      <c r="X2046" s="38" t="str">
        <f>IF(W2046="","",1+COUNTIFS($W$4:$W$3003,"&gt;"&amp;W2046)+COUNTIFS($W$4:W2046,W2046)-1)</f>
        <v/>
      </c>
    </row>
    <row r="2047" spans="1:24" ht="16.5">
      <c r="A2047" s="38">
        <f>IF('04A_국토부원자료'!A2048="","",ROW()-3)</f>
        <v>2044</v>
      </c>
      <c r="B2047" s="39" t="str">
        <f>IFERROR('04A_국토부원자료'!B2048,"")</f>
        <v>서울특별시 송파구 방이동</v>
      </c>
      <c r="C2047" s="39" t="str">
        <f>IF(B2047="","",IF('04A_국토부원자료'!C2048&lt;&gt;"",'04A_국토부원자료'!C2048,TRIM('04A_국토부원자료'!D2048&amp;IF('04A_국토부원자료'!E2048&lt;&gt;"","-"&amp;'04A_국토부원자료'!E2048,""))))</f>
        <v>51-2</v>
      </c>
      <c r="D2047" s="39" t="str">
        <f>IFERROR('04A_국토부원자료'!F2048,"")</f>
        <v>(51-2)</v>
      </c>
      <c r="E2047" s="40">
        <f>IFERROR(VALUE(SUBSTITUTE('04A_국토부원자료'!G2048,",","")),"")</f>
        <v>33.74</v>
      </c>
      <c r="F2047" s="41">
        <f>IFERROR(IF(AND('04A_국토부원자료'!H2048&lt;&gt;"",'04A_국토부원자료'!I2048&lt;&gt;""),DATE(INT(VALUE(SUBSTITUTE('04A_국토부원자료'!H2048,",",""))/100),MOD(VALUE(SUBSTITUTE('04A_국토부원자료'!H2048,",","")),100),VALUE(SUBSTITUTE('04A_국토부원자료'!I2048,",",""))),""),"")</f>
        <v>45800</v>
      </c>
      <c r="G2047" s="42">
        <f>IFERROR(VALUE(SUBSTITUTE('04A_국토부원자료'!J2048,",","")),"")</f>
        <v>16500</v>
      </c>
      <c r="H2047" s="43">
        <f t="shared" si="62"/>
        <v>165000000</v>
      </c>
      <c r="I2047" s="43">
        <f t="shared" si="63"/>
        <v>4890337.8778897449</v>
      </c>
      <c r="J2047" s="38">
        <f>IFERROR(VALUE(SUBSTITUTE('04A_국토부원자료'!K2048,",","")),"")</f>
        <v>13</v>
      </c>
      <c r="K2047" s="38">
        <f>IFERROR(VALUE(SUBSTITUTE('04A_국토부원자료'!N2048,",","")),"")</f>
        <v>1991</v>
      </c>
      <c r="L2047" s="39" t="str">
        <f>IFERROR('04A_국토부원자료'!O2048,"")</f>
        <v>백제고분로 501</v>
      </c>
      <c r="M2047" s="39" t="str">
        <f>IFERROR('04A_국토부원자료'!Q2048,"")</f>
        <v>중개거래</v>
      </c>
      <c r="N2047" s="38">
        <f>IF(B2047="","",IF('02_대상물건입력'!B5="",1,IF(ISNUMBER(SEARCH('02_대상물건입력'!B5,B2047)),1,0)))</f>
        <v>1</v>
      </c>
      <c r="O2047" s="38">
        <f>IF(B2047="","",IF('02_대상물건입력'!B6="",1,IF(ISNUMBER(SEARCH('02_대상물건입력'!B6,B2047)),1,0)))</f>
        <v>0</v>
      </c>
      <c r="P2047" s="38">
        <f>IF(L2047="","",IF('02_대상물건입력'!B15="",0,IF(ISNUMBER(SEARCH('02_대상물건입력'!B15,L2047)),1,0)))</f>
        <v>0</v>
      </c>
      <c r="Q2047" s="38">
        <f>IF(D2047="","",IF('02_대상물건입력'!B8="",0,IF(ISNUMBER(SEARCH('02_대상물건입력'!B8,D2047)),1,0)))</f>
        <v>0</v>
      </c>
      <c r="R2047" s="44">
        <f>IFERROR(ABS(E2047-'02_대상물건입력'!B11)/'02_대상물건입력'!B11,"")</f>
        <v>0.2384923722965335</v>
      </c>
      <c r="S2047" s="38">
        <f>IFERROR(ABS(J2047-'02_대상물건입력'!B10),"")</f>
        <v>1</v>
      </c>
      <c r="T2047" s="38">
        <f>IFERROR(ABS('01_설정'!B4-F2047),"")</f>
        <v>312</v>
      </c>
      <c r="U2047" s="38">
        <f>IFERROR(ABS(K2047-YEAR('02_대상물건입력'!B14)),"")</f>
        <v>35</v>
      </c>
      <c r="V2047" s="38" t="str">
        <f>IF(B2047="","",IF(AND(E2047&gt;0,F2047&gt;0,H2047&gt;0,OR('04A_국토부원자료'!P2048="",'04A_국토부원자료'!P2048="-"),IF('01_설정'!B10=1,N2047=1,TRUE),R2047&lt;='01_설정'!B5,S2047&lt;='01_설정'!B6,T2047&lt;='01_설정'!B7,U2047&lt;='01_설정'!B8),"Y",""))</f>
        <v/>
      </c>
      <c r="W2047" s="40" t="str">
        <f>IF(V2047&lt;&gt;"Y","",MAX(0,(1-R2047/'01_설정'!B5))*'01_설정'!B14+MAX(0,(1-S2047/'01_설정'!B6))*'01_설정'!B15+MAX(0,(1-T2047/'01_설정'!B7))*'01_설정'!B16+MAX(0,(1-U2047/'01_설정'!B8))*'01_설정'!B17+O2047*'01_설정'!B11+Q2047*'01_설정'!B12+P2047*'01_설정'!B13)</f>
        <v/>
      </c>
      <c r="X2047" s="38" t="str">
        <f>IF(W2047="","",1+COUNTIFS($W$4:$W$3003,"&gt;"&amp;W2047)+COUNTIFS($W$4:W2047,W2047)-1)</f>
        <v/>
      </c>
    </row>
    <row r="2048" spans="1:24" ht="16.5">
      <c r="A2048" s="38">
        <f>IF('04A_국토부원자료'!A2049="","",ROW()-3)</f>
        <v>2045</v>
      </c>
      <c r="B2048" s="39" t="str">
        <f>IFERROR('04A_국토부원자료'!B2049,"")</f>
        <v>서울특별시 송파구 방이동</v>
      </c>
      <c r="C2048" s="39" t="str">
        <f>IF(B2048="","",IF('04A_국토부원자료'!C2049&lt;&gt;"",'04A_국토부원자료'!C2049,TRIM('04A_국토부원자료'!D2049&amp;IF('04A_국토부원자료'!E2049&lt;&gt;"","-"&amp;'04A_국토부원자료'!E2049,""))))</f>
        <v>22-5</v>
      </c>
      <c r="D2048" s="39" t="str">
        <f>IFERROR('04A_국토부원자료'!F2049,"")</f>
        <v>잠실리시온</v>
      </c>
      <c r="E2048" s="40">
        <f>IFERROR(VALUE(SUBSTITUTE('04A_국토부원자료'!G2049,",","")),"")</f>
        <v>43.05</v>
      </c>
      <c r="F2048" s="41">
        <f>IFERROR(IF(AND('04A_국토부원자료'!H2049&lt;&gt;"",'04A_국토부원자료'!I2049&lt;&gt;""),DATE(INT(VALUE(SUBSTITUTE('04A_국토부원자료'!H2049,",",""))/100),MOD(VALUE(SUBSTITUTE('04A_국토부원자료'!H2049,",","")),100),VALUE(SUBSTITUTE('04A_국토부원자료'!I2049,",",""))),""),"")</f>
        <v>45799</v>
      </c>
      <c r="G2048" s="42">
        <f>IFERROR(VALUE(SUBSTITUTE('04A_국토부원자료'!J2049,",","")),"")</f>
        <v>33000</v>
      </c>
      <c r="H2048" s="43">
        <f t="shared" si="62"/>
        <v>330000000</v>
      </c>
      <c r="I2048" s="43">
        <f t="shared" si="63"/>
        <v>7665505.226480837</v>
      </c>
      <c r="J2048" s="38">
        <f>IFERROR(VALUE(SUBSTITUTE('04A_국토부원자료'!K2049,",","")),"")</f>
        <v>5</v>
      </c>
      <c r="K2048" s="38">
        <f>IFERROR(VALUE(SUBSTITUTE('04A_국토부원자료'!N2049,",","")),"")</f>
        <v>2004</v>
      </c>
      <c r="L2048" s="39" t="str">
        <f>IFERROR('04A_국토부원자료'!O2049,"")</f>
        <v>오금로 87</v>
      </c>
      <c r="M2048" s="39" t="str">
        <f>IFERROR('04A_국토부원자료'!Q2049,"")</f>
        <v>중개거래</v>
      </c>
      <c r="N2048" s="38">
        <f>IF(B2048="","",IF('02_대상물건입력'!B5="",1,IF(ISNUMBER(SEARCH('02_대상물건입력'!B5,B2048)),1,0)))</f>
        <v>1</v>
      </c>
      <c r="O2048" s="38">
        <f>IF(B2048="","",IF('02_대상물건입력'!B6="",1,IF(ISNUMBER(SEARCH('02_대상물건입력'!B6,B2048)),1,0)))</f>
        <v>0</v>
      </c>
      <c r="P2048" s="38">
        <f>IF(L2048="","",IF('02_대상물건입력'!B15="",0,IF(ISNUMBER(SEARCH('02_대상물건입력'!B15,L2048)),1,0)))</f>
        <v>0</v>
      </c>
      <c r="Q2048" s="38">
        <f>IF(D2048="","",IF('02_대상물건입력'!B8="",0,IF(ISNUMBER(SEARCH('02_대상물건입력'!B8,D2048)),1,0)))</f>
        <v>0</v>
      </c>
      <c r="R2048" s="44">
        <f>IFERROR(ABS(E2048-'02_대상물건입력'!B11)/'02_대상물건입력'!B11,"")</f>
        <v>0.58023404349039009</v>
      </c>
      <c r="S2048" s="38">
        <f>IFERROR(ABS(J2048-'02_대상물건입력'!B10),"")</f>
        <v>7</v>
      </c>
      <c r="T2048" s="38">
        <f>IFERROR(ABS('01_설정'!B4-F2048),"")</f>
        <v>313</v>
      </c>
      <c r="U2048" s="38">
        <f>IFERROR(ABS(K2048-YEAR('02_대상물건입력'!B14)),"")</f>
        <v>22</v>
      </c>
      <c r="V2048" s="38" t="str">
        <f>IF(B2048="","",IF(AND(E2048&gt;0,F2048&gt;0,H2048&gt;0,OR('04A_국토부원자료'!P2049="",'04A_국토부원자료'!P2049="-"),IF('01_설정'!B10=1,N2048=1,TRUE),R2048&lt;='01_설정'!B5,S2048&lt;='01_설정'!B6,T2048&lt;='01_설정'!B7,U2048&lt;='01_설정'!B8),"Y",""))</f>
        <v/>
      </c>
      <c r="W2048" s="40" t="str">
        <f>IF(V2048&lt;&gt;"Y","",MAX(0,(1-R2048/'01_설정'!B5))*'01_설정'!B14+MAX(0,(1-S2048/'01_설정'!B6))*'01_설정'!B15+MAX(0,(1-T2048/'01_설정'!B7))*'01_설정'!B16+MAX(0,(1-U2048/'01_설정'!B8))*'01_설정'!B17+O2048*'01_설정'!B11+Q2048*'01_설정'!B12+P2048*'01_설정'!B13)</f>
        <v/>
      </c>
      <c r="X2048" s="38" t="str">
        <f>IF(W2048="","",1+COUNTIFS($W$4:$W$3003,"&gt;"&amp;W2048)+COUNTIFS($W$4:W2048,W2048)-1)</f>
        <v/>
      </c>
    </row>
    <row r="2049" spans="1:24" ht="16.5">
      <c r="A2049" s="38">
        <f>IF('04A_국토부원자료'!A2050="","",ROW()-3)</f>
        <v>2046</v>
      </c>
      <c r="B2049" s="39" t="str">
        <f>IFERROR('04A_국토부원자료'!B2050,"")</f>
        <v>서울특별시 송파구 방이동</v>
      </c>
      <c r="C2049" s="39" t="str">
        <f>IF(B2049="","",IF('04A_국토부원자료'!C2050&lt;&gt;"",'04A_국토부원자료'!C2050,TRIM('04A_국토부원자료'!D2050&amp;IF('04A_국토부원자료'!E2050&lt;&gt;"","-"&amp;'04A_국토부원자료'!E2050,""))))</f>
        <v>46-2</v>
      </c>
      <c r="D2049" s="39" t="str">
        <f>IFERROR('04A_국토부원자료'!F2050,"")</f>
        <v>사보이시티잠실</v>
      </c>
      <c r="E2049" s="40">
        <f>IFERROR(VALUE(SUBSTITUTE('04A_국토부원자료'!G2050,",","")),"")</f>
        <v>23.728999999999999</v>
      </c>
      <c r="F2049" s="41">
        <f>IFERROR(IF(AND('04A_국토부원자료'!H2050&lt;&gt;"",'04A_국토부원자료'!I2050&lt;&gt;""),DATE(INT(VALUE(SUBSTITUTE('04A_국토부원자료'!H2050,",",""))/100),MOD(VALUE(SUBSTITUTE('04A_국토부원자료'!H2050,",","")),100),VALUE(SUBSTITUTE('04A_국토부원자료'!I2050,",",""))),""),"")</f>
        <v>45796</v>
      </c>
      <c r="G2049" s="42">
        <f>IFERROR(VALUE(SUBSTITUTE('04A_국토부원자료'!J2050,",","")),"")</f>
        <v>29400</v>
      </c>
      <c r="H2049" s="43">
        <f t="shared" si="62"/>
        <v>294000000</v>
      </c>
      <c r="I2049" s="43">
        <f t="shared" si="63"/>
        <v>12389902.650764888</v>
      </c>
      <c r="J2049" s="38">
        <f>IFERROR(VALUE(SUBSTITUTE('04A_국토부원자료'!K2050,",","")),"")</f>
        <v>16</v>
      </c>
      <c r="K2049" s="38">
        <f>IFERROR(VALUE(SUBSTITUTE('04A_국토부원자료'!N2050,",","")),"")</f>
        <v>2021</v>
      </c>
      <c r="L2049" s="39" t="str">
        <f>IFERROR('04A_국토부원자료'!O2050,"")</f>
        <v>오금로11길 45</v>
      </c>
      <c r="M2049" s="39" t="str">
        <f>IFERROR('04A_국토부원자료'!Q2050,"")</f>
        <v>중개거래</v>
      </c>
      <c r="N2049" s="38">
        <f>IF(B2049="","",IF('02_대상물건입력'!B5="",1,IF(ISNUMBER(SEARCH('02_대상물건입력'!B5,B2049)),1,0)))</f>
        <v>1</v>
      </c>
      <c r="O2049" s="38">
        <f>IF(B2049="","",IF('02_대상물건입력'!B6="",1,IF(ISNUMBER(SEARCH('02_대상물건입력'!B6,B2049)),1,0)))</f>
        <v>0</v>
      </c>
      <c r="P2049" s="38">
        <f>IF(L2049="","",IF('02_대상물건입력'!B15="",0,IF(ISNUMBER(SEARCH('02_대상물건입력'!B15,L2049)),1,0)))</f>
        <v>0</v>
      </c>
      <c r="Q2049" s="38">
        <f>IF(D2049="","",IF('02_대상물건입력'!B8="",0,IF(ISNUMBER(SEARCH('02_대상물건입력'!B8,D2049)),1,0)))</f>
        <v>0</v>
      </c>
      <c r="R2049" s="44">
        <f>IFERROR(ABS(E2049-'02_대상물건입력'!B11)/'02_대상물건입력'!B11,"")</f>
        <v>0.12898086833952457</v>
      </c>
      <c r="S2049" s="38">
        <f>IFERROR(ABS(J2049-'02_대상물건입력'!B10),"")</f>
        <v>4</v>
      </c>
      <c r="T2049" s="38">
        <f>IFERROR(ABS('01_설정'!B4-F2049),"")</f>
        <v>316</v>
      </c>
      <c r="U2049" s="38">
        <f>IFERROR(ABS(K2049-YEAR('02_대상물건입력'!B14)),"")</f>
        <v>5</v>
      </c>
      <c r="V2049" s="38" t="str">
        <f>IF(B2049="","",IF(AND(E2049&gt;0,F2049&gt;0,H2049&gt;0,OR('04A_국토부원자료'!P2050="",'04A_국토부원자료'!P2050="-"),IF('01_설정'!B10=1,N2049=1,TRUE),R2049&lt;='01_설정'!B5,S2049&lt;='01_설정'!B6,T2049&lt;='01_설정'!B7,U2049&lt;='01_설정'!B8),"Y",""))</f>
        <v>Y</v>
      </c>
      <c r="W2049" s="40">
        <f>IF(V2049&lt;&gt;"Y","",MAX(0,(1-R2049/'01_설정'!B5))*'01_설정'!B14+MAX(0,(1-S2049/'01_설정'!B6))*'01_설정'!B15+MAX(0,(1-T2049/'01_설정'!B7))*'01_설정'!B16+MAX(0,(1-U2049/'01_설정'!B8))*'01_설정'!B17+O2049*'01_설정'!B11+Q2049*'01_설정'!B12+P2049*'01_설정'!B13)</f>
        <v>30.855163038176631</v>
      </c>
      <c r="X2049" s="38">
        <f>IF(W2049="","",1+COUNTIFS($W$4:$W$3003,"&gt;"&amp;W2049)+COUNTIFS($W$4:W2049,W2049)-1)</f>
        <v>165</v>
      </c>
    </row>
    <row r="2050" spans="1:24" ht="16.5">
      <c r="A2050" s="38">
        <f>IF('04A_국토부원자료'!A2051="","",ROW()-3)</f>
        <v>2047</v>
      </c>
      <c r="B2050" s="39" t="str">
        <f>IFERROR('04A_국토부원자료'!B2051,"")</f>
        <v>서울특별시 송파구 방이동</v>
      </c>
      <c r="C2050" s="39" t="str">
        <f>IF(B2050="","",IF('04A_국토부원자료'!C2051&lt;&gt;"",'04A_국토부원자료'!C2051,TRIM('04A_국토부원자료'!D2051&amp;IF('04A_국토부원자료'!E2051&lt;&gt;"","-"&amp;'04A_국토부원자료'!E2051,""))))</f>
        <v>28-3</v>
      </c>
      <c r="D2050" s="39" t="str">
        <f>IFERROR('04A_국토부원자료'!F2051,"")</f>
        <v>잠실 푸르지오발라드</v>
      </c>
      <c r="E2050" s="40">
        <f>IFERROR(VALUE(SUBSTITUTE('04A_국토부원자료'!G2051,",","")),"")</f>
        <v>58.01</v>
      </c>
      <c r="F2050" s="41">
        <f>IFERROR(IF(AND('04A_국토부원자료'!H2051&lt;&gt;"",'04A_국토부원자료'!I2051&lt;&gt;""),DATE(INT(VALUE(SUBSTITUTE('04A_국토부원자료'!H2051,",",""))/100),MOD(VALUE(SUBSTITUTE('04A_국토부원자료'!H2051,",","")),100),VALUE(SUBSTITUTE('04A_국토부원자료'!I2051,",",""))),""),"")</f>
        <v>45793</v>
      </c>
      <c r="G2050" s="42">
        <f>IFERROR(VALUE(SUBSTITUTE('04A_국토부원자료'!J2051,",","")),"")</f>
        <v>153856</v>
      </c>
      <c r="H2050" s="43">
        <f t="shared" si="62"/>
        <v>1538560000</v>
      </c>
      <c r="I2050" s="43">
        <f t="shared" si="63"/>
        <v>26522323.737286676</v>
      </c>
      <c r="J2050" s="38">
        <f>IFERROR(VALUE(SUBSTITUTE('04A_국토부원자료'!K2051,",","")),"")</f>
        <v>9</v>
      </c>
      <c r="K2050" s="38">
        <f>IFERROR(VALUE(SUBSTITUTE('04A_국토부원자료'!N2051,",","")),"")</f>
        <v>2024</v>
      </c>
      <c r="L2050" s="39" t="str">
        <f>IFERROR('04A_국토부원자료'!O2051,"")</f>
        <v>오금로11길 11-1</v>
      </c>
      <c r="M2050" s="39" t="str">
        <f>IFERROR('04A_국토부원자료'!Q2051,"")</f>
        <v>직거래</v>
      </c>
      <c r="N2050" s="38">
        <f>IF(B2050="","",IF('02_대상물건입력'!B5="",1,IF(ISNUMBER(SEARCH('02_대상물건입력'!B5,B2050)),1,0)))</f>
        <v>1</v>
      </c>
      <c r="O2050" s="38">
        <f>IF(B2050="","",IF('02_대상물건입력'!B6="",1,IF(ISNUMBER(SEARCH('02_대상물건입력'!B6,B2050)),1,0)))</f>
        <v>0</v>
      </c>
      <c r="P2050" s="38">
        <f>IF(L2050="","",IF('02_대상물건입력'!B15="",0,IF(ISNUMBER(SEARCH('02_대상물건입력'!B15,L2050)),1,0)))</f>
        <v>0</v>
      </c>
      <c r="Q2050" s="38">
        <f>IF(D2050="","",IF('02_대상물건입력'!B8="",0,IF(ISNUMBER(SEARCH('02_대상물건입력'!B8,D2050)),1,0)))</f>
        <v>0</v>
      </c>
      <c r="R2050" s="44">
        <f>IFERROR(ABS(E2050-'02_대상물건입력'!B11)/'02_대상물건입력'!B11,"")</f>
        <v>1.1293699619716036</v>
      </c>
      <c r="S2050" s="38">
        <f>IFERROR(ABS(J2050-'02_대상물건입력'!B10),"")</f>
        <v>3</v>
      </c>
      <c r="T2050" s="38">
        <f>IFERROR(ABS('01_설정'!B4-F2050),"")</f>
        <v>319</v>
      </c>
      <c r="U2050" s="38">
        <f>IFERROR(ABS(K2050-YEAR('02_대상물건입력'!B14)),"")</f>
        <v>2</v>
      </c>
      <c r="V2050" s="38" t="str">
        <f>IF(B2050="","",IF(AND(E2050&gt;0,F2050&gt;0,H2050&gt;0,OR('04A_국토부원자료'!P2051="",'04A_국토부원자료'!P2051="-"),IF('01_설정'!B10=1,N2050=1,TRUE),R2050&lt;='01_설정'!B5,S2050&lt;='01_설정'!B6,T2050&lt;='01_설정'!B7,U2050&lt;='01_설정'!B8),"Y",""))</f>
        <v/>
      </c>
      <c r="W2050" s="40" t="str">
        <f>IF(V2050&lt;&gt;"Y","",MAX(0,(1-R2050/'01_설정'!B5))*'01_설정'!B14+MAX(0,(1-S2050/'01_설정'!B6))*'01_설정'!B15+MAX(0,(1-T2050/'01_설정'!B7))*'01_설정'!B16+MAX(0,(1-U2050/'01_설정'!B8))*'01_설정'!B17+O2050*'01_설정'!B11+Q2050*'01_설정'!B12+P2050*'01_설정'!B13)</f>
        <v/>
      </c>
      <c r="X2050" s="38" t="str">
        <f>IF(W2050="","",1+COUNTIFS($W$4:$W$3003,"&gt;"&amp;W2050)+COUNTIFS($W$4:W2050,W2050)-1)</f>
        <v/>
      </c>
    </row>
    <row r="2051" spans="1:24" ht="16.5">
      <c r="A2051" s="38">
        <f>IF('04A_국토부원자료'!A2052="","",ROW()-3)</f>
        <v>2048</v>
      </c>
      <c r="B2051" s="39" t="str">
        <f>IFERROR('04A_국토부원자료'!B2052,"")</f>
        <v>서울특별시 송파구 방이동</v>
      </c>
      <c r="C2051" s="39" t="str">
        <f>IF(B2051="","",IF('04A_국토부원자료'!C2052&lt;&gt;"",'04A_국토부원자료'!C2052,TRIM('04A_국토부원자료'!D2052&amp;IF('04A_국토부원자료'!E2052&lt;&gt;"","-"&amp;'04A_국토부원자료'!E2052,""))))</f>
        <v>41-8</v>
      </c>
      <c r="D2051" s="39" t="str">
        <f>IFERROR('04A_국토부원자료'!F2052,"")</f>
        <v>잠실 벨솔레 오피스텔</v>
      </c>
      <c r="E2051" s="40">
        <f>IFERROR(VALUE(SUBSTITUTE('04A_국토부원자료'!G2052,",","")),"")</f>
        <v>29.324999999999999</v>
      </c>
      <c r="F2051" s="41">
        <f>IFERROR(IF(AND('04A_국토부원자료'!H2052&lt;&gt;"",'04A_국토부원자료'!I2052&lt;&gt;""),DATE(INT(VALUE(SUBSTITUTE('04A_국토부원자료'!H2052,",",""))/100),MOD(VALUE(SUBSTITUTE('04A_국토부원자료'!H2052,",","")),100),VALUE(SUBSTITUTE('04A_국토부원자료'!I2052,",",""))),""),"")</f>
        <v>45792</v>
      </c>
      <c r="G2051" s="42">
        <f>IFERROR(VALUE(SUBSTITUTE('04A_국토부원자료'!J2052,",","")),"")</f>
        <v>33500</v>
      </c>
      <c r="H2051" s="43">
        <f t="shared" si="62"/>
        <v>335000000</v>
      </c>
      <c r="I2051" s="43">
        <f t="shared" si="63"/>
        <v>11423699.914748508</v>
      </c>
      <c r="J2051" s="38">
        <f>IFERROR(VALUE(SUBSTITUTE('04A_국토부원자료'!K2052,",","")),"")</f>
        <v>18</v>
      </c>
      <c r="K2051" s="38">
        <f>IFERROR(VALUE(SUBSTITUTE('04A_국토부원자료'!N2052,",","")),"")</f>
        <v>2020</v>
      </c>
      <c r="L2051" s="39" t="str">
        <f>IFERROR('04A_국토부원자료'!O2052,"")</f>
        <v>올림픽로34길 5-13</v>
      </c>
      <c r="M2051" s="39" t="str">
        <f>IFERROR('04A_국토부원자료'!Q2052,"")</f>
        <v>직거래</v>
      </c>
      <c r="N2051" s="38">
        <f>IF(B2051="","",IF('02_대상물건입력'!B5="",1,IF(ISNUMBER(SEARCH('02_대상물건입력'!B5,B2051)),1,0)))</f>
        <v>1</v>
      </c>
      <c r="O2051" s="38">
        <f>IF(B2051="","",IF('02_대상물건입력'!B6="",1,IF(ISNUMBER(SEARCH('02_대상물건입력'!B6,B2051)),1,0)))</f>
        <v>0</v>
      </c>
      <c r="P2051" s="38">
        <f>IF(L2051="","",IF('02_대상물건입력'!B15="",0,IF(ISNUMBER(SEARCH('02_대상물건입력'!B15,L2051)),1,0)))</f>
        <v>0</v>
      </c>
      <c r="Q2051" s="38">
        <f>IF(D2051="","",IF('02_대상물건입력'!B8="",0,IF(ISNUMBER(SEARCH('02_대상물건입력'!B8,D2051)),1,0)))</f>
        <v>0</v>
      </c>
      <c r="R2051" s="44">
        <f>IFERROR(ABS(E2051-'02_대상물건입력'!B11)/'02_대상물건입력'!B11,"")</f>
        <v>7.6431203841014886E-2</v>
      </c>
      <c r="S2051" s="38">
        <f>IFERROR(ABS(J2051-'02_대상물건입력'!B10),"")</f>
        <v>6</v>
      </c>
      <c r="T2051" s="38">
        <f>IFERROR(ABS('01_설정'!B4-F2051),"")</f>
        <v>320</v>
      </c>
      <c r="U2051" s="38">
        <f>IFERROR(ABS(K2051-YEAR('02_대상물건입력'!B14)),"")</f>
        <v>6</v>
      </c>
      <c r="V2051" s="38" t="str">
        <f>IF(B2051="","",IF(AND(E2051&gt;0,F2051&gt;0,H2051&gt;0,OR('04A_국토부원자료'!P2052="",'04A_국토부원자료'!P2052="-"),IF('01_설정'!B10=1,N2051=1,TRUE),R2051&lt;='01_설정'!B5,S2051&lt;='01_설정'!B6,T2051&lt;='01_설정'!B7,U2051&lt;='01_설정'!B8),"Y",""))</f>
        <v/>
      </c>
      <c r="W2051" s="40" t="str">
        <f>IF(V2051&lt;&gt;"Y","",MAX(0,(1-R2051/'01_설정'!B5))*'01_설정'!B14+MAX(0,(1-S2051/'01_설정'!B6))*'01_설정'!B15+MAX(0,(1-T2051/'01_설정'!B7))*'01_설정'!B16+MAX(0,(1-U2051/'01_설정'!B8))*'01_설정'!B17+O2051*'01_설정'!B11+Q2051*'01_설정'!B12+P2051*'01_설정'!B13)</f>
        <v/>
      </c>
      <c r="X2051" s="38" t="str">
        <f>IF(W2051="","",1+COUNTIFS($W$4:$W$3003,"&gt;"&amp;W2051)+COUNTIFS($W$4:W2051,W2051)-1)</f>
        <v/>
      </c>
    </row>
    <row r="2052" spans="1:24" ht="16.5">
      <c r="A2052" s="38">
        <f>IF('04A_국토부원자료'!A2053="","",ROW()-3)</f>
        <v>2049</v>
      </c>
      <c r="B2052" s="39" t="str">
        <f>IFERROR('04A_국토부원자료'!B2053,"")</f>
        <v>서울특별시 송파구 방이동</v>
      </c>
      <c r="C2052" s="39" t="str">
        <f>IF(B2052="","",IF('04A_국토부원자료'!C2053&lt;&gt;"",'04A_국토부원자료'!C2053,TRIM('04A_국토부원자료'!D2053&amp;IF('04A_국토부원자료'!E2053&lt;&gt;"","-"&amp;'04A_국토부원자료'!E2053,""))))</f>
        <v>51</v>
      </c>
      <c r="D2052" s="39" t="str">
        <f>IFERROR('04A_국토부원자료'!F2053,"")</f>
        <v>올림픽파크리움</v>
      </c>
      <c r="E2052" s="40">
        <f>IFERROR(VALUE(SUBSTITUTE('04A_국토부원자료'!G2053,",","")),"")</f>
        <v>21.087</v>
      </c>
      <c r="F2052" s="41">
        <f>IFERROR(IF(AND('04A_국토부원자료'!H2053&lt;&gt;"",'04A_국토부원자료'!I2053&lt;&gt;""),DATE(INT(VALUE(SUBSTITUTE('04A_국토부원자료'!H2053,",",""))/100),MOD(VALUE(SUBSTITUTE('04A_국토부원자료'!H2053,",","")),100),VALUE(SUBSTITUTE('04A_국토부원자료'!I2053,",",""))),""),"")</f>
        <v>45792</v>
      </c>
      <c r="G2052" s="42">
        <f>IFERROR(VALUE(SUBSTITUTE('04A_국토부원자료'!J2053,",","")),"")</f>
        <v>15000</v>
      </c>
      <c r="H2052" s="43">
        <f t="shared" ref="H2052:H2115" si="64">IF(G2052="","",G2052*10000)</f>
        <v>150000000</v>
      </c>
      <c r="I2052" s="43">
        <f t="shared" ref="I2052:I2115" si="65">IFERROR(IF(AND(H2052&gt;0,E2052&gt;0),H2052/E2052,""),"")</f>
        <v>7113387.3950775359</v>
      </c>
      <c r="J2052" s="38">
        <f>IFERROR(VALUE(SUBSTITUTE('04A_국토부원자료'!K2053,",","")),"")</f>
        <v>8</v>
      </c>
      <c r="K2052" s="38">
        <f>IFERROR(VALUE(SUBSTITUTE('04A_국토부원자료'!N2053,",","")),"")</f>
        <v>2016</v>
      </c>
      <c r="L2052" s="39" t="str">
        <f>IFERROR('04A_국토부원자료'!O2053,"")</f>
        <v>백제고분로 505</v>
      </c>
      <c r="M2052" s="39" t="str">
        <f>IFERROR('04A_국토부원자료'!Q2053,"")</f>
        <v>직거래</v>
      </c>
      <c r="N2052" s="38">
        <f>IF(B2052="","",IF('02_대상물건입력'!B5="",1,IF(ISNUMBER(SEARCH('02_대상물건입력'!B5,B2052)),1,0)))</f>
        <v>1</v>
      </c>
      <c r="O2052" s="38">
        <f>IF(B2052="","",IF('02_대상물건입력'!B6="",1,IF(ISNUMBER(SEARCH('02_대상물건입력'!B6,B2052)),1,0)))</f>
        <v>0</v>
      </c>
      <c r="P2052" s="38">
        <f>IF(L2052="","",IF('02_대상물건입력'!B15="",0,IF(ISNUMBER(SEARCH('02_대상물건입력'!B15,L2052)),1,0)))</f>
        <v>0</v>
      </c>
      <c r="Q2052" s="38">
        <f>IF(D2052="","",IF('02_대상물건입력'!B8="",0,IF(ISNUMBER(SEARCH('02_대상물건입력'!B8,D2052)),1,0)))</f>
        <v>0</v>
      </c>
      <c r="R2052" s="44">
        <f>IFERROR(ABS(E2052-'02_대상물건입력'!B11)/'02_대상물건입력'!B11,"")</f>
        <v>0.22596062078787787</v>
      </c>
      <c r="S2052" s="38">
        <f>IFERROR(ABS(J2052-'02_대상물건입력'!B10),"")</f>
        <v>4</v>
      </c>
      <c r="T2052" s="38">
        <f>IFERROR(ABS('01_설정'!B4-F2052),"")</f>
        <v>320</v>
      </c>
      <c r="U2052" s="38">
        <f>IFERROR(ABS(K2052-YEAR('02_대상물건입력'!B14)),"")</f>
        <v>10</v>
      </c>
      <c r="V2052" s="38" t="str">
        <f>IF(B2052="","",IF(AND(E2052&gt;0,F2052&gt;0,H2052&gt;0,OR('04A_국토부원자료'!P2053="",'04A_국토부원자료'!P2053="-"),IF('01_설정'!B10=1,N2052=1,TRUE),R2052&lt;='01_설정'!B5,S2052&lt;='01_설정'!B6,T2052&lt;='01_설정'!B7,U2052&lt;='01_설정'!B8),"Y",""))</f>
        <v>Y</v>
      </c>
      <c r="W2052" s="40">
        <f>IF(V2052&lt;&gt;"Y","",MAX(0,(1-R2052/'01_설정'!B5))*'01_설정'!B14+MAX(0,(1-S2052/'01_설정'!B6))*'01_설정'!B15+MAX(0,(1-T2052/'01_설정'!B7))*'01_설정'!B16+MAX(0,(1-U2052/'01_설정'!B8))*'01_설정'!B17+O2052*'01_설정'!B11+Q2052*'01_설정'!B12+P2052*'01_설정'!B13)</f>
        <v>17.255191398064007</v>
      </c>
      <c r="X2052" s="38">
        <f>IF(W2052="","",1+COUNTIFS($W$4:$W$3003,"&gt;"&amp;W2052)+COUNTIFS($W$4:W2052,W2052)-1)</f>
        <v>276</v>
      </c>
    </row>
    <row r="2053" spans="1:24" ht="16.5">
      <c r="A2053" s="38">
        <f>IF('04A_국토부원자료'!A2054="","",ROW()-3)</f>
        <v>2050</v>
      </c>
      <c r="B2053" s="39" t="str">
        <f>IFERROR('04A_국토부원자료'!B2054,"")</f>
        <v>서울특별시 송파구 방이동</v>
      </c>
      <c r="C2053" s="39" t="str">
        <f>IF(B2053="","",IF('04A_국토부원자료'!C2054&lt;&gt;"",'04A_국토부원자료'!C2054,TRIM('04A_국토부원자료'!D2054&amp;IF('04A_국토부원자료'!E2054&lt;&gt;"","-"&amp;'04A_국토부원자료'!E2054,""))))</f>
        <v>49</v>
      </c>
      <c r="D2053" s="39" t="str">
        <f>IFERROR('04A_국토부원자료'!F2054,"")</f>
        <v>오르본 인투파크 오피스텔</v>
      </c>
      <c r="E2053" s="40">
        <f>IFERROR(VALUE(SUBSTITUTE('04A_국토부원자료'!G2054,",","")),"")</f>
        <v>28.998999999999999</v>
      </c>
      <c r="F2053" s="41">
        <f>IFERROR(IF(AND('04A_국토부원자료'!H2054&lt;&gt;"",'04A_국토부원자료'!I2054&lt;&gt;""),DATE(INT(VALUE(SUBSTITUTE('04A_국토부원자료'!H2054,",",""))/100),MOD(VALUE(SUBSTITUTE('04A_국토부원자료'!H2054,",","")),100),VALUE(SUBSTITUTE('04A_국토부원자료'!I2054,",",""))),""),"")</f>
        <v>45786</v>
      </c>
      <c r="G2053" s="42">
        <f>IFERROR(VALUE(SUBSTITUTE('04A_국토부원자료'!J2054,",","")),"")</f>
        <v>29900</v>
      </c>
      <c r="H2053" s="43">
        <f t="shared" si="64"/>
        <v>299000000</v>
      </c>
      <c r="I2053" s="43">
        <f t="shared" si="65"/>
        <v>10310700.368978241</v>
      </c>
      <c r="J2053" s="38">
        <f>IFERROR(VALUE(SUBSTITUTE('04A_국토부원자료'!K2054,",","")),"")</f>
        <v>14</v>
      </c>
      <c r="K2053" s="38">
        <f>IFERROR(VALUE(SUBSTITUTE('04A_국토부원자료'!N2054,",","")),"")</f>
        <v>2018</v>
      </c>
      <c r="L2053" s="39" t="str">
        <f>IFERROR('04A_국토부원자료'!O2054,"")</f>
        <v>오금로11길 55-22</v>
      </c>
      <c r="M2053" s="39" t="str">
        <f>IFERROR('04A_국토부원자료'!Q2054,"")</f>
        <v>중개거래</v>
      </c>
      <c r="N2053" s="38">
        <f>IF(B2053="","",IF('02_대상물건입력'!B5="",1,IF(ISNUMBER(SEARCH('02_대상물건입력'!B5,B2053)),1,0)))</f>
        <v>1</v>
      </c>
      <c r="O2053" s="38">
        <f>IF(B2053="","",IF('02_대상물건입력'!B6="",1,IF(ISNUMBER(SEARCH('02_대상물건입력'!B6,B2053)),1,0)))</f>
        <v>0</v>
      </c>
      <c r="P2053" s="38">
        <f>IF(L2053="","",IF('02_대상물건입력'!B15="",0,IF(ISNUMBER(SEARCH('02_대상물건입력'!B15,L2053)),1,0)))</f>
        <v>0</v>
      </c>
      <c r="Q2053" s="38">
        <f>IF(D2053="","",IF('02_대상물건입력'!B8="",0,IF(ISNUMBER(SEARCH('02_대상물건입력'!B8,D2053)),1,0)))</f>
        <v>0</v>
      </c>
      <c r="R2053" s="44">
        <f>IFERROR(ABS(E2053-'02_대상물건입력'!B11)/'02_대상물건입력'!B11,"")</f>
        <v>6.4464739307266497E-2</v>
      </c>
      <c r="S2053" s="38">
        <f>IFERROR(ABS(J2053-'02_대상물건입력'!B10),"")</f>
        <v>2</v>
      </c>
      <c r="T2053" s="38">
        <f>IFERROR(ABS('01_설정'!B4-F2053),"")</f>
        <v>326</v>
      </c>
      <c r="U2053" s="38">
        <f>IFERROR(ABS(K2053-YEAR('02_대상물건입력'!B14)),"")</f>
        <v>8</v>
      </c>
      <c r="V2053" s="38" t="str">
        <f>IF(B2053="","",IF(AND(E2053&gt;0,F2053&gt;0,H2053&gt;0,OR('04A_국토부원자료'!P2054="",'04A_국토부원자료'!P2054="-"),IF('01_설정'!B10=1,N2053=1,TRUE),R2053&lt;='01_설정'!B5,S2053&lt;='01_설정'!B6,T2053&lt;='01_설정'!B7,U2053&lt;='01_설정'!B8),"Y",""))</f>
        <v>Y</v>
      </c>
      <c r="W2053" s="40">
        <f>IF(V2053&lt;&gt;"Y","",MAX(0,(1-R2053/'01_설정'!B5))*'01_설정'!B14+MAX(0,(1-S2053/'01_설정'!B6))*'01_설정'!B15+MAX(0,(1-T2053/'01_설정'!B7))*'01_설정'!B16+MAX(0,(1-U2053/'01_설정'!B8))*'01_설정'!B17+O2053*'01_설정'!B11+Q2053*'01_설정'!B12+P2053*'01_설정'!B13)</f>
        <v>38.168198831371512</v>
      </c>
      <c r="X2053" s="38">
        <f>IF(W2053="","",1+COUNTIFS($W$4:$W$3003,"&gt;"&amp;W2053)+COUNTIFS($W$4:W2053,W2053)-1)</f>
        <v>85</v>
      </c>
    </row>
    <row r="2054" spans="1:24" ht="16.5">
      <c r="A2054" s="38">
        <f>IF('04A_국토부원자료'!A2055="","",ROW()-3)</f>
        <v>2051</v>
      </c>
      <c r="B2054" s="39" t="str">
        <f>IFERROR('04A_국토부원자료'!B2055,"")</f>
        <v>서울특별시 송파구 방이동</v>
      </c>
      <c r="C2054" s="39" t="str">
        <f>IF(B2054="","",IF('04A_국토부원자료'!C2055&lt;&gt;"",'04A_국토부원자료'!C2055,TRIM('04A_국토부원자료'!D2055&amp;IF('04A_국토부원자료'!E2055&lt;&gt;"","-"&amp;'04A_국토부원자료'!E2055,""))))</f>
        <v>51</v>
      </c>
      <c r="D2054" s="39" t="str">
        <f>IFERROR('04A_국토부원자료'!F2055,"")</f>
        <v>올림픽파크리움</v>
      </c>
      <c r="E2054" s="40">
        <f>IFERROR(VALUE(SUBSTITUTE('04A_국토부원자료'!G2055,",","")),"")</f>
        <v>19.315000000000001</v>
      </c>
      <c r="F2054" s="41">
        <f>IFERROR(IF(AND('04A_국토부원자료'!H2055&lt;&gt;"",'04A_국토부원자료'!I2055&lt;&gt;""),DATE(INT(VALUE(SUBSTITUTE('04A_국토부원자료'!H2055,",",""))/100),MOD(VALUE(SUBSTITUTE('04A_국토부원자료'!H2055,",","")),100),VALUE(SUBSTITUTE('04A_국토부원자료'!I2055,",",""))),""),"")</f>
        <v>45786</v>
      </c>
      <c r="G2054" s="42">
        <f>IFERROR(VALUE(SUBSTITUTE('04A_국토부원자료'!J2055,",","")),"")</f>
        <v>14340</v>
      </c>
      <c r="H2054" s="43">
        <f t="shared" si="64"/>
        <v>143400000</v>
      </c>
      <c r="I2054" s="43">
        <f t="shared" si="65"/>
        <v>7424281.6463888166</v>
      </c>
      <c r="J2054" s="38">
        <f>IFERROR(VALUE(SUBSTITUTE('04A_국토부원자료'!K2055,",","")),"")</f>
        <v>7</v>
      </c>
      <c r="K2054" s="38">
        <f>IFERROR(VALUE(SUBSTITUTE('04A_국토부원자료'!N2055,",","")),"")</f>
        <v>2016</v>
      </c>
      <c r="L2054" s="39" t="str">
        <f>IFERROR('04A_국토부원자료'!O2055,"")</f>
        <v>백제고분로 505</v>
      </c>
      <c r="M2054" s="39" t="str">
        <f>IFERROR('04A_국토부원자료'!Q2055,"")</f>
        <v>직거래</v>
      </c>
      <c r="N2054" s="38">
        <f>IF(B2054="","",IF('02_대상물건입력'!B5="",1,IF(ISNUMBER(SEARCH('02_대상물건입력'!B5,B2054)),1,0)))</f>
        <v>1</v>
      </c>
      <c r="O2054" s="38">
        <f>IF(B2054="","",IF('02_대상물건입력'!B6="",1,IF(ISNUMBER(SEARCH('02_대상물건입력'!B6,B2054)),1,0)))</f>
        <v>0</v>
      </c>
      <c r="P2054" s="38">
        <f>IF(L2054="","",IF('02_대상물건입력'!B15="",0,IF(ISNUMBER(SEARCH('02_대상물건입력'!B15,L2054)),1,0)))</f>
        <v>0</v>
      </c>
      <c r="Q2054" s="38">
        <f>IF(D2054="","",IF('02_대상물건입력'!B8="",0,IF(ISNUMBER(SEARCH('02_대상물건입력'!B8,D2054)),1,0)))</f>
        <v>0</v>
      </c>
      <c r="R2054" s="44">
        <f>IFERROR(ABS(E2054-'02_대상물건입력'!B11)/'02_대상물건입력'!B11,"")</f>
        <v>0.29100532984862049</v>
      </c>
      <c r="S2054" s="38">
        <f>IFERROR(ABS(J2054-'02_대상물건입력'!B10),"")</f>
        <v>5</v>
      </c>
      <c r="T2054" s="38">
        <f>IFERROR(ABS('01_설정'!B4-F2054),"")</f>
        <v>326</v>
      </c>
      <c r="U2054" s="38">
        <f>IFERROR(ABS(K2054-YEAR('02_대상물건입력'!B14)),"")</f>
        <v>10</v>
      </c>
      <c r="V2054" s="38" t="str">
        <f>IF(B2054="","",IF(AND(E2054&gt;0,F2054&gt;0,H2054&gt;0,OR('04A_국토부원자료'!P2055="",'04A_국토부원자료'!P2055="-"),IF('01_설정'!B10=1,N2054=1,TRUE),R2054&lt;='01_설정'!B5,S2054&lt;='01_설정'!B6,T2054&lt;='01_설정'!B7,U2054&lt;='01_설정'!B8),"Y",""))</f>
        <v/>
      </c>
      <c r="W2054" s="40" t="str">
        <f>IF(V2054&lt;&gt;"Y","",MAX(0,(1-R2054/'01_설정'!B5))*'01_설정'!B14+MAX(0,(1-S2054/'01_설정'!B6))*'01_설정'!B15+MAX(0,(1-T2054/'01_설정'!B7))*'01_설정'!B16+MAX(0,(1-U2054/'01_설정'!B8))*'01_설정'!B17+O2054*'01_설정'!B11+Q2054*'01_설정'!B12+P2054*'01_설정'!B13)</f>
        <v/>
      </c>
      <c r="X2054" s="38" t="str">
        <f>IF(W2054="","",1+COUNTIFS($W$4:$W$3003,"&gt;"&amp;W2054)+COUNTIFS($W$4:W2054,W2054)-1)</f>
        <v/>
      </c>
    </row>
    <row r="2055" spans="1:24" ht="16.5">
      <c r="A2055" s="38">
        <f>IF('04A_국토부원자료'!A2056="","",ROW()-3)</f>
        <v>2052</v>
      </c>
      <c r="B2055" s="39" t="str">
        <f>IFERROR('04A_국토부원자료'!B2056,"")</f>
        <v>서울특별시 송파구 방이동</v>
      </c>
      <c r="C2055" s="39" t="str">
        <f>IF(B2055="","",IF('04A_국토부원자료'!C2056&lt;&gt;"",'04A_국토부원자료'!C2056,TRIM('04A_국토부원자료'!D2056&amp;IF('04A_국토부원자료'!E2056&lt;&gt;"","-"&amp;'04A_국토부원자료'!E2056,""))))</f>
        <v>22</v>
      </c>
      <c r="D2055" s="39" t="str">
        <f>IFERROR('04A_국토부원자료'!F2056,"")</f>
        <v>대우유토피아오피스텔</v>
      </c>
      <c r="E2055" s="40">
        <f>IFERROR(VALUE(SUBSTITUTE('04A_국토부원자료'!G2056,",","")),"")</f>
        <v>42.8</v>
      </c>
      <c r="F2055" s="41">
        <f>IFERROR(IF(AND('04A_국토부원자료'!H2056&lt;&gt;"",'04A_국토부원자료'!I2056&lt;&gt;""),DATE(INT(VALUE(SUBSTITUTE('04A_국토부원자료'!H2056,",",""))/100),MOD(VALUE(SUBSTITUTE('04A_국토부원자료'!H2056,",","")),100),VALUE(SUBSTITUTE('04A_국토부원자료'!I2056,",",""))),""),"")</f>
        <v>45786</v>
      </c>
      <c r="G2055" s="42">
        <f>IFERROR(VALUE(SUBSTITUTE('04A_국토부원자료'!J2056,",","")),"")</f>
        <v>27000</v>
      </c>
      <c r="H2055" s="43">
        <f t="shared" si="64"/>
        <v>270000000</v>
      </c>
      <c r="I2055" s="43">
        <f t="shared" si="65"/>
        <v>6308411.2149532717</v>
      </c>
      <c r="J2055" s="38">
        <f>IFERROR(VALUE(SUBSTITUTE('04A_국토부원자료'!K2056,",","")),"")</f>
        <v>10</v>
      </c>
      <c r="K2055" s="38">
        <f>IFERROR(VALUE(SUBSTITUTE('04A_국토부원자료'!N2056,",","")),"")</f>
        <v>1999</v>
      </c>
      <c r="L2055" s="39" t="str">
        <f>IFERROR('04A_국토부원자료'!O2056,"")</f>
        <v>올림픽로 336</v>
      </c>
      <c r="M2055" s="39" t="str">
        <f>IFERROR('04A_국토부원자료'!Q2056,"")</f>
        <v>직거래</v>
      </c>
      <c r="N2055" s="38">
        <f>IF(B2055="","",IF('02_대상물건입력'!B5="",1,IF(ISNUMBER(SEARCH('02_대상물건입력'!B5,B2055)),1,0)))</f>
        <v>1</v>
      </c>
      <c r="O2055" s="38">
        <f>IF(B2055="","",IF('02_대상물건입력'!B6="",1,IF(ISNUMBER(SEARCH('02_대상물건입력'!B6,B2055)),1,0)))</f>
        <v>0</v>
      </c>
      <c r="P2055" s="38">
        <f>IF(L2055="","",IF('02_대상물건입력'!B15="",0,IF(ISNUMBER(SEARCH('02_대상물건입력'!B15,L2055)),1,0)))</f>
        <v>0</v>
      </c>
      <c r="Q2055" s="38">
        <f>IF(D2055="","",IF('02_대상물건입력'!B8="",0,IF(ISNUMBER(SEARCH('02_대상물건입력'!B8,D2055)),1,0)))</f>
        <v>0</v>
      </c>
      <c r="R2055" s="44">
        <f>IFERROR(ABS(E2055-'02_대상물건입력'!B11)/'02_대상물건입력'!B11,"")</f>
        <v>0.57105730688475487</v>
      </c>
      <c r="S2055" s="38">
        <f>IFERROR(ABS(J2055-'02_대상물건입력'!B10),"")</f>
        <v>2</v>
      </c>
      <c r="T2055" s="38">
        <f>IFERROR(ABS('01_설정'!B4-F2055),"")</f>
        <v>326</v>
      </c>
      <c r="U2055" s="38">
        <f>IFERROR(ABS(K2055-YEAR('02_대상물건입력'!B14)),"")</f>
        <v>27</v>
      </c>
      <c r="V2055" s="38" t="str">
        <f>IF(B2055="","",IF(AND(E2055&gt;0,F2055&gt;0,H2055&gt;0,OR('04A_국토부원자료'!P2056="",'04A_국토부원자료'!P2056="-"),IF('01_설정'!B10=1,N2055=1,TRUE),R2055&lt;='01_설정'!B5,S2055&lt;='01_설정'!B6,T2055&lt;='01_설정'!B7,U2055&lt;='01_설정'!B8),"Y",""))</f>
        <v/>
      </c>
      <c r="W2055" s="40" t="str">
        <f>IF(V2055&lt;&gt;"Y","",MAX(0,(1-R2055/'01_설정'!B5))*'01_설정'!B14+MAX(0,(1-S2055/'01_설정'!B6))*'01_설정'!B15+MAX(0,(1-T2055/'01_설정'!B7))*'01_설정'!B16+MAX(0,(1-U2055/'01_설정'!B8))*'01_설정'!B17+O2055*'01_설정'!B11+Q2055*'01_설정'!B12+P2055*'01_설정'!B13)</f>
        <v/>
      </c>
      <c r="X2055" s="38" t="str">
        <f>IF(W2055="","",1+COUNTIFS($W$4:$W$3003,"&gt;"&amp;W2055)+COUNTIFS($W$4:W2055,W2055)-1)</f>
        <v/>
      </c>
    </row>
    <row r="2056" spans="1:24" ht="16.5">
      <c r="A2056" s="38">
        <f>IF('04A_국토부원자료'!A2057="","",ROW()-3)</f>
        <v>2053</v>
      </c>
      <c r="B2056" s="39" t="str">
        <f>IFERROR('04A_국토부원자료'!B2057,"")</f>
        <v>서울특별시 송파구 방이동</v>
      </c>
      <c r="C2056" s="39" t="str">
        <f>IF(B2056="","",IF('04A_국토부원자료'!C2057&lt;&gt;"",'04A_국토부원자료'!C2057,TRIM('04A_국토부원자료'!D2057&amp;IF('04A_국토부원자료'!E2057&lt;&gt;"","-"&amp;'04A_국토부원자료'!E2057,""))))</f>
        <v>48-2</v>
      </c>
      <c r="D2056" s="39" t="str">
        <f>IFERROR('04A_국토부원자료'!F2057,"")</f>
        <v>어반로프트 올림픽파크</v>
      </c>
      <c r="E2056" s="40">
        <f>IFERROR(VALUE(SUBSTITUTE('04A_국토부원자료'!G2057,",","")),"")</f>
        <v>18.360099999999999</v>
      </c>
      <c r="F2056" s="41">
        <f>IFERROR(IF(AND('04A_국토부원자료'!H2057&lt;&gt;"",'04A_국토부원자료'!I2057&lt;&gt;""),DATE(INT(VALUE(SUBSTITUTE('04A_국토부원자료'!H2057,",",""))/100),MOD(VALUE(SUBSTITUTE('04A_국토부원자료'!H2057,",","")),100),VALUE(SUBSTITUTE('04A_국토부원자료'!I2057,",",""))),""),"")</f>
        <v>45785</v>
      </c>
      <c r="G2056" s="42">
        <f>IFERROR(VALUE(SUBSTITUTE('04A_국토부원자료'!J2057,",","")),"")</f>
        <v>18800</v>
      </c>
      <c r="H2056" s="43">
        <f t="shared" si="64"/>
        <v>188000000</v>
      </c>
      <c r="I2056" s="43">
        <f t="shared" si="65"/>
        <v>10239595.644903895</v>
      </c>
      <c r="J2056" s="38">
        <f>IFERROR(VALUE(SUBSTITUTE('04A_국토부원자료'!K2057,",","")),"")</f>
        <v>14</v>
      </c>
      <c r="K2056" s="38">
        <f>IFERROR(VALUE(SUBSTITUTE('04A_국토부원자료'!N2057,",","")),"")</f>
        <v>2021</v>
      </c>
      <c r="L2056" s="39" t="str">
        <f>IFERROR('04A_국토부원자료'!O2057,"")</f>
        <v>위례성대로2길 11</v>
      </c>
      <c r="M2056" s="39" t="str">
        <f>IFERROR('04A_국토부원자료'!Q2057,"")</f>
        <v>중개거래</v>
      </c>
      <c r="N2056" s="38">
        <f>IF(B2056="","",IF('02_대상물건입력'!B5="",1,IF(ISNUMBER(SEARCH('02_대상물건입력'!B5,B2056)),1,0)))</f>
        <v>1</v>
      </c>
      <c r="O2056" s="38">
        <f>IF(B2056="","",IF('02_대상물건입력'!B6="",1,IF(ISNUMBER(SEARCH('02_대상물건입력'!B6,B2056)),1,0)))</f>
        <v>0</v>
      </c>
      <c r="P2056" s="38">
        <f>IF(L2056="","",IF('02_대상물건입력'!B15="",0,IF(ISNUMBER(SEARCH('02_대상물건입력'!B15,L2056)),1,0)))</f>
        <v>0</v>
      </c>
      <c r="Q2056" s="38">
        <f>IF(D2056="","",IF('02_대상물건입력'!B8="",0,IF(ISNUMBER(SEARCH('02_대상물건입력'!B8,D2056)),1,0)))</f>
        <v>0</v>
      </c>
      <c r="R2056" s="44">
        <f>IFERROR(ABS(E2056-'02_대상물건입력'!B11)/'02_대상물건입력'!B11,"")</f>
        <v>0.32605679298750495</v>
      </c>
      <c r="S2056" s="38">
        <f>IFERROR(ABS(J2056-'02_대상물건입력'!B10),"")</f>
        <v>2</v>
      </c>
      <c r="T2056" s="38">
        <f>IFERROR(ABS('01_설정'!B4-F2056),"")</f>
        <v>327</v>
      </c>
      <c r="U2056" s="38">
        <f>IFERROR(ABS(K2056-YEAR('02_대상물건입력'!B14)),"")</f>
        <v>5</v>
      </c>
      <c r="V2056" s="38" t="str">
        <f>IF(B2056="","",IF(AND(E2056&gt;0,F2056&gt;0,H2056&gt;0,OR('04A_국토부원자료'!P2057="",'04A_국토부원자료'!P2057="-"),IF('01_설정'!B10=1,N2056=1,TRUE),R2056&lt;='01_설정'!B5,S2056&lt;='01_설정'!B6,T2056&lt;='01_설정'!B7,U2056&lt;='01_설정'!B8),"Y",""))</f>
        <v/>
      </c>
      <c r="W2056" s="40" t="str">
        <f>IF(V2056&lt;&gt;"Y","",MAX(0,(1-R2056/'01_설정'!B5))*'01_설정'!B14+MAX(0,(1-S2056/'01_설정'!B6))*'01_설정'!B15+MAX(0,(1-T2056/'01_설정'!B7))*'01_설정'!B16+MAX(0,(1-U2056/'01_설정'!B8))*'01_설정'!B17+O2056*'01_설정'!B11+Q2056*'01_설정'!B12+P2056*'01_설정'!B13)</f>
        <v/>
      </c>
      <c r="X2056" s="38" t="str">
        <f>IF(W2056="","",1+COUNTIFS($W$4:$W$3003,"&gt;"&amp;W2056)+COUNTIFS($W$4:W2056,W2056)-1)</f>
        <v/>
      </c>
    </row>
    <row r="2057" spans="1:24" ht="16.5">
      <c r="A2057" s="38">
        <f>IF('04A_국토부원자료'!A2058="","",ROW()-3)</f>
        <v>2054</v>
      </c>
      <c r="B2057" s="39" t="str">
        <f>IFERROR('04A_국토부원자료'!B2058,"")</f>
        <v>서울특별시 송파구 방이동</v>
      </c>
      <c r="C2057" s="39" t="str">
        <f>IF(B2057="","",IF('04A_국토부원자료'!C2058&lt;&gt;"",'04A_국토부원자료'!C2058,TRIM('04A_국토부원자료'!D2058&amp;IF('04A_국토부원자료'!E2058&lt;&gt;"","-"&amp;'04A_국토부원자료'!E2058,""))))</f>
        <v>28-4</v>
      </c>
      <c r="D2057" s="39" t="str">
        <f>IFERROR('04A_국토부원자료'!F2058,"")</f>
        <v>잠실 푸르지오발라드</v>
      </c>
      <c r="E2057" s="40">
        <f>IFERROR(VALUE(SUBSTITUTE('04A_국토부원자료'!G2058,",","")),"")</f>
        <v>54.18</v>
      </c>
      <c r="F2057" s="41">
        <f>IFERROR(IF(AND('04A_국토부원자료'!H2058&lt;&gt;"",'04A_국토부원자료'!I2058&lt;&gt;""),DATE(INT(VALUE(SUBSTITUTE('04A_국토부원자료'!H2058,",",""))/100),MOD(VALUE(SUBSTITUTE('04A_국토부원자료'!H2058,",","")),100),VALUE(SUBSTITUTE('04A_국토부원자료'!I2058,",",""))),""),"")</f>
        <v>45779</v>
      </c>
      <c r="G2057" s="42">
        <f>IFERROR(VALUE(SUBSTITUTE('04A_국토부원자료'!J2058,",","")),"")</f>
        <v>131010</v>
      </c>
      <c r="H2057" s="43">
        <f t="shared" si="64"/>
        <v>1310100000</v>
      </c>
      <c r="I2057" s="43">
        <f t="shared" si="65"/>
        <v>24180509.413067553</v>
      </c>
      <c r="J2057" s="38">
        <f>IFERROR(VALUE(SUBSTITUTE('04A_국토부원자료'!K2058,",","")),"")</f>
        <v>4</v>
      </c>
      <c r="K2057" s="38">
        <f>IFERROR(VALUE(SUBSTITUTE('04A_국토부원자료'!N2058,",","")),"")</f>
        <v>2024</v>
      </c>
      <c r="L2057" s="39" t="str">
        <f>IFERROR('04A_국토부원자료'!O2058,"")</f>
        <v>오금로11길 11-11</v>
      </c>
      <c r="M2057" s="39" t="str">
        <f>IFERROR('04A_국토부원자료'!Q2058,"")</f>
        <v>직거래</v>
      </c>
      <c r="N2057" s="38">
        <f>IF(B2057="","",IF('02_대상물건입력'!B5="",1,IF(ISNUMBER(SEARCH('02_대상물건입력'!B5,B2057)),1,0)))</f>
        <v>1</v>
      </c>
      <c r="O2057" s="38">
        <f>IF(B2057="","",IF('02_대상물건입력'!B6="",1,IF(ISNUMBER(SEARCH('02_대상물건입력'!B6,B2057)),1,0)))</f>
        <v>0</v>
      </c>
      <c r="P2057" s="38">
        <f>IF(L2057="","",IF('02_대상물건입력'!B15="",0,IF(ISNUMBER(SEARCH('02_대상물건입력'!B15,L2057)),1,0)))</f>
        <v>0</v>
      </c>
      <c r="Q2057" s="38">
        <f>IF(D2057="","",IF('02_대상물건입력'!B8="",0,IF(ISNUMBER(SEARCH('02_대상물건입력'!B8,D2057)),1,0)))</f>
        <v>0</v>
      </c>
      <c r="R2057" s="44">
        <f>IFERROR(ABS(E2057-'02_대상물건입력'!B11)/'02_대상물건입력'!B11,"")</f>
        <v>0.98878235717327156</v>
      </c>
      <c r="S2057" s="38">
        <f>IFERROR(ABS(J2057-'02_대상물건입력'!B10),"")</f>
        <v>8</v>
      </c>
      <c r="T2057" s="38">
        <f>IFERROR(ABS('01_설정'!B4-F2057),"")</f>
        <v>333</v>
      </c>
      <c r="U2057" s="38">
        <f>IFERROR(ABS(K2057-YEAR('02_대상물건입력'!B14)),"")</f>
        <v>2</v>
      </c>
      <c r="V2057" s="38" t="str">
        <f>IF(B2057="","",IF(AND(E2057&gt;0,F2057&gt;0,H2057&gt;0,OR('04A_국토부원자료'!P2058="",'04A_국토부원자료'!P2058="-"),IF('01_설정'!B10=1,N2057=1,TRUE),R2057&lt;='01_설정'!B5,S2057&lt;='01_설정'!B6,T2057&lt;='01_설정'!B7,U2057&lt;='01_설정'!B8),"Y",""))</f>
        <v/>
      </c>
      <c r="W2057" s="40" t="str">
        <f>IF(V2057&lt;&gt;"Y","",MAX(0,(1-R2057/'01_설정'!B5))*'01_설정'!B14+MAX(0,(1-S2057/'01_설정'!B6))*'01_설정'!B15+MAX(0,(1-T2057/'01_설정'!B7))*'01_설정'!B16+MAX(0,(1-U2057/'01_설정'!B8))*'01_설정'!B17+O2057*'01_설정'!B11+Q2057*'01_설정'!B12+P2057*'01_설정'!B13)</f>
        <v/>
      </c>
      <c r="X2057" s="38" t="str">
        <f>IF(W2057="","",1+COUNTIFS($W$4:$W$3003,"&gt;"&amp;W2057)+COUNTIFS($W$4:W2057,W2057)-1)</f>
        <v/>
      </c>
    </row>
    <row r="2058" spans="1:24" ht="16.5">
      <c r="A2058" s="38">
        <f>IF('04A_국토부원자료'!A2059="","",ROW()-3)</f>
        <v>2055</v>
      </c>
      <c r="B2058" s="39" t="str">
        <f>IFERROR('04A_국토부원자료'!B2059,"")</f>
        <v>서울특별시 송파구 방이동</v>
      </c>
      <c r="C2058" s="39" t="str">
        <f>IF(B2058="","",IF('04A_국토부원자료'!C2059&lt;&gt;"",'04A_국토부원자료'!C2059,TRIM('04A_국토부원자료'!D2059&amp;IF('04A_국토부원자료'!E2059&lt;&gt;"","-"&amp;'04A_국토부원자료'!E2059,""))))</f>
        <v>49-4</v>
      </c>
      <c r="D2058" s="39" t="str">
        <f>IFERROR('04A_국토부원자료'!F2059,"")</f>
        <v>아주리센 센트럴파크</v>
      </c>
      <c r="E2058" s="40">
        <f>IFERROR(VALUE(SUBSTITUTE('04A_국토부원자료'!G2059,",","")),"")</f>
        <v>15.67</v>
      </c>
      <c r="F2058" s="41">
        <f>IFERROR(IF(AND('04A_국토부원자료'!H2059&lt;&gt;"",'04A_국토부원자료'!I2059&lt;&gt;""),DATE(INT(VALUE(SUBSTITUTE('04A_국토부원자료'!H2059,",",""))/100),MOD(VALUE(SUBSTITUTE('04A_국토부원자료'!H2059,",","")),100),VALUE(SUBSTITUTE('04A_국토부원자료'!I2059,",",""))),""),"")</f>
        <v>45779</v>
      </c>
      <c r="G2058" s="42">
        <f>IFERROR(VALUE(SUBSTITUTE('04A_국토부원자료'!J2059,",","")),"")</f>
        <v>16000</v>
      </c>
      <c r="H2058" s="43">
        <f t="shared" si="64"/>
        <v>160000000</v>
      </c>
      <c r="I2058" s="43">
        <f t="shared" si="65"/>
        <v>10210593.490746649</v>
      </c>
      <c r="J2058" s="38">
        <f>IFERROR(VALUE(SUBSTITUTE('04A_국토부원자료'!K2059,",","")),"")</f>
        <v>10</v>
      </c>
      <c r="K2058" s="38">
        <f>IFERROR(VALUE(SUBSTITUTE('04A_국토부원자료'!N2059,",","")),"")</f>
        <v>2018</v>
      </c>
      <c r="L2058" s="39" t="str">
        <f>IFERROR('04A_국토부원자료'!O2059,"")</f>
        <v>오금로11길 55-8</v>
      </c>
      <c r="M2058" s="39" t="str">
        <f>IFERROR('04A_국토부원자료'!Q2059,"")</f>
        <v>중개거래</v>
      </c>
      <c r="N2058" s="38">
        <f>IF(B2058="","",IF('02_대상물건입력'!B5="",1,IF(ISNUMBER(SEARCH('02_대상물건입력'!B5,B2058)),1,0)))</f>
        <v>1</v>
      </c>
      <c r="O2058" s="38">
        <f>IF(B2058="","",IF('02_대상물건입력'!B6="",1,IF(ISNUMBER(SEARCH('02_대상물건입력'!B6,B2058)),1,0)))</f>
        <v>0</v>
      </c>
      <c r="P2058" s="38">
        <f>IF(L2058="","",IF('02_대상물건입력'!B15="",0,IF(ISNUMBER(SEARCH('02_대상물건입력'!B15,L2058)),1,0)))</f>
        <v>0</v>
      </c>
      <c r="Q2058" s="38">
        <f>IF(D2058="","",IF('02_대상물건입력'!B8="",0,IF(ISNUMBER(SEARCH('02_대상물건입력'!B8,D2058)),1,0)))</f>
        <v>0</v>
      </c>
      <c r="R2058" s="44">
        <f>IFERROR(ABS(E2058-'02_대상물건입력'!B11)/'02_대상물건입력'!B11,"")</f>
        <v>0.42480214955878248</v>
      </c>
      <c r="S2058" s="38">
        <f>IFERROR(ABS(J2058-'02_대상물건입력'!B10),"")</f>
        <v>2</v>
      </c>
      <c r="T2058" s="38">
        <f>IFERROR(ABS('01_설정'!B4-F2058),"")</f>
        <v>333</v>
      </c>
      <c r="U2058" s="38">
        <f>IFERROR(ABS(K2058-YEAR('02_대상물건입력'!B14)),"")</f>
        <v>8</v>
      </c>
      <c r="V2058" s="38" t="str">
        <f>IF(B2058="","",IF(AND(E2058&gt;0,F2058&gt;0,H2058&gt;0,OR('04A_국토부원자료'!P2059="",'04A_국토부원자료'!P2059="-"),IF('01_설정'!B10=1,N2058=1,TRUE),R2058&lt;='01_설정'!B5,S2058&lt;='01_설정'!B6,T2058&lt;='01_설정'!B7,U2058&lt;='01_설정'!B8),"Y",""))</f>
        <v/>
      </c>
      <c r="W2058" s="40" t="str">
        <f>IF(V2058&lt;&gt;"Y","",MAX(0,(1-R2058/'01_설정'!B5))*'01_설정'!B14+MAX(0,(1-S2058/'01_설정'!B6))*'01_설정'!B15+MAX(0,(1-T2058/'01_설정'!B7))*'01_설정'!B16+MAX(0,(1-U2058/'01_설정'!B8))*'01_설정'!B17+O2058*'01_설정'!B11+Q2058*'01_설정'!B12+P2058*'01_설정'!B13)</f>
        <v/>
      </c>
      <c r="X2058" s="38" t="str">
        <f>IF(W2058="","",1+COUNTIFS($W$4:$W$3003,"&gt;"&amp;W2058)+COUNTIFS($W$4:W2058,W2058)-1)</f>
        <v/>
      </c>
    </row>
    <row r="2059" spans="1:24" ht="16.5">
      <c r="A2059" s="38">
        <f>IF('04A_국토부원자료'!A2060="","",ROW()-3)</f>
        <v>2056</v>
      </c>
      <c r="B2059" s="39" t="str">
        <f>IFERROR('04A_국토부원자료'!B2060,"")</f>
        <v>서울특별시 송파구 방이동</v>
      </c>
      <c r="C2059" s="39" t="str">
        <f>IF(B2059="","",IF('04A_국토부원자료'!C2060&lt;&gt;"",'04A_국토부원자료'!C2060,TRIM('04A_국토부원자료'!D2060&amp;IF('04A_국토부원자료'!E2060&lt;&gt;"","-"&amp;'04A_국토부원자료'!E2060,""))))</f>
        <v>38-4</v>
      </c>
      <c r="D2059" s="39" t="str">
        <f>IFERROR('04A_국토부원자료'!F2060,"")</f>
        <v>벨리시모 오피스텔</v>
      </c>
      <c r="E2059" s="40">
        <f>IFERROR(VALUE(SUBSTITUTE('04A_국토부원자료'!G2060,",","")),"")</f>
        <v>19.53</v>
      </c>
      <c r="F2059" s="41">
        <f>IFERROR(IF(AND('04A_국토부원자료'!H2060&lt;&gt;"",'04A_국토부원자료'!I2060&lt;&gt;""),DATE(INT(VALUE(SUBSTITUTE('04A_국토부원자료'!H2060,",",""))/100),MOD(VALUE(SUBSTITUTE('04A_국토부원자료'!H2060,",","")),100),VALUE(SUBSTITUTE('04A_국토부원자료'!I2060,",",""))),""),"")</f>
        <v>45778</v>
      </c>
      <c r="G2059" s="42">
        <f>IFERROR(VALUE(SUBSTITUTE('04A_국토부원자료'!J2060,",","")),"")</f>
        <v>10000</v>
      </c>
      <c r="H2059" s="43">
        <f t="shared" si="64"/>
        <v>100000000</v>
      </c>
      <c r="I2059" s="43">
        <f t="shared" si="65"/>
        <v>5120327.7009728616</v>
      </c>
      <c r="J2059" s="38">
        <f>IFERROR(VALUE(SUBSTITUTE('04A_국토부원자료'!K2060,",","")),"")</f>
        <v>5</v>
      </c>
      <c r="K2059" s="38">
        <f>IFERROR(VALUE(SUBSTITUTE('04A_국토부원자료'!N2060,",","")),"")</f>
        <v>2013</v>
      </c>
      <c r="L2059" s="39" t="str">
        <f>IFERROR('04A_국토부원자료'!O2060,"")</f>
        <v>오금로11길 29-11</v>
      </c>
      <c r="M2059" s="39" t="str">
        <f>IFERROR('04A_국토부원자료'!Q2060,"")</f>
        <v>중개거래</v>
      </c>
      <c r="N2059" s="38">
        <f>IF(B2059="","",IF('02_대상물건입력'!B5="",1,IF(ISNUMBER(SEARCH('02_대상물건입력'!B5,B2059)),1,0)))</f>
        <v>1</v>
      </c>
      <c r="O2059" s="38">
        <f>IF(B2059="","",IF('02_대상물건입력'!B6="",1,IF(ISNUMBER(SEARCH('02_대상물건입력'!B6,B2059)),1,0)))</f>
        <v>0</v>
      </c>
      <c r="P2059" s="38">
        <f>IF(L2059="","",IF('02_대상물건입력'!B15="",0,IF(ISNUMBER(SEARCH('02_대상물건입력'!B15,L2059)),1,0)))</f>
        <v>0</v>
      </c>
      <c r="Q2059" s="38">
        <f>IF(D2059="","",IF('02_대상물건입력'!B8="",0,IF(ISNUMBER(SEARCH('02_대상물건입력'!B8,D2059)),1,0)))</f>
        <v>0</v>
      </c>
      <c r="R2059" s="44">
        <f>IFERROR(ABS(E2059-'02_대상물건입력'!B11)/'02_대상물건입력'!B11,"")</f>
        <v>0.28311333636777419</v>
      </c>
      <c r="S2059" s="38">
        <f>IFERROR(ABS(J2059-'02_대상물건입력'!B10),"")</f>
        <v>7</v>
      </c>
      <c r="T2059" s="38">
        <f>IFERROR(ABS('01_설정'!B4-F2059),"")</f>
        <v>334</v>
      </c>
      <c r="U2059" s="38">
        <f>IFERROR(ABS(K2059-YEAR('02_대상물건입력'!B14)),"")</f>
        <v>13</v>
      </c>
      <c r="V2059" s="38" t="str">
        <f>IF(B2059="","",IF(AND(E2059&gt;0,F2059&gt;0,H2059&gt;0,OR('04A_국토부원자료'!P2060="",'04A_국토부원자료'!P2060="-"),IF('01_설정'!B10=1,N2059=1,TRUE),R2059&lt;='01_설정'!B5,S2059&lt;='01_설정'!B6,T2059&lt;='01_설정'!B7,U2059&lt;='01_설정'!B8),"Y",""))</f>
        <v/>
      </c>
      <c r="W2059" s="40" t="str">
        <f>IF(V2059&lt;&gt;"Y","",MAX(0,(1-R2059/'01_설정'!B5))*'01_설정'!B14+MAX(0,(1-S2059/'01_설정'!B6))*'01_설정'!B15+MAX(0,(1-T2059/'01_설정'!B7))*'01_설정'!B16+MAX(0,(1-U2059/'01_설정'!B8))*'01_설정'!B17+O2059*'01_설정'!B11+Q2059*'01_설정'!B12+P2059*'01_설정'!B13)</f>
        <v/>
      </c>
      <c r="X2059" s="38" t="str">
        <f>IF(W2059="","",1+COUNTIFS($W$4:$W$3003,"&gt;"&amp;W2059)+COUNTIFS($W$4:W2059,W2059)-1)</f>
        <v/>
      </c>
    </row>
    <row r="2060" spans="1:24" ht="16.5">
      <c r="A2060" s="38">
        <f>IF('04A_국토부원자료'!A2061="","",ROW()-3)</f>
        <v>2057</v>
      </c>
      <c r="B2060" s="39" t="str">
        <f>IFERROR('04A_국토부원자료'!B2061,"")</f>
        <v>서울특별시 송파구 방이동</v>
      </c>
      <c r="C2060" s="39" t="str">
        <f>IF(B2060="","",IF('04A_국토부원자료'!C2061&lt;&gt;"",'04A_국토부원자료'!C2061,TRIM('04A_국토부원자료'!D2061&amp;IF('04A_국토부원자료'!E2061&lt;&gt;"","-"&amp;'04A_국토부원자료'!E2061,""))))</f>
        <v>47</v>
      </c>
      <c r="D2060" s="39" t="str">
        <f>IFERROR('04A_국토부원자료'!F2061,"")</f>
        <v>잠실헤리츠</v>
      </c>
      <c r="E2060" s="40">
        <f>IFERROR(VALUE(SUBSTITUTE('04A_국토부원자료'!G2061,",","")),"")</f>
        <v>16.43</v>
      </c>
      <c r="F2060" s="41">
        <f>IFERROR(IF(AND('04A_국토부원자료'!H2061&lt;&gt;"",'04A_국토부원자료'!I2061&lt;&gt;""),DATE(INT(VALUE(SUBSTITUTE('04A_국토부원자료'!H2061,",",""))/100),MOD(VALUE(SUBSTITUTE('04A_국토부원자료'!H2061,",","")),100),VALUE(SUBSTITUTE('04A_국토부원자료'!I2061,",",""))),""),"")</f>
        <v>45777</v>
      </c>
      <c r="G2060" s="42">
        <f>IFERROR(VALUE(SUBSTITUTE('04A_국토부원자료'!J2061,",","")),"")</f>
        <v>16550</v>
      </c>
      <c r="H2060" s="43">
        <f t="shared" si="64"/>
        <v>165500000</v>
      </c>
      <c r="I2060" s="43">
        <f t="shared" si="65"/>
        <v>10073037.127206329</v>
      </c>
      <c r="J2060" s="38">
        <f>IFERROR(VALUE(SUBSTITUTE('04A_국토부원자료'!K2061,",","")),"")</f>
        <v>11</v>
      </c>
      <c r="K2060" s="38">
        <f>IFERROR(VALUE(SUBSTITUTE('04A_국토부원자료'!N2061,",","")),"")</f>
        <v>2017</v>
      </c>
      <c r="L2060" s="39" t="str">
        <f>IFERROR('04A_국토부원자료'!O2061,"")</f>
        <v xml:space="preserve"> </v>
      </c>
      <c r="M2060" s="39" t="str">
        <f>IFERROR('04A_국토부원자료'!Q2061,"")</f>
        <v>중개거래</v>
      </c>
      <c r="N2060" s="38">
        <f>IF(B2060="","",IF('02_대상물건입력'!B5="",1,IF(ISNUMBER(SEARCH('02_대상물건입력'!B5,B2060)),1,0)))</f>
        <v>1</v>
      </c>
      <c r="O2060" s="38">
        <f>IF(B2060="","",IF('02_대상물건입력'!B6="",1,IF(ISNUMBER(SEARCH('02_대상물건입력'!B6,B2060)),1,0)))</f>
        <v>0</v>
      </c>
      <c r="P2060" s="38">
        <f>IF(L2060="","",IF('02_대상물건입력'!B15="",0,IF(ISNUMBER(SEARCH('02_대상물건입력'!B15,L2060)),1,0)))</f>
        <v>0</v>
      </c>
      <c r="Q2060" s="38">
        <f>IF(D2060="","",IF('02_대상물건입력'!B8="",0,IF(ISNUMBER(SEARCH('02_대상물건입력'!B8,D2060)),1,0)))</f>
        <v>0</v>
      </c>
      <c r="R2060" s="44">
        <f>IFERROR(ABS(E2060-'02_대상물건입력'!B11)/'02_대상물건입력'!B11,"")</f>
        <v>0.39690487027765131</v>
      </c>
      <c r="S2060" s="38">
        <f>IFERROR(ABS(J2060-'02_대상물건입력'!B10),"")</f>
        <v>1</v>
      </c>
      <c r="T2060" s="38">
        <f>IFERROR(ABS('01_설정'!B4-F2060),"")</f>
        <v>335</v>
      </c>
      <c r="U2060" s="38">
        <f>IFERROR(ABS(K2060-YEAR('02_대상물건입력'!B14)),"")</f>
        <v>9</v>
      </c>
      <c r="V2060" s="38" t="str">
        <f>IF(B2060="","",IF(AND(E2060&gt;0,F2060&gt;0,H2060&gt;0,OR('04A_국토부원자료'!P2061="",'04A_국토부원자료'!P2061="-"),IF('01_설정'!B10=1,N2060=1,TRUE),R2060&lt;='01_설정'!B5,S2060&lt;='01_설정'!B6,T2060&lt;='01_설정'!B7,U2060&lt;='01_설정'!B8),"Y",""))</f>
        <v/>
      </c>
      <c r="W2060" s="40" t="str">
        <f>IF(V2060&lt;&gt;"Y","",MAX(0,(1-R2060/'01_설정'!B5))*'01_설정'!B14+MAX(0,(1-S2060/'01_설정'!B6))*'01_설정'!B15+MAX(0,(1-T2060/'01_설정'!B7))*'01_설정'!B16+MAX(0,(1-U2060/'01_설정'!B8))*'01_설정'!B17+O2060*'01_설정'!B11+Q2060*'01_설정'!B12+P2060*'01_설정'!B13)</f>
        <v/>
      </c>
      <c r="X2060" s="38" t="str">
        <f>IF(W2060="","",1+COUNTIFS($W$4:$W$3003,"&gt;"&amp;W2060)+COUNTIFS($W$4:W2060,W2060)-1)</f>
        <v/>
      </c>
    </row>
    <row r="2061" spans="1:24" ht="16.5">
      <c r="A2061" s="38">
        <f>IF('04A_국토부원자료'!A2062="","",ROW()-3)</f>
        <v>2058</v>
      </c>
      <c r="B2061" s="39" t="str">
        <f>IFERROR('04A_국토부원자료'!B2062,"")</f>
        <v>서울특별시 송파구 방이동</v>
      </c>
      <c r="C2061" s="39" t="str">
        <f>IF(B2061="","",IF('04A_국토부원자료'!C2062&lt;&gt;"",'04A_국토부원자료'!C2062,TRIM('04A_국토부원자료'!D2062&amp;IF('04A_국토부원자료'!E2062&lt;&gt;"","-"&amp;'04A_국토부원자료'!E2062,""))))</f>
        <v>22-5</v>
      </c>
      <c r="D2061" s="39" t="str">
        <f>IFERROR('04A_국토부원자료'!F2062,"")</f>
        <v>잠실리시온</v>
      </c>
      <c r="E2061" s="40">
        <f>IFERROR(VALUE(SUBSTITUTE('04A_국토부원자료'!G2062,",","")),"")</f>
        <v>40.35</v>
      </c>
      <c r="F2061" s="41">
        <f>IFERROR(IF(AND('04A_국토부원자료'!H2062&lt;&gt;"",'04A_국토부원자료'!I2062&lt;&gt;""),DATE(INT(VALUE(SUBSTITUTE('04A_국토부원자료'!H2062,",",""))/100),MOD(VALUE(SUBSTITUTE('04A_국토부원자료'!H2062,",","")),100),VALUE(SUBSTITUTE('04A_국토부원자료'!I2062,",",""))),""),"")</f>
        <v>45775</v>
      </c>
      <c r="G2061" s="42">
        <f>IFERROR(VALUE(SUBSTITUTE('04A_국토부원자료'!J2062,",","")),"")</f>
        <v>32000</v>
      </c>
      <c r="H2061" s="43">
        <f t="shared" si="64"/>
        <v>320000000</v>
      </c>
      <c r="I2061" s="43">
        <f t="shared" si="65"/>
        <v>7930607.1871127626</v>
      </c>
      <c r="J2061" s="38">
        <f>IFERROR(VALUE(SUBSTITUTE('04A_국토부원자료'!K2062,",","")),"")</f>
        <v>6</v>
      </c>
      <c r="K2061" s="38">
        <f>IFERROR(VALUE(SUBSTITUTE('04A_국토부원자료'!N2062,",","")),"")</f>
        <v>2004</v>
      </c>
      <c r="L2061" s="39" t="str">
        <f>IFERROR('04A_국토부원자료'!O2062,"")</f>
        <v>오금로 87</v>
      </c>
      <c r="M2061" s="39" t="str">
        <f>IFERROR('04A_국토부원자료'!Q2062,"")</f>
        <v>중개거래</v>
      </c>
      <c r="N2061" s="38">
        <f>IF(B2061="","",IF('02_대상물건입력'!B5="",1,IF(ISNUMBER(SEARCH('02_대상물건입력'!B5,B2061)),1,0)))</f>
        <v>1</v>
      </c>
      <c r="O2061" s="38">
        <f>IF(B2061="","",IF('02_대상물건입력'!B6="",1,IF(ISNUMBER(SEARCH('02_대상물건입력'!B6,B2061)),1,0)))</f>
        <v>0</v>
      </c>
      <c r="P2061" s="38">
        <f>IF(L2061="","",IF('02_대상물건입력'!B15="",0,IF(ISNUMBER(SEARCH('02_대상물건입력'!B15,L2061)),1,0)))</f>
        <v>0</v>
      </c>
      <c r="Q2061" s="38">
        <f>IF(D2061="","",IF('02_대상물건입력'!B8="",0,IF(ISNUMBER(SEARCH('02_대상물건입력'!B8,D2061)),1,0)))</f>
        <v>0</v>
      </c>
      <c r="R2061" s="44">
        <f>IFERROR(ABS(E2061-'02_대상물건입력'!B11)/'02_대상물건입력'!B11,"")</f>
        <v>0.48112528814952954</v>
      </c>
      <c r="S2061" s="38">
        <f>IFERROR(ABS(J2061-'02_대상물건입력'!B10),"")</f>
        <v>6</v>
      </c>
      <c r="T2061" s="38">
        <f>IFERROR(ABS('01_설정'!B4-F2061),"")</f>
        <v>337</v>
      </c>
      <c r="U2061" s="38">
        <f>IFERROR(ABS(K2061-YEAR('02_대상물건입력'!B14)),"")</f>
        <v>22</v>
      </c>
      <c r="V2061" s="38" t="str">
        <f>IF(B2061="","",IF(AND(E2061&gt;0,F2061&gt;0,H2061&gt;0,OR('04A_국토부원자료'!P2062="",'04A_국토부원자료'!P2062="-"),IF('01_설정'!B10=1,N2061=1,TRUE),R2061&lt;='01_설정'!B5,S2061&lt;='01_설정'!B6,T2061&lt;='01_설정'!B7,U2061&lt;='01_설정'!B8),"Y",""))</f>
        <v/>
      </c>
      <c r="W2061" s="40" t="str">
        <f>IF(V2061&lt;&gt;"Y","",MAX(0,(1-R2061/'01_설정'!B5))*'01_설정'!B14+MAX(0,(1-S2061/'01_설정'!B6))*'01_설정'!B15+MAX(0,(1-T2061/'01_설정'!B7))*'01_설정'!B16+MAX(0,(1-U2061/'01_설정'!B8))*'01_설정'!B17+O2061*'01_설정'!B11+Q2061*'01_설정'!B12+P2061*'01_설정'!B13)</f>
        <v/>
      </c>
      <c r="X2061" s="38" t="str">
        <f>IF(W2061="","",1+COUNTIFS($W$4:$W$3003,"&gt;"&amp;W2061)+COUNTIFS($W$4:W2061,W2061)-1)</f>
        <v/>
      </c>
    </row>
    <row r="2062" spans="1:24" ht="16.5">
      <c r="A2062" s="38">
        <f>IF('04A_국토부원자료'!A2063="","",ROW()-3)</f>
        <v>2059</v>
      </c>
      <c r="B2062" s="39" t="str">
        <f>IFERROR('04A_국토부원자료'!B2063,"")</f>
        <v>서울특별시 송파구 방이동</v>
      </c>
      <c r="C2062" s="39" t="str">
        <f>IF(B2062="","",IF('04A_국토부원자료'!C2063&lt;&gt;"",'04A_국토부원자료'!C2063,TRIM('04A_국토부원자료'!D2063&amp;IF('04A_국토부원자료'!E2063&lt;&gt;"","-"&amp;'04A_국토부원자료'!E2063,""))))</f>
        <v>49-4</v>
      </c>
      <c r="D2062" s="39" t="str">
        <f>IFERROR('04A_국토부원자료'!F2063,"")</f>
        <v>아주리센 센트럴파크</v>
      </c>
      <c r="E2062" s="40">
        <f>IFERROR(VALUE(SUBSTITUTE('04A_국토부원자료'!G2063,",","")),"")</f>
        <v>28.88</v>
      </c>
      <c r="F2062" s="41">
        <f>IFERROR(IF(AND('04A_국토부원자료'!H2063&lt;&gt;"",'04A_국토부원자료'!I2063&lt;&gt;""),DATE(INT(VALUE(SUBSTITUTE('04A_국토부원자료'!H2063,",",""))/100),MOD(VALUE(SUBSTITUTE('04A_국토부원자료'!H2063,",","")),100),VALUE(SUBSTITUTE('04A_국토부원자료'!I2063,",",""))),""),"")</f>
        <v>45773</v>
      </c>
      <c r="G2062" s="42">
        <f>IFERROR(VALUE(SUBSTITUTE('04A_국토부원자료'!J2063,",","")),"")</f>
        <v>32000</v>
      </c>
      <c r="H2062" s="43">
        <f t="shared" si="64"/>
        <v>320000000</v>
      </c>
      <c r="I2062" s="43">
        <f t="shared" si="65"/>
        <v>11080332.409972299</v>
      </c>
      <c r="J2062" s="38">
        <f>IFERROR(VALUE(SUBSTITUTE('04A_국토부원자료'!K2063,",","")),"")</f>
        <v>9</v>
      </c>
      <c r="K2062" s="38">
        <f>IFERROR(VALUE(SUBSTITUTE('04A_국토부원자료'!N2063,",","")),"")</f>
        <v>2018</v>
      </c>
      <c r="L2062" s="39" t="str">
        <f>IFERROR('04A_국토부원자료'!O2063,"")</f>
        <v>오금로11길 55-8</v>
      </c>
      <c r="M2062" s="39" t="str">
        <f>IFERROR('04A_국토부원자료'!Q2063,"")</f>
        <v>중개거래</v>
      </c>
      <c r="N2062" s="38">
        <f>IF(B2062="","",IF('02_대상물건입력'!B5="",1,IF(ISNUMBER(SEARCH('02_대상물건입력'!B5,B2062)),1,0)))</f>
        <v>1</v>
      </c>
      <c r="O2062" s="38">
        <f>IF(B2062="","",IF('02_대상물건입력'!B6="",1,IF(ISNUMBER(SEARCH('02_대상물건입력'!B6,B2062)),1,0)))</f>
        <v>0</v>
      </c>
      <c r="P2062" s="38">
        <f>IF(L2062="","",IF('02_대상물건입력'!B15="",0,IF(ISNUMBER(SEARCH('02_대상물건입력'!B15,L2062)),1,0)))</f>
        <v>0</v>
      </c>
      <c r="Q2062" s="38">
        <f>IF(D2062="","",IF('02_대상물건입력'!B8="",0,IF(ISNUMBER(SEARCH('02_대상물건입력'!B8,D2062)),1,0)))</f>
        <v>0</v>
      </c>
      <c r="R2062" s="44">
        <f>IFERROR(ABS(E2062-'02_대상물건입력'!B11)/'02_대상물건입력'!B11,"")</f>
        <v>6.0096612682984128E-2</v>
      </c>
      <c r="S2062" s="38">
        <f>IFERROR(ABS(J2062-'02_대상물건입력'!B10),"")</f>
        <v>3</v>
      </c>
      <c r="T2062" s="38">
        <f>IFERROR(ABS('01_설정'!B4-F2062),"")</f>
        <v>339</v>
      </c>
      <c r="U2062" s="38">
        <f>IFERROR(ABS(K2062-YEAR('02_대상물건입력'!B14)),"")</f>
        <v>8</v>
      </c>
      <c r="V2062" s="38" t="str">
        <f>IF(B2062="","",IF(AND(E2062&gt;0,F2062&gt;0,H2062&gt;0,OR('04A_국토부원자료'!P2063="",'04A_국토부원자료'!P2063="-"),IF('01_설정'!B10=1,N2062=1,TRUE),R2062&lt;='01_설정'!B5,S2062&lt;='01_설정'!B6,T2062&lt;='01_설정'!B7,U2062&lt;='01_설정'!B8),"Y",""))</f>
        <v>Y</v>
      </c>
      <c r="W2062" s="40">
        <f>IF(V2062&lt;&gt;"Y","",MAX(0,(1-R2062/'01_설정'!B5))*'01_설정'!B14+MAX(0,(1-S2062/'01_설정'!B6))*'01_설정'!B15+MAX(0,(1-T2062/'01_설정'!B7))*'01_설정'!B16+MAX(0,(1-U2062/'01_설정'!B8))*'01_설정'!B17+O2062*'01_설정'!B11+Q2062*'01_설정'!B12+P2062*'01_설정'!B13)</f>
        <v>35.938895344171371</v>
      </c>
      <c r="X2062" s="38">
        <f>IF(W2062="","",1+COUNTIFS($W$4:$W$3003,"&gt;"&amp;W2062)+COUNTIFS($W$4:W2062,W2062)-1)</f>
        <v>103</v>
      </c>
    </row>
    <row r="2063" spans="1:24" ht="16.5">
      <c r="A2063" s="38">
        <f>IF('04A_국토부원자료'!A2064="","",ROW()-3)</f>
        <v>2060</v>
      </c>
      <c r="B2063" s="39" t="str">
        <f>IFERROR('04A_국토부원자료'!B2064,"")</f>
        <v>서울특별시 송파구 방이동</v>
      </c>
      <c r="C2063" s="39" t="str">
        <f>IF(B2063="","",IF('04A_국토부원자료'!C2064&lt;&gt;"",'04A_국토부원자료'!C2064,TRIM('04A_국토부원자료'!D2064&amp;IF('04A_국토부원자료'!E2064&lt;&gt;"","-"&amp;'04A_국토부원자료'!E2064,""))))</f>
        <v>41-8</v>
      </c>
      <c r="D2063" s="39" t="str">
        <f>IFERROR('04A_국토부원자료'!F2064,"")</f>
        <v>잠실 벨솔레 오피스텔</v>
      </c>
      <c r="E2063" s="40">
        <f>IFERROR(VALUE(SUBSTITUTE('04A_국토부원자료'!G2064,",","")),"")</f>
        <v>29.324999999999999</v>
      </c>
      <c r="F2063" s="41">
        <f>IFERROR(IF(AND('04A_국토부원자료'!H2064&lt;&gt;"",'04A_국토부원자료'!I2064&lt;&gt;""),DATE(INT(VALUE(SUBSTITUTE('04A_국토부원자료'!H2064,",",""))/100),MOD(VALUE(SUBSTITUTE('04A_국토부원자료'!H2064,",","")),100),VALUE(SUBSTITUTE('04A_국토부원자료'!I2064,",",""))),""),"")</f>
        <v>45772</v>
      </c>
      <c r="G2063" s="42">
        <f>IFERROR(VALUE(SUBSTITUTE('04A_국토부원자료'!J2064,",","")),"")</f>
        <v>31500</v>
      </c>
      <c r="H2063" s="43">
        <f t="shared" si="64"/>
        <v>315000000</v>
      </c>
      <c r="I2063" s="43">
        <f t="shared" si="65"/>
        <v>10741687.979539642</v>
      </c>
      <c r="J2063" s="38">
        <f>IFERROR(VALUE(SUBSTITUTE('04A_국토부원자료'!K2064,",","")),"")</f>
        <v>16</v>
      </c>
      <c r="K2063" s="38">
        <f>IFERROR(VALUE(SUBSTITUTE('04A_국토부원자료'!N2064,",","")),"")</f>
        <v>2020</v>
      </c>
      <c r="L2063" s="39" t="str">
        <f>IFERROR('04A_국토부원자료'!O2064,"")</f>
        <v>올림픽로34길 5-13</v>
      </c>
      <c r="M2063" s="39" t="str">
        <f>IFERROR('04A_국토부원자료'!Q2064,"")</f>
        <v>중개거래</v>
      </c>
      <c r="N2063" s="38">
        <f>IF(B2063="","",IF('02_대상물건입력'!B5="",1,IF(ISNUMBER(SEARCH('02_대상물건입력'!B5,B2063)),1,0)))</f>
        <v>1</v>
      </c>
      <c r="O2063" s="38">
        <f>IF(B2063="","",IF('02_대상물건입력'!B6="",1,IF(ISNUMBER(SEARCH('02_대상물건입력'!B6,B2063)),1,0)))</f>
        <v>0</v>
      </c>
      <c r="P2063" s="38">
        <f>IF(L2063="","",IF('02_대상물건입력'!B15="",0,IF(ISNUMBER(SEARCH('02_대상물건입력'!B15,L2063)),1,0)))</f>
        <v>0</v>
      </c>
      <c r="Q2063" s="38">
        <f>IF(D2063="","",IF('02_대상물건입력'!B8="",0,IF(ISNUMBER(SEARCH('02_대상물건입력'!B8,D2063)),1,0)))</f>
        <v>0</v>
      </c>
      <c r="R2063" s="44">
        <f>IFERROR(ABS(E2063-'02_대상물건입력'!B11)/'02_대상물건입력'!B11,"")</f>
        <v>7.6431203841014886E-2</v>
      </c>
      <c r="S2063" s="38">
        <f>IFERROR(ABS(J2063-'02_대상물건입력'!B10),"")</f>
        <v>4</v>
      </c>
      <c r="T2063" s="38">
        <f>IFERROR(ABS('01_설정'!B4-F2063),"")</f>
        <v>340</v>
      </c>
      <c r="U2063" s="38">
        <f>IFERROR(ABS(K2063-YEAR('02_대상물건입력'!B14)),"")</f>
        <v>6</v>
      </c>
      <c r="V2063" s="38" t="str">
        <f>IF(B2063="","",IF(AND(E2063&gt;0,F2063&gt;0,H2063&gt;0,OR('04A_국토부원자료'!P2064="",'04A_국토부원자료'!P2064="-"),IF('01_설정'!B10=1,N2063=1,TRUE),R2063&lt;='01_설정'!B5,S2063&lt;='01_설정'!B6,T2063&lt;='01_설정'!B7,U2063&lt;='01_설정'!B8),"Y",""))</f>
        <v>Y</v>
      </c>
      <c r="W2063" s="40">
        <f>IF(V2063&lt;&gt;"Y","",MAX(0,(1-R2063/'01_설정'!B5))*'01_설정'!B14+MAX(0,(1-S2063/'01_설정'!B6))*'01_설정'!B15+MAX(0,(1-T2063/'01_설정'!B7))*'01_설정'!B16+MAX(0,(1-U2063/'01_설정'!B8))*'01_설정'!B17+O2063*'01_설정'!B11+Q2063*'01_설정'!B12+P2063*'01_설정'!B13)</f>
        <v>34.08501296610028</v>
      </c>
      <c r="X2063" s="38">
        <f>IF(W2063="","",1+COUNTIFS($W$4:$W$3003,"&gt;"&amp;W2063)+COUNTIFS($W$4:W2063,W2063)-1)</f>
        <v>124</v>
      </c>
    </row>
    <row r="2064" spans="1:24" ht="16.5">
      <c r="A2064" s="38">
        <f>IF('04A_국토부원자료'!A2065="","",ROW()-3)</f>
        <v>2061</v>
      </c>
      <c r="B2064" s="39" t="str">
        <f>IFERROR('04A_국토부원자료'!B2065,"")</f>
        <v>서울특별시 송파구 방이동</v>
      </c>
      <c r="C2064" s="39" t="str">
        <f>IF(B2064="","",IF('04A_국토부원자료'!C2065&lt;&gt;"",'04A_국토부원자료'!C2065,TRIM('04A_국토부원자료'!D2065&amp;IF('04A_국토부원자료'!E2065&lt;&gt;"","-"&amp;'04A_국토부원자료'!E2065,""))))</f>
        <v>46-2</v>
      </c>
      <c r="D2064" s="39" t="str">
        <f>IFERROR('04A_국토부원자료'!F2065,"")</f>
        <v>사보이시티잠실</v>
      </c>
      <c r="E2064" s="40">
        <f>IFERROR(VALUE(SUBSTITUTE('04A_국토부원자료'!G2065,",","")),"")</f>
        <v>23.301600000000001</v>
      </c>
      <c r="F2064" s="41">
        <f>IFERROR(IF(AND('04A_국토부원자료'!H2065&lt;&gt;"",'04A_국토부원자료'!I2065&lt;&gt;""),DATE(INT(VALUE(SUBSTITUTE('04A_국토부원자료'!H2065,",",""))/100),MOD(VALUE(SUBSTITUTE('04A_국토부원자료'!H2065,",","")),100),VALUE(SUBSTITUTE('04A_국토부원자료'!I2065,",",""))),""),"")</f>
        <v>45768</v>
      </c>
      <c r="G2064" s="42">
        <f>IFERROR(VALUE(SUBSTITUTE('04A_국토부원자료'!J2065,",","")),"")</f>
        <v>29500</v>
      </c>
      <c r="H2064" s="43">
        <f t="shared" si="64"/>
        <v>295000000</v>
      </c>
      <c r="I2064" s="43">
        <f t="shared" si="65"/>
        <v>12660074.844645862</v>
      </c>
      <c r="J2064" s="38">
        <f>IFERROR(VALUE(SUBSTITUTE('04A_국토부원자료'!K2065,",","")),"")</f>
        <v>19</v>
      </c>
      <c r="K2064" s="38">
        <f>IFERROR(VALUE(SUBSTITUTE('04A_국토부원자료'!N2065,",","")),"")</f>
        <v>2021</v>
      </c>
      <c r="L2064" s="39" t="str">
        <f>IFERROR('04A_국토부원자료'!O2065,"")</f>
        <v>오금로11길 45</v>
      </c>
      <c r="M2064" s="39" t="str">
        <f>IFERROR('04A_국토부원자료'!Q2065,"")</f>
        <v>중개거래</v>
      </c>
      <c r="N2064" s="38">
        <f>IF(B2064="","",IF('02_대상물건입력'!B5="",1,IF(ISNUMBER(SEARCH('02_대상물건입력'!B5,B2064)),1,0)))</f>
        <v>1</v>
      </c>
      <c r="O2064" s="38">
        <f>IF(B2064="","",IF('02_대상물건입력'!B6="",1,IF(ISNUMBER(SEARCH('02_대상물건입력'!B6,B2064)),1,0)))</f>
        <v>0</v>
      </c>
      <c r="P2064" s="38">
        <f>IF(L2064="","",IF('02_대상물건입력'!B15="",0,IF(ISNUMBER(SEARCH('02_대상물건입력'!B15,L2064)),1,0)))</f>
        <v>0</v>
      </c>
      <c r="Q2064" s="38">
        <f>IF(D2064="","",IF('02_대상물건입력'!B8="",0,IF(ISNUMBER(SEARCH('02_대상물건입력'!B8,D2064)),1,0)))</f>
        <v>0</v>
      </c>
      <c r="R2064" s="44">
        <f>IFERROR(ABS(E2064-'02_대상물건입력'!B11)/'02_대상물건입력'!B11,"")</f>
        <v>0.14466941724051854</v>
      </c>
      <c r="S2064" s="38">
        <f>IFERROR(ABS(J2064-'02_대상물건입력'!B10),"")</f>
        <v>7</v>
      </c>
      <c r="T2064" s="38">
        <f>IFERROR(ABS('01_설정'!B4-F2064),"")</f>
        <v>344</v>
      </c>
      <c r="U2064" s="38">
        <f>IFERROR(ABS(K2064-YEAR('02_대상물건입력'!B14)),"")</f>
        <v>5</v>
      </c>
      <c r="V2064" s="38" t="str">
        <f>IF(B2064="","",IF(AND(E2064&gt;0,F2064&gt;0,H2064&gt;0,OR('04A_국토부원자료'!P2065="",'04A_국토부원자료'!P2065="-"),IF('01_설정'!B10=1,N2064=1,TRUE),R2064&lt;='01_설정'!B5,S2064&lt;='01_설정'!B6,T2064&lt;='01_설정'!B7,U2064&lt;='01_설정'!B8),"Y",""))</f>
        <v/>
      </c>
      <c r="W2064" s="40" t="str">
        <f>IF(V2064&lt;&gt;"Y","",MAX(0,(1-R2064/'01_설정'!B5))*'01_설정'!B14+MAX(0,(1-S2064/'01_설정'!B6))*'01_설정'!B15+MAX(0,(1-T2064/'01_설정'!B7))*'01_설정'!B16+MAX(0,(1-U2064/'01_설정'!B8))*'01_설정'!B17+O2064*'01_설정'!B11+Q2064*'01_설정'!B12+P2064*'01_설정'!B13)</f>
        <v/>
      </c>
      <c r="X2064" s="38" t="str">
        <f>IF(W2064="","",1+COUNTIFS($W$4:$W$3003,"&gt;"&amp;W2064)+COUNTIFS($W$4:W2064,W2064)-1)</f>
        <v/>
      </c>
    </row>
    <row r="2065" spans="1:24" ht="16.5">
      <c r="A2065" s="38">
        <f>IF('04A_국토부원자료'!A2066="","",ROW()-3)</f>
        <v>2062</v>
      </c>
      <c r="B2065" s="39" t="str">
        <f>IFERROR('04A_국토부원자료'!B2066,"")</f>
        <v>서울특별시 송파구 방이동</v>
      </c>
      <c r="C2065" s="39" t="str">
        <f>IF(B2065="","",IF('04A_국토부원자료'!C2066&lt;&gt;"",'04A_국토부원자료'!C2066,TRIM('04A_국토부원자료'!D2066&amp;IF('04A_국토부원자료'!E2066&lt;&gt;"","-"&amp;'04A_국토부원자료'!E2066,""))))</f>
        <v>49-4</v>
      </c>
      <c r="D2065" s="39" t="str">
        <f>IFERROR('04A_국토부원자료'!F2066,"")</f>
        <v>아주리센 센트럴파크</v>
      </c>
      <c r="E2065" s="40">
        <f>IFERROR(VALUE(SUBSTITUTE('04A_국토부원자료'!G2066,",","")),"")</f>
        <v>28.88</v>
      </c>
      <c r="F2065" s="41">
        <f>IFERROR(IF(AND('04A_국토부원자료'!H2066&lt;&gt;"",'04A_국토부원자료'!I2066&lt;&gt;""),DATE(INT(VALUE(SUBSTITUTE('04A_국토부원자료'!H2066,",",""))/100),MOD(VALUE(SUBSTITUTE('04A_국토부원자료'!H2066,",","")),100),VALUE(SUBSTITUTE('04A_국토부원자료'!I2066,",",""))),""),"")</f>
        <v>45754</v>
      </c>
      <c r="G2065" s="42">
        <f>IFERROR(VALUE(SUBSTITUTE('04A_국토부원자료'!J2066,",","")),"")</f>
        <v>30000</v>
      </c>
      <c r="H2065" s="43">
        <f t="shared" si="64"/>
        <v>300000000</v>
      </c>
      <c r="I2065" s="43">
        <f t="shared" si="65"/>
        <v>10387811.634349031</v>
      </c>
      <c r="J2065" s="38">
        <f>IFERROR(VALUE(SUBSTITUTE('04A_국토부원자료'!K2066,",","")),"")</f>
        <v>13</v>
      </c>
      <c r="K2065" s="38">
        <f>IFERROR(VALUE(SUBSTITUTE('04A_국토부원자료'!N2066,",","")),"")</f>
        <v>2018</v>
      </c>
      <c r="L2065" s="39" t="str">
        <f>IFERROR('04A_국토부원자료'!O2066,"")</f>
        <v>오금로11길 55-8</v>
      </c>
      <c r="M2065" s="39" t="str">
        <f>IFERROR('04A_국토부원자료'!Q2066,"")</f>
        <v>중개거래</v>
      </c>
      <c r="N2065" s="38">
        <f>IF(B2065="","",IF('02_대상물건입력'!B5="",1,IF(ISNUMBER(SEARCH('02_대상물건입력'!B5,B2065)),1,0)))</f>
        <v>1</v>
      </c>
      <c r="O2065" s="38">
        <f>IF(B2065="","",IF('02_대상물건입력'!B6="",1,IF(ISNUMBER(SEARCH('02_대상물건입력'!B6,B2065)),1,0)))</f>
        <v>0</v>
      </c>
      <c r="P2065" s="38">
        <f>IF(L2065="","",IF('02_대상물건입력'!B15="",0,IF(ISNUMBER(SEARCH('02_대상물건입력'!B15,L2065)),1,0)))</f>
        <v>0</v>
      </c>
      <c r="Q2065" s="38">
        <f>IF(D2065="","",IF('02_대상물건입력'!B8="",0,IF(ISNUMBER(SEARCH('02_대상물건입력'!B8,D2065)),1,0)))</f>
        <v>0</v>
      </c>
      <c r="R2065" s="44">
        <f>IFERROR(ABS(E2065-'02_대상물건입력'!B11)/'02_대상물건입력'!B11,"")</f>
        <v>6.0096612682984128E-2</v>
      </c>
      <c r="S2065" s="38">
        <f>IFERROR(ABS(J2065-'02_대상물건입력'!B10),"")</f>
        <v>1</v>
      </c>
      <c r="T2065" s="38">
        <f>IFERROR(ABS('01_설정'!B4-F2065),"")</f>
        <v>358</v>
      </c>
      <c r="U2065" s="38">
        <f>IFERROR(ABS(K2065-YEAR('02_대상물건입력'!B14)),"")</f>
        <v>8</v>
      </c>
      <c r="V2065" s="38" t="str">
        <f>IF(B2065="","",IF(AND(E2065&gt;0,F2065&gt;0,H2065&gt;0,OR('04A_국토부원자료'!P2066="",'04A_국토부원자료'!P2066="-"),IF('01_설정'!B10=1,N2065=1,TRUE),R2065&lt;='01_설정'!B5,S2065&lt;='01_설정'!B6,T2065&lt;='01_설정'!B7,U2065&lt;='01_설정'!B8),"Y",""))</f>
        <v>Y</v>
      </c>
      <c r="W2065" s="40">
        <f>IF(V2065&lt;&gt;"Y","",MAX(0,(1-R2065/'01_설정'!B5))*'01_설정'!B14+MAX(0,(1-S2065/'01_설정'!B6))*'01_설정'!B15+MAX(0,(1-T2065/'01_설정'!B7))*'01_설정'!B16+MAX(0,(1-U2065/'01_설정'!B8))*'01_설정'!B17+O2065*'01_설정'!B11+Q2065*'01_설정'!B12+P2065*'01_설정'!B13)</f>
        <v>40.426566577048078</v>
      </c>
      <c r="X2065" s="38">
        <f>IF(W2065="","",1+COUNTIFS($W$4:$W$3003,"&gt;"&amp;W2065)+COUNTIFS($W$4:W2065,W2065)-1)</f>
        <v>63</v>
      </c>
    </row>
    <row r="2066" spans="1:24" ht="16.5">
      <c r="A2066" s="38">
        <f>IF('04A_국토부원자료'!A2067="","",ROW()-3)</f>
        <v>2063</v>
      </c>
      <c r="B2066" s="39" t="str">
        <f>IFERROR('04A_국토부원자료'!B2067,"")</f>
        <v>서울특별시 송파구 방이동</v>
      </c>
      <c r="C2066" s="39" t="str">
        <f>IF(B2066="","",IF('04A_국토부원자료'!C2067&lt;&gt;"",'04A_국토부원자료'!C2067,TRIM('04A_국토부원자료'!D2067&amp;IF('04A_국토부원자료'!E2067&lt;&gt;"","-"&amp;'04A_국토부원자료'!E2067,""))))</f>
        <v>28-4</v>
      </c>
      <c r="D2066" s="39" t="str">
        <f>IFERROR('04A_국토부원자료'!F2067,"")</f>
        <v>잠실 푸르지오발라드</v>
      </c>
      <c r="E2066" s="40">
        <f>IFERROR(VALUE(SUBSTITUTE('04A_국토부원자료'!G2067,",","")),"")</f>
        <v>53.12</v>
      </c>
      <c r="F2066" s="41">
        <f>IFERROR(IF(AND('04A_국토부원자료'!H2067&lt;&gt;"",'04A_국토부원자료'!I2067&lt;&gt;""),DATE(INT(VALUE(SUBSTITUTE('04A_국토부원자료'!H2067,",",""))/100),MOD(VALUE(SUBSTITUTE('04A_국토부원자료'!H2067,",","")),100),VALUE(SUBSTITUTE('04A_국토부원자료'!I2067,",",""))),""),"")</f>
        <v>45754</v>
      </c>
      <c r="G2066" s="42">
        <f>IFERROR(VALUE(SUBSTITUTE('04A_국토부원자료'!J2067,",","")),"")</f>
        <v>145070</v>
      </c>
      <c r="H2066" s="43">
        <f t="shared" si="64"/>
        <v>1450700000</v>
      </c>
      <c r="I2066" s="43">
        <f t="shared" si="65"/>
        <v>27309864.457831327</v>
      </c>
      <c r="J2066" s="38">
        <f>IFERROR(VALUE(SUBSTITUTE('04A_국토부원자료'!K2067,",","")),"")</f>
        <v>12</v>
      </c>
      <c r="K2066" s="38">
        <f>IFERROR(VALUE(SUBSTITUTE('04A_국토부원자료'!N2067,",","")),"")</f>
        <v>2024</v>
      </c>
      <c r="L2066" s="39" t="str">
        <f>IFERROR('04A_국토부원자료'!O2067,"")</f>
        <v>오금로11길 11-11</v>
      </c>
      <c r="M2066" s="39" t="str">
        <f>IFERROR('04A_국토부원자료'!Q2067,"")</f>
        <v>직거래</v>
      </c>
      <c r="N2066" s="38">
        <f>IF(B2066="","",IF('02_대상물건입력'!B5="",1,IF(ISNUMBER(SEARCH('02_대상물건입력'!B5,B2066)),1,0)))</f>
        <v>1</v>
      </c>
      <c r="O2066" s="38">
        <f>IF(B2066="","",IF('02_대상물건입력'!B6="",1,IF(ISNUMBER(SEARCH('02_대상물건입력'!B6,B2066)),1,0)))</f>
        <v>0</v>
      </c>
      <c r="P2066" s="38">
        <f>IF(L2066="","",IF('02_대상물건입력'!B15="",0,IF(ISNUMBER(SEARCH('02_대상물건입력'!B15,L2066)),1,0)))</f>
        <v>0</v>
      </c>
      <c r="Q2066" s="38">
        <f>IF(D2066="","",IF('02_대상물건입력'!B8="",0,IF(ISNUMBER(SEARCH('02_대상물건입력'!B8,D2066)),1,0)))</f>
        <v>0</v>
      </c>
      <c r="R2066" s="44">
        <f>IFERROR(ABS(E2066-'02_대상물건입력'!B11)/'02_대상물건입력'!B11,"")</f>
        <v>0.94987299396537794</v>
      </c>
      <c r="S2066" s="38">
        <f>IFERROR(ABS(J2066-'02_대상물건입력'!B10),"")</f>
        <v>0</v>
      </c>
      <c r="T2066" s="38">
        <f>IFERROR(ABS('01_설정'!B4-F2066),"")</f>
        <v>358</v>
      </c>
      <c r="U2066" s="38">
        <f>IFERROR(ABS(K2066-YEAR('02_대상물건입력'!B14)),"")</f>
        <v>2</v>
      </c>
      <c r="V2066" s="38" t="str">
        <f>IF(B2066="","",IF(AND(E2066&gt;0,F2066&gt;0,H2066&gt;0,OR('04A_국토부원자료'!P2067="",'04A_국토부원자료'!P2067="-"),IF('01_설정'!B10=1,N2066=1,TRUE),R2066&lt;='01_설정'!B5,S2066&lt;='01_설정'!B6,T2066&lt;='01_설정'!B7,U2066&lt;='01_설정'!B8),"Y",""))</f>
        <v/>
      </c>
      <c r="W2066" s="40" t="str">
        <f>IF(V2066&lt;&gt;"Y","",MAX(0,(1-R2066/'01_설정'!B5))*'01_설정'!B14+MAX(0,(1-S2066/'01_설정'!B6))*'01_설정'!B15+MAX(0,(1-T2066/'01_설정'!B7))*'01_설정'!B16+MAX(0,(1-U2066/'01_설정'!B8))*'01_설정'!B17+O2066*'01_설정'!B11+Q2066*'01_설정'!B12+P2066*'01_설정'!B13)</f>
        <v/>
      </c>
      <c r="X2066" s="38" t="str">
        <f>IF(W2066="","",1+COUNTIFS($W$4:$W$3003,"&gt;"&amp;W2066)+COUNTIFS($W$4:W2066,W2066)-1)</f>
        <v/>
      </c>
    </row>
    <row r="2067" spans="1:24" ht="16.5">
      <c r="A2067" s="38">
        <f>IF('04A_국토부원자료'!A2068="","",ROW()-3)</f>
        <v>2064</v>
      </c>
      <c r="B2067" s="39" t="str">
        <f>IFERROR('04A_국토부원자료'!B2068,"")</f>
        <v>서울특별시 송파구 방이동</v>
      </c>
      <c r="C2067" s="39" t="str">
        <f>IF(B2067="","",IF('04A_국토부원자료'!C2068&lt;&gt;"",'04A_국토부원자료'!C2068,TRIM('04A_국토부원자료'!D2068&amp;IF('04A_국토부원자료'!E2068&lt;&gt;"","-"&amp;'04A_국토부원자료'!E2068,""))))</f>
        <v>44-3</v>
      </c>
      <c r="D2067" s="39" t="str">
        <f>IFERROR('04A_국토부원자료'!F2068,"")</f>
        <v>현대토픽스</v>
      </c>
      <c r="E2067" s="40">
        <f>IFERROR(VALUE(SUBSTITUTE('04A_국토부원자료'!G2068,",","")),"")</f>
        <v>36.799999999999997</v>
      </c>
      <c r="F2067" s="41">
        <f>IFERROR(IF(AND('04A_국토부원자료'!H2068&lt;&gt;"",'04A_국토부원자료'!I2068&lt;&gt;""),DATE(INT(VALUE(SUBSTITUTE('04A_국토부원자료'!H2068,",",""))/100),MOD(VALUE(SUBSTITUTE('04A_국토부원자료'!H2068,",","")),100),VALUE(SUBSTITUTE('04A_국토부원자료'!I2068,",",""))),""),"")</f>
        <v>45750</v>
      </c>
      <c r="G2067" s="42">
        <f>IFERROR(VALUE(SUBSTITUTE('04A_국토부원자료'!J2068,",","")),"")</f>
        <v>20000</v>
      </c>
      <c r="H2067" s="43">
        <f t="shared" si="64"/>
        <v>200000000</v>
      </c>
      <c r="I2067" s="43">
        <f t="shared" si="65"/>
        <v>5434782.6086956523</v>
      </c>
      <c r="J2067" s="38">
        <f>IFERROR(VALUE(SUBSTITUTE('04A_국토부원자료'!K2068,",","")),"")</f>
        <v>17</v>
      </c>
      <c r="K2067" s="38">
        <f>IFERROR(VALUE(SUBSTITUTE('04A_국토부원자료'!N2068,",","")),"")</f>
        <v>2000</v>
      </c>
      <c r="L2067" s="39" t="str">
        <f>IFERROR('04A_국토부원자료'!O2068,"")</f>
        <v>위례성대로 6</v>
      </c>
      <c r="M2067" s="39" t="str">
        <f>IFERROR('04A_국토부원자료'!Q2068,"")</f>
        <v>중개거래</v>
      </c>
      <c r="N2067" s="38">
        <f>IF(B2067="","",IF('02_대상물건입력'!B5="",1,IF(ISNUMBER(SEARCH('02_대상물건입력'!B5,B2067)),1,0)))</f>
        <v>1</v>
      </c>
      <c r="O2067" s="38">
        <f>IF(B2067="","",IF('02_대상물건입력'!B6="",1,IF(ISNUMBER(SEARCH('02_대상물건입력'!B6,B2067)),1,0)))</f>
        <v>0</v>
      </c>
      <c r="P2067" s="38">
        <f>IF(L2067="","",IF('02_대상물건입력'!B15="",0,IF(ISNUMBER(SEARCH('02_대상물건입력'!B15,L2067)),1,0)))</f>
        <v>0</v>
      </c>
      <c r="Q2067" s="38">
        <f>IF(D2067="","",IF('02_대상물건입력'!B8="",0,IF(ISNUMBER(SEARCH('02_대상물건입력'!B8,D2067)),1,0)))</f>
        <v>0</v>
      </c>
      <c r="R2067" s="44">
        <f>IFERROR(ABS(E2067-'02_대상물건입력'!B11)/'02_대상물건입력'!B11,"")</f>
        <v>0.3508156283495088</v>
      </c>
      <c r="S2067" s="38">
        <f>IFERROR(ABS(J2067-'02_대상물건입력'!B10),"")</f>
        <v>5</v>
      </c>
      <c r="T2067" s="38">
        <f>IFERROR(ABS('01_설정'!B4-F2067),"")</f>
        <v>362</v>
      </c>
      <c r="U2067" s="38">
        <f>IFERROR(ABS(K2067-YEAR('02_대상물건입력'!B14)),"")</f>
        <v>26</v>
      </c>
      <c r="V2067" s="38" t="str">
        <f>IF(B2067="","",IF(AND(E2067&gt;0,F2067&gt;0,H2067&gt;0,OR('04A_국토부원자료'!P2068="",'04A_국토부원자료'!P2068="-"),IF('01_설정'!B10=1,N2067=1,TRUE),R2067&lt;='01_설정'!B5,S2067&lt;='01_설정'!B6,T2067&lt;='01_설정'!B7,U2067&lt;='01_설정'!B8),"Y",""))</f>
        <v/>
      </c>
      <c r="W2067" s="40" t="str">
        <f>IF(V2067&lt;&gt;"Y","",MAX(0,(1-R2067/'01_설정'!B5))*'01_설정'!B14+MAX(0,(1-S2067/'01_설정'!B6))*'01_설정'!B15+MAX(0,(1-T2067/'01_설정'!B7))*'01_설정'!B16+MAX(0,(1-U2067/'01_설정'!B8))*'01_설정'!B17+O2067*'01_설정'!B11+Q2067*'01_설정'!B12+P2067*'01_설정'!B13)</f>
        <v/>
      </c>
      <c r="X2067" s="38" t="str">
        <f>IF(W2067="","",1+COUNTIFS($W$4:$W$3003,"&gt;"&amp;W2067)+COUNTIFS($W$4:W2067,W2067)-1)</f>
        <v/>
      </c>
    </row>
    <row r="2068" spans="1:24" ht="16.5">
      <c r="A2068" s="38">
        <f>IF('04A_국토부원자료'!A2069="","",ROW()-3)</f>
        <v>2065</v>
      </c>
      <c r="B2068" s="39" t="str">
        <f>IFERROR('04A_국토부원자료'!B2069,"")</f>
        <v>서울특별시 송파구 방이동</v>
      </c>
      <c r="C2068" s="39" t="str">
        <f>IF(B2068="","",IF('04A_국토부원자료'!C2069&lt;&gt;"",'04A_국토부원자료'!C2069,TRIM('04A_국토부원자료'!D2069&amp;IF('04A_국토부원자료'!E2069&lt;&gt;"","-"&amp;'04A_국토부원자료'!E2069,""))))</f>
        <v>22</v>
      </c>
      <c r="D2068" s="39" t="str">
        <f>IFERROR('04A_국토부원자료'!F2069,"")</f>
        <v>대우유토피아오피스텔</v>
      </c>
      <c r="E2068" s="40">
        <f>IFERROR(VALUE(SUBSTITUTE('04A_국토부원자료'!G2069,",","")),"")</f>
        <v>27.71</v>
      </c>
      <c r="F2068" s="41">
        <f>IFERROR(IF(AND('04A_국토부원자료'!H2069&lt;&gt;"",'04A_국토부원자료'!I2069&lt;&gt;""),DATE(INT(VALUE(SUBSTITUTE('04A_국토부원자료'!H2069,",",""))/100),MOD(VALUE(SUBSTITUTE('04A_국토부원자료'!H2069,",","")),100),VALUE(SUBSTITUTE('04A_국토부원자료'!I2069,",",""))),""),"")</f>
        <v>45748</v>
      </c>
      <c r="G2068" s="42">
        <f>IFERROR(VALUE(SUBSTITUTE('04A_국토부원자료'!J2069,",","")),"")</f>
        <v>16000</v>
      </c>
      <c r="H2068" s="43">
        <f t="shared" si="64"/>
        <v>160000000</v>
      </c>
      <c r="I2068" s="43">
        <f t="shared" si="65"/>
        <v>5774088.7766149407</v>
      </c>
      <c r="J2068" s="38">
        <f>IFERROR(VALUE(SUBSTITUTE('04A_국토부원자료'!K2069,",","")),"")</f>
        <v>10</v>
      </c>
      <c r="K2068" s="38">
        <f>IFERROR(VALUE(SUBSTITUTE('04A_국토부원자료'!N2069,",","")),"")</f>
        <v>1999</v>
      </c>
      <c r="L2068" s="39" t="str">
        <f>IFERROR('04A_국토부원자료'!O2069,"")</f>
        <v>올림픽로 336</v>
      </c>
      <c r="M2068" s="39" t="str">
        <f>IFERROR('04A_국토부원자료'!Q2069,"")</f>
        <v>중개거래</v>
      </c>
      <c r="N2068" s="38">
        <f>IF(B2068="","",IF('02_대상물건입력'!B5="",1,IF(ISNUMBER(SEARCH('02_대상물건입력'!B5,B2068)),1,0)))</f>
        <v>1</v>
      </c>
      <c r="O2068" s="38">
        <f>IF(B2068="","",IF('02_대상물건입력'!B6="",1,IF(ISNUMBER(SEARCH('02_대상물건입력'!B6,B2068)),1,0)))</f>
        <v>0</v>
      </c>
      <c r="P2068" s="38">
        <f>IF(L2068="","",IF('02_대상물건입력'!B15="",0,IF(ISNUMBER(SEARCH('02_대상물건입력'!B15,L2068)),1,0)))</f>
        <v>0</v>
      </c>
      <c r="Q2068" s="38">
        <f>IF(D2068="","",IF('02_대상물건입력'!B8="",0,IF(ISNUMBER(SEARCH('02_대상물건입력'!B8,D2068)),1,0)))</f>
        <v>0</v>
      </c>
      <c r="R2068" s="44">
        <f>IFERROR(ABS(E2068-'02_대상물건입력'!B11)/'02_대상물건입력'!B11,"")</f>
        <v>1.7149485368611224E-2</v>
      </c>
      <c r="S2068" s="38">
        <f>IFERROR(ABS(J2068-'02_대상물건입력'!B10),"")</f>
        <v>2</v>
      </c>
      <c r="T2068" s="38">
        <f>IFERROR(ABS('01_설정'!B4-F2068),"")</f>
        <v>364</v>
      </c>
      <c r="U2068" s="38">
        <f>IFERROR(ABS(K2068-YEAR('02_대상물건입력'!B14)),"")</f>
        <v>27</v>
      </c>
      <c r="V2068" s="38" t="str">
        <f>IF(B2068="","",IF(AND(E2068&gt;0,F2068&gt;0,H2068&gt;0,OR('04A_국토부원자료'!P2069="",'04A_국토부원자료'!P2069="-"),IF('01_설정'!B10=1,N2068=1,TRUE),R2068&lt;='01_설정'!B5,S2068&lt;='01_설정'!B6,T2068&lt;='01_설정'!B7,U2068&lt;='01_설정'!B8),"Y",""))</f>
        <v/>
      </c>
      <c r="W2068" s="40" t="str">
        <f>IF(V2068&lt;&gt;"Y","",MAX(0,(1-R2068/'01_설정'!B5))*'01_설정'!B14+MAX(0,(1-S2068/'01_설정'!B6))*'01_설정'!B15+MAX(0,(1-T2068/'01_설정'!B7))*'01_설정'!B16+MAX(0,(1-U2068/'01_설정'!B8))*'01_설정'!B17+O2068*'01_설정'!B11+Q2068*'01_설정'!B12+P2068*'01_설정'!B13)</f>
        <v/>
      </c>
      <c r="X2068" s="38" t="str">
        <f>IF(W2068="","",1+COUNTIFS($W$4:$W$3003,"&gt;"&amp;W2068)+COUNTIFS($W$4:W2068,W2068)-1)</f>
        <v/>
      </c>
    </row>
    <row r="2069" spans="1:24" ht="16.5">
      <c r="A2069" s="38">
        <f>IF('04A_국토부원자료'!A2070="","",ROW()-3)</f>
        <v>2066</v>
      </c>
      <c r="B2069" s="39" t="str">
        <f>IFERROR('04A_국토부원자료'!B2070,"")</f>
        <v>서울특별시 송파구 방이동</v>
      </c>
      <c r="C2069" s="39" t="str">
        <f>IF(B2069="","",IF('04A_국토부원자료'!C2070&lt;&gt;"",'04A_국토부원자료'!C2070,TRIM('04A_국토부원자료'!D2070&amp;IF('04A_국토부원자료'!E2070&lt;&gt;"","-"&amp;'04A_국토부원자료'!E2070,""))))</f>
        <v>28-4</v>
      </c>
      <c r="D2069" s="39" t="str">
        <f>IFERROR('04A_국토부원자료'!F2070,"")</f>
        <v>잠실 푸르지오발라드</v>
      </c>
      <c r="E2069" s="40">
        <f>IFERROR(VALUE(SUBSTITUTE('04A_국토부원자료'!G2070,",","")),"")</f>
        <v>54.18</v>
      </c>
      <c r="F2069" s="41">
        <f>IFERROR(IF(AND('04A_국토부원자료'!H2070&lt;&gt;"",'04A_국토부원자료'!I2070&lt;&gt;""),DATE(INT(VALUE(SUBSTITUTE('04A_국토부원자료'!H2070,",",""))/100),MOD(VALUE(SUBSTITUTE('04A_국토부원자료'!H2070,",","")),100),VALUE(SUBSTITUTE('04A_국토부원자료'!I2070,",",""))),""),"")</f>
        <v>45748</v>
      </c>
      <c r="G2069" s="42">
        <f>IFERROR(VALUE(SUBSTITUTE('04A_국토부원자료'!J2070,",","")),"")</f>
        <v>139150</v>
      </c>
      <c r="H2069" s="43">
        <f t="shared" si="64"/>
        <v>1391500000</v>
      </c>
      <c r="I2069" s="43">
        <f t="shared" si="65"/>
        <v>25682908.822443705</v>
      </c>
      <c r="J2069" s="38">
        <f>IFERROR(VALUE(SUBSTITUTE('04A_국토부원자료'!K2070,",","")),"")</f>
        <v>8</v>
      </c>
      <c r="K2069" s="38">
        <f>IFERROR(VALUE(SUBSTITUTE('04A_국토부원자료'!N2070,",","")),"")</f>
        <v>2024</v>
      </c>
      <c r="L2069" s="39" t="str">
        <f>IFERROR('04A_국토부원자료'!O2070,"")</f>
        <v>오금로11길 11-11</v>
      </c>
      <c r="M2069" s="39" t="str">
        <f>IFERROR('04A_국토부원자료'!Q2070,"")</f>
        <v>직거래</v>
      </c>
      <c r="N2069" s="38">
        <f>IF(B2069="","",IF('02_대상물건입력'!B5="",1,IF(ISNUMBER(SEARCH('02_대상물건입력'!B5,B2069)),1,0)))</f>
        <v>1</v>
      </c>
      <c r="O2069" s="38">
        <f>IF(B2069="","",IF('02_대상물건입력'!B6="",1,IF(ISNUMBER(SEARCH('02_대상물건입력'!B6,B2069)),1,0)))</f>
        <v>0</v>
      </c>
      <c r="P2069" s="38">
        <f>IF(L2069="","",IF('02_대상물건입력'!B15="",0,IF(ISNUMBER(SEARCH('02_대상물건입력'!B15,L2069)),1,0)))</f>
        <v>0</v>
      </c>
      <c r="Q2069" s="38">
        <f>IF(D2069="","",IF('02_대상물건입력'!B8="",0,IF(ISNUMBER(SEARCH('02_대상물건입력'!B8,D2069)),1,0)))</f>
        <v>0</v>
      </c>
      <c r="R2069" s="44">
        <f>IFERROR(ABS(E2069-'02_대상물건입력'!B11)/'02_대상물건입력'!B11,"")</f>
        <v>0.98878235717327156</v>
      </c>
      <c r="S2069" s="38">
        <f>IFERROR(ABS(J2069-'02_대상물건입력'!B10),"")</f>
        <v>4</v>
      </c>
      <c r="T2069" s="38">
        <f>IFERROR(ABS('01_설정'!B4-F2069),"")</f>
        <v>364</v>
      </c>
      <c r="U2069" s="38">
        <f>IFERROR(ABS(K2069-YEAR('02_대상물건입력'!B14)),"")</f>
        <v>2</v>
      </c>
      <c r="V2069" s="38" t="str">
        <f>IF(B2069="","",IF(AND(E2069&gt;0,F2069&gt;0,H2069&gt;0,OR('04A_국토부원자료'!P2070="",'04A_국토부원자료'!P2070="-"),IF('01_설정'!B10=1,N2069=1,TRUE),R2069&lt;='01_설정'!B5,S2069&lt;='01_설정'!B6,T2069&lt;='01_설정'!B7,U2069&lt;='01_설정'!B8),"Y",""))</f>
        <v/>
      </c>
      <c r="W2069" s="40" t="str">
        <f>IF(V2069&lt;&gt;"Y","",MAX(0,(1-R2069/'01_설정'!B5))*'01_설정'!B14+MAX(0,(1-S2069/'01_설정'!B6))*'01_설정'!B15+MAX(0,(1-T2069/'01_설정'!B7))*'01_설정'!B16+MAX(0,(1-U2069/'01_설정'!B8))*'01_설정'!B17+O2069*'01_설정'!B11+Q2069*'01_설정'!B12+P2069*'01_설정'!B13)</f>
        <v/>
      </c>
      <c r="X2069" s="38" t="str">
        <f>IF(W2069="","",1+COUNTIFS($W$4:$W$3003,"&gt;"&amp;W2069)+COUNTIFS($W$4:W2069,W2069)-1)</f>
        <v/>
      </c>
    </row>
    <row r="2070" spans="1:24" ht="16.5">
      <c r="A2070" s="38">
        <f>IF('04A_국토부원자료'!A2071="","",ROW()-3)</f>
        <v>2067</v>
      </c>
      <c r="B2070" s="39" t="str">
        <f>IFERROR('04A_국토부원자료'!B2071,"")</f>
        <v>서울특별시 송파구 방이동</v>
      </c>
      <c r="C2070" s="39" t="str">
        <f>IF(B2070="","",IF('04A_국토부원자료'!C2071&lt;&gt;"",'04A_국토부원자료'!C2071,TRIM('04A_국토부원자료'!D2071&amp;IF('04A_국토부원자료'!E2071&lt;&gt;"","-"&amp;'04A_국토부원자료'!E2071,""))))</f>
        <v>22-5</v>
      </c>
      <c r="D2070" s="39" t="str">
        <f>IFERROR('04A_국토부원자료'!F2071,"")</f>
        <v>잠실리시온</v>
      </c>
      <c r="E2070" s="40">
        <f>IFERROR(VALUE(SUBSTITUTE('04A_국토부원자료'!G2071,",","")),"")</f>
        <v>35.590000000000003</v>
      </c>
      <c r="F2070" s="41">
        <f>IFERROR(IF(AND('04A_국토부원자료'!H2071&lt;&gt;"",'04A_국토부원자료'!I2071&lt;&gt;""),DATE(INT(VALUE(SUBSTITUTE('04A_국토부원자료'!H2071,",",""))/100),MOD(VALUE(SUBSTITUTE('04A_국토부원자료'!H2071,",","")),100),VALUE(SUBSTITUTE('04A_국토부원자료'!I2071,",",""))),""),"")</f>
        <v>45748</v>
      </c>
      <c r="G2070" s="42">
        <f>IFERROR(VALUE(SUBSTITUTE('04A_국토부원자료'!J2071,",","")),"")</f>
        <v>27800</v>
      </c>
      <c r="H2070" s="43">
        <f t="shared" si="64"/>
        <v>278000000</v>
      </c>
      <c r="I2070" s="43">
        <f t="shared" si="65"/>
        <v>7811182.9165495923</v>
      </c>
      <c r="J2070" s="38">
        <f>IFERROR(VALUE(SUBSTITUTE('04A_국토부원자료'!K2071,",","")),"")</f>
        <v>22</v>
      </c>
      <c r="K2070" s="38">
        <f>IFERROR(VALUE(SUBSTITUTE('04A_국토부원자료'!N2071,",","")),"")</f>
        <v>2004</v>
      </c>
      <c r="L2070" s="39" t="str">
        <f>IFERROR('04A_국토부원자료'!O2071,"")</f>
        <v>오금로 87</v>
      </c>
      <c r="M2070" s="39" t="str">
        <f>IFERROR('04A_국토부원자료'!Q2071,"")</f>
        <v>중개거래</v>
      </c>
      <c r="N2070" s="38">
        <f>IF(B2070="","",IF('02_대상물건입력'!B5="",1,IF(ISNUMBER(SEARCH('02_대상물건입력'!B5,B2070)),1,0)))</f>
        <v>1</v>
      </c>
      <c r="O2070" s="38">
        <f>IF(B2070="","",IF('02_대상물건입력'!B6="",1,IF(ISNUMBER(SEARCH('02_대상물건입력'!B6,B2070)),1,0)))</f>
        <v>0</v>
      </c>
      <c r="P2070" s="38">
        <f>IF(L2070="","",IF('02_대상물건입력'!B15="",0,IF(ISNUMBER(SEARCH('02_대상물건입력'!B15,L2070)),1,0)))</f>
        <v>0</v>
      </c>
      <c r="Q2070" s="38">
        <f>IF(D2070="","",IF('02_대상물건입력'!B8="",0,IF(ISNUMBER(SEARCH('02_대상물건입력'!B8,D2070)),1,0)))</f>
        <v>0</v>
      </c>
      <c r="R2070" s="44">
        <f>IFERROR(ABS(E2070-'02_대상물건입력'!B11)/'02_대상물건입력'!B11,"")</f>
        <v>0.3064002231782344</v>
      </c>
      <c r="S2070" s="38">
        <f>IFERROR(ABS(J2070-'02_대상물건입력'!B10),"")</f>
        <v>10</v>
      </c>
      <c r="T2070" s="38">
        <f>IFERROR(ABS('01_설정'!B4-F2070),"")</f>
        <v>364</v>
      </c>
      <c r="U2070" s="38">
        <f>IFERROR(ABS(K2070-YEAR('02_대상물건입력'!B14)),"")</f>
        <v>22</v>
      </c>
      <c r="V2070" s="38" t="str">
        <f>IF(B2070="","",IF(AND(E2070&gt;0,F2070&gt;0,H2070&gt;0,OR('04A_국토부원자료'!P2071="",'04A_국토부원자료'!P2071="-"),IF('01_설정'!B10=1,N2070=1,TRUE),R2070&lt;='01_설정'!B5,S2070&lt;='01_설정'!B6,T2070&lt;='01_설정'!B7,U2070&lt;='01_설정'!B8),"Y",""))</f>
        <v/>
      </c>
      <c r="W2070" s="40" t="str">
        <f>IF(V2070&lt;&gt;"Y","",MAX(0,(1-R2070/'01_설정'!B5))*'01_설정'!B14+MAX(0,(1-S2070/'01_설정'!B6))*'01_설정'!B15+MAX(0,(1-T2070/'01_설정'!B7))*'01_설정'!B16+MAX(0,(1-U2070/'01_설정'!B8))*'01_설정'!B17+O2070*'01_설정'!B11+Q2070*'01_설정'!B12+P2070*'01_설정'!B13)</f>
        <v/>
      </c>
      <c r="X2070" s="38" t="str">
        <f>IF(W2070="","",1+COUNTIFS($W$4:$W$3003,"&gt;"&amp;W2070)+COUNTIFS($W$4:W2070,W2070)-1)</f>
        <v/>
      </c>
    </row>
    <row r="2071" spans="1:24" ht="16.5">
      <c r="A2071" s="38">
        <f>IF('04A_국토부원자료'!A2072="","",ROW()-3)</f>
        <v>2068</v>
      </c>
      <c r="B2071" s="39" t="str">
        <f>IFERROR('04A_국토부원자료'!B2072,"")</f>
        <v>서울특별시 송파구 방이동</v>
      </c>
      <c r="C2071" s="39" t="str">
        <f>IF(B2071="","",IF('04A_국토부원자료'!C2072&lt;&gt;"",'04A_국토부원자료'!C2072,TRIM('04A_국토부원자료'!D2072&amp;IF('04A_국토부원자료'!E2072&lt;&gt;"","-"&amp;'04A_국토부원자료'!E2072,""))))</f>
        <v>46-2</v>
      </c>
      <c r="D2071" s="39" t="str">
        <f>IFERROR('04A_국토부원자료'!F2072,"")</f>
        <v>사보이시티잠실</v>
      </c>
      <c r="E2071" s="40">
        <f>IFERROR(VALUE(SUBSTITUTE('04A_국토부원자료'!G2072,",","")),"")</f>
        <v>19.3629</v>
      </c>
      <c r="F2071" s="41">
        <f>IFERROR(IF(AND('04A_국토부원자료'!H2072&lt;&gt;"",'04A_국토부원자료'!I2072&lt;&gt;""),DATE(INT(VALUE(SUBSTITUTE('04A_국토부원자료'!H2072,",",""))/100),MOD(VALUE(SUBSTITUTE('04A_국토부원자료'!H2072,",","")),100),VALUE(SUBSTITUTE('04A_국토부원자료'!I2072,",",""))),""),"")</f>
        <v>45747</v>
      </c>
      <c r="G2071" s="42">
        <f>IFERROR(VALUE(SUBSTITUTE('04A_국토부원자료'!J2072,",","")),"")</f>
        <v>24100</v>
      </c>
      <c r="H2071" s="43">
        <f t="shared" si="64"/>
        <v>241000000</v>
      </c>
      <c r="I2071" s="43">
        <f t="shared" si="65"/>
        <v>12446482.70661936</v>
      </c>
      <c r="J2071" s="38">
        <f>IFERROR(VALUE(SUBSTITUTE('04A_국토부원자료'!K2072,",","")),"")</f>
        <v>16</v>
      </c>
      <c r="K2071" s="38">
        <f>IFERROR(VALUE(SUBSTITUTE('04A_국토부원자료'!N2072,",","")),"")</f>
        <v>2021</v>
      </c>
      <c r="L2071" s="39" t="str">
        <f>IFERROR('04A_국토부원자료'!O2072,"")</f>
        <v>오금로11길 45</v>
      </c>
      <c r="M2071" s="39" t="str">
        <f>IFERROR('04A_국토부원자료'!Q2072,"")</f>
        <v>중개거래</v>
      </c>
      <c r="N2071" s="38">
        <f>IF(B2071="","",IF('02_대상물건입력'!B5="",1,IF(ISNUMBER(SEARCH('02_대상물건입력'!B5,B2071)),1,0)))</f>
        <v>1</v>
      </c>
      <c r="O2071" s="38">
        <f>IF(B2071="","",IF('02_대상물건입력'!B6="",1,IF(ISNUMBER(SEARCH('02_대상물건입력'!B6,B2071)),1,0)))</f>
        <v>0</v>
      </c>
      <c r="P2071" s="38">
        <f>IF(L2071="","",IF('02_대상물건입력'!B15="",0,IF(ISNUMBER(SEARCH('02_대상물건입력'!B15,L2071)),1,0)))</f>
        <v>0</v>
      </c>
      <c r="Q2071" s="38">
        <f>IF(D2071="","",IF('02_대상물건입력'!B8="",0,IF(ISNUMBER(SEARCH('02_대상물건입력'!B8,D2071)),1,0)))</f>
        <v>0</v>
      </c>
      <c r="R2071" s="44">
        <f>IFERROR(ABS(E2071-'02_대상물건입력'!B11)/'02_대상물건입력'!B11,"")</f>
        <v>0.28924706711498083</v>
      </c>
      <c r="S2071" s="38">
        <f>IFERROR(ABS(J2071-'02_대상물건입력'!B10),"")</f>
        <v>4</v>
      </c>
      <c r="T2071" s="38">
        <f>IFERROR(ABS('01_설정'!B4-F2071),"")</f>
        <v>365</v>
      </c>
      <c r="U2071" s="38">
        <f>IFERROR(ABS(K2071-YEAR('02_대상물건입력'!B14)),"")</f>
        <v>5</v>
      </c>
      <c r="V2071" s="38" t="str">
        <f>IF(B2071="","",IF(AND(E2071&gt;0,F2071&gt;0,H2071&gt;0,OR('04A_국토부원자료'!P2072="",'04A_국토부원자료'!P2072="-"),IF('01_설정'!B10=1,N2071=1,TRUE),R2071&lt;='01_설정'!B5,S2071&lt;='01_설정'!B6,T2071&lt;='01_설정'!B7,U2071&lt;='01_설정'!B8),"Y",""))</f>
        <v/>
      </c>
      <c r="W2071" s="40" t="str">
        <f>IF(V2071&lt;&gt;"Y","",MAX(0,(1-R2071/'01_설정'!B5))*'01_설정'!B14+MAX(0,(1-S2071/'01_설정'!B6))*'01_설정'!B15+MAX(0,(1-T2071/'01_설정'!B7))*'01_설정'!B16+MAX(0,(1-U2071/'01_설정'!B8))*'01_설정'!B17+O2071*'01_설정'!B11+Q2071*'01_설정'!B12+P2071*'01_설정'!B13)</f>
        <v/>
      </c>
      <c r="X2071" s="38" t="str">
        <f>IF(W2071="","",1+COUNTIFS($W$4:$W$3003,"&gt;"&amp;W2071)+COUNTIFS($W$4:W2071,W2071)-1)</f>
        <v/>
      </c>
    </row>
    <row r="2072" spans="1:24" ht="16.5">
      <c r="A2072" s="38">
        <f>IF('04A_국토부원자료'!A2073="","",ROW()-3)</f>
        <v>2069</v>
      </c>
      <c r="B2072" s="39" t="str">
        <f>IFERROR('04A_국토부원자료'!B2073,"")</f>
        <v>서울특별시 송파구 방이동</v>
      </c>
      <c r="C2072" s="39" t="str">
        <f>IF(B2072="","",IF('04A_국토부원자료'!C2073&lt;&gt;"",'04A_국토부원자료'!C2073,TRIM('04A_국토부원자료'!D2073&amp;IF('04A_국토부원자료'!E2073&lt;&gt;"","-"&amp;'04A_국토부원자료'!E2073,""))))</f>
        <v>43</v>
      </c>
      <c r="D2072" s="39" t="str">
        <f>IFERROR('04A_국토부원자료'!F2073,"")</f>
        <v>대명벨리온</v>
      </c>
      <c r="E2072" s="40">
        <f>IFERROR(VALUE(SUBSTITUTE('04A_국토부원자료'!G2073,",","")),"")</f>
        <v>17.12</v>
      </c>
      <c r="F2072" s="41">
        <f>IFERROR(IF(AND('04A_국토부원자료'!H2073&lt;&gt;"",'04A_국토부원자료'!I2073&lt;&gt;""),DATE(INT(VALUE(SUBSTITUTE('04A_국토부원자료'!H2073,",",""))/100),MOD(VALUE(SUBSTITUTE('04A_국토부원자료'!H2073,",","")),100),VALUE(SUBSTITUTE('04A_국토부원자료'!I2073,",",""))),""),"")</f>
        <v>45744</v>
      </c>
      <c r="G2072" s="42">
        <f>IFERROR(VALUE(SUBSTITUTE('04A_국토부원자료'!J2073,",","")),"")</f>
        <v>17200</v>
      </c>
      <c r="H2072" s="43">
        <f t="shared" si="64"/>
        <v>172000000</v>
      </c>
      <c r="I2072" s="43">
        <f t="shared" si="65"/>
        <v>10046728.971962616</v>
      </c>
      <c r="J2072" s="38">
        <f>IFERROR(VALUE(SUBSTITUTE('04A_국토부원자료'!K2073,",","")),"")</f>
        <v>15</v>
      </c>
      <c r="K2072" s="38">
        <f>IFERROR(VALUE(SUBSTITUTE('04A_국토부원자료'!N2073,",","")),"")</f>
        <v>2017</v>
      </c>
      <c r="L2072" s="39" t="str">
        <f>IFERROR('04A_국토부원자료'!O2073,"")</f>
        <v xml:space="preserve"> </v>
      </c>
      <c r="M2072" s="39" t="str">
        <f>IFERROR('04A_국토부원자료'!Q2073,"")</f>
        <v>중개거래</v>
      </c>
      <c r="N2072" s="38">
        <f>IF(B2072="","",IF('02_대상물건입력'!B5="",1,IF(ISNUMBER(SEARCH('02_대상물건입력'!B5,B2072)),1,0)))</f>
        <v>1</v>
      </c>
      <c r="O2072" s="38">
        <f>IF(B2072="","",IF('02_대상물건입력'!B6="",1,IF(ISNUMBER(SEARCH('02_대상물건입력'!B6,B2072)),1,0)))</f>
        <v>0</v>
      </c>
      <c r="P2072" s="38">
        <f>IF(L2072="","",IF('02_대상물건입력'!B15="",0,IF(ISNUMBER(SEARCH('02_대상물건입력'!B15,L2072)),1,0)))</f>
        <v>0</v>
      </c>
      <c r="Q2072" s="38">
        <f>IF(D2072="","",IF('02_대상물건입력'!B8="",0,IF(ISNUMBER(SEARCH('02_대상물건입력'!B8,D2072)),1,0)))</f>
        <v>0</v>
      </c>
      <c r="R2072" s="44">
        <f>IFERROR(ABS(E2072-'02_대상물건입력'!B11)/'02_대상물건입력'!B11,"")</f>
        <v>0.37157707724609801</v>
      </c>
      <c r="S2072" s="38">
        <f>IFERROR(ABS(J2072-'02_대상물건입력'!B10),"")</f>
        <v>3</v>
      </c>
      <c r="T2072" s="38">
        <f>IFERROR(ABS('01_설정'!B4-F2072),"")</f>
        <v>368</v>
      </c>
      <c r="U2072" s="38">
        <f>IFERROR(ABS(K2072-YEAR('02_대상물건입력'!B14)),"")</f>
        <v>9</v>
      </c>
      <c r="V2072" s="38" t="str">
        <f>IF(B2072="","",IF(AND(E2072&gt;0,F2072&gt;0,H2072&gt;0,OR('04A_국토부원자료'!P2073="",'04A_국토부원자료'!P2073="-"),IF('01_설정'!B10=1,N2072=1,TRUE),R2072&lt;='01_설정'!B5,S2072&lt;='01_설정'!B6,T2072&lt;='01_설정'!B7,U2072&lt;='01_설정'!B8),"Y",""))</f>
        <v/>
      </c>
      <c r="W2072" s="40" t="str">
        <f>IF(V2072&lt;&gt;"Y","",MAX(0,(1-R2072/'01_설정'!B5))*'01_설정'!B14+MAX(0,(1-S2072/'01_설정'!B6))*'01_설정'!B15+MAX(0,(1-T2072/'01_설정'!B7))*'01_설정'!B16+MAX(0,(1-U2072/'01_설정'!B8))*'01_설정'!B17+O2072*'01_설정'!B11+Q2072*'01_설정'!B12+P2072*'01_설정'!B13)</f>
        <v/>
      </c>
      <c r="X2072" s="38" t="str">
        <f>IF(W2072="","",1+COUNTIFS($W$4:$W$3003,"&gt;"&amp;W2072)+COUNTIFS($W$4:W2072,W2072)-1)</f>
        <v/>
      </c>
    </row>
    <row r="2073" spans="1:24" ht="16.5">
      <c r="A2073" s="38">
        <f>IF('04A_국토부원자료'!A2074="","",ROW()-3)</f>
        <v>2070</v>
      </c>
      <c r="B2073" s="39" t="str">
        <f>IFERROR('04A_국토부원자료'!B2074,"")</f>
        <v>서울특별시 송파구 방이동</v>
      </c>
      <c r="C2073" s="39" t="str">
        <f>IF(B2073="","",IF('04A_국토부원자료'!C2074&lt;&gt;"",'04A_국토부원자료'!C2074,TRIM('04A_국토부원자료'!D2074&amp;IF('04A_국토부원자료'!E2074&lt;&gt;"","-"&amp;'04A_국토부원자료'!E2074,""))))</f>
        <v>35-4</v>
      </c>
      <c r="D2073" s="39" t="str">
        <f>IFERROR('04A_국토부원자료'!F2074,"")</f>
        <v>I-SPACE 잠실2</v>
      </c>
      <c r="E2073" s="40">
        <f>IFERROR(VALUE(SUBSTITUTE('04A_국토부원자료'!G2074,",","")),"")</f>
        <v>29.6</v>
      </c>
      <c r="F2073" s="41">
        <f>IFERROR(IF(AND('04A_국토부원자료'!H2074&lt;&gt;"",'04A_국토부원자료'!I2074&lt;&gt;""),DATE(INT(VALUE(SUBSTITUTE('04A_국토부원자료'!H2074,",",""))/100),MOD(VALUE(SUBSTITUTE('04A_국토부원자료'!H2074,",","")),100),VALUE(SUBSTITUTE('04A_국토부원자료'!I2074,",",""))),""),"")</f>
        <v>45741</v>
      </c>
      <c r="G2073" s="42">
        <f>IFERROR(VALUE(SUBSTITUTE('04A_국토부원자료'!J2074,",","")),"")</f>
        <v>23000</v>
      </c>
      <c r="H2073" s="43">
        <f t="shared" si="64"/>
        <v>230000000</v>
      </c>
      <c r="I2073" s="43">
        <f t="shared" si="65"/>
        <v>7770270.2702702703</v>
      </c>
      <c r="J2073" s="38">
        <f>IFERROR(VALUE(SUBSTITUTE('04A_국토부원자료'!K2074,",","")),"")</f>
        <v>8</v>
      </c>
      <c r="K2073" s="38">
        <f>IFERROR(VALUE(SUBSTITUTE('04A_국토부원자료'!N2074,",","")),"")</f>
        <v>2003</v>
      </c>
      <c r="L2073" s="39" t="str">
        <f>IFERROR('04A_국토부원자료'!O2074,"")</f>
        <v>올림픽로 354</v>
      </c>
      <c r="M2073" s="39" t="str">
        <f>IFERROR('04A_국토부원자료'!Q2074,"")</f>
        <v>직거래</v>
      </c>
      <c r="N2073" s="38">
        <f>IF(B2073="","",IF('02_대상물건입력'!B5="",1,IF(ISNUMBER(SEARCH('02_대상물건입력'!B5,B2073)),1,0)))</f>
        <v>1</v>
      </c>
      <c r="O2073" s="38">
        <f>IF(B2073="","",IF('02_대상물건입력'!B6="",1,IF(ISNUMBER(SEARCH('02_대상물건입력'!B6,B2073)),1,0)))</f>
        <v>0</v>
      </c>
      <c r="P2073" s="38">
        <f>IF(L2073="","",IF('02_대상물건입력'!B15="",0,IF(ISNUMBER(SEARCH('02_대상물건입력'!B15,L2073)),1,0)))</f>
        <v>0</v>
      </c>
      <c r="Q2073" s="38">
        <f>IF(D2073="","",IF('02_대상물건입력'!B8="",0,IF(ISNUMBER(SEARCH('02_대상물건입력'!B8,D2073)),1,0)))</f>
        <v>0</v>
      </c>
      <c r="R2073" s="44">
        <f>IFERROR(ABS(E2073-'02_대상물건입력'!B11)/'02_대상물건입력'!B11,"")</f>
        <v>8.6525614107213739E-2</v>
      </c>
      <c r="S2073" s="38">
        <f>IFERROR(ABS(J2073-'02_대상물건입력'!B10),"")</f>
        <v>4</v>
      </c>
      <c r="T2073" s="38">
        <f>IFERROR(ABS('01_설정'!B4-F2073),"")</f>
        <v>371</v>
      </c>
      <c r="U2073" s="38">
        <f>IFERROR(ABS(K2073-YEAR('02_대상물건입력'!B14)),"")</f>
        <v>23</v>
      </c>
      <c r="V2073" s="38" t="str">
        <f>IF(B2073="","",IF(AND(E2073&gt;0,F2073&gt;0,H2073&gt;0,OR('04A_국토부원자료'!P2074="",'04A_국토부원자료'!P2074="-"),IF('01_설정'!B10=1,N2073=1,TRUE),R2073&lt;='01_설정'!B5,S2073&lt;='01_설정'!B6,T2073&lt;='01_설정'!B7,U2073&lt;='01_설정'!B8),"Y",""))</f>
        <v/>
      </c>
      <c r="W2073" s="40" t="str">
        <f>IF(V2073&lt;&gt;"Y","",MAX(0,(1-R2073/'01_설정'!B5))*'01_설정'!B14+MAX(0,(1-S2073/'01_설정'!B6))*'01_설정'!B15+MAX(0,(1-T2073/'01_설정'!B7))*'01_설정'!B16+MAX(0,(1-U2073/'01_설정'!B8))*'01_설정'!B17+O2073*'01_설정'!B11+Q2073*'01_설정'!B12+P2073*'01_설정'!B13)</f>
        <v/>
      </c>
      <c r="X2073" s="38" t="str">
        <f>IF(W2073="","",1+COUNTIFS($W$4:$W$3003,"&gt;"&amp;W2073)+COUNTIFS($W$4:W2073,W2073)-1)</f>
        <v/>
      </c>
    </row>
    <row r="2074" spans="1:24" ht="16.5">
      <c r="A2074" s="38">
        <f>IF('04A_국토부원자료'!A2075="","",ROW()-3)</f>
        <v>2071</v>
      </c>
      <c r="B2074" s="39" t="str">
        <f>IFERROR('04A_국토부원자료'!B2075,"")</f>
        <v>서울특별시 송파구 방이동</v>
      </c>
      <c r="C2074" s="39" t="str">
        <f>IF(B2074="","",IF('04A_국토부원자료'!C2075&lt;&gt;"",'04A_국토부원자료'!C2075,TRIM('04A_국토부원자료'!D2075&amp;IF('04A_국토부원자료'!E2075&lt;&gt;"","-"&amp;'04A_국토부원자료'!E2075,""))))</f>
        <v>40-3</v>
      </c>
      <c r="D2074" s="39" t="str">
        <f>IFERROR('04A_국토부원자료'!F2075,"")</f>
        <v>올림픽파크뷰</v>
      </c>
      <c r="E2074" s="40">
        <f>IFERROR(VALUE(SUBSTITUTE('04A_국토부원자료'!G2075,",","")),"")</f>
        <v>30.39</v>
      </c>
      <c r="F2074" s="41">
        <f>IFERROR(IF(AND('04A_국토부원자료'!H2075&lt;&gt;"",'04A_국토부원자료'!I2075&lt;&gt;""),DATE(INT(VALUE(SUBSTITUTE('04A_국토부원자료'!H2075,",",""))/100),MOD(VALUE(SUBSTITUTE('04A_국토부원자료'!H2075,",","")),100),VALUE(SUBSTITUTE('04A_국토부원자료'!I2075,",",""))),""),"")</f>
        <v>45738</v>
      </c>
      <c r="G2074" s="42">
        <f>IFERROR(VALUE(SUBSTITUTE('04A_국토부원자료'!J2075,",","")),"")</f>
        <v>24500</v>
      </c>
      <c r="H2074" s="43">
        <f t="shared" si="64"/>
        <v>245000000</v>
      </c>
      <c r="I2074" s="43">
        <f t="shared" si="65"/>
        <v>8061862.4547548536</v>
      </c>
      <c r="J2074" s="38">
        <f>IFERROR(VALUE(SUBSTITUTE('04A_국토부원자료'!K2075,",","")),"")</f>
        <v>10</v>
      </c>
      <c r="K2074" s="38">
        <f>IFERROR(VALUE(SUBSTITUTE('04A_국토부원자료'!N2075,",","")),"")</f>
        <v>2004</v>
      </c>
      <c r="L2074" s="39" t="str">
        <f>IFERROR('04A_국토부원자료'!O2075,"")</f>
        <v>올림픽로 374</v>
      </c>
      <c r="M2074" s="39" t="str">
        <f>IFERROR('04A_국토부원자료'!Q2075,"")</f>
        <v>중개거래</v>
      </c>
      <c r="N2074" s="38">
        <f>IF(B2074="","",IF('02_대상물건입력'!B5="",1,IF(ISNUMBER(SEARCH('02_대상물건입력'!B5,B2074)),1,0)))</f>
        <v>1</v>
      </c>
      <c r="O2074" s="38">
        <f>IF(B2074="","",IF('02_대상물건입력'!B6="",1,IF(ISNUMBER(SEARCH('02_대상물건입력'!B6,B2074)),1,0)))</f>
        <v>0</v>
      </c>
      <c r="P2074" s="38">
        <f>IF(L2074="","",IF('02_대상물건입력'!B15="",0,IF(ISNUMBER(SEARCH('02_대상물건입력'!B15,L2074)),1,0)))</f>
        <v>0</v>
      </c>
      <c r="Q2074" s="38">
        <f>IF(D2074="","",IF('02_대상물건입력'!B8="",0,IF(ISNUMBER(SEARCH('02_대상물건입력'!B8,D2074)),1,0)))</f>
        <v>0</v>
      </c>
      <c r="R2074" s="44">
        <f>IFERROR(ABS(E2074-'02_대상물건입력'!B11)/'02_대상물건입력'!B11,"")</f>
        <v>0.1155241017810211</v>
      </c>
      <c r="S2074" s="38">
        <f>IFERROR(ABS(J2074-'02_대상물건입력'!B10),"")</f>
        <v>2</v>
      </c>
      <c r="T2074" s="38">
        <f>IFERROR(ABS('01_설정'!B4-F2074),"")</f>
        <v>374</v>
      </c>
      <c r="U2074" s="38">
        <f>IFERROR(ABS(K2074-YEAR('02_대상물건입력'!B14)),"")</f>
        <v>22</v>
      </c>
      <c r="V2074" s="38" t="str">
        <f>IF(B2074="","",IF(AND(E2074&gt;0,F2074&gt;0,H2074&gt;0,OR('04A_국토부원자료'!P2075="",'04A_국토부원자료'!P2075="-"),IF('01_설정'!B10=1,N2074=1,TRUE),R2074&lt;='01_설정'!B5,S2074&lt;='01_설정'!B6,T2074&lt;='01_설정'!B7,U2074&lt;='01_설정'!B8),"Y",""))</f>
        <v/>
      </c>
      <c r="W2074" s="40" t="str">
        <f>IF(V2074&lt;&gt;"Y","",MAX(0,(1-R2074/'01_설정'!B5))*'01_설정'!B14+MAX(0,(1-S2074/'01_설정'!B6))*'01_설정'!B15+MAX(0,(1-T2074/'01_설정'!B7))*'01_설정'!B16+MAX(0,(1-U2074/'01_설정'!B8))*'01_설정'!B17+O2074*'01_설정'!B11+Q2074*'01_설정'!B12+P2074*'01_설정'!B13)</f>
        <v/>
      </c>
      <c r="X2074" s="38" t="str">
        <f>IF(W2074="","",1+COUNTIFS($W$4:$W$3003,"&gt;"&amp;W2074)+COUNTIFS($W$4:W2074,W2074)-1)</f>
        <v/>
      </c>
    </row>
    <row r="2075" spans="1:24" ht="16.5">
      <c r="A2075" s="38">
        <f>IF('04A_국토부원자료'!A2076="","",ROW()-3)</f>
        <v>2072</v>
      </c>
      <c r="B2075" s="39" t="str">
        <f>IFERROR('04A_국토부원자료'!B2076,"")</f>
        <v>서울특별시 송파구 방이동</v>
      </c>
      <c r="C2075" s="39" t="str">
        <f>IF(B2075="","",IF('04A_국토부원자료'!C2076&lt;&gt;"",'04A_국토부원자료'!C2076,TRIM('04A_국토부원자료'!D2076&amp;IF('04A_국토부원자료'!E2076&lt;&gt;"","-"&amp;'04A_국토부원자료'!E2076,""))))</f>
        <v>22-5</v>
      </c>
      <c r="D2075" s="39" t="str">
        <f>IFERROR('04A_국토부원자료'!F2076,"")</f>
        <v>잠실리시온</v>
      </c>
      <c r="E2075" s="40">
        <f>IFERROR(VALUE(SUBSTITUTE('04A_국토부원자료'!G2076,",","")),"")</f>
        <v>43.05</v>
      </c>
      <c r="F2075" s="41">
        <f>IFERROR(IF(AND('04A_국토부원자료'!H2076&lt;&gt;"",'04A_국토부원자료'!I2076&lt;&gt;""),DATE(INT(VALUE(SUBSTITUTE('04A_국토부원자료'!H2076,",",""))/100),MOD(VALUE(SUBSTITUTE('04A_국토부원자료'!H2076,",","")),100),VALUE(SUBSTITUTE('04A_국토부원자료'!I2076,",",""))),""),"")</f>
        <v>45733</v>
      </c>
      <c r="G2075" s="42">
        <f>IFERROR(VALUE(SUBSTITUTE('04A_국토부원자료'!J2076,",","")),"")</f>
        <v>37500</v>
      </c>
      <c r="H2075" s="43">
        <f t="shared" si="64"/>
        <v>375000000</v>
      </c>
      <c r="I2075" s="43">
        <f t="shared" si="65"/>
        <v>8710801.3937282227</v>
      </c>
      <c r="J2075" s="38">
        <f>IFERROR(VALUE(SUBSTITUTE('04A_국토부원자료'!K2076,",","")),"")</f>
        <v>17</v>
      </c>
      <c r="K2075" s="38">
        <f>IFERROR(VALUE(SUBSTITUTE('04A_국토부원자료'!N2076,",","")),"")</f>
        <v>2004</v>
      </c>
      <c r="L2075" s="39" t="str">
        <f>IFERROR('04A_국토부원자료'!O2076,"")</f>
        <v>오금로 87</v>
      </c>
      <c r="M2075" s="39" t="str">
        <f>IFERROR('04A_국토부원자료'!Q2076,"")</f>
        <v>중개거래</v>
      </c>
      <c r="N2075" s="38">
        <f>IF(B2075="","",IF('02_대상물건입력'!B5="",1,IF(ISNUMBER(SEARCH('02_대상물건입력'!B5,B2075)),1,0)))</f>
        <v>1</v>
      </c>
      <c r="O2075" s="38">
        <f>IF(B2075="","",IF('02_대상물건입력'!B6="",1,IF(ISNUMBER(SEARCH('02_대상물건입력'!B6,B2075)),1,0)))</f>
        <v>0</v>
      </c>
      <c r="P2075" s="38">
        <f>IF(L2075="","",IF('02_대상물건입력'!B15="",0,IF(ISNUMBER(SEARCH('02_대상물건입력'!B15,L2075)),1,0)))</f>
        <v>0</v>
      </c>
      <c r="Q2075" s="38">
        <f>IF(D2075="","",IF('02_대상물건입력'!B8="",0,IF(ISNUMBER(SEARCH('02_대상물건입력'!B8,D2075)),1,0)))</f>
        <v>0</v>
      </c>
      <c r="R2075" s="44">
        <f>IFERROR(ABS(E2075-'02_대상물건입력'!B11)/'02_대상물건입력'!B11,"")</f>
        <v>0.58023404349039009</v>
      </c>
      <c r="S2075" s="38">
        <f>IFERROR(ABS(J2075-'02_대상물건입력'!B10),"")</f>
        <v>5</v>
      </c>
      <c r="T2075" s="38">
        <f>IFERROR(ABS('01_설정'!B4-F2075),"")</f>
        <v>379</v>
      </c>
      <c r="U2075" s="38">
        <f>IFERROR(ABS(K2075-YEAR('02_대상물건입력'!B14)),"")</f>
        <v>22</v>
      </c>
      <c r="V2075" s="38" t="str">
        <f>IF(B2075="","",IF(AND(E2075&gt;0,F2075&gt;0,H2075&gt;0,OR('04A_국토부원자료'!P2076="",'04A_국토부원자료'!P2076="-"),IF('01_설정'!B10=1,N2075=1,TRUE),R2075&lt;='01_설정'!B5,S2075&lt;='01_설정'!B6,T2075&lt;='01_설정'!B7,U2075&lt;='01_설정'!B8),"Y",""))</f>
        <v/>
      </c>
      <c r="W2075" s="40" t="str">
        <f>IF(V2075&lt;&gt;"Y","",MAX(0,(1-R2075/'01_설정'!B5))*'01_설정'!B14+MAX(0,(1-S2075/'01_설정'!B6))*'01_설정'!B15+MAX(0,(1-T2075/'01_설정'!B7))*'01_설정'!B16+MAX(0,(1-U2075/'01_설정'!B8))*'01_설정'!B17+O2075*'01_설정'!B11+Q2075*'01_설정'!B12+P2075*'01_설정'!B13)</f>
        <v/>
      </c>
      <c r="X2075" s="38" t="str">
        <f>IF(W2075="","",1+COUNTIFS($W$4:$W$3003,"&gt;"&amp;W2075)+COUNTIFS($W$4:W2075,W2075)-1)</f>
        <v/>
      </c>
    </row>
    <row r="2076" spans="1:24" ht="16.5">
      <c r="A2076" s="38" t="str">
        <f>IF('04A_국토부원자료'!A2077="","",ROW()-3)</f>
        <v/>
      </c>
      <c r="B2076" s="39">
        <f>IFERROR('04A_국토부원자료'!B2077,"")</f>
        <v>0</v>
      </c>
      <c r="C2076" s="39" t="str">
        <f>IF(B2076="","",IF('04A_국토부원자료'!C2077&lt;&gt;"",'04A_국토부원자료'!C2077,TRIM('04A_국토부원자료'!D2077&amp;IF('04A_국토부원자료'!E2077&lt;&gt;"","-"&amp;'04A_국토부원자료'!E2077,""))))</f>
        <v/>
      </c>
      <c r="D2076" s="39">
        <f>IFERROR('04A_국토부원자료'!F2077,"")</f>
        <v>0</v>
      </c>
      <c r="E2076" s="40" t="str">
        <f>IFERROR(VALUE(SUBSTITUTE('04A_국토부원자료'!G2077,",","")),"")</f>
        <v/>
      </c>
      <c r="F2076" s="41" t="str">
        <f>IFERROR(IF(AND('04A_국토부원자료'!H2077&lt;&gt;"",'04A_국토부원자료'!I2077&lt;&gt;""),DATE(INT(VALUE(SUBSTITUTE('04A_국토부원자료'!H2077,",",""))/100),MOD(VALUE(SUBSTITUTE('04A_국토부원자료'!H2077,",","")),100),VALUE(SUBSTITUTE('04A_국토부원자료'!I2077,",",""))),""),"")</f>
        <v/>
      </c>
      <c r="G2076" s="42" t="str">
        <f>IFERROR(VALUE(SUBSTITUTE('04A_국토부원자료'!J2077,",","")),"")</f>
        <v/>
      </c>
      <c r="H2076" s="43" t="str">
        <f t="shared" si="64"/>
        <v/>
      </c>
      <c r="I2076" s="43" t="str">
        <f t="shared" si="65"/>
        <v/>
      </c>
      <c r="J2076" s="38" t="str">
        <f>IFERROR(VALUE(SUBSTITUTE('04A_국토부원자료'!K2077,",","")),"")</f>
        <v/>
      </c>
      <c r="K2076" s="38" t="str">
        <f>IFERROR(VALUE(SUBSTITUTE('04A_국토부원자료'!N2077,",","")),"")</f>
        <v/>
      </c>
      <c r="L2076" s="39">
        <f>IFERROR('04A_국토부원자료'!O2077,"")</f>
        <v>0</v>
      </c>
      <c r="M2076" s="39">
        <f>IFERROR('04A_국토부원자료'!Q2077,"")</f>
        <v>0</v>
      </c>
      <c r="N2076" s="38">
        <f>IF(B2076="","",IF('02_대상물건입력'!B5="",1,IF(ISNUMBER(SEARCH('02_대상물건입력'!B5,B2076)),1,0)))</f>
        <v>0</v>
      </c>
      <c r="O2076" s="38">
        <f>IF(B2076="","",IF('02_대상물건입력'!B6="",1,IF(ISNUMBER(SEARCH('02_대상물건입력'!B6,B2076)),1,0)))</f>
        <v>0</v>
      </c>
      <c r="P2076" s="38">
        <f>IF(L2076="","",IF('02_대상물건입력'!B15="",0,IF(ISNUMBER(SEARCH('02_대상물건입력'!B15,L2076)),1,0)))</f>
        <v>0</v>
      </c>
      <c r="Q2076" s="38">
        <f>IF(D2076="","",IF('02_대상물건입력'!B8="",0,IF(ISNUMBER(SEARCH('02_대상물건입력'!B8,D2076)),1,0)))</f>
        <v>0</v>
      </c>
      <c r="R2076" s="44" t="str">
        <f>IFERROR(ABS(E2076-'02_대상물건입력'!B11)/'02_대상물건입력'!B11,"")</f>
        <v/>
      </c>
      <c r="S2076" s="38" t="str">
        <f>IFERROR(ABS(J2076-'02_대상물건입력'!B10),"")</f>
        <v/>
      </c>
      <c r="T2076" s="38" t="str">
        <f>IFERROR(ABS('01_설정'!B4-F2076),"")</f>
        <v/>
      </c>
      <c r="U2076" s="38" t="str">
        <f>IFERROR(ABS(K2076-YEAR('02_대상물건입력'!B14)),"")</f>
        <v/>
      </c>
      <c r="V2076" s="38" t="str">
        <f>IF(B2076="","",IF(AND(E2076&gt;0,F2076&gt;0,H2076&gt;0,OR('04A_국토부원자료'!P2077="",'04A_국토부원자료'!P2077="-"),IF('01_설정'!B10=1,N2076=1,TRUE),R2076&lt;='01_설정'!B5,S2076&lt;='01_설정'!B6,T2076&lt;='01_설정'!B7,U2076&lt;='01_설정'!B8),"Y",""))</f>
        <v/>
      </c>
      <c r="W2076" s="40" t="str">
        <f>IF(V2076&lt;&gt;"Y","",MAX(0,(1-R2076/'01_설정'!B5))*'01_설정'!B14+MAX(0,(1-S2076/'01_설정'!B6))*'01_설정'!B15+MAX(0,(1-T2076/'01_설정'!B7))*'01_설정'!B16+MAX(0,(1-U2076/'01_설정'!B8))*'01_설정'!B17+O2076*'01_설정'!B11+Q2076*'01_설정'!B12+P2076*'01_설정'!B13)</f>
        <v/>
      </c>
      <c r="X2076" s="38" t="str">
        <f>IF(W2076="","",1+COUNTIFS($W$4:$W$3003,"&gt;"&amp;W2076)+COUNTIFS($W$4:W2076,W2076)-1)</f>
        <v/>
      </c>
    </row>
    <row r="2077" spans="1:24" ht="16.5">
      <c r="A2077" s="38" t="str">
        <f>IF('04A_국토부원자료'!A2078="","",ROW()-3)</f>
        <v/>
      </c>
      <c r="B2077" s="39">
        <f>IFERROR('04A_국토부원자료'!B2078,"")</f>
        <v>0</v>
      </c>
      <c r="C2077" s="39" t="str">
        <f>IF(B2077="","",IF('04A_국토부원자료'!C2078&lt;&gt;"",'04A_국토부원자료'!C2078,TRIM('04A_국토부원자료'!D2078&amp;IF('04A_국토부원자료'!E2078&lt;&gt;"","-"&amp;'04A_국토부원자료'!E2078,""))))</f>
        <v/>
      </c>
      <c r="D2077" s="39">
        <f>IFERROR('04A_국토부원자료'!F2078,"")</f>
        <v>0</v>
      </c>
      <c r="E2077" s="40" t="str">
        <f>IFERROR(VALUE(SUBSTITUTE('04A_국토부원자료'!G2078,",","")),"")</f>
        <v/>
      </c>
      <c r="F2077" s="41" t="str">
        <f>IFERROR(IF(AND('04A_국토부원자료'!H2078&lt;&gt;"",'04A_국토부원자료'!I2078&lt;&gt;""),DATE(INT(VALUE(SUBSTITUTE('04A_국토부원자료'!H2078,",",""))/100),MOD(VALUE(SUBSTITUTE('04A_국토부원자료'!H2078,",","")),100),VALUE(SUBSTITUTE('04A_국토부원자료'!I2078,",",""))),""),"")</f>
        <v/>
      </c>
      <c r="G2077" s="42" t="str">
        <f>IFERROR(VALUE(SUBSTITUTE('04A_국토부원자료'!J2078,",","")),"")</f>
        <v/>
      </c>
      <c r="H2077" s="43" t="str">
        <f t="shared" si="64"/>
        <v/>
      </c>
      <c r="I2077" s="43" t="str">
        <f t="shared" si="65"/>
        <v/>
      </c>
      <c r="J2077" s="38" t="str">
        <f>IFERROR(VALUE(SUBSTITUTE('04A_국토부원자료'!K2078,",","")),"")</f>
        <v/>
      </c>
      <c r="K2077" s="38" t="str">
        <f>IFERROR(VALUE(SUBSTITUTE('04A_국토부원자료'!N2078,",","")),"")</f>
        <v/>
      </c>
      <c r="L2077" s="39">
        <f>IFERROR('04A_국토부원자료'!O2078,"")</f>
        <v>0</v>
      </c>
      <c r="M2077" s="39">
        <f>IFERROR('04A_국토부원자료'!Q2078,"")</f>
        <v>0</v>
      </c>
      <c r="N2077" s="38">
        <f>IF(B2077="","",IF('02_대상물건입력'!B5="",1,IF(ISNUMBER(SEARCH('02_대상물건입력'!B5,B2077)),1,0)))</f>
        <v>0</v>
      </c>
      <c r="O2077" s="38">
        <f>IF(B2077="","",IF('02_대상물건입력'!B6="",1,IF(ISNUMBER(SEARCH('02_대상물건입력'!B6,B2077)),1,0)))</f>
        <v>0</v>
      </c>
      <c r="P2077" s="38">
        <f>IF(L2077="","",IF('02_대상물건입력'!B15="",0,IF(ISNUMBER(SEARCH('02_대상물건입력'!B15,L2077)),1,0)))</f>
        <v>0</v>
      </c>
      <c r="Q2077" s="38">
        <f>IF(D2077="","",IF('02_대상물건입력'!B8="",0,IF(ISNUMBER(SEARCH('02_대상물건입력'!B8,D2077)),1,0)))</f>
        <v>0</v>
      </c>
      <c r="R2077" s="44" t="str">
        <f>IFERROR(ABS(E2077-'02_대상물건입력'!B11)/'02_대상물건입력'!B11,"")</f>
        <v/>
      </c>
      <c r="S2077" s="38" t="str">
        <f>IFERROR(ABS(J2077-'02_대상물건입력'!B10),"")</f>
        <v/>
      </c>
      <c r="T2077" s="38" t="str">
        <f>IFERROR(ABS('01_설정'!B4-F2077),"")</f>
        <v/>
      </c>
      <c r="U2077" s="38" t="str">
        <f>IFERROR(ABS(K2077-YEAR('02_대상물건입력'!B14)),"")</f>
        <v/>
      </c>
      <c r="V2077" s="38" t="str">
        <f>IF(B2077="","",IF(AND(E2077&gt;0,F2077&gt;0,H2077&gt;0,OR('04A_국토부원자료'!P2078="",'04A_국토부원자료'!P2078="-"),IF('01_설정'!B10=1,N2077=1,TRUE),R2077&lt;='01_설정'!B5,S2077&lt;='01_설정'!B6,T2077&lt;='01_설정'!B7,U2077&lt;='01_설정'!B8),"Y",""))</f>
        <v/>
      </c>
      <c r="W2077" s="40" t="str">
        <f>IF(V2077&lt;&gt;"Y","",MAX(0,(1-R2077/'01_설정'!B5))*'01_설정'!B14+MAX(0,(1-S2077/'01_설정'!B6))*'01_설정'!B15+MAX(0,(1-T2077/'01_설정'!B7))*'01_설정'!B16+MAX(0,(1-U2077/'01_설정'!B8))*'01_설정'!B17+O2077*'01_설정'!B11+Q2077*'01_설정'!B12+P2077*'01_설정'!B13)</f>
        <v/>
      </c>
      <c r="X2077" s="38" t="str">
        <f>IF(W2077="","",1+COUNTIFS($W$4:$W$3003,"&gt;"&amp;W2077)+COUNTIFS($W$4:W2077,W2077)-1)</f>
        <v/>
      </c>
    </row>
    <row r="2078" spans="1:24" ht="16.5">
      <c r="A2078" s="38" t="str">
        <f>IF('04A_국토부원자료'!A2079="","",ROW()-3)</f>
        <v/>
      </c>
      <c r="B2078" s="39">
        <f>IFERROR('04A_국토부원자료'!B2079,"")</f>
        <v>0</v>
      </c>
      <c r="C2078" s="39" t="str">
        <f>IF(B2078="","",IF('04A_국토부원자료'!C2079&lt;&gt;"",'04A_국토부원자료'!C2079,TRIM('04A_국토부원자료'!D2079&amp;IF('04A_국토부원자료'!E2079&lt;&gt;"","-"&amp;'04A_국토부원자료'!E2079,""))))</f>
        <v/>
      </c>
      <c r="D2078" s="39">
        <f>IFERROR('04A_국토부원자료'!F2079,"")</f>
        <v>0</v>
      </c>
      <c r="E2078" s="40" t="str">
        <f>IFERROR(VALUE(SUBSTITUTE('04A_국토부원자료'!G2079,",","")),"")</f>
        <v/>
      </c>
      <c r="F2078" s="41" t="str">
        <f>IFERROR(IF(AND('04A_국토부원자료'!H2079&lt;&gt;"",'04A_국토부원자료'!I2079&lt;&gt;""),DATE(INT(VALUE(SUBSTITUTE('04A_국토부원자료'!H2079,",",""))/100),MOD(VALUE(SUBSTITUTE('04A_국토부원자료'!H2079,",","")),100),VALUE(SUBSTITUTE('04A_국토부원자료'!I2079,",",""))),""),"")</f>
        <v/>
      </c>
      <c r="G2078" s="42" t="str">
        <f>IFERROR(VALUE(SUBSTITUTE('04A_국토부원자료'!J2079,",","")),"")</f>
        <v/>
      </c>
      <c r="H2078" s="43" t="str">
        <f t="shared" si="64"/>
        <v/>
      </c>
      <c r="I2078" s="43" t="str">
        <f t="shared" si="65"/>
        <v/>
      </c>
      <c r="J2078" s="38" t="str">
        <f>IFERROR(VALUE(SUBSTITUTE('04A_국토부원자료'!K2079,",","")),"")</f>
        <v/>
      </c>
      <c r="K2078" s="38" t="str">
        <f>IFERROR(VALUE(SUBSTITUTE('04A_국토부원자료'!N2079,",","")),"")</f>
        <v/>
      </c>
      <c r="L2078" s="39">
        <f>IFERROR('04A_국토부원자료'!O2079,"")</f>
        <v>0</v>
      </c>
      <c r="M2078" s="39">
        <f>IFERROR('04A_국토부원자료'!Q2079,"")</f>
        <v>0</v>
      </c>
      <c r="N2078" s="38">
        <f>IF(B2078="","",IF('02_대상물건입력'!B5="",1,IF(ISNUMBER(SEARCH('02_대상물건입력'!B5,B2078)),1,0)))</f>
        <v>0</v>
      </c>
      <c r="O2078" s="38">
        <f>IF(B2078="","",IF('02_대상물건입력'!B6="",1,IF(ISNUMBER(SEARCH('02_대상물건입력'!B6,B2078)),1,0)))</f>
        <v>0</v>
      </c>
      <c r="P2078" s="38">
        <f>IF(L2078="","",IF('02_대상물건입력'!B15="",0,IF(ISNUMBER(SEARCH('02_대상물건입력'!B15,L2078)),1,0)))</f>
        <v>0</v>
      </c>
      <c r="Q2078" s="38">
        <f>IF(D2078="","",IF('02_대상물건입력'!B8="",0,IF(ISNUMBER(SEARCH('02_대상물건입력'!B8,D2078)),1,0)))</f>
        <v>0</v>
      </c>
      <c r="R2078" s="44" t="str">
        <f>IFERROR(ABS(E2078-'02_대상물건입력'!B11)/'02_대상물건입력'!B11,"")</f>
        <v/>
      </c>
      <c r="S2078" s="38" t="str">
        <f>IFERROR(ABS(J2078-'02_대상물건입력'!B10),"")</f>
        <v/>
      </c>
      <c r="T2078" s="38" t="str">
        <f>IFERROR(ABS('01_설정'!B4-F2078),"")</f>
        <v/>
      </c>
      <c r="U2078" s="38" t="str">
        <f>IFERROR(ABS(K2078-YEAR('02_대상물건입력'!B14)),"")</f>
        <v/>
      </c>
      <c r="V2078" s="38" t="str">
        <f>IF(B2078="","",IF(AND(E2078&gt;0,F2078&gt;0,H2078&gt;0,OR('04A_국토부원자료'!P2079="",'04A_국토부원자료'!P2079="-"),IF('01_설정'!B10=1,N2078=1,TRUE),R2078&lt;='01_설정'!B5,S2078&lt;='01_설정'!B6,T2078&lt;='01_설정'!B7,U2078&lt;='01_설정'!B8),"Y",""))</f>
        <v/>
      </c>
      <c r="W2078" s="40" t="str">
        <f>IF(V2078&lt;&gt;"Y","",MAX(0,(1-R2078/'01_설정'!B5))*'01_설정'!B14+MAX(0,(1-S2078/'01_설정'!B6))*'01_설정'!B15+MAX(0,(1-T2078/'01_설정'!B7))*'01_설정'!B16+MAX(0,(1-U2078/'01_설정'!B8))*'01_설정'!B17+O2078*'01_설정'!B11+Q2078*'01_설정'!B12+P2078*'01_설정'!B13)</f>
        <v/>
      </c>
      <c r="X2078" s="38" t="str">
        <f>IF(W2078="","",1+COUNTIFS($W$4:$W$3003,"&gt;"&amp;W2078)+COUNTIFS($W$4:W2078,W2078)-1)</f>
        <v/>
      </c>
    </row>
    <row r="2079" spans="1:24" ht="16.5">
      <c r="A2079" s="38" t="str">
        <f>IF('04A_국토부원자료'!A2080="","",ROW()-3)</f>
        <v/>
      </c>
      <c r="B2079" s="39">
        <f>IFERROR('04A_국토부원자료'!B2080,"")</f>
        <v>0</v>
      </c>
      <c r="C2079" s="39" t="str">
        <f>IF(B2079="","",IF('04A_국토부원자료'!C2080&lt;&gt;"",'04A_국토부원자료'!C2080,TRIM('04A_국토부원자료'!D2080&amp;IF('04A_국토부원자료'!E2080&lt;&gt;"","-"&amp;'04A_국토부원자료'!E2080,""))))</f>
        <v/>
      </c>
      <c r="D2079" s="39">
        <f>IFERROR('04A_국토부원자료'!F2080,"")</f>
        <v>0</v>
      </c>
      <c r="E2079" s="40" t="str">
        <f>IFERROR(VALUE(SUBSTITUTE('04A_국토부원자료'!G2080,",","")),"")</f>
        <v/>
      </c>
      <c r="F2079" s="41" t="str">
        <f>IFERROR(IF(AND('04A_국토부원자료'!H2080&lt;&gt;"",'04A_국토부원자료'!I2080&lt;&gt;""),DATE(INT(VALUE(SUBSTITUTE('04A_국토부원자료'!H2080,",",""))/100),MOD(VALUE(SUBSTITUTE('04A_국토부원자료'!H2080,",","")),100),VALUE(SUBSTITUTE('04A_국토부원자료'!I2080,",",""))),""),"")</f>
        <v/>
      </c>
      <c r="G2079" s="42" t="str">
        <f>IFERROR(VALUE(SUBSTITUTE('04A_국토부원자료'!J2080,",","")),"")</f>
        <v/>
      </c>
      <c r="H2079" s="43" t="str">
        <f t="shared" si="64"/>
        <v/>
      </c>
      <c r="I2079" s="43" t="str">
        <f t="shared" si="65"/>
        <v/>
      </c>
      <c r="J2079" s="38" t="str">
        <f>IFERROR(VALUE(SUBSTITUTE('04A_국토부원자료'!K2080,",","")),"")</f>
        <v/>
      </c>
      <c r="K2079" s="38" t="str">
        <f>IFERROR(VALUE(SUBSTITUTE('04A_국토부원자료'!N2080,",","")),"")</f>
        <v/>
      </c>
      <c r="L2079" s="39">
        <f>IFERROR('04A_국토부원자료'!O2080,"")</f>
        <v>0</v>
      </c>
      <c r="M2079" s="39">
        <f>IFERROR('04A_국토부원자료'!Q2080,"")</f>
        <v>0</v>
      </c>
      <c r="N2079" s="38">
        <f>IF(B2079="","",IF('02_대상물건입력'!B5="",1,IF(ISNUMBER(SEARCH('02_대상물건입력'!B5,B2079)),1,0)))</f>
        <v>0</v>
      </c>
      <c r="O2079" s="38">
        <f>IF(B2079="","",IF('02_대상물건입력'!B6="",1,IF(ISNUMBER(SEARCH('02_대상물건입력'!B6,B2079)),1,0)))</f>
        <v>0</v>
      </c>
      <c r="P2079" s="38">
        <f>IF(L2079="","",IF('02_대상물건입력'!B15="",0,IF(ISNUMBER(SEARCH('02_대상물건입력'!B15,L2079)),1,0)))</f>
        <v>0</v>
      </c>
      <c r="Q2079" s="38">
        <f>IF(D2079="","",IF('02_대상물건입력'!B8="",0,IF(ISNUMBER(SEARCH('02_대상물건입력'!B8,D2079)),1,0)))</f>
        <v>0</v>
      </c>
      <c r="R2079" s="44" t="str">
        <f>IFERROR(ABS(E2079-'02_대상물건입력'!B11)/'02_대상물건입력'!B11,"")</f>
        <v/>
      </c>
      <c r="S2079" s="38" t="str">
        <f>IFERROR(ABS(J2079-'02_대상물건입력'!B10),"")</f>
        <v/>
      </c>
      <c r="T2079" s="38" t="str">
        <f>IFERROR(ABS('01_설정'!B4-F2079),"")</f>
        <v/>
      </c>
      <c r="U2079" s="38" t="str">
        <f>IFERROR(ABS(K2079-YEAR('02_대상물건입력'!B14)),"")</f>
        <v/>
      </c>
      <c r="V2079" s="38" t="str">
        <f>IF(B2079="","",IF(AND(E2079&gt;0,F2079&gt;0,H2079&gt;0,OR('04A_국토부원자료'!P2080="",'04A_국토부원자료'!P2080="-"),IF('01_설정'!B10=1,N2079=1,TRUE),R2079&lt;='01_설정'!B5,S2079&lt;='01_설정'!B6,T2079&lt;='01_설정'!B7,U2079&lt;='01_설정'!B8),"Y",""))</f>
        <v/>
      </c>
      <c r="W2079" s="40" t="str">
        <f>IF(V2079&lt;&gt;"Y","",MAX(0,(1-R2079/'01_설정'!B5))*'01_설정'!B14+MAX(0,(1-S2079/'01_설정'!B6))*'01_설정'!B15+MAX(0,(1-T2079/'01_설정'!B7))*'01_설정'!B16+MAX(0,(1-U2079/'01_설정'!B8))*'01_설정'!B17+O2079*'01_설정'!B11+Q2079*'01_설정'!B12+P2079*'01_설정'!B13)</f>
        <v/>
      </c>
      <c r="X2079" s="38" t="str">
        <f>IF(W2079="","",1+COUNTIFS($W$4:$W$3003,"&gt;"&amp;W2079)+COUNTIFS($W$4:W2079,W2079)-1)</f>
        <v/>
      </c>
    </row>
    <row r="2080" spans="1:24" ht="16.5">
      <c r="A2080" s="38" t="str">
        <f>IF('04A_국토부원자료'!A2081="","",ROW()-3)</f>
        <v/>
      </c>
      <c r="B2080" s="39">
        <f>IFERROR('04A_국토부원자료'!B2081,"")</f>
        <v>0</v>
      </c>
      <c r="C2080" s="39" t="str">
        <f>IF(B2080="","",IF('04A_국토부원자료'!C2081&lt;&gt;"",'04A_국토부원자료'!C2081,TRIM('04A_국토부원자료'!D2081&amp;IF('04A_국토부원자료'!E2081&lt;&gt;"","-"&amp;'04A_국토부원자료'!E2081,""))))</f>
        <v/>
      </c>
      <c r="D2080" s="39">
        <f>IFERROR('04A_국토부원자료'!F2081,"")</f>
        <v>0</v>
      </c>
      <c r="E2080" s="40" t="str">
        <f>IFERROR(VALUE(SUBSTITUTE('04A_국토부원자료'!G2081,",","")),"")</f>
        <v/>
      </c>
      <c r="F2080" s="41" t="str">
        <f>IFERROR(IF(AND('04A_국토부원자료'!H2081&lt;&gt;"",'04A_국토부원자료'!I2081&lt;&gt;""),DATE(INT(VALUE(SUBSTITUTE('04A_국토부원자료'!H2081,",",""))/100),MOD(VALUE(SUBSTITUTE('04A_국토부원자료'!H2081,",","")),100),VALUE(SUBSTITUTE('04A_국토부원자료'!I2081,",",""))),""),"")</f>
        <v/>
      </c>
      <c r="G2080" s="42" t="str">
        <f>IFERROR(VALUE(SUBSTITUTE('04A_국토부원자료'!J2081,",","")),"")</f>
        <v/>
      </c>
      <c r="H2080" s="43" t="str">
        <f t="shared" si="64"/>
        <v/>
      </c>
      <c r="I2080" s="43" t="str">
        <f t="shared" si="65"/>
        <v/>
      </c>
      <c r="J2080" s="38" t="str">
        <f>IFERROR(VALUE(SUBSTITUTE('04A_국토부원자료'!K2081,",","")),"")</f>
        <v/>
      </c>
      <c r="K2080" s="38" t="str">
        <f>IFERROR(VALUE(SUBSTITUTE('04A_국토부원자료'!N2081,",","")),"")</f>
        <v/>
      </c>
      <c r="L2080" s="39">
        <f>IFERROR('04A_국토부원자료'!O2081,"")</f>
        <v>0</v>
      </c>
      <c r="M2080" s="39">
        <f>IFERROR('04A_국토부원자료'!Q2081,"")</f>
        <v>0</v>
      </c>
      <c r="N2080" s="38">
        <f>IF(B2080="","",IF('02_대상물건입력'!B5="",1,IF(ISNUMBER(SEARCH('02_대상물건입력'!B5,B2080)),1,0)))</f>
        <v>0</v>
      </c>
      <c r="O2080" s="38">
        <f>IF(B2080="","",IF('02_대상물건입력'!B6="",1,IF(ISNUMBER(SEARCH('02_대상물건입력'!B6,B2080)),1,0)))</f>
        <v>0</v>
      </c>
      <c r="P2080" s="38">
        <f>IF(L2080="","",IF('02_대상물건입력'!B15="",0,IF(ISNUMBER(SEARCH('02_대상물건입력'!B15,L2080)),1,0)))</f>
        <v>0</v>
      </c>
      <c r="Q2080" s="38">
        <f>IF(D2080="","",IF('02_대상물건입력'!B8="",0,IF(ISNUMBER(SEARCH('02_대상물건입력'!B8,D2080)),1,0)))</f>
        <v>0</v>
      </c>
      <c r="R2080" s="44" t="str">
        <f>IFERROR(ABS(E2080-'02_대상물건입력'!B11)/'02_대상물건입력'!B11,"")</f>
        <v/>
      </c>
      <c r="S2080" s="38" t="str">
        <f>IFERROR(ABS(J2080-'02_대상물건입력'!B10),"")</f>
        <v/>
      </c>
      <c r="T2080" s="38" t="str">
        <f>IFERROR(ABS('01_설정'!B4-F2080),"")</f>
        <v/>
      </c>
      <c r="U2080" s="38" t="str">
        <f>IFERROR(ABS(K2080-YEAR('02_대상물건입력'!B14)),"")</f>
        <v/>
      </c>
      <c r="V2080" s="38" t="str">
        <f>IF(B2080="","",IF(AND(E2080&gt;0,F2080&gt;0,H2080&gt;0,OR('04A_국토부원자료'!P2081="",'04A_국토부원자료'!P2081="-"),IF('01_설정'!B10=1,N2080=1,TRUE),R2080&lt;='01_설정'!B5,S2080&lt;='01_설정'!B6,T2080&lt;='01_설정'!B7,U2080&lt;='01_설정'!B8),"Y",""))</f>
        <v/>
      </c>
      <c r="W2080" s="40" t="str">
        <f>IF(V2080&lt;&gt;"Y","",MAX(0,(1-R2080/'01_설정'!B5))*'01_설정'!B14+MAX(0,(1-S2080/'01_설정'!B6))*'01_설정'!B15+MAX(0,(1-T2080/'01_설정'!B7))*'01_설정'!B16+MAX(0,(1-U2080/'01_설정'!B8))*'01_설정'!B17+O2080*'01_설정'!B11+Q2080*'01_설정'!B12+P2080*'01_설정'!B13)</f>
        <v/>
      </c>
      <c r="X2080" s="38" t="str">
        <f>IF(W2080="","",1+COUNTIFS($W$4:$W$3003,"&gt;"&amp;W2080)+COUNTIFS($W$4:W2080,W2080)-1)</f>
        <v/>
      </c>
    </row>
    <row r="2081" spans="1:24" ht="16.5">
      <c r="A2081" s="38" t="str">
        <f>IF('04A_국토부원자료'!A2082="","",ROW()-3)</f>
        <v/>
      </c>
      <c r="B2081" s="39">
        <f>IFERROR('04A_국토부원자료'!B2082,"")</f>
        <v>0</v>
      </c>
      <c r="C2081" s="39" t="str">
        <f>IF(B2081="","",IF('04A_국토부원자료'!C2082&lt;&gt;"",'04A_국토부원자료'!C2082,TRIM('04A_국토부원자료'!D2082&amp;IF('04A_국토부원자료'!E2082&lt;&gt;"","-"&amp;'04A_국토부원자료'!E2082,""))))</f>
        <v/>
      </c>
      <c r="D2081" s="39">
        <f>IFERROR('04A_국토부원자료'!F2082,"")</f>
        <v>0</v>
      </c>
      <c r="E2081" s="40" t="str">
        <f>IFERROR(VALUE(SUBSTITUTE('04A_국토부원자료'!G2082,",","")),"")</f>
        <v/>
      </c>
      <c r="F2081" s="41" t="str">
        <f>IFERROR(IF(AND('04A_국토부원자료'!H2082&lt;&gt;"",'04A_국토부원자료'!I2082&lt;&gt;""),DATE(INT(VALUE(SUBSTITUTE('04A_국토부원자료'!H2082,",",""))/100),MOD(VALUE(SUBSTITUTE('04A_국토부원자료'!H2082,",","")),100),VALUE(SUBSTITUTE('04A_국토부원자료'!I2082,",",""))),""),"")</f>
        <v/>
      </c>
      <c r="G2081" s="42" t="str">
        <f>IFERROR(VALUE(SUBSTITUTE('04A_국토부원자료'!J2082,",","")),"")</f>
        <v/>
      </c>
      <c r="H2081" s="43" t="str">
        <f t="shared" si="64"/>
        <v/>
      </c>
      <c r="I2081" s="43" t="str">
        <f t="shared" si="65"/>
        <v/>
      </c>
      <c r="J2081" s="38" t="str">
        <f>IFERROR(VALUE(SUBSTITUTE('04A_국토부원자료'!K2082,",","")),"")</f>
        <v/>
      </c>
      <c r="K2081" s="38" t="str">
        <f>IFERROR(VALUE(SUBSTITUTE('04A_국토부원자료'!N2082,",","")),"")</f>
        <v/>
      </c>
      <c r="L2081" s="39">
        <f>IFERROR('04A_국토부원자료'!O2082,"")</f>
        <v>0</v>
      </c>
      <c r="M2081" s="39">
        <f>IFERROR('04A_국토부원자료'!Q2082,"")</f>
        <v>0</v>
      </c>
      <c r="N2081" s="38">
        <f>IF(B2081="","",IF('02_대상물건입력'!B5="",1,IF(ISNUMBER(SEARCH('02_대상물건입력'!B5,B2081)),1,0)))</f>
        <v>0</v>
      </c>
      <c r="O2081" s="38">
        <f>IF(B2081="","",IF('02_대상물건입력'!B6="",1,IF(ISNUMBER(SEARCH('02_대상물건입력'!B6,B2081)),1,0)))</f>
        <v>0</v>
      </c>
      <c r="P2081" s="38">
        <f>IF(L2081="","",IF('02_대상물건입력'!B15="",0,IF(ISNUMBER(SEARCH('02_대상물건입력'!B15,L2081)),1,0)))</f>
        <v>0</v>
      </c>
      <c r="Q2081" s="38">
        <f>IF(D2081="","",IF('02_대상물건입력'!B8="",0,IF(ISNUMBER(SEARCH('02_대상물건입력'!B8,D2081)),1,0)))</f>
        <v>0</v>
      </c>
      <c r="R2081" s="44" t="str">
        <f>IFERROR(ABS(E2081-'02_대상물건입력'!B11)/'02_대상물건입력'!B11,"")</f>
        <v/>
      </c>
      <c r="S2081" s="38" t="str">
        <f>IFERROR(ABS(J2081-'02_대상물건입력'!B10),"")</f>
        <v/>
      </c>
      <c r="T2081" s="38" t="str">
        <f>IFERROR(ABS('01_설정'!B4-F2081),"")</f>
        <v/>
      </c>
      <c r="U2081" s="38" t="str">
        <f>IFERROR(ABS(K2081-YEAR('02_대상물건입력'!B14)),"")</f>
        <v/>
      </c>
      <c r="V2081" s="38" t="str">
        <f>IF(B2081="","",IF(AND(E2081&gt;0,F2081&gt;0,H2081&gt;0,OR('04A_국토부원자료'!P2082="",'04A_국토부원자료'!P2082="-"),IF('01_설정'!B10=1,N2081=1,TRUE),R2081&lt;='01_설정'!B5,S2081&lt;='01_설정'!B6,T2081&lt;='01_설정'!B7,U2081&lt;='01_설정'!B8),"Y",""))</f>
        <v/>
      </c>
      <c r="W2081" s="40" t="str">
        <f>IF(V2081&lt;&gt;"Y","",MAX(0,(1-R2081/'01_설정'!B5))*'01_설정'!B14+MAX(0,(1-S2081/'01_설정'!B6))*'01_설정'!B15+MAX(0,(1-T2081/'01_설정'!B7))*'01_설정'!B16+MAX(0,(1-U2081/'01_설정'!B8))*'01_설정'!B17+O2081*'01_설정'!B11+Q2081*'01_설정'!B12+P2081*'01_설정'!B13)</f>
        <v/>
      </c>
      <c r="X2081" s="38" t="str">
        <f>IF(W2081="","",1+COUNTIFS($W$4:$W$3003,"&gt;"&amp;W2081)+COUNTIFS($W$4:W2081,W2081)-1)</f>
        <v/>
      </c>
    </row>
    <row r="2082" spans="1:24" ht="16.5">
      <c r="A2082" s="38" t="str">
        <f>IF('04A_국토부원자료'!A2083="","",ROW()-3)</f>
        <v/>
      </c>
      <c r="B2082" s="39">
        <f>IFERROR('04A_국토부원자료'!B2083,"")</f>
        <v>0</v>
      </c>
      <c r="C2082" s="39" t="str">
        <f>IF(B2082="","",IF('04A_국토부원자료'!C2083&lt;&gt;"",'04A_국토부원자료'!C2083,TRIM('04A_국토부원자료'!D2083&amp;IF('04A_국토부원자료'!E2083&lt;&gt;"","-"&amp;'04A_국토부원자료'!E2083,""))))</f>
        <v/>
      </c>
      <c r="D2082" s="39">
        <f>IFERROR('04A_국토부원자료'!F2083,"")</f>
        <v>0</v>
      </c>
      <c r="E2082" s="40" t="str">
        <f>IFERROR(VALUE(SUBSTITUTE('04A_국토부원자료'!G2083,",","")),"")</f>
        <v/>
      </c>
      <c r="F2082" s="41" t="str">
        <f>IFERROR(IF(AND('04A_국토부원자료'!H2083&lt;&gt;"",'04A_국토부원자료'!I2083&lt;&gt;""),DATE(INT(VALUE(SUBSTITUTE('04A_국토부원자료'!H2083,",",""))/100),MOD(VALUE(SUBSTITUTE('04A_국토부원자료'!H2083,",","")),100),VALUE(SUBSTITUTE('04A_국토부원자료'!I2083,",",""))),""),"")</f>
        <v/>
      </c>
      <c r="G2082" s="42" t="str">
        <f>IFERROR(VALUE(SUBSTITUTE('04A_국토부원자료'!J2083,",","")),"")</f>
        <v/>
      </c>
      <c r="H2082" s="43" t="str">
        <f t="shared" si="64"/>
        <v/>
      </c>
      <c r="I2082" s="43" t="str">
        <f t="shared" si="65"/>
        <v/>
      </c>
      <c r="J2082" s="38" t="str">
        <f>IFERROR(VALUE(SUBSTITUTE('04A_국토부원자료'!K2083,",","")),"")</f>
        <v/>
      </c>
      <c r="K2082" s="38" t="str">
        <f>IFERROR(VALUE(SUBSTITUTE('04A_국토부원자료'!N2083,",","")),"")</f>
        <v/>
      </c>
      <c r="L2082" s="39">
        <f>IFERROR('04A_국토부원자료'!O2083,"")</f>
        <v>0</v>
      </c>
      <c r="M2082" s="39">
        <f>IFERROR('04A_국토부원자료'!Q2083,"")</f>
        <v>0</v>
      </c>
      <c r="N2082" s="38">
        <f>IF(B2082="","",IF('02_대상물건입력'!B5="",1,IF(ISNUMBER(SEARCH('02_대상물건입력'!B5,B2082)),1,0)))</f>
        <v>0</v>
      </c>
      <c r="O2082" s="38">
        <f>IF(B2082="","",IF('02_대상물건입력'!B6="",1,IF(ISNUMBER(SEARCH('02_대상물건입력'!B6,B2082)),1,0)))</f>
        <v>0</v>
      </c>
      <c r="P2082" s="38">
        <f>IF(L2082="","",IF('02_대상물건입력'!B15="",0,IF(ISNUMBER(SEARCH('02_대상물건입력'!B15,L2082)),1,0)))</f>
        <v>0</v>
      </c>
      <c r="Q2082" s="38">
        <f>IF(D2082="","",IF('02_대상물건입력'!B8="",0,IF(ISNUMBER(SEARCH('02_대상물건입력'!B8,D2082)),1,0)))</f>
        <v>0</v>
      </c>
      <c r="R2082" s="44" t="str">
        <f>IFERROR(ABS(E2082-'02_대상물건입력'!B11)/'02_대상물건입력'!B11,"")</f>
        <v/>
      </c>
      <c r="S2082" s="38" t="str">
        <f>IFERROR(ABS(J2082-'02_대상물건입력'!B10),"")</f>
        <v/>
      </c>
      <c r="T2082" s="38" t="str">
        <f>IFERROR(ABS('01_설정'!B4-F2082),"")</f>
        <v/>
      </c>
      <c r="U2082" s="38" t="str">
        <f>IFERROR(ABS(K2082-YEAR('02_대상물건입력'!B14)),"")</f>
        <v/>
      </c>
      <c r="V2082" s="38" t="str">
        <f>IF(B2082="","",IF(AND(E2082&gt;0,F2082&gt;0,H2082&gt;0,OR('04A_국토부원자료'!P2083="",'04A_국토부원자료'!P2083="-"),IF('01_설정'!B10=1,N2082=1,TRUE),R2082&lt;='01_설정'!B5,S2082&lt;='01_설정'!B6,T2082&lt;='01_설정'!B7,U2082&lt;='01_설정'!B8),"Y",""))</f>
        <v/>
      </c>
      <c r="W2082" s="40" t="str">
        <f>IF(V2082&lt;&gt;"Y","",MAX(0,(1-R2082/'01_설정'!B5))*'01_설정'!B14+MAX(0,(1-S2082/'01_설정'!B6))*'01_설정'!B15+MAX(0,(1-T2082/'01_설정'!B7))*'01_설정'!B16+MAX(0,(1-U2082/'01_설정'!B8))*'01_설정'!B17+O2082*'01_설정'!B11+Q2082*'01_설정'!B12+P2082*'01_설정'!B13)</f>
        <v/>
      </c>
      <c r="X2082" s="38" t="str">
        <f>IF(W2082="","",1+COUNTIFS($W$4:$W$3003,"&gt;"&amp;W2082)+COUNTIFS($W$4:W2082,W2082)-1)</f>
        <v/>
      </c>
    </row>
    <row r="2083" spans="1:24" ht="16.5">
      <c r="A2083" s="38" t="str">
        <f>IF('04A_국토부원자료'!A2084="","",ROW()-3)</f>
        <v/>
      </c>
      <c r="B2083" s="39">
        <f>IFERROR('04A_국토부원자료'!B2084,"")</f>
        <v>0</v>
      </c>
      <c r="C2083" s="39" t="str">
        <f>IF(B2083="","",IF('04A_국토부원자료'!C2084&lt;&gt;"",'04A_국토부원자료'!C2084,TRIM('04A_국토부원자료'!D2084&amp;IF('04A_국토부원자료'!E2084&lt;&gt;"","-"&amp;'04A_국토부원자료'!E2084,""))))</f>
        <v/>
      </c>
      <c r="D2083" s="39">
        <f>IFERROR('04A_국토부원자료'!F2084,"")</f>
        <v>0</v>
      </c>
      <c r="E2083" s="40" t="str">
        <f>IFERROR(VALUE(SUBSTITUTE('04A_국토부원자료'!G2084,",","")),"")</f>
        <v/>
      </c>
      <c r="F2083" s="41" t="str">
        <f>IFERROR(IF(AND('04A_국토부원자료'!H2084&lt;&gt;"",'04A_국토부원자료'!I2084&lt;&gt;""),DATE(INT(VALUE(SUBSTITUTE('04A_국토부원자료'!H2084,",",""))/100),MOD(VALUE(SUBSTITUTE('04A_국토부원자료'!H2084,",","")),100),VALUE(SUBSTITUTE('04A_국토부원자료'!I2084,",",""))),""),"")</f>
        <v/>
      </c>
      <c r="G2083" s="42" t="str">
        <f>IFERROR(VALUE(SUBSTITUTE('04A_국토부원자료'!J2084,",","")),"")</f>
        <v/>
      </c>
      <c r="H2083" s="43" t="str">
        <f t="shared" si="64"/>
        <v/>
      </c>
      <c r="I2083" s="43" t="str">
        <f t="shared" si="65"/>
        <v/>
      </c>
      <c r="J2083" s="38" t="str">
        <f>IFERROR(VALUE(SUBSTITUTE('04A_국토부원자료'!K2084,",","")),"")</f>
        <v/>
      </c>
      <c r="K2083" s="38" t="str">
        <f>IFERROR(VALUE(SUBSTITUTE('04A_국토부원자료'!N2084,",","")),"")</f>
        <v/>
      </c>
      <c r="L2083" s="39">
        <f>IFERROR('04A_국토부원자료'!O2084,"")</f>
        <v>0</v>
      </c>
      <c r="M2083" s="39">
        <f>IFERROR('04A_국토부원자료'!Q2084,"")</f>
        <v>0</v>
      </c>
      <c r="N2083" s="38">
        <f>IF(B2083="","",IF('02_대상물건입력'!B5="",1,IF(ISNUMBER(SEARCH('02_대상물건입력'!B5,B2083)),1,0)))</f>
        <v>0</v>
      </c>
      <c r="O2083" s="38">
        <f>IF(B2083="","",IF('02_대상물건입력'!B6="",1,IF(ISNUMBER(SEARCH('02_대상물건입력'!B6,B2083)),1,0)))</f>
        <v>0</v>
      </c>
      <c r="P2083" s="38">
        <f>IF(L2083="","",IF('02_대상물건입력'!B15="",0,IF(ISNUMBER(SEARCH('02_대상물건입력'!B15,L2083)),1,0)))</f>
        <v>0</v>
      </c>
      <c r="Q2083" s="38">
        <f>IF(D2083="","",IF('02_대상물건입력'!B8="",0,IF(ISNUMBER(SEARCH('02_대상물건입력'!B8,D2083)),1,0)))</f>
        <v>0</v>
      </c>
      <c r="R2083" s="44" t="str">
        <f>IFERROR(ABS(E2083-'02_대상물건입력'!B11)/'02_대상물건입력'!B11,"")</f>
        <v/>
      </c>
      <c r="S2083" s="38" t="str">
        <f>IFERROR(ABS(J2083-'02_대상물건입력'!B10),"")</f>
        <v/>
      </c>
      <c r="T2083" s="38" t="str">
        <f>IFERROR(ABS('01_설정'!B4-F2083),"")</f>
        <v/>
      </c>
      <c r="U2083" s="38" t="str">
        <f>IFERROR(ABS(K2083-YEAR('02_대상물건입력'!B14)),"")</f>
        <v/>
      </c>
      <c r="V2083" s="38" t="str">
        <f>IF(B2083="","",IF(AND(E2083&gt;0,F2083&gt;0,H2083&gt;0,OR('04A_국토부원자료'!P2084="",'04A_국토부원자료'!P2084="-"),IF('01_설정'!B10=1,N2083=1,TRUE),R2083&lt;='01_설정'!B5,S2083&lt;='01_설정'!B6,T2083&lt;='01_설정'!B7,U2083&lt;='01_설정'!B8),"Y",""))</f>
        <v/>
      </c>
      <c r="W2083" s="40" t="str">
        <f>IF(V2083&lt;&gt;"Y","",MAX(0,(1-R2083/'01_설정'!B5))*'01_설정'!B14+MAX(0,(1-S2083/'01_설정'!B6))*'01_설정'!B15+MAX(0,(1-T2083/'01_설정'!B7))*'01_설정'!B16+MAX(0,(1-U2083/'01_설정'!B8))*'01_설정'!B17+O2083*'01_설정'!B11+Q2083*'01_설정'!B12+P2083*'01_설정'!B13)</f>
        <v/>
      </c>
      <c r="X2083" s="38" t="str">
        <f>IF(W2083="","",1+COUNTIFS($W$4:$W$3003,"&gt;"&amp;W2083)+COUNTIFS($W$4:W2083,W2083)-1)</f>
        <v/>
      </c>
    </row>
    <row r="2084" spans="1:24" ht="16.5">
      <c r="A2084" s="38" t="str">
        <f>IF('04A_국토부원자료'!A2085="","",ROW()-3)</f>
        <v/>
      </c>
      <c r="B2084" s="39">
        <f>IFERROR('04A_국토부원자료'!B2085,"")</f>
        <v>0</v>
      </c>
      <c r="C2084" s="39" t="str">
        <f>IF(B2084="","",IF('04A_국토부원자료'!C2085&lt;&gt;"",'04A_국토부원자료'!C2085,TRIM('04A_국토부원자료'!D2085&amp;IF('04A_국토부원자료'!E2085&lt;&gt;"","-"&amp;'04A_국토부원자료'!E2085,""))))</f>
        <v/>
      </c>
      <c r="D2084" s="39">
        <f>IFERROR('04A_국토부원자료'!F2085,"")</f>
        <v>0</v>
      </c>
      <c r="E2084" s="40" t="str">
        <f>IFERROR(VALUE(SUBSTITUTE('04A_국토부원자료'!G2085,",","")),"")</f>
        <v/>
      </c>
      <c r="F2084" s="41" t="str">
        <f>IFERROR(IF(AND('04A_국토부원자료'!H2085&lt;&gt;"",'04A_국토부원자료'!I2085&lt;&gt;""),DATE(INT(VALUE(SUBSTITUTE('04A_국토부원자료'!H2085,",",""))/100),MOD(VALUE(SUBSTITUTE('04A_국토부원자료'!H2085,",","")),100),VALUE(SUBSTITUTE('04A_국토부원자료'!I2085,",",""))),""),"")</f>
        <v/>
      </c>
      <c r="G2084" s="42" t="str">
        <f>IFERROR(VALUE(SUBSTITUTE('04A_국토부원자료'!J2085,",","")),"")</f>
        <v/>
      </c>
      <c r="H2084" s="43" t="str">
        <f t="shared" si="64"/>
        <v/>
      </c>
      <c r="I2084" s="43" t="str">
        <f t="shared" si="65"/>
        <v/>
      </c>
      <c r="J2084" s="38" t="str">
        <f>IFERROR(VALUE(SUBSTITUTE('04A_국토부원자료'!K2085,",","")),"")</f>
        <v/>
      </c>
      <c r="K2084" s="38" t="str">
        <f>IFERROR(VALUE(SUBSTITUTE('04A_국토부원자료'!N2085,",","")),"")</f>
        <v/>
      </c>
      <c r="L2084" s="39">
        <f>IFERROR('04A_국토부원자료'!O2085,"")</f>
        <v>0</v>
      </c>
      <c r="M2084" s="39">
        <f>IFERROR('04A_국토부원자료'!Q2085,"")</f>
        <v>0</v>
      </c>
      <c r="N2084" s="38">
        <f>IF(B2084="","",IF('02_대상물건입력'!B5="",1,IF(ISNUMBER(SEARCH('02_대상물건입력'!B5,B2084)),1,0)))</f>
        <v>0</v>
      </c>
      <c r="O2084" s="38">
        <f>IF(B2084="","",IF('02_대상물건입력'!B6="",1,IF(ISNUMBER(SEARCH('02_대상물건입력'!B6,B2084)),1,0)))</f>
        <v>0</v>
      </c>
      <c r="P2084" s="38">
        <f>IF(L2084="","",IF('02_대상물건입력'!B15="",0,IF(ISNUMBER(SEARCH('02_대상물건입력'!B15,L2084)),1,0)))</f>
        <v>0</v>
      </c>
      <c r="Q2084" s="38">
        <f>IF(D2084="","",IF('02_대상물건입력'!B8="",0,IF(ISNUMBER(SEARCH('02_대상물건입력'!B8,D2084)),1,0)))</f>
        <v>0</v>
      </c>
      <c r="R2084" s="44" t="str">
        <f>IFERROR(ABS(E2084-'02_대상물건입력'!B11)/'02_대상물건입력'!B11,"")</f>
        <v/>
      </c>
      <c r="S2084" s="38" t="str">
        <f>IFERROR(ABS(J2084-'02_대상물건입력'!B10),"")</f>
        <v/>
      </c>
      <c r="T2084" s="38" t="str">
        <f>IFERROR(ABS('01_설정'!B4-F2084),"")</f>
        <v/>
      </c>
      <c r="U2084" s="38" t="str">
        <f>IFERROR(ABS(K2084-YEAR('02_대상물건입력'!B14)),"")</f>
        <v/>
      </c>
      <c r="V2084" s="38" t="str">
        <f>IF(B2084="","",IF(AND(E2084&gt;0,F2084&gt;0,H2084&gt;0,OR('04A_국토부원자료'!P2085="",'04A_국토부원자료'!P2085="-"),IF('01_설정'!B10=1,N2084=1,TRUE),R2084&lt;='01_설정'!B5,S2084&lt;='01_설정'!B6,T2084&lt;='01_설정'!B7,U2084&lt;='01_설정'!B8),"Y",""))</f>
        <v/>
      </c>
      <c r="W2084" s="40" t="str">
        <f>IF(V2084&lt;&gt;"Y","",MAX(0,(1-R2084/'01_설정'!B5))*'01_설정'!B14+MAX(0,(1-S2084/'01_설정'!B6))*'01_설정'!B15+MAX(0,(1-T2084/'01_설정'!B7))*'01_설정'!B16+MAX(0,(1-U2084/'01_설정'!B8))*'01_설정'!B17+O2084*'01_설정'!B11+Q2084*'01_설정'!B12+P2084*'01_설정'!B13)</f>
        <v/>
      </c>
      <c r="X2084" s="38" t="str">
        <f>IF(W2084="","",1+COUNTIFS($W$4:$W$3003,"&gt;"&amp;W2084)+COUNTIFS($W$4:W2084,W2084)-1)</f>
        <v/>
      </c>
    </row>
    <row r="2085" spans="1:24" ht="16.5">
      <c r="A2085" s="38" t="str">
        <f>IF('04A_국토부원자료'!A2086="","",ROW()-3)</f>
        <v/>
      </c>
      <c r="B2085" s="39">
        <f>IFERROR('04A_국토부원자료'!B2086,"")</f>
        <v>0</v>
      </c>
      <c r="C2085" s="39" t="str">
        <f>IF(B2085="","",IF('04A_국토부원자료'!C2086&lt;&gt;"",'04A_국토부원자료'!C2086,TRIM('04A_국토부원자료'!D2086&amp;IF('04A_국토부원자료'!E2086&lt;&gt;"","-"&amp;'04A_국토부원자료'!E2086,""))))</f>
        <v/>
      </c>
      <c r="D2085" s="39">
        <f>IFERROR('04A_국토부원자료'!F2086,"")</f>
        <v>0</v>
      </c>
      <c r="E2085" s="40" t="str">
        <f>IFERROR(VALUE(SUBSTITUTE('04A_국토부원자료'!G2086,",","")),"")</f>
        <v/>
      </c>
      <c r="F2085" s="41" t="str">
        <f>IFERROR(IF(AND('04A_국토부원자료'!H2086&lt;&gt;"",'04A_국토부원자료'!I2086&lt;&gt;""),DATE(INT(VALUE(SUBSTITUTE('04A_국토부원자료'!H2086,",",""))/100),MOD(VALUE(SUBSTITUTE('04A_국토부원자료'!H2086,",","")),100),VALUE(SUBSTITUTE('04A_국토부원자료'!I2086,",",""))),""),"")</f>
        <v/>
      </c>
      <c r="G2085" s="42" t="str">
        <f>IFERROR(VALUE(SUBSTITUTE('04A_국토부원자료'!J2086,",","")),"")</f>
        <v/>
      </c>
      <c r="H2085" s="43" t="str">
        <f t="shared" si="64"/>
        <v/>
      </c>
      <c r="I2085" s="43" t="str">
        <f t="shared" si="65"/>
        <v/>
      </c>
      <c r="J2085" s="38" t="str">
        <f>IFERROR(VALUE(SUBSTITUTE('04A_국토부원자료'!K2086,",","")),"")</f>
        <v/>
      </c>
      <c r="K2085" s="38" t="str">
        <f>IFERROR(VALUE(SUBSTITUTE('04A_국토부원자료'!N2086,",","")),"")</f>
        <v/>
      </c>
      <c r="L2085" s="39">
        <f>IFERROR('04A_국토부원자료'!O2086,"")</f>
        <v>0</v>
      </c>
      <c r="M2085" s="39">
        <f>IFERROR('04A_국토부원자료'!Q2086,"")</f>
        <v>0</v>
      </c>
      <c r="N2085" s="38">
        <f>IF(B2085="","",IF('02_대상물건입력'!B5="",1,IF(ISNUMBER(SEARCH('02_대상물건입력'!B5,B2085)),1,0)))</f>
        <v>0</v>
      </c>
      <c r="O2085" s="38">
        <f>IF(B2085="","",IF('02_대상물건입력'!B6="",1,IF(ISNUMBER(SEARCH('02_대상물건입력'!B6,B2085)),1,0)))</f>
        <v>0</v>
      </c>
      <c r="P2085" s="38">
        <f>IF(L2085="","",IF('02_대상물건입력'!B15="",0,IF(ISNUMBER(SEARCH('02_대상물건입력'!B15,L2085)),1,0)))</f>
        <v>0</v>
      </c>
      <c r="Q2085" s="38">
        <f>IF(D2085="","",IF('02_대상물건입력'!B8="",0,IF(ISNUMBER(SEARCH('02_대상물건입력'!B8,D2085)),1,0)))</f>
        <v>0</v>
      </c>
      <c r="R2085" s="44" t="str">
        <f>IFERROR(ABS(E2085-'02_대상물건입력'!B11)/'02_대상물건입력'!B11,"")</f>
        <v/>
      </c>
      <c r="S2085" s="38" t="str">
        <f>IFERROR(ABS(J2085-'02_대상물건입력'!B10),"")</f>
        <v/>
      </c>
      <c r="T2085" s="38" t="str">
        <f>IFERROR(ABS('01_설정'!B4-F2085),"")</f>
        <v/>
      </c>
      <c r="U2085" s="38" t="str">
        <f>IFERROR(ABS(K2085-YEAR('02_대상물건입력'!B14)),"")</f>
        <v/>
      </c>
      <c r="V2085" s="38" t="str">
        <f>IF(B2085="","",IF(AND(E2085&gt;0,F2085&gt;0,H2085&gt;0,OR('04A_국토부원자료'!P2086="",'04A_국토부원자료'!P2086="-"),IF('01_설정'!B10=1,N2085=1,TRUE),R2085&lt;='01_설정'!B5,S2085&lt;='01_설정'!B6,T2085&lt;='01_설정'!B7,U2085&lt;='01_설정'!B8),"Y",""))</f>
        <v/>
      </c>
      <c r="W2085" s="40" t="str">
        <f>IF(V2085&lt;&gt;"Y","",MAX(0,(1-R2085/'01_설정'!B5))*'01_설정'!B14+MAX(0,(1-S2085/'01_설정'!B6))*'01_설정'!B15+MAX(0,(1-T2085/'01_설정'!B7))*'01_설정'!B16+MAX(0,(1-U2085/'01_설정'!B8))*'01_설정'!B17+O2085*'01_설정'!B11+Q2085*'01_설정'!B12+P2085*'01_설정'!B13)</f>
        <v/>
      </c>
      <c r="X2085" s="38" t="str">
        <f>IF(W2085="","",1+COUNTIFS($W$4:$W$3003,"&gt;"&amp;W2085)+COUNTIFS($W$4:W2085,W2085)-1)</f>
        <v/>
      </c>
    </row>
    <row r="2086" spans="1:24" ht="16.5">
      <c r="A2086" s="38" t="str">
        <f>IF('04A_국토부원자료'!A2087="","",ROW()-3)</f>
        <v/>
      </c>
      <c r="B2086" s="39">
        <f>IFERROR('04A_국토부원자료'!B2087,"")</f>
        <v>0</v>
      </c>
      <c r="C2086" s="39" t="str">
        <f>IF(B2086="","",IF('04A_국토부원자료'!C2087&lt;&gt;"",'04A_국토부원자료'!C2087,TRIM('04A_국토부원자료'!D2087&amp;IF('04A_국토부원자료'!E2087&lt;&gt;"","-"&amp;'04A_국토부원자료'!E2087,""))))</f>
        <v/>
      </c>
      <c r="D2086" s="39">
        <f>IFERROR('04A_국토부원자료'!F2087,"")</f>
        <v>0</v>
      </c>
      <c r="E2086" s="40" t="str">
        <f>IFERROR(VALUE(SUBSTITUTE('04A_국토부원자료'!G2087,",","")),"")</f>
        <v/>
      </c>
      <c r="F2086" s="41" t="str">
        <f>IFERROR(IF(AND('04A_국토부원자료'!H2087&lt;&gt;"",'04A_국토부원자료'!I2087&lt;&gt;""),DATE(INT(VALUE(SUBSTITUTE('04A_국토부원자료'!H2087,",",""))/100),MOD(VALUE(SUBSTITUTE('04A_국토부원자료'!H2087,",","")),100),VALUE(SUBSTITUTE('04A_국토부원자료'!I2087,",",""))),""),"")</f>
        <v/>
      </c>
      <c r="G2086" s="42" t="str">
        <f>IFERROR(VALUE(SUBSTITUTE('04A_국토부원자료'!J2087,",","")),"")</f>
        <v/>
      </c>
      <c r="H2086" s="43" t="str">
        <f t="shared" si="64"/>
        <v/>
      </c>
      <c r="I2086" s="43" t="str">
        <f t="shared" si="65"/>
        <v/>
      </c>
      <c r="J2086" s="38" t="str">
        <f>IFERROR(VALUE(SUBSTITUTE('04A_국토부원자료'!K2087,",","")),"")</f>
        <v/>
      </c>
      <c r="K2086" s="38" t="str">
        <f>IFERROR(VALUE(SUBSTITUTE('04A_국토부원자료'!N2087,",","")),"")</f>
        <v/>
      </c>
      <c r="L2086" s="39">
        <f>IFERROR('04A_국토부원자료'!O2087,"")</f>
        <v>0</v>
      </c>
      <c r="M2086" s="39">
        <f>IFERROR('04A_국토부원자료'!Q2087,"")</f>
        <v>0</v>
      </c>
      <c r="N2086" s="38">
        <f>IF(B2086="","",IF('02_대상물건입력'!B5="",1,IF(ISNUMBER(SEARCH('02_대상물건입력'!B5,B2086)),1,0)))</f>
        <v>0</v>
      </c>
      <c r="O2086" s="38">
        <f>IF(B2086="","",IF('02_대상물건입력'!B6="",1,IF(ISNUMBER(SEARCH('02_대상물건입력'!B6,B2086)),1,0)))</f>
        <v>0</v>
      </c>
      <c r="P2086" s="38">
        <f>IF(L2086="","",IF('02_대상물건입력'!B15="",0,IF(ISNUMBER(SEARCH('02_대상물건입력'!B15,L2086)),1,0)))</f>
        <v>0</v>
      </c>
      <c r="Q2086" s="38">
        <f>IF(D2086="","",IF('02_대상물건입력'!B8="",0,IF(ISNUMBER(SEARCH('02_대상물건입력'!B8,D2086)),1,0)))</f>
        <v>0</v>
      </c>
      <c r="R2086" s="44" t="str">
        <f>IFERROR(ABS(E2086-'02_대상물건입력'!B11)/'02_대상물건입력'!B11,"")</f>
        <v/>
      </c>
      <c r="S2086" s="38" t="str">
        <f>IFERROR(ABS(J2086-'02_대상물건입력'!B10),"")</f>
        <v/>
      </c>
      <c r="T2086" s="38" t="str">
        <f>IFERROR(ABS('01_설정'!B4-F2086),"")</f>
        <v/>
      </c>
      <c r="U2086" s="38" t="str">
        <f>IFERROR(ABS(K2086-YEAR('02_대상물건입력'!B14)),"")</f>
        <v/>
      </c>
      <c r="V2086" s="38" t="str">
        <f>IF(B2086="","",IF(AND(E2086&gt;0,F2086&gt;0,H2086&gt;0,OR('04A_국토부원자료'!P2087="",'04A_국토부원자료'!P2087="-"),IF('01_설정'!B10=1,N2086=1,TRUE),R2086&lt;='01_설정'!B5,S2086&lt;='01_설정'!B6,T2086&lt;='01_설정'!B7,U2086&lt;='01_설정'!B8),"Y",""))</f>
        <v/>
      </c>
      <c r="W2086" s="40" t="str">
        <f>IF(V2086&lt;&gt;"Y","",MAX(0,(1-R2086/'01_설정'!B5))*'01_설정'!B14+MAX(0,(1-S2086/'01_설정'!B6))*'01_설정'!B15+MAX(0,(1-T2086/'01_설정'!B7))*'01_설정'!B16+MAX(0,(1-U2086/'01_설정'!B8))*'01_설정'!B17+O2086*'01_설정'!B11+Q2086*'01_설정'!B12+P2086*'01_설정'!B13)</f>
        <v/>
      </c>
      <c r="X2086" s="38" t="str">
        <f>IF(W2086="","",1+COUNTIFS($W$4:$W$3003,"&gt;"&amp;W2086)+COUNTIFS($W$4:W2086,W2086)-1)</f>
        <v/>
      </c>
    </row>
    <row r="2087" spans="1:24" ht="16.5">
      <c r="A2087" s="38" t="str">
        <f>IF('04A_국토부원자료'!A2088="","",ROW()-3)</f>
        <v/>
      </c>
      <c r="B2087" s="39">
        <f>IFERROR('04A_국토부원자료'!B2088,"")</f>
        <v>0</v>
      </c>
      <c r="C2087" s="39" t="str">
        <f>IF(B2087="","",IF('04A_국토부원자료'!C2088&lt;&gt;"",'04A_국토부원자료'!C2088,TRIM('04A_국토부원자료'!D2088&amp;IF('04A_국토부원자료'!E2088&lt;&gt;"","-"&amp;'04A_국토부원자료'!E2088,""))))</f>
        <v/>
      </c>
      <c r="D2087" s="39">
        <f>IFERROR('04A_국토부원자료'!F2088,"")</f>
        <v>0</v>
      </c>
      <c r="E2087" s="40" t="str">
        <f>IFERROR(VALUE(SUBSTITUTE('04A_국토부원자료'!G2088,",","")),"")</f>
        <v/>
      </c>
      <c r="F2087" s="41" t="str">
        <f>IFERROR(IF(AND('04A_국토부원자료'!H2088&lt;&gt;"",'04A_국토부원자료'!I2088&lt;&gt;""),DATE(INT(VALUE(SUBSTITUTE('04A_국토부원자료'!H2088,",",""))/100),MOD(VALUE(SUBSTITUTE('04A_국토부원자료'!H2088,",","")),100),VALUE(SUBSTITUTE('04A_국토부원자료'!I2088,",",""))),""),"")</f>
        <v/>
      </c>
      <c r="G2087" s="42" t="str">
        <f>IFERROR(VALUE(SUBSTITUTE('04A_국토부원자료'!J2088,",","")),"")</f>
        <v/>
      </c>
      <c r="H2087" s="43" t="str">
        <f t="shared" si="64"/>
        <v/>
      </c>
      <c r="I2087" s="43" t="str">
        <f t="shared" si="65"/>
        <v/>
      </c>
      <c r="J2087" s="38" t="str">
        <f>IFERROR(VALUE(SUBSTITUTE('04A_국토부원자료'!K2088,",","")),"")</f>
        <v/>
      </c>
      <c r="K2087" s="38" t="str">
        <f>IFERROR(VALUE(SUBSTITUTE('04A_국토부원자료'!N2088,",","")),"")</f>
        <v/>
      </c>
      <c r="L2087" s="39">
        <f>IFERROR('04A_국토부원자료'!O2088,"")</f>
        <v>0</v>
      </c>
      <c r="M2087" s="39">
        <f>IFERROR('04A_국토부원자료'!Q2088,"")</f>
        <v>0</v>
      </c>
      <c r="N2087" s="38">
        <f>IF(B2087="","",IF('02_대상물건입력'!B5="",1,IF(ISNUMBER(SEARCH('02_대상물건입력'!B5,B2087)),1,0)))</f>
        <v>0</v>
      </c>
      <c r="O2087" s="38">
        <f>IF(B2087="","",IF('02_대상물건입력'!B6="",1,IF(ISNUMBER(SEARCH('02_대상물건입력'!B6,B2087)),1,0)))</f>
        <v>0</v>
      </c>
      <c r="P2087" s="38">
        <f>IF(L2087="","",IF('02_대상물건입력'!B15="",0,IF(ISNUMBER(SEARCH('02_대상물건입력'!B15,L2087)),1,0)))</f>
        <v>0</v>
      </c>
      <c r="Q2087" s="38">
        <f>IF(D2087="","",IF('02_대상물건입력'!B8="",0,IF(ISNUMBER(SEARCH('02_대상물건입력'!B8,D2087)),1,0)))</f>
        <v>0</v>
      </c>
      <c r="R2087" s="44" t="str">
        <f>IFERROR(ABS(E2087-'02_대상물건입력'!B11)/'02_대상물건입력'!B11,"")</f>
        <v/>
      </c>
      <c r="S2087" s="38" t="str">
        <f>IFERROR(ABS(J2087-'02_대상물건입력'!B10),"")</f>
        <v/>
      </c>
      <c r="T2087" s="38" t="str">
        <f>IFERROR(ABS('01_설정'!B4-F2087),"")</f>
        <v/>
      </c>
      <c r="U2087" s="38" t="str">
        <f>IFERROR(ABS(K2087-YEAR('02_대상물건입력'!B14)),"")</f>
        <v/>
      </c>
      <c r="V2087" s="38" t="str">
        <f>IF(B2087="","",IF(AND(E2087&gt;0,F2087&gt;0,H2087&gt;0,OR('04A_국토부원자료'!P2088="",'04A_국토부원자료'!P2088="-"),IF('01_설정'!B10=1,N2087=1,TRUE),R2087&lt;='01_설정'!B5,S2087&lt;='01_설정'!B6,T2087&lt;='01_설정'!B7,U2087&lt;='01_설정'!B8),"Y",""))</f>
        <v/>
      </c>
      <c r="W2087" s="40" t="str">
        <f>IF(V2087&lt;&gt;"Y","",MAX(0,(1-R2087/'01_설정'!B5))*'01_설정'!B14+MAX(0,(1-S2087/'01_설정'!B6))*'01_설정'!B15+MAX(0,(1-T2087/'01_설정'!B7))*'01_설정'!B16+MAX(0,(1-U2087/'01_설정'!B8))*'01_설정'!B17+O2087*'01_설정'!B11+Q2087*'01_설정'!B12+P2087*'01_설정'!B13)</f>
        <v/>
      </c>
      <c r="X2087" s="38" t="str">
        <f>IF(W2087="","",1+COUNTIFS($W$4:$W$3003,"&gt;"&amp;W2087)+COUNTIFS($W$4:W2087,W2087)-1)</f>
        <v/>
      </c>
    </row>
    <row r="2088" spans="1:24" ht="16.5">
      <c r="A2088" s="38" t="str">
        <f>IF('04A_국토부원자료'!A2089="","",ROW()-3)</f>
        <v/>
      </c>
      <c r="B2088" s="39">
        <f>IFERROR('04A_국토부원자료'!B2089,"")</f>
        <v>0</v>
      </c>
      <c r="C2088" s="39" t="str">
        <f>IF(B2088="","",IF('04A_국토부원자료'!C2089&lt;&gt;"",'04A_국토부원자료'!C2089,TRIM('04A_국토부원자료'!D2089&amp;IF('04A_국토부원자료'!E2089&lt;&gt;"","-"&amp;'04A_국토부원자료'!E2089,""))))</f>
        <v/>
      </c>
      <c r="D2088" s="39">
        <f>IFERROR('04A_국토부원자료'!F2089,"")</f>
        <v>0</v>
      </c>
      <c r="E2088" s="40" t="str">
        <f>IFERROR(VALUE(SUBSTITUTE('04A_국토부원자료'!G2089,",","")),"")</f>
        <v/>
      </c>
      <c r="F2088" s="41" t="str">
        <f>IFERROR(IF(AND('04A_국토부원자료'!H2089&lt;&gt;"",'04A_국토부원자료'!I2089&lt;&gt;""),DATE(INT(VALUE(SUBSTITUTE('04A_국토부원자료'!H2089,",",""))/100),MOD(VALUE(SUBSTITUTE('04A_국토부원자료'!H2089,",","")),100),VALUE(SUBSTITUTE('04A_국토부원자료'!I2089,",",""))),""),"")</f>
        <v/>
      </c>
      <c r="G2088" s="42" t="str">
        <f>IFERROR(VALUE(SUBSTITUTE('04A_국토부원자료'!J2089,",","")),"")</f>
        <v/>
      </c>
      <c r="H2088" s="43" t="str">
        <f t="shared" si="64"/>
        <v/>
      </c>
      <c r="I2088" s="43" t="str">
        <f t="shared" si="65"/>
        <v/>
      </c>
      <c r="J2088" s="38" t="str">
        <f>IFERROR(VALUE(SUBSTITUTE('04A_국토부원자료'!K2089,",","")),"")</f>
        <v/>
      </c>
      <c r="K2088" s="38" t="str">
        <f>IFERROR(VALUE(SUBSTITUTE('04A_국토부원자료'!N2089,",","")),"")</f>
        <v/>
      </c>
      <c r="L2088" s="39">
        <f>IFERROR('04A_국토부원자료'!O2089,"")</f>
        <v>0</v>
      </c>
      <c r="M2088" s="39">
        <f>IFERROR('04A_국토부원자료'!Q2089,"")</f>
        <v>0</v>
      </c>
      <c r="N2088" s="38">
        <f>IF(B2088="","",IF('02_대상물건입력'!B5="",1,IF(ISNUMBER(SEARCH('02_대상물건입력'!B5,B2088)),1,0)))</f>
        <v>0</v>
      </c>
      <c r="O2088" s="38">
        <f>IF(B2088="","",IF('02_대상물건입력'!B6="",1,IF(ISNUMBER(SEARCH('02_대상물건입력'!B6,B2088)),1,0)))</f>
        <v>0</v>
      </c>
      <c r="P2088" s="38">
        <f>IF(L2088="","",IF('02_대상물건입력'!B15="",0,IF(ISNUMBER(SEARCH('02_대상물건입력'!B15,L2088)),1,0)))</f>
        <v>0</v>
      </c>
      <c r="Q2088" s="38">
        <f>IF(D2088="","",IF('02_대상물건입력'!B8="",0,IF(ISNUMBER(SEARCH('02_대상물건입력'!B8,D2088)),1,0)))</f>
        <v>0</v>
      </c>
      <c r="R2088" s="44" t="str">
        <f>IFERROR(ABS(E2088-'02_대상물건입력'!B11)/'02_대상물건입력'!B11,"")</f>
        <v/>
      </c>
      <c r="S2088" s="38" t="str">
        <f>IFERROR(ABS(J2088-'02_대상물건입력'!B10),"")</f>
        <v/>
      </c>
      <c r="T2088" s="38" t="str">
        <f>IFERROR(ABS('01_설정'!B4-F2088),"")</f>
        <v/>
      </c>
      <c r="U2088" s="38" t="str">
        <f>IFERROR(ABS(K2088-YEAR('02_대상물건입력'!B14)),"")</f>
        <v/>
      </c>
      <c r="V2088" s="38" t="str">
        <f>IF(B2088="","",IF(AND(E2088&gt;0,F2088&gt;0,H2088&gt;0,OR('04A_국토부원자료'!P2089="",'04A_국토부원자료'!P2089="-"),IF('01_설정'!B10=1,N2088=1,TRUE),R2088&lt;='01_설정'!B5,S2088&lt;='01_설정'!B6,T2088&lt;='01_설정'!B7,U2088&lt;='01_설정'!B8),"Y",""))</f>
        <v/>
      </c>
      <c r="W2088" s="40" t="str">
        <f>IF(V2088&lt;&gt;"Y","",MAX(0,(1-R2088/'01_설정'!B5))*'01_설정'!B14+MAX(0,(1-S2088/'01_설정'!B6))*'01_설정'!B15+MAX(0,(1-T2088/'01_설정'!B7))*'01_설정'!B16+MAX(0,(1-U2088/'01_설정'!B8))*'01_설정'!B17+O2088*'01_설정'!B11+Q2088*'01_설정'!B12+P2088*'01_설정'!B13)</f>
        <v/>
      </c>
      <c r="X2088" s="38" t="str">
        <f>IF(W2088="","",1+COUNTIFS($W$4:$W$3003,"&gt;"&amp;W2088)+COUNTIFS($W$4:W2088,W2088)-1)</f>
        <v/>
      </c>
    </row>
    <row r="2089" spans="1:24" ht="16.5">
      <c r="A2089" s="38" t="str">
        <f>IF('04A_국토부원자료'!A2090="","",ROW()-3)</f>
        <v/>
      </c>
      <c r="B2089" s="39">
        <f>IFERROR('04A_국토부원자료'!B2090,"")</f>
        <v>0</v>
      </c>
      <c r="C2089" s="39" t="str">
        <f>IF(B2089="","",IF('04A_국토부원자료'!C2090&lt;&gt;"",'04A_국토부원자료'!C2090,TRIM('04A_국토부원자료'!D2090&amp;IF('04A_국토부원자료'!E2090&lt;&gt;"","-"&amp;'04A_국토부원자료'!E2090,""))))</f>
        <v/>
      </c>
      <c r="D2089" s="39">
        <f>IFERROR('04A_국토부원자료'!F2090,"")</f>
        <v>0</v>
      </c>
      <c r="E2089" s="40" t="str">
        <f>IFERROR(VALUE(SUBSTITUTE('04A_국토부원자료'!G2090,",","")),"")</f>
        <v/>
      </c>
      <c r="F2089" s="41" t="str">
        <f>IFERROR(IF(AND('04A_국토부원자료'!H2090&lt;&gt;"",'04A_국토부원자료'!I2090&lt;&gt;""),DATE(INT(VALUE(SUBSTITUTE('04A_국토부원자료'!H2090,",",""))/100),MOD(VALUE(SUBSTITUTE('04A_국토부원자료'!H2090,",","")),100),VALUE(SUBSTITUTE('04A_국토부원자료'!I2090,",",""))),""),"")</f>
        <v/>
      </c>
      <c r="G2089" s="42" t="str">
        <f>IFERROR(VALUE(SUBSTITUTE('04A_국토부원자료'!J2090,",","")),"")</f>
        <v/>
      </c>
      <c r="H2089" s="43" t="str">
        <f t="shared" si="64"/>
        <v/>
      </c>
      <c r="I2089" s="43" t="str">
        <f t="shared" si="65"/>
        <v/>
      </c>
      <c r="J2089" s="38" t="str">
        <f>IFERROR(VALUE(SUBSTITUTE('04A_국토부원자료'!K2090,",","")),"")</f>
        <v/>
      </c>
      <c r="K2089" s="38" t="str">
        <f>IFERROR(VALUE(SUBSTITUTE('04A_국토부원자료'!N2090,",","")),"")</f>
        <v/>
      </c>
      <c r="L2089" s="39">
        <f>IFERROR('04A_국토부원자료'!O2090,"")</f>
        <v>0</v>
      </c>
      <c r="M2089" s="39">
        <f>IFERROR('04A_국토부원자료'!Q2090,"")</f>
        <v>0</v>
      </c>
      <c r="N2089" s="38">
        <f>IF(B2089="","",IF('02_대상물건입력'!B5="",1,IF(ISNUMBER(SEARCH('02_대상물건입력'!B5,B2089)),1,0)))</f>
        <v>0</v>
      </c>
      <c r="O2089" s="38">
        <f>IF(B2089="","",IF('02_대상물건입력'!B6="",1,IF(ISNUMBER(SEARCH('02_대상물건입력'!B6,B2089)),1,0)))</f>
        <v>0</v>
      </c>
      <c r="P2089" s="38">
        <f>IF(L2089="","",IF('02_대상물건입력'!B15="",0,IF(ISNUMBER(SEARCH('02_대상물건입력'!B15,L2089)),1,0)))</f>
        <v>0</v>
      </c>
      <c r="Q2089" s="38">
        <f>IF(D2089="","",IF('02_대상물건입력'!B8="",0,IF(ISNUMBER(SEARCH('02_대상물건입력'!B8,D2089)),1,0)))</f>
        <v>0</v>
      </c>
      <c r="R2089" s="44" t="str">
        <f>IFERROR(ABS(E2089-'02_대상물건입력'!B11)/'02_대상물건입력'!B11,"")</f>
        <v/>
      </c>
      <c r="S2089" s="38" t="str">
        <f>IFERROR(ABS(J2089-'02_대상물건입력'!B10),"")</f>
        <v/>
      </c>
      <c r="T2089" s="38" t="str">
        <f>IFERROR(ABS('01_설정'!B4-F2089),"")</f>
        <v/>
      </c>
      <c r="U2089" s="38" t="str">
        <f>IFERROR(ABS(K2089-YEAR('02_대상물건입력'!B14)),"")</f>
        <v/>
      </c>
      <c r="V2089" s="38" t="str">
        <f>IF(B2089="","",IF(AND(E2089&gt;0,F2089&gt;0,H2089&gt;0,OR('04A_국토부원자료'!P2090="",'04A_국토부원자료'!P2090="-"),IF('01_설정'!B10=1,N2089=1,TRUE),R2089&lt;='01_설정'!B5,S2089&lt;='01_설정'!B6,T2089&lt;='01_설정'!B7,U2089&lt;='01_설정'!B8),"Y",""))</f>
        <v/>
      </c>
      <c r="W2089" s="40" t="str">
        <f>IF(V2089&lt;&gt;"Y","",MAX(0,(1-R2089/'01_설정'!B5))*'01_설정'!B14+MAX(0,(1-S2089/'01_설정'!B6))*'01_설정'!B15+MAX(0,(1-T2089/'01_설정'!B7))*'01_설정'!B16+MAX(0,(1-U2089/'01_설정'!B8))*'01_설정'!B17+O2089*'01_설정'!B11+Q2089*'01_설정'!B12+P2089*'01_설정'!B13)</f>
        <v/>
      </c>
      <c r="X2089" s="38" t="str">
        <f>IF(W2089="","",1+COUNTIFS($W$4:$W$3003,"&gt;"&amp;W2089)+COUNTIFS($W$4:W2089,W2089)-1)</f>
        <v/>
      </c>
    </row>
    <row r="2090" spans="1:24" ht="16.5">
      <c r="A2090" s="38" t="str">
        <f>IF('04A_국토부원자료'!A2091="","",ROW()-3)</f>
        <v/>
      </c>
      <c r="B2090" s="39">
        <f>IFERROR('04A_국토부원자료'!B2091,"")</f>
        <v>0</v>
      </c>
      <c r="C2090" s="39" t="str">
        <f>IF(B2090="","",IF('04A_국토부원자료'!C2091&lt;&gt;"",'04A_국토부원자료'!C2091,TRIM('04A_국토부원자료'!D2091&amp;IF('04A_국토부원자료'!E2091&lt;&gt;"","-"&amp;'04A_국토부원자료'!E2091,""))))</f>
        <v/>
      </c>
      <c r="D2090" s="39">
        <f>IFERROR('04A_국토부원자료'!F2091,"")</f>
        <v>0</v>
      </c>
      <c r="E2090" s="40" t="str">
        <f>IFERROR(VALUE(SUBSTITUTE('04A_국토부원자료'!G2091,",","")),"")</f>
        <v/>
      </c>
      <c r="F2090" s="41" t="str">
        <f>IFERROR(IF(AND('04A_국토부원자료'!H2091&lt;&gt;"",'04A_국토부원자료'!I2091&lt;&gt;""),DATE(INT(VALUE(SUBSTITUTE('04A_국토부원자료'!H2091,",",""))/100),MOD(VALUE(SUBSTITUTE('04A_국토부원자료'!H2091,",","")),100),VALUE(SUBSTITUTE('04A_국토부원자료'!I2091,",",""))),""),"")</f>
        <v/>
      </c>
      <c r="G2090" s="42" t="str">
        <f>IFERROR(VALUE(SUBSTITUTE('04A_국토부원자료'!J2091,",","")),"")</f>
        <v/>
      </c>
      <c r="H2090" s="43" t="str">
        <f t="shared" si="64"/>
        <v/>
      </c>
      <c r="I2090" s="43" t="str">
        <f t="shared" si="65"/>
        <v/>
      </c>
      <c r="J2090" s="38" t="str">
        <f>IFERROR(VALUE(SUBSTITUTE('04A_국토부원자료'!K2091,",","")),"")</f>
        <v/>
      </c>
      <c r="K2090" s="38" t="str">
        <f>IFERROR(VALUE(SUBSTITUTE('04A_국토부원자료'!N2091,",","")),"")</f>
        <v/>
      </c>
      <c r="L2090" s="39">
        <f>IFERROR('04A_국토부원자료'!O2091,"")</f>
        <v>0</v>
      </c>
      <c r="M2090" s="39">
        <f>IFERROR('04A_국토부원자료'!Q2091,"")</f>
        <v>0</v>
      </c>
      <c r="N2090" s="38">
        <f>IF(B2090="","",IF('02_대상물건입력'!B5="",1,IF(ISNUMBER(SEARCH('02_대상물건입력'!B5,B2090)),1,0)))</f>
        <v>0</v>
      </c>
      <c r="O2090" s="38">
        <f>IF(B2090="","",IF('02_대상물건입력'!B6="",1,IF(ISNUMBER(SEARCH('02_대상물건입력'!B6,B2090)),1,0)))</f>
        <v>0</v>
      </c>
      <c r="P2090" s="38">
        <f>IF(L2090="","",IF('02_대상물건입력'!B15="",0,IF(ISNUMBER(SEARCH('02_대상물건입력'!B15,L2090)),1,0)))</f>
        <v>0</v>
      </c>
      <c r="Q2090" s="38">
        <f>IF(D2090="","",IF('02_대상물건입력'!B8="",0,IF(ISNUMBER(SEARCH('02_대상물건입력'!B8,D2090)),1,0)))</f>
        <v>0</v>
      </c>
      <c r="R2090" s="44" t="str">
        <f>IFERROR(ABS(E2090-'02_대상물건입력'!B11)/'02_대상물건입력'!B11,"")</f>
        <v/>
      </c>
      <c r="S2090" s="38" t="str">
        <f>IFERROR(ABS(J2090-'02_대상물건입력'!B10),"")</f>
        <v/>
      </c>
      <c r="T2090" s="38" t="str">
        <f>IFERROR(ABS('01_설정'!B4-F2090),"")</f>
        <v/>
      </c>
      <c r="U2090" s="38" t="str">
        <f>IFERROR(ABS(K2090-YEAR('02_대상물건입력'!B14)),"")</f>
        <v/>
      </c>
      <c r="V2090" s="38" t="str">
        <f>IF(B2090="","",IF(AND(E2090&gt;0,F2090&gt;0,H2090&gt;0,OR('04A_국토부원자료'!P2091="",'04A_국토부원자료'!P2091="-"),IF('01_설정'!B10=1,N2090=1,TRUE),R2090&lt;='01_설정'!B5,S2090&lt;='01_설정'!B6,T2090&lt;='01_설정'!B7,U2090&lt;='01_설정'!B8),"Y",""))</f>
        <v/>
      </c>
      <c r="W2090" s="40" t="str">
        <f>IF(V2090&lt;&gt;"Y","",MAX(0,(1-R2090/'01_설정'!B5))*'01_설정'!B14+MAX(0,(1-S2090/'01_설정'!B6))*'01_설정'!B15+MAX(0,(1-T2090/'01_설정'!B7))*'01_설정'!B16+MAX(0,(1-U2090/'01_설정'!B8))*'01_설정'!B17+O2090*'01_설정'!B11+Q2090*'01_설정'!B12+P2090*'01_설정'!B13)</f>
        <v/>
      </c>
      <c r="X2090" s="38" t="str">
        <f>IF(W2090="","",1+COUNTIFS($W$4:$W$3003,"&gt;"&amp;W2090)+COUNTIFS($W$4:W2090,W2090)-1)</f>
        <v/>
      </c>
    </row>
    <row r="2091" spans="1:24" ht="16.5">
      <c r="A2091" s="38" t="str">
        <f>IF('04A_국토부원자료'!A2092="","",ROW()-3)</f>
        <v/>
      </c>
      <c r="B2091" s="39">
        <f>IFERROR('04A_국토부원자료'!B2092,"")</f>
        <v>0</v>
      </c>
      <c r="C2091" s="39" t="str">
        <f>IF(B2091="","",IF('04A_국토부원자료'!C2092&lt;&gt;"",'04A_국토부원자료'!C2092,TRIM('04A_국토부원자료'!D2092&amp;IF('04A_국토부원자료'!E2092&lt;&gt;"","-"&amp;'04A_국토부원자료'!E2092,""))))</f>
        <v/>
      </c>
      <c r="D2091" s="39">
        <f>IFERROR('04A_국토부원자료'!F2092,"")</f>
        <v>0</v>
      </c>
      <c r="E2091" s="40" t="str">
        <f>IFERROR(VALUE(SUBSTITUTE('04A_국토부원자료'!G2092,",","")),"")</f>
        <v/>
      </c>
      <c r="F2091" s="41" t="str">
        <f>IFERROR(IF(AND('04A_국토부원자료'!H2092&lt;&gt;"",'04A_국토부원자료'!I2092&lt;&gt;""),DATE(INT(VALUE(SUBSTITUTE('04A_국토부원자료'!H2092,",",""))/100),MOD(VALUE(SUBSTITUTE('04A_국토부원자료'!H2092,",","")),100),VALUE(SUBSTITUTE('04A_국토부원자료'!I2092,",",""))),""),"")</f>
        <v/>
      </c>
      <c r="G2091" s="42" t="str">
        <f>IFERROR(VALUE(SUBSTITUTE('04A_국토부원자료'!J2092,",","")),"")</f>
        <v/>
      </c>
      <c r="H2091" s="43" t="str">
        <f t="shared" si="64"/>
        <v/>
      </c>
      <c r="I2091" s="43" t="str">
        <f t="shared" si="65"/>
        <v/>
      </c>
      <c r="J2091" s="38" t="str">
        <f>IFERROR(VALUE(SUBSTITUTE('04A_국토부원자료'!K2092,",","")),"")</f>
        <v/>
      </c>
      <c r="K2091" s="38" t="str">
        <f>IFERROR(VALUE(SUBSTITUTE('04A_국토부원자료'!N2092,",","")),"")</f>
        <v/>
      </c>
      <c r="L2091" s="39">
        <f>IFERROR('04A_국토부원자료'!O2092,"")</f>
        <v>0</v>
      </c>
      <c r="M2091" s="39">
        <f>IFERROR('04A_국토부원자료'!Q2092,"")</f>
        <v>0</v>
      </c>
      <c r="N2091" s="38">
        <f>IF(B2091="","",IF('02_대상물건입력'!B5="",1,IF(ISNUMBER(SEARCH('02_대상물건입력'!B5,B2091)),1,0)))</f>
        <v>0</v>
      </c>
      <c r="O2091" s="38">
        <f>IF(B2091="","",IF('02_대상물건입력'!B6="",1,IF(ISNUMBER(SEARCH('02_대상물건입력'!B6,B2091)),1,0)))</f>
        <v>0</v>
      </c>
      <c r="P2091" s="38">
        <f>IF(L2091="","",IF('02_대상물건입력'!B15="",0,IF(ISNUMBER(SEARCH('02_대상물건입력'!B15,L2091)),1,0)))</f>
        <v>0</v>
      </c>
      <c r="Q2091" s="38">
        <f>IF(D2091="","",IF('02_대상물건입력'!B8="",0,IF(ISNUMBER(SEARCH('02_대상물건입력'!B8,D2091)),1,0)))</f>
        <v>0</v>
      </c>
      <c r="R2091" s="44" t="str">
        <f>IFERROR(ABS(E2091-'02_대상물건입력'!B11)/'02_대상물건입력'!B11,"")</f>
        <v/>
      </c>
      <c r="S2091" s="38" t="str">
        <f>IFERROR(ABS(J2091-'02_대상물건입력'!B10),"")</f>
        <v/>
      </c>
      <c r="T2091" s="38" t="str">
        <f>IFERROR(ABS('01_설정'!B4-F2091),"")</f>
        <v/>
      </c>
      <c r="U2091" s="38" t="str">
        <f>IFERROR(ABS(K2091-YEAR('02_대상물건입력'!B14)),"")</f>
        <v/>
      </c>
      <c r="V2091" s="38" t="str">
        <f>IF(B2091="","",IF(AND(E2091&gt;0,F2091&gt;0,H2091&gt;0,OR('04A_국토부원자료'!P2092="",'04A_국토부원자료'!P2092="-"),IF('01_설정'!B10=1,N2091=1,TRUE),R2091&lt;='01_설정'!B5,S2091&lt;='01_설정'!B6,T2091&lt;='01_설정'!B7,U2091&lt;='01_설정'!B8),"Y",""))</f>
        <v/>
      </c>
      <c r="W2091" s="40" t="str">
        <f>IF(V2091&lt;&gt;"Y","",MAX(0,(1-R2091/'01_설정'!B5))*'01_설정'!B14+MAX(0,(1-S2091/'01_설정'!B6))*'01_설정'!B15+MAX(0,(1-T2091/'01_설정'!B7))*'01_설정'!B16+MAX(0,(1-U2091/'01_설정'!B8))*'01_설정'!B17+O2091*'01_설정'!B11+Q2091*'01_설정'!B12+P2091*'01_설정'!B13)</f>
        <v/>
      </c>
      <c r="X2091" s="38" t="str">
        <f>IF(W2091="","",1+COUNTIFS($W$4:$W$3003,"&gt;"&amp;W2091)+COUNTIFS($W$4:W2091,W2091)-1)</f>
        <v/>
      </c>
    </row>
    <row r="2092" spans="1:24" ht="16.5">
      <c r="A2092" s="38" t="str">
        <f>IF('04A_국토부원자료'!A2093="","",ROW()-3)</f>
        <v/>
      </c>
      <c r="B2092" s="39">
        <f>IFERROR('04A_국토부원자료'!B2093,"")</f>
        <v>0</v>
      </c>
      <c r="C2092" s="39" t="str">
        <f>IF(B2092="","",IF('04A_국토부원자료'!C2093&lt;&gt;"",'04A_국토부원자료'!C2093,TRIM('04A_국토부원자료'!D2093&amp;IF('04A_국토부원자료'!E2093&lt;&gt;"","-"&amp;'04A_국토부원자료'!E2093,""))))</f>
        <v/>
      </c>
      <c r="D2092" s="39">
        <f>IFERROR('04A_국토부원자료'!F2093,"")</f>
        <v>0</v>
      </c>
      <c r="E2092" s="40" t="str">
        <f>IFERROR(VALUE(SUBSTITUTE('04A_국토부원자료'!G2093,",","")),"")</f>
        <v/>
      </c>
      <c r="F2092" s="41" t="str">
        <f>IFERROR(IF(AND('04A_국토부원자료'!H2093&lt;&gt;"",'04A_국토부원자료'!I2093&lt;&gt;""),DATE(INT(VALUE(SUBSTITUTE('04A_국토부원자료'!H2093,",",""))/100),MOD(VALUE(SUBSTITUTE('04A_국토부원자료'!H2093,",","")),100),VALUE(SUBSTITUTE('04A_국토부원자료'!I2093,",",""))),""),"")</f>
        <v/>
      </c>
      <c r="G2092" s="42" t="str">
        <f>IFERROR(VALUE(SUBSTITUTE('04A_국토부원자료'!J2093,",","")),"")</f>
        <v/>
      </c>
      <c r="H2092" s="43" t="str">
        <f t="shared" si="64"/>
        <v/>
      </c>
      <c r="I2092" s="43" t="str">
        <f t="shared" si="65"/>
        <v/>
      </c>
      <c r="J2092" s="38" t="str">
        <f>IFERROR(VALUE(SUBSTITUTE('04A_국토부원자료'!K2093,",","")),"")</f>
        <v/>
      </c>
      <c r="K2092" s="38" t="str">
        <f>IFERROR(VALUE(SUBSTITUTE('04A_국토부원자료'!N2093,",","")),"")</f>
        <v/>
      </c>
      <c r="L2092" s="39">
        <f>IFERROR('04A_국토부원자료'!O2093,"")</f>
        <v>0</v>
      </c>
      <c r="M2092" s="39">
        <f>IFERROR('04A_국토부원자료'!Q2093,"")</f>
        <v>0</v>
      </c>
      <c r="N2092" s="38">
        <f>IF(B2092="","",IF('02_대상물건입력'!B5="",1,IF(ISNUMBER(SEARCH('02_대상물건입력'!B5,B2092)),1,0)))</f>
        <v>0</v>
      </c>
      <c r="O2092" s="38">
        <f>IF(B2092="","",IF('02_대상물건입력'!B6="",1,IF(ISNUMBER(SEARCH('02_대상물건입력'!B6,B2092)),1,0)))</f>
        <v>0</v>
      </c>
      <c r="P2092" s="38">
        <f>IF(L2092="","",IF('02_대상물건입력'!B15="",0,IF(ISNUMBER(SEARCH('02_대상물건입력'!B15,L2092)),1,0)))</f>
        <v>0</v>
      </c>
      <c r="Q2092" s="38">
        <f>IF(D2092="","",IF('02_대상물건입력'!B8="",0,IF(ISNUMBER(SEARCH('02_대상물건입력'!B8,D2092)),1,0)))</f>
        <v>0</v>
      </c>
      <c r="R2092" s="44" t="str">
        <f>IFERROR(ABS(E2092-'02_대상물건입력'!B11)/'02_대상물건입력'!B11,"")</f>
        <v/>
      </c>
      <c r="S2092" s="38" t="str">
        <f>IFERROR(ABS(J2092-'02_대상물건입력'!B10),"")</f>
        <v/>
      </c>
      <c r="T2092" s="38" t="str">
        <f>IFERROR(ABS('01_설정'!B4-F2092),"")</f>
        <v/>
      </c>
      <c r="U2092" s="38" t="str">
        <f>IFERROR(ABS(K2092-YEAR('02_대상물건입력'!B14)),"")</f>
        <v/>
      </c>
      <c r="V2092" s="38" t="str">
        <f>IF(B2092="","",IF(AND(E2092&gt;0,F2092&gt;0,H2092&gt;0,OR('04A_국토부원자료'!P2093="",'04A_국토부원자료'!P2093="-"),IF('01_설정'!B10=1,N2092=1,TRUE),R2092&lt;='01_설정'!B5,S2092&lt;='01_설정'!B6,T2092&lt;='01_설정'!B7,U2092&lt;='01_설정'!B8),"Y",""))</f>
        <v/>
      </c>
      <c r="W2092" s="40" t="str">
        <f>IF(V2092&lt;&gt;"Y","",MAX(0,(1-R2092/'01_설정'!B5))*'01_설정'!B14+MAX(0,(1-S2092/'01_설정'!B6))*'01_설정'!B15+MAX(0,(1-T2092/'01_설정'!B7))*'01_설정'!B16+MAX(0,(1-U2092/'01_설정'!B8))*'01_설정'!B17+O2092*'01_설정'!B11+Q2092*'01_설정'!B12+P2092*'01_설정'!B13)</f>
        <v/>
      </c>
      <c r="X2092" s="38" t="str">
        <f>IF(W2092="","",1+COUNTIFS($W$4:$W$3003,"&gt;"&amp;W2092)+COUNTIFS($W$4:W2092,W2092)-1)</f>
        <v/>
      </c>
    </row>
    <row r="2093" spans="1:24" ht="16.5">
      <c r="A2093" s="38" t="str">
        <f>IF('04A_국토부원자료'!A2094="","",ROW()-3)</f>
        <v/>
      </c>
      <c r="B2093" s="39">
        <f>IFERROR('04A_국토부원자료'!B2094,"")</f>
        <v>0</v>
      </c>
      <c r="C2093" s="39" t="str">
        <f>IF(B2093="","",IF('04A_국토부원자료'!C2094&lt;&gt;"",'04A_국토부원자료'!C2094,TRIM('04A_국토부원자료'!D2094&amp;IF('04A_국토부원자료'!E2094&lt;&gt;"","-"&amp;'04A_국토부원자료'!E2094,""))))</f>
        <v/>
      </c>
      <c r="D2093" s="39">
        <f>IFERROR('04A_국토부원자료'!F2094,"")</f>
        <v>0</v>
      </c>
      <c r="E2093" s="40" t="str">
        <f>IFERROR(VALUE(SUBSTITUTE('04A_국토부원자료'!G2094,",","")),"")</f>
        <v/>
      </c>
      <c r="F2093" s="41" t="str">
        <f>IFERROR(IF(AND('04A_국토부원자료'!H2094&lt;&gt;"",'04A_국토부원자료'!I2094&lt;&gt;""),DATE(INT(VALUE(SUBSTITUTE('04A_국토부원자료'!H2094,",",""))/100),MOD(VALUE(SUBSTITUTE('04A_국토부원자료'!H2094,",","")),100),VALUE(SUBSTITUTE('04A_국토부원자료'!I2094,",",""))),""),"")</f>
        <v/>
      </c>
      <c r="G2093" s="42" t="str">
        <f>IFERROR(VALUE(SUBSTITUTE('04A_국토부원자료'!J2094,",","")),"")</f>
        <v/>
      </c>
      <c r="H2093" s="43" t="str">
        <f t="shared" si="64"/>
        <v/>
      </c>
      <c r="I2093" s="43" t="str">
        <f t="shared" si="65"/>
        <v/>
      </c>
      <c r="J2093" s="38" t="str">
        <f>IFERROR(VALUE(SUBSTITUTE('04A_국토부원자료'!K2094,",","")),"")</f>
        <v/>
      </c>
      <c r="K2093" s="38" t="str">
        <f>IFERROR(VALUE(SUBSTITUTE('04A_국토부원자료'!N2094,",","")),"")</f>
        <v/>
      </c>
      <c r="L2093" s="39">
        <f>IFERROR('04A_국토부원자료'!O2094,"")</f>
        <v>0</v>
      </c>
      <c r="M2093" s="39">
        <f>IFERROR('04A_국토부원자료'!Q2094,"")</f>
        <v>0</v>
      </c>
      <c r="N2093" s="38">
        <f>IF(B2093="","",IF('02_대상물건입력'!B5="",1,IF(ISNUMBER(SEARCH('02_대상물건입력'!B5,B2093)),1,0)))</f>
        <v>0</v>
      </c>
      <c r="O2093" s="38">
        <f>IF(B2093="","",IF('02_대상물건입력'!B6="",1,IF(ISNUMBER(SEARCH('02_대상물건입력'!B6,B2093)),1,0)))</f>
        <v>0</v>
      </c>
      <c r="P2093" s="38">
        <f>IF(L2093="","",IF('02_대상물건입력'!B15="",0,IF(ISNUMBER(SEARCH('02_대상물건입력'!B15,L2093)),1,0)))</f>
        <v>0</v>
      </c>
      <c r="Q2093" s="38">
        <f>IF(D2093="","",IF('02_대상물건입력'!B8="",0,IF(ISNUMBER(SEARCH('02_대상물건입력'!B8,D2093)),1,0)))</f>
        <v>0</v>
      </c>
      <c r="R2093" s="44" t="str">
        <f>IFERROR(ABS(E2093-'02_대상물건입력'!B11)/'02_대상물건입력'!B11,"")</f>
        <v/>
      </c>
      <c r="S2093" s="38" t="str">
        <f>IFERROR(ABS(J2093-'02_대상물건입력'!B10),"")</f>
        <v/>
      </c>
      <c r="T2093" s="38" t="str">
        <f>IFERROR(ABS('01_설정'!B4-F2093),"")</f>
        <v/>
      </c>
      <c r="U2093" s="38" t="str">
        <f>IFERROR(ABS(K2093-YEAR('02_대상물건입력'!B14)),"")</f>
        <v/>
      </c>
      <c r="V2093" s="38" t="str">
        <f>IF(B2093="","",IF(AND(E2093&gt;0,F2093&gt;0,H2093&gt;0,OR('04A_국토부원자료'!P2094="",'04A_국토부원자료'!P2094="-"),IF('01_설정'!B10=1,N2093=1,TRUE),R2093&lt;='01_설정'!B5,S2093&lt;='01_설정'!B6,T2093&lt;='01_설정'!B7,U2093&lt;='01_설정'!B8),"Y",""))</f>
        <v/>
      </c>
      <c r="W2093" s="40" t="str">
        <f>IF(V2093&lt;&gt;"Y","",MAX(0,(1-R2093/'01_설정'!B5))*'01_설정'!B14+MAX(0,(1-S2093/'01_설정'!B6))*'01_설정'!B15+MAX(0,(1-T2093/'01_설정'!B7))*'01_설정'!B16+MAX(0,(1-U2093/'01_설정'!B8))*'01_설정'!B17+O2093*'01_설정'!B11+Q2093*'01_설정'!B12+P2093*'01_설정'!B13)</f>
        <v/>
      </c>
      <c r="X2093" s="38" t="str">
        <f>IF(W2093="","",1+COUNTIFS($W$4:$W$3003,"&gt;"&amp;W2093)+COUNTIFS($W$4:W2093,W2093)-1)</f>
        <v/>
      </c>
    </row>
    <row r="2094" spans="1:24" ht="16.5">
      <c r="A2094" s="38" t="str">
        <f>IF('04A_국토부원자료'!A2095="","",ROW()-3)</f>
        <v/>
      </c>
      <c r="B2094" s="39">
        <f>IFERROR('04A_국토부원자료'!B2095,"")</f>
        <v>0</v>
      </c>
      <c r="C2094" s="39" t="str">
        <f>IF(B2094="","",IF('04A_국토부원자료'!C2095&lt;&gt;"",'04A_국토부원자료'!C2095,TRIM('04A_국토부원자료'!D2095&amp;IF('04A_국토부원자료'!E2095&lt;&gt;"","-"&amp;'04A_국토부원자료'!E2095,""))))</f>
        <v/>
      </c>
      <c r="D2094" s="39">
        <f>IFERROR('04A_국토부원자료'!F2095,"")</f>
        <v>0</v>
      </c>
      <c r="E2094" s="40" t="str">
        <f>IFERROR(VALUE(SUBSTITUTE('04A_국토부원자료'!G2095,",","")),"")</f>
        <v/>
      </c>
      <c r="F2094" s="41" t="str">
        <f>IFERROR(IF(AND('04A_국토부원자료'!H2095&lt;&gt;"",'04A_국토부원자료'!I2095&lt;&gt;""),DATE(INT(VALUE(SUBSTITUTE('04A_국토부원자료'!H2095,",",""))/100),MOD(VALUE(SUBSTITUTE('04A_국토부원자료'!H2095,",","")),100),VALUE(SUBSTITUTE('04A_국토부원자료'!I2095,",",""))),""),"")</f>
        <v/>
      </c>
      <c r="G2094" s="42" t="str">
        <f>IFERROR(VALUE(SUBSTITUTE('04A_국토부원자료'!J2095,",","")),"")</f>
        <v/>
      </c>
      <c r="H2094" s="43" t="str">
        <f t="shared" si="64"/>
        <v/>
      </c>
      <c r="I2094" s="43" t="str">
        <f t="shared" si="65"/>
        <v/>
      </c>
      <c r="J2094" s="38" t="str">
        <f>IFERROR(VALUE(SUBSTITUTE('04A_국토부원자료'!K2095,",","")),"")</f>
        <v/>
      </c>
      <c r="K2094" s="38" t="str">
        <f>IFERROR(VALUE(SUBSTITUTE('04A_국토부원자료'!N2095,",","")),"")</f>
        <v/>
      </c>
      <c r="L2094" s="39">
        <f>IFERROR('04A_국토부원자료'!O2095,"")</f>
        <v>0</v>
      </c>
      <c r="M2094" s="39">
        <f>IFERROR('04A_국토부원자료'!Q2095,"")</f>
        <v>0</v>
      </c>
      <c r="N2094" s="38">
        <f>IF(B2094="","",IF('02_대상물건입력'!B5="",1,IF(ISNUMBER(SEARCH('02_대상물건입력'!B5,B2094)),1,0)))</f>
        <v>0</v>
      </c>
      <c r="O2094" s="38">
        <f>IF(B2094="","",IF('02_대상물건입력'!B6="",1,IF(ISNUMBER(SEARCH('02_대상물건입력'!B6,B2094)),1,0)))</f>
        <v>0</v>
      </c>
      <c r="P2094" s="38">
        <f>IF(L2094="","",IF('02_대상물건입력'!B15="",0,IF(ISNUMBER(SEARCH('02_대상물건입력'!B15,L2094)),1,0)))</f>
        <v>0</v>
      </c>
      <c r="Q2094" s="38">
        <f>IF(D2094="","",IF('02_대상물건입력'!B8="",0,IF(ISNUMBER(SEARCH('02_대상물건입력'!B8,D2094)),1,0)))</f>
        <v>0</v>
      </c>
      <c r="R2094" s="44" t="str">
        <f>IFERROR(ABS(E2094-'02_대상물건입력'!B11)/'02_대상물건입력'!B11,"")</f>
        <v/>
      </c>
      <c r="S2094" s="38" t="str">
        <f>IFERROR(ABS(J2094-'02_대상물건입력'!B10),"")</f>
        <v/>
      </c>
      <c r="T2094" s="38" t="str">
        <f>IFERROR(ABS('01_설정'!B4-F2094),"")</f>
        <v/>
      </c>
      <c r="U2094" s="38" t="str">
        <f>IFERROR(ABS(K2094-YEAR('02_대상물건입력'!B14)),"")</f>
        <v/>
      </c>
      <c r="V2094" s="38" t="str">
        <f>IF(B2094="","",IF(AND(E2094&gt;0,F2094&gt;0,H2094&gt;0,OR('04A_국토부원자료'!P2095="",'04A_국토부원자료'!P2095="-"),IF('01_설정'!B10=1,N2094=1,TRUE),R2094&lt;='01_설정'!B5,S2094&lt;='01_설정'!B6,T2094&lt;='01_설정'!B7,U2094&lt;='01_설정'!B8),"Y",""))</f>
        <v/>
      </c>
      <c r="W2094" s="40" t="str">
        <f>IF(V2094&lt;&gt;"Y","",MAX(0,(1-R2094/'01_설정'!B5))*'01_설정'!B14+MAX(0,(1-S2094/'01_설정'!B6))*'01_설정'!B15+MAX(0,(1-T2094/'01_설정'!B7))*'01_설정'!B16+MAX(0,(1-U2094/'01_설정'!B8))*'01_설정'!B17+O2094*'01_설정'!B11+Q2094*'01_설정'!B12+P2094*'01_설정'!B13)</f>
        <v/>
      </c>
      <c r="X2094" s="38" t="str">
        <f>IF(W2094="","",1+COUNTIFS($W$4:$W$3003,"&gt;"&amp;W2094)+COUNTIFS($W$4:W2094,W2094)-1)</f>
        <v/>
      </c>
    </row>
    <row r="2095" spans="1:24" ht="16.5">
      <c r="A2095" s="38" t="str">
        <f>IF('04A_국토부원자료'!A2096="","",ROW()-3)</f>
        <v/>
      </c>
      <c r="B2095" s="39">
        <f>IFERROR('04A_국토부원자료'!B2096,"")</f>
        <v>0</v>
      </c>
      <c r="C2095" s="39" t="str">
        <f>IF(B2095="","",IF('04A_국토부원자료'!C2096&lt;&gt;"",'04A_국토부원자료'!C2096,TRIM('04A_국토부원자료'!D2096&amp;IF('04A_국토부원자료'!E2096&lt;&gt;"","-"&amp;'04A_국토부원자료'!E2096,""))))</f>
        <v/>
      </c>
      <c r="D2095" s="39">
        <f>IFERROR('04A_국토부원자료'!F2096,"")</f>
        <v>0</v>
      </c>
      <c r="E2095" s="40" t="str">
        <f>IFERROR(VALUE(SUBSTITUTE('04A_국토부원자료'!G2096,",","")),"")</f>
        <v/>
      </c>
      <c r="F2095" s="41" t="str">
        <f>IFERROR(IF(AND('04A_국토부원자료'!H2096&lt;&gt;"",'04A_국토부원자료'!I2096&lt;&gt;""),DATE(INT(VALUE(SUBSTITUTE('04A_국토부원자료'!H2096,",",""))/100),MOD(VALUE(SUBSTITUTE('04A_국토부원자료'!H2096,",","")),100),VALUE(SUBSTITUTE('04A_국토부원자료'!I2096,",",""))),""),"")</f>
        <v/>
      </c>
      <c r="G2095" s="42" t="str">
        <f>IFERROR(VALUE(SUBSTITUTE('04A_국토부원자료'!J2096,",","")),"")</f>
        <v/>
      </c>
      <c r="H2095" s="43" t="str">
        <f t="shared" si="64"/>
        <v/>
      </c>
      <c r="I2095" s="43" t="str">
        <f t="shared" si="65"/>
        <v/>
      </c>
      <c r="J2095" s="38" t="str">
        <f>IFERROR(VALUE(SUBSTITUTE('04A_국토부원자료'!K2096,",","")),"")</f>
        <v/>
      </c>
      <c r="K2095" s="38" t="str">
        <f>IFERROR(VALUE(SUBSTITUTE('04A_국토부원자료'!N2096,",","")),"")</f>
        <v/>
      </c>
      <c r="L2095" s="39">
        <f>IFERROR('04A_국토부원자료'!O2096,"")</f>
        <v>0</v>
      </c>
      <c r="M2095" s="39">
        <f>IFERROR('04A_국토부원자료'!Q2096,"")</f>
        <v>0</v>
      </c>
      <c r="N2095" s="38">
        <f>IF(B2095="","",IF('02_대상물건입력'!B5="",1,IF(ISNUMBER(SEARCH('02_대상물건입력'!B5,B2095)),1,0)))</f>
        <v>0</v>
      </c>
      <c r="O2095" s="38">
        <f>IF(B2095="","",IF('02_대상물건입력'!B6="",1,IF(ISNUMBER(SEARCH('02_대상물건입력'!B6,B2095)),1,0)))</f>
        <v>0</v>
      </c>
      <c r="P2095" s="38">
        <f>IF(L2095="","",IF('02_대상물건입력'!B15="",0,IF(ISNUMBER(SEARCH('02_대상물건입력'!B15,L2095)),1,0)))</f>
        <v>0</v>
      </c>
      <c r="Q2095" s="38">
        <f>IF(D2095="","",IF('02_대상물건입력'!B8="",0,IF(ISNUMBER(SEARCH('02_대상물건입력'!B8,D2095)),1,0)))</f>
        <v>0</v>
      </c>
      <c r="R2095" s="44" t="str">
        <f>IFERROR(ABS(E2095-'02_대상물건입력'!B11)/'02_대상물건입력'!B11,"")</f>
        <v/>
      </c>
      <c r="S2095" s="38" t="str">
        <f>IFERROR(ABS(J2095-'02_대상물건입력'!B10),"")</f>
        <v/>
      </c>
      <c r="T2095" s="38" t="str">
        <f>IFERROR(ABS('01_설정'!B4-F2095),"")</f>
        <v/>
      </c>
      <c r="U2095" s="38" t="str">
        <f>IFERROR(ABS(K2095-YEAR('02_대상물건입력'!B14)),"")</f>
        <v/>
      </c>
      <c r="V2095" s="38" t="str">
        <f>IF(B2095="","",IF(AND(E2095&gt;0,F2095&gt;0,H2095&gt;0,OR('04A_국토부원자료'!P2096="",'04A_국토부원자료'!P2096="-"),IF('01_설정'!B10=1,N2095=1,TRUE),R2095&lt;='01_설정'!B5,S2095&lt;='01_설정'!B6,T2095&lt;='01_설정'!B7,U2095&lt;='01_설정'!B8),"Y",""))</f>
        <v/>
      </c>
      <c r="W2095" s="40" t="str">
        <f>IF(V2095&lt;&gt;"Y","",MAX(0,(1-R2095/'01_설정'!B5))*'01_설정'!B14+MAX(0,(1-S2095/'01_설정'!B6))*'01_설정'!B15+MAX(0,(1-T2095/'01_설정'!B7))*'01_설정'!B16+MAX(0,(1-U2095/'01_설정'!B8))*'01_설정'!B17+O2095*'01_설정'!B11+Q2095*'01_설정'!B12+P2095*'01_설정'!B13)</f>
        <v/>
      </c>
      <c r="X2095" s="38" t="str">
        <f>IF(W2095="","",1+COUNTIFS($W$4:$W$3003,"&gt;"&amp;W2095)+COUNTIFS($W$4:W2095,W2095)-1)</f>
        <v/>
      </c>
    </row>
    <row r="2096" spans="1:24" ht="16.5">
      <c r="A2096" s="38" t="str">
        <f>IF('04A_국토부원자료'!A2097="","",ROW()-3)</f>
        <v/>
      </c>
      <c r="B2096" s="39">
        <f>IFERROR('04A_국토부원자료'!B2097,"")</f>
        <v>0</v>
      </c>
      <c r="C2096" s="39" t="str">
        <f>IF(B2096="","",IF('04A_국토부원자료'!C2097&lt;&gt;"",'04A_국토부원자료'!C2097,TRIM('04A_국토부원자료'!D2097&amp;IF('04A_국토부원자료'!E2097&lt;&gt;"","-"&amp;'04A_국토부원자료'!E2097,""))))</f>
        <v/>
      </c>
      <c r="D2096" s="39">
        <f>IFERROR('04A_국토부원자료'!F2097,"")</f>
        <v>0</v>
      </c>
      <c r="E2096" s="40" t="str">
        <f>IFERROR(VALUE(SUBSTITUTE('04A_국토부원자료'!G2097,",","")),"")</f>
        <v/>
      </c>
      <c r="F2096" s="41" t="str">
        <f>IFERROR(IF(AND('04A_국토부원자료'!H2097&lt;&gt;"",'04A_국토부원자료'!I2097&lt;&gt;""),DATE(INT(VALUE(SUBSTITUTE('04A_국토부원자료'!H2097,",",""))/100),MOD(VALUE(SUBSTITUTE('04A_국토부원자료'!H2097,",","")),100),VALUE(SUBSTITUTE('04A_국토부원자료'!I2097,",",""))),""),"")</f>
        <v/>
      </c>
      <c r="G2096" s="42" t="str">
        <f>IFERROR(VALUE(SUBSTITUTE('04A_국토부원자료'!J2097,",","")),"")</f>
        <v/>
      </c>
      <c r="H2096" s="43" t="str">
        <f t="shared" si="64"/>
        <v/>
      </c>
      <c r="I2096" s="43" t="str">
        <f t="shared" si="65"/>
        <v/>
      </c>
      <c r="J2096" s="38" t="str">
        <f>IFERROR(VALUE(SUBSTITUTE('04A_국토부원자료'!K2097,",","")),"")</f>
        <v/>
      </c>
      <c r="K2096" s="38" t="str">
        <f>IFERROR(VALUE(SUBSTITUTE('04A_국토부원자료'!N2097,",","")),"")</f>
        <v/>
      </c>
      <c r="L2096" s="39">
        <f>IFERROR('04A_국토부원자료'!O2097,"")</f>
        <v>0</v>
      </c>
      <c r="M2096" s="39">
        <f>IFERROR('04A_국토부원자료'!Q2097,"")</f>
        <v>0</v>
      </c>
      <c r="N2096" s="38">
        <f>IF(B2096="","",IF('02_대상물건입력'!B5="",1,IF(ISNUMBER(SEARCH('02_대상물건입력'!B5,B2096)),1,0)))</f>
        <v>0</v>
      </c>
      <c r="O2096" s="38">
        <f>IF(B2096="","",IF('02_대상물건입력'!B6="",1,IF(ISNUMBER(SEARCH('02_대상물건입력'!B6,B2096)),1,0)))</f>
        <v>0</v>
      </c>
      <c r="P2096" s="38">
        <f>IF(L2096="","",IF('02_대상물건입력'!B15="",0,IF(ISNUMBER(SEARCH('02_대상물건입력'!B15,L2096)),1,0)))</f>
        <v>0</v>
      </c>
      <c r="Q2096" s="38">
        <f>IF(D2096="","",IF('02_대상물건입력'!B8="",0,IF(ISNUMBER(SEARCH('02_대상물건입력'!B8,D2096)),1,0)))</f>
        <v>0</v>
      </c>
      <c r="R2096" s="44" t="str">
        <f>IFERROR(ABS(E2096-'02_대상물건입력'!B11)/'02_대상물건입력'!B11,"")</f>
        <v/>
      </c>
      <c r="S2096" s="38" t="str">
        <f>IFERROR(ABS(J2096-'02_대상물건입력'!B10),"")</f>
        <v/>
      </c>
      <c r="T2096" s="38" t="str">
        <f>IFERROR(ABS('01_설정'!B4-F2096),"")</f>
        <v/>
      </c>
      <c r="U2096" s="38" t="str">
        <f>IFERROR(ABS(K2096-YEAR('02_대상물건입력'!B14)),"")</f>
        <v/>
      </c>
      <c r="V2096" s="38" t="str">
        <f>IF(B2096="","",IF(AND(E2096&gt;0,F2096&gt;0,H2096&gt;0,OR('04A_국토부원자료'!P2097="",'04A_국토부원자료'!P2097="-"),IF('01_설정'!B10=1,N2096=1,TRUE),R2096&lt;='01_설정'!B5,S2096&lt;='01_설정'!B6,T2096&lt;='01_설정'!B7,U2096&lt;='01_설정'!B8),"Y",""))</f>
        <v/>
      </c>
      <c r="W2096" s="40" t="str">
        <f>IF(V2096&lt;&gt;"Y","",MAX(0,(1-R2096/'01_설정'!B5))*'01_설정'!B14+MAX(0,(1-S2096/'01_설정'!B6))*'01_설정'!B15+MAX(0,(1-T2096/'01_설정'!B7))*'01_설정'!B16+MAX(0,(1-U2096/'01_설정'!B8))*'01_설정'!B17+O2096*'01_설정'!B11+Q2096*'01_설정'!B12+P2096*'01_설정'!B13)</f>
        <v/>
      </c>
      <c r="X2096" s="38" t="str">
        <f>IF(W2096="","",1+COUNTIFS($W$4:$W$3003,"&gt;"&amp;W2096)+COUNTIFS($W$4:W2096,W2096)-1)</f>
        <v/>
      </c>
    </row>
    <row r="2097" spans="1:24" ht="16.5">
      <c r="A2097" s="38" t="str">
        <f>IF('04A_국토부원자료'!A2098="","",ROW()-3)</f>
        <v/>
      </c>
      <c r="B2097" s="39">
        <f>IFERROR('04A_국토부원자료'!B2098,"")</f>
        <v>0</v>
      </c>
      <c r="C2097" s="39" t="str">
        <f>IF(B2097="","",IF('04A_국토부원자료'!C2098&lt;&gt;"",'04A_국토부원자료'!C2098,TRIM('04A_국토부원자료'!D2098&amp;IF('04A_국토부원자료'!E2098&lt;&gt;"","-"&amp;'04A_국토부원자료'!E2098,""))))</f>
        <v/>
      </c>
      <c r="D2097" s="39">
        <f>IFERROR('04A_국토부원자료'!F2098,"")</f>
        <v>0</v>
      </c>
      <c r="E2097" s="40" t="str">
        <f>IFERROR(VALUE(SUBSTITUTE('04A_국토부원자료'!G2098,",","")),"")</f>
        <v/>
      </c>
      <c r="F2097" s="41" t="str">
        <f>IFERROR(IF(AND('04A_국토부원자료'!H2098&lt;&gt;"",'04A_국토부원자료'!I2098&lt;&gt;""),DATE(INT(VALUE(SUBSTITUTE('04A_국토부원자료'!H2098,",",""))/100),MOD(VALUE(SUBSTITUTE('04A_국토부원자료'!H2098,",","")),100),VALUE(SUBSTITUTE('04A_국토부원자료'!I2098,",",""))),""),"")</f>
        <v/>
      </c>
      <c r="G2097" s="42" t="str">
        <f>IFERROR(VALUE(SUBSTITUTE('04A_국토부원자료'!J2098,",","")),"")</f>
        <v/>
      </c>
      <c r="H2097" s="43" t="str">
        <f t="shared" si="64"/>
        <v/>
      </c>
      <c r="I2097" s="43" t="str">
        <f t="shared" si="65"/>
        <v/>
      </c>
      <c r="J2097" s="38" t="str">
        <f>IFERROR(VALUE(SUBSTITUTE('04A_국토부원자료'!K2098,",","")),"")</f>
        <v/>
      </c>
      <c r="K2097" s="38" t="str">
        <f>IFERROR(VALUE(SUBSTITUTE('04A_국토부원자료'!N2098,",","")),"")</f>
        <v/>
      </c>
      <c r="L2097" s="39">
        <f>IFERROR('04A_국토부원자료'!O2098,"")</f>
        <v>0</v>
      </c>
      <c r="M2097" s="39">
        <f>IFERROR('04A_국토부원자료'!Q2098,"")</f>
        <v>0</v>
      </c>
      <c r="N2097" s="38">
        <f>IF(B2097="","",IF('02_대상물건입력'!B5="",1,IF(ISNUMBER(SEARCH('02_대상물건입력'!B5,B2097)),1,0)))</f>
        <v>0</v>
      </c>
      <c r="O2097" s="38">
        <f>IF(B2097="","",IF('02_대상물건입력'!B6="",1,IF(ISNUMBER(SEARCH('02_대상물건입력'!B6,B2097)),1,0)))</f>
        <v>0</v>
      </c>
      <c r="P2097" s="38">
        <f>IF(L2097="","",IF('02_대상물건입력'!B15="",0,IF(ISNUMBER(SEARCH('02_대상물건입력'!B15,L2097)),1,0)))</f>
        <v>0</v>
      </c>
      <c r="Q2097" s="38">
        <f>IF(D2097="","",IF('02_대상물건입력'!B8="",0,IF(ISNUMBER(SEARCH('02_대상물건입력'!B8,D2097)),1,0)))</f>
        <v>0</v>
      </c>
      <c r="R2097" s="44" t="str">
        <f>IFERROR(ABS(E2097-'02_대상물건입력'!B11)/'02_대상물건입력'!B11,"")</f>
        <v/>
      </c>
      <c r="S2097" s="38" t="str">
        <f>IFERROR(ABS(J2097-'02_대상물건입력'!B10),"")</f>
        <v/>
      </c>
      <c r="T2097" s="38" t="str">
        <f>IFERROR(ABS('01_설정'!B4-F2097),"")</f>
        <v/>
      </c>
      <c r="U2097" s="38" t="str">
        <f>IFERROR(ABS(K2097-YEAR('02_대상물건입력'!B14)),"")</f>
        <v/>
      </c>
      <c r="V2097" s="38" t="str">
        <f>IF(B2097="","",IF(AND(E2097&gt;0,F2097&gt;0,H2097&gt;0,OR('04A_국토부원자료'!P2098="",'04A_국토부원자료'!P2098="-"),IF('01_설정'!B10=1,N2097=1,TRUE),R2097&lt;='01_설정'!B5,S2097&lt;='01_설정'!B6,T2097&lt;='01_설정'!B7,U2097&lt;='01_설정'!B8),"Y",""))</f>
        <v/>
      </c>
      <c r="W2097" s="40" t="str">
        <f>IF(V2097&lt;&gt;"Y","",MAX(0,(1-R2097/'01_설정'!B5))*'01_설정'!B14+MAX(0,(1-S2097/'01_설정'!B6))*'01_설정'!B15+MAX(0,(1-T2097/'01_설정'!B7))*'01_설정'!B16+MAX(0,(1-U2097/'01_설정'!B8))*'01_설정'!B17+O2097*'01_설정'!B11+Q2097*'01_설정'!B12+P2097*'01_설정'!B13)</f>
        <v/>
      </c>
      <c r="X2097" s="38" t="str">
        <f>IF(W2097="","",1+COUNTIFS($W$4:$W$3003,"&gt;"&amp;W2097)+COUNTIFS($W$4:W2097,W2097)-1)</f>
        <v/>
      </c>
    </row>
    <row r="2098" spans="1:24" ht="16.5">
      <c r="A2098" s="38" t="str">
        <f>IF('04A_국토부원자료'!A2099="","",ROW()-3)</f>
        <v/>
      </c>
      <c r="B2098" s="39">
        <f>IFERROR('04A_국토부원자료'!B2099,"")</f>
        <v>0</v>
      </c>
      <c r="C2098" s="39" t="str">
        <f>IF(B2098="","",IF('04A_국토부원자료'!C2099&lt;&gt;"",'04A_국토부원자료'!C2099,TRIM('04A_국토부원자료'!D2099&amp;IF('04A_국토부원자료'!E2099&lt;&gt;"","-"&amp;'04A_국토부원자료'!E2099,""))))</f>
        <v/>
      </c>
      <c r="D2098" s="39">
        <f>IFERROR('04A_국토부원자료'!F2099,"")</f>
        <v>0</v>
      </c>
      <c r="E2098" s="40" t="str">
        <f>IFERROR(VALUE(SUBSTITUTE('04A_국토부원자료'!G2099,",","")),"")</f>
        <v/>
      </c>
      <c r="F2098" s="41" t="str">
        <f>IFERROR(IF(AND('04A_국토부원자료'!H2099&lt;&gt;"",'04A_국토부원자료'!I2099&lt;&gt;""),DATE(INT(VALUE(SUBSTITUTE('04A_국토부원자료'!H2099,",",""))/100),MOD(VALUE(SUBSTITUTE('04A_국토부원자료'!H2099,",","")),100),VALUE(SUBSTITUTE('04A_국토부원자료'!I2099,",",""))),""),"")</f>
        <v/>
      </c>
      <c r="G2098" s="42" t="str">
        <f>IFERROR(VALUE(SUBSTITUTE('04A_국토부원자료'!J2099,",","")),"")</f>
        <v/>
      </c>
      <c r="H2098" s="43" t="str">
        <f t="shared" si="64"/>
        <v/>
      </c>
      <c r="I2098" s="43" t="str">
        <f t="shared" si="65"/>
        <v/>
      </c>
      <c r="J2098" s="38" t="str">
        <f>IFERROR(VALUE(SUBSTITUTE('04A_국토부원자료'!K2099,",","")),"")</f>
        <v/>
      </c>
      <c r="K2098" s="38" t="str">
        <f>IFERROR(VALUE(SUBSTITUTE('04A_국토부원자료'!N2099,",","")),"")</f>
        <v/>
      </c>
      <c r="L2098" s="39">
        <f>IFERROR('04A_국토부원자료'!O2099,"")</f>
        <v>0</v>
      </c>
      <c r="M2098" s="39">
        <f>IFERROR('04A_국토부원자료'!Q2099,"")</f>
        <v>0</v>
      </c>
      <c r="N2098" s="38">
        <f>IF(B2098="","",IF('02_대상물건입력'!B5="",1,IF(ISNUMBER(SEARCH('02_대상물건입력'!B5,B2098)),1,0)))</f>
        <v>0</v>
      </c>
      <c r="O2098" s="38">
        <f>IF(B2098="","",IF('02_대상물건입력'!B6="",1,IF(ISNUMBER(SEARCH('02_대상물건입력'!B6,B2098)),1,0)))</f>
        <v>0</v>
      </c>
      <c r="P2098" s="38">
        <f>IF(L2098="","",IF('02_대상물건입력'!B15="",0,IF(ISNUMBER(SEARCH('02_대상물건입력'!B15,L2098)),1,0)))</f>
        <v>0</v>
      </c>
      <c r="Q2098" s="38">
        <f>IF(D2098="","",IF('02_대상물건입력'!B8="",0,IF(ISNUMBER(SEARCH('02_대상물건입력'!B8,D2098)),1,0)))</f>
        <v>0</v>
      </c>
      <c r="R2098" s="44" t="str">
        <f>IFERROR(ABS(E2098-'02_대상물건입력'!B11)/'02_대상물건입력'!B11,"")</f>
        <v/>
      </c>
      <c r="S2098" s="38" t="str">
        <f>IFERROR(ABS(J2098-'02_대상물건입력'!B10),"")</f>
        <v/>
      </c>
      <c r="T2098" s="38" t="str">
        <f>IFERROR(ABS('01_설정'!B4-F2098),"")</f>
        <v/>
      </c>
      <c r="U2098" s="38" t="str">
        <f>IFERROR(ABS(K2098-YEAR('02_대상물건입력'!B14)),"")</f>
        <v/>
      </c>
      <c r="V2098" s="38" t="str">
        <f>IF(B2098="","",IF(AND(E2098&gt;0,F2098&gt;0,H2098&gt;0,OR('04A_국토부원자료'!P2099="",'04A_국토부원자료'!P2099="-"),IF('01_설정'!B10=1,N2098=1,TRUE),R2098&lt;='01_설정'!B5,S2098&lt;='01_설정'!B6,T2098&lt;='01_설정'!B7,U2098&lt;='01_설정'!B8),"Y",""))</f>
        <v/>
      </c>
      <c r="W2098" s="40" t="str">
        <f>IF(V2098&lt;&gt;"Y","",MAX(0,(1-R2098/'01_설정'!B5))*'01_설정'!B14+MAX(0,(1-S2098/'01_설정'!B6))*'01_설정'!B15+MAX(0,(1-T2098/'01_설정'!B7))*'01_설정'!B16+MAX(0,(1-U2098/'01_설정'!B8))*'01_설정'!B17+O2098*'01_설정'!B11+Q2098*'01_설정'!B12+P2098*'01_설정'!B13)</f>
        <v/>
      </c>
      <c r="X2098" s="38" t="str">
        <f>IF(W2098="","",1+COUNTIFS($W$4:$W$3003,"&gt;"&amp;W2098)+COUNTIFS($W$4:W2098,W2098)-1)</f>
        <v/>
      </c>
    </row>
    <row r="2099" spans="1:24" ht="16.5">
      <c r="A2099" s="38" t="str">
        <f>IF('04A_국토부원자료'!A2100="","",ROW()-3)</f>
        <v/>
      </c>
      <c r="B2099" s="39">
        <f>IFERROR('04A_국토부원자료'!B2100,"")</f>
        <v>0</v>
      </c>
      <c r="C2099" s="39" t="str">
        <f>IF(B2099="","",IF('04A_국토부원자료'!C2100&lt;&gt;"",'04A_국토부원자료'!C2100,TRIM('04A_국토부원자료'!D2100&amp;IF('04A_국토부원자료'!E2100&lt;&gt;"","-"&amp;'04A_국토부원자료'!E2100,""))))</f>
        <v/>
      </c>
      <c r="D2099" s="39">
        <f>IFERROR('04A_국토부원자료'!F2100,"")</f>
        <v>0</v>
      </c>
      <c r="E2099" s="40" t="str">
        <f>IFERROR(VALUE(SUBSTITUTE('04A_국토부원자료'!G2100,",","")),"")</f>
        <v/>
      </c>
      <c r="F2099" s="41" t="str">
        <f>IFERROR(IF(AND('04A_국토부원자료'!H2100&lt;&gt;"",'04A_국토부원자료'!I2100&lt;&gt;""),DATE(INT(VALUE(SUBSTITUTE('04A_국토부원자료'!H2100,",",""))/100),MOD(VALUE(SUBSTITUTE('04A_국토부원자료'!H2100,",","")),100),VALUE(SUBSTITUTE('04A_국토부원자료'!I2100,",",""))),""),"")</f>
        <v/>
      </c>
      <c r="G2099" s="42" t="str">
        <f>IFERROR(VALUE(SUBSTITUTE('04A_국토부원자료'!J2100,",","")),"")</f>
        <v/>
      </c>
      <c r="H2099" s="43" t="str">
        <f t="shared" si="64"/>
        <v/>
      </c>
      <c r="I2099" s="43" t="str">
        <f t="shared" si="65"/>
        <v/>
      </c>
      <c r="J2099" s="38" t="str">
        <f>IFERROR(VALUE(SUBSTITUTE('04A_국토부원자료'!K2100,",","")),"")</f>
        <v/>
      </c>
      <c r="K2099" s="38" t="str">
        <f>IFERROR(VALUE(SUBSTITUTE('04A_국토부원자료'!N2100,",","")),"")</f>
        <v/>
      </c>
      <c r="L2099" s="39">
        <f>IFERROR('04A_국토부원자료'!O2100,"")</f>
        <v>0</v>
      </c>
      <c r="M2099" s="39">
        <f>IFERROR('04A_국토부원자료'!Q2100,"")</f>
        <v>0</v>
      </c>
      <c r="N2099" s="38">
        <f>IF(B2099="","",IF('02_대상물건입력'!B5="",1,IF(ISNUMBER(SEARCH('02_대상물건입력'!B5,B2099)),1,0)))</f>
        <v>0</v>
      </c>
      <c r="O2099" s="38">
        <f>IF(B2099="","",IF('02_대상물건입력'!B6="",1,IF(ISNUMBER(SEARCH('02_대상물건입력'!B6,B2099)),1,0)))</f>
        <v>0</v>
      </c>
      <c r="P2099" s="38">
        <f>IF(L2099="","",IF('02_대상물건입력'!B15="",0,IF(ISNUMBER(SEARCH('02_대상물건입력'!B15,L2099)),1,0)))</f>
        <v>0</v>
      </c>
      <c r="Q2099" s="38">
        <f>IF(D2099="","",IF('02_대상물건입력'!B8="",0,IF(ISNUMBER(SEARCH('02_대상물건입력'!B8,D2099)),1,0)))</f>
        <v>0</v>
      </c>
      <c r="R2099" s="44" t="str">
        <f>IFERROR(ABS(E2099-'02_대상물건입력'!B11)/'02_대상물건입력'!B11,"")</f>
        <v/>
      </c>
      <c r="S2099" s="38" t="str">
        <f>IFERROR(ABS(J2099-'02_대상물건입력'!B10),"")</f>
        <v/>
      </c>
      <c r="T2099" s="38" t="str">
        <f>IFERROR(ABS('01_설정'!B4-F2099),"")</f>
        <v/>
      </c>
      <c r="U2099" s="38" t="str">
        <f>IFERROR(ABS(K2099-YEAR('02_대상물건입력'!B14)),"")</f>
        <v/>
      </c>
      <c r="V2099" s="38" t="str">
        <f>IF(B2099="","",IF(AND(E2099&gt;0,F2099&gt;0,H2099&gt;0,OR('04A_국토부원자료'!P2100="",'04A_국토부원자료'!P2100="-"),IF('01_설정'!B10=1,N2099=1,TRUE),R2099&lt;='01_설정'!B5,S2099&lt;='01_설정'!B6,T2099&lt;='01_설정'!B7,U2099&lt;='01_설정'!B8),"Y",""))</f>
        <v/>
      </c>
      <c r="W2099" s="40" t="str">
        <f>IF(V2099&lt;&gt;"Y","",MAX(0,(1-R2099/'01_설정'!B5))*'01_설정'!B14+MAX(0,(1-S2099/'01_설정'!B6))*'01_설정'!B15+MAX(0,(1-T2099/'01_설정'!B7))*'01_설정'!B16+MAX(0,(1-U2099/'01_설정'!B8))*'01_설정'!B17+O2099*'01_설정'!B11+Q2099*'01_설정'!B12+P2099*'01_설정'!B13)</f>
        <v/>
      </c>
      <c r="X2099" s="38" t="str">
        <f>IF(W2099="","",1+COUNTIFS($W$4:$W$3003,"&gt;"&amp;W2099)+COUNTIFS($W$4:W2099,W2099)-1)</f>
        <v/>
      </c>
    </row>
    <row r="2100" spans="1:24" ht="16.5">
      <c r="A2100" s="38" t="str">
        <f>IF('04A_국토부원자료'!A2101="","",ROW()-3)</f>
        <v/>
      </c>
      <c r="B2100" s="39">
        <f>IFERROR('04A_국토부원자료'!B2101,"")</f>
        <v>0</v>
      </c>
      <c r="C2100" s="39" t="str">
        <f>IF(B2100="","",IF('04A_국토부원자료'!C2101&lt;&gt;"",'04A_국토부원자료'!C2101,TRIM('04A_국토부원자료'!D2101&amp;IF('04A_국토부원자료'!E2101&lt;&gt;"","-"&amp;'04A_국토부원자료'!E2101,""))))</f>
        <v/>
      </c>
      <c r="D2100" s="39">
        <f>IFERROR('04A_국토부원자료'!F2101,"")</f>
        <v>0</v>
      </c>
      <c r="E2100" s="40" t="str">
        <f>IFERROR(VALUE(SUBSTITUTE('04A_국토부원자료'!G2101,",","")),"")</f>
        <v/>
      </c>
      <c r="F2100" s="41" t="str">
        <f>IFERROR(IF(AND('04A_국토부원자료'!H2101&lt;&gt;"",'04A_국토부원자료'!I2101&lt;&gt;""),DATE(INT(VALUE(SUBSTITUTE('04A_국토부원자료'!H2101,",",""))/100),MOD(VALUE(SUBSTITUTE('04A_국토부원자료'!H2101,",","")),100),VALUE(SUBSTITUTE('04A_국토부원자료'!I2101,",",""))),""),"")</f>
        <v/>
      </c>
      <c r="G2100" s="42" t="str">
        <f>IFERROR(VALUE(SUBSTITUTE('04A_국토부원자료'!J2101,",","")),"")</f>
        <v/>
      </c>
      <c r="H2100" s="43" t="str">
        <f t="shared" si="64"/>
        <v/>
      </c>
      <c r="I2100" s="43" t="str">
        <f t="shared" si="65"/>
        <v/>
      </c>
      <c r="J2100" s="38" t="str">
        <f>IFERROR(VALUE(SUBSTITUTE('04A_국토부원자료'!K2101,",","")),"")</f>
        <v/>
      </c>
      <c r="K2100" s="38" t="str">
        <f>IFERROR(VALUE(SUBSTITUTE('04A_국토부원자료'!N2101,",","")),"")</f>
        <v/>
      </c>
      <c r="L2100" s="39">
        <f>IFERROR('04A_국토부원자료'!O2101,"")</f>
        <v>0</v>
      </c>
      <c r="M2100" s="39">
        <f>IFERROR('04A_국토부원자료'!Q2101,"")</f>
        <v>0</v>
      </c>
      <c r="N2100" s="38">
        <f>IF(B2100="","",IF('02_대상물건입력'!B5="",1,IF(ISNUMBER(SEARCH('02_대상물건입력'!B5,B2100)),1,0)))</f>
        <v>0</v>
      </c>
      <c r="O2100" s="38">
        <f>IF(B2100="","",IF('02_대상물건입력'!B6="",1,IF(ISNUMBER(SEARCH('02_대상물건입력'!B6,B2100)),1,0)))</f>
        <v>0</v>
      </c>
      <c r="P2100" s="38">
        <f>IF(L2100="","",IF('02_대상물건입력'!B15="",0,IF(ISNUMBER(SEARCH('02_대상물건입력'!B15,L2100)),1,0)))</f>
        <v>0</v>
      </c>
      <c r="Q2100" s="38">
        <f>IF(D2100="","",IF('02_대상물건입력'!B8="",0,IF(ISNUMBER(SEARCH('02_대상물건입력'!B8,D2100)),1,0)))</f>
        <v>0</v>
      </c>
      <c r="R2100" s="44" t="str">
        <f>IFERROR(ABS(E2100-'02_대상물건입력'!B11)/'02_대상물건입력'!B11,"")</f>
        <v/>
      </c>
      <c r="S2100" s="38" t="str">
        <f>IFERROR(ABS(J2100-'02_대상물건입력'!B10),"")</f>
        <v/>
      </c>
      <c r="T2100" s="38" t="str">
        <f>IFERROR(ABS('01_설정'!B4-F2100),"")</f>
        <v/>
      </c>
      <c r="U2100" s="38" t="str">
        <f>IFERROR(ABS(K2100-YEAR('02_대상물건입력'!B14)),"")</f>
        <v/>
      </c>
      <c r="V2100" s="38" t="str">
        <f>IF(B2100="","",IF(AND(E2100&gt;0,F2100&gt;0,H2100&gt;0,OR('04A_국토부원자료'!P2101="",'04A_국토부원자료'!P2101="-"),IF('01_설정'!B10=1,N2100=1,TRUE),R2100&lt;='01_설정'!B5,S2100&lt;='01_설정'!B6,T2100&lt;='01_설정'!B7,U2100&lt;='01_설정'!B8),"Y",""))</f>
        <v/>
      </c>
      <c r="W2100" s="40" t="str">
        <f>IF(V2100&lt;&gt;"Y","",MAX(0,(1-R2100/'01_설정'!B5))*'01_설정'!B14+MAX(0,(1-S2100/'01_설정'!B6))*'01_설정'!B15+MAX(0,(1-T2100/'01_설정'!B7))*'01_설정'!B16+MAX(0,(1-U2100/'01_설정'!B8))*'01_설정'!B17+O2100*'01_설정'!B11+Q2100*'01_설정'!B12+P2100*'01_설정'!B13)</f>
        <v/>
      </c>
      <c r="X2100" s="38" t="str">
        <f>IF(W2100="","",1+COUNTIFS($W$4:$W$3003,"&gt;"&amp;W2100)+COUNTIFS($W$4:W2100,W2100)-1)</f>
        <v/>
      </c>
    </row>
    <row r="2101" spans="1:24" ht="16.5">
      <c r="A2101" s="38" t="str">
        <f>IF('04A_국토부원자료'!A2102="","",ROW()-3)</f>
        <v/>
      </c>
      <c r="B2101" s="39">
        <f>IFERROR('04A_국토부원자료'!B2102,"")</f>
        <v>0</v>
      </c>
      <c r="C2101" s="39" t="str">
        <f>IF(B2101="","",IF('04A_국토부원자료'!C2102&lt;&gt;"",'04A_국토부원자료'!C2102,TRIM('04A_국토부원자료'!D2102&amp;IF('04A_국토부원자료'!E2102&lt;&gt;"","-"&amp;'04A_국토부원자료'!E2102,""))))</f>
        <v/>
      </c>
      <c r="D2101" s="39">
        <f>IFERROR('04A_국토부원자료'!F2102,"")</f>
        <v>0</v>
      </c>
      <c r="E2101" s="40" t="str">
        <f>IFERROR(VALUE(SUBSTITUTE('04A_국토부원자료'!G2102,",","")),"")</f>
        <v/>
      </c>
      <c r="F2101" s="41" t="str">
        <f>IFERROR(IF(AND('04A_국토부원자료'!H2102&lt;&gt;"",'04A_국토부원자료'!I2102&lt;&gt;""),DATE(INT(VALUE(SUBSTITUTE('04A_국토부원자료'!H2102,",",""))/100),MOD(VALUE(SUBSTITUTE('04A_국토부원자료'!H2102,",","")),100),VALUE(SUBSTITUTE('04A_국토부원자료'!I2102,",",""))),""),"")</f>
        <v/>
      </c>
      <c r="G2101" s="42" t="str">
        <f>IFERROR(VALUE(SUBSTITUTE('04A_국토부원자료'!J2102,",","")),"")</f>
        <v/>
      </c>
      <c r="H2101" s="43" t="str">
        <f t="shared" si="64"/>
        <v/>
      </c>
      <c r="I2101" s="43" t="str">
        <f t="shared" si="65"/>
        <v/>
      </c>
      <c r="J2101" s="38" t="str">
        <f>IFERROR(VALUE(SUBSTITUTE('04A_국토부원자료'!K2102,",","")),"")</f>
        <v/>
      </c>
      <c r="K2101" s="38" t="str">
        <f>IFERROR(VALUE(SUBSTITUTE('04A_국토부원자료'!N2102,",","")),"")</f>
        <v/>
      </c>
      <c r="L2101" s="39">
        <f>IFERROR('04A_국토부원자료'!O2102,"")</f>
        <v>0</v>
      </c>
      <c r="M2101" s="39">
        <f>IFERROR('04A_국토부원자료'!Q2102,"")</f>
        <v>0</v>
      </c>
      <c r="N2101" s="38">
        <f>IF(B2101="","",IF('02_대상물건입력'!B5="",1,IF(ISNUMBER(SEARCH('02_대상물건입력'!B5,B2101)),1,0)))</f>
        <v>0</v>
      </c>
      <c r="O2101" s="38">
        <f>IF(B2101="","",IF('02_대상물건입력'!B6="",1,IF(ISNUMBER(SEARCH('02_대상물건입력'!B6,B2101)),1,0)))</f>
        <v>0</v>
      </c>
      <c r="P2101" s="38">
        <f>IF(L2101="","",IF('02_대상물건입력'!B15="",0,IF(ISNUMBER(SEARCH('02_대상물건입력'!B15,L2101)),1,0)))</f>
        <v>0</v>
      </c>
      <c r="Q2101" s="38">
        <f>IF(D2101="","",IF('02_대상물건입력'!B8="",0,IF(ISNUMBER(SEARCH('02_대상물건입력'!B8,D2101)),1,0)))</f>
        <v>0</v>
      </c>
      <c r="R2101" s="44" t="str">
        <f>IFERROR(ABS(E2101-'02_대상물건입력'!B11)/'02_대상물건입력'!B11,"")</f>
        <v/>
      </c>
      <c r="S2101" s="38" t="str">
        <f>IFERROR(ABS(J2101-'02_대상물건입력'!B10),"")</f>
        <v/>
      </c>
      <c r="T2101" s="38" t="str">
        <f>IFERROR(ABS('01_설정'!B4-F2101),"")</f>
        <v/>
      </c>
      <c r="U2101" s="38" t="str">
        <f>IFERROR(ABS(K2101-YEAR('02_대상물건입력'!B14)),"")</f>
        <v/>
      </c>
      <c r="V2101" s="38" t="str">
        <f>IF(B2101="","",IF(AND(E2101&gt;0,F2101&gt;0,H2101&gt;0,OR('04A_국토부원자료'!P2102="",'04A_국토부원자료'!P2102="-"),IF('01_설정'!B10=1,N2101=1,TRUE),R2101&lt;='01_설정'!B5,S2101&lt;='01_설정'!B6,T2101&lt;='01_설정'!B7,U2101&lt;='01_설정'!B8),"Y",""))</f>
        <v/>
      </c>
      <c r="W2101" s="40" t="str">
        <f>IF(V2101&lt;&gt;"Y","",MAX(0,(1-R2101/'01_설정'!B5))*'01_설정'!B14+MAX(0,(1-S2101/'01_설정'!B6))*'01_설정'!B15+MAX(0,(1-T2101/'01_설정'!B7))*'01_설정'!B16+MAX(0,(1-U2101/'01_설정'!B8))*'01_설정'!B17+O2101*'01_설정'!B11+Q2101*'01_설정'!B12+P2101*'01_설정'!B13)</f>
        <v/>
      </c>
      <c r="X2101" s="38" t="str">
        <f>IF(W2101="","",1+COUNTIFS($W$4:$W$3003,"&gt;"&amp;W2101)+COUNTIFS($W$4:W2101,W2101)-1)</f>
        <v/>
      </c>
    </row>
    <row r="2102" spans="1:24" ht="16.5">
      <c r="A2102" s="38" t="str">
        <f>IF('04A_국토부원자료'!A2103="","",ROW()-3)</f>
        <v/>
      </c>
      <c r="B2102" s="39">
        <f>IFERROR('04A_국토부원자료'!B2103,"")</f>
        <v>0</v>
      </c>
      <c r="C2102" s="39" t="str">
        <f>IF(B2102="","",IF('04A_국토부원자료'!C2103&lt;&gt;"",'04A_국토부원자료'!C2103,TRIM('04A_국토부원자료'!D2103&amp;IF('04A_국토부원자료'!E2103&lt;&gt;"","-"&amp;'04A_국토부원자료'!E2103,""))))</f>
        <v/>
      </c>
      <c r="D2102" s="39">
        <f>IFERROR('04A_국토부원자료'!F2103,"")</f>
        <v>0</v>
      </c>
      <c r="E2102" s="40" t="str">
        <f>IFERROR(VALUE(SUBSTITUTE('04A_국토부원자료'!G2103,",","")),"")</f>
        <v/>
      </c>
      <c r="F2102" s="41" t="str">
        <f>IFERROR(IF(AND('04A_국토부원자료'!H2103&lt;&gt;"",'04A_국토부원자료'!I2103&lt;&gt;""),DATE(INT(VALUE(SUBSTITUTE('04A_국토부원자료'!H2103,",",""))/100),MOD(VALUE(SUBSTITUTE('04A_국토부원자료'!H2103,",","")),100),VALUE(SUBSTITUTE('04A_국토부원자료'!I2103,",",""))),""),"")</f>
        <v/>
      </c>
      <c r="G2102" s="42" t="str">
        <f>IFERROR(VALUE(SUBSTITUTE('04A_국토부원자료'!J2103,",","")),"")</f>
        <v/>
      </c>
      <c r="H2102" s="43" t="str">
        <f t="shared" si="64"/>
        <v/>
      </c>
      <c r="I2102" s="43" t="str">
        <f t="shared" si="65"/>
        <v/>
      </c>
      <c r="J2102" s="38" t="str">
        <f>IFERROR(VALUE(SUBSTITUTE('04A_국토부원자료'!K2103,",","")),"")</f>
        <v/>
      </c>
      <c r="K2102" s="38" t="str">
        <f>IFERROR(VALUE(SUBSTITUTE('04A_국토부원자료'!N2103,",","")),"")</f>
        <v/>
      </c>
      <c r="L2102" s="39">
        <f>IFERROR('04A_국토부원자료'!O2103,"")</f>
        <v>0</v>
      </c>
      <c r="M2102" s="39">
        <f>IFERROR('04A_국토부원자료'!Q2103,"")</f>
        <v>0</v>
      </c>
      <c r="N2102" s="38">
        <f>IF(B2102="","",IF('02_대상물건입력'!B5="",1,IF(ISNUMBER(SEARCH('02_대상물건입력'!B5,B2102)),1,0)))</f>
        <v>0</v>
      </c>
      <c r="O2102" s="38">
        <f>IF(B2102="","",IF('02_대상물건입력'!B6="",1,IF(ISNUMBER(SEARCH('02_대상물건입력'!B6,B2102)),1,0)))</f>
        <v>0</v>
      </c>
      <c r="P2102" s="38">
        <f>IF(L2102="","",IF('02_대상물건입력'!B15="",0,IF(ISNUMBER(SEARCH('02_대상물건입력'!B15,L2102)),1,0)))</f>
        <v>0</v>
      </c>
      <c r="Q2102" s="38">
        <f>IF(D2102="","",IF('02_대상물건입력'!B8="",0,IF(ISNUMBER(SEARCH('02_대상물건입력'!B8,D2102)),1,0)))</f>
        <v>0</v>
      </c>
      <c r="R2102" s="44" t="str">
        <f>IFERROR(ABS(E2102-'02_대상물건입력'!B11)/'02_대상물건입력'!B11,"")</f>
        <v/>
      </c>
      <c r="S2102" s="38" t="str">
        <f>IFERROR(ABS(J2102-'02_대상물건입력'!B10),"")</f>
        <v/>
      </c>
      <c r="T2102" s="38" t="str">
        <f>IFERROR(ABS('01_설정'!B4-F2102),"")</f>
        <v/>
      </c>
      <c r="U2102" s="38" t="str">
        <f>IFERROR(ABS(K2102-YEAR('02_대상물건입력'!B14)),"")</f>
        <v/>
      </c>
      <c r="V2102" s="38" t="str">
        <f>IF(B2102="","",IF(AND(E2102&gt;0,F2102&gt;0,H2102&gt;0,OR('04A_국토부원자료'!P2103="",'04A_국토부원자료'!P2103="-"),IF('01_설정'!B10=1,N2102=1,TRUE),R2102&lt;='01_설정'!B5,S2102&lt;='01_설정'!B6,T2102&lt;='01_설정'!B7,U2102&lt;='01_설정'!B8),"Y",""))</f>
        <v/>
      </c>
      <c r="W2102" s="40" t="str">
        <f>IF(V2102&lt;&gt;"Y","",MAX(0,(1-R2102/'01_설정'!B5))*'01_설정'!B14+MAX(0,(1-S2102/'01_설정'!B6))*'01_설정'!B15+MAX(0,(1-T2102/'01_설정'!B7))*'01_설정'!B16+MAX(0,(1-U2102/'01_설정'!B8))*'01_설정'!B17+O2102*'01_설정'!B11+Q2102*'01_설정'!B12+P2102*'01_설정'!B13)</f>
        <v/>
      </c>
      <c r="X2102" s="38" t="str">
        <f>IF(W2102="","",1+COUNTIFS($W$4:$W$3003,"&gt;"&amp;W2102)+COUNTIFS($W$4:W2102,W2102)-1)</f>
        <v/>
      </c>
    </row>
    <row r="2103" spans="1:24" ht="16.5">
      <c r="A2103" s="38" t="str">
        <f>IF('04A_국토부원자료'!A2104="","",ROW()-3)</f>
        <v/>
      </c>
      <c r="B2103" s="39">
        <f>IFERROR('04A_국토부원자료'!B2104,"")</f>
        <v>0</v>
      </c>
      <c r="C2103" s="39" t="str">
        <f>IF(B2103="","",IF('04A_국토부원자료'!C2104&lt;&gt;"",'04A_국토부원자료'!C2104,TRIM('04A_국토부원자료'!D2104&amp;IF('04A_국토부원자료'!E2104&lt;&gt;"","-"&amp;'04A_국토부원자료'!E2104,""))))</f>
        <v/>
      </c>
      <c r="D2103" s="39">
        <f>IFERROR('04A_국토부원자료'!F2104,"")</f>
        <v>0</v>
      </c>
      <c r="E2103" s="40" t="str">
        <f>IFERROR(VALUE(SUBSTITUTE('04A_국토부원자료'!G2104,",","")),"")</f>
        <v/>
      </c>
      <c r="F2103" s="41" t="str">
        <f>IFERROR(IF(AND('04A_국토부원자료'!H2104&lt;&gt;"",'04A_국토부원자료'!I2104&lt;&gt;""),DATE(INT(VALUE(SUBSTITUTE('04A_국토부원자료'!H2104,",",""))/100),MOD(VALUE(SUBSTITUTE('04A_국토부원자료'!H2104,",","")),100),VALUE(SUBSTITUTE('04A_국토부원자료'!I2104,",",""))),""),"")</f>
        <v/>
      </c>
      <c r="G2103" s="42" t="str">
        <f>IFERROR(VALUE(SUBSTITUTE('04A_국토부원자료'!J2104,",","")),"")</f>
        <v/>
      </c>
      <c r="H2103" s="43" t="str">
        <f t="shared" si="64"/>
        <v/>
      </c>
      <c r="I2103" s="43" t="str">
        <f t="shared" si="65"/>
        <v/>
      </c>
      <c r="J2103" s="38" t="str">
        <f>IFERROR(VALUE(SUBSTITUTE('04A_국토부원자료'!K2104,",","")),"")</f>
        <v/>
      </c>
      <c r="K2103" s="38" t="str">
        <f>IFERROR(VALUE(SUBSTITUTE('04A_국토부원자료'!N2104,",","")),"")</f>
        <v/>
      </c>
      <c r="L2103" s="39">
        <f>IFERROR('04A_국토부원자료'!O2104,"")</f>
        <v>0</v>
      </c>
      <c r="M2103" s="39">
        <f>IFERROR('04A_국토부원자료'!Q2104,"")</f>
        <v>0</v>
      </c>
      <c r="N2103" s="38">
        <f>IF(B2103="","",IF('02_대상물건입력'!B5="",1,IF(ISNUMBER(SEARCH('02_대상물건입력'!B5,B2103)),1,0)))</f>
        <v>0</v>
      </c>
      <c r="O2103" s="38">
        <f>IF(B2103="","",IF('02_대상물건입력'!B6="",1,IF(ISNUMBER(SEARCH('02_대상물건입력'!B6,B2103)),1,0)))</f>
        <v>0</v>
      </c>
      <c r="P2103" s="38">
        <f>IF(L2103="","",IF('02_대상물건입력'!B15="",0,IF(ISNUMBER(SEARCH('02_대상물건입력'!B15,L2103)),1,0)))</f>
        <v>0</v>
      </c>
      <c r="Q2103" s="38">
        <f>IF(D2103="","",IF('02_대상물건입력'!B8="",0,IF(ISNUMBER(SEARCH('02_대상물건입력'!B8,D2103)),1,0)))</f>
        <v>0</v>
      </c>
      <c r="R2103" s="44" t="str">
        <f>IFERROR(ABS(E2103-'02_대상물건입력'!B11)/'02_대상물건입력'!B11,"")</f>
        <v/>
      </c>
      <c r="S2103" s="38" t="str">
        <f>IFERROR(ABS(J2103-'02_대상물건입력'!B10),"")</f>
        <v/>
      </c>
      <c r="T2103" s="38" t="str">
        <f>IFERROR(ABS('01_설정'!B4-F2103),"")</f>
        <v/>
      </c>
      <c r="U2103" s="38" t="str">
        <f>IFERROR(ABS(K2103-YEAR('02_대상물건입력'!B14)),"")</f>
        <v/>
      </c>
      <c r="V2103" s="38" t="str">
        <f>IF(B2103="","",IF(AND(E2103&gt;0,F2103&gt;0,H2103&gt;0,OR('04A_국토부원자료'!P2104="",'04A_국토부원자료'!P2104="-"),IF('01_설정'!B10=1,N2103=1,TRUE),R2103&lt;='01_설정'!B5,S2103&lt;='01_설정'!B6,T2103&lt;='01_설정'!B7,U2103&lt;='01_설정'!B8),"Y",""))</f>
        <v/>
      </c>
      <c r="W2103" s="40" t="str">
        <f>IF(V2103&lt;&gt;"Y","",MAX(0,(1-R2103/'01_설정'!B5))*'01_설정'!B14+MAX(0,(1-S2103/'01_설정'!B6))*'01_설정'!B15+MAX(0,(1-T2103/'01_설정'!B7))*'01_설정'!B16+MAX(0,(1-U2103/'01_설정'!B8))*'01_설정'!B17+O2103*'01_설정'!B11+Q2103*'01_설정'!B12+P2103*'01_설정'!B13)</f>
        <v/>
      </c>
      <c r="X2103" s="38" t="str">
        <f>IF(W2103="","",1+COUNTIFS($W$4:$W$3003,"&gt;"&amp;W2103)+COUNTIFS($W$4:W2103,W2103)-1)</f>
        <v/>
      </c>
    </row>
    <row r="2104" spans="1:24" ht="16.5">
      <c r="A2104" s="38" t="str">
        <f>IF('04A_국토부원자료'!A2105="","",ROW()-3)</f>
        <v/>
      </c>
      <c r="B2104" s="39">
        <f>IFERROR('04A_국토부원자료'!B2105,"")</f>
        <v>0</v>
      </c>
      <c r="C2104" s="39" t="str">
        <f>IF(B2104="","",IF('04A_국토부원자료'!C2105&lt;&gt;"",'04A_국토부원자료'!C2105,TRIM('04A_국토부원자료'!D2105&amp;IF('04A_국토부원자료'!E2105&lt;&gt;"","-"&amp;'04A_국토부원자료'!E2105,""))))</f>
        <v/>
      </c>
      <c r="D2104" s="39">
        <f>IFERROR('04A_국토부원자료'!F2105,"")</f>
        <v>0</v>
      </c>
      <c r="E2104" s="40" t="str">
        <f>IFERROR(VALUE(SUBSTITUTE('04A_국토부원자료'!G2105,",","")),"")</f>
        <v/>
      </c>
      <c r="F2104" s="41" t="str">
        <f>IFERROR(IF(AND('04A_국토부원자료'!H2105&lt;&gt;"",'04A_국토부원자료'!I2105&lt;&gt;""),DATE(INT(VALUE(SUBSTITUTE('04A_국토부원자료'!H2105,",",""))/100),MOD(VALUE(SUBSTITUTE('04A_국토부원자료'!H2105,",","")),100),VALUE(SUBSTITUTE('04A_국토부원자료'!I2105,",",""))),""),"")</f>
        <v/>
      </c>
      <c r="G2104" s="42" t="str">
        <f>IFERROR(VALUE(SUBSTITUTE('04A_국토부원자료'!J2105,",","")),"")</f>
        <v/>
      </c>
      <c r="H2104" s="43" t="str">
        <f t="shared" si="64"/>
        <v/>
      </c>
      <c r="I2104" s="43" t="str">
        <f t="shared" si="65"/>
        <v/>
      </c>
      <c r="J2104" s="38" t="str">
        <f>IFERROR(VALUE(SUBSTITUTE('04A_국토부원자료'!K2105,",","")),"")</f>
        <v/>
      </c>
      <c r="K2104" s="38" t="str">
        <f>IFERROR(VALUE(SUBSTITUTE('04A_국토부원자료'!N2105,",","")),"")</f>
        <v/>
      </c>
      <c r="L2104" s="39">
        <f>IFERROR('04A_국토부원자료'!O2105,"")</f>
        <v>0</v>
      </c>
      <c r="M2104" s="39">
        <f>IFERROR('04A_국토부원자료'!Q2105,"")</f>
        <v>0</v>
      </c>
      <c r="N2104" s="38">
        <f>IF(B2104="","",IF('02_대상물건입력'!B5="",1,IF(ISNUMBER(SEARCH('02_대상물건입력'!B5,B2104)),1,0)))</f>
        <v>0</v>
      </c>
      <c r="O2104" s="38">
        <f>IF(B2104="","",IF('02_대상물건입력'!B6="",1,IF(ISNUMBER(SEARCH('02_대상물건입력'!B6,B2104)),1,0)))</f>
        <v>0</v>
      </c>
      <c r="P2104" s="38">
        <f>IF(L2104="","",IF('02_대상물건입력'!B15="",0,IF(ISNUMBER(SEARCH('02_대상물건입력'!B15,L2104)),1,0)))</f>
        <v>0</v>
      </c>
      <c r="Q2104" s="38">
        <f>IF(D2104="","",IF('02_대상물건입력'!B8="",0,IF(ISNUMBER(SEARCH('02_대상물건입력'!B8,D2104)),1,0)))</f>
        <v>0</v>
      </c>
      <c r="R2104" s="44" t="str">
        <f>IFERROR(ABS(E2104-'02_대상물건입력'!B11)/'02_대상물건입력'!B11,"")</f>
        <v/>
      </c>
      <c r="S2104" s="38" t="str">
        <f>IFERROR(ABS(J2104-'02_대상물건입력'!B10),"")</f>
        <v/>
      </c>
      <c r="T2104" s="38" t="str">
        <f>IFERROR(ABS('01_설정'!B4-F2104),"")</f>
        <v/>
      </c>
      <c r="U2104" s="38" t="str">
        <f>IFERROR(ABS(K2104-YEAR('02_대상물건입력'!B14)),"")</f>
        <v/>
      </c>
      <c r="V2104" s="38" t="str">
        <f>IF(B2104="","",IF(AND(E2104&gt;0,F2104&gt;0,H2104&gt;0,OR('04A_국토부원자료'!P2105="",'04A_국토부원자료'!P2105="-"),IF('01_설정'!B10=1,N2104=1,TRUE),R2104&lt;='01_설정'!B5,S2104&lt;='01_설정'!B6,T2104&lt;='01_설정'!B7,U2104&lt;='01_설정'!B8),"Y",""))</f>
        <v/>
      </c>
      <c r="W2104" s="40" t="str">
        <f>IF(V2104&lt;&gt;"Y","",MAX(0,(1-R2104/'01_설정'!B5))*'01_설정'!B14+MAX(0,(1-S2104/'01_설정'!B6))*'01_설정'!B15+MAX(0,(1-T2104/'01_설정'!B7))*'01_설정'!B16+MAX(0,(1-U2104/'01_설정'!B8))*'01_설정'!B17+O2104*'01_설정'!B11+Q2104*'01_설정'!B12+P2104*'01_설정'!B13)</f>
        <v/>
      </c>
      <c r="X2104" s="38" t="str">
        <f>IF(W2104="","",1+COUNTIFS($W$4:$W$3003,"&gt;"&amp;W2104)+COUNTIFS($W$4:W2104,W2104)-1)</f>
        <v/>
      </c>
    </row>
    <row r="2105" spans="1:24" ht="16.5">
      <c r="A2105" s="38" t="str">
        <f>IF('04A_국토부원자료'!A2106="","",ROW()-3)</f>
        <v/>
      </c>
      <c r="B2105" s="39">
        <f>IFERROR('04A_국토부원자료'!B2106,"")</f>
        <v>0</v>
      </c>
      <c r="C2105" s="39" t="str">
        <f>IF(B2105="","",IF('04A_국토부원자료'!C2106&lt;&gt;"",'04A_국토부원자료'!C2106,TRIM('04A_국토부원자료'!D2106&amp;IF('04A_국토부원자료'!E2106&lt;&gt;"","-"&amp;'04A_국토부원자료'!E2106,""))))</f>
        <v/>
      </c>
      <c r="D2105" s="39">
        <f>IFERROR('04A_국토부원자료'!F2106,"")</f>
        <v>0</v>
      </c>
      <c r="E2105" s="40" t="str">
        <f>IFERROR(VALUE(SUBSTITUTE('04A_국토부원자료'!G2106,",","")),"")</f>
        <v/>
      </c>
      <c r="F2105" s="41" t="str">
        <f>IFERROR(IF(AND('04A_국토부원자료'!H2106&lt;&gt;"",'04A_국토부원자료'!I2106&lt;&gt;""),DATE(INT(VALUE(SUBSTITUTE('04A_국토부원자료'!H2106,",",""))/100),MOD(VALUE(SUBSTITUTE('04A_국토부원자료'!H2106,",","")),100),VALUE(SUBSTITUTE('04A_국토부원자료'!I2106,",",""))),""),"")</f>
        <v/>
      </c>
      <c r="G2105" s="42" t="str">
        <f>IFERROR(VALUE(SUBSTITUTE('04A_국토부원자료'!J2106,",","")),"")</f>
        <v/>
      </c>
      <c r="H2105" s="43" t="str">
        <f t="shared" si="64"/>
        <v/>
      </c>
      <c r="I2105" s="43" t="str">
        <f t="shared" si="65"/>
        <v/>
      </c>
      <c r="J2105" s="38" t="str">
        <f>IFERROR(VALUE(SUBSTITUTE('04A_국토부원자료'!K2106,",","")),"")</f>
        <v/>
      </c>
      <c r="K2105" s="38" t="str">
        <f>IFERROR(VALUE(SUBSTITUTE('04A_국토부원자료'!N2106,",","")),"")</f>
        <v/>
      </c>
      <c r="L2105" s="39">
        <f>IFERROR('04A_국토부원자료'!O2106,"")</f>
        <v>0</v>
      </c>
      <c r="M2105" s="39">
        <f>IFERROR('04A_국토부원자료'!Q2106,"")</f>
        <v>0</v>
      </c>
      <c r="N2105" s="38">
        <f>IF(B2105="","",IF('02_대상물건입력'!B5="",1,IF(ISNUMBER(SEARCH('02_대상물건입력'!B5,B2105)),1,0)))</f>
        <v>0</v>
      </c>
      <c r="O2105" s="38">
        <f>IF(B2105="","",IF('02_대상물건입력'!B6="",1,IF(ISNUMBER(SEARCH('02_대상물건입력'!B6,B2105)),1,0)))</f>
        <v>0</v>
      </c>
      <c r="P2105" s="38">
        <f>IF(L2105="","",IF('02_대상물건입력'!B15="",0,IF(ISNUMBER(SEARCH('02_대상물건입력'!B15,L2105)),1,0)))</f>
        <v>0</v>
      </c>
      <c r="Q2105" s="38">
        <f>IF(D2105="","",IF('02_대상물건입력'!B8="",0,IF(ISNUMBER(SEARCH('02_대상물건입력'!B8,D2105)),1,0)))</f>
        <v>0</v>
      </c>
      <c r="R2105" s="44" t="str">
        <f>IFERROR(ABS(E2105-'02_대상물건입력'!B11)/'02_대상물건입력'!B11,"")</f>
        <v/>
      </c>
      <c r="S2105" s="38" t="str">
        <f>IFERROR(ABS(J2105-'02_대상물건입력'!B10),"")</f>
        <v/>
      </c>
      <c r="T2105" s="38" t="str">
        <f>IFERROR(ABS('01_설정'!B4-F2105),"")</f>
        <v/>
      </c>
      <c r="U2105" s="38" t="str">
        <f>IFERROR(ABS(K2105-YEAR('02_대상물건입력'!B14)),"")</f>
        <v/>
      </c>
      <c r="V2105" s="38" t="str">
        <f>IF(B2105="","",IF(AND(E2105&gt;0,F2105&gt;0,H2105&gt;0,OR('04A_국토부원자료'!P2106="",'04A_국토부원자료'!P2106="-"),IF('01_설정'!B10=1,N2105=1,TRUE),R2105&lt;='01_설정'!B5,S2105&lt;='01_설정'!B6,T2105&lt;='01_설정'!B7,U2105&lt;='01_설정'!B8),"Y",""))</f>
        <v/>
      </c>
      <c r="W2105" s="40" t="str">
        <f>IF(V2105&lt;&gt;"Y","",MAX(0,(1-R2105/'01_설정'!B5))*'01_설정'!B14+MAX(0,(1-S2105/'01_설정'!B6))*'01_설정'!B15+MAX(0,(1-T2105/'01_설정'!B7))*'01_설정'!B16+MAX(0,(1-U2105/'01_설정'!B8))*'01_설정'!B17+O2105*'01_설정'!B11+Q2105*'01_설정'!B12+P2105*'01_설정'!B13)</f>
        <v/>
      </c>
      <c r="X2105" s="38" t="str">
        <f>IF(W2105="","",1+COUNTIFS($W$4:$W$3003,"&gt;"&amp;W2105)+COUNTIFS($W$4:W2105,W2105)-1)</f>
        <v/>
      </c>
    </row>
    <row r="2106" spans="1:24" ht="16.5">
      <c r="A2106" s="38" t="str">
        <f>IF('04A_국토부원자료'!A2107="","",ROW()-3)</f>
        <v/>
      </c>
      <c r="B2106" s="39">
        <f>IFERROR('04A_국토부원자료'!B2107,"")</f>
        <v>0</v>
      </c>
      <c r="C2106" s="39" t="str">
        <f>IF(B2106="","",IF('04A_국토부원자료'!C2107&lt;&gt;"",'04A_국토부원자료'!C2107,TRIM('04A_국토부원자료'!D2107&amp;IF('04A_국토부원자료'!E2107&lt;&gt;"","-"&amp;'04A_국토부원자료'!E2107,""))))</f>
        <v/>
      </c>
      <c r="D2106" s="39">
        <f>IFERROR('04A_국토부원자료'!F2107,"")</f>
        <v>0</v>
      </c>
      <c r="E2106" s="40" t="str">
        <f>IFERROR(VALUE(SUBSTITUTE('04A_국토부원자료'!G2107,",","")),"")</f>
        <v/>
      </c>
      <c r="F2106" s="41" t="str">
        <f>IFERROR(IF(AND('04A_국토부원자료'!H2107&lt;&gt;"",'04A_국토부원자료'!I2107&lt;&gt;""),DATE(INT(VALUE(SUBSTITUTE('04A_국토부원자료'!H2107,",",""))/100),MOD(VALUE(SUBSTITUTE('04A_국토부원자료'!H2107,",","")),100),VALUE(SUBSTITUTE('04A_국토부원자료'!I2107,",",""))),""),"")</f>
        <v/>
      </c>
      <c r="G2106" s="42" t="str">
        <f>IFERROR(VALUE(SUBSTITUTE('04A_국토부원자료'!J2107,",","")),"")</f>
        <v/>
      </c>
      <c r="H2106" s="43" t="str">
        <f t="shared" si="64"/>
        <v/>
      </c>
      <c r="I2106" s="43" t="str">
        <f t="shared" si="65"/>
        <v/>
      </c>
      <c r="J2106" s="38" t="str">
        <f>IFERROR(VALUE(SUBSTITUTE('04A_국토부원자료'!K2107,",","")),"")</f>
        <v/>
      </c>
      <c r="K2106" s="38" t="str">
        <f>IFERROR(VALUE(SUBSTITUTE('04A_국토부원자료'!N2107,",","")),"")</f>
        <v/>
      </c>
      <c r="L2106" s="39">
        <f>IFERROR('04A_국토부원자료'!O2107,"")</f>
        <v>0</v>
      </c>
      <c r="M2106" s="39">
        <f>IFERROR('04A_국토부원자료'!Q2107,"")</f>
        <v>0</v>
      </c>
      <c r="N2106" s="38">
        <f>IF(B2106="","",IF('02_대상물건입력'!B5="",1,IF(ISNUMBER(SEARCH('02_대상물건입력'!B5,B2106)),1,0)))</f>
        <v>0</v>
      </c>
      <c r="O2106" s="38">
        <f>IF(B2106="","",IF('02_대상물건입력'!B6="",1,IF(ISNUMBER(SEARCH('02_대상물건입력'!B6,B2106)),1,0)))</f>
        <v>0</v>
      </c>
      <c r="P2106" s="38">
        <f>IF(L2106="","",IF('02_대상물건입력'!B15="",0,IF(ISNUMBER(SEARCH('02_대상물건입력'!B15,L2106)),1,0)))</f>
        <v>0</v>
      </c>
      <c r="Q2106" s="38">
        <f>IF(D2106="","",IF('02_대상물건입력'!B8="",0,IF(ISNUMBER(SEARCH('02_대상물건입력'!B8,D2106)),1,0)))</f>
        <v>0</v>
      </c>
      <c r="R2106" s="44" t="str">
        <f>IFERROR(ABS(E2106-'02_대상물건입력'!B11)/'02_대상물건입력'!B11,"")</f>
        <v/>
      </c>
      <c r="S2106" s="38" t="str">
        <f>IFERROR(ABS(J2106-'02_대상물건입력'!B10),"")</f>
        <v/>
      </c>
      <c r="T2106" s="38" t="str">
        <f>IFERROR(ABS('01_설정'!B4-F2106),"")</f>
        <v/>
      </c>
      <c r="U2106" s="38" t="str">
        <f>IFERROR(ABS(K2106-YEAR('02_대상물건입력'!B14)),"")</f>
        <v/>
      </c>
      <c r="V2106" s="38" t="str">
        <f>IF(B2106="","",IF(AND(E2106&gt;0,F2106&gt;0,H2106&gt;0,OR('04A_국토부원자료'!P2107="",'04A_국토부원자료'!P2107="-"),IF('01_설정'!B10=1,N2106=1,TRUE),R2106&lt;='01_설정'!B5,S2106&lt;='01_설정'!B6,T2106&lt;='01_설정'!B7,U2106&lt;='01_설정'!B8),"Y",""))</f>
        <v/>
      </c>
      <c r="W2106" s="40" t="str">
        <f>IF(V2106&lt;&gt;"Y","",MAX(0,(1-R2106/'01_설정'!B5))*'01_설정'!B14+MAX(0,(1-S2106/'01_설정'!B6))*'01_설정'!B15+MAX(0,(1-T2106/'01_설정'!B7))*'01_설정'!B16+MAX(0,(1-U2106/'01_설정'!B8))*'01_설정'!B17+O2106*'01_설정'!B11+Q2106*'01_설정'!B12+P2106*'01_설정'!B13)</f>
        <v/>
      </c>
      <c r="X2106" s="38" t="str">
        <f>IF(W2106="","",1+COUNTIFS($W$4:$W$3003,"&gt;"&amp;W2106)+COUNTIFS($W$4:W2106,W2106)-1)</f>
        <v/>
      </c>
    </row>
    <row r="2107" spans="1:24" ht="16.5">
      <c r="A2107" s="38" t="str">
        <f>IF('04A_국토부원자료'!A2108="","",ROW()-3)</f>
        <v/>
      </c>
      <c r="B2107" s="39">
        <f>IFERROR('04A_국토부원자료'!B2108,"")</f>
        <v>0</v>
      </c>
      <c r="C2107" s="39" t="str">
        <f>IF(B2107="","",IF('04A_국토부원자료'!C2108&lt;&gt;"",'04A_국토부원자료'!C2108,TRIM('04A_국토부원자료'!D2108&amp;IF('04A_국토부원자료'!E2108&lt;&gt;"","-"&amp;'04A_국토부원자료'!E2108,""))))</f>
        <v/>
      </c>
      <c r="D2107" s="39">
        <f>IFERROR('04A_국토부원자료'!F2108,"")</f>
        <v>0</v>
      </c>
      <c r="E2107" s="40" t="str">
        <f>IFERROR(VALUE(SUBSTITUTE('04A_국토부원자료'!G2108,",","")),"")</f>
        <v/>
      </c>
      <c r="F2107" s="41" t="str">
        <f>IFERROR(IF(AND('04A_국토부원자료'!H2108&lt;&gt;"",'04A_국토부원자료'!I2108&lt;&gt;""),DATE(INT(VALUE(SUBSTITUTE('04A_국토부원자료'!H2108,",",""))/100),MOD(VALUE(SUBSTITUTE('04A_국토부원자료'!H2108,",","")),100),VALUE(SUBSTITUTE('04A_국토부원자료'!I2108,",",""))),""),"")</f>
        <v/>
      </c>
      <c r="G2107" s="42" t="str">
        <f>IFERROR(VALUE(SUBSTITUTE('04A_국토부원자료'!J2108,",","")),"")</f>
        <v/>
      </c>
      <c r="H2107" s="43" t="str">
        <f t="shared" si="64"/>
        <v/>
      </c>
      <c r="I2107" s="43" t="str">
        <f t="shared" si="65"/>
        <v/>
      </c>
      <c r="J2107" s="38" t="str">
        <f>IFERROR(VALUE(SUBSTITUTE('04A_국토부원자료'!K2108,",","")),"")</f>
        <v/>
      </c>
      <c r="K2107" s="38" t="str">
        <f>IFERROR(VALUE(SUBSTITUTE('04A_국토부원자료'!N2108,",","")),"")</f>
        <v/>
      </c>
      <c r="L2107" s="39">
        <f>IFERROR('04A_국토부원자료'!O2108,"")</f>
        <v>0</v>
      </c>
      <c r="M2107" s="39">
        <f>IFERROR('04A_국토부원자료'!Q2108,"")</f>
        <v>0</v>
      </c>
      <c r="N2107" s="38">
        <f>IF(B2107="","",IF('02_대상물건입력'!B5="",1,IF(ISNUMBER(SEARCH('02_대상물건입력'!B5,B2107)),1,0)))</f>
        <v>0</v>
      </c>
      <c r="O2107" s="38">
        <f>IF(B2107="","",IF('02_대상물건입력'!B6="",1,IF(ISNUMBER(SEARCH('02_대상물건입력'!B6,B2107)),1,0)))</f>
        <v>0</v>
      </c>
      <c r="P2107" s="38">
        <f>IF(L2107="","",IF('02_대상물건입력'!B15="",0,IF(ISNUMBER(SEARCH('02_대상물건입력'!B15,L2107)),1,0)))</f>
        <v>0</v>
      </c>
      <c r="Q2107" s="38">
        <f>IF(D2107="","",IF('02_대상물건입력'!B8="",0,IF(ISNUMBER(SEARCH('02_대상물건입력'!B8,D2107)),1,0)))</f>
        <v>0</v>
      </c>
      <c r="R2107" s="44" t="str">
        <f>IFERROR(ABS(E2107-'02_대상물건입력'!B11)/'02_대상물건입력'!B11,"")</f>
        <v/>
      </c>
      <c r="S2107" s="38" t="str">
        <f>IFERROR(ABS(J2107-'02_대상물건입력'!B10),"")</f>
        <v/>
      </c>
      <c r="T2107" s="38" t="str">
        <f>IFERROR(ABS('01_설정'!B4-F2107),"")</f>
        <v/>
      </c>
      <c r="U2107" s="38" t="str">
        <f>IFERROR(ABS(K2107-YEAR('02_대상물건입력'!B14)),"")</f>
        <v/>
      </c>
      <c r="V2107" s="38" t="str">
        <f>IF(B2107="","",IF(AND(E2107&gt;0,F2107&gt;0,H2107&gt;0,OR('04A_국토부원자료'!P2108="",'04A_국토부원자료'!P2108="-"),IF('01_설정'!B10=1,N2107=1,TRUE),R2107&lt;='01_설정'!B5,S2107&lt;='01_설정'!B6,T2107&lt;='01_설정'!B7,U2107&lt;='01_설정'!B8),"Y",""))</f>
        <v/>
      </c>
      <c r="W2107" s="40" t="str">
        <f>IF(V2107&lt;&gt;"Y","",MAX(0,(1-R2107/'01_설정'!B5))*'01_설정'!B14+MAX(0,(1-S2107/'01_설정'!B6))*'01_설정'!B15+MAX(0,(1-T2107/'01_설정'!B7))*'01_설정'!B16+MAX(0,(1-U2107/'01_설정'!B8))*'01_설정'!B17+O2107*'01_설정'!B11+Q2107*'01_설정'!B12+P2107*'01_설정'!B13)</f>
        <v/>
      </c>
      <c r="X2107" s="38" t="str">
        <f>IF(W2107="","",1+COUNTIFS($W$4:$W$3003,"&gt;"&amp;W2107)+COUNTIFS($W$4:W2107,W2107)-1)</f>
        <v/>
      </c>
    </row>
    <row r="2108" spans="1:24" ht="16.5">
      <c r="A2108" s="38" t="str">
        <f>IF('04A_국토부원자료'!A2109="","",ROW()-3)</f>
        <v/>
      </c>
      <c r="B2108" s="39">
        <f>IFERROR('04A_국토부원자료'!B2109,"")</f>
        <v>0</v>
      </c>
      <c r="C2108" s="39" t="str">
        <f>IF(B2108="","",IF('04A_국토부원자료'!C2109&lt;&gt;"",'04A_국토부원자료'!C2109,TRIM('04A_국토부원자료'!D2109&amp;IF('04A_국토부원자료'!E2109&lt;&gt;"","-"&amp;'04A_국토부원자료'!E2109,""))))</f>
        <v/>
      </c>
      <c r="D2108" s="39">
        <f>IFERROR('04A_국토부원자료'!F2109,"")</f>
        <v>0</v>
      </c>
      <c r="E2108" s="40" t="str">
        <f>IFERROR(VALUE(SUBSTITUTE('04A_국토부원자료'!G2109,",","")),"")</f>
        <v/>
      </c>
      <c r="F2108" s="41" t="str">
        <f>IFERROR(IF(AND('04A_국토부원자료'!H2109&lt;&gt;"",'04A_국토부원자료'!I2109&lt;&gt;""),DATE(INT(VALUE(SUBSTITUTE('04A_국토부원자료'!H2109,",",""))/100),MOD(VALUE(SUBSTITUTE('04A_국토부원자료'!H2109,",","")),100),VALUE(SUBSTITUTE('04A_국토부원자료'!I2109,",",""))),""),"")</f>
        <v/>
      </c>
      <c r="G2108" s="42" t="str">
        <f>IFERROR(VALUE(SUBSTITUTE('04A_국토부원자료'!J2109,",","")),"")</f>
        <v/>
      </c>
      <c r="H2108" s="43" t="str">
        <f t="shared" si="64"/>
        <v/>
      </c>
      <c r="I2108" s="43" t="str">
        <f t="shared" si="65"/>
        <v/>
      </c>
      <c r="J2108" s="38" t="str">
        <f>IFERROR(VALUE(SUBSTITUTE('04A_국토부원자료'!K2109,",","")),"")</f>
        <v/>
      </c>
      <c r="K2108" s="38" t="str">
        <f>IFERROR(VALUE(SUBSTITUTE('04A_국토부원자료'!N2109,",","")),"")</f>
        <v/>
      </c>
      <c r="L2108" s="39">
        <f>IFERROR('04A_국토부원자료'!O2109,"")</f>
        <v>0</v>
      </c>
      <c r="M2108" s="39">
        <f>IFERROR('04A_국토부원자료'!Q2109,"")</f>
        <v>0</v>
      </c>
      <c r="N2108" s="38">
        <f>IF(B2108="","",IF('02_대상물건입력'!B5="",1,IF(ISNUMBER(SEARCH('02_대상물건입력'!B5,B2108)),1,0)))</f>
        <v>0</v>
      </c>
      <c r="O2108" s="38">
        <f>IF(B2108="","",IF('02_대상물건입력'!B6="",1,IF(ISNUMBER(SEARCH('02_대상물건입력'!B6,B2108)),1,0)))</f>
        <v>0</v>
      </c>
      <c r="P2108" s="38">
        <f>IF(L2108="","",IF('02_대상물건입력'!B15="",0,IF(ISNUMBER(SEARCH('02_대상물건입력'!B15,L2108)),1,0)))</f>
        <v>0</v>
      </c>
      <c r="Q2108" s="38">
        <f>IF(D2108="","",IF('02_대상물건입력'!B8="",0,IF(ISNUMBER(SEARCH('02_대상물건입력'!B8,D2108)),1,0)))</f>
        <v>0</v>
      </c>
      <c r="R2108" s="44" t="str">
        <f>IFERROR(ABS(E2108-'02_대상물건입력'!B11)/'02_대상물건입력'!B11,"")</f>
        <v/>
      </c>
      <c r="S2108" s="38" t="str">
        <f>IFERROR(ABS(J2108-'02_대상물건입력'!B10),"")</f>
        <v/>
      </c>
      <c r="T2108" s="38" t="str">
        <f>IFERROR(ABS('01_설정'!B4-F2108),"")</f>
        <v/>
      </c>
      <c r="U2108" s="38" t="str">
        <f>IFERROR(ABS(K2108-YEAR('02_대상물건입력'!B14)),"")</f>
        <v/>
      </c>
      <c r="V2108" s="38" t="str">
        <f>IF(B2108="","",IF(AND(E2108&gt;0,F2108&gt;0,H2108&gt;0,OR('04A_국토부원자료'!P2109="",'04A_국토부원자료'!P2109="-"),IF('01_설정'!B10=1,N2108=1,TRUE),R2108&lt;='01_설정'!B5,S2108&lt;='01_설정'!B6,T2108&lt;='01_설정'!B7,U2108&lt;='01_설정'!B8),"Y",""))</f>
        <v/>
      </c>
      <c r="W2108" s="40" t="str">
        <f>IF(V2108&lt;&gt;"Y","",MAX(0,(1-R2108/'01_설정'!B5))*'01_설정'!B14+MAX(0,(1-S2108/'01_설정'!B6))*'01_설정'!B15+MAX(0,(1-T2108/'01_설정'!B7))*'01_설정'!B16+MAX(0,(1-U2108/'01_설정'!B8))*'01_설정'!B17+O2108*'01_설정'!B11+Q2108*'01_설정'!B12+P2108*'01_설정'!B13)</f>
        <v/>
      </c>
      <c r="X2108" s="38" t="str">
        <f>IF(W2108="","",1+COUNTIFS($W$4:$W$3003,"&gt;"&amp;W2108)+COUNTIFS($W$4:W2108,W2108)-1)</f>
        <v/>
      </c>
    </row>
    <row r="2109" spans="1:24" ht="16.5">
      <c r="A2109" s="38" t="str">
        <f>IF('04A_국토부원자료'!A2110="","",ROW()-3)</f>
        <v/>
      </c>
      <c r="B2109" s="39">
        <f>IFERROR('04A_국토부원자료'!B2110,"")</f>
        <v>0</v>
      </c>
      <c r="C2109" s="39" t="str">
        <f>IF(B2109="","",IF('04A_국토부원자료'!C2110&lt;&gt;"",'04A_국토부원자료'!C2110,TRIM('04A_국토부원자료'!D2110&amp;IF('04A_국토부원자료'!E2110&lt;&gt;"","-"&amp;'04A_국토부원자료'!E2110,""))))</f>
        <v/>
      </c>
      <c r="D2109" s="39">
        <f>IFERROR('04A_국토부원자료'!F2110,"")</f>
        <v>0</v>
      </c>
      <c r="E2109" s="40" t="str">
        <f>IFERROR(VALUE(SUBSTITUTE('04A_국토부원자료'!G2110,",","")),"")</f>
        <v/>
      </c>
      <c r="F2109" s="41" t="str">
        <f>IFERROR(IF(AND('04A_국토부원자료'!H2110&lt;&gt;"",'04A_국토부원자료'!I2110&lt;&gt;""),DATE(INT(VALUE(SUBSTITUTE('04A_국토부원자료'!H2110,",",""))/100),MOD(VALUE(SUBSTITUTE('04A_국토부원자료'!H2110,",","")),100),VALUE(SUBSTITUTE('04A_국토부원자료'!I2110,",",""))),""),"")</f>
        <v/>
      </c>
      <c r="G2109" s="42" t="str">
        <f>IFERROR(VALUE(SUBSTITUTE('04A_국토부원자료'!J2110,",","")),"")</f>
        <v/>
      </c>
      <c r="H2109" s="43" t="str">
        <f t="shared" si="64"/>
        <v/>
      </c>
      <c r="I2109" s="43" t="str">
        <f t="shared" si="65"/>
        <v/>
      </c>
      <c r="J2109" s="38" t="str">
        <f>IFERROR(VALUE(SUBSTITUTE('04A_국토부원자료'!K2110,",","")),"")</f>
        <v/>
      </c>
      <c r="K2109" s="38" t="str">
        <f>IFERROR(VALUE(SUBSTITUTE('04A_국토부원자료'!N2110,",","")),"")</f>
        <v/>
      </c>
      <c r="L2109" s="39">
        <f>IFERROR('04A_국토부원자료'!O2110,"")</f>
        <v>0</v>
      </c>
      <c r="M2109" s="39">
        <f>IFERROR('04A_국토부원자료'!Q2110,"")</f>
        <v>0</v>
      </c>
      <c r="N2109" s="38">
        <f>IF(B2109="","",IF('02_대상물건입력'!B5="",1,IF(ISNUMBER(SEARCH('02_대상물건입력'!B5,B2109)),1,0)))</f>
        <v>0</v>
      </c>
      <c r="O2109" s="38">
        <f>IF(B2109="","",IF('02_대상물건입력'!B6="",1,IF(ISNUMBER(SEARCH('02_대상물건입력'!B6,B2109)),1,0)))</f>
        <v>0</v>
      </c>
      <c r="P2109" s="38">
        <f>IF(L2109="","",IF('02_대상물건입력'!B15="",0,IF(ISNUMBER(SEARCH('02_대상물건입력'!B15,L2109)),1,0)))</f>
        <v>0</v>
      </c>
      <c r="Q2109" s="38">
        <f>IF(D2109="","",IF('02_대상물건입력'!B8="",0,IF(ISNUMBER(SEARCH('02_대상물건입력'!B8,D2109)),1,0)))</f>
        <v>0</v>
      </c>
      <c r="R2109" s="44" t="str">
        <f>IFERROR(ABS(E2109-'02_대상물건입력'!B11)/'02_대상물건입력'!B11,"")</f>
        <v/>
      </c>
      <c r="S2109" s="38" t="str">
        <f>IFERROR(ABS(J2109-'02_대상물건입력'!B10),"")</f>
        <v/>
      </c>
      <c r="T2109" s="38" t="str">
        <f>IFERROR(ABS('01_설정'!B4-F2109),"")</f>
        <v/>
      </c>
      <c r="U2109" s="38" t="str">
        <f>IFERROR(ABS(K2109-YEAR('02_대상물건입력'!B14)),"")</f>
        <v/>
      </c>
      <c r="V2109" s="38" t="str">
        <f>IF(B2109="","",IF(AND(E2109&gt;0,F2109&gt;0,H2109&gt;0,OR('04A_국토부원자료'!P2110="",'04A_국토부원자료'!P2110="-"),IF('01_설정'!B10=1,N2109=1,TRUE),R2109&lt;='01_설정'!B5,S2109&lt;='01_설정'!B6,T2109&lt;='01_설정'!B7,U2109&lt;='01_설정'!B8),"Y",""))</f>
        <v/>
      </c>
      <c r="W2109" s="40" t="str">
        <f>IF(V2109&lt;&gt;"Y","",MAX(0,(1-R2109/'01_설정'!B5))*'01_설정'!B14+MAX(0,(1-S2109/'01_설정'!B6))*'01_설정'!B15+MAX(0,(1-T2109/'01_설정'!B7))*'01_설정'!B16+MAX(0,(1-U2109/'01_설정'!B8))*'01_설정'!B17+O2109*'01_설정'!B11+Q2109*'01_설정'!B12+P2109*'01_설정'!B13)</f>
        <v/>
      </c>
      <c r="X2109" s="38" t="str">
        <f>IF(W2109="","",1+COUNTIFS($W$4:$W$3003,"&gt;"&amp;W2109)+COUNTIFS($W$4:W2109,W2109)-1)</f>
        <v/>
      </c>
    </row>
    <row r="2110" spans="1:24" ht="16.5">
      <c r="A2110" s="38" t="str">
        <f>IF('04A_국토부원자료'!A2111="","",ROW()-3)</f>
        <v/>
      </c>
      <c r="B2110" s="39">
        <f>IFERROR('04A_국토부원자료'!B2111,"")</f>
        <v>0</v>
      </c>
      <c r="C2110" s="39" t="str">
        <f>IF(B2110="","",IF('04A_국토부원자료'!C2111&lt;&gt;"",'04A_국토부원자료'!C2111,TRIM('04A_국토부원자료'!D2111&amp;IF('04A_국토부원자료'!E2111&lt;&gt;"","-"&amp;'04A_국토부원자료'!E2111,""))))</f>
        <v/>
      </c>
      <c r="D2110" s="39">
        <f>IFERROR('04A_국토부원자료'!F2111,"")</f>
        <v>0</v>
      </c>
      <c r="E2110" s="40" t="str">
        <f>IFERROR(VALUE(SUBSTITUTE('04A_국토부원자료'!G2111,",","")),"")</f>
        <v/>
      </c>
      <c r="F2110" s="41" t="str">
        <f>IFERROR(IF(AND('04A_국토부원자료'!H2111&lt;&gt;"",'04A_국토부원자료'!I2111&lt;&gt;""),DATE(INT(VALUE(SUBSTITUTE('04A_국토부원자료'!H2111,",",""))/100),MOD(VALUE(SUBSTITUTE('04A_국토부원자료'!H2111,",","")),100),VALUE(SUBSTITUTE('04A_국토부원자료'!I2111,",",""))),""),"")</f>
        <v/>
      </c>
      <c r="G2110" s="42" t="str">
        <f>IFERROR(VALUE(SUBSTITUTE('04A_국토부원자료'!J2111,",","")),"")</f>
        <v/>
      </c>
      <c r="H2110" s="43" t="str">
        <f t="shared" si="64"/>
        <v/>
      </c>
      <c r="I2110" s="43" t="str">
        <f t="shared" si="65"/>
        <v/>
      </c>
      <c r="J2110" s="38" t="str">
        <f>IFERROR(VALUE(SUBSTITUTE('04A_국토부원자료'!K2111,",","")),"")</f>
        <v/>
      </c>
      <c r="K2110" s="38" t="str">
        <f>IFERROR(VALUE(SUBSTITUTE('04A_국토부원자료'!N2111,",","")),"")</f>
        <v/>
      </c>
      <c r="L2110" s="39">
        <f>IFERROR('04A_국토부원자료'!O2111,"")</f>
        <v>0</v>
      </c>
      <c r="M2110" s="39">
        <f>IFERROR('04A_국토부원자료'!Q2111,"")</f>
        <v>0</v>
      </c>
      <c r="N2110" s="38">
        <f>IF(B2110="","",IF('02_대상물건입력'!B5="",1,IF(ISNUMBER(SEARCH('02_대상물건입력'!B5,B2110)),1,0)))</f>
        <v>0</v>
      </c>
      <c r="O2110" s="38">
        <f>IF(B2110="","",IF('02_대상물건입력'!B6="",1,IF(ISNUMBER(SEARCH('02_대상물건입력'!B6,B2110)),1,0)))</f>
        <v>0</v>
      </c>
      <c r="P2110" s="38">
        <f>IF(L2110="","",IF('02_대상물건입력'!B15="",0,IF(ISNUMBER(SEARCH('02_대상물건입력'!B15,L2110)),1,0)))</f>
        <v>0</v>
      </c>
      <c r="Q2110" s="38">
        <f>IF(D2110="","",IF('02_대상물건입력'!B8="",0,IF(ISNUMBER(SEARCH('02_대상물건입력'!B8,D2110)),1,0)))</f>
        <v>0</v>
      </c>
      <c r="R2110" s="44" t="str">
        <f>IFERROR(ABS(E2110-'02_대상물건입력'!B11)/'02_대상물건입력'!B11,"")</f>
        <v/>
      </c>
      <c r="S2110" s="38" t="str">
        <f>IFERROR(ABS(J2110-'02_대상물건입력'!B10),"")</f>
        <v/>
      </c>
      <c r="T2110" s="38" t="str">
        <f>IFERROR(ABS('01_설정'!B4-F2110),"")</f>
        <v/>
      </c>
      <c r="U2110" s="38" t="str">
        <f>IFERROR(ABS(K2110-YEAR('02_대상물건입력'!B14)),"")</f>
        <v/>
      </c>
      <c r="V2110" s="38" t="str">
        <f>IF(B2110="","",IF(AND(E2110&gt;0,F2110&gt;0,H2110&gt;0,OR('04A_국토부원자료'!P2111="",'04A_국토부원자료'!P2111="-"),IF('01_설정'!B10=1,N2110=1,TRUE),R2110&lt;='01_설정'!B5,S2110&lt;='01_설정'!B6,T2110&lt;='01_설정'!B7,U2110&lt;='01_설정'!B8),"Y",""))</f>
        <v/>
      </c>
      <c r="W2110" s="40" t="str">
        <f>IF(V2110&lt;&gt;"Y","",MAX(0,(1-R2110/'01_설정'!B5))*'01_설정'!B14+MAX(0,(1-S2110/'01_설정'!B6))*'01_설정'!B15+MAX(0,(1-T2110/'01_설정'!B7))*'01_설정'!B16+MAX(0,(1-U2110/'01_설정'!B8))*'01_설정'!B17+O2110*'01_설정'!B11+Q2110*'01_설정'!B12+P2110*'01_설정'!B13)</f>
        <v/>
      </c>
      <c r="X2110" s="38" t="str">
        <f>IF(W2110="","",1+COUNTIFS($W$4:$W$3003,"&gt;"&amp;W2110)+COUNTIFS($W$4:W2110,W2110)-1)</f>
        <v/>
      </c>
    </row>
    <row r="2111" spans="1:24" ht="16.5">
      <c r="A2111" s="38" t="str">
        <f>IF('04A_국토부원자료'!A2112="","",ROW()-3)</f>
        <v/>
      </c>
      <c r="B2111" s="39">
        <f>IFERROR('04A_국토부원자료'!B2112,"")</f>
        <v>0</v>
      </c>
      <c r="C2111" s="39" t="str">
        <f>IF(B2111="","",IF('04A_국토부원자료'!C2112&lt;&gt;"",'04A_국토부원자료'!C2112,TRIM('04A_국토부원자료'!D2112&amp;IF('04A_국토부원자료'!E2112&lt;&gt;"","-"&amp;'04A_국토부원자료'!E2112,""))))</f>
        <v/>
      </c>
      <c r="D2111" s="39">
        <f>IFERROR('04A_국토부원자료'!F2112,"")</f>
        <v>0</v>
      </c>
      <c r="E2111" s="40" t="str">
        <f>IFERROR(VALUE(SUBSTITUTE('04A_국토부원자료'!G2112,",","")),"")</f>
        <v/>
      </c>
      <c r="F2111" s="41" t="str">
        <f>IFERROR(IF(AND('04A_국토부원자료'!H2112&lt;&gt;"",'04A_국토부원자료'!I2112&lt;&gt;""),DATE(INT(VALUE(SUBSTITUTE('04A_국토부원자료'!H2112,",",""))/100),MOD(VALUE(SUBSTITUTE('04A_국토부원자료'!H2112,",","")),100),VALUE(SUBSTITUTE('04A_국토부원자료'!I2112,",",""))),""),"")</f>
        <v/>
      </c>
      <c r="G2111" s="42" t="str">
        <f>IFERROR(VALUE(SUBSTITUTE('04A_국토부원자료'!J2112,",","")),"")</f>
        <v/>
      </c>
      <c r="H2111" s="43" t="str">
        <f t="shared" si="64"/>
        <v/>
      </c>
      <c r="I2111" s="43" t="str">
        <f t="shared" si="65"/>
        <v/>
      </c>
      <c r="J2111" s="38" t="str">
        <f>IFERROR(VALUE(SUBSTITUTE('04A_국토부원자료'!K2112,",","")),"")</f>
        <v/>
      </c>
      <c r="K2111" s="38" t="str">
        <f>IFERROR(VALUE(SUBSTITUTE('04A_국토부원자료'!N2112,",","")),"")</f>
        <v/>
      </c>
      <c r="L2111" s="39">
        <f>IFERROR('04A_국토부원자료'!O2112,"")</f>
        <v>0</v>
      </c>
      <c r="M2111" s="39">
        <f>IFERROR('04A_국토부원자료'!Q2112,"")</f>
        <v>0</v>
      </c>
      <c r="N2111" s="38">
        <f>IF(B2111="","",IF('02_대상물건입력'!B5="",1,IF(ISNUMBER(SEARCH('02_대상물건입력'!B5,B2111)),1,0)))</f>
        <v>0</v>
      </c>
      <c r="O2111" s="38">
        <f>IF(B2111="","",IF('02_대상물건입력'!B6="",1,IF(ISNUMBER(SEARCH('02_대상물건입력'!B6,B2111)),1,0)))</f>
        <v>0</v>
      </c>
      <c r="P2111" s="38">
        <f>IF(L2111="","",IF('02_대상물건입력'!B15="",0,IF(ISNUMBER(SEARCH('02_대상물건입력'!B15,L2111)),1,0)))</f>
        <v>0</v>
      </c>
      <c r="Q2111" s="38">
        <f>IF(D2111="","",IF('02_대상물건입력'!B8="",0,IF(ISNUMBER(SEARCH('02_대상물건입력'!B8,D2111)),1,0)))</f>
        <v>0</v>
      </c>
      <c r="R2111" s="44" t="str">
        <f>IFERROR(ABS(E2111-'02_대상물건입력'!B11)/'02_대상물건입력'!B11,"")</f>
        <v/>
      </c>
      <c r="S2111" s="38" t="str">
        <f>IFERROR(ABS(J2111-'02_대상물건입력'!B10),"")</f>
        <v/>
      </c>
      <c r="T2111" s="38" t="str">
        <f>IFERROR(ABS('01_설정'!B4-F2111),"")</f>
        <v/>
      </c>
      <c r="U2111" s="38" t="str">
        <f>IFERROR(ABS(K2111-YEAR('02_대상물건입력'!B14)),"")</f>
        <v/>
      </c>
      <c r="V2111" s="38" t="str">
        <f>IF(B2111="","",IF(AND(E2111&gt;0,F2111&gt;0,H2111&gt;0,OR('04A_국토부원자료'!P2112="",'04A_국토부원자료'!P2112="-"),IF('01_설정'!B10=1,N2111=1,TRUE),R2111&lt;='01_설정'!B5,S2111&lt;='01_설정'!B6,T2111&lt;='01_설정'!B7,U2111&lt;='01_설정'!B8),"Y",""))</f>
        <v/>
      </c>
      <c r="W2111" s="40" t="str">
        <f>IF(V2111&lt;&gt;"Y","",MAX(0,(1-R2111/'01_설정'!B5))*'01_설정'!B14+MAX(0,(1-S2111/'01_설정'!B6))*'01_설정'!B15+MAX(0,(1-T2111/'01_설정'!B7))*'01_설정'!B16+MAX(0,(1-U2111/'01_설정'!B8))*'01_설정'!B17+O2111*'01_설정'!B11+Q2111*'01_설정'!B12+P2111*'01_설정'!B13)</f>
        <v/>
      </c>
      <c r="X2111" s="38" t="str">
        <f>IF(W2111="","",1+COUNTIFS($W$4:$W$3003,"&gt;"&amp;W2111)+COUNTIFS($W$4:W2111,W2111)-1)</f>
        <v/>
      </c>
    </row>
    <row r="2112" spans="1:24" ht="16.5">
      <c r="A2112" s="38" t="str">
        <f>IF('04A_국토부원자료'!A2113="","",ROW()-3)</f>
        <v/>
      </c>
      <c r="B2112" s="39">
        <f>IFERROR('04A_국토부원자료'!B2113,"")</f>
        <v>0</v>
      </c>
      <c r="C2112" s="39" t="str">
        <f>IF(B2112="","",IF('04A_국토부원자료'!C2113&lt;&gt;"",'04A_국토부원자료'!C2113,TRIM('04A_국토부원자료'!D2113&amp;IF('04A_국토부원자료'!E2113&lt;&gt;"","-"&amp;'04A_국토부원자료'!E2113,""))))</f>
        <v/>
      </c>
      <c r="D2112" s="39">
        <f>IFERROR('04A_국토부원자료'!F2113,"")</f>
        <v>0</v>
      </c>
      <c r="E2112" s="40" t="str">
        <f>IFERROR(VALUE(SUBSTITUTE('04A_국토부원자료'!G2113,",","")),"")</f>
        <v/>
      </c>
      <c r="F2112" s="41" t="str">
        <f>IFERROR(IF(AND('04A_국토부원자료'!H2113&lt;&gt;"",'04A_국토부원자료'!I2113&lt;&gt;""),DATE(INT(VALUE(SUBSTITUTE('04A_국토부원자료'!H2113,",",""))/100),MOD(VALUE(SUBSTITUTE('04A_국토부원자료'!H2113,",","")),100),VALUE(SUBSTITUTE('04A_국토부원자료'!I2113,",",""))),""),"")</f>
        <v/>
      </c>
      <c r="G2112" s="42" t="str">
        <f>IFERROR(VALUE(SUBSTITUTE('04A_국토부원자료'!J2113,",","")),"")</f>
        <v/>
      </c>
      <c r="H2112" s="43" t="str">
        <f t="shared" si="64"/>
        <v/>
      </c>
      <c r="I2112" s="43" t="str">
        <f t="shared" si="65"/>
        <v/>
      </c>
      <c r="J2112" s="38" t="str">
        <f>IFERROR(VALUE(SUBSTITUTE('04A_국토부원자료'!K2113,",","")),"")</f>
        <v/>
      </c>
      <c r="K2112" s="38" t="str">
        <f>IFERROR(VALUE(SUBSTITUTE('04A_국토부원자료'!N2113,",","")),"")</f>
        <v/>
      </c>
      <c r="L2112" s="39">
        <f>IFERROR('04A_국토부원자료'!O2113,"")</f>
        <v>0</v>
      </c>
      <c r="M2112" s="39">
        <f>IFERROR('04A_국토부원자료'!Q2113,"")</f>
        <v>0</v>
      </c>
      <c r="N2112" s="38">
        <f>IF(B2112="","",IF('02_대상물건입력'!B5="",1,IF(ISNUMBER(SEARCH('02_대상물건입력'!B5,B2112)),1,0)))</f>
        <v>0</v>
      </c>
      <c r="O2112" s="38">
        <f>IF(B2112="","",IF('02_대상물건입력'!B6="",1,IF(ISNUMBER(SEARCH('02_대상물건입력'!B6,B2112)),1,0)))</f>
        <v>0</v>
      </c>
      <c r="P2112" s="38">
        <f>IF(L2112="","",IF('02_대상물건입력'!B15="",0,IF(ISNUMBER(SEARCH('02_대상물건입력'!B15,L2112)),1,0)))</f>
        <v>0</v>
      </c>
      <c r="Q2112" s="38">
        <f>IF(D2112="","",IF('02_대상물건입력'!B8="",0,IF(ISNUMBER(SEARCH('02_대상물건입력'!B8,D2112)),1,0)))</f>
        <v>0</v>
      </c>
      <c r="R2112" s="44" t="str">
        <f>IFERROR(ABS(E2112-'02_대상물건입력'!B11)/'02_대상물건입력'!B11,"")</f>
        <v/>
      </c>
      <c r="S2112" s="38" t="str">
        <f>IFERROR(ABS(J2112-'02_대상물건입력'!B10),"")</f>
        <v/>
      </c>
      <c r="T2112" s="38" t="str">
        <f>IFERROR(ABS('01_설정'!B4-F2112),"")</f>
        <v/>
      </c>
      <c r="U2112" s="38" t="str">
        <f>IFERROR(ABS(K2112-YEAR('02_대상물건입력'!B14)),"")</f>
        <v/>
      </c>
      <c r="V2112" s="38" t="str">
        <f>IF(B2112="","",IF(AND(E2112&gt;0,F2112&gt;0,H2112&gt;0,OR('04A_국토부원자료'!P2113="",'04A_국토부원자료'!P2113="-"),IF('01_설정'!B10=1,N2112=1,TRUE),R2112&lt;='01_설정'!B5,S2112&lt;='01_설정'!B6,T2112&lt;='01_설정'!B7,U2112&lt;='01_설정'!B8),"Y",""))</f>
        <v/>
      </c>
      <c r="W2112" s="40" t="str">
        <f>IF(V2112&lt;&gt;"Y","",MAX(0,(1-R2112/'01_설정'!B5))*'01_설정'!B14+MAX(0,(1-S2112/'01_설정'!B6))*'01_설정'!B15+MAX(0,(1-T2112/'01_설정'!B7))*'01_설정'!B16+MAX(0,(1-U2112/'01_설정'!B8))*'01_설정'!B17+O2112*'01_설정'!B11+Q2112*'01_설정'!B12+P2112*'01_설정'!B13)</f>
        <v/>
      </c>
      <c r="X2112" s="38" t="str">
        <f>IF(W2112="","",1+COUNTIFS($W$4:$W$3003,"&gt;"&amp;W2112)+COUNTIFS($W$4:W2112,W2112)-1)</f>
        <v/>
      </c>
    </row>
    <row r="2113" spans="1:24" ht="16.5">
      <c r="A2113" s="38" t="str">
        <f>IF('04A_국토부원자료'!A2114="","",ROW()-3)</f>
        <v/>
      </c>
      <c r="B2113" s="39">
        <f>IFERROR('04A_국토부원자료'!B2114,"")</f>
        <v>0</v>
      </c>
      <c r="C2113" s="39" t="str">
        <f>IF(B2113="","",IF('04A_국토부원자료'!C2114&lt;&gt;"",'04A_국토부원자료'!C2114,TRIM('04A_국토부원자료'!D2114&amp;IF('04A_국토부원자료'!E2114&lt;&gt;"","-"&amp;'04A_국토부원자료'!E2114,""))))</f>
        <v/>
      </c>
      <c r="D2113" s="39">
        <f>IFERROR('04A_국토부원자료'!F2114,"")</f>
        <v>0</v>
      </c>
      <c r="E2113" s="40" t="str">
        <f>IFERROR(VALUE(SUBSTITUTE('04A_국토부원자료'!G2114,",","")),"")</f>
        <v/>
      </c>
      <c r="F2113" s="41" t="str">
        <f>IFERROR(IF(AND('04A_국토부원자료'!H2114&lt;&gt;"",'04A_국토부원자료'!I2114&lt;&gt;""),DATE(INT(VALUE(SUBSTITUTE('04A_국토부원자료'!H2114,",",""))/100),MOD(VALUE(SUBSTITUTE('04A_국토부원자료'!H2114,",","")),100),VALUE(SUBSTITUTE('04A_국토부원자료'!I2114,",",""))),""),"")</f>
        <v/>
      </c>
      <c r="G2113" s="42" t="str">
        <f>IFERROR(VALUE(SUBSTITUTE('04A_국토부원자료'!J2114,",","")),"")</f>
        <v/>
      </c>
      <c r="H2113" s="43" t="str">
        <f t="shared" si="64"/>
        <v/>
      </c>
      <c r="I2113" s="43" t="str">
        <f t="shared" si="65"/>
        <v/>
      </c>
      <c r="J2113" s="38" t="str">
        <f>IFERROR(VALUE(SUBSTITUTE('04A_국토부원자료'!K2114,",","")),"")</f>
        <v/>
      </c>
      <c r="K2113" s="38" t="str">
        <f>IFERROR(VALUE(SUBSTITUTE('04A_국토부원자료'!N2114,",","")),"")</f>
        <v/>
      </c>
      <c r="L2113" s="39">
        <f>IFERROR('04A_국토부원자료'!O2114,"")</f>
        <v>0</v>
      </c>
      <c r="M2113" s="39">
        <f>IFERROR('04A_국토부원자료'!Q2114,"")</f>
        <v>0</v>
      </c>
      <c r="N2113" s="38">
        <f>IF(B2113="","",IF('02_대상물건입력'!B5="",1,IF(ISNUMBER(SEARCH('02_대상물건입력'!B5,B2113)),1,0)))</f>
        <v>0</v>
      </c>
      <c r="O2113" s="38">
        <f>IF(B2113="","",IF('02_대상물건입력'!B6="",1,IF(ISNUMBER(SEARCH('02_대상물건입력'!B6,B2113)),1,0)))</f>
        <v>0</v>
      </c>
      <c r="P2113" s="38">
        <f>IF(L2113="","",IF('02_대상물건입력'!B15="",0,IF(ISNUMBER(SEARCH('02_대상물건입력'!B15,L2113)),1,0)))</f>
        <v>0</v>
      </c>
      <c r="Q2113" s="38">
        <f>IF(D2113="","",IF('02_대상물건입력'!B8="",0,IF(ISNUMBER(SEARCH('02_대상물건입력'!B8,D2113)),1,0)))</f>
        <v>0</v>
      </c>
      <c r="R2113" s="44" t="str">
        <f>IFERROR(ABS(E2113-'02_대상물건입력'!B11)/'02_대상물건입력'!B11,"")</f>
        <v/>
      </c>
      <c r="S2113" s="38" t="str">
        <f>IFERROR(ABS(J2113-'02_대상물건입력'!B10),"")</f>
        <v/>
      </c>
      <c r="T2113" s="38" t="str">
        <f>IFERROR(ABS('01_설정'!B4-F2113),"")</f>
        <v/>
      </c>
      <c r="U2113" s="38" t="str">
        <f>IFERROR(ABS(K2113-YEAR('02_대상물건입력'!B14)),"")</f>
        <v/>
      </c>
      <c r="V2113" s="38" t="str">
        <f>IF(B2113="","",IF(AND(E2113&gt;0,F2113&gt;0,H2113&gt;0,OR('04A_국토부원자료'!P2114="",'04A_국토부원자료'!P2114="-"),IF('01_설정'!B10=1,N2113=1,TRUE),R2113&lt;='01_설정'!B5,S2113&lt;='01_설정'!B6,T2113&lt;='01_설정'!B7,U2113&lt;='01_설정'!B8),"Y",""))</f>
        <v/>
      </c>
      <c r="W2113" s="40" t="str">
        <f>IF(V2113&lt;&gt;"Y","",MAX(0,(1-R2113/'01_설정'!B5))*'01_설정'!B14+MAX(0,(1-S2113/'01_설정'!B6))*'01_설정'!B15+MAX(0,(1-T2113/'01_설정'!B7))*'01_설정'!B16+MAX(0,(1-U2113/'01_설정'!B8))*'01_설정'!B17+O2113*'01_설정'!B11+Q2113*'01_설정'!B12+P2113*'01_설정'!B13)</f>
        <v/>
      </c>
      <c r="X2113" s="38" t="str">
        <f>IF(W2113="","",1+COUNTIFS($W$4:$W$3003,"&gt;"&amp;W2113)+COUNTIFS($W$4:W2113,W2113)-1)</f>
        <v/>
      </c>
    </row>
    <row r="2114" spans="1:24" ht="16.5">
      <c r="A2114" s="38" t="str">
        <f>IF('04A_국토부원자료'!A2115="","",ROW()-3)</f>
        <v/>
      </c>
      <c r="B2114" s="39">
        <f>IFERROR('04A_국토부원자료'!B2115,"")</f>
        <v>0</v>
      </c>
      <c r="C2114" s="39" t="str">
        <f>IF(B2114="","",IF('04A_국토부원자료'!C2115&lt;&gt;"",'04A_국토부원자료'!C2115,TRIM('04A_국토부원자료'!D2115&amp;IF('04A_국토부원자료'!E2115&lt;&gt;"","-"&amp;'04A_국토부원자료'!E2115,""))))</f>
        <v/>
      </c>
      <c r="D2114" s="39">
        <f>IFERROR('04A_국토부원자료'!F2115,"")</f>
        <v>0</v>
      </c>
      <c r="E2114" s="40" t="str">
        <f>IFERROR(VALUE(SUBSTITUTE('04A_국토부원자료'!G2115,",","")),"")</f>
        <v/>
      </c>
      <c r="F2114" s="41" t="str">
        <f>IFERROR(IF(AND('04A_국토부원자료'!H2115&lt;&gt;"",'04A_국토부원자료'!I2115&lt;&gt;""),DATE(INT(VALUE(SUBSTITUTE('04A_국토부원자료'!H2115,",",""))/100),MOD(VALUE(SUBSTITUTE('04A_국토부원자료'!H2115,",","")),100),VALUE(SUBSTITUTE('04A_국토부원자료'!I2115,",",""))),""),"")</f>
        <v/>
      </c>
      <c r="G2114" s="42" t="str">
        <f>IFERROR(VALUE(SUBSTITUTE('04A_국토부원자료'!J2115,",","")),"")</f>
        <v/>
      </c>
      <c r="H2114" s="43" t="str">
        <f t="shared" si="64"/>
        <v/>
      </c>
      <c r="I2114" s="43" t="str">
        <f t="shared" si="65"/>
        <v/>
      </c>
      <c r="J2114" s="38" t="str">
        <f>IFERROR(VALUE(SUBSTITUTE('04A_국토부원자료'!K2115,",","")),"")</f>
        <v/>
      </c>
      <c r="K2114" s="38" t="str">
        <f>IFERROR(VALUE(SUBSTITUTE('04A_국토부원자료'!N2115,",","")),"")</f>
        <v/>
      </c>
      <c r="L2114" s="39">
        <f>IFERROR('04A_국토부원자료'!O2115,"")</f>
        <v>0</v>
      </c>
      <c r="M2114" s="39">
        <f>IFERROR('04A_국토부원자료'!Q2115,"")</f>
        <v>0</v>
      </c>
      <c r="N2114" s="38">
        <f>IF(B2114="","",IF('02_대상물건입력'!B5="",1,IF(ISNUMBER(SEARCH('02_대상물건입력'!B5,B2114)),1,0)))</f>
        <v>0</v>
      </c>
      <c r="O2114" s="38">
        <f>IF(B2114="","",IF('02_대상물건입력'!B6="",1,IF(ISNUMBER(SEARCH('02_대상물건입력'!B6,B2114)),1,0)))</f>
        <v>0</v>
      </c>
      <c r="P2114" s="38">
        <f>IF(L2114="","",IF('02_대상물건입력'!B15="",0,IF(ISNUMBER(SEARCH('02_대상물건입력'!B15,L2114)),1,0)))</f>
        <v>0</v>
      </c>
      <c r="Q2114" s="38">
        <f>IF(D2114="","",IF('02_대상물건입력'!B8="",0,IF(ISNUMBER(SEARCH('02_대상물건입력'!B8,D2114)),1,0)))</f>
        <v>0</v>
      </c>
      <c r="R2114" s="44" t="str">
        <f>IFERROR(ABS(E2114-'02_대상물건입력'!B11)/'02_대상물건입력'!B11,"")</f>
        <v/>
      </c>
      <c r="S2114" s="38" t="str">
        <f>IFERROR(ABS(J2114-'02_대상물건입력'!B10),"")</f>
        <v/>
      </c>
      <c r="T2114" s="38" t="str">
        <f>IFERROR(ABS('01_설정'!B4-F2114),"")</f>
        <v/>
      </c>
      <c r="U2114" s="38" t="str">
        <f>IFERROR(ABS(K2114-YEAR('02_대상물건입력'!B14)),"")</f>
        <v/>
      </c>
      <c r="V2114" s="38" t="str">
        <f>IF(B2114="","",IF(AND(E2114&gt;0,F2114&gt;0,H2114&gt;0,OR('04A_국토부원자료'!P2115="",'04A_국토부원자료'!P2115="-"),IF('01_설정'!B10=1,N2114=1,TRUE),R2114&lt;='01_설정'!B5,S2114&lt;='01_설정'!B6,T2114&lt;='01_설정'!B7,U2114&lt;='01_설정'!B8),"Y",""))</f>
        <v/>
      </c>
      <c r="W2114" s="40" t="str">
        <f>IF(V2114&lt;&gt;"Y","",MAX(0,(1-R2114/'01_설정'!B5))*'01_설정'!B14+MAX(0,(1-S2114/'01_설정'!B6))*'01_설정'!B15+MAX(0,(1-T2114/'01_설정'!B7))*'01_설정'!B16+MAX(0,(1-U2114/'01_설정'!B8))*'01_설정'!B17+O2114*'01_설정'!B11+Q2114*'01_설정'!B12+P2114*'01_설정'!B13)</f>
        <v/>
      </c>
      <c r="X2114" s="38" t="str">
        <f>IF(W2114="","",1+COUNTIFS($W$4:$W$3003,"&gt;"&amp;W2114)+COUNTIFS($W$4:W2114,W2114)-1)</f>
        <v/>
      </c>
    </row>
    <row r="2115" spans="1:24" ht="16.5">
      <c r="A2115" s="38" t="str">
        <f>IF('04A_국토부원자료'!A2116="","",ROW()-3)</f>
        <v/>
      </c>
      <c r="B2115" s="39">
        <f>IFERROR('04A_국토부원자료'!B2116,"")</f>
        <v>0</v>
      </c>
      <c r="C2115" s="39" t="str">
        <f>IF(B2115="","",IF('04A_국토부원자료'!C2116&lt;&gt;"",'04A_국토부원자료'!C2116,TRIM('04A_국토부원자료'!D2116&amp;IF('04A_국토부원자료'!E2116&lt;&gt;"","-"&amp;'04A_국토부원자료'!E2116,""))))</f>
        <v/>
      </c>
      <c r="D2115" s="39">
        <f>IFERROR('04A_국토부원자료'!F2116,"")</f>
        <v>0</v>
      </c>
      <c r="E2115" s="40" t="str">
        <f>IFERROR(VALUE(SUBSTITUTE('04A_국토부원자료'!G2116,",","")),"")</f>
        <v/>
      </c>
      <c r="F2115" s="41" t="str">
        <f>IFERROR(IF(AND('04A_국토부원자료'!H2116&lt;&gt;"",'04A_국토부원자료'!I2116&lt;&gt;""),DATE(INT(VALUE(SUBSTITUTE('04A_국토부원자료'!H2116,",",""))/100),MOD(VALUE(SUBSTITUTE('04A_국토부원자료'!H2116,",","")),100),VALUE(SUBSTITUTE('04A_국토부원자료'!I2116,",",""))),""),"")</f>
        <v/>
      </c>
      <c r="G2115" s="42" t="str">
        <f>IFERROR(VALUE(SUBSTITUTE('04A_국토부원자료'!J2116,",","")),"")</f>
        <v/>
      </c>
      <c r="H2115" s="43" t="str">
        <f t="shared" si="64"/>
        <v/>
      </c>
      <c r="I2115" s="43" t="str">
        <f t="shared" si="65"/>
        <v/>
      </c>
      <c r="J2115" s="38" t="str">
        <f>IFERROR(VALUE(SUBSTITUTE('04A_국토부원자료'!K2116,",","")),"")</f>
        <v/>
      </c>
      <c r="K2115" s="38" t="str">
        <f>IFERROR(VALUE(SUBSTITUTE('04A_국토부원자료'!N2116,",","")),"")</f>
        <v/>
      </c>
      <c r="L2115" s="39">
        <f>IFERROR('04A_국토부원자료'!O2116,"")</f>
        <v>0</v>
      </c>
      <c r="M2115" s="39">
        <f>IFERROR('04A_국토부원자료'!Q2116,"")</f>
        <v>0</v>
      </c>
      <c r="N2115" s="38">
        <f>IF(B2115="","",IF('02_대상물건입력'!B5="",1,IF(ISNUMBER(SEARCH('02_대상물건입력'!B5,B2115)),1,0)))</f>
        <v>0</v>
      </c>
      <c r="O2115" s="38">
        <f>IF(B2115="","",IF('02_대상물건입력'!B6="",1,IF(ISNUMBER(SEARCH('02_대상물건입력'!B6,B2115)),1,0)))</f>
        <v>0</v>
      </c>
      <c r="P2115" s="38">
        <f>IF(L2115="","",IF('02_대상물건입력'!B15="",0,IF(ISNUMBER(SEARCH('02_대상물건입력'!B15,L2115)),1,0)))</f>
        <v>0</v>
      </c>
      <c r="Q2115" s="38">
        <f>IF(D2115="","",IF('02_대상물건입력'!B8="",0,IF(ISNUMBER(SEARCH('02_대상물건입력'!B8,D2115)),1,0)))</f>
        <v>0</v>
      </c>
      <c r="R2115" s="44" t="str">
        <f>IFERROR(ABS(E2115-'02_대상물건입력'!B11)/'02_대상물건입력'!B11,"")</f>
        <v/>
      </c>
      <c r="S2115" s="38" t="str">
        <f>IFERROR(ABS(J2115-'02_대상물건입력'!B10),"")</f>
        <v/>
      </c>
      <c r="T2115" s="38" t="str">
        <f>IFERROR(ABS('01_설정'!B4-F2115),"")</f>
        <v/>
      </c>
      <c r="U2115" s="38" t="str">
        <f>IFERROR(ABS(K2115-YEAR('02_대상물건입력'!B14)),"")</f>
        <v/>
      </c>
      <c r="V2115" s="38" t="str">
        <f>IF(B2115="","",IF(AND(E2115&gt;0,F2115&gt;0,H2115&gt;0,OR('04A_국토부원자료'!P2116="",'04A_국토부원자료'!P2116="-"),IF('01_설정'!B10=1,N2115=1,TRUE),R2115&lt;='01_설정'!B5,S2115&lt;='01_설정'!B6,T2115&lt;='01_설정'!B7,U2115&lt;='01_설정'!B8),"Y",""))</f>
        <v/>
      </c>
      <c r="W2115" s="40" t="str">
        <f>IF(V2115&lt;&gt;"Y","",MAX(0,(1-R2115/'01_설정'!B5))*'01_설정'!B14+MAX(0,(1-S2115/'01_설정'!B6))*'01_설정'!B15+MAX(0,(1-T2115/'01_설정'!B7))*'01_설정'!B16+MAX(0,(1-U2115/'01_설정'!B8))*'01_설정'!B17+O2115*'01_설정'!B11+Q2115*'01_설정'!B12+P2115*'01_설정'!B13)</f>
        <v/>
      </c>
      <c r="X2115" s="38" t="str">
        <f>IF(W2115="","",1+COUNTIFS($W$4:$W$3003,"&gt;"&amp;W2115)+COUNTIFS($W$4:W2115,W2115)-1)</f>
        <v/>
      </c>
    </row>
    <row r="2116" spans="1:24" ht="16.5">
      <c r="A2116" s="38" t="str">
        <f>IF('04A_국토부원자료'!A2117="","",ROW()-3)</f>
        <v/>
      </c>
      <c r="B2116" s="39">
        <f>IFERROR('04A_국토부원자료'!B2117,"")</f>
        <v>0</v>
      </c>
      <c r="C2116" s="39" t="str">
        <f>IF(B2116="","",IF('04A_국토부원자료'!C2117&lt;&gt;"",'04A_국토부원자료'!C2117,TRIM('04A_국토부원자료'!D2117&amp;IF('04A_국토부원자료'!E2117&lt;&gt;"","-"&amp;'04A_국토부원자료'!E2117,""))))</f>
        <v/>
      </c>
      <c r="D2116" s="39">
        <f>IFERROR('04A_국토부원자료'!F2117,"")</f>
        <v>0</v>
      </c>
      <c r="E2116" s="40" t="str">
        <f>IFERROR(VALUE(SUBSTITUTE('04A_국토부원자료'!G2117,",","")),"")</f>
        <v/>
      </c>
      <c r="F2116" s="41" t="str">
        <f>IFERROR(IF(AND('04A_국토부원자료'!H2117&lt;&gt;"",'04A_국토부원자료'!I2117&lt;&gt;""),DATE(INT(VALUE(SUBSTITUTE('04A_국토부원자료'!H2117,",",""))/100),MOD(VALUE(SUBSTITUTE('04A_국토부원자료'!H2117,",","")),100),VALUE(SUBSTITUTE('04A_국토부원자료'!I2117,",",""))),""),"")</f>
        <v/>
      </c>
      <c r="G2116" s="42" t="str">
        <f>IFERROR(VALUE(SUBSTITUTE('04A_국토부원자료'!J2117,",","")),"")</f>
        <v/>
      </c>
      <c r="H2116" s="43" t="str">
        <f t="shared" ref="H2116:H2179" si="66">IF(G2116="","",G2116*10000)</f>
        <v/>
      </c>
      <c r="I2116" s="43" t="str">
        <f t="shared" ref="I2116:I2179" si="67">IFERROR(IF(AND(H2116&gt;0,E2116&gt;0),H2116/E2116,""),"")</f>
        <v/>
      </c>
      <c r="J2116" s="38" t="str">
        <f>IFERROR(VALUE(SUBSTITUTE('04A_국토부원자료'!K2117,",","")),"")</f>
        <v/>
      </c>
      <c r="K2116" s="38" t="str">
        <f>IFERROR(VALUE(SUBSTITUTE('04A_국토부원자료'!N2117,",","")),"")</f>
        <v/>
      </c>
      <c r="L2116" s="39">
        <f>IFERROR('04A_국토부원자료'!O2117,"")</f>
        <v>0</v>
      </c>
      <c r="M2116" s="39">
        <f>IFERROR('04A_국토부원자료'!Q2117,"")</f>
        <v>0</v>
      </c>
      <c r="N2116" s="38">
        <f>IF(B2116="","",IF('02_대상물건입력'!B5="",1,IF(ISNUMBER(SEARCH('02_대상물건입력'!B5,B2116)),1,0)))</f>
        <v>0</v>
      </c>
      <c r="O2116" s="38">
        <f>IF(B2116="","",IF('02_대상물건입력'!B6="",1,IF(ISNUMBER(SEARCH('02_대상물건입력'!B6,B2116)),1,0)))</f>
        <v>0</v>
      </c>
      <c r="P2116" s="38">
        <f>IF(L2116="","",IF('02_대상물건입력'!B15="",0,IF(ISNUMBER(SEARCH('02_대상물건입력'!B15,L2116)),1,0)))</f>
        <v>0</v>
      </c>
      <c r="Q2116" s="38">
        <f>IF(D2116="","",IF('02_대상물건입력'!B8="",0,IF(ISNUMBER(SEARCH('02_대상물건입력'!B8,D2116)),1,0)))</f>
        <v>0</v>
      </c>
      <c r="R2116" s="44" t="str">
        <f>IFERROR(ABS(E2116-'02_대상물건입력'!B11)/'02_대상물건입력'!B11,"")</f>
        <v/>
      </c>
      <c r="S2116" s="38" t="str">
        <f>IFERROR(ABS(J2116-'02_대상물건입력'!B10),"")</f>
        <v/>
      </c>
      <c r="T2116" s="38" t="str">
        <f>IFERROR(ABS('01_설정'!B4-F2116),"")</f>
        <v/>
      </c>
      <c r="U2116" s="38" t="str">
        <f>IFERROR(ABS(K2116-YEAR('02_대상물건입력'!B14)),"")</f>
        <v/>
      </c>
      <c r="V2116" s="38" t="str">
        <f>IF(B2116="","",IF(AND(E2116&gt;0,F2116&gt;0,H2116&gt;0,OR('04A_국토부원자료'!P2117="",'04A_국토부원자료'!P2117="-"),IF('01_설정'!B10=1,N2116=1,TRUE),R2116&lt;='01_설정'!B5,S2116&lt;='01_설정'!B6,T2116&lt;='01_설정'!B7,U2116&lt;='01_설정'!B8),"Y",""))</f>
        <v/>
      </c>
      <c r="W2116" s="40" t="str">
        <f>IF(V2116&lt;&gt;"Y","",MAX(0,(1-R2116/'01_설정'!B5))*'01_설정'!B14+MAX(0,(1-S2116/'01_설정'!B6))*'01_설정'!B15+MAX(0,(1-T2116/'01_설정'!B7))*'01_설정'!B16+MAX(0,(1-U2116/'01_설정'!B8))*'01_설정'!B17+O2116*'01_설정'!B11+Q2116*'01_설정'!B12+P2116*'01_설정'!B13)</f>
        <v/>
      </c>
      <c r="X2116" s="38" t="str">
        <f>IF(W2116="","",1+COUNTIFS($W$4:$W$3003,"&gt;"&amp;W2116)+COUNTIFS($W$4:W2116,W2116)-1)</f>
        <v/>
      </c>
    </row>
    <row r="2117" spans="1:24" ht="16.5">
      <c r="A2117" s="38" t="str">
        <f>IF('04A_국토부원자료'!A2118="","",ROW()-3)</f>
        <v/>
      </c>
      <c r="B2117" s="39">
        <f>IFERROR('04A_국토부원자료'!B2118,"")</f>
        <v>0</v>
      </c>
      <c r="C2117" s="39" t="str">
        <f>IF(B2117="","",IF('04A_국토부원자료'!C2118&lt;&gt;"",'04A_국토부원자료'!C2118,TRIM('04A_국토부원자료'!D2118&amp;IF('04A_국토부원자료'!E2118&lt;&gt;"","-"&amp;'04A_국토부원자료'!E2118,""))))</f>
        <v/>
      </c>
      <c r="D2117" s="39">
        <f>IFERROR('04A_국토부원자료'!F2118,"")</f>
        <v>0</v>
      </c>
      <c r="E2117" s="40" t="str">
        <f>IFERROR(VALUE(SUBSTITUTE('04A_국토부원자료'!G2118,",","")),"")</f>
        <v/>
      </c>
      <c r="F2117" s="41" t="str">
        <f>IFERROR(IF(AND('04A_국토부원자료'!H2118&lt;&gt;"",'04A_국토부원자료'!I2118&lt;&gt;""),DATE(INT(VALUE(SUBSTITUTE('04A_국토부원자료'!H2118,",",""))/100),MOD(VALUE(SUBSTITUTE('04A_국토부원자료'!H2118,",","")),100),VALUE(SUBSTITUTE('04A_국토부원자료'!I2118,",",""))),""),"")</f>
        <v/>
      </c>
      <c r="G2117" s="42" t="str">
        <f>IFERROR(VALUE(SUBSTITUTE('04A_국토부원자료'!J2118,",","")),"")</f>
        <v/>
      </c>
      <c r="H2117" s="43" t="str">
        <f t="shared" si="66"/>
        <v/>
      </c>
      <c r="I2117" s="43" t="str">
        <f t="shared" si="67"/>
        <v/>
      </c>
      <c r="J2117" s="38" t="str">
        <f>IFERROR(VALUE(SUBSTITUTE('04A_국토부원자료'!K2118,",","")),"")</f>
        <v/>
      </c>
      <c r="K2117" s="38" t="str">
        <f>IFERROR(VALUE(SUBSTITUTE('04A_국토부원자료'!N2118,",","")),"")</f>
        <v/>
      </c>
      <c r="L2117" s="39">
        <f>IFERROR('04A_국토부원자료'!O2118,"")</f>
        <v>0</v>
      </c>
      <c r="M2117" s="39">
        <f>IFERROR('04A_국토부원자료'!Q2118,"")</f>
        <v>0</v>
      </c>
      <c r="N2117" s="38">
        <f>IF(B2117="","",IF('02_대상물건입력'!B5="",1,IF(ISNUMBER(SEARCH('02_대상물건입력'!B5,B2117)),1,0)))</f>
        <v>0</v>
      </c>
      <c r="O2117" s="38">
        <f>IF(B2117="","",IF('02_대상물건입력'!B6="",1,IF(ISNUMBER(SEARCH('02_대상물건입력'!B6,B2117)),1,0)))</f>
        <v>0</v>
      </c>
      <c r="P2117" s="38">
        <f>IF(L2117="","",IF('02_대상물건입력'!B15="",0,IF(ISNUMBER(SEARCH('02_대상물건입력'!B15,L2117)),1,0)))</f>
        <v>0</v>
      </c>
      <c r="Q2117" s="38">
        <f>IF(D2117="","",IF('02_대상물건입력'!B8="",0,IF(ISNUMBER(SEARCH('02_대상물건입력'!B8,D2117)),1,0)))</f>
        <v>0</v>
      </c>
      <c r="R2117" s="44" t="str">
        <f>IFERROR(ABS(E2117-'02_대상물건입력'!B11)/'02_대상물건입력'!B11,"")</f>
        <v/>
      </c>
      <c r="S2117" s="38" t="str">
        <f>IFERROR(ABS(J2117-'02_대상물건입력'!B10),"")</f>
        <v/>
      </c>
      <c r="T2117" s="38" t="str">
        <f>IFERROR(ABS('01_설정'!B4-F2117),"")</f>
        <v/>
      </c>
      <c r="U2117" s="38" t="str">
        <f>IFERROR(ABS(K2117-YEAR('02_대상물건입력'!B14)),"")</f>
        <v/>
      </c>
      <c r="V2117" s="38" t="str">
        <f>IF(B2117="","",IF(AND(E2117&gt;0,F2117&gt;0,H2117&gt;0,OR('04A_국토부원자료'!P2118="",'04A_국토부원자료'!P2118="-"),IF('01_설정'!B10=1,N2117=1,TRUE),R2117&lt;='01_설정'!B5,S2117&lt;='01_설정'!B6,T2117&lt;='01_설정'!B7,U2117&lt;='01_설정'!B8),"Y",""))</f>
        <v/>
      </c>
      <c r="W2117" s="40" t="str">
        <f>IF(V2117&lt;&gt;"Y","",MAX(0,(1-R2117/'01_설정'!B5))*'01_설정'!B14+MAX(0,(1-S2117/'01_설정'!B6))*'01_설정'!B15+MAX(0,(1-T2117/'01_설정'!B7))*'01_설정'!B16+MAX(0,(1-U2117/'01_설정'!B8))*'01_설정'!B17+O2117*'01_설정'!B11+Q2117*'01_설정'!B12+P2117*'01_설정'!B13)</f>
        <v/>
      </c>
      <c r="X2117" s="38" t="str">
        <f>IF(W2117="","",1+COUNTIFS($W$4:$W$3003,"&gt;"&amp;W2117)+COUNTIFS($W$4:W2117,W2117)-1)</f>
        <v/>
      </c>
    </row>
    <row r="2118" spans="1:24" ht="16.5">
      <c r="A2118" s="38" t="str">
        <f>IF('04A_국토부원자료'!A2119="","",ROW()-3)</f>
        <v/>
      </c>
      <c r="B2118" s="39">
        <f>IFERROR('04A_국토부원자료'!B2119,"")</f>
        <v>0</v>
      </c>
      <c r="C2118" s="39" t="str">
        <f>IF(B2118="","",IF('04A_국토부원자료'!C2119&lt;&gt;"",'04A_국토부원자료'!C2119,TRIM('04A_국토부원자료'!D2119&amp;IF('04A_국토부원자료'!E2119&lt;&gt;"","-"&amp;'04A_국토부원자료'!E2119,""))))</f>
        <v/>
      </c>
      <c r="D2118" s="39">
        <f>IFERROR('04A_국토부원자료'!F2119,"")</f>
        <v>0</v>
      </c>
      <c r="E2118" s="40" t="str">
        <f>IFERROR(VALUE(SUBSTITUTE('04A_국토부원자료'!G2119,",","")),"")</f>
        <v/>
      </c>
      <c r="F2118" s="41" t="str">
        <f>IFERROR(IF(AND('04A_국토부원자료'!H2119&lt;&gt;"",'04A_국토부원자료'!I2119&lt;&gt;""),DATE(INT(VALUE(SUBSTITUTE('04A_국토부원자료'!H2119,",",""))/100),MOD(VALUE(SUBSTITUTE('04A_국토부원자료'!H2119,",","")),100),VALUE(SUBSTITUTE('04A_국토부원자료'!I2119,",",""))),""),"")</f>
        <v/>
      </c>
      <c r="G2118" s="42" t="str">
        <f>IFERROR(VALUE(SUBSTITUTE('04A_국토부원자료'!J2119,",","")),"")</f>
        <v/>
      </c>
      <c r="H2118" s="43" t="str">
        <f t="shared" si="66"/>
        <v/>
      </c>
      <c r="I2118" s="43" t="str">
        <f t="shared" si="67"/>
        <v/>
      </c>
      <c r="J2118" s="38" t="str">
        <f>IFERROR(VALUE(SUBSTITUTE('04A_국토부원자료'!K2119,",","")),"")</f>
        <v/>
      </c>
      <c r="K2118" s="38" t="str">
        <f>IFERROR(VALUE(SUBSTITUTE('04A_국토부원자료'!N2119,",","")),"")</f>
        <v/>
      </c>
      <c r="L2118" s="39">
        <f>IFERROR('04A_국토부원자료'!O2119,"")</f>
        <v>0</v>
      </c>
      <c r="M2118" s="39">
        <f>IFERROR('04A_국토부원자료'!Q2119,"")</f>
        <v>0</v>
      </c>
      <c r="N2118" s="38">
        <f>IF(B2118="","",IF('02_대상물건입력'!B5="",1,IF(ISNUMBER(SEARCH('02_대상물건입력'!B5,B2118)),1,0)))</f>
        <v>0</v>
      </c>
      <c r="O2118" s="38">
        <f>IF(B2118="","",IF('02_대상물건입력'!B6="",1,IF(ISNUMBER(SEARCH('02_대상물건입력'!B6,B2118)),1,0)))</f>
        <v>0</v>
      </c>
      <c r="P2118" s="38">
        <f>IF(L2118="","",IF('02_대상물건입력'!B15="",0,IF(ISNUMBER(SEARCH('02_대상물건입력'!B15,L2118)),1,0)))</f>
        <v>0</v>
      </c>
      <c r="Q2118" s="38">
        <f>IF(D2118="","",IF('02_대상물건입력'!B8="",0,IF(ISNUMBER(SEARCH('02_대상물건입력'!B8,D2118)),1,0)))</f>
        <v>0</v>
      </c>
      <c r="R2118" s="44" t="str">
        <f>IFERROR(ABS(E2118-'02_대상물건입력'!B11)/'02_대상물건입력'!B11,"")</f>
        <v/>
      </c>
      <c r="S2118" s="38" t="str">
        <f>IFERROR(ABS(J2118-'02_대상물건입력'!B10),"")</f>
        <v/>
      </c>
      <c r="T2118" s="38" t="str">
        <f>IFERROR(ABS('01_설정'!B4-F2118),"")</f>
        <v/>
      </c>
      <c r="U2118" s="38" t="str">
        <f>IFERROR(ABS(K2118-YEAR('02_대상물건입력'!B14)),"")</f>
        <v/>
      </c>
      <c r="V2118" s="38" t="str">
        <f>IF(B2118="","",IF(AND(E2118&gt;0,F2118&gt;0,H2118&gt;0,OR('04A_국토부원자료'!P2119="",'04A_국토부원자료'!P2119="-"),IF('01_설정'!B10=1,N2118=1,TRUE),R2118&lt;='01_설정'!B5,S2118&lt;='01_설정'!B6,T2118&lt;='01_설정'!B7,U2118&lt;='01_설정'!B8),"Y",""))</f>
        <v/>
      </c>
      <c r="W2118" s="40" t="str">
        <f>IF(V2118&lt;&gt;"Y","",MAX(0,(1-R2118/'01_설정'!B5))*'01_설정'!B14+MAX(0,(1-S2118/'01_설정'!B6))*'01_설정'!B15+MAX(0,(1-T2118/'01_설정'!B7))*'01_설정'!B16+MAX(0,(1-U2118/'01_설정'!B8))*'01_설정'!B17+O2118*'01_설정'!B11+Q2118*'01_설정'!B12+P2118*'01_설정'!B13)</f>
        <v/>
      </c>
      <c r="X2118" s="38" t="str">
        <f>IF(W2118="","",1+COUNTIFS($W$4:$W$3003,"&gt;"&amp;W2118)+COUNTIFS($W$4:W2118,W2118)-1)</f>
        <v/>
      </c>
    </row>
    <row r="2119" spans="1:24" ht="16.5">
      <c r="A2119" s="38" t="str">
        <f>IF('04A_국토부원자료'!A2120="","",ROW()-3)</f>
        <v/>
      </c>
      <c r="B2119" s="39">
        <f>IFERROR('04A_국토부원자료'!B2120,"")</f>
        <v>0</v>
      </c>
      <c r="C2119" s="39" t="str">
        <f>IF(B2119="","",IF('04A_국토부원자료'!C2120&lt;&gt;"",'04A_국토부원자료'!C2120,TRIM('04A_국토부원자료'!D2120&amp;IF('04A_국토부원자료'!E2120&lt;&gt;"","-"&amp;'04A_국토부원자료'!E2120,""))))</f>
        <v/>
      </c>
      <c r="D2119" s="39">
        <f>IFERROR('04A_국토부원자료'!F2120,"")</f>
        <v>0</v>
      </c>
      <c r="E2119" s="40" t="str">
        <f>IFERROR(VALUE(SUBSTITUTE('04A_국토부원자료'!G2120,",","")),"")</f>
        <v/>
      </c>
      <c r="F2119" s="41" t="str">
        <f>IFERROR(IF(AND('04A_국토부원자료'!H2120&lt;&gt;"",'04A_국토부원자료'!I2120&lt;&gt;""),DATE(INT(VALUE(SUBSTITUTE('04A_국토부원자료'!H2120,",",""))/100),MOD(VALUE(SUBSTITUTE('04A_국토부원자료'!H2120,",","")),100),VALUE(SUBSTITUTE('04A_국토부원자료'!I2120,",",""))),""),"")</f>
        <v/>
      </c>
      <c r="G2119" s="42" t="str">
        <f>IFERROR(VALUE(SUBSTITUTE('04A_국토부원자료'!J2120,",","")),"")</f>
        <v/>
      </c>
      <c r="H2119" s="43" t="str">
        <f t="shared" si="66"/>
        <v/>
      </c>
      <c r="I2119" s="43" t="str">
        <f t="shared" si="67"/>
        <v/>
      </c>
      <c r="J2119" s="38" t="str">
        <f>IFERROR(VALUE(SUBSTITUTE('04A_국토부원자료'!K2120,",","")),"")</f>
        <v/>
      </c>
      <c r="K2119" s="38" t="str">
        <f>IFERROR(VALUE(SUBSTITUTE('04A_국토부원자료'!N2120,",","")),"")</f>
        <v/>
      </c>
      <c r="L2119" s="39">
        <f>IFERROR('04A_국토부원자료'!O2120,"")</f>
        <v>0</v>
      </c>
      <c r="M2119" s="39">
        <f>IFERROR('04A_국토부원자료'!Q2120,"")</f>
        <v>0</v>
      </c>
      <c r="N2119" s="38">
        <f>IF(B2119="","",IF('02_대상물건입력'!B5="",1,IF(ISNUMBER(SEARCH('02_대상물건입력'!B5,B2119)),1,0)))</f>
        <v>0</v>
      </c>
      <c r="O2119" s="38">
        <f>IF(B2119="","",IF('02_대상물건입력'!B6="",1,IF(ISNUMBER(SEARCH('02_대상물건입력'!B6,B2119)),1,0)))</f>
        <v>0</v>
      </c>
      <c r="P2119" s="38">
        <f>IF(L2119="","",IF('02_대상물건입력'!B15="",0,IF(ISNUMBER(SEARCH('02_대상물건입력'!B15,L2119)),1,0)))</f>
        <v>0</v>
      </c>
      <c r="Q2119" s="38">
        <f>IF(D2119="","",IF('02_대상물건입력'!B8="",0,IF(ISNUMBER(SEARCH('02_대상물건입력'!B8,D2119)),1,0)))</f>
        <v>0</v>
      </c>
      <c r="R2119" s="44" t="str">
        <f>IFERROR(ABS(E2119-'02_대상물건입력'!B11)/'02_대상물건입력'!B11,"")</f>
        <v/>
      </c>
      <c r="S2119" s="38" t="str">
        <f>IFERROR(ABS(J2119-'02_대상물건입력'!B10),"")</f>
        <v/>
      </c>
      <c r="T2119" s="38" t="str">
        <f>IFERROR(ABS('01_설정'!B4-F2119),"")</f>
        <v/>
      </c>
      <c r="U2119" s="38" t="str">
        <f>IFERROR(ABS(K2119-YEAR('02_대상물건입력'!B14)),"")</f>
        <v/>
      </c>
      <c r="V2119" s="38" t="str">
        <f>IF(B2119="","",IF(AND(E2119&gt;0,F2119&gt;0,H2119&gt;0,OR('04A_국토부원자료'!P2120="",'04A_국토부원자료'!P2120="-"),IF('01_설정'!B10=1,N2119=1,TRUE),R2119&lt;='01_설정'!B5,S2119&lt;='01_설정'!B6,T2119&lt;='01_설정'!B7,U2119&lt;='01_설정'!B8),"Y",""))</f>
        <v/>
      </c>
      <c r="W2119" s="40" t="str">
        <f>IF(V2119&lt;&gt;"Y","",MAX(0,(1-R2119/'01_설정'!B5))*'01_설정'!B14+MAX(0,(1-S2119/'01_설정'!B6))*'01_설정'!B15+MAX(0,(1-T2119/'01_설정'!B7))*'01_설정'!B16+MAX(0,(1-U2119/'01_설정'!B8))*'01_설정'!B17+O2119*'01_설정'!B11+Q2119*'01_설정'!B12+P2119*'01_설정'!B13)</f>
        <v/>
      </c>
      <c r="X2119" s="38" t="str">
        <f>IF(W2119="","",1+COUNTIFS($W$4:$W$3003,"&gt;"&amp;W2119)+COUNTIFS($W$4:W2119,W2119)-1)</f>
        <v/>
      </c>
    </row>
    <row r="2120" spans="1:24" ht="16.5">
      <c r="A2120" s="38" t="str">
        <f>IF('04A_국토부원자료'!A2121="","",ROW()-3)</f>
        <v/>
      </c>
      <c r="B2120" s="39">
        <f>IFERROR('04A_국토부원자료'!B2121,"")</f>
        <v>0</v>
      </c>
      <c r="C2120" s="39" t="str">
        <f>IF(B2120="","",IF('04A_국토부원자료'!C2121&lt;&gt;"",'04A_국토부원자료'!C2121,TRIM('04A_국토부원자료'!D2121&amp;IF('04A_국토부원자료'!E2121&lt;&gt;"","-"&amp;'04A_국토부원자료'!E2121,""))))</f>
        <v/>
      </c>
      <c r="D2120" s="39">
        <f>IFERROR('04A_국토부원자료'!F2121,"")</f>
        <v>0</v>
      </c>
      <c r="E2120" s="40" t="str">
        <f>IFERROR(VALUE(SUBSTITUTE('04A_국토부원자료'!G2121,",","")),"")</f>
        <v/>
      </c>
      <c r="F2120" s="41" t="str">
        <f>IFERROR(IF(AND('04A_국토부원자료'!H2121&lt;&gt;"",'04A_국토부원자료'!I2121&lt;&gt;""),DATE(INT(VALUE(SUBSTITUTE('04A_국토부원자료'!H2121,",",""))/100),MOD(VALUE(SUBSTITUTE('04A_국토부원자료'!H2121,",","")),100),VALUE(SUBSTITUTE('04A_국토부원자료'!I2121,",",""))),""),"")</f>
        <v/>
      </c>
      <c r="G2120" s="42" t="str">
        <f>IFERROR(VALUE(SUBSTITUTE('04A_국토부원자료'!J2121,",","")),"")</f>
        <v/>
      </c>
      <c r="H2120" s="43" t="str">
        <f t="shared" si="66"/>
        <v/>
      </c>
      <c r="I2120" s="43" t="str">
        <f t="shared" si="67"/>
        <v/>
      </c>
      <c r="J2120" s="38" t="str">
        <f>IFERROR(VALUE(SUBSTITUTE('04A_국토부원자료'!K2121,",","")),"")</f>
        <v/>
      </c>
      <c r="K2120" s="38" t="str">
        <f>IFERROR(VALUE(SUBSTITUTE('04A_국토부원자료'!N2121,",","")),"")</f>
        <v/>
      </c>
      <c r="L2120" s="39">
        <f>IFERROR('04A_국토부원자료'!O2121,"")</f>
        <v>0</v>
      </c>
      <c r="M2120" s="39">
        <f>IFERROR('04A_국토부원자료'!Q2121,"")</f>
        <v>0</v>
      </c>
      <c r="N2120" s="38">
        <f>IF(B2120="","",IF('02_대상물건입력'!B5="",1,IF(ISNUMBER(SEARCH('02_대상물건입력'!B5,B2120)),1,0)))</f>
        <v>0</v>
      </c>
      <c r="O2120" s="38">
        <f>IF(B2120="","",IF('02_대상물건입력'!B6="",1,IF(ISNUMBER(SEARCH('02_대상물건입력'!B6,B2120)),1,0)))</f>
        <v>0</v>
      </c>
      <c r="P2120" s="38">
        <f>IF(L2120="","",IF('02_대상물건입력'!B15="",0,IF(ISNUMBER(SEARCH('02_대상물건입력'!B15,L2120)),1,0)))</f>
        <v>0</v>
      </c>
      <c r="Q2120" s="38">
        <f>IF(D2120="","",IF('02_대상물건입력'!B8="",0,IF(ISNUMBER(SEARCH('02_대상물건입력'!B8,D2120)),1,0)))</f>
        <v>0</v>
      </c>
      <c r="R2120" s="44" t="str">
        <f>IFERROR(ABS(E2120-'02_대상물건입력'!B11)/'02_대상물건입력'!B11,"")</f>
        <v/>
      </c>
      <c r="S2120" s="38" t="str">
        <f>IFERROR(ABS(J2120-'02_대상물건입력'!B10),"")</f>
        <v/>
      </c>
      <c r="T2120" s="38" t="str">
        <f>IFERROR(ABS('01_설정'!B4-F2120),"")</f>
        <v/>
      </c>
      <c r="U2120" s="38" t="str">
        <f>IFERROR(ABS(K2120-YEAR('02_대상물건입력'!B14)),"")</f>
        <v/>
      </c>
      <c r="V2120" s="38" t="str">
        <f>IF(B2120="","",IF(AND(E2120&gt;0,F2120&gt;0,H2120&gt;0,OR('04A_국토부원자료'!P2121="",'04A_국토부원자료'!P2121="-"),IF('01_설정'!B10=1,N2120=1,TRUE),R2120&lt;='01_설정'!B5,S2120&lt;='01_설정'!B6,T2120&lt;='01_설정'!B7,U2120&lt;='01_설정'!B8),"Y",""))</f>
        <v/>
      </c>
      <c r="W2120" s="40" t="str">
        <f>IF(V2120&lt;&gt;"Y","",MAX(0,(1-R2120/'01_설정'!B5))*'01_설정'!B14+MAX(0,(1-S2120/'01_설정'!B6))*'01_설정'!B15+MAX(0,(1-T2120/'01_설정'!B7))*'01_설정'!B16+MAX(0,(1-U2120/'01_설정'!B8))*'01_설정'!B17+O2120*'01_설정'!B11+Q2120*'01_설정'!B12+P2120*'01_설정'!B13)</f>
        <v/>
      </c>
      <c r="X2120" s="38" t="str">
        <f>IF(W2120="","",1+COUNTIFS($W$4:$W$3003,"&gt;"&amp;W2120)+COUNTIFS($W$4:W2120,W2120)-1)</f>
        <v/>
      </c>
    </row>
    <row r="2121" spans="1:24" ht="16.5">
      <c r="A2121" s="38" t="str">
        <f>IF('04A_국토부원자료'!A2122="","",ROW()-3)</f>
        <v/>
      </c>
      <c r="B2121" s="39">
        <f>IFERROR('04A_국토부원자료'!B2122,"")</f>
        <v>0</v>
      </c>
      <c r="C2121" s="39" t="str">
        <f>IF(B2121="","",IF('04A_국토부원자료'!C2122&lt;&gt;"",'04A_국토부원자료'!C2122,TRIM('04A_국토부원자료'!D2122&amp;IF('04A_국토부원자료'!E2122&lt;&gt;"","-"&amp;'04A_국토부원자료'!E2122,""))))</f>
        <v/>
      </c>
      <c r="D2121" s="39">
        <f>IFERROR('04A_국토부원자료'!F2122,"")</f>
        <v>0</v>
      </c>
      <c r="E2121" s="40" t="str">
        <f>IFERROR(VALUE(SUBSTITUTE('04A_국토부원자료'!G2122,",","")),"")</f>
        <v/>
      </c>
      <c r="F2121" s="41" t="str">
        <f>IFERROR(IF(AND('04A_국토부원자료'!H2122&lt;&gt;"",'04A_국토부원자료'!I2122&lt;&gt;""),DATE(INT(VALUE(SUBSTITUTE('04A_국토부원자료'!H2122,",",""))/100),MOD(VALUE(SUBSTITUTE('04A_국토부원자료'!H2122,",","")),100),VALUE(SUBSTITUTE('04A_국토부원자료'!I2122,",",""))),""),"")</f>
        <v/>
      </c>
      <c r="G2121" s="42" t="str">
        <f>IFERROR(VALUE(SUBSTITUTE('04A_국토부원자료'!J2122,",","")),"")</f>
        <v/>
      </c>
      <c r="H2121" s="43" t="str">
        <f t="shared" si="66"/>
        <v/>
      </c>
      <c r="I2121" s="43" t="str">
        <f t="shared" si="67"/>
        <v/>
      </c>
      <c r="J2121" s="38" t="str">
        <f>IFERROR(VALUE(SUBSTITUTE('04A_국토부원자료'!K2122,",","")),"")</f>
        <v/>
      </c>
      <c r="K2121" s="38" t="str">
        <f>IFERROR(VALUE(SUBSTITUTE('04A_국토부원자료'!N2122,",","")),"")</f>
        <v/>
      </c>
      <c r="L2121" s="39">
        <f>IFERROR('04A_국토부원자료'!O2122,"")</f>
        <v>0</v>
      </c>
      <c r="M2121" s="39">
        <f>IFERROR('04A_국토부원자료'!Q2122,"")</f>
        <v>0</v>
      </c>
      <c r="N2121" s="38">
        <f>IF(B2121="","",IF('02_대상물건입력'!B5="",1,IF(ISNUMBER(SEARCH('02_대상물건입력'!B5,B2121)),1,0)))</f>
        <v>0</v>
      </c>
      <c r="O2121" s="38">
        <f>IF(B2121="","",IF('02_대상물건입력'!B6="",1,IF(ISNUMBER(SEARCH('02_대상물건입력'!B6,B2121)),1,0)))</f>
        <v>0</v>
      </c>
      <c r="P2121" s="38">
        <f>IF(L2121="","",IF('02_대상물건입력'!B15="",0,IF(ISNUMBER(SEARCH('02_대상물건입력'!B15,L2121)),1,0)))</f>
        <v>0</v>
      </c>
      <c r="Q2121" s="38">
        <f>IF(D2121="","",IF('02_대상물건입력'!B8="",0,IF(ISNUMBER(SEARCH('02_대상물건입력'!B8,D2121)),1,0)))</f>
        <v>0</v>
      </c>
      <c r="R2121" s="44" t="str">
        <f>IFERROR(ABS(E2121-'02_대상물건입력'!B11)/'02_대상물건입력'!B11,"")</f>
        <v/>
      </c>
      <c r="S2121" s="38" t="str">
        <f>IFERROR(ABS(J2121-'02_대상물건입력'!B10),"")</f>
        <v/>
      </c>
      <c r="T2121" s="38" t="str">
        <f>IFERROR(ABS('01_설정'!B4-F2121),"")</f>
        <v/>
      </c>
      <c r="U2121" s="38" t="str">
        <f>IFERROR(ABS(K2121-YEAR('02_대상물건입력'!B14)),"")</f>
        <v/>
      </c>
      <c r="V2121" s="38" t="str">
        <f>IF(B2121="","",IF(AND(E2121&gt;0,F2121&gt;0,H2121&gt;0,OR('04A_국토부원자료'!P2122="",'04A_국토부원자료'!P2122="-"),IF('01_설정'!B10=1,N2121=1,TRUE),R2121&lt;='01_설정'!B5,S2121&lt;='01_설정'!B6,T2121&lt;='01_설정'!B7,U2121&lt;='01_설정'!B8),"Y",""))</f>
        <v/>
      </c>
      <c r="W2121" s="40" t="str">
        <f>IF(V2121&lt;&gt;"Y","",MAX(0,(1-R2121/'01_설정'!B5))*'01_설정'!B14+MAX(0,(1-S2121/'01_설정'!B6))*'01_설정'!B15+MAX(0,(1-T2121/'01_설정'!B7))*'01_설정'!B16+MAX(0,(1-U2121/'01_설정'!B8))*'01_설정'!B17+O2121*'01_설정'!B11+Q2121*'01_설정'!B12+P2121*'01_설정'!B13)</f>
        <v/>
      </c>
      <c r="X2121" s="38" t="str">
        <f>IF(W2121="","",1+COUNTIFS($W$4:$W$3003,"&gt;"&amp;W2121)+COUNTIFS($W$4:W2121,W2121)-1)</f>
        <v/>
      </c>
    </row>
    <row r="2122" spans="1:24" ht="16.5">
      <c r="A2122" s="38" t="str">
        <f>IF('04A_국토부원자료'!A2123="","",ROW()-3)</f>
        <v/>
      </c>
      <c r="B2122" s="39">
        <f>IFERROR('04A_국토부원자료'!B2123,"")</f>
        <v>0</v>
      </c>
      <c r="C2122" s="39" t="str">
        <f>IF(B2122="","",IF('04A_국토부원자료'!C2123&lt;&gt;"",'04A_국토부원자료'!C2123,TRIM('04A_국토부원자료'!D2123&amp;IF('04A_국토부원자료'!E2123&lt;&gt;"","-"&amp;'04A_국토부원자료'!E2123,""))))</f>
        <v/>
      </c>
      <c r="D2122" s="39">
        <f>IFERROR('04A_국토부원자료'!F2123,"")</f>
        <v>0</v>
      </c>
      <c r="E2122" s="40" t="str">
        <f>IFERROR(VALUE(SUBSTITUTE('04A_국토부원자료'!G2123,",","")),"")</f>
        <v/>
      </c>
      <c r="F2122" s="41" t="str">
        <f>IFERROR(IF(AND('04A_국토부원자료'!H2123&lt;&gt;"",'04A_국토부원자료'!I2123&lt;&gt;""),DATE(INT(VALUE(SUBSTITUTE('04A_국토부원자료'!H2123,",",""))/100),MOD(VALUE(SUBSTITUTE('04A_국토부원자료'!H2123,",","")),100),VALUE(SUBSTITUTE('04A_국토부원자료'!I2123,",",""))),""),"")</f>
        <v/>
      </c>
      <c r="G2122" s="42" t="str">
        <f>IFERROR(VALUE(SUBSTITUTE('04A_국토부원자료'!J2123,",","")),"")</f>
        <v/>
      </c>
      <c r="H2122" s="43" t="str">
        <f t="shared" si="66"/>
        <v/>
      </c>
      <c r="I2122" s="43" t="str">
        <f t="shared" si="67"/>
        <v/>
      </c>
      <c r="J2122" s="38" t="str">
        <f>IFERROR(VALUE(SUBSTITUTE('04A_국토부원자료'!K2123,",","")),"")</f>
        <v/>
      </c>
      <c r="K2122" s="38" t="str">
        <f>IFERROR(VALUE(SUBSTITUTE('04A_국토부원자료'!N2123,",","")),"")</f>
        <v/>
      </c>
      <c r="L2122" s="39">
        <f>IFERROR('04A_국토부원자료'!O2123,"")</f>
        <v>0</v>
      </c>
      <c r="M2122" s="39">
        <f>IFERROR('04A_국토부원자료'!Q2123,"")</f>
        <v>0</v>
      </c>
      <c r="N2122" s="38">
        <f>IF(B2122="","",IF('02_대상물건입력'!B5="",1,IF(ISNUMBER(SEARCH('02_대상물건입력'!B5,B2122)),1,0)))</f>
        <v>0</v>
      </c>
      <c r="O2122" s="38">
        <f>IF(B2122="","",IF('02_대상물건입력'!B6="",1,IF(ISNUMBER(SEARCH('02_대상물건입력'!B6,B2122)),1,0)))</f>
        <v>0</v>
      </c>
      <c r="P2122" s="38">
        <f>IF(L2122="","",IF('02_대상물건입력'!B15="",0,IF(ISNUMBER(SEARCH('02_대상물건입력'!B15,L2122)),1,0)))</f>
        <v>0</v>
      </c>
      <c r="Q2122" s="38">
        <f>IF(D2122="","",IF('02_대상물건입력'!B8="",0,IF(ISNUMBER(SEARCH('02_대상물건입력'!B8,D2122)),1,0)))</f>
        <v>0</v>
      </c>
      <c r="R2122" s="44" t="str">
        <f>IFERROR(ABS(E2122-'02_대상물건입력'!B11)/'02_대상물건입력'!B11,"")</f>
        <v/>
      </c>
      <c r="S2122" s="38" t="str">
        <f>IFERROR(ABS(J2122-'02_대상물건입력'!B10),"")</f>
        <v/>
      </c>
      <c r="T2122" s="38" t="str">
        <f>IFERROR(ABS('01_설정'!B4-F2122),"")</f>
        <v/>
      </c>
      <c r="U2122" s="38" t="str">
        <f>IFERROR(ABS(K2122-YEAR('02_대상물건입력'!B14)),"")</f>
        <v/>
      </c>
      <c r="V2122" s="38" t="str">
        <f>IF(B2122="","",IF(AND(E2122&gt;0,F2122&gt;0,H2122&gt;0,OR('04A_국토부원자료'!P2123="",'04A_국토부원자료'!P2123="-"),IF('01_설정'!B10=1,N2122=1,TRUE),R2122&lt;='01_설정'!B5,S2122&lt;='01_설정'!B6,T2122&lt;='01_설정'!B7,U2122&lt;='01_설정'!B8),"Y",""))</f>
        <v/>
      </c>
      <c r="W2122" s="40" t="str">
        <f>IF(V2122&lt;&gt;"Y","",MAX(0,(1-R2122/'01_설정'!B5))*'01_설정'!B14+MAX(0,(1-S2122/'01_설정'!B6))*'01_설정'!B15+MAX(0,(1-T2122/'01_설정'!B7))*'01_설정'!B16+MAX(0,(1-U2122/'01_설정'!B8))*'01_설정'!B17+O2122*'01_설정'!B11+Q2122*'01_설정'!B12+P2122*'01_설정'!B13)</f>
        <v/>
      </c>
      <c r="X2122" s="38" t="str">
        <f>IF(W2122="","",1+COUNTIFS($W$4:$W$3003,"&gt;"&amp;W2122)+COUNTIFS($W$4:W2122,W2122)-1)</f>
        <v/>
      </c>
    </row>
    <row r="2123" spans="1:24" ht="16.5">
      <c r="A2123" s="38" t="str">
        <f>IF('04A_국토부원자료'!A2124="","",ROW()-3)</f>
        <v/>
      </c>
      <c r="B2123" s="39">
        <f>IFERROR('04A_국토부원자료'!B2124,"")</f>
        <v>0</v>
      </c>
      <c r="C2123" s="39" t="str">
        <f>IF(B2123="","",IF('04A_국토부원자료'!C2124&lt;&gt;"",'04A_국토부원자료'!C2124,TRIM('04A_국토부원자료'!D2124&amp;IF('04A_국토부원자료'!E2124&lt;&gt;"","-"&amp;'04A_국토부원자료'!E2124,""))))</f>
        <v/>
      </c>
      <c r="D2123" s="39">
        <f>IFERROR('04A_국토부원자료'!F2124,"")</f>
        <v>0</v>
      </c>
      <c r="E2123" s="40" t="str">
        <f>IFERROR(VALUE(SUBSTITUTE('04A_국토부원자료'!G2124,",","")),"")</f>
        <v/>
      </c>
      <c r="F2123" s="41" t="str">
        <f>IFERROR(IF(AND('04A_국토부원자료'!H2124&lt;&gt;"",'04A_국토부원자료'!I2124&lt;&gt;""),DATE(INT(VALUE(SUBSTITUTE('04A_국토부원자료'!H2124,",",""))/100),MOD(VALUE(SUBSTITUTE('04A_국토부원자료'!H2124,",","")),100),VALUE(SUBSTITUTE('04A_국토부원자료'!I2124,",",""))),""),"")</f>
        <v/>
      </c>
      <c r="G2123" s="42" t="str">
        <f>IFERROR(VALUE(SUBSTITUTE('04A_국토부원자료'!J2124,",","")),"")</f>
        <v/>
      </c>
      <c r="H2123" s="43" t="str">
        <f t="shared" si="66"/>
        <v/>
      </c>
      <c r="I2123" s="43" t="str">
        <f t="shared" si="67"/>
        <v/>
      </c>
      <c r="J2123" s="38" t="str">
        <f>IFERROR(VALUE(SUBSTITUTE('04A_국토부원자료'!K2124,",","")),"")</f>
        <v/>
      </c>
      <c r="K2123" s="38" t="str">
        <f>IFERROR(VALUE(SUBSTITUTE('04A_국토부원자료'!N2124,",","")),"")</f>
        <v/>
      </c>
      <c r="L2123" s="39">
        <f>IFERROR('04A_국토부원자료'!O2124,"")</f>
        <v>0</v>
      </c>
      <c r="M2123" s="39">
        <f>IFERROR('04A_국토부원자료'!Q2124,"")</f>
        <v>0</v>
      </c>
      <c r="N2123" s="38">
        <f>IF(B2123="","",IF('02_대상물건입력'!B5="",1,IF(ISNUMBER(SEARCH('02_대상물건입력'!B5,B2123)),1,0)))</f>
        <v>0</v>
      </c>
      <c r="O2123" s="38">
        <f>IF(B2123="","",IF('02_대상물건입력'!B6="",1,IF(ISNUMBER(SEARCH('02_대상물건입력'!B6,B2123)),1,0)))</f>
        <v>0</v>
      </c>
      <c r="P2123" s="38">
        <f>IF(L2123="","",IF('02_대상물건입력'!B15="",0,IF(ISNUMBER(SEARCH('02_대상물건입력'!B15,L2123)),1,0)))</f>
        <v>0</v>
      </c>
      <c r="Q2123" s="38">
        <f>IF(D2123="","",IF('02_대상물건입력'!B8="",0,IF(ISNUMBER(SEARCH('02_대상물건입력'!B8,D2123)),1,0)))</f>
        <v>0</v>
      </c>
      <c r="R2123" s="44" t="str">
        <f>IFERROR(ABS(E2123-'02_대상물건입력'!B11)/'02_대상물건입력'!B11,"")</f>
        <v/>
      </c>
      <c r="S2123" s="38" t="str">
        <f>IFERROR(ABS(J2123-'02_대상물건입력'!B10),"")</f>
        <v/>
      </c>
      <c r="T2123" s="38" t="str">
        <f>IFERROR(ABS('01_설정'!B4-F2123),"")</f>
        <v/>
      </c>
      <c r="U2123" s="38" t="str">
        <f>IFERROR(ABS(K2123-YEAR('02_대상물건입력'!B14)),"")</f>
        <v/>
      </c>
      <c r="V2123" s="38" t="str">
        <f>IF(B2123="","",IF(AND(E2123&gt;0,F2123&gt;0,H2123&gt;0,OR('04A_국토부원자료'!P2124="",'04A_국토부원자료'!P2124="-"),IF('01_설정'!B10=1,N2123=1,TRUE),R2123&lt;='01_설정'!B5,S2123&lt;='01_설정'!B6,T2123&lt;='01_설정'!B7,U2123&lt;='01_설정'!B8),"Y",""))</f>
        <v/>
      </c>
      <c r="W2123" s="40" t="str">
        <f>IF(V2123&lt;&gt;"Y","",MAX(0,(1-R2123/'01_설정'!B5))*'01_설정'!B14+MAX(0,(1-S2123/'01_설정'!B6))*'01_설정'!B15+MAX(0,(1-T2123/'01_설정'!B7))*'01_설정'!B16+MAX(0,(1-U2123/'01_설정'!B8))*'01_설정'!B17+O2123*'01_설정'!B11+Q2123*'01_설정'!B12+P2123*'01_설정'!B13)</f>
        <v/>
      </c>
      <c r="X2123" s="38" t="str">
        <f>IF(W2123="","",1+COUNTIFS($W$4:$W$3003,"&gt;"&amp;W2123)+COUNTIFS($W$4:W2123,W2123)-1)</f>
        <v/>
      </c>
    </row>
    <row r="2124" spans="1:24" ht="16.5">
      <c r="A2124" s="38" t="str">
        <f>IF('04A_국토부원자료'!A2125="","",ROW()-3)</f>
        <v/>
      </c>
      <c r="B2124" s="39">
        <f>IFERROR('04A_국토부원자료'!B2125,"")</f>
        <v>0</v>
      </c>
      <c r="C2124" s="39" t="str">
        <f>IF(B2124="","",IF('04A_국토부원자료'!C2125&lt;&gt;"",'04A_국토부원자료'!C2125,TRIM('04A_국토부원자료'!D2125&amp;IF('04A_국토부원자료'!E2125&lt;&gt;"","-"&amp;'04A_국토부원자료'!E2125,""))))</f>
        <v/>
      </c>
      <c r="D2124" s="39">
        <f>IFERROR('04A_국토부원자료'!F2125,"")</f>
        <v>0</v>
      </c>
      <c r="E2124" s="40" t="str">
        <f>IFERROR(VALUE(SUBSTITUTE('04A_국토부원자료'!G2125,",","")),"")</f>
        <v/>
      </c>
      <c r="F2124" s="41" t="str">
        <f>IFERROR(IF(AND('04A_국토부원자료'!H2125&lt;&gt;"",'04A_국토부원자료'!I2125&lt;&gt;""),DATE(INT(VALUE(SUBSTITUTE('04A_국토부원자료'!H2125,",",""))/100),MOD(VALUE(SUBSTITUTE('04A_국토부원자료'!H2125,",","")),100),VALUE(SUBSTITUTE('04A_국토부원자료'!I2125,",",""))),""),"")</f>
        <v/>
      </c>
      <c r="G2124" s="42" t="str">
        <f>IFERROR(VALUE(SUBSTITUTE('04A_국토부원자료'!J2125,",","")),"")</f>
        <v/>
      </c>
      <c r="H2124" s="43" t="str">
        <f t="shared" si="66"/>
        <v/>
      </c>
      <c r="I2124" s="43" t="str">
        <f t="shared" si="67"/>
        <v/>
      </c>
      <c r="J2124" s="38" t="str">
        <f>IFERROR(VALUE(SUBSTITUTE('04A_국토부원자료'!K2125,",","")),"")</f>
        <v/>
      </c>
      <c r="K2124" s="38" t="str">
        <f>IFERROR(VALUE(SUBSTITUTE('04A_국토부원자료'!N2125,",","")),"")</f>
        <v/>
      </c>
      <c r="L2124" s="39">
        <f>IFERROR('04A_국토부원자료'!O2125,"")</f>
        <v>0</v>
      </c>
      <c r="M2124" s="39">
        <f>IFERROR('04A_국토부원자료'!Q2125,"")</f>
        <v>0</v>
      </c>
      <c r="N2124" s="38">
        <f>IF(B2124="","",IF('02_대상물건입력'!B5="",1,IF(ISNUMBER(SEARCH('02_대상물건입력'!B5,B2124)),1,0)))</f>
        <v>0</v>
      </c>
      <c r="O2124" s="38">
        <f>IF(B2124="","",IF('02_대상물건입력'!B6="",1,IF(ISNUMBER(SEARCH('02_대상물건입력'!B6,B2124)),1,0)))</f>
        <v>0</v>
      </c>
      <c r="P2124" s="38">
        <f>IF(L2124="","",IF('02_대상물건입력'!B15="",0,IF(ISNUMBER(SEARCH('02_대상물건입력'!B15,L2124)),1,0)))</f>
        <v>0</v>
      </c>
      <c r="Q2124" s="38">
        <f>IF(D2124="","",IF('02_대상물건입력'!B8="",0,IF(ISNUMBER(SEARCH('02_대상물건입력'!B8,D2124)),1,0)))</f>
        <v>0</v>
      </c>
      <c r="R2124" s="44" t="str">
        <f>IFERROR(ABS(E2124-'02_대상물건입력'!B11)/'02_대상물건입력'!B11,"")</f>
        <v/>
      </c>
      <c r="S2124" s="38" t="str">
        <f>IFERROR(ABS(J2124-'02_대상물건입력'!B10),"")</f>
        <v/>
      </c>
      <c r="T2124" s="38" t="str">
        <f>IFERROR(ABS('01_설정'!B4-F2124),"")</f>
        <v/>
      </c>
      <c r="U2124" s="38" t="str">
        <f>IFERROR(ABS(K2124-YEAR('02_대상물건입력'!B14)),"")</f>
        <v/>
      </c>
      <c r="V2124" s="38" t="str">
        <f>IF(B2124="","",IF(AND(E2124&gt;0,F2124&gt;0,H2124&gt;0,OR('04A_국토부원자료'!P2125="",'04A_국토부원자료'!P2125="-"),IF('01_설정'!B10=1,N2124=1,TRUE),R2124&lt;='01_설정'!B5,S2124&lt;='01_설정'!B6,T2124&lt;='01_설정'!B7,U2124&lt;='01_설정'!B8),"Y",""))</f>
        <v/>
      </c>
      <c r="W2124" s="40" t="str">
        <f>IF(V2124&lt;&gt;"Y","",MAX(0,(1-R2124/'01_설정'!B5))*'01_설정'!B14+MAX(0,(1-S2124/'01_설정'!B6))*'01_설정'!B15+MAX(0,(1-T2124/'01_설정'!B7))*'01_설정'!B16+MAX(0,(1-U2124/'01_설정'!B8))*'01_설정'!B17+O2124*'01_설정'!B11+Q2124*'01_설정'!B12+P2124*'01_설정'!B13)</f>
        <v/>
      </c>
      <c r="X2124" s="38" t="str">
        <f>IF(W2124="","",1+COUNTIFS($W$4:$W$3003,"&gt;"&amp;W2124)+COUNTIFS($W$4:W2124,W2124)-1)</f>
        <v/>
      </c>
    </row>
    <row r="2125" spans="1:24" ht="16.5">
      <c r="A2125" s="38" t="str">
        <f>IF('04A_국토부원자료'!A2126="","",ROW()-3)</f>
        <v/>
      </c>
      <c r="B2125" s="39">
        <f>IFERROR('04A_국토부원자료'!B2126,"")</f>
        <v>0</v>
      </c>
      <c r="C2125" s="39" t="str">
        <f>IF(B2125="","",IF('04A_국토부원자료'!C2126&lt;&gt;"",'04A_국토부원자료'!C2126,TRIM('04A_국토부원자료'!D2126&amp;IF('04A_국토부원자료'!E2126&lt;&gt;"","-"&amp;'04A_국토부원자료'!E2126,""))))</f>
        <v/>
      </c>
      <c r="D2125" s="39">
        <f>IFERROR('04A_국토부원자료'!F2126,"")</f>
        <v>0</v>
      </c>
      <c r="E2125" s="40" t="str">
        <f>IFERROR(VALUE(SUBSTITUTE('04A_국토부원자료'!G2126,",","")),"")</f>
        <v/>
      </c>
      <c r="F2125" s="41" t="str">
        <f>IFERROR(IF(AND('04A_국토부원자료'!H2126&lt;&gt;"",'04A_국토부원자료'!I2126&lt;&gt;""),DATE(INT(VALUE(SUBSTITUTE('04A_국토부원자료'!H2126,",",""))/100),MOD(VALUE(SUBSTITUTE('04A_국토부원자료'!H2126,",","")),100),VALUE(SUBSTITUTE('04A_국토부원자료'!I2126,",",""))),""),"")</f>
        <v/>
      </c>
      <c r="G2125" s="42" t="str">
        <f>IFERROR(VALUE(SUBSTITUTE('04A_국토부원자료'!J2126,",","")),"")</f>
        <v/>
      </c>
      <c r="H2125" s="43" t="str">
        <f t="shared" si="66"/>
        <v/>
      </c>
      <c r="I2125" s="43" t="str">
        <f t="shared" si="67"/>
        <v/>
      </c>
      <c r="J2125" s="38" t="str">
        <f>IFERROR(VALUE(SUBSTITUTE('04A_국토부원자료'!K2126,",","")),"")</f>
        <v/>
      </c>
      <c r="K2125" s="38" t="str">
        <f>IFERROR(VALUE(SUBSTITUTE('04A_국토부원자료'!N2126,",","")),"")</f>
        <v/>
      </c>
      <c r="L2125" s="39">
        <f>IFERROR('04A_국토부원자료'!O2126,"")</f>
        <v>0</v>
      </c>
      <c r="M2125" s="39">
        <f>IFERROR('04A_국토부원자료'!Q2126,"")</f>
        <v>0</v>
      </c>
      <c r="N2125" s="38">
        <f>IF(B2125="","",IF('02_대상물건입력'!B5="",1,IF(ISNUMBER(SEARCH('02_대상물건입력'!B5,B2125)),1,0)))</f>
        <v>0</v>
      </c>
      <c r="O2125" s="38">
        <f>IF(B2125="","",IF('02_대상물건입력'!B6="",1,IF(ISNUMBER(SEARCH('02_대상물건입력'!B6,B2125)),1,0)))</f>
        <v>0</v>
      </c>
      <c r="P2125" s="38">
        <f>IF(L2125="","",IF('02_대상물건입력'!B15="",0,IF(ISNUMBER(SEARCH('02_대상물건입력'!B15,L2125)),1,0)))</f>
        <v>0</v>
      </c>
      <c r="Q2125" s="38">
        <f>IF(D2125="","",IF('02_대상물건입력'!B8="",0,IF(ISNUMBER(SEARCH('02_대상물건입력'!B8,D2125)),1,0)))</f>
        <v>0</v>
      </c>
      <c r="R2125" s="44" t="str">
        <f>IFERROR(ABS(E2125-'02_대상물건입력'!B11)/'02_대상물건입력'!B11,"")</f>
        <v/>
      </c>
      <c r="S2125" s="38" t="str">
        <f>IFERROR(ABS(J2125-'02_대상물건입력'!B10),"")</f>
        <v/>
      </c>
      <c r="T2125" s="38" t="str">
        <f>IFERROR(ABS('01_설정'!B4-F2125),"")</f>
        <v/>
      </c>
      <c r="U2125" s="38" t="str">
        <f>IFERROR(ABS(K2125-YEAR('02_대상물건입력'!B14)),"")</f>
        <v/>
      </c>
      <c r="V2125" s="38" t="str">
        <f>IF(B2125="","",IF(AND(E2125&gt;0,F2125&gt;0,H2125&gt;0,OR('04A_국토부원자료'!P2126="",'04A_국토부원자료'!P2126="-"),IF('01_설정'!B10=1,N2125=1,TRUE),R2125&lt;='01_설정'!B5,S2125&lt;='01_설정'!B6,T2125&lt;='01_설정'!B7,U2125&lt;='01_설정'!B8),"Y",""))</f>
        <v/>
      </c>
      <c r="W2125" s="40" t="str">
        <f>IF(V2125&lt;&gt;"Y","",MAX(0,(1-R2125/'01_설정'!B5))*'01_설정'!B14+MAX(0,(1-S2125/'01_설정'!B6))*'01_설정'!B15+MAX(0,(1-T2125/'01_설정'!B7))*'01_설정'!B16+MAX(0,(1-U2125/'01_설정'!B8))*'01_설정'!B17+O2125*'01_설정'!B11+Q2125*'01_설정'!B12+P2125*'01_설정'!B13)</f>
        <v/>
      </c>
      <c r="X2125" s="38" t="str">
        <f>IF(W2125="","",1+COUNTIFS($W$4:$W$3003,"&gt;"&amp;W2125)+COUNTIFS($W$4:W2125,W2125)-1)</f>
        <v/>
      </c>
    </row>
    <row r="2126" spans="1:24" ht="16.5">
      <c r="A2126" s="38" t="str">
        <f>IF('04A_국토부원자료'!A2127="","",ROW()-3)</f>
        <v/>
      </c>
      <c r="B2126" s="39">
        <f>IFERROR('04A_국토부원자료'!B2127,"")</f>
        <v>0</v>
      </c>
      <c r="C2126" s="39" t="str">
        <f>IF(B2126="","",IF('04A_국토부원자료'!C2127&lt;&gt;"",'04A_국토부원자료'!C2127,TRIM('04A_국토부원자료'!D2127&amp;IF('04A_국토부원자료'!E2127&lt;&gt;"","-"&amp;'04A_국토부원자료'!E2127,""))))</f>
        <v/>
      </c>
      <c r="D2126" s="39">
        <f>IFERROR('04A_국토부원자료'!F2127,"")</f>
        <v>0</v>
      </c>
      <c r="E2126" s="40" t="str">
        <f>IFERROR(VALUE(SUBSTITUTE('04A_국토부원자료'!G2127,",","")),"")</f>
        <v/>
      </c>
      <c r="F2126" s="41" t="str">
        <f>IFERROR(IF(AND('04A_국토부원자료'!H2127&lt;&gt;"",'04A_국토부원자료'!I2127&lt;&gt;""),DATE(INT(VALUE(SUBSTITUTE('04A_국토부원자료'!H2127,",",""))/100),MOD(VALUE(SUBSTITUTE('04A_국토부원자료'!H2127,",","")),100),VALUE(SUBSTITUTE('04A_국토부원자료'!I2127,",",""))),""),"")</f>
        <v/>
      </c>
      <c r="G2126" s="42" t="str">
        <f>IFERROR(VALUE(SUBSTITUTE('04A_국토부원자료'!J2127,",","")),"")</f>
        <v/>
      </c>
      <c r="H2126" s="43" t="str">
        <f t="shared" si="66"/>
        <v/>
      </c>
      <c r="I2126" s="43" t="str">
        <f t="shared" si="67"/>
        <v/>
      </c>
      <c r="J2126" s="38" t="str">
        <f>IFERROR(VALUE(SUBSTITUTE('04A_국토부원자료'!K2127,",","")),"")</f>
        <v/>
      </c>
      <c r="K2126" s="38" t="str">
        <f>IFERROR(VALUE(SUBSTITUTE('04A_국토부원자료'!N2127,",","")),"")</f>
        <v/>
      </c>
      <c r="L2126" s="39">
        <f>IFERROR('04A_국토부원자료'!O2127,"")</f>
        <v>0</v>
      </c>
      <c r="M2126" s="39">
        <f>IFERROR('04A_국토부원자료'!Q2127,"")</f>
        <v>0</v>
      </c>
      <c r="N2126" s="38">
        <f>IF(B2126="","",IF('02_대상물건입력'!B5="",1,IF(ISNUMBER(SEARCH('02_대상물건입력'!B5,B2126)),1,0)))</f>
        <v>0</v>
      </c>
      <c r="O2126" s="38">
        <f>IF(B2126="","",IF('02_대상물건입력'!B6="",1,IF(ISNUMBER(SEARCH('02_대상물건입력'!B6,B2126)),1,0)))</f>
        <v>0</v>
      </c>
      <c r="P2126" s="38">
        <f>IF(L2126="","",IF('02_대상물건입력'!B15="",0,IF(ISNUMBER(SEARCH('02_대상물건입력'!B15,L2126)),1,0)))</f>
        <v>0</v>
      </c>
      <c r="Q2126" s="38">
        <f>IF(D2126="","",IF('02_대상물건입력'!B8="",0,IF(ISNUMBER(SEARCH('02_대상물건입력'!B8,D2126)),1,0)))</f>
        <v>0</v>
      </c>
      <c r="R2126" s="44" t="str">
        <f>IFERROR(ABS(E2126-'02_대상물건입력'!B11)/'02_대상물건입력'!B11,"")</f>
        <v/>
      </c>
      <c r="S2126" s="38" t="str">
        <f>IFERROR(ABS(J2126-'02_대상물건입력'!B10),"")</f>
        <v/>
      </c>
      <c r="T2126" s="38" t="str">
        <f>IFERROR(ABS('01_설정'!B4-F2126),"")</f>
        <v/>
      </c>
      <c r="U2126" s="38" t="str">
        <f>IFERROR(ABS(K2126-YEAR('02_대상물건입력'!B14)),"")</f>
        <v/>
      </c>
      <c r="V2126" s="38" t="str">
        <f>IF(B2126="","",IF(AND(E2126&gt;0,F2126&gt;0,H2126&gt;0,OR('04A_국토부원자료'!P2127="",'04A_국토부원자료'!P2127="-"),IF('01_설정'!B10=1,N2126=1,TRUE),R2126&lt;='01_설정'!B5,S2126&lt;='01_설정'!B6,T2126&lt;='01_설정'!B7,U2126&lt;='01_설정'!B8),"Y",""))</f>
        <v/>
      </c>
      <c r="W2126" s="40" t="str">
        <f>IF(V2126&lt;&gt;"Y","",MAX(0,(1-R2126/'01_설정'!B5))*'01_설정'!B14+MAX(0,(1-S2126/'01_설정'!B6))*'01_설정'!B15+MAX(0,(1-T2126/'01_설정'!B7))*'01_설정'!B16+MAX(0,(1-U2126/'01_설정'!B8))*'01_설정'!B17+O2126*'01_설정'!B11+Q2126*'01_설정'!B12+P2126*'01_설정'!B13)</f>
        <v/>
      </c>
      <c r="X2126" s="38" t="str">
        <f>IF(W2126="","",1+COUNTIFS($W$4:$W$3003,"&gt;"&amp;W2126)+COUNTIFS($W$4:W2126,W2126)-1)</f>
        <v/>
      </c>
    </row>
    <row r="2127" spans="1:24" ht="16.5">
      <c r="A2127" s="38" t="str">
        <f>IF('04A_국토부원자료'!A2128="","",ROW()-3)</f>
        <v/>
      </c>
      <c r="B2127" s="39">
        <f>IFERROR('04A_국토부원자료'!B2128,"")</f>
        <v>0</v>
      </c>
      <c r="C2127" s="39" t="str">
        <f>IF(B2127="","",IF('04A_국토부원자료'!C2128&lt;&gt;"",'04A_국토부원자료'!C2128,TRIM('04A_국토부원자료'!D2128&amp;IF('04A_국토부원자료'!E2128&lt;&gt;"","-"&amp;'04A_국토부원자료'!E2128,""))))</f>
        <v/>
      </c>
      <c r="D2127" s="39">
        <f>IFERROR('04A_국토부원자료'!F2128,"")</f>
        <v>0</v>
      </c>
      <c r="E2127" s="40" t="str">
        <f>IFERROR(VALUE(SUBSTITUTE('04A_국토부원자료'!G2128,",","")),"")</f>
        <v/>
      </c>
      <c r="F2127" s="41" t="str">
        <f>IFERROR(IF(AND('04A_국토부원자료'!H2128&lt;&gt;"",'04A_국토부원자료'!I2128&lt;&gt;""),DATE(INT(VALUE(SUBSTITUTE('04A_국토부원자료'!H2128,",",""))/100),MOD(VALUE(SUBSTITUTE('04A_국토부원자료'!H2128,",","")),100),VALUE(SUBSTITUTE('04A_국토부원자료'!I2128,",",""))),""),"")</f>
        <v/>
      </c>
      <c r="G2127" s="42" t="str">
        <f>IFERROR(VALUE(SUBSTITUTE('04A_국토부원자료'!J2128,",","")),"")</f>
        <v/>
      </c>
      <c r="H2127" s="43" t="str">
        <f t="shared" si="66"/>
        <v/>
      </c>
      <c r="I2127" s="43" t="str">
        <f t="shared" si="67"/>
        <v/>
      </c>
      <c r="J2127" s="38" t="str">
        <f>IFERROR(VALUE(SUBSTITUTE('04A_국토부원자료'!K2128,",","")),"")</f>
        <v/>
      </c>
      <c r="K2127" s="38" t="str">
        <f>IFERROR(VALUE(SUBSTITUTE('04A_국토부원자료'!N2128,",","")),"")</f>
        <v/>
      </c>
      <c r="L2127" s="39">
        <f>IFERROR('04A_국토부원자료'!O2128,"")</f>
        <v>0</v>
      </c>
      <c r="M2127" s="39">
        <f>IFERROR('04A_국토부원자료'!Q2128,"")</f>
        <v>0</v>
      </c>
      <c r="N2127" s="38">
        <f>IF(B2127="","",IF('02_대상물건입력'!B5="",1,IF(ISNUMBER(SEARCH('02_대상물건입력'!B5,B2127)),1,0)))</f>
        <v>0</v>
      </c>
      <c r="O2127" s="38">
        <f>IF(B2127="","",IF('02_대상물건입력'!B6="",1,IF(ISNUMBER(SEARCH('02_대상물건입력'!B6,B2127)),1,0)))</f>
        <v>0</v>
      </c>
      <c r="P2127" s="38">
        <f>IF(L2127="","",IF('02_대상물건입력'!B15="",0,IF(ISNUMBER(SEARCH('02_대상물건입력'!B15,L2127)),1,0)))</f>
        <v>0</v>
      </c>
      <c r="Q2127" s="38">
        <f>IF(D2127="","",IF('02_대상물건입력'!B8="",0,IF(ISNUMBER(SEARCH('02_대상물건입력'!B8,D2127)),1,0)))</f>
        <v>0</v>
      </c>
      <c r="R2127" s="44" t="str">
        <f>IFERROR(ABS(E2127-'02_대상물건입력'!B11)/'02_대상물건입력'!B11,"")</f>
        <v/>
      </c>
      <c r="S2127" s="38" t="str">
        <f>IFERROR(ABS(J2127-'02_대상물건입력'!B10),"")</f>
        <v/>
      </c>
      <c r="T2127" s="38" t="str">
        <f>IFERROR(ABS('01_설정'!B4-F2127),"")</f>
        <v/>
      </c>
      <c r="U2127" s="38" t="str">
        <f>IFERROR(ABS(K2127-YEAR('02_대상물건입력'!B14)),"")</f>
        <v/>
      </c>
      <c r="V2127" s="38" t="str">
        <f>IF(B2127="","",IF(AND(E2127&gt;0,F2127&gt;0,H2127&gt;0,OR('04A_국토부원자료'!P2128="",'04A_국토부원자료'!P2128="-"),IF('01_설정'!B10=1,N2127=1,TRUE),R2127&lt;='01_설정'!B5,S2127&lt;='01_설정'!B6,T2127&lt;='01_설정'!B7,U2127&lt;='01_설정'!B8),"Y",""))</f>
        <v/>
      </c>
      <c r="W2127" s="40" t="str">
        <f>IF(V2127&lt;&gt;"Y","",MAX(0,(1-R2127/'01_설정'!B5))*'01_설정'!B14+MAX(0,(1-S2127/'01_설정'!B6))*'01_설정'!B15+MAX(0,(1-T2127/'01_설정'!B7))*'01_설정'!B16+MAX(0,(1-U2127/'01_설정'!B8))*'01_설정'!B17+O2127*'01_설정'!B11+Q2127*'01_설정'!B12+P2127*'01_설정'!B13)</f>
        <v/>
      </c>
      <c r="X2127" s="38" t="str">
        <f>IF(W2127="","",1+COUNTIFS($W$4:$W$3003,"&gt;"&amp;W2127)+COUNTIFS($W$4:W2127,W2127)-1)</f>
        <v/>
      </c>
    </row>
    <row r="2128" spans="1:24" ht="16.5">
      <c r="A2128" s="38" t="str">
        <f>IF('04A_국토부원자료'!A2129="","",ROW()-3)</f>
        <v/>
      </c>
      <c r="B2128" s="39">
        <f>IFERROR('04A_국토부원자료'!B2129,"")</f>
        <v>0</v>
      </c>
      <c r="C2128" s="39" t="str">
        <f>IF(B2128="","",IF('04A_국토부원자료'!C2129&lt;&gt;"",'04A_국토부원자료'!C2129,TRIM('04A_국토부원자료'!D2129&amp;IF('04A_국토부원자료'!E2129&lt;&gt;"","-"&amp;'04A_국토부원자료'!E2129,""))))</f>
        <v/>
      </c>
      <c r="D2128" s="39">
        <f>IFERROR('04A_국토부원자료'!F2129,"")</f>
        <v>0</v>
      </c>
      <c r="E2128" s="40" t="str">
        <f>IFERROR(VALUE(SUBSTITUTE('04A_국토부원자료'!G2129,",","")),"")</f>
        <v/>
      </c>
      <c r="F2128" s="41" t="str">
        <f>IFERROR(IF(AND('04A_국토부원자료'!H2129&lt;&gt;"",'04A_국토부원자료'!I2129&lt;&gt;""),DATE(INT(VALUE(SUBSTITUTE('04A_국토부원자료'!H2129,",",""))/100),MOD(VALUE(SUBSTITUTE('04A_국토부원자료'!H2129,",","")),100),VALUE(SUBSTITUTE('04A_국토부원자료'!I2129,",",""))),""),"")</f>
        <v/>
      </c>
      <c r="G2128" s="42" t="str">
        <f>IFERROR(VALUE(SUBSTITUTE('04A_국토부원자료'!J2129,",","")),"")</f>
        <v/>
      </c>
      <c r="H2128" s="43" t="str">
        <f t="shared" si="66"/>
        <v/>
      </c>
      <c r="I2128" s="43" t="str">
        <f t="shared" si="67"/>
        <v/>
      </c>
      <c r="J2128" s="38" t="str">
        <f>IFERROR(VALUE(SUBSTITUTE('04A_국토부원자료'!K2129,",","")),"")</f>
        <v/>
      </c>
      <c r="K2128" s="38" t="str">
        <f>IFERROR(VALUE(SUBSTITUTE('04A_국토부원자료'!N2129,",","")),"")</f>
        <v/>
      </c>
      <c r="L2128" s="39">
        <f>IFERROR('04A_국토부원자료'!O2129,"")</f>
        <v>0</v>
      </c>
      <c r="M2128" s="39">
        <f>IFERROR('04A_국토부원자료'!Q2129,"")</f>
        <v>0</v>
      </c>
      <c r="N2128" s="38">
        <f>IF(B2128="","",IF('02_대상물건입력'!B5="",1,IF(ISNUMBER(SEARCH('02_대상물건입력'!B5,B2128)),1,0)))</f>
        <v>0</v>
      </c>
      <c r="O2128" s="38">
        <f>IF(B2128="","",IF('02_대상물건입력'!B6="",1,IF(ISNUMBER(SEARCH('02_대상물건입력'!B6,B2128)),1,0)))</f>
        <v>0</v>
      </c>
      <c r="P2128" s="38">
        <f>IF(L2128="","",IF('02_대상물건입력'!B15="",0,IF(ISNUMBER(SEARCH('02_대상물건입력'!B15,L2128)),1,0)))</f>
        <v>0</v>
      </c>
      <c r="Q2128" s="38">
        <f>IF(D2128="","",IF('02_대상물건입력'!B8="",0,IF(ISNUMBER(SEARCH('02_대상물건입력'!B8,D2128)),1,0)))</f>
        <v>0</v>
      </c>
      <c r="R2128" s="44" t="str">
        <f>IFERROR(ABS(E2128-'02_대상물건입력'!B11)/'02_대상물건입력'!B11,"")</f>
        <v/>
      </c>
      <c r="S2128" s="38" t="str">
        <f>IFERROR(ABS(J2128-'02_대상물건입력'!B10),"")</f>
        <v/>
      </c>
      <c r="T2128" s="38" t="str">
        <f>IFERROR(ABS('01_설정'!B4-F2128),"")</f>
        <v/>
      </c>
      <c r="U2128" s="38" t="str">
        <f>IFERROR(ABS(K2128-YEAR('02_대상물건입력'!B14)),"")</f>
        <v/>
      </c>
      <c r="V2128" s="38" t="str">
        <f>IF(B2128="","",IF(AND(E2128&gt;0,F2128&gt;0,H2128&gt;0,OR('04A_국토부원자료'!P2129="",'04A_국토부원자료'!P2129="-"),IF('01_설정'!B10=1,N2128=1,TRUE),R2128&lt;='01_설정'!B5,S2128&lt;='01_설정'!B6,T2128&lt;='01_설정'!B7,U2128&lt;='01_설정'!B8),"Y",""))</f>
        <v/>
      </c>
      <c r="W2128" s="40" t="str">
        <f>IF(V2128&lt;&gt;"Y","",MAX(0,(1-R2128/'01_설정'!B5))*'01_설정'!B14+MAX(0,(1-S2128/'01_설정'!B6))*'01_설정'!B15+MAX(0,(1-T2128/'01_설정'!B7))*'01_설정'!B16+MAX(0,(1-U2128/'01_설정'!B8))*'01_설정'!B17+O2128*'01_설정'!B11+Q2128*'01_설정'!B12+P2128*'01_설정'!B13)</f>
        <v/>
      </c>
      <c r="X2128" s="38" t="str">
        <f>IF(W2128="","",1+COUNTIFS($W$4:$W$3003,"&gt;"&amp;W2128)+COUNTIFS($W$4:W2128,W2128)-1)</f>
        <v/>
      </c>
    </row>
    <row r="2129" spans="1:24" ht="16.5">
      <c r="A2129" s="38" t="str">
        <f>IF('04A_국토부원자료'!A2130="","",ROW()-3)</f>
        <v/>
      </c>
      <c r="B2129" s="39">
        <f>IFERROR('04A_국토부원자료'!B2130,"")</f>
        <v>0</v>
      </c>
      <c r="C2129" s="39" t="str">
        <f>IF(B2129="","",IF('04A_국토부원자료'!C2130&lt;&gt;"",'04A_국토부원자료'!C2130,TRIM('04A_국토부원자료'!D2130&amp;IF('04A_국토부원자료'!E2130&lt;&gt;"","-"&amp;'04A_국토부원자료'!E2130,""))))</f>
        <v/>
      </c>
      <c r="D2129" s="39">
        <f>IFERROR('04A_국토부원자료'!F2130,"")</f>
        <v>0</v>
      </c>
      <c r="E2129" s="40" t="str">
        <f>IFERROR(VALUE(SUBSTITUTE('04A_국토부원자료'!G2130,",","")),"")</f>
        <v/>
      </c>
      <c r="F2129" s="41" t="str">
        <f>IFERROR(IF(AND('04A_국토부원자료'!H2130&lt;&gt;"",'04A_국토부원자료'!I2130&lt;&gt;""),DATE(INT(VALUE(SUBSTITUTE('04A_국토부원자료'!H2130,",",""))/100),MOD(VALUE(SUBSTITUTE('04A_국토부원자료'!H2130,",","")),100),VALUE(SUBSTITUTE('04A_국토부원자료'!I2130,",",""))),""),"")</f>
        <v/>
      </c>
      <c r="G2129" s="42" t="str">
        <f>IFERROR(VALUE(SUBSTITUTE('04A_국토부원자료'!J2130,",","")),"")</f>
        <v/>
      </c>
      <c r="H2129" s="43" t="str">
        <f t="shared" si="66"/>
        <v/>
      </c>
      <c r="I2129" s="43" t="str">
        <f t="shared" si="67"/>
        <v/>
      </c>
      <c r="J2129" s="38" t="str">
        <f>IFERROR(VALUE(SUBSTITUTE('04A_국토부원자료'!K2130,",","")),"")</f>
        <v/>
      </c>
      <c r="K2129" s="38" t="str">
        <f>IFERROR(VALUE(SUBSTITUTE('04A_국토부원자료'!N2130,",","")),"")</f>
        <v/>
      </c>
      <c r="L2129" s="39">
        <f>IFERROR('04A_국토부원자료'!O2130,"")</f>
        <v>0</v>
      </c>
      <c r="M2129" s="39">
        <f>IFERROR('04A_국토부원자료'!Q2130,"")</f>
        <v>0</v>
      </c>
      <c r="N2129" s="38">
        <f>IF(B2129="","",IF('02_대상물건입력'!B5="",1,IF(ISNUMBER(SEARCH('02_대상물건입력'!B5,B2129)),1,0)))</f>
        <v>0</v>
      </c>
      <c r="O2129" s="38">
        <f>IF(B2129="","",IF('02_대상물건입력'!B6="",1,IF(ISNUMBER(SEARCH('02_대상물건입력'!B6,B2129)),1,0)))</f>
        <v>0</v>
      </c>
      <c r="P2129" s="38">
        <f>IF(L2129="","",IF('02_대상물건입력'!B15="",0,IF(ISNUMBER(SEARCH('02_대상물건입력'!B15,L2129)),1,0)))</f>
        <v>0</v>
      </c>
      <c r="Q2129" s="38">
        <f>IF(D2129="","",IF('02_대상물건입력'!B8="",0,IF(ISNUMBER(SEARCH('02_대상물건입력'!B8,D2129)),1,0)))</f>
        <v>0</v>
      </c>
      <c r="R2129" s="44" t="str">
        <f>IFERROR(ABS(E2129-'02_대상물건입력'!B11)/'02_대상물건입력'!B11,"")</f>
        <v/>
      </c>
      <c r="S2129" s="38" t="str">
        <f>IFERROR(ABS(J2129-'02_대상물건입력'!B10),"")</f>
        <v/>
      </c>
      <c r="T2129" s="38" t="str">
        <f>IFERROR(ABS('01_설정'!B4-F2129),"")</f>
        <v/>
      </c>
      <c r="U2129" s="38" t="str">
        <f>IFERROR(ABS(K2129-YEAR('02_대상물건입력'!B14)),"")</f>
        <v/>
      </c>
      <c r="V2129" s="38" t="str">
        <f>IF(B2129="","",IF(AND(E2129&gt;0,F2129&gt;0,H2129&gt;0,OR('04A_국토부원자료'!P2130="",'04A_국토부원자료'!P2130="-"),IF('01_설정'!B10=1,N2129=1,TRUE),R2129&lt;='01_설정'!B5,S2129&lt;='01_설정'!B6,T2129&lt;='01_설정'!B7,U2129&lt;='01_설정'!B8),"Y",""))</f>
        <v/>
      </c>
      <c r="W2129" s="40" t="str">
        <f>IF(V2129&lt;&gt;"Y","",MAX(0,(1-R2129/'01_설정'!B5))*'01_설정'!B14+MAX(0,(1-S2129/'01_설정'!B6))*'01_설정'!B15+MAX(0,(1-T2129/'01_설정'!B7))*'01_설정'!B16+MAX(0,(1-U2129/'01_설정'!B8))*'01_설정'!B17+O2129*'01_설정'!B11+Q2129*'01_설정'!B12+P2129*'01_설정'!B13)</f>
        <v/>
      </c>
      <c r="X2129" s="38" t="str">
        <f>IF(W2129="","",1+COUNTIFS($W$4:$W$3003,"&gt;"&amp;W2129)+COUNTIFS($W$4:W2129,W2129)-1)</f>
        <v/>
      </c>
    </row>
    <row r="2130" spans="1:24" ht="16.5">
      <c r="A2130" s="38" t="str">
        <f>IF('04A_국토부원자료'!A2131="","",ROW()-3)</f>
        <v/>
      </c>
      <c r="B2130" s="39">
        <f>IFERROR('04A_국토부원자료'!B2131,"")</f>
        <v>0</v>
      </c>
      <c r="C2130" s="39" t="str">
        <f>IF(B2130="","",IF('04A_국토부원자료'!C2131&lt;&gt;"",'04A_국토부원자료'!C2131,TRIM('04A_국토부원자료'!D2131&amp;IF('04A_국토부원자료'!E2131&lt;&gt;"","-"&amp;'04A_국토부원자료'!E2131,""))))</f>
        <v/>
      </c>
      <c r="D2130" s="39">
        <f>IFERROR('04A_국토부원자료'!F2131,"")</f>
        <v>0</v>
      </c>
      <c r="E2130" s="40" t="str">
        <f>IFERROR(VALUE(SUBSTITUTE('04A_국토부원자료'!G2131,",","")),"")</f>
        <v/>
      </c>
      <c r="F2130" s="41" t="str">
        <f>IFERROR(IF(AND('04A_국토부원자료'!H2131&lt;&gt;"",'04A_국토부원자료'!I2131&lt;&gt;""),DATE(INT(VALUE(SUBSTITUTE('04A_국토부원자료'!H2131,",",""))/100),MOD(VALUE(SUBSTITUTE('04A_국토부원자료'!H2131,",","")),100),VALUE(SUBSTITUTE('04A_국토부원자료'!I2131,",",""))),""),"")</f>
        <v/>
      </c>
      <c r="G2130" s="42" t="str">
        <f>IFERROR(VALUE(SUBSTITUTE('04A_국토부원자료'!J2131,",","")),"")</f>
        <v/>
      </c>
      <c r="H2130" s="43" t="str">
        <f t="shared" si="66"/>
        <v/>
      </c>
      <c r="I2130" s="43" t="str">
        <f t="shared" si="67"/>
        <v/>
      </c>
      <c r="J2130" s="38" t="str">
        <f>IFERROR(VALUE(SUBSTITUTE('04A_국토부원자료'!K2131,",","")),"")</f>
        <v/>
      </c>
      <c r="K2130" s="38" t="str">
        <f>IFERROR(VALUE(SUBSTITUTE('04A_국토부원자료'!N2131,",","")),"")</f>
        <v/>
      </c>
      <c r="L2130" s="39">
        <f>IFERROR('04A_국토부원자료'!O2131,"")</f>
        <v>0</v>
      </c>
      <c r="M2130" s="39">
        <f>IFERROR('04A_국토부원자료'!Q2131,"")</f>
        <v>0</v>
      </c>
      <c r="N2130" s="38">
        <f>IF(B2130="","",IF('02_대상물건입력'!B5="",1,IF(ISNUMBER(SEARCH('02_대상물건입력'!B5,B2130)),1,0)))</f>
        <v>0</v>
      </c>
      <c r="O2130" s="38">
        <f>IF(B2130="","",IF('02_대상물건입력'!B6="",1,IF(ISNUMBER(SEARCH('02_대상물건입력'!B6,B2130)),1,0)))</f>
        <v>0</v>
      </c>
      <c r="P2130" s="38">
        <f>IF(L2130="","",IF('02_대상물건입력'!B15="",0,IF(ISNUMBER(SEARCH('02_대상물건입력'!B15,L2130)),1,0)))</f>
        <v>0</v>
      </c>
      <c r="Q2130" s="38">
        <f>IF(D2130="","",IF('02_대상물건입력'!B8="",0,IF(ISNUMBER(SEARCH('02_대상물건입력'!B8,D2130)),1,0)))</f>
        <v>0</v>
      </c>
      <c r="R2130" s="44" t="str">
        <f>IFERROR(ABS(E2130-'02_대상물건입력'!B11)/'02_대상물건입력'!B11,"")</f>
        <v/>
      </c>
      <c r="S2130" s="38" t="str">
        <f>IFERROR(ABS(J2130-'02_대상물건입력'!B10),"")</f>
        <v/>
      </c>
      <c r="T2130" s="38" t="str">
        <f>IFERROR(ABS('01_설정'!B4-F2130),"")</f>
        <v/>
      </c>
      <c r="U2130" s="38" t="str">
        <f>IFERROR(ABS(K2130-YEAR('02_대상물건입력'!B14)),"")</f>
        <v/>
      </c>
      <c r="V2130" s="38" t="str">
        <f>IF(B2130="","",IF(AND(E2130&gt;0,F2130&gt;0,H2130&gt;0,OR('04A_국토부원자료'!P2131="",'04A_국토부원자료'!P2131="-"),IF('01_설정'!B10=1,N2130=1,TRUE),R2130&lt;='01_설정'!B5,S2130&lt;='01_설정'!B6,T2130&lt;='01_설정'!B7,U2130&lt;='01_설정'!B8),"Y",""))</f>
        <v/>
      </c>
      <c r="W2130" s="40" t="str">
        <f>IF(V2130&lt;&gt;"Y","",MAX(0,(1-R2130/'01_설정'!B5))*'01_설정'!B14+MAX(0,(1-S2130/'01_설정'!B6))*'01_설정'!B15+MAX(0,(1-T2130/'01_설정'!B7))*'01_설정'!B16+MAX(0,(1-U2130/'01_설정'!B8))*'01_설정'!B17+O2130*'01_설정'!B11+Q2130*'01_설정'!B12+P2130*'01_설정'!B13)</f>
        <v/>
      </c>
      <c r="X2130" s="38" t="str">
        <f>IF(W2130="","",1+COUNTIFS($W$4:$W$3003,"&gt;"&amp;W2130)+COUNTIFS($W$4:W2130,W2130)-1)</f>
        <v/>
      </c>
    </row>
    <row r="2131" spans="1:24" ht="16.5">
      <c r="A2131" s="38" t="str">
        <f>IF('04A_국토부원자료'!A2132="","",ROW()-3)</f>
        <v/>
      </c>
      <c r="B2131" s="39">
        <f>IFERROR('04A_국토부원자료'!B2132,"")</f>
        <v>0</v>
      </c>
      <c r="C2131" s="39" t="str">
        <f>IF(B2131="","",IF('04A_국토부원자료'!C2132&lt;&gt;"",'04A_국토부원자료'!C2132,TRIM('04A_국토부원자료'!D2132&amp;IF('04A_국토부원자료'!E2132&lt;&gt;"","-"&amp;'04A_국토부원자료'!E2132,""))))</f>
        <v/>
      </c>
      <c r="D2131" s="39">
        <f>IFERROR('04A_국토부원자료'!F2132,"")</f>
        <v>0</v>
      </c>
      <c r="E2131" s="40" t="str">
        <f>IFERROR(VALUE(SUBSTITUTE('04A_국토부원자료'!G2132,",","")),"")</f>
        <v/>
      </c>
      <c r="F2131" s="41" t="str">
        <f>IFERROR(IF(AND('04A_국토부원자료'!H2132&lt;&gt;"",'04A_국토부원자료'!I2132&lt;&gt;""),DATE(INT(VALUE(SUBSTITUTE('04A_국토부원자료'!H2132,",",""))/100),MOD(VALUE(SUBSTITUTE('04A_국토부원자료'!H2132,",","")),100),VALUE(SUBSTITUTE('04A_국토부원자료'!I2132,",",""))),""),"")</f>
        <v/>
      </c>
      <c r="G2131" s="42" t="str">
        <f>IFERROR(VALUE(SUBSTITUTE('04A_국토부원자료'!J2132,",","")),"")</f>
        <v/>
      </c>
      <c r="H2131" s="43" t="str">
        <f t="shared" si="66"/>
        <v/>
      </c>
      <c r="I2131" s="43" t="str">
        <f t="shared" si="67"/>
        <v/>
      </c>
      <c r="J2131" s="38" t="str">
        <f>IFERROR(VALUE(SUBSTITUTE('04A_국토부원자료'!K2132,",","")),"")</f>
        <v/>
      </c>
      <c r="K2131" s="38" t="str">
        <f>IFERROR(VALUE(SUBSTITUTE('04A_국토부원자료'!N2132,",","")),"")</f>
        <v/>
      </c>
      <c r="L2131" s="39">
        <f>IFERROR('04A_국토부원자료'!O2132,"")</f>
        <v>0</v>
      </c>
      <c r="M2131" s="39">
        <f>IFERROR('04A_국토부원자료'!Q2132,"")</f>
        <v>0</v>
      </c>
      <c r="N2131" s="38">
        <f>IF(B2131="","",IF('02_대상물건입력'!B5="",1,IF(ISNUMBER(SEARCH('02_대상물건입력'!B5,B2131)),1,0)))</f>
        <v>0</v>
      </c>
      <c r="O2131" s="38">
        <f>IF(B2131="","",IF('02_대상물건입력'!B6="",1,IF(ISNUMBER(SEARCH('02_대상물건입력'!B6,B2131)),1,0)))</f>
        <v>0</v>
      </c>
      <c r="P2131" s="38">
        <f>IF(L2131="","",IF('02_대상물건입력'!B15="",0,IF(ISNUMBER(SEARCH('02_대상물건입력'!B15,L2131)),1,0)))</f>
        <v>0</v>
      </c>
      <c r="Q2131" s="38">
        <f>IF(D2131="","",IF('02_대상물건입력'!B8="",0,IF(ISNUMBER(SEARCH('02_대상물건입력'!B8,D2131)),1,0)))</f>
        <v>0</v>
      </c>
      <c r="R2131" s="44" t="str">
        <f>IFERROR(ABS(E2131-'02_대상물건입력'!B11)/'02_대상물건입력'!B11,"")</f>
        <v/>
      </c>
      <c r="S2131" s="38" t="str">
        <f>IFERROR(ABS(J2131-'02_대상물건입력'!B10),"")</f>
        <v/>
      </c>
      <c r="T2131" s="38" t="str">
        <f>IFERROR(ABS('01_설정'!B4-F2131),"")</f>
        <v/>
      </c>
      <c r="U2131" s="38" t="str">
        <f>IFERROR(ABS(K2131-YEAR('02_대상물건입력'!B14)),"")</f>
        <v/>
      </c>
      <c r="V2131" s="38" t="str">
        <f>IF(B2131="","",IF(AND(E2131&gt;0,F2131&gt;0,H2131&gt;0,OR('04A_국토부원자료'!P2132="",'04A_국토부원자료'!P2132="-"),IF('01_설정'!B10=1,N2131=1,TRUE),R2131&lt;='01_설정'!B5,S2131&lt;='01_설정'!B6,T2131&lt;='01_설정'!B7,U2131&lt;='01_설정'!B8),"Y",""))</f>
        <v/>
      </c>
      <c r="W2131" s="40" t="str">
        <f>IF(V2131&lt;&gt;"Y","",MAX(0,(1-R2131/'01_설정'!B5))*'01_설정'!B14+MAX(0,(1-S2131/'01_설정'!B6))*'01_설정'!B15+MAX(0,(1-T2131/'01_설정'!B7))*'01_설정'!B16+MAX(0,(1-U2131/'01_설정'!B8))*'01_설정'!B17+O2131*'01_설정'!B11+Q2131*'01_설정'!B12+P2131*'01_설정'!B13)</f>
        <v/>
      </c>
      <c r="X2131" s="38" t="str">
        <f>IF(W2131="","",1+COUNTIFS($W$4:$W$3003,"&gt;"&amp;W2131)+COUNTIFS($W$4:W2131,W2131)-1)</f>
        <v/>
      </c>
    </row>
    <row r="2132" spans="1:24" ht="16.5">
      <c r="A2132" s="38" t="str">
        <f>IF('04A_국토부원자료'!A2133="","",ROW()-3)</f>
        <v/>
      </c>
      <c r="B2132" s="39">
        <f>IFERROR('04A_국토부원자료'!B2133,"")</f>
        <v>0</v>
      </c>
      <c r="C2132" s="39" t="str">
        <f>IF(B2132="","",IF('04A_국토부원자료'!C2133&lt;&gt;"",'04A_국토부원자료'!C2133,TRIM('04A_국토부원자료'!D2133&amp;IF('04A_국토부원자료'!E2133&lt;&gt;"","-"&amp;'04A_국토부원자료'!E2133,""))))</f>
        <v/>
      </c>
      <c r="D2132" s="39">
        <f>IFERROR('04A_국토부원자료'!F2133,"")</f>
        <v>0</v>
      </c>
      <c r="E2132" s="40" t="str">
        <f>IFERROR(VALUE(SUBSTITUTE('04A_국토부원자료'!G2133,",","")),"")</f>
        <v/>
      </c>
      <c r="F2132" s="41" t="str">
        <f>IFERROR(IF(AND('04A_국토부원자료'!H2133&lt;&gt;"",'04A_국토부원자료'!I2133&lt;&gt;""),DATE(INT(VALUE(SUBSTITUTE('04A_국토부원자료'!H2133,",",""))/100),MOD(VALUE(SUBSTITUTE('04A_국토부원자료'!H2133,",","")),100),VALUE(SUBSTITUTE('04A_국토부원자료'!I2133,",",""))),""),"")</f>
        <v/>
      </c>
      <c r="G2132" s="42" t="str">
        <f>IFERROR(VALUE(SUBSTITUTE('04A_국토부원자료'!J2133,",","")),"")</f>
        <v/>
      </c>
      <c r="H2132" s="43" t="str">
        <f t="shared" si="66"/>
        <v/>
      </c>
      <c r="I2132" s="43" t="str">
        <f t="shared" si="67"/>
        <v/>
      </c>
      <c r="J2132" s="38" t="str">
        <f>IFERROR(VALUE(SUBSTITUTE('04A_국토부원자료'!K2133,",","")),"")</f>
        <v/>
      </c>
      <c r="K2132" s="38" t="str">
        <f>IFERROR(VALUE(SUBSTITUTE('04A_국토부원자료'!N2133,",","")),"")</f>
        <v/>
      </c>
      <c r="L2132" s="39">
        <f>IFERROR('04A_국토부원자료'!O2133,"")</f>
        <v>0</v>
      </c>
      <c r="M2132" s="39">
        <f>IFERROR('04A_국토부원자료'!Q2133,"")</f>
        <v>0</v>
      </c>
      <c r="N2132" s="38">
        <f>IF(B2132="","",IF('02_대상물건입력'!B5="",1,IF(ISNUMBER(SEARCH('02_대상물건입력'!B5,B2132)),1,0)))</f>
        <v>0</v>
      </c>
      <c r="O2132" s="38">
        <f>IF(B2132="","",IF('02_대상물건입력'!B6="",1,IF(ISNUMBER(SEARCH('02_대상물건입력'!B6,B2132)),1,0)))</f>
        <v>0</v>
      </c>
      <c r="P2132" s="38">
        <f>IF(L2132="","",IF('02_대상물건입력'!B15="",0,IF(ISNUMBER(SEARCH('02_대상물건입력'!B15,L2132)),1,0)))</f>
        <v>0</v>
      </c>
      <c r="Q2132" s="38">
        <f>IF(D2132="","",IF('02_대상물건입력'!B8="",0,IF(ISNUMBER(SEARCH('02_대상물건입력'!B8,D2132)),1,0)))</f>
        <v>0</v>
      </c>
      <c r="R2132" s="44" t="str">
        <f>IFERROR(ABS(E2132-'02_대상물건입력'!B11)/'02_대상물건입력'!B11,"")</f>
        <v/>
      </c>
      <c r="S2132" s="38" t="str">
        <f>IFERROR(ABS(J2132-'02_대상물건입력'!B10),"")</f>
        <v/>
      </c>
      <c r="T2132" s="38" t="str">
        <f>IFERROR(ABS('01_설정'!B4-F2132),"")</f>
        <v/>
      </c>
      <c r="U2132" s="38" t="str">
        <f>IFERROR(ABS(K2132-YEAR('02_대상물건입력'!B14)),"")</f>
        <v/>
      </c>
      <c r="V2132" s="38" t="str">
        <f>IF(B2132="","",IF(AND(E2132&gt;0,F2132&gt;0,H2132&gt;0,OR('04A_국토부원자료'!P2133="",'04A_국토부원자료'!P2133="-"),IF('01_설정'!B10=1,N2132=1,TRUE),R2132&lt;='01_설정'!B5,S2132&lt;='01_설정'!B6,T2132&lt;='01_설정'!B7,U2132&lt;='01_설정'!B8),"Y",""))</f>
        <v/>
      </c>
      <c r="W2132" s="40" t="str">
        <f>IF(V2132&lt;&gt;"Y","",MAX(0,(1-R2132/'01_설정'!B5))*'01_설정'!B14+MAX(0,(1-S2132/'01_설정'!B6))*'01_설정'!B15+MAX(0,(1-T2132/'01_설정'!B7))*'01_설정'!B16+MAX(0,(1-U2132/'01_설정'!B8))*'01_설정'!B17+O2132*'01_설정'!B11+Q2132*'01_설정'!B12+P2132*'01_설정'!B13)</f>
        <v/>
      </c>
      <c r="X2132" s="38" t="str">
        <f>IF(W2132="","",1+COUNTIFS($W$4:$W$3003,"&gt;"&amp;W2132)+COUNTIFS($W$4:W2132,W2132)-1)</f>
        <v/>
      </c>
    </row>
    <row r="2133" spans="1:24" ht="16.5">
      <c r="A2133" s="38" t="str">
        <f>IF('04A_국토부원자료'!A2134="","",ROW()-3)</f>
        <v/>
      </c>
      <c r="B2133" s="39">
        <f>IFERROR('04A_국토부원자료'!B2134,"")</f>
        <v>0</v>
      </c>
      <c r="C2133" s="39" t="str">
        <f>IF(B2133="","",IF('04A_국토부원자료'!C2134&lt;&gt;"",'04A_국토부원자료'!C2134,TRIM('04A_국토부원자료'!D2134&amp;IF('04A_국토부원자료'!E2134&lt;&gt;"","-"&amp;'04A_국토부원자료'!E2134,""))))</f>
        <v/>
      </c>
      <c r="D2133" s="39">
        <f>IFERROR('04A_국토부원자료'!F2134,"")</f>
        <v>0</v>
      </c>
      <c r="E2133" s="40" t="str">
        <f>IFERROR(VALUE(SUBSTITUTE('04A_국토부원자료'!G2134,",","")),"")</f>
        <v/>
      </c>
      <c r="F2133" s="41" t="str">
        <f>IFERROR(IF(AND('04A_국토부원자료'!H2134&lt;&gt;"",'04A_국토부원자료'!I2134&lt;&gt;""),DATE(INT(VALUE(SUBSTITUTE('04A_국토부원자료'!H2134,",",""))/100),MOD(VALUE(SUBSTITUTE('04A_국토부원자료'!H2134,",","")),100),VALUE(SUBSTITUTE('04A_국토부원자료'!I2134,",",""))),""),"")</f>
        <v/>
      </c>
      <c r="G2133" s="42" t="str">
        <f>IFERROR(VALUE(SUBSTITUTE('04A_국토부원자료'!J2134,",","")),"")</f>
        <v/>
      </c>
      <c r="H2133" s="43" t="str">
        <f t="shared" si="66"/>
        <v/>
      </c>
      <c r="I2133" s="43" t="str">
        <f t="shared" si="67"/>
        <v/>
      </c>
      <c r="J2133" s="38" t="str">
        <f>IFERROR(VALUE(SUBSTITUTE('04A_국토부원자료'!K2134,",","")),"")</f>
        <v/>
      </c>
      <c r="K2133" s="38" t="str">
        <f>IFERROR(VALUE(SUBSTITUTE('04A_국토부원자료'!N2134,",","")),"")</f>
        <v/>
      </c>
      <c r="L2133" s="39">
        <f>IFERROR('04A_국토부원자료'!O2134,"")</f>
        <v>0</v>
      </c>
      <c r="M2133" s="39">
        <f>IFERROR('04A_국토부원자료'!Q2134,"")</f>
        <v>0</v>
      </c>
      <c r="N2133" s="38">
        <f>IF(B2133="","",IF('02_대상물건입력'!B5="",1,IF(ISNUMBER(SEARCH('02_대상물건입력'!B5,B2133)),1,0)))</f>
        <v>0</v>
      </c>
      <c r="O2133" s="38">
        <f>IF(B2133="","",IF('02_대상물건입력'!B6="",1,IF(ISNUMBER(SEARCH('02_대상물건입력'!B6,B2133)),1,0)))</f>
        <v>0</v>
      </c>
      <c r="P2133" s="38">
        <f>IF(L2133="","",IF('02_대상물건입력'!B15="",0,IF(ISNUMBER(SEARCH('02_대상물건입력'!B15,L2133)),1,0)))</f>
        <v>0</v>
      </c>
      <c r="Q2133" s="38">
        <f>IF(D2133="","",IF('02_대상물건입력'!B8="",0,IF(ISNUMBER(SEARCH('02_대상물건입력'!B8,D2133)),1,0)))</f>
        <v>0</v>
      </c>
      <c r="R2133" s="44" t="str">
        <f>IFERROR(ABS(E2133-'02_대상물건입력'!B11)/'02_대상물건입력'!B11,"")</f>
        <v/>
      </c>
      <c r="S2133" s="38" t="str">
        <f>IFERROR(ABS(J2133-'02_대상물건입력'!B10),"")</f>
        <v/>
      </c>
      <c r="T2133" s="38" t="str">
        <f>IFERROR(ABS('01_설정'!B4-F2133),"")</f>
        <v/>
      </c>
      <c r="U2133" s="38" t="str">
        <f>IFERROR(ABS(K2133-YEAR('02_대상물건입력'!B14)),"")</f>
        <v/>
      </c>
      <c r="V2133" s="38" t="str">
        <f>IF(B2133="","",IF(AND(E2133&gt;0,F2133&gt;0,H2133&gt;0,OR('04A_국토부원자료'!P2134="",'04A_국토부원자료'!P2134="-"),IF('01_설정'!B10=1,N2133=1,TRUE),R2133&lt;='01_설정'!B5,S2133&lt;='01_설정'!B6,T2133&lt;='01_설정'!B7,U2133&lt;='01_설정'!B8),"Y",""))</f>
        <v/>
      </c>
      <c r="W2133" s="40" t="str">
        <f>IF(V2133&lt;&gt;"Y","",MAX(0,(1-R2133/'01_설정'!B5))*'01_설정'!B14+MAX(0,(1-S2133/'01_설정'!B6))*'01_설정'!B15+MAX(0,(1-T2133/'01_설정'!B7))*'01_설정'!B16+MAX(0,(1-U2133/'01_설정'!B8))*'01_설정'!B17+O2133*'01_설정'!B11+Q2133*'01_설정'!B12+P2133*'01_설정'!B13)</f>
        <v/>
      </c>
      <c r="X2133" s="38" t="str">
        <f>IF(W2133="","",1+COUNTIFS($W$4:$W$3003,"&gt;"&amp;W2133)+COUNTIFS($W$4:W2133,W2133)-1)</f>
        <v/>
      </c>
    </row>
    <row r="2134" spans="1:24" ht="16.5">
      <c r="A2134" s="38" t="str">
        <f>IF('04A_국토부원자료'!A2135="","",ROW()-3)</f>
        <v/>
      </c>
      <c r="B2134" s="39">
        <f>IFERROR('04A_국토부원자료'!B2135,"")</f>
        <v>0</v>
      </c>
      <c r="C2134" s="39" t="str">
        <f>IF(B2134="","",IF('04A_국토부원자료'!C2135&lt;&gt;"",'04A_국토부원자료'!C2135,TRIM('04A_국토부원자료'!D2135&amp;IF('04A_국토부원자료'!E2135&lt;&gt;"","-"&amp;'04A_국토부원자료'!E2135,""))))</f>
        <v/>
      </c>
      <c r="D2134" s="39">
        <f>IFERROR('04A_국토부원자료'!F2135,"")</f>
        <v>0</v>
      </c>
      <c r="E2134" s="40" t="str">
        <f>IFERROR(VALUE(SUBSTITUTE('04A_국토부원자료'!G2135,",","")),"")</f>
        <v/>
      </c>
      <c r="F2134" s="41" t="str">
        <f>IFERROR(IF(AND('04A_국토부원자료'!H2135&lt;&gt;"",'04A_국토부원자료'!I2135&lt;&gt;""),DATE(INT(VALUE(SUBSTITUTE('04A_국토부원자료'!H2135,",",""))/100),MOD(VALUE(SUBSTITUTE('04A_국토부원자료'!H2135,",","")),100),VALUE(SUBSTITUTE('04A_국토부원자료'!I2135,",",""))),""),"")</f>
        <v/>
      </c>
      <c r="G2134" s="42" t="str">
        <f>IFERROR(VALUE(SUBSTITUTE('04A_국토부원자료'!J2135,",","")),"")</f>
        <v/>
      </c>
      <c r="H2134" s="43" t="str">
        <f t="shared" si="66"/>
        <v/>
      </c>
      <c r="I2134" s="43" t="str">
        <f t="shared" si="67"/>
        <v/>
      </c>
      <c r="J2134" s="38" t="str">
        <f>IFERROR(VALUE(SUBSTITUTE('04A_국토부원자료'!K2135,",","")),"")</f>
        <v/>
      </c>
      <c r="K2134" s="38" t="str">
        <f>IFERROR(VALUE(SUBSTITUTE('04A_국토부원자료'!N2135,",","")),"")</f>
        <v/>
      </c>
      <c r="L2134" s="39">
        <f>IFERROR('04A_국토부원자료'!O2135,"")</f>
        <v>0</v>
      </c>
      <c r="M2134" s="39">
        <f>IFERROR('04A_국토부원자료'!Q2135,"")</f>
        <v>0</v>
      </c>
      <c r="N2134" s="38">
        <f>IF(B2134="","",IF('02_대상물건입력'!B5="",1,IF(ISNUMBER(SEARCH('02_대상물건입력'!B5,B2134)),1,0)))</f>
        <v>0</v>
      </c>
      <c r="O2134" s="38">
        <f>IF(B2134="","",IF('02_대상물건입력'!B6="",1,IF(ISNUMBER(SEARCH('02_대상물건입력'!B6,B2134)),1,0)))</f>
        <v>0</v>
      </c>
      <c r="P2134" s="38">
        <f>IF(L2134="","",IF('02_대상물건입력'!B15="",0,IF(ISNUMBER(SEARCH('02_대상물건입력'!B15,L2134)),1,0)))</f>
        <v>0</v>
      </c>
      <c r="Q2134" s="38">
        <f>IF(D2134="","",IF('02_대상물건입력'!B8="",0,IF(ISNUMBER(SEARCH('02_대상물건입력'!B8,D2134)),1,0)))</f>
        <v>0</v>
      </c>
      <c r="R2134" s="44" t="str">
        <f>IFERROR(ABS(E2134-'02_대상물건입력'!B11)/'02_대상물건입력'!B11,"")</f>
        <v/>
      </c>
      <c r="S2134" s="38" t="str">
        <f>IFERROR(ABS(J2134-'02_대상물건입력'!B10),"")</f>
        <v/>
      </c>
      <c r="T2134" s="38" t="str">
        <f>IFERROR(ABS('01_설정'!B4-F2134),"")</f>
        <v/>
      </c>
      <c r="U2134" s="38" t="str">
        <f>IFERROR(ABS(K2134-YEAR('02_대상물건입력'!B14)),"")</f>
        <v/>
      </c>
      <c r="V2134" s="38" t="str">
        <f>IF(B2134="","",IF(AND(E2134&gt;0,F2134&gt;0,H2134&gt;0,OR('04A_국토부원자료'!P2135="",'04A_국토부원자료'!P2135="-"),IF('01_설정'!B10=1,N2134=1,TRUE),R2134&lt;='01_설정'!B5,S2134&lt;='01_설정'!B6,T2134&lt;='01_설정'!B7,U2134&lt;='01_설정'!B8),"Y",""))</f>
        <v/>
      </c>
      <c r="W2134" s="40" t="str">
        <f>IF(V2134&lt;&gt;"Y","",MAX(0,(1-R2134/'01_설정'!B5))*'01_설정'!B14+MAX(0,(1-S2134/'01_설정'!B6))*'01_설정'!B15+MAX(0,(1-T2134/'01_설정'!B7))*'01_설정'!B16+MAX(0,(1-U2134/'01_설정'!B8))*'01_설정'!B17+O2134*'01_설정'!B11+Q2134*'01_설정'!B12+P2134*'01_설정'!B13)</f>
        <v/>
      </c>
      <c r="X2134" s="38" t="str">
        <f>IF(W2134="","",1+COUNTIFS($W$4:$W$3003,"&gt;"&amp;W2134)+COUNTIFS($W$4:W2134,W2134)-1)</f>
        <v/>
      </c>
    </row>
    <row r="2135" spans="1:24" ht="16.5">
      <c r="A2135" s="38" t="str">
        <f>IF('04A_국토부원자료'!A2136="","",ROW()-3)</f>
        <v/>
      </c>
      <c r="B2135" s="39">
        <f>IFERROR('04A_국토부원자료'!B2136,"")</f>
        <v>0</v>
      </c>
      <c r="C2135" s="39" t="str">
        <f>IF(B2135="","",IF('04A_국토부원자료'!C2136&lt;&gt;"",'04A_국토부원자료'!C2136,TRIM('04A_국토부원자료'!D2136&amp;IF('04A_국토부원자료'!E2136&lt;&gt;"","-"&amp;'04A_국토부원자료'!E2136,""))))</f>
        <v/>
      </c>
      <c r="D2135" s="39">
        <f>IFERROR('04A_국토부원자료'!F2136,"")</f>
        <v>0</v>
      </c>
      <c r="E2135" s="40" t="str">
        <f>IFERROR(VALUE(SUBSTITUTE('04A_국토부원자료'!G2136,",","")),"")</f>
        <v/>
      </c>
      <c r="F2135" s="41" t="str">
        <f>IFERROR(IF(AND('04A_국토부원자료'!H2136&lt;&gt;"",'04A_국토부원자료'!I2136&lt;&gt;""),DATE(INT(VALUE(SUBSTITUTE('04A_국토부원자료'!H2136,",",""))/100),MOD(VALUE(SUBSTITUTE('04A_국토부원자료'!H2136,",","")),100),VALUE(SUBSTITUTE('04A_국토부원자료'!I2136,",",""))),""),"")</f>
        <v/>
      </c>
      <c r="G2135" s="42" t="str">
        <f>IFERROR(VALUE(SUBSTITUTE('04A_국토부원자료'!J2136,",","")),"")</f>
        <v/>
      </c>
      <c r="H2135" s="43" t="str">
        <f t="shared" si="66"/>
        <v/>
      </c>
      <c r="I2135" s="43" t="str">
        <f t="shared" si="67"/>
        <v/>
      </c>
      <c r="J2135" s="38" t="str">
        <f>IFERROR(VALUE(SUBSTITUTE('04A_국토부원자료'!K2136,",","")),"")</f>
        <v/>
      </c>
      <c r="K2135" s="38" t="str">
        <f>IFERROR(VALUE(SUBSTITUTE('04A_국토부원자료'!N2136,",","")),"")</f>
        <v/>
      </c>
      <c r="L2135" s="39">
        <f>IFERROR('04A_국토부원자료'!O2136,"")</f>
        <v>0</v>
      </c>
      <c r="M2135" s="39">
        <f>IFERROR('04A_국토부원자료'!Q2136,"")</f>
        <v>0</v>
      </c>
      <c r="N2135" s="38">
        <f>IF(B2135="","",IF('02_대상물건입력'!B5="",1,IF(ISNUMBER(SEARCH('02_대상물건입력'!B5,B2135)),1,0)))</f>
        <v>0</v>
      </c>
      <c r="O2135" s="38">
        <f>IF(B2135="","",IF('02_대상물건입력'!B6="",1,IF(ISNUMBER(SEARCH('02_대상물건입력'!B6,B2135)),1,0)))</f>
        <v>0</v>
      </c>
      <c r="P2135" s="38">
        <f>IF(L2135="","",IF('02_대상물건입력'!B15="",0,IF(ISNUMBER(SEARCH('02_대상물건입력'!B15,L2135)),1,0)))</f>
        <v>0</v>
      </c>
      <c r="Q2135" s="38">
        <f>IF(D2135="","",IF('02_대상물건입력'!B8="",0,IF(ISNUMBER(SEARCH('02_대상물건입력'!B8,D2135)),1,0)))</f>
        <v>0</v>
      </c>
      <c r="R2135" s="44" t="str">
        <f>IFERROR(ABS(E2135-'02_대상물건입력'!B11)/'02_대상물건입력'!B11,"")</f>
        <v/>
      </c>
      <c r="S2135" s="38" t="str">
        <f>IFERROR(ABS(J2135-'02_대상물건입력'!B10),"")</f>
        <v/>
      </c>
      <c r="T2135" s="38" t="str">
        <f>IFERROR(ABS('01_설정'!B4-F2135),"")</f>
        <v/>
      </c>
      <c r="U2135" s="38" t="str">
        <f>IFERROR(ABS(K2135-YEAR('02_대상물건입력'!B14)),"")</f>
        <v/>
      </c>
      <c r="V2135" s="38" t="str">
        <f>IF(B2135="","",IF(AND(E2135&gt;0,F2135&gt;0,H2135&gt;0,OR('04A_국토부원자료'!P2136="",'04A_국토부원자료'!P2136="-"),IF('01_설정'!B10=1,N2135=1,TRUE),R2135&lt;='01_설정'!B5,S2135&lt;='01_설정'!B6,T2135&lt;='01_설정'!B7,U2135&lt;='01_설정'!B8),"Y",""))</f>
        <v/>
      </c>
      <c r="W2135" s="40" t="str">
        <f>IF(V2135&lt;&gt;"Y","",MAX(0,(1-R2135/'01_설정'!B5))*'01_설정'!B14+MAX(0,(1-S2135/'01_설정'!B6))*'01_설정'!B15+MAX(0,(1-T2135/'01_설정'!B7))*'01_설정'!B16+MAX(0,(1-U2135/'01_설정'!B8))*'01_설정'!B17+O2135*'01_설정'!B11+Q2135*'01_설정'!B12+P2135*'01_설정'!B13)</f>
        <v/>
      </c>
      <c r="X2135" s="38" t="str">
        <f>IF(W2135="","",1+COUNTIFS($W$4:$W$3003,"&gt;"&amp;W2135)+COUNTIFS($W$4:W2135,W2135)-1)</f>
        <v/>
      </c>
    </row>
    <row r="2136" spans="1:24" ht="16.5">
      <c r="A2136" s="38" t="str">
        <f>IF('04A_국토부원자료'!A2137="","",ROW()-3)</f>
        <v/>
      </c>
      <c r="B2136" s="39">
        <f>IFERROR('04A_국토부원자료'!B2137,"")</f>
        <v>0</v>
      </c>
      <c r="C2136" s="39" t="str">
        <f>IF(B2136="","",IF('04A_국토부원자료'!C2137&lt;&gt;"",'04A_국토부원자료'!C2137,TRIM('04A_국토부원자료'!D2137&amp;IF('04A_국토부원자료'!E2137&lt;&gt;"","-"&amp;'04A_국토부원자료'!E2137,""))))</f>
        <v/>
      </c>
      <c r="D2136" s="39">
        <f>IFERROR('04A_국토부원자료'!F2137,"")</f>
        <v>0</v>
      </c>
      <c r="E2136" s="40" t="str">
        <f>IFERROR(VALUE(SUBSTITUTE('04A_국토부원자료'!G2137,",","")),"")</f>
        <v/>
      </c>
      <c r="F2136" s="41" t="str">
        <f>IFERROR(IF(AND('04A_국토부원자료'!H2137&lt;&gt;"",'04A_국토부원자료'!I2137&lt;&gt;""),DATE(INT(VALUE(SUBSTITUTE('04A_국토부원자료'!H2137,",",""))/100),MOD(VALUE(SUBSTITUTE('04A_국토부원자료'!H2137,",","")),100),VALUE(SUBSTITUTE('04A_국토부원자료'!I2137,",",""))),""),"")</f>
        <v/>
      </c>
      <c r="G2136" s="42" t="str">
        <f>IFERROR(VALUE(SUBSTITUTE('04A_국토부원자료'!J2137,",","")),"")</f>
        <v/>
      </c>
      <c r="H2136" s="43" t="str">
        <f t="shared" si="66"/>
        <v/>
      </c>
      <c r="I2136" s="43" t="str">
        <f t="shared" si="67"/>
        <v/>
      </c>
      <c r="J2136" s="38" t="str">
        <f>IFERROR(VALUE(SUBSTITUTE('04A_국토부원자료'!K2137,",","")),"")</f>
        <v/>
      </c>
      <c r="K2136" s="38" t="str">
        <f>IFERROR(VALUE(SUBSTITUTE('04A_국토부원자료'!N2137,",","")),"")</f>
        <v/>
      </c>
      <c r="L2136" s="39">
        <f>IFERROR('04A_국토부원자료'!O2137,"")</f>
        <v>0</v>
      </c>
      <c r="M2136" s="39">
        <f>IFERROR('04A_국토부원자료'!Q2137,"")</f>
        <v>0</v>
      </c>
      <c r="N2136" s="38">
        <f>IF(B2136="","",IF('02_대상물건입력'!B5="",1,IF(ISNUMBER(SEARCH('02_대상물건입력'!B5,B2136)),1,0)))</f>
        <v>0</v>
      </c>
      <c r="O2136" s="38">
        <f>IF(B2136="","",IF('02_대상물건입력'!B6="",1,IF(ISNUMBER(SEARCH('02_대상물건입력'!B6,B2136)),1,0)))</f>
        <v>0</v>
      </c>
      <c r="P2136" s="38">
        <f>IF(L2136="","",IF('02_대상물건입력'!B15="",0,IF(ISNUMBER(SEARCH('02_대상물건입력'!B15,L2136)),1,0)))</f>
        <v>0</v>
      </c>
      <c r="Q2136" s="38">
        <f>IF(D2136="","",IF('02_대상물건입력'!B8="",0,IF(ISNUMBER(SEARCH('02_대상물건입력'!B8,D2136)),1,0)))</f>
        <v>0</v>
      </c>
      <c r="R2136" s="44" t="str">
        <f>IFERROR(ABS(E2136-'02_대상물건입력'!B11)/'02_대상물건입력'!B11,"")</f>
        <v/>
      </c>
      <c r="S2136" s="38" t="str">
        <f>IFERROR(ABS(J2136-'02_대상물건입력'!B10),"")</f>
        <v/>
      </c>
      <c r="T2136" s="38" t="str">
        <f>IFERROR(ABS('01_설정'!B4-F2136),"")</f>
        <v/>
      </c>
      <c r="U2136" s="38" t="str">
        <f>IFERROR(ABS(K2136-YEAR('02_대상물건입력'!B14)),"")</f>
        <v/>
      </c>
      <c r="V2136" s="38" t="str">
        <f>IF(B2136="","",IF(AND(E2136&gt;0,F2136&gt;0,H2136&gt;0,OR('04A_국토부원자료'!P2137="",'04A_국토부원자료'!P2137="-"),IF('01_설정'!B10=1,N2136=1,TRUE),R2136&lt;='01_설정'!B5,S2136&lt;='01_설정'!B6,T2136&lt;='01_설정'!B7,U2136&lt;='01_설정'!B8),"Y",""))</f>
        <v/>
      </c>
      <c r="W2136" s="40" t="str">
        <f>IF(V2136&lt;&gt;"Y","",MAX(0,(1-R2136/'01_설정'!B5))*'01_설정'!B14+MAX(0,(1-S2136/'01_설정'!B6))*'01_설정'!B15+MAX(0,(1-T2136/'01_설정'!B7))*'01_설정'!B16+MAX(0,(1-U2136/'01_설정'!B8))*'01_설정'!B17+O2136*'01_설정'!B11+Q2136*'01_설정'!B12+P2136*'01_설정'!B13)</f>
        <v/>
      </c>
      <c r="X2136" s="38" t="str">
        <f>IF(W2136="","",1+COUNTIFS($W$4:$W$3003,"&gt;"&amp;W2136)+COUNTIFS($W$4:W2136,W2136)-1)</f>
        <v/>
      </c>
    </row>
    <row r="2137" spans="1:24" ht="16.5">
      <c r="A2137" s="38" t="str">
        <f>IF('04A_국토부원자료'!A2138="","",ROW()-3)</f>
        <v/>
      </c>
      <c r="B2137" s="39">
        <f>IFERROR('04A_국토부원자료'!B2138,"")</f>
        <v>0</v>
      </c>
      <c r="C2137" s="39" t="str">
        <f>IF(B2137="","",IF('04A_국토부원자료'!C2138&lt;&gt;"",'04A_국토부원자료'!C2138,TRIM('04A_국토부원자료'!D2138&amp;IF('04A_국토부원자료'!E2138&lt;&gt;"","-"&amp;'04A_국토부원자료'!E2138,""))))</f>
        <v/>
      </c>
      <c r="D2137" s="39">
        <f>IFERROR('04A_국토부원자료'!F2138,"")</f>
        <v>0</v>
      </c>
      <c r="E2137" s="40" t="str">
        <f>IFERROR(VALUE(SUBSTITUTE('04A_국토부원자료'!G2138,",","")),"")</f>
        <v/>
      </c>
      <c r="F2137" s="41" t="str">
        <f>IFERROR(IF(AND('04A_국토부원자료'!H2138&lt;&gt;"",'04A_국토부원자료'!I2138&lt;&gt;""),DATE(INT(VALUE(SUBSTITUTE('04A_국토부원자료'!H2138,",",""))/100),MOD(VALUE(SUBSTITUTE('04A_국토부원자료'!H2138,",","")),100),VALUE(SUBSTITUTE('04A_국토부원자료'!I2138,",",""))),""),"")</f>
        <v/>
      </c>
      <c r="G2137" s="42" t="str">
        <f>IFERROR(VALUE(SUBSTITUTE('04A_국토부원자료'!J2138,",","")),"")</f>
        <v/>
      </c>
      <c r="H2137" s="43" t="str">
        <f t="shared" si="66"/>
        <v/>
      </c>
      <c r="I2137" s="43" t="str">
        <f t="shared" si="67"/>
        <v/>
      </c>
      <c r="J2137" s="38" t="str">
        <f>IFERROR(VALUE(SUBSTITUTE('04A_국토부원자료'!K2138,",","")),"")</f>
        <v/>
      </c>
      <c r="K2137" s="38" t="str">
        <f>IFERROR(VALUE(SUBSTITUTE('04A_국토부원자료'!N2138,",","")),"")</f>
        <v/>
      </c>
      <c r="L2137" s="39">
        <f>IFERROR('04A_국토부원자료'!O2138,"")</f>
        <v>0</v>
      </c>
      <c r="M2137" s="39">
        <f>IFERROR('04A_국토부원자료'!Q2138,"")</f>
        <v>0</v>
      </c>
      <c r="N2137" s="38">
        <f>IF(B2137="","",IF('02_대상물건입력'!B5="",1,IF(ISNUMBER(SEARCH('02_대상물건입력'!B5,B2137)),1,0)))</f>
        <v>0</v>
      </c>
      <c r="O2137" s="38">
        <f>IF(B2137="","",IF('02_대상물건입력'!B6="",1,IF(ISNUMBER(SEARCH('02_대상물건입력'!B6,B2137)),1,0)))</f>
        <v>0</v>
      </c>
      <c r="P2137" s="38">
        <f>IF(L2137="","",IF('02_대상물건입력'!B15="",0,IF(ISNUMBER(SEARCH('02_대상물건입력'!B15,L2137)),1,0)))</f>
        <v>0</v>
      </c>
      <c r="Q2137" s="38">
        <f>IF(D2137="","",IF('02_대상물건입력'!B8="",0,IF(ISNUMBER(SEARCH('02_대상물건입력'!B8,D2137)),1,0)))</f>
        <v>0</v>
      </c>
      <c r="R2137" s="44" t="str">
        <f>IFERROR(ABS(E2137-'02_대상물건입력'!B11)/'02_대상물건입력'!B11,"")</f>
        <v/>
      </c>
      <c r="S2137" s="38" t="str">
        <f>IFERROR(ABS(J2137-'02_대상물건입력'!B10),"")</f>
        <v/>
      </c>
      <c r="T2137" s="38" t="str">
        <f>IFERROR(ABS('01_설정'!B4-F2137),"")</f>
        <v/>
      </c>
      <c r="U2137" s="38" t="str">
        <f>IFERROR(ABS(K2137-YEAR('02_대상물건입력'!B14)),"")</f>
        <v/>
      </c>
      <c r="V2137" s="38" t="str">
        <f>IF(B2137="","",IF(AND(E2137&gt;0,F2137&gt;0,H2137&gt;0,OR('04A_국토부원자료'!P2138="",'04A_국토부원자료'!P2138="-"),IF('01_설정'!B10=1,N2137=1,TRUE),R2137&lt;='01_설정'!B5,S2137&lt;='01_설정'!B6,T2137&lt;='01_설정'!B7,U2137&lt;='01_설정'!B8),"Y",""))</f>
        <v/>
      </c>
      <c r="W2137" s="40" t="str">
        <f>IF(V2137&lt;&gt;"Y","",MAX(0,(1-R2137/'01_설정'!B5))*'01_설정'!B14+MAX(0,(1-S2137/'01_설정'!B6))*'01_설정'!B15+MAX(0,(1-T2137/'01_설정'!B7))*'01_설정'!B16+MAX(0,(1-U2137/'01_설정'!B8))*'01_설정'!B17+O2137*'01_설정'!B11+Q2137*'01_설정'!B12+P2137*'01_설정'!B13)</f>
        <v/>
      </c>
      <c r="X2137" s="38" t="str">
        <f>IF(W2137="","",1+COUNTIFS($W$4:$W$3003,"&gt;"&amp;W2137)+COUNTIFS($W$4:W2137,W2137)-1)</f>
        <v/>
      </c>
    </row>
    <row r="2138" spans="1:24" ht="16.5">
      <c r="A2138" s="38" t="str">
        <f>IF('04A_국토부원자료'!A2139="","",ROW()-3)</f>
        <v/>
      </c>
      <c r="B2138" s="39">
        <f>IFERROR('04A_국토부원자료'!B2139,"")</f>
        <v>0</v>
      </c>
      <c r="C2138" s="39" t="str">
        <f>IF(B2138="","",IF('04A_국토부원자료'!C2139&lt;&gt;"",'04A_국토부원자료'!C2139,TRIM('04A_국토부원자료'!D2139&amp;IF('04A_국토부원자료'!E2139&lt;&gt;"","-"&amp;'04A_국토부원자료'!E2139,""))))</f>
        <v/>
      </c>
      <c r="D2138" s="39">
        <f>IFERROR('04A_국토부원자료'!F2139,"")</f>
        <v>0</v>
      </c>
      <c r="E2138" s="40" t="str">
        <f>IFERROR(VALUE(SUBSTITUTE('04A_국토부원자료'!G2139,",","")),"")</f>
        <v/>
      </c>
      <c r="F2138" s="41" t="str">
        <f>IFERROR(IF(AND('04A_국토부원자료'!H2139&lt;&gt;"",'04A_국토부원자료'!I2139&lt;&gt;""),DATE(INT(VALUE(SUBSTITUTE('04A_국토부원자료'!H2139,",",""))/100),MOD(VALUE(SUBSTITUTE('04A_국토부원자료'!H2139,",","")),100),VALUE(SUBSTITUTE('04A_국토부원자료'!I2139,",",""))),""),"")</f>
        <v/>
      </c>
      <c r="G2138" s="42" t="str">
        <f>IFERROR(VALUE(SUBSTITUTE('04A_국토부원자료'!J2139,",","")),"")</f>
        <v/>
      </c>
      <c r="H2138" s="43" t="str">
        <f t="shared" si="66"/>
        <v/>
      </c>
      <c r="I2138" s="43" t="str">
        <f t="shared" si="67"/>
        <v/>
      </c>
      <c r="J2138" s="38" t="str">
        <f>IFERROR(VALUE(SUBSTITUTE('04A_국토부원자료'!K2139,",","")),"")</f>
        <v/>
      </c>
      <c r="K2138" s="38" t="str">
        <f>IFERROR(VALUE(SUBSTITUTE('04A_국토부원자료'!N2139,",","")),"")</f>
        <v/>
      </c>
      <c r="L2138" s="39">
        <f>IFERROR('04A_국토부원자료'!O2139,"")</f>
        <v>0</v>
      </c>
      <c r="M2138" s="39">
        <f>IFERROR('04A_국토부원자료'!Q2139,"")</f>
        <v>0</v>
      </c>
      <c r="N2138" s="38">
        <f>IF(B2138="","",IF('02_대상물건입력'!B5="",1,IF(ISNUMBER(SEARCH('02_대상물건입력'!B5,B2138)),1,0)))</f>
        <v>0</v>
      </c>
      <c r="O2138" s="38">
        <f>IF(B2138="","",IF('02_대상물건입력'!B6="",1,IF(ISNUMBER(SEARCH('02_대상물건입력'!B6,B2138)),1,0)))</f>
        <v>0</v>
      </c>
      <c r="P2138" s="38">
        <f>IF(L2138="","",IF('02_대상물건입력'!B15="",0,IF(ISNUMBER(SEARCH('02_대상물건입력'!B15,L2138)),1,0)))</f>
        <v>0</v>
      </c>
      <c r="Q2138" s="38">
        <f>IF(D2138="","",IF('02_대상물건입력'!B8="",0,IF(ISNUMBER(SEARCH('02_대상물건입력'!B8,D2138)),1,0)))</f>
        <v>0</v>
      </c>
      <c r="R2138" s="44" t="str">
        <f>IFERROR(ABS(E2138-'02_대상물건입력'!B11)/'02_대상물건입력'!B11,"")</f>
        <v/>
      </c>
      <c r="S2138" s="38" t="str">
        <f>IFERROR(ABS(J2138-'02_대상물건입력'!B10),"")</f>
        <v/>
      </c>
      <c r="T2138" s="38" t="str">
        <f>IFERROR(ABS('01_설정'!B4-F2138),"")</f>
        <v/>
      </c>
      <c r="U2138" s="38" t="str">
        <f>IFERROR(ABS(K2138-YEAR('02_대상물건입력'!B14)),"")</f>
        <v/>
      </c>
      <c r="V2138" s="38" t="str">
        <f>IF(B2138="","",IF(AND(E2138&gt;0,F2138&gt;0,H2138&gt;0,OR('04A_국토부원자료'!P2139="",'04A_국토부원자료'!P2139="-"),IF('01_설정'!B10=1,N2138=1,TRUE),R2138&lt;='01_설정'!B5,S2138&lt;='01_설정'!B6,T2138&lt;='01_설정'!B7,U2138&lt;='01_설정'!B8),"Y",""))</f>
        <v/>
      </c>
      <c r="W2138" s="40" t="str">
        <f>IF(V2138&lt;&gt;"Y","",MAX(0,(1-R2138/'01_설정'!B5))*'01_설정'!B14+MAX(0,(1-S2138/'01_설정'!B6))*'01_설정'!B15+MAX(0,(1-T2138/'01_설정'!B7))*'01_설정'!B16+MAX(0,(1-U2138/'01_설정'!B8))*'01_설정'!B17+O2138*'01_설정'!B11+Q2138*'01_설정'!B12+P2138*'01_설정'!B13)</f>
        <v/>
      </c>
      <c r="X2138" s="38" t="str">
        <f>IF(W2138="","",1+COUNTIFS($W$4:$W$3003,"&gt;"&amp;W2138)+COUNTIFS($W$4:W2138,W2138)-1)</f>
        <v/>
      </c>
    </row>
    <row r="2139" spans="1:24" ht="16.5">
      <c r="A2139" s="38" t="str">
        <f>IF('04A_국토부원자료'!A2140="","",ROW()-3)</f>
        <v/>
      </c>
      <c r="B2139" s="39">
        <f>IFERROR('04A_국토부원자료'!B2140,"")</f>
        <v>0</v>
      </c>
      <c r="C2139" s="39" t="str">
        <f>IF(B2139="","",IF('04A_국토부원자료'!C2140&lt;&gt;"",'04A_국토부원자료'!C2140,TRIM('04A_국토부원자료'!D2140&amp;IF('04A_국토부원자료'!E2140&lt;&gt;"","-"&amp;'04A_국토부원자료'!E2140,""))))</f>
        <v/>
      </c>
      <c r="D2139" s="39">
        <f>IFERROR('04A_국토부원자료'!F2140,"")</f>
        <v>0</v>
      </c>
      <c r="E2139" s="40" t="str">
        <f>IFERROR(VALUE(SUBSTITUTE('04A_국토부원자료'!G2140,",","")),"")</f>
        <v/>
      </c>
      <c r="F2139" s="41" t="str">
        <f>IFERROR(IF(AND('04A_국토부원자료'!H2140&lt;&gt;"",'04A_국토부원자료'!I2140&lt;&gt;""),DATE(INT(VALUE(SUBSTITUTE('04A_국토부원자료'!H2140,",",""))/100),MOD(VALUE(SUBSTITUTE('04A_국토부원자료'!H2140,",","")),100),VALUE(SUBSTITUTE('04A_국토부원자료'!I2140,",",""))),""),"")</f>
        <v/>
      </c>
      <c r="G2139" s="42" t="str">
        <f>IFERROR(VALUE(SUBSTITUTE('04A_국토부원자료'!J2140,",","")),"")</f>
        <v/>
      </c>
      <c r="H2139" s="43" t="str">
        <f t="shared" si="66"/>
        <v/>
      </c>
      <c r="I2139" s="43" t="str">
        <f t="shared" si="67"/>
        <v/>
      </c>
      <c r="J2139" s="38" t="str">
        <f>IFERROR(VALUE(SUBSTITUTE('04A_국토부원자료'!K2140,",","")),"")</f>
        <v/>
      </c>
      <c r="K2139" s="38" t="str">
        <f>IFERROR(VALUE(SUBSTITUTE('04A_국토부원자료'!N2140,",","")),"")</f>
        <v/>
      </c>
      <c r="L2139" s="39">
        <f>IFERROR('04A_국토부원자료'!O2140,"")</f>
        <v>0</v>
      </c>
      <c r="M2139" s="39">
        <f>IFERROR('04A_국토부원자료'!Q2140,"")</f>
        <v>0</v>
      </c>
      <c r="N2139" s="38">
        <f>IF(B2139="","",IF('02_대상물건입력'!B5="",1,IF(ISNUMBER(SEARCH('02_대상물건입력'!B5,B2139)),1,0)))</f>
        <v>0</v>
      </c>
      <c r="O2139" s="38">
        <f>IF(B2139="","",IF('02_대상물건입력'!B6="",1,IF(ISNUMBER(SEARCH('02_대상물건입력'!B6,B2139)),1,0)))</f>
        <v>0</v>
      </c>
      <c r="P2139" s="38">
        <f>IF(L2139="","",IF('02_대상물건입력'!B15="",0,IF(ISNUMBER(SEARCH('02_대상물건입력'!B15,L2139)),1,0)))</f>
        <v>0</v>
      </c>
      <c r="Q2139" s="38">
        <f>IF(D2139="","",IF('02_대상물건입력'!B8="",0,IF(ISNUMBER(SEARCH('02_대상물건입력'!B8,D2139)),1,0)))</f>
        <v>0</v>
      </c>
      <c r="R2139" s="44" t="str">
        <f>IFERROR(ABS(E2139-'02_대상물건입력'!B11)/'02_대상물건입력'!B11,"")</f>
        <v/>
      </c>
      <c r="S2139" s="38" t="str">
        <f>IFERROR(ABS(J2139-'02_대상물건입력'!B10),"")</f>
        <v/>
      </c>
      <c r="T2139" s="38" t="str">
        <f>IFERROR(ABS('01_설정'!B4-F2139),"")</f>
        <v/>
      </c>
      <c r="U2139" s="38" t="str">
        <f>IFERROR(ABS(K2139-YEAR('02_대상물건입력'!B14)),"")</f>
        <v/>
      </c>
      <c r="V2139" s="38" t="str">
        <f>IF(B2139="","",IF(AND(E2139&gt;0,F2139&gt;0,H2139&gt;0,OR('04A_국토부원자료'!P2140="",'04A_국토부원자료'!P2140="-"),IF('01_설정'!B10=1,N2139=1,TRUE),R2139&lt;='01_설정'!B5,S2139&lt;='01_설정'!B6,T2139&lt;='01_설정'!B7,U2139&lt;='01_설정'!B8),"Y",""))</f>
        <v/>
      </c>
      <c r="W2139" s="40" t="str">
        <f>IF(V2139&lt;&gt;"Y","",MAX(0,(1-R2139/'01_설정'!B5))*'01_설정'!B14+MAX(0,(1-S2139/'01_설정'!B6))*'01_설정'!B15+MAX(0,(1-T2139/'01_설정'!B7))*'01_설정'!B16+MAX(0,(1-U2139/'01_설정'!B8))*'01_설정'!B17+O2139*'01_설정'!B11+Q2139*'01_설정'!B12+P2139*'01_설정'!B13)</f>
        <v/>
      </c>
      <c r="X2139" s="38" t="str">
        <f>IF(W2139="","",1+COUNTIFS($W$4:$W$3003,"&gt;"&amp;W2139)+COUNTIFS($W$4:W2139,W2139)-1)</f>
        <v/>
      </c>
    </row>
    <row r="2140" spans="1:24" ht="16.5">
      <c r="A2140" s="38" t="str">
        <f>IF('04A_국토부원자료'!A2141="","",ROW()-3)</f>
        <v/>
      </c>
      <c r="B2140" s="39">
        <f>IFERROR('04A_국토부원자료'!B2141,"")</f>
        <v>0</v>
      </c>
      <c r="C2140" s="39" t="str">
        <f>IF(B2140="","",IF('04A_국토부원자료'!C2141&lt;&gt;"",'04A_국토부원자료'!C2141,TRIM('04A_국토부원자료'!D2141&amp;IF('04A_국토부원자료'!E2141&lt;&gt;"","-"&amp;'04A_국토부원자료'!E2141,""))))</f>
        <v/>
      </c>
      <c r="D2140" s="39">
        <f>IFERROR('04A_국토부원자료'!F2141,"")</f>
        <v>0</v>
      </c>
      <c r="E2140" s="40" t="str">
        <f>IFERROR(VALUE(SUBSTITUTE('04A_국토부원자료'!G2141,",","")),"")</f>
        <v/>
      </c>
      <c r="F2140" s="41" t="str">
        <f>IFERROR(IF(AND('04A_국토부원자료'!H2141&lt;&gt;"",'04A_국토부원자료'!I2141&lt;&gt;""),DATE(INT(VALUE(SUBSTITUTE('04A_국토부원자료'!H2141,",",""))/100),MOD(VALUE(SUBSTITUTE('04A_국토부원자료'!H2141,",","")),100),VALUE(SUBSTITUTE('04A_국토부원자료'!I2141,",",""))),""),"")</f>
        <v/>
      </c>
      <c r="G2140" s="42" t="str">
        <f>IFERROR(VALUE(SUBSTITUTE('04A_국토부원자료'!J2141,",","")),"")</f>
        <v/>
      </c>
      <c r="H2140" s="43" t="str">
        <f t="shared" si="66"/>
        <v/>
      </c>
      <c r="I2140" s="43" t="str">
        <f t="shared" si="67"/>
        <v/>
      </c>
      <c r="J2140" s="38" t="str">
        <f>IFERROR(VALUE(SUBSTITUTE('04A_국토부원자료'!K2141,",","")),"")</f>
        <v/>
      </c>
      <c r="K2140" s="38" t="str">
        <f>IFERROR(VALUE(SUBSTITUTE('04A_국토부원자료'!N2141,",","")),"")</f>
        <v/>
      </c>
      <c r="L2140" s="39">
        <f>IFERROR('04A_국토부원자료'!O2141,"")</f>
        <v>0</v>
      </c>
      <c r="M2140" s="39">
        <f>IFERROR('04A_국토부원자료'!Q2141,"")</f>
        <v>0</v>
      </c>
      <c r="N2140" s="38">
        <f>IF(B2140="","",IF('02_대상물건입력'!B5="",1,IF(ISNUMBER(SEARCH('02_대상물건입력'!B5,B2140)),1,0)))</f>
        <v>0</v>
      </c>
      <c r="O2140" s="38">
        <f>IF(B2140="","",IF('02_대상물건입력'!B6="",1,IF(ISNUMBER(SEARCH('02_대상물건입력'!B6,B2140)),1,0)))</f>
        <v>0</v>
      </c>
      <c r="P2140" s="38">
        <f>IF(L2140="","",IF('02_대상물건입력'!B15="",0,IF(ISNUMBER(SEARCH('02_대상물건입력'!B15,L2140)),1,0)))</f>
        <v>0</v>
      </c>
      <c r="Q2140" s="38">
        <f>IF(D2140="","",IF('02_대상물건입력'!B8="",0,IF(ISNUMBER(SEARCH('02_대상물건입력'!B8,D2140)),1,0)))</f>
        <v>0</v>
      </c>
      <c r="R2140" s="44" t="str">
        <f>IFERROR(ABS(E2140-'02_대상물건입력'!B11)/'02_대상물건입력'!B11,"")</f>
        <v/>
      </c>
      <c r="S2140" s="38" t="str">
        <f>IFERROR(ABS(J2140-'02_대상물건입력'!B10),"")</f>
        <v/>
      </c>
      <c r="T2140" s="38" t="str">
        <f>IFERROR(ABS('01_설정'!B4-F2140),"")</f>
        <v/>
      </c>
      <c r="U2140" s="38" t="str">
        <f>IFERROR(ABS(K2140-YEAR('02_대상물건입력'!B14)),"")</f>
        <v/>
      </c>
      <c r="V2140" s="38" t="str">
        <f>IF(B2140="","",IF(AND(E2140&gt;0,F2140&gt;0,H2140&gt;0,OR('04A_국토부원자료'!P2141="",'04A_국토부원자료'!P2141="-"),IF('01_설정'!B10=1,N2140=1,TRUE),R2140&lt;='01_설정'!B5,S2140&lt;='01_설정'!B6,T2140&lt;='01_설정'!B7,U2140&lt;='01_설정'!B8),"Y",""))</f>
        <v/>
      </c>
      <c r="W2140" s="40" t="str">
        <f>IF(V2140&lt;&gt;"Y","",MAX(0,(1-R2140/'01_설정'!B5))*'01_설정'!B14+MAX(0,(1-S2140/'01_설정'!B6))*'01_설정'!B15+MAX(0,(1-T2140/'01_설정'!B7))*'01_설정'!B16+MAX(0,(1-U2140/'01_설정'!B8))*'01_설정'!B17+O2140*'01_설정'!B11+Q2140*'01_설정'!B12+P2140*'01_설정'!B13)</f>
        <v/>
      </c>
      <c r="X2140" s="38" t="str">
        <f>IF(W2140="","",1+COUNTIFS($W$4:$W$3003,"&gt;"&amp;W2140)+COUNTIFS($W$4:W2140,W2140)-1)</f>
        <v/>
      </c>
    </row>
    <row r="2141" spans="1:24" ht="16.5">
      <c r="A2141" s="38" t="str">
        <f>IF('04A_국토부원자료'!A2142="","",ROW()-3)</f>
        <v/>
      </c>
      <c r="B2141" s="39">
        <f>IFERROR('04A_국토부원자료'!B2142,"")</f>
        <v>0</v>
      </c>
      <c r="C2141" s="39" t="str">
        <f>IF(B2141="","",IF('04A_국토부원자료'!C2142&lt;&gt;"",'04A_국토부원자료'!C2142,TRIM('04A_국토부원자료'!D2142&amp;IF('04A_국토부원자료'!E2142&lt;&gt;"","-"&amp;'04A_국토부원자료'!E2142,""))))</f>
        <v/>
      </c>
      <c r="D2141" s="39">
        <f>IFERROR('04A_국토부원자료'!F2142,"")</f>
        <v>0</v>
      </c>
      <c r="E2141" s="40" t="str">
        <f>IFERROR(VALUE(SUBSTITUTE('04A_국토부원자료'!G2142,",","")),"")</f>
        <v/>
      </c>
      <c r="F2141" s="41" t="str">
        <f>IFERROR(IF(AND('04A_국토부원자료'!H2142&lt;&gt;"",'04A_국토부원자료'!I2142&lt;&gt;""),DATE(INT(VALUE(SUBSTITUTE('04A_국토부원자료'!H2142,",",""))/100),MOD(VALUE(SUBSTITUTE('04A_국토부원자료'!H2142,",","")),100),VALUE(SUBSTITUTE('04A_국토부원자료'!I2142,",",""))),""),"")</f>
        <v/>
      </c>
      <c r="G2141" s="42" t="str">
        <f>IFERROR(VALUE(SUBSTITUTE('04A_국토부원자료'!J2142,",","")),"")</f>
        <v/>
      </c>
      <c r="H2141" s="43" t="str">
        <f t="shared" si="66"/>
        <v/>
      </c>
      <c r="I2141" s="43" t="str">
        <f t="shared" si="67"/>
        <v/>
      </c>
      <c r="J2141" s="38" t="str">
        <f>IFERROR(VALUE(SUBSTITUTE('04A_국토부원자료'!K2142,",","")),"")</f>
        <v/>
      </c>
      <c r="K2141" s="38" t="str">
        <f>IFERROR(VALUE(SUBSTITUTE('04A_국토부원자료'!N2142,",","")),"")</f>
        <v/>
      </c>
      <c r="L2141" s="39">
        <f>IFERROR('04A_국토부원자료'!O2142,"")</f>
        <v>0</v>
      </c>
      <c r="M2141" s="39">
        <f>IFERROR('04A_국토부원자료'!Q2142,"")</f>
        <v>0</v>
      </c>
      <c r="N2141" s="38">
        <f>IF(B2141="","",IF('02_대상물건입력'!B5="",1,IF(ISNUMBER(SEARCH('02_대상물건입력'!B5,B2141)),1,0)))</f>
        <v>0</v>
      </c>
      <c r="O2141" s="38">
        <f>IF(B2141="","",IF('02_대상물건입력'!B6="",1,IF(ISNUMBER(SEARCH('02_대상물건입력'!B6,B2141)),1,0)))</f>
        <v>0</v>
      </c>
      <c r="P2141" s="38">
        <f>IF(L2141="","",IF('02_대상물건입력'!B15="",0,IF(ISNUMBER(SEARCH('02_대상물건입력'!B15,L2141)),1,0)))</f>
        <v>0</v>
      </c>
      <c r="Q2141" s="38">
        <f>IF(D2141="","",IF('02_대상물건입력'!B8="",0,IF(ISNUMBER(SEARCH('02_대상물건입력'!B8,D2141)),1,0)))</f>
        <v>0</v>
      </c>
      <c r="R2141" s="44" t="str">
        <f>IFERROR(ABS(E2141-'02_대상물건입력'!B11)/'02_대상물건입력'!B11,"")</f>
        <v/>
      </c>
      <c r="S2141" s="38" t="str">
        <f>IFERROR(ABS(J2141-'02_대상물건입력'!B10),"")</f>
        <v/>
      </c>
      <c r="T2141" s="38" t="str">
        <f>IFERROR(ABS('01_설정'!B4-F2141),"")</f>
        <v/>
      </c>
      <c r="U2141" s="38" t="str">
        <f>IFERROR(ABS(K2141-YEAR('02_대상물건입력'!B14)),"")</f>
        <v/>
      </c>
      <c r="V2141" s="38" t="str">
        <f>IF(B2141="","",IF(AND(E2141&gt;0,F2141&gt;0,H2141&gt;0,OR('04A_국토부원자료'!P2142="",'04A_국토부원자료'!P2142="-"),IF('01_설정'!B10=1,N2141=1,TRUE),R2141&lt;='01_설정'!B5,S2141&lt;='01_설정'!B6,T2141&lt;='01_설정'!B7,U2141&lt;='01_설정'!B8),"Y",""))</f>
        <v/>
      </c>
      <c r="W2141" s="40" t="str">
        <f>IF(V2141&lt;&gt;"Y","",MAX(0,(1-R2141/'01_설정'!B5))*'01_설정'!B14+MAX(0,(1-S2141/'01_설정'!B6))*'01_설정'!B15+MAX(0,(1-T2141/'01_설정'!B7))*'01_설정'!B16+MAX(0,(1-U2141/'01_설정'!B8))*'01_설정'!B17+O2141*'01_설정'!B11+Q2141*'01_설정'!B12+P2141*'01_설정'!B13)</f>
        <v/>
      </c>
      <c r="X2141" s="38" t="str">
        <f>IF(W2141="","",1+COUNTIFS($W$4:$W$3003,"&gt;"&amp;W2141)+COUNTIFS($W$4:W2141,W2141)-1)</f>
        <v/>
      </c>
    </row>
    <row r="2142" spans="1:24" ht="16.5">
      <c r="A2142" s="38" t="str">
        <f>IF('04A_국토부원자료'!A2143="","",ROW()-3)</f>
        <v/>
      </c>
      <c r="B2142" s="39">
        <f>IFERROR('04A_국토부원자료'!B2143,"")</f>
        <v>0</v>
      </c>
      <c r="C2142" s="39" t="str">
        <f>IF(B2142="","",IF('04A_국토부원자료'!C2143&lt;&gt;"",'04A_국토부원자료'!C2143,TRIM('04A_국토부원자료'!D2143&amp;IF('04A_국토부원자료'!E2143&lt;&gt;"","-"&amp;'04A_국토부원자료'!E2143,""))))</f>
        <v/>
      </c>
      <c r="D2142" s="39">
        <f>IFERROR('04A_국토부원자료'!F2143,"")</f>
        <v>0</v>
      </c>
      <c r="E2142" s="40" t="str">
        <f>IFERROR(VALUE(SUBSTITUTE('04A_국토부원자료'!G2143,",","")),"")</f>
        <v/>
      </c>
      <c r="F2142" s="41" t="str">
        <f>IFERROR(IF(AND('04A_국토부원자료'!H2143&lt;&gt;"",'04A_국토부원자료'!I2143&lt;&gt;""),DATE(INT(VALUE(SUBSTITUTE('04A_국토부원자료'!H2143,",",""))/100),MOD(VALUE(SUBSTITUTE('04A_국토부원자료'!H2143,",","")),100),VALUE(SUBSTITUTE('04A_국토부원자료'!I2143,",",""))),""),"")</f>
        <v/>
      </c>
      <c r="G2142" s="42" t="str">
        <f>IFERROR(VALUE(SUBSTITUTE('04A_국토부원자료'!J2143,",","")),"")</f>
        <v/>
      </c>
      <c r="H2142" s="43" t="str">
        <f t="shared" si="66"/>
        <v/>
      </c>
      <c r="I2142" s="43" t="str">
        <f t="shared" si="67"/>
        <v/>
      </c>
      <c r="J2142" s="38" t="str">
        <f>IFERROR(VALUE(SUBSTITUTE('04A_국토부원자료'!K2143,",","")),"")</f>
        <v/>
      </c>
      <c r="K2142" s="38" t="str">
        <f>IFERROR(VALUE(SUBSTITUTE('04A_국토부원자료'!N2143,",","")),"")</f>
        <v/>
      </c>
      <c r="L2142" s="39">
        <f>IFERROR('04A_국토부원자료'!O2143,"")</f>
        <v>0</v>
      </c>
      <c r="M2142" s="39">
        <f>IFERROR('04A_국토부원자료'!Q2143,"")</f>
        <v>0</v>
      </c>
      <c r="N2142" s="38">
        <f>IF(B2142="","",IF('02_대상물건입력'!B5="",1,IF(ISNUMBER(SEARCH('02_대상물건입력'!B5,B2142)),1,0)))</f>
        <v>0</v>
      </c>
      <c r="O2142" s="38">
        <f>IF(B2142="","",IF('02_대상물건입력'!B6="",1,IF(ISNUMBER(SEARCH('02_대상물건입력'!B6,B2142)),1,0)))</f>
        <v>0</v>
      </c>
      <c r="P2142" s="38">
        <f>IF(L2142="","",IF('02_대상물건입력'!B15="",0,IF(ISNUMBER(SEARCH('02_대상물건입력'!B15,L2142)),1,0)))</f>
        <v>0</v>
      </c>
      <c r="Q2142" s="38">
        <f>IF(D2142="","",IF('02_대상물건입력'!B8="",0,IF(ISNUMBER(SEARCH('02_대상물건입력'!B8,D2142)),1,0)))</f>
        <v>0</v>
      </c>
      <c r="R2142" s="44" t="str">
        <f>IFERROR(ABS(E2142-'02_대상물건입력'!B11)/'02_대상물건입력'!B11,"")</f>
        <v/>
      </c>
      <c r="S2142" s="38" t="str">
        <f>IFERROR(ABS(J2142-'02_대상물건입력'!B10),"")</f>
        <v/>
      </c>
      <c r="T2142" s="38" t="str">
        <f>IFERROR(ABS('01_설정'!B4-F2142),"")</f>
        <v/>
      </c>
      <c r="U2142" s="38" t="str">
        <f>IFERROR(ABS(K2142-YEAR('02_대상물건입력'!B14)),"")</f>
        <v/>
      </c>
      <c r="V2142" s="38" t="str">
        <f>IF(B2142="","",IF(AND(E2142&gt;0,F2142&gt;0,H2142&gt;0,OR('04A_국토부원자료'!P2143="",'04A_국토부원자료'!P2143="-"),IF('01_설정'!B10=1,N2142=1,TRUE),R2142&lt;='01_설정'!B5,S2142&lt;='01_설정'!B6,T2142&lt;='01_설정'!B7,U2142&lt;='01_설정'!B8),"Y",""))</f>
        <v/>
      </c>
      <c r="W2142" s="40" t="str">
        <f>IF(V2142&lt;&gt;"Y","",MAX(0,(1-R2142/'01_설정'!B5))*'01_설정'!B14+MAX(0,(1-S2142/'01_설정'!B6))*'01_설정'!B15+MAX(0,(1-T2142/'01_설정'!B7))*'01_설정'!B16+MAX(0,(1-U2142/'01_설정'!B8))*'01_설정'!B17+O2142*'01_설정'!B11+Q2142*'01_설정'!B12+P2142*'01_설정'!B13)</f>
        <v/>
      </c>
      <c r="X2142" s="38" t="str">
        <f>IF(W2142="","",1+COUNTIFS($W$4:$W$3003,"&gt;"&amp;W2142)+COUNTIFS($W$4:W2142,W2142)-1)</f>
        <v/>
      </c>
    </row>
    <row r="2143" spans="1:24" ht="16.5">
      <c r="A2143" s="38" t="str">
        <f>IF('04A_국토부원자료'!A2144="","",ROW()-3)</f>
        <v/>
      </c>
      <c r="B2143" s="39">
        <f>IFERROR('04A_국토부원자료'!B2144,"")</f>
        <v>0</v>
      </c>
      <c r="C2143" s="39" t="str">
        <f>IF(B2143="","",IF('04A_국토부원자료'!C2144&lt;&gt;"",'04A_국토부원자료'!C2144,TRIM('04A_국토부원자료'!D2144&amp;IF('04A_국토부원자료'!E2144&lt;&gt;"","-"&amp;'04A_국토부원자료'!E2144,""))))</f>
        <v/>
      </c>
      <c r="D2143" s="39">
        <f>IFERROR('04A_국토부원자료'!F2144,"")</f>
        <v>0</v>
      </c>
      <c r="E2143" s="40" t="str">
        <f>IFERROR(VALUE(SUBSTITUTE('04A_국토부원자료'!G2144,",","")),"")</f>
        <v/>
      </c>
      <c r="F2143" s="41" t="str">
        <f>IFERROR(IF(AND('04A_국토부원자료'!H2144&lt;&gt;"",'04A_국토부원자료'!I2144&lt;&gt;""),DATE(INT(VALUE(SUBSTITUTE('04A_국토부원자료'!H2144,",",""))/100),MOD(VALUE(SUBSTITUTE('04A_국토부원자료'!H2144,",","")),100),VALUE(SUBSTITUTE('04A_국토부원자료'!I2144,",",""))),""),"")</f>
        <v/>
      </c>
      <c r="G2143" s="42" t="str">
        <f>IFERROR(VALUE(SUBSTITUTE('04A_국토부원자료'!J2144,",","")),"")</f>
        <v/>
      </c>
      <c r="H2143" s="43" t="str">
        <f t="shared" si="66"/>
        <v/>
      </c>
      <c r="I2143" s="43" t="str">
        <f t="shared" si="67"/>
        <v/>
      </c>
      <c r="J2143" s="38" t="str">
        <f>IFERROR(VALUE(SUBSTITUTE('04A_국토부원자료'!K2144,",","")),"")</f>
        <v/>
      </c>
      <c r="K2143" s="38" t="str">
        <f>IFERROR(VALUE(SUBSTITUTE('04A_국토부원자료'!N2144,",","")),"")</f>
        <v/>
      </c>
      <c r="L2143" s="39">
        <f>IFERROR('04A_국토부원자료'!O2144,"")</f>
        <v>0</v>
      </c>
      <c r="M2143" s="39">
        <f>IFERROR('04A_국토부원자료'!Q2144,"")</f>
        <v>0</v>
      </c>
      <c r="N2143" s="38">
        <f>IF(B2143="","",IF('02_대상물건입력'!B5="",1,IF(ISNUMBER(SEARCH('02_대상물건입력'!B5,B2143)),1,0)))</f>
        <v>0</v>
      </c>
      <c r="O2143" s="38">
        <f>IF(B2143="","",IF('02_대상물건입력'!B6="",1,IF(ISNUMBER(SEARCH('02_대상물건입력'!B6,B2143)),1,0)))</f>
        <v>0</v>
      </c>
      <c r="P2143" s="38">
        <f>IF(L2143="","",IF('02_대상물건입력'!B15="",0,IF(ISNUMBER(SEARCH('02_대상물건입력'!B15,L2143)),1,0)))</f>
        <v>0</v>
      </c>
      <c r="Q2143" s="38">
        <f>IF(D2143="","",IF('02_대상물건입력'!B8="",0,IF(ISNUMBER(SEARCH('02_대상물건입력'!B8,D2143)),1,0)))</f>
        <v>0</v>
      </c>
      <c r="R2143" s="44" t="str">
        <f>IFERROR(ABS(E2143-'02_대상물건입력'!B11)/'02_대상물건입력'!B11,"")</f>
        <v/>
      </c>
      <c r="S2143" s="38" t="str">
        <f>IFERROR(ABS(J2143-'02_대상물건입력'!B10),"")</f>
        <v/>
      </c>
      <c r="T2143" s="38" t="str">
        <f>IFERROR(ABS('01_설정'!B4-F2143),"")</f>
        <v/>
      </c>
      <c r="U2143" s="38" t="str">
        <f>IFERROR(ABS(K2143-YEAR('02_대상물건입력'!B14)),"")</f>
        <v/>
      </c>
      <c r="V2143" s="38" t="str">
        <f>IF(B2143="","",IF(AND(E2143&gt;0,F2143&gt;0,H2143&gt;0,OR('04A_국토부원자료'!P2144="",'04A_국토부원자료'!P2144="-"),IF('01_설정'!B10=1,N2143=1,TRUE),R2143&lt;='01_설정'!B5,S2143&lt;='01_설정'!B6,T2143&lt;='01_설정'!B7,U2143&lt;='01_설정'!B8),"Y",""))</f>
        <v/>
      </c>
      <c r="W2143" s="40" t="str">
        <f>IF(V2143&lt;&gt;"Y","",MAX(0,(1-R2143/'01_설정'!B5))*'01_설정'!B14+MAX(0,(1-S2143/'01_설정'!B6))*'01_설정'!B15+MAX(0,(1-T2143/'01_설정'!B7))*'01_설정'!B16+MAX(0,(1-U2143/'01_설정'!B8))*'01_설정'!B17+O2143*'01_설정'!B11+Q2143*'01_설정'!B12+P2143*'01_설정'!B13)</f>
        <v/>
      </c>
      <c r="X2143" s="38" t="str">
        <f>IF(W2143="","",1+COUNTIFS($W$4:$W$3003,"&gt;"&amp;W2143)+COUNTIFS($W$4:W2143,W2143)-1)</f>
        <v/>
      </c>
    </row>
    <row r="2144" spans="1:24" ht="16.5">
      <c r="A2144" s="38" t="str">
        <f>IF('04A_국토부원자료'!A2145="","",ROW()-3)</f>
        <v/>
      </c>
      <c r="B2144" s="39">
        <f>IFERROR('04A_국토부원자료'!B2145,"")</f>
        <v>0</v>
      </c>
      <c r="C2144" s="39" t="str">
        <f>IF(B2144="","",IF('04A_국토부원자료'!C2145&lt;&gt;"",'04A_국토부원자료'!C2145,TRIM('04A_국토부원자료'!D2145&amp;IF('04A_국토부원자료'!E2145&lt;&gt;"","-"&amp;'04A_국토부원자료'!E2145,""))))</f>
        <v/>
      </c>
      <c r="D2144" s="39">
        <f>IFERROR('04A_국토부원자료'!F2145,"")</f>
        <v>0</v>
      </c>
      <c r="E2144" s="40" t="str">
        <f>IFERROR(VALUE(SUBSTITUTE('04A_국토부원자료'!G2145,",","")),"")</f>
        <v/>
      </c>
      <c r="F2144" s="41" t="str">
        <f>IFERROR(IF(AND('04A_국토부원자료'!H2145&lt;&gt;"",'04A_국토부원자료'!I2145&lt;&gt;""),DATE(INT(VALUE(SUBSTITUTE('04A_국토부원자료'!H2145,",",""))/100),MOD(VALUE(SUBSTITUTE('04A_국토부원자료'!H2145,",","")),100),VALUE(SUBSTITUTE('04A_국토부원자료'!I2145,",",""))),""),"")</f>
        <v/>
      </c>
      <c r="G2144" s="42" t="str">
        <f>IFERROR(VALUE(SUBSTITUTE('04A_국토부원자료'!J2145,",","")),"")</f>
        <v/>
      </c>
      <c r="H2144" s="43" t="str">
        <f t="shared" si="66"/>
        <v/>
      </c>
      <c r="I2144" s="43" t="str">
        <f t="shared" si="67"/>
        <v/>
      </c>
      <c r="J2144" s="38" t="str">
        <f>IFERROR(VALUE(SUBSTITUTE('04A_국토부원자료'!K2145,",","")),"")</f>
        <v/>
      </c>
      <c r="K2144" s="38" t="str">
        <f>IFERROR(VALUE(SUBSTITUTE('04A_국토부원자료'!N2145,",","")),"")</f>
        <v/>
      </c>
      <c r="L2144" s="39">
        <f>IFERROR('04A_국토부원자료'!O2145,"")</f>
        <v>0</v>
      </c>
      <c r="M2144" s="39">
        <f>IFERROR('04A_국토부원자료'!Q2145,"")</f>
        <v>0</v>
      </c>
      <c r="N2144" s="38">
        <f>IF(B2144="","",IF('02_대상물건입력'!B5="",1,IF(ISNUMBER(SEARCH('02_대상물건입력'!B5,B2144)),1,0)))</f>
        <v>0</v>
      </c>
      <c r="O2144" s="38">
        <f>IF(B2144="","",IF('02_대상물건입력'!B6="",1,IF(ISNUMBER(SEARCH('02_대상물건입력'!B6,B2144)),1,0)))</f>
        <v>0</v>
      </c>
      <c r="P2144" s="38">
        <f>IF(L2144="","",IF('02_대상물건입력'!B15="",0,IF(ISNUMBER(SEARCH('02_대상물건입력'!B15,L2144)),1,0)))</f>
        <v>0</v>
      </c>
      <c r="Q2144" s="38">
        <f>IF(D2144="","",IF('02_대상물건입력'!B8="",0,IF(ISNUMBER(SEARCH('02_대상물건입력'!B8,D2144)),1,0)))</f>
        <v>0</v>
      </c>
      <c r="R2144" s="44" t="str">
        <f>IFERROR(ABS(E2144-'02_대상물건입력'!B11)/'02_대상물건입력'!B11,"")</f>
        <v/>
      </c>
      <c r="S2144" s="38" t="str">
        <f>IFERROR(ABS(J2144-'02_대상물건입력'!B10),"")</f>
        <v/>
      </c>
      <c r="T2144" s="38" t="str">
        <f>IFERROR(ABS('01_설정'!B4-F2144),"")</f>
        <v/>
      </c>
      <c r="U2144" s="38" t="str">
        <f>IFERROR(ABS(K2144-YEAR('02_대상물건입력'!B14)),"")</f>
        <v/>
      </c>
      <c r="V2144" s="38" t="str">
        <f>IF(B2144="","",IF(AND(E2144&gt;0,F2144&gt;0,H2144&gt;0,OR('04A_국토부원자료'!P2145="",'04A_국토부원자료'!P2145="-"),IF('01_설정'!B10=1,N2144=1,TRUE),R2144&lt;='01_설정'!B5,S2144&lt;='01_설정'!B6,T2144&lt;='01_설정'!B7,U2144&lt;='01_설정'!B8),"Y",""))</f>
        <v/>
      </c>
      <c r="W2144" s="40" t="str">
        <f>IF(V2144&lt;&gt;"Y","",MAX(0,(1-R2144/'01_설정'!B5))*'01_설정'!B14+MAX(0,(1-S2144/'01_설정'!B6))*'01_설정'!B15+MAX(0,(1-T2144/'01_설정'!B7))*'01_설정'!B16+MAX(0,(1-U2144/'01_설정'!B8))*'01_설정'!B17+O2144*'01_설정'!B11+Q2144*'01_설정'!B12+P2144*'01_설정'!B13)</f>
        <v/>
      </c>
      <c r="X2144" s="38" t="str">
        <f>IF(W2144="","",1+COUNTIFS($W$4:$W$3003,"&gt;"&amp;W2144)+COUNTIFS($W$4:W2144,W2144)-1)</f>
        <v/>
      </c>
    </row>
    <row r="2145" spans="1:24" ht="16.5">
      <c r="A2145" s="38" t="str">
        <f>IF('04A_국토부원자료'!A2146="","",ROW()-3)</f>
        <v/>
      </c>
      <c r="B2145" s="39">
        <f>IFERROR('04A_국토부원자료'!B2146,"")</f>
        <v>0</v>
      </c>
      <c r="C2145" s="39" t="str">
        <f>IF(B2145="","",IF('04A_국토부원자료'!C2146&lt;&gt;"",'04A_국토부원자료'!C2146,TRIM('04A_국토부원자료'!D2146&amp;IF('04A_국토부원자료'!E2146&lt;&gt;"","-"&amp;'04A_국토부원자료'!E2146,""))))</f>
        <v/>
      </c>
      <c r="D2145" s="39">
        <f>IFERROR('04A_국토부원자료'!F2146,"")</f>
        <v>0</v>
      </c>
      <c r="E2145" s="40" t="str">
        <f>IFERROR(VALUE(SUBSTITUTE('04A_국토부원자료'!G2146,",","")),"")</f>
        <v/>
      </c>
      <c r="F2145" s="41" t="str">
        <f>IFERROR(IF(AND('04A_국토부원자료'!H2146&lt;&gt;"",'04A_국토부원자료'!I2146&lt;&gt;""),DATE(INT(VALUE(SUBSTITUTE('04A_국토부원자료'!H2146,",",""))/100),MOD(VALUE(SUBSTITUTE('04A_국토부원자료'!H2146,",","")),100),VALUE(SUBSTITUTE('04A_국토부원자료'!I2146,",",""))),""),"")</f>
        <v/>
      </c>
      <c r="G2145" s="42" t="str">
        <f>IFERROR(VALUE(SUBSTITUTE('04A_국토부원자료'!J2146,",","")),"")</f>
        <v/>
      </c>
      <c r="H2145" s="43" t="str">
        <f t="shared" si="66"/>
        <v/>
      </c>
      <c r="I2145" s="43" t="str">
        <f t="shared" si="67"/>
        <v/>
      </c>
      <c r="J2145" s="38" t="str">
        <f>IFERROR(VALUE(SUBSTITUTE('04A_국토부원자료'!K2146,",","")),"")</f>
        <v/>
      </c>
      <c r="K2145" s="38" t="str">
        <f>IFERROR(VALUE(SUBSTITUTE('04A_국토부원자료'!N2146,",","")),"")</f>
        <v/>
      </c>
      <c r="L2145" s="39">
        <f>IFERROR('04A_국토부원자료'!O2146,"")</f>
        <v>0</v>
      </c>
      <c r="M2145" s="39">
        <f>IFERROR('04A_국토부원자료'!Q2146,"")</f>
        <v>0</v>
      </c>
      <c r="N2145" s="38">
        <f>IF(B2145="","",IF('02_대상물건입력'!B5="",1,IF(ISNUMBER(SEARCH('02_대상물건입력'!B5,B2145)),1,0)))</f>
        <v>0</v>
      </c>
      <c r="O2145" s="38">
        <f>IF(B2145="","",IF('02_대상물건입력'!B6="",1,IF(ISNUMBER(SEARCH('02_대상물건입력'!B6,B2145)),1,0)))</f>
        <v>0</v>
      </c>
      <c r="P2145" s="38">
        <f>IF(L2145="","",IF('02_대상물건입력'!B15="",0,IF(ISNUMBER(SEARCH('02_대상물건입력'!B15,L2145)),1,0)))</f>
        <v>0</v>
      </c>
      <c r="Q2145" s="38">
        <f>IF(D2145="","",IF('02_대상물건입력'!B8="",0,IF(ISNUMBER(SEARCH('02_대상물건입력'!B8,D2145)),1,0)))</f>
        <v>0</v>
      </c>
      <c r="R2145" s="44" t="str">
        <f>IFERROR(ABS(E2145-'02_대상물건입력'!B11)/'02_대상물건입력'!B11,"")</f>
        <v/>
      </c>
      <c r="S2145" s="38" t="str">
        <f>IFERROR(ABS(J2145-'02_대상물건입력'!B10),"")</f>
        <v/>
      </c>
      <c r="T2145" s="38" t="str">
        <f>IFERROR(ABS('01_설정'!B4-F2145),"")</f>
        <v/>
      </c>
      <c r="U2145" s="38" t="str">
        <f>IFERROR(ABS(K2145-YEAR('02_대상물건입력'!B14)),"")</f>
        <v/>
      </c>
      <c r="V2145" s="38" t="str">
        <f>IF(B2145="","",IF(AND(E2145&gt;0,F2145&gt;0,H2145&gt;0,OR('04A_국토부원자료'!P2146="",'04A_국토부원자료'!P2146="-"),IF('01_설정'!B10=1,N2145=1,TRUE),R2145&lt;='01_설정'!B5,S2145&lt;='01_설정'!B6,T2145&lt;='01_설정'!B7,U2145&lt;='01_설정'!B8),"Y",""))</f>
        <v/>
      </c>
      <c r="W2145" s="40" t="str">
        <f>IF(V2145&lt;&gt;"Y","",MAX(0,(1-R2145/'01_설정'!B5))*'01_설정'!B14+MAX(0,(1-S2145/'01_설정'!B6))*'01_설정'!B15+MAX(0,(1-T2145/'01_설정'!B7))*'01_설정'!B16+MAX(0,(1-U2145/'01_설정'!B8))*'01_설정'!B17+O2145*'01_설정'!B11+Q2145*'01_설정'!B12+P2145*'01_설정'!B13)</f>
        <v/>
      </c>
      <c r="X2145" s="38" t="str">
        <f>IF(W2145="","",1+COUNTIFS($W$4:$W$3003,"&gt;"&amp;W2145)+COUNTIFS($W$4:W2145,W2145)-1)</f>
        <v/>
      </c>
    </row>
    <row r="2146" spans="1:24" ht="16.5">
      <c r="A2146" s="38" t="str">
        <f>IF('04A_국토부원자료'!A2147="","",ROW()-3)</f>
        <v/>
      </c>
      <c r="B2146" s="39">
        <f>IFERROR('04A_국토부원자료'!B2147,"")</f>
        <v>0</v>
      </c>
      <c r="C2146" s="39" t="str">
        <f>IF(B2146="","",IF('04A_국토부원자료'!C2147&lt;&gt;"",'04A_국토부원자료'!C2147,TRIM('04A_국토부원자료'!D2147&amp;IF('04A_국토부원자료'!E2147&lt;&gt;"","-"&amp;'04A_국토부원자료'!E2147,""))))</f>
        <v/>
      </c>
      <c r="D2146" s="39">
        <f>IFERROR('04A_국토부원자료'!F2147,"")</f>
        <v>0</v>
      </c>
      <c r="E2146" s="40" t="str">
        <f>IFERROR(VALUE(SUBSTITUTE('04A_국토부원자료'!G2147,",","")),"")</f>
        <v/>
      </c>
      <c r="F2146" s="41" t="str">
        <f>IFERROR(IF(AND('04A_국토부원자료'!H2147&lt;&gt;"",'04A_국토부원자료'!I2147&lt;&gt;""),DATE(INT(VALUE(SUBSTITUTE('04A_국토부원자료'!H2147,",",""))/100),MOD(VALUE(SUBSTITUTE('04A_국토부원자료'!H2147,",","")),100),VALUE(SUBSTITUTE('04A_국토부원자료'!I2147,",",""))),""),"")</f>
        <v/>
      </c>
      <c r="G2146" s="42" t="str">
        <f>IFERROR(VALUE(SUBSTITUTE('04A_국토부원자료'!J2147,",","")),"")</f>
        <v/>
      </c>
      <c r="H2146" s="43" t="str">
        <f t="shared" si="66"/>
        <v/>
      </c>
      <c r="I2146" s="43" t="str">
        <f t="shared" si="67"/>
        <v/>
      </c>
      <c r="J2146" s="38" t="str">
        <f>IFERROR(VALUE(SUBSTITUTE('04A_국토부원자료'!K2147,",","")),"")</f>
        <v/>
      </c>
      <c r="K2146" s="38" t="str">
        <f>IFERROR(VALUE(SUBSTITUTE('04A_국토부원자료'!N2147,",","")),"")</f>
        <v/>
      </c>
      <c r="L2146" s="39">
        <f>IFERROR('04A_국토부원자료'!O2147,"")</f>
        <v>0</v>
      </c>
      <c r="M2146" s="39">
        <f>IFERROR('04A_국토부원자료'!Q2147,"")</f>
        <v>0</v>
      </c>
      <c r="N2146" s="38">
        <f>IF(B2146="","",IF('02_대상물건입력'!B5="",1,IF(ISNUMBER(SEARCH('02_대상물건입력'!B5,B2146)),1,0)))</f>
        <v>0</v>
      </c>
      <c r="O2146" s="38">
        <f>IF(B2146="","",IF('02_대상물건입력'!B6="",1,IF(ISNUMBER(SEARCH('02_대상물건입력'!B6,B2146)),1,0)))</f>
        <v>0</v>
      </c>
      <c r="P2146" s="38">
        <f>IF(L2146="","",IF('02_대상물건입력'!B15="",0,IF(ISNUMBER(SEARCH('02_대상물건입력'!B15,L2146)),1,0)))</f>
        <v>0</v>
      </c>
      <c r="Q2146" s="38">
        <f>IF(D2146="","",IF('02_대상물건입력'!B8="",0,IF(ISNUMBER(SEARCH('02_대상물건입력'!B8,D2146)),1,0)))</f>
        <v>0</v>
      </c>
      <c r="R2146" s="44" t="str">
        <f>IFERROR(ABS(E2146-'02_대상물건입력'!B11)/'02_대상물건입력'!B11,"")</f>
        <v/>
      </c>
      <c r="S2146" s="38" t="str">
        <f>IFERROR(ABS(J2146-'02_대상물건입력'!B10),"")</f>
        <v/>
      </c>
      <c r="T2146" s="38" t="str">
        <f>IFERROR(ABS('01_설정'!B4-F2146),"")</f>
        <v/>
      </c>
      <c r="U2146" s="38" t="str">
        <f>IFERROR(ABS(K2146-YEAR('02_대상물건입력'!B14)),"")</f>
        <v/>
      </c>
      <c r="V2146" s="38" t="str">
        <f>IF(B2146="","",IF(AND(E2146&gt;0,F2146&gt;0,H2146&gt;0,OR('04A_국토부원자료'!P2147="",'04A_국토부원자료'!P2147="-"),IF('01_설정'!B10=1,N2146=1,TRUE),R2146&lt;='01_설정'!B5,S2146&lt;='01_설정'!B6,T2146&lt;='01_설정'!B7,U2146&lt;='01_설정'!B8),"Y",""))</f>
        <v/>
      </c>
      <c r="W2146" s="40" t="str">
        <f>IF(V2146&lt;&gt;"Y","",MAX(0,(1-R2146/'01_설정'!B5))*'01_설정'!B14+MAX(0,(1-S2146/'01_설정'!B6))*'01_설정'!B15+MAX(0,(1-T2146/'01_설정'!B7))*'01_설정'!B16+MAX(0,(1-U2146/'01_설정'!B8))*'01_설정'!B17+O2146*'01_설정'!B11+Q2146*'01_설정'!B12+P2146*'01_설정'!B13)</f>
        <v/>
      </c>
      <c r="X2146" s="38" t="str">
        <f>IF(W2146="","",1+COUNTIFS($W$4:$W$3003,"&gt;"&amp;W2146)+COUNTIFS($W$4:W2146,W2146)-1)</f>
        <v/>
      </c>
    </row>
    <row r="2147" spans="1:24" ht="16.5">
      <c r="A2147" s="38" t="str">
        <f>IF('04A_국토부원자료'!A2148="","",ROW()-3)</f>
        <v/>
      </c>
      <c r="B2147" s="39">
        <f>IFERROR('04A_국토부원자료'!B2148,"")</f>
        <v>0</v>
      </c>
      <c r="C2147" s="39" t="str">
        <f>IF(B2147="","",IF('04A_국토부원자료'!C2148&lt;&gt;"",'04A_국토부원자료'!C2148,TRIM('04A_국토부원자료'!D2148&amp;IF('04A_국토부원자료'!E2148&lt;&gt;"","-"&amp;'04A_국토부원자료'!E2148,""))))</f>
        <v/>
      </c>
      <c r="D2147" s="39">
        <f>IFERROR('04A_국토부원자료'!F2148,"")</f>
        <v>0</v>
      </c>
      <c r="E2147" s="40" t="str">
        <f>IFERROR(VALUE(SUBSTITUTE('04A_국토부원자료'!G2148,",","")),"")</f>
        <v/>
      </c>
      <c r="F2147" s="41" t="str">
        <f>IFERROR(IF(AND('04A_국토부원자료'!H2148&lt;&gt;"",'04A_국토부원자료'!I2148&lt;&gt;""),DATE(INT(VALUE(SUBSTITUTE('04A_국토부원자료'!H2148,",",""))/100),MOD(VALUE(SUBSTITUTE('04A_국토부원자료'!H2148,",","")),100),VALUE(SUBSTITUTE('04A_국토부원자료'!I2148,",",""))),""),"")</f>
        <v/>
      </c>
      <c r="G2147" s="42" t="str">
        <f>IFERROR(VALUE(SUBSTITUTE('04A_국토부원자료'!J2148,",","")),"")</f>
        <v/>
      </c>
      <c r="H2147" s="43" t="str">
        <f t="shared" si="66"/>
        <v/>
      </c>
      <c r="I2147" s="43" t="str">
        <f t="shared" si="67"/>
        <v/>
      </c>
      <c r="J2147" s="38" t="str">
        <f>IFERROR(VALUE(SUBSTITUTE('04A_국토부원자료'!K2148,",","")),"")</f>
        <v/>
      </c>
      <c r="K2147" s="38" t="str">
        <f>IFERROR(VALUE(SUBSTITUTE('04A_국토부원자료'!N2148,",","")),"")</f>
        <v/>
      </c>
      <c r="L2147" s="39">
        <f>IFERROR('04A_국토부원자료'!O2148,"")</f>
        <v>0</v>
      </c>
      <c r="M2147" s="39">
        <f>IFERROR('04A_국토부원자료'!Q2148,"")</f>
        <v>0</v>
      </c>
      <c r="N2147" s="38">
        <f>IF(B2147="","",IF('02_대상물건입력'!B5="",1,IF(ISNUMBER(SEARCH('02_대상물건입력'!B5,B2147)),1,0)))</f>
        <v>0</v>
      </c>
      <c r="O2147" s="38">
        <f>IF(B2147="","",IF('02_대상물건입력'!B6="",1,IF(ISNUMBER(SEARCH('02_대상물건입력'!B6,B2147)),1,0)))</f>
        <v>0</v>
      </c>
      <c r="P2147" s="38">
        <f>IF(L2147="","",IF('02_대상물건입력'!B15="",0,IF(ISNUMBER(SEARCH('02_대상물건입력'!B15,L2147)),1,0)))</f>
        <v>0</v>
      </c>
      <c r="Q2147" s="38">
        <f>IF(D2147="","",IF('02_대상물건입력'!B8="",0,IF(ISNUMBER(SEARCH('02_대상물건입력'!B8,D2147)),1,0)))</f>
        <v>0</v>
      </c>
      <c r="R2147" s="44" t="str">
        <f>IFERROR(ABS(E2147-'02_대상물건입력'!B11)/'02_대상물건입력'!B11,"")</f>
        <v/>
      </c>
      <c r="S2147" s="38" t="str">
        <f>IFERROR(ABS(J2147-'02_대상물건입력'!B10),"")</f>
        <v/>
      </c>
      <c r="T2147" s="38" t="str">
        <f>IFERROR(ABS('01_설정'!B4-F2147),"")</f>
        <v/>
      </c>
      <c r="U2147" s="38" t="str">
        <f>IFERROR(ABS(K2147-YEAR('02_대상물건입력'!B14)),"")</f>
        <v/>
      </c>
      <c r="V2147" s="38" t="str">
        <f>IF(B2147="","",IF(AND(E2147&gt;0,F2147&gt;0,H2147&gt;0,OR('04A_국토부원자료'!P2148="",'04A_국토부원자료'!P2148="-"),IF('01_설정'!B10=1,N2147=1,TRUE),R2147&lt;='01_설정'!B5,S2147&lt;='01_설정'!B6,T2147&lt;='01_설정'!B7,U2147&lt;='01_설정'!B8),"Y",""))</f>
        <v/>
      </c>
      <c r="W2147" s="40" t="str">
        <f>IF(V2147&lt;&gt;"Y","",MAX(0,(1-R2147/'01_설정'!B5))*'01_설정'!B14+MAX(0,(1-S2147/'01_설정'!B6))*'01_설정'!B15+MAX(0,(1-T2147/'01_설정'!B7))*'01_설정'!B16+MAX(0,(1-U2147/'01_설정'!B8))*'01_설정'!B17+O2147*'01_설정'!B11+Q2147*'01_설정'!B12+P2147*'01_설정'!B13)</f>
        <v/>
      </c>
      <c r="X2147" s="38" t="str">
        <f>IF(W2147="","",1+COUNTIFS($W$4:$W$3003,"&gt;"&amp;W2147)+COUNTIFS($W$4:W2147,W2147)-1)</f>
        <v/>
      </c>
    </row>
    <row r="2148" spans="1:24" ht="16.5">
      <c r="A2148" s="38" t="str">
        <f>IF('04A_국토부원자료'!A2149="","",ROW()-3)</f>
        <v/>
      </c>
      <c r="B2148" s="39">
        <f>IFERROR('04A_국토부원자료'!B2149,"")</f>
        <v>0</v>
      </c>
      <c r="C2148" s="39" t="str">
        <f>IF(B2148="","",IF('04A_국토부원자료'!C2149&lt;&gt;"",'04A_국토부원자료'!C2149,TRIM('04A_국토부원자료'!D2149&amp;IF('04A_국토부원자료'!E2149&lt;&gt;"","-"&amp;'04A_국토부원자료'!E2149,""))))</f>
        <v/>
      </c>
      <c r="D2148" s="39">
        <f>IFERROR('04A_국토부원자료'!F2149,"")</f>
        <v>0</v>
      </c>
      <c r="E2148" s="40" t="str">
        <f>IFERROR(VALUE(SUBSTITUTE('04A_국토부원자료'!G2149,",","")),"")</f>
        <v/>
      </c>
      <c r="F2148" s="41" t="str">
        <f>IFERROR(IF(AND('04A_국토부원자료'!H2149&lt;&gt;"",'04A_국토부원자료'!I2149&lt;&gt;""),DATE(INT(VALUE(SUBSTITUTE('04A_국토부원자료'!H2149,",",""))/100),MOD(VALUE(SUBSTITUTE('04A_국토부원자료'!H2149,",","")),100),VALUE(SUBSTITUTE('04A_국토부원자료'!I2149,",",""))),""),"")</f>
        <v/>
      </c>
      <c r="G2148" s="42" t="str">
        <f>IFERROR(VALUE(SUBSTITUTE('04A_국토부원자료'!J2149,",","")),"")</f>
        <v/>
      </c>
      <c r="H2148" s="43" t="str">
        <f t="shared" si="66"/>
        <v/>
      </c>
      <c r="I2148" s="43" t="str">
        <f t="shared" si="67"/>
        <v/>
      </c>
      <c r="J2148" s="38" t="str">
        <f>IFERROR(VALUE(SUBSTITUTE('04A_국토부원자료'!K2149,",","")),"")</f>
        <v/>
      </c>
      <c r="K2148" s="38" t="str">
        <f>IFERROR(VALUE(SUBSTITUTE('04A_국토부원자료'!N2149,",","")),"")</f>
        <v/>
      </c>
      <c r="L2148" s="39">
        <f>IFERROR('04A_국토부원자료'!O2149,"")</f>
        <v>0</v>
      </c>
      <c r="M2148" s="39">
        <f>IFERROR('04A_국토부원자료'!Q2149,"")</f>
        <v>0</v>
      </c>
      <c r="N2148" s="38">
        <f>IF(B2148="","",IF('02_대상물건입력'!B5="",1,IF(ISNUMBER(SEARCH('02_대상물건입력'!B5,B2148)),1,0)))</f>
        <v>0</v>
      </c>
      <c r="O2148" s="38">
        <f>IF(B2148="","",IF('02_대상물건입력'!B6="",1,IF(ISNUMBER(SEARCH('02_대상물건입력'!B6,B2148)),1,0)))</f>
        <v>0</v>
      </c>
      <c r="P2148" s="38">
        <f>IF(L2148="","",IF('02_대상물건입력'!B15="",0,IF(ISNUMBER(SEARCH('02_대상물건입력'!B15,L2148)),1,0)))</f>
        <v>0</v>
      </c>
      <c r="Q2148" s="38">
        <f>IF(D2148="","",IF('02_대상물건입력'!B8="",0,IF(ISNUMBER(SEARCH('02_대상물건입력'!B8,D2148)),1,0)))</f>
        <v>0</v>
      </c>
      <c r="R2148" s="44" t="str">
        <f>IFERROR(ABS(E2148-'02_대상물건입력'!B11)/'02_대상물건입력'!B11,"")</f>
        <v/>
      </c>
      <c r="S2148" s="38" t="str">
        <f>IFERROR(ABS(J2148-'02_대상물건입력'!B10),"")</f>
        <v/>
      </c>
      <c r="T2148" s="38" t="str">
        <f>IFERROR(ABS('01_설정'!B4-F2148),"")</f>
        <v/>
      </c>
      <c r="U2148" s="38" t="str">
        <f>IFERROR(ABS(K2148-YEAR('02_대상물건입력'!B14)),"")</f>
        <v/>
      </c>
      <c r="V2148" s="38" t="str">
        <f>IF(B2148="","",IF(AND(E2148&gt;0,F2148&gt;0,H2148&gt;0,OR('04A_국토부원자료'!P2149="",'04A_국토부원자료'!P2149="-"),IF('01_설정'!B10=1,N2148=1,TRUE),R2148&lt;='01_설정'!B5,S2148&lt;='01_설정'!B6,T2148&lt;='01_설정'!B7,U2148&lt;='01_설정'!B8),"Y",""))</f>
        <v/>
      </c>
      <c r="W2148" s="40" t="str">
        <f>IF(V2148&lt;&gt;"Y","",MAX(0,(1-R2148/'01_설정'!B5))*'01_설정'!B14+MAX(0,(1-S2148/'01_설정'!B6))*'01_설정'!B15+MAX(0,(1-T2148/'01_설정'!B7))*'01_설정'!B16+MAX(0,(1-U2148/'01_설정'!B8))*'01_설정'!B17+O2148*'01_설정'!B11+Q2148*'01_설정'!B12+P2148*'01_설정'!B13)</f>
        <v/>
      </c>
      <c r="X2148" s="38" t="str">
        <f>IF(W2148="","",1+COUNTIFS($W$4:$W$3003,"&gt;"&amp;W2148)+COUNTIFS($W$4:W2148,W2148)-1)</f>
        <v/>
      </c>
    </row>
    <row r="2149" spans="1:24" ht="16.5">
      <c r="A2149" s="38" t="str">
        <f>IF('04A_국토부원자료'!A2150="","",ROW()-3)</f>
        <v/>
      </c>
      <c r="B2149" s="39">
        <f>IFERROR('04A_국토부원자료'!B2150,"")</f>
        <v>0</v>
      </c>
      <c r="C2149" s="39" t="str">
        <f>IF(B2149="","",IF('04A_국토부원자료'!C2150&lt;&gt;"",'04A_국토부원자료'!C2150,TRIM('04A_국토부원자료'!D2150&amp;IF('04A_국토부원자료'!E2150&lt;&gt;"","-"&amp;'04A_국토부원자료'!E2150,""))))</f>
        <v/>
      </c>
      <c r="D2149" s="39">
        <f>IFERROR('04A_국토부원자료'!F2150,"")</f>
        <v>0</v>
      </c>
      <c r="E2149" s="40" t="str">
        <f>IFERROR(VALUE(SUBSTITUTE('04A_국토부원자료'!G2150,",","")),"")</f>
        <v/>
      </c>
      <c r="F2149" s="41" t="str">
        <f>IFERROR(IF(AND('04A_국토부원자료'!H2150&lt;&gt;"",'04A_국토부원자료'!I2150&lt;&gt;""),DATE(INT(VALUE(SUBSTITUTE('04A_국토부원자료'!H2150,",",""))/100),MOD(VALUE(SUBSTITUTE('04A_국토부원자료'!H2150,",","")),100),VALUE(SUBSTITUTE('04A_국토부원자료'!I2150,",",""))),""),"")</f>
        <v/>
      </c>
      <c r="G2149" s="42" t="str">
        <f>IFERROR(VALUE(SUBSTITUTE('04A_국토부원자료'!J2150,",","")),"")</f>
        <v/>
      </c>
      <c r="H2149" s="43" t="str">
        <f t="shared" si="66"/>
        <v/>
      </c>
      <c r="I2149" s="43" t="str">
        <f t="shared" si="67"/>
        <v/>
      </c>
      <c r="J2149" s="38" t="str">
        <f>IFERROR(VALUE(SUBSTITUTE('04A_국토부원자료'!K2150,",","")),"")</f>
        <v/>
      </c>
      <c r="K2149" s="38" t="str">
        <f>IFERROR(VALUE(SUBSTITUTE('04A_국토부원자료'!N2150,",","")),"")</f>
        <v/>
      </c>
      <c r="L2149" s="39">
        <f>IFERROR('04A_국토부원자료'!O2150,"")</f>
        <v>0</v>
      </c>
      <c r="M2149" s="39">
        <f>IFERROR('04A_국토부원자료'!Q2150,"")</f>
        <v>0</v>
      </c>
      <c r="N2149" s="38">
        <f>IF(B2149="","",IF('02_대상물건입력'!B5="",1,IF(ISNUMBER(SEARCH('02_대상물건입력'!B5,B2149)),1,0)))</f>
        <v>0</v>
      </c>
      <c r="O2149" s="38">
        <f>IF(B2149="","",IF('02_대상물건입력'!B6="",1,IF(ISNUMBER(SEARCH('02_대상물건입력'!B6,B2149)),1,0)))</f>
        <v>0</v>
      </c>
      <c r="P2149" s="38">
        <f>IF(L2149="","",IF('02_대상물건입력'!B15="",0,IF(ISNUMBER(SEARCH('02_대상물건입력'!B15,L2149)),1,0)))</f>
        <v>0</v>
      </c>
      <c r="Q2149" s="38">
        <f>IF(D2149="","",IF('02_대상물건입력'!B8="",0,IF(ISNUMBER(SEARCH('02_대상물건입력'!B8,D2149)),1,0)))</f>
        <v>0</v>
      </c>
      <c r="R2149" s="44" t="str">
        <f>IFERROR(ABS(E2149-'02_대상물건입력'!B11)/'02_대상물건입력'!B11,"")</f>
        <v/>
      </c>
      <c r="S2149" s="38" t="str">
        <f>IFERROR(ABS(J2149-'02_대상물건입력'!B10),"")</f>
        <v/>
      </c>
      <c r="T2149" s="38" t="str">
        <f>IFERROR(ABS('01_설정'!B4-F2149),"")</f>
        <v/>
      </c>
      <c r="U2149" s="38" t="str">
        <f>IFERROR(ABS(K2149-YEAR('02_대상물건입력'!B14)),"")</f>
        <v/>
      </c>
      <c r="V2149" s="38" t="str">
        <f>IF(B2149="","",IF(AND(E2149&gt;0,F2149&gt;0,H2149&gt;0,OR('04A_국토부원자료'!P2150="",'04A_국토부원자료'!P2150="-"),IF('01_설정'!B10=1,N2149=1,TRUE),R2149&lt;='01_설정'!B5,S2149&lt;='01_설정'!B6,T2149&lt;='01_설정'!B7,U2149&lt;='01_설정'!B8),"Y",""))</f>
        <v/>
      </c>
      <c r="W2149" s="40" t="str">
        <f>IF(V2149&lt;&gt;"Y","",MAX(0,(1-R2149/'01_설정'!B5))*'01_설정'!B14+MAX(0,(1-S2149/'01_설정'!B6))*'01_설정'!B15+MAX(0,(1-T2149/'01_설정'!B7))*'01_설정'!B16+MAX(0,(1-U2149/'01_설정'!B8))*'01_설정'!B17+O2149*'01_설정'!B11+Q2149*'01_설정'!B12+P2149*'01_설정'!B13)</f>
        <v/>
      </c>
      <c r="X2149" s="38" t="str">
        <f>IF(W2149="","",1+COUNTIFS($W$4:$W$3003,"&gt;"&amp;W2149)+COUNTIFS($W$4:W2149,W2149)-1)</f>
        <v/>
      </c>
    </row>
    <row r="2150" spans="1:24" ht="16.5">
      <c r="A2150" s="38" t="str">
        <f>IF('04A_국토부원자료'!A2151="","",ROW()-3)</f>
        <v/>
      </c>
      <c r="B2150" s="39">
        <f>IFERROR('04A_국토부원자료'!B2151,"")</f>
        <v>0</v>
      </c>
      <c r="C2150" s="39" t="str">
        <f>IF(B2150="","",IF('04A_국토부원자료'!C2151&lt;&gt;"",'04A_국토부원자료'!C2151,TRIM('04A_국토부원자료'!D2151&amp;IF('04A_국토부원자료'!E2151&lt;&gt;"","-"&amp;'04A_국토부원자료'!E2151,""))))</f>
        <v/>
      </c>
      <c r="D2150" s="39">
        <f>IFERROR('04A_국토부원자료'!F2151,"")</f>
        <v>0</v>
      </c>
      <c r="E2150" s="40" t="str">
        <f>IFERROR(VALUE(SUBSTITUTE('04A_국토부원자료'!G2151,",","")),"")</f>
        <v/>
      </c>
      <c r="F2150" s="41" t="str">
        <f>IFERROR(IF(AND('04A_국토부원자료'!H2151&lt;&gt;"",'04A_국토부원자료'!I2151&lt;&gt;""),DATE(INT(VALUE(SUBSTITUTE('04A_국토부원자료'!H2151,",",""))/100),MOD(VALUE(SUBSTITUTE('04A_국토부원자료'!H2151,",","")),100),VALUE(SUBSTITUTE('04A_국토부원자료'!I2151,",",""))),""),"")</f>
        <v/>
      </c>
      <c r="G2150" s="42" t="str">
        <f>IFERROR(VALUE(SUBSTITUTE('04A_국토부원자료'!J2151,",","")),"")</f>
        <v/>
      </c>
      <c r="H2150" s="43" t="str">
        <f t="shared" si="66"/>
        <v/>
      </c>
      <c r="I2150" s="43" t="str">
        <f t="shared" si="67"/>
        <v/>
      </c>
      <c r="J2150" s="38" t="str">
        <f>IFERROR(VALUE(SUBSTITUTE('04A_국토부원자료'!K2151,",","")),"")</f>
        <v/>
      </c>
      <c r="K2150" s="38" t="str">
        <f>IFERROR(VALUE(SUBSTITUTE('04A_국토부원자료'!N2151,",","")),"")</f>
        <v/>
      </c>
      <c r="L2150" s="39">
        <f>IFERROR('04A_국토부원자료'!O2151,"")</f>
        <v>0</v>
      </c>
      <c r="M2150" s="39">
        <f>IFERROR('04A_국토부원자료'!Q2151,"")</f>
        <v>0</v>
      </c>
      <c r="N2150" s="38">
        <f>IF(B2150="","",IF('02_대상물건입력'!B5="",1,IF(ISNUMBER(SEARCH('02_대상물건입력'!B5,B2150)),1,0)))</f>
        <v>0</v>
      </c>
      <c r="O2150" s="38">
        <f>IF(B2150="","",IF('02_대상물건입력'!B6="",1,IF(ISNUMBER(SEARCH('02_대상물건입력'!B6,B2150)),1,0)))</f>
        <v>0</v>
      </c>
      <c r="P2150" s="38">
        <f>IF(L2150="","",IF('02_대상물건입력'!B15="",0,IF(ISNUMBER(SEARCH('02_대상물건입력'!B15,L2150)),1,0)))</f>
        <v>0</v>
      </c>
      <c r="Q2150" s="38">
        <f>IF(D2150="","",IF('02_대상물건입력'!B8="",0,IF(ISNUMBER(SEARCH('02_대상물건입력'!B8,D2150)),1,0)))</f>
        <v>0</v>
      </c>
      <c r="R2150" s="44" t="str">
        <f>IFERROR(ABS(E2150-'02_대상물건입력'!B11)/'02_대상물건입력'!B11,"")</f>
        <v/>
      </c>
      <c r="S2150" s="38" t="str">
        <f>IFERROR(ABS(J2150-'02_대상물건입력'!B10),"")</f>
        <v/>
      </c>
      <c r="T2150" s="38" t="str">
        <f>IFERROR(ABS('01_설정'!B4-F2150),"")</f>
        <v/>
      </c>
      <c r="U2150" s="38" t="str">
        <f>IFERROR(ABS(K2150-YEAR('02_대상물건입력'!B14)),"")</f>
        <v/>
      </c>
      <c r="V2150" s="38" t="str">
        <f>IF(B2150="","",IF(AND(E2150&gt;0,F2150&gt;0,H2150&gt;0,OR('04A_국토부원자료'!P2151="",'04A_국토부원자료'!P2151="-"),IF('01_설정'!B10=1,N2150=1,TRUE),R2150&lt;='01_설정'!B5,S2150&lt;='01_설정'!B6,T2150&lt;='01_설정'!B7,U2150&lt;='01_설정'!B8),"Y",""))</f>
        <v/>
      </c>
      <c r="W2150" s="40" t="str">
        <f>IF(V2150&lt;&gt;"Y","",MAX(0,(1-R2150/'01_설정'!B5))*'01_설정'!B14+MAX(0,(1-S2150/'01_설정'!B6))*'01_설정'!B15+MAX(0,(1-T2150/'01_설정'!B7))*'01_설정'!B16+MAX(0,(1-U2150/'01_설정'!B8))*'01_설정'!B17+O2150*'01_설정'!B11+Q2150*'01_설정'!B12+P2150*'01_설정'!B13)</f>
        <v/>
      </c>
      <c r="X2150" s="38" t="str">
        <f>IF(W2150="","",1+COUNTIFS($W$4:$W$3003,"&gt;"&amp;W2150)+COUNTIFS($W$4:W2150,W2150)-1)</f>
        <v/>
      </c>
    </row>
    <row r="2151" spans="1:24" ht="16.5">
      <c r="A2151" s="38" t="str">
        <f>IF('04A_국토부원자료'!A2152="","",ROW()-3)</f>
        <v/>
      </c>
      <c r="B2151" s="39">
        <f>IFERROR('04A_국토부원자료'!B2152,"")</f>
        <v>0</v>
      </c>
      <c r="C2151" s="39" t="str">
        <f>IF(B2151="","",IF('04A_국토부원자료'!C2152&lt;&gt;"",'04A_국토부원자료'!C2152,TRIM('04A_국토부원자료'!D2152&amp;IF('04A_국토부원자료'!E2152&lt;&gt;"","-"&amp;'04A_국토부원자료'!E2152,""))))</f>
        <v/>
      </c>
      <c r="D2151" s="39">
        <f>IFERROR('04A_국토부원자료'!F2152,"")</f>
        <v>0</v>
      </c>
      <c r="E2151" s="40" t="str">
        <f>IFERROR(VALUE(SUBSTITUTE('04A_국토부원자료'!G2152,",","")),"")</f>
        <v/>
      </c>
      <c r="F2151" s="41" t="str">
        <f>IFERROR(IF(AND('04A_국토부원자료'!H2152&lt;&gt;"",'04A_국토부원자료'!I2152&lt;&gt;""),DATE(INT(VALUE(SUBSTITUTE('04A_국토부원자료'!H2152,",",""))/100),MOD(VALUE(SUBSTITUTE('04A_국토부원자료'!H2152,",","")),100),VALUE(SUBSTITUTE('04A_국토부원자료'!I2152,",",""))),""),"")</f>
        <v/>
      </c>
      <c r="G2151" s="42" t="str">
        <f>IFERROR(VALUE(SUBSTITUTE('04A_국토부원자료'!J2152,",","")),"")</f>
        <v/>
      </c>
      <c r="H2151" s="43" t="str">
        <f t="shared" si="66"/>
        <v/>
      </c>
      <c r="I2151" s="43" t="str">
        <f t="shared" si="67"/>
        <v/>
      </c>
      <c r="J2151" s="38" t="str">
        <f>IFERROR(VALUE(SUBSTITUTE('04A_국토부원자료'!K2152,",","")),"")</f>
        <v/>
      </c>
      <c r="K2151" s="38" t="str">
        <f>IFERROR(VALUE(SUBSTITUTE('04A_국토부원자료'!N2152,",","")),"")</f>
        <v/>
      </c>
      <c r="L2151" s="39">
        <f>IFERROR('04A_국토부원자료'!O2152,"")</f>
        <v>0</v>
      </c>
      <c r="M2151" s="39">
        <f>IFERROR('04A_국토부원자료'!Q2152,"")</f>
        <v>0</v>
      </c>
      <c r="N2151" s="38">
        <f>IF(B2151="","",IF('02_대상물건입력'!B5="",1,IF(ISNUMBER(SEARCH('02_대상물건입력'!B5,B2151)),1,0)))</f>
        <v>0</v>
      </c>
      <c r="O2151" s="38">
        <f>IF(B2151="","",IF('02_대상물건입력'!B6="",1,IF(ISNUMBER(SEARCH('02_대상물건입력'!B6,B2151)),1,0)))</f>
        <v>0</v>
      </c>
      <c r="P2151" s="38">
        <f>IF(L2151="","",IF('02_대상물건입력'!B15="",0,IF(ISNUMBER(SEARCH('02_대상물건입력'!B15,L2151)),1,0)))</f>
        <v>0</v>
      </c>
      <c r="Q2151" s="38">
        <f>IF(D2151="","",IF('02_대상물건입력'!B8="",0,IF(ISNUMBER(SEARCH('02_대상물건입력'!B8,D2151)),1,0)))</f>
        <v>0</v>
      </c>
      <c r="R2151" s="44" t="str">
        <f>IFERROR(ABS(E2151-'02_대상물건입력'!B11)/'02_대상물건입력'!B11,"")</f>
        <v/>
      </c>
      <c r="S2151" s="38" t="str">
        <f>IFERROR(ABS(J2151-'02_대상물건입력'!B10),"")</f>
        <v/>
      </c>
      <c r="T2151" s="38" t="str">
        <f>IFERROR(ABS('01_설정'!B4-F2151),"")</f>
        <v/>
      </c>
      <c r="U2151" s="38" t="str">
        <f>IFERROR(ABS(K2151-YEAR('02_대상물건입력'!B14)),"")</f>
        <v/>
      </c>
      <c r="V2151" s="38" t="str">
        <f>IF(B2151="","",IF(AND(E2151&gt;0,F2151&gt;0,H2151&gt;0,OR('04A_국토부원자료'!P2152="",'04A_국토부원자료'!P2152="-"),IF('01_설정'!B10=1,N2151=1,TRUE),R2151&lt;='01_설정'!B5,S2151&lt;='01_설정'!B6,T2151&lt;='01_설정'!B7,U2151&lt;='01_설정'!B8),"Y",""))</f>
        <v/>
      </c>
      <c r="W2151" s="40" t="str">
        <f>IF(V2151&lt;&gt;"Y","",MAX(0,(1-R2151/'01_설정'!B5))*'01_설정'!B14+MAX(0,(1-S2151/'01_설정'!B6))*'01_설정'!B15+MAX(0,(1-T2151/'01_설정'!B7))*'01_설정'!B16+MAX(0,(1-U2151/'01_설정'!B8))*'01_설정'!B17+O2151*'01_설정'!B11+Q2151*'01_설정'!B12+P2151*'01_설정'!B13)</f>
        <v/>
      </c>
      <c r="X2151" s="38" t="str">
        <f>IF(W2151="","",1+COUNTIFS($W$4:$W$3003,"&gt;"&amp;W2151)+COUNTIFS($W$4:W2151,W2151)-1)</f>
        <v/>
      </c>
    </row>
    <row r="2152" spans="1:24" ht="16.5">
      <c r="A2152" s="38" t="str">
        <f>IF('04A_국토부원자료'!A2153="","",ROW()-3)</f>
        <v/>
      </c>
      <c r="B2152" s="39">
        <f>IFERROR('04A_국토부원자료'!B2153,"")</f>
        <v>0</v>
      </c>
      <c r="C2152" s="39" t="str">
        <f>IF(B2152="","",IF('04A_국토부원자료'!C2153&lt;&gt;"",'04A_국토부원자료'!C2153,TRIM('04A_국토부원자료'!D2153&amp;IF('04A_국토부원자료'!E2153&lt;&gt;"","-"&amp;'04A_국토부원자료'!E2153,""))))</f>
        <v/>
      </c>
      <c r="D2152" s="39">
        <f>IFERROR('04A_국토부원자료'!F2153,"")</f>
        <v>0</v>
      </c>
      <c r="E2152" s="40" t="str">
        <f>IFERROR(VALUE(SUBSTITUTE('04A_국토부원자료'!G2153,",","")),"")</f>
        <v/>
      </c>
      <c r="F2152" s="41" t="str">
        <f>IFERROR(IF(AND('04A_국토부원자료'!H2153&lt;&gt;"",'04A_국토부원자료'!I2153&lt;&gt;""),DATE(INT(VALUE(SUBSTITUTE('04A_국토부원자료'!H2153,",",""))/100),MOD(VALUE(SUBSTITUTE('04A_국토부원자료'!H2153,",","")),100),VALUE(SUBSTITUTE('04A_국토부원자료'!I2153,",",""))),""),"")</f>
        <v/>
      </c>
      <c r="G2152" s="42" t="str">
        <f>IFERROR(VALUE(SUBSTITUTE('04A_국토부원자료'!J2153,",","")),"")</f>
        <v/>
      </c>
      <c r="H2152" s="43" t="str">
        <f t="shared" si="66"/>
        <v/>
      </c>
      <c r="I2152" s="43" t="str">
        <f t="shared" si="67"/>
        <v/>
      </c>
      <c r="J2152" s="38" t="str">
        <f>IFERROR(VALUE(SUBSTITUTE('04A_국토부원자료'!K2153,",","")),"")</f>
        <v/>
      </c>
      <c r="K2152" s="38" t="str">
        <f>IFERROR(VALUE(SUBSTITUTE('04A_국토부원자료'!N2153,",","")),"")</f>
        <v/>
      </c>
      <c r="L2152" s="39">
        <f>IFERROR('04A_국토부원자료'!O2153,"")</f>
        <v>0</v>
      </c>
      <c r="M2152" s="39">
        <f>IFERROR('04A_국토부원자료'!Q2153,"")</f>
        <v>0</v>
      </c>
      <c r="N2152" s="38">
        <f>IF(B2152="","",IF('02_대상물건입력'!B5="",1,IF(ISNUMBER(SEARCH('02_대상물건입력'!B5,B2152)),1,0)))</f>
        <v>0</v>
      </c>
      <c r="O2152" s="38">
        <f>IF(B2152="","",IF('02_대상물건입력'!B6="",1,IF(ISNUMBER(SEARCH('02_대상물건입력'!B6,B2152)),1,0)))</f>
        <v>0</v>
      </c>
      <c r="P2152" s="38">
        <f>IF(L2152="","",IF('02_대상물건입력'!B15="",0,IF(ISNUMBER(SEARCH('02_대상물건입력'!B15,L2152)),1,0)))</f>
        <v>0</v>
      </c>
      <c r="Q2152" s="38">
        <f>IF(D2152="","",IF('02_대상물건입력'!B8="",0,IF(ISNUMBER(SEARCH('02_대상물건입력'!B8,D2152)),1,0)))</f>
        <v>0</v>
      </c>
      <c r="R2152" s="44" t="str">
        <f>IFERROR(ABS(E2152-'02_대상물건입력'!B11)/'02_대상물건입력'!B11,"")</f>
        <v/>
      </c>
      <c r="S2152" s="38" t="str">
        <f>IFERROR(ABS(J2152-'02_대상물건입력'!B10),"")</f>
        <v/>
      </c>
      <c r="T2152" s="38" t="str">
        <f>IFERROR(ABS('01_설정'!B4-F2152),"")</f>
        <v/>
      </c>
      <c r="U2152" s="38" t="str">
        <f>IFERROR(ABS(K2152-YEAR('02_대상물건입력'!B14)),"")</f>
        <v/>
      </c>
      <c r="V2152" s="38" t="str">
        <f>IF(B2152="","",IF(AND(E2152&gt;0,F2152&gt;0,H2152&gt;0,OR('04A_국토부원자료'!P2153="",'04A_국토부원자료'!P2153="-"),IF('01_설정'!B10=1,N2152=1,TRUE),R2152&lt;='01_설정'!B5,S2152&lt;='01_설정'!B6,T2152&lt;='01_설정'!B7,U2152&lt;='01_설정'!B8),"Y",""))</f>
        <v/>
      </c>
      <c r="W2152" s="40" t="str">
        <f>IF(V2152&lt;&gt;"Y","",MAX(0,(1-R2152/'01_설정'!B5))*'01_설정'!B14+MAX(0,(1-S2152/'01_설정'!B6))*'01_설정'!B15+MAX(0,(1-T2152/'01_설정'!B7))*'01_설정'!B16+MAX(0,(1-U2152/'01_설정'!B8))*'01_설정'!B17+O2152*'01_설정'!B11+Q2152*'01_설정'!B12+P2152*'01_설정'!B13)</f>
        <v/>
      </c>
      <c r="X2152" s="38" t="str">
        <f>IF(W2152="","",1+COUNTIFS($W$4:$W$3003,"&gt;"&amp;W2152)+COUNTIFS($W$4:W2152,W2152)-1)</f>
        <v/>
      </c>
    </row>
    <row r="2153" spans="1:24" ht="16.5">
      <c r="A2153" s="38" t="str">
        <f>IF('04A_국토부원자료'!A2154="","",ROW()-3)</f>
        <v/>
      </c>
      <c r="B2153" s="39">
        <f>IFERROR('04A_국토부원자료'!B2154,"")</f>
        <v>0</v>
      </c>
      <c r="C2153" s="39" t="str">
        <f>IF(B2153="","",IF('04A_국토부원자료'!C2154&lt;&gt;"",'04A_국토부원자료'!C2154,TRIM('04A_국토부원자료'!D2154&amp;IF('04A_국토부원자료'!E2154&lt;&gt;"","-"&amp;'04A_국토부원자료'!E2154,""))))</f>
        <v/>
      </c>
      <c r="D2153" s="39">
        <f>IFERROR('04A_국토부원자료'!F2154,"")</f>
        <v>0</v>
      </c>
      <c r="E2153" s="40" t="str">
        <f>IFERROR(VALUE(SUBSTITUTE('04A_국토부원자료'!G2154,",","")),"")</f>
        <v/>
      </c>
      <c r="F2153" s="41" t="str">
        <f>IFERROR(IF(AND('04A_국토부원자료'!H2154&lt;&gt;"",'04A_국토부원자료'!I2154&lt;&gt;""),DATE(INT(VALUE(SUBSTITUTE('04A_국토부원자료'!H2154,",",""))/100),MOD(VALUE(SUBSTITUTE('04A_국토부원자료'!H2154,",","")),100),VALUE(SUBSTITUTE('04A_국토부원자료'!I2154,",",""))),""),"")</f>
        <v/>
      </c>
      <c r="G2153" s="42" t="str">
        <f>IFERROR(VALUE(SUBSTITUTE('04A_국토부원자료'!J2154,",","")),"")</f>
        <v/>
      </c>
      <c r="H2153" s="43" t="str">
        <f t="shared" si="66"/>
        <v/>
      </c>
      <c r="I2153" s="43" t="str">
        <f t="shared" si="67"/>
        <v/>
      </c>
      <c r="J2153" s="38" t="str">
        <f>IFERROR(VALUE(SUBSTITUTE('04A_국토부원자료'!K2154,",","")),"")</f>
        <v/>
      </c>
      <c r="K2153" s="38" t="str">
        <f>IFERROR(VALUE(SUBSTITUTE('04A_국토부원자료'!N2154,",","")),"")</f>
        <v/>
      </c>
      <c r="L2153" s="39">
        <f>IFERROR('04A_국토부원자료'!O2154,"")</f>
        <v>0</v>
      </c>
      <c r="M2153" s="39">
        <f>IFERROR('04A_국토부원자료'!Q2154,"")</f>
        <v>0</v>
      </c>
      <c r="N2153" s="38">
        <f>IF(B2153="","",IF('02_대상물건입력'!B5="",1,IF(ISNUMBER(SEARCH('02_대상물건입력'!B5,B2153)),1,0)))</f>
        <v>0</v>
      </c>
      <c r="O2153" s="38">
        <f>IF(B2153="","",IF('02_대상물건입력'!B6="",1,IF(ISNUMBER(SEARCH('02_대상물건입력'!B6,B2153)),1,0)))</f>
        <v>0</v>
      </c>
      <c r="P2153" s="38">
        <f>IF(L2153="","",IF('02_대상물건입력'!B15="",0,IF(ISNUMBER(SEARCH('02_대상물건입력'!B15,L2153)),1,0)))</f>
        <v>0</v>
      </c>
      <c r="Q2153" s="38">
        <f>IF(D2153="","",IF('02_대상물건입력'!B8="",0,IF(ISNUMBER(SEARCH('02_대상물건입력'!B8,D2153)),1,0)))</f>
        <v>0</v>
      </c>
      <c r="R2153" s="44" t="str">
        <f>IFERROR(ABS(E2153-'02_대상물건입력'!B11)/'02_대상물건입력'!B11,"")</f>
        <v/>
      </c>
      <c r="S2153" s="38" t="str">
        <f>IFERROR(ABS(J2153-'02_대상물건입력'!B10),"")</f>
        <v/>
      </c>
      <c r="T2153" s="38" t="str">
        <f>IFERROR(ABS('01_설정'!B4-F2153),"")</f>
        <v/>
      </c>
      <c r="U2153" s="38" t="str">
        <f>IFERROR(ABS(K2153-YEAR('02_대상물건입력'!B14)),"")</f>
        <v/>
      </c>
      <c r="V2153" s="38" t="str">
        <f>IF(B2153="","",IF(AND(E2153&gt;0,F2153&gt;0,H2153&gt;0,OR('04A_국토부원자료'!P2154="",'04A_국토부원자료'!P2154="-"),IF('01_설정'!B10=1,N2153=1,TRUE),R2153&lt;='01_설정'!B5,S2153&lt;='01_설정'!B6,T2153&lt;='01_설정'!B7,U2153&lt;='01_설정'!B8),"Y",""))</f>
        <v/>
      </c>
      <c r="W2153" s="40" t="str">
        <f>IF(V2153&lt;&gt;"Y","",MAX(0,(1-R2153/'01_설정'!B5))*'01_설정'!B14+MAX(0,(1-S2153/'01_설정'!B6))*'01_설정'!B15+MAX(0,(1-T2153/'01_설정'!B7))*'01_설정'!B16+MAX(0,(1-U2153/'01_설정'!B8))*'01_설정'!B17+O2153*'01_설정'!B11+Q2153*'01_설정'!B12+P2153*'01_설정'!B13)</f>
        <v/>
      </c>
      <c r="X2153" s="38" t="str">
        <f>IF(W2153="","",1+COUNTIFS($W$4:$W$3003,"&gt;"&amp;W2153)+COUNTIFS($W$4:W2153,W2153)-1)</f>
        <v/>
      </c>
    </row>
    <row r="2154" spans="1:24" ht="16.5">
      <c r="A2154" s="38" t="str">
        <f>IF('04A_국토부원자료'!A2155="","",ROW()-3)</f>
        <v/>
      </c>
      <c r="B2154" s="39">
        <f>IFERROR('04A_국토부원자료'!B2155,"")</f>
        <v>0</v>
      </c>
      <c r="C2154" s="39" t="str">
        <f>IF(B2154="","",IF('04A_국토부원자료'!C2155&lt;&gt;"",'04A_국토부원자료'!C2155,TRIM('04A_국토부원자료'!D2155&amp;IF('04A_국토부원자료'!E2155&lt;&gt;"","-"&amp;'04A_국토부원자료'!E2155,""))))</f>
        <v/>
      </c>
      <c r="D2154" s="39">
        <f>IFERROR('04A_국토부원자료'!F2155,"")</f>
        <v>0</v>
      </c>
      <c r="E2154" s="40" t="str">
        <f>IFERROR(VALUE(SUBSTITUTE('04A_국토부원자료'!G2155,",","")),"")</f>
        <v/>
      </c>
      <c r="F2154" s="41" t="str">
        <f>IFERROR(IF(AND('04A_국토부원자료'!H2155&lt;&gt;"",'04A_국토부원자료'!I2155&lt;&gt;""),DATE(INT(VALUE(SUBSTITUTE('04A_국토부원자료'!H2155,",",""))/100),MOD(VALUE(SUBSTITUTE('04A_국토부원자료'!H2155,",","")),100),VALUE(SUBSTITUTE('04A_국토부원자료'!I2155,",",""))),""),"")</f>
        <v/>
      </c>
      <c r="G2154" s="42" t="str">
        <f>IFERROR(VALUE(SUBSTITUTE('04A_국토부원자료'!J2155,",","")),"")</f>
        <v/>
      </c>
      <c r="H2154" s="43" t="str">
        <f t="shared" si="66"/>
        <v/>
      </c>
      <c r="I2154" s="43" t="str">
        <f t="shared" si="67"/>
        <v/>
      </c>
      <c r="J2154" s="38" t="str">
        <f>IFERROR(VALUE(SUBSTITUTE('04A_국토부원자료'!K2155,",","")),"")</f>
        <v/>
      </c>
      <c r="K2154" s="38" t="str">
        <f>IFERROR(VALUE(SUBSTITUTE('04A_국토부원자료'!N2155,",","")),"")</f>
        <v/>
      </c>
      <c r="L2154" s="39">
        <f>IFERROR('04A_국토부원자료'!O2155,"")</f>
        <v>0</v>
      </c>
      <c r="M2154" s="39">
        <f>IFERROR('04A_국토부원자료'!Q2155,"")</f>
        <v>0</v>
      </c>
      <c r="N2154" s="38">
        <f>IF(B2154="","",IF('02_대상물건입력'!B5="",1,IF(ISNUMBER(SEARCH('02_대상물건입력'!B5,B2154)),1,0)))</f>
        <v>0</v>
      </c>
      <c r="O2154" s="38">
        <f>IF(B2154="","",IF('02_대상물건입력'!B6="",1,IF(ISNUMBER(SEARCH('02_대상물건입력'!B6,B2154)),1,0)))</f>
        <v>0</v>
      </c>
      <c r="P2154" s="38">
        <f>IF(L2154="","",IF('02_대상물건입력'!B15="",0,IF(ISNUMBER(SEARCH('02_대상물건입력'!B15,L2154)),1,0)))</f>
        <v>0</v>
      </c>
      <c r="Q2154" s="38">
        <f>IF(D2154="","",IF('02_대상물건입력'!B8="",0,IF(ISNUMBER(SEARCH('02_대상물건입력'!B8,D2154)),1,0)))</f>
        <v>0</v>
      </c>
      <c r="R2154" s="44" t="str">
        <f>IFERROR(ABS(E2154-'02_대상물건입력'!B11)/'02_대상물건입력'!B11,"")</f>
        <v/>
      </c>
      <c r="S2154" s="38" t="str">
        <f>IFERROR(ABS(J2154-'02_대상물건입력'!B10),"")</f>
        <v/>
      </c>
      <c r="T2154" s="38" t="str">
        <f>IFERROR(ABS('01_설정'!B4-F2154),"")</f>
        <v/>
      </c>
      <c r="U2154" s="38" t="str">
        <f>IFERROR(ABS(K2154-YEAR('02_대상물건입력'!B14)),"")</f>
        <v/>
      </c>
      <c r="V2154" s="38" t="str">
        <f>IF(B2154="","",IF(AND(E2154&gt;0,F2154&gt;0,H2154&gt;0,OR('04A_국토부원자료'!P2155="",'04A_국토부원자료'!P2155="-"),IF('01_설정'!B10=1,N2154=1,TRUE),R2154&lt;='01_설정'!B5,S2154&lt;='01_설정'!B6,T2154&lt;='01_설정'!B7,U2154&lt;='01_설정'!B8),"Y",""))</f>
        <v/>
      </c>
      <c r="W2154" s="40" t="str">
        <f>IF(V2154&lt;&gt;"Y","",MAX(0,(1-R2154/'01_설정'!B5))*'01_설정'!B14+MAX(0,(1-S2154/'01_설정'!B6))*'01_설정'!B15+MAX(0,(1-T2154/'01_설정'!B7))*'01_설정'!B16+MAX(0,(1-U2154/'01_설정'!B8))*'01_설정'!B17+O2154*'01_설정'!B11+Q2154*'01_설정'!B12+P2154*'01_설정'!B13)</f>
        <v/>
      </c>
      <c r="X2154" s="38" t="str">
        <f>IF(W2154="","",1+COUNTIFS($W$4:$W$3003,"&gt;"&amp;W2154)+COUNTIFS($W$4:W2154,W2154)-1)</f>
        <v/>
      </c>
    </row>
    <row r="2155" spans="1:24" ht="16.5">
      <c r="A2155" s="38" t="str">
        <f>IF('04A_국토부원자료'!A2156="","",ROW()-3)</f>
        <v/>
      </c>
      <c r="B2155" s="39">
        <f>IFERROR('04A_국토부원자료'!B2156,"")</f>
        <v>0</v>
      </c>
      <c r="C2155" s="39" t="str">
        <f>IF(B2155="","",IF('04A_국토부원자료'!C2156&lt;&gt;"",'04A_국토부원자료'!C2156,TRIM('04A_국토부원자료'!D2156&amp;IF('04A_국토부원자료'!E2156&lt;&gt;"","-"&amp;'04A_국토부원자료'!E2156,""))))</f>
        <v/>
      </c>
      <c r="D2155" s="39">
        <f>IFERROR('04A_국토부원자료'!F2156,"")</f>
        <v>0</v>
      </c>
      <c r="E2155" s="40" t="str">
        <f>IFERROR(VALUE(SUBSTITUTE('04A_국토부원자료'!G2156,",","")),"")</f>
        <v/>
      </c>
      <c r="F2155" s="41" t="str">
        <f>IFERROR(IF(AND('04A_국토부원자료'!H2156&lt;&gt;"",'04A_국토부원자료'!I2156&lt;&gt;""),DATE(INT(VALUE(SUBSTITUTE('04A_국토부원자료'!H2156,",",""))/100),MOD(VALUE(SUBSTITUTE('04A_국토부원자료'!H2156,",","")),100),VALUE(SUBSTITUTE('04A_국토부원자료'!I2156,",",""))),""),"")</f>
        <v/>
      </c>
      <c r="G2155" s="42" t="str">
        <f>IFERROR(VALUE(SUBSTITUTE('04A_국토부원자료'!J2156,",","")),"")</f>
        <v/>
      </c>
      <c r="H2155" s="43" t="str">
        <f t="shared" si="66"/>
        <v/>
      </c>
      <c r="I2155" s="43" t="str">
        <f t="shared" si="67"/>
        <v/>
      </c>
      <c r="J2155" s="38" t="str">
        <f>IFERROR(VALUE(SUBSTITUTE('04A_국토부원자료'!K2156,",","")),"")</f>
        <v/>
      </c>
      <c r="K2155" s="38" t="str">
        <f>IFERROR(VALUE(SUBSTITUTE('04A_국토부원자료'!N2156,",","")),"")</f>
        <v/>
      </c>
      <c r="L2155" s="39">
        <f>IFERROR('04A_국토부원자료'!O2156,"")</f>
        <v>0</v>
      </c>
      <c r="M2155" s="39">
        <f>IFERROR('04A_국토부원자료'!Q2156,"")</f>
        <v>0</v>
      </c>
      <c r="N2155" s="38">
        <f>IF(B2155="","",IF('02_대상물건입력'!B5="",1,IF(ISNUMBER(SEARCH('02_대상물건입력'!B5,B2155)),1,0)))</f>
        <v>0</v>
      </c>
      <c r="O2155" s="38">
        <f>IF(B2155="","",IF('02_대상물건입력'!B6="",1,IF(ISNUMBER(SEARCH('02_대상물건입력'!B6,B2155)),1,0)))</f>
        <v>0</v>
      </c>
      <c r="P2155" s="38">
        <f>IF(L2155="","",IF('02_대상물건입력'!B15="",0,IF(ISNUMBER(SEARCH('02_대상물건입력'!B15,L2155)),1,0)))</f>
        <v>0</v>
      </c>
      <c r="Q2155" s="38">
        <f>IF(D2155="","",IF('02_대상물건입력'!B8="",0,IF(ISNUMBER(SEARCH('02_대상물건입력'!B8,D2155)),1,0)))</f>
        <v>0</v>
      </c>
      <c r="R2155" s="44" t="str">
        <f>IFERROR(ABS(E2155-'02_대상물건입력'!B11)/'02_대상물건입력'!B11,"")</f>
        <v/>
      </c>
      <c r="S2155" s="38" t="str">
        <f>IFERROR(ABS(J2155-'02_대상물건입력'!B10),"")</f>
        <v/>
      </c>
      <c r="T2155" s="38" t="str">
        <f>IFERROR(ABS('01_설정'!B4-F2155),"")</f>
        <v/>
      </c>
      <c r="U2155" s="38" t="str">
        <f>IFERROR(ABS(K2155-YEAR('02_대상물건입력'!B14)),"")</f>
        <v/>
      </c>
      <c r="V2155" s="38" t="str">
        <f>IF(B2155="","",IF(AND(E2155&gt;0,F2155&gt;0,H2155&gt;0,OR('04A_국토부원자료'!P2156="",'04A_국토부원자료'!P2156="-"),IF('01_설정'!B10=1,N2155=1,TRUE),R2155&lt;='01_설정'!B5,S2155&lt;='01_설정'!B6,T2155&lt;='01_설정'!B7,U2155&lt;='01_설정'!B8),"Y",""))</f>
        <v/>
      </c>
      <c r="W2155" s="40" t="str">
        <f>IF(V2155&lt;&gt;"Y","",MAX(0,(1-R2155/'01_설정'!B5))*'01_설정'!B14+MAX(0,(1-S2155/'01_설정'!B6))*'01_설정'!B15+MAX(0,(1-T2155/'01_설정'!B7))*'01_설정'!B16+MAX(0,(1-U2155/'01_설정'!B8))*'01_설정'!B17+O2155*'01_설정'!B11+Q2155*'01_설정'!B12+P2155*'01_설정'!B13)</f>
        <v/>
      </c>
      <c r="X2155" s="38" t="str">
        <f>IF(W2155="","",1+COUNTIFS($W$4:$W$3003,"&gt;"&amp;W2155)+COUNTIFS($W$4:W2155,W2155)-1)</f>
        <v/>
      </c>
    </row>
    <row r="2156" spans="1:24" ht="16.5">
      <c r="A2156" s="38" t="str">
        <f>IF('04A_국토부원자료'!A2157="","",ROW()-3)</f>
        <v/>
      </c>
      <c r="B2156" s="39">
        <f>IFERROR('04A_국토부원자료'!B2157,"")</f>
        <v>0</v>
      </c>
      <c r="C2156" s="39" t="str">
        <f>IF(B2156="","",IF('04A_국토부원자료'!C2157&lt;&gt;"",'04A_국토부원자료'!C2157,TRIM('04A_국토부원자료'!D2157&amp;IF('04A_국토부원자료'!E2157&lt;&gt;"","-"&amp;'04A_국토부원자료'!E2157,""))))</f>
        <v/>
      </c>
      <c r="D2156" s="39">
        <f>IFERROR('04A_국토부원자료'!F2157,"")</f>
        <v>0</v>
      </c>
      <c r="E2156" s="40" t="str">
        <f>IFERROR(VALUE(SUBSTITUTE('04A_국토부원자료'!G2157,",","")),"")</f>
        <v/>
      </c>
      <c r="F2156" s="41" t="str">
        <f>IFERROR(IF(AND('04A_국토부원자료'!H2157&lt;&gt;"",'04A_국토부원자료'!I2157&lt;&gt;""),DATE(INT(VALUE(SUBSTITUTE('04A_국토부원자료'!H2157,",",""))/100),MOD(VALUE(SUBSTITUTE('04A_국토부원자료'!H2157,",","")),100),VALUE(SUBSTITUTE('04A_국토부원자료'!I2157,",",""))),""),"")</f>
        <v/>
      </c>
      <c r="G2156" s="42" t="str">
        <f>IFERROR(VALUE(SUBSTITUTE('04A_국토부원자료'!J2157,",","")),"")</f>
        <v/>
      </c>
      <c r="H2156" s="43" t="str">
        <f t="shared" si="66"/>
        <v/>
      </c>
      <c r="I2156" s="43" t="str">
        <f t="shared" si="67"/>
        <v/>
      </c>
      <c r="J2156" s="38" t="str">
        <f>IFERROR(VALUE(SUBSTITUTE('04A_국토부원자료'!K2157,",","")),"")</f>
        <v/>
      </c>
      <c r="K2156" s="38" t="str">
        <f>IFERROR(VALUE(SUBSTITUTE('04A_국토부원자료'!N2157,",","")),"")</f>
        <v/>
      </c>
      <c r="L2156" s="39">
        <f>IFERROR('04A_국토부원자료'!O2157,"")</f>
        <v>0</v>
      </c>
      <c r="M2156" s="39">
        <f>IFERROR('04A_국토부원자료'!Q2157,"")</f>
        <v>0</v>
      </c>
      <c r="N2156" s="38">
        <f>IF(B2156="","",IF('02_대상물건입력'!B5="",1,IF(ISNUMBER(SEARCH('02_대상물건입력'!B5,B2156)),1,0)))</f>
        <v>0</v>
      </c>
      <c r="O2156" s="38">
        <f>IF(B2156="","",IF('02_대상물건입력'!B6="",1,IF(ISNUMBER(SEARCH('02_대상물건입력'!B6,B2156)),1,0)))</f>
        <v>0</v>
      </c>
      <c r="P2156" s="38">
        <f>IF(L2156="","",IF('02_대상물건입력'!B15="",0,IF(ISNUMBER(SEARCH('02_대상물건입력'!B15,L2156)),1,0)))</f>
        <v>0</v>
      </c>
      <c r="Q2156" s="38">
        <f>IF(D2156="","",IF('02_대상물건입력'!B8="",0,IF(ISNUMBER(SEARCH('02_대상물건입력'!B8,D2156)),1,0)))</f>
        <v>0</v>
      </c>
      <c r="R2156" s="44" t="str">
        <f>IFERROR(ABS(E2156-'02_대상물건입력'!B11)/'02_대상물건입력'!B11,"")</f>
        <v/>
      </c>
      <c r="S2156" s="38" t="str">
        <f>IFERROR(ABS(J2156-'02_대상물건입력'!B10),"")</f>
        <v/>
      </c>
      <c r="T2156" s="38" t="str">
        <f>IFERROR(ABS('01_설정'!B4-F2156),"")</f>
        <v/>
      </c>
      <c r="U2156" s="38" t="str">
        <f>IFERROR(ABS(K2156-YEAR('02_대상물건입력'!B14)),"")</f>
        <v/>
      </c>
      <c r="V2156" s="38" t="str">
        <f>IF(B2156="","",IF(AND(E2156&gt;0,F2156&gt;0,H2156&gt;0,OR('04A_국토부원자료'!P2157="",'04A_국토부원자료'!P2157="-"),IF('01_설정'!B10=1,N2156=1,TRUE),R2156&lt;='01_설정'!B5,S2156&lt;='01_설정'!B6,T2156&lt;='01_설정'!B7,U2156&lt;='01_설정'!B8),"Y",""))</f>
        <v/>
      </c>
      <c r="W2156" s="40" t="str">
        <f>IF(V2156&lt;&gt;"Y","",MAX(0,(1-R2156/'01_설정'!B5))*'01_설정'!B14+MAX(0,(1-S2156/'01_설정'!B6))*'01_설정'!B15+MAX(0,(1-T2156/'01_설정'!B7))*'01_설정'!B16+MAX(0,(1-U2156/'01_설정'!B8))*'01_설정'!B17+O2156*'01_설정'!B11+Q2156*'01_설정'!B12+P2156*'01_설정'!B13)</f>
        <v/>
      </c>
      <c r="X2156" s="38" t="str">
        <f>IF(W2156="","",1+COUNTIFS($W$4:$W$3003,"&gt;"&amp;W2156)+COUNTIFS($W$4:W2156,W2156)-1)</f>
        <v/>
      </c>
    </row>
    <row r="2157" spans="1:24" ht="16.5">
      <c r="A2157" s="38" t="str">
        <f>IF('04A_국토부원자료'!A2158="","",ROW()-3)</f>
        <v/>
      </c>
      <c r="B2157" s="39">
        <f>IFERROR('04A_국토부원자료'!B2158,"")</f>
        <v>0</v>
      </c>
      <c r="C2157" s="39" t="str">
        <f>IF(B2157="","",IF('04A_국토부원자료'!C2158&lt;&gt;"",'04A_국토부원자료'!C2158,TRIM('04A_국토부원자료'!D2158&amp;IF('04A_국토부원자료'!E2158&lt;&gt;"","-"&amp;'04A_국토부원자료'!E2158,""))))</f>
        <v/>
      </c>
      <c r="D2157" s="39">
        <f>IFERROR('04A_국토부원자료'!F2158,"")</f>
        <v>0</v>
      </c>
      <c r="E2157" s="40" t="str">
        <f>IFERROR(VALUE(SUBSTITUTE('04A_국토부원자료'!G2158,",","")),"")</f>
        <v/>
      </c>
      <c r="F2157" s="41" t="str">
        <f>IFERROR(IF(AND('04A_국토부원자료'!H2158&lt;&gt;"",'04A_국토부원자료'!I2158&lt;&gt;""),DATE(INT(VALUE(SUBSTITUTE('04A_국토부원자료'!H2158,",",""))/100),MOD(VALUE(SUBSTITUTE('04A_국토부원자료'!H2158,",","")),100),VALUE(SUBSTITUTE('04A_국토부원자료'!I2158,",",""))),""),"")</f>
        <v/>
      </c>
      <c r="G2157" s="42" t="str">
        <f>IFERROR(VALUE(SUBSTITUTE('04A_국토부원자료'!J2158,",","")),"")</f>
        <v/>
      </c>
      <c r="H2157" s="43" t="str">
        <f t="shared" si="66"/>
        <v/>
      </c>
      <c r="I2157" s="43" t="str">
        <f t="shared" si="67"/>
        <v/>
      </c>
      <c r="J2157" s="38" t="str">
        <f>IFERROR(VALUE(SUBSTITUTE('04A_국토부원자료'!K2158,",","")),"")</f>
        <v/>
      </c>
      <c r="K2157" s="38" t="str">
        <f>IFERROR(VALUE(SUBSTITUTE('04A_국토부원자료'!N2158,",","")),"")</f>
        <v/>
      </c>
      <c r="L2157" s="39">
        <f>IFERROR('04A_국토부원자료'!O2158,"")</f>
        <v>0</v>
      </c>
      <c r="M2157" s="39">
        <f>IFERROR('04A_국토부원자료'!Q2158,"")</f>
        <v>0</v>
      </c>
      <c r="N2157" s="38">
        <f>IF(B2157="","",IF('02_대상물건입력'!B5="",1,IF(ISNUMBER(SEARCH('02_대상물건입력'!B5,B2157)),1,0)))</f>
        <v>0</v>
      </c>
      <c r="O2157" s="38">
        <f>IF(B2157="","",IF('02_대상물건입력'!B6="",1,IF(ISNUMBER(SEARCH('02_대상물건입력'!B6,B2157)),1,0)))</f>
        <v>0</v>
      </c>
      <c r="P2157" s="38">
        <f>IF(L2157="","",IF('02_대상물건입력'!B15="",0,IF(ISNUMBER(SEARCH('02_대상물건입력'!B15,L2157)),1,0)))</f>
        <v>0</v>
      </c>
      <c r="Q2157" s="38">
        <f>IF(D2157="","",IF('02_대상물건입력'!B8="",0,IF(ISNUMBER(SEARCH('02_대상물건입력'!B8,D2157)),1,0)))</f>
        <v>0</v>
      </c>
      <c r="R2157" s="44" t="str">
        <f>IFERROR(ABS(E2157-'02_대상물건입력'!B11)/'02_대상물건입력'!B11,"")</f>
        <v/>
      </c>
      <c r="S2157" s="38" t="str">
        <f>IFERROR(ABS(J2157-'02_대상물건입력'!B10),"")</f>
        <v/>
      </c>
      <c r="T2157" s="38" t="str">
        <f>IFERROR(ABS('01_설정'!B4-F2157),"")</f>
        <v/>
      </c>
      <c r="U2157" s="38" t="str">
        <f>IFERROR(ABS(K2157-YEAR('02_대상물건입력'!B14)),"")</f>
        <v/>
      </c>
      <c r="V2157" s="38" t="str">
        <f>IF(B2157="","",IF(AND(E2157&gt;0,F2157&gt;0,H2157&gt;0,OR('04A_국토부원자료'!P2158="",'04A_국토부원자료'!P2158="-"),IF('01_설정'!B10=1,N2157=1,TRUE),R2157&lt;='01_설정'!B5,S2157&lt;='01_설정'!B6,T2157&lt;='01_설정'!B7,U2157&lt;='01_설정'!B8),"Y",""))</f>
        <v/>
      </c>
      <c r="W2157" s="40" t="str">
        <f>IF(V2157&lt;&gt;"Y","",MAX(0,(1-R2157/'01_설정'!B5))*'01_설정'!B14+MAX(0,(1-S2157/'01_설정'!B6))*'01_설정'!B15+MAX(0,(1-T2157/'01_설정'!B7))*'01_설정'!B16+MAX(0,(1-U2157/'01_설정'!B8))*'01_설정'!B17+O2157*'01_설정'!B11+Q2157*'01_설정'!B12+P2157*'01_설정'!B13)</f>
        <v/>
      </c>
      <c r="X2157" s="38" t="str">
        <f>IF(W2157="","",1+COUNTIFS($W$4:$W$3003,"&gt;"&amp;W2157)+COUNTIFS($W$4:W2157,W2157)-1)</f>
        <v/>
      </c>
    </row>
    <row r="2158" spans="1:24" ht="16.5">
      <c r="A2158" s="38" t="str">
        <f>IF('04A_국토부원자료'!A2159="","",ROW()-3)</f>
        <v/>
      </c>
      <c r="B2158" s="39">
        <f>IFERROR('04A_국토부원자료'!B2159,"")</f>
        <v>0</v>
      </c>
      <c r="C2158" s="39" t="str">
        <f>IF(B2158="","",IF('04A_국토부원자료'!C2159&lt;&gt;"",'04A_국토부원자료'!C2159,TRIM('04A_국토부원자료'!D2159&amp;IF('04A_국토부원자료'!E2159&lt;&gt;"","-"&amp;'04A_국토부원자료'!E2159,""))))</f>
        <v/>
      </c>
      <c r="D2158" s="39">
        <f>IFERROR('04A_국토부원자료'!F2159,"")</f>
        <v>0</v>
      </c>
      <c r="E2158" s="40" t="str">
        <f>IFERROR(VALUE(SUBSTITUTE('04A_국토부원자료'!G2159,",","")),"")</f>
        <v/>
      </c>
      <c r="F2158" s="41" t="str">
        <f>IFERROR(IF(AND('04A_국토부원자료'!H2159&lt;&gt;"",'04A_국토부원자료'!I2159&lt;&gt;""),DATE(INT(VALUE(SUBSTITUTE('04A_국토부원자료'!H2159,",",""))/100),MOD(VALUE(SUBSTITUTE('04A_국토부원자료'!H2159,",","")),100),VALUE(SUBSTITUTE('04A_국토부원자료'!I2159,",",""))),""),"")</f>
        <v/>
      </c>
      <c r="G2158" s="42" t="str">
        <f>IFERROR(VALUE(SUBSTITUTE('04A_국토부원자료'!J2159,",","")),"")</f>
        <v/>
      </c>
      <c r="H2158" s="43" t="str">
        <f t="shared" si="66"/>
        <v/>
      </c>
      <c r="I2158" s="43" t="str">
        <f t="shared" si="67"/>
        <v/>
      </c>
      <c r="J2158" s="38" t="str">
        <f>IFERROR(VALUE(SUBSTITUTE('04A_국토부원자료'!K2159,",","")),"")</f>
        <v/>
      </c>
      <c r="K2158" s="38" t="str">
        <f>IFERROR(VALUE(SUBSTITUTE('04A_국토부원자료'!N2159,",","")),"")</f>
        <v/>
      </c>
      <c r="L2158" s="39">
        <f>IFERROR('04A_국토부원자료'!O2159,"")</f>
        <v>0</v>
      </c>
      <c r="M2158" s="39">
        <f>IFERROR('04A_국토부원자료'!Q2159,"")</f>
        <v>0</v>
      </c>
      <c r="N2158" s="38">
        <f>IF(B2158="","",IF('02_대상물건입력'!B5="",1,IF(ISNUMBER(SEARCH('02_대상물건입력'!B5,B2158)),1,0)))</f>
        <v>0</v>
      </c>
      <c r="O2158" s="38">
        <f>IF(B2158="","",IF('02_대상물건입력'!B6="",1,IF(ISNUMBER(SEARCH('02_대상물건입력'!B6,B2158)),1,0)))</f>
        <v>0</v>
      </c>
      <c r="P2158" s="38">
        <f>IF(L2158="","",IF('02_대상물건입력'!B15="",0,IF(ISNUMBER(SEARCH('02_대상물건입력'!B15,L2158)),1,0)))</f>
        <v>0</v>
      </c>
      <c r="Q2158" s="38">
        <f>IF(D2158="","",IF('02_대상물건입력'!B8="",0,IF(ISNUMBER(SEARCH('02_대상물건입력'!B8,D2158)),1,0)))</f>
        <v>0</v>
      </c>
      <c r="R2158" s="44" t="str">
        <f>IFERROR(ABS(E2158-'02_대상물건입력'!B11)/'02_대상물건입력'!B11,"")</f>
        <v/>
      </c>
      <c r="S2158" s="38" t="str">
        <f>IFERROR(ABS(J2158-'02_대상물건입력'!B10),"")</f>
        <v/>
      </c>
      <c r="T2158" s="38" t="str">
        <f>IFERROR(ABS('01_설정'!B4-F2158),"")</f>
        <v/>
      </c>
      <c r="U2158" s="38" t="str">
        <f>IFERROR(ABS(K2158-YEAR('02_대상물건입력'!B14)),"")</f>
        <v/>
      </c>
      <c r="V2158" s="38" t="str">
        <f>IF(B2158="","",IF(AND(E2158&gt;0,F2158&gt;0,H2158&gt;0,OR('04A_국토부원자료'!P2159="",'04A_국토부원자료'!P2159="-"),IF('01_설정'!B10=1,N2158=1,TRUE),R2158&lt;='01_설정'!B5,S2158&lt;='01_설정'!B6,T2158&lt;='01_설정'!B7,U2158&lt;='01_설정'!B8),"Y",""))</f>
        <v/>
      </c>
      <c r="W2158" s="40" t="str">
        <f>IF(V2158&lt;&gt;"Y","",MAX(0,(1-R2158/'01_설정'!B5))*'01_설정'!B14+MAX(0,(1-S2158/'01_설정'!B6))*'01_설정'!B15+MAX(0,(1-T2158/'01_설정'!B7))*'01_설정'!B16+MAX(0,(1-U2158/'01_설정'!B8))*'01_설정'!B17+O2158*'01_설정'!B11+Q2158*'01_설정'!B12+P2158*'01_설정'!B13)</f>
        <v/>
      </c>
      <c r="X2158" s="38" t="str">
        <f>IF(W2158="","",1+COUNTIFS($W$4:$W$3003,"&gt;"&amp;W2158)+COUNTIFS($W$4:W2158,W2158)-1)</f>
        <v/>
      </c>
    </row>
    <row r="2159" spans="1:24" ht="16.5">
      <c r="A2159" s="38" t="str">
        <f>IF('04A_국토부원자료'!A2160="","",ROW()-3)</f>
        <v/>
      </c>
      <c r="B2159" s="39">
        <f>IFERROR('04A_국토부원자료'!B2160,"")</f>
        <v>0</v>
      </c>
      <c r="C2159" s="39" t="str">
        <f>IF(B2159="","",IF('04A_국토부원자료'!C2160&lt;&gt;"",'04A_국토부원자료'!C2160,TRIM('04A_국토부원자료'!D2160&amp;IF('04A_국토부원자료'!E2160&lt;&gt;"","-"&amp;'04A_국토부원자료'!E2160,""))))</f>
        <v/>
      </c>
      <c r="D2159" s="39">
        <f>IFERROR('04A_국토부원자료'!F2160,"")</f>
        <v>0</v>
      </c>
      <c r="E2159" s="40" t="str">
        <f>IFERROR(VALUE(SUBSTITUTE('04A_국토부원자료'!G2160,",","")),"")</f>
        <v/>
      </c>
      <c r="F2159" s="41" t="str">
        <f>IFERROR(IF(AND('04A_국토부원자료'!H2160&lt;&gt;"",'04A_국토부원자료'!I2160&lt;&gt;""),DATE(INT(VALUE(SUBSTITUTE('04A_국토부원자료'!H2160,",",""))/100),MOD(VALUE(SUBSTITUTE('04A_국토부원자료'!H2160,",","")),100),VALUE(SUBSTITUTE('04A_국토부원자료'!I2160,",",""))),""),"")</f>
        <v/>
      </c>
      <c r="G2159" s="42" t="str">
        <f>IFERROR(VALUE(SUBSTITUTE('04A_국토부원자료'!J2160,",","")),"")</f>
        <v/>
      </c>
      <c r="H2159" s="43" t="str">
        <f t="shared" si="66"/>
        <v/>
      </c>
      <c r="I2159" s="43" t="str">
        <f t="shared" si="67"/>
        <v/>
      </c>
      <c r="J2159" s="38" t="str">
        <f>IFERROR(VALUE(SUBSTITUTE('04A_국토부원자료'!K2160,",","")),"")</f>
        <v/>
      </c>
      <c r="K2159" s="38" t="str">
        <f>IFERROR(VALUE(SUBSTITUTE('04A_국토부원자료'!N2160,",","")),"")</f>
        <v/>
      </c>
      <c r="L2159" s="39">
        <f>IFERROR('04A_국토부원자료'!O2160,"")</f>
        <v>0</v>
      </c>
      <c r="M2159" s="39">
        <f>IFERROR('04A_국토부원자료'!Q2160,"")</f>
        <v>0</v>
      </c>
      <c r="N2159" s="38">
        <f>IF(B2159="","",IF('02_대상물건입력'!B5="",1,IF(ISNUMBER(SEARCH('02_대상물건입력'!B5,B2159)),1,0)))</f>
        <v>0</v>
      </c>
      <c r="O2159" s="38">
        <f>IF(B2159="","",IF('02_대상물건입력'!B6="",1,IF(ISNUMBER(SEARCH('02_대상물건입력'!B6,B2159)),1,0)))</f>
        <v>0</v>
      </c>
      <c r="P2159" s="38">
        <f>IF(L2159="","",IF('02_대상물건입력'!B15="",0,IF(ISNUMBER(SEARCH('02_대상물건입력'!B15,L2159)),1,0)))</f>
        <v>0</v>
      </c>
      <c r="Q2159" s="38">
        <f>IF(D2159="","",IF('02_대상물건입력'!B8="",0,IF(ISNUMBER(SEARCH('02_대상물건입력'!B8,D2159)),1,0)))</f>
        <v>0</v>
      </c>
      <c r="R2159" s="44" t="str">
        <f>IFERROR(ABS(E2159-'02_대상물건입력'!B11)/'02_대상물건입력'!B11,"")</f>
        <v/>
      </c>
      <c r="S2159" s="38" t="str">
        <f>IFERROR(ABS(J2159-'02_대상물건입력'!B10),"")</f>
        <v/>
      </c>
      <c r="T2159" s="38" t="str">
        <f>IFERROR(ABS('01_설정'!B4-F2159),"")</f>
        <v/>
      </c>
      <c r="U2159" s="38" t="str">
        <f>IFERROR(ABS(K2159-YEAR('02_대상물건입력'!B14)),"")</f>
        <v/>
      </c>
      <c r="V2159" s="38" t="str">
        <f>IF(B2159="","",IF(AND(E2159&gt;0,F2159&gt;0,H2159&gt;0,OR('04A_국토부원자료'!P2160="",'04A_국토부원자료'!P2160="-"),IF('01_설정'!B10=1,N2159=1,TRUE),R2159&lt;='01_설정'!B5,S2159&lt;='01_설정'!B6,T2159&lt;='01_설정'!B7,U2159&lt;='01_설정'!B8),"Y",""))</f>
        <v/>
      </c>
      <c r="W2159" s="40" t="str">
        <f>IF(V2159&lt;&gt;"Y","",MAX(0,(1-R2159/'01_설정'!B5))*'01_설정'!B14+MAX(0,(1-S2159/'01_설정'!B6))*'01_설정'!B15+MAX(0,(1-T2159/'01_설정'!B7))*'01_설정'!B16+MAX(0,(1-U2159/'01_설정'!B8))*'01_설정'!B17+O2159*'01_설정'!B11+Q2159*'01_설정'!B12+P2159*'01_설정'!B13)</f>
        <v/>
      </c>
      <c r="X2159" s="38" t="str">
        <f>IF(W2159="","",1+COUNTIFS($W$4:$W$3003,"&gt;"&amp;W2159)+COUNTIFS($W$4:W2159,W2159)-1)</f>
        <v/>
      </c>
    </row>
    <row r="2160" spans="1:24" ht="16.5">
      <c r="A2160" s="38" t="str">
        <f>IF('04A_국토부원자료'!A2161="","",ROW()-3)</f>
        <v/>
      </c>
      <c r="B2160" s="39">
        <f>IFERROR('04A_국토부원자료'!B2161,"")</f>
        <v>0</v>
      </c>
      <c r="C2160" s="39" t="str">
        <f>IF(B2160="","",IF('04A_국토부원자료'!C2161&lt;&gt;"",'04A_국토부원자료'!C2161,TRIM('04A_국토부원자료'!D2161&amp;IF('04A_국토부원자료'!E2161&lt;&gt;"","-"&amp;'04A_국토부원자료'!E2161,""))))</f>
        <v/>
      </c>
      <c r="D2160" s="39">
        <f>IFERROR('04A_국토부원자료'!F2161,"")</f>
        <v>0</v>
      </c>
      <c r="E2160" s="40" t="str">
        <f>IFERROR(VALUE(SUBSTITUTE('04A_국토부원자료'!G2161,",","")),"")</f>
        <v/>
      </c>
      <c r="F2160" s="41" t="str">
        <f>IFERROR(IF(AND('04A_국토부원자료'!H2161&lt;&gt;"",'04A_국토부원자료'!I2161&lt;&gt;""),DATE(INT(VALUE(SUBSTITUTE('04A_국토부원자료'!H2161,",",""))/100),MOD(VALUE(SUBSTITUTE('04A_국토부원자료'!H2161,",","")),100),VALUE(SUBSTITUTE('04A_국토부원자료'!I2161,",",""))),""),"")</f>
        <v/>
      </c>
      <c r="G2160" s="42" t="str">
        <f>IFERROR(VALUE(SUBSTITUTE('04A_국토부원자료'!J2161,",","")),"")</f>
        <v/>
      </c>
      <c r="H2160" s="43" t="str">
        <f t="shared" si="66"/>
        <v/>
      </c>
      <c r="I2160" s="43" t="str">
        <f t="shared" si="67"/>
        <v/>
      </c>
      <c r="J2160" s="38" t="str">
        <f>IFERROR(VALUE(SUBSTITUTE('04A_국토부원자료'!K2161,",","")),"")</f>
        <v/>
      </c>
      <c r="K2160" s="38" t="str">
        <f>IFERROR(VALUE(SUBSTITUTE('04A_국토부원자료'!N2161,",","")),"")</f>
        <v/>
      </c>
      <c r="L2160" s="39">
        <f>IFERROR('04A_국토부원자료'!O2161,"")</f>
        <v>0</v>
      </c>
      <c r="M2160" s="39">
        <f>IFERROR('04A_국토부원자료'!Q2161,"")</f>
        <v>0</v>
      </c>
      <c r="N2160" s="38">
        <f>IF(B2160="","",IF('02_대상물건입력'!B5="",1,IF(ISNUMBER(SEARCH('02_대상물건입력'!B5,B2160)),1,0)))</f>
        <v>0</v>
      </c>
      <c r="O2160" s="38">
        <f>IF(B2160="","",IF('02_대상물건입력'!B6="",1,IF(ISNUMBER(SEARCH('02_대상물건입력'!B6,B2160)),1,0)))</f>
        <v>0</v>
      </c>
      <c r="P2160" s="38">
        <f>IF(L2160="","",IF('02_대상물건입력'!B15="",0,IF(ISNUMBER(SEARCH('02_대상물건입력'!B15,L2160)),1,0)))</f>
        <v>0</v>
      </c>
      <c r="Q2160" s="38">
        <f>IF(D2160="","",IF('02_대상물건입력'!B8="",0,IF(ISNUMBER(SEARCH('02_대상물건입력'!B8,D2160)),1,0)))</f>
        <v>0</v>
      </c>
      <c r="R2160" s="44" t="str">
        <f>IFERROR(ABS(E2160-'02_대상물건입력'!B11)/'02_대상물건입력'!B11,"")</f>
        <v/>
      </c>
      <c r="S2160" s="38" t="str">
        <f>IFERROR(ABS(J2160-'02_대상물건입력'!B10),"")</f>
        <v/>
      </c>
      <c r="T2160" s="38" t="str">
        <f>IFERROR(ABS('01_설정'!B4-F2160),"")</f>
        <v/>
      </c>
      <c r="U2160" s="38" t="str">
        <f>IFERROR(ABS(K2160-YEAR('02_대상물건입력'!B14)),"")</f>
        <v/>
      </c>
      <c r="V2160" s="38" t="str">
        <f>IF(B2160="","",IF(AND(E2160&gt;0,F2160&gt;0,H2160&gt;0,OR('04A_국토부원자료'!P2161="",'04A_국토부원자료'!P2161="-"),IF('01_설정'!B10=1,N2160=1,TRUE),R2160&lt;='01_설정'!B5,S2160&lt;='01_설정'!B6,T2160&lt;='01_설정'!B7,U2160&lt;='01_설정'!B8),"Y",""))</f>
        <v/>
      </c>
      <c r="W2160" s="40" t="str">
        <f>IF(V2160&lt;&gt;"Y","",MAX(0,(1-R2160/'01_설정'!B5))*'01_설정'!B14+MAX(0,(1-S2160/'01_설정'!B6))*'01_설정'!B15+MAX(0,(1-T2160/'01_설정'!B7))*'01_설정'!B16+MAX(0,(1-U2160/'01_설정'!B8))*'01_설정'!B17+O2160*'01_설정'!B11+Q2160*'01_설정'!B12+P2160*'01_설정'!B13)</f>
        <v/>
      </c>
      <c r="X2160" s="38" t="str">
        <f>IF(W2160="","",1+COUNTIFS($W$4:$W$3003,"&gt;"&amp;W2160)+COUNTIFS($W$4:W2160,W2160)-1)</f>
        <v/>
      </c>
    </row>
    <row r="2161" spans="1:24" ht="16.5">
      <c r="A2161" s="38" t="str">
        <f>IF('04A_국토부원자료'!A2162="","",ROW()-3)</f>
        <v/>
      </c>
      <c r="B2161" s="39">
        <f>IFERROR('04A_국토부원자료'!B2162,"")</f>
        <v>0</v>
      </c>
      <c r="C2161" s="39" t="str">
        <f>IF(B2161="","",IF('04A_국토부원자료'!C2162&lt;&gt;"",'04A_국토부원자료'!C2162,TRIM('04A_국토부원자료'!D2162&amp;IF('04A_국토부원자료'!E2162&lt;&gt;"","-"&amp;'04A_국토부원자료'!E2162,""))))</f>
        <v/>
      </c>
      <c r="D2161" s="39">
        <f>IFERROR('04A_국토부원자료'!F2162,"")</f>
        <v>0</v>
      </c>
      <c r="E2161" s="40" t="str">
        <f>IFERROR(VALUE(SUBSTITUTE('04A_국토부원자료'!G2162,",","")),"")</f>
        <v/>
      </c>
      <c r="F2161" s="41" t="str">
        <f>IFERROR(IF(AND('04A_국토부원자료'!H2162&lt;&gt;"",'04A_국토부원자료'!I2162&lt;&gt;""),DATE(INT(VALUE(SUBSTITUTE('04A_국토부원자료'!H2162,",",""))/100),MOD(VALUE(SUBSTITUTE('04A_국토부원자료'!H2162,",","")),100),VALUE(SUBSTITUTE('04A_국토부원자료'!I2162,",",""))),""),"")</f>
        <v/>
      </c>
      <c r="G2161" s="42" t="str">
        <f>IFERROR(VALUE(SUBSTITUTE('04A_국토부원자료'!J2162,",","")),"")</f>
        <v/>
      </c>
      <c r="H2161" s="43" t="str">
        <f t="shared" si="66"/>
        <v/>
      </c>
      <c r="I2161" s="43" t="str">
        <f t="shared" si="67"/>
        <v/>
      </c>
      <c r="J2161" s="38" t="str">
        <f>IFERROR(VALUE(SUBSTITUTE('04A_국토부원자료'!K2162,",","")),"")</f>
        <v/>
      </c>
      <c r="K2161" s="38" t="str">
        <f>IFERROR(VALUE(SUBSTITUTE('04A_국토부원자료'!N2162,",","")),"")</f>
        <v/>
      </c>
      <c r="L2161" s="39">
        <f>IFERROR('04A_국토부원자료'!O2162,"")</f>
        <v>0</v>
      </c>
      <c r="M2161" s="39">
        <f>IFERROR('04A_국토부원자료'!Q2162,"")</f>
        <v>0</v>
      </c>
      <c r="N2161" s="38">
        <f>IF(B2161="","",IF('02_대상물건입력'!B5="",1,IF(ISNUMBER(SEARCH('02_대상물건입력'!B5,B2161)),1,0)))</f>
        <v>0</v>
      </c>
      <c r="O2161" s="38">
        <f>IF(B2161="","",IF('02_대상물건입력'!B6="",1,IF(ISNUMBER(SEARCH('02_대상물건입력'!B6,B2161)),1,0)))</f>
        <v>0</v>
      </c>
      <c r="P2161" s="38">
        <f>IF(L2161="","",IF('02_대상물건입력'!B15="",0,IF(ISNUMBER(SEARCH('02_대상물건입력'!B15,L2161)),1,0)))</f>
        <v>0</v>
      </c>
      <c r="Q2161" s="38">
        <f>IF(D2161="","",IF('02_대상물건입력'!B8="",0,IF(ISNUMBER(SEARCH('02_대상물건입력'!B8,D2161)),1,0)))</f>
        <v>0</v>
      </c>
      <c r="R2161" s="44" t="str">
        <f>IFERROR(ABS(E2161-'02_대상물건입력'!B11)/'02_대상물건입력'!B11,"")</f>
        <v/>
      </c>
      <c r="S2161" s="38" t="str">
        <f>IFERROR(ABS(J2161-'02_대상물건입력'!B10),"")</f>
        <v/>
      </c>
      <c r="T2161" s="38" t="str">
        <f>IFERROR(ABS('01_설정'!B4-F2161),"")</f>
        <v/>
      </c>
      <c r="U2161" s="38" t="str">
        <f>IFERROR(ABS(K2161-YEAR('02_대상물건입력'!B14)),"")</f>
        <v/>
      </c>
      <c r="V2161" s="38" t="str">
        <f>IF(B2161="","",IF(AND(E2161&gt;0,F2161&gt;0,H2161&gt;0,OR('04A_국토부원자료'!P2162="",'04A_국토부원자료'!P2162="-"),IF('01_설정'!B10=1,N2161=1,TRUE),R2161&lt;='01_설정'!B5,S2161&lt;='01_설정'!B6,T2161&lt;='01_설정'!B7,U2161&lt;='01_설정'!B8),"Y",""))</f>
        <v/>
      </c>
      <c r="W2161" s="40" t="str">
        <f>IF(V2161&lt;&gt;"Y","",MAX(0,(1-R2161/'01_설정'!B5))*'01_설정'!B14+MAX(0,(1-S2161/'01_설정'!B6))*'01_설정'!B15+MAX(0,(1-T2161/'01_설정'!B7))*'01_설정'!B16+MAX(0,(1-U2161/'01_설정'!B8))*'01_설정'!B17+O2161*'01_설정'!B11+Q2161*'01_설정'!B12+P2161*'01_설정'!B13)</f>
        <v/>
      </c>
      <c r="X2161" s="38" t="str">
        <f>IF(W2161="","",1+COUNTIFS($W$4:$W$3003,"&gt;"&amp;W2161)+COUNTIFS($W$4:W2161,W2161)-1)</f>
        <v/>
      </c>
    </row>
    <row r="2162" spans="1:24" ht="16.5">
      <c r="A2162" s="38" t="str">
        <f>IF('04A_국토부원자료'!A2163="","",ROW()-3)</f>
        <v/>
      </c>
      <c r="B2162" s="39">
        <f>IFERROR('04A_국토부원자료'!B2163,"")</f>
        <v>0</v>
      </c>
      <c r="C2162" s="39" t="str">
        <f>IF(B2162="","",IF('04A_국토부원자료'!C2163&lt;&gt;"",'04A_국토부원자료'!C2163,TRIM('04A_국토부원자료'!D2163&amp;IF('04A_국토부원자료'!E2163&lt;&gt;"","-"&amp;'04A_국토부원자료'!E2163,""))))</f>
        <v/>
      </c>
      <c r="D2162" s="39">
        <f>IFERROR('04A_국토부원자료'!F2163,"")</f>
        <v>0</v>
      </c>
      <c r="E2162" s="40" t="str">
        <f>IFERROR(VALUE(SUBSTITUTE('04A_국토부원자료'!G2163,",","")),"")</f>
        <v/>
      </c>
      <c r="F2162" s="41" t="str">
        <f>IFERROR(IF(AND('04A_국토부원자료'!H2163&lt;&gt;"",'04A_국토부원자료'!I2163&lt;&gt;""),DATE(INT(VALUE(SUBSTITUTE('04A_국토부원자료'!H2163,",",""))/100),MOD(VALUE(SUBSTITUTE('04A_국토부원자료'!H2163,",","")),100),VALUE(SUBSTITUTE('04A_국토부원자료'!I2163,",",""))),""),"")</f>
        <v/>
      </c>
      <c r="G2162" s="42" t="str">
        <f>IFERROR(VALUE(SUBSTITUTE('04A_국토부원자료'!J2163,",","")),"")</f>
        <v/>
      </c>
      <c r="H2162" s="43" t="str">
        <f t="shared" si="66"/>
        <v/>
      </c>
      <c r="I2162" s="43" t="str">
        <f t="shared" si="67"/>
        <v/>
      </c>
      <c r="J2162" s="38" t="str">
        <f>IFERROR(VALUE(SUBSTITUTE('04A_국토부원자료'!K2163,",","")),"")</f>
        <v/>
      </c>
      <c r="K2162" s="38" t="str">
        <f>IFERROR(VALUE(SUBSTITUTE('04A_국토부원자료'!N2163,",","")),"")</f>
        <v/>
      </c>
      <c r="L2162" s="39">
        <f>IFERROR('04A_국토부원자료'!O2163,"")</f>
        <v>0</v>
      </c>
      <c r="M2162" s="39">
        <f>IFERROR('04A_국토부원자료'!Q2163,"")</f>
        <v>0</v>
      </c>
      <c r="N2162" s="38">
        <f>IF(B2162="","",IF('02_대상물건입력'!B5="",1,IF(ISNUMBER(SEARCH('02_대상물건입력'!B5,B2162)),1,0)))</f>
        <v>0</v>
      </c>
      <c r="O2162" s="38">
        <f>IF(B2162="","",IF('02_대상물건입력'!B6="",1,IF(ISNUMBER(SEARCH('02_대상물건입력'!B6,B2162)),1,0)))</f>
        <v>0</v>
      </c>
      <c r="P2162" s="38">
        <f>IF(L2162="","",IF('02_대상물건입력'!B15="",0,IF(ISNUMBER(SEARCH('02_대상물건입력'!B15,L2162)),1,0)))</f>
        <v>0</v>
      </c>
      <c r="Q2162" s="38">
        <f>IF(D2162="","",IF('02_대상물건입력'!B8="",0,IF(ISNUMBER(SEARCH('02_대상물건입력'!B8,D2162)),1,0)))</f>
        <v>0</v>
      </c>
      <c r="R2162" s="44" t="str">
        <f>IFERROR(ABS(E2162-'02_대상물건입력'!B11)/'02_대상물건입력'!B11,"")</f>
        <v/>
      </c>
      <c r="S2162" s="38" t="str">
        <f>IFERROR(ABS(J2162-'02_대상물건입력'!B10),"")</f>
        <v/>
      </c>
      <c r="T2162" s="38" t="str">
        <f>IFERROR(ABS('01_설정'!B4-F2162),"")</f>
        <v/>
      </c>
      <c r="U2162" s="38" t="str">
        <f>IFERROR(ABS(K2162-YEAR('02_대상물건입력'!B14)),"")</f>
        <v/>
      </c>
      <c r="V2162" s="38" t="str">
        <f>IF(B2162="","",IF(AND(E2162&gt;0,F2162&gt;0,H2162&gt;0,OR('04A_국토부원자료'!P2163="",'04A_국토부원자료'!P2163="-"),IF('01_설정'!B10=1,N2162=1,TRUE),R2162&lt;='01_설정'!B5,S2162&lt;='01_설정'!B6,T2162&lt;='01_설정'!B7,U2162&lt;='01_설정'!B8),"Y",""))</f>
        <v/>
      </c>
      <c r="W2162" s="40" t="str">
        <f>IF(V2162&lt;&gt;"Y","",MAX(0,(1-R2162/'01_설정'!B5))*'01_설정'!B14+MAX(0,(1-S2162/'01_설정'!B6))*'01_설정'!B15+MAX(0,(1-T2162/'01_설정'!B7))*'01_설정'!B16+MAX(0,(1-U2162/'01_설정'!B8))*'01_설정'!B17+O2162*'01_설정'!B11+Q2162*'01_설정'!B12+P2162*'01_설정'!B13)</f>
        <v/>
      </c>
      <c r="X2162" s="38" t="str">
        <f>IF(W2162="","",1+COUNTIFS($W$4:$W$3003,"&gt;"&amp;W2162)+COUNTIFS($W$4:W2162,W2162)-1)</f>
        <v/>
      </c>
    </row>
    <row r="2163" spans="1:24" ht="16.5">
      <c r="A2163" s="38" t="str">
        <f>IF('04A_국토부원자료'!A2164="","",ROW()-3)</f>
        <v/>
      </c>
      <c r="B2163" s="39">
        <f>IFERROR('04A_국토부원자료'!B2164,"")</f>
        <v>0</v>
      </c>
      <c r="C2163" s="39" t="str">
        <f>IF(B2163="","",IF('04A_국토부원자료'!C2164&lt;&gt;"",'04A_국토부원자료'!C2164,TRIM('04A_국토부원자료'!D2164&amp;IF('04A_국토부원자료'!E2164&lt;&gt;"","-"&amp;'04A_국토부원자료'!E2164,""))))</f>
        <v/>
      </c>
      <c r="D2163" s="39">
        <f>IFERROR('04A_국토부원자료'!F2164,"")</f>
        <v>0</v>
      </c>
      <c r="E2163" s="40" t="str">
        <f>IFERROR(VALUE(SUBSTITUTE('04A_국토부원자료'!G2164,",","")),"")</f>
        <v/>
      </c>
      <c r="F2163" s="41" t="str">
        <f>IFERROR(IF(AND('04A_국토부원자료'!H2164&lt;&gt;"",'04A_국토부원자료'!I2164&lt;&gt;""),DATE(INT(VALUE(SUBSTITUTE('04A_국토부원자료'!H2164,",",""))/100),MOD(VALUE(SUBSTITUTE('04A_국토부원자료'!H2164,",","")),100),VALUE(SUBSTITUTE('04A_국토부원자료'!I2164,",",""))),""),"")</f>
        <v/>
      </c>
      <c r="G2163" s="42" t="str">
        <f>IFERROR(VALUE(SUBSTITUTE('04A_국토부원자료'!J2164,",","")),"")</f>
        <v/>
      </c>
      <c r="H2163" s="43" t="str">
        <f t="shared" si="66"/>
        <v/>
      </c>
      <c r="I2163" s="43" t="str">
        <f t="shared" si="67"/>
        <v/>
      </c>
      <c r="J2163" s="38" t="str">
        <f>IFERROR(VALUE(SUBSTITUTE('04A_국토부원자료'!K2164,",","")),"")</f>
        <v/>
      </c>
      <c r="K2163" s="38" t="str">
        <f>IFERROR(VALUE(SUBSTITUTE('04A_국토부원자료'!N2164,",","")),"")</f>
        <v/>
      </c>
      <c r="L2163" s="39">
        <f>IFERROR('04A_국토부원자료'!O2164,"")</f>
        <v>0</v>
      </c>
      <c r="M2163" s="39">
        <f>IFERROR('04A_국토부원자료'!Q2164,"")</f>
        <v>0</v>
      </c>
      <c r="N2163" s="38">
        <f>IF(B2163="","",IF('02_대상물건입력'!B5="",1,IF(ISNUMBER(SEARCH('02_대상물건입력'!B5,B2163)),1,0)))</f>
        <v>0</v>
      </c>
      <c r="O2163" s="38">
        <f>IF(B2163="","",IF('02_대상물건입력'!B6="",1,IF(ISNUMBER(SEARCH('02_대상물건입력'!B6,B2163)),1,0)))</f>
        <v>0</v>
      </c>
      <c r="P2163" s="38">
        <f>IF(L2163="","",IF('02_대상물건입력'!B15="",0,IF(ISNUMBER(SEARCH('02_대상물건입력'!B15,L2163)),1,0)))</f>
        <v>0</v>
      </c>
      <c r="Q2163" s="38">
        <f>IF(D2163="","",IF('02_대상물건입력'!B8="",0,IF(ISNUMBER(SEARCH('02_대상물건입력'!B8,D2163)),1,0)))</f>
        <v>0</v>
      </c>
      <c r="R2163" s="44" t="str">
        <f>IFERROR(ABS(E2163-'02_대상물건입력'!B11)/'02_대상물건입력'!B11,"")</f>
        <v/>
      </c>
      <c r="S2163" s="38" t="str">
        <f>IFERROR(ABS(J2163-'02_대상물건입력'!B10),"")</f>
        <v/>
      </c>
      <c r="T2163" s="38" t="str">
        <f>IFERROR(ABS('01_설정'!B4-F2163),"")</f>
        <v/>
      </c>
      <c r="U2163" s="38" t="str">
        <f>IFERROR(ABS(K2163-YEAR('02_대상물건입력'!B14)),"")</f>
        <v/>
      </c>
      <c r="V2163" s="38" t="str">
        <f>IF(B2163="","",IF(AND(E2163&gt;0,F2163&gt;0,H2163&gt;0,OR('04A_국토부원자료'!P2164="",'04A_국토부원자료'!P2164="-"),IF('01_설정'!B10=1,N2163=1,TRUE),R2163&lt;='01_설정'!B5,S2163&lt;='01_설정'!B6,T2163&lt;='01_설정'!B7,U2163&lt;='01_설정'!B8),"Y",""))</f>
        <v/>
      </c>
      <c r="W2163" s="40" t="str">
        <f>IF(V2163&lt;&gt;"Y","",MAX(0,(1-R2163/'01_설정'!B5))*'01_설정'!B14+MAX(0,(1-S2163/'01_설정'!B6))*'01_설정'!B15+MAX(0,(1-T2163/'01_설정'!B7))*'01_설정'!B16+MAX(0,(1-U2163/'01_설정'!B8))*'01_설정'!B17+O2163*'01_설정'!B11+Q2163*'01_설정'!B12+P2163*'01_설정'!B13)</f>
        <v/>
      </c>
      <c r="X2163" s="38" t="str">
        <f>IF(W2163="","",1+COUNTIFS($W$4:$W$3003,"&gt;"&amp;W2163)+COUNTIFS($W$4:W2163,W2163)-1)</f>
        <v/>
      </c>
    </row>
    <row r="2164" spans="1:24" ht="16.5">
      <c r="A2164" s="38" t="str">
        <f>IF('04A_국토부원자료'!A2165="","",ROW()-3)</f>
        <v/>
      </c>
      <c r="B2164" s="39">
        <f>IFERROR('04A_국토부원자료'!B2165,"")</f>
        <v>0</v>
      </c>
      <c r="C2164" s="39" t="str">
        <f>IF(B2164="","",IF('04A_국토부원자료'!C2165&lt;&gt;"",'04A_국토부원자료'!C2165,TRIM('04A_국토부원자료'!D2165&amp;IF('04A_국토부원자료'!E2165&lt;&gt;"","-"&amp;'04A_국토부원자료'!E2165,""))))</f>
        <v/>
      </c>
      <c r="D2164" s="39">
        <f>IFERROR('04A_국토부원자료'!F2165,"")</f>
        <v>0</v>
      </c>
      <c r="E2164" s="40" t="str">
        <f>IFERROR(VALUE(SUBSTITUTE('04A_국토부원자료'!G2165,",","")),"")</f>
        <v/>
      </c>
      <c r="F2164" s="41" t="str">
        <f>IFERROR(IF(AND('04A_국토부원자료'!H2165&lt;&gt;"",'04A_국토부원자료'!I2165&lt;&gt;""),DATE(INT(VALUE(SUBSTITUTE('04A_국토부원자료'!H2165,",",""))/100),MOD(VALUE(SUBSTITUTE('04A_국토부원자료'!H2165,",","")),100),VALUE(SUBSTITUTE('04A_국토부원자료'!I2165,",",""))),""),"")</f>
        <v/>
      </c>
      <c r="G2164" s="42" t="str">
        <f>IFERROR(VALUE(SUBSTITUTE('04A_국토부원자료'!J2165,",","")),"")</f>
        <v/>
      </c>
      <c r="H2164" s="43" t="str">
        <f t="shared" si="66"/>
        <v/>
      </c>
      <c r="I2164" s="43" t="str">
        <f t="shared" si="67"/>
        <v/>
      </c>
      <c r="J2164" s="38" t="str">
        <f>IFERROR(VALUE(SUBSTITUTE('04A_국토부원자료'!K2165,",","")),"")</f>
        <v/>
      </c>
      <c r="K2164" s="38" t="str">
        <f>IFERROR(VALUE(SUBSTITUTE('04A_국토부원자료'!N2165,",","")),"")</f>
        <v/>
      </c>
      <c r="L2164" s="39">
        <f>IFERROR('04A_국토부원자료'!O2165,"")</f>
        <v>0</v>
      </c>
      <c r="M2164" s="39">
        <f>IFERROR('04A_국토부원자료'!Q2165,"")</f>
        <v>0</v>
      </c>
      <c r="N2164" s="38">
        <f>IF(B2164="","",IF('02_대상물건입력'!B5="",1,IF(ISNUMBER(SEARCH('02_대상물건입력'!B5,B2164)),1,0)))</f>
        <v>0</v>
      </c>
      <c r="O2164" s="38">
        <f>IF(B2164="","",IF('02_대상물건입력'!B6="",1,IF(ISNUMBER(SEARCH('02_대상물건입력'!B6,B2164)),1,0)))</f>
        <v>0</v>
      </c>
      <c r="P2164" s="38">
        <f>IF(L2164="","",IF('02_대상물건입력'!B15="",0,IF(ISNUMBER(SEARCH('02_대상물건입력'!B15,L2164)),1,0)))</f>
        <v>0</v>
      </c>
      <c r="Q2164" s="38">
        <f>IF(D2164="","",IF('02_대상물건입력'!B8="",0,IF(ISNUMBER(SEARCH('02_대상물건입력'!B8,D2164)),1,0)))</f>
        <v>0</v>
      </c>
      <c r="R2164" s="44" t="str">
        <f>IFERROR(ABS(E2164-'02_대상물건입력'!B11)/'02_대상물건입력'!B11,"")</f>
        <v/>
      </c>
      <c r="S2164" s="38" t="str">
        <f>IFERROR(ABS(J2164-'02_대상물건입력'!B10),"")</f>
        <v/>
      </c>
      <c r="T2164" s="38" t="str">
        <f>IFERROR(ABS('01_설정'!B4-F2164),"")</f>
        <v/>
      </c>
      <c r="U2164" s="38" t="str">
        <f>IFERROR(ABS(K2164-YEAR('02_대상물건입력'!B14)),"")</f>
        <v/>
      </c>
      <c r="V2164" s="38" t="str">
        <f>IF(B2164="","",IF(AND(E2164&gt;0,F2164&gt;0,H2164&gt;0,OR('04A_국토부원자료'!P2165="",'04A_국토부원자료'!P2165="-"),IF('01_설정'!B10=1,N2164=1,TRUE),R2164&lt;='01_설정'!B5,S2164&lt;='01_설정'!B6,T2164&lt;='01_설정'!B7,U2164&lt;='01_설정'!B8),"Y",""))</f>
        <v/>
      </c>
      <c r="W2164" s="40" t="str">
        <f>IF(V2164&lt;&gt;"Y","",MAX(0,(1-R2164/'01_설정'!B5))*'01_설정'!B14+MAX(0,(1-S2164/'01_설정'!B6))*'01_설정'!B15+MAX(0,(1-T2164/'01_설정'!B7))*'01_설정'!B16+MAX(0,(1-U2164/'01_설정'!B8))*'01_설정'!B17+O2164*'01_설정'!B11+Q2164*'01_설정'!B12+P2164*'01_설정'!B13)</f>
        <v/>
      </c>
      <c r="X2164" s="38" t="str">
        <f>IF(W2164="","",1+COUNTIFS($W$4:$W$3003,"&gt;"&amp;W2164)+COUNTIFS($W$4:W2164,W2164)-1)</f>
        <v/>
      </c>
    </row>
    <row r="2165" spans="1:24" ht="16.5">
      <c r="A2165" s="38" t="str">
        <f>IF('04A_국토부원자료'!A2166="","",ROW()-3)</f>
        <v/>
      </c>
      <c r="B2165" s="39">
        <f>IFERROR('04A_국토부원자료'!B2166,"")</f>
        <v>0</v>
      </c>
      <c r="C2165" s="39" t="str">
        <f>IF(B2165="","",IF('04A_국토부원자료'!C2166&lt;&gt;"",'04A_국토부원자료'!C2166,TRIM('04A_국토부원자료'!D2166&amp;IF('04A_국토부원자료'!E2166&lt;&gt;"","-"&amp;'04A_국토부원자료'!E2166,""))))</f>
        <v/>
      </c>
      <c r="D2165" s="39">
        <f>IFERROR('04A_국토부원자료'!F2166,"")</f>
        <v>0</v>
      </c>
      <c r="E2165" s="40" t="str">
        <f>IFERROR(VALUE(SUBSTITUTE('04A_국토부원자료'!G2166,",","")),"")</f>
        <v/>
      </c>
      <c r="F2165" s="41" t="str">
        <f>IFERROR(IF(AND('04A_국토부원자료'!H2166&lt;&gt;"",'04A_국토부원자료'!I2166&lt;&gt;""),DATE(INT(VALUE(SUBSTITUTE('04A_국토부원자료'!H2166,",",""))/100),MOD(VALUE(SUBSTITUTE('04A_국토부원자료'!H2166,",","")),100),VALUE(SUBSTITUTE('04A_국토부원자료'!I2166,",",""))),""),"")</f>
        <v/>
      </c>
      <c r="G2165" s="42" t="str">
        <f>IFERROR(VALUE(SUBSTITUTE('04A_국토부원자료'!J2166,",","")),"")</f>
        <v/>
      </c>
      <c r="H2165" s="43" t="str">
        <f t="shared" si="66"/>
        <v/>
      </c>
      <c r="I2165" s="43" t="str">
        <f t="shared" si="67"/>
        <v/>
      </c>
      <c r="J2165" s="38" t="str">
        <f>IFERROR(VALUE(SUBSTITUTE('04A_국토부원자료'!K2166,",","")),"")</f>
        <v/>
      </c>
      <c r="K2165" s="38" t="str">
        <f>IFERROR(VALUE(SUBSTITUTE('04A_국토부원자료'!N2166,",","")),"")</f>
        <v/>
      </c>
      <c r="L2165" s="39">
        <f>IFERROR('04A_국토부원자료'!O2166,"")</f>
        <v>0</v>
      </c>
      <c r="M2165" s="39">
        <f>IFERROR('04A_국토부원자료'!Q2166,"")</f>
        <v>0</v>
      </c>
      <c r="N2165" s="38">
        <f>IF(B2165="","",IF('02_대상물건입력'!B5="",1,IF(ISNUMBER(SEARCH('02_대상물건입력'!B5,B2165)),1,0)))</f>
        <v>0</v>
      </c>
      <c r="O2165" s="38">
        <f>IF(B2165="","",IF('02_대상물건입력'!B6="",1,IF(ISNUMBER(SEARCH('02_대상물건입력'!B6,B2165)),1,0)))</f>
        <v>0</v>
      </c>
      <c r="P2165" s="38">
        <f>IF(L2165="","",IF('02_대상물건입력'!B15="",0,IF(ISNUMBER(SEARCH('02_대상물건입력'!B15,L2165)),1,0)))</f>
        <v>0</v>
      </c>
      <c r="Q2165" s="38">
        <f>IF(D2165="","",IF('02_대상물건입력'!B8="",0,IF(ISNUMBER(SEARCH('02_대상물건입력'!B8,D2165)),1,0)))</f>
        <v>0</v>
      </c>
      <c r="R2165" s="44" t="str">
        <f>IFERROR(ABS(E2165-'02_대상물건입력'!B11)/'02_대상물건입력'!B11,"")</f>
        <v/>
      </c>
      <c r="S2165" s="38" t="str">
        <f>IFERROR(ABS(J2165-'02_대상물건입력'!B10),"")</f>
        <v/>
      </c>
      <c r="T2165" s="38" t="str">
        <f>IFERROR(ABS('01_설정'!B4-F2165),"")</f>
        <v/>
      </c>
      <c r="U2165" s="38" t="str">
        <f>IFERROR(ABS(K2165-YEAR('02_대상물건입력'!B14)),"")</f>
        <v/>
      </c>
      <c r="V2165" s="38" t="str">
        <f>IF(B2165="","",IF(AND(E2165&gt;0,F2165&gt;0,H2165&gt;0,OR('04A_국토부원자료'!P2166="",'04A_국토부원자료'!P2166="-"),IF('01_설정'!B10=1,N2165=1,TRUE),R2165&lt;='01_설정'!B5,S2165&lt;='01_설정'!B6,T2165&lt;='01_설정'!B7,U2165&lt;='01_설정'!B8),"Y",""))</f>
        <v/>
      </c>
      <c r="W2165" s="40" t="str">
        <f>IF(V2165&lt;&gt;"Y","",MAX(0,(1-R2165/'01_설정'!B5))*'01_설정'!B14+MAX(0,(1-S2165/'01_설정'!B6))*'01_설정'!B15+MAX(0,(1-T2165/'01_설정'!B7))*'01_설정'!B16+MAX(0,(1-U2165/'01_설정'!B8))*'01_설정'!B17+O2165*'01_설정'!B11+Q2165*'01_설정'!B12+P2165*'01_설정'!B13)</f>
        <v/>
      </c>
      <c r="X2165" s="38" t="str">
        <f>IF(W2165="","",1+COUNTIFS($W$4:$W$3003,"&gt;"&amp;W2165)+COUNTIFS($W$4:W2165,W2165)-1)</f>
        <v/>
      </c>
    </row>
    <row r="2166" spans="1:24" ht="16.5">
      <c r="A2166" s="38" t="str">
        <f>IF('04A_국토부원자료'!A2167="","",ROW()-3)</f>
        <v/>
      </c>
      <c r="B2166" s="39">
        <f>IFERROR('04A_국토부원자료'!B2167,"")</f>
        <v>0</v>
      </c>
      <c r="C2166" s="39" t="str">
        <f>IF(B2166="","",IF('04A_국토부원자료'!C2167&lt;&gt;"",'04A_국토부원자료'!C2167,TRIM('04A_국토부원자료'!D2167&amp;IF('04A_국토부원자료'!E2167&lt;&gt;"","-"&amp;'04A_국토부원자료'!E2167,""))))</f>
        <v/>
      </c>
      <c r="D2166" s="39">
        <f>IFERROR('04A_국토부원자료'!F2167,"")</f>
        <v>0</v>
      </c>
      <c r="E2166" s="40" t="str">
        <f>IFERROR(VALUE(SUBSTITUTE('04A_국토부원자료'!G2167,",","")),"")</f>
        <v/>
      </c>
      <c r="F2166" s="41" t="str">
        <f>IFERROR(IF(AND('04A_국토부원자료'!H2167&lt;&gt;"",'04A_국토부원자료'!I2167&lt;&gt;""),DATE(INT(VALUE(SUBSTITUTE('04A_국토부원자료'!H2167,",",""))/100),MOD(VALUE(SUBSTITUTE('04A_국토부원자료'!H2167,",","")),100),VALUE(SUBSTITUTE('04A_국토부원자료'!I2167,",",""))),""),"")</f>
        <v/>
      </c>
      <c r="G2166" s="42" t="str">
        <f>IFERROR(VALUE(SUBSTITUTE('04A_국토부원자료'!J2167,",","")),"")</f>
        <v/>
      </c>
      <c r="H2166" s="43" t="str">
        <f t="shared" si="66"/>
        <v/>
      </c>
      <c r="I2166" s="43" t="str">
        <f t="shared" si="67"/>
        <v/>
      </c>
      <c r="J2166" s="38" t="str">
        <f>IFERROR(VALUE(SUBSTITUTE('04A_국토부원자료'!K2167,",","")),"")</f>
        <v/>
      </c>
      <c r="K2166" s="38" t="str">
        <f>IFERROR(VALUE(SUBSTITUTE('04A_국토부원자료'!N2167,",","")),"")</f>
        <v/>
      </c>
      <c r="L2166" s="39">
        <f>IFERROR('04A_국토부원자료'!O2167,"")</f>
        <v>0</v>
      </c>
      <c r="M2166" s="39">
        <f>IFERROR('04A_국토부원자료'!Q2167,"")</f>
        <v>0</v>
      </c>
      <c r="N2166" s="38">
        <f>IF(B2166="","",IF('02_대상물건입력'!B5="",1,IF(ISNUMBER(SEARCH('02_대상물건입력'!B5,B2166)),1,0)))</f>
        <v>0</v>
      </c>
      <c r="O2166" s="38">
        <f>IF(B2166="","",IF('02_대상물건입력'!B6="",1,IF(ISNUMBER(SEARCH('02_대상물건입력'!B6,B2166)),1,0)))</f>
        <v>0</v>
      </c>
      <c r="P2166" s="38">
        <f>IF(L2166="","",IF('02_대상물건입력'!B15="",0,IF(ISNUMBER(SEARCH('02_대상물건입력'!B15,L2166)),1,0)))</f>
        <v>0</v>
      </c>
      <c r="Q2166" s="38">
        <f>IF(D2166="","",IF('02_대상물건입력'!B8="",0,IF(ISNUMBER(SEARCH('02_대상물건입력'!B8,D2166)),1,0)))</f>
        <v>0</v>
      </c>
      <c r="R2166" s="44" t="str">
        <f>IFERROR(ABS(E2166-'02_대상물건입력'!B11)/'02_대상물건입력'!B11,"")</f>
        <v/>
      </c>
      <c r="S2166" s="38" t="str">
        <f>IFERROR(ABS(J2166-'02_대상물건입력'!B10),"")</f>
        <v/>
      </c>
      <c r="T2166" s="38" t="str">
        <f>IFERROR(ABS('01_설정'!B4-F2166),"")</f>
        <v/>
      </c>
      <c r="U2166" s="38" t="str">
        <f>IFERROR(ABS(K2166-YEAR('02_대상물건입력'!B14)),"")</f>
        <v/>
      </c>
      <c r="V2166" s="38" t="str">
        <f>IF(B2166="","",IF(AND(E2166&gt;0,F2166&gt;0,H2166&gt;0,OR('04A_국토부원자료'!P2167="",'04A_국토부원자료'!P2167="-"),IF('01_설정'!B10=1,N2166=1,TRUE),R2166&lt;='01_설정'!B5,S2166&lt;='01_설정'!B6,T2166&lt;='01_설정'!B7,U2166&lt;='01_설정'!B8),"Y",""))</f>
        <v/>
      </c>
      <c r="W2166" s="40" t="str">
        <f>IF(V2166&lt;&gt;"Y","",MAX(0,(1-R2166/'01_설정'!B5))*'01_설정'!B14+MAX(0,(1-S2166/'01_설정'!B6))*'01_설정'!B15+MAX(0,(1-T2166/'01_설정'!B7))*'01_설정'!B16+MAX(0,(1-U2166/'01_설정'!B8))*'01_설정'!B17+O2166*'01_설정'!B11+Q2166*'01_설정'!B12+P2166*'01_설정'!B13)</f>
        <v/>
      </c>
      <c r="X2166" s="38" t="str">
        <f>IF(W2166="","",1+COUNTIFS($W$4:$W$3003,"&gt;"&amp;W2166)+COUNTIFS($W$4:W2166,W2166)-1)</f>
        <v/>
      </c>
    </row>
    <row r="2167" spans="1:24" ht="16.5">
      <c r="A2167" s="38" t="str">
        <f>IF('04A_국토부원자료'!A2168="","",ROW()-3)</f>
        <v/>
      </c>
      <c r="B2167" s="39">
        <f>IFERROR('04A_국토부원자료'!B2168,"")</f>
        <v>0</v>
      </c>
      <c r="C2167" s="39" t="str">
        <f>IF(B2167="","",IF('04A_국토부원자료'!C2168&lt;&gt;"",'04A_국토부원자료'!C2168,TRIM('04A_국토부원자료'!D2168&amp;IF('04A_국토부원자료'!E2168&lt;&gt;"","-"&amp;'04A_국토부원자료'!E2168,""))))</f>
        <v/>
      </c>
      <c r="D2167" s="39">
        <f>IFERROR('04A_국토부원자료'!F2168,"")</f>
        <v>0</v>
      </c>
      <c r="E2167" s="40" t="str">
        <f>IFERROR(VALUE(SUBSTITUTE('04A_국토부원자료'!G2168,",","")),"")</f>
        <v/>
      </c>
      <c r="F2167" s="41" t="str">
        <f>IFERROR(IF(AND('04A_국토부원자료'!H2168&lt;&gt;"",'04A_국토부원자료'!I2168&lt;&gt;""),DATE(INT(VALUE(SUBSTITUTE('04A_국토부원자료'!H2168,",",""))/100),MOD(VALUE(SUBSTITUTE('04A_국토부원자료'!H2168,",","")),100),VALUE(SUBSTITUTE('04A_국토부원자료'!I2168,",",""))),""),"")</f>
        <v/>
      </c>
      <c r="G2167" s="42" t="str">
        <f>IFERROR(VALUE(SUBSTITUTE('04A_국토부원자료'!J2168,",","")),"")</f>
        <v/>
      </c>
      <c r="H2167" s="43" t="str">
        <f t="shared" si="66"/>
        <v/>
      </c>
      <c r="I2167" s="43" t="str">
        <f t="shared" si="67"/>
        <v/>
      </c>
      <c r="J2167" s="38" t="str">
        <f>IFERROR(VALUE(SUBSTITUTE('04A_국토부원자료'!K2168,",","")),"")</f>
        <v/>
      </c>
      <c r="K2167" s="38" t="str">
        <f>IFERROR(VALUE(SUBSTITUTE('04A_국토부원자료'!N2168,",","")),"")</f>
        <v/>
      </c>
      <c r="L2167" s="39">
        <f>IFERROR('04A_국토부원자료'!O2168,"")</f>
        <v>0</v>
      </c>
      <c r="M2167" s="39">
        <f>IFERROR('04A_국토부원자료'!Q2168,"")</f>
        <v>0</v>
      </c>
      <c r="N2167" s="38">
        <f>IF(B2167="","",IF('02_대상물건입력'!B5="",1,IF(ISNUMBER(SEARCH('02_대상물건입력'!B5,B2167)),1,0)))</f>
        <v>0</v>
      </c>
      <c r="O2167" s="38">
        <f>IF(B2167="","",IF('02_대상물건입력'!B6="",1,IF(ISNUMBER(SEARCH('02_대상물건입력'!B6,B2167)),1,0)))</f>
        <v>0</v>
      </c>
      <c r="P2167" s="38">
        <f>IF(L2167="","",IF('02_대상물건입력'!B15="",0,IF(ISNUMBER(SEARCH('02_대상물건입력'!B15,L2167)),1,0)))</f>
        <v>0</v>
      </c>
      <c r="Q2167" s="38">
        <f>IF(D2167="","",IF('02_대상물건입력'!B8="",0,IF(ISNUMBER(SEARCH('02_대상물건입력'!B8,D2167)),1,0)))</f>
        <v>0</v>
      </c>
      <c r="R2167" s="44" t="str">
        <f>IFERROR(ABS(E2167-'02_대상물건입력'!B11)/'02_대상물건입력'!B11,"")</f>
        <v/>
      </c>
      <c r="S2167" s="38" t="str">
        <f>IFERROR(ABS(J2167-'02_대상물건입력'!B10),"")</f>
        <v/>
      </c>
      <c r="T2167" s="38" t="str">
        <f>IFERROR(ABS('01_설정'!B4-F2167),"")</f>
        <v/>
      </c>
      <c r="U2167" s="38" t="str">
        <f>IFERROR(ABS(K2167-YEAR('02_대상물건입력'!B14)),"")</f>
        <v/>
      </c>
      <c r="V2167" s="38" t="str">
        <f>IF(B2167="","",IF(AND(E2167&gt;0,F2167&gt;0,H2167&gt;0,OR('04A_국토부원자료'!P2168="",'04A_국토부원자료'!P2168="-"),IF('01_설정'!B10=1,N2167=1,TRUE),R2167&lt;='01_설정'!B5,S2167&lt;='01_설정'!B6,T2167&lt;='01_설정'!B7,U2167&lt;='01_설정'!B8),"Y",""))</f>
        <v/>
      </c>
      <c r="W2167" s="40" t="str">
        <f>IF(V2167&lt;&gt;"Y","",MAX(0,(1-R2167/'01_설정'!B5))*'01_설정'!B14+MAX(0,(1-S2167/'01_설정'!B6))*'01_설정'!B15+MAX(0,(1-T2167/'01_설정'!B7))*'01_설정'!B16+MAX(0,(1-U2167/'01_설정'!B8))*'01_설정'!B17+O2167*'01_설정'!B11+Q2167*'01_설정'!B12+P2167*'01_설정'!B13)</f>
        <v/>
      </c>
      <c r="X2167" s="38" t="str">
        <f>IF(W2167="","",1+COUNTIFS($W$4:$W$3003,"&gt;"&amp;W2167)+COUNTIFS($W$4:W2167,W2167)-1)</f>
        <v/>
      </c>
    </row>
    <row r="2168" spans="1:24" ht="16.5">
      <c r="A2168" s="38" t="str">
        <f>IF('04A_국토부원자료'!A2169="","",ROW()-3)</f>
        <v/>
      </c>
      <c r="B2168" s="39">
        <f>IFERROR('04A_국토부원자료'!B2169,"")</f>
        <v>0</v>
      </c>
      <c r="C2168" s="39" t="str">
        <f>IF(B2168="","",IF('04A_국토부원자료'!C2169&lt;&gt;"",'04A_국토부원자료'!C2169,TRIM('04A_국토부원자료'!D2169&amp;IF('04A_국토부원자료'!E2169&lt;&gt;"","-"&amp;'04A_국토부원자료'!E2169,""))))</f>
        <v/>
      </c>
      <c r="D2168" s="39">
        <f>IFERROR('04A_국토부원자료'!F2169,"")</f>
        <v>0</v>
      </c>
      <c r="E2168" s="40" t="str">
        <f>IFERROR(VALUE(SUBSTITUTE('04A_국토부원자료'!G2169,",","")),"")</f>
        <v/>
      </c>
      <c r="F2168" s="41" t="str">
        <f>IFERROR(IF(AND('04A_국토부원자료'!H2169&lt;&gt;"",'04A_국토부원자료'!I2169&lt;&gt;""),DATE(INT(VALUE(SUBSTITUTE('04A_국토부원자료'!H2169,",",""))/100),MOD(VALUE(SUBSTITUTE('04A_국토부원자료'!H2169,",","")),100),VALUE(SUBSTITUTE('04A_국토부원자료'!I2169,",",""))),""),"")</f>
        <v/>
      </c>
      <c r="G2168" s="42" t="str">
        <f>IFERROR(VALUE(SUBSTITUTE('04A_국토부원자료'!J2169,",","")),"")</f>
        <v/>
      </c>
      <c r="H2168" s="43" t="str">
        <f t="shared" si="66"/>
        <v/>
      </c>
      <c r="I2168" s="43" t="str">
        <f t="shared" si="67"/>
        <v/>
      </c>
      <c r="J2168" s="38" t="str">
        <f>IFERROR(VALUE(SUBSTITUTE('04A_국토부원자료'!K2169,",","")),"")</f>
        <v/>
      </c>
      <c r="K2168" s="38" t="str">
        <f>IFERROR(VALUE(SUBSTITUTE('04A_국토부원자료'!N2169,",","")),"")</f>
        <v/>
      </c>
      <c r="L2168" s="39">
        <f>IFERROR('04A_국토부원자료'!O2169,"")</f>
        <v>0</v>
      </c>
      <c r="M2168" s="39">
        <f>IFERROR('04A_국토부원자료'!Q2169,"")</f>
        <v>0</v>
      </c>
      <c r="N2168" s="38">
        <f>IF(B2168="","",IF('02_대상물건입력'!B5="",1,IF(ISNUMBER(SEARCH('02_대상물건입력'!B5,B2168)),1,0)))</f>
        <v>0</v>
      </c>
      <c r="O2168" s="38">
        <f>IF(B2168="","",IF('02_대상물건입력'!B6="",1,IF(ISNUMBER(SEARCH('02_대상물건입력'!B6,B2168)),1,0)))</f>
        <v>0</v>
      </c>
      <c r="P2168" s="38">
        <f>IF(L2168="","",IF('02_대상물건입력'!B15="",0,IF(ISNUMBER(SEARCH('02_대상물건입력'!B15,L2168)),1,0)))</f>
        <v>0</v>
      </c>
      <c r="Q2168" s="38">
        <f>IF(D2168="","",IF('02_대상물건입력'!B8="",0,IF(ISNUMBER(SEARCH('02_대상물건입력'!B8,D2168)),1,0)))</f>
        <v>0</v>
      </c>
      <c r="R2168" s="44" t="str">
        <f>IFERROR(ABS(E2168-'02_대상물건입력'!B11)/'02_대상물건입력'!B11,"")</f>
        <v/>
      </c>
      <c r="S2168" s="38" t="str">
        <f>IFERROR(ABS(J2168-'02_대상물건입력'!B10),"")</f>
        <v/>
      </c>
      <c r="T2168" s="38" t="str">
        <f>IFERROR(ABS('01_설정'!B4-F2168),"")</f>
        <v/>
      </c>
      <c r="U2168" s="38" t="str">
        <f>IFERROR(ABS(K2168-YEAR('02_대상물건입력'!B14)),"")</f>
        <v/>
      </c>
      <c r="V2168" s="38" t="str">
        <f>IF(B2168="","",IF(AND(E2168&gt;0,F2168&gt;0,H2168&gt;0,OR('04A_국토부원자료'!P2169="",'04A_국토부원자료'!P2169="-"),IF('01_설정'!B10=1,N2168=1,TRUE),R2168&lt;='01_설정'!B5,S2168&lt;='01_설정'!B6,T2168&lt;='01_설정'!B7,U2168&lt;='01_설정'!B8),"Y",""))</f>
        <v/>
      </c>
      <c r="W2168" s="40" t="str">
        <f>IF(V2168&lt;&gt;"Y","",MAX(0,(1-R2168/'01_설정'!B5))*'01_설정'!B14+MAX(0,(1-S2168/'01_설정'!B6))*'01_설정'!B15+MAX(0,(1-T2168/'01_설정'!B7))*'01_설정'!B16+MAX(0,(1-U2168/'01_설정'!B8))*'01_설정'!B17+O2168*'01_설정'!B11+Q2168*'01_설정'!B12+P2168*'01_설정'!B13)</f>
        <v/>
      </c>
      <c r="X2168" s="38" t="str">
        <f>IF(W2168="","",1+COUNTIFS($W$4:$W$3003,"&gt;"&amp;W2168)+COUNTIFS($W$4:W2168,W2168)-1)</f>
        <v/>
      </c>
    </row>
    <row r="2169" spans="1:24" ht="16.5">
      <c r="A2169" s="38" t="str">
        <f>IF('04A_국토부원자료'!A2170="","",ROW()-3)</f>
        <v/>
      </c>
      <c r="B2169" s="39">
        <f>IFERROR('04A_국토부원자료'!B2170,"")</f>
        <v>0</v>
      </c>
      <c r="C2169" s="39" t="str">
        <f>IF(B2169="","",IF('04A_국토부원자료'!C2170&lt;&gt;"",'04A_국토부원자료'!C2170,TRIM('04A_국토부원자료'!D2170&amp;IF('04A_국토부원자료'!E2170&lt;&gt;"","-"&amp;'04A_국토부원자료'!E2170,""))))</f>
        <v/>
      </c>
      <c r="D2169" s="39">
        <f>IFERROR('04A_국토부원자료'!F2170,"")</f>
        <v>0</v>
      </c>
      <c r="E2169" s="40" t="str">
        <f>IFERROR(VALUE(SUBSTITUTE('04A_국토부원자료'!G2170,",","")),"")</f>
        <v/>
      </c>
      <c r="F2169" s="41" t="str">
        <f>IFERROR(IF(AND('04A_국토부원자료'!H2170&lt;&gt;"",'04A_국토부원자료'!I2170&lt;&gt;""),DATE(INT(VALUE(SUBSTITUTE('04A_국토부원자료'!H2170,",",""))/100),MOD(VALUE(SUBSTITUTE('04A_국토부원자료'!H2170,",","")),100),VALUE(SUBSTITUTE('04A_국토부원자료'!I2170,",",""))),""),"")</f>
        <v/>
      </c>
      <c r="G2169" s="42" t="str">
        <f>IFERROR(VALUE(SUBSTITUTE('04A_국토부원자료'!J2170,",","")),"")</f>
        <v/>
      </c>
      <c r="H2169" s="43" t="str">
        <f t="shared" si="66"/>
        <v/>
      </c>
      <c r="I2169" s="43" t="str">
        <f t="shared" si="67"/>
        <v/>
      </c>
      <c r="J2169" s="38" t="str">
        <f>IFERROR(VALUE(SUBSTITUTE('04A_국토부원자료'!K2170,",","")),"")</f>
        <v/>
      </c>
      <c r="K2169" s="38" t="str">
        <f>IFERROR(VALUE(SUBSTITUTE('04A_국토부원자료'!N2170,",","")),"")</f>
        <v/>
      </c>
      <c r="L2169" s="39">
        <f>IFERROR('04A_국토부원자료'!O2170,"")</f>
        <v>0</v>
      </c>
      <c r="M2169" s="39">
        <f>IFERROR('04A_국토부원자료'!Q2170,"")</f>
        <v>0</v>
      </c>
      <c r="N2169" s="38">
        <f>IF(B2169="","",IF('02_대상물건입력'!B5="",1,IF(ISNUMBER(SEARCH('02_대상물건입력'!B5,B2169)),1,0)))</f>
        <v>0</v>
      </c>
      <c r="O2169" s="38">
        <f>IF(B2169="","",IF('02_대상물건입력'!B6="",1,IF(ISNUMBER(SEARCH('02_대상물건입력'!B6,B2169)),1,0)))</f>
        <v>0</v>
      </c>
      <c r="P2169" s="38">
        <f>IF(L2169="","",IF('02_대상물건입력'!B15="",0,IF(ISNUMBER(SEARCH('02_대상물건입력'!B15,L2169)),1,0)))</f>
        <v>0</v>
      </c>
      <c r="Q2169" s="38">
        <f>IF(D2169="","",IF('02_대상물건입력'!B8="",0,IF(ISNUMBER(SEARCH('02_대상물건입력'!B8,D2169)),1,0)))</f>
        <v>0</v>
      </c>
      <c r="R2169" s="44" t="str">
        <f>IFERROR(ABS(E2169-'02_대상물건입력'!B11)/'02_대상물건입력'!B11,"")</f>
        <v/>
      </c>
      <c r="S2169" s="38" t="str">
        <f>IFERROR(ABS(J2169-'02_대상물건입력'!B10),"")</f>
        <v/>
      </c>
      <c r="T2169" s="38" t="str">
        <f>IFERROR(ABS('01_설정'!B4-F2169),"")</f>
        <v/>
      </c>
      <c r="U2169" s="38" t="str">
        <f>IFERROR(ABS(K2169-YEAR('02_대상물건입력'!B14)),"")</f>
        <v/>
      </c>
      <c r="V2169" s="38" t="str">
        <f>IF(B2169="","",IF(AND(E2169&gt;0,F2169&gt;0,H2169&gt;0,OR('04A_국토부원자료'!P2170="",'04A_국토부원자료'!P2170="-"),IF('01_설정'!B10=1,N2169=1,TRUE),R2169&lt;='01_설정'!B5,S2169&lt;='01_설정'!B6,T2169&lt;='01_설정'!B7,U2169&lt;='01_설정'!B8),"Y",""))</f>
        <v/>
      </c>
      <c r="W2169" s="40" t="str">
        <f>IF(V2169&lt;&gt;"Y","",MAX(0,(1-R2169/'01_설정'!B5))*'01_설정'!B14+MAX(0,(1-S2169/'01_설정'!B6))*'01_설정'!B15+MAX(0,(1-T2169/'01_설정'!B7))*'01_설정'!B16+MAX(0,(1-U2169/'01_설정'!B8))*'01_설정'!B17+O2169*'01_설정'!B11+Q2169*'01_설정'!B12+P2169*'01_설정'!B13)</f>
        <v/>
      </c>
      <c r="X2169" s="38" t="str">
        <f>IF(W2169="","",1+COUNTIFS($W$4:$W$3003,"&gt;"&amp;W2169)+COUNTIFS($W$4:W2169,W2169)-1)</f>
        <v/>
      </c>
    </row>
    <row r="2170" spans="1:24" ht="16.5">
      <c r="A2170" s="38" t="str">
        <f>IF('04A_국토부원자료'!A2171="","",ROW()-3)</f>
        <v/>
      </c>
      <c r="B2170" s="39">
        <f>IFERROR('04A_국토부원자료'!B2171,"")</f>
        <v>0</v>
      </c>
      <c r="C2170" s="39" t="str">
        <f>IF(B2170="","",IF('04A_국토부원자료'!C2171&lt;&gt;"",'04A_국토부원자료'!C2171,TRIM('04A_국토부원자료'!D2171&amp;IF('04A_국토부원자료'!E2171&lt;&gt;"","-"&amp;'04A_국토부원자료'!E2171,""))))</f>
        <v/>
      </c>
      <c r="D2170" s="39">
        <f>IFERROR('04A_국토부원자료'!F2171,"")</f>
        <v>0</v>
      </c>
      <c r="E2170" s="40" t="str">
        <f>IFERROR(VALUE(SUBSTITUTE('04A_국토부원자료'!G2171,",","")),"")</f>
        <v/>
      </c>
      <c r="F2170" s="41" t="str">
        <f>IFERROR(IF(AND('04A_국토부원자료'!H2171&lt;&gt;"",'04A_국토부원자료'!I2171&lt;&gt;""),DATE(INT(VALUE(SUBSTITUTE('04A_국토부원자료'!H2171,",",""))/100),MOD(VALUE(SUBSTITUTE('04A_국토부원자료'!H2171,",","")),100),VALUE(SUBSTITUTE('04A_국토부원자료'!I2171,",",""))),""),"")</f>
        <v/>
      </c>
      <c r="G2170" s="42" t="str">
        <f>IFERROR(VALUE(SUBSTITUTE('04A_국토부원자료'!J2171,",","")),"")</f>
        <v/>
      </c>
      <c r="H2170" s="43" t="str">
        <f t="shared" si="66"/>
        <v/>
      </c>
      <c r="I2170" s="43" t="str">
        <f t="shared" si="67"/>
        <v/>
      </c>
      <c r="J2170" s="38" t="str">
        <f>IFERROR(VALUE(SUBSTITUTE('04A_국토부원자료'!K2171,",","")),"")</f>
        <v/>
      </c>
      <c r="K2170" s="38" t="str">
        <f>IFERROR(VALUE(SUBSTITUTE('04A_국토부원자료'!N2171,",","")),"")</f>
        <v/>
      </c>
      <c r="L2170" s="39">
        <f>IFERROR('04A_국토부원자료'!O2171,"")</f>
        <v>0</v>
      </c>
      <c r="M2170" s="39">
        <f>IFERROR('04A_국토부원자료'!Q2171,"")</f>
        <v>0</v>
      </c>
      <c r="N2170" s="38">
        <f>IF(B2170="","",IF('02_대상물건입력'!B5="",1,IF(ISNUMBER(SEARCH('02_대상물건입력'!B5,B2170)),1,0)))</f>
        <v>0</v>
      </c>
      <c r="O2170" s="38">
        <f>IF(B2170="","",IF('02_대상물건입력'!B6="",1,IF(ISNUMBER(SEARCH('02_대상물건입력'!B6,B2170)),1,0)))</f>
        <v>0</v>
      </c>
      <c r="P2170" s="38">
        <f>IF(L2170="","",IF('02_대상물건입력'!B15="",0,IF(ISNUMBER(SEARCH('02_대상물건입력'!B15,L2170)),1,0)))</f>
        <v>0</v>
      </c>
      <c r="Q2170" s="38">
        <f>IF(D2170="","",IF('02_대상물건입력'!B8="",0,IF(ISNUMBER(SEARCH('02_대상물건입력'!B8,D2170)),1,0)))</f>
        <v>0</v>
      </c>
      <c r="R2170" s="44" t="str">
        <f>IFERROR(ABS(E2170-'02_대상물건입력'!B11)/'02_대상물건입력'!B11,"")</f>
        <v/>
      </c>
      <c r="S2170" s="38" t="str">
        <f>IFERROR(ABS(J2170-'02_대상물건입력'!B10),"")</f>
        <v/>
      </c>
      <c r="T2170" s="38" t="str">
        <f>IFERROR(ABS('01_설정'!B4-F2170),"")</f>
        <v/>
      </c>
      <c r="U2170" s="38" t="str">
        <f>IFERROR(ABS(K2170-YEAR('02_대상물건입력'!B14)),"")</f>
        <v/>
      </c>
      <c r="V2170" s="38" t="str">
        <f>IF(B2170="","",IF(AND(E2170&gt;0,F2170&gt;0,H2170&gt;0,OR('04A_국토부원자료'!P2171="",'04A_국토부원자료'!P2171="-"),IF('01_설정'!B10=1,N2170=1,TRUE),R2170&lt;='01_설정'!B5,S2170&lt;='01_설정'!B6,T2170&lt;='01_설정'!B7,U2170&lt;='01_설정'!B8),"Y",""))</f>
        <v/>
      </c>
      <c r="W2170" s="40" t="str">
        <f>IF(V2170&lt;&gt;"Y","",MAX(0,(1-R2170/'01_설정'!B5))*'01_설정'!B14+MAX(0,(1-S2170/'01_설정'!B6))*'01_설정'!B15+MAX(0,(1-T2170/'01_설정'!B7))*'01_설정'!B16+MAX(0,(1-U2170/'01_설정'!B8))*'01_설정'!B17+O2170*'01_설정'!B11+Q2170*'01_설정'!B12+P2170*'01_설정'!B13)</f>
        <v/>
      </c>
      <c r="X2170" s="38" t="str">
        <f>IF(W2170="","",1+COUNTIFS($W$4:$W$3003,"&gt;"&amp;W2170)+COUNTIFS($W$4:W2170,W2170)-1)</f>
        <v/>
      </c>
    </row>
    <row r="2171" spans="1:24" ht="16.5">
      <c r="A2171" s="38" t="str">
        <f>IF('04A_국토부원자료'!A2172="","",ROW()-3)</f>
        <v/>
      </c>
      <c r="B2171" s="39">
        <f>IFERROR('04A_국토부원자료'!B2172,"")</f>
        <v>0</v>
      </c>
      <c r="C2171" s="39" t="str">
        <f>IF(B2171="","",IF('04A_국토부원자료'!C2172&lt;&gt;"",'04A_국토부원자료'!C2172,TRIM('04A_국토부원자료'!D2172&amp;IF('04A_국토부원자료'!E2172&lt;&gt;"","-"&amp;'04A_국토부원자료'!E2172,""))))</f>
        <v/>
      </c>
      <c r="D2171" s="39">
        <f>IFERROR('04A_국토부원자료'!F2172,"")</f>
        <v>0</v>
      </c>
      <c r="E2171" s="40" t="str">
        <f>IFERROR(VALUE(SUBSTITUTE('04A_국토부원자료'!G2172,",","")),"")</f>
        <v/>
      </c>
      <c r="F2171" s="41" t="str">
        <f>IFERROR(IF(AND('04A_국토부원자료'!H2172&lt;&gt;"",'04A_국토부원자료'!I2172&lt;&gt;""),DATE(INT(VALUE(SUBSTITUTE('04A_국토부원자료'!H2172,",",""))/100),MOD(VALUE(SUBSTITUTE('04A_국토부원자료'!H2172,",","")),100),VALUE(SUBSTITUTE('04A_국토부원자료'!I2172,",",""))),""),"")</f>
        <v/>
      </c>
      <c r="G2171" s="42" t="str">
        <f>IFERROR(VALUE(SUBSTITUTE('04A_국토부원자료'!J2172,",","")),"")</f>
        <v/>
      </c>
      <c r="H2171" s="43" t="str">
        <f t="shared" si="66"/>
        <v/>
      </c>
      <c r="I2171" s="43" t="str">
        <f t="shared" si="67"/>
        <v/>
      </c>
      <c r="J2171" s="38" t="str">
        <f>IFERROR(VALUE(SUBSTITUTE('04A_국토부원자료'!K2172,",","")),"")</f>
        <v/>
      </c>
      <c r="K2171" s="38" t="str">
        <f>IFERROR(VALUE(SUBSTITUTE('04A_국토부원자료'!N2172,",","")),"")</f>
        <v/>
      </c>
      <c r="L2171" s="39">
        <f>IFERROR('04A_국토부원자료'!O2172,"")</f>
        <v>0</v>
      </c>
      <c r="M2171" s="39">
        <f>IFERROR('04A_국토부원자료'!Q2172,"")</f>
        <v>0</v>
      </c>
      <c r="N2171" s="38">
        <f>IF(B2171="","",IF('02_대상물건입력'!B5="",1,IF(ISNUMBER(SEARCH('02_대상물건입력'!B5,B2171)),1,0)))</f>
        <v>0</v>
      </c>
      <c r="O2171" s="38">
        <f>IF(B2171="","",IF('02_대상물건입력'!B6="",1,IF(ISNUMBER(SEARCH('02_대상물건입력'!B6,B2171)),1,0)))</f>
        <v>0</v>
      </c>
      <c r="P2171" s="38">
        <f>IF(L2171="","",IF('02_대상물건입력'!B15="",0,IF(ISNUMBER(SEARCH('02_대상물건입력'!B15,L2171)),1,0)))</f>
        <v>0</v>
      </c>
      <c r="Q2171" s="38">
        <f>IF(D2171="","",IF('02_대상물건입력'!B8="",0,IF(ISNUMBER(SEARCH('02_대상물건입력'!B8,D2171)),1,0)))</f>
        <v>0</v>
      </c>
      <c r="R2171" s="44" t="str">
        <f>IFERROR(ABS(E2171-'02_대상물건입력'!B11)/'02_대상물건입력'!B11,"")</f>
        <v/>
      </c>
      <c r="S2171" s="38" t="str">
        <f>IFERROR(ABS(J2171-'02_대상물건입력'!B10),"")</f>
        <v/>
      </c>
      <c r="T2171" s="38" t="str">
        <f>IFERROR(ABS('01_설정'!B4-F2171),"")</f>
        <v/>
      </c>
      <c r="U2171" s="38" t="str">
        <f>IFERROR(ABS(K2171-YEAR('02_대상물건입력'!B14)),"")</f>
        <v/>
      </c>
      <c r="V2171" s="38" t="str">
        <f>IF(B2171="","",IF(AND(E2171&gt;0,F2171&gt;0,H2171&gt;0,OR('04A_국토부원자료'!P2172="",'04A_국토부원자료'!P2172="-"),IF('01_설정'!B10=1,N2171=1,TRUE),R2171&lt;='01_설정'!B5,S2171&lt;='01_설정'!B6,T2171&lt;='01_설정'!B7,U2171&lt;='01_설정'!B8),"Y",""))</f>
        <v/>
      </c>
      <c r="W2171" s="40" t="str">
        <f>IF(V2171&lt;&gt;"Y","",MAX(0,(1-R2171/'01_설정'!B5))*'01_설정'!B14+MAX(0,(1-S2171/'01_설정'!B6))*'01_설정'!B15+MAX(0,(1-T2171/'01_설정'!B7))*'01_설정'!B16+MAX(0,(1-U2171/'01_설정'!B8))*'01_설정'!B17+O2171*'01_설정'!B11+Q2171*'01_설정'!B12+P2171*'01_설정'!B13)</f>
        <v/>
      </c>
      <c r="X2171" s="38" t="str">
        <f>IF(W2171="","",1+COUNTIFS($W$4:$W$3003,"&gt;"&amp;W2171)+COUNTIFS($W$4:W2171,W2171)-1)</f>
        <v/>
      </c>
    </row>
    <row r="2172" spans="1:24" ht="16.5">
      <c r="A2172" s="38" t="str">
        <f>IF('04A_국토부원자료'!A2173="","",ROW()-3)</f>
        <v/>
      </c>
      <c r="B2172" s="39">
        <f>IFERROR('04A_국토부원자료'!B2173,"")</f>
        <v>0</v>
      </c>
      <c r="C2172" s="39" t="str">
        <f>IF(B2172="","",IF('04A_국토부원자료'!C2173&lt;&gt;"",'04A_국토부원자료'!C2173,TRIM('04A_국토부원자료'!D2173&amp;IF('04A_국토부원자료'!E2173&lt;&gt;"","-"&amp;'04A_국토부원자료'!E2173,""))))</f>
        <v/>
      </c>
      <c r="D2172" s="39">
        <f>IFERROR('04A_국토부원자료'!F2173,"")</f>
        <v>0</v>
      </c>
      <c r="E2172" s="40" t="str">
        <f>IFERROR(VALUE(SUBSTITUTE('04A_국토부원자료'!G2173,",","")),"")</f>
        <v/>
      </c>
      <c r="F2172" s="41" t="str">
        <f>IFERROR(IF(AND('04A_국토부원자료'!H2173&lt;&gt;"",'04A_국토부원자료'!I2173&lt;&gt;""),DATE(INT(VALUE(SUBSTITUTE('04A_국토부원자료'!H2173,",",""))/100),MOD(VALUE(SUBSTITUTE('04A_국토부원자료'!H2173,",","")),100),VALUE(SUBSTITUTE('04A_국토부원자료'!I2173,",",""))),""),"")</f>
        <v/>
      </c>
      <c r="G2172" s="42" t="str">
        <f>IFERROR(VALUE(SUBSTITUTE('04A_국토부원자료'!J2173,",","")),"")</f>
        <v/>
      </c>
      <c r="H2172" s="43" t="str">
        <f t="shared" si="66"/>
        <v/>
      </c>
      <c r="I2172" s="43" t="str">
        <f t="shared" si="67"/>
        <v/>
      </c>
      <c r="J2172" s="38" t="str">
        <f>IFERROR(VALUE(SUBSTITUTE('04A_국토부원자료'!K2173,",","")),"")</f>
        <v/>
      </c>
      <c r="K2172" s="38" t="str">
        <f>IFERROR(VALUE(SUBSTITUTE('04A_국토부원자료'!N2173,",","")),"")</f>
        <v/>
      </c>
      <c r="L2172" s="39">
        <f>IFERROR('04A_국토부원자료'!O2173,"")</f>
        <v>0</v>
      </c>
      <c r="M2172" s="39">
        <f>IFERROR('04A_국토부원자료'!Q2173,"")</f>
        <v>0</v>
      </c>
      <c r="N2172" s="38">
        <f>IF(B2172="","",IF('02_대상물건입력'!B5="",1,IF(ISNUMBER(SEARCH('02_대상물건입력'!B5,B2172)),1,0)))</f>
        <v>0</v>
      </c>
      <c r="O2172" s="38">
        <f>IF(B2172="","",IF('02_대상물건입력'!B6="",1,IF(ISNUMBER(SEARCH('02_대상물건입력'!B6,B2172)),1,0)))</f>
        <v>0</v>
      </c>
      <c r="P2172" s="38">
        <f>IF(L2172="","",IF('02_대상물건입력'!B15="",0,IF(ISNUMBER(SEARCH('02_대상물건입력'!B15,L2172)),1,0)))</f>
        <v>0</v>
      </c>
      <c r="Q2172" s="38">
        <f>IF(D2172="","",IF('02_대상물건입력'!B8="",0,IF(ISNUMBER(SEARCH('02_대상물건입력'!B8,D2172)),1,0)))</f>
        <v>0</v>
      </c>
      <c r="R2172" s="44" t="str">
        <f>IFERROR(ABS(E2172-'02_대상물건입력'!B11)/'02_대상물건입력'!B11,"")</f>
        <v/>
      </c>
      <c r="S2172" s="38" t="str">
        <f>IFERROR(ABS(J2172-'02_대상물건입력'!B10),"")</f>
        <v/>
      </c>
      <c r="T2172" s="38" t="str">
        <f>IFERROR(ABS('01_설정'!B4-F2172),"")</f>
        <v/>
      </c>
      <c r="U2172" s="38" t="str">
        <f>IFERROR(ABS(K2172-YEAR('02_대상물건입력'!B14)),"")</f>
        <v/>
      </c>
      <c r="V2172" s="38" t="str">
        <f>IF(B2172="","",IF(AND(E2172&gt;0,F2172&gt;0,H2172&gt;0,OR('04A_국토부원자료'!P2173="",'04A_국토부원자료'!P2173="-"),IF('01_설정'!B10=1,N2172=1,TRUE),R2172&lt;='01_설정'!B5,S2172&lt;='01_설정'!B6,T2172&lt;='01_설정'!B7,U2172&lt;='01_설정'!B8),"Y",""))</f>
        <v/>
      </c>
      <c r="W2172" s="40" t="str">
        <f>IF(V2172&lt;&gt;"Y","",MAX(0,(1-R2172/'01_설정'!B5))*'01_설정'!B14+MAX(0,(1-S2172/'01_설정'!B6))*'01_설정'!B15+MAX(0,(1-T2172/'01_설정'!B7))*'01_설정'!B16+MAX(0,(1-U2172/'01_설정'!B8))*'01_설정'!B17+O2172*'01_설정'!B11+Q2172*'01_설정'!B12+P2172*'01_설정'!B13)</f>
        <v/>
      </c>
      <c r="X2172" s="38" t="str">
        <f>IF(W2172="","",1+COUNTIFS($W$4:$W$3003,"&gt;"&amp;W2172)+COUNTIFS($W$4:W2172,W2172)-1)</f>
        <v/>
      </c>
    </row>
    <row r="2173" spans="1:24" ht="16.5">
      <c r="A2173" s="38" t="str">
        <f>IF('04A_국토부원자료'!A2174="","",ROW()-3)</f>
        <v/>
      </c>
      <c r="B2173" s="39">
        <f>IFERROR('04A_국토부원자료'!B2174,"")</f>
        <v>0</v>
      </c>
      <c r="C2173" s="39" t="str">
        <f>IF(B2173="","",IF('04A_국토부원자료'!C2174&lt;&gt;"",'04A_국토부원자료'!C2174,TRIM('04A_국토부원자료'!D2174&amp;IF('04A_국토부원자료'!E2174&lt;&gt;"","-"&amp;'04A_국토부원자료'!E2174,""))))</f>
        <v/>
      </c>
      <c r="D2173" s="39">
        <f>IFERROR('04A_국토부원자료'!F2174,"")</f>
        <v>0</v>
      </c>
      <c r="E2173" s="40" t="str">
        <f>IFERROR(VALUE(SUBSTITUTE('04A_국토부원자료'!G2174,",","")),"")</f>
        <v/>
      </c>
      <c r="F2173" s="41" t="str">
        <f>IFERROR(IF(AND('04A_국토부원자료'!H2174&lt;&gt;"",'04A_국토부원자료'!I2174&lt;&gt;""),DATE(INT(VALUE(SUBSTITUTE('04A_국토부원자료'!H2174,",",""))/100),MOD(VALUE(SUBSTITUTE('04A_국토부원자료'!H2174,",","")),100),VALUE(SUBSTITUTE('04A_국토부원자료'!I2174,",",""))),""),"")</f>
        <v/>
      </c>
      <c r="G2173" s="42" t="str">
        <f>IFERROR(VALUE(SUBSTITUTE('04A_국토부원자료'!J2174,",","")),"")</f>
        <v/>
      </c>
      <c r="H2173" s="43" t="str">
        <f t="shared" si="66"/>
        <v/>
      </c>
      <c r="I2173" s="43" t="str">
        <f t="shared" si="67"/>
        <v/>
      </c>
      <c r="J2173" s="38" t="str">
        <f>IFERROR(VALUE(SUBSTITUTE('04A_국토부원자료'!K2174,",","")),"")</f>
        <v/>
      </c>
      <c r="K2173" s="38" t="str">
        <f>IFERROR(VALUE(SUBSTITUTE('04A_국토부원자료'!N2174,",","")),"")</f>
        <v/>
      </c>
      <c r="L2173" s="39">
        <f>IFERROR('04A_국토부원자료'!O2174,"")</f>
        <v>0</v>
      </c>
      <c r="M2173" s="39">
        <f>IFERROR('04A_국토부원자료'!Q2174,"")</f>
        <v>0</v>
      </c>
      <c r="N2173" s="38">
        <f>IF(B2173="","",IF('02_대상물건입력'!B5="",1,IF(ISNUMBER(SEARCH('02_대상물건입력'!B5,B2173)),1,0)))</f>
        <v>0</v>
      </c>
      <c r="O2173" s="38">
        <f>IF(B2173="","",IF('02_대상물건입력'!B6="",1,IF(ISNUMBER(SEARCH('02_대상물건입력'!B6,B2173)),1,0)))</f>
        <v>0</v>
      </c>
      <c r="P2173" s="38">
        <f>IF(L2173="","",IF('02_대상물건입력'!B15="",0,IF(ISNUMBER(SEARCH('02_대상물건입력'!B15,L2173)),1,0)))</f>
        <v>0</v>
      </c>
      <c r="Q2173" s="38">
        <f>IF(D2173="","",IF('02_대상물건입력'!B8="",0,IF(ISNUMBER(SEARCH('02_대상물건입력'!B8,D2173)),1,0)))</f>
        <v>0</v>
      </c>
      <c r="R2173" s="44" t="str">
        <f>IFERROR(ABS(E2173-'02_대상물건입력'!B11)/'02_대상물건입력'!B11,"")</f>
        <v/>
      </c>
      <c r="S2173" s="38" t="str">
        <f>IFERROR(ABS(J2173-'02_대상물건입력'!B10),"")</f>
        <v/>
      </c>
      <c r="T2173" s="38" t="str">
        <f>IFERROR(ABS('01_설정'!B4-F2173),"")</f>
        <v/>
      </c>
      <c r="U2173" s="38" t="str">
        <f>IFERROR(ABS(K2173-YEAR('02_대상물건입력'!B14)),"")</f>
        <v/>
      </c>
      <c r="V2173" s="38" t="str">
        <f>IF(B2173="","",IF(AND(E2173&gt;0,F2173&gt;0,H2173&gt;0,OR('04A_국토부원자료'!P2174="",'04A_국토부원자료'!P2174="-"),IF('01_설정'!B10=1,N2173=1,TRUE),R2173&lt;='01_설정'!B5,S2173&lt;='01_설정'!B6,T2173&lt;='01_설정'!B7,U2173&lt;='01_설정'!B8),"Y",""))</f>
        <v/>
      </c>
      <c r="W2173" s="40" t="str">
        <f>IF(V2173&lt;&gt;"Y","",MAX(0,(1-R2173/'01_설정'!B5))*'01_설정'!B14+MAX(0,(1-S2173/'01_설정'!B6))*'01_설정'!B15+MAX(0,(1-T2173/'01_설정'!B7))*'01_설정'!B16+MAX(0,(1-U2173/'01_설정'!B8))*'01_설정'!B17+O2173*'01_설정'!B11+Q2173*'01_설정'!B12+P2173*'01_설정'!B13)</f>
        <v/>
      </c>
      <c r="X2173" s="38" t="str">
        <f>IF(W2173="","",1+COUNTIFS($W$4:$W$3003,"&gt;"&amp;W2173)+COUNTIFS($W$4:W2173,W2173)-1)</f>
        <v/>
      </c>
    </row>
    <row r="2174" spans="1:24" ht="16.5">
      <c r="A2174" s="38" t="str">
        <f>IF('04A_국토부원자료'!A2175="","",ROW()-3)</f>
        <v/>
      </c>
      <c r="B2174" s="39">
        <f>IFERROR('04A_국토부원자료'!B2175,"")</f>
        <v>0</v>
      </c>
      <c r="C2174" s="39" t="str">
        <f>IF(B2174="","",IF('04A_국토부원자료'!C2175&lt;&gt;"",'04A_국토부원자료'!C2175,TRIM('04A_국토부원자료'!D2175&amp;IF('04A_국토부원자료'!E2175&lt;&gt;"","-"&amp;'04A_국토부원자료'!E2175,""))))</f>
        <v/>
      </c>
      <c r="D2174" s="39">
        <f>IFERROR('04A_국토부원자료'!F2175,"")</f>
        <v>0</v>
      </c>
      <c r="E2174" s="40" t="str">
        <f>IFERROR(VALUE(SUBSTITUTE('04A_국토부원자료'!G2175,",","")),"")</f>
        <v/>
      </c>
      <c r="F2174" s="41" t="str">
        <f>IFERROR(IF(AND('04A_국토부원자료'!H2175&lt;&gt;"",'04A_국토부원자료'!I2175&lt;&gt;""),DATE(INT(VALUE(SUBSTITUTE('04A_국토부원자료'!H2175,",",""))/100),MOD(VALUE(SUBSTITUTE('04A_국토부원자료'!H2175,",","")),100),VALUE(SUBSTITUTE('04A_국토부원자료'!I2175,",",""))),""),"")</f>
        <v/>
      </c>
      <c r="G2174" s="42" t="str">
        <f>IFERROR(VALUE(SUBSTITUTE('04A_국토부원자료'!J2175,",","")),"")</f>
        <v/>
      </c>
      <c r="H2174" s="43" t="str">
        <f t="shared" si="66"/>
        <v/>
      </c>
      <c r="I2174" s="43" t="str">
        <f t="shared" si="67"/>
        <v/>
      </c>
      <c r="J2174" s="38" t="str">
        <f>IFERROR(VALUE(SUBSTITUTE('04A_국토부원자료'!K2175,",","")),"")</f>
        <v/>
      </c>
      <c r="K2174" s="38" t="str">
        <f>IFERROR(VALUE(SUBSTITUTE('04A_국토부원자료'!N2175,",","")),"")</f>
        <v/>
      </c>
      <c r="L2174" s="39">
        <f>IFERROR('04A_국토부원자료'!O2175,"")</f>
        <v>0</v>
      </c>
      <c r="M2174" s="39">
        <f>IFERROR('04A_국토부원자료'!Q2175,"")</f>
        <v>0</v>
      </c>
      <c r="N2174" s="38">
        <f>IF(B2174="","",IF('02_대상물건입력'!B5="",1,IF(ISNUMBER(SEARCH('02_대상물건입력'!B5,B2174)),1,0)))</f>
        <v>0</v>
      </c>
      <c r="O2174" s="38">
        <f>IF(B2174="","",IF('02_대상물건입력'!B6="",1,IF(ISNUMBER(SEARCH('02_대상물건입력'!B6,B2174)),1,0)))</f>
        <v>0</v>
      </c>
      <c r="P2174" s="38">
        <f>IF(L2174="","",IF('02_대상물건입력'!B15="",0,IF(ISNUMBER(SEARCH('02_대상물건입력'!B15,L2174)),1,0)))</f>
        <v>0</v>
      </c>
      <c r="Q2174" s="38">
        <f>IF(D2174="","",IF('02_대상물건입력'!B8="",0,IF(ISNUMBER(SEARCH('02_대상물건입력'!B8,D2174)),1,0)))</f>
        <v>0</v>
      </c>
      <c r="R2174" s="44" t="str">
        <f>IFERROR(ABS(E2174-'02_대상물건입력'!B11)/'02_대상물건입력'!B11,"")</f>
        <v/>
      </c>
      <c r="S2174" s="38" t="str">
        <f>IFERROR(ABS(J2174-'02_대상물건입력'!B10),"")</f>
        <v/>
      </c>
      <c r="T2174" s="38" t="str">
        <f>IFERROR(ABS('01_설정'!B4-F2174),"")</f>
        <v/>
      </c>
      <c r="U2174" s="38" t="str">
        <f>IFERROR(ABS(K2174-YEAR('02_대상물건입력'!B14)),"")</f>
        <v/>
      </c>
      <c r="V2174" s="38" t="str">
        <f>IF(B2174="","",IF(AND(E2174&gt;0,F2174&gt;0,H2174&gt;0,OR('04A_국토부원자료'!P2175="",'04A_국토부원자료'!P2175="-"),IF('01_설정'!B10=1,N2174=1,TRUE),R2174&lt;='01_설정'!B5,S2174&lt;='01_설정'!B6,T2174&lt;='01_설정'!B7,U2174&lt;='01_설정'!B8),"Y",""))</f>
        <v/>
      </c>
      <c r="W2174" s="40" t="str">
        <f>IF(V2174&lt;&gt;"Y","",MAX(0,(1-R2174/'01_설정'!B5))*'01_설정'!B14+MAX(0,(1-S2174/'01_설정'!B6))*'01_설정'!B15+MAX(0,(1-T2174/'01_설정'!B7))*'01_설정'!B16+MAX(0,(1-U2174/'01_설정'!B8))*'01_설정'!B17+O2174*'01_설정'!B11+Q2174*'01_설정'!B12+P2174*'01_설정'!B13)</f>
        <v/>
      </c>
      <c r="X2174" s="38" t="str">
        <f>IF(W2174="","",1+COUNTIFS($W$4:$W$3003,"&gt;"&amp;W2174)+COUNTIFS($W$4:W2174,W2174)-1)</f>
        <v/>
      </c>
    </row>
    <row r="2175" spans="1:24" ht="16.5">
      <c r="A2175" s="38" t="str">
        <f>IF('04A_국토부원자료'!A2176="","",ROW()-3)</f>
        <v/>
      </c>
      <c r="B2175" s="39">
        <f>IFERROR('04A_국토부원자료'!B2176,"")</f>
        <v>0</v>
      </c>
      <c r="C2175" s="39" t="str">
        <f>IF(B2175="","",IF('04A_국토부원자료'!C2176&lt;&gt;"",'04A_국토부원자료'!C2176,TRIM('04A_국토부원자료'!D2176&amp;IF('04A_국토부원자료'!E2176&lt;&gt;"","-"&amp;'04A_국토부원자료'!E2176,""))))</f>
        <v/>
      </c>
      <c r="D2175" s="39">
        <f>IFERROR('04A_국토부원자료'!F2176,"")</f>
        <v>0</v>
      </c>
      <c r="E2175" s="40" t="str">
        <f>IFERROR(VALUE(SUBSTITUTE('04A_국토부원자료'!G2176,",","")),"")</f>
        <v/>
      </c>
      <c r="F2175" s="41" t="str">
        <f>IFERROR(IF(AND('04A_국토부원자료'!H2176&lt;&gt;"",'04A_국토부원자료'!I2176&lt;&gt;""),DATE(INT(VALUE(SUBSTITUTE('04A_국토부원자료'!H2176,",",""))/100),MOD(VALUE(SUBSTITUTE('04A_국토부원자료'!H2176,",","")),100),VALUE(SUBSTITUTE('04A_국토부원자료'!I2176,",",""))),""),"")</f>
        <v/>
      </c>
      <c r="G2175" s="42" t="str">
        <f>IFERROR(VALUE(SUBSTITUTE('04A_국토부원자료'!J2176,",","")),"")</f>
        <v/>
      </c>
      <c r="H2175" s="43" t="str">
        <f t="shared" si="66"/>
        <v/>
      </c>
      <c r="I2175" s="43" t="str">
        <f t="shared" si="67"/>
        <v/>
      </c>
      <c r="J2175" s="38" t="str">
        <f>IFERROR(VALUE(SUBSTITUTE('04A_국토부원자료'!K2176,",","")),"")</f>
        <v/>
      </c>
      <c r="K2175" s="38" t="str">
        <f>IFERROR(VALUE(SUBSTITUTE('04A_국토부원자료'!N2176,",","")),"")</f>
        <v/>
      </c>
      <c r="L2175" s="39">
        <f>IFERROR('04A_국토부원자료'!O2176,"")</f>
        <v>0</v>
      </c>
      <c r="M2175" s="39">
        <f>IFERROR('04A_국토부원자료'!Q2176,"")</f>
        <v>0</v>
      </c>
      <c r="N2175" s="38">
        <f>IF(B2175="","",IF('02_대상물건입력'!B5="",1,IF(ISNUMBER(SEARCH('02_대상물건입력'!B5,B2175)),1,0)))</f>
        <v>0</v>
      </c>
      <c r="O2175" s="38">
        <f>IF(B2175="","",IF('02_대상물건입력'!B6="",1,IF(ISNUMBER(SEARCH('02_대상물건입력'!B6,B2175)),1,0)))</f>
        <v>0</v>
      </c>
      <c r="P2175" s="38">
        <f>IF(L2175="","",IF('02_대상물건입력'!B15="",0,IF(ISNUMBER(SEARCH('02_대상물건입력'!B15,L2175)),1,0)))</f>
        <v>0</v>
      </c>
      <c r="Q2175" s="38">
        <f>IF(D2175="","",IF('02_대상물건입력'!B8="",0,IF(ISNUMBER(SEARCH('02_대상물건입력'!B8,D2175)),1,0)))</f>
        <v>0</v>
      </c>
      <c r="R2175" s="44" t="str">
        <f>IFERROR(ABS(E2175-'02_대상물건입력'!B11)/'02_대상물건입력'!B11,"")</f>
        <v/>
      </c>
      <c r="S2175" s="38" t="str">
        <f>IFERROR(ABS(J2175-'02_대상물건입력'!B10),"")</f>
        <v/>
      </c>
      <c r="T2175" s="38" t="str">
        <f>IFERROR(ABS('01_설정'!B4-F2175),"")</f>
        <v/>
      </c>
      <c r="U2175" s="38" t="str">
        <f>IFERROR(ABS(K2175-YEAR('02_대상물건입력'!B14)),"")</f>
        <v/>
      </c>
      <c r="V2175" s="38" t="str">
        <f>IF(B2175="","",IF(AND(E2175&gt;0,F2175&gt;0,H2175&gt;0,OR('04A_국토부원자료'!P2176="",'04A_국토부원자료'!P2176="-"),IF('01_설정'!B10=1,N2175=1,TRUE),R2175&lt;='01_설정'!B5,S2175&lt;='01_설정'!B6,T2175&lt;='01_설정'!B7,U2175&lt;='01_설정'!B8),"Y",""))</f>
        <v/>
      </c>
      <c r="W2175" s="40" t="str">
        <f>IF(V2175&lt;&gt;"Y","",MAX(0,(1-R2175/'01_설정'!B5))*'01_설정'!B14+MAX(0,(1-S2175/'01_설정'!B6))*'01_설정'!B15+MAX(0,(1-T2175/'01_설정'!B7))*'01_설정'!B16+MAX(0,(1-U2175/'01_설정'!B8))*'01_설정'!B17+O2175*'01_설정'!B11+Q2175*'01_설정'!B12+P2175*'01_설정'!B13)</f>
        <v/>
      </c>
      <c r="X2175" s="38" t="str">
        <f>IF(W2175="","",1+COUNTIFS($W$4:$W$3003,"&gt;"&amp;W2175)+COUNTIFS($W$4:W2175,W2175)-1)</f>
        <v/>
      </c>
    </row>
    <row r="2176" spans="1:24" ht="16.5">
      <c r="A2176" s="38" t="str">
        <f>IF('04A_국토부원자료'!A2177="","",ROW()-3)</f>
        <v/>
      </c>
      <c r="B2176" s="39">
        <f>IFERROR('04A_국토부원자료'!B2177,"")</f>
        <v>0</v>
      </c>
      <c r="C2176" s="39" t="str">
        <f>IF(B2176="","",IF('04A_국토부원자료'!C2177&lt;&gt;"",'04A_국토부원자료'!C2177,TRIM('04A_국토부원자료'!D2177&amp;IF('04A_국토부원자료'!E2177&lt;&gt;"","-"&amp;'04A_국토부원자료'!E2177,""))))</f>
        <v/>
      </c>
      <c r="D2176" s="39">
        <f>IFERROR('04A_국토부원자료'!F2177,"")</f>
        <v>0</v>
      </c>
      <c r="E2176" s="40" t="str">
        <f>IFERROR(VALUE(SUBSTITUTE('04A_국토부원자료'!G2177,",","")),"")</f>
        <v/>
      </c>
      <c r="F2176" s="41" t="str">
        <f>IFERROR(IF(AND('04A_국토부원자료'!H2177&lt;&gt;"",'04A_국토부원자료'!I2177&lt;&gt;""),DATE(INT(VALUE(SUBSTITUTE('04A_국토부원자료'!H2177,",",""))/100),MOD(VALUE(SUBSTITUTE('04A_국토부원자료'!H2177,",","")),100),VALUE(SUBSTITUTE('04A_국토부원자료'!I2177,",",""))),""),"")</f>
        <v/>
      </c>
      <c r="G2176" s="42" t="str">
        <f>IFERROR(VALUE(SUBSTITUTE('04A_국토부원자료'!J2177,",","")),"")</f>
        <v/>
      </c>
      <c r="H2176" s="43" t="str">
        <f t="shared" si="66"/>
        <v/>
      </c>
      <c r="I2176" s="43" t="str">
        <f t="shared" si="67"/>
        <v/>
      </c>
      <c r="J2176" s="38" t="str">
        <f>IFERROR(VALUE(SUBSTITUTE('04A_국토부원자료'!K2177,",","")),"")</f>
        <v/>
      </c>
      <c r="K2176" s="38" t="str">
        <f>IFERROR(VALUE(SUBSTITUTE('04A_국토부원자료'!N2177,",","")),"")</f>
        <v/>
      </c>
      <c r="L2176" s="39">
        <f>IFERROR('04A_국토부원자료'!O2177,"")</f>
        <v>0</v>
      </c>
      <c r="M2176" s="39">
        <f>IFERROR('04A_국토부원자료'!Q2177,"")</f>
        <v>0</v>
      </c>
      <c r="N2176" s="38">
        <f>IF(B2176="","",IF('02_대상물건입력'!B5="",1,IF(ISNUMBER(SEARCH('02_대상물건입력'!B5,B2176)),1,0)))</f>
        <v>0</v>
      </c>
      <c r="O2176" s="38">
        <f>IF(B2176="","",IF('02_대상물건입력'!B6="",1,IF(ISNUMBER(SEARCH('02_대상물건입력'!B6,B2176)),1,0)))</f>
        <v>0</v>
      </c>
      <c r="P2176" s="38">
        <f>IF(L2176="","",IF('02_대상물건입력'!B15="",0,IF(ISNUMBER(SEARCH('02_대상물건입력'!B15,L2176)),1,0)))</f>
        <v>0</v>
      </c>
      <c r="Q2176" s="38">
        <f>IF(D2176="","",IF('02_대상물건입력'!B8="",0,IF(ISNUMBER(SEARCH('02_대상물건입력'!B8,D2176)),1,0)))</f>
        <v>0</v>
      </c>
      <c r="R2176" s="44" t="str">
        <f>IFERROR(ABS(E2176-'02_대상물건입력'!B11)/'02_대상물건입력'!B11,"")</f>
        <v/>
      </c>
      <c r="S2176" s="38" t="str">
        <f>IFERROR(ABS(J2176-'02_대상물건입력'!B10),"")</f>
        <v/>
      </c>
      <c r="T2176" s="38" t="str">
        <f>IFERROR(ABS('01_설정'!B4-F2176),"")</f>
        <v/>
      </c>
      <c r="U2176" s="38" t="str">
        <f>IFERROR(ABS(K2176-YEAR('02_대상물건입력'!B14)),"")</f>
        <v/>
      </c>
      <c r="V2176" s="38" t="str">
        <f>IF(B2176="","",IF(AND(E2176&gt;0,F2176&gt;0,H2176&gt;0,OR('04A_국토부원자료'!P2177="",'04A_국토부원자료'!P2177="-"),IF('01_설정'!B10=1,N2176=1,TRUE),R2176&lt;='01_설정'!B5,S2176&lt;='01_설정'!B6,T2176&lt;='01_설정'!B7,U2176&lt;='01_설정'!B8),"Y",""))</f>
        <v/>
      </c>
      <c r="W2176" s="40" t="str">
        <f>IF(V2176&lt;&gt;"Y","",MAX(0,(1-R2176/'01_설정'!B5))*'01_설정'!B14+MAX(0,(1-S2176/'01_설정'!B6))*'01_설정'!B15+MAX(0,(1-T2176/'01_설정'!B7))*'01_설정'!B16+MAX(0,(1-U2176/'01_설정'!B8))*'01_설정'!B17+O2176*'01_설정'!B11+Q2176*'01_설정'!B12+P2176*'01_설정'!B13)</f>
        <v/>
      </c>
      <c r="X2176" s="38" t="str">
        <f>IF(W2176="","",1+COUNTIFS($W$4:$W$3003,"&gt;"&amp;W2176)+COUNTIFS($W$4:W2176,W2176)-1)</f>
        <v/>
      </c>
    </row>
    <row r="2177" spans="1:24" ht="16.5">
      <c r="A2177" s="38" t="str">
        <f>IF('04A_국토부원자료'!A2178="","",ROW()-3)</f>
        <v/>
      </c>
      <c r="B2177" s="39">
        <f>IFERROR('04A_국토부원자료'!B2178,"")</f>
        <v>0</v>
      </c>
      <c r="C2177" s="39" t="str">
        <f>IF(B2177="","",IF('04A_국토부원자료'!C2178&lt;&gt;"",'04A_국토부원자료'!C2178,TRIM('04A_국토부원자료'!D2178&amp;IF('04A_국토부원자료'!E2178&lt;&gt;"","-"&amp;'04A_국토부원자료'!E2178,""))))</f>
        <v/>
      </c>
      <c r="D2177" s="39">
        <f>IFERROR('04A_국토부원자료'!F2178,"")</f>
        <v>0</v>
      </c>
      <c r="E2177" s="40" t="str">
        <f>IFERROR(VALUE(SUBSTITUTE('04A_국토부원자료'!G2178,",","")),"")</f>
        <v/>
      </c>
      <c r="F2177" s="41" t="str">
        <f>IFERROR(IF(AND('04A_국토부원자료'!H2178&lt;&gt;"",'04A_국토부원자료'!I2178&lt;&gt;""),DATE(INT(VALUE(SUBSTITUTE('04A_국토부원자료'!H2178,",",""))/100),MOD(VALUE(SUBSTITUTE('04A_국토부원자료'!H2178,",","")),100),VALUE(SUBSTITUTE('04A_국토부원자료'!I2178,",",""))),""),"")</f>
        <v/>
      </c>
      <c r="G2177" s="42" t="str">
        <f>IFERROR(VALUE(SUBSTITUTE('04A_국토부원자료'!J2178,",","")),"")</f>
        <v/>
      </c>
      <c r="H2177" s="43" t="str">
        <f t="shared" si="66"/>
        <v/>
      </c>
      <c r="I2177" s="43" t="str">
        <f t="shared" si="67"/>
        <v/>
      </c>
      <c r="J2177" s="38" t="str">
        <f>IFERROR(VALUE(SUBSTITUTE('04A_국토부원자료'!K2178,",","")),"")</f>
        <v/>
      </c>
      <c r="K2177" s="38" t="str">
        <f>IFERROR(VALUE(SUBSTITUTE('04A_국토부원자료'!N2178,",","")),"")</f>
        <v/>
      </c>
      <c r="L2177" s="39">
        <f>IFERROR('04A_국토부원자료'!O2178,"")</f>
        <v>0</v>
      </c>
      <c r="M2177" s="39">
        <f>IFERROR('04A_국토부원자료'!Q2178,"")</f>
        <v>0</v>
      </c>
      <c r="N2177" s="38">
        <f>IF(B2177="","",IF('02_대상물건입력'!B5="",1,IF(ISNUMBER(SEARCH('02_대상물건입력'!B5,B2177)),1,0)))</f>
        <v>0</v>
      </c>
      <c r="O2177" s="38">
        <f>IF(B2177="","",IF('02_대상물건입력'!B6="",1,IF(ISNUMBER(SEARCH('02_대상물건입력'!B6,B2177)),1,0)))</f>
        <v>0</v>
      </c>
      <c r="P2177" s="38">
        <f>IF(L2177="","",IF('02_대상물건입력'!B15="",0,IF(ISNUMBER(SEARCH('02_대상물건입력'!B15,L2177)),1,0)))</f>
        <v>0</v>
      </c>
      <c r="Q2177" s="38">
        <f>IF(D2177="","",IF('02_대상물건입력'!B8="",0,IF(ISNUMBER(SEARCH('02_대상물건입력'!B8,D2177)),1,0)))</f>
        <v>0</v>
      </c>
      <c r="R2177" s="44" t="str">
        <f>IFERROR(ABS(E2177-'02_대상물건입력'!B11)/'02_대상물건입력'!B11,"")</f>
        <v/>
      </c>
      <c r="S2177" s="38" t="str">
        <f>IFERROR(ABS(J2177-'02_대상물건입력'!B10),"")</f>
        <v/>
      </c>
      <c r="T2177" s="38" t="str">
        <f>IFERROR(ABS('01_설정'!B4-F2177),"")</f>
        <v/>
      </c>
      <c r="U2177" s="38" t="str">
        <f>IFERROR(ABS(K2177-YEAR('02_대상물건입력'!B14)),"")</f>
        <v/>
      </c>
      <c r="V2177" s="38" t="str">
        <f>IF(B2177="","",IF(AND(E2177&gt;0,F2177&gt;0,H2177&gt;0,OR('04A_국토부원자료'!P2178="",'04A_국토부원자료'!P2178="-"),IF('01_설정'!B10=1,N2177=1,TRUE),R2177&lt;='01_설정'!B5,S2177&lt;='01_설정'!B6,T2177&lt;='01_설정'!B7,U2177&lt;='01_설정'!B8),"Y",""))</f>
        <v/>
      </c>
      <c r="W2177" s="40" t="str">
        <f>IF(V2177&lt;&gt;"Y","",MAX(0,(1-R2177/'01_설정'!B5))*'01_설정'!B14+MAX(0,(1-S2177/'01_설정'!B6))*'01_설정'!B15+MAX(0,(1-T2177/'01_설정'!B7))*'01_설정'!B16+MAX(0,(1-U2177/'01_설정'!B8))*'01_설정'!B17+O2177*'01_설정'!B11+Q2177*'01_설정'!B12+P2177*'01_설정'!B13)</f>
        <v/>
      </c>
      <c r="X2177" s="38" t="str">
        <f>IF(W2177="","",1+COUNTIFS($W$4:$W$3003,"&gt;"&amp;W2177)+COUNTIFS($W$4:W2177,W2177)-1)</f>
        <v/>
      </c>
    </row>
    <row r="2178" spans="1:24" ht="16.5">
      <c r="A2178" s="38" t="str">
        <f>IF('04A_국토부원자료'!A2179="","",ROW()-3)</f>
        <v/>
      </c>
      <c r="B2178" s="39">
        <f>IFERROR('04A_국토부원자료'!B2179,"")</f>
        <v>0</v>
      </c>
      <c r="C2178" s="39" t="str">
        <f>IF(B2178="","",IF('04A_국토부원자료'!C2179&lt;&gt;"",'04A_국토부원자료'!C2179,TRIM('04A_국토부원자료'!D2179&amp;IF('04A_국토부원자료'!E2179&lt;&gt;"","-"&amp;'04A_국토부원자료'!E2179,""))))</f>
        <v/>
      </c>
      <c r="D2178" s="39">
        <f>IFERROR('04A_국토부원자료'!F2179,"")</f>
        <v>0</v>
      </c>
      <c r="E2178" s="40" t="str">
        <f>IFERROR(VALUE(SUBSTITUTE('04A_국토부원자료'!G2179,",","")),"")</f>
        <v/>
      </c>
      <c r="F2178" s="41" t="str">
        <f>IFERROR(IF(AND('04A_국토부원자료'!H2179&lt;&gt;"",'04A_국토부원자료'!I2179&lt;&gt;""),DATE(INT(VALUE(SUBSTITUTE('04A_국토부원자료'!H2179,",",""))/100),MOD(VALUE(SUBSTITUTE('04A_국토부원자료'!H2179,",","")),100),VALUE(SUBSTITUTE('04A_국토부원자료'!I2179,",",""))),""),"")</f>
        <v/>
      </c>
      <c r="G2178" s="42" t="str">
        <f>IFERROR(VALUE(SUBSTITUTE('04A_국토부원자료'!J2179,",","")),"")</f>
        <v/>
      </c>
      <c r="H2178" s="43" t="str">
        <f t="shared" si="66"/>
        <v/>
      </c>
      <c r="I2178" s="43" t="str">
        <f t="shared" si="67"/>
        <v/>
      </c>
      <c r="J2178" s="38" t="str">
        <f>IFERROR(VALUE(SUBSTITUTE('04A_국토부원자료'!K2179,",","")),"")</f>
        <v/>
      </c>
      <c r="K2178" s="38" t="str">
        <f>IFERROR(VALUE(SUBSTITUTE('04A_국토부원자료'!N2179,",","")),"")</f>
        <v/>
      </c>
      <c r="L2178" s="39">
        <f>IFERROR('04A_국토부원자료'!O2179,"")</f>
        <v>0</v>
      </c>
      <c r="M2178" s="39">
        <f>IFERROR('04A_국토부원자료'!Q2179,"")</f>
        <v>0</v>
      </c>
      <c r="N2178" s="38">
        <f>IF(B2178="","",IF('02_대상물건입력'!B5="",1,IF(ISNUMBER(SEARCH('02_대상물건입력'!B5,B2178)),1,0)))</f>
        <v>0</v>
      </c>
      <c r="O2178" s="38">
        <f>IF(B2178="","",IF('02_대상물건입력'!B6="",1,IF(ISNUMBER(SEARCH('02_대상물건입력'!B6,B2178)),1,0)))</f>
        <v>0</v>
      </c>
      <c r="P2178" s="38">
        <f>IF(L2178="","",IF('02_대상물건입력'!B15="",0,IF(ISNUMBER(SEARCH('02_대상물건입력'!B15,L2178)),1,0)))</f>
        <v>0</v>
      </c>
      <c r="Q2178" s="38">
        <f>IF(D2178="","",IF('02_대상물건입력'!B8="",0,IF(ISNUMBER(SEARCH('02_대상물건입력'!B8,D2178)),1,0)))</f>
        <v>0</v>
      </c>
      <c r="R2178" s="44" t="str">
        <f>IFERROR(ABS(E2178-'02_대상물건입력'!B11)/'02_대상물건입력'!B11,"")</f>
        <v/>
      </c>
      <c r="S2178" s="38" t="str">
        <f>IFERROR(ABS(J2178-'02_대상물건입력'!B10),"")</f>
        <v/>
      </c>
      <c r="T2178" s="38" t="str">
        <f>IFERROR(ABS('01_설정'!B4-F2178),"")</f>
        <v/>
      </c>
      <c r="U2178" s="38" t="str">
        <f>IFERROR(ABS(K2178-YEAR('02_대상물건입력'!B14)),"")</f>
        <v/>
      </c>
      <c r="V2178" s="38" t="str">
        <f>IF(B2178="","",IF(AND(E2178&gt;0,F2178&gt;0,H2178&gt;0,OR('04A_국토부원자료'!P2179="",'04A_국토부원자료'!P2179="-"),IF('01_설정'!B10=1,N2178=1,TRUE),R2178&lt;='01_설정'!B5,S2178&lt;='01_설정'!B6,T2178&lt;='01_설정'!B7,U2178&lt;='01_설정'!B8),"Y",""))</f>
        <v/>
      </c>
      <c r="W2178" s="40" t="str">
        <f>IF(V2178&lt;&gt;"Y","",MAX(0,(1-R2178/'01_설정'!B5))*'01_설정'!B14+MAX(0,(1-S2178/'01_설정'!B6))*'01_설정'!B15+MAX(0,(1-T2178/'01_설정'!B7))*'01_설정'!B16+MAX(0,(1-U2178/'01_설정'!B8))*'01_설정'!B17+O2178*'01_설정'!B11+Q2178*'01_설정'!B12+P2178*'01_설정'!B13)</f>
        <v/>
      </c>
      <c r="X2178" s="38" t="str">
        <f>IF(W2178="","",1+COUNTIFS($W$4:$W$3003,"&gt;"&amp;W2178)+COUNTIFS($W$4:W2178,W2178)-1)</f>
        <v/>
      </c>
    </row>
    <row r="2179" spans="1:24" ht="16.5">
      <c r="A2179" s="38" t="str">
        <f>IF('04A_국토부원자료'!A2180="","",ROW()-3)</f>
        <v/>
      </c>
      <c r="B2179" s="39">
        <f>IFERROR('04A_국토부원자료'!B2180,"")</f>
        <v>0</v>
      </c>
      <c r="C2179" s="39" t="str">
        <f>IF(B2179="","",IF('04A_국토부원자료'!C2180&lt;&gt;"",'04A_국토부원자료'!C2180,TRIM('04A_국토부원자료'!D2180&amp;IF('04A_국토부원자료'!E2180&lt;&gt;"","-"&amp;'04A_국토부원자료'!E2180,""))))</f>
        <v/>
      </c>
      <c r="D2179" s="39">
        <f>IFERROR('04A_국토부원자료'!F2180,"")</f>
        <v>0</v>
      </c>
      <c r="E2179" s="40" t="str">
        <f>IFERROR(VALUE(SUBSTITUTE('04A_국토부원자료'!G2180,",","")),"")</f>
        <v/>
      </c>
      <c r="F2179" s="41" t="str">
        <f>IFERROR(IF(AND('04A_국토부원자료'!H2180&lt;&gt;"",'04A_국토부원자료'!I2180&lt;&gt;""),DATE(INT(VALUE(SUBSTITUTE('04A_국토부원자료'!H2180,",",""))/100),MOD(VALUE(SUBSTITUTE('04A_국토부원자료'!H2180,",","")),100),VALUE(SUBSTITUTE('04A_국토부원자료'!I2180,",",""))),""),"")</f>
        <v/>
      </c>
      <c r="G2179" s="42" t="str">
        <f>IFERROR(VALUE(SUBSTITUTE('04A_국토부원자료'!J2180,",","")),"")</f>
        <v/>
      </c>
      <c r="H2179" s="43" t="str">
        <f t="shared" si="66"/>
        <v/>
      </c>
      <c r="I2179" s="43" t="str">
        <f t="shared" si="67"/>
        <v/>
      </c>
      <c r="J2179" s="38" t="str">
        <f>IFERROR(VALUE(SUBSTITUTE('04A_국토부원자료'!K2180,",","")),"")</f>
        <v/>
      </c>
      <c r="K2179" s="38" t="str">
        <f>IFERROR(VALUE(SUBSTITUTE('04A_국토부원자료'!N2180,",","")),"")</f>
        <v/>
      </c>
      <c r="L2179" s="39">
        <f>IFERROR('04A_국토부원자료'!O2180,"")</f>
        <v>0</v>
      </c>
      <c r="M2179" s="39">
        <f>IFERROR('04A_국토부원자료'!Q2180,"")</f>
        <v>0</v>
      </c>
      <c r="N2179" s="38">
        <f>IF(B2179="","",IF('02_대상물건입력'!B5="",1,IF(ISNUMBER(SEARCH('02_대상물건입력'!B5,B2179)),1,0)))</f>
        <v>0</v>
      </c>
      <c r="O2179" s="38">
        <f>IF(B2179="","",IF('02_대상물건입력'!B6="",1,IF(ISNUMBER(SEARCH('02_대상물건입력'!B6,B2179)),1,0)))</f>
        <v>0</v>
      </c>
      <c r="P2179" s="38">
        <f>IF(L2179="","",IF('02_대상물건입력'!B15="",0,IF(ISNUMBER(SEARCH('02_대상물건입력'!B15,L2179)),1,0)))</f>
        <v>0</v>
      </c>
      <c r="Q2179" s="38">
        <f>IF(D2179="","",IF('02_대상물건입력'!B8="",0,IF(ISNUMBER(SEARCH('02_대상물건입력'!B8,D2179)),1,0)))</f>
        <v>0</v>
      </c>
      <c r="R2179" s="44" t="str">
        <f>IFERROR(ABS(E2179-'02_대상물건입력'!B11)/'02_대상물건입력'!B11,"")</f>
        <v/>
      </c>
      <c r="S2179" s="38" t="str">
        <f>IFERROR(ABS(J2179-'02_대상물건입력'!B10),"")</f>
        <v/>
      </c>
      <c r="T2179" s="38" t="str">
        <f>IFERROR(ABS('01_설정'!B4-F2179),"")</f>
        <v/>
      </c>
      <c r="U2179" s="38" t="str">
        <f>IFERROR(ABS(K2179-YEAR('02_대상물건입력'!B14)),"")</f>
        <v/>
      </c>
      <c r="V2179" s="38" t="str">
        <f>IF(B2179="","",IF(AND(E2179&gt;0,F2179&gt;0,H2179&gt;0,OR('04A_국토부원자료'!P2180="",'04A_국토부원자료'!P2180="-"),IF('01_설정'!B10=1,N2179=1,TRUE),R2179&lt;='01_설정'!B5,S2179&lt;='01_설정'!B6,T2179&lt;='01_설정'!B7,U2179&lt;='01_설정'!B8),"Y",""))</f>
        <v/>
      </c>
      <c r="W2179" s="40" t="str">
        <f>IF(V2179&lt;&gt;"Y","",MAX(0,(1-R2179/'01_설정'!B5))*'01_설정'!B14+MAX(0,(1-S2179/'01_설정'!B6))*'01_설정'!B15+MAX(0,(1-T2179/'01_설정'!B7))*'01_설정'!B16+MAX(0,(1-U2179/'01_설정'!B8))*'01_설정'!B17+O2179*'01_설정'!B11+Q2179*'01_설정'!B12+P2179*'01_설정'!B13)</f>
        <v/>
      </c>
      <c r="X2179" s="38" t="str">
        <f>IF(W2179="","",1+COUNTIFS($W$4:$W$3003,"&gt;"&amp;W2179)+COUNTIFS($W$4:W2179,W2179)-1)</f>
        <v/>
      </c>
    </row>
    <row r="2180" spans="1:24" ht="16.5">
      <c r="A2180" s="38" t="str">
        <f>IF('04A_국토부원자료'!A2181="","",ROW()-3)</f>
        <v/>
      </c>
      <c r="B2180" s="39">
        <f>IFERROR('04A_국토부원자료'!B2181,"")</f>
        <v>0</v>
      </c>
      <c r="C2180" s="39" t="str">
        <f>IF(B2180="","",IF('04A_국토부원자료'!C2181&lt;&gt;"",'04A_국토부원자료'!C2181,TRIM('04A_국토부원자료'!D2181&amp;IF('04A_국토부원자료'!E2181&lt;&gt;"","-"&amp;'04A_국토부원자료'!E2181,""))))</f>
        <v/>
      </c>
      <c r="D2180" s="39">
        <f>IFERROR('04A_국토부원자료'!F2181,"")</f>
        <v>0</v>
      </c>
      <c r="E2180" s="40" t="str">
        <f>IFERROR(VALUE(SUBSTITUTE('04A_국토부원자료'!G2181,",","")),"")</f>
        <v/>
      </c>
      <c r="F2180" s="41" t="str">
        <f>IFERROR(IF(AND('04A_국토부원자료'!H2181&lt;&gt;"",'04A_국토부원자료'!I2181&lt;&gt;""),DATE(INT(VALUE(SUBSTITUTE('04A_국토부원자료'!H2181,",",""))/100),MOD(VALUE(SUBSTITUTE('04A_국토부원자료'!H2181,",","")),100),VALUE(SUBSTITUTE('04A_국토부원자료'!I2181,",",""))),""),"")</f>
        <v/>
      </c>
      <c r="G2180" s="42" t="str">
        <f>IFERROR(VALUE(SUBSTITUTE('04A_국토부원자료'!J2181,",","")),"")</f>
        <v/>
      </c>
      <c r="H2180" s="43" t="str">
        <f t="shared" ref="H2180:H2243" si="68">IF(G2180="","",G2180*10000)</f>
        <v/>
      </c>
      <c r="I2180" s="43" t="str">
        <f t="shared" ref="I2180:I2243" si="69">IFERROR(IF(AND(H2180&gt;0,E2180&gt;0),H2180/E2180,""),"")</f>
        <v/>
      </c>
      <c r="J2180" s="38" t="str">
        <f>IFERROR(VALUE(SUBSTITUTE('04A_국토부원자료'!K2181,",","")),"")</f>
        <v/>
      </c>
      <c r="K2180" s="38" t="str">
        <f>IFERROR(VALUE(SUBSTITUTE('04A_국토부원자료'!N2181,",","")),"")</f>
        <v/>
      </c>
      <c r="L2180" s="39">
        <f>IFERROR('04A_국토부원자료'!O2181,"")</f>
        <v>0</v>
      </c>
      <c r="M2180" s="39">
        <f>IFERROR('04A_국토부원자료'!Q2181,"")</f>
        <v>0</v>
      </c>
      <c r="N2180" s="38">
        <f>IF(B2180="","",IF('02_대상물건입력'!B5="",1,IF(ISNUMBER(SEARCH('02_대상물건입력'!B5,B2180)),1,0)))</f>
        <v>0</v>
      </c>
      <c r="O2180" s="38">
        <f>IF(B2180="","",IF('02_대상물건입력'!B6="",1,IF(ISNUMBER(SEARCH('02_대상물건입력'!B6,B2180)),1,0)))</f>
        <v>0</v>
      </c>
      <c r="P2180" s="38">
        <f>IF(L2180="","",IF('02_대상물건입력'!B15="",0,IF(ISNUMBER(SEARCH('02_대상물건입력'!B15,L2180)),1,0)))</f>
        <v>0</v>
      </c>
      <c r="Q2180" s="38">
        <f>IF(D2180="","",IF('02_대상물건입력'!B8="",0,IF(ISNUMBER(SEARCH('02_대상물건입력'!B8,D2180)),1,0)))</f>
        <v>0</v>
      </c>
      <c r="R2180" s="44" t="str">
        <f>IFERROR(ABS(E2180-'02_대상물건입력'!B11)/'02_대상물건입력'!B11,"")</f>
        <v/>
      </c>
      <c r="S2180" s="38" t="str">
        <f>IFERROR(ABS(J2180-'02_대상물건입력'!B10),"")</f>
        <v/>
      </c>
      <c r="T2180" s="38" t="str">
        <f>IFERROR(ABS('01_설정'!B4-F2180),"")</f>
        <v/>
      </c>
      <c r="U2180" s="38" t="str">
        <f>IFERROR(ABS(K2180-YEAR('02_대상물건입력'!B14)),"")</f>
        <v/>
      </c>
      <c r="V2180" s="38" t="str">
        <f>IF(B2180="","",IF(AND(E2180&gt;0,F2180&gt;0,H2180&gt;0,OR('04A_국토부원자료'!P2181="",'04A_국토부원자료'!P2181="-"),IF('01_설정'!B10=1,N2180=1,TRUE),R2180&lt;='01_설정'!B5,S2180&lt;='01_설정'!B6,T2180&lt;='01_설정'!B7,U2180&lt;='01_설정'!B8),"Y",""))</f>
        <v/>
      </c>
      <c r="W2180" s="40" t="str">
        <f>IF(V2180&lt;&gt;"Y","",MAX(0,(1-R2180/'01_설정'!B5))*'01_설정'!B14+MAX(0,(1-S2180/'01_설정'!B6))*'01_설정'!B15+MAX(0,(1-T2180/'01_설정'!B7))*'01_설정'!B16+MAX(0,(1-U2180/'01_설정'!B8))*'01_설정'!B17+O2180*'01_설정'!B11+Q2180*'01_설정'!B12+P2180*'01_설정'!B13)</f>
        <v/>
      </c>
      <c r="X2180" s="38" t="str">
        <f>IF(W2180="","",1+COUNTIFS($W$4:$W$3003,"&gt;"&amp;W2180)+COUNTIFS($W$4:W2180,W2180)-1)</f>
        <v/>
      </c>
    </row>
    <row r="2181" spans="1:24" ht="16.5">
      <c r="A2181" s="38" t="str">
        <f>IF('04A_국토부원자료'!A2182="","",ROW()-3)</f>
        <v/>
      </c>
      <c r="B2181" s="39">
        <f>IFERROR('04A_국토부원자료'!B2182,"")</f>
        <v>0</v>
      </c>
      <c r="C2181" s="39" t="str">
        <f>IF(B2181="","",IF('04A_국토부원자료'!C2182&lt;&gt;"",'04A_국토부원자료'!C2182,TRIM('04A_국토부원자료'!D2182&amp;IF('04A_국토부원자료'!E2182&lt;&gt;"","-"&amp;'04A_국토부원자료'!E2182,""))))</f>
        <v/>
      </c>
      <c r="D2181" s="39">
        <f>IFERROR('04A_국토부원자료'!F2182,"")</f>
        <v>0</v>
      </c>
      <c r="E2181" s="40" t="str">
        <f>IFERROR(VALUE(SUBSTITUTE('04A_국토부원자료'!G2182,",","")),"")</f>
        <v/>
      </c>
      <c r="F2181" s="41" t="str">
        <f>IFERROR(IF(AND('04A_국토부원자료'!H2182&lt;&gt;"",'04A_국토부원자료'!I2182&lt;&gt;""),DATE(INT(VALUE(SUBSTITUTE('04A_국토부원자료'!H2182,",",""))/100),MOD(VALUE(SUBSTITUTE('04A_국토부원자료'!H2182,",","")),100),VALUE(SUBSTITUTE('04A_국토부원자료'!I2182,",",""))),""),"")</f>
        <v/>
      </c>
      <c r="G2181" s="42" t="str">
        <f>IFERROR(VALUE(SUBSTITUTE('04A_국토부원자료'!J2182,",","")),"")</f>
        <v/>
      </c>
      <c r="H2181" s="43" t="str">
        <f t="shared" si="68"/>
        <v/>
      </c>
      <c r="I2181" s="43" t="str">
        <f t="shared" si="69"/>
        <v/>
      </c>
      <c r="J2181" s="38" t="str">
        <f>IFERROR(VALUE(SUBSTITUTE('04A_국토부원자료'!K2182,",","")),"")</f>
        <v/>
      </c>
      <c r="K2181" s="38" t="str">
        <f>IFERROR(VALUE(SUBSTITUTE('04A_국토부원자료'!N2182,",","")),"")</f>
        <v/>
      </c>
      <c r="L2181" s="39">
        <f>IFERROR('04A_국토부원자료'!O2182,"")</f>
        <v>0</v>
      </c>
      <c r="M2181" s="39">
        <f>IFERROR('04A_국토부원자료'!Q2182,"")</f>
        <v>0</v>
      </c>
      <c r="N2181" s="38">
        <f>IF(B2181="","",IF('02_대상물건입력'!B5="",1,IF(ISNUMBER(SEARCH('02_대상물건입력'!B5,B2181)),1,0)))</f>
        <v>0</v>
      </c>
      <c r="O2181" s="38">
        <f>IF(B2181="","",IF('02_대상물건입력'!B6="",1,IF(ISNUMBER(SEARCH('02_대상물건입력'!B6,B2181)),1,0)))</f>
        <v>0</v>
      </c>
      <c r="P2181" s="38">
        <f>IF(L2181="","",IF('02_대상물건입력'!B15="",0,IF(ISNUMBER(SEARCH('02_대상물건입력'!B15,L2181)),1,0)))</f>
        <v>0</v>
      </c>
      <c r="Q2181" s="38">
        <f>IF(D2181="","",IF('02_대상물건입력'!B8="",0,IF(ISNUMBER(SEARCH('02_대상물건입력'!B8,D2181)),1,0)))</f>
        <v>0</v>
      </c>
      <c r="R2181" s="44" t="str">
        <f>IFERROR(ABS(E2181-'02_대상물건입력'!B11)/'02_대상물건입력'!B11,"")</f>
        <v/>
      </c>
      <c r="S2181" s="38" t="str">
        <f>IFERROR(ABS(J2181-'02_대상물건입력'!B10),"")</f>
        <v/>
      </c>
      <c r="T2181" s="38" t="str">
        <f>IFERROR(ABS('01_설정'!B4-F2181),"")</f>
        <v/>
      </c>
      <c r="U2181" s="38" t="str">
        <f>IFERROR(ABS(K2181-YEAR('02_대상물건입력'!B14)),"")</f>
        <v/>
      </c>
      <c r="V2181" s="38" t="str">
        <f>IF(B2181="","",IF(AND(E2181&gt;0,F2181&gt;0,H2181&gt;0,OR('04A_국토부원자료'!P2182="",'04A_국토부원자료'!P2182="-"),IF('01_설정'!B10=1,N2181=1,TRUE),R2181&lt;='01_설정'!B5,S2181&lt;='01_설정'!B6,T2181&lt;='01_설정'!B7,U2181&lt;='01_설정'!B8),"Y",""))</f>
        <v/>
      </c>
      <c r="W2181" s="40" t="str">
        <f>IF(V2181&lt;&gt;"Y","",MAX(0,(1-R2181/'01_설정'!B5))*'01_설정'!B14+MAX(0,(1-S2181/'01_설정'!B6))*'01_설정'!B15+MAX(0,(1-T2181/'01_설정'!B7))*'01_설정'!B16+MAX(0,(1-U2181/'01_설정'!B8))*'01_설정'!B17+O2181*'01_설정'!B11+Q2181*'01_설정'!B12+P2181*'01_설정'!B13)</f>
        <v/>
      </c>
      <c r="X2181" s="38" t="str">
        <f>IF(W2181="","",1+COUNTIFS($W$4:$W$3003,"&gt;"&amp;W2181)+COUNTIFS($W$4:W2181,W2181)-1)</f>
        <v/>
      </c>
    </row>
    <row r="2182" spans="1:24" ht="16.5">
      <c r="A2182" s="38" t="str">
        <f>IF('04A_국토부원자료'!A2183="","",ROW()-3)</f>
        <v/>
      </c>
      <c r="B2182" s="39">
        <f>IFERROR('04A_국토부원자료'!B2183,"")</f>
        <v>0</v>
      </c>
      <c r="C2182" s="39" t="str">
        <f>IF(B2182="","",IF('04A_국토부원자료'!C2183&lt;&gt;"",'04A_국토부원자료'!C2183,TRIM('04A_국토부원자료'!D2183&amp;IF('04A_국토부원자료'!E2183&lt;&gt;"","-"&amp;'04A_국토부원자료'!E2183,""))))</f>
        <v/>
      </c>
      <c r="D2182" s="39">
        <f>IFERROR('04A_국토부원자료'!F2183,"")</f>
        <v>0</v>
      </c>
      <c r="E2182" s="40" t="str">
        <f>IFERROR(VALUE(SUBSTITUTE('04A_국토부원자료'!G2183,",","")),"")</f>
        <v/>
      </c>
      <c r="F2182" s="41" t="str">
        <f>IFERROR(IF(AND('04A_국토부원자료'!H2183&lt;&gt;"",'04A_국토부원자료'!I2183&lt;&gt;""),DATE(INT(VALUE(SUBSTITUTE('04A_국토부원자료'!H2183,",",""))/100),MOD(VALUE(SUBSTITUTE('04A_국토부원자료'!H2183,",","")),100),VALUE(SUBSTITUTE('04A_국토부원자료'!I2183,",",""))),""),"")</f>
        <v/>
      </c>
      <c r="G2182" s="42" t="str">
        <f>IFERROR(VALUE(SUBSTITUTE('04A_국토부원자료'!J2183,",","")),"")</f>
        <v/>
      </c>
      <c r="H2182" s="43" t="str">
        <f t="shared" si="68"/>
        <v/>
      </c>
      <c r="I2182" s="43" t="str">
        <f t="shared" si="69"/>
        <v/>
      </c>
      <c r="J2182" s="38" t="str">
        <f>IFERROR(VALUE(SUBSTITUTE('04A_국토부원자료'!K2183,",","")),"")</f>
        <v/>
      </c>
      <c r="K2182" s="38" t="str">
        <f>IFERROR(VALUE(SUBSTITUTE('04A_국토부원자료'!N2183,",","")),"")</f>
        <v/>
      </c>
      <c r="L2182" s="39">
        <f>IFERROR('04A_국토부원자료'!O2183,"")</f>
        <v>0</v>
      </c>
      <c r="M2182" s="39">
        <f>IFERROR('04A_국토부원자료'!Q2183,"")</f>
        <v>0</v>
      </c>
      <c r="N2182" s="38">
        <f>IF(B2182="","",IF('02_대상물건입력'!B5="",1,IF(ISNUMBER(SEARCH('02_대상물건입력'!B5,B2182)),1,0)))</f>
        <v>0</v>
      </c>
      <c r="O2182" s="38">
        <f>IF(B2182="","",IF('02_대상물건입력'!B6="",1,IF(ISNUMBER(SEARCH('02_대상물건입력'!B6,B2182)),1,0)))</f>
        <v>0</v>
      </c>
      <c r="P2182" s="38">
        <f>IF(L2182="","",IF('02_대상물건입력'!B15="",0,IF(ISNUMBER(SEARCH('02_대상물건입력'!B15,L2182)),1,0)))</f>
        <v>0</v>
      </c>
      <c r="Q2182" s="38">
        <f>IF(D2182="","",IF('02_대상물건입력'!B8="",0,IF(ISNUMBER(SEARCH('02_대상물건입력'!B8,D2182)),1,0)))</f>
        <v>0</v>
      </c>
      <c r="R2182" s="44" t="str">
        <f>IFERROR(ABS(E2182-'02_대상물건입력'!B11)/'02_대상물건입력'!B11,"")</f>
        <v/>
      </c>
      <c r="S2182" s="38" t="str">
        <f>IFERROR(ABS(J2182-'02_대상물건입력'!B10),"")</f>
        <v/>
      </c>
      <c r="T2182" s="38" t="str">
        <f>IFERROR(ABS('01_설정'!B4-F2182),"")</f>
        <v/>
      </c>
      <c r="U2182" s="38" t="str">
        <f>IFERROR(ABS(K2182-YEAR('02_대상물건입력'!B14)),"")</f>
        <v/>
      </c>
      <c r="V2182" s="38" t="str">
        <f>IF(B2182="","",IF(AND(E2182&gt;0,F2182&gt;0,H2182&gt;0,OR('04A_국토부원자료'!P2183="",'04A_국토부원자료'!P2183="-"),IF('01_설정'!B10=1,N2182=1,TRUE),R2182&lt;='01_설정'!B5,S2182&lt;='01_설정'!B6,T2182&lt;='01_설정'!B7,U2182&lt;='01_설정'!B8),"Y",""))</f>
        <v/>
      </c>
      <c r="W2182" s="40" t="str">
        <f>IF(V2182&lt;&gt;"Y","",MAX(0,(1-R2182/'01_설정'!B5))*'01_설정'!B14+MAX(0,(1-S2182/'01_설정'!B6))*'01_설정'!B15+MAX(0,(1-T2182/'01_설정'!B7))*'01_설정'!B16+MAX(0,(1-U2182/'01_설정'!B8))*'01_설정'!B17+O2182*'01_설정'!B11+Q2182*'01_설정'!B12+P2182*'01_설정'!B13)</f>
        <v/>
      </c>
      <c r="X2182" s="38" t="str">
        <f>IF(W2182="","",1+COUNTIFS($W$4:$W$3003,"&gt;"&amp;W2182)+COUNTIFS($W$4:W2182,W2182)-1)</f>
        <v/>
      </c>
    </row>
    <row r="2183" spans="1:24" ht="16.5">
      <c r="A2183" s="38" t="str">
        <f>IF('04A_국토부원자료'!A2184="","",ROW()-3)</f>
        <v/>
      </c>
      <c r="B2183" s="39">
        <f>IFERROR('04A_국토부원자료'!B2184,"")</f>
        <v>0</v>
      </c>
      <c r="C2183" s="39" t="str">
        <f>IF(B2183="","",IF('04A_국토부원자료'!C2184&lt;&gt;"",'04A_국토부원자료'!C2184,TRIM('04A_국토부원자료'!D2184&amp;IF('04A_국토부원자료'!E2184&lt;&gt;"","-"&amp;'04A_국토부원자료'!E2184,""))))</f>
        <v/>
      </c>
      <c r="D2183" s="39">
        <f>IFERROR('04A_국토부원자료'!F2184,"")</f>
        <v>0</v>
      </c>
      <c r="E2183" s="40" t="str">
        <f>IFERROR(VALUE(SUBSTITUTE('04A_국토부원자료'!G2184,",","")),"")</f>
        <v/>
      </c>
      <c r="F2183" s="41" t="str">
        <f>IFERROR(IF(AND('04A_국토부원자료'!H2184&lt;&gt;"",'04A_국토부원자료'!I2184&lt;&gt;""),DATE(INT(VALUE(SUBSTITUTE('04A_국토부원자료'!H2184,",",""))/100),MOD(VALUE(SUBSTITUTE('04A_국토부원자료'!H2184,",","")),100),VALUE(SUBSTITUTE('04A_국토부원자료'!I2184,",",""))),""),"")</f>
        <v/>
      </c>
      <c r="G2183" s="42" t="str">
        <f>IFERROR(VALUE(SUBSTITUTE('04A_국토부원자료'!J2184,",","")),"")</f>
        <v/>
      </c>
      <c r="H2183" s="43" t="str">
        <f t="shared" si="68"/>
        <v/>
      </c>
      <c r="I2183" s="43" t="str">
        <f t="shared" si="69"/>
        <v/>
      </c>
      <c r="J2183" s="38" t="str">
        <f>IFERROR(VALUE(SUBSTITUTE('04A_국토부원자료'!K2184,",","")),"")</f>
        <v/>
      </c>
      <c r="K2183" s="38" t="str">
        <f>IFERROR(VALUE(SUBSTITUTE('04A_국토부원자료'!N2184,",","")),"")</f>
        <v/>
      </c>
      <c r="L2183" s="39">
        <f>IFERROR('04A_국토부원자료'!O2184,"")</f>
        <v>0</v>
      </c>
      <c r="M2183" s="39">
        <f>IFERROR('04A_국토부원자료'!Q2184,"")</f>
        <v>0</v>
      </c>
      <c r="N2183" s="38">
        <f>IF(B2183="","",IF('02_대상물건입력'!B5="",1,IF(ISNUMBER(SEARCH('02_대상물건입력'!B5,B2183)),1,0)))</f>
        <v>0</v>
      </c>
      <c r="O2183" s="38">
        <f>IF(B2183="","",IF('02_대상물건입력'!B6="",1,IF(ISNUMBER(SEARCH('02_대상물건입력'!B6,B2183)),1,0)))</f>
        <v>0</v>
      </c>
      <c r="P2183" s="38">
        <f>IF(L2183="","",IF('02_대상물건입력'!B15="",0,IF(ISNUMBER(SEARCH('02_대상물건입력'!B15,L2183)),1,0)))</f>
        <v>0</v>
      </c>
      <c r="Q2183" s="38">
        <f>IF(D2183="","",IF('02_대상물건입력'!B8="",0,IF(ISNUMBER(SEARCH('02_대상물건입력'!B8,D2183)),1,0)))</f>
        <v>0</v>
      </c>
      <c r="R2183" s="44" t="str">
        <f>IFERROR(ABS(E2183-'02_대상물건입력'!B11)/'02_대상물건입력'!B11,"")</f>
        <v/>
      </c>
      <c r="S2183" s="38" t="str">
        <f>IFERROR(ABS(J2183-'02_대상물건입력'!B10),"")</f>
        <v/>
      </c>
      <c r="T2183" s="38" t="str">
        <f>IFERROR(ABS('01_설정'!B4-F2183),"")</f>
        <v/>
      </c>
      <c r="U2183" s="38" t="str">
        <f>IFERROR(ABS(K2183-YEAR('02_대상물건입력'!B14)),"")</f>
        <v/>
      </c>
      <c r="V2183" s="38" t="str">
        <f>IF(B2183="","",IF(AND(E2183&gt;0,F2183&gt;0,H2183&gt;0,OR('04A_국토부원자료'!P2184="",'04A_국토부원자료'!P2184="-"),IF('01_설정'!B10=1,N2183=1,TRUE),R2183&lt;='01_설정'!B5,S2183&lt;='01_설정'!B6,T2183&lt;='01_설정'!B7,U2183&lt;='01_설정'!B8),"Y",""))</f>
        <v/>
      </c>
      <c r="W2183" s="40" t="str">
        <f>IF(V2183&lt;&gt;"Y","",MAX(0,(1-R2183/'01_설정'!B5))*'01_설정'!B14+MAX(0,(1-S2183/'01_설정'!B6))*'01_설정'!B15+MAX(0,(1-T2183/'01_설정'!B7))*'01_설정'!B16+MAX(0,(1-U2183/'01_설정'!B8))*'01_설정'!B17+O2183*'01_설정'!B11+Q2183*'01_설정'!B12+P2183*'01_설정'!B13)</f>
        <v/>
      </c>
      <c r="X2183" s="38" t="str">
        <f>IF(W2183="","",1+COUNTIFS($W$4:$W$3003,"&gt;"&amp;W2183)+COUNTIFS($W$4:W2183,W2183)-1)</f>
        <v/>
      </c>
    </row>
    <row r="2184" spans="1:24" ht="16.5">
      <c r="A2184" s="38" t="str">
        <f>IF('04A_국토부원자료'!A2185="","",ROW()-3)</f>
        <v/>
      </c>
      <c r="B2184" s="39">
        <f>IFERROR('04A_국토부원자료'!B2185,"")</f>
        <v>0</v>
      </c>
      <c r="C2184" s="39" t="str">
        <f>IF(B2184="","",IF('04A_국토부원자료'!C2185&lt;&gt;"",'04A_국토부원자료'!C2185,TRIM('04A_국토부원자료'!D2185&amp;IF('04A_국토부원자료'!E2185&lt;&gt;"","-"&amp;'04A_국토부원자료'!E2185,""))))</f>
        <v/>
      </c>
      <c r="D2184" s="39">
        <f>IFERROR('04A_국토부원자료'!F2185,"")</f>
        <v>0</v>
      </c>
      <c r="E2184" s="40" t="str">
        <f>IFERROR(VALUE(SUBSTITUTE('04A_국토부원자료'!G2185,",","")),"")</f>
        <v/>
      </c>
      <c r="F2184" s="41" t="str">
        <f>IFERROR(IF(AND('04A_국토부원자료'!H2185&lt;&gt;"",'04A_국토부원자료'!I2185&lt;&gt;""),DATE(INT(VALUE(SUBSTITUTE('04A_국토부원자료'!H2185,",",""))/100),MOD(VALUE(SUBSTITUTE('04A_국토부원자료'!H2185,",","")),100),VALUE(SUBSTITUTE('04A_국토부원자료'!I2185,",",""))),""),"")</f>
        <v/>
      </c>
      <c r="G2184" s="42" t="str">
        <f>IFERROR(VALUE(SUBSTITUTE('04A_국토부원자료'!J2185,",","")),"")</f>
        <v/>
      </c>
      <c r="H2184" s="43" t="str">
        <f t="shared" si="68"/>
        <v/>
      </c>
      <c r="I2184" s="43" t="str">
        <f t="shared" si="69"/>
        <v/>
      </c>
      <c r="J2184" s="38" t="str">
        <f>IFERROR(VALUE(SUBSTITUTE('04A_국토부원자료'!K2185,",","")),"")</f>
        <v/>
      </c>
      <c r="K2184" s="38" t="str">
        <f>IFERROR(VALUE(SUBSTITUTE('04A_국토부원자료'!N2185,",","")),"")</f>
        <v/>
      </c>
      <c r="L2184" s="39">
        <f>IFERROR('04A_국토부원자료'!O2185,"")</f>
        <v>0</v>
      </c>
      <c r="M2184" s="39">
        <f>IFERROR('04A_국토부원자료'!Q2185,"")</f>
        <v>0</v>
      </c>
      <c r="N2184" s="38">
        <f>IF(B2184="","",IF('02_대상물건입력'!B5="",1,IF(ISNUMBER(SEARCH('02_대상물건입력'!B5,B2184)),1,0)))</f>
        <v>0</v>
      </c>
      <c r="O2184" s="38">
        <f>IF(B2184="","",IF('02_대상물건입력'!B6="",1,IF(ISNUMBER(SEARCH('02_대상물건입력'!B6,B2184)),1,0)))</f>
        <v>0</v>
      </c>
      <c r="P2184" s="38">
        <f>IF(L2184="","",IF('02_대상물건입력'!B15="",0,IF(ISNUMBER(SEARCH('02_대상물건입력'!B15,L2184)),1,0)))</f>
        <v>0</v>
      </c>
      <c r="Q2184" s="38">
        <f>IF(D2184="","",IF('02_대상물건입력'!B8="",0,IF(ISNUMBER(SEARCH('02_대상물건입력'!B8,D2184)),1,0)))</f>
        <v>0</v>
      </c>
      <c r="R2184" s="44" t="str">
        <f>IFERROR(ABS(E2184-'02_대상물건입력'!B11)/'02_대상물건입력'!B11,"")</f>
        <v/>
      </c>
      <c r="S2184" s="38" t="str">
        <f>IFERROR(ABS(J2184-'02_대상물건입력'!B10),"")</f>
        <v/>
      </c>
      <c r="T2184" s="38" t="str">
        <f>IFERROR(ABS('01_설정'!B4-F2184),"")</f>
        <v/>
      </c>
      <c r="U2184" s="38" t="str">
        <f>IFERROR(ABS(K2184-YEAR('02_대상물건입력'!B14)),"")</f>
        <v/>
      </c>
      <c r="V2184" s="38" t="str">
        <f>IF(B2184="","",IF(AND(E2184&gt;0,F2184&gt;0,H2184&gt;0,OR('04A_국토부원자료'!P2185="",'04A_국토부원자료'!P2185="-"),IF('01_설정'!B10=1,N2184=1,TRUE),R2184&lt;='01_설정'!B5,S2184&lt;='01_설정'!B6,T2184&lt;='01_설정'!B7,U2184&lt;='01_설정'!B8),"Y",""))</f>
        <v/>
      </c>
      <c r="W2184" s="40" t="str">
        <f>IF(V2184&lt;&gt;"Y","",MAX(0,(1-R2184/'01_설정'!B5))*'01_설정'!B14+MAX(0,(1-S2184/'01_설정'!B6))*'01_설정'!B15+MAX(0,(1-T2184/'01_설정'!B7))*'01_설정'!B16+MAX(0,(1-U2184/'01_설정'!B8))*'01_설정'!B17+O2184*'01_설정'!B11+Q2184*'01_설정'!B12+P2184*'01_설정'!B13)</f>
        <v/>
      </c>
      <c r="X2184" s="38" t="str">
        <f>IF(W2184="","",1+COUNTIFS($W$4:$W$3003,"&gt;"&amp;W2184)+COUNTIFS($W$4:W2184,W2184)-1)</f>
        <v/>
      </c>
    </row>
    <row r="2185" spans="1:24" ht="16.5">
      <c r="A2185" s="38" t="str">
        <f>IF('04A_국토부원자료'!A2186="","",ROW()-3)</f>
        <v/>
      </c>
      <c r="B2185" s="39">
        <f>IFERROR('04A_국토부원자료'!B2186,"")</f>
        <v>0</v>
      </c>
      <c r="C2185" s="39" t="str">
        <f>IF(B2185="","",IF('04A_국토부원자료'!C2186&lt;&gt;"",'04A_국토부원자료'!C2186,TRIM('04A_국토부원자료'!D2186&amp;IF('04A_국토부원자료'!E2186&lt;&gt;"","-"&amp;'04A_국토부원자료'!E2186,""))))</f>
        <v/>
      </c>
      <c r="D2185" s="39">
        <f>IFERROR('04A_국토부원자료'!F2186,"")</f>
        <v>0</v>
      </c>
      <c r="E2185" s="40" t="str">
        <f>IFERROR(VALUE(SUBSTITUTE('04A_국토부원자료'!G2186,",","")),"")</f>
        <v/>
      </c>
      <c r="F2185" s="41" t="str">
        <f>IFERROR(IF(AND('04A_국토부원자료'!H2186&lt;&gt;"",'04A_국토부원자료'!I2186&lt;&gt;""),DATE(INT(VALUE(SUBSTITUTE('04A_국토부원자료'!H2186,",",""))/100),MOD(VALUE(SUBSTITUTE('04A_국토부원자료'!H2186,",","")),100),VALUE(SUBSTITUTE('04A_국토부원자료'!I2186,",",""))),""),"")</f>
        <v/>
      </c>
      <c r="G2185" s="42" t="str">
        <f>IFERROR(VALUE(SUBSTITUTE('04A_국토부원자료'!J2186,",","")),"")</f>
        <v/>
      </c>
      <c r="H2185" s="43" t="str">
        <f t="shared" si="68"/>
        <v/>
      </c>
      <c r="I2185" s="43" t="str">
        <f t="shared" si="69"/>
        <v/>
      </c>
      <c r="J2185" s="38" t="str">
        <f>IFERROR(VALUE(SUBSTITUTE('04A_국토부원자료'!K2186,",","")),"")</f>
        <v/>
      </c>
      <c r="K2185" s="38" t="str">
        <f>IFERROR(VALUE(SUBSTITUTE('04A_국토부원자료'!N2186,",","")),"")</f>
        <v/>
      </c>
      <c r="L2185" s="39">
        <f>IFERROR('04A_국토부원자료'!O2186,"")</f>
        <v>0</v>
      </c>
      <c r="M2185" s="39">
        <f>IFERROR('04A_국토부원자료'!Q2186,"")</f>
        <v>0</v>
      </c>
      <c r="N2185" s="38">
        <f>IF(B2185="","",IF('02_대상물건입력'!B5="",1,IF(ISNUMBER(SEARCH('02_대상물건입력'!B5,B2185)),1,0)))</f>
        <v>0</v>
      </c>
      <c r="O2185" s="38">
        <f>IF(B2185="","",IF('02_대상물건입력'!B6="",1,IF(ISNUMBER(SEARCH('02_대상물건입력'!B6,B2185)),1,0)))</f>
        <v>0</v>
      </c>
      <c r="P2185" s="38">
        <f>IF(L2185="","",IF('02_대상물건입력'!B15="",0,IF(ISNUMBER(SEARCH('02_대상물건입력'!B15,L2185)),1,0)))</f>
        <v>0</v>
      </c>
      <c r="Q2185" s="38">
        <f>IF(D2185="","",IF('02_대상물건입력'!B8="",0,IF(ISNUMBER(SEARCH('02_대상물건입력'!B8,D2185)),1,0)))</f>
        <v>0</v>
      </c>
      <c r="R2185" s="44" t="str">
        <f>IFERROR(ABS(E2185-'02_대상물건입력'!B11)/'02_대상물건입력'!B11,"")</f>
        <v/>
      </c>
      <c r="S2185" s="38" t="str">
        <f>IFERROR(ABS(J2185-'02_대상물건입력'!B10),"")</f>
        <v/>
      </c>
      <c r="T2185" s="38" t="str">
        <f>IFERROR(ABS('01_설정'!B4-F2185),"")</f>
        <v/>
      </c>
      <c r="U2185" s="38" t="str">
        <f>IFERROR(ABS(K2185-YEAR('02_대상물건입력'!B14)),"")</f>
        <v/>
      </c>
      <c r="V2185" s="38" t="str">
        <f>IF(B2185="","",IF(AND(E2185&gt;0,F2185&gt;0,H2185&gt;0,OR('04A_국토부원자료'!P2186="",'04A_국토부원자료'!P2186="-"),IF('01_설정'!B10=1,N2185=1,TRUE),R2185&lt;='01_설정'!B5,S2185&lt;='01_설정'!B6,T2185&lt;='01_설정'!B7,U2185&lt;='01_설정'!B8),"Y",""))</f>
        <v/>
      </c>
      <c r="W2185" s="40" t="str">
        <f>IF(V2185&lt;&gt;"Y","",MAX(0,(1-R2185/'01_설정'!B5))*'01_설정'!B14+MAX(0,(1-S2185/'01_설정'!B6))*'01_설정'!B15+MAX(0,(1-T2185/'01_설정'!B7))*'01_설정'!B16+MAX(0,(1-U2185/'01_설정'!B8))*'01_설정'!B17+O2185*'01_설정'!B11+Q2185*'01_설정'!B12+P2185*'01_설정'!B13)</f>
        <v/>
      </c>
      <c r="X2185" s="38" t="str">
        <f>IF(W2185="","",1+COUNTIFS($W$4:$W$3003,"&gt;"&amp;W2185)+COUNTIFS($W$4:W2185,W2185)-1)</f>
        <v/>
      </c>
    </row>
    <row r="2186" spans="1:24" ht="16.5">
      <c r="A2186" s="38" t="str">
        <f>IF('04A_국토부원자료'!A2187="","",ROW()-3)</f>
        <v/>
      </c>
      <c r="B2186" s="39">
        <f>IFERROR('04A_국토부원자료'!B2187,"")</f>
        <v>0</v>
      </c>
      <c r="C2186" s="39" t="str">
        <f>IF(B2186="","",IF('04A_국토부원자료'!C2187&lt;&gt;"",'04A_국토부원자료'!C2187,TRIM('04A_국토부원자료'!D2187&amp;IF('04A_국토부원자료'!E2187&lt;&gt;"","-"&amp;'04A_국토부원자료'!E2187,""))))</f>
        <v/>
      </c>
      <c r="D2186" s="39">
        <f>IFERROR('04A_국토부원자료'!F2187,"")</f>
        <v>0</v>
      </c>
      <c r="E2186" s="40" t="str">
        <f>IFERROR(VALUE(SUBSTITUTE('04A_국토부원자료'!G2187,",","")),"")</f>
        <v/>
      </c>
      <c r="F2186" s="41" t="str">
        <f>IFERROR(IF(AND('04A_국토부원자료'!H2187&lt;&gt;"",'04A_국토부원자료'!I2187&lt;&gt;""),DATE(INT(VALUE(SUBSTITUTE('04A_국토부원자료'!H2187,",",""))/100),MOD(VALUE(SUBSTITUTE('04A_국토부원자료'!H2187,",","")),100),VALUE(SUBSTITUTE('04A_국토부원자료'!I2187,",",""))),""),"")</f>
        <v/>
      </c>
      <c r="G2186" s="42" t="str">
        <f>IFERROR(VALUE(SUBSTITUTE('04A_국토부원자료'!J2187,",","")),"")</f>
        <v/>
      </c>
      <c r="H2186" s="43" t="str">
        <f t="shared" si="68"/>
        <v/>
      </c>
      <c r="I2186" s="43" t="str">
        <f t="shared" si="69"/>
        <v/>
      </c>
      <c r="J2186" s="38" t="str">
        <f>IFERROR(VALUE(SUBSTITUTE('04A_국토부원자료'!K2187,",","")),"")</f>
        <v/>
      </c>
      <c r="K2186" s="38" t="str">
        <f>IFERROR(VALUE(SUBSTITUTE('04A_국토부원자료'!N2187,",","")),"")</f>
        <v/>
      </c>
      <c r="L2186" s="39">
        <f>IFERROR('04A_국토부원자료'!O2187,"")</f>
        <v>0</v>
      </c>
      <c r="M2186" s="39">
        <f>IFERROR('04A_국토부원자료'!Q2187,"")</f>
        <v>0</v>
      </c>
      <c r="N2186" s="38">
        <f>IF(B2186="","",IF('02_대상물건입력'!B5="",1,IF(ISNUMBER(SEARCH('02_대상물건입력'!B5,B2186)),1,0)))</f>
        <v>0</v>
      </c>
      <c r="O2186" s="38">
        <f>IF(B2186="","",IF('02_대상물건입력'!B6="",1,IF(ISNUMBER(SEARCH('02_대상물건입력'!B6,B2186)),1,0)))</f>
        <v>0</v>
      </c>
      <c r="P2186" s="38">
        <f>IF(L2186="","",IF('02_대상물건입력'!B15="",0,IF(ISNUMBER(SEARCH('02_대상물건입력'!B15,L2186)),1,0)))</f>
        <v>0</v>
      </c>
      <c r="Q2186" s="38">
        <f>IF(D2186="","",IF('02_대상물건입력'!B8="",0,IF(ISNUMBER(SEARCH('02_대상물건입력'!B8,D2186)),1,0)))</f>
        <v>0</v>
      </c>
      <c r="R2186" s="44" t="str">
        <f>IFERROR(ABS(E2186-'02_대상물건입력'!B11)/'02_대상물건입력'!B11,"")</f>
        <v/>
      </c>
      <c r="S2186" s="38" t="str">
        <f>IFERROR(ABS(J2186-'02_대상물건입력'!B10),"")</f>
        <v/>
      </c>
      <c r="T2186" s="38" t="str">
        <f>IFERROR(ABS('01_설정'!B4-F2186),"")</f>
        <v/>
      </c>
      <c r="U2186" s="38" t="str">
        <f>IFERROR(ABS(K2186-YEAR('02_대상물건입력'!B14)),"")</f>
        <v/>
      </c>
      <c r="V2186" s="38" t="str">
        <f>IF(B2186="","",IF(AND(E2186&gt;0,F2186&gt;0,H2186&gt;0,OR('04A_국토부원자료'!P2187="",'04A_국토부원자료'!P2187="-"),IF('01_설정'!B10=1,N2186=1,TRUE),R2186&lt;='01_설정'!B5,S2186&lt;='01_설정'!B6,T2186&lt;='01_설정'!B7,U2186&lt;='01_설정'!B8),"Y",""))</f>
        <v/>
      </c>
      <c r="W2186" s="40" t="str">
        <f>IF(V2186&lt;&gt;"Y","",MAX(0,(1-R2186/'01_설정'!B5))*'01_설정'!B14+MAX(0,(1-S2186/'01_설정'!B6))*'01_설정'!B15+MAX(0,(1-T2186/'01_설정'!B7))*'01_설정'!B16+MAX(0,(1-U2186/'01_설정'!B8))*'01_설정'!B17+O2186*'01_설정'!B11+Q2186*'01_설정'!B12+P2186*'01_설정'!B13)</f>
        <v/>
      </c>
      <c r="X2186" s="38" t="str">
        <f>IF(W2186="","",1+COUNTIFS($W$4:$W$3003,"&gt;"&amp;W2186)+COUNTIFS($W$4:W2186,W2186)-1)</f>
        <v/>
      </c>
    </row>
    <row r="2187" spans="1:24" ht="16.5">
      <c r="A2187" s="38" t="str">
        <f>IF('04A_국토부원자료'!A2188="","",ROW()-3)</f>
        <v/>
      </c>
      <c r="B2187" s="39">
        <f>IFERROR('04A_국토부원자료'!B2188,"")</f>
        <v>0</v>
      </c>
      <c r="C2187" s="39" t="str">
        <f>IF(B2187="","",IF('04A_국토부원자료'!C2188&lt;&gt;"",'04A_국토부원자료'!C2188,TRIM('04A_국토부원자료'!D2188&amp;IF('04A_국토부원자료'!E2188&lt;&gt;"","-"&amp;'04A_국토부원자료'!E2188,""))))</f>
        <v/>
      </c>
      <c r="D2187" s="39">
        <f>IFERROR('04A_국토부원자료'!F2188,"")</f>
        <v>0</v>
      </c>
      <c r="E2187" s="40" t="str">
        <f>IFERROR(VALUE(SUBSTITUTE('04A_국토부원자료'!G2188,",","")),"")</f>
        <v/>
      </c>
      <c r="F2187" s="41" t="str">
        <f>IFERROR(IF(AND('04A_국토부원자료'!H2188&lt;&gt;"",'04A_국토부원자료'!I2188&lt;&gt;""),DATE(INT(VALUE(SUBSTITUTE('04A_국토부원자료'!H2188,",",""))/100),MOD(VALUE(SUBSTITUTE('04A_국토부원자료'!H2188,",","")),100),VALUE(SUBSTITUTE('04A_국토부원자료'!I2188,",",""))),""),"")</f>
        <v/>
      </c>
      <c r="G2187" s="42" t="str">
        <f>IFERROR(VALUE(SUBSTITUTE('04A_국토부원자료'!J2188,",","")),"")</f>
        <v/>
      </c>
      <c r="H2187" s="43" t="str">
        <f t="shared" si="68"/>
        <v/>
      </c>
      <c r="I2187" s="43" t="str">
        <f t="shared" si="69"/>
        <v/>
      </c>
      <c r="J2187" s="38" t="str">
        <f>IFERROR(VALUE(SUBSTITUTE('04A_국토부원자료'!K2188,",","")),"")</f>
        <v/>
      </c>
      <c r="K2187" s="38" t="str">
        <f>IFERROR(VALUE(SUBSTITUTE('04A_국토부원자료'!N2188,",","")),"")</f>
        <v/>
      </c>
      <c r="L2187" s="39">
        <f>IFERROR('04A_국토부원자료'!O2188,"")</f>
        <v>0</v>
      </c>
      <c r="M2187" s="39">
        <f>IFERROR('04A_국토부원자료'!Q2188,"")</f>
        <v>0</v>
      </c>
      <c r="N2187" s="38">
        <f>IF(B2187="","",IF('02_대상물건입력'!B5="",1,IF(ISNUMBER(SEARCH('02_대상물건입력'!B5,B2187)),1,0)))</f>
        <v>0</v>
      </c>
      <c r="O2187" s="38">
        <f>IF(B2187="","",IF('02_대상물건입력'!B6="",1,IF(ISNUMBER(SEARCH('02_대상물건입력'!B6,B2187)),1,0)))</f>
        <v>0</v>
      </c>
      <c r="P2187" s="38">
        <f>IF(L2187="","",IF('02_대상물건입력'!B15="",0,IF(ISNUMBER(SEARCH('02_대상물건입력'!B15,L2187)),1,0)))</f>
        <v>0</v>
      </c>
      <c r="Q2187" s="38">
        <f>IF(D2187="","",IF('02_대상물건입력'!B8="",0,IF(ISNUMBER(SEARCH('02_대상물건입력'!B8,D2187)),1,0)))</f>
        <v>0</v>
      </c>
      <c r="R2187" s="44" t="str">
        <f>IFERROR(ABS(E2187-'02_대상물건입력'!B11)/'02_대상물건입력'!B11,"")</f>
        <v/>
      </c>
      <c r="S2187" s="38" t="str">
        <f>IFERROR(ABS(J2187-'02_대상물건입력'!B10),"")</f>
        <v/>
      </c>
      <c r="T2187" s="38" t="str">
        <f>IFERROR(ABS('01_설정'!B4-F2187),"")</f>
        <v/>
      </c>
      <c r="U2187" s="38" t="str">
        <f>IFERROR(ABS(K2187-YEAR('02_대상물건입력'!B14)),"")</f>
        <v/>
      </c>
      <c r="V2187" s="38" t="str">
        <f>IF(B2187="","",IF(AND(E2187&gt;0,F2187&gt;0,H2187&gt;0,OR('04A_국토부원자료'!P2188="",'04A_국토부원자료'!P2188="-"),IF('01_설정'!B10=1,N2187=1,TRUE),R2187&lt;='01_설정'!B5,S2187&lt;='01_설정'!B6,T2187&lt;='01_설정'!B7,U2187&lt;='01_설정'!B8),"Y",""))</f>
        <v/>
      </c>
      <c r="W2187" s="40" t="str">
        <f>IF(V2187&lt;&gt;"Y","",MAX(0,(1-R2187/'01_설정'!B5))*'01_설정'!B14+MAX(0,(1-S2187/'01_설정'!B6))*'01_설정'!B15+MAX(0,(1-T2187/'01_설정'!B7))*'01_설정'!B16+MAX(0,(1-U2187/'01_설정'!B8))*'01_설정'!B17+O2187*'01_설정'!B11+Q2187*'01_설정'!B12+P2187*'01_설정'!B13)</f>
        <v/>
      </c>
      <c r="X2187" s="38" t="str">
        <f>IF(W2187="","",1+COUNTIFS($W$4:$W$3003,"&gt;"&amp;W2187)+COUNTIFS($W$4:W2187,W2187)-1)</f>
        <v/>
      </c>
    </row>
    <row r="2188" spans="1:24" ht="16.5">
      <c r="A2188" s="38" t="str">
        <f>IF('04A_국토부원자료'!A2189="","",ROW()-3)</f>
        <v/>
      </c>
      <c r="B2188" s="39">
        <f>IFERROR('04A_국토부원자료'!B2189,"")</f>
        <v>0</v>
      </c>
      <c r="C2188" s="39" t="str">
        <f>IF(B2188="","",IF('04A_국토부원자료'!C2189&lt;&gt;"",'04A_국토부원자료'!C2189,TRIM('04A_국토부원자료'!D2189&amp;IF('04A_국토부원자료'!E2189&lt;&gt;"","-"&amp;'04A_국토부원자료'!E2189,""))))</f>
        <v/>
      </c>
      <c r="D2188" s="39">
        <f>IFERROR('04A_국토부원자료'!F2189,"")</f>
        <v>0</v>
      </c>
      <c r="E2188" s="40" t="str">
        <f>IFERROR(VALUE(SUBSTITUTE('04A_국토부원자료'!G2189,",","")),"")</f>
        <v/>
      </c>
      <c r="F2188" s="41" t="str">
        <f>IFERROR(IF(AND('04A_국토부원자료'!H2189&lt;&gt;"",'04A_국토부원자료'!I2189&lt;&gt;""),DATE(INT(VALUE(SUBSTITUTE('04A_국토부원자료'!H2189,",",""))/100),MOD(VALUE(SUBSTITUTE('04A_국토부원자료'!H2189,",","")),100),VALUE(SUBSTITUTE('04A_국토부원자료'!I2189,",",""))),""),"")</f>
        <v/>
      </c>
      <c r="G2188" s="42" t="str">
        <f>IFERROR(VALUE(SUBSTITUTE('04A_국토부원자료'!J2189,",","")),"")</f>
        <v/>
      </c>
      <c r="H2188" s="43" t="str">
        <f t="shared" si="68"/>
        <v/>
      </c>
      <c r="I2188" s="43" t="str">
        <f t="shared" si="69"/>
        <v/>
      </c>
      <c r="J2188" s="38" t="str">
        <f>IFERROR(VALUE(SUBSTITUTE('04A_국토부원자료'!K2189,",","")),"")</f>
        <v/>
      </c>
      <c r="K2188" s="38" t="str">
        <f>IFERROR(VALUE(SUBSTITUTE('04A_국토부원자료'!N2189,",","")),"")</f>
        <v/>
      </c>
      <c r="L2188" s="39">
        <f>IFERROR('04A_국토부원자료'!O2189,"")</f>
        <v>0</v>
      </c>
      <c r="M2188" s="39">
        <f>IFERROR('04A_국토부원자료'!Q2189,"")</f>
        <v>0</v>
      </c>
      <c r="N2188" s="38">
        <f>IF(B2188="","",IF('02_대상물건입력'!B5="",1,IF(ISNUMBER(SEARCH('02_대상물건입력'!B5,B2188)),1,0)))</f>
        <v>0</v>
      </c>
      <c r="O2188" s="38">
        <f>IF(B2188="","",IF('02_대상물건입력'!B6="",1,IF(ISNUMBER(SEARCH('02_대상물건입력'!B6,B2188)),1,0)))</f>
        <v>0</v>
      </c>
      <c r="P2188" s="38">
        <f>IF(L2188="","",IF('02_대상물건입력'!B15="",0,IF(ISNUMBER(SEARCH('02_대상물건입력'!B15,L2188)),1,0)))</f>
        <v>0</v>
      </c>
      <c r="Q2188" s="38">
        <f>IF(D2188="","",IF('02_대상물건입력'!B8="",0,IF(ISNUMBER(SEARCH('02_대상물건입력'!B8,D2188)),1,0)))</f>
        <v>0</v>
      </c>
      <c r="R2188" s="44" t="str">
        <f>IFERROR(ABS(E2188-'02_대상물건입력'!B11)/'02_대상물건입력'!B11,"")</f>
        <v/>
      </c>
      <c r="S2188" s="38" t="str">
        <f>IFERROR(ABS(J2188-'02_대상물건입력'!B10),"")</f>
        <v/>
      </c>
      <c r="T2188" s="38" t="str">
        <f>IFERROR(ABS('01_설정'!B4-F2188),"")</f>
        <v/>
      </c>
      <c r="U2188" s="38" t="str">
        <f>IFERROR(ABS(K2188-YEAR('02_대상물건입력'!B14)),"")</f>
        <v/>
      </c>
      <c r="V2188" s="38" t="str">
        <f>IF(B2188="","",IF(AND(E2188&gt;0,F2188&gt;0,H2188&gt;0,OR('04A_국토부원자료'!P2189="",'04A_국토부원자료'!P2189="-"),IF('01_설정'!B10=1,N2188=1,TRUE),R2188&lt;='01_설정'!B5,S2188&lt;='01_설정'!B6,T2188&lt;='01_설정'!B7,U2188&lt;='01_설정'!B8),"Y",""))</f>
        <v/>
      </c>
      <c r="W2188" s="40" t="str">
        <f>IF(V2188&lt;&gt;"Y","",MAX(0,(1-R2188/'01_설정'!B5))*'01_설정'!B14+MAX(0,(1-S2188/'01_설정'!B6))*'01_설정'!B15+MAX(0,(1-T2188/'01_설정'!B7))*'01_설정'!B16+MAX(0,(1-U2188/'01_설정'!B8))*'01_설정'!B17+O2188*'01_설정'!B11+Q2188*'01_설정'!B12+P2188*'01_설정'!B13)</f>
        <v/>
      </c>
      <c r="X2188" s="38" t="str">
        <f>IF(W2188="","",1+COUNTIFS($W$4:$W$3003,"&gt;"&amp;W2188)+COUNTIFS($W$4:W2188,W2188)-1)</f>
        <v/>
      </c>
    </row>
    <row r="2189" spans="1:24" ht="16.5">
      <c r="A2189" s="38" t="str">
        <f>IF('04A_국토부원자료'!A2190="","",ROW()-3)</f>
        <v/>
      </c>
      <c r="B2189" s="39">
        <f>IFERROR('04A_국토부원자료'!B2190,"")</f>
        <v>0</v>
      </c>
      <c r="C2189" s="39" t="str">
        <f>IF(B2189="","",IF('04A_국토부원자료'!C2190&lt;&gt;"",'04A_국토부원자료'!C2190,TRIM('04A_국토부원자료'!D2190&amp;IF('04A_국토부원자료'!E2190&lt;&gt;"","-"&amp;'04A_국토부원자료'!E2190,""))))</f>
        <v/>
      </c>
      <c r="D2189" s="39">
        <f>IFERROR('04A_국토부원자료'!F2190,"")</f>
        <v>0</v>
      </c>
      <c r="E2189" s="40" t="str">
        <f>IFERROR(VALUE(SUBSTITUTE('04A_국토부원자료'!G2190,",","")),"")</f>
        <v/>
      </c>
      <c r="F2189" s="41" t="str">
        <f>IFERROR(IF(AND('04A_국토부원자료'!H2190&lt;&gt;"",'04A_국토부원자료'!I2190&lt;&gt;""),DATE(INT(VALUE(SUBSTITUTE('04A_국토부원자료'!H2190,",",""))/100),MOD(VALUE(SUBSTITUTE('04A_국토부원자료'!H2190,",","")),100),VALUE(SUBSTITUTE('04A_국토부원자료'!I2190,",",""))),""),"")</f>
        <v/>
      </c>
      <c r="G2189" s="42" t="str">
        <f>IFERROR(VALUE(SUBSTITUTE('04A_국토부원자료'!J2190,",","")),"")</f>
        <v/>
      </c>
      <c r="H2189" s="43" t="str">
        <f t="shared" si="68"/>
        <v/>
      </c>
      <c r="I2189" s="43" t="str">
        <f t="shared" si="69"/>
        <v/>
      </c>
      <c r="J2189" s="38" t="str">
        <f>IFERROR(VALUE(SUBSTITUTE('04A_국토부원자료'!K2190,",","")),"")</f>
        <v/>
      </c>
      <c r="K2189" s="38" t="str">
        <f>IFERROR(VALUE(SUBSTITUTE('04A_국토부원자료'!N2190,",","")),"")</f>
        <v/>
      </c>
      <c r="L2189" s="39">
        <f>IFERROR('04A_국토부원자료'!O2190,"")</f>
        <v>0</v>
      </c>
      <c r="M2189" s="39">
        <f>IFERROR('04A_국토부원자료'!Q2190,"")</f>
        <v>0</v>
      </c>
      <c r="N2189" s="38">
        <f>IF(B2189="","",IF('02_대상물건입력'!B5="",1,IF(ISNUMBER(SEARCH('02_대상물건입력'!B5,B2189)),1,0)))</f>
        <v>0</v>
      </c>
      <c r="O2189" s="38">
        <f>IF(B2189="","",IF('02_대상물건입력'!B6="",1,IF(ISNUMBER(SEARCH('02_대상물건입력'!B6,B2189)),1,0)))</f>
        <v>0</v>
      </c>
      <c r="P2189" s="38">
        <f>IF(L2189="","",IF('02_대상물건입력'!B15="",0,IF(ISNUMBER(SEARCH('02_대상물건입력'!B15,L2189)),1,0)))</f>
        <v>0</v>
      </c>
      <c r="Q2189" s="38">
        <f>IF(D2189="","",IF('02_대상물건입력'!B8="",0,IF(ISNUMBER(SEARCH('02_대상물건입력'!B8,D2189)),1,0)))</f>
        <v>0</v>
      </c>
      <c r="R2189" s="44" t="str">
        <f>IFERROR(ABS(E2189-'02_대상물건입력'!B11)/'02_대상물건입력'!B11,"")</f>
        <v/>
      </c>
      <c r="S2189" s="38" t="str">
        <f>IFERROR(ABS(J2189-'02_대상물건입력'!B10),"")</f>
        <v/>
      </c>
      <c r="T2189" s="38" t="str">
        <f>IFERROR(ABS('01_설정'!B4-F2189),"")</f>
        <v/>
      </c>
      <c r="U2189" s="38" t="str">
        <f>IFERROR(ABS(K2189-YEAR('02_대상물건입력'!B14)),"")</f>
        <v/>
      </c>
      <c r="V2189" s="38" t="str">
        <f>IF(B2189="","",IF(AND(E2189&gt;0,F2189&gt;0,H2189&gt;0,OR('04A_국토부원자료'!P2190="",'04A_국토부원자료'!P2190="-"),IF('01_설정'!B10=1,N2189=1,TRUE),R2189&lt;='01_설정'!B5,S2189&lt;='01_설정'!B6,T2189&lt;='01_설정'!B7,U2189&lt;='01_설정'!B8),"Y",""))</f>
        <v/>
      </c>
      <c r="W2189" s="40" t="str">
        <f>IF(V2189&lt;&gt;"Y","",MAX(0,(1-R2189/'01_설정'!B5))*'01_설정'!B14+MAX(0,(1-S2189/'01_설정'!B6))*'01_설정'!B15+MAX(0,(1-T2189/'01_설정'!B7))*'01_설정'!B16+MAX(0,(1-U2189/'01_설정'!B8))*'01_설정'!B17+O2189*'01_설정'!B11+Q2189*'01_설정'!B12+P2189*'01_설정'!B13)</f>
        <v/>
      </c>
      <c r="X2189" s="38" t="str">
        <f>IF(W2189="","",1+COUNTIFS($W$4:$W$3003,"&gt;"&amp;W2189)+COUNTIFS($W$4:W2189,W2189)-1)</f>
        <v/>
      </c>
    </row>
    <row r="2190" spans="1:24" ht="16.5">
      <c r="A2190" s="38" t="str">
        <f>IF('04A_국토부원자료'!A2191="","",ROW()-3)</f>
        <v/>
      </c>
      <c r="B2190" s="39">
        <f>IFERROR('04A_국토부원자료'!B2191,"")</f>
        <v>0</v>
      </c>
      <c r="C2190" s="39" t="str">
        <f>IF(B2190="","",IF('04A_국토부원자료'!C2191&lt;&gt;"",'04A_국토부원자료'!C2191,TRIM('04A_국토부원자료'!D2191&amp;IF('04A_국토부원자료'!E2191&lt;&gt;"","-"&amp;'04A_국토부원자료'!E2191,""))))</f>
        <v/>
      </c>
      <c r="D2190" s="39">
        <f>IFERROR('04A_국토부원자료'!F2191,"")</f>
        <v>0</v>
      </c>
      <c r="E2190" s="40" t="str">
        <f>IFERROR(VALUE(SUBSTITUTE('04A_국토부원자료'!G2191,",","")),"")</f>
        <v/>
      </c>
      <c r="F2190" s="41" t="str">
        <f>IFERROR(IF(AND('04A_국토부원자료'!H2191&lt;&gt;"",'04A_국토부원자료'!I2191&lt;&gt;""),DATE(INT(VALUE(SUBSTITUTE('04A_국토부원자료'!H2191,",",""))/100),MOD(VALUE(SUBSTITUTE('04A_국토부원자료'!H2191,",","")),100),VALUE(SUBSTITUTE('04A_국토부원자료'!I2191,",",""))),""),"")</f>
        <v/>
      </c>
      <c r="G2190" s="42" t="str">
        <f>IFERROR(VALUE(SUBSTITUTE('04A_국토부원자료'!J2191,",","")),"")</f>
        <v/>
      </c>
      <c r="H2190" s="43" t="str">
        <f t="shared" si="68"/>
        <v/>
      </c>
      <c r="I2190" s="43" t="str">
        <f t="shared" si="69"/>
        <v/>
      </c>
      <c r="J2190" s="38" t="str">
        <f>IFERROR(VALUE(SUBSTITUTE('04A_국토부원자료'!K2191,",","")),"")</f>
        <v/>
      </c>
      <c r="K2190" s="38" t="str">
        <f>IFERROR(VALUE(SUBSTITUTE('04A_국토부원자료'!N2191,",","")),"")</f>
        <v/>
      </c>
      <c r="L2190" s="39">
        <f>IFERROR('04A_국토부원자료'!O2191,"")</f>
        <v>0</v>
      </c>
      <c r="M2190" s="39">
        <f>IFERROR('04A_국토부원자료'!Q2191,"")</f>
        <v>0</v>
      </c>
      <c r="N2190" s="38">
        <f>IF(B2190="","",IF('02_대상물건입력'!B5="",1,IF(ISNUMBER(SEARCH('02_대상물건입력'!B5,B2190)),1,0)))</f>
        <v>0</v>
      </c>
      <c r="O2190" s="38">
        <f>IF(B2190="","",IF('02_대상물건입력'!B6="",1,IF(ISNUMBER(SEARCH('02_대상물건입력'!B6,B2190)),1,0)))</f>
        <v>0</v>
      </c>
      <c r="P2190" s="38">
        <f>IF(L2190="","",IF('02_대상물건입력'!B15="",0,IF(ISNUMBER(SEARCH('02_대상물건입력'!B15,L2190)),1,0)))</f>
        <v>0</v>
      </c>
      <c r="Q2190" s="38">
        <f>IF(D2190="","",IF('02_대상물건입력'!B8="",0,IF(ISNUMBER(SEARCH('02_대상물건입력'!B8,D2190)),1,0)))</f>
        <v>0</v>
      </c>
      <c r="R2190" s="44" t="str">
        <f>IFERROR(ABS(E2190-'02_대상물건입력'!B11)/'02_대상물건입력'!B11,"")</f>
        <v/>
      </c>
      <c r="S2190" s="38" t="str">
        <f>IFERROR(ABS(J2190-'02_대상물건입력'!B10),"")</f>
        <v/>
      </c>
      <c r="T2190" s="38" t="str">
        <f>IFERROR(ABS('01_설정'!B4-F2190),"")</f>
        <v/>
      </c>
      <c r="U2190" s="38" t="str">
        <f>IFERROR(ABS(K2190-YEAR('02_대상물건입력'!B14)),"")</f>
        <v/>
      </c>
      <c r="V2190" s="38" t="str">
        <f>IF(B2190="","",IF(AND(E2190&gt;0,F2190&gt;0,H2190&gt;0,OR('04A_국토부원자료'!P2191="",'04A_국토부원자료'!P2191="-"),IF('01_설정'!B10=1,N2190=1,TRUE),R2190&lt;='01_설정'!B5,S2190&lt;='01_설정'!B6,T2190&lt;='01_설정'!B7,U2190&lt;='01_설정'!B8),"Y",""))</f>
        <v/>
      </c>
      <c r="W2190" s="40" t="str">
        <f>IF(V2190&lt;&gt;"Y","",MAX(0,(1-R2190/'01_설정'!B5))*'01_설정'!B14+MAX(0,(1-S2190/'01_설정'!B6))*'01_설정'!B15+MAX(0,(1-T2190/'01_설정'!B7))*'01_설정'!B16+MAX(0,(1-U2190/'01_설정'!B8))*'01_설정'!B17+O2190*'01_설정'!B11+Q2190*'01_설정'!B12+P2190*'01_설정'!B13)</f>
        <v/>
      </c>
      <c r="X2190" s="38" t="str">
        <f>IF(W2190="","",1+COUNTIFS($W$4:$W$3003,"&gt;"&amp;W2190)+COUNTIFS($W$4:W2190,W2190)-1)</f>
        <v/>
      </c>
    </row>
    <row r="2191" spans="1:24" ht="16.5">
      <c r="A2191" s="38" t="str">
        <f>IF('04A_국토부원자료'!A2192="","",ROW()-3)</f>
        <v/>
      </c>
      <c r="B2191" s="39">
        <f>IFERROR('04A_국토부원자료'!B2192,"")</f>
        <v>0</v>
      </c>
      <c r="C2191" s="39" t="str">
        <f>IF(B2191="","",IF('04A_국토부원자료'!C2192&lt;&gt;"",'04A_국토부원자료'!C2192,TRIM('04A_국토부원자료'!D2192&amp;IF('04A_국토부원자료'!E2192&lt;&gt;"","-"&amp;'04A_국토부원자료'!E2192,""))))</f>
        <v/>
      </c>
      <c r="D2191" s="39">
        <f>IFERROR('04A_국토부원자료'!F2192,"")</f>
        <v>0</v>
      </c>
      <c r="E2191" s="40" t="str">
        <f>IFERROR(VALUE(SUBSTITUTE('04A_국토부원자료'!G2192,",","")),"")</f>
        <v/>
      </c>
      <c r="F2191" s="41" t="str">
        <f>IFERROR(IF(AND('04A_국토부원자료'!H2192&lt;&gt;"",'04A_국토부원자료'!I2192&lt;&gt;""),DATE(INT(VALUE(SUBSTITUTE('04A_국토부원자료'!H2192,",",""))/100),MOD(VALUE(SUBSTITUTE('04A_국토부원자료'!H2192,",","")),100),VALUE(SUBSTITUTE('04A_국토부원자료'!I2192,",",""))),""),"")</f>
        <v/>
      </c>
      <c r="G2191" s="42" t="str">
        <f>IFERROR(VALUE(SUBSTITUTE('04A_국토부원자료'!J2192,",","")),"")</f>
        <v/>
      </c>
      <c r="H2191" s="43" t="str">
        <f t="shared" si="68"/>
        <v/>
      </c>
      <c r="I2191" s="43" t="str">
        <f t="shared" si="69"/>
        <v/>
      </c>
      <c r="J2191" s="38" t="str">
        <f>IFERROR(VALUE(SUBSTITUTE('04A_국토부원자료'!K2192,",","")),"")</f>
        <v/>
      </c>
      <c r="K2191" s="38" t="str">
        <f>IFERROR(VALUE(SUBSTITUTE('04A_국토부원자료'!N2192,",","")),"")</f>
        <v/>
      </c>
      <c r="L2191" s="39">
        <f>IFERROR('04A_국토부원자료'!O2192,"")</f>
        <v>0</v>
      </c>
      <c r="M2191" s="39">
        <f>IFERROR('04A_국토부원자료'!Q2192,"")</f>
        <v>0</v>
      </c>
      <c r="N2191" s="38">
        <f>IF(B2191="","",IF('02_대상물건입력'!B5="",1,IF(ISNUMBER(SEARCH('02_대상물건입력'!B5,B2191)),1,0)))</f>
        <v>0</v>
      </c>
      <c r="O2191" s="38">
        <f>IF(B2191="","",IF('02_대상물건입력'!B6="",1,IF(ISNUMBER(SEARCH('02_대상물건입력'!B6,B2191)),1,0)))</f>
        <v>0</v>
      </c>
      <c r="P2191" s="38">
        <f>IF(L2191="","",IF('02_대상물건입력'!B15="",0,IF(ISNUMBER(SEARCH('02_대상물건입력'!B15,L2191)),1,0)))</f>
        <v>0</v>
      </c>
      <c r="Q2191" s="38">
        <f>IF(D2191="","",IF('02_대상물건입력'!B8="",0,IF(ISNUMBER(SEARCH('02_대상물건입력'!B8,D2191)),1,0)))</f>
        <v>0</v>
      </c>
      <c r="R2191" s="44" t="str">
        <f>IFERROR(ABS(E2191-'02_대상물건입력'!B11)/'02_대상물건입력'!B11,"")</f>
        <v/>
      </c>
      <c r="S2191" s="38" t="str">
        <f>IFERROR(ABS(J2191-'02_대상물건입력'!B10),"")</f>
        <v/>
      </c>
      <c r="T2191" s="38" t="str">
        <f>IFERROR(ABS('01_설정'!B4-F2191),"")</f>
        <v/>
      </c>
      <c r="U2191" s="38" t="str">
        <f>IFERROR(ABS(K2191-YEAR('02_대상물건입력'!B14)),"")</f>
        <v/>
      </c>
      <c r="V2191" s="38" t="str">
        <f>IF(B2191="","",IF(AND(E2191&gt;0,F2191&gt;0,H2191&gt;0,OR('04A_국토부원자료'!P2192="",'04A_국토부원자료'!P2192="-"),IF('01_설정'!B10=1,N2191=1,TRUE),R2191&lt;='01_설정'!B5,S2191&lt;='01_설정'!B6,T2191&lt;='01_설정'!B7,U2191&lt;='01_설정'!B8),"Y",""))</f>
        <v/>
      </c>
      <c r="W2191" s="40" t="str">
        <f>IF(V2191&lt;&gt;"Y","",MAX(0,(1-R2191/'01_설정'!B5))*'01_설정'!B14+MAX(0,(1-S2191/'01_설정'!B6))*'01_설정'!B15+MAX(0,(1-T2191/'01_설정'!B7))*'01_설정'!B16+MAX(0,(1-U2191/'01_설정'!B8))*'01_설정'!B17+O2191*'01_설정'!B11+Q2191*'01_설정'!B12+P2191*'01_설정'!B13)</f>
        <v/>
      </c>
      <c r="X2191" s="38" t="str">
        <f>IF(W2191="","",1+COUNTIFS($W$4:$W$3003,"&gt;"&amp;W2191)+COUNTIFS($W$4:W2191,W2191)-1)</f>
        <v/>
      </c>
    </row>
    <row r="2192" spans="1:24" ht="16.5">
      <c r="A2192" s="38" t="str">
        <f>IF('04A_국토부원자료'!A2193="","",ROW()-3)</f>
        <v/>
      </c>
      <c r="B2192" s="39">
        <f>IFERROR('04A_국토부원자료'!B2193,"")</f>
        <v>0</v>
      </c>
      <c r="C2192" s="39" t="str">
        <f>IF(B2192="","",IF('04A_국토부원자료'!C2193&lt;&gt;"",'04A_국토부원자료'!C2193,TRIM('04A_국토부원자료'!D2193&amp;IF('04A_국토부원자료'!E2193&lt;&gt;"","-"&amp;'04A_국토부원자료'!E2193,""))))</f>
        <v/>
      </c>
      <c r="D2192" s="39">
        <f>IFERROR('04A_국토부원자료'!F2193,"")</f>
        <v>0</v>
      </c>
      <c r="E2192" s="40" t="str">
        <f>IFERROR(VALUE(SUBSTITUTE('04A_국토부원자료'!G2193,",","")),"")</f>
        <v/>
      </c>
      <c r="F2192" s="41" t="str">
        <f>IFERROR(IF(AND('04A_국토부원자료'!H2193&lt;&gt;"",'04A_국토부원자료'!I2193&lt;&gt;""),DATE(INT(VALUE(SUBSTITUTE('04A_국토부원자료'!H2193,",",""))/100),MOD(VALUE(SUBSTITUTE('04A_국토부원자료'!H2193,",","")),100),VALUE(SUBSTITUTE('04A_국토부원자료'!I2193,",",""))),""),"")</f>
        <v/>
      </c>
      <c r="G2192" s="42" t="str">
        <f>IFERROR(VALUE(SUBSTITUTE('04A_국토부원자료'!J2193,",","")),"")</f>
        <v/>
      </c>
      <c r="H2192" s="43" t="str">
        <f t="shared" si="68"/>
        <v/>
      </c>
      <c r="I2192" s="43" t="str">
        <f t="shared" si="69"/>
        <v/>
      </c>
      <c r="J2192" s="38" t="str">
        <f>IFERROR(VALUE(SUBSTITUTE('04A_국토부원자료'!K2193,",","")),"")</f>
        <v/>
      </c>
      <c r="K2192" s="38" t="str">
        <f>IFERROR(VALUE(SUBSTITUTE('04A_국토부원자료'!N2193,",","")),"")</f>
        <v/>
      </c>
      <c r="L2192" s="39">
        <f>IFERROR('04A_국토부원자료'!O2193,"")</f>
        <v>0</v>
      </c>
      <c r="M2192" s="39">
        <f>IFERROR('04A_국토부원자료'!Q2193,"")</f>
        <v>0</v>
      </c>
      <c r="N2192" s="38">
        <f>IF(B2192="","",IF('02_대상물건입력'!B5="",1,IF(ISNUMBER(SEARCH('02_대상물건입력'!B5,B2192)),1,0)))</f>
        <v>0</v>
      </c>
      <c r="O2192" s="38">
        <f>IF(B2192="","",IF('02_대상물건입력'!B6="",1,IF(ISNUMBER(SEARCH('02_대상물건입력'!B6,B2192)),1,0)))</f>
        <v>0</v>
      </c>
      <c r="P2192" s="38">
        <f>IF(L2192="","",IF('02_대상물건입력'!B15="",0,IF(ISNUMBER(SEARCH('02_대상물건입력'!B15,L2192)),1,0)))</f>
        <v>0</v>
      </c>
      <c r="Q2192" s="38">
        <f>IF(D2192="","",IF('02_대상물건입력'!B8="",0,IF(ISNUMBER(SEARCH('02_대상물건입력'!B8,D2192)),1,0)))</f>
        <v>0</v>
      </c>
      <c r="R2192" s="44" t="str">
        <f>IFERROR(ABS(E2192-'02_대상물건입력'!B11)/'02_대상물건입력'!B11,"")</f>
        <v/>
      </c>
      <c r="S2192" s="38" t="str">
        <f>IFERROR(ABS(J2192-'02_대상물건입력'!B10),"")</f>
        <v/>
      </c>
      <c r="T2192" s="38" t="str">
        <f>IFERROR(ABS('01_설정'!B4-F2192),"")</f>
        <v/>
      </c>
      <c r="U2192" s="38" t="str">
        <f>IFERROR(ABS(K2192-YEAR('02_대상물건입력'!B14)),"")</f>
        <v/>
      </c>
      <c r="V2192" s="38" t="str">
        <f>IF(B2192="","",IF(AND(E2192&gt;0,F2192&gt;0,H2192&gt;0,OR('04A_국토부원자료'!P2193="",'04A_국토부원자료'!P2193="-"),IF('01_설정'!B10=1,N2192=1,TRUE),R2192&lt;='01_설정'!B5,S2192&lt;='01_설정'!B6,T2192&lt;='01_설정'!B7,U2192&lt;='01_설정'!B8),"Y",""))</f>
        <v/>
      </c>
      <c r="W2192" s="40" t="str">
        <f>IF(V2192&lt;&gt;"Y","",MAX(0,(1-R2192/'01_설정'!B5))*'01_설정'!B14+MAX(0,(1-S2192/'01_설정'!B6))*'01_설정'!B15+MAX(0,(1-T2192/'01_설정'!B7))*'01_설정'!B16+MAX(0,(1-U2192/'01_설정'!B8))*'01_설정'!B17+O2192*'01_설정'!B11+Q2192*'01_설정'!B12+P2192*'01_설정'!B13)</f>
        <v/>
      </c>
      <c r="X2192" s="38" t="str">
        <f>IF(W2192="","",1+COUNTIFS($W$4:$W$3003,"&gt;"&amp;W2192)+COUNTIFS($W$4:W2192,W2192)-1)</f>
        <v/>
      </c>
    </row>
    <row r="2193" spans="1:24" ht="16.5">
      <c r="A2193" s="38" t="str">
        <f>IF('04A_국토부원자료'!A2194="","",ROW()-3)</f>
        <v/>
      </c>
      <c r="B2193" s="39">
        <f>IFERROR('04A_국토부원자료'!B2194,"")</f>
        <v>0</v>
      </c>
      <c r="C2193" s="39" t="str">
        <f>IF(B2193="","",IF('04A_국토부원자료'!C2194&lt;&gt;"",'04A_국토부원자료'!C2194,TRIM('04A_국토부원자료'!D2194&amp;IF('04A_국토부원자료'!E2194&lt;&gt;"","-"&amp;'04A_국토부원자료'!E2194,""))))</f>
        <v/>
      </c>
      <c r="D2193" s="39">
        <f>IFERROR('04A_국토부원자료'!F2194,"")</f>
        <v>0</v>
      </c>
      <c r="E2193" s="40" t="str">
        <f>IFERROR(VALUE(SUBSTITUTE('04A_국토부원자료'!G2194,",","")),"")</f>
        <v/>
      </c>
      <c r="F2193" s="41" t="str">
        <f>IFERROR(IF(AND('04A_국토부원자료'!H2194&lt;&gt;"",'04A_국토부원자료'!I2194&lt;&gt;""),DATE(INT(VALUE(SUBSTITUTE('04A_국토부원자료'!H2194,",",""))/100),MOD(VALUE(SUBSTITUTE('04A_국토부원자료'!H2194,",","")),100),VALUE(SUBSTITUTE('04A_국토부원자료'!I2194,",",""))),""),"")</f>
        <v/>
      </c>
      <c r="G2193" s="42" t="str">
        <f>IFERROR(VALUE(SUBSTITUTE('04A_국토부원자료'!J2194,",","")),"")</f>
        <v/>
      </c>
      <c r="H2193" s="43" t="str">
        <f t="shared" si="68"/>
        <v/>
      </c>
      <c r="I2193" s="43" t="str">
        <f t="shared" si="69"/>
        <v/>
      </c>
      <c r="J2193" s="38" t="str">
        <f>IFERROR(VALUE(SUBSTITUTE('04A_국토부원자료'!K2194,",","")),"")</f>
        <v/>
      </c>
      <c r="K2193" s="38" t="str">
        <f>IFERROR(VALUE(SUBSTITUTE('04A_국토부원자료'!N2194,",","")),"")</f>
        <v/>
      </c>
      <c r="L2193" s="39">
        <f>IFERROR('04A_국토부원자료'!O2194,"")</f>
        <v>0</v>
      </c>
      <c r="M2193" s="39">
        <f>IFERROR('04A_국토부원자료'!Q2194,"")</f>
        <v>0</v>
      </c>
      <c r="N2193" s="38">
        <f>IF(B2193="","",IF('02_대상물건입력'!B5="",1,IF(ISNUMBER(SEARCH('02_대상물건입력'!B5,B2193)),1,0)))</f>
        <v>0</v>
      </c>
      <c r="O2193" s="38">
        <f>IF(B2193="","",IF('02_대상물건입력'!B6="",1,IF(ISNUMBER(SEARCH('02_대상물건입력'!B6,B2193)),1,0)))</f>
        <v>0</v>
      </c>
      <c r="P2193" s="38">
        <f>IF(L2193="","",IF('02_대상물건입력'!B15="",0,IF(ISNUMBER(SEARCH('02_대상물건입력'!B15,L2193)),1,0)))</f>
        <v>0</v>
      </c>
      <c r="Q2193" s="38">
        <f>IF(D2193="","",IF('02_대상물건입력'!B8="",0,IF(ISNUMBER(SEARCH('02_대상물건입력'!B8,D2193)),1,0)))</f>
        <v>0</v>
      </c>
      <c r="R2193" s="44" t="str">
        <f>IFERROR(ABS(E2193-'02_대상물건입력'!B11)/'02_대상물건입력'!B11,"")</f>
        <v/>
      </c>
      <c r="S2193" s="38" t="str">
        <f>IFERROR(ABS(J2193-'02_대상물건입력'!B10),"")</f>
        <v/>
      </c>
      <c r="T2193" s="38" t="str">
        <f>IFERROR(ABS('01_설정'!B4-F2193),"")</f>
        <v/>
      </c>
      <c r="U2193" s="38" t="str">
        <f>IFERROR(ABS(K2193-YEAR('02_대상물건입력'!B14)),"")</f>
        <v/>
      </c>
      <c r="V2193" s="38" t="str">
        <f>IF(B2193="","",IF(AND(E2193&gt;0,F2193&gt;0,H2193&gt;0,OR('04A_국토부원자료'!P2194="",'04A_국토부원자료'!P2194="-"),IF('01_설정'!B10=1,N2193=1,TRUE),R2193&lt;='01_설정'!B5,S2193&lt;='01_설정'!B6,T2193&lt;='01_설정'!B7,U2193&lt;='01_설정'!B8),"Y",""))</f>
        <v/>
      </c>
      <c r="W2193" s="40" t="str">
        <f>IF(V2193&lt;&gt;"Y","",MAX(0,(1-R2193/'01_설정'!B5))*'01_설정'!B14+MAX(0,(1-S2193/'01_설정'!B6))*'01_설정'!B15+MAX(0,(1-T2193/'01_설정'!B7))*'01_설정'!B16+MAX(0,(1-U2193/'01_설정'!B8))*'01_설정'!B17+O2193*'01_설정'!B11+Q2193*'01_설정'!B12+P2193*'01_설정'!B13)</f>
        <v/>
      </c>
      <c r="X2193" s="38" t="str">
        <f>IF(W2193="","",1+COUNTIFS($W$4:$W$3003,"&gt;"&amp;W2193)+COUNTIFS($W$4:W2193,W2193)-1)</f>
        <v/>
      </c>
    </row>
    <row r="2194" spans="1:24" ht="16.5">
      <c r="A2194" s="38" t="str">
        <f>IF('04A_국토부원자료'!A2195="","",ROW()-3)</f>
        <v/>
      </c>
      <c r="B2194" s="39">
        <f>IFERROR('04A_국토부원자료'!B2195,"")</f>
        <v>0</v>
      </c>
      <c r="C2194" s="39" t="str">
        <f>IF(B2194="","",IF('04A_국토부원자료'!C2195&lt;&gt;"",'04A_국토부원자료'!C2195,TRIM('04A_국토부원자료'!D2195&amp;IF('04A_국토부원자료'!E2195&lt;&gt;"","-"&amp;'04A_국토부원자료'!E2195,""))))</f>
        <v/>
      </c>
      <c r="D2194" s="39">
        <f>IFERROR('04A_국토부원자료'!F2195,"")</f>
        <v>0</v>
      </c>
      <c r="E2194" s="40" t="str">
        <f>IFERROR(VALUE(SUBSTITUTE('04A_국토부원자료'!G2195,",","")),"")</f>
        <v/>
      </c>
      <c r="F2194" s="41" t="str">
        <f>IFERROR(IF(AND('04A_국토부원자료'!H2195&lt;&gt;"",'04A_국토부원자료'!I2195&lt;&gt;""),DATE(INT(VALUE(SUBSTITUTE('04A_국토부원자료'!H2195,",",""))/100),MOD(VALUE(SUBSTITUTE('04A_국토부원자료'!H2195,",","")),100),VALUE(SUBSTITUTE('04A_국토부원자료'!I2195,",",""))),""),"")</f>
        <v/>
      </c>
      <c r="G2194" s="42" t="str">
        <f>IFERROR(VALUE(SUBSTITUTE('04A_국토부원자료'!J2195,",","")),"")</f>
        <v/>
      </c>
      <c r="H2194" s="43" t="str">
        <f t="shared" si="68"/>
        <v/>
      </c>
      <c r="I2194" s="43" t="str">
        <f t="shared" si="69"/>
        <v/>
      </c>
      <c r="J2194" s="38" t="str">
        <f>IFERROR(VALUE(SUBSTITUTE('04A_국토부원자료'!K2195,",","")),"")</f>
        <v/>
      </c>
      <c r="K2194" s="38" t="str">
        <f>IFERROR(VALUE(SUBSTITUTE('04A_국토부원자료'!N2195,",","")),"")</f>
        <v/>
      </c>
      <c r="L2194" s="39">
        <f>IFERROR('04A_국토부원자료'!O2195,"")</f>
        <v>0</v>
      </c>
      <c r="M2194" s="39">
        <f>IFERROR('04A_국토부원자료'!Q2195,"")</f>
        <v>0</v>
      </c>
      <c r="N2194" s="38">
        <f>IF(B2194="","",IF('02_대상물건입력'!B5="",1,IF(ISNUMBER(SEARCH('02_대상물건입력'!B5,B2194)),1,0)))</f>
        <v>0</v>
      </c>
      <c r="O2194" s="38">
        <f>IF(B2194="","",IF('02_대상물건입력'!B6="",1,IF(ISNUMBER(SEARCH('02_대상물건입력'!B6,B2194)),1,0)))</f>
        <v>0</v>
      </c>
      <c r="P2194" s="38">
        <f>IF(L2194="","",IF('02_대상물건입력'!B15="",0,IF(ISNUMBER(SEARCH('02_대상물건입력'!B15,L2194)),1,0)))</f>
        <v>0</v>
      </c>
      <c r="Q2194" s="38">
        <f>IF(D2194="","",IF('02_대상물건입력'!B8="",0,IF(ISNUMBER(SEARCH('02_대상물건입력'!B8,D2194)),1,0)))</f>
        <v>0</v>
      </c>
      <c r="R2194" s="44" t="str">
        <f>IFERROR(ABS(E2194-'02_대상물건입력'!B11)/'02_대상물건입력'!B11,"")</f>
        <v/>
      </c>
      <c r="S2194" s="38" t="str">
        <f>IFERROR(ABS(J2194-'02_대상물건입력'!B10),"")</f>
        <v/>
      </c>
      <c r="T2194" s="38" t="str">
        <f>IFERROR(ABS('01_설정'!B4-F2194),"")</f>
        <v/>
      </c>
      <c r="U2194" s="38" t="str">
        <f>IFERROR(ABS(K2194-YEAR('02_대상물건입력'!B14)),"")</f>
        <v/>
      </c>
      <c r="V2194" s="38" t="str">
        <f>IF(B2194="","",IF(AND(E2194&gt;0,F2194&gt;0,H2194&gt;0,OR('04A_국토부원자료'!P2195="",'04A_국토부원자료'!P2195="-"),IF('01_설정'!B10=1,N2194=1,TRUE),R2194&lt;='01_설정'!B5,S2194&lt;='01_설정'!B6,T2194&lt;='01_설정'!B7,U2194&lt;='01_설정'!B8),"Y",""))</f>
        <v/>
      </c>
      <c r="W2194" s="40" t="str">
        <f>IF(V2194&lt;&gt;"Y","",MAX(0,(1-R2194/'01_설정'!B5))*'01_설정'!B14+MAX(0,(1-S2194/'01_설정'!B6))*'01_설정'!B15+MAX(0,(1-T2194/'01_설정'!B7))*'01_설정'!B16+MAX(0,(1-U2194/'01_설정'!B8))*'01_설정'!B17+O2194*'01_설정'!B11+Q2194*'01_설정'!B12+P2194*'01_설정'!B13)</f>
        <v/>
      </c>
      <c r="X2194" s="38" t="str">
        <f>IF(W2194="","",1+COUNTIFS($W$4:$W$3003,"&gt;"&amp;W2194)+COUNTIFS($W$4:W2194,W2194)-1)</f>
        <v/>
      </c>
    </row>
    <row r="2195" spans="1:24" ht="16.5">
      <c r="A2195" s="38" t="str">
        <f>IF('04A_국토부원자료'!A2196="","",ROW()-3)</f>
        <v/>
      </c>
      <c r="B2195" s="39">
        <f>IFERROR('04A_국토부원자료'!B2196,"")</f>
        <v>0</v>
      </c>
      <c r="C2195" s="39" t="str">
        <f>IF(B2195="","",IF('04A_국토부원자료'!C2196&lt;&gt;"",'04A_국토부원자료'!C2196,TRIM('04A_국토부원자료'!D2196&amp;IF('04A_국토부원자료'!E2196&lt;&gt;"","-"&amp;'04A_국토부원자료'!E2196,""))))</f>
        <v/>
      </c>
      <c r="D2195" s="39">
        <f>IFERROR('04A_국토부원자료'!F2196,"")</f>
        <v>0</v>
      </c>
      <c r="E2195" s="40" t="str">
        <f>IFERROR(VALUE(SUBSTITUTE('04A_국토부원자료'!G2196,",","")),"")</f>
        <v/>
      </c>
      <c r="F2195" s="41" t="str">
        <f>IFERROR(IF(AND('04A_국토부원자료'!H2196&lt;&gt;"",'04A_국토부원자료'!I2196&lt;&gt;""),DATE(INT(VALUE(SUBSTITUTE('04A_국토부원자료'!H2196,",",""))/100),MOD(VALUE(SUBSTITUTE('04A_국토부원자료'!H2196,",","")),100),VALUE(SUBSTITUTE('04A_국토부원자료'!I2196,",",""))),""),"")</f>
        <v/>
      </c>
      <c r="G2195" s="42" t="str">
        <f>IFERROR(VALUE(SUBSTITUTE('04A_국토부원자료'!J2196,",","")),"")</f>
        <v/>
      </c>
      <c r="H2195" s="43" t="str">
        <f t="shared" si="68"/>
        <v/>
      </c>
      <c r="I2195" s="43" t="str">
        <f t="shared" si="69"/>
        <v/>
      </c>
      <c r="J2195" s="38" t="str">
        <f>IFERROR(VALUE(SUBSTITUTE('04A_국토부원자료'!K2196,",","")),"")</f>
        <v/>
      </c>
      <c r="K2195" s="38" t="str">
        <f>IFERROR(VALUE(SUBSTITUTE('04A_국토부원자료'!N2196,",","")),"")</f>
        <v/>
      </c>
      <c r="L2195" s="39">
        <f>IFERROR('04A_국토부원자료'!O2196,"")</f>
        <v>0</v>
      </c>
      <c r="M2195" s="39">
        <f>IFERROR('04A_국토부원자료'!Q2196,"")</f>
        <v>0</v>
      </c>
      <c r="N2195" s="38">
        <f>IF(B2195="","",IF('02_대상물건입력'!B5="",1,IF(ISNUMBER(SEARCH('02_대상물건입력'!B5,B2195)),1,0)))</f>
        <v>0</v>
      </c>
      <c r="O2195" s="38">
        <f>IF(B2195="","",IF('02_대상물건입력'!B6="",1,IF(ISNUMBER(SEARCH('02_대상물건입력'!B6,B2195)),1,0)))</f>
        <v>0</v>
      </c>
      <c r="P2195" s="38">
        <f>IF(L2195="","",IF('02_대상물건입력'!B15="",0,IF(ISNUMBER(SEARCH('02_대상물건입력'!B15,L2195)),1,0)))</f>
        <v>0</v>
      </c>
      <c r="Q2195" s="38">
        <f>IF(D2195="","",IF('02_대상물건입력'!B8="",0,IF(ISNUMBER(SEARCH('02_대상물건입력'!B8,D2195)),1,0)))</f>
        <v>0</v>
      </c>
      <c r="R2195" s="44" t="str">
        <f>IFERROR(ABS(E2195-'02_대상물건입력'!B11)/'02_대상물건입력'!B11,"")</f>
        <v/>
      </c>
      <c r="S2195" s="38" t="str">
        <f>IFERROR(ABS(J2195-'02_대상물건입력'!B10),"")</f>
        <v/>
      </c>
      <c r="T2195" s="38" t="str">
        <f>IFERROR(ABS('01_설정'!B4-F2195),"")</f>
        <v/>
      </c>
      <c r="U2195" s="38" t="str">
        <f>IFERROR(ABS(K2195-YEAR('02_대상물건입력'!B14)),"")</f>
        <v/>
      </c>
      <c r="V2195" s="38" t="str">
        <f>IF(B2195="","",IF(AND(E2195&gt;0,F2195&gt;0,H2195&gt;0,OR('04A_국토부원자료'!P2196="",'04A_국토부원자료'!P2196="-"),IF('01_설정'!B10=1,N2195=1,TRUE),R2195&lt;='01_설정'!B5,S2195&lt;='01_설정'!B6,T2195&lt;='01_설정'!B7,U2195&lt;='01_설정'!B8),"Y",""))</f>
        <v/>
      </c>
      <c r="W2195" s="40" t="str">
        <f>IF(V2195&lt;&gt;"Y","",MAX(0,(1-R2195/'01_설정'!B5))*'01_설정'!B14+MAX(0,(1-S2195/'01_설정'!B6))*'01_설정'!B15+MAX(0,(1-T2195/'01_설정'!B7))*'01_설정'!B16+MAX(0,(1-U2195/'01_설정'!B8))*'01_설정'!B17+O2195*'01_설정'!B11+Q2195*'01_설정'!B12+P2195*'01_설정'!B13)</f>
        <v/>
      </c>
      <c r="X2195" s="38" t="str">
        <f>IF(W2195="","",1+COUNTIFS($W$4:$W$3003,"&gt;"&amp;W2195)+COUNTIFS($W$4:W2195,W2195)-1)</f>
        <v/>
      </c>
    </row>
    <row r="2196" spans="1:24" ht="16.5">
      <c r="A2196" s="38" t="str">
        <f>IF('04A_국토부원자료'!A2197="","",ROW()-3)</f>
        <v/>
      </c>
      <c r="B2196" s="39">
        <f>IFERROR('04A_국토부원자료'!B2197,"")</f>
        <v>0</v>
      </c>
      <c r="C2196" s="39" t="str">
        <f>IF(B2196="","",IF('04A_국토부원자료'!C2197&lt;&gt;"",'04A_국토부원자료'!C2197,TRIM('04A_국토부원자료'!D2197&amp;IF('04A_국토부원자료'!E2197&lt;&gt;"","-"&amp;'04A_국토부원자료'!E2197,""))))</f>
        <v/>
      </c>
      <c r="D2196" s="39">
        <f>IFERROR('04A_국토부원자료'!F2197,"")</f>
        <v>0</v>
      </c>
      <c r="E2196" s="40" t="str">
        <f>IFERROR(VALUE(SUBSTITUTE('04A_국토부원자료'!G2197,",","")),"")</f>
        <v/>
      </c>
      <c r="F2196" s="41" t="str">
        <f>IFERROR(IF(AND('04A_국토부원자료'!H2197&lt;&gt;"",'04A_국토부원자료'!I2197&lt;&gt;""),DATE(INT(VALUE(SUBSTITUTE('04A_국토부원자료'!H2197,",",""))/100),MOD(VALUE(SUBSTITUTE('04A_국토부원자료'!H2197,",","")),100),VALUE(SUBSTITUTE('04A_국토부원자료'!I2197,",",""))),""),"")</f>
        <v/>
      </c>
      <c r="G2196" s="42" t="str">
        <f>IFERROR(VALUE(SUBSTITUTE('04A_국토부원자료'!J2197,",","")),"")</f>
        <v/>
      </c>
      <c r="H2196" s="43" t="str">
        <f t="shared" si="68"/>
        <v/>
      </c>
      <c r="I2196" s="43" t="str">
        <f t="shared" si="69"/>
        <v/>
      </c>
      <c r="J2196" s="38" t="str">
        <f>IFERROR(VALUE(SUBSTITUTE('04A_국토부원자료'!K2197,",","")),"")</f>
        <v/>
      </c>
      <c r="K2196" s="38" t="str">
        <f>IFERROR(VALUE(SUBSTITUTE('04A_국토부원자료'!N2197,",","")),"")</f>
        <v/>
      </c>
      <c r="L2196" s="39">
        <f>IFERROR('04A_국토부원자료'!O2197,"")</f>
        <v>0</v>
      </c>
      <c r="M2196" s="39">
        <f>IFERROR('04A_국토부원자료'!Q2197,"")</f>
        <v>0</v>
      </c>
      <c r="N2196" s="38">
        <f>IF(B2196="","",IF('02_대상물건입력'!B5="",1,IF(ISNUMBER(SEARCH('02_대상물건입력'!B5,B2196)),1,0)))</f>
        <v>0</v>
      </c>
      <c r="O2196" s="38">
        <f>IF(B2196="","",IF('02_대상물건입력'!B6="",1,IF(ISNUMBER(SEARCH('02_대상물건입력'!B6,B2196)),1,0)))</f>
        <v>0</v>
      </c>
      <c r="P2196" s="38">
        <f>IF(L2196="","",IF('02_대상물건입력'!B15="",0,IF(ISNUMBER(SEARCH('02_대상물건입력'!B15,L2196)),1,0)))</f>
        <v>0</v>
      </c>
      <c r="Q2196" s="38">
        <f>IF(D2196="","",IF('02_대상물건입력'!B8="",0,IF(ISNUMBER(SEARCH('02_대상물건입력'!B8,D2196)),1,0)))</f>
        <v>0</v>
      </c>
      <c r="R2196" s="44" t="str">
        <f>IFERROR(ABS(E2196-'02_대상물건입력'!B11)/'02_대상물건입력'!B11,"")</f>
        <v/>
      </c>
      <c r="S2196" s="38" t="str">
        <f>IFERROR(ABS(J2196-'02_대상물건입력'!B10),"")</f>
        <v/>
      </c>
      <c r="T2196" s="38" t="str">
        <f>IFERROR(ABS('01_설정'!B4-F2196),"")</f>
        <v/>
      </c>
      <c r="U2196" s="38" t="str">
        <f>IFERROR(ABS(K2196-YEAR('02_대상물건입력'!B14)),"")</f>
        <v/>
      </c>
      <c r="V2196" s="38" t="str">
        <f>IF(B2196="","",IF(AND(E2196&gt;0,F2196&gt;0,H2196&gt;0,OR('04A_국토부원자료'!P2197="",'04A_국토부원자료'!P2197="-"),IF('01_설정'!B10=1,N2196=1,TRUE),R2196&lt;='01_설정'!B5,S2196&lt;='01_설정'!B6,T2196&lt;='01_설정'!B7,U2196&lt;='01_설정'!B8),"Y",""))</f>
        <v/>
      </c>
      <c r="W2196" s="40" t="str">
        <f>IF(V2196&lt;&gt;"Y","",MAX(0,(1-R2196/'01_설정'!B5))*'01_설정'!B14+MAX(0,(1-S2196/'01_설정'!B6))*'01_설정'!B15+MAX(0,(1-T2196/'01_설정'!B7))*'01_설정'!B16+MAX(0,(1-U2196/'01_설정'!B8))*'01_설정'!B17+O2196*'01_설정'!B11+Q2196*'01_설정'!B12+P2196*'01_설정'!B13)</f>
        <v/>
      </c>
      <c r="X2196" s="38" t="str">
        <f>IF(W2196="","",1+COUNTIFS($W$4:$W$3003,"&gt;"&amp;W2196)+COUNTIFS($W$4:W2196,W2196)-1)</f>
        <v/>
      </c>
    </row>
    <row r="2197" spans="1:24" ht="16.5">
      <c r="A2197" s="38" t="str">
        <f>IF('04A_국토부원자료'!A2198="","",ROW()-3)</f>
        <v/>
      </c>
      <c r="B2197" s="39">
        <f>IFERROR('04A_국토부원자료'!B2198,"")</f>
        <v>0</v>
      </c>
      <c r="C2197" s="39" t="str">
        <f>IF(B2197="","",IF('04A_국토부원자료'!C2198&lt;&gt;"",'04A_국토부원자료'!C2198,TRIM('04A_국토부원자료'!D2198&amp;IF('04A_국토부원자료'!E2198&lt;&gt;"","-"&amp;'04A_국토부원자료'!E2198,""))))</f>
        <v/>
      </c>
      <c r="D2197" s="39">
        <f>IFERROR('04A_국토부원자료'!F2198,"")</f>
        <v>0</v>
      </c>
      <c r="E2197" s="40" t="str">
        <f>IFERROR(VALUE(SUBSTITUTE('04A_국토부원자료'!G2198,",","")),"")</f>
        <v/>
      </c>
      <c r="F2197" s="41" t="str">
        <f>IFERROR(IF(AND('04A_국토부원자료'!H2198&lt;&gt;"",'04A_국토부원자료'!I2198&lt;&gt;""),DATE(INT(VALUE(SUBSTITUTE('04A_국토부원자료'!H2198,",",""))/100),MOD(VALUE(SUBSTITUTE('04A_국토부원자료'!H2198,",","")),100),VALUE(SUBSTITUTE('04A_국토부원자료'!I2198,",",""))),""),"")</f>
        <v/>
      </c>
      <c r="G2197" s="42" t="str">
        <f>IFERROR(VALUE(SUBSTITUTE('04A_국토부원자료'!J2198,",","")),"")</f>
        <v/>
      </c>
      <c r="H2197" s="43" t="str">
        <f t="shared" si="68"/>
        <v/>
      </c>
      <c r="I2197" s="43" t="str">
        <f t="shared" si="69"/>
        <v/>
      </c>
      <c r="J2197" s="38" t="str">
        <f>IFERROR(VALUE(SUBSTITUTE('04A_국토부원자료'!K2198,",","")),"")</f>
        <v/>
      </c>
      <c r="K2197" s="38" t="str">
        <f>IFERROR(VALUE(SUBSTITUTE('04A_국토부원자료'!N2198,",","")),"")</f>
        <v/>
      </c>
      <c r="L2197" s="39">
        <f>IFERROR('04A_국토부원자료'!O2198,"")</f>
        <v>0</v>
      </c>
      <c r="M2197" s="39">
        <f>IFERROR('04A_국토부원자료'!Q2198,"")</f>
        <v>0</v>
      </c>
      <c r="N2197" s="38">
        <f>IF(B2197="","",IF('02_대상물건입력'!B5="",1,IF(ISNUMBER(SEARCH('02_대상물건입력'!B5,B2197)),1,0)))</f>
        <v>0</v>
      </c>
      <c r="O2197" s="38">
        <f>IF(B2197="","",IF('02_대상물건입력'!B6="",1,IF(ISNUMBER(SEARCH('02_대상물건입력'!B6,B2197)),1,0)))</f>
        <v>0</v>
      </c>
      <c r="P2197" s="38">
        <f>IF(L2197="","",IF('02_대상물건입력'!B15="",0,IF(ISNUMBER(SEARCH('02_대상물건입력'!B15,L2197)),1,0)))</f>
        <v>0</v>
      </c>
      <c r="Q2197" s="38">
        <f>IF(D2197="","",IF('02_대상물건입력'!B8="",0,IF(ISNUMBER(SEARCH('02_대상물건입력'!B8,D2197)),1,0)))</f>
        <v>0</v>
      </c>
      <c r="R2197" s="44" t="str">
        <f>IFERROR(ABS(E2197-'02_대상물건입력'!B11)/'02_대상물건입력'!B11,"")</f>
        <v/>
      </c>
      <c r="S2197" s="38" t="str">
        <f>IFERROR(ABS(J2197-'02_대상물건입력'!B10),"")</f>
        <v/>
      </c>
      <c r="T2197" s="38" t="str">
        <f>IFERROR(ABS('01_설정'!B4-F2197),"")</f>
        <v/>
      </c>
      <c r="U2197" s="38" t="str">
        <f>IFERROR(ABS(K2197-YEAR('02_대상물건입력'!B14)),"")</f>
        <v/>
      </c>
      <c r="V2197" s="38" t="str">
        <f>IF(B2197="","",IF(AND(E2197&gt;0,F2197&gt;0,H2197&gt;0,OR('04A_국토부원자료'!P2198="",'04A_국토부원자료'!P2198="-"),IF('01_설정'!B10=1,N2197=1,TRUE),R2197&lt;='01_설정'!B5,S2197&lt;='01_설정'!B6,T2197&lt;='01_설정'!B7,U2197&lt;='01_설정'!B8),"Y",""))</f>
        <v/>
      </c>
      <c r="W2197" s="40" t="str">
        <f>IF(V2197&lt;&gt;"Y","",MAX(0,(1-R2197/'01_설정'!B5))*'01_설정'!B14+MAX(0,(1-S2197/'01_설정'!B6))*'01_설정'!B15+MAX(0,(1-T2197/'01_설정'!B7))*'01_설정'!B16+MAX(0,(1-U2197/'01_설정'!B8))*'01_설정'!B17+O2197*'01_설정'!B11+Q2197*'01_설정'!B12+P2197*'01_설정'!B13)</f>
        <v/>
      </c>
      <c r="X2197" s="38" t="str">
        <f>IF(W2197="","",1+COUNTIFS($W$4:$W$3003,"&gt;"&amp;W2197)+COUNTIFS($W$4:W2197,W2197)-1)</f>
        <v/>
      </c>
    </row>
    <row r="2198" spans="1:24" ht="16.5">
      <c r="A2198" s="38" t="str">
        <f>IF('04A_국토부원자료'!A2199="","",ROW()-3)</f>
        <v/>
      </c>
      <c r="B2198" s="39">
        <f>IFERROR('04A_국토부원자료'!B2199,"")</f>
        <v>0</v>
      </c>
      <c r="C2198" s="39" t="str">
        <f>IF(B2198="","",IF('04A_국토부원자료'!C2199&lt;&gt;"",'04A_국토부원자료'!C2199,TRIM('04A_국토부원자료'!D2199&amp;IF('04A_국토부원자료'!E2199&lt;&gt;"","-"&amp;'04A_국토부원자료'!E2199,""))))</f>
        <v/>
      </c>
      <c r="D2198" s="39">
        <f>IFERROR('04A_국토부원자료'!F2199,"")</f>
        <v>0</v>
      </c>
      <c r="E2198" s="40" t="str">
        <f>IFERROR(VALUE(SUBSTITUTE('04A_국토부원자료'!G2199,",","")),"")</f>
        <v/>
      </c>
      <c r="F2198" s="41" t="str">
        <f>IFERROR(IF(AND('04A_국토부원자료'!H2199&lt;&gt;"",'04A_국토부원자료'!I2199&lt;&gt;""),DATE(INT(VALUE(SUBSTITUTE('04A_국토부원자료'!H2199,",",""))/100),MOD(VALUE(SUBSTITUTE('04A_국토부원자료'!H2199,",","")),100),VALUE(SUBSTITUTE('04A_국토부원자료'!I2199,",",""))),""),"")</f>
        <v/>
      </c>
      <c r="G2198" s="42" t="str">
        <f>IFERROR(VALUE(SUBSTITUTE('04A_국토부원자료'!J2199,",","")),"")</f>
        <v/>
      </c>
      <c r="H2198" s="43" t="str">
        <f t="shared" si="68"/>
        <v/>
      </c>
      <c r="I2198" s="43" t="str">
        <f t="shared" si="69"/>
        <v/>
      </c>
      <c r="J2198" s="38" t="str">
        <f>IFERROR(VALUE(SUBSTITUTE('04A_국토부원자료'!K2199,",","")),"")</f>
        <v/>
      </c>
      <c r="K2198" s="38" t="str">
        <f>IFERROR(VALUE(SUBSTITUTE('04A_국토부원자료'!N2199,",","")),"")</f>
        <v/>
      </c>
      <c r="L2198" s="39">
        <f>IFERROR('04A_국토부원자료'!O2199,"")</f>
        <v>0</v>
      </c>
      <c r="M2198" s="39">
        <f>IFERROR('04A_국토부원자료'!Q2199,"")</f>
        <v>0</v>
      </c>
      <c r="N2198" s="38">
        <f>IF(B2198="","",IF('02_대상물건입력'!B5="",1,IF(ISNUMBER(SEARCH('02_대상물건입력'!B5,B2198)),1,0)))</f>
        <v>0</v>
      </c>
      <c r="O2198" s="38">
        <f>IF(B2198="","",IF('02_대상물건입력'!B6="",1,IF(ISNUMBER(SEARCH('02_대상물건입력'!B6,B2198)),1,0)))</f>
        <v>0</v>
      </c>
      <c r="P2198" s="38">
        <f>IF(L2198="","",IF('02_대상물건입력'!B15="",0,IF(ISNUMBER(SEARCH('02_대상물건입력'!B15,L2198)),1,0)))</f>
        <v>0</v>
      </c>
      <c r="Q2198" s="38">
        <f>IF(D2198="","",IF('02_대상물건입력'!B8="",0,IF(ISNUMBER(SEARCH('02_대상물건입력'!B8,D2198)),1,0)))</f>
        <v>0</v>
      </c>
      <c r="R2198" s="44" t="str">
        <f>IFERROR(ABS(E2198-'02_대상물건입력'!B11)/'02_대상물건입력'!B11,"")</f>
        <v/>
      </c>
      <c r="S2198" s="38" t="str">
        <f>IFERROR(ABS(J2198-'02_대상물건입력'!B10),"")</f>
        <v/>
      </c>
      <c r="T2198" s="38" t="str">
        <f>IFERROR(ABS('01_설정'!B4-F2198),"")</f>
        <v/>
      </c>
      <c r="U2198" s="38" t="str">
        <f>IFERROR(ABS(K2198-YEAR('02_대상물건입력'!B14)),"")</f>
        <v/>
      </c>
      <c r="V2198" s="38" t="str">
        <f>IF(B2198="","",IF(AND(E2198&gt;0,F2198&gt;0,H2198&gt;0,OR('04A_국토부원자료'!P2199="",'04A_국토부원자료'!P2199="-"),IF('01_설정'!B10=1,N2198=1,TRUE),R2198&lt;='01_설정'!B5,S2198&lt;='01_설정'!B6,T2198&lt;='01_설정'!B7,U2198&lt;='01_설정'!B8),"Y",""))</f>
        <v/>
      </c>
      <c r="W2198" s="40" t="str">
        <f>IF(V2198&lt;&gt;"Y","",MAX(0,(1-R2198/'01_설정'!B5))*'01_설정'!B14+MAX(0,(1-S2198/'01_설정'!B6))*'01_설정'!B15+MAX(0,(1-T2198/'01_설정'!B7))*'01_설정'!B16+MAX(0,(1-U2198/'01_설정'!B8))*'01_설정'!B17+O2198*'01_설정'!B11+Q2198*'01_설정'!B12+P2198*'01_설정'!B13)</f>
        <v/>
      </c>
      <c r="X2198" s="38" t="str">
        <f>IF(W2198="","",1+COUNTIFS($W$4:$W$3003,"&gt;"&amp;W2198)+COUNTIFS($W$4:W2198,W2198)-1)</f>
        <v/>
      </c>
    </row>
    <row r="2199" spans="1:24" ht="16.5">
      <c r="A2199" s="38" t="str">
        <f>IF('04A_국토부원자료'!A2200="","",ROW()-3)</f>
        <v/>
      </c>
      <c r="B2199" s="39">
        <f>IFERROR('04A_국토부원자료'!B2200,"")</f>
        <v>0</v>
      </c>
      <c r="C2199" s="39" t="str">
        <f>IF(B2199="","",IF('04A_국토부원자료'!C2200&lt;&gt;"",'04A_국토부원자료'!C2200,TRIM('04A_국토부원자료'!D2200&amp;IF('04A_국토부원자료'!E2200&lt;&gt;"","-"&amp;'04A_국토부원자료'!E2200,""))))</f>
        <v/>
      </c>
      <c r="D2199" s="39">
        <f>IFERROR('04A_국토부원자료'!F2200,"")</f>
        <v>0</v>
      </c>
      <c r="E2199" s="40" t="str">
        <f>IFERROR(VALUE(SUBSTITUTE('04A_국토부원자료'!G2200,",","")),"")</f>
        <v/>
      </c>
      <c r="F2199" s="41" t="str">
        <f>IFERROR(IF(AND('04A_국토부원자료'!H2200&lt;&gt;"",'04A_국토부원자료'!I2200&lt;&gt;""),DATE(INT(VALUE(SUBSTITUTE('04A_국토부원자료'!H2200,",",""))/100),MOD(VALUE(SUBSTITUTE('04A_국토부원자료'!H2200,",","")),100),VALUE(SUBSTITUTE('04A_국토부원자료'!I2200,",",""))),""),"")</f>
        <v/>
      </c>
      <c r="G2199" s="42" t="str">
        <f>IFERROR(VALUE(SUBSTITUTE('04A_국토부원자료'!J2200,",","")),"")</f>
        <v/>
      </c>
      <c r="H2199" s="43" t="str">
        <f t="shared" si="68"/>
        <v/>
      </c>
      <c r="I2199" s="43" t="str">
        <f t="shared" si="69"/>
        <v/>
      </c>
      <c r="J2199" s="38" t="str">
        <f>IFERROR(VALUE(SUBSTITUTE('04A_국토부원자료'!K2200,",","")),"")</f>
        <v/>
      </c>
      <c r="K2199" s="38" t="str">
        <f>IFERROR(VALUE(SUBSTITUTE('04A_국토부원자료'!N2200,",","")),"")</f>
        <v/>
      </c>
      <c r="L2199" s="39">
        <f>IFERROR('04A_국토부원자료'!O2200,"")</f>
        <v>0</v>
      </c>
      <c r="M2199" s="39">
        <f>IFERROR('04A_국토부원자료'!Q2200,"")</f>
        <v>0</v>
      </c>
      <c r="N2199" s="38">
        <f>IF(B2199="","",IF('02_대상물건입력'!B5="",1,IF(ISNUMBER(SEARCH('02_대상물건입력'!B5,B2199)),1,0)))</f>
        <v>0</v>
      </c>
      <c r="O2199" s="38">
        <f>IF(B2199="","",IF('02_대상물건입력'!B6="",1,IF(ISNUMBER(SEARCH('02_대상물건입력'!B6,B2199)),1,0)))</f>
        <v>0</v>
      </c>
      <c r="P2199" s="38">
        <f>IF(L2199="","",IF('02_대상물건입력'!B15="",0,IF(ISNUMBER(SEARCH('02_대상물건입력'!B15,L2199)),1,0)))</f>
        <v>0</v>
      </c>
      <c r="Q2199" s="38">
        <f>IF(D2199="","",IF('02_대상물건입력'!B8="",0,IF(ISNUMBER(SEARCH('02_대상물건입력'!B8,D2199)),1,0)))</f>
        <v>0</v>
      </c>
      <c r="R2199" s="44" t="str">
        <f>IFERROR(ABS(E2199-'02_대상물건입력'!B11)/'02_대상물건입력'!B11,"")</f>
        <v/>
      </c>
      <c r="S2199" s="38" t="str">
        <f>IFERROR(ABS(J2199-'02_대상물건입력'!B10),"")</f>
        <v/>
      </c>
      <c r="T2199" s="38" t="str">
        <f>IFERROR(ABS('01_설정'!B4-F2199),"")</f>
        <v/>
      </c>
      <c r="U2199" s="38" t="str">
        <f>IFERROR(ABS(K2199-YEAR('02_대상물건입력'!B14)),"")</f>
        <v/>
      </c>
      <c r="V2199" s="38" t="str">
        <f>IF(B2199="","",IF(AND(E2199&gt;0,F2199&gt;0,H2199&gt;0,OR('04A_국토부원자료'!P2200="",'04A_국토부원자료'!P2200="-"),IF('01_설정'!B10=1,N2199=1,TRUE),R2199&lt;='01_설정'!B5,S2199&lt;='01_설정'!B6,T2199&lt;='01_설정'!B7,U2199&lt;='01_설정'!B8),"Y",""))</f>
        <v/>
      </c>
      <c r="W2199" s="40" t="str">
        <f>IF(V2199&lt;&gt;"Y","",MAX(0,(1-R2199/'01_설정'!B5))*'01_설정'!B14+MAX(0,(1-S2199/'01_설정'!B6))*'01_설정'!B15+MAX(0,(1-T2199/'01_설정'!B7))*'01_설정'!B16+MAX(0,(1-U2199/'01_설정'!B8))*'01_설정'!B17+O2199*'01_설정'!B11+Q2199*'01_설정'!B12+P2199*'01_설정'!B13)</f>
        <v/>
      </c>
      <c r="X2199" s="38" t="str">
        <f>IF(W2199="","",1+COUNTIFS($W$4:$W$3003,"&gt;"&amp;W2199)+COUNTIFS($W$4:W2199,W2199)-1)</f>
        <v/>
      </c>
    </row>
    <row r="2200" spans="1:24" ht="16.5">
      <c r="A2200" s="38" t="str">
        <f>IF('04A_국토부원자료'!A2201="","",ROW()-3)</f>
        <v/>
      </c>
      <c r="B2200" s="39">
        <f>IFERROR('04A_국토부원자료'!B2201,"")</f>
        <v>0</v>
      </c>
      <c r="C2200" s="39" t="str">
        <f>IF(B2200="","",IF('04A_국토부원자료'!C2201&lt;&gt;"",'04A_국토부원자료'!C2201,TRIM('04A_국토부원자료'!D2201&amp;IF('04A_국토부원자료'!E2201&lt;&gt;"","-"&amp;'04A_국토부원자료'!E2201,""))))</f>
        <v/>
      </c>
      <c r="D2200" s="39">
        <f>IFERROR('04A_국토부원자료'!F2201,"")</f>
        <v>0</v>
      </c>
      <c r="E2200" s="40" t="str">
        <f>IFERROR(VALUE(SUBSTITUTE('04A_국토부원자료'!G2201,",","")),"")</f>
        <v/>
      </c>
      <c r="F2200" s="41" t="str">
        <f>IFERROR(IF(AND('04A_국토부원자료'!H2201&lt;&gt;"",'04A_국토부원자료'!I2201&lt;&gt;""),DATE(INT(VALUE(SUBSTITUTE('04A_국토부원자료'!H2201,",",""))/100),MOD(VALUE(SUBSTITUTE('04A_국토부원자료'!H2201,",","")),100),VALUE(SUBSTITUTE('04A_국토부원자료'!I2201,",",""))),""),"")</f>
        <v/>
      </c>
      <c r="G2200" s="42" t="str">
        <f>IFERROR(VALUE(SUBSTITUTE('04A_국토부원자료'!J2201,",","")),"")</f>
        <v/>
      </c>
      <c r="H2200" s="43" t="str">
        <f t="shared" si="68"/>
        <v/>
      </c>
      <c r="I2200" s="43" t="str">
        <f t="shared" si="69"/>
        <v/>
      </c>
      <c r="J2200" s="38" t="str">
        <f>IFERROR(VALUE(SUBSTITUTE('04A_국토부원자료'!K2201,",","")),"")</f>
        <v/>
      </c>
      <c r="K2200" s="38" t="str">
        <f>IFERROR(VALUE(SUBSTITUTE('04A_국토부원자료'!N2201,",","")),"")</f>
        <v/>
      </c>
      <c r="L2200" s="39">
        <f>IFERROR('04A_국토부원자료'!O2201,"")</f>
        <v>0</v>
      </c>
      <c r="M2200" s="39">
        <f>IFERROR('04A_국토부원자료'!Q2201,"")</f>
        <v>0</v>
      </c>
      <c r="N2200" s="38">
        <f>IF(B2200="","",IF('02_대상물건입력'!B5="",1,IF(ISNUMBER(SEARCH('02_대상물건입력'!B5,B2200)),1,0)))</f>
        <v>0</v>
      </c>
      <c r="O2200" s="38">
        <f>IF(B2200="","",IF('02_대상물건입력'!B6="",1,IF(ISNUMBER(SEARCH('02_대상물건입력'!B6,B2200)),1,0)))</f>
        <v>0</v>
      </c>
      <c r="P2200" s="38">
        <f>IF(L2200="","",IF('02_대상물건입력'!B15="",0,IF(ISNUMBER(SEARCH('02_대상물건입력'!B15,L2200)),1,0)))</f>
        <v>0</v>
      </c>
      <c r="Q2200" s="38">
        <f>IF(D2200="","",IF('02_대상물건입력'!B8="",0,IF(ISNUMBER(SEARCH('02_대상물건입력'!B8,D2200)),1,0)))</f>
        <v>0</v>
      </c>
      <c r="R2200" s="44" t="str">
        <f>IFERROR(ABS(E2200-'02_대상물건입력'!B11)/'02_대상물건입력'!B11,"")</f>
        <v/>
      </c>
      <c r="S2200" s="38" t="str">
        <f>IFERROR(ABS(J2200-'02_대상물건입력'!B10),"")</f>
        <v/>
      </c>
      <c r="T2200" s="38" t="str">
        <f>IFERROR(ABS('01_설정'!B4-F2200),"")</f>
        <v/>
      </c>
      <c r="U2200" s="38" t="str">
        <f>IFERROR(ABS(K2200-YEAR('02_대상물건입력'!B14)),"")</f>
        <v/>
      </c>
      <c r="V2200" s="38" t="str">
        <f>IF(B2200="","",IF(AND(E2200&gt;0,F2200&gt;0,H2200&gt;0,OR('04A_국토부원자료'!P2201="",'04A_국토부원자료'!P2201="-"),IF('01_설정'!B10=1,N2200=1,TRUE),R2200&lt;='01_설정'!B5,S2200&lt;='01_설정'!B6,T2200&lt;='01_설정'!B7,U2200&lt;='01_설정'!B8),"Y",""))</f>
        <v/>
      </c>
      <c r="W2200" s="40" t="str">
        <f>IF(V2200&lt;&gt;"Y","",MAX(0,(1-R2200/'01_설정'!B5))*'01_설정'!B14+MAX(0,(1-S2200/'01_설정'!B6))*'01_설정'!B15+MAX(0,(1-T2200/'01_설정'!B7))*'01_설정'!B16+MAX(0,(1-U2200/'01_설정'!B8))*'01_설정'!B17+O2200*'01_설정'!B11+Q2200*'01_설정'!B12+P2200*'01_설정'!B13)</f>
        <v/>
      </c>
      <c r="X2200" s="38" t="str">
        <f>IF(W2200="","",1+COUNTIFS($W$4:$W$3003,"&gt;"&amp;W2200)+COUNTIFS($W$4:W2200,W2200)-1)</f>
        <v/>
      </c>
    </row>
    <row r="2201" spans="1:24" ht="16.5">
      <c r="A2201" s="38" t="str">
        <f>IF('04A_국토부원자료'!A2202="","",ROW()-3)</f>
        <v/>
      </c>
      <c r="B2201" s="39">
        <f>IFERROR('04A_국토부원자료'!B2202,"")</f>
        <v>0</v>
      </c>
      <c r="C2201" s="39" t="str">
        <f>IF(B2201="","",IF('04A_국토부원자료'!C2202&lt;&gt;"",'04A_국토부원자료'!C2202,TRIM('04A_국토부원자료'!D2202&amp;IF('04A_국토부원자료'!E2202&lt;&gt;"","-"&amp;'04A_국토부원자료'!E2202,""))))</f>
        <v/>
      </c>
      <c r="D2201" s="39">
        <f>IFERROR('04A_국토부원자료'!F2202,"")</f>
        <v>0</v>
      </c>
      <c r="E2201" s="40" t="str">
        <f>IFERROR(VALUE(SUBSTITUTE('04A_국토부원자료'!G2202,",","")),"")</f>
        <v/>
      </c>
      <c r="F2201" s="41" t="str">
        <f>IFERROR(IF(AND('04A_국토부원자료'!H2202&lt;&gt;"",'04A_국토부원자료'!I2202&lt;&gt;""),DATE(INT(VALUE(SUBSTITUTE('04A_국토부원자료'!H2202,",",""))/100),MOD(VALUE(SUBSTITUTE('04A_국토부원자료'!H2202,",","")),100),VALUE(SUBSTITUTE('04A_국토부원자료'!I2202,",",""))),""),"")</f>
        <v/>
      </c>
      <c r="G2201" s="42" t="str">
        <f>IFERROR(VALUE(SUBSTITUTE('04A_국토부원자료'!J2202,",","")),"")</f>
        <v/>
      </c>
      <c r="H2201" s="43" t="str">
        <f t="shared" si="68"/>
        <v/>
      </c>
      <c r="I2201" s="43" t="str">
        <f t="shared" si="69"/>
        <v/>
      </c>
      <c r="J2201" s="38" t="str">
        <f>IFERROR(VALUE(SUBSTITUTE('04A_국토부원자료'!K2202,",","")),"")</f>
        <v/>
      </c>
      <c r="K2201" s="38" t="str">
        <f>IFERROR(VALUE(SUBSTITUTE('04A_국토부원자료'!N2202,",","")),"")</f>
        <v/>
      </c>
      <c r="L2201" s="39">
        <f>IFERROR('04A_국토부원자료'!O2202,"")</f>
        <v>0</v>
      </c>
      <c r="M2201" s="39">
        <f>IFERROR('04A_국토부원자료'!Q2202,"")</f>
        <v>0</v>
      </c>
      <c r="N2201" s="38">
        <f>IF(B2201="","",IF('02_대상물건입력'!B5="",1,IF(ISNUMBER(SEARCH('02_대상물건입력'!B5,B2201)),1,0)))</f>
        <v>0</v>
      </c>
      <c r="O2201" s="38">
        <f>IF(B2201="","",IF('02_대상물건입력'!B6="",1,IF(ISNUMBER(SEARCH('02_대상물건입력'!B6,B2201)),1,0)))</f>
        <v>0</v>
      </c>
      <c r="P2201" s="38">
        <f>IF(L2201="","",IF('02_대상물건입력'!B15="",0,IF(ISNUMBER(SEARCH('02_대상물건입력'!B15,L2201)),1,0)))</f>
        <v>0</v>
      </c>
      <c r="Q2201" s="38">
        <f>IF(D2201="","",IF('02_대상물건입력'!B8="",0,IF(ISNUMBER(SEARCH('02_대상물건입력'!B8,D2201)),1,0)))</f>
        <v>0</v>
      </c>
      <c r="R2201" s="44" t="str">
        <f>IFERROR(ABS(E2201-'02_대상물건입력'!B11)/'02_대상물건입력'!B11,"")</f>
        <v/>
      </c>
      <c r="S2201" s="38" t="str">
        <f>IFERROR(ABS(J2201-'02_대상물건입력'!B10),"")</f>
        <v/>
      </c>
      <c r="T2201" s="38" t="str">
        <f>IFERROR(ABS('01_설정'!B4-F2201),"")</f>
        <v/>
      </c>
      <c r="U2201" s="38" t="str">
        <f>IFERROR(ABS(K2201-YEAR('02_대상물건입력'!B14)),"")</f>
        <v/>
      </c>
      <c r="V2201" s="38" t="str">
        <f>IF(B2201="","",IF(AND(E2201&gt;0,F2201&gt;0,H2201&gt;0,OR('04A_국토부원자료'!P2202="",'04A_국토부원자료'!P2202="-"),IF('01_설정'!B10=1,N2201=1,TRUE),R2201&lt;='01_설정'!B5,S2201&lt;='01_설정'!B6,T2201&lt;='01_설정'!B7,U2201&lt;='01_설정'!B8),"Y",""))</f>
        <v/>
      </c>
      <c r="W2201" s="40" t="str">
        <f>IF(V2201&lt;&gt;"Y","",MAX(0,(1-R2201/'01_설정'!B5))*'01_설정'!B14+MAX(0,(1-S2201/'01_설정'!B6))*'01_설정'!B15+MAX(0,(1-T2201/'01_설정'!B7))*'01_설정'!B16+MAX(0,(1-U2201/'01_설정'!B8))*'01_설정'!B17+O2201*'01_설정'!B11+Q2201*'01_설정'!B12+P2201*'01_설정'!B13)</f>
        <v/>
      </c>
      <c r="X2201" s="38" t="str">
        <f>IF(W2201="","",1+COUNTIFS($W$4:$W$3003,"&gt;"&amp;W2201)+COUNTIFS($W$4:W2201,W2201)-1)</f>
        <v/>
      </c>
    </row>
    <row r="2202" spans="1:24" ht="16.5">
      <c r="A2202" s="38" t="str">
        <f>IF('04A_국토부원자료'!A2203="","",ROW()-3)</f>
        <v/>
      </c>
      <c r="B2202" s="39">
        <f>IFERROR('04A_국토부원자료'!B2203,"")</f>
        <v>0</v>
      </c>
      <c r="C2202" s="39" t="str">
        <f>IF(B2202="","",IF('04A_국토부원자료'!C2203&lt;&gt;"",'04A_국토부원자료'!C2203,TRIM('04A_국토부원자료'!D2203&amp;IF('04A_국토부원자료'!E2203&lt;&gt;"","-"&amp;'04A_국토부원자료'!E2203,""))))</f>
        <v/>
      </c>
      <c r="D2202" s="39">
        <f>IFERROR('04A_국토부원자료'!F2203,"")</f>
        <v>0</v>
      </c>
      <c r="E2202" s="40" t="str">
        <f>IFERROR(VALUE(SUBSTITUTE('04A_국토부원자료'!G2203,",","")),"")</f>
        <v/>
      </c>
      <c r="F2202" s="41" t="str">
        <f>IFERROR(IF(AND('04A_국토부원자료'!H2203&lt;&gt;"",'04A_국토부원자료'!I2203&lt;&gt;""),DATE(INT(VALUE(SUBSTITUTE('04A_국토부원자료'!H2203,",",""))/100),MOD(VALUE(SUBSTITUTE('04A_국토부원자료'!H2203,",","")),100),VALUE(SUBSTITUTE('04A_국토부원자료'!I2203,",",""))),""),"")</f>
        <v/>
      </c>
      <c r="G2202" s="42" t="str">
        <f>IFERROR(VALUE(SUBSTITUTE('04A_국토부원자료'!J2203,",","")),"")</f>
        <v/>
      </c>
      <c r="H2202" s="43" t="str">
        <f t="shared" si="68"/>
        <v/>
      </c>
      <c r="I2202" s="43" t="str">
        <f t="shared" si="69"/>
        <v/>
      </c>
      <c r="J2202" s="38" t="str">
        <f>IFERROR(VALUE(SUBSTITUTE('04A_국토부원자료'!K2203,",","")),"")</f>
        <v/>
      </c>
      <c r="K2202" s="38" t="str">
        <f>IFERROR(VALUE(SUBSTITUTE('04A_국토부원자료'!N2203,",","")),"")</f>
        <v/>
      </c>
      <c r="L2202" s="39">
        <f>IFERROR('04A_국토부원자료'!O2203,"")</f>
        <v>0</v>
      </c>
      <c r="M2202" s="39">
        <f>IFERROR('04A_국토부원자료'!Q2203,"")</f>
        <v>0</v>
      </c>
      <c r="N2202" s="38">
        <f>IF(B2202="","",IF('02_대상물건입력'!B5="",1,IF(ISNUMBER(SEARCH('02_대상물건입력'!B5,B2202)),1,0)))</f>
        <v>0</v>
      </c>
      <c r="O2202" s="38">
        <f>IF(B2202="","",IF('02_대상물건입력'!B6="",1,IF(ISNUMBER(SEARCH('02_대상물건입력'!B6,B2202)),1,0)))</f>
        <v>0</v>
      </c>
      <c r="P2202" s="38">
        <f>IF(L2202="","",IF('02_대상물건입력'!B15="",0,IF(ISNUMBER(SEARCH('02_대상물건입력'!B15,L2202)),1,0)))</f>
        <v>0</v>
      </c>
      <c r="Q2202" s="38">
        <f>IF(D2202="","",IF('02_대상물건입력'!B8="",0,IF(ISNUMBER(SEARCH('02_대상물건입력'!B8,D2202)),1,0)))</f>
        <v>0</v>
      </c>
      <c r="R2202" s="44" t="str">
        <f>IFERROR(ABS(E2202-'02_대상물건입력'!B11)/'02_대상물건입력'!B11,"")</f>
        <v/>
      </c>
      <c r="S2202" s="38" t="str">
        <f>IFERROR(ABS(J2202-'02_대상물건입력'!B10),"")</f>
        <v/>
      </c>
      <c r="T2202" s="38" t="str">
        <f>IFERROR(ABS('01_설정'!B4-F2202),"")</f>
        <v/>
      </c>
      <c r="U2202" s="38" t="str">
        <f>IFERROR(ABS(K2202-YEAR('02_대상물건입력'!B14)),"")</f>
        <v/>
      </c>
      <c r="V2202" s="38" t="str">
        <f>IF(B2202="","",IF(AND(E2202&gt;0,F2202&gt;0,H2202&gt;0,OR('04A_국토부원자료'!P2203="",'04A_국토부원자료'!P2203="-"),IF('01_설정'!B10=1,N2202=1,TRUE),R2202&lt;='01_설정'!B5,S2202&lt;='01_설정'!B6,T2202&lt;='01_설정'!B7,U2202&lt;='01_설정'!B8),"Y",""))</f>
        <v/>
      </c>
      <c r="W2202" s="40" t="str">
        <f>IF(V2202&lt;&gt;"Y","",MAX(0,(1-R2202/'01_설정'!B5))*'01_설정'!B14+MAX(0,(1-S2202/'01_설정'!B6))*'01_설정'!B15+MAX(0,(1-T2202/'01_설정'!B7))*'01_설정'!B16+MAX(0,(1-U2202/'01_설정'!B8))*'01_설정'!B17+O2202*'01_설정'!B11+Q2202*'01_설정'!B12+P2202*'01_설정'!B13)</f>
        <v/>
      </c>
      <c r="X2202" s="38" t="str">
        <f>IF(W2202="","",1+COUNTIFS($W$4:$W$3003,"&gt;"&amp;W2202)+COUNTIFS($W$4:W2202,W2202)-1)</f>
        <v/>
      </c>
    </row>
    <row r="2203" spans="1:24" ht="16.5">
      <c r="A2203" s="38" t="str">
        <f>IF('04A_국토부원자료'!A2204="","",ROW()-3)</f>
        <v/>
      </c>
      <c r="B2203" s="39">
        <f>IFERROR('04A_국토부원자료'!B2204,"")</f>
        <v>0</v>
      </c>
      <c r="C2203" s="39" t="str">
        <f>IF(B2203="","",IF('04A_국토부원자료'!C2204&lt;&gt;"",'04A_국토부원자료'!C2204,TRIM('04A_국토부원자료'!D2204&amp;IF('04A_국토부원자료'!E2204&lt;&gt;"","-"&amp;'04A_국토부원자료'!E2204,""))))</f>
        <v/>
      </c>
      <c r="D2203" s="39">
        <f>IFERROR('04A_국토부원자료'!F2204,"")</f>
        <v>0</v>
      </c>
      <c r="E2203" s="40" t="str">
        <f>IFERROR(VALUE(SUBSTITUTE('04A_국토부원자료'!G2204,",","")),"")</f>
        <v/>
      </c>
      <c r="F2203" s="41" t="str">
        <f>IFERROR(IF(AND('04A_국토부원자료'!H2204&lt;&gt;"",'04A_국토부원자료'!I2204&lt;&gt;""),DATE(INT(VALUE(SUBSTITUTE('04A_국토부원자료'!H2204,",",""))/100),MOD(VALUE(SUBSTITUTE('04A_국토부원자료'!H2204,",","")),100),VALUE(SUBSTITUTE('04A_국토부원자료'!I2204,",",""))),""),"")</f>
        <v/>
      </c>
      <c r="G2203" s="42" t="str">
        <f>IFERROR(VALUE(SUBSTITUTE('04A_국토부원자료'!J2204,",","")),"")</f>
        <v/>
      </c>
      <c r="H2203" s="43" t="str">
        <f t="shared" si="68"/>
        <v/>
      </c>
      <c r="I2203" s="43" t="str">
        <f t="shared" si="69"/>
        <v/>
      </c>
      <c r="J2203" s="38" t="str">
        <f>IFERROR(VALUE(SUBSTITUTE('04A_국토부원자료'!K2204,",","")),"")</f>
        <v/>
      </c>
      <c r="K2203" s="38" t="str">
        <f>IFERROR(VALUE(SUBSTITUTE('04A_국토부원자료'!N2204,",","")),"")</f>
        <v/>
      </c>
      <c r="L2203" s="39">
        <f>IFERROR('04A_국토부원자료'!O2204,"")</f>
        <v>0</v>
      </c>
      <c r="M2203" s="39">
        <f>IFERROR('04A_국토부원자료'!Q2204,"")</f>
        <v>0</v>
      </c>
      <c r="N2203" s="38">
        <f>IF(B2203="","",IF('02_대상물건입력'!B5="",1,IF(ISNUMBER(SEARCH('02_대상물건입력'!B5,B2203)),1,0)))</f>
        <v>0</v>
      </c>
      <c r="O2203" s="38">
        <f>IF(B2203="","",IF('02_대상물건입력'!B6="",1,IF(ISNUMBER(SEARCH('02_대상물건입력'!B6,B2203)),1,0)))</f>
        <v>0</v>
      </c>
      <c r="P2203" s="38">
        <f>IF(L2203="","",IF('02_대상물건입력'!B15="",0,IF(ISNUMBER(SEARCH('02_대상물건입력'!B15,L2203)),1,0)))</f>
        <v>0</v>
      </c>
      <c r="Q2203" s="38">
        <f>IF(D2203="","",IF('02_대상물건입력'!B8="",0,IF(ISNUMBER(SEARCH('02_대상물건입력'!B8,D2203)),1,0)))</f>
        <v>0</v>
      </c>
      <c r="R2203" s="44" t="str">
        <f>IFERROR(ABS(E2203-'02_대상물건입력'!B11)/'02_대상물건입력'!B11,"")</f>
        <v/>
      </c>
      <c r="S2203" s="38" t="str">
        <f>IFERROR(ABS(J2203-'02_대상물건입력'!B10),"")</f>
        <v/>
      </c>
      <c r="T2203" s="38" t="str">
        <f>IFERROR(ABS('01_설정'!B4-F2203),"")</f>
        <v/>
      </c>
      <c r="U2203" s="38" t="str">
        <f>IFERROR(ABS(K2203-YEAR('02_대상물건입력'!B14)),"")</f>
        <v/>
      </c>
      <c r="V2203" s="38" t="str">
        <f>IF(B2203="","",IF(AND(E2203&gt;0,F2203&gt;0,H2203&gt;0,OR('04A_국토부원자료'!P2204="",'04A_국토부원자료'!P2204="-"),IF('01_설정'!B10=1,N2203=1,TRUE),R2203&lt;='01_설정'!B5,S2203&lt;='01_설정'!B6,T2203&lt;='01_설정'!B7,U2203&lt;='01_설정'!B8),"Y",""))</f>
        <v/>
      </c>
      <c r="W2203" s="40" t="str">
        <f>IF(V2203&lt;&gt;"Y","",MAX(0,(1-R2203/'01_설정'!B5))*'01_설정'!B14+MAX(0,(1-S2203/'01_설정'!B6))*'01_설정'!B15+MAX(0,(1-T2203/'01_설정'!B7))*'01_설정'!B16+MAX(0,(1-U2203/'01_설정'!B8))*'01_설정'!B17+O2203*'01_설정'!B11+Q2203*'01_설정'!B12+P2203*'01_설정'!B13)</f>
        <v/>
      </c>
      <c r="X2203" s="38" t="str">
        <f>IF(W2203="","",1+COUNTIFS($W$4:$W$3003,"&gt;"&amp;W2203)+COUNTIFS($W$4:W2203,W2203)-1)</f>
        <v/>
      </c>
    </row>
    <row r="2204" spans="1:24" ht="16.5">
      <c r="A2204" s="38" t="str">
        <f>IF('04A_국토부원자료'!A2205="","",ROW()-3)</f>
        <v/>
      </c>
      <c r="B2204" s="39">
        <f>IFERROR('04A_국토부원자료'!B2205,"")</f>
        <v>0</v>
      </c>
      <c r="C2204" s="39" t="str">
        <f>IF(B2204="","",IF('04A_국토부원자료'!C2205&lt;&gt;"",'04A_국토부원자료'!C2205,TRIM('04A_국토부원자료'!D2205&amp;IF('04A_국토부원자료'!E2205&lt;&gt;"","-"&amp;'04A_국토부원자료'!E2205,""))))</f>
        <v/>
      </c>
      <c r="D2204" s="39">
        <f>IFERROR('04A_국토부원자료'!F2205,"")</f>
        <v>0</v>
      </c>
      <c r="E2204" s="40" t="str">
        <f>IFERROR(VALUE(SUBSTITUTE('04A_국토부원자료'!G2205,",","")),"")</f>
        <v/>
      </c>
      <c r="F2204" s="41" t="str">
        <f>IFERROR(IF(AND('04A_국토부원자료'!H2205&lt;&gt;"",'04A_국토부원자료'!I2205&lt;&gt;""),DATE(INT(VALUE(SUBSTITUTE('04A_국토부원자료'!H2205,",",""))/100),MOD(VALUE(SUBSTITUTE('04A_국토부원자료'!H2205,",","")),100),VALUE(SUBSTITUTE('04A_국토부원자료'!I2205,",",""))),""),"")</f>
        <v/>
      </c>
      <c r="G2204" s="42" t="str">
        <f>IFERROR(VALUE(SUBSTITUTE('04A_국토부원자료'!J2205,",","")),"")</f>
        <v/>
      </c>
      <c r="H2204" s="43" t="str">
        <f t="shared" si="68"/>
        <v/>
      </c>
      <c r="I2204" s="43" t="str">
        <f t="shared" si="69"/>
        <v/>
      </c>
      <c r="J2204" s="38" t="str">
        <f>IFERROR(VALUE(SUBSTITUTE('04A_국토부원자료'!K2205,",","")),"")</f>
        <v/>
      </c>
      <c r="K2204" s="38" t="str">
        <f>IFERROR(VALUE(SUBSTITUTE('04A_국토부원자료'!N2205,",","")),"")</f>
        <v/>
      </c>
      <c r="L2204" s="39">
        <f>IFERROR('04A_국토부원자료'!O2205,"")</f>
        <v>0</v>
      </c>
      <c r="M2204" s="39">
        <f>IFERROR('04A_국토부원자료'!Q2205,"")</f>
        <v>0</v>
      </c>
      <c r="N2204" s="38">
        <f>IF(B2204="","",IF('02_대상물건입력'!B5="",1,IF(ISNUMBER(SEARCH('02_대상물건입력'!B5,B2204)),1,0)))</f>
        <v>0</v>
      </c>
      <c r="O2204" s="38">
        <f>IF(B2204="","",IF('02_대상물건입력'!B6="",1,IF(ISNUMBER(SEARCH('02_대상물건입력'!B6,B2204)),1,0)))</f>
        <v>0</v>
      </c>
      <c r="P2204" s="38">
        <f>IF(L2204="","",IF('02_대상물건입력'!B15="",0,IF(ISNUMBER(SEARCH('02_대상물건입력'!B15,L2204)),1,0)))</f>
        <v>0</v>
      </c>
      <c r="Q2204" s="38">
        <f>IF(D2204="","",IF('02_대상물건입력'!B8="",0,IF(ISNUMBER(SEARCH('02_대상물건입력'!B8,D2204)),1,0)))</f>
        <v>0</v>
      </c>
      <c r="R2204" s="44" t="str">
        <f>IFERROR(ABS(E2204-'02_대상물건입력'!B11)/'02_대상물건입력'!B11,"")</f>
        <v/>
      </c>
      <c r="S2204" s="38" t="str">
        <f>IFERROR(ABS(J2204-'02_대상물건입력'!B10),"")</f>
        <v/>
      </c>
      <c r="T2204" s="38" t="str">
        <f>IFERROR(ABS('01_설정'!B4-F2204),"")</f>
        <v/>
      </c>
      <c r="U2204" s="38" t="str">
        <f>IFERROR(ABS(K2204-YEAR('02_대상물건입력'!B14)),"")</f>
        <v/>
      </c>
      <c r="V2204" s="38" t="str">
        <f>IF(B2204="","",IF(AND(E2204&gt;0,F2204&gt;0,H2204&gt;0,OR('04A_국토부원자료'!P2205="",'04A_국토부원자료'!P2205="-"),IF('01_설정'!B10=1,N2204=1,TRUE),R2204&lt;='01_설정'!B5,S2204&lt;='01_설정'!B6,T2204&lt;='01_설정'!B7,U2204&lt;='01_설정'!B8),"Y",""))</f>
        <v/>
      </c>
      <c r="W2204" s="40" t="str">
        <f>IF(V2204&lt;&gt;"Y","",MAX(0,(1-R2204/'01_설정'!B5))*'01_설정'!B14+MAX(0,(1-S2204/'01_설정'!B6))*'01_설정'!B15+MAX(0,(1-T2204/'01_설정'!B7))*'01_설정'!B16+MAX(0,(1-U2204/'01_설정'!B8))*'01_설정'!B17+O2204*'01_설정'!B11+Q2204*'01_설정'!B12+P2204*'01_설정'!B13)</f>
        <v/>
      </c>
      <c r="X2204" s="38" t="str">
        <f>IF(W2204="","",1+COUNTIFS($W$4:$W$3003,"&gt;"&amp;W2204)+COUNTIFS($W$4:W2204,W2204)-1)</f>
        <v/>
      </c>
    </row>
    <row r="2205" spans="1:24" ht="16.5">
      <c r="A2205" s="38" t="str">
        <f>IF('04A_국토부원자료'!A2206="","",ROW()-3)</f>
        <v/>
      </c>
      <c r="B2205" s="39">
        <f>IFERROR('04A_국토부원자료'!B2206,"")</f>
        <v>0</v>
      </c>
      <c r="C2205" s="39" t="str">
        <f>IF(B2205="","",IF('04A_국토부원자료'!C2206&lt;&gt;"",'04A_국토부원자료'!C2206,TRIM('04A_국토부원자료'!D2206&amp;IF('04A_국토부원자료'!E2206&lt;&gt;"","-"&amp;'04A_국토부원자료'!E2206,""))))</f>
        <v/>
      </c>
      <c r="D2205" s="39">
        <f>IFERROR('04A_국토부원자료'!F2206,"")</f>
        <v>0</v>
      </c>
      <c r="E2205" s="40" t="str">
        <f>IFERROR(VALUE(SUBSTITUTE('04A_국토부원자료'!G2206,",","")),"")</f>
        <v/>
      </c>
      <c r="F2205" s="41" t="str">
        <f>IFERROR(IF(AND('04A_국토부원자료'!H2206&lt;&gt;"",'04A_국토부원자료'!I2206&lt;&gt;""),DATE(INT(VALUE(SUBSTITUTE('04A_국토부원자료'!H2206,",",""))/100),MOD(VALUE(SUBSTITUTE('04A_국토부원자료'!H2206,",","")),100),VALUE(SUBSTITUTE('04A_국토부원자료'!I2206,",",""))),""),"")</f>
        <v/>
      </c>
      <c r="G2205" s="42" t="str">
        <f>IFERROR(VALUE(SUBSTITUTE('04A_국토부원자료'!J2206,",","")),"")</f>
        <v/>
      </c>
      <c r="H2205" s="43" t="str">
        <f t="shared" si="68"/>
        <v/>
      </c>
      <c r="I2205" s="43" t="str">
        <f t="shared" si="69"/>
        <v/>
      </c>
      <c r="J2205" s="38" t="str">
        <f>IFERROR(VALUE(SUBSTITUTE('04A_국토부원자료'!K2206,",","")),"")</f>
        <v/>
      </c>
      <c r="K2205" s="38" t="str">
        <f>IFERROR(VALUE(SUBSTITUTE('04A_국토부원자료'!N2206,",","")),"")</f>
        <v/>
      </c>
      <c r="L2205" s="39">
        <f>IFERROR('04A_국토부원자료'!O2206,"")</f>
        <v>0</v>
      </c>
      <c r="M2205" s="39">
        <f>IFERROR('04A_국토부원자료'!Q2206,"")</f>
        <v>0</v>
      </c>
      <c r="N2205" s="38">
        <f>IF(B2205="","",IF('02_대상물건입력'!B5="",1,IF(ISNUMBER(SEARCH('02_대상물건입력'!B5,B2205)),1,0)))</f>
        <v>0</v>
      </c>
      <c r="O2205" s="38">
        <f>IF(B2205="","",IF('02_대상물건입력'!B6="",1,IF(ISNUMBER(SEARCH('02_대상물건입력'!B6,B2205)),1,0)))</f>
        <v>0</v>
      </c>
      <c r="P2205" s="38">
        <f>IF(L2205="","",IF('02_대상물건입력'!B15="",0,IF(ISNUMBER(SEARCH('02_대상물건입력'!B15,L2205)),1,0)))</f>
        <v>0</v>
      </c>
      <c r="Q2205" s="38">
        <f>IF(D2205="","",IF('02_대상물건입력'!B8="",0,IF(ISNUMBER(SEARCH('02_대상물건입력'!B8,D2205)),1,0)))</f>
        <v>0</v>
      </c>
      <c r="R2205" s="44" t="str">
        <f>IFERROR(ABS(E2205-'02_대상물건입력'!B11)/'02_대상물건입력'!B11,"")</f>
        <v/>
      </c>
      <c r="S2205" s="38" t="str">
        <f>IFERROR(ABS(J2205-'02_대상물건입력'!B10),"")</f>
        <v/>
      </c>
      <c r="T2205" s="38" t="str">
        <f>IFERROR(ABS('01_설정'!B4-F2205),"")</f>
        <v/>
      </c>
      <c r="U2205" s="38" t="str">
        <f>IFERROR(ABS(K2205-YEAR('02_대상물건입력'!B14)),"")</f>
        <v/>
      </c>
      <c r="V2205" s="38" t="str">
        <f>IF(B2205="","",IF(AND(E2205&gt;0,F2205&gt;0,H2205&gt;0,OR('04A_국토부원자료'!P2206="",'04A_국토부원자료'!P2206="-"),IF('01_설정'!B10=1,N2205=1,TRUE),R2205&lt;='01_설정'!B5,S2205&lt;='01_설정'!B6,T2205&lt;='01_설정'!B7,U2205&lt;='01_설정'!B8),"Y",""))</f>
        <v/>
      </c>
      <c r="W2205" s="40" t="str">
        <f>IF(V2205&lt;&gt;"Y","",MAX(0,(1-R2205/'01_설정'!B5))*'01_설정'!B14+MAX(0,(1-S2205/'01_설정'!B6))*'01_설정'!B15+MAX(0,(1-T2205/'01_설정'!B7))*'01_설정'!B16+MAX(0,(1-U2205/'01_설정'!B8))*'01_설정'!B17+O2205*'01_설정'!B11+Q2205*'01_설정'!B12+P2205*'01_설정'!B13)</f>
        <v/>
      </c>
      <c r="X2205" s="38" t="str">
        <f>IF(W2205="","",1+COUNTIFS($W$4:$W$3003,"&gt;"&amp;W2205)+COUNTIFS($W$4:W2205,W2205)-1)</f>
        <v/>
      </c>
    </row>
    <row r="2206" spans="1:24" ht="16.5">
      <c r="A2206" s="38" t="str">
        <f>IF('04A_국토부원자료'!A2207="","",ROW()-3)</f>
        <v/>
      </c>
      <c r="B2206" s="39">
        <f>IFERROR('04A_국토부원자료'!B2207,"")</f>
        <v>0</v>
      </c>
      <c r="C2206" s="39" t="str">
        <f>IF(B2206="","",IF('04A_국토부원자료'!C2207&lt;&gt;"",'04A_국토부원자료'!C2207,TRIM('04A_국토부원자료'!D2207&amp;IF('04A_국토부원자료'!E2207&lt;&gt;"","-"&amp;'04A_국토부원자료'!E2207,""))))</f>
        <v/>
      </c>
      <c r="D2206" s="39">
        <f>IFERROR('04A_국토부원자료'!F2207,"")</f>
        <v>0</v>
      </c>
      <c r="E2206" s="40" t="str">
        <f>IFERROR(VALUE(SUBSTITUTE('04A_국토부원자료'!G2207,",","")),"")</f>
        <v/>
      </c>
      <c r="F2206" s="41" t="str">
        <f>IFERROR(IF(AND('04A_국토부원자료'!H2207&lt;&gt;"",'04A_국토부원자료'!I2207&lt;&gt;""),DATE(INT(VALUE(SUBSTITUTE('04A_국토부원자료'!H2207,",",""))/100),MOD(VALUE(SUBSTITUTE('04A_국토부원자료'!H2207,",","")),100),VALUE(SUBSTITUTE('04A_국토부원자료'!I2207,",",""))),""),"")</f>
        <v/>
      </c>
      <c r="G2206" s="42" t="str">
        <f>IFERROR(VALUE(SUBSTITUTE('04A_국토부원자료'!J2207,",","")),"")</f>
        <v/>
      </c>
      <c r="H2206" s="43" t="str">
        <f t="shared" si="68"/>
        <v/>
      </c>
      <c r="I2206" s="43" t="str">
        <f t="shared" si="69"/>
        <v/>
      </c>
      <c r="J2206" s="38" t="str">
        <f>IFERROR(VALUE(SUBSTITUTE('04A_국토부원자료'!K2207,",","")),"")</f>
        <v/>
      </c>
      <c r="K2206" s="38" t="str">
        <f>IFERROR(VALUE(SUBSTITUTE('04A_국토부원자료'!N2207,",","")),"")</f>
        <v/>
      </c>
      <c r="L2206" s="39">
        <f>IFERROR('04A_국토부원자료'!O2207,"")</f>
        <v>0</v>
      </c>
      <c r="M2206" s="39">
        <f>IFERROR('04A_국토부원자료'!Q2207,"")</f>
        <v>0</v>
      </c>
      <c r="N2206" s="38">
        <f>IF(B2206="","",IF('02_대상물건입력'!B5="",1,IF(ISNUMBER(SEARCH('02_대상물건입력'!B5,B2206)),1,0)))</f>
        <v>0</v>
      </c>
      <c r="O2206" s="38">
        <f>IF(B2206="","",IF('02_대상물건입력'!B6="",1,IF(ISNUMBER(SEARCH('02_대상물건입력'!B6,B2206)),1,0)))</f>
        <v>0</v>
      </c>
      <c r="P2206" s="38">
        <f>IF(L2206="","",IF('02_대상물건입력'!B15="",0,IF(ISNUMBER(SEARCH('02_대상물건입력'!B15,L2206)),1,0)))</f>
        <v>0</v>
      </c>
      <c r="Q2206" s="38">
        <f>IF(D2206="","",IF('02_대상물건입력'!B8="",0,IF(ISNUMBER(SEARCH('02_대상물건입력'!B8,D2206)),1,0)))</f>
        <v>0</v>
      </c>
      <c r="R2206" s="44" t="str">
        <f>IFERROR(ABS(E2206-'02_대상물건입력'!B11)/'02_대상물건입력'!B11,"")</f>
        <v/>
      </c>
      <c r="S2206" s="38" t="str">
        <f>IFERROR(ABS(J2206-'02_대상물건입력'!B10),"")</f>
        <v/>
      </c>
      <c r="T2206" s="38" t="str">
        <f>IFERROR(ABS('01_설정'!B4-F2206),"")</f>
        <v/>
      </c>
      <c r="U2206" s="38" t="str">
        <f>IFERROR(ABS(K2206-YEAR('02_대상물건입력'!B14)),"")</f>
        <v/>
      </c>
      <c r="V2206" s="38" t="str">
        <f>IF(B2206="","",IF(AND(E2206&gt;0,F2206&gt;0,H2206&gt;0,OR('04A_국토부원자료'!P2207="",'04A_국토부원자료'!P2207="-"),IF('01_설정'!B10=1,N2206=1,TRUE),R2206&lt;='01_설정'!B5,S2206&lt;='01_설정'!B6,T2206&lt;='01_설정'!B7,U2206&lt;='01_설정'!B8),"Y",""))</f>
        <v/>
      </c>
      <c r="W2206" s="40" t="str">
        <f>IF(V2206&lt;&gt;"Y","",MAX(0,(1-R2206/'01_설정'!B5))*'01_설정'!B14+MAX(0,(1-S2206/'01_설정'!B6))*'01_설정'!B15+MAX(0,(1-T2206/'01_설정'!B7))*'01_설정'!B16+MAX(0,(1-U2206/'01_설정'!B8))*'01_설정'!B17+O2206*'01_설정'!B11+Q2206*'01_설정'!B12+P2206*'01_설정'!B13)</f>
        <v/>
      </c>
      <c r="X2206" s="38" t="str">
        <f>IF(W2206="","",1+COUNTIFS($W$4:$W$3003,"&gt;"&amp;W2206)+COUNTIFS($W$4:W2206,W2206)-1)</f>
        <v/>
      </c>
    </row>
    <row r="2207" spans="1:24" ht="16.5">
      <c r="A2207" s="38" t="str">
        <f>IF('04A_국토부원자료'!A2208="","",ROW()-3)</f>
        <v/>
      </c>
      <c r="B2207" s="39">
        <f>IFERROR('04A_국토부원자료'!B2208,"")</f>
        <v>0</v>
      </c>
      <c r="C2207" s="39" t="str">
        <f>IF(B2207="","",IF('04A_국토부원자료'!C2208&lt;&gt;"",'04A_국토부원자료'!C2208,TRIM('04A_국토부원자료'!D2208&amp;IF('04A_국토부원자료'!E2208&lt;&gt;"","-"&amp;'04A_국토부원자료'!E2208,""))))</f>
        <v/>
      </c>
      <c r="D2207" s="39">
        <f>IFERROR('04A_국토부원자료'!F2208,"")</f>
        <v>0</v>
      </c>
      <c r="E2207" s="40" t="str">
        <f>IFERROR(VALUE(SUBSTITUTE('04A_국토부원자료'!G2208,",","")),"")</f>
        <v/>
      </c>
      <c r="F2207" s="41" t="str">
        <f>IFERROR(IF(AND('04A_국토부원자료'!H2208&lt;&gt;"",'04A_국토부원자료'!I2208&lt;&gt;""),DATE(INT(VALUE(SUBSTITUTE('04A_국토부원자료'!H2208,",",""))/100),MOD(VALUE(SUBSTITUTE('04A_국토부원자료'!H2208,",","")),100),VALUE(SUBSTITUTE('04A_국토부원자료'!I2208,",",""))),""),"")</f>
        <v/>
      </c>
      <c r="G2207" s="42" t="str">
        <f>IFERROR(VALUE(SUBSTITUTE('04A_국토부원자료'!J2208,",","")),"")</f>
        <v/>
      </c>
      <c r="H2207" s="43" t="str">
        <f t="shared" si="68"/>
        <v/>
      </c>
      <c r="I2207" s="43" t="str">
        <f t="shared" si="69"/>
        <v/>
      </c>
      <c r="J2207" s="38" t="str">
        <f>IFERROR(VALUE(SUBSTITUTE('04A_국토부원자료'!K2208,",","")),"")</f>
        <v/>
      </c>
      <c r="K2207" s="38" t="str">
        <f>IFERROR(VALUE(SUBSTITUTE('04A_국토부원자료'!N2208,",","")),"")</f>
        <v/>
      </c>
      <c r="L2207" s="39">
        <f>IFERROR('04A_국토부원자료'!O2208,"")</f>
        <v>0</v>
      </c>
      <c r="M2207" s="39">
        <f>IFERROR('04A_국토부원자료'!Q2208,"")</f>
        <v>0</v>
      </c>
      <c r="N2207" s="38">
        <f>IF(B2207="","",IF('02_대상물건입력'!B5="",1,IF(ISNUMBER(SEARCH('02_대상물건입력'!B5,B2207)),1,0)))</f>
        <v>0</v>
      </c>
      <c r="O2207" s="38">
        <f>IF(B2207="","",IF('02_대상물건입력'!B6="",1,IF(ISNUMBER(SEARCH('02_대상물건입력'!B6,B2207)),1,0)))</f>
        <v>0</v>
      </c>
      <c r="P2207" s="38">
        <f>IF(L2207="","",IF('02_대상물건입력'!B15="",0,IF(ISNUMBER(SEARCH('02_대상물건입력'!B15,L2207)),1,0)))</f>
        <v>0</v>
      </c>
      <c r="Q2207" s="38">
        <f>IF(D2207="","",IF('02_대상물건입력'!B8="",0,IF(ISNUMBER(SEARCH('02_대상물건입력'!B8,D2207)),1,0)))</f>
        <v>0</v>
      </c>
      <c r="R2207" s="44" t="str">
        <f>IFERROR(ABS(E2207-'02_대상물건입력'!B11)/'02_대상물건입력'!B11,"")</f>
        <v/>
      </c>
      <c r="S2207" s="38" t="str">
        <f>IFERROR(ABS(J2207-'02_대상물건입력'!B10),"")</f>
        <v/>
      </c>
      <c r="T2207" s="38" t="str">
        <f>IFERROR(ABS('01_설정'!B4-F2207),"")</f>
        <v/>
      </c>
      <c r="U2207" s="38" t="str">
        <f>IFERROR(ABS(K2207-YEAR('02_대상물건입력'!B14)),"")</f>
        <v/>
      </c>
      <c r="V2207" s="38" t="str">
        <f>IF(B2207="","",IF(AND(E2207&gt;0,F2207&gt;0,H2207&gt;0,OR('04A_국토부원자료'!P2208="",'04A_국토부원자료'!P2208="-"),IF('01_설정'!B10=1,N2207=1,TRUE),R2207&lt;='01_설정'!B5,S2207&lt;='01_설정'!B6,T2207&lt;='01_설정'!B7,U2207&lt;='01_설정'!B8),"Y",""))</f>
        <v/>
      </c>
      <c r="W2207" s="40" t="str">
        <f>IF(V2207&lt;&gt;"Y","",MAX(0,(1-R2207/'01_설정'!B5))*'01_설정'!B14+MAX(0,(1-S2207/'01_설정'!B6))*'01_설정'!B15+MAX(0,(1-T2207/'01_설정'!B7))*'01_설정'!B16+MAX(0,(1-U2207/'01_설정'!B8))*'01_설정'!B17+O2207*'01_설정'!B11+Q2207*'01_설정'!B12+P2207*'01_설정'!B13)</f>
        <v/>
      </c>
      <c r="X2207" s="38" t="str">
        <f>IF(W2207="","",1+COUNTIFS($W$4:$W$3003,"&gt;"&amp;W2207)+COUNTIFS($W$4:W2207,W2207)-1)</f>
        <v/>
      </c>
    </row>
    <row r="2208" spans="1:24" ht="16.5">
      <c r="A2208" s="38" t="str">
        <f>IF('04A_국토부원자료'!A2209="","",ROW()-3)</f>
        <v/>
      </c>
      <c r="B2208" s="39">
        <f>IFERROR('04A_국토부원자료'!B2209,"")</f>
        <v>0</v>
      </c>
      <c r="C2208" s="39" t="str">
        <f>IF(B2208="","",IF('04A_국토부원자료'!C2209&lt;&gt;"",'04A_국토부원자료'!C2209,TRIM('04A_국토부원자료'!D2209&amp;IF('04A_국토부원자료'!E2209&lt;&gt;"","-"&amp;'04A_국토부원자료'!E2209,""))))</f>
        <v/>
      </c>
      <c r="D2208" s="39">
        <f>IFERROR('04A_국토부원자료'!F2209,"")</f>
        <v>0</v>
      </c>
      <c r="E2208" s="40" t="str">
        <f>IFERROR(VALUE(SUBSTITUTE('04A_국토부원자료'!G2209,",","")),"")</f>
        <v/>
      </c>
      <c r="F2208" s="41" t="str">
        <f>IFERROR(IF(AND('04A_국토부원자료'!H2209&lt;&gt;"",'04A_국토부원자료'!I2209&lt;&gt;""),DATE(INT(VALUE(SUBSTITUTE('04A_국토부원자료'!H2209,",",""))/100),MOD(VALUE(SUBSTITUTE('04A_국토부원자료'!H2209,",","")),100),VALUE(SUBSTITUTE('04A_국토부원자료'!I2209,",",""))),""),"")</f>
        <v/>
      </c>
      <c r="G2208" s="42" t="str">
        <f>IFERROR(VALUE(SUBSTITUTE('04A_국토부원자료'!J2209,",","")),"")</f>
        <v/>
      </c>
      <c r="H2208" s="43" t="str">
        <f t="shared" si="68"/>
        <v/>
      </c>
      <c r="I2208" s="43" t="str">
        <f t="shared" si="69"/>
        <v/>
      </c>
      <c r="J2208" s="38" t="str">
        <f>IFERROR(VALUE(SUBSTITUTE('04A_국토부원자료'!K2209,",","")),"")</f>
        <v/>
      </c>
      <c r="K2208" s="38" t="str">
        <f>IFERROR(VALUE(SUBSTITUTE('04A_국토부원자료'!N2209,",","")),"")</f>
        <v/>
      </c>
      <c r="L2208" s="39">
        <f>IFERROR('04A_국토부원자료'!O2209,"")</f>
        <v>0</v>
      </c>
      <c r="M2208" s="39">
        <f>IFERROR('04A_국토부원자료'!Q2209,"")</f>
        <v>0</v>
      </c>
      <c r="N2208" s="38">
        <f>IF(B2208="","",IF('02_대상물건입력'!B5="",1,IF(ISNUMBER(SEARCH('02_대상물건입력'!B5,B2208)),1,0)))</f>
        <v>0</v>
      </c>
      <c r="O2208" s="38">
        <f>IF(B2208="","",IF('02_대상물건입력'!B6="",1,IF(ISNUMBER(SEARCH('02_대상물건입력'!B6,B2208)),1,0)))</f>
        <v>0</v>
      </c>
      <c r="P2208" s="38">
        <f>IF(L2208="","",IF('02_대상물건입력'!B15="",0,IF(ISNUMBER(SEARCH('02_대상물건입력'!B15,L2208)),1,0)))</f>
        <v>0</v>
      </c>
      <c r="Q2208" s="38">
        <f>IF(D2208="","",IF('02_대상물건입력'!B8="",0,IF(ISNUMBER(SEARCH('02_대상물건입력'!B8,D2208)),1,0)))</f>
        <v>0</v>
      </c>
      <c r="R2208" s="44" t="str">
        <f>IFERROR(ABS(E2208-'02_대상물건입력'!B11)/'02_대상물건입력'!B11,"")</f>
        <v/>
      </c>
      <c r="S2208" s="38" t="str">
        <f>IFERROR(ABS(J2208-'02_대상물건입력'!B10),"")</f>
        <v/>
      </c>
      <c r="T2208" s="38" t="str">
        <f>IFERROR(ABS('01_설정'!B4-F2208),"")</f>
        <v/>
      </c>
      <c r="U2208" s="38" t="str">
        <f>IFERROR(ABS(K2208-YEAR('02_대상물건입력'!B14)),"")</f>
        <v/>
      </c>
      <c r="V2208" s="38" t="str">
        <f>IF(B2208="","",IF(AND(E2208&gt;0,F2208&gt;0,H2208&gt;0,OR('04A_국토부원자료'!P2209="",'04A_국토부원자료'!P2209="-"),IF('01_설정'!B10=1,N2208=1,TRUE),R2208&lt;='01_설정'!B5,S2208&lt;='01_설정'!B6,T2208&lt;='01_설정'!B7,U2208&lt;='01_설정'!B8),"Y",""))</f>
        <v/>
      </c>
      <c r="W2208" s="40" t="str">
        <f>IF(V2208&lt;&gt;"Y","",MAX(0,(1-R2208/'01_설정'!B5))*'01_설정'!B14+MAX(0,(1-S2208/'01_설정'!B6))*'01_설정'!B15+MAX(0,(1-T2208/'01_설정'!B7))*'01_설정'!B16+MAX(0,(1-U2208/'01_설정'!B8))*'01_설정'!B17+O2208*'01_설정'!B11+Q2208*'01_설정'!B12+P2208*'01_설정'!B13)</f>
        <v/>
      </c>
      <c r="X2208" s="38" t="str">
        <f>IF(W2208="","",1+COUNTIFS($W$4:$W$3003,"&gt;"&amp;W2208)+COUNTIFS($W$4:W2208,W2208)-1)</f>
        <v/>
      </c>
    </row>
    <row r="2209" spans="1:24" ht="16.5">
      <c r="A2209" s="38" t="str">
        <f>IF('04A_국토부원자료'!A2210="","",ROW()-3)</f>
        <v/>
      </c>
      <c r="B2209" s="39">
        <f>IFERROR('04A_국토부원자료'!B2210,"")</f>
        <v>0</v>
      </c>
      <c r="C2209" s="39" t="str">
        <f>IF(B2209="","",IF('04A_국토부원자료'!C2210&lt;&gt;"",'04A_국토부원자료'!C2210,TRIM('04A_국토부원자료'!D2210&amp;IF('04A_국토부원자료'!E2210&lt;&gt;"","-"&amp;'04A_국토부원자료'!E2210,""))))</f>
        <v/>
      </c>
      <c r="D2209" s="39">
        <f>IFERROR('04A_국토부원자료'!F2210,"")</f>
        <v>0</v>
      </c>
      <c r="E2209" s="40" t="str">
        <f>IFERROR(VALUE(SUBSTITUTE('04A_국토부원자료'!G2210,",","")),"")</f>
        <v/>
      </c>
      <c r="F2209" s="41" t="str">
        <f>IFERROR(IF(AND('04A_국토부원자료'!H2210&lt;&gt;"",'04A_국토부원자료'!I2210&lt;&gt;""),DATE(INT(VALUE(SUBSTITUTE('04A_국토부원자료'!H2210,",",""))/100),MOD(VALUE(SUBSTITUTE('04A_국토부원자료'!H2210,",","")),100),VALUE(SUBSTITUTE('04A_국토부원자료'!I2210,",",""))),""),"")</f>
        <v/>
      </c>
      <c r="G2209" s="42" t="str">
        <f>IFERROR(VALUE(SUBSTITUTE('04A_국토부원자료'!J2210,",","")),"")</f>
        <v/>
      </c>
      <c r="H2209" s="43" t="str">
        <f t="shared" si="68"/>
        <v/>
      </c>
      <c r="I2209" s="43" t="str">
        <f t="shared" si="69"/>
        <v/>
      </c>
      <c r="J2209" s="38" t="str">
        <f>IFERROR(VALUE(SUBSTITUTE('04A_국토부원자료'!K2210,",","")),"")</f>
        <v/>
      </c>
      <c r="K2209" s="38" t="str">
        <f>IFERROR(VALUE(SUBSTITUTE('04A_국토부원자료'!N2210,",","")),"")</f>
        <v/>
      </c>
      <c r="L2209" s="39">
        <f>IFERROR('04A_국토부원자료'!O2210,"")</f>
        <v>0</v>
      </c>
      <c r="M2209" s="39">
        <f>IFERROR('04A_국토부원자료'!Q2210,"")</f>
        <v>0</v>
      </c>
      <c r="N2209" s="38">
        <f>IF(B2209="","",IF('02_대상물건입력'!B5="",1,IF(ISNUMBER(SEARCH('02_대상물건입력'!B5,B2209)),1,0)))</f>
        <v>0</v>
      </c>
      <c r="O2209" s="38">
        <f>IF(B2209="","",IF('02_대상물건입력'!B6="",1,IF(ISNUMBER(SEARCH('02_대상물건입력'!B6,B2209)),1,0)))</f>
        <v>0</v>
      </c>
      <c r="P2209" s="38">
        <f>IF(L2209="","",IF('02_대상물건입력'!B15="",0,IF(ISNUMBER(SEARCH('02_대상물건입력'!B15,L2209)),1,0)))</f>
        <v>0</v>
      </c>
      <c r="Q2209" s="38">
        <f>IF(D2209="","",IF('02_대상물건입력'!B8="",0,IF(ISNUMBER(SEARCH('02_대상물건입력'!B8,D2209)),1,0)))</f>
        <v>0</v>
      </c>
      <c r="R2209" s="44" t="str">
        <f>IFERROR(ABS(E2209-'02_대상물건입력'!B11)/'02_대상물건입력'!B11,"")</f>
        <v/>
      </c>
      <c r="S2209" s="38" t="str">
        <f>IFERROR(ABS(J2209-'02_대상물건입력'!B10),"")</f>
        <v/>
      </c>
      <c r="T2209" s="38" t="str">
        <f>IFERROR(ABS('01_설정'!B4-F2209),"")</f>
        <v/>
      </c>
      <c r="U2209" s="38" t="str">
        <f>IFERROR(ABS(K2209-YEAR('02_대상물건입력'!B14)),"")</f>
        <v/>
      </c>
      <c r="V2209" s="38" t="str">
        <f>IF(B2209="","",IF(AND(E2209&gt;0,F2209&gt;0,H2209&gt;0,OR('04A_국토부원자료'!P2210="",'04A_국토부원자료'!P2210="-"),IF('01_설정'!B10=1,N2209=1,TRUE),R2209&lt;='01_설정'!B5,S2209&lt;='01_설정'!B6,T2209&lt;='01_설정'!B7,U2209&lt;='01_설정'!B8),"Y",""))</f>
        <v/>
      </c>
      <c r="W2209" s="40" t="str">
        <f>IF(V2209&lt;&gt;"Y","",MAX(0,(1-R2209/'01_설정'!B5))*'01_설정'!B14+MAX(0,(1-S2209/'01_설정'!B6))*'01_설정'!B15+MAX(0,(1-T2209/'01_설정'!B7))*'01_설정'!B16+MAX(0,(1-U2209/'01_설정'!B8))*'01_설정'!B17+O2209*'01_설정'!B11+Q2209*'01_설정'!B12+P2209*'01_설정'!B13)</f>
        <v/>
      </c>
      <c r="X2209" s="38" t="str">
        <f>IF(W2209="","",1+COUNTIFS($W$4:$W$3003,"&gt;"&amp;W2209)+COUNTIFS($W$4:W2209,W2209)-1)</f>
        <v/>
      </c>
    </row>
    <row r="2210" spans="1:24" ht="16.5">
      <c r="A2210" s="38" t="str">
        <f>IF('04A_국토부원자료'!A2211="","",ROW()-3)</f>
        <v/>
      </c>
      <c r="B2210" s="39">
        <f>IFERROR('04A_국토부원자료'!B2211,"")</f>
        <v>0</v>
      </c>
      <c r="C2210" s="39" t="str">
        <f>IF(B2210="","",IF('04A_국토부원자료'!C2211&lt;&gt;"",'04A_국토부원자료'!C2211,TRIM('04A_국토부원자료'!D2211&amp;IF('04A_국토부원자료'!E2211&lt;&gt;"","-"&amp;'04A_국토부원자료'!E2211,""))))</f>
        <v/>
      </c>
      <c r="D2210" s="39">
        <f>IFERROR('04A_국토부원자료'!F2211,"")</f>
        <v>0</v>
      </c>
      <c r="E2210" s="40" t="str">
        <f>IFERROR(VALUE(SUBSTITUTE('04A_국토부원자료'!G2211,",","")),"")</f>
        <v/>
      </c>
      <c r="F2210" s="41" t="str">
        <f>IFERROR(IF(AND('04A_국토부원자료'!H2211&lt;&gt;"",'04A_국토부원자료'!I2211&lt;&gt;""),DATE(INT(VALUE(SUBSTITUTE('04A_국토부원자료'!H2211,",",""))/100),MOD(VALUE(SUBSTITUTE('04A_국토부원자료'!H2211,",","")),100),VALUE(SUBSTITUTE('04A_국토부원자료'!I2211,",",""))),""),"")</f>
        <v/>
      </c>
      <c r="G2210" s="42" t="str">
        <f>IFERROR(VALUE(SUBSTITUTE('04A_국토부원자료'!J2211,",","")),"")</f>
        <v/>
      </c>
      <c r="H2210" s="43" t="str">
        <f t="shared" si="68"/>
        <v/>
      </c>
      <c r="I2210" s="43" t="str">
        <f t="shared" si="69"/>
        <v/>
      </c>
      <c r="J2210" s="38" t="str">
        <f>IFERROR(VALUE(SUBSTITUTE('04A_국토부원자료'!K2211,",","")),"")</f>
        <v/>
      </c>
      <c r="K2210" s="38" t="str">
        <f>IFERROR(VALUE(SUBSTITUTE('04A_국토부원자료'!N2211,",","")),"")</f>
        <v/>
      </c>
      <c r="L2210" s="39">
        <f>IFERROR('04A_국토부원자료'!O2211,"")</f>
        <v>0</v>
      </c>
      <c r="M2210" s="39">
        <f>IFERROR('04A_국토부원자료'!Q2211,"")</f>
        <v>0</v>
      </c>
      <c r="N2210" s="38">
        <f>IF(B2210="","",IF('02_대상물건입력'!B5="",1,IF(ISNUMBER(SEARCH('02_대상물건입력'!B5,B2210)),1,0)))</f>
        <v>0</v>
      </c>
      <c r="O2210" s="38">
        <f>IF(B2210="","",IF('02_대상물건입력'!B6="",1,IF(ISNUMBER(SEARCH('02_대상물건입력'!B6,B2210)),1,0)))</f>
        <v>0</v>
      </c>
      <c r="P2210" s="38">
        <f>IF(L2210="","",IF('02_대상물건입력'!B15="",0,IF(ISNUMBER(SEARCH('02_대상물건입력'!B15,L2210)),1,0)))</f>
        <v>0</v>
      </c>
      <c r="Q2210" s="38">
        <f>IF(D2210="","",IF('02_대상물건입력'!B8="",0,IF(ISNUMBER(SEARCH('02_대상물건입력'!B8,D2210)),1,0)))</f>
        <v>0</v>
      </c>
      <c r="R2210" s="44" t="str">
        <f>IFERROR(ABS(E2210-'02_대상물건입력'!B11)/'02_대상물건입력'!B11,"")</f>
        <v/>
      </c>
      <c r="S2210" s="38" t="str">
        <f>IFERROR(ABS(J2210-'02_대상물건입력'!B10),"")</f>
        <v/>
      </c>
      <c r="T2210" s="38" t="str">
        <f>IFERROR(ABS('01_설정'!B4-F2210),"")</f>
        <v/>
      </c>
      <c r="U2210" s="38" t="str">
        <f>IFERROR(ABS(K2210-YEAR('02_대상물건입력'!B14)),"")</f>
        <v/>
      </c>
      <c r="V2210" s="38" t="str">
        <f>IF(B2210="","",IF(AND(E2210&gt;0,F2210&gt;0,H2210&gt;0,OR('04A_국토부원자료'!P2211="",'04A_국토부원자료'!P2211="-"),IF('01_설정'!B10=1,N2210=1,TRUE),R2210&lt;='01_설정'!B5,S2210&lt;='01_설정'!B6,T2210&lt;='01_설정'!B7,U2210&lt;='01_설정'!B8),"Y",""))</f>
        <v/>
      </c>
      <c r="W2210" s="40" t="str">
        <f>IF(V2210&lt;&gt;"Y","",MAX(0,(1-R2210/'01_설정'!B5))*'01_설정'!B14+MAX(0,(1-S2210/'01_설정'!B6))*'01_설정'!B15+MAX(0,(1-T2210/'01_설정'!B7))*'01_설정'!B16+MAX(0,(1-U2210/'01_설정'!B8))*'01_설정'!B17+O2210*'01_설정'!B11+Q2210*'01_설정'!B12+P2210*'01_설정'!B13)</f>
        <v/>
      </c>
      <c r="X2210" s="38" t="str">
        <f>IF(W2210="","",1+COUNTIFS($W$4:$W$3003,"&gt;"&amp;W2210)+COUNTIFS($W$4:W2210,W2210)-1)</f>
        <v/>
      </c>
    </row>
    <row r="2211" spans="1:24" ht="16.5">
      <c r="A2211" s="38" t="str">
        <f>IF('04A_국토부원자료'!A2212="","",ROW()-3)</f>
        <v/>
      </c>
      <c r="B2211" s="39">
        <f>IFERROR('04A_국토부원자료'!B2212,"")</f>
        <v>0</v>
      </c>
      <c r="C2211" s="39" t="str">
        <f>IF(B2211="","",IF('04A_국토부원자료'!C2212&lt;&gt;"",'04A_국토부원자료'!C2212,TRIM('04A_국토부원자료'!D2212&amp;IF('04A_국토부원자료'!E2212&lt;&gt;"","-"&amp;'04A_국토부원자료'!E2212,""))))</f>
        <v/>
      </c>
      <c r="D2211" s="39">
        <f>IFERROR('04A_국토부원자료'!F2212,"")</f>
        <v>0</v>
      </c>
      <c r="E2211" s="40" t="str">
        <f>IFERROR(VALUE(SUBSTITUTE('04A_국토부원자료'!G2212,",","")),"")</f>
        <v/>
      </c>
      <c r="F2211" s="41" t="str">
        <f>IFERROR(IF(AND('04A_국토부원자료'!H2212&lt;&gt;"",'04A_국토부원자료'!I2212&lt;&gt;""),DATE(INT(VALUE(SUBSTITUTE('04A_국토부원자료'!H2212,",",""))/100),MOD(VALUE(SUBSTITUTE('04A_국토부원자료'!H2212,",","")),100),VALUE(SUBSTITUTE('04A_국토부원자료'!I2212,",",""))),""),"")</f>
        <v/>
      </c>
      <c r="G2211" s="42" t="str">
        <f>IFERROR(VALUE(SUBSTITUTE('04A_국토부원자료'!J2212,",","")),"")</f>
        <v/>
      </c>
      <c r="H2211" s="43" t="str">
        <f t="shared" si="68"/>
        <v/>
      </c>
      <c r="I2211" s="43" t="str">
        <f t="shared" si="69"/>
        <v/>
      </c>
      <c r="J2211" s="38" t="str">
        <f>IFERROR(VALUE(SUBSTITUTE('04A_국토부원자료'!K2212,",","")),"")</f>
        <v/>
      </c>
      <c r="K2211" s="38" t="str">
        <f>IFERROR(VALUE(SUBSTITUTE('04A_국토부원자료'!N2212,",","")),"")</f>
        <v/>
      </c>
      <c r="L2211" s="39">
        <f>IFERROR('04A_국토부원자료'!O2212,"")</f>
        <v>0</v>
      </c>
      <c r="M2211" s="39">
        <f>IFERROR('04A_국토부원자료'!Q2212,"")</f>
        <v>0</v>
      </c>
      <c r="N2211" s="38">
        <f>IF(B2211="","",IF('02_대상물건입력'!B5="",1,IF(ISNUMBER(SEARCH('02_대상물건입력'!B5,B2211)),1,0)))</f>
        <v>0</v>
      </c>
      <c r="O2211" s="38">
        <f>IF(B2211="","",IF('02_대상물건입력'!B6="",1,IF(ISNUMBER(SEARCH('02_대상물건입력'!B6,B2211)),1,0)))</f>
        <v>0</v>
      </c>
      <c r="P2211" s="38">
        <f>IF(L2211="","",IF('02_대상물건입력'!B15="",0,IF(ISNUMBER(SEARCH('02_대상물건입력'!B15,L2211)),1,0)))</f>
        <v>0</v>
      </c>
      <c r="Q2211" s="38">
        <f>IF(D2211="","",IF('02_대상물건입력'!B8="",0,IF(ISNUMBER(SEARCH('02_대상물건입력'!B8,D2211)),1,0)))</f>
        <v>0</v>
      </c>
      <c r="R2211" s="44" t="str">
        <f>IFERROR(ABS(E2211-'02_대상물건입력'!B11)/'02_대상물건입력'!B11,"")</f>
        <v/>
      </c>
      <c r="S2211" s="38" t="str">
        <f>IFERROR(ABS(J2211-'02_대상물건입력'!B10),"")</f>
        <v/>
      </c>
      <c r="T2211" s="38" t="str">
        <f>IFERROR(ABS('01_설정'!B4-F2211),"")</f>
        <v/>
      </c>
      <c r="U2211" s="38" t="str">
        <f>IFERROR(ABS(K2211-YEAR('02_대상물건입력'!B14)),"")</f>
        <v/>
      </c>
      <c r="V2211" s="38" t="str">
        <f>IF(B2211="","",IF(AND(E2211&gt;0,F2211&gt;0,H2211&gt;0,OR('04A_국토부원자료'!P2212="",'04A_국토부원자료'!P2212="-"),IF('01_설정'!B10=1,N2211=1,TRUE),R2211&lt;='01_설정'!B5,S2211&lt;='01_설정'!B6,T2211&lt;='01_설정'!B7,U2211&lt;='01_설정'!B8),"Y",""))</f>
        <v/>
      </c>
      <c r="W2211" s="40" t="str">
        <f>IF(V2211&lt;&gt;"Y","",MAX(0,(1-R2211/'01_설정'!B5))*'01_설정'!B14+MAX(0,(1-S2211/'01_설정'!B6))*'01_설정'!B15+MAX(0,(1-T2211/'01_설정'!B7))*'01_설정'!B16+MAX(0,(1-U2211/'01_설정'!B8))*'01_설정'!B17+O2211*'01_설정'!B11+Q2211*'01_설정'!B12+P2211*'01_설정'!B13)</f>
        <v/>
      </c>
      <c r="X2211" s="38" t="str">
        <f>IF(W2211="","",1+COUNTIFS($W$4:$W$3003,"&gt;"&amp;W2211)+COUNTIFS($W$4:W2211,W2211)-1)</f>
        <v/>
      </c>
    </row>
    <row r="2212" spans="1:24" ht="16.5">
      <c r="A2212" s="38" t="str">
        <f>IF('04A_국토부원자료'!A2213="","",ROW()-3)</f>
        <v/>
      </c>
      <c r="B2212" s="39">
        <f>IFERROR('04A_국토부원자료'!B2213,"")</f>
        <v>0</v>
      </c>
      <c r="C2212" s="39" t="str">
        <f>IF(B2212="","",IF('04A_국토부원자료'!C2213&lt;&gt;"",'04A_국토부원자료'!C2213,TRIM('04A_국토부원자료'!D2213&amp;IF('04A_국토부원자료'!E2213&lt;&gt;"","-"&amp;'04A_국토부원자료'!E2213,""))))</f>
        <v/>
      </c>
      <c r="D2212" s="39">
        <f>IFERROR('04A_국토부원자료'!F2213,"")</f>
        <v>0</v>
      </c>
      <c r="E2212" s="40" t="str">
        <f>IFERROR(VALUE(SUBSTITUTE('04A_국토부원자료'!G2213,",","")),"")</f>
        <v/>
      </c>
      <c r="F2212" s="41" t="str">
        <f>IFERROR(IF(AND('04A_국토부원자료'!H2213&lt;&gt;"",'04A_국토부원자료'!I2213&lt;&gt;""),DATE(INT(VALUE(SUBSTITUTE('04A_국토부원자료'!H2213,",",""))/100),MOD(VALUE(SUBSTITUTE('04A_국토부원자료'!H2213,",","")),100),VALUE(SUBSTITUTE('04A_국토부원자료'!I2213,",",""))),""),"")</f>
        <v/>
      </c>
      <c r="G2212" s="42" t="str">
        <f>IFERROR(VALUE(SUBSTITUTE('04A_국토부원자료'!J2213,",","")),"")</f>
        <v/>
      </c>
      <c r="H2212" s="43" t="str">
        <f t="shared" si="68"/>
        <v/>
      </c>
      <c r="I2212" s="43" t="str">
        <f t="shared" si="69"/>
        <v/>
      </c>
      <c r="J2212" s="38" t="str">
        <f>IFERROR(VALUE(SUBSTITUTE('04A_국토부원자료'!K2213,",","")),"")</f>
        <v/>
      </c>
      <c r="K2212" s="38" t="str">
        <f>IFERROR(VALUE(SUBSTITUTE('04A_국토부원자료'!N2213,",","")),"")</f>
        <v/>
      </c>
      <c r="L2212" s="39">
        <f>IFERROR('04A_국토부원자료'!O2213,"")</f>
        <v>0</v>
      </c>
      <c r="M2212" s="39">
        <f>IFERROR('04A_국토부원자료'!Q2213,"")</f>
        <v>0</v>
      </c>
      <c r="N2212" s="38">
        <f>IF(B2212="","",IF('02_대상물건입력'!B5="",1,IF(ISNUMBER(SEARCH('02_대상물건입력'!B5,B2212)),1,0)))</f>
        <v>0</v>
      </c>
      <c r="O2212" s="38">
        <f>IF(B2212="","",IF('02_대상물건입력'!B6="",1,IF(ISNUMBER(SEARCH('02_대상물건입력'!B6,B2212)),1,0)))</f>
        <v>0</v>
      </c>
      <c r="P2212" s="38">
        <f>IF(L2212="","",IF('02_대상물건입력'!B15="",0,IF(ISNUMBER(SEARCH('02_대상물건입력'!B15,L2212)),1,0)))</f>
        <v>0</v>
      </c>
      <c r="Q2212" s="38">
        <f>IF(D2212="","",IF('02_대상물건입력'!B8="",0,IF(ISNUMBER(SEARCH('02_대상물건입력'!B8,D2212)),1,0)))</f>
        <v>0</v>
      </c>
      <c r="R2212" s="44" t="str">
        <f>IFERROR(ABS(E2212-'02_대상물건입력'!B11)/'02_대상물건입력'!B11,"")</f>
        <v/>
      </c>
      <c r="S2212" s="38" t="str">
        <f>IFERROR(ABS(J2212-'02_대상물건입력'!B10),"")</f>
        <v/>
      </c>
      <c r="T2212" s="38" t="str">
        <f>IFERROR(ABS('01_설정'!B4-F2212),"")</f>
        <v/>
      </c>
      <c r="U2212" s="38" t="str">
        <f>IFERROR(ABS(K2212-YEAR('02_대상물건입력'!B14)),"")</f>
        <v/>
      </c>
      <c r="V2212" s="38" t="str">
        <f>IF(B2212="","",IF(AND(E2212&gt;0,F2212&gt;0,H2212&gt;0,OR('04A_국토부원자료'!P2213="",'04A_국토부원자료'!P2213="-"),IF('01_설정'!B10=1,N2212=1,TRUE),R2212&lt;='01_설정'!B5,S2212&lt;='01_설정'!B6,T2212&lt;='01_설정'!B7,U2212&lt;='01_설정'!B8),"Y",""))</f>
        <v/>
      </c>
      <c r="W2212" s="40" t="str">
        <f>IF(V2212&lt;&gt;"Y","",MAX(0,(1-R2212/'01_설정'!B5))*'01_설정'!B14+MAX(0,(1-S2212/'01_설정'!B6))*'01_설정'!B15+MAX(0,(1-T2212/'01_설정'!B7))*'01_설정'!B16+MAX(0,(1-U2212/'01_설정'!B8))*'01_설정'!B17+O2212*'01_설정'!B11+Q2212*'01_설정'!B12+P2212*'01_설정'!B13)</f>
        <v/>
      </c>
      <c r="X2212" s="38" t="str">
        <f>IF(W2212="","",1+COUNTIFS($W$4:$W$3003,"&gt;"&amp;W2212)+COUNTIFS($W$4:W2212,W2212)-1)</f>
        <v/>
      </c>
    </row>
    <row r="2213" spans="1:24" ht="16.5">
      <c r="A2213" s="38" t="str">
        <f>IF('04A_국토부원자료'!A2214="","",ROW()-3)</f>
        <v/>
      </c>
      <c r="B2213" s="39">
        <f>IFERROR('04A_국토부원자료'!B2214,"")</f>
        <v>0</v>
      </c>
      <c r="C2213" s="39" t="str">
        <f>IF(B2213="","",IF('04A_국토부원자료'!C2214&lt;&gt;"",'04A_국토부원자료'!C2214,TRIM('04A_국토부원자료'!D2214&amp;IF('04A_국토부원자료'!E2214&lt;&gt;"","-"&amp;'04A_국토부원자료'!E2214,""))))</f>
        <v/>
      </c>
      <c r="D2213" s="39">
        <f>IFERROR('04A_국토부원자료'!F2214,"")</f>
        <v>0</v>
      </c>
      <c r="E2213" s="40" t="str">
        <f>IFERROR(VALUE(SUBSTITUTE('04A_국토부원자료'!G2214,",","")),"")</f>
        <v/>
      </c>
      <c r="F2213" s="41" t="str">
        <f>IFERROR(IF(AND('04A_국토부원자료'!H2214&lt;&gt;"",'04A_국토부원자료'!I2214&lt;&gt;""),DATE(INT(VALUE(SUBSTITUTE('04A_국토부원자료'!H2214,",",""))/100),MOD(VALUE(SUBSTITUTE('04A_국토부원자료'!H2214,",","")),100),VALUE(SUBSTITUTE('04A_국토부원자료'!I2214,",",""))),""),"")</f>
        <v/>
      </c>
      <c r="G2213" s="42" t="str">
        <f>IFERROR(VALUE(SUBSTITUTE('04A_국토부원자료'!J2214,",","")),"")</f>
        <v/>
      </c>
      <c r="H2213" s="43" t="str">
        <f t="shared" si="68"/>
        <v/>
      </c>
      <c r="I2213" s="43" t="str">
        <f t="shared" si="69"/>
        <v/>
      </c>
      <c r="J2213" s="38" t="str">
        <f>IFERROR(VALUE(SUBSTITUTE('04A_국토부원자료'!K2214,",","")),"")</f>
        <v/>
      </c>
      <c r="K2213" s="38" t="str">
        <f>IFERROR(VALUE(SUBSTITUTE('04A_국토부원자료'!N2214,",","")),"")</f>
        <v/>
      </c>
      <c r="L2213" s="39">
        <f>IFERROR('04A_국토부원자료'!O2214,"")</f>
        <v>0</v>
      </c>
      <c r="M2213" s="39">
        <f>IFERROR('04A_국토부원자료'!Q2214,"")</f>
        <v>0</v>
      </c>
      <c r="N2213" s="38">
        <f>IF(B2213="","",IF('02_대상물건입력'!B5="",1,IF(ISNUMBER(SEARCH('02_대상물건입력'!B5,B2213)),1,0)))</f>
        <v>0</v>
      </c>
      <c r="O2213" s="38">
        <f>IF(B2213="","",IF('02_대상물건입력'!B6="",1,IF(ISNUMBER(SEARCH('02_대상물건입력'!B6,B2213)),1,0)))</f>
        <v>0</v>
      </c>
      <c r="P2213" s="38">
        <f>IF(L2213="","",IF('02_대상물건입력'!B15="",0,IF(ISNUMBER(SEARCH('02_대상물건입력'!B15,L2213)),1,0)))</f>
        <v>0</v>
      </c>
      <c r="Q2213" s="38">
        <f>IF(D2213="","",IF('02_대상물건입력'!B8="",0,IF(ISNUMBER(SEARCH('02_대상물건입력'!B8,D2213)),1,0)))</f>
        <v>0</v>
      </c>
      <c r="R2213" s="44" t="str">
        <f>IFERROR(ABS(E2213-'02_대상물건입력'!B11)/'02_대상물건입력'!B11,"")</f>
        <v/>
      </c>
      <c r="S2213" s="38" t="str">
        <f>IFERROR(ABS(J2213-'02_대상물건입력'!B10),"")</f>
        <v/>
      </c>
      <c r="T2213" s="38" t="str">
        <f>IFERROR(ABS('01_설정'!B4-F2213),"")</f>
        <v/>
      </c>
      <c r="U2213" s="38" t="str">
        <f>IFERROR(ABS(K2213-YEAR('02_대상물건입력'!B14)),"")</f>
        <v/>
      </c>
      <c r="V2213" s="38" t="str">
        <f>IF(B2213="","",IF(AND(E2213&gt;0,F2213&gt;0,H2213&gt;0,OR('04A_국토부원자료'!P2214="",'04A_국토부원자료'!P2214="-"),IF('01_설정'!B10=1,N2213=1,TRUE),R2213&lt;='01_설정'!B5,S2213&lt;='01_설정'!B6,T2213&lt;='01_설정'!B7,U2213&lt;='01_설정'!B8),"Y",""))</f>
        <v/>
      </c>
      <c r="W2213" s="40" t="str">
        <f>IF(V2213&lt;&gt;"Y","",MAX(0,(1-R2213/'01_설정'!B5))*'01_설정'!B14+MAX(0,(1-S2213/'01_설정'!B6))*'01_설정'!B15+MAX(0,(1-T2213/'01_설정'!B7))*'01_설정'!B16+MAX(0,(1-U2213/'01_설정'!B8))*'01_설정'!B17+O2213*'01_설정'!B11+Q2213*'01_설정'!B12+P2213*'01_설정'!B13)</f>
        <v/>
      </c>
      <c r="X2213" s="38" t="str">
        <f>IF(W2213="","",1+COUNTIFS($W$4:$W$3003,"&gt;"&amp;W2213)+COUNTIFS($W$4:W2213,W2213)-1)</f>
        <v/>
      </c>
    </row>
    <row r="2214" spans="1:24" ht="16.5">
      <c r="A2214" s="38" t="str">
        <f>IF('04A_국토부원자료'!A2215="","",ROW()-3)</f>
        <v/>
      </c>
      <c r="B2214" s="39">
        <f>IFERROR('04A_국토부원자료'!B2215,"")</f>
        <v>0</v>
      </c>
      <c r="C2214" s="39" t="str">
        <f>IF(B2214="","",IF('04A_국토부원자료'!C2215&lt;&gt;"",'04A_국토부원자료'!C2215,TRIM('04A_국토부원자료'!D2215&amp;IF('04A_국토부원자료'!E2215&lt;&gt;"","-"&amp;'04A_국토부원자료'!E2215,""))))</f>
        <v/>
      </c>
      <c r="D2214" s="39">
        <f>IFERROR('04A_국토부원자료'!F2215,"")</f>
        <v>0</v>
      </c>
      <c r="E2214" s="40" t="str">
        <f>IFERROR(VALUE(SUBSTITUTE('04A_국토부원자료'!G2215,",","")),"")</f>
        <v/>
      </c>
      <c r="F2214" s="41" t="str">
        <f>IFERROR(IF(AND('04A_국토부원자료'!H2215&lt;&gt;"",'04A_국토부원자료'!I2215&lt;&gt;""),DATE(INT(VALUE(SUBSTITUTE('04A_국토부원자료'!H2215,",",""))/100),MOD(VALUE(SUBSTITUTE('04A_국토부원자료'!H2215,",","")),100),VALUE(SUBSTITUTE('04A_국토부원자료'!I2215,",",""))),""),"")</f>
        <v/>
      </c>
      <c r="G2214" s="42" t="str">
        <f>IFERROR(VALUE(SUBSTITUTE('04A_국토부원자료'!J2215,",","")),"")</f>
        <v/>
      </c>
      <c r="H2214" s="43" t="str">
        <f t="shared" si="68"/>
        <v/>
      </c>
      <c r="I2214" s="43" t="str">
        <f t="shared" si="69"/>
        <v/>
      </c>
      <c r="J2214" s="38" t="str">
        <f>IFERROR(VALUE(SUBSTITUTE('04A_국토부원자료'!K2215,",","")),"")</f>
        <v/>
      </c>
      <c r="K2214" s="38" t="str">
        <f>IFERROR(VALUE(SUBSTITUTE('04A_국토부원자료'!N2215,",","")),"")</f>
        <v/>
      </c>
      <c r="L2214" s="39">
        <f>IFERROR('04A_국토부원자료'!O2215,"")</f>
        <v>0</v>
      </c>
      <c r="M2214" s="39">
        <f>IFERROR('04A_국토부원자료'!Q2215,"")</f>
        <v>0</v>
      </c>
      <c r="N2214" s="38">
        <f>IF(B2214="","",IF('02_대상물건입력'!B5="",1,IF(ISNUMBER(SEARCH('02_대상물건입력'!B5,B2214)),1,0)))</f>
        <v>0</v>
      </c>
      <c r="O2214" s="38">
        <f>IF(B2214="","",IF('02_대상물건입력'!B6="",1,IF(ISNUMBER(SEARCH('02_대상물건입력'!B6,B2214)),1,0)))</f>
        <v>0</v>
      </c>
      <c r="P2214" s="38">
        <f>IF(L2214="","",IF('02_대상물건입력'!B15="",0,IF(ISNUMBER(SEARCH('02_대상물건입력'!B15,L2214)),1,0)))</f>
        <v>0</v>
      </c>
      <c r="Q2214" s="38">
        <f>IF(D2214="","",IF('02_대상물건입력'!B8="",0,IF(ISNUMBER(SEARCH('02_대상물건입력'!B8,D2214)),1,0)))</f>
        <v>0</v>
      </c>
      <c r="R2214" s="44" t="str">
        <f>IFERROR(ABS(E2214-'02_대상물건입력'!B11)/'02_대상물건입력'!B11,"")</f>
        <v/>
      </c>
      <c r="S2214" s="38" t="str">
        <f>IFERROR(ABS(J2214-'02_대상물건입력'!B10),"")</f>
        <v/>
      </c>
      <c r="T2214" s="38" t="str">
        <f>IFERROR(ABS('01_설정'!B4-F2214),"")</f>
        <v/>
      </c>
      <c r="U2214" s="38" t="str">
        <f>IFERROR(ABS(K2214-YEAR('02_대상물건입력'!B14)),"")</f>
        <v/>
      </c>
      <c r="V2214" s="38" t="str">
        <f>IF(B2214="","",IF(AND(E2214&gt;0,F2214&gt;0,H2214&gt;0,OR('04A_국토부원자료'!P2215="",'04A_국토부원자료'!P2215="-"),IF('01_설정'!B10=1,N2214=1,TRUE),R2214&lt;='01_설정'!B5,S2214&lt;='01_설정'!B6,T2214&lt;='01_설정'!B7,U2214&lt;='01_설정'!B8),"Y",""))</f>
        <v/>
      </c>
      <c r="W2214" s="40" t="str">
        <f>IF(V2214&lt;&gt;"Y","",MAX(0,(1-R2214/'01_설정'!B5))*'01_설정'!B14+MAX(0,(1-S2214/'01_설정'!B6))*'01_설정'!B15+MAX(0,(1-T2214/'01_설정'!B7))*'01_설정'!B16+MAX(0,(1-U2214/'01_설정'!B8))*'01_설정'!B17+O2214*'01_설정'!B11+Q2214*'01_설정'!B12+P2214*'01_설정'!B13)</f>
        <v/>
      </c>
      <c r="X2214" s="38" t="str">
        <f>IF(W2214="","",1+COUNTIFS($W$4:$W$3003,"&gt;"&amp;W2214)+COUNTIFS($W$4:W2214,W2214)-1)</f>
        <v/>
      </c>
    </row>
    <row r="2215" spans="1:24" ht="16.5">
      <c r="A2215" s="38" t="str">
        <f>IF('04A_국토부원자료'!A2216="","",ROW()-3)</f>
        <v/>
      </c>
      <c r="B2215" s="39">
        <f>IFERROR('04A_국토부원자료'!B2216,"")</f>
        <v>0</v>
      </c>
      <c r="C2215" s="39" t="str">
        <f>IF(B2215="","",IF('04A_국토부원자료'!C2216&lt;&gt;"",'04A_국토부원자료'!C2216,TRIM('04A_국토부원자료'!D2216&amp;IF('04A_국토부원자료'!E2216&lt;&gt;"","-"&amp;'04A_국토부원자료'!E2216,""))))</f>
        <v/>
      </c>
      <c r="D2215" s="39">
        <f>IFERROR('04A_국토부원자료'!F2216,"")</f>
        <v>0</v>
      </c>
      <c r="E2215" s="40" t="str">
        <f>IFERROR(VALUE(SUBSTITUTE('04A_국토부원자료'!G2216,",","")),"")</f>
        <v/>
      </c>
      <c r="F2215" s="41" t="str">
        <f>IFERROR(IF(AND('04A_국토부원자료'!H2216&lt;&gt;"",'04A_국토부원자료'!I2216&lt;&gt;""),DATE(INT(VALUE(SUBSTITUTE('04A_국토부원자료'!H2216,",",""))/100),MOD(VALUE(SUBSTITUTE('04A_국토부원자료'!H2216,",","")),100),VALUE(SUBSTITUTE('04A_국토부원자료'!I2216,",",""))),""),"")</f>
        <v/>
      </c>
      <c r="G2215" s="42" t="str">
        <f>IFERROR(VALUE(SUBSTITUTE('04A_국토부원자료'!J2216,",","")),"")</f>
        <v/>
      </c>
      <c r="H2215" s="43" t="str">
        <f t="shared" si="68"/>
        <v/>
      </c>
      <c r="I2215" s="43" t="str">
        <f t="shared" si="69"/>
        <v/>
      </c>
      <c r="J2215" s="38" t="str">
        <f>IFERROR(VALUE(SUBSTITUTE('04A_국토부원자료'!K2216,",","")),"")</f>
        <v/>
      </c>
      <c r="K2215" s="38" t="str">
        <f>IFERROR(VALUE(SUBSTITUTE('04A_국토부원자료'!N2216,",","")),"")</f>
        <v/>
      </c>
      <c r="L2215" s="39">
        <f>IFERROR('04A_국토부원자료'!O2216,"")</f>
        <v>0</v>
      </c>
      <c r="M2215" s="39">
        <f>IFERROR('04A_국토부원자료'!Q2216,"")</f>
        <v>0</v>
      </c>
      <c r="N2215" s="38">
        <f>IF(B2215="","",IF('02_대상물건입력'!B5="",1,IF(ISNUMBER(SEARCH('02_대상물건입력'!B5,B2215)),1,0)))</f>
        <v>0</v>
      </c>
      <c r="O2215" s="38">
        <f>IF(B2215="","",IF('02_대상물건입력'!B6="",1,IF(ISNUMBER(SEARCH('02_대상물건입력'!B6,B2215)),1,0)))</f>
        <v>0</v>
      </c>
      <c r="P2215" s="38">
        <f>IF(L2215="","",IF('02_대상물건입력'!B15="",0,IF(ISNUMBER(SEARCH('02_대상물건입력'!B15,L2215)),1,0)))</f>
        <v>0</v>
      </c>
      <c r="Q2215" s="38">
        <f>IF(D2215="","",IF('02_대상물건입력'!B8="",0,IF(ISNUMBER(SEARCH('02_대상물건입력'!B8,D2215)),1,0)))</f>
        <v>0</v>
      </c>
      <c r="R2215" s="44" t="str">
        <f>IFERROR(ABS(E2215-'02_대상물건입력'!B11)/'02_대상물건입력'!B11,"")</f>
        <v/>
      </c>
      <c r="S2215" s="38" t="str">
        <f>IFERROR(ABS(J2215-'02_대상물건입력'!B10),"")</f>
        <v/>
      </c>
      <c r="T2215" s="38" t="str">
        <f>IFERROR(ABS('01_설정'!B4-F2215),"")</f>
        <v/>
      </c>
      <c r="U2215" s="38" t="str">
        <f>IFERROR(ABS(K2215-YEAR('02_대상물건입력'!B14)),"")</f>
        <v/>
      </c>
      <c r="V2215" s="38" t="str">
        <f>IF(B2215="","",IF(AND(E2215&gt;0,F2215&gt;0,H2215&gt;0,OR('04A_국토부원자료'!P2216="",'04A_국토부원자료'!P2216="-"),IF('01_설정'!B10=1,N2215=1,TRUE),R2215&lt;='01_설정'!B5,S2215&lt;='01_설정'!B6,T2215&lt;='01_설정'!B7,U2215&lt;='01_설정'!B8),"Y",""))</f>
        <v/>
      </c>
      <c r="W2215" s="40" t="str">
        <f>IF(V2215&lt;&gt;"Y","",MAX(0,(1-R2215/'01_설정'!B5))*'01_설정'!B14+MAX(0,(1-S2215/'01_설정'!B6))*'01_설정'!B15+MAX(0,(1-T2215/'01_설정'!B7))*'01_설정'!B16+MAX(0,(1-U2215/'01_설정'!B8))*'01_설정'!B17+O2215*'01_설정'!B11+Q2215*'01_설정'!B12+P2215*'01_설정'!B13)</f>
        <v/>
      </c>
      <c r="X2215" s="38" t="str">
        <f>IF(W2215="","",1+COUNTIFS($W$4:$W$3003,"&gt;"&amp;W2215)+COUNTIFS($W$4:W2215,W2215)-1)</f>
        <v/>
      </c>
    </row>
    <row r="2216" spans="1:24" ht="16.5">
      <c r="A2216" s="38" t="str">
        <f>IF('04A_국토부원자료'!A2217="","",ROW()-3)</f>
        <v/>
      </c>
      <c r="B2216" s="39">
        <f>IFERROR('04A_국토부원자료'!B2217,"")</f>
        <v>0</v>
      </c>
      <c r="C2216" s="39" t="str">
        <f>IF(B2216="","",IF('04A_국토부원자료'!C2217&lt;&gt;"",'04A_국토부원자료'!C2217,TRIM('04A_국토부원자료'!D2217&amp;IF('04A_국토부원자료'!E2217&lt;&gt;"","-"&amp;'04A_국토부원자료'!E2217,""))))</f>
        <v/>
      </c>
      <c r="D2216" s="39">
        <f>IFERROR('04A_국토부원자료'!F2217,"")</f>
        <v>0</v>
      </c>
      <c r="E2216" s="40" t="str">
        <f>IFERROR(VALUE(SUBSTITUTE('04A_국토부원자료'!G2217,",","")),"")</f>
        <v/>
      </c>
      <c r="F2216" s="41" t="str">
        <f>IFERROR(IF(AND('04A_국토부원자료'!H2217&lt;&gt;"",'04A_국토부원자료'!I2217&lt;&gt;""),DATE(INT(VALUE(SUBSTITUTE('04A_국토부원자료'!H2217,",",""))/100),MOD(VALUE(SUBSTITUTE('04A_국토부원자료'!H2217,",","")),100),VALUE(SUBSTITUTE('04A_국토부원자료'!I2217,",",""))),""),"")</f>
        <v/>
      </c>
      <c r="G2216" s="42" t="str">
        <f>IFERROR(VALUE(SUBSTITUTE('04A_국토부원자료'!J2217,",","")),"")</f>
        <v/>
      </c>
      <c r="H2216" s="43" t="str">
        <f t="shared" si="68"/>
        <v/>
      </c>
      <c r="I2216" s="43" t="str">
        <f t="shared" si="69"/>
        <v/>
      </c>
      <c r="J2216" s="38" t="str">
        <f>IFERROR(VALUE(SUBSTITUTE('04A_국토부원자료'!K2217,",","")),"")</f>
        <v/>
      </c>
      <c r="K2216" s="38" t="str">
        <f>IFERROR(VALUE(SUBSTITUTE('04A_국토부원자료'!N2217,",","")),"")</f>
        <v/>
      </c>
      <c r="L2216" s="39">
        <f>IFERROR('04A_국토부원자료'!O2217,"")</f>
        <v>0</v>
      </c>
      <c r="M2216" s="39">
        <f>IFERROR('04A_국토부원자료'!Q2217,"")</f>
        <v>0</v>
      </c>
      <c r="N2216" s="38">
        <f>IF(B2216="","",IF('02_대상물건입력'!B5="",1,IF(ISNUMBER(SEARCH('02_대상물건입력'!B5,B2216)),1,0)))</f>
        <v>0</v>
      </c>
      <c r="O2216" s="38">
        <f>IF(B2216="","",IF('02_대상물건입력'!B6="",1,IF(ISNUMBER(SEARCH('02_대상물건입력'!B6,B2216)),1,0)))</f>
        <v>0</v>
      </c>
      <c r="P2216" s="38">
        <f>IF(L2216="","",IF('02_대상물건입력'!B15="",0,IF(ISNUMBER(SEARCH('02_대상물건입력'!B15,L2216)),1,0)))</f>
        <v>0</v>
      </c>
      <c r="Q2216" s="38">
        <f>IF(D2216="","",IF('02_대상물건입력'!B8="",0,IF(ISNUMBER(SEARCH('02_대상물건입력'!B8,D2216)),1,0)))</f>
        <v>0</v>
      </c>
      <c r="R2216" s="44" t="str">
        <f>IFERROR(ABS(E2216-'02_대상물건입력'!B11)/'02_대상물건입력'!B11,"")</f>
        <v/>
      </c>
      <c r="S2216" s="38" t="str">
        <f>IFERROR(ABS(J2216-'02_대상물건입력'!B10),"")</f>
        <v/>
      </c>
      <c r="T2216" s="38" t="str">
        <f>IFERROR(ABS('01_설정'!B4-F2216),"")</f>
        <v/>
      </c>
      <c r="U2216" s="38" t="str">
        <f>IFERROR(ABS(K2216-YEAR('02_대상물건입력'!B14)),"")</f>
        <v/>
      </c>
      <c r="V2216" s="38" t="str">
        <f>IF(B2216="","",IF(AND(E2216&gt;0,F2216&gt;0,H2216&gt;0,OR('04A_국토부원자료'!P2217="",'04A_국토부원자료'!P2217="-"),IF('01_설정'!B10=1,N2216=1,TRUE),R2216&lt;='01_설정'!B5,S2216&lt;='01_설정'!B6,T2216&lt;='01_설정'!B7,U2216&lt;='01_설정'!B8),"Y",""))</f>
        <v/>
      </c>
      <c r="W2216" s="40" t="str">
        <f>IF(V2216&lt;&gt;"Y","",MAX(0,(1-R2216/'01_설정'!B5))*'01_설정'!B14+MAX(0,(1-S2216/'01_설정'!B6))*'01_설정'!B15+MAX(0,(1-T2216/'01_설정'!B7))*'01_설정'!B16+MAX(0,(1-U2216/'01_설정'!B8))*'01_설정'!B17+O2216*'01_설정'!B11+Q2216*'01_설정'!B12+P2216*'01_설정'!B13)</f>
        <v/>
      </c>
      <c r="X2216" s="38" t="str">
        <f>IF(W2216="","",1+COUNTIFS($W$4:$W$3003,"&gt;"&amp;W2216)+COUNTIFS($W$4:W2216,W2216)-1)</f>
        <v/>
      </c>
    </row>
    <row r="2217" spans="1:24" ht="16.5">
      <c r="A2217" s="38" t="str">
        <f>IF('04A_국토부원자료'!A2218="","",ROW()-3)</f>
        <v/>
      </c>
      <c r="B2217" s="39">
        <f>IFERROR('04A_국토부원자료'!B2218,"")</f>
        <v>0</v>
      </c>
      <c r="C2217" s="39" t="str">
        <f>IF(B2217="","",IF('04A_국토부원자료'!C2218&lt;&gt;"",'04A_국토부원자료'!C2218,TRIM('04A_국토부원자료'!D2218&amp;IF('04A_국토부원자료'!E2218&lt;&gt;"","-"&amp;'04A_국토부원자료'!E2218,""))))</f>
        <v/>
      </c>
      <c r="D2217" s="39">
        <f>IFERROR('04A_국토부원자료'!F2218,"")</f>
        <v>0</v>
      </c>
      <c r="E2217" s="40" t="str">
        <f>IFERROR(VALUE(SUBSTITUTE('04A_국토부원자료'!G2218,",","")),"")</f>
        <v/>
      </c>
      <c r="F2217" s="41" t="str">
        <f>IFERROR(IF(AND('04A_국토부원자료'!H2218&lt;&gt;"",'04A_국토부원자료'!I2218&lt;&gt;""),DATE(INT(VALUE(SUBSTITUTE('04A_국토부원자료'!H2218,",",""))/100),MOD(VALUE(SUBSTITUTE('04A_국토부원자료'!H2218,",","")),100),VALUE(SUBSTITUTE('04A_국토부원자료'!I2218,",",""))),""),"")</f>
        <v/>
      </c>
      <c r="G2217" s="42" t="str">
        <f>IFERROR(VALUE(SUBSTITUTE('04A_국토부원자료'!J2218,",","")),"")</f>
        <v/>
      </c>
      <c r="H2217" s="43" t="str">
        <f t="shared" si="68"/>
        <v/>
      </c>
      <c r="I2217" s="43" t="str">
        <f t="shared" si="69"/>
        <v/>
      </c>
      <c r="J2217" s="38" t="str">
        <f>IFERROR(VALUE(SUBSTITUTE('04A_국토부원자료'!K2218,",","")),"")</f>
        <v/>
      </c>
      <c r="K2217" s="38" t="str">
        <f>IFERROR(VALUE(SUBSTITUTE('04A_국토부원자료'!N2218,",","")),"")</f>
        <v/>
      </c>
      <c r="L2217" s="39">
        <f>IFERROR('04A_국토부원자료'!O2218,"")</f>
        <v>0</v>
      </c>
      <c r="M2217" s="39">
        <f>IFERROR('04A_국토부원자료'!Q2218,"")</f>
        <v>0</v>
      </c>
      <c r="N2217" s="38">
        <f>IF(B2217="","",IF('02_대상물건입력'!B5="",1,IF(ISNUMBER(SEARCH('02_대상물건입력'!B5,B2217)),1,0)))</f>
        <v>0</v>
      </c>
      <c r="O2217" s="38">
        <f>IF(B2217="","",IF('02_대상물건입력'!B6="",1,IF(ISNUMBER(SEARCH('02_대상물건입력'!B6,B2217)),1,0)))</f>
        <v>0</v>
      </c>
      <c r="P2217" s="38">
        <f>IF(L2217="","",IF('02_대상물건입력'!B15="",0,IF(ISNUMBER(SEARCH('02_대상물건입력'!B15,L2217)),1,0)))</f>
        <v>0</v>
      </c>
      <c r="Q2217" s="38">
        <f>IF(D2217="","",IF('02_대상물건입력'!B8="",0,IF(ISNUMBER(SEARCH('02_대상물건입력'!B8,D2217)),1,0)))</f>
        <v>0</v>
      </c>
      <c r="R2217" s="44" t="str">
        <f>IFERROR(ABS(E2217-'02_대상물건입력'!B11)/'02_대상물건입력'!B11,"")</f>
        <v/>
      </c>
      <c r="S2217" s="38" t="str">
        <f>IFERROR(ABS(J2217-'02_대상물건입력'!B10),"")</f>
        <v/>
      </c>
      <c r="T2217" s="38" t="str">
        <f>IFERROR(ABS('01_설정'!B4-F2217),"")</f>
        <v/>
      </c>
      <c r="U2217" s="38" t="str">
        <f>IFERROR(ABS(K2217-YEAR('02_대상물건입력'!B14)),"")</f>
        <v/>
      </c>
      <c r="V2217" s="38" t="str">
        <f>IF(B2217="","",IF(AND(E2217&gt;0,F2217&gt;0,H2217&gt;0,OR('04A_국토부원자료'!P2218="",'04A_국토부원자료'!P2218="-"),IF('01_설정'!B10=1,N2217=1,TRUE),R2217&lt;='01_설정'!B5,S2217&lt;='01_설정'!B6,T2217&lt;='01_설정'!B7,U2217&lt;='01_설정'!B8),"Y",""))</f>
        <v/>
      </c>
      <c r="W2217" s="40" t="str">
        <f>IF(V2217&lt;&gt;"Y","",MAX(0,(1-R2217/'01_설정'!B5))*'01_설정'!B14+MAX(0,(1-S2217/'01_설정'!B6))*'01_설정'!B15+MAX(0,(1-T2217/'01_설정'!B7))*'01_설정'!B16+MAX(0,(1-U2217/'01_설정'!B8))*'01_설정'!B17+O2217*'01_설정'!B11+Q2217*'01_설정'!B12+P2217*'01_설정'!B13)</f>
        <v/>
      </c>
      <c r="X2217" s="38" t="str">
        <f>IF(W2217="","",1+COUNTIFS($W$4:$W$3003,"&gt;"&amp;W2217)+COUNTIFS($W$4:W2217,W2217)-1)</f>
        <v/>
      </c>
    </row>
    <row r="2218" spans="1:24" ht="16.5">
      <c r="A2218" s="38" t="str">
        <f>IF('04A_국토부원자료'!A2219="","",ROW()-3)</f>
        <v/>
      </c>
      <c r="B2218" s="39">
        <f>IFERROR('04A_국토부원자료'!B2219,"")</f>
        <v>0</v>
      </c>
      <c r="C2218" s="39" t="str">
        <f>IF(B2218="","",IF('04A_국토부원자료'!C2219&lt;&gt;"",'04A_국토부원자료'!C2219,TRIM('04A_국토부원자료'!D2219&amp;IF('04A_국토부원자료'!E2219&lt;&gt;"","-"&amp;'04A_국토부원자료'!E2219,""))))</f>
        <v/>
      </c>
      <c r="D2218" s="39">
        <f>IFERROR('04A_국토부원자료'!F2219,"")</f>
        <v>0</v>
      </c>
      <c r="E2218" s="40" t="str">
        <f>IFERROR(VALUE(SUBSTITUTE('04A_국토부원자료'!G2219,",","")),"")</f>
        <v/>
      </c>
      <c r="F2218" s="41" t="str">
        <f>IFERROR(IF(AND('04A_국토부원자료'!H2219&lt;&gt;"",'04A_국토부원자료'!I2219&lt;&gt;""),DATE(INT(VALUE(SUBSTITUTE('04A_국토부원자료'!H2219,",",""))/100),MOD(VALUE(SUBSTITUTE('04A_국토부원자료'!H2219,",","")),100),VALUE(SUBSTITUTE('04A_국토부원자료'!I2219,",",""))),""),"")</f>
        <v/>
      </c>
      <c r="G2218" s="42" t="str">
        <f>IFERROR(VALUE(SUBSTITUTE('04A_국토부원자료'!J2219,",","")),"")</f>
        <v/>
      </c>
      <c r="H2218" s="43" t="str">
        <f t="shared" si="68"/>
        <v/>
      </c>
      <c r="I2218" s="43" t="str">
        <f t="shared" si="69"/>
        <v/>
      </c>
      <c r="J2218" s="38" t="str">
        <f>IFERROR(VALUE(SUBSTITUTE('04A_국토부원자료'!K2219,",","")),"")</f>
        <v/>
      </c>
      <c r="K2218" s="38" t="str">
        <f>IFERROR(VALUE(SUBSTITUTE('04A_국토부원자료'!N2219,",","")),"")</f>
        <v/>
      </c>
      <c r="L2218" s="39">
        <f>IFERROR('04A_국토부원자료'!O2219,"")</f>
        <v>0</v>
      </c>
      <c r="M2218" s="39">
        <f>IFERROR('04A_국토부원자료'!Q2219,"")</f>
        <v>0</v>
      </c>
      <c r="N2218" s="38">
        <f>IF(B2218="","",IF('02_대상물건입력'!B5="",1,IF(ISNUMBER(SEARCH('02_대상물건입력'!B5,B2218)),1,0)))</f>
        <v>0</v>
      </c>
      <c r="O2218" s="38">
        <f>IF(B2218="","",IF('02_대상물건입력'!B6="",1,IF(ISNUMBER(SEARCH('02_대상물건입력'!B6,B2218)),1,0)))</f>
        <v>0</v>
      </c>
      <c r="P2218" s="38">
        <f>IF(L2218="","",IF('02_대상물건입력'!B15="",0,IF(ISNUMBER(SEARCH('02_대상물건입력'!B15,L2218)),1,0)))</f>
        <v>0</v>
      </c>
      <c r="Q2218" s="38">
        <f>IF(D2218="","",IF('02_대상물건입력'!B8="",0,IF(ISNUMBER(SEARCH('02_대상물건입력'!B8,D2218)),1,0)))</f>
        <v>0</v>
      </c>
      <c r="R2218" s="44" t="str">
        <f>IFERROR(ABS(E2218-'02_대상물건입력'!B11)/'02_대상물건입력'!B11,"")</f>
        <v/>
      </c>
      <c r="S2218" s="38" t="str">
        <f>IFERROR(ABS(J2218-'02_대상물건입력'!B10),"")</f>
        <v/>
      </c>
      <c r="T2218" s="38" t="str">
        <f>IFERROR(ABS('01_설정'!B4-F2218),"")</f>
        <v/>
      </c>
      <c r="U2218" s="38" t="str">
        <f>IFERROR(ABS(K2218-YEAR('02_대상물건입력'!B14)),"")</f>
        <v/>
      </c>
      <c r="V2218" s="38" t="str">
        <f>IF(B2218="","",IF(AND(E2218&gt;0,F2218&gt;0,H2218&gt;0,OR('04A_국토부원자료'!P2219="",'04A_국토부원자료'!P2219="-"),IF('01_설정'!B10=1,N2218=1,TRUE),R2218&lt;='01_설정'!B5,S2218&lt;='01_설정'!B6,T2218&lt;='01_설정'!B7,U2218&lt;='01_설정'!B8),"Y",""))</f>
        <v/>
      </c>
      <c r="W2218" s="40" t="str">
        <f>IF(V2218&lt;&gt;"Y","",MAX(0,(1-R2218/'01_설정'!B5))*'01_설정'!B14+MAX(0,(1-S2218/'01_설정'!B6))*'01_설정'!B15+MAX(0,(1-T2218/'01_설정'!B7))*'01_설정'!B16+MAX(0,(1-U2218/'01_설정'!B8))*'01_설정'!B17+O2218*'01_설정'!B11+Q2218*'01_설정'!B12+P2218*'01_설정'!B13)</f>
        <v/>
      </c>
      <c r="X2218" s="38" t="str">
        <f>IF(W2218="","",1+COUNTIFS($W$4:$W$3003,"&gt;"&amp;W2218)+COUNTIFS($W$4:W2218,W2218)-1)</f>
        <v/>
      </c>
    </row>
    <row r="2219" spans="1:24" ht="16.5">
      <c r="A2219" s="38" t="str">
        <f>IF('04A_국토부원자료'!A2220="","",ROW()-3)</f>
        <v/>
      </c>
      <c r="B2219" s="39">
        <f>IFERROR('04A_국토부원자료'!B2220,"")</f>
        <v>0</v>
      </c>
      <c r="C2219" s="39" t="str">
        <f>IF(B2219="","",IF('04A_국토부원자료'!C2220&lt;&gt;"",'04A_국토부원자료'!C2220,TRIM('04A_국토부원자료'!D2220&amp;IF('04A_국토부원자료'!E2220&lt;&gt;"","-"&amp;'04A_국토부원자료'!E2220,""))))</f>
        <v/>
      </c>
      <c r="D2219" s="39">
        <f>IFERROR('04A_국토부원자료'!F2220,"")</f>
        <v>0</v>
      </c>
      <c r="E2219" s="40" t="str">
        <f>IFERROR(VALUE(SUBSTITUTE('04A_국토부원자료'!G2220,",","")),"")</f>
        <v/>
      </c>
      <c r="F2219" s="41" t="str">
        <f>IFERROR(IF(AND('04A_국토부원자료'!H2220&lt;&gt;"",'04A_국토부원자료'!I2220&lt;&gt;""),DATE(INT(VALUE(SUBSTITUTE('04A_국토부원자료'!H2220,",",""))/100),MOD(VALUE(SUBSTITUTE('04A_국토부원자료'!H2220,",","")),100),VALUE(SUBSTITUTE('04A_국토부원자료'!I2220,",",""))),""),"")</f>
        <v/>
      </c>
      <c r="G2219" s="42" t="str">
        <f>IFERROR(VALUE(SUBSTITUTE('04A_국토부원자료'!J2220,",","")),"")</f>
        <v/>
      </c>
      <c r="H2219" s="43" t="str">
        <f t="shared" si="68"/>
        <v/>
      </c>
      <c r="I2219" s="43" t="str">
        <f t="shared" si="69"/>
        <v/>
      </c>
      <c r="J2219" s="38" t="str">
        <f>IFERROR(VALUE(SUBSTITUTE('04A_국토부원자료'!K2220,",","")),"")</f>
        <v/>
      </c>
      <c r="K2219" s="38" t="str">
        <f>IFERROR(VALUE(SUBSTITUTE('04A_국토부원자료'!N2220,",","")),"")</f>
        <v/>
      </c>
      <c r="L2219" s="39">
        <f>IFERROR('04A_국토부원자료'!O2220,"")</f>
        <v>0</v>
      </c>
      <c r="M2219" s="39">
        <f>IFERROR('04A_국토부원자료'!Q2220,"")</f>
        <v>0</v>
      </c>
      <c r="N2219" s="38">
        <f>IF(B2219="","",IF('02_대상물건입력'!B5="",1,IF(ISNUMBER(SEARCH('02_대상물건입력'!B5,B2219)),1,0)))</f>
        <v>0</v>
      </c>
      <c r="O2219" s="38">
        <f>IF(B2219="","",IF('02_대상물건입력'!B6="",1,IF(ISNUMBER(SEARCH('02_대상물건입력'!B6,B2219)),1,0)))</f>
        <v>0</v>
      </c>
      <c r="P2219" s="38">
        <f>IF(L2219="","",IF('02_대상물건입력'!B15="",0,IF(ISNUMBER(SEARCH('02_대상물건입력'!B15,L2219)),1,0)))</f>
        <v>0</v>
      </c>
      <c r="Q2219" s="38">
        <f>IF(D2219="","",IF('02_대상물건입력'!B8="",0,IF(ISNUMBER(SEARCH('02_대상물건입력'!B8,D2219)),1,0)))</f>
        <v>0</v>
      </c>
      <c r="R2219" s="44" t="str">
        <f>IFERROR(ABS(E2219-'02_대상물건입력'!B11)/'02_대상물건입력'!B11,"")</f>
        <v/>
      </c>
      <c r="S2219" s="38" t="str">
        <f>IFERROR(ABS(J2219-'02_대상물건입력'!B10),"")</f>
        <v/>
      </c>
      <c r="T2219" s="38" t="str">
        <f>IFERROR(ABS('01_설정'!B4-F2219),"")</f>
        <v/>
      </c>
      <c r="U2219" s="38" t="str">
        <f>IFERROR(ABS(K2219-YEAR('02_대상물건입력'!B14)),"")</f>
        <v/>
      </c>
      <c r="V2219" s="38" t="str">
        <f>IF(B2219="","",IF(AND(E2219&gt;0,F2219&gt;0,H2219&gt;0,OR('04A_국토부원자료'!P2220="",'04A_국토부원자료'!P2220="-"),IF('01_설정'!B10=1,N2219=1,TRUE),R2219&lt;='01_설정'!B5,S2219&lt;='01_설정'!B6,T2219&lt;='01_설정'!B7,U2219&lt;='01_설정'!B8),"Y",""))</f>
        <v/>
      </c>
      <c r="W2219" s="40" t="str">
        <f>IF(V2219&lt;&gt;"Y","",MAX(0,(1-R2219/'01_설정'!B5))*'01_설정'!B14+MAX(0,(1-S2219/'01_설정'!B6))*'01_설정'!B15+MAX(0,(1-T2219/'01_설정'!B7))*'01_설정'!B16+MAX(0,(1-U2219/'01_설정'!B8))*'01_설정'!B17+O2219*'01_설정'!B11+Q2219*'01_설정'!B12+P2219*'01_설정'!B13)</f>
        <v/>
      </c>
      <c r="X2219" s="38" t="str">
        <f>IF(W2219="","",1+COUNTIFS($W$4:$W$3003,"&gt;"&amp;W2219)+COUNTIFS($W$4:W2219,W2219)-1)</f>
        <v/>
      </c>
    </row>
    <row r="2220" spans="1:24" ht="16.5">
      <c r="A2220" s="38" t="str">
        <f>IF('04A_국토부원자료'!A2221="","",ROW()-3)</f>
        <v/>
      </c>
      <c r="B2220" s="39">
        <f>IFERROR('04A_국토부원자료'!B2221,"")</f>
        <v>0</v>
      </c>
      <c r="C2220" s="39" t="str">
        <f>IF(B2220="","",IF('04A_국토부원자료'!C2221&lt;&gt;"",'04A_국토부원자료'!C2221,TRIM('04A_국토부원자료'!D2221&amp;IF('04A_국토부원자료'!E2221&lt;&gt;"","-"&amp;'04A_국토부원자료'!E2221,""))))</f>
        <v/>
      </c>
      <c r="D2220" s="39">
        <f>IFERROR('04A_국토부원자료'!F2221,"")</f>
        <v>0</v>
      </c>
      <c r="E2220" s="40" t="str">
        <f>IFERROR(VALUE(SUBSTITUTE('04A_국토부원자료'!G2221,",","")),"")</f>
        <v/>
      </c>
      <c r="F2220" s="41" t="str">
        <f>IFERROR(IF(AND('04A_국토부원자료'!H2221&lt;&gt;"",'04A_국토부원자료'!I2221&lt;&gt;""),DATE(INT(VALUE(SUBSTITUTE('04A_국토부원자료'!H2221,",",""))/100),MOD(VALUE(SUBSTITUTE('04A_국토부원자료'!H2221,",","")),100),VALUE(SUBSTITUTE('04A_국토부원자료'!I2221,",",""))),""),"")</f>
        <v/>
      </c>
      <c r="G2220" s="42" t="str">
        <f>IFERROR(VALUE(SUBSTITUTE('04A_국토부원자료'!J2221,",","")),"")</f>
        <v/>
      </c>
      <c r="H2220" s="43" t="str">
        <f t="shared" si="68"/>
        <v/>
      </c>
      <c r="I2220" s="43" t="str">
        <f t="shared" si="69"/>
        <v/>
      </c>
      <c r="J2220" s="38" t="str">
        <f>IFERROR(VALUE(SUBSTITUTE('04A_국토부원자료'!K2221,",","")),"")</f>
        <v/>
      </c>
      <c r="K2220" s="38" t="str">
        <f>IFERROR(VALUE(SUBSTITUTE('04A_국토부원자료'!N2221,",","")),"")</f>
        <v/>
      </c>
      <c r="L2220" s="39">
        <f>IFERROR('04A_국토부원자료'!O2221,"")</f>
        <v>0</v>
      </c>
      <c r="M2220" s="39">
        <f>IFERROR('04A_국토부원자료'!Q2221,"")</f>
        <v>0</v>
      </c>
      <c r="N2220" s="38">
        <f>IF(B2220="","",IF('02_대상물건입력'!B5="",1,IF(ISNUMBER(SEARCH('02_대상물건입력'!B5,B2220)),1,0)))</f>
        <v>0</v>
      </c>
      <c r="O2220" s="38">
        <f>IF(B2220="","",IF('02_대상물건입력'!B6="",1,IF(ISNUMBER(SEARCH('02_대상물건입력'!B6,B2220)),1,0)))</f>
        <v>0</v>
      </c>
      <c r="P2220" s="38">
        <f>IF(L2220="","",IF('02_대상물건입력'!B15="",0,IF(ISNUMBER(SEARCH('02_대상물건입력'!B15,L2220)),1,0)))</f>
        <v>0</v>
      </c>
      <c r="Q2220" s="38">
        <f>IF(D2220="","",IF('02_대상물건입력'!B8="",0,IF(ISNUMBER(SEARCH('02_대상물건입력'!B8,D2220)),1,0)))</f>
        <v>0</v>
      </c>
      <c r="R2220" s="44" t="str">
        <f>IFERROR(ABS(E2220-'02_대상물건입력'!B11)/'02_대상물건입력'!B11,"")</f>
        <v/>
      </c>
      <c r="S2220" s="38" t="str">
        <f>IFERROR(ABS(J2220-'02_대상물건입력'!B10),"")</f>
        <v/>
      </c>
      <c r="T2220" s="38" t="str">
        <f>IFERROR(ABS('01_설정'!B4-F2220),"")</f>
        <v/>
      </c>
      <c r="U2220" s="38" t="str">
        <f>IFERROR(ABS(K2220-YEAR('02_대상물건입력'!B14)),"")</f>
        <v/>
      </c>
      <c r="V2220" s="38" t="str">
        <f>IF(B2220="","",IF(AND(E2220&gt;0,F2220&gt;0,H2220&gt;0,OR('04A_국토부원자료'!P2221="",'04A_국토부원자료'!P2221="-"),IF('01_설정'!B10=1,N2220=1,TRUE),R2220&lt;='01_설정'!B5,S2220&lt;='01_설정'!B6,T2220&lt;='01_설정'!B7,U2220&lt;='01_설정'!B8),"Y",""))</f>
        <v/>
      </c>
      <c r="W2220" s="40" t="str">
        <f>IF(V2220&lt;&gt;"Y","",MAX(0,(1-R2220/'01_설정'!B5))*'01_설정'!B14+MAX(0,(1-S2220/'01_설정'!B6))*'01_설정'!B15+MAX(0,(1-T2220/'01_설정'!B7))*'01_설정'!B16+MAX(0,(1-U2220/'01_설정'!B8))*'01_설정'!B17+O2220*'01_설정'!B11+Q2220*'01_설정'!B12+P2220*'01_설정'!B13)</f>
        <v/>
      </c>
      <c r="X2220" s="38" t="str">
        <f>IF(W2220="","",1+COUNTIFS($W$4:$W$3003,"&gt;"&amp;W2220)+COUNTIFS($W$4:W2220,W2220)-1)</f>
        <v/>
      </c>
    </row>
    <row r="2221" spans="1:24" ht="16.5">
      <c r="A2221" s="38" t="str">
        <f>IF('04A_국토부원자료'!A2222="","",ROW()-3)</f>
        <v/>
      </c>
      <c r="B2221" s="39">
        <f>IFERROR('04A_국토부원자료'!B2222,"")</f>
        <v>0</v>
      </c>
      <c r="C2221" s="39" t="str">
        <f>IF(B2221="","",IF('04A_국토부원자료'!C2222&lt;&gt;"",'04A_국토부원자료'!C2222,TRIM('04A_국토부원자료'!D2222&amp;IF('04A_국토부원자료'!E2222&lt;&gt;"","-"&amp;'04A_국토부원자료'!E2222,""))))</f>
        <v/>
      </c>
      <c r="D2221" s="39">
        <f>IFERROR('04A_국토부원자료'!F2222,"")</f>
        <v>0</v>
      </c>
      <c r="E2221" s="40" t="str">
        <f>IFERROR(VALUE(SUBSTITUTE('04A_국토부원자료'!G2222,",","")),"")</f>
        <v/>
      </c>
      <c r="F2221" s="41" t="str">
        <f>IFERROR(IF(AND('04A_국토부원자료'!H2222&lt;&gt;"",'04A_국토부원자료'!I2222&lt;&gt;""),DATE(INT(VALUE(SUBSTITUTE('04A_국토부원자료'!H2222,",",""))/100),MOD(VALUE(SUBSTITUTE('04A_국토부원자료'!H2222,",","")),100),VALUE(SUBSTITUTE('04A_국토부원자료'!I2222,",",""))),""),"")</f>
        <v/>
      </c>
      <c r="G2221" s="42" t="str">
        <f>IFERROR(VALUE(SUBSTITUTE('04A_국토부원자료'!J2222,",","")),"")</f>
        <v/>
      </c>
      <c r="H2221" s="43" t="str">
        <f t="shared" si="68"/>
        <v/>
      </c>
      <c r="I2221" s="43" t="str">
        <f t="shared" si="69"/>
        <v/>
      </c>
      <c r="J2221" s="38" t="str">
        <f>IFERROR(VALUE(SUBSTITUTE('04A_국토부원자료'!K2222,",","")),"")</f>
        <v/>
      </c>
      <c r="K2221" s="38" t="str">
        <f>IFERROR(VALUE(SUBSTITUTE('04A_국토부원자료'!N2222,",","")),"")</f>
        <v/>
      </c>
      <c r="L2221" s="39">
        <f>IFERROR('04A_국토부원자료'!O2222,"")</f>
        <v>0</v>
      </c>
      <c r="M2221" s="39">
        <f>IFERROR('04A_국토부원자료'!Q2222,"")</f>
        <v>0</v>
      </c>
      <c r="N2221" s="38">
        <f>IF(B2221="","",IF('02_대상물건입력'!B5="",1,IF(ISNUMBER(SEARCH('02_대상물건입력'!B5,B2221)),1,0)))</f>
        <v>0</v>
      </c>
      <c r="O2221" s="38">
        <f>IF(B2221="","",IF('02_대상물건입력'!B6="",1,IF(ISNUMBER(SEARCH('02_대상물건입력'!B6,B2221)),1,0)))</f>
        <v>0</v>
      </c>
      <c r="P2221" s="38">
        <f>IF(L2221="","",IF('02_대상물건입력'!B15="",0,IF(ISNUMBER(SEARCH('02_대상물건입력'!B15,L2221)),1,0)))</f>
        <v>0</v>
      </c>
      <c r="Q2221" s="38">
        <f>IF(D2221="","",IF('02_대상물건입력'!B8="",0,IF(ISNUMBER(SEARCH('02_대상물건입력'!B8,D2221)),1,0)))</f>
        <v>0</v>
      </c>
      <c r="R2221" s="44" t="str">
        <f>IFERROR(ABS(E2221-'02_대상물건입력'!B11)/'02_대상물건입력'!B11,"")</f>
        <v/>
      </c>
      <c r="S2221" s="38" t="str">
        <f>IFERROR(ABS(J2221-'02_대상물건입력'!B10),"")</f>
        <v/>
      </c>
      <c r="T2221" s="38" t="str">
        <f>IFERROR(ABS('01_설정'!B4-F2221),"")</f>
        <v/>
      </c>
      <c r="U2221" s="38" t="str">
        <f>IFERROR(ABS(K2221-YEAR('02_대상물건입력'!B14)),"")</f>
        <v/>
      </c>
      <c r="V2221" s="38" t="str">
        <f>IF(B2221="","",IF(AND(E2221&gt;0,F2221&gt;0,H2221&gt;0,OR('04A_국토부원자료'!P2222="",'04A_국토부원자료'!P2222="-"),IF('01_설정'!B10=1,N2221=1,TRUE),R2221&lt;='01_설정'!B5,S2221&lt;='01_설정'!B6,T2221&lt;='01_설정'!B7,U2221&lt;='01_설정'!B8),"Y",""))</f>
        <v/>
      </c>
      <c r="W2221" s="40" t="str">
        <f>IF(V2221&lt;&gt;"Y","",MAX(0,(1-R2221/'01_설정'!B5))*'01_설정'!B14+MAX(0,(1-S2221/'01_설정'!B6))*'01_설정'!B15+MAX(0,(1-T2221/'01_설정'!B7))*'01_설정'!B16+MAX(0,(1-U2221/'01_설정'!B8))*'01_설정'!B17+O2221*'01_설정'!B11+Q2221*'01_설정'!B12+P2221*'01_설정'!B13)</f>
        <v/>
      </c>
      <c r="X2221" s="38" t="str">
        <f>IF(W2221="","",1+COUNTIFS($W$4:$W$3003,"&gt;"&amp;W2221)+COUNTIFS($W$4:W2221,W2221)-1)</f>
        <v/>
      </c>
    </row>
    <row r="2222" spans="1:24" ht="16.5">
      <c r="A2222" s="38" t="str">
        <f>IF('04A_국토부원자료'!A2223="","",ROW()-3)</f>
        <v/>
      </c>
      <c r="B2222" s="39">
        <f>IFERROR('04A_국토부원자료'!B2223,"")</f>
        <v>0</v>
      </c>
      <c r="C2222" s="39" t="str">
        <f>IF(B2222="","",IF('04A_국토부원자료'!C2223&lt;&gt;"",'04A_국토부원자료'!C2223,TRIM('04A_국토부원자료'!D2223&amp;IF('04A_국토부원자료'!E2223&lt;&gt;"","-"&amp;'04A_국토부원자료'!E2223,""))))</f>
        <v/>
      </c>
      <c r="D2222" s="39">
        <f>IFERROR('04A_국토부원자료'!F2223,"")</f>
        <v>0</v>
      </c>
      <c r="E2222" s="40" t="str">
        <f>IFERROR(VALUE(SUBSTITUTE('04A_국토부원자료'!G2223,",","")),"")</f>
        <v/>
      </c>
      <c r="F2222" s="41" t="str">
        <f>IFERROR(IF(AND('04A_국토부원자료'!H2223&lt;&gt;"",'04A_국토부원자료'!I2223&lt;&gt;""),DATE(INT(VALUE(SUBSTITUTE('04A_국토부원자료'!H2223,",",""))/100),MOD(VALUE(SUBSTITUTE('04A_국토부원자료'!H2223,",","")),100),VALUE(SUBSTITUTE('04A_국토부원자료'!I2223,",",""))),""),"")</f>
        <v/>
      </c>
      <c r="G2222" s="42" t="str">
        <f>IFERROR(VALUE(SUBSTITUTE('04A_국토부원자료'!J2223,",","")),"")</f>
        <v/>
      </c>
      <c r="H2222" s="43" t="str">
        <f t="shared" si="68"/>
        <v/>
      </c>
      <c r="I2222" s="43" t="str">
        <f t="shared" si="69"/>
        <v/>
      </c>
      <c r="J2222" s="38" t="str">
        <f>IFERROR(VALUE(SUBSTITUTE('04A_국토부원자료'!K2223,",","")),"")</f>
        <v/>
      </c>
      <c r="K2222" s="38" t="str">
        <f>IFERROR(VALUE(SUBSTITUTE('04A_국토부원자료'!N2223,",","")),"")</f>
        <v/>
      </c>
      <c r="L2222" s="39">
        <f>IFERROR('04A_국토부원자료'!O2223,"")</f>
        <v>0</v>
      </c>
      <c r="M2222" s="39">
        <f>IFERROR('04A_국토부원자료'!Q2223,"")</f>
        <v>0</v>
      </c>
      <c r="N2222" s="38">
        <f>IF(B2222="","",IF('02_대상물건입력'!B5="",1,IF(ISNUMBER(SEARCH('02_대상물건입력'!B5,B2222)),1,0)))</f>
        <v>0</v>
      </c>
      <c r="O2222" s="38">
        <f>IF(B2222="","",IF('02_대상물건입력'!B6="",1,IF(ISNUMBER(SEARCH('02_대상물건입력'!B6,B2222)),1,0)))</f>
        <v>0</v>
      </c>
      <c r="P2222" s="38">
        <f>IF(L2222="","",IF('02_대상물건입력'!B15="",0,IF(ISNUMBER(SEARCH('02_대상물건입력'!B15,L2222)),1,0)))</f>
        <v>0</v>
      </c>
      <c r="Q2222" s="38">
        <f>IF(D2222="","",IF('02_대상물건입력'!B8="",0,IF(ISNUMBER(SEARCH('02_대상물건입력'!B8,D2222)),1,0)))</f>
        <v>0</v>
      </c>
      <c r="R2222" s="44" t="str">
        <f>IFERROR(ABS(E2222-'02_대상물건입력'!B11)/'02_대상물건입력'!B11,"")</f>
        <v/>
      </c>
      <c r="S2222" s="38" t="str">
        <f>IFERROR(ABS(J2222-'02_대상물건입력'!B10),"")</f>
        <v/>
      </c>
      <c r="T2222" s="38" t="str">
        <f>IFERROR(ABS('01_설정'!B4-F2222),"")</f>
        <v/>
      </c>
      <c r="U2222" s="38" t="str">
        <f>IFERROR(ABS(K2222-YEAR('02_대상물건입력'!B14)),"")</f>
        <v/>
      </c>
      <c r="V2222" s="38" t="str">
        <f>IF(B2222="","",IF(AND(E2222&gt;0,F2222&gt;0,H2222&gt;0,OR('04A_국토부원자료'!P2223="",'04A_국토부원자료'!P2223="-"),IF('01_설정'!B10=1,N2222=1,TRUE),R2222&lt;='01_설정'!B5,S2222&lt;='01_설정'!B6,T2222&lt;='01_설정'!B7,U2222&lt;='01_설정'!B8),"Y",""))</f>
        <v/>
      </c>
      <c r="W2222" s="40" t="str">
        <f>IF(V2222&lt;&gt;"Y","",MAX(0,(1-R2222/'01_설정'!B5))*'01_설정'!B14+MAX(0,(1-S2222/'01_설정'!B6))*'01_설정'!B15+MAX(0,(1-T2222/'01_설정'!B7))*'01_설정'!B16+MAX(0,(1-U2222/'01_설정'!B8))*'01_설정'!B17+O2222*'01_설정'!B11+Q2222*'01_설정'!B12+P2222*'01_설정'!B13)</f>
        <v/>
      </c>
      <c r="X2222" s="38" t="str">
        <f>IF(W2222="","",1+COUNTIFS($W$4:$W$3003,"&gt;"&amp;W2222)+COUNTIFS($W$4:W2222,W2222)-1)</f>
        <v/>
      </c>
    </row>
    <row r="2223" spans="1:24" ht="16.5">
      <c r="A2223" s="38" t="str">
        <f>IF('04A_국토부원자료'!A2224="","",ROW()-3)</f>
        <v/>
      </c>
      <c r="B2223" s="39">
        <f>IFERROR('04A_국토부원자료'!B2224,"")</f>
        <v>0</v>
      </c>
      <c r="C2223" s="39" t="str">
        <f>IF(B2223="","",IF('04A_국토부원자료'!C2224&lt;&gt;"",'04A_국토부원자료'!C2224,TRIM('04A_국토부원자료'!D2224&amp;IF('04A_국토부원자료'!E2224&lt;&gt;"","-"&amp;'04A_국토부원자료'!E2224,""))))</f>
        <v/>
      </c>
      <c r="D2223" s="39">
        <f>IFERROR('04A_국토부원자료'!F2224,"")</f>
        <v>0</v>
      </c>
      <c r="E2223" s="40" t="str">
        <f>IFERROR(VALUE(SUBSTITUTE('04A_국토부원자료'!G2224,",","")),"")</f>
        <v/>
      </c>
      <c r="F2223" s="41" t="str">
        <f>IFERROR(IF(AND('04A_국토부원자료'!H2224&lt;&gt;"",'04A_국토부원자료'!I2224&lt;&gt;""),DATE(INT(VALUE(SUBSTITUTE('04A_국토부원자료'!H2224,",",""))/100),MOD(VALUE(SUBSTITUTE('04A_국토부원자료'!H2224,",","")),100),VALUE(SUBSTITUTE('04A_국토부원자료'!I2224,",",""))),""),"")</f>
        <v/>
      </c>
      <c r="G2223" s="42" t="str">
        <f>IFERROR(VALUE(SUBSTITUTE('04A_국토부원자료'!J2224,",","")),"")</f>
        <v/>
      </c>
      <c r="H2223" s="43" t="str">
        <f t="shared" si="68"/>
        <v/>
      </c>
      <c r="I2223" s="43" t="str">
        <f t="shared" si="69"/>
        <v/>
      </c>
      <c r="J2223" s="38" t="str">
        <f>IFERROR(VALUE(SUBSTITUTE('04A_국토부원자료'!K2224,",","")),"")</f>
        <v/>
      </c>
      <c r="K2223" s="38" t="str">
        <f>IFERROR(VALUE(SUBSTITUTE('04A_국토부원자료'!N2224,",","")),"")</f>
        <v/>
      </c>
      <c r="L2223" s="39">
        <f>IFERROR('04A_국토부원자료'!O2224,"")</f>
        <v>0</v>
      </c>
      <c r="M2223" s="39">
        <f>IFERROR('04A_국토부원자료'!Q2224,"")</f>
        <v>0</v>
      </c>
      <c r="N2223" s="38">
        <f>IF(B2223="","",IF('02_대상물건입력'!B5="",1,IF(ISNUMBER(SEARCH('02_대상물건입력'!B5,B2223)),1,0)))</f>
        <v>0</v>
      </c>
      <c r="O2223" s="38">
        <f>IF(B2223="","",IF('02_대상물건입력'!B6="",1,IF(ISNUMBER(SEARCH('02_대상물건입력'!B6,B2223)),1,0)))</f>
        <v>0</v>
      </c>
      <c r="P2223" s="38">
        <f>IF(L2223="","",IF('02_대상물건입력'!B15="",0,IF(ISNUMBER(SEARCH('02_대상물건입력'!B15,L2223)),1,0)))</f>
        <v>0</v>
      </c>
      <c r="Q2223" s="38">
        <f>IF(D2223="","",IF('02_대상물건입력'!B8="",0,IF(ISNUMBER(SEARCH('02_대상물건입력'!B8,D2223)),1,0)))</f>
        <v>0</v>
      </c>
      <c r="R2223" s="44" t="str">
        <f>IFERROR(ABS(E2223-'02_대상물건입력'!B11)/'02_대상물건입력'!B11,"")</f>
        <v/>
      </c>
      <c r="S2223" s="38" t="str">
        <f>IFERROR(ABS(J2223-'02_대상물건입력'!B10),"")</f>
        <v/>
      </c>
      <c r="T2223" s="38" t="str">
        <f>IFERROR(ABS('01_설정'!B4-F2223),"")</f>
        <v/>
      </c>
      <c r="U2223" s="38" t="str">
        <f>IFERROR(ABS(K2223-YEAR('02_대상물건입력'!B14)),"")</f>
        <v/>
      </c>
      <c r="V2223" s="38" t="str">
        <f>IF(B2223="","",IF(AND(E2223&gt;0,F2223&gt;0,H2223&gt;0,OR('04A_국토부원자료'!P2224="",'04A_국토부원자료'!P2224="-"),IF('01_설정'!B10=1,N2223=1,TRUE),R2223&lt;='01_설정'!B5,S2223&lt;='01_설정'!B6,T2223&lt;='01_설정'!B7,U2223&lt;='01_설정'!B8),"Y",""))</f>
        <v/>
      </c>
      <c r="W2223" s="40" t="str">
        <f>IF(V2223&lt;&gt;"Y","",MAX(0,(1-R2223/'01_설정'!B5))*'01_설정'!B14+MAX(0,(1-S2223/'01_설정'!B6))*'01_설정'!B15+MAX(0,(1-T2223/'01_설정'!B7))*'01_설정'!B16+MAX(0,(1-U2223/'01_설정'!B8))*'01_설정'!B17+O2223*'01_설정'!B11+Q2223*'01_설정'!B12+P2223*'01_설정'!B13)</f>
        <v/>
      </c>
      <c r="X2223" s="38" t="str">
        <f>IF(W2223="","",1+COUNTIFS($W$4:$W$3003,"&gt;"&amp;W2223)+COUNTIFS($W$4:W2223,W2223)-1)</f>
        <v/>
      </c>
    </row>
    <row r="2224" spans="1:24" ht="16.5">
      <c r="A2224" s="38" t="str">
        <f>IF('04A_국토부원자료'!A2225="","",ROW()-3)</f>
        <v/>
      </c>
      <c r="B2224" s="39">
        <f>IFERROR('04A_국토부원자료'!B2225,"")</f>
        <v>0</v>
      </c>
      <c r="C2224" s="39" t="str">
        <f>IF(B2224="","",IF('04A_국토부원자료'!C2225&lt;&gt;"",'04A_국토부원자료'!C2225,TRIM('04A_국토부원자료'!D2225&amp;IF('04A_국토부원자료'!E2225&lt;&gt;"","-"&amp;'04A_국토부원자료'!E2225,""))))</f>
        <v/>
      </c>
      <c r="D2224" s="39">
        <f>IFERROR('04A_국토부원자료'!F2225,"")</f>
        <v>0</v>
      </c>
      <c r="E2224" s="40" t="str">
        <f>IFERROR(VALUE(SUBSTITUTE('04A_국토부원자료'!G2225,",","")),"")</f>
        <v/>
      </c>
      <c r="F2224" s="41" t="str">
        <f>IFERROR(IF(AND('04A_국토부원자료'!H2225&lt;&gt;"",'04A_국토부원자료'!I2225&lt;&gt;""),DATE(INT(VALUE(SUBSTITUTE('04A_국토부원자료'!H2225,",",""))/100),MOD(VALUE(SUBSTITUTE('04A_국토부원자료'!H2225,",","")),100),VALUE(SUBSTITUTE('04A_국토부원자료'!I2225,",",""))),""),"")</f>
        <v/>
      </c>
      <c r="G2224" s="42" t="str">
        <f>IFERROR(VALUE(SUBSTITUTE('04A_국토부원자료'!J2225,",","")),"")</f>
        <v/>
      </c>
      <c r="H2224" s="43" t="str">
        <f t="shared" si="68"/>
        <v/>
      </c>
      <c r="I2224" s="43" t="str">
        <f t="shared" si="69"/>
        <v/>
      </c>
      <c r="J2224" s="38" t="str">
        <f>IFERROR(VALUE(SUBSTITUTE('04A_국토부원자료'!K2225,",","")),"")</f>
        <v/>
      </c>
      <c r="K2224" s="38" t="str">
        <f>IFERROR(VALUE(SUBSTITUTE('04A_국토부원자료'!N2225,",","")),"")</f>
        <v/>
      </c>
      <c r="L2224" s="39">
        <f>IFERROR('04A_국토부원자료'!O2225,"")</f>
        <v>0</v>
      </c>
      <c r="M2224" s="39">
        <f>IFERROR('04A_국토부원자료'!Q2225,"")</f>
        <v>0</v>
      </c>
      <c r="N2224" s="38">
        <f>IF(B2224="","",IF('02_대상물건입력'!B5="",1,IF(ISNUMBER(SEARCH('02_대상물건입력'!B5,B2224)),1,0)))</f>
        <v>0</v>
      </c>
      <c r="O2224" s="38">
        <f>IF(B2224="","",IF('02_대상물건입력'!B6="",1,IF(ISNUMBER(SEARCH('02_대상물건입력'!B6,B2224)),1,0)))</f>
        <v>0</v>
      </c>
      <c r="P2224" s="38">
        <f>IF(L2224="","",IF('02_대상물건입력'!B15="",0,IF(ISNUMBER(SEARCH('02_대상물건입력'!B15,L2224)),1,0)))</f>
        <v>0</v>
      </c>
      <c r="Q2224" s="38">
        <f>IF(D2224="","",IF('02_대상물건입력'!B8="",0,IF(ISNUMBER(SEARCH('02_대상물건입력'!B8,D2224)),1,0)))</f>
        <v>0</v>
      </c>
      <c r="R2224" s="44" t="str">
        <f>IFERROR(ABS(E2224-'02_대상물건입력'!B11)/'02_대상물건입력'!B11,"")</f>
        <v/>
      </c>
      <c r="S2224" s="38" t="str">
        <f>IFERROR(ABS(J2224-'02_대상물건입력'!B10),"")</f>
        <v/>
      </c>
      <c r="T2224" s="38" t="str">
        <f>IFERROR(ABS('01_설정'!B4-F2224),"")</f>
        <v/>
      </c>
      <c r="U2224" s="38" t="str">
        <f>IFERROR(ABS(K2224-YEAR('02_대상물건입력'!B14)),"")</f>
        <v/>
      </c>
      <c r="V2224" s="38" t="str">
        <f>IF(B2224="","",IF(AND(E2224&gt;0,F2224&gt;0,H2224&gt;0,OR('04A_국토부원자료'!P2225="",'04A_국토부원자료'!P2225="-"),IF('01_설정'!B10=1,N2224=1,TRUE),R2224&lt;='01_설정'!B5,S2224&lt;='01_설정'!B6,T2224&lt;='01_설정'!B7,U2224&lt;='01_설정'!B8),"Y",""))</f>
        <v/>
      </c>
      <c r="W2224" s="40" t="str">
        <f>IF(V2224&lt;&gt;"Y","",MAX(0,(1-R2224/'01_설정'!B5))*'01_설정'!B14+MAX(0,(1-S2224/'01_설정'!B6))*'01_설정'!B15+MAX(0,(1-T2224/'01_설정'!B7))*'01_설정'!B16+MAX(0,(1-U2224/'01_설정'!B8))*'01_설정'!B17+O2224*'01_설정'!B11+Q2224*'01_설정'!B12+P2224*'01_설정'!B13)</f>
        <v/>
      </c>
      <c r="X2224" s="38" t="str">
        <f>IF(W2224="","",1+COUNTIFS($W$4:$W$3003,"&gt;"&amp;W2224)+COUNTIFS($W$4:W2224,W2224)-1)</f>
        <v/>
      </c>
    </row>
    <row r="2225" spans="1:24" ht="16.5">
      <c r="A2225" s="38" t="str">
        <f>IF('04A_국토부원자료'!A2226="","",ROW()-3)</f>
        <v/>
      </c>
      <c r="B2225" s="39">
        <f>IFERROR('04A_국토부원자료'!B2226,"")</f>
        <v>0</v>
      </c>
      <c r="C2225" s="39" t="str">
        <f>IF(B2225="","",IF('04A_국토부원자료'!C2226&lt;&gt;"",'04A_국토부원자료'!C2226,TRIM('04A_국토부원자료'!D2226&amp;IF('04A_국토부원자료'!E2226&lt;&gt;"","-"&amp;'04A_국토부원자료'!E2226,""))))</f>
        <v/>
      </c>
      <c r="D2225" s="39">
        <f>IFERROR('04A_국토부원자료'!F2226,"")</f>
        <v>0</v>
      </c>
      <c r="E2225" s="40" t="str">
        <f>IFERROR(VALUE(SUBSTITUTE('04A_국토부원자료'!G2226,",","")),"")</f>
        <v/>
      </c>
      <c r="F2225" s="41" t="str">
        <f>IFERROR(IF(AND('04A_국토부원자료'!H2226&lt;&gt;"",'04A_국토부원자료'!I2226&lt;&gt;""),DATE(INT(VALUE(SUBSTITUTE('04A_국토부원자료'!H2226,",",""))/100),MOD(VALUE(SUBSTITUTE('04A_국토부원자료'!H2226,",","")),100),VALUE(SUBSTITUTE('04A_국토부원자료'!I2226,",",""))),""),"")</f>
        <v/>
      </c>
      <c r="G2225" s="42" t="str">
        <f>IFERROR(VALUE(SUBSTITUTE('04A_국토부원자료'!J2226,",","")),"")</f>
        <v/>
      </c>
      <c r="H2225" s="43" t="str">
        <f t="shared" si="68"/>
        <v/>
      </c>
      <c r="I2225" s="43" t="str">
        <f t="shared" si="69"/>
        <v/>
      </c>
      <c r="J2225" s="38" t="str">
        <f>IFERROR(VALUE(SUBSTITUTE('04A_국토부원자료'!K2226,",","")),"")</f>
        <v/>
      </c>
      <c r="K2225" s="38" t="str">
        <f>IFERROR(VALUE(SUBSTITUTE('04A_국토부원자료'!N2226,",","")),"")</f>
        <v/>
      </c>
      <c r="L2225" s="39">
        <f>IFERROR('04A_국토부원자료'!O2226,"")</f>
        <v>0</v>
      </c>
      <c r="M2225" s="39">
        <f>IFERROR('04A_국토부원자료'!Q2226,"")</f>
        <v>0</v>
      </c>
      <c r="N2225" s="38">
        <f>IF(B2225="","",IF('02_대상물건입력'!B5="",1,IF(ISNUMBER(SEARCH('02_대상물건입력'!B5,B2225)),1,0)))</f>
        <v>0</v>
      </c>
      <c r="O2225" s="38">
        <f>IF(B2225="","",IF('02_대상물건입력'!B6="",1,IF(ISNUMBER(SEARCH('02_대상물건입력'!B6,B2225)),1,0)))</f>
        <v>0</v>
      </c>
      <c r="P2225" s="38">
        <f>IF(L2225="","",IF('02_대상물건입력'!B15="",0,IF(ISNUMBER(SEARCH('02_대상물건입력'!B15,L2225)),1,0)))</f>
        <v>0</v>
      </c>
      <c r="Q2225" s="38">
        <f>IF(D2225="","",IF('02_대상물건입력'!B8="",0,IF(ISNUMBER(SEARCH('02_대상물건입력'!B8,D2225)),1,0)))</f>
        <v>0</v>
      </c>
      <c r="R2225" s="44" t="str">
        <f>IFERROR(ABS(E2225-'02_대상물건입력'!B11)/'02_대상물건입력'!B11,"")</f>
        <v/>
      </c>
      <c r="S2225" s="38" t="str">
        <f>IFERROR(ABS(J2225-'02_대상물건입력'!B10),"")</f>
        <v/>
      </c>
      <c r="T2225" s="38" t="str">
        <f>IFERROR(ABS('01_설정'!B4-F2225),"")</f>
        <v/>
      </c>
      <c r="U2225" s="38" t="str">
        <f>IFERROR(ABS(K2225-YEAR('02_대상물건입력'!B14)),"")</f>
        <v/>
      </c>
      <c r="V2225" s="38" t="str">
        <f>IF(B2225="","",IF(AND(E2225&gt;0,F2225&gt;0,H2225&gt;0,OR('04A_국토부원자료'!P2226="",'04A_국토부원자료'!P2226="-"),IF('01_설정'!B10=1,N2225=1,TRUE),R2225&lt;='01_설정'!B5,S2225&lt;='01_설정'!B6,T2225&lt;='01_설정'!B7,U2225&lt;='01_설정'!B8),"Y",""))</f>
        <v/>
      </c>
      <c r="W2225" s="40" t="str">
        <f>IF(V2225&lt;&gt;"Y","",MAX(0,(1-R2225/'01_설정'!B5))*'01_설정'!B14+MAX(0,(1-S2225/'01_설정'!B6))*'01_설정'!B15+MAX(0,(1-T2225/'01_설정'!B7))*'01_설정'!B16+MAX(0,(1-U2225/'01_설정'!B8))*'01_설정'!B17+O2225*'01_설정'!B11+Q2225*'01_설정'!B12+P2225*'01_설정'!B13)</f>
        <v/>
      </c>
      <c r="X2225" s="38" t="str">
        <f>IF(W2225="","",1+COUNTIFS($W$4:$W$3003,"&gt;"&amp;W2225)+COUNTIFS($W$4:W2225,W2225)-1)</f>
        <v/>
      </c>
    </row>
    <row r="2226" spans="1:24" ht="16.5">
      <c r="A2226" s="38" t="str">
        <f>IF('04A_국토부원자료'!A2227="","",ROW()-3)</f>
        <v/>
      </c>
      <c r="B2226" s="39">
        <f>IFERROR('04A_국토부원자료'!B2227,"")</f>
        <v>0</v>
      </c>
      <c r="C2226" s="39" t="str">
        <f>IF(B2226="","",IF('04A_국토부원자료'!C2227&lt;&gt;"",'04A_국토부원자료'!C2227,TRIM('04A_국토부원자료'!D2227&amp;IF('04A_국토부원자료'!E2227&lt;&gt;"","-"&amp;'04A_국토부원자료'!E2227,""))))</f>
        <v/>
      </c>
      <c r="D2226" s="39">
        <f>IFERROR('04A_국토부원자료'!F2227,"")</f>
        <v>0</v>
      </c>
      <c r="E2226" s="40" t="str">
        <f>IFERROR(VALUE(SUBSTITUTE('04A_국토부원자료'!G2227,",","")),"")</f>
        <v/>
      </c>
      <c r="F2226" s="41" t="str">
        <f>IFERROR(IF(AND('04A_국토부원자료'!H2227&lt;&gt;"",'04A_국토부원자료'!I2227&lt;&gt;""),DATE(INT(VALUE(SUBSTITUTE('04A_국토부원자료'!H2227,",",""))/100),MOD(VALUE(SUBSTITUTE('04A_국토부원자료'!H2227,",","")),100),VALUE(SUBSTITUTE('04A_국토부원자료'!I2227,",",""))),""),"")</f>
        <v/>
      </c>
      <c r="G2226" s="42" t="str">
        <f>IFERROR(VALUE(SUBSTITUTE('04A_국토부원자료'!J2227,",","")),"")</f>
        <v/>
      </c>
      <c r="H2226" s="43" t="str">
        <f t="shared" si="68"/>
        <v/>
      </c>
      <c r="I2226" s="43" t="str">
        <f t="shared" si="69"/>
        <v/>
      </c>
      <c r="J2226" s="38" t="str">
        <f>IFERROR(VALUE(SUBSTITUTE('04A_국토부원자료'!K2227,",","")),"")</f>
        <v/>
      </c>
      <c r="K2226" s="38" t="str">
        <f>IFERROR(VALUE(SUBSTITUTE('04A_국토부원자료'!N2227,",","")),"")</f>
        <v/>
      </c>
      <c r="L2226" s="39">
        <f>IFERROR('04A_국토부원자료'!O2227,"")</f>
        <v>0</v>
      </c>
      <c r="M2226" s="39">
        <f>IFERROR('04A_국토부원자료'!Q2227,"")</f>
        <v>0</v>
      </c>
      <c r="N2226" s="38">
        <f>IF(B2226="","",IF('02_대상물건입력'!B5="",1,IF(ISNUMBER(SEARCH('02_대상물건입력'!B5,B2226)),1,0)))</f>
        <v>0</v>
      </c>
      <c r="O2226" s="38">
        <f>IF(B2226="","",IF('02_대상물건입력'!B6="",1,IF(ISNUMBER(SEARCH('02_대상물건입력'!B6,B2226)),1,0)))</f>
        <v>0</v>
      </c>
      <c r="P2226" s="38">
        <f>IF(L2226="","",IF('02_대상물건입력'!B15="",0,IF(ISNUMBER(SEARCH('02_대상물건입력'!B15,L2226)),1,0)))</f>
        <v>0</v>
      </c>
      <c r="Q2226" s="38">
        <f>IF(D2226="","",IF('02_대상물건입력'!B8="",0,IF(ISNUMBER(SEARCH('02_대상물건입력'!B8,D2226)),1,0)))</f>
        <v>0</v>
      </c>
      <c r="R2226" s="44" t="str">
        <f>IFERROR(ABS(E2226-'02_대상물건입력'!B11)/'02_대상물건입력'!B11,"")</f>
        <v/>
      </c>
      <c r="S2226" s="38" t="str">
        <f>IFERROR(ABS(J2226-'02_대상물건입력'!B10),"")</f>
        <v/>
      </c>
      <c r="T2226" s="38" t="str">
        <f>IFERROR(ABS('01_설정'!B4-F2226),"")</f>
        <v/>
      </c>
      <c r="U2226" s="38" t="str">
        <f>IFERROR(ABS(K2226-YEAR('02_대상물건입력'!B14)),"")</f>
        <v/>
      </c>
      <c r="V2226" s="38" t="str">
        <f>IF(B2226="","",IF(AND(E2226&gt;0,F2226&gt;0,H2226&gt;0,OR('04A_국토부원자료'!P2227="",'04A_국토부원자료'!P2227="-"),IF('01_설정'!B10=1,N2226=1,TRUE),R2226&lt;='01_설정'!B5,S2226&lt;='01_설정'!B6,T2226&lt;='01_설정'!B7,U2226&lt;='01_설정'!B8),"Y",""))</f>
        <v/>
      </c>
      <c r="W2226" s="40" t="str">
        <f>IF(V2226&lt;&gt;"Y","",MAX(0,(1-R2226/'01_설정'!B5))*'01_설정'!B14+MAX(0,(1-S2226/'01_설정'!B6))*'01_설정'!B15+MAX(0,(1-T2226/'01_설정'!B7))*'01_설정'!B16+MAX(0,(1-U2226/'01_설정'!B8))*'01_설정'!B17+O2226*'01_설정'!B11+Q2226*'01_설정'!B12+P2226*'01_설정'!B13)</f>
        <v/>
      </c>
      <c r="X2226" s="38" t="str">
        <f>IF(W2226="","",1+COUNTIFS($W$4:$W$3003,"&gt;"&amp;W2226)+COUNTIFS($W$4:W2226,W2226)-1)</f>
        <v/>
      </c>
    </row>
    <row r="2227" spans="1:24" ht="16.5">
      <c r="A2227" s="38" t="str">
        <f>IF('04A_국토부원자료'!A2228="","",ROW()-3)</f>
        <v/>
      </c>
      <c r="B2227" s="39">
        <f>IFERROR('04A_국토부원자료'!B2228,"")</f>
        <v>0</v>
      </c>
      <c r="C2227" s="39" t="str">
        <f>IF(B2227="","",IF('04A_국토부원자료'!C2228&lt;&gt;"",'04A_국토부원자료'!C2228,TRIM('04A_국토부원자료'!D2228&amp;IF('04A_국토부원자료'!E2228&lt;&gt;"","-"&amp;'04A_국토부원자료'!E2228,""))))</f>
        <v/>
      </c>
      <c r="D2227" s="39">
        <f>IFERROR('04A_국토부원자료'!F2228,"")</f>
        <v>0</v>
      </c>
      <c r="E2227" s="40" t="str">
        <f>IFERROR(VALUE(SUBSTITUTE('04A_국토부원자료'!G2228,",","")),"")</f>
        <v/>
      </c>
      <c r="F2227" s="41" t="str">
        <f>IFERROR(IF(AND('04A_국토부원자료'!H2228&lt;&gt;"",'04A_국토부원자료'!I2228&lt;&gt;""),DATE(INT(VALUE(SUBSTITUTE('04A_국토부원자료'!H2228,",",""))/100),MOD(VALUE(SUBSTITUTE('04A_국토부원자료'!H2228,",","")),100),VALUE(SUBSTITUTE('04A_국토부원자료'!I2228,",",""))),""),"")</f>
        <v/>
      </c>
      <c r="G2227" s="42" t="str">
        <f>IFERROR(VALUE(SUBSTITUTE('04A_국토부원자료'!J2228,",","")),"")</f>
        <v/>
      </c>
      <c r="H2227" s="43" t="str">
        <f t="shared" si="68"/>
        <v/>
      </c>
      <c r="I2227" s="43" t="str">
        <f t="shared" si="69"/>
        <v/>
      </c>
      <c r="J2227" s="38" t="str">
        <f>IFERROR(VALUE(SUBSTITUTE('04A_국토부원자료'!K2228,",","")),"")</f>
        <v/>
      </c>
      <c r="K2227" s="38" t="str">
        <f>IFERROR(VALUE(SUBSTITUTE('04A_국토부원자료'!N2228,",","")),"")</f>
        <v/>
      </c>
      <c r="L2227" s="39">
        <f>IFERROR('04A_국토부원자료'!O2228,"")</f>
        <v>0</v>
      </c>
      <c r="M2227" s="39">
        <f>IFERROR('04A_국토부원자료'!Q2228,"")</f>
        <v>0</v>
      </c>
      <c r="N2227" s="38">
        <f>IF(B2227="","",IF('02_대상물건입력'!B5="",1,IF(ISNUMBER(SEARCH('02_대상물건입력'!B5,B2227)),1,0)))</f>
        <v>0</v>
      </c>
      <c r="O2227" s="38">
        <f>IF(B2227="","",IF('02_대상물건입력'!B6="",1,IF(ISNUMBER(SEARCH('02_대상물건입력'!B6,B2227)),1,0)))</f>
        <v>0</v>
      </c>
      <c r="P2227" s="38">
        <f>IF(L2227="","",IF('02_대상물건입력'!B15="",0,IF(ISNUMBER(SEARCH('02_대상물건입력'!B15,L2227)),1,0)))</f>
        <v>0</v>
      </c>
      <c r="Q2227" s="38">
        <f>IF(D2227="","",IF('02_대상물건입력'!B8="",0,IF(ISNUMBER(SEARCH('02_대상물건입력'!B8,D2227)),1,0)))</f>
        <v>0</v>
      </c>
      <c r="R2227" s="44" t="str">
        <f>IFERROR(ABS(E2227-'02_대상물건입력'!B11)/'02_대상물건입력'!B11,"")</f>
        <v/>
      </c>
      <c r="S2227" s="38" t="str">
        <f>IFERROR(ABS(J2227-'02_대상물건입력'!B10),"")</f>
        <v/>
      </c>
      <c r="T2227" s="38" t="str">
        <f>IFERROR(ABS('01_설정'!B4-F2227),"")</f>
        <v/>
      </c>
      <c r="U2227" s="38" t="str">
        <f>IFERROR(ABS(K2227-YEAR('02_대상물건입력'!B14)),"")</f>
        <v/>
      </c>
      <c r="V2227" s="38" t="str">
        <f>IF(B2227="","",IF(AND(E2227&gt;0,F2227&gt;0,H2227&gt;0,OR('04A_국토부원자료'!P2228="",'04A_국토부원자료'!P2228="-"),IF('01_설정'!B10=1,N2227=1,TRUE),R2227&lt;='01_설정'!B5,S2227&lt;='01_설정'!B6,T2227&lt;='01_설정'!B7,U2227&lt;='01_설정'!B8),"Y",""))</f>
        <v/>
      </c>
      <c r="W2227" s="40" t="str">
        <f>IF(V2227&lt;&gt;"Y","",MAX(0,(1-R2227/'01_설정'!B5))*'01_설정'!B14+MAX(0,(1-S2227/'01_설정'!B6))*'01_설정'!B15+MAX(0,(1-T2227/'01_설정'!B7))*'01_설정'!B16+MAX(0,(1-U2227/'01_설정'!B8))*'01_설정'!B17+O2227*'01_설정'!B11+Q2227*'01_설정'!B12+P2227*'01_설정'!B13)</f>
        <v/>
      </c>
      <c r="X2227" s="38" t="str">
        <f>IF(W2227="","",1+COUNTIFS($W$4:$W$3003,"&gt;"&amp;W2227)+COUNTIFS($W$4:W2227,W2227)-1)</f>
        <v/>
      </c>
    </row>
    <row r="2228" spans="1:24" ht="16.5">
      <c r="A2228" s="38" t="str">
        <f>IF('04A_국토부원자료'!A2229="","",ROW()-3)</f>
        <v/>
      </c>
      <c r="B2228" s="39">
        <f>IFERROR('04A_국토부원자료'!B2229,"")</f>
        <v>0</v>
      </c>
      <c r="C2228" s="39" t="str">
        <f>IF(B2228="","",IF('04A_국토부원자료'!C2229&lt;&gt;"",'04A_국토부원자료'!C2229,TRIM('04A_국토부원자료'!D2229&amp;IF('04A_국토부원자료'!E2229&lt;&gt;"","-"&amp;'04A_국토부원자료'!E2229,""))))</f>
        <v/>
      </c>
      <c r="D2228" s="39">
        <f>IFERROR('04A_국토부원자료'!F2229,"")</f>
        <v>0</v>
      </c>
      <c r="E2228" s="40" t="str">
        <f>IFERROR(VALUE(SUBSTITUTE('04A_국토부원자료'!G2229,",","")),"")</f>
        <v/>
      </c>
      <c r="F2228" s="41" t="str">
        <f>IFERROR(IF(AND('04A_국토부원자료'!H2229&lt;&gt;"",'04A_국토부원자료'!I2229&lt;&gt;""),DATE(INT(VALUE(SUBSTITUTE('04A_국토부원자료'!H2229,",",""))/100),MOD(VALUE(SUBSTITUTE('04A_국토부원자료'!H2229,",","")),100),VALUE(SUBSTITUTE('04A_국토부원자료'!I2229,",",""))),""),"")</f>
        <v/>
      </c>
      <c r="G2228" s="42" t="str">
        <f>IFERROR(VALUE(SUBSTITUTE('04A_국토부원자료'!J2229,",","")),"")</f>
        <v/>
      </c>
      <c r="H2228" s="43" t="str">
        <f t="shared" si="68"/>
        <v/>
      </c>
      <c r="I2228" s="43" t="str">
        <f t="shared" si="69"/>
        <v/>
      </c>
      <c r="J2228" s="38" t="str">
        <f>IFERROR(VALUE(SUBSTITUTE('04A_국토부원자료'!K2229,",","")),"")</f>
        <v/>
      </c>
      <c r="K2228" s="38" t="str">
        <f>IFERROR(VALUE(SUBSTITUTE('04A_국토부원자료'!N2229,",","")),"")</f>
        <v/>
      </c>
      <c r="L2228" s="39">
        <f>IFERROR('04A_국토부원자료'!O2229,"")</f>
        <v>0</v>
      </c>
      <c r="M2228" s="39">
        <f>IFERROR('04A_국토부원자료'!Q2229,"")</f>
        <v>0</v>
      </c>
      <c r="N2228" s="38">
        <f>IF(B2228="","",IF('02_대상물건입력'!B5="",1,IF(ISNUMBER(SEARCH('02_대상물건입력'!B5,B2228)),1,0)))</f>
        <v>0</v>
      </c>
      <c r="O2228" s="38">
        <f>IF(B2228="","",IF('02_대상물건입력'!B6="",1,IF(ISNUMBER(SEARCH('02_대상물건입력'!B6,B2228)),1,0)))</f>
        <v>0</v>
      </c>
      <c r="P2228" s="38">
        <f>IF(L2228="","",IF('02_대상물건입력'!B15="",0,IF(ISNUMBER(SEARCH('02_대상물건입력'!B15,L2228)),1,0)))</f>
        <v>0</v>
      </c>
      <c r="Q2228" s="38">
        <f>IF(D2228="","",IF('02_대상물건입력'!B8="",0,IF(ISNUMBER(SEARCH('02_대상물건입력'!B8,D2228)),1,0)))</f>
        <v>0</v>
      </c>
      <c r="R2228" s="44" t="str">
        <f>IFERROR(ABS(E2228-'02_대상물건입력'!B11)/'02_대상물건입력'!B11,"")</f>
        <v/>
      </c>
      <c r="S2228" s="38" t="str">
        <f>IFERROR(ABS(J2228-'02_대상물건입력'!B10),"")</f>
        <v/>
      </c>
      <c r="T2228" s="38" t="str">
        <f>IFERROR(ABS('01_설정'!B4-F2228),"")</f>
        <v/>
      </c>
      <c r="U2228" s="38" t="str">
        <f>IFERROR(ABS(K2228-YEAR('02_대상물건입력'!B14)),"")</f>
        <v/>
      </c>
      <c r="V2228" s="38" t="str">
        <f>IF(B2228="","",IF(AND(E2228&gt;0,F2228&gt;0,H2228&gt;0,OR('04A_국토부원자료'!P2229="",'04A_국토부원자료'!P2229="-"),IF('01_설정'!B10=1,N2228=1,TRUE),R2228&lt;='01_설정'!B5,S2228&lt;='01_설정'!B6,T2228&lt;='01_설정'!B7,U2228&lt;='01_설정'!B8),"Y",""))</f>
        <v/>
      </c>
      <c r="W2228" s="40" t="str">
        <f>IF(V2228&lt;&gt;"Y","",MAX(0,(1-R2228/'01_설정'!B5))*'01_설정'!B14+MAX(0,(1-S2228/'01_설정'!B6))*'01_설정'!B15+MAX(0,(1-T2228/'01_설정'!B7))*'01_설정'!B16+MAX(0,(1-U2228/'01_설정'!B8))*'01_설정'!B17+O2228*'01_설정'!B11+Q2228*'01_설정'!B12+P2228*'01_설정'!B13)</f>
        <v/>
      </c>
      <c r="X2228" s="38" t="str">
        <f>IF(W2228="","",1+COUNTIFS($W$4:$W$3003,"&gt;"&amp;W2228)+COUNTIFS($W$4:W2228,W2228)-1)</f>
        <v/>
      </c>
    </row>
    <row r="2229" spans="1:24" ht="16.5">
      <c r="A2229" s="38" t="str">
        <f>IF('04A_국토부원자료'!A2230="","",ROW()-3)</f>
        <v/>
      </c>
      <c r="B2229" s="39">
        <f>IFERROR('04A_국토부원자료'!B2230,"")</f>
        <v>0</v>
      </c>
      <c r="C2229" s="39" t="str">
        <f>IF(B2229="","",IF('04A_국토부원자료'!C2230&lt;&gt;"",'04A_국토부원자료'!C2230,TRIM('04A_국토부원자료'!D2230&amp;IF('04A_국토부원자료'!E2230&lt;&gt;"","-"&amp;'04A_국토부원자료'!E2230,""))))</f>
        <v/>
      </c>
      <c r="D2229" s="39">
        <f>IFERROR('04A_국토부원자료'!F2230,"")</f>
        <v>0</v>
      </c>
      <c r="E2229" s="40" t="str">
        <f>IFERROR(VALUE(SUBSTITUTE('04A_국토부원자료'!G2230,",","")),"")</f>
        <v/>
      </c>
      <c r="F2229" s="41" t="str">
        <f>IFERROR(IF(AND('04A_국토부원자료'!H2230&lt;&gt;"",'04A_국토부원자료'!I2230&lt;&gt;""),DATE(INT(VALUE(SUBSTITUTE('04A_국토부원자료'!H2230,",",""))/100),MOD(VALUE(SUBSTITUTE('04A_국토부원자료'!H2230,",","")),100),VALUE(SUBSTITUTE('04A_국토부원자료'!I2230,",",""))),""),"")</f>
        <v/>
      </c>
      <c r="G2229" s="42" t="str">
        <f>IFERROR(VALUE(SUBSTITUTE('04A_국토부원자료'!J2230,",","")),"")</f>
        <v/>
      </c>
      <c r="H2229" s="43" t="str">
        <f t="shared" si="68"/>
        <v/>
      </c>
      <c r="I2229" s="43" t="str">
        <f t="shared" si="69"/>
        <v/>
      </c>
      <c r="J2229" s="38" t="str">
        <f>IFERROR(VALUE(SUBSTITUTE('04A_국토부원자료'!K2230,",","")),"")</f>
        <v/>
      </c>
      <c r="K2229" s="38" t="str">
        <f>IFERROR(VALUE(SUBSTITUTE('04A_국토부원자료'!N2230,",","")),"")</f>
        <v/>
      </c>
      <c r="L2229" s="39">
        <f>IFERROR('04A_국토부원자료'!O2230,"")</f>
        <v>0</v>
      </c>
      <c r="M2229" s="39">
        <f>IFERROR('04A_국토부원자료'!Q2230,"")</f>
        <v>0</v>
      </c>
      <c r="N2229" s="38">
        <f>IF(B2229="","",IF('02_대상물건입력'!B5="",1,IF(ISNUMBER(SEARCH('02_대상물건입력'!B5,B2229)),1,0)))</f>
        <v>0</v>
      </c>
      <c r="O2229" s="38">
        <f>IF(B2229="","",IF('02_대상물건입력'!B6="",1,IF(ISNUMBER(SEARCH('02_대상물건입력'!B6,B2229)),1,0)))</f>
        <v>0</v>
      </c>
      <c r="P2229" s="38">
        <f>IF(L2229="","",IF('02_대상물건입력'!B15="",0,IF(ISNUMBER(SEARCH('02_대상물건입력'!B15,L2229)),1,0)))</f>
        <v>0</v>
      </c>
      <c r="Q2229" s="38">
        <f>IF(D2229="","",IF('02_대상물건입력'!B8="",0,IF(ISNUMBER(SEARCH('02_대상물건입력'!B8,D2229)),1,0)))</f>
        <v>0</v>
      </c>
      <c r="R2229" s="44" t="str">
        <f>IFERROR(ABS(E2229-'02_대상물건입력'!B11)/'02_대상물건입력'!B11,"")</f>
        <v/>
      </c>
      <c r="S2229" s="38" t="str">
        <f>IFERROR(ABS(J2229-'02_대상물건입력'!B10),"")</f>
        <v/>
      </c>
      <c r="T2229" s="38" t="str">
        <f>IFERROR(ABS('01_설정'!B4-F2229),"")</f>
        <v/>
      </c>
      <c r="U2229" s="38" t="str">
        <f>IFERROR(ABS(K2229-YEAR('02_대상물건입력'!B14)),"")</f>
        <v/>
      </c>
      <c r="V2229" s="38" t="str">
        <f>IF(B2229="","",IF(AND(E2229&gt;0,F2229&gt;0,H2229&gt;0,OR('04A_국토부원자료'!P2230="",'04A_국토부원자료'!P2230="-"),IF('01_설정'!B10=1,N2229=1,TRUE),R2229&lt;='01_설정'!B5,S2229&lt;='01_설정'!B6,T2229&lt;='01_설정'!B7,U2229&lt;='01_설정'!B8),"Y",""))</f>
        <v/>
      </c>
      <c r="W2229" s="40" t="str">
        <f>IF(V2229&lt;&gt;"Y","",MAX(0,(1-R2229/'01_설정'!B5))*'01_설정'!B14+MAX(0,(1-S2229/'01_설정'!B6))*'01_설정'!B15+MAX(0,(1-T2229/'01_설정'!B7))*'01_설정'!B16+MAX(0,(1-U2229/'01_설정'!B8))*'01_설정'!B17+O2229*'01_설정'!B11+Q2229*'01_설정'!B12+P2229*'01_설정'!B13)</f>
        <v/>
      </c>
      <c r="X2229" s="38" t="str">
        <f>IF(W2229="","",1+COUNTIFS($W$4:$W$3003,"&gt;"&amp;W2229)+COUNTIFS($W$4:W2229,W2229)-1)</f>
        <v/>
      </c>
    </row>
    <row r="2230" spans="1:24" ht="16.5">
      <c r="A2230" s="38" t="str">
        <f>IF('04A_국토부원자료'!A2231="","",ROW()-3)</f>
        <v/>
      </c>
      <c r="B2230" s="39">
        <f>IFERROR('04A_국토부원자료'!B2231,"")</f>
        <v>0</v>
      </c>
      <c r="C2230" s="39" t="str">
        <f>IF(B2230="","",IF('04A_국토부원자료'!C2231&lt;&gt;"",'04A_국토부원자료'!C2231,TRIM('04A_국토부원자료'!D2231&amp;IF('04A_국토부원자료'!E2231&lt;&gt;"","-"&amp;'04A_국토부원자료'!E2231,""))))</f>
        <v/>
      </c>
      <c r="D2230" s="39">
        <f>IFERROR('04A_국토부원자료'!F2231,"")</f>
        <v>0</v>
      </c>
      <c r="E2230" s="40" t="str">
        <f>IFERROR(VALUE(SUBSTITUTE('04A_국토부원자료'!G2231,",","")),"")</f>
        <v/>
      </c>
      <c r="F2230" s="41" t="str">
        <f>IFERROR(IF(AND('04A_국토부원자료'!H2231&lt;&gt;"",'04A_국토부원자료'!I2231&lt;&gt;""),DATE(INT(VALUE(SUBSTITUTE('04A_국토부원자료'!H2231,",",""))/100),MOD(VALUE(SUBSTITUTE('04A_국토부원자료'!H2231,",","")),100),VALUE(SUBSTITUTE('04A_국토부원자료'!I2231,",",""))),""),"")</f>
        <v/>
      </c>
      <c r="G2230" s="42" t="str">
        <f>IFERROR(VALUE(SUBSTITUTE('04A_국토부원자료'!J2231,",","")),"")</f>
        <v/>
      </c>
      <c r="H2230" s="43" t="str">
        <f t="shared" si="68"/>
        <v/>
      </c>
      <c r="I2230" s="43" t="str">
        <f t="shared" si="69"/>
        <v/>
      </c>
      <c r="J2230" s="38" t="str">
        <f>IFERROR(VALUE(SUBSTITUTE('04A_국토부원자료'!K2231,",","")),"")</f>
        <v/>
      </c>
      <c r="K2230" s="38" t="str">
        <f>IFERROR(VALUE(SUBSTITUTE('04A_국토부원자료'!N2231,",","")),"")</f>
        <v/>
      </c>
      <c r="L2230" s="39">
        <f>IFERROR('04A_국토부원자료'!O2231,"")</f>
        <v>0</v>
      </c>
      <c r="M2230" s="39">
        <f>IFERROR('04A_국토부원자료'!Q2231,"")</f>
        <v>0</v>
      </c>
      <c r="N2230" s="38">
        <f>IF(B2230="","",IF('02_대상물건입력'!B5="",1,IF(ISNUMBER(SEARCH('02_대상물건입력'!B5,B2230)),1,0)))</f>
        <v>0</v>
      </c>
      <c r="O2230" s="38">
        <f>IF(B2230="","",IF('02_대상물건입력'!B6="",1,IF(ISNUMBER(SEARCH('02_대상물건입력'!B6,B2230)),1,0)))</f>
        <v>0</v>
      </c>
      <c r="P2230" s="38">
        <f>IF(L2230="","",IF('02_대상물건입력'!B15="",0,IF(ISNUMBER(SEARCH('02_대상물건입력'!B15,L2230)),1,0)))</f>
        <v>0</v>
      </c>
      <c r="Q2230" s="38">
        <f>IF(D2230="","",IF('02_대상물건입력'!B8="",0,IF(ISNUMBER(SEARCH('02_대상물건입력'!B8,D2230)),1,0)))</f>
        <v>0</v>
      </c>
      <c r="R2230" s="44" t="str">
        <f>IFERROR(ABS(E2230-'02_대상물건입력'!B11)/'02_대상물건입력'!B11,"")</f>
        <v/>
      </c>
      <c r="S2230" s="38" t="str">
        <f>IFERROR(ABS(J2230-'02_대상물건입력'!B10),"")</f>
        <v/>
      </c>
      <c r="T2230" s="38" t="str">
        <f>IFERROR(ABS('01_설정'!B4-F2230),"")</f>
        <v/>
      </c>
      <c r="U2230" s="38" t="str">
        <f>IFERROR(ABS(K2230-YEAR('02_대상물건입력'!B14)),"")</f>
        <v/>
      </c>
      <c r="V2230" s="38" t="str">
        <f>IF(B2230="","",IF(AND(E2230&gt;0,F2230&gt;0,H2230&gt;0,OR('04A_국토부원자료'!P2231="",'04A_국토부원자료'!P2231="-"),IF('01_설정'!B10=1,N2230=1,TRUE),R2230&lt;='01_설정'!B5,S2230&lt;='01_설정'!B6,T2230&lt;='01_설정'!B7,U2230&lt;='01_설정'!B8),"Y",""))</f>
        <v/>
      </c>
      <c r="W2230" s="40" t="str">
        <f>IF(V2230&lt;&gt;"Y","",MAX(0,(1-R2230/'01_설정'!B5))*'01_설정'!B14+MAX(0,(1-S2230/'01_설정'!B6))*'01_설정'!B15+MAX(0,(1-T2230/'01_설정'!B7))*'01_설정'!B16+MAX(0,(1-U2230/'01_설정'!B8))*'01_설정'!B17+O2230*'01_설정'!B11+Q2230*'01_설정'!B12+P2230*'01_설정'!B13)</f>
        <v/>
      </c>
      <c r="X2230" s="38" t="str">
        <f>IF(W2230="","",1+COUNTIFS($W$4:$W$3003,"&gt;"&amp;W2230)+COUNTIFS($W$4:W2230,W2230)-1)</f>
        <v/>
      </c>
    </row>
    <row r="2231" spans="1:24" ht="16.5">
      <c r="A2231" s="38" t="str">
        <f>IF('04A_국토부원자료'!A2232="","",ROW()-3)</f>
        <v/>
      </c>
      <c r="B2231" s="39">
        <f>IFERROR('04A_국토부원자료'!B2232,"")</f>
        <v>0</v>
      </c>
      <c r="C2231" s="39" t="str">
        <f>IF(B2231="","",IF('04A_국토부원자료'!C2232&lt;&gt;"",'04A_국토부원자료'!C2232,TRIM('04A_국토부원자료'!D2232&amp;IF('04A_국토부원자료'!E2232&lt;&gt;"","-"&amp;'04A_국토부원자료'!E2232,""))))</f>
        <v/>
      </c>
      <c r="D2231" s="39">
        <f>IFERROR('04A_국토부원자료'!F2232,"")</f>
        <v>0</v>
      </c>
      <c r="E2231" s="40" t="str">
        <f>IFERROR(VALUE(SUBSTITUTE('04A_국토부원자료'!G2232,",","")),"")</f>
        <v/>
      </c>
      <c r="F2231" s="41" t="str">
        <f>IFERROR(IF(AND('04A_국토부원자료'!H2232&lt;&gt;"",'04A_국토부원자료'!I2232&lt;&gt;""),DATE(INT(VALUE(SUBSTITUTE('04A_국토부원자료'!H2232,",",""))/100),MOD(VALUE(SUBSTITUTE('04A_국토부원자료'!H2232,",","")),100),VALUE(SUBSTITUTE('04A_국토부원자료'!I2232,",",""))),""),"")</f>
        <v/>
      </c>
      <c r="G2231" s="42" t="str">
        <f>IFERROR(VALUE(SUBSTITUTE('04A_국토부원자료'!J2232,",","")),"")</f>
        <v/>
      </c>
      <c r="H2231" s="43" t="str">
        <f t="shared" si="68"/>
        <v/>
      </c>
      <c r="I2231" s="43" t="str">
        <f t="shared" si="69"/>
        <v/>
      </c>
      <c r="J2231" s="38" t="str">
        <f>IFERROR(VALUE(SUBSTITUTE('04A_국토부원자료'!K2232,",","")),"")</f>
        <v/>
      </c>
      <c r="K2231" s="38" t="str">
        <f>IFERROR(VALUE(SUBSTITUTE('04A_국토부원자료'!N2232,",","")),"")</f>
        <v/>
      </c>
      <c r="L2231" s="39">
        <f>IFERROR('04A_국토부원자료'!O2232,"")</f>
        <v>0</v>
      </c>
      <c r="M2231" s="39">
        <f>IFERROR('04A_국토부원자료'!Q2232,"")</f>
        <v>0</v>
      </c>
      <c r="N2231" s="38">
        <f>IF(B2231="","",IF('02_대상물건입력'!B5="",1,IF(ISNUMBER(SEARCH('02_대상물건입력'!B5,B2231)),1,0)))</f>
        <v>0</v>
      </c>
      <c r="O2231" s="38">
        <f>IF(B2231="","",IF('02_대상물건입력'!B6="",1,IF(ISNUMBER(SEARCH('02_대상물건입력'!B6,B2231)),1,0)))</f>
        <v>0</v>
      </c>
      <c r="P2231" s="38">
        <f>IF(L2231="","",IF('02_대상물건입력'!B15="",0,IF(ISNUMBER(SEARCH('02_대상물건입력'!B15,L2231)),1,0)))</f>
        <v>0</v>
      </c>
      <c r="Q2231" s="38">
        <f>IF(D2231="","",IF('02_대상물건입력'!B8="",0,IF(ISNUMBER(SEARCH('02_대상물건입력'!B8,D2231)),1,0)))</f>
        <v>0</v>
      </c>
      <c r="R2231" s="44" t="str">
        <f>IFERROR(ABS(E2231-'02_대상물건입력'!B11)/'02_대상물건입력'!B11,"")</f>
        <v/>
      </c>
      <c r="S2231" s="38" t="str">
        <f>IFERROR(ABS(J2231-'02_대상물건입력'!B10),"")</f>
        <v/>
      </c>
      <c r="T2231" s="38" t="str">
        <f>IFERROR(ABS('01_설정'!B4-F2231),"")</f>
        <v/>
      </c>
      <c r="U2231" s="38" t="str">
        <f>IFERROR(ABS(K2231-YEAR('02_대상물건입력'!B14)),"")</f>
        <v/>
      </c>
      <c r="V2231" s="38" t="str">
        <f>IF(B2231="","",IF(AND(E2231&gt;0,F2231&gt;0,H2231&gt;0,OR('04A_국토부원자료'!P2232="",'04A_국토부원자료'!P2232="-"),IF('01_설정'!B10=1,N2231=1,TRUE),R2231&lt;='01_설정'!B5,S2231&lt;='01_설정'!B6,T2231&lt;='01_설정'!B7,U2231&lt;='01_설정'!B8),"Y",""))</f>
        <v/>
      </c>
      <c r="W2231" s="40" t="str">
        <f>IF(V2231&lt;&gt;"Y","",MAX(0,(1-R2231/'01_설정'!B5))*'01_설정'!B14+MAX(0,(1-S2231/'01_설정'!B6))*'01_설정'!B15+MAX(0,(1-T2231/'01_설정'!B7))*'01_설정'!B16+MAX(0,(1-U2231/'01_설정'!B8))*'01_설정'!B17+O2231*'01_설정'!B11+Q2231*'01_설정'!B12+P2231*'01_설정'!B13)</f>
        <v/>
      </c>
      <c r="X2231" s="38" t="str">
        <f>IF(W2231="","",1+COUNTIFS($W$4:$W$3003,"&gt;"&amp;W2231)+COUNTIFS($W$4:W2231,W2231)-1)</f>
        <v/>
      </c>
    </row>
    <row r="2232" spans="1:24" ht="16.5">
      <c r="A2232" s="38" t="str">
        <f>IF('04A_국토부원자료'!A2233="","",ROW()-3)</f>
        <v/>
      </c>
      <c r="B2232" s="39">
        <f>IFERROR('04A_국토부원자료'!B2233,"")</f>
        <v>0</v>
      </c>
      <c r="C2232" s="39" t="str">
        <f>IF(B2232="","",IF('04A_국토부원자료'!C2233&lt;&gt;"",'04A_국토부원자료'!C2233,TRIM('04A_국토부원자료'!D2233&amp;IF('04A_국토부원자료'!E2233&lt;&gt;"","-"&amp;'04A_국토부원자료'!E2233,""))))</f>
        <v/>
      </c>
      <c r="D2232" s="39">
        <f>IFERROR('04A_국토부원자료'!F2233,"")</f>
        <v>0</v>
      </c>
      <c r="E2232" s="40" t="str">
        <f>IFERROR(VALUE(SUBSTITUTE('04A_국토부원자료'!G2233,",","")),"")</f>
        <v/>
      </c>
      <c r="F2232" s="41" t="str">
        <f>IFERROR(IF(AND('04A_국토부원자료'!H2233&lt;&gt;"",'04A_국토부원자료'!I2233&lt;&gt;""),DATE(INT(VALUE(SUBSTITUTE('04A_국토부원자료'!H2233,",",""))/100),MOD(VALUE(SUBSTITUTE('04A_국토부원자료'!H2233,",","")),100),VALUE(SUBSTITUTE('04A_국토부원자료'!I2233,",",""))),""),"")</f>
        <v/>
      </c>
      <c r="G2232" s="42" t="str">
        <f>IFERROR(VALUE(SUBSTITUTE('04A_국토부원자료'!J2233,",","")),"")</f>
        <v/>
      </c>
      <c r="H2232" s="43" t="str">
        <f t="shared" si="68"/>
        <v/>
      </c>
      <c r="I2232" s="43" t="str">
        <f t="shared" si="69"/>
        <v/>
      </c>
      <c r="J2232" s="38" t="str">
        <f>IFERROR(VALUE(SUBSTITUTE('04A_국토부원자료'!K2233,",","")),"")</f>
        <v/>
      </c>
      <c r="K2232" s="38" t="str">
        <f>IFERROR(VALUE(SUBSTITUTE('04A_국토부원자료'!N2233,",","")),"")</f>
        <v/>
      </c>
      <c r="L2232" s="39">
        <f>IFERROR('04A_국토부원자료'!O2233,"")</f>
        <v>0</v>
      </c>
      <c r="M2232" s="39">
        <f>IFERROR('04A_국토부원자료'!Q2233,"")</f>
        <v>0</v>
      </c>
      <c r="N2232" s="38">
        <f>IF(B2232="","",IF('02_대상물건입력'!B5="",1,IF(ISNUMBER(SEARCH('02_대상물건입력'!B5,B2232)),1,0)))</f>
        <v>0</v>
      </c>
      <c r="O2232" s="38">
        <f>IF(B2232="","",IF('02_대상물건입력'!B6="",1,IF(ISNUMBER(SEARCH('02_대상물건입력'!B6,B2232)),1,0)))</f>
        <v>0</v>
      </c>
      <c r="P2232" s="38">
        <f>IF(L2232="","",IF('02_대상물건입력'!B15="",0,IF(ISNUMBER(SEARCH('02_대상물건입력'!B15,L2232)),1,0)))</f>
        <v>0</v>
      </c>
      <c r="Q2232" s="38">
        <f>IF(D2232="","",IF('02_대상물건입력'!B8="",0,IF(ISNUMBER(SEARCH('02_대상물건입력'!B8,D2232)),1,0)))</f>
        <v>0</v>
      </c>
      <c r="R2232" s="44" t="str">
        <f>IFERROR(ABS(E2232-'02_대상물건입력'!B11)/'02_대상물건입력'!B11,"")</f>
        <v/>
      </c>
      <c r="S2232" s="38" t="str">
        <f>IFERROR(ABS(J2232-'02_대상물건입력'!B10),"")</f>
        <v/>
      </c>
      <c r="T2232" s="38" t="str">
        <f>IFERROR(ABS('01_설정'!B4-F2232),"")</f>
        <v/>
      </c>
      <c r="U2232" s="38" t="str">
        <f>IFERROR(ABS(K2232-YEAR('02_대상물건입력'!B14)),"")</f>
        <v/>
      </c>
      <c r="V2232" s="38" t="str">
        <f>IF(B2232="","",IF(AND(E2232&gt;0,F2232&gt;0,H2232&gt;0,OR('04A_국토부원자료'!P2233="",'04A_국토부원자료'!P2233="-"),IF('01_설정'!B10=1,N2232=1,TRUE),R2232&lt;='01_설정'!B5,S2232&lt;='01_설정'!B6,T2232&lt;='01_설정'!B7,U2232&lt;='01_설정'!B8),"Y",""))</f>
        <v/>
      </c>
      <c r="W2232" s="40" t="str">
        <f>IF(V2232&lt;&gt;"Y","",MAX(0,(1-R2232/'01_설정'!B5))*'01_설정'!B14+MAX(0,(1-S2232/'01_설정'!B6))*'01_설정'!B15+MAX(0,(1-T2232/'01_설정'!B7))*'01_설정'!B16+MAX(0,(1-U2232/'01_설정'!B8))*'01_설정'!B17+O2232*'01_설정'!B11+Q2232*'01_설정'!B12+P2232*'01_설정'!B13)</f>
        <v/>
      </c>
      <c r="X2232" s="38" t="str">
        <f>IF(W2232="","",1+COUNTIFS($W$4:$W$3003,"&gt;"&amp;W2232)+COUNTIFS($W$4:W2232,W2232)-1)</f>
        <v/>
      </c>
    </row>
    <row r="2233" spans="1:24" ht="16.5">
      <c r="A2233" s="38" t="str">
        <f>IF('04A_국토부원자료'!A2234="","",ROW()-3)</f>
        <v/>
      </c>
      <c r="B2233" s="39">
        <f>IFERROR('04A_국토부원자료'!B2234,"")</f>
        <v>0</v>
      </c>
      <c r="C2233" s="39" t="str">
        <f>IF(B2233="","",IF('04A_국토부원자료'!C2234&lt;&gt;"",'04A_국토부원자료'!C2234,TRIM('04A_국토부원자료'!D2234&amp;IF('04A_국토부원자료'!E2234&lt;&gt;"","-"&amp;'04A_국토부원자료'!E2234,""))))</f>
        <v/>
      </c>
      <c r="D2233" s="39">
        <f>IFERROR('04A_국토부원자료'!F2234,"")</f>
        <v>0</v>
      </c>
      <c r="E2233" s="40" t="str">
        <f>IFERROR(VALUE(SUBSTITUTE('04A_국토부원자료'!G2234,",","")),"")</f>
        <v/>
      </c>
      <c r="F2233" s="41" t="str">
        <f>IFERROR(IF(AND('04A_국토부원자료'!H2234&lt;&gt;"",'04A_국토부원자료'!I2234&lt;&gt;""),DATE(INT(VALUE(SUBSTITUTE('04A_국토부원자료'!H2234,",",""))/100),MOD(VALUE(SUBSTITUTE('04A_국토부원자료'!H2234,",","")),100),VALUE(SUBSTITUTE('04A_국토부원자료'!I2234,",",""))),""),"")</f>
        <v/>
      </c>
      <c r="G2233" s="42" t="str">
        <f>IFERROR(VALUE(SUBSTITUTE('04A_국토부원자료'!J2234,",","")),"")</f>
        <v/>
      </c>
      <c r="H2233" s="43" t="str">
        <f t="shared" si="68"/>
        <v/>
      </c>
      <c r="I2233" s="43" t="str">
        <f t="shared" si="69"/>
        <v/>
      </c>
      <c r="J2233" s="38" t="str">
        <f>IFERROR(VALUE(SUBSTITUTE('04A_국토부원자료'!K2234,",","")),"")</f>
        <v/>
      </c>
      <c r="K2233" s="38" t="str">
        <f>IFERROR(VALUE(SUBSTITUTE('04A_국토부원자료'!N2234,",","")),"")</f>
        <v/>
      </c>
      <c r="L2233" s="39">
        <f>IFERROR('04A_국토부원자료'!O2234,"")</f>
        <v>0</v>
      </c>
      <c r="M2233" s="39">
        <f>IFERROR('04A_국토부원자료'!Q2234,"")</f>
        <v>0</v>
      </c>
      <c r="N2233" s="38">
        <f>IF(B2233="","",IF('02_대상물건입력'!B5="",1,IF(ISNUMBER(SEARCH('02_대상물건입력'!B5,B2233)),1,0)))</f>
        <v>0</v>
      </c>
      <c r="O2233" s="38">
        <f>IF(B2233="","",IF('02_대상물건입력'!B6="",1,IF(ISNUMBER(SEARCH('02_대상물건입력'!B6,B2233)),1,0)))</f>
        <v>0</v>
      </c>
      <c r="P2233" s="38">
        <f>IF(L2233="","",IF('02_대상물건입력'!B15="",0,IF(ISNUMBER(SEARCH('02_대상물건입력'!B15,L2233)),1,0)))</f>
        <v>0</v>
      </c>
      <c r="Q2233" s="38">
        <f>IF(D2233="","",IF('02_대상물건입력'!B8="",0,IF(ISNUMBER(SEARCH('02_대상물건입력'!B8,D2233)),1,0)))</f>
        <v>0</v>
      </c>
      <c r="R2233" s="44" t="str">
        <f>IFERROR(ABS(E2233-'02_대상물건입력'!B11)/'02_대상물건입력'!B11,"")</f>
        <v/>
      </c>
      <c r="S2233" s="38" t="str">
        <f>IFERROR(ABS(J2233-'02_대상물건입력'!B10),"")</f>
        <v/>
      </c>
      <c r="T2233" s="38" t="str">
        <f>IFERROR(ABS('01_설정'!B4-F2233),"")</f>
        <v/>
      </c>
      <c r="U2233" s="38" t="str">
        <f>IFERROR(ABS(K2233-YEAR('02_대상물건입력'!B14)),"")</f>
        <v/>
      </c>
      <c r="V2233" s="38" t="str">
        <f>IF(B2233="","",IF(AND(E2233&gt;0,F2233&gt;0,H2233&gt;0,OR('04A_국토부원자료'!P2234="",'04A_국토부원자료'!P2234="-"),IF('01_설정'!B10=1,N2233=1,TRUE),R2233&lt;='01_설정'!B5,S2233&lt;='01_설정'!B6,T2233&lt;='01_설정'!B7,U2233&lt;='01_설정'!B8),"Y",""))</f>
        <v/>
      </c>
      <c r="W2233" s="40" t="str">
        <f>IF(V2233&lt;&gt;"Y","",MAX(0,(1-R2233/'01_설정'!B5))*'01_설정'!B14+MAX(0,(1-S2233/'01_설정'!B6))*'01_설정'!B15+MAX(0,(1-T2233/'01_설정'!B7))*'01_설정'!B16+MAX(0,(1-U2233/'01_설정'!B8))*'01_설정'!B17+O2233*'01_설정'!B11+Q2233*'01_설정'!B12+P2233*'01_설정'!B13)</f>
        <v/>
      </c>
      <c r="X2233" s="38" t="str">
        <f>IF(W2233="","",1+COUNTIFS($W$4:$W$3003,"&gt;"&amp;W2233)+COUNTIFS($W$4:W2233,W2233)-1)</f>
        <v/>
      </c>
    </row>
    <row r="2234" spans="1:24" ht="16.5">
      <c r="A2234" s="38" t="str">
        <f>IF('04A_국토부원자료'!A2235="","",ROW()-3)</f>
        <v/>
      </c>
      <c r="B2234" s="39">
        <f>IFERROR('04A_국토부원자료'!B2235,"")</f>
        <v>0</v>
      </c>
      <c r="C2234" s="39" t="str">
        <f>IF(B2234="","",IF('04A_국토부원자료'!C2235&lt;&gt;"",'04A_국토부원자료'!C2235,TRIM('04A_국토부원자료'!D2235&amp;IF('04A_국토부원자료'!E2235&lt;&gt;"","-"&amp;'04A_국토부원자료'!E2235,""))))</f>
        <v/>
      </c>
      <c r="D2234" s="39">
        <f>IFERROR('04A_국토부원자료'!F2235,"")</f>
        <v>0</v>
      </c>
      <c r="E2234" s="40" t="str">
        <f>IFERROR(VALUE(SUBSTITUTE('04A_국토부원자료'!G2235,",","")),"")</f>
        <v/>
      </c>
      <c r="F2234" s="41" t="str">
        <f>IFERROR(IF(AND('04A_국토부원자료'!H2235&lt;&gt;"",'04A_국토부원자료'!I2235&lt;&gt;""),DATE(INT(VALUE(SUBSTITUTE('04A_국토부원자료'!H2235,",",""))/100),MOD(VALUE(SUBSTITUTE('04A_국토부원자료'!H2235,",","")),100),VALUE(SUBSTITUTE('04A_국토부원자료'!I2235,",",""))),""),"")</f>
        <v/>
      </c>
      <c r="G2234" s="42" t="str">
        <f>IFERROR(VALUE(SUBSTITUTE('04A_국토부원자료'!J2235,",","")),"")</f>
        <v/>
      </c>
      <c r="H2234" s="43" t="str">
        <f t="shared" si="68"/>
        <v/>
      </c>
      <c r="I2234" s="43" t="str">
        <f t="shared" si="69"/>
        <v/>
      </c>
      <c r="J2234" s="38" t="str">
        <f>IFERROR(VALUE(SUBSTITUTE('04A_국토부원자료'!K2235,",","")),"")</f>
        <v/>
      </c>
      <c r="K2234" s="38" t="str">
        <f>IFERROR(VALUE(SUBSTITUTE('04A_국토부원자료'!N2235,",","")),"")</f>
        <v/>
      </c>
      <c r="L2234" s="39">
        <f>IFERROR('04A_국토부원자료'!O2235,"")</f>
        <v>0</v>
      </c>
      <c r="M2234" s="39">
        <f>IFERROR('04A_국토부원자료'!Q2235,"")</f>
        <v>0</v>
      </c>
      <c r="N2234" s="38">
        <f>IF(B2234="","",IF('02_대상물건입력'!B5="",1,IF(ISNUMBER(SEARCH('02_대상물건입력'!B5,B2234)),1,0)))</f>
        <v>0</v>
      </c>
      <c r="O2234" s="38">
        <f>IF(B2234="","",IF('02_대상물건입력'!B6="",1,IF(ISNUMBER(SEARCH('02_대상물건입력'!B6,B2234)),1,0)))</f>
        <v>0</v>
      </c>
      <c r="P2234" s="38">
        <f>IF(L2234="","",IF('02_대상물건입력'!B15="",0,IF(ISNUMBER(SEARCH('02_대상물건입력'!B15,L2234)),1,0)))</f>
        <v>0</v>
      </c>
      <c r="Q2234" s="38">
        <f>IF(D2234="","",IF('02_대상물건입력'!B8="",0,IF(ISNUMBER(SEARCH('02_대상물건입력'!B8,D2234)),1,0)))</f>
        <v>0</v>
      </c>
      <c r="R2234" s="44" t="str">
        <f>IFERROR(ABS(E2234-'02_대상물건입력'!B11)/'02_대상물건입력'!B11,"")</f>
        <v/>
      </c>
      <c r="S2234" s="38" t="str">
        <f>IFERROR(ABS(J2234-'02_대상물건입력'!B10),"")</f>
        <v/>
      </c>
      <c r="T2234" s="38" t="str">
        <f>IFERROR(ABS('01_설정'!B4-F2234),"")</f>
        <v/>
      </c>
      <c r="U2234" s="38" t="str">
        <f>IFERROR(ABS(K2234-YEAR('02_대상물건입력'!B14)),"")</f>
        <v/>
      </c>
      <c r="V2234" s="38" t="str">
        <f>IF(B2234="","",IF(AND(E2234&gt;0,F2234&gt;0,H2234&gt;0,OR('04A_국토부원자료'!P2235="",'04A_국토부원자료'!P2235="-"),IF('01_설정'!B10=1,N2234=1,TRUE),R2234&lt;='01_설정'!B5,S2234&lt;='01_설정'!B6,T2234&lt;='01_설정'!B7,U2234&lt;='01_설정'!B8),"Y",""))</f>
        <v/>
      </c>
      <c r="W2234" s="40" t="str">
        <f>IF(V2234&lt;&gt;"Y","",MAX(0,(1-R2234/'01_설정'!B5))*'01_설정'!B14+MAX(0,(1-S2234/'01_설정'!B6))*'01_설정'!B15+MAX(0,(1-T2234/'01_설정'!B7))*'01_설정'!B16+MAX(0,(1-U2234/'01_설정'!B8))*'01_설정'!B17+O2234*'01_설정'!B11+Q2234*'01_설정'!B12+P2234*'01_설정'!B13)</f>
        <v/>
      </c>
      <c r="X2234" s="38" t="str">
        <f>IF(W2234="","",1+COUNTIFS($W$4:$W$3003,"&gt;"&amp;W2234)+COUNTIFS($W$4:W2234,W2234)-1)</f>
        <v/>
      </c>
    </row>
    <row r="2235" spans="1:24" ht="16.5">
      <c r="A2235" s="38" t="str">
        <f>IF('04A_국토부원자료'!A2236="","",ROW()-3)</f>
        <v/>
      </c>
      <c r="B2235" s="39">
        <f>IFERROR('04A_국토부원자료'!B2236,"")</f>
        <v>0</v>
      </c>
      <c r="C2235" s="39" t="str">
        <f>IF(B2235="","",IF('04A_국토부원자료'!C2236&lt;&gt;"",'04A_국토부원자료'!C2236,TRIM('04A_국토부원자료'!D2236&amp;IF('04A_국토부원자료'!E2236&lt;&gt;"","-"&amp;'04A_국토부원자료'!E2236,""))))</f>
        <v/>
      </c>
      <c r="D2235" s="39">
        <f>IFERROR('04A_국토부원자료'!F2236,"")</f>
        <v>0</v>
      </c>
      <c r="E2235" s="40" t="str">
        <f>IFERROR(VALUE(SUBSTITUTE('04A_국토부원자료'!G2236,",","")),"")</f>
        <v/>
      </c>
      <c r="F2235" s="41" t="str">
        <f>IFERROR(IF(AND('04A_국토부원자료'!H2236&lt;&gt;"",'04A_국토부원자료'!I2236&lt;&gt;""),DATE(INT(VALUE(SUBSTITUTE('04A_국토부원자료'!H2236,",",""))/100),MOD(VALUE(SUBSTITUTE('04A_국토부원자료'!H2236,",","")),100),VALUE(SUBSTITUTE('04A_국토부원자료'!I2236,",",""))),""),"")</f>
        <v/>
      </c>
      <c r="G2235" s="42" t="str">
        <f>IFERROR(VALUE(SUBSTITUTE('04A_국토부원자료'!J2236,",","")),"")</f>
        <v/>
      </c>
      <c r="H2235" s="43" t="str">
        <f t="shared" si="68"/>
        <v/>
      </c>
      <c r="I2235" s="43" t="str">
        <f t="shared" si="69"/>
        <v/>
      </c>
      <c r="J2235" s="38" t="str">
        <f>IFERROR(VALUE(SUBSTITUTE('04A_국토부원자료'!K2236,",","")),"")</f>
        <v/>
      </c>
      <c r="K2235" s="38" t="str">
        <f>IFERROR(VALUE(SUBSTITUTE('04A_국토부원자료'!N2236,",","")),"")</f>
        <v/>
      </c>
      <c r="L2235" s="39">
        <f>IFERROR('04A_국토부원자료'!O2236,"")</f>
        <v>0</v>
      </c>
      <c r="M2235" s="39">
        <f>IFERROR('04A_국토부원자료'!Q2236,"")</f>
        <v>0</v>
      </c>
      <c r="N2235" s="38">
        <f>IF(B2235="","",IF('02_대상물건입력'!B5="",1,IF(ISNUMBER(SEARCH('02_대상물건입력'!B5,B2235)),1,0)))</f>
        <v>0</v>
      </c>
      <c r="O2235" s="38">
        <f>IF(B2235="","",IF('02_대상물건입력'!B6="",1,IF(ISNUMBER(SEARCH('02_대상물건입력'!B6,B2235)),1,0)))</f>
        <v>0</v>
      </c>
      <c r="P2235" s="38">
        <f>IF(L2235="","",IF('02_대상물건입력'!B15="",0,IF(ISNUMBER(SEARCH('02_대상물건입력'!B15,L2235)),1,0)))</f>
        <v>0</v>
      </c>
      <c r="Q2235" s="38">
        <f>IF(D2235="","",IF('02_대상물건입력'!B8="",0,IF(ISNUMBER(SEARCH('02_대상물건입력'!B8,D2235)),1,0)))</f>
        <v>0</v>
      </c>
      <c r="R2235" s="44" t="str">
        <f>IFERROR(ABS(E2235-'02_대상물건입력'!B11)/'02_대상물건입력'!B11,"")</f>
        <v/>
      </c>
      <c r="S2235" s="38" t="str">
        <f>IFERROR(ABS(J2235-'02_대상물건입력'!B10),"")</f>
        <v/>
      </c>
      <c r="T2235" s="38" t="str">
        <f>IFERROR(ABS('01_설정'!B4-F2235),"")</f>
        <v/>
      </c>
      <c r="U2235" s="38" t="str">
        <f>IFERROR(ABS(K2235-YEAR('02_대상물건입력'!B14)),"")</f>
        <v/>
      </c>
      <c r="V2235" s="38" t="str">
        <f>IF(B2235="","",IF(AND(E2235&gt;0,F2235&gt;0,H2235&gt;0,OR('04A_국토부원자료'!P2236="",'04A_국토부원자료'!P2236="-"),IF('01_설정'!B10=1,N2235=1,TRUE),R2235&lt;='01_설정'!B5,S2235&lt;='01_설정'!B6,T2235&lt;='01_설정'!B7,U2235&lt;='01_설정'!B8),"Y",""))</f>
        <v/>
      </c>
      <c r="W2235" s="40" t="str">
        <f>IF(V2235&lt;&gt;"Y","",MAX(0,(1-R2235/'01_설정'!B5))*'01_설정'!B14+MAX(0,(1-S2235/'01_설정'!B6))*'01_설정'!B15+MAX(0,(1-T2235/'01_설정'!B7))*'01_설정'!B16+MAX(0,(1-U2235/'01_설정'!B8))*'01_설정'!B17+O2235*'01_설정'!B11+Q2235*'01_설정'!B12+P2235*'01_설정'!B13)</f>
        <v/>
      </c>
      <c r="X2235" s="38" t="str">
        <f>IF(W2235="","",1+COUNTIFS($W$4:$W$3003,"&gt;"&amp;W2235)+COUNTIFS($W$4:W2235,W2235)-1)</f>
        <v/>
      </c>
    </row>
    <row r="2236" spans="1:24" ht="16.5">
      <c r="A2236" s="38" t="str">
        <f>IF('04A_국토부원자료'!A2237="","",ROW()-3)</f>
        <v/>
      </c>
      <c r="B2236" s="39">
        <f>IFERROR('04A_국토부원자료'!B2237,"")</f>
        <v>0</v>
      </c>
      <c r="C2236" s="39" t="str">
        <f>IF(B2236="","",IF('04A_국토부원자료'!C2237&lt;&gt;"",'04A_국토부원자료'!C2237,TRIM('04A_국토부원자료'!D2237&amp;IF('04A_국토부원자료'!E2237&lt;&gt;"","-"&amp;'04A_국토부원자료'!E2237,""))))</f>
        <v/>
      </c>
      <c r="D2236" s="39">
        <f>IFERROR('04A_국토부원자료'!F2237,"")</f>
        <v>0</v>
      </c>
      <c r="E2236" s="40" t="str">
        <f>IFERROR(VALUE(SUBSTITUTE('04A_국토부원자료'!G2237,",","")),"")</f>
        <v/>
      </c>
      <c r="F2236" s="41" t="str">
        <f>IFERROR(IF(AND('04A_국토부원자료'!H2237&lt;&gt;"",'04A_국토부원자료'!I2237&lt;&gt;""),DATE(INT(VALUE(SUBSTITUTE('04A_국토부원자료'!H2237,",",""))/100),MOD(VALUE(SUBSTITUTE('04A_국토부원자료'!H2237,",","")),100),VALUE(SUBSTITUTE('04A_국토부원자료'!I2237,",",""))),""),"")</f>
        <v/>
      </c>
      <c r="G2236" s="42" t="str">
        <f>IFERROR(VALUE(SUBSTITUTE('04A_국토부원자료'!J2237,",","")),"")</f>
        <v/>
      </c>
      <c r="H2236" s="43" t="str">
        <f t="shared" si="68"/>
        <v/>
      </c>
      <c r="I2236" s="43" t="str">
        <f t="shared" si="69"/>
        <v/>
      </c>
      <c r="J2236" s="38" t="str">
        <f>IFERROR(VALUE(SUBSTITUTE('04A_국토부원자료'!K2237,",","")),"")</f>
        <v/>
      </c>
      <c r="K2236" s="38" t="str">
        <f>IFERROR(VALUE(SUBSTITUTE('04A_국토부원자료'!N2237,",","")),"")</f>
        <v/>
      </c>
      <c r="L2236" s="39">
        <f>IFERROR('04A_국토부원자료'!O2237,"")</f>
        <v>0</v>
      </c>
      <c r="M2236" s="39">
        <f>IFERROR('04A_국토부원자료'!Q2237,"")</f>
        <v>0</v>
      </c>
      <c r="N2236" s="38">
        <f>IF(B2236="","",IF('02_대상물건입력'!B5="",1,IF(ISNUMBER(SEARCH('02_대상물건입력'!B5,B2236)),1,0)))</f>
        <v>0</v>
      </c>
      <c r="O2236" s="38">
        <f>IF(B2236="","",IF('02_대상물건입력'!B6="",1,IF(ISNUMBER(SEARCH('02_대상물건입력'!B6,B2236)),1,0)))</f>
        <v>0</v>
      </c>
      <c r="P2236" s="38">
        <f>IF(L2236="","",IF('02_대상물건입력'!B15="",0,IF(ISNUMBER(SEARCH('02_대상물건입력'!B15,L2236)),1,0)))</f>
        <v>0</v>
      </c>
      <c r="Q2236" s="38">
        <f>IF(D2236="","",IF('02_대상물건입력'!B8="",0,IF(ISNUMBER(SEARCH('02_대상물건입력'!B8,D2236)),1,0)))</f>
        <v>0</v>
      </c>
      <c r="R2236" s="44" t="str">
        <f>IFERROR(ABS(E2236-'02_대상물건입력'!B11)/'02_대상물건입력'!B11,"")</f>
        <v/>
      </c>
      <c r="S2236" s="38" t="str">
        <f>IFERROR(ABS(J2236-'02_대상물건입력'!B10),"")</f>
        <v/>
      </c>
      <c r="T2236" s="38" t="str">
        <f>IFERROR(ABS('01_설정'!B4-F2236),"")</f>
        <v/>
      </c>
      <c r="U2236" s="38" t="str">
        <f>IFERROR(ABS(K2236-YEAR('02_대상물건입력'!B14)),"")</f>
        <v/>
      </c>
      <c r="V2236" s="38" t="str">
        <f>IF(B2236="","",IF(AND(E2236&gt;0,F2236&gt;0,H2236&gt;0,OR('04A_국토부원자료'!P2237="",'04A_국토부원자료'!P2237="-"),IF('01_설정'!B10=1,N2236=1,TRUE),R2236&lt;='01_설정'!B5,S2236&lt;='01_설정'!B6,T2236&lt;='01_설정'!B7,U2236&lt;='01_설정'!B8),"Y",""))</f>
        <v/>
      </c>
      <c r="W2236" s="40" t="str">
        <f>IF(V2236&lt;&gt;"Y","",MAX(0,(1-R2236/'01_설정'!B5))*'01_설정'!B14+MAX(0,(1-S2236/'01_설정'!B6))*'01_설정'!B15+MAX(0,(1-T2236/'01_설정'!B7))*'01_설정'!B16+MAX(0,(1-U2236/'01_설정'!B8))*'01_설정'!B17+O2236*'01_설정'!B11+Q2236*'01_설정'!B12+P2236*'01_설정'!B13)</f>
        <v/>
      </c>
      <c r="X2236" s="38" t="str">
        <f>IF(W2236="","",1+COUNTIFS($W$4:$W$3003,"&gt;"&amp;W2236)+COUNTIFS($W$4:W2236,W2236)-1)</f>
        <v/>
      </c>
    </row>
    <row r="2237" spans="1:24" ht="16.5">
      <c r="A2237" s="38" t="str">
        <f>IF('04A_국토부원자료'!A2238="","",ROW()-3)</f>
        <v/>
      </c>
      <c r="B2237" s="39">
        <f>IFERROR('04A_국토부원자료'!B2238,"")</f>
        <v>0</v>
      </c>
      <c r="C2237" s="39" t="str">
        <f>IF(B2237="","",IF('04A_국토부원자료'!C2238&lt;&gt;"",'04A_국토부원자료'!C2238,TRIM('04A_국토부원자료'!D2238&amp;IF('04A_국토부원자료'!E2238&lt;&gt;"","-"&amp;'04A_국토부원자료'!E2238,""))))</f>
        <v/>
      </c>
      <c r="D2237" s="39">
        <f>IFERROR('04A_국토부원자료'!F2238,"")</f>
        <v>0</v>
      </c>
      <c r="E2237" s="40" t="str">
        <f>IFERROR(VALUE(SUBSTITUTE('04A_국토부원자료'!G2238,",","")),"")</f>
        <v/>
      </c>
      <c r="F2237" s="41" t="str">
        <f>IFERROR(IF(AND('04A_국토부원자료'!H2238&lt;&gt;"",'04A_국토부원자료'!I2238&lt;&gt;""),DATE(INT(VALUE(SUBSTITUTE('04A_국토부원자료'!H2238,",",""))/100),MOD(VALUE(SUBSTITUTE('04A_국토부원자료'!H2238,",","")),100),VALUE(SUBSTITUTE('04A_국토부원자료'!I2238,",",""))),""),"")</f>
        <v/>
      </c>
      <c r="G2237" s="42" t="str">
        <f>IFERROR(VALUE(SUBSTITUTE('04A_국토부원자료'!J2238,",","")),"")</f>
        <v/>
      </c>
      <c r="H2237" s="43" t="str">
        <f t="shared" si="68"/>
        <v/>
      </c>
      <c r="I2237" s="43" t="str">
        <f t="shared" si="69"/>
        <v/>
      </c>
      <c r="J2237" s="38" t="str">
        <f>IFERROR(VALUE(SUBSTITUTE('04A_국토부원자료'!K2238,",","")),"")</f>
        <v/>
      </c>
      <c r="K2237" s="38" t="str">
        <f>IFERROR(VALUE(SUBSTITUTE('04A_국토부원자료'!N2238,",","")),"")</f>
        <v/>
      </c>
      <c r="L2237" s="39">
        <f>IFERROR('04A_국토부원자료'!O2238,"")</f>
        <v>0</v>
      </c>
      <c r="M2237" s="39">
        <f>IFERROR('04A_국토부원자료'!Q2238,"")</f>
        <v>0</v>
      </c>
      <c r="N2237" s="38">
        <f>IF(B2237="","",IF('02_대상물건입력'!B5="",1,IF(ISNUMBER(SEARCH('02_대상물건입력'!B5,B2237)),1,0)))</f>
        <v>0</v>
      </c>
      <c r="O2237" s="38">
        <f>IF(B2237="","",IF('02_대상물건입력'!B6="",1,IF(ISNUMBER(SEARCH('02_대상물건입력'!B6,B2237)),1,0)))</f>
        <v>0</v>
      </c>
      <c r="P2237" s="38">
        <f>IF(L2237="","",IF('02_대상물건입력'!B15="",0,IF(ISNUMBER(SEARCH('02_대상물건입력'!B15,L2237)),1,0)))</f>
        <v>0</v>
      </c>
      <c r="Q2237" s="38">
        <f>IF(D2237="","",IF('02_대상물건입력'!B8="",0,IF(ISNUMBER(SEARCH('02_대상물건입력'!B8,D2237)),1,0)))</f>
        <v>0</v>
      </c>
      <c r="R2237" s="44" t="str">
        <f>IFERROR(ABS(E2237-'02_대상물건입력'!B11)/'02_대상물건입력'!B11,"")</f>
        <v/>
      </c>
      <c r="S2237" s="38" t="str">
        <f>IFERROR(ABS(J2237-'02_대상물건입력'!B10),"")</f>
        <v/>
      </c>
      <c r="T2237" s="38" t="str">
        <f>IFERROR(ABS('01_설정'!B4-F2237),"")</f>
        <v/>
      </c>
      <c r="U2237" s="38" t="str">
        <f>IFERROR(ABS(K2237-YEAR('02_대상물건입력'!B14)),"")</f>
        <v/>
      </c>
      <c r="V2237" s="38" t="str">
        <f>IF(B2237="","",IF(AND(E2237&gt;0,F2237&gt;0,H2237&gt;0,OR('04A_국토부원자료'!P2238="",'04A_국토부원자료'!P2238="-"),IF('01_설정'!B10=1,N2237=1,TRUE),R2237&lt;='01_설정'!B5,S2237&lt;='01_설정'!B6,T2237&lt;='01_설정'!B7,U2237&lt;='01_설정'!B8),"Y",""))</f>
        <v/>
      </c>
      <c r="W2237" s="40" t="str">
        <f>IF(V2237&lt;&gt;"Y","",MAX(0,(1-R2237/'01_설정'!B5))*'01_설정'!B14+MAX(0,(1-S2237/'01_설정'!B6))*'01_설정'!B15+MAX(0,(1-T2237/'01_설정'!B7))*'01_설정'!B16+MAX(0,(1-U2237/'01_설정'!B8))*'01_설정'!B17+O2237*'01_설정'!B11+Q2237*'01_설정'!B12+P2237*'01_설정'!B13)</f>
        <v/>
      </c>
      <c r="X2237" s="38" t="str">
        <f>IF(W2237="","",1+COUNTIFS($W$4:$W$3003,"&gt;"&amp;W2237)+COUNTIFS($W$4:W2237,W2237)-1)</f>
        <v/>
      </c>
    </row>
    <row r="2238" spans="1:24" ht="16.5">
      <c r="A2238" s="38" t="str">
        <f>IF('04A_국토부원자료'!A2239="","",ROW()-3)</f>
        <v/>
      </c>
      <c r="B2238" s="39">
        <f>IFERROR('04A_국토부원자료'!B2239,"")</f>
        <v>0</v>
      </c>
      <c r="C2238" s="39" t="str">
        <f>IF(B2238="","",IF('04A_국토부원자료'!C2239&lt;&gt;"",'04A_국토부원자료'!C2239,TRIM('04A_국토부원자료'!D2239&amp;IF('04A_국토부원자료'!E2239&lt;&gt;"","-"&amp;'04A_국토부원자료'!E2239,""))))</f>
        <v/>
      </c>
      <c r="D2238" s="39">
        <f>IFERROR('04A_국토부원자료'!F2239,"")</f>
        <v>0</v>
      </c>
      <c r="E2238" s="40" t="str">
        <f>IFERROR(VALUE(SUBSTITUTE('04A_국토부원자료'!G2239,",","")),"")</f>
        <v/>
      </c>
      <c r="F2238" s="41" t="str">
        <f>IFERROR(IF(AND('04A_국토부원자료'!H2239&lt;&gt;"",'04A_국토부원자료'!I2239&lt;&gt;""),DATE(INT(VALUE(SUBSTITUTE('04A_국토부원자료'!H2239,",",""))/100),MOD(VALUE(SUBSTITUTE('04A_국토부원자료'!H2239,",","")),100),VALUE(SUBSTITUTE('04A_국토부원자료'!I2239,",",""))),""),"")</f>
        <v/>
      </c>
      <c r="G2238" s="42" t="str">
        <f>IFERROR(VALUE(SUBSTITUTE('04A_국토부원자료'!J2239,",","")),"")</f>
        <v/>
      </c>
      <c r="H2238" s="43" t="str">
        <f t="shared" si="68"/>
        <v/>
      </c>
      <c r="I2238" s="43" t="str">
        <f t="shared" si="69"/>
        <v/>
      </c>
      <c r="J2238" s="38" t="str">
        <f>IFERROR(VALUE(SUBSTITUTE('04A_국토부원자료'!K2239,",","")),"")</f>
        <v/>
      </c>
      <c r="K2238" s="38" t="str">
        <f>IFERROR(VALUE(SUBSTITUTE('04A_국토부원자료'!N2239,",","")),"")</f>
        <v/>
      </c>
      <c r="L2238" s="39">
        <f>IFERROR('04A_국토부원자료'!O2239,"")</f>
        <v>0</v>
      </c>
      <c r="M2238" s="39">
        <f>IFERROR('04A_국토부원자료'!Q2239,"")</f>
        <v>0</v>
      </c>
      <c r="N2238" s="38">
        <f>IF(B2238="","",IF('02_대상물건입력'!B5="",1,IF(ISNUMBER(SEARCH('02_대상물건입력'!B5,B2238)),1,0)))</f>
        <v>0</v>
      </c>
      <c r="O2238" s="38">
        <f>IF(B2238="","",IF('02_대상물건입력'!B6="",1,IF(ISNUMBER(SEARCH('02_대상물건입력'!B6,B2238)),1,0)))</f>
        <v>0</v>
      </c>
      <c r="P2238" s="38">
        <f>IF(L2238="","",IF('02_대상물건입력'!B15="",0,IF(ISNUMBER(SEARCH('02_대상물건입력'!B15,L2238)),1,0)))</f>
        <v>0</v>
      </c>
      <c r="Q2238" s="38">
        <f>IF(D2238="","",IF('02_대상물건입력'!B8="",0,IF(ISNUMBER(SEARCH('02_대상물건입력'!B8,D2238)),1,0)))</f>
        <v>0</v>
      </c>
      <c r="R2238" s="44" t="str">
        <f>IFERROR(ABS(E2238-'02_대상물건입력'!B11)/'02_대상물건입력'!B11,"")</f>
        <v/>
      </c>
      <c r="S2238" s="38" t="str">
        <f>IFERROR(ABS(J2238-'02_대상물건입력'!B10),"")</f>
        <v/>
      </c>
      <c r="T2238" s="38" t="str">
        <f>IFERROR(ABS('01_설정'!B4-F2238),"")</f>
        <v/>
      </c>
      <c r="U2238" s="38" t="str">
        <f>IFERROR(ABS(K2238-YEAR('02_대상물건입력'!B14)),"")</f>
        <v/>
      </c>
      <c r="V2238" s="38" t="str">
        <f>IF(B2238="","",IF(AND(E2238&gt;0,F2238&gt;0,H2238&gt;0,OR('04A_국토부원자료'!P2239="",'04A_국토부원자료'!P2239="-"),IF('01_설정'!B10=1,N2238=1,TRUE),R2238&lt;='01_설정'!B5,S2238&lt;='01_설정'!B6,T2238&lt;='01_설정'!B7,U2238&lt;='01_설정'!B8),"Y",""))</f>
        <v/>
      </c>
      <c r="W2238" s="40" t="str">
        <f>IF(V2238&lt;&gt;"Y","",MAX(0,(1-R2238/'01_설정'!B5))*'01_설정'!B14+MAX(0,(1-S2238/'01_설정'!B6))*'01_설정'!B15+MAX(0,(1-T2238/'01_설정'!B7))*'01_설정'!B16+MAX(0,(1-U2238/'01_설정'!B8))*'01_설정'!B17+O2238*'01_설정'!B11+Q2238*'01_설정'!B12+P2238*'01_설정'!B13)</f>
        <v/>
      </c>
      <c r="X2238" s="38" t="str">
        <f>IF(W2238="","",1+COUNTIFS($W$4:$W$3003,"&gt;"&amp;W2238)+COUNTIFS($W$4:W2238,W2238)-1)</f>
        <v/>
      </c>
    </row>
    <row r="2239" spans="1:24" ht="16.5">
      <c r="A2239" s="38" t="str">
        <f>IF('04A_국토부원자료'!A2240="","",ROW()-3)</f>
        <v/>
      </c>
      <c r="B2239" s="39">
        <f>IFERROR('04A_국토부원자료'!B2240,"")</f>
        <v>0</v>
      </c>
      <c r="C2239" s="39" t="str">
        <f>IF(B2239="","",IF('04A_국토부원자료'!C2240&lt;&gt;"",'04A_국토부원자료'!C2240,TRIM('04A_국토부원자료'!D2240&amp;IF('04A_국토부원자료'!E2240&lt;&gt;"","-"&amp;'04A_국토부원자료'!E2240,""))))</f>
        <v/>
      </c>
      <c r="D2239" s="39">
        <f>IFERROR('04A_국토부원자료'!F2240,"")</f>
        <v>0</v>
      </c>
      <c r="E2239" s="40" t="str">
        <f>IFERROR(VALUE(SUBSTITUTE('04A_국토부원자료'!G2240,",","")),"")</f>
        <v/>
      </c>
      <c r="F2239" s="41" t="str">
        <f>IFERROR(IF(AND('04A_국토부원자료'!H2240&lt;&gt;"",'04A_국토부원자료'!I2240&lt;&gt;""),DATE(INT(VALUE(SUBSTITUTE('04A_국토부원자료'!H2240,",",""))/100),MOD(VALUE(SUBSTITUTE('04A_국토부원자료'!H2240,",","")),100),VALUE(SUBSTITUTE('04A_국토부원자료'!I2240,",",""))),""),"")</f>
        <v/>
      </c>
      <c r="G2239" s="42" t="str">
        <f>IFERROR(VALUE(SUBSTITUTE('04A_국토부원자료'!J2240,",","")),"")</f>
        <v/>
      </c>
      <c r="H2239" s="43" t="str">
        <f t="shared" si="68"/>
        <v/>
      </c>
      <c r="I2239" s="43" t="str">
        <f t="shared" si="69"/>
        <v/>
      </c>
      <c r="J2239" s="38" t="str">
        <f>IFERROR(VALUE(SUBSTITUTE('04A_국토부원자료'!K2240,",","")),"")</f>
        <v/>
      </c>
      <c r="K2239" s="38" t="str">
        <f>IFERROR(VALUE(SUBSTITUTE('04A_국토부원자료'!N2240,",","")),"")</f>
        <v/>
      </c>
      <c r="L2239" s="39">
        <f>IFERROR('04A_국토부원자료'!O2240,"")</f>
        <v>0</v>
      </c>
      <c r="M2239" s="39">
        <f>IFERROR('04A_국토부원자료'!Q2240,"")</f>
        <v>0</v>
      </c>
      <c r="N2239" s="38">
        <f>IF(B2239="","",IF('02_대상물건입력'!B5="",1,IF(ISNUMBER(SEARCH('02_대상물건입력'!B5,B2239)),1,0)))</f>
        <v>0</v>
      </c>
      <c r="O2239" s="38">
        <f>IF(B2239="","",IF('02_대상물건입력'!B6="",1,IF(ISNUMBER(SEARCH('02_대상물건입력'!B6,B2239)),1,0)))</f>
        <v>0</v>
      </c>
      <c r="P2239" s="38">
        <f>IF(L2239="","",IF('02_대상물건입력'!B15="",0,IF(ISNUMBER(SEARCH('02_대상물건입력'!B15,L2239)),1,0)))</f>
        <v>0</v>
      </c>
      <c r="Q2239" s="38">
        <f>IF(D2239="","",IF('02_대상물건입력'!B8="",0,IF(ISNUMBER(SEARCH('02_대상물건입력'!B8,D2239)),1,0)))</f>
        <v>0</v>
      </c>
      <c r="R2239" s="44" t="str">
        <f>IFERROR(ABS(E2239-'02_대상물건입력'!B11)/'02_대상물건입력'!B11,"")</f>
        <v/>
      </c>
      <c r="S2239" s="38" t="str">
        <f>IFERROR(ABS(J2239-'02_대상물건입력'!B10),"")</f>
        <v/>
      </c>
      <c r="T2239" s="38" t="str">
        <f>IFERROR(ABS('01_설정'!B4-F2239),"")</f>
        <v/>
      </c>
      <c r="U2239" s="38" t="str">
        <f>IFERROR(ABS(K2239-YEAR('02_대상물건입력'!B14)),"")</f>
        <v/>
      </c>
      <c r="V2239" s="38" t="str">
        <f>IF(B2239="","",IF(AND(E2239&gt;0,F2239&gt;0,H2239&gt;0,OR('04A_국토부원자료'!P2240="",'04A_국토부원자료'!P2240="-"),IF('01_설정'!B10=1,N2239=1,TRUE),R2239&lt;='01_설정'!B5,S2239&lt;='01_설정'!B6,T2239&lt;='01_설정'!B7,U2239&lt;='01_설정'!B8),"Y",""))</f>
        <v/>
      </c>
      <c r="W2239" s="40" t="str">
        <f>IF(V2239&lt;&gt;"Y","",MAX(0,(1-R2239/'01_설정'!B5))*'01_설정'!B14+MAX(0,(1-S2239/'01_설정'!B6))*'01_설정'!B15+MAX(0,(1-T2239/'01_설정'!B7))*'01_설정'!B16+MAX(0,(1-U2239/'01_설정'!B8))*'01_설정'!B17+O2239*'01_설정'!B11+Q2239*'01_설정'!B12+P2239*'01_설정'!B13)</f>
        <v/>
      </c>
      <c r="X2239" s="38" t="str">
        <f>IF(W2239="","",1+COUNTIFS($W$4:$W$3003,"&gt;"&amp;W2239)+COUNTIFS($W$4:W2239,W2239)-1)</f>
        <v/>
      </c>
    </row>
    <row r="2240" spans="1:24" ht="16.5">
      <c r="A2240" s="38" t="str">
        <f>IF('04A_국토부원자료'!A2241="","",ROW()-3)</f>
        <v/>
      </c>
      <c r="B2240" s="39">
        <f>IFERROR('04A_국토부원자료'!B2241,"")</f>
        <v>0</v>
      </c>
      <c r="C2240" s="39" t="str">
        <f>IF(B2240="","",IF('04A_국토부원자료'!C2241&lt;&gt;"",'04A_국토부원자료'!C2241,TRIM('04A_국토부원자료'!D2241&amp;IF('04A_국토부원자료'!E2241&lt;&gt;"","-"&amp;'04A_국토부원자료'!E2241,""))))</f>
        <v/>
      </c>
      <c r="D2240" s="39">
        <f>IFERROR('04A_국토부원자료'!F2241,"")</f>
        <v>0</v>
      </c>
      <c r="E2240" s="40" t="str">
        <f>IFERROR(VALUE(SUBSTITUTE('04A_국토부원자료'!G2241,",","")),"")</f>
        <v/>
      </c>
      <c r="F2240" s="41" t="str">
        <f>IFERROR(IF(AND('04A_국토부원자료'!H2241&lt;&gt;"",'04A_국토부원자료'!I2241&lt;&gt;""),DATE(INT(VALUE(SUBSTITUTE('04A_국토부원자료'!H2241,",",""))/100),MOD(VALUE(SUBSTITUTE('04A_국토부원자료'!H2241,",","")),100),VALUE(SUBSTITUTE('04A_국토부원자료'!I2241,",",""))),""),"")</f>
        <v/>
      </c>
      <c r="G2240" s="42" t="str">
        <f>IFERROR(VALUE(SUBSTITUTE('04A_국토부원자료'!J2241,",","")),"")</f>
        <v/>
      </c>
      <c r="H2240" s="43" t="str">
        <f t="shared" si="68"/>
        <v/>
      </c>
      <c r="I2240" s="43" t="str">
        <f t="shared" si="69"/>
        <v/>
      </c>
      <c r="J2240" s="38" t="str">
        <f>IFERROR(VALUE(SUBSTITUTE('04A_국토부원자료'!K2241,",","")),"")</f>
        <v/>
      </c>
      <c r="K2240" s="38" t="str">
        <f>IFERROR(VALUE(SUBSTITUTE('04A_국토부원자료'!N2241,",","")),"")</f>
        <v/>
      </c>
      <c r="L2240" s="39">
        <f>IFERROR('04A_국토부원자료'!O2241,"")</f>
        <v>0</v>
      </c>
      <c r="M2240" s="39">
        <f>IFERROR('04A_국토부원자료'!Q2241,"")</f>
        <v>0</v>
      </c>
      <c r="N2240" s="38">
        <f>IF(B2240="","",IF('02_대상물건입력'!B5="",1,IF(ISNUMBER(SEARCH('02_대상물건입력'!B5,B2240)),1,0)))</f>
        <v>0</v>
      </c>
      <c r="O2240" s="38">
        <f>IF(B2240="","",IF('02_대상물건입력'!B6="",1,IF(ISNUMBER(SEARCH('02_대상물건입력'!B6,B2240)),1,0)))</f>
        <v>0</v>
      </c>
      <c r="P2240" s="38">
        <f>IF(L2240="","",IF('02_대상물건입력'!B15="",0,IF(ISNUMBER(SEARCH('02_대상물건입력'!B15,L2240)),1,0)))</f>
        <v>0</v>
      </c>
      <c r="Q2240" s="38">
        <f>IF(D2240="","",IF('02_대상물건입력'!B8="",0,IF(ISNUMBER(SEARCH('02_대상물건입력'!B8,D2240)),1,0)))</f>
        <v>0</v>
      </c>
      <c r="R2240" s="44" t="str">
        <f>IFERROR(ABS(E2240-'02_대상물건입력'!B11)/'02_대상물건입력'!B11,"")</f>
        <v/>
      </c>
      <c r="S2240" s="38" t="str">
        <f>IFERROR(ABS(J2240-'02_대상물건입력'!B10),"")</f>
        <v/>
      </c>
      <c r="T2240" s="38" t="str">
        <f>IFERROR(ABS('01_설정'!B4-F2240),"")</f>
        <v/>
      </c>
      <c r="U2240" s="38" t="str">
        <f>IFERROR(ABS(K2240-YEAR('02_대상물건입력'!B14)),"")</f>
        <v/>
      </c>
      <c r="V2240" s="38" t="str">
        <f>IF(B2240="","",IF(AND(E2240&gt;0,F2240&gt;0,H2240&gt;0,OR('04A_국토부원자료'!P2241="",'04A_국토부원자료'!P2241="-"),IF('01_설정'!B10=1,N2240=1,TRUE),R2240&lt;='01_설정'!B5,S2240&lt;='01_설정'!B6,T2240&lt;='01_설정'!B7,U2240&lt;='01_설정'!B8),"Y",""))</f>
        <v/>
      </c>
      <c r="W2240" s="40" t="str">
        <f>IF(V2240&lt;&gt;"Y","",MAX(0,(1-R2240/'01_설정'!B5))*'01_설정'!B14+MAX(0,(1-S2240/'01_설정'!B6))*'01_설정'!B15+MAX(0,(1-T2240/'01_설정'!B7))*'01_설정'!B16+MAX(0,(1-U2240/'01_설정'!B8))*'01_설정'!B17+O2240*'01_설정'!B11+Q2240*'01_설정'!B12+P2240*'01_설정'!B13)</f>
        <v/>
      </c>
      <c r="X2240" s="38" t="str">
        <f>IF(W2240="","",1+COUNTIFS($W$4:$W$3003,"&gt;"&amp;W2240)+COUNTIFS($W$4:W2240,W2240)-1)</f>
        <v/>
      </c>
    </row>
    <row r="2241" spans="1:24" ht="16.5">
      <c r="A2241" s="38" t="str">
        <f>IF('04A_국토부원자료'!A2242="","",ROW()-3)</f>
        <v/>
      </c>
      <c r="B2241" s="39">
        <f>IFERROR('04A_국토부원자료'!B2242,"")</f>
        <v>0</v>
      </c>
      <c r="C2241" s="39" t="str">
        <f>IF(B2241="","",IF('04A_국토부원자료'!C2242&lt;&gt;"",'04A_국토부원자료'!C2242,TRIM('04A_국토부원자료'!D2242&amp;IF('04A_국토부원자료'!E2242&lt;&gt;"","-"&amp;'04A_국토부원자료'!E2242,""))))</f>
        <v/>
      </c>
      <c r="D2241" s="39">
        <f>IFERROR('04A_국토부원자료'!F2242,"")</f>
        <v>0</v>
      </c>
      <c r="E2241" s="40" t="str">
        <f>IFERROR(VALUE(SUBSTITUTE('04A_국토부원자료'!G2242,",","")),"")</f>
        <v/>
      </c>
      <c r="F2241" s="41" t="str">
        <f>IFERROR(IF(AND('04A_국토부원자료'!H2242&lt;&gt;"",'04A_국토부원자료'!I2242&lt;&gt;""),DATE(INT(VALUE(SUBSTITUTE('04A_국토부원자료'!H2242,",",""))/100),MOD(VALUE(SUBSTITUTE('04A_국토부원자료'!H2242,",","")),100),VALUE(SUBSTITUTE('04A_국토부원자료'!I2242,",",""))),""),"")</f>
        <v/>
      </c>
      <c r="G2241" s="42" t="str">
        <f>IFERROR(VALUE(SUBSTITUTE('04A_국토부원자료'!J2242,",","")),"")</f>
        <v/>
      </c>
      <c r="H2241" s="43" t="str">
        <f t="shared" si="68"/>
        <v/>
      </c>
      <c r="I2241" s="43" t="str">
        <f t="shared" si="69"/>
        <v/>
      </c>
      <c r="J2241" s="38" t="str">
        <f>IFERROR(VALUE(SUBSTITUTE('04A_국토부원자료'!K2242,",","")),"")</f>
        <v/>
      </c>
      <c r="K2241" s="38" t="str">
        <f>IFERROR(VALUE(SUBSTITUTE('04A_국토부원자료'!N2242,",","")),"")</f>
        <v/>
      </c>
      <c r="L2241" s="39">
        <f>IFERROR('04A_국토부원자료'!O2242,"")</f>
        <v>0</v>
      </c>
      <c r="M2241" s="39">
        <f>IFERROR('04A_국토부원자료'!Q2242,"")</f>
        <v>0</v>
      </c>
      <c r="N2241" s="38">
        <f>IF(B2241="","",IF('02_대상물건입력'!B5="",1,IF(ISNUMBER(SEARCH('02_대상물건입력'!B5,B2241)),1,0)))</f>
        <v>0</v>
      </c>
      <c r="O2241" s="38">
        <f>IF(B2241="","",IF('02_대상물건입력'!B6="",1,IF(ISNUMBER(SEARCH('02_대상물건입력'!B6,B2241)),1,0)))</f>
        <v>0</v>
      </c>
      <c r="P2241" s="38">
        <f>IF(L2241="","",IF('02_대상물건입력'!B15="",0,IF(ISNUMBER(SEARCH('02_대상물건입력'!B15,L2241)),1,0)))</f>
        <v>0</v>
      </c>
      <c r="Q2241" s="38">
        <f>IF(D2241="","",IF('02_대상물건입력'!B8="",0,IF(ISNUMBER(SEARCH('02_대상물건입력'!B8,D2241)),1,0)))</f>
        <v>0</v>
      </c>
      <c r="R2241" s="44" t="str">
        <f>IFERROR(ABS(E2241-'02_대상물건입력'!B11)/'02_대상물건입력'!B11,"")</f>
        <v/>
      </c>
      <c r="S2241" s="38" t="str">
        <f>IFERROR(ABS(J2241-'02_대상물건입력'!B10),"")</f>
        <v/>
      </c>
      <c r="T2241" s="38" t="str">
        <f>IFERROR(ABS('01_설정'!B4-F2241),"")</f>
        <v/>
      </c>
      <c r="U2241" s="38" t="str">
        <f>IFERROR(ABS(K2241-YEAR('02_대상물건입력'!B14)),"")</f>
        <v/>
      </c>
      <c r="V2241" s="38" t="str">
        <f>IF(B2241="","",IF(AND(E2241&gt;0,F2241&gt;0,H2241&gt;0,OR('04A_국토부원자료'!P2242="",'04A_국토부원자료'!P2242="-"),IF('01_설정'!B10=1,N2241=1,TRUE),R2241&lt;='01_설정'!B5,S2241&lt;='01_설정'!B6,T2241&lt;='01_설정'!B7,U2241&lt;='01_설정'!B8),"Y",""))</f>
        <v/>
      </c>
      <c r="W2241" s="40" t="str">
        <f>IF(V2241&lt;&gt;"Y","",MAX(0,(1-R2241/'01_설정'!B5))*'01_설정'!B14+MAX(0,(1-S2241/'01_설정'!B6))*'01_설정'!B15+MAX(0,(1-T2241/'01_설정'!B7))*'01_설정'!B16+MAX(0,(1-U2241/'01_설정'!B8))*'01_설정'!B17+O2241*'01_설정'!B11+Q2241*'01_설정'!B12+P2241*'01_설정'!B13)</f>
        <v/>
      </c>
      <c r="X2241" s="38" t="str">
        <f>IF(W2241="","",1+COUNTIFS($W$4:$W$3003,"&gt;"&amp;W2241)+COUNTIFS($W$4:W2241,W2241)-1)</f>
        <v/>
      </c>
    </row>
    <row r="2242" spans="1:24" ht="16.5">
      <c r="A2242" s="38" t="str">
        <f>IF('04A_국토부원자료'!A2243="","",ROW()-3)</f>
        <v/>
      </c>
      <c r="B2242" s="39">
        <f>IFERROR('04A_국토부원자료'!B2243,"")</f>
        <v>0</v>
      </c>
      <c r="C2242" s="39" t="str">
        <f>IF(B2242="","",IF('04A_국토부원자료'!C2243&lt;&gt;"",'04A_국토부원자료'!C2243,TRIM('04A_국토부원자료'!D2243&amp;IF('04A_국토부원자료'!E2243&lt;&gt;"","-"&amp;'04A_국토부원자료'!E2243,""))))</f>
        <v/>
      </c>
      <c r="D2242" s="39">
        <f>IFERROR('04A_국토부원자료'!F2243,"")</f>
        <v>0</v>
      </c>
      <c r="E2242" s="40" t="str">
        <f>IFERROR(VALUE(SUBSTITUTE('04A_국토부원자료'!G2243,",","")),"")</f>
        <v/>
      </c>
      <c r="F2242" s="41" t="str">
        <f>IFERROR(IF(AND('04A_국토부원자료'!H2243&lt;&gt;"",'04A_국토부원자료'!I2243&lt;&gt;""),DATE(INT(VALUE(SUBSTITUTE('04A_국토부원자료'!H2243,",",""))/100),MOD(VALUE(SUBSTITUTE('04A_국토부원자료'!H2243,",","")),100),VALUE(SUBSTITUTE('04A_국토부원자료'!I2243,",",""))),""),"")</f>
        <v/>
      </c>
      <c r="G2242" s="42" t="str">
        <f>IFERROR(VALUE(SUBSTITUTE('04A_국토부원자료'!J2243,",","")),"")</f>
        <v/>
      </c>
      <c r="H2242" s="43" t="str">
        <f t="shared" si="68"/>
        <v/>
      </c>
      <c r="I2242" s="43" t="str">
        <f t="shared" si="69"/>
        <v/>
      </c>
      <c r="J2242" s="38" t="str">
        <f>IFERROR(VALUE(SUBSTITUTE('04A_국토부원자료'!K2243,",","")),"")</f>
        <v/>
      </c>
      <c r="K2242" s="38" t="str">
        <f>IFERROR(VALUE(SUBSTITUTE('04A_국토부원자료'!N2243,",","")),"")</f>
        <v/>
      </c>
      <c r="L2242" s="39">
        <f>IFERROR('04A_국토부원자료'!O2243,"")</f>
        <v>0</v>
      </c>
      <c r="M2242" s="39">
        <f>IFERROR('04A_국토부원자료'!Q2243,"")</f>
        <v>0</v>
      </c>
      <c r="N2242" s="38">
        <f>IF(B2242="","",IF('02_대상물건입력'!B5="",1,IF(ISNUMBER(SEARCH('02_대상물건입력'!B5,B2242)),1,0)))</f>
        <v>0</v>
      </c>
      <c r="O2242" s="38">
        <f>IF(B2242="","",IF('02_대상물건입력'!B6="",1,IF(ISNUMBER(SEARCH('02_대상물건입력'!B6,B2242)),1,0)))</f>
        <v>0</v>
      </c>
      <c r="P2242" s="38">
        <f>IF(L2242="","",IF('02_대상물건입력'!B15="",0,IF(ISNUMBER(SEARCH('02_대상물건입력'!B15,L2242)),1,0)))</f>
        <v>0</v>
      </c>
      <c r="Q2242" s="38">
        <f>IF(D2242="","",IF('02_대상물건입력'!B8="",0,IF(ISNUMBER(SEARCH('02_대상물건입력'!B8,D2242)),1,0)))</f>
        <v>0</v>
      </c>
      <c r="R2242" s="44" t="str">
        <f>IFERROR(ABS(E2242-'02_대상물건입력'!B11)/'02_대상물건입력'!B11,"")</f>
        <v/>
      </c>
      <c r="S2242" s="38" t="str">
        <f>IFERROR(ABS(J2242-'02_대상물건입력'!B10),"")</f>
        <v/>
      </c>
      <c r="T2242" s="38" t="str">
        <f>IFERROR(ABS('01_설정'!B4-F2242),"")</f>
        <v/>
      </c>
      <c r="U2242" s="38" t="str">
        <f>IFERROR(ABS(K2242-YEAR('02_대상물건입력'!B14)),"")</f>
        <v/>
      </c>
      <c r="V2242" s="38" t="str">
        <f>IF(B2242="","",IF(AND(E2242&gt;0,F2242&gt;0,H2242&gt;0,OR('04A_국토부원자료'!P2243="",'04A_국토부원자료'!P2243="-"),IF('01_설정'!B10=1,N2242=1,TRUE),R2242&lt;='01_설정'!B5,S2242&lt;='01_설정'!B6,T2242&lt;='01_설정'!B7,U2242&lt;='01_설정'!B8),"Y",""))</f>
        <v/>
      </c>
      <c r="W2242" s="40" t="str">
        <f>IF(V2242&lt;&gt;"Y","",MAX(0,(1-R2242/'01_설정'!B5))*'01_설정'!B14+MAX(0,(1-S2242/'01_설정'!B6))*'01_설정'!B15+MAX(0,(1-T2242/'01_설정'!B7))*'01_설정'!B16+MAX(0,(1-U2242/'01_설정'!B8))*'01_설정'!B17+O2242*'01_설정'!B11+Q2242*'01_설정'!B12+P2242*'01_설정'!B13)</f>
        <v/>
      </c>
      <c r="X2242" s="38" t="str">
        <f>IF(W2242="","",1+COUNTIFS($W$4:$W$3003,"&gt;"&amp;W2242)+COUNTIFS($W$4:W2242,W2242)-1)</f>
        <v/>
      </c>
    </row>
    <row r="2243" spans="1:24" ht="16.5">
      <c r="A2243" s="38" t="str">
        <f>IF('04A_국토부원자료'!A2244="","",ROW()-3)</f>
        <v/>
      </c>
      <c r="B2243" s="39">
        <f>IFERROR('04A_국토부원자료'!B2244,"")</f>
        <v>0</v>
      </c>
      <c r="C2243" s="39" t="str">
        <f>IF(B2243="","",IF('04A_국토부원자료'!C2244&lt;&gt;"",'04A_국토부원자료'!C2244,TRIM('04A_국토부원자료'!D2244&amp;IF('04A_국토부원자료'!E2244&lt;&gt;"","-"&amp;'04A_국토부원자료'!E2244,""))))</f>
        <v/>
      </c>
      <c r="D2243" s="39">
        <f>IFERROR('04A_국토부원자료'!F2244,"")</f>
        <v>0</v>
      </c>
      <c r="E2243" s="40" t="str">
        <f>IFERROR(VALUE(SUBSTITUTE('04A_국토부원자료'!G2244,",","")),"")</f>
        <v/>
      </c>
      <c r="F2243" s="41" t="str">
        <f>IFERROR(IF(AND('04A_국토부원자료'!H2244&lt;&gt;"",'04A_국토부원자료'!I2244&lt;&gt;""),DATE(INT(VALUE(SUBSTITUTE('04A_국토부원자료'!H2244,",",""))/100),MOD(VALUE(SUBSTITUTE('04A_국토부원자료'!H2244,",","")),100),VALUE(SUBSTITUTE('04A_국토부원자료'!I2244,",",""))),""),"")</f>
        <v/>
      </c>
      <c r="G2243" s="42" t="str">
        <f>IFERROR(VALUE(SUBSTITUTE('04A_국토부원자료'!J2244,",","")),"")</f>
        <v/>
      </c>
      <c r="H2243" s="43" t="str">
        <f t="shared" si="68"/>
        <v/>
      </c>
      <c r="I2243" s="43" t="str">
        <f t="shared" si="69"/>
        <v/>
      </c>
      <c r="J2243" s="38" t="str">
        <f>IFERROR(VALUE(SUBSTITUTE('04A_국토부원자료'!K2244,",","")),"")</f>
        <v/>
      </c>
      <c r="K2243" s="38" t="str">
        <f>IFERROR(VALUE(SUBSTITUTE('04A_국토부원자료'!N2244,",","")),"")</f>
        <v/>
      </c>
      <c r="L2243" s="39">
        <f>IFERROR('04A_국토부원자료'!O2244,"")</f>
        <v>0</v>
      </c>
      <c r="M2243" s="39">
        <f>IFERROR('04A_국토부원자료'!Q2244,"")</f>
        <v>0</v>
      </c>
      <c r="N2243" s="38">
        <f>IF(B2243="","",IF('02_대상물건입력'!B5="",1,IF(ISNUMBER(SEARCH('02_대상물건입력'!B5,B2243)),1,0)))</f>
        <v>0</v>
      </c>
      <c r="O2243" s="38">
        <f>IF(B2243="","",IF('02_대상물건입력'!B6="",1,IF(ISNUMBER(SEARCH('02_대상물건입력'!B6,B2243)),1,0)))</f>
        <v>0</v>
      </c>
      <c r="P2243" s="38">
        <f>IF(L2243="","",IF('02_대상물건입력'!B15="",0,IF(ISNUMBER(SEARCH('02_대상물건입력'!B15,L2243)),1,0)))</f>
        <v>0</v>
      </c>
      <c r="Q2243" s="38">
        <f>IF(D2243="","",IF('02_대상물건입력'!B8="",0,IF(ISNUMBER(SEARCH('02_대상물건입력'!B8,D2243)),1,0)))</f>
        <v>0</v>
      </c>
      <c r="R2243" s="44" t="str">
        <f>IFERROR(ABS(E2243-'02_대상물건입력'!B11)/'02_대상물건입력'!B11,"")</f>
        <v/>
      </c>
      <c r="S2243" s="38" t="str">
        <f>IFERROR(ABS(J2243-'02_대상물건입력'!B10),"")</f>
        <v/>
      </c>
      <c r="T2243" s="38" t="str">
        <f>IFERROR(ABS('01_설정'!B4-F2243),"")</f>
        <v/>
      </c>
      <c r="U2243" s="38" t="str">
        <f>IFERROR(ABS(K2243-YEAR('02_대상물건입력'!B14)),"")</f>
        <v/>
      </c>
      <c r="V2243" s="38" t="str">
        <f>IF(B2243="","",IF(AND(E2243&gt;0,F2243&gt;0,H2243&gt;0,OR('04A_국토부원자료'!P2244="",'04A_국토부원자료'!P2244="-"),IF('01_설정'!B10=1,N2243=1,TRUE),R2243&lt;='01_설정'!B5,S2243&lt;='01_설정'!B6,T2243&lt;='01_설정'!B7,U2243&lt;='01_설정'!B8),"Y",""))</f>
        <v/>
      </c>
      <c r="W2243" s="40" t="str">
        <f>IF(V2243&lt;&gt;"Y","",MAX(0,(1-R2243/'01_설정'!B5))*'01_설정'!B14+MAX(0,(1-S2243/'01_설정'!B6))*'01_설정'!B15+MAX(0,(1-T2243/'01_설정'!B7))*'01_설정'!B16+MAX(0,(1-U2243/'01_설정'!B8))*'01_설정'!B17+O2243*'01_설정'!B11+Q2243*'01_설정'!B12+P2243*'01_설정'!B13)</f>
        <v/>
      </c>
      <c r="X2243" s="38" t="str">
        <f>IF(W2243="","",1+COUNTIFS($W$4:$W$3003,"&gt;"&amp;W2243)+COUNTIFS($W$4:W2243,W2243)-1)</f>
        <v/>
      </c>
    </row>
    <row r="2244" spans="1:24" ht="16.5">
      <c r="A2244" s="38" t="str">
        <f>IF('04A_국토부원자료'!A2245="","",ROW()-3)</f>
        <v/>
      </c>
      <c r="B2244" s="39">
        <f>IFERROR('04A_국토부원자료'!B2245,"")</f>
        <v>0</v>
      </c>
      <c r="C2244" s="39" t="str">
        <f>IF(B2244="","",IF('04A_국토부원자료'!C2245&lt;&gt;"",'04A_국토부원자료'!C2245,TRIM('04A_국토부원자료'!D2245&amp;IF('04A_국토부원자료'!E2245&lt;&gt;"","-"&amp;'04A_국토부원자료'!E2245,""))))</f>
        <v/>
      </c>
      <c r="D2244" s="39">
        <f>IFERROR('04A_국토부원자료'!F2245,"")</f>
        <v>0</v>
      </c>
      <c r="E2244" s="40" t="str">
        <f>IFERROR(VALUE(SUBSTITUTE('04A_국토부원자료'!G2245,",","")),"")</f>
        <v/>
      </c>
      <c r="F2244" s="41" t="str">
        <f>IFERROR(IF(AND('04A_국토부원자료'!H2245&lt;&gt;"",'04A_국토부원자료'!I2245&lt;&gt;""),DATE(INT(VALUE(SUBSTITUTE('04A_국토부원자료'!H2245,",",""))/100),MOD(VALUE(SUBSTITUTE('04A_국토부원자료'!H2245,",","")),100),VALUE(SUBSTITUTE('04A_국토부원자료'!I2245,",",""))),""),"")</f>
        <v/>
      </c>
      <c r="G2244" s="42" t="str">
        <f>IFERROR(VALUE(SUBSTITUTE('04A_국토부원자료'!J2245,",","")),"")</f>
        <v/>
      </c>
      <c r="H2244" s="43" t="str">
        <f t="shared" ref="H2244:H2307" si="70">IF(G2244="","",G2244*10000)</f>
        <v/>
      </c>
      <c r="I2244" s="43" t="str">
        <f t="shared" ref="I2244:I2307" si="71">IFERROR(IF(AND(H2244&gt;0,E2244&gt;0),H2244/E2244,""),"")</f>
        <v/>
      </c>
      <c r="J2244" s="38" t="str">
        <f>IFERROR(VALUE(SUBSTITUTE('04A_국토부원자료'!K2245,",","")),"")</f>
        <v/>
      </c>
      <c r="K2244" s="38" t="str">
        <f>IFERROR(VALUE(SUBSTITUTE('04A_국토부원자료'!N2245,",","")),"")</f>
        <v/>
      </c>
      <c r="L2244" s="39">
        <f>IFERROR('04A_국토부원자료'!O2245,"")</f>
        <v>0</v>
      </c>
      <c r="M2244" s="39">
        <f>IFERROR('04A_국토부원자료'!Q2245,"")</f>
        <v>0</v>
      </c>
      <c r="N2244" s="38">
        <f>IF(B2244="","",IF('02_대상물건입력'!B5="",1,IF(ISNUMBER(SEARCH('02_대상물건입력'!B5,B2244)),1,0)))</f>
        <v>0</v>
      </c>
      <c r="O2244" s="38">
        <f>IF(B2244="","",IF('02_대상물건입력'!B6="",1,IF(ISNUMBER(SEARCH('02_대상물건입력'!B6,B2244)),1,0)))</f>
        <v>0</v>
      </c>
      <c r="P2244" s="38">
        <f>IF(L2244="","",IF('02_대상물건입력'!B15="",0,IF(ISNUMBER(SEARCH('02_대상물건입력'!B15,L2244)),1,0)))</f>
        <v>0</v>
      </c>
      <c r="Q2244" s="38">
        <f>IF(D2244="","",IF('02_대상물건입력'!B8="",0,IF(ISNUMBER(SEARCH('02_대상물건입력'!B8,D2244)),1,0)))</f>
        <v>0</v>
      </c>
      <c r="R2244" s="44" t="str">
        <f>IFERROR(ABS(E2244-'02_대상물건입력'!B11)/'02_대상물건입력'!B11,"")</f>
        <v/>
      </c>
      <c r="S2244" s="38" t="str">
        <f>IFERROR(ABS(J2244-'02_대상물건입력'!B10),"")</f>
        <v/>
      </c>
      <c r="T2244" s="38" t="str">
        <f>IFERROR(ABS('01_설정'!B4-F2244),"")</f>
        <v/>
      </c>
      <c r="U2244" s="38" t="str">
        <f>IFERROR(ABS(K2244-YEAR('02_대상물건입력'!B14)),"")</f>
        <v/>
      </c>
      <c r="V2244" s="38" t="str">
        <f>IF(B2244="","",IF(AND(E2244&gt;0,F2244&gt;0,H2244&gt;0,OR('04A_국토부원자료'!P2245="",'04A_국토부원자료'!P2245="-"),IF('01_설정'!B10=1,N2244=1,TRUE),R2244&lt;='01_설정'!B5,S2244&lt;='01_설정'!B6,T2244&lt;='01_설정'!B7,U2244&lt;='01_설정'!B8),"Y",""))</f>
        <v/>
      </c>
      <c r="W2244" s="40" t="str">
        <f>IF(V2244&lt;&gt;"Y","",MAX(0,(1-R2244/'01_설정'!B5))*'01_설정'!B14+MAX(0,(1-S2244/'01_설정'!B6))*'01_설정'!B15+MAX(0,(1-T2244/'01_설정'!B7))*'01_설정'!B16+MAX(0,(1-U2244/'01_설정'!B8))*'01_설정'!B17+O2244*'01_설정'!B11+Q2244*'01_설정'!B12+P2244*'01_설정'!B13)</f>
        <v/>
      </c>
      <c r="X2244" s="38" t="str">
        <f>IF(W2244="","",1+COUNTIFS($W$4:$W$3003,"&gt;"&amp;W2244)+COUNTIFS($W$4:W2244,W2244)-1)</f>
        <v/>
      </c>
    </row>
    <row r="2245" spans="1:24" ht="16.5">
      <c r="A2245" s="38" t="str">
        <f>IF('04A_국토부원자료'!A2246="","",ROW()-3)</f>
        <v/>
      </c>
      <c r="B2245" s="39">
        <f>IFERROR('04A_국토부원자료'!B2246,"")</f>
        <v>0</v>
      </c>
      <c r="C2245" s="39" t="str">
        <f>IF(B2245="","",IF('04A_국토부원자료'!C2246&lt;&gt;"",'04A_국토부원자료'!C2246,TRIM('04A_국토부원자료'!D2246&amp;IF('04A_국토부원자료'!E2246&lt;&gt;"","-"&amp;'04A_국토부원자료'!E2246,""))))</f>
        <v/>
      </c>
      <c r="D2245" s="39">
        <f>IFERROR('04A_국토부원자료'!F2246,"")</f>
        <v>0</v>
      </c>
      <c r="E2245" s="40" t="str">
        <f>IFERROR(VALUE(SUBSTITUTE('04A_국토부원자료'!G2246,",","")),"")</f>
        <v/>
      </c>
      <c r="F2245" s="41" t="str">
        <f>IFERROR(IF(AND('04A_국토부원자료'!H2246&lt;&gt;"",'04A_국토부원자료'!I2246&lt;&gt;""),DATE(INT(VALUE(SUBSTITUTE('04A_국토부원자료'!H2246,",",""))/100),MOD(VALUE(SUBSTITUTE('04A_국토부원자료'!H2246,",","")),100),VALUE(SUBSTITUTE('04A_국토부원자료'!I2246,",",""))),""),"")</f>
        <v/>
      </c>
      <c r="G2245" s="42" t="str">
        <f>IFERROR(VALUE(SUBSTITUTE('04A_국토부원자료'!J2246,",","")),"")</f>
        <v/>
      </c>
      <c r="H2245" s="43" t="str">
        <f t="shared" si="70"/>
        <v/>
      </c>
      <c r="I2245" s="43" t="str">
        <f t="shared" si="71"/>
        <v/>
      </c>
      <c r="J2245" s="38" t="str">
        <f>IFERROR(VALUE(SUBSTITUTE('04A_국토부원자료'!K2246,",","")),"")</f>
        <v/>
      </c>
      <c r="K2245" s="38" t="str">
        <f>IFERROR(VALUE(SUBSTITUTE('04A_국토부원자료'!N2246,",","")),"")</f>
        <v/>
      </c>
      <c r="L2245" s="39">
        <f>IFERROR('04A_국토부원자료'!O2246,"")</f>
        <v>0</v>
      </c>
      <c r="M2245" s="39">
        <f>IFERROR('04A_국토부원자료'!Q2246,"")</f>
        <v>0</v>
      </c>
      <c r="N2245" s="38">
        <f>IF(B2245="","",IF('02_대상물건입력'!B5="",1,IF(ISNUMBER(SEARCH('02_대상물건입력'!B5,B2245)),1,0)))</f>
        <v>0</v>
      </c>
      <c r="O2245" s="38">
        <f>IF(B2245="","",IF('02_대상물건입력'!B6="",1,IF(ISNUMBER(SEARCH('02_대상물건입력'!B6,B2245)),1,0)))</f>
        <v>0</v>
      </c>
      <c r="P2245" s="38">
        <f>IF(L2245="","",IF('02_대상물건입력'!B15="",0,IF(ISNUMBER(SEARCH('02_대상물건입력'!B15,L2245)),1,0)))</f>
        <v>0</v>
      </c>
      <c r="Q2245" s="38">
        <f>IF(D2245="","",IF('02_대상물건입력'!B8="",0,IF(ISNUMBER(SEARCH('02_대상물건입력'!B8,D2245)),1,0)))</f>
        <v>0</v>
      </c>
      <c r="R2245" s="44" t="str">
        <f>IFERROR(ABS(E2245-'02_대상물건입력'!B11)/'02_대상물건입력'!B11,"")</f>
        <v/>
      </c>
      <c r="S2245" s="38" t="str">
        <f>IFERROR(ABS(J2245-'02_대상물건입력'!B10),"")</f>
        <v/>
      </c>
      <c r="T2245" s="38" t="str">
        <f>IFERROR(ABS('01_설정'!B4-F2245),"")</f>
        <v/>
      </c>
      <c r="U2245" s="38" t="str">
        <f>IFERROR(ABS(K2245-YEAR('02_대상물건입력'!B14)),"")</f>
        <v/>
      </c>
      <c r="V2245" s="38" t="str">
        <f>IF(B2245="","",IF(AND(E2245&gt;0,F2245&gt;0,H2245&gt;0,OR('04A_국토부원자료'!P2246="",'04A_국토부원자료'!P2246="-"),IF('01_설정'!B10=1,N2245=1,TRUE),R2245&lt;='01_설정'!B5,S2245&lt;='01_설정'!B6,T2245&lt;='01_설정'!B7,U2245&lt;='01_설정'!B8),"Y",""))</f>
        <v/>
      </c>
      <c r="W2245" s="40" t="str">
        <f>IF(V2245&lt;&gt;"Y","",MAX(0,(1-R2245/'01_설정'!B5))*'01_설정'!B14+MAX(0,(1-S2245/'01_설정'!B6))*'01_설정'!B15+MAX(0,(1-T2245/'01_설정'!B7))*'01_설정'!B16+MAX(0,(1-U2245/'01_설정'!B8))*'01_설정'!B17+O2245*'01_설정'!B11+Q2245*'01_설정'!B12+P2245*'01_설정'!B13)</f>
        <v/>
      </c>
      <c r="X2245" s="38" t="str">
        <f>IF(W2245="","",1+COUNTIFS($W$4:$W$3003,"&gt;"&amp;W2245)+COUNTIFS($W$4:W2245,W2245)-1)</f>
        <v/>
      </c>
    </row>
    <row r="2246" spans="1:24" ht="16.5">
      <c r="A2246" s="38" t="str">
        <f>IF('04A_국토부원자료'!A2247="","",ROW()-3)</f>
        <v/>
      </c>
      <c r="B2246" s="39">
        <f>IFERROR('04A_국토부원자료'!B2247,"")</f>
        <v>0</v>
      </c>
      <c r="C2246" s="39" t="str">
        <f>IF(B2246="","",IF('04A_국토부원자료'!C2247&lt;&gt;"",'04A_국토부원자료'!C2247,TRIM('04A_국토부원자료'!D2247&amp;IF('04A_국토부원자료'!E2247&lt;&gt;"","-"&amp;'04A_국토부원자료'!E2247,""))))</f>
        <v/>
      </c>
      <c r="D2246" s="39">
        <f>IFERROR('04A_국토부원자료'!F2247,"")</f>
        <v>0</v>
      </c>
      <c r="E2246" s="40" t="str">
        <f>IFERROR(VALUE(SUBSTITUTE('04A_국토부원자료'!G2247,",","")),"")</f>
        <v/>
      </c>
      <c r="F2246" s="41" t="str">
        <f>IFERROR(IF(AND('04A_국토부원자료'!H2247&lt;&gt;"",'04A_국토부원자료'!I2247&lt;&gt;""),DATE(INT(VALUE(SUBSTITUTE('04A_국토부원자료'!H2247,",",""))/100),MOD(VALUE(SUBSTITUTE('04A_국토부원자료'!H2247,",","")),100),VALUE(SUBSTITUTE('04A_국토부원자료'!I2247,",",""))),""),"")</f>
        <v/>
      </c>
      <c r="G2246" s="42" t="str">
        <f>IFERROR(VALUE(SUBSTITUTE('04A_국토부원자료'!J2247,",","")),"")</f>
        <v/>
      </c>
      <c r="H2246" s="43" t="str">
        <f t="shared" si="70"/>
        <v/>
      </c>
      <c r="I2246" s="43" t="str">
        <f t="shared" si="71"/>
        <v/>
      </c>
      <c r="J2246" s="38" t="str">
        <f>IFERROR(VALUE(SUBSTITUTE('04A_국토부원자료'!K2247,",","")),"")</f>
        <v/>
      </c>
      <c r="K2246" s="38" t="str">
        <f>IFERROR(VALUE(SUBSTITUTE('04A_국토부원자료'!N2247,",","")),"")</f>
        <v/>
      </c>
      <c r="L2246" s="39">
        <f>IFERROR('04A_국토부원자료'!O2247,"")</f>
        <v>0</v>
      </c>
      <c r="M2246" s="39">
        <f>IFERROR('04A_국토부원자료'!Q2247,"")</f>
        <v>0</v>
      </c>
      <c r="N2246" s="38">
        <f>IF(B2246="","",IF('02_대상물건입력'!B5="",1,IF(ISNUMBER(SEARCH('02_대상물건입력'!B5,B2246)),1,0)))</f>
        <v>0</v>
      </c>
      <c r="O2246" s="38">
        <f>IF(B2246="","",IF('02_대상물건입력'!B6="",1,IF(ISNUMBER(SEARCH('02_대상물건입력'!B6,B2246)),1,0)))</f>
        <v>0</v>
      </c>
      <c r="P2246" s="38">
        <f>IF(L2246="","",IF('02_대상물건입력'!B15="",0,IF(ISNUMBER(SEARCH('02_대상물건입력'!B15,L2246)),1,0)))</f>
        <v>0</v>
      </c>
      <c r="Q2246" s="38">
        <f>IF(D2246="","",IF('02_대상물건입력'!B8="",0,IF(ISNUMBER(SEARCH('02_대상물건입력'!B8,D2246)),1,0)))</f>
        <v>0</v>
      </c>
      <c r="R2246" s="44" t="str">
        <f>IFERROR(ABS(E2246-'02_대상물건입력'!B11)/'02_대상물건입력'!B11,"")</f>
        <v/>
      </c>
      <c r="S2246" s="38" t="str">
        <f>IFERROR(ABS(J2246-'02_대상물건입력'!B10),"")</f>
        <v/>
      </c>
      <c r="T2246" s="38" t="str">
        <f>IFERROR(ABS('01_설정'!B4-F2246),"")</f>
        <v/>
      </c>
      <c r="U2246" s="38" t="str">
        <f>IFERROR(ABS(K2246-YEAR('02_대상물건입력'!B14)),"")</f>
        <v/>
      </c>
      <c r="V2246" s="38" t="str">
        <f>IF(B2246="","",IF(AND(E2246&gt;0,F2246&gt;0,H2246&gt;0,OR('04A_국토부원자료'!P2247="",'04A_국토부원자료'!P2247="-"),IF('01_설정'!B10=1,N2246=1,TRUE),R2246&lt;='01_설정'!B5,S2246&lt;='01_설정'!B6,T2246&lt;='01_설정'!B7,U2246&lt;='01_설정'!B8),"Y",""))</f>
        <v/>
      </c>
      <c r="W2246" s="40" t="str">
        <f>IF(V2246&lt;&gt;"Y","",MAX(0,(1-R2246/'01_설정'!B5))*'01_설정'!B14+MAX(0,(1-S2246/'01_설정'!B6))*'01_설정'!B15+MAX(0,(1-T2246/'01_설정'!B7))*'01_설정'!B16+MAX(0,(1-U2246/'01_설정'!B8))*'01_설정'!B17+O2246*'01_설정'!B11+Q2246*'01_설정'!B12+P2246*'01_설정'!B13)</f>
        <v/>
      </c>
      <c r="X2246" s="38" t="str">
        <f>IF(W2246="","",1+COUNTIFS($W$4:$W$3003,"&gt;"&amp;W2246)+COUNTIFS($W$4:W2246,W2246)-1)</f>
        <v/>
      </c>
    </row>
    <row r="2247" spans="1:24" ht="16.5">
      <c r="A2247" s="38" t="str">
        <f>IF('04A_국토부원자료'!A2248="","",ROW()-3)</f>
        <v/>
      </c>
      <c r="B2247" s="39">
        <f>IFERROR('04A_국토부원자료'!B2248,"")</f>
        <v>0</v>
      </c>
      <c r="C2247" s="39" t="str">
        <f>IF(B2247="","",IF('04A_국토부원자료'!C2248&lt;&gt;"",'04A_국토부원자료'!C2248,TRIM('04A_국토부원자료'!D2248&amp;IF('04A_국토부원자료'!E2248&lt;&gt;"","-"&amp;'04A_국토부원자료'!E2248,""))))</f>
        <v/>
      </c>
      <c r="D2247" s="39">
        <f>IFERROR('04A_국토부원자료'!F2248,"")</f>
        <v>0</v>
      </c>
      <c r="E2247" s="40" t="str">
        <f>IFERROR(VALUE(SUBSTITUTE('04A_국토부원자료'!G2248,",","")),"")</f>
        <v/>
      </c>
      <c r="F2247" s="41" t="str">
        <f>IFERROR(IF(AND('04A_국토부원자료'!H2248&lt;&gt;"",'04A_국토부원자료'!I2248&lt;&gt;""),DATE(INT(VALUE(SUBSTITUTE('04A_국토부원자료'!H2248,",",""))/100),MOD(VALUE(SUBSTITUTE('04A_국토부원자료'!H2248,",","")),100),VALUE(SUBSTITUTE('04A_국토부원자료'!I2248,",",""))),""),"")</f>
        <v/>
      </c>
      <c r="G2247" s="42" t="str">
        <f>IFERROR(VALUE(SUBSTITUTE('04A_국토부원자료'!J2248,",","")),"")</f>
        <v/>
      </c>
      <c r="H2247" s="43" t="str">
        <f t="shared" si="70"/>
        <v/>
      </c>
      <c r="I2247" s="43" t="str">
        <f t="shared" si="71"/>
        <v/>
      </c>
      <c r="J2247" s="38" t="str">
        <f>IFERROR(VALUE(SUBSTITUTE('04A_국토부원자료'!K2248,",","")),"")</f>
        <v/>
      </c>
      <c r="K2247" s="38" t="str">
        <f>IFERROR(VALUE(SUBSTITUTE('04A_국토부원자료'!N2248,",","")),"")</f>
        <v/>
      </c>
      <c r="L2247" s="39">
        <f>IFERROR('04A_국토부원자료'!O2248,"")</f>
        <v>0</v>
      </c>
      <c r="M2247" s="39">
        <f>IFERROR('04A_국토부원자료'!Q2248,"")</f>
        <v>0</v>
      </c>
      <c r="N2247" s="38">
        <f>IF(B2247="","",IF('02_대상물건입력'!B5="",1,IF(ISNUMBER(SEARCH('02_대상물건입력'!B5,B2247)),1,0)))</f>
        <v>0</v>
      </c>
      <c r="O2247" s="38">
        <f>IF(B2247="","",IF('02_대상물건입력'!B6="",1,IF(ISNUMBER(SEARCH('02_대상물건입력'!B6,B2247)),1,0)))</f>
        <v>0</v>
      </c>
      <c r="P2247" s="38">
        <f>IF(L2247="","",IF('02_대상물건입력'!B15="",0,IF(ISNUMBER(SEARCH('02_대상물건입력'!B15,L2247)),1,0)))</f>
        <v>0</v>
      </c>
      <c r="Q2247" s="38">
        <f>IF(D2247="","",IF('02_대상물건입력'!B8="",0,IF(ISNUMBER(SEARCH('02_대상물건입력'!B8,D2247)),1,0)))</f>
        <v>0</v>
      </c>
      <c r="R2247" s="44" t="str">
        <f>IFERROR(ABS(E2247-'02_대상물건입력'!B11)/'02_대상물건입력'!B11,"")</f>
        <v/>
      </c>
      <c r="S2247" s="38" t="str">
        <f>IFERROR(ABS(J2247-'02_대상물건입력'!B10),"")</f>
        <v/>
      </c>
      <c r="T2247" s="38" t="str">
        <f>IFERROR(ABS('01_설정'!B4-F2247),"")</f>
        <v/>
      </c>
      <c r="U2247" s="38" t="str">
        <f>IFERROR(ABS(K2247-YEAR('02_대상물건입력'!B14)),"")</f>
        <v/>
      </c>
      <c r="V2247" s="38" t="str">
        <f>IF(B2247="","",IF(AND(E2247&gt;0,F2247&gt;0,H2247&gt;0,OR('04A_국토부원자료'!P2248="",'04A_국토부원자료'!P2248="-"),IF('01_설정'!B10=1,N2247=1,TRUE),R2247&lt;='01_설정'!B5,S2247&lt;='01_설정'!B6,T2247&lt;='01_설정'!B7,U2247&lt;='01_설정'!B8),"Y",""))</f>
        <v/>
      </c>
      <c r="W2247" s="40" t="str">
        <f>IF(V2247&lt;&gt;"Y","",MAX(0,(1-R2247/'01_설정'!B5))*'01_설정'!B14+MAX(0,(1-S2247/'01_설정'!B6))*'01_설정'!B15+MAX(0,(1-T2247/'01_설정'!B7))*'01_설정'!B16+MAX(0,(1-U2247/'01_설정'!B8))*'01_설정'!B17+O2247*'01_설정'!B11+Q2247*'01_설정'!B12+P2247*'01_설정'!B13)</f>
        <v/>
      </c>
      <c r="X2247" s="38" t="str">
        <f>IF(W2247="","",1+COUNTIFS($W$4:$W$3003,"&gt;"&amp;W2247)+COUNTIFS($W$4:W2247,W2247)-1)</f>
        <v/>
      </c>
    </row>
    <row r="2248" spans="1:24" ht="16.5">
      <c r="A2248" s="38" t="str">
        <f>IF('04A_국토부원자료'!A2249="","",ROW()-3)</f>
        <v/>
      </c>
      <c r="B2248" s="39">
        <f>IFERROR('04A_국토부원자료'!B2249,"")</f>
        <v>0</v>
      </c>
      <c r="C2248" s="39" t="str">
        <f>IF(B2248="","",IF('04A_국토부원자료'!C2249&lt;&gt;"",'04A_국토부원자료'!C2249,TRIM('04A_국토부원자료'!D2249&amp;IF('04A_국토부원자료'!E2249&lt;&gt;"","-"&amp;'04A_국토부원자료'!E2249,""))))</f>
        <v/>
      </c>
      <c r="D2248" s="39">
        <f>IFERROR('04A_국토부원자료'!F2249,"")</f>
        <v>0</v>
      </c>
      <c r="E2248" s="40" t="str">
        <f>IFERROR(VALUE(SUBSTITUTE('04A_국토부원자료'!G2249,",","")),"")</f>
        <v/>
      </c>
      <c r="F2248" s="41" t="str">
        <f>IFERROR(IF(AND('04A_국토부원자료'!H2249&lt;&gt;"",'04A_국토부원자료'!I2249&lt;&gt;""),DATE(INT(VALUE(SUBSTITUTE('04A_국토부원자료'!H2249,",",""))/100),MOD(VALUE(SUBSTITUTE('04A_국토부원자료'!H2249,",","")),100),VALUE(SUBSTITUTE('04A_국토부원자료'!I2249,",",""))),""),"")</f>
        <v/>
      </c>
      <c r="G2248" s="42" t="str">
        <f>IFERROR(VALUE(SUBSTITUTE('04A_국토부원자료'!J2249,",","")),"")</f>
        <v/>
      </c>
      <c r="H2248" s="43" t="str">
        <f t="shared" si="70"/>
        <v/>
      </c>
      <c r="I2248" s="43" t="str">
        <f t="shared" si="71"/>
        <v/>
      </c>
      <c r="J2248" s="38" t="str">
        <f>IFERROR(VALUE(SUBSTITUTE('04A_국토부원자료'!K2249,",","")),"")</f>
        <v/>
      </c>
      <c r="K2248" s="38" t="str">
        <f>IFERROR(VALUE(SUBSTITUTE('04A_국토부원자료'!N2249,",","")),"")</f>
        <v/>
      </c>
      <c r="L2248" s="39">
        <f>IFERROR('04A_국토부원자료'!O2249,"")</f>
        <v>0</v>
      </c>
      <c r="M2248" s="39">
        <f>IFERROR('04A_국토부원자료'!Q2249,"")</f>
        <v>0</v>
      </c>
      <c r="N2248" s="38">
        <f>IF(B2248="","",IF('02_대상물건입력'!B5="",1,IF(ISNUMBER(SEARCH('02_대상물건입력'!B5,B2248)),1,0)))</f>
        <v>0</v>
      </c>
      <c r="O2248" s="38">
        <f>IF(B2248="","",IF('02_대상물건입력'!B6="",1,IF(ISNUMBER(SEARCH('02_대상물건입력'!B6,B2248)),1,0)))</f>
        <v>0</v>
      </c>
      <c r="P2248" s="38">
        <f>IF(L2248="","",IF('02_대상물건입력'!B15="",0,IF(ISNUMBER(SEARCH('02_대상물건입력'!B15,L2248)),1,0)))</f>
        <v>0</v>
      </c>
      <c r="Q2248" s="38">
        <f>IF(D2248="","",IF('02_대상물건입력'!B8="",0,IF(ISNUMBER(SEARCH('02_대상물건입력'!B8,D2248)),1,0)))</f>
        <v>0</v>
      </c>
      <c r="R2248" s="44" t="str">
        <f>IFERROR(ABS(E2248-'02_대상물건입력'!B11)/'02_대상물건입력'!B11,"")</f>
        <v/>
      </c>
      <c r="S2248" s="38" t="str">
        <f>IFERROR(ABS(J2248-'02_대상물건입력'!B10),"")</f>
        <v/>
      </c>
      <c r="T2248" s="38" t="str">
        <f>IFERROR(ABS('01_설정'!B4-F2248),"")</f>
        <v/>
      </c>
      <c r="U2248" s="38" t="str">
        <f>IFERROR(ABS(K2248-YEAR('02_대상물건입력'!B14)),"")</f>
        <v/>
      </c>
      <c r="V2248" s="38" t="str">
        <f>IF(B2248="","",IF(AND(E2248&gt;0,F2248&gt;0,H2248&gt;0,OR('04A_국토부원자료'!P2249="",'04A_국토부원자료'!P2249="-"),IF('01_설정'!B10=1,N2248=1,TRUE),R2248&lt;='01_설정'!B5,S2248&lt;='01_설정'!B6,T2248&lt;='01_설정'!B7,U2248&lt;='01_설정'!B8),"Y",""))</f>
        <v/>
      </c>
      <c r="W2248" s="40" t="str">
        <f>IF(V2248&lt;&gt;"Y","",MAX(0,(1-R2248/'01_설정'!B5))*'01_설정'!B14+MAX(0,(1-S2248/'01_설정'!B6))*'01_설정'!B15+MAX(0,(1-T2248/'01_설정'!B7))*'01_설정'!B16+MAX(0,(1-U2248/'01_설정'!B8))*'01_설정'!B17+O2248*'01_설정'!B11+Q2248*'01_설정'!B12+P2248*'01_설정'!B13)</f>
        <v/>
      </c>
      <c r="X2248" s="38" t="str">
        <f>IF(W2248="","",1+COUNTIFS($W$4:$W$3003,"&gt;"&amp;W2248)+COUNTIFS($W$4:W2248,W2248)-1)</f>
        <v/>
      </c>
    </row>
    <row r="2249" spans="1:24" ht="16.5">
      <c r="A2249" s="38" t="str">
        <f>IF('04A_국토부원자료'!A2250="","",ROW()-3)</f>
        <v/>
      </c>
      <c r="B2249" s="39">
        <f>IFERROR('04A_국토부원자료'!B2250,"")</f>
        <v>0</v>
      </c>
      <c r="C2249" s="39" t="str">
        <f>IF(B2249="","",IF('04A_국토부원자료'!C2250&lt;&gt;"",'04A_국토부원자료'!C2250,TRIM('04A_국토부원자료'!D2250&amp;IF('04A_국토부원자료'!E2250&lt;&gt;"","-"&amp;'04A_국토부원자료'!E2250,""))))</f>
        <v/>
      </c>
      <c r="D2249" s="39">
        <f>IFERROR('04A_국토부원자료'!F2250,"")</f>
        <v>0</v>
      </c>
      <c r="E2249" s="40" t="str">
        <f>IFERROR(VALUE(SUBSTITUTE('04A_국토부원자료'!G2250,",","")),"")</f>
        <v/>
      </c>
      <c r="F2249" s="41" t="str">
        <f>IFERROR(IF(AND('04A_국토부원자료'!H2250&lt;&gt;"",'04A_국토부원자료'!I2250&lt;&gt;""),DATE(INT(VALUE(SUBSTITUTE('04A_국토부원자료'!H2250,",",""))/100),MOD(VALUE(SUBSTITUTE('04A_국토부원자료'!H2250,",","")),100),VALUE(SUBSTITUTE('04A_국토부원자료'!I2250,",",""))),""),"")</f>
        <v/>
      </c>
      <c r="G2249" s="42" t="str">
        <f>IFERROR(VALUE(SUBSTITUTE('04A_국토부원자료'!J2250,",","")),"")</f>
        <v/>
      </c>
      <c r="H2249" s="43" t="str">
        <f t="shared" si="70"/>
        <v/>
      </c>
      <c r="I2249" s="43" t="str">
        <f t="shared" si="71"/>
        <v/>
      </c>
      <c r="J2249" s="38" t="str">
        <f>IFERROR(VALUE(SUBSTITUTE('04A_국토부원자료'!K2250,",","")),"")</f>
        <v/>
      </c>
      <c r="K2249" s="38" t="str">
        <f>IFERROR(VALUE(SUBSTITUTE('04A_국토부원자료'!N2250,",","")),"")</f>
        <v/>
      </c>
      <c r="L2249" s="39">
        <f>IFERROR('04A_국토부원자료'!O2250,"")</f>
        <v>0</v>
      </c>
      <c r="M2249" s="39">
        <f>IFERROR('04A_국토부원자료'!Q2250,"")</f>
        <v>0</v>
      </c>
      <c r="N2249" s="38">
        <f>IF(B2249="","",IF('02_대상물건입력'!B5="",1,IF(ISNUMBER(SEARCH('02_대상물건입력'!B5,B2249)),1,0)))</f>
        <v>0</v>
      </c>
      <c r="O2249" s="38">
        <f>IF(B2249="","",IF('02_대상물건입력'!B6="",1,IF(ISNUMBER(SEARCH('02_대상물건입력'!B6,B2249)),1,0)))</f>
        <v>0</v>
      </c>
      <c r="P2249" s="38">
        <f>IF(L2249="","",IF('02_대상물건입력'!B15="",0,IF(ISNUMBER(SEARCH('02_대상물건입력'!B15,L2249)),1,0)))</f>
        <v>0</v>
      </c>
      <c r="Q2249" s="38">
        <f>IF(D2249="","",IF('02_대상물건입력'!B8="",0,IF(ISNUMBER(SEARCH('02_대상물건입력'!B8,D2249)),1,0)))</f>
        <v>0</v>
      </c>
      <c r="R2249" s="44" t="str">
        <f>IFERROR(ABS(E2249-'02_대상물건입력'!B11)/'02_대상물건입력'!B11,"")</f>
        <v/>
      </c>
      <c r="S2249" s="38" t="str">
        <f>IFERROR(ABS(J2249-'02_대상물건입력'!B10),"")</f>
        <v/>
      </c>
      <c r="T2249" s="38" t="str">
        <f>IFERROR(ABS('01_설정'!B4-F2249),"")</f>
        <v/>
      </c>
      <c r="U2249" s="38" t="str">
        <f>IFERROR(ABS(K2249-YEAR('02_대상물건입력'!B14)),"")</f>
        <v/>
      </c>
      <c r="V2249" s="38" t="str">
        <f>IF(B2249="","",IF(AND(E2249&gt;0,F2249&gt;0,H2249&gt;0,OR('04A_국토부원자료'!P2250="",'04A_국토부원자료'!P2250="-"),IF('01_설정'!B10=1,N2249=1,TRUE),R2249&lt;='01_설정'!B5,S2249&lt;='01_설정'!B6,T2249&lt;='01_설정'!B7,U2249&lt;='01_설정'!B8),"Y",""))</f>
        <v/>
      </c>
      <c r="W2249" s="40" t="str">
        <f>IF(V2249&lt;&gt;"Y","",MAX(0,(1-R2249/'01_설정'!B5))*'01_설정'!B14+MAX(0,(1-S2249/'01_설정'!B6))*'01_설정'!B15+MAX(0,(1-T2249/'01_설정'!B7))*'01_설정'!B16+MAX(0,(1-U2249/'01_설정'!B8))*'01_설정'!B17+O2249*'01_설정'!B11+Q2249*'01_설정'!B12+P2249*'01_설정'!B13)</f>
        <v/>
      </c>
      <c r="X2249" s="38" t="str">
        <f>IF(W2249="","",1+COUNTIFS($W$4:$W$3003,"&gt;"&amp;W2249)+COUNTIFS($W$4:W2249,W2249)-1)</f>
        <v/>
      </c>
    </row>
    <row r="2250" spans="1:24" ht="16.5">
      <c r="A2250" s="38" t="str">
        <f>IF('04A_국토부원자료'!A2251="","",ROW()-3)</f>
        <v/>
      </c>
      <c r="B2250" s="39">
        <f>IFERROR('04A_국토부원자료'!B2251,"")</f>
        <v>0</v>
      </c>
      <c r="C2250" s="39" t="str">
        <f>IF(B2250="","",IF('04A_국토부원자료'!C2251&lt;&gt;"",'04A_국토부원자료'!C2251,TRIM('04A_국토부원자료'!D2251&amp;IF('04A_국토부원자료'!E2251&lt;&gt;"","-"&amp;'04A_국토부원자료'!E2251,""))))</f>
        <v/>
      </c>
      <c r="D2250" s="39">
        <f>IFERROR('04A_국토부원자료'!F2251,"")</f>
        <v>0</v>
      </c>
      <c r="E2250" s="40" t="str">
        <f>IFERROR(VALUE(SUBSTITUTE('04A_국토부원자료'!G2251,",","")),"")</f>
        <v/>
      </c>
      <c r="F2250" s="41" t="str">
        <f>IFERROR(IF(AND('04A_국토부원자료'!H2251&lt;&gt;"",'04A_국토부원자료'!I2251&lt;&gt;""),DATE(INT(VALUE(SUBSTITUTE('04A_국토부원자료'!H2251,",",""))/100),MOD(VALUE(SUBSTITUTE('04A_국토부원자료'!H2251,",","")),100),VALUE(SUBSTITUTE('04A_국토부원자료'!I2251,",",""))),""),"")</f>
        <v/>
      </c>
      <c r="G2250" s="42" t="str">
        <f>IFERROR(VALUE(SUBSTITUTE('04A_국토부원자료'!J2251,",","")),"")</f>
        <v/>
      </c>
      <c r="H2250" s="43" t="str">
        <f t="shared" si="70"/>
        <v/>
      </c>
      <c r="I2250" s="43" t="str">
        <f t="shared" si="71"/>
        <v/>
      </c>
      <c r="J2250" s="38" t="str">
        <f>IFERROR(VALUE(SUBSTITUTE('04A_국토부원자료'!K2251,",","")),"")</f>
        <v/>
      </c>
      <c r="K2250" s="38" t="str">
        <f>IFERROR(VALUE(SUBSTITUTE('04A_국토부원자료'!N2251,",","")),"")</f>
        <v/>
      </c>
      <c r="L2250" s="39">
        <f>IFERROR('04A_국토부원자료'!O2251,"")</f>
        <v>0</v>
      </c>
      <c r="M2250" s="39">
        <f>IFERROR('04A_국토부원자료'!Q2251,"")</f>
        <v>0</v>
      </c>
      <c r="N2250" s="38">
        <f>IF(B2250="","",IF('02_대상물건입력'!B5="",1,IF(ISNUMBER(SEARCH('02_대상물건입력'!B5,B2250)),1,0)))</f>
        <v>0</v>
      </c>
      <c r="O2250" s="38">
        <f>IF(B2250="","",IF('02_대상물건입력'!B6="",1,IF(ISNUMBER(SEARCH('02_대상물건입력'!B6,B2250)),1,0)))</f>
        <v>0</v>
      </c>
      <c r="P2250" s="38">
        <f>IF(L2250="","",IF('02_대상물건입력'!B15="",0,IF(ISNUMBER(SEARCH('02_대상물건입력'!B15,L2250)),1,0)))</f>
        <v>0</v>
      </c>
      <c r="Q2250" s="38">
        <f>IF(D2250="","",IF('02_대상물건입력'!B8="",0,IF(ISNUMBER(SEARCH('02_대상물건입력'!B8,D2250)),1,0)))</f>
        <v>0</v>
      </c>
      <c r="R2250" s="44" t="str">
        <f>IFERROR(ABS(E2250-'02_대상물건입력'!B11)/'02_대상물건입력'!B11,"")</f>
        <v/>
      </c>
      <c r="S2250" s="38" t="str">
        <f>IFERROR(ABS(J2250-'02_대상물건입력'!B10),"")</f>
        <v/>
      </c>
      <c r="T2250" s="38" t="str">
        <f>IFERROR(ABS('01_설정'!B4-F2250),"")</f>
        <v/>
      </c>
      <c r="U2250" s="38" t="str">
        <f>IFERROR(ABS(K2250-YEAR('02_대상물건입력'!B14)),"")</f>
        <v/>
      </c>
      <c r="V2250" s="38" t="str">
        <f>IF(B2250="","",IF(AND(E2250&gt;0,F2250&gt;0,H2250&gt;0,OR('04A_국토부원자료'!P2251="",'04A_국토부원자료'!P2251="-"),IF('01_설정'!B10=1,N2250=1,TRUE),R2250&lt;='01_설정'!B5,S2250&lt;='01_설정'!B6,T2250&lt;='01_설정'!B7,U2250&lt;='01_설정'!B8),"Y",""))</f>
        <v/>
      </c>
      <c r="W2250" s="40" t="str">
        <f>IF(V2250&lt;&gt;"Y","",MAX(0,(1-R2250/'01_설정'!B5))*'01_설정'!B14+MAX(0,(1-S2250/'01_설정'!B6))*'01_설정'!B15+MAX(0,(1-T2250/'01_설정'!B7))*'01_설정'!B16+MAX(0,(1-U2250/'01_설정'!B8))*'01_설정'!B17+O2250*'01_설정'!B11+Q2250*'01_설정'!B12+P2250*'01_설정'!B13)</f>
        <v/>
      </c>
      <c r="X2250" s="38" t="str">
        <f>IF(W2250="","",1+COUNTIFS($W$4:$W$3003,"&gt;"&amp;W2250)+COUNTIFS($W$4:W2250,W2250)-1)</f>
        <v/>
      </c>
    </row>
    <row r="2251" spans="1:24" ht="16.5">
      <c r="A2251" s="38" t="str">
        <f>IF('04A_국토부원자료'!A2252="","",ROW()-3)</f>
        <v/>
      </c>
      <c r="B2251" s="39">
        <f>IFERROR('04A_국토부원자료'!B2252,"")</f>
        <v>0</v>
      </c>
      <c r="C2251" s="39" t="str">
        <f>IF(B2251="","",IF('04A_국토부원자료'!C2252&lt;&gt;"",'04A_국토부원자료'!C2252,TRIM('04A_국토부원자료'!D2252&amp;IF('04A_국토부원자료'!E2252&lt;&gt;"","-"&amp;'04A_국토부원자료'!E2252,""))))</f>
        <v/>
      </c>
      <c r="D2251" s="39">
        <f>IFERROR('04A_국토부원자료'!F2252,"")</f>
        <v>0</v>
      </c>
      <c r="E2251" s="40" t="str">
        <f>IFERROR(VALUE(SUBSTITUTE('04A_국토부원자료'!G2252,",","")),"")</f>
        <v/>
      </c>
      <c r="F2251" s="41" t="str">
        <f>IFERROR(IF(AND('04A_국토부원자료'!H2252&lt;&gt;"",'04A_국토부원자료'!I2252&lt;&gt;""),DATE(INT(VALUE(SUBSTITUTE('04A_국토부원자료'!H2252,",",""))/100),MOD(VALUE(SUBSTITUTE('04A_국토부원자료'!H2252,",","")),100),VALUE(SUBSTITUTE('04A_국토부원자료'!I2252,",",""))),""),"")</f>
        <v/>
      </c>
      <c r="G2251" s="42" t="str">
        <f>IFERROR(VALUE(SUBSTITUTE('04A_국토부원자료'!J2252,",","")),"")</f>
        <v/>
      </c>
      <c r="H2251" s="43" t="str">
        <f t="shared" si="70"/>
        <v/>
      </c>
      <c r="I2251" s="43" t="str">
        <f t="shared" si="71"/>
        <v/>
      </c>
      <c r="J2251" s="38" t="str">
        <f>IFERROR(VALUE(SUBSTITUTE('04A_국토부원자료'!K2252,",","")),"")</f>
        <v/>
      </c>
      <c r="K2251" s="38" t="str">
        <f>IFERROR(VALUE(SUBSTITUTE('04A_국토부원자료'!N2252,",","")),"")</f>
        <v/>
      </c>
      <c r="L2251" s="39">
        <f>IFERROR('04A_국토부원자료'!O2252,"")</f>
        <v>0</v>
      </c>
      <c r="M2251" s="39">
        <f>IFERROR('04A_국토부원자료'!Q2252,"")</f>
        <v>0</v>
      </c>
      <c r="N2251" s="38">
        <f>IF(B2251="","",IF('02_대상물건입력'!B5="",1,IF(ISNUMBER(SEARCH('02_대상물건입력'!B5,B2251)),1,0)))</f>
        <v>0</v>
      </c>
      <c r="O2251" s="38">
        <f>IF(B2251="","",IF('02_대상물건입력'!B6="",1,IF(ISNUMBER(SEARCH('02_대상물건입력'!B6,B2251)),1,0)))</f>
        <v>0</v>
      </c>
      <c r="P2251" s="38">
        <f>IF(L2251="","",IF('02_대상물건입력'!B15="",0,IF(ISNUMBER(SEARCH('02_대상물건입력'!B15,L2251)),1,0)))</f>
        <v>0</v>
      </c>
      <c r="Q2251" s="38">
        <f>IF(D2251="","",IF('02_대상물건입력'!B8="",0,IF(ISNUMBER(SEARCH('02_대상물건입력'!B8,D2251)),1,0)))</f>
        <v>0</v>
      </c>
      <c r="R2251" s="44" t="str">
        <f>IFERROR(ABS(E2251-'02_대상물건입력'!B11)/'02_대상물건입력'!B11,"")</f>
        <v/>
      </c>
      <c r="S2251" s="38" t="str">
        <f>IFERROR(ABS(J2251-'02_대상물건입력'!B10),"")</f>
        <v/>
      </c>
      <c r="T2251" s="38" t="str">
        <f>IFERROR(ABS('01_설정'!B4-F2251),"")</f>
        <v/>
      </c>
      <c r="U2251" s="38" t="str">
        <f>IFERROR(ABS(K2251-YEAR('02_대상물건입력'!B14)),"")</f>
        <v/>
      </c>
      <c r="V2251" s="38" t="str">
        <f>IF(B2251="","",IF(AND(E2251&gt;0,F2251&gt;0,H2251&gt;0,OR('04A_국토부원자료'!P2252="",'04A_국토부원자료'!P2252="-"),IF('01_설정'!B10=1,N2251=1,TRUE),R2251&lt;='01_설정'!B5,S2251&lt;='01_설정'!B6,T2251&lt;='01_설정'!B7,U2251&lt;='01_설정'!B8),"Y",""))</f>
        <v/>
      </c>
      <c r="W2251" s="40" t="str">
        <f>IF(V2251&lt;&gt;"Y","",MAX(0,(1-R2251/'01_설정'!B5))*'01_설정'!B14+MAX(0,(1-S2251/'01_설정'!B6))*'01_설정'!B15+MAX(0,(1-T2251/'01_설정'!B7))*'01_설정'!B16+MAX(0,(1-U2251/'01_설정'!B8))*'01_설정'!B17+O2251*'01_설정'!B11+Q2251*'01_설정'!B12+P2251*'01_설정'!B13)</f>
        <v/>
      </c>
      <c r="X2251" s="38" t="str">
        <f>IF(W2251="","",1+COUNTIFS($W$4:$W$3003,"&gt;"&amp;W2251)+COUNTIFS($W$4:W2251,W2251)-1)</f>
        <v/>
      </c>
    </row>
    <row r="2252" spans="1:24" ht="16.5">
      <c r="A2252" s="38" t="str">
        <f>IF('04A_국토부원자료'!A2253="","",ROW()-3)</f>
        <v/>
      </c>
      <c r="B2252" s="39">
        <f>IFERROR('04A_국토부원자료'!B2253,"")</f>
        <v>0</v>
      </c>
      <c r="C2252" s="39" t="str">
        <f>IF(B2252="","",IF('04A_국토부원자료'!C2253&lt;&gt;"",'04A_국토부원자료'!C2253,TRIM('04A_국토부원자료'!D2253&amp;IF('04A_국토부원자료'!E2253&lt;&gt;"","-"&amp;'04A_국토부원자료'!E2253,""))))</f>
        <v/>
      </c>
      <c r="D2252" s="39">
        <f>IFERROR('04A_국토부원자료'!F2253,"")</f>
        <v>0</v>
      </c>
      <c r="E2252" s="40" t="str">
        <f>IFERROR(VALUE(SUBSTITUTE('04A_국토부원자료'!G2253,",","")),"")</f>
        <v/>
      </c>
      <c r="F2252" s="41" t="str">
        <f>IFERROR(IF(AND('04A_국토부원자료'!H2253&lt;&gt;"",'04A_국토부원자료'!I2253&lt;&gt;""),DATE(INT(VALUE(SUBSTITUTE('04A_국토부원자료'!H2253,",",""))/100),MOD(VALUE(SUBSTITUTE('04A_국토부원자료'!H2253,",","")),100),VALUE(SUBSTITUTE('04A_국토부원자료'!I2253,",",""))),""),"")</f>
        <v/>
      </c>
      <c r="G2252" s="42" t="str">
        <f>IFERROR(VALUE(SUBSTITUTE('04A_국토부원자료'!J2253,",","")),"")</f>
        <v/>
      </c>
      <c r="H2252" s="43" t="str">
        <f t="shared" si="70"/>
        <v/>
      </c>
      <c r="I2252" s="43" t="str">
        <f t="shared" si="71"/>
        <v/>
      </c>
      <c r="J2252" s="38" t="str">
        <f>IFERROR(VALUE(SUBSTITUTE('04A_국토부원자료'!K2253,",","")),"")</f>
        <v/>
      </c>
      <c r="K2252" s="38" t="str">
        <f>IFERROR(VALUE(SUBSTITUTE('04A_국토부원자료'!N2253,",","")),"")</f>
        <v/>
      </c>
      <c r="L2252" s="39">
        <f>IFERROR('04A_국토부원자료'!O2253,"")</f>
        <v>0</v>
      </c>
      <c r="M2252" s="39">
        <f>IFERROR('04A_국토부원자료'!Q2253,"")</f>
        <v>0</v>
      </c>
      <c r="N2252" s="38">
        <f>IF(B2252="","",IF('02_대상물건입력'!B5="",1,IF(ISNUMBER(SEARCH('02_대상물건입력'!B5,B2252)),1,0)))</f>
        <v>0</v>
      </c>
      <c r="O2252" s="38">
        <f>IF(B2252="","",IF('02_대상물건입력'!B6="",1,IF(ISNUMBER(SEARCH('02_대상물건입력'!B6,B2252)),1,0)))</f>
        <v>0</v>
      </c>
      <c r="P2252" s="38">
        <f>IF(L2252="","",IF('02_대상물건입력'!B15="",0,IF(ISNUMBER(SEARCH('02_대상물건입력'!B15,L2252)),1,0)))</f>
        <v>0</v>
      </c>
      <c r="Q2252" s="38">
        <f>IF(D2252="","",IF('02_대상물건입력'!B8="",0,IF(ISNUMBER(SEARCH('02_대상물건입력'!B8,D2252)),1,0)))</f>
        <v>0</v>
      </c>
      <c r="R2252" s="44" t="str">
        <f>IFERROR(ABS(E2252-'02_대상물건입력'!B11)/'02_대상물건입력'!B11,"")</f>
        <v/>
      </c>
      <c r="S2252" s="38" t="str">
        <f>IFERROR(ABS(J2252-'02_대상물건입력'!B10),"")</f>
        <v/>
      </c>
      <c r="T2252" s="38" t="str">
        <f>IFERROR(ABS('01_설정'!B4-F2252),"")</f>
        <v/>
      </c>
      <c r="U2252" s="38" t="str">
        <f>IFERROR(ABS(K2252-YEAR('02_대상물건입력'!B14)),"")</f>
        <v/>
      </c>
      <c r="V2252" s="38" t="str">
        <f>IF(B2252="","",IF(AND(E2252&gt;0,F2252&gt;0,H2252&gt;0,OR('04A_국토부원자료'!P2253="",'04A_국토부원자료'!P2253="-"),IF('01_설정'!B10=1,N2252=1,TRUE),R2252&lt;='01_설정'!B5,S2252&lt;='01_설정'!B6,T2252&lt;='01_설정'!B7,U2252&lt;='01_설정'!B8),"Y",""))</f>
        <v/>
      </c>
      <c r="W2252" s="40" t="str">
        <f>IF(V2252&lt;&gt;"Y","",MAX(0,(1-R2252/'01_설정'!B5))*'01_설정'!B14+MAX(0,(1-S2252/'01_설정'!B6))*'01_설정'!B15+MAX(0,(1-T2252/'01_설정'!B7))*'01_설정'!B16+MAX(0,(1-U2252/'01_설정'!B8))*'01_설정'!B17+O2252*'01_설정'!B11+Q2252*'01_설정'!B12+P2252*'01_설정'!B13)</f>
        <v/>
      </c>
      <c r="X2252" s="38" t="str">
        <f>IF(W2252="","",1+COUNTIFS($W$4:$W$3003,"&gt;"&amp;W2252)+COUNTIFS($W$4:W2252,W2252)-1)</f>
        <v/>
      </c>
    </row>
    <row r="2253" spans="1:24" ht="16.5">
      <c r="A2253" s="38" t="str">
        <f>IF('04A_국토부원자료'!A2254="","",ROW()-3)</f>
        <v/>
      </c>
      <c r="B2253" s="39">
        <f>IFERROR('04A_국토부원자료'!B2254,"")</f>
        <v>0</v>
      </c>
      <c r="C2253" s="39" t="str">
        <f>IF(B2253="","",IF('04A_국토부원자료'!C2254&lt;&gt;"",'04A_국토부원자료'!C2254,TRIM('04A_국토부원자료'!D2254&amp;IF('04A_국토부원자료'!E2254&lt;&gt;"","-"&amp;'04A_국토부원자료'!E2254,""))))</f>
        <v/>
      </c>
      <c r="D2253" s="39">
        <f>IFERROR('04A_국토부원자료'!F2254,"")</f>
        <v>0</v>
      </c>
      <c r="E2253" s="40" t="str">
        <f>IFERROR(VALUE(SUBSTITUTE('04A_국토부원자료'!G2254,",","")),"")</f>
        <v/>
      </c>
      <c r="F2253" s="41" t="str">
        <f>IFERROR(IF(AND('04A_국토부원자료'!H2254&lt;&gt;"",'04A_국토부원자료'!I2254&lt;&gt;""),DATE(INT(VALUE(SUBSTITUTE('04A_국토부원자료'!H2254,",",""))/100),MOD(VALUE(SUBSTITUTE('04A_국토부원자료'!H2254,",","")),100),VALUE(SUBSTITUTE('04A_국토부원자료'!I2254,",",""))),""),"")</f>
        <v/>
      </c>
      <c r="G2253" s="42" t="str">
        <f>IFERROR(VALUE(SUBSTITUTE('04A_국토부원자료'!J2254,",","")),"")</f>
        <v/>
      </c>
      <c r="H2253" s="43" t="str">
        <f t="shared" si="70"/>
        <v/>
      </c>
      <c r="I2253" s="43" t="str">
        <f t="shared" si="71"/>
        <v/>
      </c>
      <c r="J2253" s="38" t="str">
        <f>IFERROR(VALUE(SUBSTITUTE('04A_국토부원자료'!K2254,",","")),"")</f>
        <v/>
      </c>
      <c r="K2253" s="38" t="str">
        <f>IFERROR(VALUE(SUBSTITUTE('04A_국토부원자료'!N2254,",","")),"")</f>
        <v/>
      </c>
      <c r="L2253" s="39">
        <f>IFERROR('04A_국토부원자료'!O2254,"")</f>
        <v>0</v>
      </c>
      <c r="M2253" s="39">
        <f>IFERROR('04A_국토부원자료'!Q2254,"")</f>
        <v>0</v>
      </c>
      <c r="N2253" s="38">
        <f>IF(B2253="","",IF('02_대상물건입력'!B5="",1,IF(ISNUMBER(SEARCH('02_대상물건입력'!B5,B2253)),1,0)))</f>
        <v>0</v>
      </c>
      <c r="O2253" s="38">
        <f>IF(B2253="","",IF('02_대상물건입력'!B6="",1,IF(ISNUMBER(SEARCH('02_대상물건입력'!B6,B2253)),1,0)))</f>
        <v>0</v>
      </c>
      <c r="P2253" s="38">
        <f>IF(L2253="","",IF('02_대상물건입력'!B15="",0,IF(ISNUMBER(SEARCH('02_대상물건입력'!B15,L2253)),1,0)))</f>
        <v>0</v>
      </c>
      <c r="Q2253" s="38">
        <f>IF(D2253="","",IF('02_대상물건입력'!B8="",0,IF(ISNUMBER(SEARCH('02_대상물건입력'!B8,D2253)),1,0)))</f>
        <v>0</v>
      </c>
      <c r="R2253" s="44" t="str">
        <f>IFERROR(ABS(E2253-'02_대상물건입력'!B11)/'02_대상물건입력'!B11,"")</f>
        <v/>
      </c>
      <c r="S2253" s="38" t="str">
        <f>IFERROR(ABS(J2253-'02_대상물건입력'!B10),"")</f>
        <v/>
      </c>
      <c r="T2253" s="38" t="str">
        <f>IFERROR(ABS('01_설정'!B4-F2253),"")</f>
        <v/>
      </c>
      <c r="U2253" s="38" t="str">
        <f>IFERROR(ABS(K2253-YEAR('02_대상물건입력'!B14)),"")</f>
        <v/>
      </c>
      <c r="V2253" s="38" t="str">
        <f>IF(B2253="","",IF(AND(E2253&gt;0,F2253&gt;0,H2253&gt;0,OR('04A_국토부원자료'!P2254="",'04A_국토부원자료'!P2254="-"),IF('01_설정'!B10=1,N2253=1,TRUE),R2253&lt;='01_설정'!B5,S2253&lt;='01_설정'!B6,T2253&lt;='01_설정'!B7,U2253&lt;='01_설정'!B8),"Y",""))</f>
        <v/>
      </c>
      <c r="W2253" s="40" t="str">
        <f>IF(V2253&lt;&gt;"Y","",MAX(0,(1-R2253/'01_설정'!B5))*'01_설정'!B14+MAX(0,(1-S2253/'01_설정'!B6))*'01_설정'!B15+MAX(0,(1-T2253/'01_설정'!B7))*'01_설정'!B16+MAX(0,(1-U2253/'01_설정'!B8))*'01_설정'!B17+O2253*'01_설정'!B11+Q2253*'01_설정'!B12+P2253*'01_설정'!B13)</f>
        <v/>
      </c>
      <c r="X2253" s="38" t="str">
        <f>IF(W2253="","",1+COUNTIFS($W$4:$W$3003,"&gt;"&amp;W2253)+COUNTIFS($W$4:W2253,W2253)-1)</f>
        <v/>
      </c>
    </row>
    <row r="2254" spans="1:24" ht="16.5">
      <c r="A2254" s="38" t="str">
        <f>IF('04A_국토부원자료'!A2255="","",ROW()-3)</f>
        <v/>
      </c>
      <c r="B2254" s="39">
        <f>IFERROR('04A_국토부원자료'!B2255,"")</f>
        <v>0</v>
      </c>
      <c r="C2254" s="39" t="str">
        <f>IF(B2254="","",IF('04A_국토부원자료'!C2255&lt;&gt;"",'04A_국토부원자료'!C2255,TRIM('04A_국토부원자료'!D2255&amp;IF('04A_국토부원자료'!E2255&lt;&gt;"","-"&amp;'04A_국토부원자료'!E2255,""))))</f>
        <v/>
      </c>
      <c r="D2254" s="39">
        <f>IFERROR('04A_국토부원자료'!F2255,"")</f>
        <v>0</v>
      </c>
      <c r="E2254" s="40" t="str">
        <f>IFERROR(VALUE(SUBSTITUTE('04A_국토부원자료'!G2255,",","")),"")</f>
        <v/>
      </c>
      <c r="F2254" s="41" t="str">
        <f>IFERROR(IF(AND('04A_국토부원자료'!H2255&lt;&gt;"",'04A_국토부원자료'!I2255&lt;&gt;""),DATE(INT(VALUE(SUBSTITUTE('04A_국토부원자료'!H2255,",",""))/100),MOD(VALUE(SUBSTITUTE('04A_국토부원자료'!H2255,",","")),100),VALUE(SUBSTITUTE('04A_국토부원자료'!I2255,",",""))),""),"")</f>
        <v/>
      </c>
      <c r="G2254" s="42" t="str">
        <f>IFERROR(VALUE(SUBSTITUTE('04A_국토부원자료'!J2255,",","")),"")</f>
        <v/>
      </c>
      <c r="H2254" s="43" t="str">
        <f t="shared" si="70"/>
        <v/>
      </c>
      <c r="I2254" s="43" t="str">
        <f t="shared" si="71"/>
        <v/>
      </c>
      <c r="J2254" s="38" t="str">
        <f>IFERROR(VALUE(SUBSTITUTE('04A_국토부원자료'!K2255,",","")),"")</f>
        <v/>
      </c>
      <c r="K2254" s="38" t="str">
        <f>IFERROR(VALUE(SUBSTITUTE('04A_국토부원자료'!N2255,",","")),"")</f>
        <v/>
      </c>
      <c r="L2254" s="39">
        <f>IFERROR('04A_국토부원자료'!O2255,"")</f>
        <v>0</v>
      </c>
      <c r="M2254" s="39">
        <f>IFERROR('04A_국토부원자료'!Q2255,"")</f>
        <v>0</v>
      </c>
      <c r="N2254" s="38">
        <f>IF(B2254="","",IF('02_대상물건입력'!B5="",1,IF(ISNUMBER(SEARCH('02_대상물건입력'!B5,B2254)),1,0)))</f>
        <v>0</v>
      </c>
      <c r="O2254" s="38">
        <f>IF(B2254="","",IF('02_대상물건입력'!B6="",1,IF(ISNUMBER(SEARCH('02_대상물건입력'!B6,B2254)),1,0)))</f>
        <v>0</v>
      </c>
      <c r="P2254" s="38">
        <f>IF(L2254="","",IF('02_대상물건입력'!B15="",0,IF(ISNUMBER(SEARCH('02_대상물건입력'!B15,L2254)),1,0)))</f>
        <v>0</v>
      </c>
      <c r="Q2254" s="38">
        <f>IF(D2254="","",IF('02_대상물건입력'!B8="",0,IF(ISNUMBER(SEARCH('02_대상물건입력'!B8,D2254)),1,0)))</f>
        <v>0</v>
      </c>
      <c r="R2254" s="44" t="str">
        <f>IFERROR(ABS(E2254-'02_대상물건입력'!B11)/'02_대상물건입력'!B11,"")</f>
        <v/>
      </c>
      <c r="S2254" s="38" t="str">
        <f>IFERROR(ABS(J2254-'02_대상물건입력'!B10),"")</f>
        <v/>
      </c>
      <c r="T2254" s="38" t="str">
        <f>IFERROR(ABS('01_설정'!B4-F2254),"")</f>
        <v/>
      </c>
      <c r="U2254" s="38" t="str">
        <f>IFERROR(ABS(K2254-YEAR('02_대상물건입력'!B14)),"")</f>
        <v/>
      </c>
      <c r="V2254" s="38" t="str">
        <f>IF(B2254="","",IF(AND(E2254&gt;0,F2254&gt;0,H2254&gt;0,OR('04A_국토부원자료'!P2255="",'04A_국토부원자료'!P2255="-"),IF('01_설정'!B10=1,N2254=1,TRUE),R2254&lt;='01_설정'!B5,S2254&lt;='01_설정'!B6,T2254&lt;='01_설정'!B7,U2254&lt;='01_설정'!B8),"Y",""))</f>
        <v/>
      </c>
      <c r="W2254" s="40" t="str">
        <f>IF(V2254&lt;&gt;"Y","",MAX(0,(1-R2254/'01_설정'!B5))*'01_설정'!B14+MAX(0,(1-S2254/'01_설정'!B6))*'01_설정'!B15+MAX(0,(1-T2254/'01_설정'!B7))*'01_설정'!B16+MAX(0,(1-U2254/'01_설정'!B8))*'01_설정'!B17+O2254*'01_설정'!B11+Q2254*'01_설정'!B12+P2254*'01_설정'!B13)</f>
        <v/>
      </c>
      <c r="X2254" s="38" t="str">
        <f>IF(W2254="","",1+COUNTIFS($W$4:$W$3003,"&gt;"&amp;W2254)+COUNTIFS($W$4:W2254,W2254)-1)</f>
        <v/>
      </c>
    </row>
    <row r="2255" spans="1:24" ht="16.5">
      <c r="A2255" s="38" t="str">
        <f>IF('04A_국토부원자료'!A2256="","",ROW()-3)</f>
        <v/>
      </c>
      <c r="B2255" s="39">
        <f>IFERROR('04A_국토부원자료'!B2256,"")</f>
        <v>0</v>
      </c>
      <c r="C2255" s="39" t="str">
        <f>IF(B2255="","",IF('04A_국토부원자료'!C2256&lt;&gt;"",'04A_국토부원자료'!C2256,TRIM('04A_국토부원자료'!D2256&amp;IF('04A_국토부원자료'!E2256&lt;&gt;"","-"&amp;'04A_국토부원자료'!E2256,""))))</f>
        <v/>
      </c>
      <c r="D2255" s="39">
        <f>IFERROR('04A_국토부원자료'!F2256,"")</f>
        <v>0</v>
      </c>
      <c r="E2255" s="40" t="str">
        <f>IFERROR(VALUE(SUBSTITUTE('04A_국토부원자료'!G2256,",","")),"")</f>
        <v/>
      </c>
      <c r="F2255" s="41" t="str">
        <f>IFERROR(IF(AND('04A_국토부원자료'!H2256&lt;&gt;"",'04A_국토부원자료'!I2256&lt;&gt;""),DATE(INT(VALUE(SUBSTITUTE('04A_국토부원자료'!H2256,",",""))/100),MOD(VALUE(SUBSTITUTE('04A_국토부원자료'!H2256,",","")),100),VALUE(SUBSTITUTE('04A_국토부원자료'!I2256,",",""))),""),"")</f>
        <v/>
      </c>
      <c r="G2255" s="42" t="str">
        <f>IFERROR(VALUE(SUBSTITUTE('04A_국토부원자료'!J2256,",","")),"")</f>
        <v/>
      </c>
      <c r="H2255" s="43" t="str">
        <f t="shared" si="70"/>
        <v/>
      </c>
      <c r="I2255" s="43" t="str">
        <f t="shared" si="71"/>
        <v/>
      </c>
      <c r="J2255" s="38" t="str">
        <f>IFERROR(VALUE(SUBSTITUTE('04A_국토부원자료'!K2256,",","")),"")</f>
        <v/>
      </c>
      <c r="K2255" s="38" t="str">
        <f>IFERROR(VALUE(SUBSTITUTE('04A_국토부원자료'!N2256,",","")),"")</f>
        <v/>
      </c>
      <c r="L2255" s="39">
        <f>IFERROR('04A_국토부원자료'!O2256,"")</f>
        <v>0</v>
      </c>
      <c r="M2255" s="39">
        <f>IFERROR('04A_국토부원자료'!Q2256,"")</f>
        <v>0</v>
      </c>
      <c r="N2255" s="38">
        <f>IF(B2255="","",IF('02_대상물건입력'!B5="",1,IF(ISNUMBER(SEARCH('02_대상물건입력'!B5,B2255)),1,0)))</f>
        <v>0</v>
      </c>
      <c r="O2255" s="38">
        <f>IF(B2255="","",IF('02_대상물건입력'!B6="",1,IF(ISNUMBER(SEARCH('02_대상물건입력'!B6,B2255)),1,0)))</f>
        <v>0</v>
      </c>
      <c r="P2255" s="38">
        <f>IF(L2255="","",IF('02_대상물건입력'!B15="",0,IF(ISNUMBER(SEARCH('02_대상물건입력'!B15,L2255)),1,0)))</f>
        <v>0</v>
      </c>
      <c r="Q2255" s="38">
        <f>IF(D2255="","",IF('02_대상물건입력'!B8="",0,IF(ISNUMBER(SEARCH('02_대상물건입력'!B8,D2255)),1,0)))</f>
        <v>0</v>
      </c>
      <c r="R2255" s="44" t="str">
        <f>IFERROR(ABS(E2255-'02_대상물건입력'!B11)/'02_대상물건입력'!B11,"")</f>
        <v/>
      </c>
      <c r="S2255" s="38" t="str">
        <f>IFERROR(ABS(J2255-'02_대상물건입력'!B10),"")</f>
        <v/>
      </c>
      <c r="T2255" s="38" t="str">
        <f>IFERROR(ABS('01_설정'!B4-F2255),"")</f>
        <v/>
      </c>
      <c r="U2255" s="38" t="str">
        <f>IFERROR(ABS(K2255-YEAR('02_대상물건입력'!B14)),"")</f>
        <v/>
      </c>
      <c r="V2255" s="38" t="str">
        <f>IF(B2255="","",IF(AND(E2255&gt;0,F2255&gt;0,H2255&gt;0,OR('04A_국토부원자료'!P2256="",'04A_국토부원자료'!P2256="-"),IF('01_설정'!B10=1,N2255=1,TRUE),R2255&lt;='01_설정'!B5,S2255&lt;='01_설정'!B6,T2255&lt;='01_설정'!B7,U2255&lt;='01_설정'!B8),"Y",""))</f>
        <v/>
      </c>
      <c r="W2255" s="40" t="str">
        <f>IF(V2255&lt;&gt;"Y","",MAX(0,(1-R2255/'01_설정'!B5))*'01_설정'!B14+MAX(0,(1-S2255/'01_설정'!B6))*'01_설정'!B15+MAX(0,(1-T2255/'01_설정'!B7))*'01_설정'!B16+MAX(0,(1-U2255/'01_설정'!B8))*'01_설정'!B17+O2255*'01_설정'!B11+Q2255*'01_설정'!B12+P2255*'01_설정'!B13)</f>
        <v/>
      </c>
      <c r="X2255" s="38" t="str">
        <f>IF(W2255="","",1+COUNTIFS($W$4:$W$3003,"&gt;"&amp;W2255)+COUNTIFS($W$4:W2255,W2255)-1)</f>
        <v/>
      </c>
    </row>
    <row r="2256" spans="1:24" ht="16.5">
      <c r="A2256" s="38" t="str">
        <f>IF('04A_국토부원자료'!A2257="","",ROW()-3)</f>
        <v/>
      </c>
      <c r="B2256" s="39">
        <f>IFERROR('04A_국토부원자료'!B2257,"")</f>
        <v>0</v>
      </c>
      <c r="C2256" s="39" t="str">
        <f>IF(B2256="","",IF('04A_국토부원자료'!C2257&lt;&gt;"",'04A_국토부원자료'!C2257,TRIM('04A_국토부원자료'!D2257&amp;IF('04A_국토부원자료'!E2257&lt;&gt;"","-"&amp;'04A_국토부원자료'!E2257,""))))</f>
        <v/>
      </c>
      <c r="D2256" s="39">
        <f>IFERROR('04A_국토부원자료'!F2257,"")</f>
        <v>0</v>
      </c>
      <c r="E2256" s="40" t="str">
        <f>IFERROR(VALUE(SUBSTITUTE('04A_국토부원자료'!G2257,",","")),"")</f>
        <v/>
      </c>
      <c r="F2256" s="41" t="str">
        <f>IFERROR(IF(AND('04A_국토부원자료'!H2257&lt;&gt;"",'04A_국토부원자료'!I2257&lt;&gt;""),DATE(INT(VALUE(SUBSTITUTE('04A_국토부원자료'!H2257,",",""))/100),MOD(VALUE(SUBSTITUTE('04A_국토부원자료'!H2257,",","")),100),VALUE(SUBSTITUTE('04A_국토부원자료'!I2257,",",""))),""),"")</f>
        <v/>
      </c>
      <c r="G2256" s="42" t="str">
        <f>IFERROR(VALUE(SUBSTITUTE('04A_국토부원자료'!J2257,",","")),"")</f>
        <v/>
      </c>
      <c r="H2256" s="43" t="str">
        <f t="shared" si="70"/>
        <v/>
      </c>
      <c r="I2256" s="43" t="str">
        <f t="shared" si="71"/>
        <v/>
      </c>
      <c r="J2256" s="38" t="str">
        <f>IFERROR(VALUE(SUBSTITUTE('04A_국토부원자료'!K2257,",","")),"")</f>
        <v/>
      </c>
      <c r="K2256" s="38" t="str">
        <f>IFERROR(VALUE(SUBSTITUTE('04A_국토부원자료'!N2257,",","")),"")</f>
        <v/>
      </c>
      <c r="L2256" s="39">
        <f>IFERROR('04A_국토부원자료'!O2257,"")</f>
        <v>0</v>
      </c>
      <c r="M2256" s="39">
        <f>IFERROR('04A_국토부원자료'!Q2257,"")</f>
        <v>0</v>
      </c>
      <c r="N2256" s="38">
        <f>IF(B2256="","",IF('02_대상물건입력'!B5="",1,IF(ISNUMBER(SEARCH('02_대상물건입력'!B5,B2256)),1,0)))</f>
        <v>0</v>
      </c>
      <c r="O2256" s="38">
        <f>IF(B2256="","",IF('02_대상물건입력'!B6="",1,IF(ISNUMBER(SEARCH('02_대상물건입력'!B6,B2256)),1,0)))</f>
        <v>0</v>
      </c>
      <c r="P2256" s="38">
        <f>IF(L2256="","",IF('02_대상물건입력'!B15="",0,IF(ISNUMBER(SEARCH('02_대상물건입력'!B15,L2256)),1,0)))</f>
        <v>0</v>
      </c>
      <c r="Q2256" s="38">
        <f>IF(D2256="","",IF('02_대상물건입력'!B8="",0,IF(ISNUMBER(SEARCH('02_대상물건입력'!B8,D2256)),1,0)))</f>
        <v>0</v>
      </c>
      <c r="R2256" s="44" t="str">
        <f>IFERROR(ABS(E2256-'02_대상물건입력'!B11)/'02_대상물건입력'!B11,"")</f>
        <v/>
      </c>
      <c r="S2256" s="38" t="str">
        <f>IFERROR(ABS(J2256-'02_대상물건입력'!B10),"")</f>
        <v/>
      </c>
      <c r="T2256" s="38" t="str">
        <f>IFERROR(ABS('01_설정'!B4-F2256),"")</f>
        <v/>
      </c>
      <c r="U2256" s="38" t="str">
        <f>IFERROR(ABS(K2256-YEAR('02_대상물건입력'!B14)),"")</f>
        <v/>
      </c>
      <c r="V2256" s="38" t="str">
        <f>IF(B2256="","",IF(AND(E2256&gt;0,F2256&gt;0,H2256&gt;0,OR('04A_국토부원자료'!P2257="",'04A_국토부원자료'!P2257="-"),IF('01_설정'!B10=1,N2256=1,TRUE),R2256&lt;='01_설정'!B5,S2256&lt;='01_설정'!B6,T2256&lt;='01_설정'!B7,U2256&lt;='01_설정'!B8),"Y",""))</f>
        <v/>
      </c>
      <c r="W2256" s="40" t="str">
        <f>IF(V2256&lt;&gt;"Y","",MAX(0,(1-R2256/'01_설정'!B5))*'01_설정'!B14+MAX(0,(1-S2256/'01_설정'!B6))*'01_설정'!B15+MAX(0,(1-T2256/'01_설정'!B7))*'01_설정'!B16+MAX(0,(1-U2256/'01_설정'!B8))*'01_설정'!B17+O2256*'01_설정'!B11+Q2256*'01_설정'!B12+P2256*'01_설정'!B13)</f>
        <v/>
      </c>
      <c r="X2256" s="38" t="str">
        <f>IF(W2256="","",1+COUNTIFS($W$4:$W$3003,"&gt;"&amp;W2256)+COUNTIFS($W$4:W2256,W2256)-1)</f>
        <v/>
      </c>
    </row>
    <row r="2257" spans="1:24" ht="16.5">
      <c r="A2257" s="38" t="str">
        <f>IF('04A_국토부원자료'!A2258="","",ROW()-3)</f>
        <v/>
      </c>
      <c r="B2257" s="39">
        <f>IFERROR('04A_국토부원자료'!B2258,"")</f>
        <v>0</v>
      </c>
      <c r="C2257" s="39" t="str">
        <f>IF(B2257="","",IF('04A_국토부원자료'!C2258&lt;&gt;"",'04A_국토부원자료'!C2258,TRIM('04A_국토부원자료'!D2258&amp;IF('04A_국토부원자료'!E2258&lt;&gt;"","-"&amp;'04A_국토부원자료'!E2258,""))))</f>
        <v/>
      </c>
      <c r="D2257" s="39">
        <f>IFERROR('04A_국토부원자료'!F2258,"")</f>
        <v>0</v>
      </c>
      <c r="E2257" s="40" t="str">
        <f>IFERROR(VALUE(SUBSTITUTE('04A_국토부원자료'!G2258,",","")),"")</f>
        <v/>
      </c>
      <c r="F2257" s="41" t="str">
        <f>IFERROR(IF(AND('04A_국토부원자료'!H2258&lt;&gt;"",'04A_국토부원자료'!I2258&lt;&gt;""),DATE(INT(VALUE(SUBSTITUTE('04A_국토부원자료'!H2258,",",""))/100),MOD(VALUE(SUBSTITUTE('04A_국토부원자료'!H2258,",","")),100),VALUE(SUBSTITUTE('04A_국토부원자료'!I2258,",",""))),""),"")</f>
        <v/>
      </c>
      <c r="G2257" s="42" t="str">
        <f>IFERROR(VALUE(SUBSTITUTE('04A_국토부원자료'!J2258,",","")),"")</f>
        <v/>
      </c>
      <c r="H2257" s="43" t="str">
        <f t="shared" si="70"/>
        <v/>
      </c>
      <c r="I2257" s="43" t="str">
        <f t="shared" si="71"/>
        <v/>
      </c>
      <c r="J2257" s="38" t="str">
        <f>IFERROR(VALUE(SUBSTITUTE('04A_국토부원자료'!K2258,",","")),"")</f>
        <v/>
      </c>
      <c r="K2257" s="38" t="str">
        <f>IFERROR(VALUE(SUBSTITUTE('04A_국토부원자료'!N2258,",","")),"")</f>
        <v/>
      </c>
      <c r="L2257" s="39">
        <f>IFERROR('04A_국토부원자료'!O2258,"")</f>
        <v>0</v>
      </c>
      <c r="M2257" s="39">
        <f>IFERROR('04A_국토부원자료'!Q2258,"")</f>
        <v>0</v>
      </c>
      <c r="N2257" s="38">
        <f>IF(B2257="","",IF('02_대상물건입력'!B5="",1,IF(ISNUMBER(SEARCH('02_대상물건입력'!B5,B2257)),1,0)))</f>
        <v>0</v>
      </c>
      <c r="O2257" s="38">
        <f>IF(B2257="","",IF('02_대상물건입력'!B6="",1,IF(ISNUMBER(SEARCH('02_대상물건입력'!B6,B2257)),1,0)))</f>
        <v>0</v>
      </c>
      <c r="P2257" s="38">
        <f>IF(L2257="","",IF('02_대상물건입력'!B15="",0,IF(ISNUMBER(SEARCH('02_대상물건입력'!B15,L2257)),1,0)))</f>
        <v>0</v>
      </c>
      <c r="Q2257" s="38">
        <f>IF(D2257="","",IF('02_대상물건입력'!B8="",0,IF(ISNUMBER(SEARCH('02_대상물건입력'!B8,D2257)),1,0)))</f>
        <v>0</v>
      </c>
      <c r="R2257" s="44" t="str">
        <f>IFERROR(ABS(E2257-'02_대상물건입력'!B11)/'02_대상물건입력'!B11,"")</f>
        <v/>
      </c>
      <c r="S2257" s="38" t="str">
        <f>IFERROR(ABS(J2257-'02_대상물건입력'!B10),"")</f>
        <v/>
      </c>
      <c r="T2257" s="38" t="str">
        <f>IFERROR(ABS('01_설정'!B4-F2257),"")</f>
        <v/>
      </c>
      <c r="U2257" s="38" t="str">
        <f>IFERROR(ABS(K2257-YEAR('02_대상물건입력'!B14)),"")</f>
        <v/>
      </c>
      <c r="V2257" s="38" t="str">
        <f>IF(B2257="","",IF(AND(E2257&gt;0,F2257&gt;0,H2257&gt;0,OR('04A_국토부원자료'!P2258="",'04A_국토부원자료'!P2258="-"),IF('01_설정'!B10=1,N2257=1,TRUE),R2257&lt;='01_설정'!B5,S2257&lt;='01_설정'!B6,T2257&lt;='01_설정'!B7,U2257&lt;='01_설정'!B8),"Y",""))</f>
        <v/>
      </c>
      <c r="W2257" s="40" t="str">
        <f>IF(V2257&lt;&gt;"Y","",MAX(0,(1-R2257/'01_설정'!B5))*'01_설정'!B14+MAX(0,(1-S2257/'01_설정'!B6))*'01_설정'!B15+MAX(0,(1-T2257/'01_설정'!B7))*'01_설정'!B16+MAX(0,(1-U2257/'01_설정'!B8))*'01_설정'!B17+O2257*'01_설정'!B11+Q2257*'01_설정'!B12+P2257*'01_설정'!B13)</f>
        <v/>
      </c>
      <c r="X2257" s="38" t="str">
        <f>IF(W2257="","",1+COUNTIFS($W$4:$W$3003,"&gt;"&amp;W2257)+COUNTIFS($W$4:W2257,W2257)-1)</f>
        <v/>
      </c>
    </row>
    <row r="2258" spans="1:24" ht="16.5">
      <c r="A2258" s="38" t="str">
        <f>IF('04A_국토부원자료'!A2259="","",ROW()-3)</f>
        <v/>
      </c>
      <c r="B2258" s="39">
        <f>IFERROR('04A_국토부원자료'!B2259,"")</f>
        <v>0</v>
      </c>
      <c r="C2258" s="39" t="str">
        <f>IF(B2258="","",IF('04A_국토부원자료'!C2259&lt;&gt;"",'04A_국토부원자료'!C2259,TRIM('04A_국토부원자료'!D2259&amp;IF('04A_국토부원자료'!E2259&lt;&gt;"","-"&amp;'04A_국토부원자료'!E2259,""))))</f>
        <v/>
      </c>
      <c r="D2258" s="39">
        <f>IFERROR('04A_국토부원자료'!F2259,"")</f>
        <v>0</v>
      </c>
      <c r="E2258" s="40" t="str">
        <f>IFERROR(VALUE(SUBSTITUTE('04A_국토부원자료'!G2259,",","")),"")</f>
        <v/>
      </c>
      <c r="F2258" s="41" t="str">
        <f>IFERROR(IF(AND('04A_국토부원자료'!H2259&lt;&gt;"",'04A_국토부원자료'!I2259&lt;&gt;""),DATE(INT(VALUE(SUBSTITUTE('04A_국토부원자료'!H2259,",",""))/100),MOD(VALUE(SUBSTITUTE('04A_국토부원자료'!H2259,",","")),100),VALUE(SUBSTITUTE('04A_국토부원자료'!I2259,",",""))),""),"")</f>
        <v/>
      </c>
      <c r="G2258" s="42" t="str">
        <f>IFERROR(VALUE(SUBSTITUTE('04A_국토부원자료'!J2259,",","")),"")</f>
        <v/>
      </c>
      <c r="H2258" s="43" t="str">
        <f t="shared" si="70"/>
        <v/>
      </c>
      <c r="I2258" s="43" t="str">
        <f t="shared" si="71"/>
        <v/>
      </c>
      <c r="J2258" s="38" t="str">
        <f>IFERROR(VALUE(SUBSTITUTE('04A_국토부원자료'!K2259,",","")),"")</f>
        <v/>
      </c>
      <c r="K2258" s="38" t="str">
        <f>IFERROR(VALUE(SUBSTITUTE('04A_국토부원자료'!N2259,",","")),"")</f>
        <v/>
      </c>
      <c r="L2258" s="39">
        <f>IFERROR('04A_국토부원자료'!O2259,"")</f>
        <v>0</v>
      </c>
      <c r="M2258" s="39">
        <f>IFERROR('04A_국토부원자료'!Q2259,"")</f>
        <v>0</v>
      </c>
      <c r="N2258" s="38">
        <f>IF(B2258="","",IF('02_대상물건입력'!B5="",1,IF(ISNUMBER(SEARCH('02_대상물건입력'!B5,B2258)),1,0)))</f>
        <v>0</v>
      </c>
      <c r="O2258" s="38">
        <f>IF(B2258="","",IF('02_대상물건입력'!B6="",1,IF(ISNUMBER(SEARCH('02_대상물건입력'!B6,B2258)),1,0)))</f>
        <v>0</v>
      </c>
      <c r="P2258" s="38">
        <f>IF(L2258="","",IF('02_대상물건입력'!B15="",0,IF(ISNUMBER(SEARCH('02_대상물건입력'!B15,L2258)),1,0)))</f>
        <v>0</v>
      </c>
      <c r="Q2258" s="38">
        <f>IF(D2258="","",IF('02_대상물건입력'!B8="",0,IF(ISNUMBER(SEARCH('02_대상물건입력'!B8,D2258)),1,0)))</f>
        <v>0</v>
      </c>
      <c r="R2258" s="44" t="str">
        <f>IFERROR(ABS(E2258-'02_대상물건입력'!B11)/'02_대상물건입력'!B11,"")</f>
        <v/>
      </c>
      <c r="S2258" s="38" t="str">
        <f>IFERROR(ABS(J2258-'02_대상물건입력'!B10),"")</f>
        <v/>
      </c>
      <c r="T2258" s="38" t="str">
        <f>IFERROR(ABS('01_설정'!B4-F2258),"")</f>
        <v/>
      </c>
      <c r="U2258" s="38" t="str">
        <f>IFERROR(ABS(K2258-YEAR('02_대상물건입력'!B14)),"")</f>
        <v/>
      </c>
      <c r="V2258" s="38" t="str">
        <f>IF(B2258="","",IF(AND(E2258&gt;0,F2258&gt;0,H2258&gt;0,OR('04A_국토부원자료'!P2259="",'04A_국토부원자료'!P2259="-"),IF('01_설정'!B10=1,N2258=1,TRUE),R2258&lt;='01_설정'!B5,S2258&lt;='01_설정'!B6,T2258&lt;='01_설정'!B7,U2258&lt;='01_설정'!B8),"Y",""))</f>
        <v/>
      </c>
      <c r="W2258" s="40" t="str">
        <f>IF(V2258&lt;&gt;"Y","",MAX(0,(1-R2258/'01_설정'!B5))*'01_설정'!B14+MAX(0,(1-S2258/'01_설정'!B6))*'01_설정'!B15+MAX(0,(1-T2258/'01_설정'!B7))*'01_설정'!B16+MAX(0,(1-U2258/'01_설정'!B8))*'01_설정'!B17+O2258*'01_설정'!B11+Q2258*'01_설정'!B12+P2258*'01_설정'!B13)</f>
        <v/>
      </c>
      <c r="X2258" s="38" t="str">
        <f>IF(W2258="","",1+COUNTIFS($W$4:$W$3003,"&gt;"&amp;W2258)+COUNTIFS($W$4:W2258,W2258)-1)</f>
        <v/>
      </c>
    </row>
    <row r="2259" spans="1:24" ht="16.5">
      <c r="A2259" s="38" t="str">
        <f>IF('04A_국토부원자료'!A2260="","",ROW()-3)</f>
        <v/>
      </c>
      <c r="B2259" s="39">
        <f>IFERROR('04A_국토부원자료'!B2260,"")</f>
        <v>0</v>
      </c>
      <c r="C2259" s="39" t="str">
        <f>IF(B2259="","",IF('04A_국토부원자료'!C2260&lt;&gt;"",'04A_국토부원자료'!C2260,TRIM('04A_국토부원자료'!D2260&amp;IF('04A_국토부원자료'!E2260&lt;&gt;"","-"&amp;'04A_국토부원자료'!E2260,""))))</f>
        <v/>
      </c>
      <c r="D2259" s="39">
        <f>IFERROR('04A_국토부원자료'!F2260,"")</f>
        <v>0</v>
      </c>
      <c r="E2259" s="40" t="str">
        <f>IFERROR(VALUE(SUBSTITUTE('04A_국토부원자료'!G2260,",","")),"")</f>
        <v/>
      </c>
      <c r="F2259" s="41" t="str">
        <f>IFERROR(IF(AND('04A_국토부원자료'!H2260&lt;&gt;"",'04A_국토부원자료'!I2260&lt;&gt;""),DATE(INT(VALUE(SUBSTITUTE('04A_국토부원자료'!H2260,",",""))/100),MOD(VALUE(SUBSTITUTE('04A_국토부원자료'!H2260,",","")),100),VALUE(SUBSTITUTE('04A_국토부원자료'!I2260,",",""))),""),"")</f>
        <v/>
      </c>
      <c r="G2259" s="42" t="str">
        <f>IFERROR(VALUE(SUBSTITUTE('04A_국토부원자료'!J2260,",","")),"")</f>
        <v/>
      </c>
      <c r="H2259" s="43" t="str">
        <f t="shared" si="70"/>
        <v/>
      </c>
      <c r="I2259" s="43" t="str">
        <f t="shared" si="71"/>
        <v/>
      </c>
      <c r="J2259" s="38" t="str">
        <f>IFERROR(VALUE(SUBSTITUTE('04A_국토부원자료'!K2260,",","")),"")</f>
        <v/>
      </c>
      <c r="K2259" s="38" t="str">
        <f>IFERROR(VALUE(SUBSTITUTE('04A_국토부원자료'!N2260,",","")),"")</f>
        <v/>
      </c>
      <c r="L2259" s="39">
        <f>IFERROR('04A_국토부원자료'!O2260,"")</f>
        <v>0</v>
      </c>
      <c r="M2259" s="39">
        <f>IFERROR('04A_국토부원자료'!Q2260,"")</f>
        <v>0</v>
      </c>
      <c r="N2259" s="38">
        <f>IF(B2259="","",IF('02_대상물건입력'!B5="",1,IF(ISNUMBER(SEARCH('02_대상물건입력'!B5,B2259)),1,0)))</f>
        <v>0</v>
      </c>
      <c r="O2259" s="38">
        <f>IF(B2259="","",IF('02_대상물건입력'!B6="",1,IF(ISNUMBER(SEARCH('02_대상물건입력'!B6,B2259)),1,0)))</f>
        <v>0</v>
      </c>
      <c r="P2259" s="38">
        <f>IF(L2259="","",IF('02_대상물건입력'!B15="",0,IF(ISNUMBER(SEARCH('02_대상물건입력'!B15,L2259)),1,0)))</f>
        <v>0</v>
      </c>
      <c r="Q2259" s="38">
        <f>IF(D2259="","",IF('02_대상물건입력'!B8="",0,IF(ISNUMBER(SEARCH('02_대상물건입력'!B8,D2259)),1,0)))</f>
        <v>0</v>
      </c>
      <c r="R2259" s="44" t="str">
        <f>IFERROR(ABS(E2259-'02_대상물건입력'!B11)/'02_대상물건입력'!B11,"")</f>
        <v/>
      </c>
      <c r="S2259" s="38" t="str">
        <f>IFERROR(ABS(J2259-'02_대상물건입력'!B10),"")</f>
        <v/>
      </c>
      <c r="T2259" s="38" t="str">
        <f>IFERROR(ABS('01_설정'!B4-F2259),"")</f>
        <v/>
      </c>
      <c r="U2259" s="38" t="str">
        <f>IFERROR(ABS(K2259-YEAR('02_대상물건입력'!B14)),"")</f>
        <v/>
      </c>
      <c r="V2259" s="38" t="str">
        <f>IF(B2259="","",IF(AND(E2259&gt;0,F2259&gt;0,H2259&gt;0,OR('04A_국토부원자료'!P2260="",'04A_국토부원자료'!P2260="-"),IF('01_설정'!B10=1,N2259=1,TRUE),R2259&lt;='01_설정'!B5,S2259&lt;='01_설정'!B6,T2259&lt;='01_설정'!B7,U2259&lt;='01_설정'!B8),"Y",""))</f>
        <v/>
      </c>
      <c r="W2259" s="40" t="str">
        <f>IF(V2259&lt;&gt;"Y","",MAX(0,(1-R2259/'01_설정'!B5))*'01_설정'!B14+MAX(0,(1-S2259/'01_설정'!B6))*'01_설정'!B15+MAX(0,(1-T2259/'01_설정'!B7))*'01_설정'!B16+MAX(0,(1-U2259/'01_설정'!B8))*'01_설정'!B17+O2259*'01_설정'!B11+Q2259*'01_설정'!B12+P2259*'01_설정'!B13)</f>
        <v/>
      </c>
      <c r="X2259" s="38" t="str">
        <f>IF(W2259="","",1+COUNTIFS($W$4:$W$3003,"&gt;"&amp;W2259)+COUNTIFS($W$4:W2259,W2259)-1)</f>
        <v/>
      </c>
    </row>
    <row r="2260" spans="1:24" ht="16.5">
      <c r="A2260" s="38" t="str">
        <f>IF('04A_국토부원자료'!A2261="","",ROW()-3)</f>
        <v/>
      </c>
      <c r="B2260" s="39">
        <f>IFERROR('04A_국토부원자료'!B2261,"")</f>
        <v>0</v>
      </c>
      <c r="C2260" s="39" t="str">
        <f>IF(B2260="","",IF('04A_국토부원자료'!C2261&lt;&gt;"",'04A_국토부원자료'!C2261,TRIM('04A_국토부원자료'!D2261&amp;IF('04A_국토부원자료'!E2261&lt;&gt;"","-"&amp;'04A_국토부원자료'!E2261,""))))</f>
        <v/>
      </c>
      <c r="D2260" s="39">
        <f>IFERROR('04A_국토부원자료'!F2261,"")</f>
        <v>0</v>
      </c>
      <c r="E2260" s="40" t="str">
        <f>IFERROR(VALUE(SUBSTITUTE('04A_국토부원자료'!G2261,",","")),"")</f>
        <v/>
      </c>
      <c r="F2260" s="41" t="str">
        <f>IFERROR(IF(AND('04A_국토부원자료'!H2261&lt;&gt;"",'04A_국토부원자료'!I2261&lt;&gt;""),DATE(INT(VALUE(SUBSTITUTE('04A_국토부원자료'!H2261,",",""))/100),MOD(VALUE(SUBSTITUTE('04A_국토부원자료'!H2261,",","")),100),VALUE(SUBSTITUTE('04A_국토부원자료'!I2261,",",""))),""),"")</f>
        <v/>
      </c>
      <c r="G2260" s="42" t="str">
        <f>IFERROR(VALUE(SUBSTITUTE('04A_국토부원자료'!J2261,",","")),"")</f>
        <v/>
      </c>
      <c r="H2260" s="43" t="str">
        <f t="shared" si="70"/>
        <v/>
      </c>
      <c r="I2260" s="43" t="str">
        <f t="shared" si="71"/>
        <v/>
      </c>
      <c r="J2260" s="38" t="str">
        <f>IFERROR(VALUE(SUBSTITUTE('04A_국토부원자료'!K2261,",","")),"")</f>
        <v/>
      </c>
      <c r="K2260" s="38" t="str">
        <f>IFERROR(VALUE(SUBSTITUTE('04A_국토부원자료'!N2261,",","")),"")</f>
        <v/>
      </c>
      <c r="L2260" s="39">
        <f>IFERROR('04A_국토부원자료'!O2261,"")</f>
        <v>0</v>
      </c>
      <c r="M2260" s="39">
        <f>IFERROR('04A_국토부원자료'!Q2261,"")</f>
        <v>0</v>
      </c>
      <c r="N2260" s="38">
        <f>IF(B2260="","",IF('02_대상물건입력'!B5="",1,IF(ISNUMBER(SEARCH('02_대상물건입력'!B5,B2260)),1,0)))</f>
        <v>0</v>
      </c>
      <c r="O2260" s="38">
        <f>IF(B2260="","",IF('02_대상물건입력'!B6="",1,IF(ISNUMBER(SEARCH('02_대상물건입력'!B6,B2260)),1,0)))</f>
        <v>0</v>
      </c>
      <c r="P2260" s="38">
        <f>IF(L2260="","",IF('02_대상물건입력'!B15="",0,IF(ISNUMBER(SEARCH('02_대상물건입력'!B15,L2260)),1,0)))</f>
        <v>0</v>
      </c>
      <c r="Q2260" s="38">
        <f>IF(D2260="","",IF('02_대상물건입력'!B8="",0,IF(ISNUMBER(SEARCH('02_대상물건입력'!B8,D2260)),1,0)))</f>
        <v>0</v>
      </c>
      <c r="R2260" s="44" t="str">
        <f>IFERROR(ABS(E2260-'02_대상물건입력'!B11)/'02_대상물건입력'!B11,"")</f>
        <v/>
      </c>
      <c r="S2260" s="38" t="str">
        <f>IFERROR(ABS(J2260-'02_대상물건입력'!B10),"")</f>
        <v/>
      </c>
      <c r="T2260" s="38" t="str">
        <f>IFERROR(ABS('01_설정'!B4-F2260),"")</f>
        <v/>
      </c>
      <c r="U2260" s="38" t="str">
        <f>IFERROR(ABS(K2260-YEAR('02_대상물건입력'!B14)),"")</f>
        <v/>
      </c>
      <c r="V2260" s="38" t="str">
        <f>IF(B2260="","",IF(AND(E2260&gt;0,F2260&gt;0,H2260&gt;0,OR('04A_국토부원자료'!P2261="",'04A_국토부원자료'!P2261="-"),IF('01_설정'!B10=1,N2260=1,TRUE),R2260&lt;='01_설정'!B5,S2260&lt;='01_설정'!B6,T2260&lt;='01_설정'!B7,U2260&lt;='01_설정'!B8),"Y",""))</f>
        <v/>
      </c>
      <c r="W2260" s="40" t="str">
        <f>IF(V2260&lt;&gt;"Y","",MAX(0,(1-R2260/'01_설정'!B5))*'01_설정'!B14+MAX(0,(1-S2260/'01_설정'!B6))*'01_설정'!B15+MAX(0,(1-T2260/'01_설정'!B7))*'01_설정'!B16+MAX(0,(1-U2260/'01_설정'!B8))*'01_설정'!B17+O2260*'01_설정'!B11+Q2260*'01_설정'!B12+P2260*'01_설정'!B13)</f>
        <v/>
      </c>
      <c r="X2260" s="38" t="str">
        <f>IF(W2260="","",1+COUNTIFS($W$4:$W$3003,"&gt;"&amp;W2260)+COUNTIFS($W$4:W2260,W2260)-1)</f>
        <v/>
      </c>
    </row>
    <row r="2261" spans="1:24" ht="16.5">
      <c r="A2261" s="38" t="str">
        <f>IF('04A_국토부원자료'!A2262="","",ROW()-3)</f>
        <v/>
      </c>
      <c r="B2261" s="39">
        <f>IFERROR('04A_국토부원자료'!B2262,"")</f>
        <v>0</v>
      </c>
      <c r="C2261" s="39" t="str">
        <f>IF(B2261="","",IF('04A_국토부원자료'!C2262&lt;&gt;"",'04A_국토부원자료'!C2262,TRIM('04A_국토부원자료'!D2262&amp;IF('04A_국토부원자료'!E2262&lt;&gt;"","-"&amp;'04A_국토부원자료'!E2262,""))))</f>
        <v/>
      </c>
      <c r="D2261" s="39">
        <f>IFERROR('04A_국토부원자료'!F2262,"")</f>
        <v>0</v>
      </c>
      <c r="E2261" s="40" t="str">
        <f>IFERROR(VALUE(SUBSTITUTE('04A_국토부원자료'!G2262,",","")),"")</f>
        <v/>
      </c>
      <c r="F2261" s="41" t="str">
        <f>IFERROR(IF(AND('04A_국토부원자료'!H2262&lt;&gt;"",'04A_국토부원자료'!I2262&lt;&gt;""),DATE(INT(VALUE(SUBSTITUTE('04A_국토부원자료'!H2262,",",""))/100),MOD(VALUE(SUBSTITUTE('04A_국토부원자료'!H2262,",","")),100),VALUE(SUBSTITUTE('04A_국토부원자료'!I2262,",",""))),""),"")</f>
        <v/>
      </c>
      <c r="G2261" s="42" t="str">
        <f>IFERROR(VALUE(SUBSTITUTE('04A_국토부원자료'!J2262,",","")),"")</f>
        <v/>
      </c>
      <c r="H2261" s="43" t="str">
        <f t="shared" si="70"/>
        <v/>
      </c>
      <c r="I2261" s="43" t="str">
        <f t="shared" si="71"/>
        <v/>
      </c>
      <c r="J2261" s="38" t="str">
        <f>IFERROR(VALUE(SUBSTITUTE('04A_국토부원자료'!K2262,",","")),"")</f>
        <v/>
      </c>
      <c r="K2261" s="38" t="str">
        <f>IFERROR(VALUE(SUBSTITUTE('04A_국토부원자료'!N2262,",","")),"")</f>
        <v/>
      </c>
      <c r="L2261" s="39">
        <f>IFERROR('04A_국토부원자료'!O2262,"")</f>
        <v>0</v>
      </c>
      <c r="M2261" s="39">
        <f>IFERROR('04A_국토부원자료'!Q2262,"")</f>
        <v>0</v>
      </c>
      <c r="N2261" s="38">
        <f>IF(B2261="","",IF('02_대상물건입력'!B5="",1,IF(ISNUMBER(SEARCH('02_대상물건입력'!B5,B2261)),1,0)))</f>
        <v>0</v>
      </c>
      <c r="O2261" s="38">
        <f>IF(B2261="","",IF('02_대상물건입력'!B6="",1,IF(ISNUMBER(SEARCH('02_대상물건입력'!B6,B2261)),1,0)))</f>
        <v>0</v>
      </c>
      <c r="P2261" s="38">
        <f>IF(L2261="","",IF('02_대상물건입력'!B15="",0,IF(ISNUMBER(SEARCH('02_대상물건입력'!B15,L2261)),1,0)))</f>
        <v>0</v>
      </c>
      <c r="Q2261" s="38">
        <f>IF(D2261="","",IF('02_대상물건입력'!B8="",0,IF(ISNUMBER(SEARCH('02_대상물건입력'!B8,D2261)),1,0)))</f>
        <v>0</v>
      </c>
      <c r="R2261" s="44" t="str">
        <f>IFERROR(ABS(E2261-'02_대상물건입력'!B11)/'02_대상물건입력'!B11,"")</f>
        <v/>
      </c>
      <c r="S2261" s="38" t="str">
        <f>IFERROR(ABS(J2261-'02_대상물건입력'!B10),"")</f>
        <v/>
      </c>
      <c r="T2261" s="38" t="str">
        <f>IFERROR(ABS('01_설정'!B4-F2261),"")</f>
        <v/>
      </c>
      <c r="U2261" s="38" t="str">
        <f>IFERROR(ABS(K2261-YEAR('02_대상물건입력'!B14)),"")</f>
        <v/>
      </c>
      <c r="V2261" s="38" t="str">
        <f>IF(B2261="","",IF(AND(E2261&gt;0,F2261&gt;0,H2261&gt;0,OR('04A_국토부원자료'!P2262="",'04A_국토부원자료'!P2262="-"),IF('01_설정'!B10=1,N2261=1,TRUE),R2261&lt;='01_설정'!B5,S2261&lt;='01_설정'!B6,T2261&lt;='01_설정'!B7,U2261&lt;='01_설정'!B8),"Y",""))</f>
        <v/>
      </c>
      <c r="W2261" s="40" t="str">
        <f>IF(V2261&lt;&gt;"Y","",MAX(0,(1-R2261/'01_설정'!B5))*'01_설정'!B14+MAX(0,(1-S2261/'01_설정'!B6))*'01_설정'!B15+MAX(0,(1-T2261/'01_설정'!B7))*'01_설정'!B16+MAX(0,(1-U2261/'01_설정'!B8))*'01_설정'!B17+O2261*'01_설정'!B11+Q2261*'01_설정'!B12+P2261*'01_설정'!B13)</f>
        <v/>
      </c>
      <c r="X2261" s="38" t="str">
        <f>IF(W2261="","",1+COUNTIFS($W$4:$W$3003,"&gt;"&amp;W2261)+COUNTIFS($W$4:W2261,W2261)-1)</f>
        <v/>
      </c>
    </row>
    <row r="2262" spans="1:24" ht="16.5">
      <c r="A2262" s="38" t="str">
        <f>IF('04A_국토부원자료'!A2263="","",ROW()-3)</f>
        <v/>
      </c>
      <c r="B2262" s="39">
        <f>IFERROR('04A_국토부원자료'!B2263,"")</f>
        <v>0</v>
      </c>
      <c r="C2262" s="39" t="str">
        <f>IF(B2262="","",IF('04A_국토부원자료'!C2263&lt;&gt;"",'04A_국토부원자료'!C2263,TRIM('04A_국토부원자료'!D2263&amp;IF('04A_국토부원자료'!E2263&lt;&gt;"","-"&amp;'04A_국토부원자료'!E2263,""))))</f>
        <v/>
      </c>
      <c r="D2262" s="39">
        <f>IFERROR('04A_국토부원자료'!F2263,"")</f>
        <v>0</v>
      </c>
      <c r="E2262" s="40" t="str">
        <f>IFERROR(VALUE(SUBSTITUTE('04A_국토부원자료'!G2263,",","")),"")</f>
        <v/>
      </c>
      <c r="F2262" s="41" t="str">
        <f>IFERROR(IF(AND('04A_국토부원자료'!H2263&lt;&gt;"",'04A_국토부원자료'!I2263&lt;&gt;""),DATE(INT(VALUE(SUBSTITUTE('04A_국토부원자료'!H2263,",",""))/100),MOD(VALUE(SUBSTITUTE('04A_국토부원자료'!H2263,",","")),100),VALUE(SUBSTITUTE('04A_국토부원자료'!I2263,",",""))),""),"")</f>
        <v/>
      </c>
      <c r="G2262" s="42" t="str">
        <f>IFERROR(VALUE(SUBSTITUTE('04A_국토부원자료'!J2263,",","")),"")</f>
        <v/>
      </c>
      <c r="H2262" s="43" t="str">
        <f t="shared" si="70"/>
        <v/>
      </c>
      <c r="I2262" s="43" t="str">
        <f t="shared" si="71"/>
        <v/>
      </c>
      <c r="J2262" s="38" t="str">
        <f>IFERROR(VALUE(SUBSTITUTE('04A_국토부원자료'!K2263,",","")),"")</f>
        <v/>
      </c>
      <c r="K2262" s="38" t="str">
        <f>IFERROR(VALUE(SUBSTITUTE('04A_국토부원자료'!N2263,",","")),"")</f>
        <v/>
      </c>
      <c r="L2262" s="39">
        <f>IFERROR('04A_국토부원자료'!O2263,"")</f>
        <v>0</v>
      </c>
      <c r="M2262" s="39">
        <f>IFERROR('04A_국토부원자료'!Q2263,"")</f>
        <v>0</v>
      </c>
      <c r="N2262" s="38">
        <f>IF(B2262="","",IF('02_대상물건입력'!B5="",1,IF(ISNUMBER(SEARCH('02_대상물건입력'!B5,B2262)),1,0)))</f>
        <v>0</v>
      </c>
      <c r="O2262" s="38">
        <f>IF(B2262="","",IF('02_대상물건입력'!B6="",1,IF(ISNUMBER(SEARCH('02_대상물건입력'!B6,B2262)),1,0)))</f>
        <v>0</v>
      </c>
      <c r="P2262" s="38">
        <f>IF(L2262="","",IF('02_대상물건입력'!B15="",0,IF(ISNUMBER(SEARCH('02_대상물건입력'!B15,L2262)),1,0)))</f>
        <v>0</v>
      </c>
      <c r="Q2262" s="38">
        <f>IF(D2262="","",IF('02_대상물건입력'!B8="",0,IF(ISNUMBER(SEARCH('02_대상물건입력'!B8,D2262)),1,0)))</f>
        <v>0</v>
      </c>
      <c r="R2262" s="44" t="str">
        <f>IFERROR(ABS(E2262-'02_대상물건입력'!B11)/'02_대상물건입력'!B11,"")</f>
        <v/>
      </c>
      <c r="S2262" s="38" t="str">
        <f>IFERROR(ABS(J2262-'02_대상물건입력'!B10),"")</f>
        <v/>
      </c>
      <c r="T2262" s="38" t="str">
        <f>IFERROR(ABS('01_설정'!B4-F2262),"")</f>
        <v/>
      </c>
      <c r="U2262" s="38" t="str">
        <f>IFERROR(ABS(K2262-YEAR('02_대상물건입력'!B14)),"")</f>
        <v/>
      </c>
      <c r="V2262" s="38" t="str">
        <f>IF(B2262="","",IF(AND(E2262&gt;0,F2262&gt;0,H2262&gt;0,OR('04A_국토부원자료'!P2263="",'04A_국토부원자료'!P2263="-"),IF('01_설정'!B10=1,N2262=1,TRUE),R2262&lt;='01_설정'!B5,S2262&lt;='01_설정'!B6,T2262&lt;='01_설정'!B7,U2262&lt;='01_설정'!B8),"Y",""))</f>
        <v/>
      </c>
      <c r="W2262" s="40" t="str">
        <f>IF(V2262&lt;&gt;"Y","",MAX(0,(1-R2262/'01_설정'!B5))*'01_설정'!B14+MAX(0,(1-S2262/'01_설정'!B6))*'01_설정'!B15+MAX(0,(1-T2262/'01_설정'!B7))*'01_설정'!B16+MAX(0,(1-U2262/'01_설정'!B8))*'01_설정'!B17+O2262*'01_설정'!B11+Q2262*'01_설정'!B12+P2262*'01_설정'!B13)</f>
        <v/>
      </c>
      <c r="X2262" s="38" t="str">
        <f>IF(W2262="","",1+COUNTIFS($W$4:$W$3003,"&gt;"&amp;W2262)+COUNTIFS($W$4:W2262,W2262)-1)</f>
        <v/>
      </c>
    </row>
    <row r="2263" spans="1:24" ht="16.5">
      <c r="A2263" s="38" t="str">
        <f>IF('04A_국토부원자료'!A2264="","",ROW()-3)</f>
        <v/>
      </c>
      <c r="B2263" s="39">
        <f>IFERROR('04A_국토부원자료'!B2264,"")</f>
        <v>0</v>
      </c>
      <c r="C2263" s="39" t="str">
        <f>IF(B2263="","",IF('04A_국토부원자료'!C2264&lt;&gt;"",'04A_국토부원자료'!C2264,TRIM('04A_국토부원자료'!D2264&amp;IF('04A_국토부원자료'!E2264&lt;&gt;"","-"&amp;'04A_국토부원자료'!E2264,""))))</f>
        <v/>
      </c>
      <c r="D2263" s="39">
        <f>IFERROR('04A_국토부원자료'!F2264,"")</f>
        <v>0</v>
      </c>
      <c r="E2263" s="40" t="str">
        <f>IFERROR(VALUE(SUBSTITUTE('04A_국토부원자료'!G2264,",","")),"")</f>
        <v/>
      </c>
      <c r="F2263" s="41" t="str">
        <f>IFERROR(IF(AND('04A_국토부원자료'!H2264&lt;&gt;"",'04A_국토부원자료'!I2264&lt;&gt;""),DATE(INT(VALUE(SUBSTITUTE('04A_국토부원자료'!H2264,",",""))/100),MOD(VALUE(SUBSTITUTE('04A_국토부원자료'!H2264,",","")),100),VALUE(SUBSTITUTE('04A_국토부원자료'!I2264,",",""))),""),"")</f>
        <v/>
      </c>
      <c r="G2263" s="42" t="str">
        <f>IFERROR(VALUE(SUBSTITUTE('04A_국토부원자료'!J2264,",","")),"")</f>
        <v/>
      </c>
      <c r="H2263" s="43" t="str">
        <f t="shared" si="70"/>
        <v/>
      </c>
      <c r="I2263" s="43" t="str">
        <f t="shared" si="71"/>
        <v/>
      </c>
      <c r="J2263" s="38" t="str">
        <f>IFERROR(VALUE(SUBSTITUTE('04A_국토부원자료'!K2264,",","")),"")</f>
        <v/>
      </c>
      <c r="K2263" s="38" t="str">
        <f>IFERROR(VALUE(SUBSTITUTE('04A_국토부원자료'!N2264,",","")),"")</f>
        <v/>
      </c>
      <c r="L2263" s="39">
        <f>IFERROR('04A_국토부원자료'!O2264,"")</f>
        <v>0</v>
      </c>
      <c r="M2263" s="39">
        <f>IFERROR('04A_국토부원자료'!Q2264,"")</f>
        <v>0</v>
      </c>
      <c r="N2263" s="38">
        <f>IF(B2263="","",IF('02_대상물건입력'!B5="",1,IF(ISNUMBER(SEARCH('02_대상물건입력'!B5,B2263)),1,0)))</f>
        <v>0</v>
      </c>
      <c r="O2263" s="38">
        <f>IF(B2263="","",IF('02_대상물건입력'!B6="",1,IF(ISNUMBER(SEARCH('02_대상물건입력'!B6,B2263)),1,0)))</f>
        <v>0</v>
      </c>
      <c r="P2263" s="38">
        <f>IF(L2263="","",IF('02_대상물건입력'!B15="",0,IF(ISNUMBER(SEARCH('02_대상물건입력'!B15,L2263)),1,0)))</f>
        <v>0</v>
      </c>
      <c r="Q2263" s="38">
        <f>IF(D2263="","",IF('02_대상물건입력'!B8="",0,IF(ISNUMBER(SEARCH('02_대상물건입력'!B8,D2263)),1,0)))</f>
        <v>0</v>
      </c>
      <c r="R2263" s="44" t="str">
        <f>IFERROR(ABS(E2263-'02_대상물건입력'!B11)/'02_대상물건입력'!B11,"")</f>
        <v/>
      </c>
      <c r="S2263" s="38" t="str">
        <f>IFERROR(ABS(J2263-'02_대상물건입력'!B10),"")</f>
        <v/>
      </c>
      <c r="T2263" s="38" t="str">
        <f>IFERROR(ABS('01_설정'!B4-F2263),"")</f>
        <v/>
      </c>
      <c r="U2263" s="38" t="str">
        <f>IFERROR(ABS(K2263-YEAR('02_대상물건입력'!B14)),"")</f>
        <v/>
      </c>
      <c r="V2263" s="38" t="str">
        <f>IF(B2263="","",IF(AND(E2263&gt;0,F2263&gt;0,H2263&gt;0,OR('04A_국토부원자료'!P2264="",'04A_국토부원자료'!P2264="-"),IF('01_설정'!B10=1,N2263=1,TRUE),R2263&lt;='01_설정'!B5,S2263&lt;='01_설정'!B6,T2263&lt;='01_설정'!B7,U2263&lt;='01_설정'!B8),"Y",""))</f>
        <v/>
      </c>
      <c r="W2263" s="40" t="str">
        <f>IF(V2263&lt;&gt;"Y","",MAX(0,(1-R2263/'01_설정'!B5))*'01_설정'!B14+MAX(0,(1-S2263/'01_설정'!B6))*'01_설정'!B15+MAX(0,(1-T2263/'01_설정'!B7))*'01_설정'!B16+MAX(0,(1-U2263/'01_설정'!B8))*'01_설정'!B17+O2263*'01_설정'!B11+Q2263*'01_설정'!B12+P2263*'01_설정'!B13)</f>
        <v/>
      </c>
      <c r="X2263" s="38" t="str">
        <f>IF(W2263="","",1+COUNTIFS($W$4:$W$3003,"&gt;"&amp;W2263)+COUNTIFS($W$4:W2263,W2263)-1)</f>
        <v/>
      </c>
    </row>
    <row r="2264" spans="1:24" ht="16.5">
      <c r="A2264" s="38" t="str">
        <f>IF('04A_국토부원자료'!A2265="","",ROW()-3)</f>
        <v/>
      </c>
      <c r="B2264" s="39">
        <f>IFERROR('04A_국토부원자료'!B2265,"")</f>
        <v>0</v>
      </c>
      <c r="C2264" s="39" t="str">
        <f>IF(B2264="","",IF('04A_국토부원자료'!C2265&lt;&gt;"",'04A_국토부원자료'!C2265,TRIM('04A_국토부원자료'!D2265&amp;IF('04A_국토부원자료'!E2265&lt;&gt;"","-"&amp;'04A_국토부원자료'!E2265,""))))</f>
        <v/>
      </c>
      <c r="D2264" s="39">
        <f>IFERROR('04A_국토부원자료'!F2265,"")</f>
        <v>0</v>
      </c>
      <c r="E2264" s="40" t="str">
        <f>IFERROR(VALUE(SUBSTITUTE('04A_국토부원자료'!G2265,",","")),"")</f>
        <v/>
      </c>
      <c r="F2264" s="41" t="str">
        <f>IFERROR(IF(AND('04A_국토부원자료'!H2265&lt;&gt;"",'04A_국토부원자료'!I2265&lt;&gt;""),DATE(INT(VALUE(SUBSTITUTE('04A_국토부원자료'!H2265,",",""))/100),MOD(VALUE(SUBSTITUTE('04A_국토부원자료'!H2265,",","")),100),VALUE(SUBSTITUTE('04A_국토부원자료'!I2265,",",""))),""),"")</f>
        <v/>
      </c>
      <c r="G2264" s="42" t="str">
        <f>IFERROR(VALUE(SUBSTITUTE('04A_국토부원자료'!J2265,",","")),"")</f>
        <v/>
      </c>
      <c r="H2264" s="43" t="str">
        <f t="shared" si="70"/>
        <v/>
      </c>
      <c r="I2264" s="43" t="str">
        <f t="shared" si="71"/>
        <v/>
      </c>
      <c r="J2264" s="38" t="str">
        <f>IFERROR(VALUE(SUBSTITUTE('04A_국토부원자료'!K2265,",","")),"")</f>
        <v/>
      </c>
      <c r="K2264" s="38" t="str">
        <f>IFERROR(VALUE(SUBSTITUTE('04A_국토부원자료'!N2265,",","")),"")</f>
        <v/>
      </c>
      <c r="L2264" s="39">
        <f>IFERROR('04A_국토부원자료'!O2265,"")</f>
        <v>0</v>
      </c>
      <c r="M2264" s="39">
        <f>IFERROR('04A_국토부원자료'!Q2265,"")</f>
        <v>0</v>
      </c>
      <c r="N2264" s="38">
        <f>IF(B2264="","",IF('02_대상물건입력'!B5="",1,IF(ISNUMBER(SEARCH('02_대상물건입력'!B5,B2264)),1,0)))</f>
        <v>0</v>
      </c>
      <c r="O2264" s="38">
        <f>IF(B2264="","",IF('02_대상물건입력'!B6="",1,IF(ISNUMBER(SEARCH('02_대상물건입력'!B6,B2264)),1,0)))</f>
        <v>0</v>
      </c>
      <c r="P2264" s="38">
        <f>IF(L2264="","",IF('02_대상물건입력'!B15="",0,IF(ISNUMBER(SEARCH('02_대상물건입력'!B15,L2264)),1,0)))</f>
        <v>0</v>
      </c>
      <c r="Q2264" s="38">
        <f>IF(D2264="","",IF('02_대상물건입력'!B8="",0,IF(ISNUMBER(SEARCH('02_대상물건입력'!B8,D2264)),1,0)))</f>
        <v>0</v>
      </c>
      <c r="R2264" s="44" t="str">
        <f>IFERROR(ABS(E2264-'02_대상물건입력'!B11)/'02_대상물건입력'!B11,"")</f>
        <v/>
      </c>
      <c r="S2264" s="38" t="str">
        <f>IFERROR(ABS(J2264-'02_대상물건입력'!B10),"")</f>
        <v/>
      </c>
      <c r="T2264" s="38" t="str">
        <f>IFERROR(ABS('01_설정'!B4-F2264),"")</f>
        <v/>
      </c>
      <c r="U2264" s="38" t="str">
        <f>IFERROR(ABS(K2264-YEAR('02_대상물건입력'!B14)),"")</f>
        <v/>
      </c>
      <c r="V2264" s="38" t="str">
        <f>IF(B2264="","",IF(AND(E2264&gt;0,F2264&gt;0,H2264&gt;0,OR('04A_국토부원자료'!P2265="",'04A_국토부원자료'!P2265="-"),IF('01_설정'!B10=1,N2264=1,TRUE),R2264&lt;='01_설정'!B5,S2264&lt;='01_설정'!B6,T2264&lt;='01_설정'!B7,U2264&lt;='01_설정'!B8),"Y",""))</f>
        <v/>
      </c>
      <c r="W2264" s="40" t="str">
        <f>IF(V2264&lt;&gt;"Y","",MAX(0,(1-R2264/'01_설정'!B5))*'01_설정'!B14+MAX(0,(1-S2264/'01_설정'!B6))*'01_설정'!B15+MAX(0,(1-T2264/'01_설정'!B7))*'01_설정'!B16+MAX(0,(1-U2264/'01_설정'!B8))*'01_설정'!B17+O2264*'01_설정'!B11+Q2264*'01_설정'!B12+P2264*'01_설정'!B13)</f>
        <v/>
      </c>
      <c r="X2264" s="38" t="str">
        <f>IF(W2264="","",1+COUNTIFS($W$4:$W$3003,"&gt;"&amp;W2264)+COUNTIFS($W$4:W2264,W2264)-1)</f>
        <v/>
      </c>
    </row>
    <row r="2265" spans="1:24" ht="16.5">
      <c r="A2265" s="38" t="str">
        <f>IF('04A_국토부원자료'!A2266="","",ROW()-3)</f>
        <v/>
      </c>
      <c r="B2265" s="39">
        <f>IFERROR('04A_국토부원자료'!B2266,"")</f>
        <v>0</v>
      </c>
      <c r="C2265" s="39" t="str">
        <f>IF(B2265="","",IF('04A_국토부원자료'!C2266&lt;&gt;"",'04A_국토부원자료'!C2266,TRIM('04A_국토부원자료'!D2266&amp;IF('04A_국토부원자료'!E2266&lt;&gt;"","-"&amp;'04A_국토부원자료'!E2266,""))))</f>
        <v/>
      </c>
      <c r="D2265" s="39">
        <f>IFERROR('04A_국토부원자료'!F2266,"")</f>
        <v>0</v>
      </c>
      <c r="E2265" s="40" t="str">
        <f>IFERROR(VALUE(SUBSTITUTE('04A_국토부원자료'!G2266,",","")),"")</f>
        <v/>
      </c>
      <c r="F2265" s="41" t="str">
        <f>IFERROR(IF(AND('04A_국토부원자료'!H2266&lt;&gt;"",'04A_국토부원자료'!I2266&lt;&gt;""),DATE(INT(VALUE(SUBSTITUTE('04A_국토부원자료'!H2266,",",""))/100),MOD(VALUE(SUBSTITUTE('04A_국토부원자료'!H2266,",","")),100),VALUE(SUBSTITUTE('04A_국토부원자료'!I2266,",",""))),""),"")</f>
        <v/>
      </c>
      <c r="G2265" s="42" t="str">
        <f>IFERROR(VALUE(SUBSTITUTE('04A_국토부원자료'!J2266,",","")),"")</f>
        <v/>
      </c>
      <c r="H2265" s="43" t="str">
        <f t="shared" si="70"/>
        <v/>
      </c>
      <c r="I2265" s="43" t="str">
        <f t="shared" si="71"/>
        <v/>
      </c>
      <c r="J2265" s="38" t="str">
        <f>IFERROR(VALUE(SUBSTITUTE('04A_국토부원자료'!K2266,",","")),"")</f>
        <v/>
      </c>
      <c r="K2265" s="38" t="str">
        <f>IFERROR(VALUE(SUBSTITUTE('04A_국토부원자료'!N2266,",","")),"")</f>
        <v/>
      </c>
      <c r="L2265" s="39">
        <f>IFERROR('04A_국토부원자료'!O2266,"")</f>
        <v>0</v>
      </c>
      <c r="M2265" s="39">
        <f>IFERROR('04A_국토부원자료'!Q2266,"")</f>
        <v>0</v>
      </c>
      <c r="N2265" s="38">
        <f>IF(B2265="","",IF('02_대상물건입력'!B5="",1,IF(ISNUMBER(SEARCH('02_대상물건입력'!B5,B2265)),1,0)))</f>
        <v>0</v>
      </c>
      <c r="O2265" s="38">
        <f>IF(B2265="","",IF('02_대상물건입력'!B6="",1,IF(ISNUMBER(SEARCH('02_대상물건입력'!B6,B2265)),1,0)))</f>
        <v>0</v>
      </c>
      <c r="P2265" s="38">
        <f>IF(L2265="","",IF('02_대상물건입력'!B15="",0,IF(ISNUMBER(SEARCH('02_대상물건입력'!B15,L2265)),1,0)))</f>
        <v>0</v>
      </c>
      <c r="Q2265" s="38">
        <f>IF(D2265="","",IF('02_대상물건입력'!B8="",0,IF(ISNUMBER(SEARCH('02_대상물건입력'!B8,D2265)),1,0)))</f>
        <v>0</v>
      </c>
      <c r="R2265" s="44" t="str">
        <f>IFERROR(ABS(E2265-'02_대상물건입력'!B11)/'02_대상물건입력'!B11,"")</f>
        <v/>
      </c>
      <c r="S2265" s="38" t="str">
        <f>IFERROR(ABS(J2265-'02_대상물건입력'!B10),"")</f>
        <v/>
      </c>
      <c r="T2265" s="38" t="str">
        <f>IFERROR(ABS('01_설정'!B4-F2265),"")</f>
        <v/>
      </c>
      <c r="U2265" s="38" t="str">
        <f>IFERROR(ABS(K2265-YEAR('02_대상물건입력'!B14)),"")</f>
        <v/>
      </c>
      <c r="V2265" s="38" t="str">
        <f>IF(B2265="","",IF(AND(E2265&gt;0,F2265&gt;0,H2265&gt;0,OR('04A_국토부원자료'!P2266="",'04A_국토부원자료'!P2266="-"),IF('01_설정'!B10=1,N2265=1,TRUE),R2265&lt;='01_설정'!B5,S2265&lt;='01_설정'!B6,T2265&lt;='01_설정'!B7,U2265&lt;='01_설정'!B8),"Y",""))</f>
        <v/>
      </c>
      <c r="W2265" s="40" t="str">
        <f>IF(V2265&lt;&gt;"Y","",MAX(0,(1-R2265/'01_설정'!B5))*'01_설정'!B14+MAX(0,(1-S2265/'01_설정'!B6))*'01_설정'!B15+MAX(0,(1-T2265/'01_설정'!B7))*'01_설정'!B16+MAX(0,(1-U2265/'01_설정'!B8))*'01_설정'!B17+O2265*'01_설정'!B11+Q2265*'01_설정'!B12+P2265*'01_설정'!B13)</f>
        <v/>
      </c>
      <c r="X2265" s="38" t="str">
        <f>IF(W2265="","",1+COUNTIFS($W$4:$W$3003,"&gt;"&amp;W2265)+COUNTIFS($W$4:W2265,W2265)-1)</f>
        <v/>
      </c>
    </row>
    <row r="2266" spans="1:24" ht="16.5">
      <c r="A2266" s="38" t="str">
        <f>IF('04A_국토부원자료'!A2267="","",ROW()-3)</f>
        <v/>
      </c>
      <c r="B2266" s="39">
        <f>IFERROR('04A_국토부원자료'!B2267,"")</f>
        <v>0</v>
      </c>
      <c r="C2266" s="39" t="str">
        <f>IF(B2266="","",IF('04A_국토부원자료'!C2267&lt;&gt;"",'04A_국토부원자료'!C2267,TRIM('04A_국토부원자료'!D2267&amp;IF('04A_국토부원자료'!E2267&lt;&gt;"","-"&amp;'04A_국토부원자료'!E2267,""))))</f>
        <v/>
      </c>
      <c r="D2266" s="39">
        <f>IFERROR('04A_국토부원자료'!F2267,"")</f>
        <v>0</v>
      </c>
      <c r="E2266" s="40" t="str">
        <f>IFERROR(VALUE(SUBSTITUTE('04A_국토부원자료'!G2267,",","")),"")</f>
        <v/>
      </c>
      <c r="F2266" s="41" t="str">
        <f>IFERROR(IF(AND('04A_국토부원자료'!H2267&lt;&gt;"",'04A_국토부원자료'!I2267&lt;&gt;""),DATE(INT(VALUE(SUBSTITUTE('04A_국토부원자료'!H2267,",",""))/100),MOD(VALUE(SUBSTITUTE('04A_국토부원자료'!H2267,",","")),100),VALUE(SUBSTITUTE('04A_국토부원자료'!I2267,",",""))),""),"")</f>
        <v/>
      </c>
      <c r="G2266" s="42" t="str">
        <f>IFERROR(VALUE(SUBSTITUTE('04A_국토부원자료'!J2267,",","")),"")</f>
        <v/>
      </c>
      <c r="H2266" s="43" t="str">
        <f t="shared" si="70"/>
        <v/>
      </c>
      <c r="I2266" s="43" t="str">
        <f t="shared" si="71"/>
        <v/>
      </c>
      <c r="J2266" s="38" t="str">
        <f>IFERROR(VALUE(SUBSTITUTE('04A_국토부원자료'!K2267,",","")),"")</f>
        <v/>
      </c>
      <c r="K2266" s="38" t="str">
        <f>IFERROR(VALUE(SUBSTITUTE('04A_국토부원자료'!N2267,",","")),"")</f>
        <v/>
      </c>
      <c r="L2266" s="39">
        <f>IFERROR('04A_국토부원자료'!O2267,"")</f>
        <v>0</v>
      </c>
      <c r="M2266" s="39">
        <f>IFERROR('04A_국토부원자료'!Q2267,"")</f>
        <v>0</v>
      </c>
      <c r="N2266" s="38">
        <f>IF(B2266="","",IF('02_대상물건입력'!B5="",1,IF(ISNUMBER(SEARCH('02_대상물건입력'!B5,B2266)),1,0)))</f>
        <v>0</v>
      </c>
      <c r="O2266" s="38">
        <f>IF(B2266="","",IF('02_대상물건입력'!B6="",1,IF(ISNUMBER(SEARCH('02_대상물건입력'!B6,B2266)),1,0)))</f>
        <v>0</v>
      </c>
      <c r="P2266" s="38">
        <f>IF(L2266="","",IF('02_대상물건입력'!B15="",0,IF(ISNUMBER(SEARCH('02_대상물건입력'!B15,L2266)),1,0)))</f>
        <v>0</v>
      </c>
      <c r="Q2266" s="38">
        <f>IF(D2266="","",IF('02_대상물건입력'!B8="",0,IF(ISNUMBER(SEARCH('02_대상물건입력'!B8,D2266)),1,0)))</f>
        <v>0</v>
      </c>
      <c r="R2266" s="44" t="str">
        <f>IFERROR(ABS(E2266-'02_대상물건입력'!B11)/'02_대상물건입력'!B11,"")</f>
        <v/>
      </c>
      <c r="S2266" s="38" t="str">
        <f>IFERROR(ABS(J2266-'02_대상물건입력'!B10),"")</f>
        <v/>
      </c>
      <c r="T2266" s="38" t="str">
        <f>IFERROR(ABS('01_설정'!B4-F2266),"")</f>
        <v/>
      </c>
      <c r="U2266" s="38" t="str">
        <f>IFERROR(ABS(K2266-YEAR('02_대상물건입력'!B14)),"")</f>
        <v/>
      </c>
      <c r="V2266" s="38" t="str">
        <f>IF(B2266="","",IF(AND(E2266&gt;0,F2266&gt;0,H2266&gt;0,OR('04A_국토부원자료'!P2267="",'04A_국토부원자료'!P2267="-"),IF('01_설정'!B10=1,N2266=1,TRUE),R2266&lt;='01_설정'!B5,S2266&lt;='01_설정'!B6,T2266&lt;='01_설정'!B7,U2266&lt;='01_설정'!B8),"Y",""))</f>
        <v/>
      </c>
      <c r="W2266" s="40" t="str">
        <f>IF(V2266&lt;&gt;"Y","",MAX(0,(1-R2266/'01_설정'!B5))*'01_설정'!B14+MAX(0,(1-S2266/'01_설정'!B6))*'01_설정'!B15+MAX(0,(1-T2266/'01_설정'!B7))*'01_설정'!B16+MAX(0,(1-U2266/'01_설정'!B8))*'01_설정'!B17+O2266*'01_설정'!B11+Q2266*'01_설정'!B12+P2266*'01_설정'!B13)</f>
        <v/>
      </c>
      <c r="X2266" s="38" t="str">
        <f>IF(W2266="","",1+COUNTIFS($W$4:$W$3003,"&gt;"&amp;W2266)+COUNTIFS($W$4:W2266,W2266)-1)</f>
        <v/>
      </c>
    </row>
    <row r="2267" spans="1:24" ht="16.5">
      <c r="A2267" s="38" t="str">
        <f>IF('04A_국토부원자료'!A2268="","",ROW()-3)</f>
        <v/>
      </c>
      <c r="B2267" s="39">
        <f>IFERROR('04A_국토부원자료'!B2268,"")</f>
        <v>0</v>
      </c>
      <c r="C2267" s="39" t="str">
        <f>IF(B2267="","",IF('04A_국토부원자료'!C2268&lt;&gt;"",'04A_국토부원자료'!C2268,TRIM('04A_국토부원자료'!D2268&amp;IF('04A_국토부원자료'!E2268&lt;&gt;"","-"&amp;'04A_국토부원자료'!E2268,""))))</f>
        <v/>
      </c>
      <c r="D2267" s="39">
        <f>IFERROR('04A_국토부원자료'!F2268,"")</f>
        <v>0</v>
      </c>
      <c r="E2267" s="40" t="str">
        <f>IFERROR(VALUE(SUBSTITUTE('04A_국토부원자료'!G2268,",","")),"")</f>
        <v/>
      </c>
      <c r="F2267" s="41" t="str">
        <f>IFERROR(IF(AND('04A_국토부원자료'!H2268&lt;&gt;"",'04A_국토부원자료'!I2268&lt;&gt;""),DATE(INT(VALUE(SUBSTITUTE('04A_국토부원자료'!H2268,",",""))/100),MOD(VALUE(SUBSTITUTE('04A_국토부원자료'!H2268,",","")),100),VALUE(SUBSTITUTE('04A_국토부원자료'!I2268,",",""))),""),"")</f>
        <v/>
      </c>
      <c r="G2267" s="42" t="str">
        <f>IFERROR(VALUE(SUBSTITUTE('04A_국토부원자료'!J2268,",","")),"")</f>
        <v/>
      </c>
      <c r="H2267" s="43" t="str">
        <f t="shared" si="70"/>
        <v/>
      </c>
      <c r="I2267" s="43" t="str">
        <f t="shared" si="71"/>
        <v/>
      </c>
      <c r="J2267" s="38" t="str">
        <f>IFERROR(VALUE(SUBSTITUTE('04A_국토부원자료'!K2268,",","")),"")</f>
        <v/>
      </c>
      <c r="K2267" s="38" t="str">
        <f>IFERROR(VALUE(SUBSTITUTE('04A_국토부원자료'!N2268,",","")),"")</f>
        <v/>
      </c>
      <c r="L2267" s="39">
        <f>IFERROR('04A_국토부원자료'!O2268,"")</f>
        <v>0</v>
      </c>
      <c r="M2267" s="39">
        <f>IFERROR('04A_국토부원자료'!Q2268,"")</f>
        <v>0</v>
      </c>
      <c r="N2267" s="38">
        <f>IF(B2267="","",IF('02_대상물건입력'!B5="",1,IF(ISNUMBER(SEARCH('02_대상물건입력'!B5,B2267)),1,0)))</f>
        <v>0</v>
      </c>
      <c r="O2267" s="38">
        <f>IF(B2267="","",IF('02_대상물건입력'!B6="",1,IF(ISNUMBER(SEARCH('02_대상물건입력'!B6,B2267)),1,0)))</f>
        <v>0</v>
      </c>
      <c r="P2267" s="38">
        <f>IF(L2267="","",IF('02_대상물건입력'!B15="",0,IF(ISNUMBER(SEARCH('02_대상물건입력'!B15,L2267)),1,0)))</f>
        <v>0</v>
      </c>
      <c r="Q2267" s="38">
        <f>IF(D2267="","",IF('02_대상물건입력'!B8="",0,IF(ISNUMBER(SEARCH('02_대상물건입력'!B8,D2267)),1,0)))</f>
        <v>0</v>
      </c>
      <c r="R2267" s="44" t="str">
        <f>IFERROR(ABS(E2267-'02_대상물건입력'!B11)/'02_대상물건입력'!B11,"")</f>
        <v/>
      </c>
      <c r="S2267" s="38" t="str">
        <f>IFERROR(ABS(J2267-'02_대상물건입력'!B10),"")</f>
        <v/>
      </c>
      <c r="T2267" s="38" t="str">
        <f>IFERROR(ABS('01_설정'!B4-F2267),"")</f>
        <v/>
      </c>
      <c r="U2267" s="38" t="str">
        <f>IFERROR(ABS(K2267-YEAR('02_대상물건입력'!B14)),"")</f>
        <v/>
      </c>
      <c r="V2267" s="38" t="str">
        <f>IF(B2267="","",IF(AND(E2267&gt;0,F2267&gt;0,H2267&gt;0,OR('04A_국토부원자료'!P2268="",'04A_국토부원자료'!P2268="-"),IF('01_설정'!B10=1,N2267=1,TRUE),R2267&lt;='01_설정'!B5,S2267&lt;='01_설정'!B6,T2267&lt;='01_설정'!B7,U2267&lt;='01_설정'!B8),"Y",""))</f>
        <v/>
      </c>
      <c r="W2267" s="40" t="str">
        <f>IF(V2267&lt;&gt;"Y","",MAX(0,(1-R2267/'01_설정'!B5))*'01_설정'!B14+MAX(0,(1-S2267/'01_설정'!B6))*'01_설정'!B15+MAX(0,(1-T2267/'01_설정'!B7))*'01_설정'!B16+MAX(0,(1-U2267/'01_설정'!B8))*'01_설정'!B17+O2267*'01_설정'!B11+Q2267*'01_설정'!B12+P2267*'01_설정'!B13)</f>
        <v/>
      </c>
      <c r="X2267" s="38" t="str">
        <f>IF(W2267="","",1+COUNTIFS($W$4:$W$3003,"&gt;"&amp;W2267)+COUNTIFS($W$4:W2267,W2267)-1)</f>
        <v/>
      </c>
    </row>
    <row r="2268" spans="1:24" ht="16.5">
      <c r="A2268" s="38" t="str">
        <f>IF('04A_국토부원자료'!A2269="","",ROW()-3)</f>
        <v/>
      </c>
      <c r="B2268" s="39">
        <f>IFERROR('04A_국토부원자료'!B2269,"")</f>
        <v>0</v>
      </c>
      <c r="C2268" s="39" t="str">
        <f>IF(B2268="","",IF('04A_국토부원자료'!C2269&lt;&gt;"",'04A_국토부원자료'!C2269,TRIM('04A_국토부원자료'!D2269&amp;IF('04A_국토부원자료'!E2269&lt;&gt;"","-"&amp;'04A_국토부원자료'!E2269,""))))</f>
        <v/>
      </c>
      <c r="D2268" s="39">
        <f>IFERROR('04A_국토부원자료'!F2269,"")</f>
        <v>0</v>
      </c>
      <c r="E2268" s="40" t="str">
        <f>IFERROR(VALUE(SUBSTITUTE('04A_국토부원자료'!G2269,",","")),"")</f>
        <v/>
      </c>
      <c r="F2268" s="41" t="str">
        <f>IFERROR(IF(AND('04A_국토부원자료'!H2269&lt;&gt;"",'04A_국토부원자료'!I2269&lt;&gt;""),DATE(INT(VALUE(SUBSTITUTE('04A_국토부원자료'!H2269,",",""))/100),MOD(VALUE(SUBSTITUTE('04A_국토부원자료'!H2269,",","")),100),VALUE(SUBSTITUTE('04A_국토부원자료'!I2269,",",""))),""),"")</f>
        <v/>
      </c>
      <c r="G2268" s="42" t="str">
        <f>IFERROR(VALUE(SUBSTITUTE('04A_국토부원자료'!J2269,",","")),"")</f>
        <v/>
      </c>
      <c r="H2268" s="43" t="str">
        <f t="shared" si="70"/>
        <v/>
      </c>
      <c r="I2268" s="43" t="str">
        <f t="shared" si="71"/>
        <v/>
      </c>
      <c r="J2268" s="38" t="str">
        <f>IFERROR(VALUE(SUBSTITUTE('04A_국토부원자료'!K2269,",","")),"")</f>
        <v/>
      </c>
      <c r="K2268" s="38" t="str">
        <f>IFERROR(VALUE(SUBSTITUTE('04A_국토부원자료'!N2269,",","")),"")</f>
        <v/>
      </c>
      <c r="L2268" s="39">
        <f>IFERROR('04A_국토부원자료'!O2269,"")</f>
        <v>0</v>
      </c>
      <c r="M2268" s="39">
        <f>IFERROR('04A_국토부원자료'!Q2269,"")</f>
        <v>0</v>
      </c>
      <c r="N2268" s="38">
        <f>IF(B2268="","",IF('02_대상물건입력'!B5="",1,IF(ISNUMBER(SEARCH('02_대상물건입력'!B5,B2268)),1,0)))</f>
        <v>0</v>
      </c>
      <c r="O2268" s="38">
        <f>IF(B2268="","",IF('02_대상물건입력'!B6="",1,IF(ISNUMBER(SEARCH('02_대상물건입력'!B6,B2268)),1,0)))</f>
        <v>0</v>
      </c>
      <c r="P2268" s="38">
        <f>IF(L2268="","",IF('02_대상물건입력'!B15="",0,IF(ISNUMBER(SEARCH('02_대상물건입력'!B15,L2268)),1,0)))</f>
        <v>0</v>
      </c>
      <c r="Q2268" s="38">
        <f>IF(D2268="","",IF('02_대상물건입력'!B8="",0,IF(ISNUMBER(SEARCH('02_대상물건입력'!B8,D2268)),1,0)))</f>
        <v>0</v>
      </c>
      <c r="R2268" s="44" t="str">
        <f>IFERROR(ABS(E2268-'02_대상물건입력'!B11)/'02_대상물건입력'!B11,"")</f>
        <v/>
      </c>
      <c r="S2268" s="38" t="str">
        <f>IFERROR(ABS(J2268-'02_대상물건입력'!B10),"")</f>
        <v/>
      </c>
      <c r="T2268" s="38" t="str">
        <f>IFERROR(ABS('01_설정'!B4-F2268),"")</f>
        <v/>
      </c>
      <c r="U2268" s="38" t="str">
        <f>IFERROR(ABS(K2268-YEAR('02_대상물건입력'!B14)),"")</f>
        <v/>
      </c>
      <c r="V2268" s="38" t="str">
        <f>IF(B2268="","",IF(AND(E2268&gt;0,F2268&gt;0,H2268&gt;0,OR('04A_국토부원자료'!P2269="",'04A_국토부원자료'!P2269="-"),IF('01_설정'!B10=1,N2268=1,TRUE),R2268&lt;='01_설정'!B5,S2268&lt;='01_설정'!B6,T2268&lt;='01_설정'!B7,U2268&lt;='01_설정'!B8),"Y",""))</f>
        <v/>
      </c>
      <c r="W2268" s="40" t="str">
        <f>IF(V2268&lt;&gt;"Y","",MAX(0,(1-R2268/'01_설정'!B5))*'01_설정'!B14+MAX(0,(1-S2268/'01_설정'!B6))*'01_설정'!B15+MAX(0,(1-T2268/'01_설정'!B7))*'01_설정'!B16+MAX(0,(1-U2268/'01_설정'!B8))*'01_설정'!B17+O2268*'01_설정'!B11+Q2268*'01_설정'!B12+P2268*'01_설정'!B13)</f>
        <v/>
      </c>
      <c r="X2268" s="38" t="str">
        <f>IF(W2268="","",1+COUNTIFS($W$4:$W$3003,"&gt;"&amp;W2268)+COUNTIFS($W$4:W2268,W2268)-1)</f>
        <v/>
      </c>
    </row>
    <row r="2269" spans="1:24" ht="16.5">
      <c r="A2269" s="38" t="str">
        <f>IF('04A_국토부원자료'!A2270="","",ROW()-3)</f>
        <v/>
      </c>
      <c r="B2269" s="39">
        <f>IFERROR('04A_국토부원자료'!B2270,"")</f>
        <v>0</v>
      </c>
      <c r="C2269" s="39" t="str">
        <f>IF(B2269="","",IF('04A_국토부원자료'!C2270&lt;&gt;"",'04A_국토부원자료'!C2270,TRIM('04A_국토부원자료'!D2270&amp;IF('04A_국토부원자료'!E2270&lt;&gt;"","-"&amp;'04A_국토부원자료'!E2270,""))))</f>
        <v/>
      </c>
      <c r="D2269" s="39">
        <f>IFERROR('04A_국토부원자료'!F2270,"")</f>
        <v>0</v>
      </c>
      <c r="E2269" s="40" t="str">
        <f>IFERROR(VALUE(SUBSTITUTE('04A_국토부원자료'!G2270,",","")),"")</f>
        <v/>
      </c>
      <c r="F2269" s="41" t="str">
        <f>IFERROR(IF(AND('04A_국토부원자료'!H2270&lt;&gt;"",'04A_국토부원자료'!I2270&lt;&gt;""),DATE(INT(VALUE(SUBSTITUTE('04A_국토부원자료'!H2270,",",""))/100),MOD(VALUE(SUBSTITUTE('04A_국토부원자료'!H2270,",","")),100),VALUE(SUBSTITUTE('04A_국토부원자료'!I2270,",",""))),""),"")</f>
        <v/>
      </c>
      <c r="G2269" s="42" t="str">
        <f>IFERROR(VALUE(SUBSTITUTE('04A_국토부원자료'!J2270,",","")),"")</f>
        <v/>
      </c>
      <c r="H2269" s="43" t="str">
        <f t="shared" si="70"/>
        <v/>
      </c>
      <c r="I2269" s="43" t="str">
        <f t="shared" si="71"/>
        <v/>
      </c>
      <c r="J2269" s="38" t="str">
        <f>IFERROR(VALUE(SUBSTITUTE('04A_국토부원자료'!K2270,",","")),"")</f>
        <v/>
      </c>
      <c r="K2269" s="38" t="str">
        <f>IFERROR(VALUE(SUBSTITUTE('04A_국토부원자료'!N2270,",","")),"")</f>
        <v/>
      </c>
      <c r="L2269" s="39">
        <f>IFERROR('04A_국토부원자료'!O2270,"")</f>
        <v>0</v>
      </c>
      <c r="M2269" s="39">
        <f>IFERROR('04A_국토부원자료'!Q2270,"")</f>
        <v>0</v>
      </c>
      <c r="N2269" s="38">
        <f>IF(B2269="","",IF('02_대상물건입력'!B5="",1,IF(ISNUMBER(SEARCH('02_대상물건입력'!B5,B2269)),1,0)))</f>
        <v>0</v>
      </c>
      <c r="O2269" s="38">
        <f>IF(B2269="","",IF('02_대상물건입력'!B6="",1,IF(ISNUMBER(SEARCH('02_대상물건입력'!B6,B2269)),1,0)))</f>
        <v>0</v>
      </c>
      <c r="P2269" s="38">
        <f>IF(L2269="","",IF('02_대상물건입력'!B15="",0,IF(ISNUMBER(SEARCH('02_대상물건입력'!B15,L2269)),1,0)))</f>
        <v>0</v>
      </c>
      <c r="Q2269" s="38">
        <f>IF(D2269="","",IF('02_대상물건입력'!B8="",0,IF(ISNUMBER(SEARCH('02_대상물건입력'!B8,D2269)),1,0)))</f>
        <v>0</v>
      </c>
      <c r="R2269" s="44" t="str">
        <f>IFERROR(ABS(E2269-'02_대상물건입력'!B11)/'02_대상물건입력'!B11,"")</f>
        <v/>
      </c>
      <c r="S2269" s="38" t="str">
        <f>IFERROR(ABS(J2269-'02_대상물건입력'!B10),"")</f>
        <v/>
      </c>
      <c r="T2269" s="38" t="str">
        <f>IFERROR(ABS('01_설정'!B4-F2269),"")</f>
        <v/>
      </c>
      <c r="U2269" s="38" t="str">
        <f>IFERROR(ABS(K2269-YEAR('02_대상물건입력'!B14)),"")</f>
        <v/>
      </c>
      <c r="V2269" s="38" t="str">
        <f>IF(B2269="","",IF(AND(E2269&gt;0,F2269&gt;0,H2269&gt;0,OR('04A_국토부원자료'!P2270="",'04A_국토부원자료'!P2270="-"),IF('01_설정'!B10=1,N2269=1,TRUE),R2269&lt;='01_설정'!B5,S2269&lt;='01_설정'!B6,T2269&lt;='01_설정'!B7,U2269&lt;='01_설정'!B8),"Y",""))</f>
        <v/>
      </c>
      <c r="W2269" s="40" t="str">
        <f>IF(V2269&lt;&gt;"Y","",MAX(0,(1-R2269/'01_설정'!B5))*'01_설정'!B14+MAX(0,(1-S2269/'01_설정'!B6))*'01_설정'!B15+MAX(0,(1-T2269/'01_설정'!B7))*'01_설정'!B16+MAX(0,(1-U2269/'01_설정'!B8))*'01_설정'!B17+O2269*'01_설정'!B11+Q2269*'01_설정'!B12+P2269*'01_설정'!B13)</f>
        <v/>
      </c>
      <c r="X2269" s="38" t="str">
        <f>IF(W2269="","",1+COUNTIFS($W$4:$W$3003,"&gt;"&amp;W2269)+COUNTIFS($W$4:W2269,W2269)-1)</f>
        <v/>
      </c>
    </row>
    <row r="2270" spans="1:24" ht="16.5">
      <c r="A2270" s="38" t="str">
        <f>IF('04A_국토부원자료'!A2271="","",ROW()-3)</f>
        <v/>
      </c>
      <c r="B2270" s="39">
        <f>IFERROR('04A_국토부원자료'!B2271,"")</f>
        <v>0</v>
      </c>
      <c r="C2270" s="39" t="str">
        <f>IF(B2270="","",IF('04A_국토부원자료'!C2271&lt;&gt;"",'04A_국토부원자료'!C2271,TRIM('04A_국토부원자료'!D2271&amp;IF('04A_국토부원자료'!E2271&lt;&gt;"","-"&amp;'04A_국토부원자료'!E2271,""))))</f>
        <v/>
      </c>
      <c r="D2270" s="39">
        <f>IFERROR('04A_국토부원자료'!F2271,"")</f>
        <v>0</v>
      </c>
      <c r="E2270" s="40" t="str">
        <f>IFERROR(VALUE(SUBSTITUTE('04A_국토부원자료'!G2271,",","")),"")</f>
        <v/>
      </c>
      <c r="F2270" s="41" t="str">
        <f>IFERROR(IF(AND('04A_국토부원자료'!H2271&lt;&gt;"",'04A_국토부원자료'!I2271&lt;&gt;""),DATE(INT(VALUE(SUBSTITUTE('04A_국토부원자료'!H2271,",",""))/100),MOD(VALUE(SUBSTITUTE('04A_국토부원자료'!H2271,",","")),100),VALUE(SUBSTITUTE('04A_국토부원자료'!I2271,",",""))),""),"")</f>
        <v/>
      </c>
      <c r="G2270" s="42" t="str">
        <f>IFERROR(VALUE(SUBSTITUTE('04A_국토부원자료'!J2271,",","")),"")</f>
        <v/>
      </c>
      <c r="H2270" s="43" t="str">
        <f t="shared" si="70"/>
        <v/>
      </c>
      <c r="I2270" s="43" t="str">
        <f t="shared" si="71"/>
        <v/>
      </c>
      <c r="J2270" s="38" t="str">
        <f>IFERROR(VALUE(SUBSTITUTE('04A_국토부원자료'!K2271,",","")),"")</f>
        <v/>
      </c>
      <c r="K2270" s="38" t="str">
        <f>IFERROR(VALUE(SUBSTITUTE('04A_국토부원자료'!N2271,",","")),"")</f>
        <v/>
      </c>
      <c r="L2270" s="39">
        <f>IFERROR('04A_국토부원자료'!O2271,"")</f>
        <v>0</v>
      </c>
      <c r="M2270" s="39">
        <f>IFERROR('04A_국토부원자료'!Q2271,"")</f>
        <v>0</v>
      </c>
      <c r="N2270" s="38">
        <f>IF(B2270="","",IF('02_대상물건입력'!B5="",1,IF(ISNUMBER(SEARCH('02_대상물건입력'!B5,B2270)),1,0)))</f>
        <v>0</v>
      </c>
      <c r="O2270" s="38">
        <f>IF(B2270="","",IF('02_대상물건입력'!B6="",1,IF(ISNUMBER(SEARCH('02_대상물건입력'!B6,B2270)),1,0)))</f>
        <v>0</v>
      </c>
      <c r="P2270" s="38">
        <f>IF(L2270="","",IF('02_대상물건입력'!B15="",0,IF(ISNUMBER(SEARCH('02_대상물건입력'!B15,L2270)),1,0)))</f>
        <v>0</v>
      </c>
      <c r="Q2270" s="38">
        <f>IF(D2270="","",IF('02_대상물건입력'!B8="",0,IF(ISNUMBER(SEARCH('02_대상물건입력'!B8,D2270)),1,0)))</f>
        <v>0</v>
      </c>
      <c r="R2270" s="44" t="str">
        <f>IFERROR(ABS(E2270-'02_대상물건입력'!B11)/'02_대상물건입력'!B11,"")</f>
        <v/>
      </c>
      <c r="S2270" s="38" t="str">
        <f>IFERROR(ABS(J2270-'02_대상물건입력'!B10),"")</f>
        <v/>
      </c>
      <c r="T2270" s="38" t="str">
        <f>IFERROR(ABS('01_설정'!B4-F2270),"")</f>
        <v/>
      </c>
      <c r="U2270" s="38" t="str">
        <f>IFERROR(ABS(K2270-YEAR('02_대상물건입력'!B14)),"")</f>
        <v/>
      </c>
      <c r="V2270" s="38" t="str">
        <f>IF(B2270="","",IF(AND(E2270&gt;0,F2270&gt;0,H2270&gt;0,OR('04A_국토부원자료'!P2271="",'04A_국토부원자료'!P2271="-"),IF('01_설정'!B10=1,N2270=1,TRUE),R2270&lt;='01_설정'!B5,S2270&lt;='01_설정'!B6,T2270&lt;='01_설정'!B7,U2270&lt;='01_설정'!B8),"Y",""))</f>
        <v/>
      </c>
      <c r="W2270" s="40" t="str">
        <f>IF(V2270&lt;&gt;"Y","",MAX(0,(1-R2270/'01_설정'!B5))*'01_설정'!B14+MAX(0,(1-S2270/'01_설정'!B6))*'01_설정'!B15+MAX(0,(1-T2270/'01_설정'!B7))*'01_설정'!B16+MAX(0,(1-U2270/'01_설정'!B8))*'01_설정'!B17+O2270*'01_설정'!B11+Q2270*'01_설정'!B12+P2270*'01_설정'!B13)</f>
        <v/>
      </c>
      <c r="X2270" s="38" t="str">
        <f>IF(W2270="","",1+COUNTIFS($W$4:$W$3003,"&gt;"&amp;W2270)+COUNTIFS($W$4:W2270,W2270)-1)</f>
        <v/>
      </c>
    </row>
    <row r="2271" spans="1:24" ht="16.5">
      <c r="A2271" s="38" t="str">
        <f>IF('04A_국토부원자료'!A2272="","",ROW()-3)</f>
        <v/>
      </c>
      <c r="B2271" s="39">
        <f>IFERROR('04A_국토부원자료'!B2272,"")</f>
        <v>0</v>
      </c>
      <c r="C2271" s="39" t="str">
        <f>IF(B2271="","",IF('04A_국토부원자료'!C2272&lt;&gt;"",'04A_국토부원자료'!C2272,TRIM('04A_국토부원자료'!D2272&amp;IF('04A_국토부원자료'!E2272&lt;&gt;"","-"&amp;'04A_국토부원자료'!E2272,""))))</f>
        <v/>
      </c>
      <c r="D2271" s="39">
        <f>IFERROR('04A_국토부원자료'!F2272,"")</f>
        <v>0</v>
      </c>
      <c r="E2271" s="40" t="str">
        <f>IFERROR(VALUE(SUBSTITUTE('04A_국토부원자료'!G2272,",","")),"")</f>
        <v/>
      </c>
      <c r="F2271" s="41" t="str">
        <f>IFERROR(IF(AND('04A_국토부원자료'!H2272&lt;&gt;"",'04A_국토부원자료'!I2272&lt;&gt;""),DATE(INT(VALUE(SUBSTITUTE('04A_국토부원자료'!H2272,",",""))/100),MOD(VALUE(SUBSTITUTE('04A_국토부원자료'!H2272,",","")),100),VALUE(SUBSTITUTE('04A_국토부원자료'!I2272,",",""))),""),"")</f>
        <v/>
      </c>
      <c r="G2271" s="42" t="str">
        <f>IFERROR(VALUE(SUBSTITUTE('04A_국토부원자료'!J2272,",","")),"")</f>
        <v/>
      </c>
      <c r="H2271" s="43" t="str">
        <f t="shared" si="70"/>
        <v/>
      </c>
      <c r="I2271" s="43" t="str">
        <f t="shared" si="71"/>
        <v/>
      </c>
      <c r="J2271" s="38" t="str">
        <f>IFERROR(VALUE(SUBSTITUTE('04A_국토부원자료'!K2272,",","")),"")</f>
        <v/>
      </c>
      <c r="K2271" s="38" t="str">
        <f>IFERROR(VALUE(SUBSTITUTE('04A_국토부원자료'!N2272,",","")),"")</f>
        <v/>
      </c>
      <c r="L2271" s="39">
        <f>IFERROR('04A_국토부원자료'!O2272,"")</f>
        <v>0</v>
      </c>
      <c r="M2271" s="39">
        <f>IFERROR('04A_국토부원자료'!Q2272,"")</f>
        <v>0</v>
      </c>
      <c r="N2271" s="38">
        <f>IF(B2271="","",IF('02_대상물건입력'!B5="",1,IF(ISNUMBER(SEARCH('02_대상물건입력'!B5,B2271)),1,0)))</f>
        <v>0</v>
      </c>
      <c r="O2271" s="38">
        <f>IF(B2271="","",IF('02_대상물건입력'!B6="",1,IF(ISNUMBER(SEARCH('02_대상물건입력'!B6,B2271)),1,0)))</f>
        <v>0</v>
      </c>
      <c r="P2271" s="38">
        <f>IF(L2271="","",IF('02_대상물건입력'!B15="",0,IF(ISNUMBER(SEARCH('02_대상물건입력'!B15,L2271)),1,0)))</f>
        <v>0</v>
      </c>
      <c r="Q2271" s="38">
        <f>IF(D2271="","",IF('02_대상물건입력'!B8="",0,IF(ISNUMBER(SEARCH('02_대상물건입력'!B8,D2271)),1,0)))</f>
        <v>0</v>
      </c>
      <c r="R2271" s="44" t="str">
        <f>IFERROR(ABS(E2271-'02_대상물건입력'!B11)/'02_대상물건입력'!B11,"")</f>
        <v/>
      </c>
      <c r="S2271" s="38" t="str">
        <f>IFERROR(ABS(J2271-'02_대상물건입력'!B10),"")</f>
        <v/>
      </c>
      <c r="T2271" s="38" t="str">
        <f>IFERROR(ABS('01_설정'!B4-F2271),"")</f>
        <v/>
      </c>
      <c r="U2271" s="38" t="str">
        <f>IFERROR(ABS(K2271-YEAR('02_대상물건입력'!B14)),"")</f>
        <v/>
      </c>
      <c r="V2271" s="38" t="str">
        <f>IF(B2271="","",IF(AND(E2271&gt;0,F2271&gt;0,H2271&gt;0,OR('04A_국토부원자료'!P2272="",'04A_국토부원자료'!P2272="-"),IF('01_설정'!B10=1,N2271=1,TRUE),R2271&lt;='01_설정'!B5,S2271&lt;='01_설정'!B6,T2271&lt;='01_설정'!B7,U2271&lt;='01_설정'!B8),"Y",""))</f>
        <v/>
      </c>
      <c r="W2271" s="40" t="str">
        <f>IF(V2271&lt;&gt;"Y","",MAX(0,(1-R2271/'01_설정'!B5))*'01_설정'!B14+MAX(0,(1-S2271/'01_설정'!B6))*'01_설정'!B15+MAX(0,(1-T2271/'01_설정'!B7))*'01_설정'!B16+MAX(0,(1-U2271/'01_설정'!B8))*'01_설정'!B17+O2271*'01_설정'!B11+Q2271*'01_설정'!B12+P2271*'01_설정'!B13)</f>
        <v/>
      </c>
      <c r="X2271" s="38" t="str">
        <f>IF(W2271="","",1+COUNTIFS($W$4:$W$3003,"&gt;"&amp;W2271)+COUNTIFS($W$4:W2271,W2271)-1)</f>
        <v/>
      </c>
    </row>
    <row r="2272" spans="1:24" ht="16.5">
      <c r="A2272" s="38" t="str">
        <f>IF('04A_국토부원자료'!A2273="","",ROW()-3)</f>
        <v/>
      </c>
      <c r="B2272" s="39">
        <f>IFERROR('04A_국토부원자료'!B2273,"")</f>
        <v>0</v>
      </c>
      <c r="C2272" s="39" t="str">
        <f>IF(B2272="","",IF('04A_국토부원자료'!C2273&lt;&gt;"",'04A_국토부원자료'!C2273,TRIM('04A_국토부원자료'!D2273&amp;IF('04A_국토부원자료'!E2273&lt;&gt;"","-"&amp;'04A_국토부원자료'!E2273,""))))</f>
        <v/>
      </c>
      <c r="D2272" s="39">
        <f>IFERROR('04A_국토부원자료'!F2273,"")</f>
        <v>0</v>
      </c>
      <c r="E2272" s="40" t="str">
        <f>IFERROR(VALUE(SUBSTITUTE('04A_국토부원자료'!G2273,",","")),"")</f>
        <v/>
      </c>
      <c r="F2272" s="41" t="str">
        <f>IFERROR(IF(AND('04A_국토부원자료'!H2273&lt;&gt;"",'04A_국토부원자료'!I2273&lt;&gt;""),DATE(INT(VALUE(SUBSTITUTE('04A_국토부원자료'!H2273,",",""))/100),MOD(VALUE(SUBSTITUTE('04A_국토부원자료'!H2273,",","")),100),VALUE(SUBSTITUTE('04A_국토부원자료'!I2273,",",""))),""),"")</f>
        <v/>
      </c>
      <c r="G2272" s="42" t="str">
        <f>IFERROR(VALUE(SUBSTITUTE('04A_국토부원자료'!J2273,",","")),"")</f>
        <v/>
      </c>
      <c r="H2272" s="43" t="str">
        <f t="shared" si="70"/>
        <v/>
      </c>
      <c r="I2272" s="43" t="str">
        <f t="shared" si="71"/>
        <v/>
      </c>
      <c r="J2272" s="38" t="str">
        <f>IFERROR(VALUE(SUBSTITUTE('04A_국토부원자료'!K2273,",","")),"")</f>
        <v/>
      </c>
      <c r="K2272" s="38" t="str">
        <f>IFERROR(VALUE(SUBSTITUTE('04A_국토부원자료'!N2273,",","")),"")</f>
        <v/>
      </c>
      <c r="L2272" s="39">
        <f>IFERROR('04A_국토부원자료'!O2273,"")</f>
        <v>0</v>
      </c>
      <c r="M2272" s="39">
        <f>IFERROR('04A_국토부원자료'!Q2273,"")</f>
        <v>0</v>
      </c>
      <c r="N2272" s="38">
        <f>IF(B2272="","",IF('02_대상물건입력'!B5="",1,IF(ISNUMBER(SEARCH('02_대상물건입력'!B5,B2272)),1,0)))</f>
        <v>0</v>
      </c>
      <c r="O2272" s="38">
        <f>IF(B2272="","",IF('02_대상물건입력'!B6="",1,IF(ISNUMBER(SEARCH('02_대상물건입력'!B6,B2272)),1,0)))</f>
        <v>0</v>
      </c>
      <c r="P2272" s="38">
        <f>IF(L2272="","",IF('02_대상물건입력'!B15="",0,IF(ISNUMBER(SEARCH('02_대상물건입력'!B15,L2272)),1,0)))</f>
        <v>0</v>
      </c>
      <c r="Q2272" s="38">
        <f>IF(D2272="","",IF('02_대상물건입력'!B8="",0,IF(ISNUMBER(SEARCH('02_대상물건입력'!B8,D2272)),1,0)))</f>
        <v>0</v>
      </c>
      <c r="R2272" s="44" t="str">
        <f>IFERROR(ABS(E2272-'02_대상물건입력'!B11)/'02_대상물건입력'!B11,"")</f>
        <v/>
      </c>
      <c r="S2272" s="38" t="str">
        <f>IFERROR(ABS(J2272-'02_대상물건입력'!B10),"")</f>
        <v/>
      </c>
      <c r="T2272" s="38" t="str">
        <f>IFERROR(ABS('01_설정'!B4-F2272),"")</f>
        <v/>
      </c>
      <c r="U2272" s="38" t="str">
        <f>IFERROR(ABS(K2272-YEAR('02_대상물건입력'!B14)),"")</f>
        <v/>
      </c>
      <c r="V2272" s="38" t="str">
        <f>IF(B2272="","",IF(AND(E2272&gt;0,F2272&gt;0,H2272&gt;0,OR('04A_국토부원자료'!P2273="",'04A_국토부원자료'!P2273="-"),IF('01_설정'!B10=1,N2272=1,TRUE),R2272&lt;='01_설정'!B5,S2272&lt;='01_설정'!B6,T2272&lt;='01_설정'!B7,U2272&lt;='01_설정'!B8),"Y",""))</f>
        <v/>
      </c>
      <c r="W2272" s="40" t="str">
        <f>IF(V2272&lt;&gt;"Y","",MAX(0,(1-R2272/'01_설정'!B5))*'01_설정'!B14+MAX(0,(1-S2272/'01_설정'!B6))*'01_설정'!B15+MAX(0,(1-T2272/'01_설정'!B7))*'01_설정'!B16+MAX(0,(1-U2272/'01_설정'!B8))*'01_설정'!B17+O2272*'01_설정'!B11+Q2272*'01_설정'!B12+P2272*'01_설정'!B13)</f>
        <v/>
      </c>
      <c r="X2272" s="38" t="str">
        <f>IF(W2272="","",1+COUNTIFS($W$4:$W$3003,"&gt;"&amp;W2272)+COUNTIFS($W$4:W2272,W2272)-1)</f>
        <v/>
      </c>
    </row>
    <row r="2273" spans="1:24" ht="16.5">
      <c r="A2273" s="38" t="str">
        <f>IF('04A_국토부원자료'!A2274="","",ROW()-3)</f>
        <v/>
      </c>
      <c r="B2273" s="39">
        <f>IFERROR('04A_국토부원자료'!B2274,"")</f>
        <v>0</v>
      </c>
      <c r="C2273" s="39" t="str">
        <f>IF(B2273="","",IF('04A_국토부원자료'!C2274&lt;&gt;"",'04A_국토부원자료'!C2274,TRIM('04A_국토부원자료'!D2274&amp;IF('04A_국토부원자료'!E2274&lt;&gt;"","-"&amp;'04A_국토부원자료'!E2274,""))))</f>
        <v/>
      </c>
      <c r="D2273" s="39">
        <f>IFERROR('04A_국토부원자료'!F2274,"")</f>
        <v>0</v>
      </c>
      <c r="E2273" s="40" t="str">
        <f>IFERROR(VALUE(SUBSTITUTE('04A_국토부원자료'!G2274,",","")),"")</f>
        <v/>
      </c>
      <c r="F2273" s="41" t="str">
        <f>IFERROR(IF(AND('04A_국토부원자료'!H2274&lt;&gt;"",'04A_국토부원자료'!I2274&lt;&gt;""),DATE(INT(VALUE(SUBSTITUTE('04A_국토부원자료'!H2274,",",""))/100),MOD(VALUE(SUBSTITUTE('04A_국토부원자료'!H2274,",","")),100),VALUE(SUBSTITUTE('04A_국토부원자료'!I2274,",",""))),""),"")</f>
        <v/>
      </c>
      <c r="G2273" s="42" t="str">
        <f>IFERROR(VALUE(SUBSTITUTE('04A_국토부원자료'!J2274,",","")),"")</f>
        <v/>
      </c>
      <c r="H2273" s="43" t="str">
        <f t="shared" si="70"/>
        <v/>
      </c>
      <c r="I2273" s="43" t="str">
        <f t="shared" si="71"/>
        <v/>
      </c>
      <c r="J2273" s="38" t="str">
        <f>IFERROR(VALUE(SUBSTITUTE('04A_국토부원자료'!K2274,",","")),"")</f>
        <v/>
      </c>
      <c r="K2273" s="38" t="str">
        <f>IFERROR(VALUE(SUBSTITUTE('04A_국토부원자료'!N2274,",","")),"")</f>
        <v/>
      </c>
      <c r="L2273" s="39">
        <f>IFERROR('04A_국토부원자료'!O2274,"")</f>
        <v>0</v>
      </c>
      <c r="M2273" s="39">
        <f>IFERROR('04A_국토부원자료'!Q2274,"")</f>
        <v>0</v>
      </c>
      <c r="N2273" s="38">
        <f>IF(B2273="","",IF('02_대상물건입력'!B5="",1,IF(ISNUMBER(SEARCH('02_대상물건입력'!B5,B2273)),1,0)))</f>
        <v>0</v>
      </c>
      <c r="O2273" s="38">
        <f>IF(B2273="","",IF('02_대상물건입력'!B6="",1,IF(ISNUMBER(SEARCH('02_대상물건입력'!B6,B2273)),1,0)))</f>
        <v>0</v>
      </c>
      <c r="P2273" s="38">
        <f>IF(L2273="","",IF('02_대상물건입력'!B15="",0,IF(ISNUMBER(SEARCH('02_대상물건입력'!B15,L2273)),1,0)))</f>
        <v>0</v>
      </c>
      <c r="Q2273" s="38">
        <f>IF(D2273="","",IF('02_대상물건입력'!B8="",0,IF(ISNUMBER(SEARCH('02_대상물건입력'!B8,D2273)),1,0)))</f>
        <v>0</v>
      </c>
      <c r="R2273" s="44" t="str">
        <f>IFERROR(ABS(E2273-'02_대상물건입력'!B11)/'02_대상물건입력'!B11,"")</f>
        <v/>
      </c>
      <c r="S2273" s="38" t="str">
        <f>IFERROR(ABS(J2273-'02_대상물건입력'!B10),"")</f>
        <v/>
      </c>
      <c r="T2273" s="38" t="str">
        <f>IFERROR(ABS('01_설정'!B4-F2273),"")</f>
        <v/>
      </c>
      <c r="U2273" s="38" t="str">
        <f>IFERROR(ABS(K2273-YEAR('02_대상물건입력'!B14)),"")</f>
        <v/>
      </c>
      <c r="V2273" s="38" t="str">
        <f>IF(B2273="","",IF(AND(E2273&gt;0,F2273&gt;0,H2273&gt;0,OR('04A_국토부원자료'!P2274="",'04A_국토부원자료'!P2274="-"),IF('01_설정'!B10=1,N2273=1,TRUE),R2273&lt;='01_설정'!B5,S2273&lt;='01_설정'!B6,T2273&lt;='01_설정'!B7,U2273&lt;='01_설정'!B8),"Y",""))</f>
        <v/>
      </c>
      <c r="W2273" s="40" t="str">
        <f>IF(V2273&lt;&gt;"Y","",MAX(0,(1-R2273/'01_설정'!B5))*'01_설정'!B14+MAX(0,(1-S2273/'01_설정'!B6))*'01_설정'!B15+MAX(0,(1-T2273/'01_설정'!B7))*'01_설정'!B16+MAX(0,(1-U2273/'01_설정'!B8))*'01_설정'!B17+O2273*'01_설정'!B11+Q2273*'01_설정'!B12+P2273*'01_설정'!B13)</f>
        <v/>
      </c>
      <c r="X2273" s="38" t="str">
        <f>IF(W2273="","",1+COUNTIFS($W$4:$W$3003,"&gt;"&amp;W2273)+COUNTIFS($W$4:W2273,W2273)-1)</f>
        <v/>
      </c>
    </row>
    <row r="2274" spans="1:24" ht="16.5">
      <c r="A2274" s="38" t="str">
        <f>IF('04A_국토부원자료'!A2275="","",ROW()-3)</f>
        <v/>
      </c>
      <c r="B2274" s="39">
        <f>IFERROR('04A_국토부원자료'!B2275,"")</f>
        <v>0</v>
      </c>
      <c r="C2274" s="39" t="str">
        <f>IF(B2274="","",IF('04A_국토부원자료'!C2275&lt;&gt;"",'04A_국토부원자료'!C2275,TRIM('04A_국토부원자료'!D2275&amp;IF('04A_국토부원자료'!E2275&lt;&gt;"","-"&amp;'04A_국토부원자료'!E2275,""))))</f>
        <v/>
      </c>
      <c r="D2274" s="39">
        <f>IFERROR('04A_국토부원자료'!F2275,"")</f>
        <v>0</v>
      </c>
      <c r="E2274" s="40" t="str">
        <f>IFERROR(VALUE(SUBSTITUTE('04A_국토부원자료'!G2275,",","")),"")</f>
        <v/>
      </c>
      <c r="F2274" s="41" t="str">
        <f>IFERROR(IF(AND('04A_국토부원자료'!H2275&lt;&gt;"",'04A_국토부원자료'!I2275&lt;&gt;""),DATE(INT(VALUE(SUBSTITUTE('04A_국토부원자료'!H2275,",",""))/100),MOD(VALUE(SUBSTITUTE('04A_국토부원자료'!H2275,",","")),100),VALUE(SUBSTITUTE('04A_국토부원자료'!I2275,",",""))),""),"")</f>
        <v/>
      </c>
      <c r="G2274" s="42" t="str">
        <f>IFERROR(VALUE(SUBSTITUTE('04A_국토부원자료'!J2275,",","")),"")</f>
        <v/>
      </c>
      <c r="H2274" s="43" t="str">
        <f t="shared" si="70"/>
        <v/>
      </c>
      <c r="I2274" s="43" t="str">
        <f t="shared" si="71"/>
        <v/>
      </c>
      <c r="J2274" s="38" t="str">
        <f>IFERROR(VALUE(SUBSTITUTE('04A_국토부원자료'!K2275,",","")),"")</f>
        <v/>
      </c>
      <c r="K2274" s="38" t="str">
        <f>IFERROR(VALUE(SUBSTITUTE('04A_국토부원자료'!N2275,",","")),"")</f>
        <v/>
      </c>
      <c r="L2274" s="39">
        <f>IFERROR('04A_국토부원자료'!O2275,"")</f>
        <v>0</v>
      </c>
      <c r="M2274" s="39">
        <f>IFERROR('04A_국토부원자료'!Q2275,"")</f>
        <v>0</v>
      </c>
      <c r="N2274" s="38">
        <f>IF(B2274="","",IF('02_대상물건입력'!B5="",1,IF(ISNUMBER(SEARCH('02_대상물건입력'!B5,B2274)),1,0)))</f>
        <v>0</v>
      </c>
      <c r="O2274" s="38">
        <f>IF(B2274="","",IF('02_대상물건입력'!B6="",1,IF(ISNUMBER(SEARCH('02_대상물건입력'!B6,B2274)),1,0)))</f>
        <v>0</v>
      </c>
      <c r="P2274" s="38">
        <f>IF(L2274="","",IF('02_대상물건입력'!B15="",0,IF(ISNUMBER(SEARCH('02_대상물건입력'!B15,L2274)),1,0)))</f>
        <v>0</v>
      </c>
      <c r="Q2274" s="38">
        <f>IF(D2274="","",IF('02_대상물건입력'!B8="",0,IF(ISNUMBER(SEARCH('02_대상물건입력'!B8,D2274)),1,0)))</f>
        <v>0</v>
      </c>
      <c r="R2274" s="44" t="str">
        <f>IFERROR(ABS(E2274-'02_대상물건입력'!B11)/'02_대상물건입력'!B11,"")</f>
        <v/>
      </c>
      <c r="S2274" s="38" t="str">
        <f>IFERROR(ABS(J2274-'02_대상물건입력'!B10),"")</f>
        <v/>
      </c>
      <c r="T2274" s="38" t="str">
        <f>IFERROR(ABS('01_설정'!B4-F2274),"")</f>
        <v/>
      </c>
      <c r="U2274" s="38" t="str">
        <f>IFERROR(ABS(K2274-YEAR('02_대상물건입력'!B14)),"")</f>
        <v/>
      </c>
      <c r="V2274" s="38" t="str">
        <f>IF(B2274="","",IF(AND(E2274&gt;0,F2274&gt;0,H2274&gt;0,OR('04A_국토부원자료'!P2275="",'04A_국토부원자료'!P2275="-"),IF('01_설정'!B10=1,N2274=1,TRUE),R2274&lt;='01_설정'!B5,S2274&lt;='01_설정'!B6,T2274&lt;='01_설정'!B7,U2274&lt;='01_설정'!B8),"Y",""))</f>
        <v/>
      </c>
      <c r="W2274" s="40" t="str">
        <f>IF(V2274&lt;&gt;"Y","",MAX(0,(1-R2274/'01_설정'!B5))*'01_설정'!B14+MAX(0,(1-S2274/'01_설정'!B6))*'01_설정'!B15+MAX(0,(1-T2274/'01_설정'!B7))*'01_설정'!B16+MAX(0,(1-U2274/'01_설정'!B8))*'01_설정'!B17+O2274*'01_설정'!B11+Q2274*'01_설정'!B12+P2274*'01_설정'!B13)</f>
        <v/>
      </c>
      <c r="X2274" s="38" t="str">
        <f>IF(W2274="","",1+COUNTIFS($W$4:$W$3003,"&gt;"&amp;W2274)+COUNTIFS($W$4:W2274,W2274)-1)</f>
        <v/>
      </c>
    </row>
    <row r="2275" spans="1:24" ht="16.5">
      <c r="A2275" s="38" t="str">
        <f>IF('04A_국토부원자료'!A2276="","",ROW()-3)</f>
        <v/>
      </c>
      <c r="B2275" s="39">
        <f>IFERROR('04A_국토부원자료'!B2276,"")</f>
        <v>0</v>
      </c>
      <c r="C2275" s="39" t="str">
        <f>IF(B2275="","",IF('04A_국토부원자료'!C2276&lt;&gt;"",'04A_국토부원자료'!C2276,TRIM('04A_국토부원자료'!D2276&amp;IF('04A_국토부원자료'!E2276&lt;&gt;"","-"&amp;'04A_국토부원자료'!E2276,""))))</f>
        <v/>
      </c>
      <c r="D2275" s="39">
        <f>IFERROR('04A_국토부원자료'!F2276,"")</f>
        <v>0</v>
      </c>
      <c r="E2275" s="40" t="str">
        <f>IFERROR(VALUE(SUBSTITUTE('04A_국토부원자료'!G2276,",","")),"")</f>
        <v/>
      </c>
      <c r="F2275" s="41" t="str">
        <f>IFERROR(IF(AND('04A_국토부원자료'!H2276&lt;&gt;"",'04A_국토부원자료'!I2276&lt;&gt;""),DATE(INT(VALUE(SUBSTITUTE('04A_국토부원자료'!H2276,",",""))/100),MOD(VALUE(SUBSTITUTE('04A_국토부원자료'!H2276,",","")),100),VALUE(SUBSTITUTE('04A_국토부원자료'!I2276,",",""))),""),"")</f>
        <v/>
      </c>
      <c r="G2275" s="42" t="str">
        <f>IFERROR(VALUE(SUBSTITUTE('04A_국토부원자료'!J2276,",","")),"")</f>
        <v/>
      </c>
      <c r="H2275" s="43" t="str">
        <f t="shared" si="70"/>
        <v/>
      </c>
      <c r="I2275" s="43" t="str">
        <f t="shared" si="71"/>
        <v/>
      </c>
      <c r="J2275" s="38" t="str">
        <f>IFERROR(VALUE(SUBSTITUTE('04A_국토부원자료'!K2276,",","")),"")</f>
        <v/>
      </c>
      <c r="K2275" s="38" t="str">
        <f>IFERROR(VALUE(SUBSTITUTE('04A_국토부원자료'!N2276,",","")),"")</f>
        <v/>
      </c>
      <c r="L2275" s="39">
        <f>IFERROR('04A_국토부원자료'!O2276,"")</f>
        <v>0</v>
      </c>
      <c r="M2275" s="39">
        <f>IFERROR('04A_국토부원자료'!Q2276,"")</f>
        <v>0</v>
      </c>
      <c r="N2275" s="38">
        <f>IF(B2275="","",IF('02_대상물건입력'!B5="",1,IF(ISNUMBER(SEARCH('02_대상물건입력'!B5,B2275)),1,0)))</f>
        <v>0</v>
      </c>
      <c r="O2275" s="38">
        <f>IF(B2275="","",IF('02_대상물건입력'!B6="",1,IF(ISNUMBER(SEARCH('02_대상물건입력'!B6,B2275)),1,0)))</f>
        <v>0</v>
      </c>
      <c r="P2275" s="38">
        <f>IF(L2275="","",IF('02_대상물건입력'!B15="",0,IF(ISNUMBER(SEARCH('02_대상물건입력'!B15,L2275)),1,0)))</f>
        <v>0</v>
      </c>
      <c r="Q2275" s="38">
        <f>IF(D2275="","",IF('02_대상물건입력'!B8="",0,IF(ISNUMBER(SEARCH('02_대상물건입력'!B8,D2275)),1,0)))</f>
        <v>0</v>
      </c>
      <c r="R2275" s="44" t="str">
        <f>IFERROR(ABS(E2275-'02_대상물건입력'!B11)/'02_대상물건입력'!B11,"")</f>
        <v/>
      </c>
      <c r="S2275" s="38" t="str">
        <f>IFERROR(ABS(J2275-'02_대상물건입력'!B10),"")</f>
        <v/>
      </c>
      <c r="T2275" s="38" t="str">
        <f>IFERROR(ABS('01_설정'!B4-F2275),"")</f>
        <v/>
      </c>
      <c r="U2275" s="38" t="str">
        <f>IFERROR(ABS(K2275-YEAR('02_대상물건입력'!B14)),"")</f>
        <v/>
      </c>
      <c r="V2275" s="38" t="str">
        <f>IF(B2275="","",IF(AND(E2275&gt;0,F2275&gt;0,H2275&gt;0,OR('04A_국토부원자료'!P2276="",'04A_국토부원자료'!P2276="-"),IF('01_설정'!B10=1,N2275=1,TRUE),R2275&lt;='01_설정'!B5,S2275&lt;='01_설정'!B6,T2275&lt;='01_설정'!B7,U2275&lt;='01_설정'!B8),"Y",""))</f>
        <v/>
      </c>
      <c r="W2275" s="40" t="str">
        <f>IF(V2275&lt;&gt;"Y","",MAX(0,(1-R2275/'01_설정'!B5))*'01_설정'!B14+MAX(0,(1-S2275/'01_설정'!B6))*'01_설정'!B15+MAX(0,(1-T2275/'01_설정'!B7))*'01_설정'!B16+MAX(0,(1-U2275/'01_설정'!B8))*'01_설정'!B17+O2275*'01_설정'!B11+Q2275*'01_설정'!B12+P2275*'01_설정'!B13)</f>
        <v/>
      </c>
      <c r="X2275" s="38" t="str">
        <f>IF(W2275="","",1+COUNTIFS($W$4:$W$3003,"&gt;"&amp;W2275)+COUNTIFS($W$4:W2275,W2275)-1)</f>
        <v/>
      </c>
    </row>
    <row r="2276" spans="1:24" ht="16.5">
      <c r="A2276" s="38" t="str">
        <f>IF('04A_국토부원자료'!A2277="","",ROW()-3)</f>
        <v/>
      </c>
      <c r="B2276" s="39">
        <f>IFERROR('04A_국토부원자료'!B2277,"")</f>
        <v>0</v>
      </c>
      <c r="C2276" s="39" t="str">
        <f>IF(B2276="","",IF('04A_국토부원자료'!C2277&lt;&gt;"",'04A_국토부원자료'!C2277,TRIM('04A_국토부원자료'!D2277&amp;IF('04A_국토부원자료'!E2277&lt;&gt;"","-"&amp;'04A_국토부원자료'!E2277,""))))</f>
        <v/>
      </c>
      <c r="D2276" s="39">
        <f>IFERROR('04A_국토부원자료'!F2277,"")</f>
        <v>0</v>
      </c>
      <c r="E2276" s="40" t="str">
        <f>IFERROR(VALUE(SUBSTITUTE('04A_국토부원자료'!G2277,",","")),"")</f>
        <v/>
      </c>
      <c r="F2276" s="41" t="str">
        <f>IFERROR(IF(AND('04A_국토부원자료'!H2277&lt;&gt;"",'04A_국토부원자료'!I2277&lt;&gt;""),DATE(INT(VALUE(SUBSTITUTE('04A_국토부원자료'!H2277,",",""))/100),MOD(VALUE(SUBSTITUTE('04A_국토부원자료'!H2277,",","")),100),VALUE(SUBSTITUTE('04A_국토부원자료'!I2277,",",""))),""),"")</f>
        <v/>
      </c>
      <c r="G2276" s="42" t="str">
        <f>IFERROR(VALUE(SUBSTITUTE('04A_국토부원자료'!J2277,",","")),"")</f>
        <v/>
      </c>
      <c r="H2276" s="43" t="str">
        <f t="shared" si="70"/>
        <v/>
      </c>
      <c r="I2276" s="43" t="str">
        <f t="shared" si="71"/>
        <v/>
      </c>
      <c r="J2276" s="38" t="str">
        <f>IFERROR(VALUE(SUBSTITUTE('04A_국토부원자료'!K2277,",","")),"")</f>
        <v/>
      </c>
      <c r="K2276" s="38" t="str">
        <f>IFERROR(VALUE(SUBSTITUTE('04A_국토부원자료'!N2277,",","")),"")</f>
        <v/>
      </c>
      <c r="L2276" s="39">
        <f>IFERROR('04A_국토부원자료'!O2277,"")</f>
        <v>0</v>
      </c>
      <c r="M2276" s="39">
        <f>IFERROR('04A_국토부원자료'!Q2277,"")</f>
        <v>0</v>
      </c>
      <c r="N2276" s="38">
        <f>IF(B2276="","",IF('02_대상물건입력'!B5="",1,IF(ISNUMBER(SEARCH('02_대상물건입력'!B5,B2276)),1,0)))</f>
        <v>0</v>
      </c>
      <c r="O2276" s="38">
        <f>IF(B2276="","",IF('02_대상물건입력'!B6="",1,IF(ISNUMBER(SEARCH('02_대상물건입력'!B6,B2276)),1,0)))</f>
        <v>0</v>
      </c>
      <c r="P2276" s="38">
        <f>IF(L2276="","",IF('02_대상물건입력'!B15="",0,IF(ISNUMBER(SEARCH('02_대상물건입력'!B15,L2276)),1,0)))</f>
        <v>0</v>
      </c>
      <c r="Q2276" s="38">
        <f>IF(D2276="","",IF('02_대상물건입력'!B8="",0,IF(ISNUMBER(SEARCH('02_대상물건입력'!B8,D2276)),1,0)))</f>
        <v>0</v>
      </c>
      <c r="R2276" s="44" t="str">
        <f>IFERROR(ABS(E2276-'02_대상물건입력'!B11)/'02_대상물건입력'!B11,"")</f>
        <v/>
      </c>
      <c r="S2276" s="38" t="str">
        <f>IFERROR(ABS(J2276-'02_대상물건입력'!B10),"")</f>
        <v/>
      </c>
      <c r="T2276" s="38" t="str">
        <f>IFERROR(ABS('01_설정'!B4-F2276),"")</f>
        <v/>
      </c>
      <c r="U2276" s="38" t="str">
        <f>IFERROR(ABS(K2276-YEAR('02_대상물건입력'!B14)),"")</f>
        <v/>
      </c>
      <c r="V2276" s="38" t="str">
        <f>IF(B2276="","",IF(AND(E2276&gt;0,F2276&gt;0,H2276&gt;0,OR('04A_국토부원자료'!P2277="",'04A_국토부원자료'!P2277="-"),IF('01_설정'!B10=1,N2276=1,TRUE),R2276&lt;='01_설정'!B5,S2276&lt;='01_설정'!B6,T2276&lt;='01_설정'!B7,U2276&lt;='01_설정'!B8),"Y",""))</f>
        <v/>
      </c>
      <c r="W2276" s="40" t="str">
        <f>IF(V2276&lt;&gt;"Y","",MAX(0,(1-R2276/'01_설정'!B5))*'01_설정'!B14+MAX(0,(1-S2276/'01_설정'!B6))*'01_설정'!B15+MAX(0,(1-T2276/'01_설정'!B7))*'01_설정'!B16+MAX(0,(1-U2276/'01_설정'!B8))*'01_설정'!B17+O2276*'01_설정'!B11+Q2276*'01_설정'!B12+P2276*'01_설정'!B13)</f>
        <v/>
      </c>
      <c r="X2276" s="38" t="str">
        <f>IF(W2276="","",1+COUNTIFS($W$4:$W$3003,"&gt;"&amp;W2276)+COUNTIFS($W$4:W2276,W2276)-1)</f>
        <v/>
      </c>
    </row>
    <row r="2277" spans="1:24" ht="16.5">
      <c r="A2277" s="38" t="str">
        <f>IF('04A_국토부원자료'!A2278="","",ROW()-3)</f>
        <v/>
      </c>
      <c r="B2277" s="39">
        <f>IFERROR('04A_국토부원자료'!B2278,"")</f>
        <v>0</v>
      </c>
      <c r="C2277" s="39" t="str">
        <f>IF(B2277="","",IF('04A_국토부원자료'!C2278&lt;&gt;"",'04A_국토부원자료'!C2278,TRIM('04A_국토부원자료'!D2278&amp;IF('04A_국토부원자료'!E2278&lt;&gt;"","-"&amp;'04A_국토부원자료'!E2278,""))))</f>
        <v/>
      </c>
      <c r="D2277" s="39">
        <f>IFERROR('04A_국토부원자료'!F2278,"")</f>
        <v>0</v>
      </c>
      <c r="E2277" s="40" t="str">
        <f>IFERROR(VALUE(SUBSTITUTE('04A_국토부원자료'!G2278,",","")),"")</f>
        <v/>
      </c>
      <c r="F2277" s="41" t="str">
        <f>IFERROR(IF(AND('04A_국토부원자료'!H2278&lt;&gt;"",'04A_국토부원자료'!I2278&lt;&gt;""),DATE(INT(VALUE(SUBSTITUTE('04A_국토부원자료'!H2278,",",""))/100),MOD(VALUE(SUBSTITUTE('04A_국토부원자료'!H2278,",","")),100),VALUE(SUBSTITUTE('04A_국토부원자료'!I2278,",",""))),""),"")</f>
        <v/>
      </c>
      <c r="G2277" s="42" t="str">
        <f>IFERROR(VALUE(SUBSTITUTE('04A_국토부원자료'!J2278,",","")),"")</f>
        <v/>
      </c>
      <c r="H2277" s="43" t="str">
        <f t="shared" si="70"/>
        <v/>
      </c>
      <c r="I2277" s="43" t="str">
        <f t="shared" si="71"/>
        <v/>
      </c>
      <c r="J2277" s="38" t="str">
        <f>IFERROR(VALUE(SUBSTITUTE('04A_국토부원자료'!K2278,",","")),"")</f>
        <v/>
      </c>
      <c r="K2277" s="38" t="str">
        <f>IFERROR(VALUE(SUBSTITUTE('04A_국토부원자료'!N2278,",","")),"")</f>
        <v/>
      </c>
      <c r="L2277" s="39">
        <f>IFERROR('04A_국토부원자료'!O2278,"")</f>
        <v>0</v>
      </c>
      <c r="M2277" s="39">
        <f>IFERROR('04A_국토부원자료'!Q2278,"")</f>
        <v>0</v>
      </c>
      <c r="N2277" s="38">
        <f>IF(B2277="","",IF('02_대상물건입력'!B5="",1,IF(ISNUMBER(SEARCH('02_대상물건입력'!B5,B2277)),1,0)))</f>
        <v>0</v>
      </c>
      <c r="O2277" s="38">
        <f>IF(B2277="","",IF('02_대상물건입력'!B6="",1,IF(ISNUMBER(SEARCH('02_대상물건입력'!B6,B2277)),1,0)))</f>
        <v>0</v>
      </c>
      <c r="P2277" s="38">
        <f>IF(L2277="","",IF('02_대상물건입력'!B15="",0,IF(ISNUMBER(SEARCH('02_대상물건입력'!B15,L2277)),1,0)))</f>
        <v>0</v>
      </c>
      <c r="Q2277" s="38">
        <f>IF(D2277="","",IF('02_대상물건입력'!B8="",0,IF(ISNUMBER(SEARCH('02_대상물건입력'!B8,D2277)),1,0)))</f>
        <v>0</v>
      </c>
      <c r="R2277" s="44" t="str">
        <f>IFERROR(ABS(E2277-'02_대상물건입력'!B11)/'02_대상물건입력'!B11,"")</f>
        <v/>
      </c>
      <c r="S2277" s="38" t="str">
        <f>IFERROR(ABS(J2277-'02_대상물건입력'!B10),"")</f>
        <v/>
      </c>
      <c r="T2277" s="38" t="str">
        <f>IFERROR(ABS('01_설정'!B4-F2277),"")</f>
        <v/>
      </c>
      <c r="U2277" s="38" t="str">
        <f>IFERROR(ABS(K2277-YEAR('02_대상물건입력'!B14)),"")</f>
        <v/>
      </c>
      <c r="V2277" s="38" t="str">
        <f>IF(B2277="","",IF(AND(E2277&gt;0,F2277&gt;0,H2277&gt;0,OR('04A_국토부원자료'!P2278="",'04A_국토부원자료'!P2278="-"),IF('01_설정'!B10=1,N2277=1,TRUE),R2277&lt;='01_설정'!B5,S2277&lt;='01_설정'!B6,T2277&lt;='01_설정'!B7,U2277&lt;='01_설정'!B8),"Y",""))</f>
        <v/>
      </c>
      <c r="W2277" s="40" t="str">
        <f>IF(V2277&lt;&gt;"Y","",MAX(0,(1-R2277/'01_설정'!B5))*'01_설정'!B14+MAX(0,(1-S2277/'01_설정'!B6))*'01_설정'!B15+MAX(0,(1-T2277/'01_설정'!B7))*'01_설정'!B16+MAX(0,(1-U2277/'01_설정'!B8))*'01_설정'!B17+O2277*'01_설정'!B11+Q2277*'01_설정'!B12+P2277*'01_설정'!B13)</f>
        <v/>
      </c>
      <c r="X2277" s="38" t="str">
        <f>IF(W2277="","",1+COUNTIFS($W$4:$W$3003,"&gt;"&amp;W2277)+COUNTIFS($W$4:W2277,W2277)-1)</f>
        <v/>
      </c>
    </row>
    <row r="2278" spans="1:24" ht="16.5">
      <c r="A2278" s="38" t="str">
        <f>IF('04A_국토부원자료'!A2279="","",ROW()-3)</f>
        <v/>
      </c>
      <c r="B2278" s="39">
        <f>IFERROR('04A_국토부원자료'!B2279,"")</f>
        <v>0</v>
      </c>
      <c r="C2278" s="39" t="str">
        <f>IF(B2278="","",IF('04A_국토부원자료'!C2279&lt;&gt;"",'04A_국토부원자료'!C2279,TRIM('04A_국토부원자료'!D2279&amp;IF('04A_국토부원자료'!E2279&lt;&gt;"","-"&amp;'04A_국토부원자료'!E2279,""))))</f>
        <v/>
      </c>
      <c r="D2278" s="39">
        <f>IFERROR('04A_국토부원자료'!F2279,"")</f>
        <v>0</v>
      </c>
      <c r="E2278" s="40" t="str">
        <f>IFERROR(VALUE(SUBSTITUTE('04A_국토부원자료'!G2279,",","")),"")</f>
        <v/>
      </c>
      <c r="F2278" s="41" t="str">
        <f>IFERROR(IF(AND('04A_국토부원자료'!H2279&lt;&gt;"",'04A_국토부원자료'!I2279&lt;&gt;""),DATE(INT(VALUE(SUBSTITUTE('04A_국토부원자료'!H2279,",",""))/100),MOD(VALUE(SUBSTITUTE('04A_국토부원자료'!H2279,",","")),100),VALUE(SUBSTITUTE('04A_국토부원자료'!I2279,",",""))),""),"")</f>
        <v/>
      </c>
      <c r="G2278" s="42" t="str">
        <f>IFERROR(VALUE(SUBSTITUTE('04A_국토부원자료'!J2279,",","")),"")</f>
        <v/>
      </c>
      <c r="H2278" s="43" t="str">
        <f t="shared" si="70"/>
        <v/>
      </c>
      <c r="I2278" s="43" t="str">
        <f t="shared" si="71"/>
        <v/>
      </c>
      <c r="J2278" s="38" t="str">
        <f>IFERROR(VALUE(SUBSTITUTE('04A_국토부원자료'!K2279,",","")),"")</f>
        <v/>
      </c>
      <c r="K2278" s="38" t="str">
        <f>IFERROR(VALUE(SUBSTITUTE('04A_국토부원자료'!N2279,",","")),"")</f>
        <v/>
      </c>
      <c r="L2278" s="39">
        <f>IFERROR('04A_국토부원자료'!O2279,"")</f>
        <v>0</v>
      </c>
      <c r="M2278" s="39">
        <f>IFERROR('04A_국토부원자료'!Q2279,"")</f>
        <v>0</v>
      </c>
      <c r="N2278" s="38">
        <f>IF(B2278="","",IF('02_대상물건입력'!B5="",1,IF(ISNUMBER(SEARCH('02_대상물건입력'!B5,B2278)),1,0)))</f>
        <v>0</v>
      </c>
      <c r="O2278" s="38">
        <f>IF(B2278="","",IF('02_대상물건입력'!B6="",1,IF(ISNUMBER(SEARCH('02_대상물건입력'!B6,B2278)),1,0)))</f>
        <v>0</v>
      </c>
      <c r="P2278" s="38">
        <f>IF(L2278="","",IF('02_대상물건입력'!B15="",0,IF(ISNUMBER(SEARCH('02_대상물건입력'!B15,L2278)),1,0)))</f>
        <v>0</v>
      </c>
      <c r="Q2278" s="38">
        <f>IF(D2278="","",IF('02_대상물건입력'!B8="",0,IF(ISNUMBER(SEARCH('02_대상물건입력'!B8,D2278)),1,0)))</f>
        <v>0</v>
      </c>
      <c r="R2278" s="44" t="str">
        <f>IFERROR(ABS(E2278-'02_대상물건입력'!B11)/'02_대상물건입력'!B11,"")</f>
        <v/>
      </c>
      <c r="S2278" s="38" t="str">
        <f>IFERROR(ABS(J2278-'02_대상물건입력'!B10),"")</f>
        <v/>
      </c>
      <c r="T2278" s="38" t="str">
        <f>IFERROR(ABS('01_설정'!B4-F2278),"")</f>
        <v/>
      </c>
      <c r="U2278" s="38" t="str">
        <f>IFERROR(ABS(K2278-YEAR('02_대상물건입력'!B14)),"")</f>
        <v/>
      </c>
      <c r="V2278" s="38" t="str">
        <f>IF(B2278="","",IF(AND(E2278&gt;0,F2278&gt;0,H2278&gt;0,OR('04A_국토부원자료'!P2279="",'04A_국토부원자료'!P2279="-"),IF('01_설정'!B10=1,N2278=1,TRUE),R2278&lt;='01_설정'!B5,S2278&lt;='01_설정'!B6,T2278&lt;='01_설정'!B7,U2278&lt;='01_설정'!B8),"Y",""))</f>
        <v/>
      </c>
      <c r="W2278" s="40" t="str">
        <f>IF(V2278&lt;&gt;"Y","",MAX(0,(1-R2278/'01_설정'!B5))*'01_설정'!B14+MAX(0,(1-S2278/'01_설정'!B6))*'01_설정'!B15+MAX(0,(1-T2278/'01_설정'!B7))*'01_설정'!B16+MAX(0,(1-U2278/'01_설정'!B8))*'01_설정'!B17+O2278*'01_설정'!B11+Q2278*'01_설정'!B12+P2278*'01_설정'!B13)</f>
        <v/>
      </c>
      <c r="X2278" s="38" t="str">
        <f>IF(W2278="","",1+COUNTIFS($W$4:$W$3003,"&gt;"&amp;W2278)+COUNTIFS($W$4:W2278,W2278)-1)</f>
        <v/>
      </c>
    </row>
    <row r="2279" spans="1:24" ht="16.5">
      <c r="A2279" s="38" t="str">
        <f>IF('04A_국토부원자료'!A2280="","",ROW()-3)</f>
        <v/>
      </c>
      <c r="B2279" s="39">
        <f>IFERROR('04A_국토부원자료'!B2280,"")</f>
        <v>0</v>
      </c>
      <c r="C2279" s="39" t="str">
        <f>IF(B2279="","",IF('04A_국토부원자료'!C2280&lt;&gt;"",'04A_국토부원자료'!C2280,TRIM('04A_국토부원자료'!D2280&amp;IF('04A_국토부원자료'!E2280&lt;&gt;"","-"&amp;'04A_국토부원자료'!E2280,""))))</f>
        <v/>
      </c>
      <c r="D2279" s="39">
        <f>IFERROR('04A_국토부원자료'!F2280,"")</f>
        <v>0</v>
      </c>
      <c r="E2279" s="40" t="str">
        <f>IFERROR(VALUE(SUBSTITUTE('04A_국토부원자료'!G2280,",","")),"")</f>
        <v/>
      </c>
      <c r="F2279" s="41" t="str">
        <f>IFERROR(IF(AND('04A_국토부원자료'!H2280&lt;&gt;"",'04A_국토부원자료'!I2280&lt;&gt;""),DATE(INT(VALUE(SUBSTITUTE('04A_국토부원자료'!H2280,",",""))/100),MOD(VALUE(SUBSTITUTE('04A_국토부원자료'!H2280,",","")),100),VALUE(SUBSTITUTE('04A_국토부원자료'!I2280,",",""))),""),"")</f>
        <v/>
      </c>
      <c r="G2279" s="42" t="str">
        <f>IFERROR(VALUE(SUBSTITUTE('04A_국토부원자료'!J2280,",","")),"")</f>
        <v/>
      </c>
      <c r="H2279" s="43" t="str">
        <f t="shared" si="70"/>
        <v/>
      </c>
      <c r="I2279" s="43" t="str">
        <f t="shared" si="71"/>
        <v/>
      </c>
      <c r="J2279" s="38" t="str">
        <f>IFERROR(VALUE(SUBSTITUTE('04A_국토부원자료'!K2280,",","")),"")</f>
        <v/>
      </c>
      <c r="K2279" s="38" t="str">
        <f>IFERROR(VALUE(SUBSTITUTE('04A_국토부원자료'!N2280,",","")),"")</f>
        <v/>
      </c>
      <c r="L2279" s="39">
        <f>IFERROR('04A_국토부원자료'!O2280,"")</f>
        <v>0</v>
      </c>
      <c r="M2279" s="39">
        <f>IFERROR('04A_국토부원자료'!Q2280,"")</f>
        <v>0</v>
      </c>
      <c r="N2279" s="38">
        <f>IF(B2279="","",IF('02_대상물건입력'!B5="",1,IF(ISNUMBER(SEARCH('02_대상물건입력'!B5,B2279)),1,0)))</f>
        <v>0</v>
      </c>
      <c r="O2279" s="38">
        <f>IF(B2279="","",IF('02_대상물건입력'!B6="",1,IF(ISNUMBER(SEARCH('02_대상물건입력'!B6,B2279)),1,0)))</f>
        <v>0</v>
      </c>
      <c r="P2279" s="38">
        <f>IF(L2279="","",IF('02_대상물건입력'!B15="",0,IF(ISNUMBER(SEARCH('02_대상물건입력'!B15,L2279)),1,0)))</f>
        <v>0</v>
      </c>
      <c r="Q2279" s="38">
        <f>IF(D2279="","",IF('02_대상물건입력'!B8="",0,IF(ISNUMBER(SEARCH('02_대상물건입력'!B8,D2279)),1,0)))</f>
        <v>0</v>
      </c>
      <c r="R2279" s="44" t="str">
        <f>IFERROR(ABS(E2279-'02_대상물건입력'!B11)/'02_대상물건입력'!B11,"")</f>
        <v/>
      </c>
      <c r="S2279" s="38" t="str">
        <f>IFERROR(ABS(J2279-'02_대상물건입력'!B10),"")</f>
        <v/>
      </c>
      <c r="T2279" s="38" t="str">
        <f>IFERROR(ABS('01_설정'!B4-F2279),"")</f>
        <v/>
      </c>
      <c r="U2279" s="38" t="str">
        <f>IFERROR(ABS(K2279-YEAR('02_대상물건입력'!B14)),"")</f>
        <v/>
      </c>
      <c r="V2279" s="38" t="str">
        <f>IF(B2279="","",IF(AND(E2279&gt;0,F2279&gt;0,H2279&gt;0,OR('04A_국토부원자료'!P2280="",'04A_국토부원자료'!P2280="-"),IF('01_설정'!B10=1,N2279=1,TRUE),R2279&lt;='01_설정'!B5,S2279&lt;='01_설정'!B6,T2279&lt;='01_설정'!B7,U2279&lt;='01_설정'!B8),"Y",""))</f>
        <v/>
      </c>
      <c r="W2279" s="40" t="str">
        <f>IF(V2279&lt;&gt;"Y","",MAX(0,(1-R2279/'01_설정'!B5))*'01_설정'!B14+MAX(0,(1-S2279/'01_설정'!B6))*'01_설정'!B15+MAX(0,(1-T2279/'01_설정'!B7))*'01_설정'!B16+MAX(0,(1-U2279/'01_설정'!B8))*'01_설정'!B17+O2279*'01_설정'!B11+Q2279*'01_설정'!B12+P2279*'01_설정'!B13)</f>
        <v/>
      </c>
      <c r="X2279" s="38" t="str">
        <f>IF(W2279="","",1+COUNTIFS($W$4:$W$3003,"&gt;"&amp;W2279)+COUNTIFS($W$4:W2279,W2279)-1)</f>
        <v/>
      </c>
    </row>
    <row r="2280" spans="1:24" ht="16.5">
      <c r="A2280" s="38" t="str">
        <f>IF('04A_국토부원자료'!A2281="","",ROW()-3)</f>
        <v/>
      </c>
      <c r="B2280" s="39">
        <f>IFERROR('04A_국토부원자료'!B2281,"")</f>
        <v>0</v>
      </c>
      <c r="C2280" s="39" t="str">
        <f>IF(B2280="","",IF('04A_국토부원자료'!C2281&lt;&gt;"",'04A_국토부원자료'!C2281,TRIM('04A_국토부원자료'!D2281&amp;IF('04A_국토부원자료'!E2281&lt;&gt;"","-"&amp;'04A_국토부원자료'!E2281,""))))</f>
        <v/>
      </c>
      <c r="D2280" s="39">
        <f>IFERROR('04A_국토부원자료'!F2281,"")</f>
        <v>0</v>
      </c>
      <c r="E2280" s="40" t="str">
        <f>IFERROR(VALUE(SUBSTITUTE('04A_국토부원자료'!G2281,",","")),"")</f>
        <v/>
      </c>
      <c r="F2280" s="41" t="str">
        <f>IFERROR(IF(AND('04A_국토부원자료'!H2281&lt;&gt;"",'04A_국토부원자료'!I2281&lt;&gt;""),DATE(INT(VALUE(SUBSTITUTE('04A_국토부원자료'!H2281,",",""))/100),MOD(VALUE(SUBSTITUTE('04A_국토부원자료'!H2281,",","")),100),VALUE(SUBSTITUTE('04A_국토부원자료'!I2281,",",""))),""),"")</f>
        <v/>
      </c>
      <c r="G2280" s="42" t="str">
        <f>IFERROR(VALUE(SUBSTITUTE('04A_국토부원자료'!J2281,",","")),"")</f>
        <v/>
      </c>
      <c r="H2280" s="43" t="str">
        <f t="shared" si="70"/>
        <v/>
      </c>
      <c r="I2280" s="43" t="str">
        <f t="shared" si="71"/>
        <v/>
      </c>
      <c r="J2280" s="38" t="str">
        <f>IFERROR(VALUE(SUBSTITUTE('04A_국토부원자료'!K2281,",","")),"")</f>
        <v/>
      </c>
      <c r="K2280" s="38" t="str">
        <f>IFERROR(VALUE(SUBSTITUTE('04A_국토부원자료'!N2281,",","")),"")</f>
        <v/>
      </c>
      <c r="L2280" s="39">
        <f>IFERROR('04A_국토부원자료'!O2281,"")</f>
        <v>0</v>
      </c>
      <c r="M2280" s="39">
        <f>IFERROR('04A_국토부원자료'!Q2281,"")</f>
        <v>0</v>
      </c>
      <c r="N2280" s="38">
        <f>IF(B2280="","",IF('02_대상물건입력'!B5="",1,IF(ISNUMBER(SEARCH('02_대상물건입력'!B5,B2280)),1,0)))</f>
        <v>0</v>
      </c>
      <c r="O2280" s="38">
        <f>IF(B2280="","",IF('02_대상물건입력'!B6="",1,IF(ISNUMBER(SEARCH('02_대상물건입력'!B6,B2280)),1,0)))</f>
        <v>0</v>
      </c>
      <c r="P2280" s="38">
        <f>IF(L2280="","",IF('02_대상물건입력'!B15="",0,IF(ISNUMBER(SEARCH('02_대상물건입력'!B15,L2280)),1,0)))</f>
        <v>0</v>
      </c>
      <c r="Q2280" s="38">
        <f>IF(D2280="","",IF('02_대상물건입력'!B8="",0,IF(ISNUMBER(SEARCH('02_대상물건입력'!B8,D2280)),1,0)))</f>
        <v>0</v>
      </c>
      <c r="R2280" s="44" t="str">
        <f>IFERROR(ABS(E2280-'02_대상물건입력'!B11)/'02_대상물건입력'!B11,"")</f>
        <v/>
      </c>
      <c r="S2280" s="38" t="str">
        <f>IFERROR(ABS(J2280-'02_대상물건입력'!B10),"")</f>
        <v/>
      </c>
      <c r="T2280" s="38" t="str">
        <f>IFERROR(ABS('01_설정'!B4-F2280),"")</f>
        <v/>
      </c>
      <c r="U2280" s="38" t="str">
        <f>IFERROR(ABS(K2280-YEAR('02_대상물건입력'!B14)),"")</f>
        <v/>
      </c>
      <c r="V2280" s="38" t="str">
        <f>IF(B2280="","",IF(AND(E2280&gt;0,F2280&gt;0,H2280&gt;0,OR('04A_국토부원자료'!P2281="",'04A_국토부원자료'!P2281="-"),IF('01_설정'!B10=1,N2280=1,TRUE),R2280&lt;='01_설정'!B5,S2280&lt;='01_설정'!B6,T2280&lt;='01_설정'!B7,U2280&lt;='01_설정'!B8),"Y",""))</f>
        <v/>
      </c>
      <c r="W2280" s="40" t="str">
        <f>IF(V2280&lt;&gt;"Y","",MAX(0,(1-R2280/'01_설정'!B5))*'01_설정'!B14+MAX(0,(1-S2280/'01_설정'!B6))*'01_설정'!B15+MAX(0,(1-T2280/'01_설정'!B7))*'01_설정'!B16+MAX(0,(1-U2280/'01_설정'!B8))*'01_설정'!B17+O2280*'01_설정'!B11+Q2280*'01_설정'!B12+P2280*'01_설정'!B13)</f>
        <v/>
      </c>
      <c r="X2280" s="38" t="str">
        <f>IF(W2280="","",1+COUNTIFS($W$4:$W$3003,"&gt;"&amp;W2280)+COUNTIFS($W$4:W2280,W2280)-1)</f>
        <v/>
      </c>
    </row>
    <row r="2281" spans="1:24" ht="16.5">
      <c r="A2281" s="38" t="str">
        <f>IF('04A_국토부원자료'!A2282="","",ROW()-3)</f>
        <v/>
      </c>
      <c r="B2281" s="39">
        <f>IFERROR('04A_국토부원자료'!B2282,"")</f>
        <v>0</v>
      </c>
      <c r="C2281" s="39" t="str">
        <f>IF(B2281="","",IF('04A_국토부원자료'!C2282&lt;&gt;"",'04A_국토부원자료'!C2282,TRIM('04A_국토부원자료'!D2282&amp;IF('04A_국토부원자료'!E2282&lt;&gt;"","-"&amp;'04A_국토부원자료'!E2282,""))))</f>
        <v/>
      </c>
      <c r="D2281" s="39">
        <f>IFERROR('04A_국토부원자료'!F2282,"")</f>
        <v>0</v>
      </c>
      <c r="E2281" s="40" t="str">
        <f>IFERROR(VALUE(SUBSTITUTE('04A_국토부원자료'!G2282,",","")),"")</f>
        <v/>
      </c>
      <c r="F2281" s="41" t="str">
        <f>IFERROR(IF(AND('04A_국토부원자료'!H2282&lt;&gt;"",'04A_국토부원자료'!I2282&lt;&gt;""),DATE(INT(VALUE(SUBSTITUTE('04A_국토부원자료'!H2282,",",""))/100),MOD(VALUE(SUBSTITUTE('04A_국토부원자료'!H2282,",","")),100),VALUE(SUBSTITUTE('04A_국토부원자료'!I2282,",",""))),""),"")</f>
        <v/>
      </c>
      <c r="G2281" s="42" t="str">
        <f>IFERROR(VALUE(SUBSTITUTE('04A_국토부원자료'!J2282,",","")),"")</f>
        <v/>
      </c>
      <c r="H2281" s="43" t="str">
        <f t="shared" si="70"/>
        <v/>
      </c>
      <c r="I2281" s="43" t="str">
        <f t="shared" si="71"/>
        <v/>
      </c>
      <c r="J2281" s="38" t="str">
        <f>IFERROR(VALUE(SUBSTITUTE('04A_국토부원자료'!K2282,",","")),"")</f>
        <v/>
      </c>
      <c r="K2281" s="38" t="str">
        <f>IFERROR(VALUE(SUBSTITUTE('04A_국토부원자료'!N2282,",","")),"")</f>
        <v/>
      </c>
      <c r="L2281" s="39">
        <f>IFERROR('04A_국토부원자료'!O2282,"")</f>
        <v>0</v>
      </c>
      <c r="M2281" s="39">
        <f>IFERROR('04A_국토부원자료'!Q2282,"")</f>
        <v>0</v>
      </c>
      <c r="N2281" s="38">
        <f>IF(B2281="","",IF('02_대상물건입력'!B5="",1,IF(ISNUMBER(SEARCH('02_대상물건입력'!B5,B2281)),1,0)))</f>
        <v>0</v>
      </c>
      <c r="O2281" s="38">
        <f>IF(B2281="","",IF('02_대상물건입력'!B6="",1,IF(ISNUMBER(SEARCH('02_대상물건입력'!B6,B2281)),1,0)))</f>
        <v>0</v>
      </c>
      <c r="P2281" s="38">
        <f>IF(L2281="","",IF('02_대상물건입력'!B15="",0,IF(ISNUMBER(SEARCH('02_대상물건입력'!B15,L2281)),1,0)))</f>
        <v>0</v>
      </c>
      <c r="Q2281" s="38">
        <f>IF(D2281="","",IF('02_대상물건입력'!B8="",0,IF(ISNUMBER(SEARCH('02_대상물건입력'!B8,D2281)),1,0)))</f>
        <v>0</v>
      </c>
      <c r="R2281" s="44" t="str">
        <f>IFERROR(ABS(E2281-'02_대상물건입력'!B11)/'02_대상물건입력'!B11,"")</f>
        <v/>
      </c>
      <c r="S2281" s="38" t="str">
        <f>IFERROR(ABS(J2281-'02_대상물건입력'!B10),"")</f>
        <v/>
      </c>
      <c r="T2281" s="38" t="str">
        <f>IFERROR(ABS('01_설정'!B4-F2281),"")</f>
        <v/>
      </c>
      <c r="U2281" s="38" t="str">
        <f>IFERROR(ABS(K2281-YEAR('02_대상물건입력'!B14)),"")</f>
        <v/>
      </c>
      <c r="V2281" s="38" t="str">
        <f>IF(B2281="","",IF(AND(E2281&gt;0,F2281&gt;0,H2281&gt;0,OR('04A_국토부원자료'!P2282="",'04A_국토부원자료'!P2282="-"),IF('01_설정'!B10=1,N2281=1,TRUE),R2281&lt;='01_설정'!B5,S2281&lt;='01_설정'!B6,T2281&lt;='01_설정'!B7,U2281&lt;='01_설정'!B8),"Y",""))</f>
        <v/>
      </c>
      <c r="W2281" s="40" t="str">
        <f>IF(V2281&lt;&gt;"Y","",MAX(0,(1-R2281/'01_설정'!B5))*'01_설정'!B14+MAX(0,(1-S2281/'01_설정'!B6))*'01_설정'!B15+MAX(0,(1-T2281/'01_설정'!B7))*'01_설정'!B16+MAX(0,(1-U2281/'01_설정'!B8))*'01_설정'!B17+O2281*'01_설정'!B11+Q2281*'01_설정'!B12+P2281*'01_설정'!B13)</f>
        <v/>
      </c>
      <c r="X2281" s="38" t="str">
        <f>IF(W2281="","",1+COUNTIFS($W$4:$W$3003,"&gt;"&amp;W2281)+COUNTIFS($W$4:W2281,W2281)-1)</f>
        <v/>
      </c>
    </row>
    <row r="2282" spans="1:24" ht="16.5">
      <c r="A2282" s="38" t="str">
        <f>IF('04A_국토부원자료'!A2283="","",ROW()-3)</f>
        <v/>
      </c>
      <c r="B2282" s="39">
        <f>IFERROR('04A_국토부원자료'!B2283,"")</f>
        <v>0</v>
      </c>
      <c r="C2282" s="39" t="str">
        <f>IF(B2282="","",IF('04A_국토부원자료'!C2283&lt;&gt;"",'04A_국토부원자료'!C2283,TRIM('04A_국토부원자료'!D2283&amp;IF('04A_국토부원자료'!E2283&lt;&gt;"","-"&amp;'04A_국토부원자료'!E2283,""))))</f>
        <v/>
      </c>
      <c r="D2282" s="39">
        <f>IFERROR('04A_국토부원자료'!F2283,"")</f>
        <v>0</v>
      </c>
      <c r="E2282" s="40" t="str">
        <f>IFERROR(VALUE(SUBSTITUTE('04A_국토부원자료'!G2283,",","")),"")</f>
        <v/>
      </c>
      <c r="F2282" s="41" t="str">
        <f>IFERROR(IF(AND('04A_국토부원자료'!H2283&lt;&gt;"",'04A_국토부원자료'!I2283&lt;&gt;""),DATE(INT(VALUE(SUBSTITUTE('04A_국토부원자료'!H2283,",",""))/100),MOD(VALUE(SUBSTITUTE('04A_국토부원자료'!H2283,",","")),100),VALUE(SUBSTITUTE('04A_국토부원자료'!I2283,",",""))),""),"")</f>
        <v/>
      </c>
      <c r="G2282" s="42" t="str">
        <f>IFERROR(VALUE(SUBSTITUTE('04A_국토부원자료'!J2283,",","")),"")</f>
        <v/>
      </c>
      <c r="H2282" s="43" t="str">
        <f t="shared" si="70"/>
        <v/>
      </c>
      <c r="I2282" s="43" t="str">
        <f t="shared" si="71"/>
        <v/>
      </c>
      <c r="J2282" s="38" t="str">
        <f>IFERROR(VALUE(SUBSTITUTE('04A_국토부원자료'!K2283,",","")),"")</f>
        <v/>
      </c>
      <c r="K2282" s="38" t="str">
        <f>IFERROR(VALUE(SUBSTITUTE('04A_국토부원자료'!N2283,",","")),"")</f>
        <v/>
      </c>
      <c r="L2282" s="39">
        <f>IFERROR('04A_국토부원자료'!O2283,"")</f>
        <v>0</v>
      </c>
      <c r="M2282" s="39">
        <f>IFERROR('04A_국토부원자료'!Q2283,"")</f>
        <v>0</v>
      </c>
      <c r="N2282" s="38">
        <f>IF(B2282="","",IF('02_대상물건입력'!B5="",1,IF(ISNUMBER(SEARCH('02_대상물건입력'!B5,B2282)),1,0)))</f>
        <v>0</v>
      </c>
      <c r="O2282" s="38">
        <f>IF(B2282="","",IF('02_대상물건입력'!B6="",1,IF(ISNUMBER(SEARCH('02_대상물건입력'!B6,B2282)),1,0)))</f>
        <v>0</v>
      </c>
      <c r="P2282" s="38">
        <f>IF(L2282="","",IF('02_대상물건입력'!B15="",0,IF(ISNUMBER(SEARCH('02_대상물건입력'!B15,L2282)),1,0)))</f>
        <v>0</v>
      </c>
      <c r="Q2282" s="38">
        <f>IF(D2282="","",IF('02_대상물건입력'!B8="",0,IF(ISNUMBER(SEARCH('02_대상물건입력'!B8,D2282)),1,0)))</f>
        <v>0</v>
      </c>
      <c r="R2282" s="44" t="str">
        <f>IFERROR(ABS(E2282-'02_대상물건입력'!B11)/'02_대상물건입력'!B11,"")</f>
        <v/>
      </c>
      <c r="S2282" s="38" t="str">
        <f>IFERROR(ABS(J2282-'02_대상물건입력'!B10),"")</f>
        <v/>
      </c>
      <c r="T2282" s="38" t="str">
        <f>IFERROR(ABS('01_설정'!B4-F2282),"")</f>
        <v/>
      </c>
      <c r="U2282" s="38" t="str">
        <f>IFERROR(ABS(K2282-YEAR('02_대상물건입력'!B14)),"")</f>
        <v/>
      </c>
      <c r="V2282" s="38" t="str">
        <f>IF(B2282="","",IF(AND(E2282&gt;0,F2282&gt;0,H2282&gt;0,OR('04A_국토부원자료'!P2283="",'04A_국토부원자료'!P2283="-"),IF('01_설정'!B10=1,N2282=1,TRUE),R2282&lt;='01_설정'!B5,S2282&lt;='01_설정'!B6,T2282&lt;='01_설정'!B7,U2282&lt;='01_설정'!B8),"Y",""))</f>
        <v/>
      </c>
      <c r="W2282" s="40" t="str">
        <f>IF(V2282&lt;&gt;"Y","",MAX(0,(1-R2282/'01_설정'!B5))*'01_설정'!B14+MAX(0,(1-S2282/'01_설정'!B6))*'01_설정'!B15+MAX(0,(1-T2282/'01_설정'!B7))*'01_설정'!B16+MAX(0,(1-U2282/'01_설정'!B8))*'01_설정'!B17+O2282*'01_설정'!B11+Q2282*'01_설정'!B12+P2282*'01_설정'!B13)</f>
        <v/>
      </c>
      <c r="X2282" s="38" t="str">
        <f>IF(W2282="","",1+COUNTIFS($W$4:$W$3003,"&gt;"&amp;W2282)+COUNTIFS($W$4:W2282,W2282)-1)</f>
        <v/>
      </c>
    </row>
    <row r="2283" spans="1:24" ht="16.5">
      <c r="A2283" s="38" t="str">
        <f>IF('04A_국토부원자료'!A2284="","",ROW()-3)</f>
        <v/>
      </c>
      <c r="B2283" s="39">
        <f>IFERROR('04A_국토부원자료'!B2284,"")</f>
        <v>0</v>
      </c>
      <c r="C2283" s="39" t="str">
        <f>IF(B2283="","",IF('04A_국토부원자료'!C2284&lt;&gt;"",'04A_국토부원자료'!C2284,TRIM('04A_국토부원자료'!D2284&amp;IF('04A_국토부원자료'!E2284&lt;&gt;"","-"&amp;'04A_국토부원자료'!E2284,""))))</f>
        <v/>
      </c>
      <c r="D2283" s="39">
        <f>IFERROR('04A_국토부원자료'!F2284,"")</f>
        <v>0</v>
      </c>
      <c r="E2283" s="40" t="str">
        <f>IFERROR(VALUE(SUBSTITUTE('04A_국토부원자료'!G2284,",","")),"")</f>
        <v/>
      </c>
      <c r="F2283" s="41" t="str">
        <f>IFERROR(IF(AND('04A_국토부원자료'!H2284&lt;&gt;"",'04A_국토부원자료'!I2284&lt;&gt;""),DATE(INT(VALUE(SUBSTITUTE('04A_국토부원자료'!H2284,",",""))/100),MOD(VALUE(SUBSTITUTE('04A_국토부원자료'!H2284,",","")),100),VALUE(SUBSTITUTE('04A_국토부원자료'!I2284,",",""))),""),"")</f>
        <v/>
      </c>
      <c r="G2283" s="42" t="str">
        <f>IFERROR(VALUE(SUBSTITUTE('04A_국토부원자료'!J2284,",","")),"")</f>
        <v/>
      </c>
      <c r="H2283" s="43" t="str">
        <f t="shared" si="70"/>
        <v/>
      </c>
      <c r="I2283" s="43" t="str">
        <f t="shared" si="71"/>
        <v/>
      </c>
      <c r="J2283" s="38" t="str">
        <f>IFERROR(VALUE(SUBSTITUTE('04A_국토부원자료'!K2284,",","")),"")</f>
        <v/>
      </c>
      <c r="K2283" s="38" t="str">
        <f>IFERROR(VALUE(SUBSTITUTE('04A_국토부원자료'!N2284,",","")),"")</f>
        <v/>
      </c>
      <c r="L2283" s="39">
        <f>IFERROR('04A_국토부원자료'!O2284,"")</f>
        <v>0</v>
      </c>
      <c r="M2283" s="39">
        <f>IFERROR('04A_국토부원자료'!Q2284,"")</f>
        <v>0</v>
      </c>
      <c r="N2283" s="38">
        <f>IF(B2283="","",IF('02_대상물건입력'!B5="",1,IF(ISNUMBER(SEARCH('02_대상물건입력'!B5,B2283)),1,0)))</f>
        <v>0</v>
      </c>
      <c r="O2283" s="38">
        <f>IF(B2283="","",IF('02_대상물건입력'!B6="",1,IF(ISNUMBER(SEARCH('02_대상물건입력'!B6,B2283)),1,0)))</f>
        <v>0</v>
      </c>
      <c r="P2283" s="38">
        <f>IF(L2283="","",IF('02_대상물건입력'!B15="",0,IF(ISNUMBER(SEARCH('02_대상물건입력'!B15,L2283)),1,0)))</f>
        <v>0</v>
      </c>
      <c r="Q2283" s="38">
        <f>IF(D2283="","",IF('02_대상물건입력'!B8="",0,IF(ISNUMBER(SEARCH('02_대상물건입력'!B8,D2283)),1,0)))</f>
        <v>0</v>
      </c>
      <c r="R2283" s="44" t="str">
        <f>IFERROR(ABS(E2283-'02_대상물건입력'!B11)/'02_대상물건입력'!B11,"")</f>
        <v/>
      </c>
      <c r="S2283" s="38" t="str">
        <f>IFERROR(ABS(J2283-'02_대상물건입력'!B10),"")</f>
        <v/>
      </c>
      <c r="T2283" s="38" t="str">
        <f>IFERROR(ABS('01_설정'!B4-F2283),"")</f>
        <v/>
      </c>
      <c r="U2283" s="38" t="str">
        <f>IFERROR(ABS(K2283-YEAR('02_대상물건입력'!B14)),"")</f>
        <v/>
      </c>
      <c r="V2283" s="38" t="str">
        <f>IF(B2283="","",IF(AND(E2283&gt;0,F2283&gt;0,H2283&gt;0,OR('04A_국토부원자료'!P2284="",'04A_국토부원자료'!P2284="-"),IF('01_설정'!B10=1,N2283=1,TRUE),R2283&lt;='01_설정'!B5,S2283&lt;='01_설정'!B6,T2283&lt;='01_설정'!B7,U2283&lt;='01_설정'!B8),"Y",""))</f>
        <v/>
      </c>
      <c r="W2283" s="40" t="str">
        <f>IF(V2283&lt;&gt;"Y","",MAX(0,(1-R2283/'01_설정'!B5))*'01_설정'!B14+MAX(0,(1-S2283/'01_설정'!B6))*'01_설정'!B15+MAX(0,(1-T2283/'01_설정'!B7))*'01_설정'!B16+MAX(0,(1-U2283/'01_설정'!B8))*'01_설정'!B17+O2283*'01_설정'!B11+Q2283*'01_설정'!B12+P2283*'01_설정'!B13)</f>
        <v/>
      </c>
      <c r="X2283" s="38" t="str">
        <f>IF(W2283="","",1+COUNTIFS($W$4:$W$3003,"&gt;"&amp;W2283)+COUNTIFS($W$4:W2283,W2283)-1)</f>
        <v/>
      </c>
    </row>
    <row r="2284" spans="1:24" ht="16.5">
      <c r="A2284" s="38" t="str">
        <f>IF('04A_국토부원자료'!A2285="","",ROW()-3)</f>
        <v/>
      </c>
      <c r="B2284" s="39">
        <f>IFERROR('04A_국토부원자료'!B2285,"")</f>
        <v>0</v>
      </c>
      <c r="C2284" s="39" t="str">
        <f>IF(B2284="","",IF('04A_국토부원자료'!C2285&lt;&gt;"",'04A_국토부원자료'!C2285,TRIM('04A_국토부원자료'!D2285&amp;IF('04A_국토부원자료'!E2285&lt;&gt;"","-"&amp;'04A_국토부원자료'!E2285,""))))</f>
        <v/>
      </c>
      <c r="D2284" s="39">
        <f>IFERROR('04A_국토부원자료'!F2285,"")</f>
        <v>0</v>
      </c>
      <c r="E2284" s="40" t="str">
        <f>IFERROR(VALUE(SUBSTITUTE('04A_국토부원자료'!G2285,",","")),"")</f>
        <v/>
      </c>
      <c r="F2284" s="41" t="str">
        <f>IFERROR(IF(AND('04A_국토부원자료'!H2285&lt;&gt;"",'04A_국토부원자료'!I2285&lt;&gt;""),DATE(INT(VALUE(SUBSTITUTE('04A_국토부원자료'!H2285,",",""))/100),MOD(VALUE(SUBSTITUTE('04A_국토부원자료'!H2285,",","")),100),VALUE(SUBSTITUTE('04A_국토부원자료'!I2285,",",""))),""),"")</f>
        <v/>
      </c>
      <c r="G2284" s="42" t="str">
        <f>IFERROR(VALUE(SUBSTITUTE('04A_국토부원자료'!J2285,",","")),"")</f>
        <v/>
      </c>
      <c r="H2284" s="43" t="str">
        <f t="shared" si="70"/>
        <v/>
      </c>
      <c r="I2284" s="43" t="str">
        <f t="shared" si="71"/>
        <v/>
      </c>
      <c r="J2284" s="38" t="str">
        <f>IFERROR(VALUE(SUBSTITUTE('04A_국토부원자료'!K2285,",","")),"")</f>
        <v/>
      </c>
      <c r="K2284" s="38" t="str">
        <f>IFERROR(VALUE(SUBSTITUTE('04A_국토부원자료'!N2285,",","")),"")</f>
        <v/>
      </c>
      <c r="L2284" s="39">
        <f>IFERROR('04A_국토부원자료'!O2285,"")</f>
        <v>0</v>
      </c>
      <c r="M2284" s="39">
        <f>IFERROR('04A_국토부원자료'!Q2285,"")</f>
        <v>0</v>
      </c>
      <c r="N2284" s="38">
        <f>IF(B2284="","",IF('02_대상물건입력'!B5="",1,IF(ISNUMBER(SEARCH('02_대상물건입력'!B5,B2284)),1,0)))</f>
        <v>0</v>
      </c>
      <c r="O2284" s="38">
        <f>IF(B2284="","",IF('02_대상물건입력'!B6="",1,IF(ISNUMBER(SEARCH('02_대상물건입력'!B6,B2284)),1,0)))</f>
        <v>0</v>
      </c>
      <c r="P2284" s="38">
        <f>IF(L2284="","",IF('02_대상물건입력'!B15="",0,IF(ISNUMBER(SEARCH('02_대상물건입력'!B15,L2284)),1,0)))</f>
        <v>0</v>
      </c>
      <c r="Q2284" s="38">
        <f>IF(D2284="","",IF('02_대상물건입력'!B8="",0,IF(ISNUMBER(SEARCH('02_대상물건입력'!B8,D2284)),1,0)))</f>
        <v>0</v>
      </c>
      <c r="R2284" s="44" t="str">
        <f>IFERROR(ABS(E2284-'02_대상물건입력'!B11)/'02_대상물건입력'!B11,"")</f>
        <v/>
      </c>
      <c r="S2284" s="38" t="str">
        <f>IFERROR(ABS(J2284-'02_대상물건입력'!B10),"")</f>
        <v/>
      </c>
      <c r="T2284" s="38" t="str">
        <f>IFERROR(ABS('01_설정'!B4-F2284),"")</f>
        <v/>
      </c>
      <c r="U2284" s="38" t="str">
        <f>IFERROR(ABS(K2284-YEAR('02_대상물건입력'!B14)),"")</f>
        <v/>
      </c>
      <c r="V2284" s="38" t="str">
        <f>IF(B2284="","",IF(AND(E2284&gt;0,F2284&gt;0,H2284&gt;0,OR('04A_국토부원자료'!P2285="",'04A_국토부원자료'!P2285="-"),IF('01_설정'!B10=1,N2284=1,TRUE),R2284&lt;='01_설정'!B5,S2284&lt;='01_설정'!B6,T2284&lt;='01_설정'!B7,U2284&lt;='01_설정'!B8),"Y",""))</f>
        <v/>
      </c>
      <c r="W2284" s="40" t="str">
        <f>IF(V2284&lt;&gt;"Y","",MAX(0,(1-R2284/'01_설정'!B5))*'01_설정'!B14+MAX(0,(1-S2284/'01_설정'!B6))*'01_설정'!B15+MAX(0,(1-T2284/'01_설정'!B7))*'01_설정'!B16+MAX(0,(1-U2284/'01_설정'!B8))*'01_설정'!B17+O2284*'01_설정'!B11+Q2284*'01_설정'!B12+P2284*'01_설정'!B13)</f>
        <v/>
      </c>
      <c r="X2284" s="38" t="str">
        <f>IF(W2284="","",1+COUNTIFS($W$4:$W$3003,"&gt;"&amp;W2284)+COUNTIFS($W$4:W2284,W2284)-1)</f>
        <v/>
      </c>
    </row>
    <row r="2285" spans="1:24" ht="16.5">
      <c r="A2285" s="38" t="str">
        <f>IF('04A_국토부원자료'!A2286="","",ROW()-3)</f>
        <v/>
      </c>
      <c r="B2285" s="39">
        <f>IFERROR('04A_국토부원자료'!B2286,"")</f>
        <v>0</v>
      </c>
      <c r="C2285" s="39" t="str">
        <f>IF(B2285="","",IF('04A_국토부원자료'!C2286&lt;&gt;"",'04A_국토부원자료'!C2286,TRIM('04A_국토부원자료'!D2286&amp;IF('04A_국토부원자료'!E2286&lt;&gt;"","-"&amp;'04A_국토부원자료'!E2286,""))))</f>
        <v/>
      </c>
      <c r="D2285" s="39">
        <f>IFERROR('04A_국토부원자료'!F2286,"")</f>
        <v>0</v>
      </c>
      <c r="E2285" s="40" t="str">
        <f>IFERROR(VALUE(SUBSTITUTE('04A_국토부원자료'!G2286,",","")),"")</f>
        <v/>
      </c>
      <c r="F2285" s="41" t="str">
        <f>IFERROR(IF(AND('04A_국토부원자료'!H2286&lt;&gt;"",'04A_국토부원자료'!I2286&lt;&gt;""),DATE(INT(VALUE(SUBSTITUTE('04A_국토부원자료'!H2286,",",""))/100),MOD(VALUE(SUBSTITUTE('04A_국토부원자료'!H2286,",","")),100),VALUE(SUBSTITUTE('04A_국토부원자료'!I2286,",",""))),""),"")</f>
        <v/>
      </c>
      <c r="G2285" s="42" t="str">
        <f>IFERROR(VALUE(SUBSTITUTE('04A_국토부원자료'!J2286,",","")),"")</f>
        <v/>
      </c>
      <c r="H2285" s="43" t="str">
        <f t="shared" si="70"/>
        <v/>
      </c>
      <c r="I2285" s="43" t="str">
        <f t="shared" si="71"/>
        <v/>
      </c>
      <c r="J2285" s="38" t="str">
        <f>IFERROR(VALUE(SUBSTITUTE('04A_국토부원자료'!K2286,",","")),"")</f>
        <v/>
      </c>
      <c r="K2285" s="38" t="str">
        <f>IFERROR(VALUE(SUBSTITUTE('04A_국토부원자료'!N2286,",","")),"")</f>
        <v/>
      </c>
      <c r="L2285" s="39">
        <f>IFERROR('04A_국토부원자료'!O2286,"")</f>
        <v>0</v>
      </c>
      <c r="M2285" s="39">
        <f>IFERROR('04A_국토부원자료'!Q2286,"")</f>
        <v>0</v>
      </c>
      <c r="N2285" s="38">
        <f>IF(B2285="","",IF('02_대상물건입력'!B5="",1,IF(ISNUMBER(SEARCH('02_대상물건입력'!B5,B2285)),1,0)))</f>
        <v>0</v>
      </c>
      <c r="O2285" s="38">
        <f>IF(B2285="","",IF('02_대상물건입력'!B6="",1,IF(ISNUMBER(SEARCH('02_대상물건입력'!B6,B2285)),1,0)))</f>
        <v>0</v>
      </c>
      <c r="P2285" s="38">
        <f>IF(L2285="","",IF('02_대상물건입력'!B15="",0,IF(ISNUMBER(SEARCH('02_대상물건입력'!B15,L2285)),1,0)))</f>
        <v>0</v>
      </c>
      <c r="Q2285" s="38">
        <f>IF(D2285="","",IF('02_대상물건입력'!B8="",0,IF(ISNUMBER(SEARCH('02_대상물건입력'!B8,D2285)),1,0)))</f>
        <v>0</v>
      </c>
      <c r="R2285" s="44" t="str">
        <f>IFERROR(ABS(E2285-'02_대상물건입력'!B11)/'02_대상물건입력'!B11,"")</f>
        <v/>
      </c>
      <c r="S2285" s="38" t="str">
        <f>IFERROR(ABS(J2285-'02_대상물건입력'!B10),"")</f>
        <v/>
      </c>
      <c r="T2285" s="38" t="str">
        <f>IFERROR(ABS('01_설정'!B4-F2285),"")</f>
        <v/>
      </c>
      <c r="U2285" s="38" t="str">
        <f>IFERROR(ABS(K2285-YEAR('02_대상물건입력'!B14)),"")</f>
        <v/>
      </c>
      <c r="V2285" s="38" t="str">
        <f>IF(B2285="","",IF(AND(E2285&gt;0,F2285&gt;0,H2285&gt;0,OR('04A_국토부원자료'!P2286="",'04A_국토부원자료'!P2286="-"),IF('01_설정'!B10=1,N2285=1,TRUE),R2285&lt;='01_설정'!B5,S2285&lt;='01_설정'!B6,T2285&lt;='01_설정'!B7,U2285&lt;='01_설정'!B8),"Y",""))</f>
        <v/>
      </c>
      <c r="W2285" s="40" t="str">
        <f>IF(V2285&lt;&gt;"Y","",MAX(0,(1-R2285/'01_설정'!B5))*'01_설정'!B14+MAX(0,(1-S2285/'01_설정'!B6))*'01_설정'!B15+MAX(0,(1-T2285/'01_설정'!B7))*'01_설정'!B16+MAX(0,(1-U2285/'01_설정'!B8))*'01_설정'!B17+O2285*'01_설정'!B11+Q2285*'01_설정'!B12+P2285*'01_설정'!B13)</f>
        <v/>
      </c>
      <c r="X2285" s="38" t="str">
        <f>IF(W2285="","",1+COUNTIFS($W$4:$W$3003,"&gt;"&amp;W2285)+COUNTIFS($W$4:W2285,W2285)-1)</f>
        <v/>
      </c>
    </row>
    <row r="2286" spans="1:24" ht="16.5">
      <c r="A2286" s="38" t="str">
        <f>IF('04A_국토부원자료'!A2287="","",ROW()-3)</f>
        <v/>
      </c>
      <c r="B2286" s="39">
        <f>IFERROR('04A_국토부원자료'!B2287,"")</f>
        <v>0</v>
      </c>
      <c r="C2286" s="39" t="str">
        <f>IF(B2286="","",IF('04A_국토부원자료'!C2287&lt;&gt;"",'04A_국토부원자료'!C2287,TRIM('04A_국토부원자료'!D2287&amp;IF('04A_국토부원자료'!E2287&lt;&gt;"","-"&amp;'04A_국토부원자료'!E2287,""))))</f>
        <v/>
      </c>
      <c r="D2286" s="39">
        <f>IFERROR('04A_국토부원자료'!F2287,"")</f>
        <v>0</v>
      </c>
      <c r="E2286" s="40" t="str">
        <f>IFERROR(VALUE(SUBSTITUTE('04A_국토부원자료'!G2287,",","")),"")</f>
        <v/>
      </c>
      <c r="F2286" s="41" t="str">
        <f>IFERROR(IF(AND('04A_국토부원자료'!H2287&lt;&gt;"",'04A_국토부원자료'!I2287&lt;&gt;""),DATE(INT(VALUE(SUBSTITUTE('04A_국토부원자료'!H2287,",",""))/100),MOD(VALUE(SUBSTITUTE('04A_국토부원자료'!H2287,",","")),100),VALUE(SUBSTITUTE('04A_국토부원자료'!I2287,",",""))),""),"")</f>
        <v/>
      </c>
      <c r="G2286" s="42" t="str">
        <f>IFERROR(VALUE(SUBSTITUTE('04A_국토부원자료'!J2287,",","")),"")</f>
        <v/>
      </c>
      <c r="H2286" s="43" t="str">
        <f t="shared" si="70"/>
        <v/>
      </c>
      <c r="I2286" s="43" t="str">
        <f t="shared" si="71"/>
        <v/>
      </c>
      <c r="J2286" s="38" t="str">
        <f>IFERROR(VALUE(SUBSTITUTE('04A_국토부원자료'!K2287,",","")),"")</f>
        <v/>
      </c>
      <c r="K2286" s="38" t="str">
        <f>IFERROR(VALUE(SUBSTITUTE('04A_국토부원자료'!N2287,",","")),"")</f>
        <v/>
      </c>
      <c r="L2286" s="39">
        <f>IFERROR('04A_국토부원자료'!O2287,"")</f>
        <v>0</v>
      </c>
      <c r="M2286" s="39">
        <f>IFERROR('04A_국토부원자료'!Q2287,"")</f>
        <v>0</v>
      </c>
      <c r="N2286" s="38">
        <f>IF(B2286="","",IF('02_대상물건입력'!B5="",1,IF(ISNUMBER(SEARCH('02_대상물건입력'!B5,B2286)),1,0)))</f>
        <v>0</v>
      </c>
      <c r="O2286" s="38">
        <f>IF(B2286="","",IF('02_대상물건입력'!B6="",1,IF(ISNUMBER(SEARCH('02_대상물건입력'!B6,B2286)),1,0)))</f>
        <v>0</v>
      </c>
      <c r="P2286" s="38">
        <f>IF(L2286="","",IF('02_대상물건입력'!B15="",0,IF(ISNUMBER(SEARCH('02_대상물건입력'!B15,L2286)),1,0)))</f>
        <v>0</v>
      </c>
      <c r="Q2286" s="38">
        <f>IF(D2286="","",IF('02_대상물건입력'!B8="",0,IF(ISNUMBER(SEARCH('02_대상물건입력'!B8,D2286)),1,0)))</f>
        <v>0</v>
      </c>
      <c r="R2286" s="44" t="str">
        <f>IFERROR(ABS(E2286-'02_대상물건입력'!B11)/'02_대상물건입력'!B11,"")</f>
        <v/>
      </c>
      <c r="S2286" s="38" t="str">
        <f>IFERROR(ABS(J2286-'02_대상물건입력'!B10),"")</f>
        <v/>
      </c>
      <c r="T2286" s="38" t="str">
        <f>IFERROR(ABS('01_설정'!B4-F2286),"")</f>
        <v/>
      </c>
      <c r="U2286" s="38" t="str">
        <f>IFERROR(ABS(K2286-YEAR('02_대상물건입력'!B14)),"")</f>
        <v/>
      </c>
      <c r="V2286" s="38" t="str">
        <f>IF(B2286="","",IF(AND(E2286&gt;0,F2286&gt;0,H2286&gt;0,OR('04A_국토부원자료'!P2287="",'04A_국토부원자료'!P2287="-"),IF('01_설정'!B10=1,N2286=1,TRUE),R2286&lt;='01_설정'!B5,S2286&lt;='01_설정'!B6,T2286&lt;='01_설정'!B7,U2286&lt;='01_설정'!B8),"Y",""))</f>
        <v/>
      </c>
      <c r="W2286" s="40" t="str">
        <f>IF(V2286&lt;&gt;"Y","",MAX(0,(1-R2286/'01_설정'!B5))*'01_설정'!B14+MAX(0,(1-S2286/'01_설정'!B6))*'01_설정'!B15+MAX(0,(1-T2286/'01_설정'!B7))*'01_설정'!B16+MAX(0,(1-U2286/'01_설정'!B8))*'01_설정'!B17+O2286*'01_설정'!B11+Q2286*'01_설정'!B12+P2286*'01_설정'!B13)</f>
        <v/>
      </c>
      <c r="X2286" s="38" t="str">
        <f>IF(W2286="","",1+COUNTIFS($W$4:$W$3003,"&gt;"&amp;W2286)+COUNTIFS($W$4:W2286,W2286)-1)</f>
        <v/>
      </c>
    </row>
    <row r="2287" spans="1:24" ht="16.5">
      <c r="A2287" s="38" t="str">
        <f>IF('04A_국토부원자료'!A2288="","",ROW()-3)</f>
        <v/>
      </c>
      <c r="B2287" s="39">
        <f>IFERROR('04A_국토부원자료'!B2288,"")</f>
        <v>0</v>
      </c>
      <c r="C2287" s="39" t="str">
        <f>IF(B2287="","",IF('04A_국토부원자료'!C2288&lt;&gt;"",'04A_국토부원자료'!C2288,TRIM('04A_국토부원자료'!D2288&amp;IF('04A_국토부원자료'!E2288&lt;&gt;"","-"&amp;'04A_국토부원자료'!E2288,""))))</f>
        <v/>
      </c>
      <c r="D2287" s="39">
        <f>IFERROR('04A_국토부원자료'!F2288,"")</f>
        <v>0</v>
      </c>
      <c r="E2287" s="40" t="str">
        <f>IFERROR(VALUE(SUBSTITUTE('04A_국토부원자료'!G2288,",","")),"")</f>
        <v/>
      </c>
      <c r="F2287" s="41" t="str">
        <f>IFERROR(IF(AND('04A_국토부원자료'!H2288&lt;&gt;"",'04A_국토부원자료'!I2288&lt;&gt;""),DATE(INT(VALUE(SUBSTITUTE('04A_국토부원자료'!H2288,",",""))/100),MOD(VALUE(SUBSTITUTE('04A_국토부원자료'!H2288,",","")),100),VALUE(SUBSTITUTE('04A_국토부원자료'!I2288,",",""))),""),"")</f>
        <v/>
      </c>
      <c r="G2287" s="42" t="str">
        <f>IFERROR(VALUE(SUBSTITUTE('04A_국토부원자료'!J2288,",","")),"")</f>
        <v/>
      </c>
      <c r="H2287" s="43" t="str">
        <f t="shared" si="70"/>
        <v/>
      </c>
      <c r="I2287" s="43" t="str">
        <f t="shared" si="71"/>
        <v/>
      </c>
      <c r="J2287" s="38" t="str">
        <f>IFERROR(VALUE(SUBSTITUTE('04A_국토부원자료'!K2288,",","")),"")</f>
        <v/>
      </c>
      <c r="K2287" s="38" t="str">
        <f>IFERROR(VALUE(SUBSTITUTE('04A_국토부원자료'!N2288,",","")),"")</f>
        <v/>
      </c>
      <c r="L2287" s="39">
        <f>IFERROR('04A_국토부원자료'!O2288,"")</f>
        <v>0</v>
      </c>
      <c r="M2287" s="39">
        <f>IFERROR('04A_국토부원자료'!Q2288,"")</f>
        <v>0</v>
      </c>
      <c r="N2287" s="38">
        <f>IF(B2287="","",IF('02_대상물건입력'!B5="",1,IF(ISNUMBER(SEARCH('02_대상물건입력'!B5,B2287)),1,0)))</f>
        <v>0</v>
      </c>
      <c r="O2287" s="38">
        <f>IF(B2287="","",IF('02_대상물건입력'!B6="",1,IF(ISNUMBER(SEARCH('02_대상물건입력'!B6,B2287)),1,0)))</f>
        <v>0</v>
      </c>
      <c r="P2287" s="38">
        <f>IF(L2287="","",IF('02_대상물건입력'!B15="",0,IF(ISNUMBER(SEARCH('02_대상물건입력'!B15,L2287)),1,0)))</f>
        <v>0</v>
      </c>
      <c r="Q2287" s="38">
        <f>IF(D2287="","",IF('02_대상물건입력'!B8="",0,IF(ISNUMBER(SEARCH('02_대상물건입력'!B8,D2287)),1,0)))</f>
        <v>0</v>
      </c>
      <c r="R2287" s="44" t="str">
        <f>IFERROR(ABS(E2287-'02_대상물건입력'!B11)/'02_대상물건입력'!B11,"")</f>
        <v/>
      </c>
      <c r="S2287" s="38" t="str">
        <f>IFERROR(ABS(J2287-'02_대상물건입력'!B10),"")</f>
        <v/>
      </c>
      <c r="T2287" s="38" t="str">
        <f>IFERROR(ABS('01_설정'!B4-F2287),"")</f>
        <v/>
      </c>
      <c r="U2287" s="38" t="str">
        <f>IFERROR(ABS(K2287-YEAR('02_대상물건입력'!B14)),"")</f>
        <v/>
      </c>
      <c r="V2287" s="38" t="str">
        <f>IF(B2287="","",IF(AND(E2287&gt;0,F2287&gt;0,H2287&gt;0,OR('04A_국토부원자료'!P2288="",'04A_국토부원자료'!P2288="-"),IF('01_설정'!B10=1,N2287=1,TRUE),R2287&lt;='01_설정'!B5,S2287&lt;='01_설정'!B6,T2287&lt;='01_설정'!B7,U2287&lt;='01_설정'!B8),"Y",""))</f>
        <v/>
      </c>
      <c r="W2287" s="40" t="str">
        <f>IF(V2287&lt;&gt;"Y","",MAX(0,(1-R2287/'01_설정'!B5))*'01_설정'!B14+MAX(0,(1-S2287/'01_설정'!B6))*'01_설정'!B15+MAX(0,(1-T2287/'01_설정'!B7))*'01_설정'!B16+MAX(0,(1-U2287/'01_설정'!B8))*'01_설정'!B17+O2287*'01_설정'!B11+Q2287*'01_설정'!B12+P2287*'01_설정'!B13)</f>
        <v/>
      </c>
      <c r="X2287" s="38" t="str">
        <f>IF(W2287="","",1+COUNTIFS($W$4:$W$3003,"&gt;"&amp;W2287)+COUNTIFS($W$4:W2287,W2287)-1)</f>
        <v/>
      </c>
    </row>
    <row r="2288" spans="1:24" ht="16.5">
      <c r="A2288" s="38" t="str">
        <f>IF('04A_국토부원자료'!A2289="","",ROW()-3)</f>
        <v/>
      </c>
      <c r="B2288" s="39">
        <f>IFERROR('04A_국토부원자료'!B2289,"")</f>
        <v>0</v>
      </c>
      <c r="C2288" s="39" t="str">
        <f>IF(B2288="","",IF('04A_국토부원자료'!C2289&lt;&gt;"",'04A_국토부원자료'!C2289,TRIM('04A_국토부원자료'!D2289&amp;IF('04A_국토부원자료'!E2289&lt;&gt;"","-"&amp;'04A_국토부원자료'!E2289,""))))</f>
        <v/>
      </c>
      <c r="D2288" s="39">
        <f>IFERROR('04A_국토부원자료'!F2289,"")</f>
        <v>0</v>
      </c>
      <c r="E2288" s="40" t="str">
        <f>IFERROR(VALUE(SUBSTITUTE('04A_국토부원자료'!G2289,",","")),"")</f>
        <v/>
      </c>
      <c r="F2288" s="41" t="str">
        <f>IFERROR(IF(AND('04A_국토부원자료'!H2289&lt;&gt;"",'04A_국토부원자료'!I2289&lt;&gt;""),DATE(INT(VALUE(SUBSTITUTE('04A_국토부원자료'!H2289,",",""))/100),MOD(VALUE(SUBSTITUTE('04A_국토부원자료'!H2289,",","")),100),VALUE(SUBSTITUTE('04A_국토부원자료'!I2289,",",""))),""),"")</f>
        <v/>
      </c>
      <c r="G2288" s="42" t="str">
        <f>IFERROR(VALUE(SUBSTITUTE('04A_국토부원자료'!J2289,",","")),"")</f>
        <v/>
      </c>
      <c r="H2288" s="43" t="str">
        <f t="shared" si="70"/>
        <v/>
      </c>
      <c r="I2288" s="43" t="str">
        <f t="shared" si="71"/>
        <v/>
      </c>
      <c r="J2288" s="38" t="str">
        <f>IFERROR(VALUE(SUBSTITUTE('04A_국토부원자료'!K2289,",","")),"")</f>
        <v/>
      </c>
      <c r="K2288" s="38" t="str">
        <f>IFERROR(VALUE(SUBSTITUTE('04A_국토부원자료'!N2289,",","")),"")</f>
        <v/>
      </c>
      <c r="L2288" s="39">
        <f>IFERROR('04A_국토부원자료'!O2289,"")</f>
        <v>0</v>
      </c>
      <c r="M2288" s="39">
        <f>IFERROR('04A_국토부원자료'!Q2289,"")</f>
        <v>0</v>
      </c>
      <c r="N2288" s="38">
        <f>IF(B2288="","",IF('02_대상물건입력'!B5="",1,IF(ISNUMBER(SEARCH('02_대상물건입력'!B5,B2288)),1,0)))</f>
        <v>0</v>
      </c>
      <c r="O2288" s="38">
        <f>IF(B2288="","",IF('02_대상물건입력'!B6="",1,IF(ISNUMBER(SEARCH('02_대상물건입력'!B6,B2288)),1,0)))</f>
        <v>0</v>
      </c>
      <c r="P2288" s="38">
        <f>IF(L2288="","",IF('02_대상물건입력'!B15="",0,IF(ISNUMBER(SEARCH('02_대상물건입력'!B15,L2288)),1,0)))</f>
        <v>0</v>
      </c>
      <c r="Q2288" s="38">
        <f>IF(D2288="","",IF('02_대상물건입력'!B8="",0,IF(ISNUMBER(SEARCH('02_대상물건입력'!B8,D2288)),1,0)))</f>
        <v>0</v>
      </c>
      <c r="R2288" s="44" t="str">
        <f>IFERROR(ABS(E2288-'02_대상물건입력'!B11)/'02_대상물건입력'!B11,"")</f>
        <v/>
      </c>
      <c r="S2288" s="38" t="str">
        <f>IFERROR(ABS(J2288-'02_대상물건입력'!B10),"")</f>
        <v/>
      </c>
      <c r="T2288" s="38" t="str">
        <f>IFERROR(ABS('01_설정'!B4-F2288),"")</f>
        <v/>
      </c>
      <c r="U2288" s="38" t="str">
        <f>IFERROR(ABS(K2288-YEAR('02_대상물건입력'!B14)),"")</f>
        <v/>
      </c>
      <c r="V2288" s="38" t="str">
        <f>IF(B2288="","",IF(AND(E2288&gt;0,F2288&gt;0,H2288&gt;0,OR('04A_국토부원자료'!P2289="",'04A_국토부원자료'!P2289="-"),IF('01_설정'!B10=1,N2288=1,TRUE),R2288&lt;='01_설정'!B5,S2288&lt;='01_설정'!B6,T2288&lt;='01_설정'!B7,U2288&lt;='01_설정'!B8),"Y",""))</f>
        <v/>
      </c>
      <c r="W2288" s="40" t="str">
        <f>IF(V2288&lt;&gt;"Y","",MAX(0,(1-R2288/'01_설정'!B5))*'01_설정'!B14+MAX(0,(1-S2288/'01_설정'!B6))*'01_설정'!B15+MAX(0,(1-T2288/'01_설정'!B7))*'01_설정'!B16+MAX(0,(1-U2288/'01_설정'!B8))*'01_설정'!B17+O2288*'01_설정'!B11+Q2288*'01_설정'!B12+P2288*'01_설정'!B13)</f>
        <v/>
      </c>
      <c r="X2288" s="38" t="str">
        <f>IF(W2288="","",1+COUNTIFS($W$4:$W$3003,"&gt;"&amp;W2288)+COUNTIFS($W$4:W2288,W2288)-1)</f>
        <v/>
      </c>
    </row>
    <row r="2289" spans="1:24" ht="16.5">
      <c r="A2289" s="38" t="str">
        <f>IF('04A_국토부원자료'!A2290="","",ROW()-3)</f>
        <v/>
      </c>
      <c r="B2289" s="39">
        <f>IFERROR('04A_국토부원자료'!B2290,"")</f>
        <v>0</v>
      </c>
      <c r="C2289" s="39" t="str">
        <f>IF(B2289="","",IF('04A_국토부원자료'!C2290&lt;&gt;"",'04A_국토부원자료'!C2290,TRIM('04A_국토부원자료'!D2290&amp;IF('04A_국토부원자료'!E2290&lt;&gt;"","-"&amp;'04A_국토부원자료'!E2290,""))))</f>
        <v/>
      </c>
      <c r="D2289" s="39">
        <f>IFERROR('04A_국토부원자료'!F2290,"")</f>
        <v>0</v>
      </c>
      <c r="E2289" s="40" t="str">
        <f>IFERROR(VALUE(SUBSTITUTE('04A_국토부원자료'!G2290,",","")),"")</f>
        <v/>
      </c>
      <c r="F2289" s="41" t="str">
        <f>IFERROR(IF(AND('04A_국토부원자료'!H2290&lt;&gt;"",'04A_국토부원자료'!I2290&lt;&gt;""),DATE(INT(VALUE(SUBSTITUTE('04A_국토부원자료'!H2290,",",""))/100),MOD(VALUE(SUBSTITUTE('04A_국토부원자료'!H2290,",","")),100),VALUE(SUBSTITUTE('04A_국토부원자료'!I2290,",",""))),""),"")</f>
        <v/>
      </c>
      <c r="G2289" s="42" t="str">
        <f>IFERROR(VALUE(SUBSTITUTE('04A_국토부원자료'!J2290,",","")),"")</f>
        <v/>
      </c>
      <c r="H2289" s="43" t="str">
        <f t="shared" si="70"/>
        <v/>
      </c>
      <c r="I2289" s="43" t="str">
        <f t="shared" si="71"/>
        <v/>
      </c>
      <c r="J2289" s="38" t="str">
        <f>IFERROR(VALUE(SUBSTITUTE('04A_국토부원자료'!K2290,",","")),"")</f>
        <v/>
      </c>
      <c r="K2289" s="38" t="str">
        <f>IFERROR(VALUE(SUBSTITUTE('04A_국토부원자료'!N2290,",","")),"")</f>
        <v/>
      </c>
      <c r="L2289" s="39">
        <f>IFERROR('04A_국토부원자료'!O2290,"")</f>
        <v>0</v>
      </c>
      <c r="M2289" s="39">
        <f>IFERROR('04A_국토부원자료'!Q2290,"")</f>
        <v>0</v>
      </c>
      <c r="N2289" s="38">
        <f>IF(B2289="","",IF('02_대상물건입력'!B5="",1,IF(ISNUMBER(SEARCH('02_대상물건입력'!B5,B2289)),1,0)))</f>
        <v>0</v>
      </c>
      <c r="O2289" s="38">
        <f>IF(B2289="","",IF('02_대상물건입력'!B6="",1,IF(ISNUMBER(SEARCH('02_대상물건입력'!B6,B2289)),1,0)))</f>
        <v>0</v>
      </c>
      <c r="P2289" s="38">
        <f>IF(L2289="","",IF('02_대상물건입력'!B15="",0,IF(ISNUMBER(SEARCH('02_대상물건입력'!B15,L2289)),1,0)))</f>
        <v>0</v>
      </c>
      <c r="Q2289" s="38">
        <f>IF(D2289="","",IF('02_대상물건입력'!B8="",0,IF(ISNUMBER(SEARCH('02_대상물건입력'!B8,D2289)),1,0)))</f>
        <v>0</v>
      </c>
      <c r="R2289" s="44" t="str">
        <f>IFERROR(ABS(E2289-'02_대상물건입력'!B11)/'02_대상물건입력'!B11,"")</f>
        <v/>
      </c>
      <c r="S2289" s="38" t="str">
        <f>IFERROR(ABS(J2289-'02_대상물건입력'!B10),"")</f>
        <v/>
      </c>
      <c r="T2289" s="38" t="str">
        <f>IFERROR(ABS('01_설정'!B4-F2289),"")</f>
        <v/>
      </c>
      <c r="U2289" s="38" t="str">
        <f>IFERROR(ABS(K2289-YEAR('02_대상물건입력'!B14)),"")</f>
        <v/>
      </c>
      <c r="V2289" s="38" t="str">
        <f>IF(B2289="","",IF(AND(E2289&gt;0,F2289&gt;0,H2289&gt;0,OR('04A_국토부원자료'!P2290="",'04A_국토부원자료'!P2290="-"),IF('01_설정'!B10=1,N2289=1,TRUE),R2289&lt;='01_설정'!B5,S2289&lt;='01_설정'!B6,T2289&lt;='01_설정'!B7,U2289&lt;='01_설정'!B8),"Y",""))</f>
        <v/>
      </c>
      <c r="W2289" s="40" t="str">
        <f>IF(V2289&lt;&gt;"Y","",MAX(0,(1-R2289/'01_설정'!B5))*'01_설정'!B14+MAX(0,(1-S2289/'01_설정'!B6))*'01_설정'!B15+MAX(0,(1-T2289/'01_설정'!B7))*'01_설정'!B16+MAX(0,(1-U2289/'01_설정'!B8))*'01_설정'!B17+O2289*'01_설정'!B11+Q2289*'01_설정'!B12+P2289*'01_설정'!B13)</f>
        <v/>
      </c>
      <c r="X2289" s="38" t="str">
        <f>IF(W2289="","",1+COUNTIFS($W$4:$W$3003,"&gt;"&amp;W2289)+COUNTIFS($W$4:W2289,W2289)-1)</f>
        <v/>
      </c>
    </row>
    <row r="2290" spans="1:24" ht="16.5">
      <c r="A2290" s="38" t="str">
        <f>IF('04A_국토부원자료'!A2291="","",ROW()-3)</f>
        <v/>
      </c>
      <c r="B2290" s="39">
        <f>IFERROR('04A_국토부원자료'!B2291,"")</f>
        <v>0</v>
      </c>
      <c r="C2290" s="39" t="str">
        <f>IF(B2290="","",IF('04A_국토부원자료'!C2291&lt;&gt;"",'04A_국토부원자료'!C2291,TRIM('04A_국토부원자료'!D2291&amp;IF('04A_국토부원자료'!E2291&lt;&gt;"","-"&amp;'04A_국토부원자료'!E2291,""))))</f>
        <v/>
      </c>
      <c r="D2290" s="39">
        <f>IFERROR('04A_국토부원자료'!F2291,"")</f>
        <v>0</v>
      </c>
      <c r="E2290" s="40" t="str">
        <f>IFERROR(VALUE(SUBSTITUTE('04A_국토부원자료'!G2291,",","")),"")</f>
        <v/>
      </c>
      <c r="F2290" s="41" t="str">
        <f>IFERROR(IF(AND('04A_국토부원자료'!H2291&lt;&gt;"",'04A_국토부원자료'!I2291&lt;&gt;""),DATE(INT(VALUE(SUBSTITUTE('04A_국토부원자료'!H2291,",",""))/100),MOD(VALUE(SUBSTITUTE('04A_국토부원자료'!H2291,",","")),100),VALUE(SUBSTITUTE('04A_국토부원자료'!I2291,",",""))),""),"")</f>
        <v/>
      </c>
      <c r="G2290" s="42" t="str">
        <f>IFERROR(VALUE(SUBSTITUTE('04A_국토부원자료'!J2291,",","")),"")</f>
        <v/>
      </c>
      <c r="H2290" s="43" t="str">
        <f t="shared" si="70"/>
        <v/>
      </c>
      <c r="I2290" s="43" t="str">
        <f t="shared" si="71"/>
        <v/>
      </c>
      <c r="J2290" s="38" t="str">
        <f>IFERROR(VALUE(SUBSTITUTE('04A_국토부원자료'!K2291,",","")),"")</f>
        <v/>
      </c>
      <c r="K2290" s="38" t="str">
        <f>IFERROR(VALUE(SUBSTITUTE('04A_국토부원자료'!N2291,",","")),"")</f>
        <v/>
      </c>
      <c r="L2290" s="39">
        <f>IFERROR('04A_국토부원자료'!O2291,"")</f>
        <v>0</v>
      </c>
      <c r="M2290" s="39">
        <f>IFERROR('04A_국토부원자료'!Q2291,"")</f>
        <v>0</v>
      </c>
      <c r="N2290" s="38">
        <f>IF(B2290="","",IF('02_대상물건입력'!B5="",1,IF(ISNUMBER(SEARCH('02_대상물건입력'!B5,B2290)),1,0)))</f>
        <v>0</v>
      </c>
      <c r="O2290" s="38">
        <f>IF(B2290="","",IF('02_대상물건입력'!B6="",1,IF(ISNUMBER(SEARCH('02_대상물건입력'!B6,B2290)),1,0)))</f>
        <v>0</v>
      </c>
      <c r="P2290" s="38">
        <f>IF(L2290="","",IF('02_대상물건입력'!B15="",0,IF(ISNUMBER(SEARCH('02_대상물건입력'!B15,L2290)),1,0)))</f>
        <v>0</v>
      </c>
      <c r="Q2290" s="38">
        <f>IF(D2290="","",IF('02_대상물건입력'!B8="",0,IF(ISNUMBER(SEARCH('02_대상물건입력'!B8,D2290)),1,0)))</f>
        <v>0</v>
      </c>
      <c r="R2290" s="44" t="str">
        <f>IFERROR(ABS(E2290-'02_대상물건입력'!B11)/'02_대상물건입력'!B11,"")</f>
        <v/>
      </c>
      <c r="S2290" s="38" t="str">
        <f>IFERROR(ABS(J2290-'02_대상물건입력'!B10),"")</f>
        <v/>
      </c>
      <c r="T2290" s="38" t="str">
        <f>IFERROR(ABS('01_설정'!B4-F2290),"")</f>
        <v/>
      </c>
      <c r="U2290" s="38" t="str">
        <f>IFERROR(ABS(K2290-YEAR('02_대상물건입력'!B14)),"")</f>
        <v/>
      </c>
      <c r="V2290" s="38" t="str">
        <f>IF(B2290="","",IF(AND(E2290&gt;0,F2290&gt;0,H2290&gt;0,OR('04A_국토부원자료'!P2291="",'04A_국토부원자료'!P2291="-"),IF('01_설정'!B10=1,N2290=1,TRUE),R2290&lt;='01_설정'!B5,S2290&lt;='01_설정'!B6,T2290&lt;='01_설정'!B7,U2290&lt;='01_설정'!B8),"Y",""))</f>
        <v/>
      </c>
      <c r="W2290" s="40" t="str">
        <f>IF(V2290&lt;&gt;"Y","",MAX(0,(1-R2290/'01_설정'!B5))*'01_설정'!B14+MAX(0,(1-S2290/'01_설정'!B6))*'01_설정'!B15+MAX(0,(1-T2290/'01_설정'!B7))*'01_설정'!B16+MAX(0,(1-U2290/'01_설정'!B8))*'01_설정'!B17+O2290*'01_설정'!B11+Q2290*'01_설정'!B12+P2290*'01_설정'!B13)</f>
        <v/>
      </c>
      <c r="X2290" s="38" t="str">
        <f>IF(W2290="","",1+COUNTIFS($W$4:$W$3003,"&gt;"&amp;W2290)+COUNTIFS($W$4:W2290,W2290)-1)</f>
        <v/>
      </c>
    </row>
    <row r="2291" spans="1:24" ht="16.5">
      <c r="A2291" s="38" t="str">
        <f>IF('04A_국토부원자료'!A2292="","",ROW()-3)</f>
        <v/>
      </c>
      <c r="B2291" s="39">
        <f>IFERROR('04A_국토부원자료'!B2292,"")</f>
        <v>0</v>
      </c>
      <c r="C2291" s="39" t="str">
        <f>IF(B2291="","",IF('04A_국토부원자료'!C2292&lt;&gt;"",'04A_국토부원자료'!C2292,TRIM('04A_국토부원자료'!D2292&amp;IF('04A_국토부원자료'!E2292&lt;&gt;"","-"&amp;'04A_국토부원자료'!E2292,""))))</f>
        <v/>
      </c>
      <c r="D2291" s="39">
        <f>IFERROR('04A_국토부원자료'!F2292,"")</f>
        <v>0</v>
      </c>
      <c r="E2291" s="40" t="str">
        <f>IFERROR(VALUE(SUBSTITUTE('04A_국토부원자료'!G2292,",","")),"")</f>
        <v/>
      </c>
      <c r="F2291" s="41" t="str">
        <f>IFERROR(IF(AND('04A_국토부원자료'!H2292&lt;&gt;"",'04A_국토부원자료'!I2292&lt;&gt;""),DATE(INT(VALUE(SUBSTITUTE('04A_국토부원자료'!H2292,",",""))/100),MOD(VALUE(SUBSTITUTE('04A_국토부원자료'!H2292,",","")),100),VALUE(SUBSTITUTE('04A_국토부원자료'!I2292,",",""))),""),"")</f>
        <v/>
      </c>
      <c r="G2291" s="42" t="str">
        <f>IFERROR(VALUE(SUBSTITUTE('04A_국토부원자료'!J2292,",","")),"")</f>
        <v/>
      </c>
      <c r="H2291" s="43" t="str">
        <f t="shared" si="70"/>
        <v/>
      </c>
      <c r="I2291" s="43" t="str">
        <f t="shared" si="71"/>
        <v/>
      </c>
      <c r="J2291" s="38" t="str">
        <f>IFERROR(VALUE(SUBSTITUTE('04A_국토부원자료'!K2292,",","")),"")</f>
        <v/>
      </c>
      <c r="K2291" s="38" t="str">
        <f>IFERROR(VALUE(SUBSTITUTE('04A_국토부원자료'!N2292,",","")),"")</f>
        <v/>
      </c>
      <c r="L2291" s="39">
        <f>IFERROR('04A_국토부원자료'!O2292,"")</f>
        <v>0</v>
      </c>
      <c r="M2291" s="39">
        <f>IFERROR('04A_국토부원자료'!Q2292,"")</f>
        <v>0</v>
      </c>
      <c r="N2291" s="38">
        <f>IF(B2291="","",IF('02_대상물건입력'!B5="",1,IF(ISNUMBER(SEARCH('02_대상물건입력'!B5,B2291)),1,0)))</f>
        <v>0</v>
      </c>
      <c r="O2291" s="38">
        <f>IF(B2291="","",IF('02_대상물건입력'!B6="",1,IF(ISNUMBER(SEARCH('02_대상물건입력'!B6,B2291)),1,0)))</f>
        <v>0</v>
      </c>
      <c r="P2291" s="38">
        <f>IF(L2291="","",IF('02_대상물건입력'!B15="",0,IF(ISNUMBER(SEARCH('02_대상물건입력'!B15,L2291)),1,0)))</f>
        <v>0</v>
      </c>
      <c r="Q2291" s="38">
        <f>IF(D2291="","",IF('02_대상물건입력'!B8="",0,IF(ISNUMBER(SEARCH('02_대상물건입력'!B8,D2291)),1,0)))</f>
        <v>0</v>
      </c>
      <c r="R2291" s="44" t="str">
        <f>IFERROR(ABS(E2291-'02_대상물건입력'!B11)/'02_대상물건입력'!B11,"")</f>
        <v/>
      </c>
      <c r="S2291" s="38" t="str">
        <f>IFERROR(ABS(J2291-'02_대상물건입력'!B10),"")</f>
        <v/>
      </c>
      <c r="T2291" s="38" t="str">
        <f>IFERROR(ABS('01_설정'!B4-F2291),"")</f>
        <v/>
      </c>
      <c r="U2291" s="38" t="str">
        <f>IFERROR(ABS(K2291-YEAR('02_대상물건입력'!B14)),"")</f>
        <v/>
      </c>
      <c r="V2291" s="38" t="str">
        <f>IF(B2291="","",IF(AND(E2291&gt;0,F2291&gt;0,H2291&gt;0,OR('04A_국토부원자료'!P2292="",'04A_국토부원자료'!P2292="-"),IF('01_설정'!B10=1,N2291=1,TRUE),R2291&lt;='01_설정'!B5,S2291&lt;='01_설정'!B6,T2291&lt;='01_설정'!B7,U2291&lt;='01_설정'!B8),"Y",""))</f>
        <v/>
      </c>
      <c r="W2291" s="40" t="str">
        <f>IF(V2291&lt;&gt;"Y","",MAX(0,(1-R2291/'01_설정'!B5))*'01_설정'!B14+MAX(0,(1-S2291/'01_설정'!B6))*'01_설정'!B15+MAX(0,(1-T2291/'01_설정'!B7))*'01_설정'!B16+MAX(0,(1-U2291/'01_설정'!B8))*'01_설정'!B17+O2291*'01_설정'!B11+Q2291*'01_설정'!B12+P2291*'01_설정'!B13)</f>
        <v/>
      </c>
      <c r="X2291" s="38" t="str">
        <f>IF(W2291="","",1+COUNTIFS($W$4:$W$3003,"&gt;"&amp;W2291)+COUNTIFS($W$4:W2291,W2291)-1)</f>
        <v/>
      </c>
    </row>
    <row r="2292" spans="1:24" ht="16.5">
      <c r="A2292" s="38" t="str">
        <f>IF('04A_국토부원자료'!A2293="","",ROW()-3)</f>
        <v/>
      </c>
      <c r="B2292" s="39">
        <f>IFERROR('04A_국토부원자료'!B2293,"")</f>
        <v>0</v>
      </c>
      <c r="C2292" s="39" t="str">
        <f>IF(B2292="","",IF('04A_국토부원자료'!C2293&lt;&gt;"",'04A_국토부원자료'!C2293,TRIM('04A_국토부원자료'!D2293&amp;IF('04A_국토부원자료'!E2293&lt;&gt;"","-"&amp;'04A_국토부원자료'!E2293,""))))</f>
        <v/>
      </c>
      <c r="D2292" s="39">
        <f>IFERROR('04A_국토부원자료'!F2293,"")</f>
        <v>0</v>
      </c>
      <c r="E2292" s="40" t="str">
        <f>IFERROR(VALUE(SUBSTITUTE('04A_국토부원자료'!G2293,",","")),"")</f>
        <v/>
      </c>
      <c r="F2292" s="41" t="str">
        <f>IFERROR(IF(AND('04A_국토부원자료'!H2293&lt;&gt;"",'04A_국토부원자료'!I2293&lt;&gt;""),DATE(INT(VALUE(SUBSTITUTE('04A_국토부원자료'!H2293,",",""))/100),MOD(VALUE(SUBSTITUTE('04A_국토부원자료'!H2293,",","")),100),VALUE(SUBSTITUTE('04A_국토부원자료'!I2293,",",""))),""),"")</f>
        <v/>
      </c>
      <c r="G2292" s="42" t="str">
        <f>IFERROR(VALUE(SUBSTITUTE('04A_국토부원자료'!J2293,",","")),"")</f>
        <v/>
      </c>
      <c r="H2292" s="43" t="str">
        <f t="shared" si="70"/>
        <v/>
      </c>
      <c r="I2292" s="43" t="str">
        <f t="shared" si="71"/>
        <v/>
      </c>
      <c r="J2292" s="38" t="str">
        <f>IFERROR(VALUE(SUBSTITUTE('04A_국토부원자료'!K2293,",","")),"")</f>
        <v/>
      </c>
      <c r="K2292" s="38" t="str">
        <f>IFERROR(VALUE(SUBSTITUTE('04A_국토부원자료'!N2293,",","")),"")</f>
        <v/>
      </c>
      <c r="L2292" s="39">
        <f>IFERROR('04A_국토부원자료'!O2293,"")</f>
        <v>0</v>
      </c>
      <c r="M2292" s="39">
        <f>IFERROR('04A_국토부원자료'!Q2293,"")</f>
        <v>0</v>
      </c>
      <c r="N2292" s="38">
        <f>IF(B2292="","",IF('02_대상물건입력'!B5="",1,IF(ISNUMBER(SEARCH('02_대상물건입력'!B5,B2292)),1,0)))</f>
        <v>0</v>
      </c>
      <c r="O2292" s="38">
        <f>IF(B2292="","",IF('02_대상물건입력'!B6="",1,IF(ISNUMBER(SEARCH('02_대상물건입력'!B6,B2292)),1,0)))</f>
        <v>0</v>
      </c>
      <c r="P2292" s="38">
        <f>IF(L2292="","",IF('02_대상물건입력'!B15="",0,IF(ISNUMBER(SEARCH('02_대상물건입력'!B15,L2292)),1,0)))</f>
        <v>0</v>
      </c>
      <c r="Q2292" s="38">
        <f>IF(D2292="","",IF('02_대상물건입력'!B8="",0,IF(ISNUMBER(SEARCH('02_대상물건입력'!B8,D2292)),1,0)))</f>
        <v>0</v>
      </c>
      <c r="R2292" s="44" t="str">
        <f>IFERROR(ABS(E2292-'02_대상물건입력'!B11)/'02_대상물건입력'!B11,"")</f>
        <v/>
      </c>
      <c r="S2292" s="38" t="str">
        <f>IFERROR(ABS(J2292-'02_대상물건입력'!B10),"")</f>
        <v/>
      </c>
      <c r="T2292" s="38" t="str">
        <f>IFERROR(ABS('01_설정'!B4-F2292),"")</f>
        <v/>
      </c>
      <c r="U2292" s="38" t="str">
        <f>IFERROR(ABS(K2292-YEAR('02_대상물건입력'!B14)),"")</f>
        <v/>
      </c>
      <c r="V2292" s="38" t="str">
        <f>IF(B2292="","",IF(AND(E2292&gt;0,F2292&gt;0,H2292&gt;0,OR('04A_국토부원자료'!P2293="",'04A_국토부원자료'!P2293="-"),IF('01_설정'!B10=1,N2292=1,TRUE),R2292&lt;='01_설정'!B5,S2292&lt;='01_설정'!B6,T2292&lt;='01_설정'!B7,U2292&lt;='01_설정'!B8),"Y",""))</f>
        <v/>
      </c>
      <c r="W2292" s="40" t="str">
        <f>IF(V2292&lt;&gt;"Y","",MAX(0,(1-R2292/'01_설정'!B5))*'01_설정'!B14+MAX(0,(1-S2292/'01_설정'!B6))*'01_설정'!B15+MAX(0,(1-T2292/'01_설정'!B7))*'01_설정'!B16+MAX(0,(1-U2292/'01_설정'!B8))*'01_설정'!B17+O2292*'01_설정'!B11+Q2292*'01_설정'!B12+P2292*'01_설정'!B13)</f>
        <v/>
      </c>
      <c r="X2292" s="38" t="str">
        <f>IF(W2292="","",1+COUNTIFS($W$4:$W$3003,"&gt;"&amp;W2292)+COUNTIFS($W$4:W2292,W2292)-1)</f>
        <v/>
      </c>
    </row>
    <row r="2293" spans="1:24" ht="16.5">
      <c r="A2293" s="38" t="str">
        <f>IF('04A_국토부원자료'!A2294="","",ROW()-3)</f>
        <v/>
      </c>
      <c r="B2293" s="39">
        <f>IFERROR('04A_국토부원자료'!B2294,"")</f>
        <v>0</v>
      </c>
      <c r="C2293" s="39" t="str">
        <f>IF(B2293="","",IF('04A_국토부원자료'!C2294&lt;&gt;"",'04A_국토부원자료'!C2294,TRIM('04A_국토부원자료'!D2294&amp;IF('04A_국토부원자료'!E2294&lt;&gt;"","-"&amp;'04A_국토부원자료'!E2294,""))))</f>
        <v/>
      </c>
      <c r="D2293" s="39">
        <f>IFERROR('04A_국토부원자료'!F2294,"")</f>
        <v>0</v>
      </c>
      <c r="E2293" s="40" t="str">
        <f>IFERROR(VALUE(SUBSTITUTE('04A_국토부원자료'!G2294,",","")),"")</f>
        <v/>
      </c>
      <c r="F2293" s="41" t="str">
        <f>IFERROR(IF(AND('04A_국토부원자료'!H2294&lt;&gt;"",'04A_국토부원자료'!I2294&lt;&gt;""),DATE(INT(VALUE(SUBSTITUTE('04A_국토부원자료'!H2294,",",""))/100),MOD(VALUE(SUBSTITUTE('04A_국토부원자료'!H2294,",","")),100),VALUE(SUBSTITUTE('04A_국토부원자료'!I2294,",",""))),""),"")</f>
        <v/>
      </c>
      <c r="G2293" s="42" t="str">
        <f>IFERROR(VALUE(SUBSTITUTE('04A_국토부원자료'!J2294,",","")),"")</f>
        <v/>
      </c>
      <c r="H2293" s="43" t="str">
        <f t="shared" si="70"/>
        <v/>
      </c>
      <c r="I2293" s="43" t="str">
        <f t="shared" si="71"/>
        <v/>
      </c>
      <c r="J2293" s="38" t="str">
        <f>IFERROR(VALUE(SUBSTITUTE('04A_국토부원자료'!K2294,",","")),"")</f>
        <v/>
      </c>
      <c r="K2293" s="38" t="str">
        <f>IFERROR(VALUE(SUBSTITUTE('04A_국토부원자료'!N2294,",","")),"")</f>
        <v/>
      </c>
      <c r="L2293" s="39">
        <f>IFERROR('04A_국토부원자료'!O2294,"")</f>
        <v>0</v>
      </c>
      <c r="M2293" s="39">
        <f>IFERROR('04A_국토부원자료'!Q2294,"")</f>
        <v>0</v>
      </c>
      <c r="N2293" s="38">
        <f>IF(B2293="","",IF('02_대상물건입력'!B5="",1,IF(ISNUMBER(SEARCH('02_대상물건입력'!B5,B2293)),1,0)))</f>
        <v>0</v>
      </c>
      <c r="O2293" s="38">
        <f>IF(B2293="","",IF('02_대상물건입력'!B6="",1,IF(ISNUMBER(SEARCH('02_대상물건입력'!B6,B2293)),1,0)))</f>
        <v>0</v>
      </c>
      <c r="P2293" s="38">
        <f>IF(L2293="","",IF('02_대상물건입력'!B15="",0,IF(ISNUMBER(SEARCH('02_대상물건입력'!B15,L2293)),1,0)))</f>
        <v>0</v>
      </c>
      <c r="Q2293" s="38">
        <f>IF(D2293="","",IF('02_대상물건입력'!B8="",0,IF(ISNUMBER(SEARCH('02_대상물건입력'!B8,D2293)),1,0)))</f>
        <v>0</v>
      </c>
      <c r="R2293" s="44" t="str">
        <f>IFERROR(ABS(E2293-'02_대상물건입력'!B11)/'02_대상물건입력'!B11,"")</f>
        <v/>
      </c>
      <c r="S2293" s="38" t="str">
        <f>IFERROR(ABS(J2293-'02_대상물건입력'!B10),"")</f>
        <v/>
      </c>
      <c r="T2293" s="38" t="str">
        <f>IFERROR(ABS('01_설정'!B4-F2293),"")</f>
        <v/>
      </c>
      <c r="U2293" s="38" t="str">
        <f>IFERROR(ABS(K2293-YEAR('02_대상물건입력'!B14)),"")</f>
        <v/>
      </c>
      <c r="V2293" s="38" t="str">
        <f>IF(B2293="","",IF(AND(E2293&gt;0,F2293&gt;0,H2293&gt;0,OR('04A_국토부원자료'!P2294="",'04A_국토부원자료'!P2294="-"),IF('01_설정'!B10=1,N2293=1,TRUE),R2293&lt;='01_설정'!B5,S2293&lt;='01_설정'!B6,T2293&lt;='01_설정'!B7,U2293&lt;='01_설정'!B8),"Y",""))</f>
        <v/>
      </c>
      <c r="W2293" s="40" t="str">
        <f>IF(V2293&lt;&gt;"Y","",MAX(0,(1-R2293/'01_설정'!B5))*'01_설정'!B14+MAX(0,(1-S2293/'01_설정'!B6))*'01_설정'!B15+MAX(0,(1-T2293/'01_설정'!B7))*'01_설정'!B16+MAX(0,(1-U2293/'01_설정'!B8))*'01_설정'!B17+O2293*'01_설정'!B11+Q2293*'01_설정'!B12+P2293*'01_설정'!B13)</f>
        <v/>
      </c>
      <c r="X2293" s="38" t="str">
        <f>IF(W2293="","",1+COUNTIFS($W$4:$W$3003,"&gt;"&amp;W2293)+COUNTIFS($W$4:W2293,W2293)-1)</f>
        <v/>
      </c>
    </row>
    <row r="2294" spans="1:24" ht="16.5">
      <c r="A2294" s="38" t="str">
        <f>IF('04A_국토부원자료'!A2295="","",ROW()-3)</f>
        <v/>
      </c>
      <c r="B2294" s="39">
        <f>IFERROR('04A_국토부원자료'!B2295,"")</f>
        <v>0</v>
      </c>
      <c r="C2294" s="39" t="str">
        <f>IF(B2294="","",IF('04A_국토부원자료'!C2295&lt;&gt;"",'04A_국토부원자료'!C2295,TRIM('04A_국토부원자료'!D2295&amp;IF('04A_국토부원자료'!E2295&lt;&gt;"","-"&amp;'04A_국토부원자료'!E2295,""))))</f>
        <v/>
      </c>
      <c r="D2294" s="39">
        <f>IFERROR('04A_국토부원자료'!F2295,"")</f>
        <v>0</v>
      </c>
      <c r="E2294" s="40" t="str">
        <f>IFERROR(VALUE(SUBSTITUTE('04A_국토부원자료'!G2295,",","")),"")</f>
        <v/>
      </c>
      <c r="F2294" s="41" t="str">
        <f>IFERROR(IF(AND('04A_국토부원자료'!H2295&lt;&gt;"",'04A_국토부원자료'!I2295&lt;&gt;""),DATE(INT(VALUE(SUBSTITUTE('04A_국토부원자료'!H2295,",",""))/100),MOD(VALUE(SUBSTITUTE('04A_국토부원자료'!H2295,",","")),100),VALUE(SUBSTITUTE('04A_국토부원자료'!I2295,",",""))),""),"")</f>
        <v/>
      </c>
      <c r="G2294" s="42" t="str">
        <f>IFERROR(VALUE(SUBSTITUTE('04A_국토부원자료'!J2295,",","")),"")</f>
        <v/>
      </c>
      <c r="H2294" s="43" t="str">
        <f t="shared" si="70"/>
        <v/>
      </c>
      <c r="I2294" s="43" t="str">
        <f t="shared" si="71"/>
        <v/>
      </c>
      <c r="J2294" s="38" t="str">
        <f>IFERROR(VALUE(SUBSTITUTE('04A_국토부원자료'!K2295,",","")),"")</f>
        <v/>
      </c>
      <c r="K2294" s="38" t="str">
        <f>IFERROR(VALUE(SUBSTITUTE('04A_국토부원자료'!N2295,",","")),"")</f>
        <v/>
      </c>
      <c r="L2294" s="39">
        <f>IFERROR('04A_국토부원자료'!O2295,"")</f>
        <v>0</v>
      </c>
      <c r="M2294" s="39">
        <f>IFERROR('04A_국토부원자료'!Q2295,"")</f>
        <v>0</v>
      </c>
      <c r="N2294" s="38">
        <f>IF(B2294="","",IF('02_대상물건입력'!B5="",1,IF(ISNUMBER(SEARCH('02_대상물건입력'!B5,B2294)),1,0)))</f>
        <v>0</v>
      </c>
      <c r="O2294" s="38">
        <f>IF(B2294="","",IF('02_대상물건입력'!B6="",1,IF(ISNUMBER(SEARCH('02_대상물건입력'!B6,B2294)),1,0)))</f>
        <v>0</v>
      </c>
      <c r="P2294" s="38">
        <f>IF(L2294="","",IF('02_대상물건입력'!B15="",0,IF(ISNUMBER(SEARCH('02_대상물건입력'!B15,L2294)),1,0)))</f>
        <v>0</v>
      </c>
      <c r="Q2294" s="38">
        <f>IF(D2294="","",IF('02_대상물건입력'!B8="",0,IF(ISNUMBER(SEARCH('02_대상물건입력'!B8,D2294)),1,0)))</f>
        <v>0</v>
      </c>
      <c r="R2294" s="44" t="str">
        <f>IFERROR(ABS(E2294-'02_대상물건입력'!B11)/'02_대상물건입력'!B11,"")</f>
        <v/>
      </c>
      <c r="S2294" s="38" t="str">
        <f>IFERROR(ABS(J2294-'02_대상물건입력'!B10),"")</f>
        <v/>
      </c>
      <c r="T2294" s="38" t="str">
        <f>IFERROR(ABS('01_설정'!B4-F2294),"")</f>
        <v/>
      </c>
      <c r="U2294" s="38" t="str">
        <f>IFERROR(ABS(K2294-YEAR('02_대상물건입력'!B14)),"")</f>
        <v/>
      </c>
      <c r="V2294" s="38" t="str">
        <f>IF(B2294="","",IF(AND(E2294&gt;0,F2294&gt;0,H2294&gt;0,OR('04A_국토부원자료'!P2295="",'04A_국토부원자료'!P2295="-"),IF('01_설정'!B10=1,N2294=1,TRUE),R2294&lt;='01_설정'!B5,S2294&lt;='01_설정'!B6,T2294&lt;='01_설정'!B7,U2294&lt;='01_설정'!B8),"Y",""))</f>
        <v/>
      </c>
      <c r="W2294" s="40" t="str">
        <f>IF(V2294&lt;&gt;"Y","",MAX(0,(1-R2294/'01_설정'!B5))*'01_설정'!B14+MAX(0,(1-S2294/'01_설정'!B6))*'01_설정'!B15+MAX(0,(1-T2294/'01_설정'!B7))*'01_설정'!B16+MAX(0,(1-U2294/'01_설정'!B8))*'01_설정'!B17+O2294*'01_설정'!B11+Q2294*'01_설정'!B12+P2294*'01_설정'!B13)</f>
        <v/>
      </c>
      <c r="X2294" s="38" t="str">
        <f>IF(W2294="","",1+COUNTIFS($W$4:$W$3003,"&gt;"&amp;W2294)+COUNTIFS($W$4:W2294,W2294)-1)</f>
        <v/>
      </c>
    </row>
    <row r="2295" spans="1:24" ht="16.5">
      <c r="A2295" s="38" t="str">
        <f>IF('04A_국토부원자료'!A2296="","",ROW()-3)</f>
        <v/>
      </c>
      <c r="B2295" s="39">
        <f>IFERROR('04A_국토부원자료'!B2296,"")</f>
        <v>0</v>
      </c>
      <c r="C2295" s="39" t="str">
        <f>IF(B2295="","",IF('04A_국토부원자료'!C2296&lt;&gt;"",'04A_국토부원자료'!C2296,TRIM('04A_국토부원자료'!D2296&amp;IF('04A_국토부원자료'!E2296&lt;&gt;"","-"&amp;'04A_국토부원자료'!E2296,""))))</f>
        <v/>
      </c>
      <c r="D2295" s="39">
        <f>IFERROR('04A_국토부원자료'!F2296,"")</f>
        <v>0</v>
      </c>
      <c r="E2295" s="40" t="str">
        <f>IFERROR(VALUE(SUBSTITUTE('04A_국토부원자료'!G2296,",","")),"")</f>
        <v/>
      </c>
      <c r="F2295" s="41" t="str">
        <f>IFERROR(IF(AND('04A_국토부원자료'!H2296&lt;&gt;"",'04A_국토부원자료'!I2296&lt;&gt;""),DATE(INT(VALUE(SUBSTITUTE('04A_국토부원자료'!H2296,",",""))/100),MOD(VALUE(SUBSTITUTE('04A_국토부원자료'!H2296,",","")),100),VALUE(SUBSTITUTE('04A_국토부원자료'!I2296,",",""))),""),"")</f>
        <v/>
      </c>
      <c r="G2295" s="42" t="str">
        <f>IFERROR(VALUE(SUBSTITUTE('04A_국토부원자료'!J2296,",","")),"")</f>
        <v/>
      </c>
      <c r="H2295" s="43" t="str">
        <f t="shared" si="70"/>
        <v/>
      </c>
      <c r="I2295" s="43" t="str">
        <f t="shared" si="71"/>
        <v/>
      </c>
      <c r="J2295" s="38" t="str">
        <f>IFERROR(VALUE(SUBSTITUTE('04A_국토부원자료'!K2296,",","")),"")</f>
        <v/>
      </c>
      <c r="K2295" s="38" t="str">
        <f>IFERROR(VALUE(SUBSTITUTE('04A_국토부원자료'!N2296,",","")),"")</f>
        <v/>
      </c>
      <c r="L2295" s="39">
        <f>IFERROR('04A_국토부원자료'!O2296,"")</f>
        <v>0</v>
      </c>
      <c r="M2295" s="39">
        <f>IFERROR('04A_국토부원자료'!Q2296,"")</f>
        <v>0</v>
      </c>
      <c r="N2295" s="38">
        <f>IF(B2295="","",IF('02_대상물건입력'!B5="",1,IF(ISNUMBER(SEARCH('02_대상물건입력'!B5,B2295)),1,0)))</f>
        <v>0</v>
      </c>
      <c r="O2295" s="38">
        <f>IF(B2295="","",IF('02_대상물건입력'!B6="",1,IF(ISNUMBER(SEARCH('02_대상물건입력'!B6,B2295)),1,0)))</f>
        <v>0</v>
      </c>
      <c r="P2295" s="38">
        <f>IF(L2295="","",IF('02_대상물건입력'!B15="",0,IF(ISNUMBER(SEARCH('02_대상물건입력'!B15,L2295)),1,0)))</f>
        <v>0</v>
      </c>
      <c r="Q2295" s="38">
        <f>IF(D2295="","",IF('02_대상물건입력'!B8="",0,IF(ISNUMBER(SEARCH('02_대상물건입력'!B8,D2295)),1,0)))</f>
        <v>0</v>
      </c>
      <c r="R2295" s="44" t="str">
        <f>IFERROR(ABS(E2295-'02_대상물건입력'!B11)/'02_대상물건입력'!B11,"")</f>
        <v/>
      </c>
      <c r="S2295" s="38" t="str">
        <f>IFERROR(ABS(J2295-'02_대상물건입력'!B10),"")</f>
        <v/>
      </c>
      <c r="T2295" s="38" t="str">
        <f>IFERROR(ABS('01_설정'!B4-F2295),"")</f>
        <v/>
      </c>
      <c r="U2295" s="38" t="str">
        <f>IFERROR(ABS(K2295-YEAR('02_대상물건입력'!B14)),"")</f>
        <v/>
      </c>
      <c r="V2295" s="38" t="str">
        <f>IF(B2295="","",IF(AND(E2295&gt;0,F2295&gt;0,H2295&gt;0,OR('04A_국토부원자료'!P2296="",'04A_국토부원자료'!P2296="-"),IF('01_설정'!B10=1,N2295=1,TRUE),R2295&lt;='01_설정'!B5,S2295&lt;='01_설정'!B6,T2295&lt;='01_설정'!B7,U2295&lt;='01_설정'!B8),"Y",""))</f>
        <v/>
      </c>
      <c r="W2295" s="40" t="str">
        <f>IF(V2295&lt;&gt;"Y","",MAX(0,(1-R2295/'01_설정'!B5))*'01_설정'!B14+MAX(0,(1-S2295/'01_설정'!B6))*'01_설정'!B15+MAX(0,(1-T2295/'01_설정'!B7))*'01_설정'!B16+MAX(0,(1-U2295/'01_설정'!B8))*'01_설정'!B17+O2295*'01_설정'!B11+Q2295*'01_설정'!B12+P2295*'01_설정'!B13)</f>
        <v/>
      </c>
      <c r="X2295" s="38" t="str">
        <f>IF(W2295="","",1+COUNTIFS($W$4:$W$3003,"&gt;"&amp;W2295)+COUNTIFS($W$4:W2295,W2295)-1)</f>
        <v/>
      </c>
    </row>
    <row r="2296" spans="1:24" ht="16.5">
      <c r="A2296" s="38" t="str">
        <f>IF('04A_국토부원자료'!A2297="","",ROW()-3)</f>
        <v/>
      </c>
      <c r="B2296" s="39">
        <f>IFERROR('04A_국토부원자료'!B2297,"")</f>
        <v>0</v>
      </c>
      <c r="C2296" s="39" t="str">
        <f>IF(B2296="","",IF('04A_국토부원자료'!C2297&lt;&gt;"",'04A_국토부원자료'!C2297,TRIM('04A_국토부원자료'!D2297&amp;IF('04A_국토부원자료'!E2297&lt;&gt;"","-"&amp;'04A_국토부원자료'!E2297,""))))</f>
        <v/>
      </c>
      <c r="D2296" s="39">
        <f>IFERROR('04A_국토부원자료'!F2297,"")</f>
        <v>0</v>
      </c>
      <c r="E2296" s="40" t="str">
        <f>IFERROR(VALUE(SUBSTITUTE('04A_국토부원자료'!G2297,",","")),"")</f>
        <v/>
      </c>
      <c r="F2296" s="41" t="str">
        <f>IFERROR(IF(AND('04A_국토부원자료'!H2297&lt;&gt;"",'04A_국토부원자료'!I2297&lt;&gt;""),DATE(INT(VALUE(SUBSTITUTE('04A_국토부원자료'!H2297,",",""))/100),MOD(VALUE(SUBSTITUTE('04A_국토부원자료'!H2297,",","")),100),VALUE(SUBSTITUTE('04A_국토부원자료'!I2297,",",""))),""),"")</f>
        <v/>
      </c>
      <c r="G2296" s="42" t="str">
        <f>IFERROR(VALUE(SUBSTITUTE('04A_국토부원자료'!J2297,",","")),"")</f>
        <v/>
      </c>
      <c r="H2296" s="43" t="str">
        <f t="shared" si="70"/>
        <v/>
      </c>
      <c r="I2296" s="43" t="str">
        <f t="shared" si="71"/>
        <v/>
      </c>
      <c r="J2296" s="38" t="str">
        <f>IFERROR(VALUE(SUBSTITUTE('04A_국토부원자료'!K2297,",","")),"")</f>
        <v/>
      </c>
      <c r="K2296" s="38" t="str">
        <f>IFERROR(VALUE(SUBSTITUTE('04A_국토부원자료'!N2297,",","")),"")</f>
        <v/>
      </c>
      <c r="L2296" s="39">
        <f>IFERROR('04A_국토부원자료'!O2297,"")</f>
        <v>0</v>
      </c>
      <c r="M2296" s="39">
        <f>IFERROR('04A_국토부원자료'!Q2297,"")</f>
        <v>0</v>
      </c>
      <c r="N2296" s="38">
        <f>IF(B2296="","",IF('02_대상물건입력'!B5="",1,IF(ISNUMBER(SEARCH('02_대상물건입력'!B5,B2296)),1,0)))</f>
        <v>0</v>
      </c>
      <c r="O2296" s="38">
        <f>IF(B2296="","",IF('02_대상물건입력'!B6="",1,IF(ISNUMBER(SEARCH('02_대상물건입력'!B6,B2296)),1,0)))</f>
        <v>0</v>
      </c>
      <c r="P2296" s="38">
        <f>IF(L2296="","",IF('02_대상물건입력'!B15="",0,IF(ISNUMBER(SEARCH('02_대상물건입력'!B15,L2296)),1,0)))</f>
        <v>0</v>
      </c>
      <c r="Q2296" s="38">
        <f>IF(D2296="","",IF('02_대상물건입력'!B8="",0,IF(ISNUMBER(SEARCH('02_대상물건입력'!B8,D2296)),1,0)))</f>
        <v>0</v>
      </c>
      <c r="R2296" s="44" t="str">
        <f>IFERROR(ABS(E2296-'02_대상물건입력'!B11)/'02_대상물건입력'!B11,"")</f>
        <v/>
      </c>
      <c r="S2296" s="38" t="str">
        <f>IFERROR(ABS(J2296-'02_대상물건입력'!B10),"")</f>
        <v/>
      </c>
      <c r="T2296" s="38" t="str">
        <f>IFERROR(ABS('01_설정'!B4-F2296),"")</f>
        <v/>
      </c>
      <c r="U2296" s="38" t="str">
        <f>IFERROR(ABS(K2296-YEAR('02_대상물건입력'!B14)),"")</f>
        <v/>
      </c>
      <c r="V2296" s="38" t="str">
        <f>IF(B2296="","",IF(AND(E2296&gt;0,F2296&gt;0,H2296&gt;0,OR('04A_국토부원자료'!P2297="",'04A_국토부원자료'!P2297="-"),IF('01_설정'!B10=1,N2296=1,TRUE),R2296&lt;='01_설정'!B5,S2296&lt;='01_설정'!B6,T2296&lt;='01_설정'!B7,U2296&lt;='01_설정'!B8),"Y",""))</f>
        <v/>
      </c>
      <c r="W2296" s="40" t="str">
        <f>IF(V2296&lt;&gt;"Y","",MAX(0,(1-R2296/'01_설정'!B5))*'01_설정'!B14+MAX(0,(1-S2296/'01_설정'!B6))*'01_설정'!B15+MAX(0,(1-T2296/'01_설정'!B7))*'01_설정'!B16+MAX(0,(1-U2296/'01_설정'!B8))*'01_설정'!B17+O2296*'01_설정'!B11+Q2296*'01_설정'!B12+P2296*'01_설정'!B13)</f>
        <v/>
      </c>
      <c r="X2296" s="38" t="str">
        <f>IF(W2296="","",1+COUNTIFS($W$4:$W$3003,"&gt;"&amp;W2296)+COUNTIFS($W$4:W2296,W2296)-1)</f>
        <v/>
      </c>
    </row>
    <row r="2297" spans="1:24" ht="16.5">
      <c r="A2297" s="38" t="str">
        <f>IF('04A_국토부원자료'!A2298="","",ROW()-3)</f>
        <v/>
      </c>
      <c r="B2297" s="39">
        <f>IFERROR('04A_국토부원자료'!B2298,"")</f>
        <v>0</v>
      </c>
      <c r="C2297" s="39" t="str">
        <f>IF(B2297="","",IF('04A_국토부원자료'!C2298&lt;&gt;"",'04A_국토부원자료'!C2298,TRIM('04A_국토부원자료'!D2298&amp;IF('04A_국토부원자료'!E2298&lt;&gt;"","-"&amp;'04A_국토부원자료'!E2298,""))))</f>
        <v/>
      </c>
      <c r="D2297" s="39">
        <f>IFERROR('04A_국토부원자료'!F2298,"")</f>
        <v>0</v>
      </c>
      <c r="E2297" s="40" t="str">
        <f>IFERROR(VALUE(SUBSTITUTE('04A_국토부원자료'!G2298,",","")),"")</f>
        <v/>
      </c>
      <c r="F2297" s="41" t="str">
        <f>IFERROR(IF(AND('04A_국토부원자료'!H2298&lt;&gt;"",'04A_국토부원자료'!I2298&lt;&gt;""),DATE(INT(VALUE(SUBSTITUTE('04A_국토부원자료'!H2298,",",""))/100),MOD(VALUE(SUBSTITUTE('04A_국토부원자료'!H2298,",","")),100),VALUE(SUBSTITUTE('04A_국토부원자료'!I2298,",",""))),""),"")</f>
        <v/>
      </c>
      <c r="G2297" s="42" t="str">
        <f>IFERROR(VALUE(SUBSTITUTE('04A_국토부원자료'!J2298,",","")),"")</f>
        <v/>
      </c>
      <c r="H2297" s="43" t="str">
        <f t="shared" si="70"/>
        <v/>
      </c>
      <c r="I2297" s="43" t="str">
        <f t="shared" si="71"/>
        <v/>
      </c>
      <c r="J2297" s="38" t="str">
        <f>IFERROR(VALUE(SUBSTITUTE('04A_국토부원자료'!K2298,",","")),"")</f>
        <v/>
      </c>
      <c r="K2297" s="38" t="str">
        <f>IFERROR(VALUE(SUBSTITUTE('04A_국토부원자료'!N2298,",","")),"")</f>
        <v/>
      </c>
      <c r="L2297" s="39">
        <f>IFERROR('04A_국토부원자료'!O2298,"")</f>
        <v>0</v>
      </c>
      <c r="M2297" s="39">
        <f>IFERROR('04A_국토부원자료'!Q2298,"")</f>
        <v>0</v>
      </c>
      <c r="N2297" s="38">
        <f>IF(B2297="","",IF('02_대상물건입력'!B5="",1,IF(ISNUMBER(SEARCH('02_대상물건입력'!B5,B2297)),1,0)))</f>
        <v>0</v>
      </c>
      <c r="O2297" s="38">
        <f>IF(B2297="","",IF('02_대상물건입력'!B6="",1,IF(ISNUMBER(SEARCH('02_대상물건입력'!B6,B2297)),1,0)))</f>
        <v>0</v>
      </c>
      <c r="P2297" s="38">
        <f>IF(L2297="","",IF('02_대상물건입력'!B15="",0,IF(ISNUMBER(SEARCH('02_대상물건입력'!B15,L2297)),1,0)))</f>
        <v>0</v>
      </c>
      <c r="Q2297" s="38">
        <f>IF(D2297="","",IF('02_대상물건입력'!B8="",0,IF(ISNUMBER(SEARCH('02_대상물건입력'!B8,D2297)),1,0)))</f>
        <v>0</v>
      </c>
      <c r="R2297" s="44" t="str">
        <f>IFERROR(ABS(E2297-'02_대상물건입력'!B11)/'02_대상물건입력'!B11,"")</f>
        <v/>
      </c>
      <c r="S2297" s="38" t="str">
        <f>IFERROR(ABS(J2297-'02_대상물건입력'!B10),"")</f>
        <v/>
      </c>
      <c r="T2297" s="38" t="str">
        <f>IFERROR(ABS('01_설정'!B4-F2297),"")</f>
        <v/>
      </c>
      <c r="U2297" s="38" t="str">
        <f>IFERROR(ABS(K2297-YEAR('02_대상물건입력'!B14)),"")</f>
        <v/>
      </c>
      <c r="V2297" s="38" t="str">
        <f>IF(B2297="","",IF(AND(E2297&gt;0,F2297&gt;0,H2297&gt;0,OR('04A_국토부원자료'!P2298="",'04A_국토부원자료'!P2298="-"),IF('01_설정'!B10=1,N2297=1,TRUE),R2297&lt;='01_설정'!B5,S2297&lt;='01_설정'!B6,T2297&lt;='01_설정'!B7,U2297&lt;='01_설정'!B8),"Y",""))</f>
        <v/>
      </c>
      <c r="W2297" s="40" t="str">
        <f>IF(V2297&lt;&gt;"Y","",MAX(0,(1-R2297/'01_설정'!B5))*'01_설정'!B14+MAX(0,(1-S2297/'01_설정'!B6))*'01_설정'!B15+MAX(0,(1-T2297/'01_설정'!B7))*'01_설정'!B16+MAX(0,(1-U2297/'01_설정'!B8))*'01_설정'!B17+O2297*'01_설정'!B11+Q2297*'01_설정'!B12+P2297*'01_설정'!B13)</f>
        <v/>
      </c>
      <c r="X2297" s="38" t="str">
        <f>IF(W2297="","",1+COUNTIFS($W$4:$W$3003,"&gt;"&amp;W2297)+COUNTIFS($W$4:W2297,W2297)-1)</f>
        <v/>
      </c>
    </row>
    <row r="2298" spans="1:24" ht="16.5">
      <c r="A2298" s="38" t="str">
        <f>IF('04A_국토부원자료'!A2299="","",ROW()-3)</f>
        <v/>
      </c>
      <c r="B2298" s="39">
        <f>IFERROR('04A_국토부원자료'!B2299,"")</f>
        <v>0</v>
      </c>
      <c r="C2298" s="39" t="str">
        <f>IF(B2298="","",IF('04A_국토부원자료'!C2299&lt;&gt;"",'04A_국토부원자료'!C2299,TRIM('04A_국토부원자료'!D2299&amp;IF('04A_국토부원자료'!E2299&lt;&gt;"","-"&amp;'04A_국토부원자료'!E2299,""))))</f>
        <v/>
      </c>
      <c r="D2298" s="39">
        <f>IFERROR('04A_국토부원자료'!F2299,"")</f>
        <v>0</v>
      </c>
      <c r="E2298" s="40" t="str">
        <f>IFERROR(VALUE(SUBSTITUTE('04A_국토부원자료'!G2299,",","")),"")</f>
        <v/>
      </c>
      <c r="F2298" s="41" t="str">
        <f>IFERROR(IF(AND('04A_국토부원자료'!H2299&lt;&gt;"",'04A_국토부원자료'!I2299&lt;&gt;""),DATE(INT(VALUE(SUBSTITUTE('04A_국토부원자료'!H2299,",",""))/100),MOD(VALUE(SUBSTITUTE('04A_국토부원자료'!H2299,",","")),100),VALUE(SUBSTITUTE('04A_국토부원자료'!I2299,",",""))),""),"")</f>
        <v/>
      </c>
      <c r="G2298" s="42" t="str">
        <f>IFERROR(VALUE(SUBSTITUTE('04A_국토부원자료'!J2299,",","")),"")</f>
        <v/>
      </c>
      <c r="H2298" s="43" t="str">
        <f t="shared" si="70"/>
        <v/>
      </c>
      <c r="I2298" s="43" t="str">
        <f t="shared" si="71"/>
        <v/>
      </c>
      <c r="J2298" s="38" t="str">
        <f>IFERROR(VALUE(SUBSTITUTE('04A_국토부원자료'!K2299,",","")),"")</f>
        <v/>
      </c>
      <c r="K2298" s="38" t="str">
        <f>IFERROR(VALUE(SUBSTITUTE('04A_국토부원자료'!N2299,",","")),"")</f>
        <v/>
      </c>
      <c r="L2298" s="39">
        <f>IFERROR('04A_국토부원자료'!O2299,"")</f>
        <v>0</v>
      </c>
      <c r="M2298" s="39">
        <f>IFERROR('04A_국토부원자료'!Q2299,"")</f>
        <v>0</v>
      </c>
      <c r="N2298" s="38">
        <f>IF(B2298="","",IF('02_대상물건입력'!B5="",1,IF(ISNUMBER(SEARCH('02_대상물건입력'!B5,B2298)),1,0)))</f>
        <v>0</v>
      </c>
      <c r="O2298" s="38">
        <f>IF(B2298="","",IF('02_대상물건입력'!B6="",1,IF(ISNUMBER(SEARCH('02_대상물건입력'!B6,B2298)),1,0)))</f>
        <v>0</v>
      </c>
      <c r="P2298" s="38">
        <f>IF(L2298="","",IF('02_대상물건입력'!B15="",0,IF(ISNUMBER(SEARCH('02_대상물건입력'!B15,L2298)),1,0)))</f>
        <v>0</v>
      </c>
      <c r="Q2298" s="38">
        <f>IF(D2298="","",IF('02_대상물건입력'!B8="",0,IF(ISNUMBER(SEARCH('02_대상물건입력'!B8,D2298)),1,0)))</f>
        <v>0</v>
      </c>
      <c r="R2298" s="44" t="str">
        <f>IFERROR(ABS(E2298-'02_대상물건입력'!B11)/'02_대상물건입력'!B11,"")</f>
        <v/>
      </c>
      <c r="S2298" s="38" t="str">
        <f>IFERROR(ABS(J2298-'02_대상물건입력'!B10),"")</f>
        <v/>
      </c>
      <c r="T2298" s="38" t="str">
        <f>IFERROR(ABS('01_설정'!B4-F2298),"")</f>
        <v/>
      </c>
      <c r="U2298" s="38" t="str">
        <f>IFERROR(ABS(K2298-YEAR('02_대상물건입력'!B14)),"")</f>
        <v/>
      </c>
      <c r="V2298" s="38" t="str">
        <f>IF(B2298="","",IF(AND(E2298&gt;0,F2298&gt;0,H2298&gt;0,OR('04A_국토부원자료'!P2299="",'04A_국토부원자료'!P2299="-"),IF('01_설정'!B10=1,N2298=1,TRUE),R2298&lt;='01_설정'!B5,S2298&lt;='01_설정'!B6,T2298&lt;='01_설정'!B7,U2298&lt;='01_설정'!B8),"Y",""))</f>
        <v/>
      </c>
      <c r="W2298" s="40" t="str">
        <f>IF(V2298&lt;&gt;"Y","",MAX(0,(1-R2298/'01_설정'!B5))*'01_설정'!B14+MAX(0,(1-S2298/'01_설정'!B6))*'01_설정'!B15+MAX(0,(1-T2298/'01_설정'!B7))*'01_설정'!B16+MAX(0,(1-U2298/'01_설정'!B8))*'01_설정'!B17+O2298*'01_설정'!B11+Q2298*'01_설정'!B12+P2298*'01_설정'!B13)</f>
        <v/>
      </c>
      <c r="X2298" s="38" t="str">
        <f>IF(W2298="","",1+COUNTIFS($W$4:$W$3003,"&gt;"&amp;W2298)+COUNTIFS($W$4:W2298,W2298)-1)</f>
        <v/>
      </c>
    </row>
    <row r="2299" spans="1:24" ht="16.5">
      <c r="A2299" s="38" t="str">
        <f>IF('04A_국토부원자료'!A2300="","",ROW()-3)</f>
        <v/>
      </c>
      <c r="B2299" s="39">
        <f>IFERROR('04A_국토부원자료'!B2300,"")</f>
        <v>0</v>
      </c>
      <c r="C2299" s="39" t="str">
        <f>IF(B2299="","",IF('04A_국토부원자료'!C2300&lt;&gt;"",'04A_국토부원자료'!C2300,TRIM('04A_국토부원자료'!D2300&amp;IF('04A_국토부원자료'!E2300&lt;&gt;"","-"&amp;'04A_국토부원자료'!E2300,""))))</f>
        <v/>
      </c>
      <c r="D2299" s="39">
        <f>IFERROR('04A_국토부원자료'!F2300,"")</f>
        <v>0</v>
      </c>
      <c r="E2299" s="40" t="str">
        <f>IFERROR(VALUE(SUBSTITUTE('04A_국토부원자료'!G2300,",","")),"")</f>
        <v/>
      </c>
      <c r="F2299" s="41" t="str">
        <f>IFERROR(IF(AND('04A_국토부원자료'!H2300&lt;&gt;"",'04A_국토부원자료'!I2300&lt;&gt;""),DATE(INT(VALUE(SUBSTITUTE('04A_국토부원자료'!H2300,",",""))/100),MOD(VALUE(SUBSTITUTE('04A_국토부원자료'!H2300,",","")),100),VALUE(SUBSTITUTE('04A_국토부원자료'!I2300,",",""))),""),"")</f>
        <v/>
      </c>
      <c r="G2299" s="42" t="str">
        <f>IFERROR(VALUE(SUBSTITUTE('04A_국토부원자료'!J2300,",","")),"")</f>
        <v/>
      </c>
      <c r="H2299" s="43" t="str">
        <f t="shared" si="70"/>
        <v/>
      </c>
      <c r="I2299" s="43" t="str">
        <f t="shared" si="71"/>
        <v/>
      </c>
      <c r="J2299" s="38" t="str">
        <f>IFERROR(VALUE(SUBSTITUTE('04A_국토부원자료'!K2300,",","")),"")</f>
        <v/>
      </c>
      <c r="K2299" s="38" t="str">
        <f>IFERROR(VALUE(SUBSTITUTE('04A_국토부원자료'!N2300,",","")),"")</f>
        <v/>
      </c>
      <c r="L2299" s="39">
        <f>IFERROR('04A_국토부원자료'!O2300,"")</f>
        <v>0</v>
      </c>
      <c r="M2299" s="39">
        <f>IFERROR('04A_국토부원자료'!Q2300,"")</f>
        <v>0</v>
      </c>
      <c r="N2299" s="38">
        <f>IF(B2299="","",IF('02_대상물건입력'!B5="",1,IF(ISNUMBER(SEARCH('02_대상물건입력'!B5,B2299)),1,0)))</f>
        <v>0</v>
      </c>
      <c r="O2299" s="38">
        <f>IF(B2299="","",IF('02_대상물건입력'!B6="",1,IF(ISNUMBER(SEARCH('02_대상물건입력'!B6,B2299)),1,0)))</f>
        <v>0</v>
      </c>
      <c r="P2299" s="38">
        <f>IF(L2299="","",IF('02_대상물건입력'!B15="",0,IF(ISNUMBER(SEARCH('02_대상물건입력'!B15,L2299)),1,0)))</f>
        <v>0</v>
      </c>
      <c r="Q2299" s="38">
        <f>IF(D2299="","",IF('02_대상물건입력'!B8="",0,IF(ISNUMBER(SEARCH('02_대상물건입력'!B8,D2299)),1,0)))</f>
        <v>0</v>
      </c>
      <c r="R2299" s="44" t="str">
        <f>IFERROR(ABS(E2299-'02_대상물건입력'!B11)/'02_대상물건입력'!B11,"")</f>
        <v/>
      </c>
      <c r="S2299" s="38" t="str">
        <f>IFERROR(ABS(J2299-'02_대상물건입력'!B10),"")</f>
        <v/>
      </c>
      <c r="T2299" s="38" t="str">
        <f>IFERROR(ABS('01_설정'!B4-F2299),"")</f>
        <v/>
      </c>
      <c r="U2299" s="38" t="str">
        <f>IFERROR(ABS(K2299-YEAR('02_대상물건입력'!B14)),"")</f>
        <v/>
      </c>
      <c r="V2299" s="38" t="str">
        <f>IF(B2299="","",IF(AND(E2299&gt;0,F2299&gt;0,H2299&gt;0,OR('04A_국토부원자료'!P2300="",'04A_국토부원자료'!P2300="-"),IF('01_설정'!B10=1,N2299=1,TRUE),R2299&lt;='01_설정'!B5,S2299&lt;='01_설정'!B6,T2299&lt;='01_설정'!B7,U2299&lt;='01_설정'!B8),"Y",""))</f>
        <v/>
      </c>
      <c r="W2299" s="40" t="str">
        <f>IF(V2299&lt;&gt;"Y","",MAX(0,(1-R2299/'01_설정'!B5))*'01_설정'!B14+MAX(0,(1-S2299/'01_설정'!B6))*'01_설정'!B15+MAX(0,(1-T2299/'01_설정'!B7))*'01_설정'!B16+MAX(0,(1-U2299/'01_설정'!B8))*'01_설정'!B17+O2299*'01_설정'!B11+Q2299*'01_설정'!B12+P2299*'01_설정'!B13)</f>
        <v/>
      </c>
      <c r="X2299" s="38" t="str">
        <f>IF(W2299="","",1+COUNTIFS($W$4:$W$3003,"&gt;"&amp;W2299)+COUNTIFS($W$4:W2299,W2299)-1)</f>
        <v/>
      </c>
    </row>
    <row r="2300" spans="1:24" ht="16.5">
      <c r="A2300" s="38" t="str">
        <f>IF('04A_국토부원자료'!A2301="","",ROW()-3)</f>
        <v/>
      </c>
      <c r="B2300" s="39">
        <f>IFERROR('04A_국토부원자료'!B2301,"")</f>
        <v>0</v>
      </c>
      <c r="C2300" s="39" t="str">
        <f>IF(B2300="","",IF('04A_국토부원자료'!C2301&lt;&gt;"",'04A_국토부원자료'!C2301,TRIM('04A_국토부원자료'!D2301&amp;IF('04A_국토부원자료'!E2301&lt;&gt;"","-"&amp;'04A_국토부원자료'!E2301,""))))</f>
        <v/>
      </c>
      <c r="D2300" s="39">
        <f>IFERROR('04A_국토부원자료'!F2301,"")</f>
        <v>0</v>
      </c>
      <c r="E2300" s="40" t="str">
        <f>IFERROR(VALUE(SUBSTITUTE('04A_국토부원자료'!G2301,",","")),"")</f>
        <v/>
      </c>
      <c r="F2300" s="41" t="str">
        <f>IFERROR(IF(AND('04A_국토부원자료'!H2301&lt;&gt;"",'04A_국토부원자료'!I2301&lt;&gt;""),DATE(INT(VALUE(SUBSTITUTE('04A_국토부원자료'!H2301,",",""))/100),MOD(VALUE(SUBSTITUTE('04A_국토부원자료'!H2301,",","")),100),VALUE(SUBSTITUTE('04A_국토부원자료'!I2301,",",""))),""),"")</f>
        <v/>
      </c>
      <c r="G2300" s="42" t="str">
        <f>IFERROR(VALUE(SUBSTITUTE('04A_국토부원자료'!J2301,",","")),"")</f>
        <v/>
      </c>
      <c r="H2300" s="43" t="str">
        <f t="shared" si="70"/>
        <v/>
      </c>
      <c r="I2300" s="43" t="str">
        <f t="shared" si="71"/>
        <v/>
      </c>
      <c r="J2300" s="38" t="str">
        <f>IFERROR(VALUE(SUBSTITUTE('04A_국토부원자료'!K2301,",","")),"")</f>
        <v/>
      </c>
      <c r="K2300" s="38" t="str">
        <f>IFERROR(VALUE(SUBSTITUTE('04A_국토부원자료'!N2301,",","")),"")</f>
        <v/>
      </c>
      <c r="L2300" s="39">
        <f>IFERROR('04A_국토부원자료'!O2301,"")</f>
        <v>0</v>
      </c>
      <c r="M2300" s="39">
        <f>IFERROR('04A_국토부원자료'!Q2301,"")</f>
        <v>0</v>
      </c>
      <c r="N2300" s="38">
        <f>IF(B2300="","",IF('02_대상물건입력'!B5="",1,IF(ISNUMBER(SEARCH('02_대상물건입력'!B5,B2300)),1,0)))</f>
        <v>0</v>
      </c>
      <c r="O2300" s="38">
        <f>IF(B2300="","",IF('02_대상물건입력'!B6="",1,IF(ISNUMBER(SEARCH('02_대상물건입력'!B6,B2300)),1,0)))</f>
        <v>0</v>
      </c>
      <c r="P2300" s="38">
        <f>IF(L2300="","",IF('02_대상물건입력'!B15="",0,IF(ISNUMBER(SEARCH('02_대상물건입력'!B15,L2300)),1,0)))</f>
        <v>0</v>
      </c>
      <c r="Q2300" s="38">
        <f>IF(D2300="","",IF('02_대상물건입력'!B8="",0,IF(ISNUMBER(SEARCH('02_대상물건입력'!B8,D2300)),1,0)))</f>
        <v>0</v>
      </c>
      <c r="R2300" s="44" t="str">
        <f>IFERROR(ABS(E2300-'02_대상물건입력'!B11)/'02_대상물건입력'!B11,"")</f>
        <v/>
      </c>
      <c r="S2300" s="38" t="str">
        <f>IFERROR(ABS(J2300-'02_대상물건입력'!B10),"")</f>
        <v/>
      </c>
      <c r="T2300" s="38" t="str">
        <f>IFERROR(ABS('01_설정'!B4-F2300),"")</f>
        <v/>
      </c>
      <c r="U2300" s="38" t="str">
        <f>IFERROR(ABS(K2300-YEAR('02_대상물건입력'!B14)),"")</f>
        <v/>
      </c>
      <c r="V2300" s="38" t="str">
        <f>IF(B2300="","",IF(AND(E2300&gt;0,F2300&gt;0,H2300&gt;0,OR('04A_국토부원자료'!P2301="",'04A_국토부원자료'!P2301="-"),IF('01_설정'!B10=1,N2300=1,TRUE),R2300&lt;='01_설정'!B5,S2300&lt;='01_설정'!B6,T2300&lt;='01_설정'!B7,U2300&lt;='01_설정'!B8),"Y",""))</f>
        <v/>
      </c>
      <c r="W2300" s="40" t="str">
        <f>IF(V2300&lt;&gt;"Y","",MAX(0,(1-R2300/'01_설정'!B5))*'01_설정'!B14+MAX(0,(1-S2300/'01_설정'!B6))*'01_설정'!B15+MAX(0,(1-T2300/'01_설정'!B7))*'01_설정'!B16+MAX(0,(1-U2300/'01_설정'!B8))*'01_설정'!B17+O2300*'01_설정'!B11+Q2300*'01_설정'!B12+P2300*'01_설정'!B13)</f>
        <v/>
      </c>
      <c r="X2300" s="38" t="str">
        <f>IF(W2300="","",1+COUNTIFS($W$4:$W$3003,"&gt;"&amp;W2300)+COUNTIFS($W$4:W2300,W2300)-1)</f>
        <v/>
      </c>
    </row>
    <row r="2301" spans="1:24" ht="16.5">
      <c r="A2301" s="38" t="str">
        <f>IF('04A_국토부원자료'!A2302="","",ROW()-3)</f>
        <v/>
      </c>
      <c r="B2301" s="39">
        <f>IFERROR('04A_국토부원자료'!B2302,"")</f>
        <v>0</v>
      </c>
      <c r="C2301" s="39" t="str">
        <f>IF(B2301="","",IF('04A_국토부원자료'!C2302&lt;&gt;"",'04A_국토부원자료'!C2302,TRIM('04A_국토부원자료'!D2302&amp;IF('04A_국토부원자료'!E2302&lt;&gt;"","-"&amp;'04A_국토부원자료'!E2302,""))))</f>
        <v/>
      </c>
      <c r="D2301" s="39">
        <f>IFERROR('04A_국토부원자료'!F2302,"")</f>
        <v>0</v>
      </c>
      <c r="E2301" s="40" t="str">
        <f>IFERROR(VALUE(SUBSTITUTE('04A_국토부원자료'!G2302,",","")),"")</f>
        <v/>
      </c>
      <c r="F2301" s="41" t="str">
        <f>IFERROR(IF(AND('04A_국토부원자료'!H2302&lt;&gt;"",'04A_국토부원자료'!I2302&lt;&gt;""),DATE(INT(VALUE(SUBSTITUTE('04A_국토부원자료'!H2302,",",""))/100),MOD(VALUE(SUBSTITUTE('04A_국토부원자료'!H2302,",","")),100),VALUE(SUBSTITUTE('04A_국토부원자료'!I2302,",",""))),""),"")</f>
        <v/>
      </c>
      <c r="G2301" s="42" t="str">
        <f>IFERROR(VALUE(SUBSTITUTE('04A_국토부원자료'!J2302,",","")),"")</f>
        <v/>
      </c>
      <c r="H2301" s="43" t="str">
        <f t="shared" si="70"/>
        <v/>
      </c>
      <c r="I2301" s="43" t="str">
        <f t="shared" si="71"/>
        <v/>
      </c>
      <c r="J2301" s="38" t="str">
        <f>IFERROR(VALUE(SUBSTITUTE('04A_국토부원자료'!K2302,",","")),"")</f>
        <v/>
      </c>
      <c r="K2301" s="38" t="str">
        <f>IFERROR(VALUE(SUBSTITUTE('04A_국토부원자료'!N2302,",","")),"")</f>
        <v/>
      </c>
      <c r="L2301" s="39">
        <f>IFERROR('04A_국토부원자료'!O2302,"")</f>
        <v>0</v>
      </c>
      <c r="M2301" s="39">
        <f>IFERROR('04A_국토부원자료'!Q2302,"")</f>
        <v>0</v>
      </c>
      <c r="N2301" s="38">
        <f>IF(B2301="","",IF('02_대상물건입력'!B5="",1,IF(ISNUMBER(SEARCH('02_대상물건입력'!B5,B2301)),1,0)))</f>
        <v>0</v>
      </c>
      <c r="O2301" s="38">
        <f>IF(B2301="","",IF('02_대상물건입력'!B6="",1,IF(ISNUMBER(SEARCH('02_대상물건입력'!B6,B2301)),1,0)))</f>
        <v>0</v>
      </c>
      <c r="P2301" s="38">
        <f>IF(L2301="","",IF('02_대상물건입력'!B15="",0,IF(ISNUMBER(SEARCH('02_대상물건입력'!B15,L2301)),1,0)))</f>
        <v>0</v>
      </c>
      <c r="Q2301" s="38">
        <f>IF(D2301="","",IF('02_대상물건입력'!B8="",0,IF(ISNUMBER(SEARCH('02_대상물건입력'!B8,D2301)),1,0)))</f>
        <v>0</v>
      </c>
      <c r="R2301" s="44" t="str">
        <f>IFERROR(ABS(E2301-'02_대상물건입력'!B11)/'02_대상물건입력'!B11,"")</f>
        <v/>
      </c>
      <c r="S2301" s="38" t="str">
        <f>IFERROR(ABS(J2301-'02_대상물건입력'!B10),"")</f>
        <v/>
      </c>
      <c r="T2301" s="38" t="str">
        <f>IFERROR(ABS('01_설정'!B4-F2301),"")</f>
        <v/>
      </c>
      <c r="U2301" s="38" t="str">
        <f>IFERROR(ABS(K2301-YEAR('02_대상물건입력'!B14)),"")</f>
        <v/>
      </c>
      <c r="V2301" s="38" t="str">
        <f>IF(B2301="","",IF(AND(E2301&gt;0,F2301&gt;0,H2301&gt;0,OR('04A_국토부원자료'!P2302="",'04A_국토부원자료'!P2302="-"),IF('01_설정'!B10=1,N2301=1,TRUE),R2301&lt;='01_설정'!B5,S2301&lt;='01_설정'!B6,T2301&lt;='01_설정'!B7,U2301&lt;='01_설정'!B8),"Y",""))</f>
        <v/>
      </c>
      <c r="W2301" s="40" t="str">
        <f>IF(V2301&lt;&gt;"Y","",MAX(0,(1-R2301/'01_설정'!B5))*'01_설정'!B14+MAX(0,(1-S2301/'01_설정'!B6))*'01_설정'!B15+MAX(0,(1-T2301/'01_설정'!B7))*'01_설정'!B16+MAX(0,(1-U2301/'01_설정'!B8))*'01_설정'!B17+O2301*'01_설정'!B11+Q2301*'01_설정'!B12+P2301*'01_설정'!B13)</f>
        <v/>
      </c>
      <c r="X2301" s="38" t="str">
        <f>IF(W2301="","",1+COUNTIFS($W$4:$W$3003,"&gt;"&amp;W2301)+COUNTIFS($W$4:W2301,W2301)-1)</f>
        <v/>
      </c>
    </row>
    <row r="2302" spans="1:24" ht="16.5">
      <c r="A2302" s="38" t="str">
        <f>IF('04A_국토부원자료'!A2303="","",ROW()-3)</f>
        <v/>
      </c>
      <c r="B2302" s="39">
        <f>IFERROR('04A_국토부원자료'!B2303,"")</f>
        <v>0</v>
      </c>
      <c r="C2302" s="39" t="str">
        <f>IF(B2302="","",IF('04A_국토부원자료'!C2303&lt;&gt;"",'04A_국토부원자료'!C2303,TRIM('04A_국토부원자료'!D2303&amp;IF('04A_국토부원자료'!E2303&lt;&gt;"","-"&amp;'04A_국토부원자료'!E2303,""))))</f>
        <v/>
      </c>
      <c r="D2302" s="39">
        <f>IFERROR('04A_국토부원자료'!F2303,"")</f>
        <v>0</v>
      </c>
      <c r="E2302" s="40" t="str">
        <f>IFERROR(VALUE(SUBSTITUTE('04A_국토부원자료'!G2303,",","")),"")</f>
        <v/>
      </c>
      <c r="F2302" s="41" t="str">
        <f>IFERROR(IF(AND('04A_국토부원자료'!H2303&lt;&gt;"",'04A_국토부원자료'!I2303&lt;&gt;""),DATE(INT(VALUE(SUBSTITUTE('04A_국토부원자료'!H2303,",",""))/100),MOD(VALUE(SUBSTITUTE('04A_국토부원자료'!H2303,",","")),100),VALUE(SUBSTITUTE('04A_국토부원자료'!I2303,",",""))),""),"")</f>
        <v/>
      </c>
      <c r="G2302" s="42" t="str">
        <f>IFERROR(VALUE(SUBSTITUTE('04A_국토부원자료'!J2303,",","")),"")</f>
        <v/>
      </c>
      <c r="H2302" s="43" t="str">
        <f t="shared" si="70"/>
        <v/>
      </c>
      <c r="I2302" s="43" t="str">
        <f t="shared" si="71"/>
        <v/>
      </c>
      <c r="J2302" s="38" t="str">
        <f>IFERROR(VALUE(SUBSTITUTE('04A_국토부원자료'!K2303,",","")),"")</f>
        <v/>
      </c>
      <c r="K2302" s="38" t="str">
        <f>IFERROR(VALUE(SUBSTITUTE('04A_국토부원자료'!N2303,",","")),"")</f>
        <v/>
      </c>
      <c r="L2302" s="39">
        <f>IFERROR('04A_국토부원자료'!O2303,"")</f>
        <v>0</v>
      </c>
      <c r="M2302" s="39">
        <f>IFERROR('04A_국토부원자료'!Q2303,"")</f>
        <v>0</v>
      </c>
      <c r="N2302" s="38">
        <f>IF(B2302="","",IF('02_대상물건입력'!B5="",1,IF(ISNUMBER(SEARCH('02_대상물건입력'!B5,B2302)),1,0)))</f>
        <v>0</v>
      </c>
      <c r="O2302" s="38">
        <f>IF(B2302="","",IF('02_대상물건입력'!B6="",1,IF(ISNUMBER(SEARCH('02_대상물건입력'!B6,B2302)),1,0)))</f>
        <v>0</v>
      </c>
      <c r="P2302" s="38">
        <f>IF(L2302="","",IF('02_대상물건입력'!B15="",0,IF(ISNUMBER(SEARCH('02_대상물건입력'!B15,L2302)),1,0)))</f>
        <v>0</v>
      </c>
      <c r="Q2302" s="38">
        <f>IF(D2302="","",IF('02_대상물건입력'!B8="",0,IF(ISNUMBER(SEARCH('02_대상물건입력'!B8,D2302)),1,0)))</f>
        <v>0</v>
      </c>
      <c r="R2302" s="44" t="str">
        <f>IFERROR(ABS(E2302-'02_대상물건입력'!B11)/'02_대상물건입력'!B11,"")</f>
        <v/>
      </c>
      <c r="S2302" s="38" t="str">
        <f>IFERROR(ABS(J2302-'02_대상물건입력'!B10),"")</f>
        <v/>
      </c>
      <c r="T2302" s="38" t="str">
        <f>IFERROR(ABS('01_설정'!B4-F2302),"")</f>
        <v/>
      </c>
      <c r="U2302" s="38" t="str">
        <f>IFERROR(ABS(K2302-YEAR('02_대상물건입력'!B14)),"")</f>
        <v/>
      </c>
      <c r="V2302" s="38" t="str">
        <f>IF(B2302="","",IF(AND(E2302&gt;0,F2302&gt;0,H2302&gt;0,OR('04A_국토부원자료'!P2303="",'04A_국토부원자료'!P2303="-"),IF('01_설정'!B10=1,N2302=1,TRUE),R2302&lt;='01_설정'!B5,S2302&lt;='01_설정'!B6,T2302&lt;='01_설정'!B7,U2302&lt;='01_설정'!B8),"Y",""))</f>
        <v/>
      </c>
      <c r="W2302" s="40" t="str">
        <f>IF(V2302&lt;&gt;"Y","",MAX(0,(1-R2302/'01_설정'!B5))*'01_설정'!B14+MAX(0,(1-S2302/'01_설정'!B6))*'01_설정'!B15+MAX(0,(1-T2302/'01_설정'!B7))*'01_설정'!B16+MAX(0,(1-U2302/'01_설정'!B8))*'01_설정'!B17+O2302*'01_설정'!B11+Q2302*'01_설정'!B12+P2302*'01_설정'!B13)</f>
        <v/>
      </c>
      <c r="X2302" s="38" t="str">
        <f>IF(W2302="","",1+COUNTIFS($W$4:$W$3003,"&gt;"&amp;W2302)+COUNTIFS($W$4:W2302,W2302)-1)</f>
        <v/>
      </c>
    </row>
    <row r="2303" spans="1:24" ht="16.5">
      <c r="A2303" s="38" t="str">
        <f>IF('04A_국토부원자료'!A2304="","",ROW()-3)</f>
        <v/>
      </c>
      <c r="B2303" s="39">
        <f>IFERROR('04A_국토부원자료'!B2304,"")</f>
        <v>0</v>
      </c>
      <c r="C2303" s="39" t="str">
        <f>IF(B2303="","",IF('04A_국토부원자료'!C2304&lt;&gt;"",'04A_국토부원자료'!C2304,TRIM('04A_국토부원자료'!D2304&amp;IF('04A_국토부원자료'!E2304&lt;&gt;"","-"&amp;'04A_국토부원자료'!E2304,""))))</f>
        <v/>
      </c>
      <c r="D2303" s="39">
        <f>IFERROR('04A_국토부원자료'!F2304,"")</f>
        <v>0</v>
      </c>
      <c r="E2303" s="40" t="str">
        <f>IFERROR(VALUE(SUBSTITUTE('04A_국토부원자료'!G2304,",","")),"")</f>
        <v/>
      </c>
      <c r="F2303" s="41" t="str">
        <f>IFERROR(IF(AND('04A_국토부원자료'!H2304&lt;&gt;"",'04A_국토부원자료'!I2304&lt;&gt;""),DATE(INT(VALUE(SUBSTITUTE('04A_국토부원자료'!H2304,",",""))/100),MOD(VALUE(SUBSTITUTE('04A_국토부원자료'!H2304,",","")),100),VALUE(SUBSTITUTE('04A_국토부원자료'!I2304,",",""))),""),"")</f>
        <v/>
      </c>
      <c r="G2303" s="42" t="str">
        <f>IFERROR(VALUE(SUBSTITUTE('04A_국토부원자료'!J2304,",","")),"")</f>
        <v/>
      </c>
      <c r="H2303" s="43" t="str">
        <f t="shared" si="70"/>
        <v/>
      </c>
      <c r="I2303" s="43" t="str">
        <f t="shared" si="71"/>
        <v/>
      </c>
      <c r="J2303" s="38" t="str">
        <f>IFERROR(VALUE(SUBSTITUTE('04A_국토부원자료'!K2304,",","")),"")</f>
        <v/>
      </c>
      <c r="K2303" s="38" t="str">
        <f>IFERROR(VALUE(SUBSTITUTE('04A_국토부원자료'!N2304,",","")),"")</f>
        <v/>
      </c>
      <c r="L2303" s="39">
        <f>IFERROR('04A_국토부원자료'!O2304,"")</f>
        <v>0</v>
      </c>
      <c r="M2303" s="39">
        <f>IFERROR('04A_국토부원자료'!Q2304,"")</f>
        <v>0</v>
      </c>
      <c r="N2303" s="38">
        <f>IF(B2303="","",IF('02_대상물건입력'!B5="",1,IF(ISNUMBER(SEARCH('02_대상물건입력'!B5,B2303)),1,0)))</f>
        <v>0</v>
      </c>
      <c r="O2303" s="38">
        <f>IF(B2303="","",IF('02_대상물건입력'!B6="",1,IF(ISNUMBER(SEARCH('02_대상물건입력'!B6,B2303)),1,0)))</f>
        <v>0</v>
      </c>
      <c r="P2303" s="38">
        <f>IF(L2303="","",IF('02_대상물건입력'!B15="",0,IF(ISNUMBER(SEARCH('02_대상물건입력'!B15,L2303)),1,0)))</f>
        <v>0</v>
      </c>
      <c r="Q2303" s="38">
        <f>IF(D2303="","",IF('02_대상물건입력'!B8="",0,IF(ISNUMBER(SEARCH('02_대상물건입력'!B8,D2303)),1,0)))</f>
        <v>0</v>
      </c>
      <c r="R2303" s="44" t="str">
        <f>IFERROR(ABS(E2303-'02_대상물건입력'!B11)/'02_대상물건입력'!B11,"")</f>
        <v/>
      </c>
      <c r="S2303" s="38" t="str">
        <f>IFERROR(ABS(J2303-'02_대상물건입력'!B10),"")</f>
        <v/>
      </c>
      <c r="T2303" s="38" t="str">
        <f>IFERROR(ABS('01_설정'!B4-F2303),"")</f>
        <v/>
      </c>
      <c r="U2303" s="38" t="str">
        <f>IFERROR(ABS(K2303-YEAR('02_대상물건입력'!B14)),"")</f>
        <v/>
      </c>
      <c r="V2303" s="38" t="str">
        <f>IF(B2303="","",IF(AND(E2303&gt;0,F2303&gt;0,H2303&gt;0,OR('04A_국토부원자료'!P2304="",'04A_국토부원자료'!P2304="-"),IF('01_설정'!B10=1,N2303=1,TRUE),R2303&lt;='01_설정'!B5,S2303&lt;='01_설정'!B6,T2303&lt;='01_설정'!B7,U2303&lt;='01_설정'!B8),"Y",""))</f>
        <v/>
      </c>
      <c r="W2303" s="40" t="str">
        <f>IF(V2303&lt;&gt;"Y","",MAX(0,(1-R2303/'01_설정'!B5))*'01_설정'!B14+MAX(0,(1-S2303/'01_설정'!B6))*'01_설정'!B15+MAX(0,(1-T2303/'01_설정'!B7))*'01_설정'!B16+MAX(0,(1-U2303/'01_설정'!B8))*'01_설정'!B17+O2303*'01_설정'!B11+Q2303*'01_설정'!B12+P2303*'01_설정'!B13)</f>
        <v/>
      </c>
      <c r="X2303" s="38" t="str">
        <f>IF(W2303="","",1+COUNTIFS($W$4:$W$3003,"&gt;"&amp;W2303)+COUNTIFS($W$4:W2303,W2303)-1)</f>
        <v/>
      </c>
    </row>
    <row r="2304" spans="1:24" ht="16.5">
      <c r="A2304" s="38" t="str">
        <f>IF('04A_국토부원자료'!A2305="","",ROW()-3)</f>
        <v/>
      </c>
      <c r="B2304" s="39">
        <f>IFERROR('04A_국토부원자료'!B2305,"")</f>
        <v>0</v>
      </c>
      <c r="C2304" s="39" t="str">
        <f>IF(B2304="","",IF('04A_국토부원자료'!C2305&lt;&gt;"",'04A_국토부원자료'!C2305,TRIM('04A_국토부원자료'!D2305&amp;IF('04A_국토부원자료'!E2305&lt;&gt;"","-"&amp;'04A_국토부원자료'!E2305,""))))</f>
        <v/>
      </c>
      <c r="D2304" s="39">
        <f>IFERROR('04A_국토부원자료'!F2305,"")</f>
        <v>0</v>
      </c>
      <c r="E2304" s="40" t="str">
        <f>IFERROR(VALUE(SUBSTITUTE('04A_국토부원자료'!G2305,",","")),"")</f>
        <v/>
      </c>
      <c r="F2304" s="41" t="str">
        <f>IFERROR(IF(AND('04A_국토부원자료'!H2305&lt;&gt;"",'04A_국토부원자료'!I2305&lt;&gt;""),DATE(INT(VALUE(SUBSTITUTE('04A_국토부원자료'!H2305,",",""))/100),MOD(VALUE(SUBSTITUTE('04A_국토부원자료'!H2305,",","")),100),VALUE(SUBSTITUTE('04A_국토부원자료'!I2305,",",""))),""),"")</f>
        <v/>
      </c>
      <c r="G2304" s="42" t="str">
        <f>IFERROR(VALUE(SUBSTITUTE('04A_국토부원자료'!J2305,",","")),"")</f>
        <v/>
      </c>
      <c r="H2304" s="43" t="str">
        <f t="shared" si="70"/>
        <v/>
      </c>
      <c r="I2304" s="43" t="str">
        <f t="shared" si="71"/>
        <v/>
      </c>
      <c r="J2304" s="38" t="str">
        <f>IFERROR(VALUE(SUBSTITUTE('04A_국토부원자료'!K2305,",","")),"")</f>
        <v/>
      </c>
      <c r="K2304" s="38" t="str">
        <f>IFERROR(VALUE(SUBSTITUTE('04A_국토부원자료'!N2305,",","")),"")</f>
        <v/>
      </c>
      <c r="L2304" s="39">
        <f>IFERROR('04A_국토부원자료'!O2305,"")</f>
        <v>0</v>
      </c>
      <c r="M2304" s="39">
        <f>IFERROR('04A_국토부원자료'!Q2305,"")</f>
        <v>0</v>
      </c>
      <c r="N2304" s="38">
        <f>IF(B2304="","",IF('02_대상물건입력'!B5="",1,IF(ISNUMBER(SEARCH('02_대상물건입력'!B5,B2304)),1,0)))</f>
        <v>0</v>
      </c>
      <c r="O2304" s="38">
        <f>IF(B2304="","",IF('02_대상물건입력'!B6="",1,IF(ISNUMBER(SEARCH('02_대상물건입력'!B6,B2304)),1,0)))</f>
        <v>0</v>
      </c>
      <c r="P2304" s="38">
        <f>IF(L2304="","",IF('02_대상물건입력'!B15="",0,IF(ISNUMBER(SEARCH('02_대상물건입력'!B15,L2304)),1,0)))</f>
        <v>0</v>
      </c>
      <c r="Q2304" s="38">
        <f>IF(D2304="","",IF('02_대상물건입력'!B8="",0,IF(ISNUMBER(SEARCH('02_대상물건입력'!B8,D2304)),1,0)))</f>
        <v>0</v>
      </c>
      <c r="R2304" s="44" t="str">
        <f>IFERROR(ABS(E2304-'02_대상물건입력'!B11)/'02_대상물건입력'!B11,"")</f>
        <v/>
      </c>
      <c r="S2304" s="38" t="str">
        <f>IFERROR(ABS(J2304-'02_대상물건입력'!B10),"")</f>
        <v/>
      </c>
      <c r="T2304" s="38" t="str">
        <f>IFERROR(ABS('01_설정'!B4-F2304),"")</f>
        <v/>
      </c>
      <c r="U2304" s="38" t="str">
        <f>IFERROR(ABS(K2304-YEAR('02_대상물건입력'!B14)),"")</f>
        <v/>
      </c>
      <c r="V2304" s="38" t="str">
        <f>IF(B2304="","",IF(AND(E2304&gt;0,F2304&gt;0,H2304&gt;0,OR('04A_국토부원자료'!P2305="",'04A_국토부원자료'!P2305="-"),IF('01_설정'!B10=1,N2304=1,TRUE),R2304&lt;='01_설정'!B5,S2304&lt;='01_설정'!B6,T2304&lt;='01_설정'!B7,U2304&lt;='01_설정'!B8),"Y",""))</f>
        <v/>
      </c>
      <c r="W2304" s="40" t="str">
        <f>IF(V2304&lt;&gt;"Y","",MAX(0,(1-R2304/'01_설정'!B5))*'01_설정'!B14+MAX(0,(1-S2304/'01_설정'!B6))*'01_설정'!B15+MAX(0,(1-T2304/'01_설정'!B7))*'01_설정'!B16+MAX(0,(1-U2304/'01_설정'!B8))*'01_설정'!B17+O2304*'01_설정'!B11+Q2304*'01_설정'!B12+P2304*'01_설정'!B13)</f>
        <v/>
      </c>
      <c r="X2304" s="38" t="str">
        <f>IF(W2304="","",1+COUNTIFS($W$4:$W$3003,"&gt;"&amp;W2304)+COUNTIFS($W$4:W2304,W2304)-1)</f>
        <v/>
      </c>
    </row>
    <row r="2305" spans="1:24" ht="16.5">
      <c r="A2305" s="38" t="str">
        <f>IF('04A_국토부원자료'!A2306="","",ROW()-3)</f>
        <v/>
      </c>
      <c r="B2305" s="39">
        <f>IFERROR('04A_국토부원자료'!B2306,"")</f>
        <v>0</v>
      </c>
      <c r="C2305" s="39" t="str">
        <f>IF(B2305="","",IF('04A_국토부원자료'!C2306&lt;&gt;"",'04A_국토부원자료'!C2306,TRIM('04A_국토부원자료'!D2306&amp;IF('04A_국토부원자료'!E2306&lt;&gt;"","-"&amp;'04A_국토부원자료'!E2306,""))))</f>
        <v/>
      </c>
      <c r="D2305" s="39">
        <f>IFERROR('04A_국토부원자료'!F2306,"")</f>
        <v>0</v>
      </c>
      <c r="E2305" s="40" t="str">
        <f>IFERROR(VALUE(SUBSTITUTE('04A_국토부원자료'!G2306,",","")),"")</f>
        <v/>
      </c>
      <c r="F2305" s="41" t="str">
        <f>IFERROR(IF(AND('04A_국토부원자료'!H2306&lt;&gt;"",'04A_국토부원자료'!I2306&lt;&gt;""),DATE(INT(VALUE(SUBSTITUTE('04A_국토부원자료'!H2306,",",""))/100),MOD(VALUE(SUBSTITUTE('04A_국토부원자료'!H2306,",","")),100),VALUE(SUBSTITUTE('04A_국토부원자료'!I2306,",",""))),""),"")</f>
        <v/>
      </c>
      <c r="G2305" s="42" t="str">
        <f>IFERROR(VALUE(SUBSTITUTE('04A_국토부원자료'!J2306,",","")),"")</f>
        <v/>
      </c>
      <c r="H2305" s="43" t="str">
        <f t="shared" si="70"/>
        <v/>
      </c>
      <c r="I2305" s="43" t="str">
        <f t="shared" si="71"/>
        <v/>
      </c>
      <c r="J2305" s="38" t="str">
        <f>IFERROR(VALUE(SUBSTITUTE('04A_국토부원자료'!K2306,",","")),"")</f>
        <v/>
      </c>
      <c r="K2305" s="38" t="str">
        <f>IFERROR(VALUE(SUBSTITUTE('04A_국토부원자료'!N2306,",","")),"")</f>
        <v/>
      </c>
      <c r="L2305" s="39">
        <f>IFERROR('04A_국토부원자료'!O2306,"")</f>
        <v>0</v>
      </c>
      <c r="M2305" s="39">
        <f>IFERROR('04A_국토부원자료'!Q2306,"")</f>
        <v>0</v>
      </c>
      <c r="N2305" s="38">
        <f>IF(B2305="","",IF('02_대상물건입력'!B5="",1,IF(ISNUMBER(SEARCH('02_대상물건입력'!B5,B2305)),1,0)))</f>
        <v>0</v>
      </c>
      <c r="O2305" s="38">
        <f>IF(B2305="","",IF('02_대상물건입력'!B6="",1,IF(ISNUMBER(SEARCH('02_대상물건입력'!B6,B2305)),1,0)))</f>
        <v>0</v>
      </c>
      <c r="P2305" s="38">
        <f>IF(L2305="","",IF('02_대상물건입력'!B15="",0,IF(ISNUMBER(SEARCH('02_대상물건입력'!B15,L2305)),1,0)))</f>
        <v>0</v>
      </c>
      <c r="Q2305" s="38">
        <f>IF(D2305="","",IF('02_대상물건입력'!B8="",0,IF(ISNUMBER(SEARCH('02_대상물건입력'!B8,D2305)),1,0)))</f>
        <v>0</v>
      </c>
      <c r="R2305" s="44" t="str">
        <f>IFERROR(ABS(E2305-'02_대상물건입력'!B11)/'02_대상물건입력'!B11,"")</f>
        <v/>
      </c>
      <c r="S2305" s="38" t="str">
        <f>IFERROR(ABS(J2305-'02_대상물건입력'!B10),"")</f>
        <v/>
      </c>
      <c r="T2305" s="38" t="str">
        <f>IFERROR(ABS('01_설정'!B4-F2305),"")</f>
        <v/>
      </c>
      <c r="U2305" s="38" t="str">
        <f>IFERROR(ABS(K2305-YEAR('02_대상물건입력'!B14)),"")</f>
        <v/>
      </c>
      <c r="V2305" s="38" t="str">
        <f>IF(B2305="","",IF(AND(E2305&gt;0,F2305&gt;0,H2305&gt;0,OR('04A_국토부원자료'!P2306="",'04A_국토부원자료'!P2306="-"),IF('01_설정'!B10=1,N2305=1,TRUE),R2305&lt;='01_설정'!B5,S2305&lt;='01_설정'!B6,T2305&lt;='01_설정'!B7,U2305&lt;='01_설정'!B8),"Y",""))</f>
        <v/>
      </c>
      <c r="W2305" s="40" t="str">
        <f>IF(V2305&lt;&gt;"Y","",MAX(0,(1-R2305/'01_설정'!B5))*'01_설정'!B14+MAX(0,(1-S2305/'01_설정'!B6))*'01_설정'!B15+MAX(0,(1-T2305/'01_설정'!B7))*'01_설정'!B16+MAX(0,(1-U2305/'01_설정'!B8))*'01_설정'!B17+O2305*'01_설정'!B11+Q2305*'01_설정'!B12+P2305*'01_설정'!B13)</f>
        <v/>
      </c>
      <c r="X2305" s="38" t="str">
        <f>IF(W2305="","",1+COUNTIFS($W$4:$W$3003,"&gt;"&amp;W2305)+COUNTIFS($W$4:W2305,W2305)-1)</f>
        <v/>
      </c>
    </row>
    <row r="2306" spans="1:24" ht="16.5">
      <c r="A2306" s="38" t="str">
        <f>IF('04A_국토부원자료'!A2307="","",ROW()-3)</f>
        <v/>
      </c>
      <c r="B2306" s="39">
        <f>IFERROR('04A_국토부원자료'!B2307,"")</f>
        <v>0</v>
      </c>
      <c r="C2306" s="39" t="str">
        <f>IF(B2306="","",IF('04A_국토부원자료'!C2307&lt;&gt;"",'04A_국토부원자료'!C2307,TRIM('04A_국토부원자료'!D2307&amp;IF('04A_국토부원자료'!E2307&lt;&gt;"","-"&amp;'04A_국토부원자료'!E2307,""))))</f>
        <v/>
      </c>
      <c r="D2306" s="39">
        <f>IFERROR('04A_국토부원자료'!F2307,"")</f>
        <v>0</v>
      </c>
      <c r="E2306" s="40" t="str">
        <f>IFERROR(VALUE(SUBSTITUTE('04A_국토부원자료'!G2307,",","")),"")</f>
        <v/>
      </c>
      <c r="F2306" s="41" t="str">
        <f>IFERROR(IF(AND('04A_국토부원자료'!H2307&lt;&gt;"",'04A_국토부원자료'!I2307&lt;&gt;""),DATE(INT(VALUE(SUBSTITUTE('04A_국토부원자료'!H2307,",",""))/100),MOD(VALUE(SUBSTITUTE('04A_국토부원자료'!H2307,",","")),100),VALUE(SUBSTITUTE('04A_국토부원자료'!I2307,",",""))),""),"")</f>
        <v/>
      </c>
      <c r="G2306" s="42" t="str">
        <f>IFERROR(VALUE(SUBSTITUTE('04A_국토부원자료'!J2307,",","")),"")</f>
        <v/>
      </c>
      <c r="H2306" s="43" t="str">
        <f t="shared" si="70"/>
        <v/>
      </c>
      <c r="I2306" s="43" t="str">
        <f t="shared" si="71"/>
        <v/>
      </c>
      <c r="J2306" s="38" t="str">
        <f>IFERROR(VALUE(SUBSTITUTE('04A_국토부원자료'!K2307,",","")),"")</f>
        <v/>
      </c>
      <c r="K2306" s="38" t="str">
        <f>IFERROR(VALUE(SUBSTITUTE('04A_국토부원자료'!N2307,",","")),"")</f>
        <v/>
      </c>
      <c r="L2306" s="39">
        <f>IFERROR('04A_국토부원자료'!O2307,"")</f>
        <v>0</v>
      </c>
      <c r="M2306" s="39">
        <f>IFERROR('04A_국토부원자료'!Q2307,"")</f>
        <v>0</v>
      </c>
      <c r="N2306" s="38">
        <f>IF(B2306="","",IF('02_대상물건입력'!B5="",1,IF(ISNUMBER(SEARCH('02_대상물건입력'!B5,B2306)),1,0)))</f>
        <v>0</v>
      </c>
      <c r="O2306" s="38">
        <f>IF(B2306="","",IF('02_대상물건입력'!B6="",1,IF(ISNUMBER(SEARCH('02_대상물건입력'!B6,B2306)),1,0)))</f>
        <v>0</v>
      </c>
      <c r="P2306" s="38">
        <f>IF(L2306="","",IF('02_대상물건입력'!B15="",0,IF(ISNUMBER(SEARCH('02_대상물건입력'!B15,L2306)),1,0)))</f>
        <v>0</v>
      </c>
      <c r="Q2306" s="38">
        <f>IF(D2306="","",IF('02_대상물건입력'!B8="",0,IF(ISNUMBER(SEARCH('02_대상물건입력'!B8,D2306)),1,0)))</f>
        <v>0</v>
      </c>
      <c r="R2306" s="44" t="str">
        <f>IFERROR(ABS(E2306-'02_대상물건입력'!B11)/'02_대상물건입력'!B11,"")</f>
        <v/>
      </c>
      <c r="S2306" s="38" t="str">
        <f>IFERROR(ABS(J2306-'02_대상물건입력'!B10),"")</f>
        <v/>
      </c>
      <c r="T2306" s="38" t="str">
        <f>IFERROR(ABS('01_설정'!B4-F2306),"")</f>
        <v/>
      </c>
      <c r="U2306" s="38" t="str">
        <f>IFERROR(ABS(K2306-YEAR('02_대상물건입력'!B14)),"")</f>
        <v/>
      </c>
      <c r="V2306" s="38" t="str">
        <f>IF(B2306="","",IF(AND(E2306&gt;0,F2306&gt;0,H2306&gt;0,OR('04A_국토부원자료'!P2307="",'04A_국토부원자료'!P2307="-"),IF('01_설정'!B10=1,N2306=1,TRUE),R2306&lt;='01_설정'!B5,S2306&lt;='01_설정'!B6,T2306&lt;='01_설정'!B7,U2306&lt;='01_설정'!B8),"Y",""))</f>
        <v/>
      </c>
      <c r="W2306" s="40" t="str">
        <f>IF(V2306&lt;&gt;"Y","",MAX(0,(1-R2306/'01_설정'!B5))*'01_설정'!B14+MAX(0,(1-S2306/'01_설정'!B6))*'01_설정'!B15+MAX(0,(1-T2306/'01_설정'!B7))*'01_설정'!B16+MAX(0,(1-U2306/'01_설정'!B8))*'01_설정'!B17+O2306*'01_설정'!B11+Q2306*'01_설정'!B12+P2306*'01_설정'!B13)</f>
        <v/>
      </c>
      <c r="X2306" s="38" t="str">
        <f>IF(W2306="","",1+COUNTIFS($W$4:$W$3003,"&gt;"&amp;W2306)+COUNTIFS($W$4:W2306,W2306)-1)</f>
        <v/>
      </c>
    </row>
    <row r="2307" spans="1:24" ht="16.5">
      <c r="A2307" s="38" t="str">
        <f>IF('04A_국토부원자료'!A2308="","",ROW()-3)</f>
        <v/>
      </c>
      <c r="B2307" s="39">
        <f>IFERROR('04A_국토부원자료'!B2308,"")</f>
        <v>0</v>
      </c>
      <c r="C2307" s="39" t="str">
        <f>IF(B2307="","",IF('04A_국토부원자료'!C2308&lt;&gt;"",'04A_국토부원자료'!C2308,TRIM('04A_국토부원자료'!D2308&amp;IF('04A_국토부원자료'!E2308&lt;&gt;"","-"&amp;'04A_국토부원자료'!E2308,""))))</f>
        <v/>
      </c>
      <c r="D2307" s="39">
        <f>IFERROR('04A_국토부원자료'!F2308,"")</f>
        <v>0</v>
      </c>
      <c r="E2307" s="40" t="str">
        <f>IFERROR(VALUE(SUBSTITUTE('04A_국토부원자료'!G2308,",","")),"")</f>
        <v/>
      </c>
      <c r="F2307" s="41" t="str">
        <f>IFERROR(IF(AND('04A_국토부원자료'!H2308&lt;&gt;"",'04A_국토부원자료'!I2308&lt;&gt;""),DATE(INT(VALUE(SUBSTITUTE('04A_국토부원자료'!H2308,",",""))/100),MOD(VALUE(SUBSTITUTE('04A_국토부원자료'!H2308,",","")),100),VALUE(SUBSTITUTE('04A_국토부원자료'!I2308,",",""))),""),"")</f>
        <v/>
      </c>
      <c r="G2307" s="42" t="str">
        <f>IFERROR(VALUE(SUBSTITUTE('04A_국토부원자료'!J2308,",","")),"")</f>
        <v/>
      </c>
      <c r="H2307" s="43" t="str">
        <f t="shared" si="70"/>
        <v/>
      </c>
      <c r="I2307" s="43" t="str">
        <f t="shared" si="71"/>
        <v/>
      </c>
      <c r="J2307" s="38" t="str">
        <f>IFERROR(VALUE(SUBSTITUTE('04A_국토부원자료'!K2308,",","")),"")</f>
        <v/>
      </c>
      <c r="K2307" s="38" t="str">
        <f>IFERROR(VALUE(SUBSTITUTE('04A_국토부원자료'!N2308,",","")),"")</f>
        <v/>
      </c>
      <c r="L2307" s="39">
        <f>IFERROR('04A_국토부원자료'!O2308,"")</f>
        <v>0</v>
      </c>
      <c r="M2307" s="39">
        <f>IFERROR('04A_국토부원자료'!Q2308,"")</f>
        <v>0</v>
      </c>
      <c r="N2307" s="38">
        <f>IF(B2307="","",IF('02_대상물건입력'!B5="",1,IF(ISNUMBER(SEARCH('02_대상물건입력'!B5,B2307)),1,0)))</f>
        <v>0</v>
      </c>
      <c r="O2307" s="38">
        <f>IF(B2307="","",IF('02_대상물건입력'!B6="",1,IF(ISNUMBER(SEARCH('02_대상물건입력'!B6,B2307)),1,0)))</f>
        <v>0</v>
      </c>
      <c r="P2307" s="38">
        <f>IF(L2307="","",IF('02_대상물건입력'!B15="",0,IF(ISNUMBER(SEARCH('02_대상물건입력'!B15,L2307)),1,0)))</f>
        <v>0</v>
      </c>
      <c r="Q2307" s="38">
        <f>IF(D2307="","",IF('02_대상물건입력'!B8="",0,IF(ISNUMBER(SEARCH('02_대상물건입력'!B8,D2307)),1,0)))</f>
        <v>0</v>
      </c>
      <c r="R2307" s="44" t="str">
        <f>IFERROR(ABS(E2307-'02_대상물건입력'!B11)/'02_대상물건입력'!B11,"")</f>
        <v/>
      </c>
      <c r="S2307" s="38" t="str">
        <f>IFERROR(ABS(J2307-'02_대상물건입력'!B10),"")</f>
        <v/>
      </c>
      <c r="T2307" s="38" t="str">
        <f>IFERROR(ABS('01_설정'!B4-F2307),"")</f>
        <v/>
      </c>
      <c r="U2307" s="38" t="str">
        <f>IFERROR(ABS(K2307-YEAR('02_대상물건입력'!B14)),"")</f>
        <v/>
      </c>
      <c r="V2307" s="38" t="str">
        <f>IF(B2307="","",IF(AND(E2307&gt;0,F2307&gt;0,H2307&gt;0,OR('04A_국토부원자료'!P2308="",'04A_국토부원자료'!P2308="-"),IF('01_설정'!B10=1,N2307=1,TRUE),R2307&lt;='01_설정'!B5,S2307&lt;='01_설정'!B6,T2307&lt;='01_설정'!B7,U2307&lt;='01_설정'!B8),"Y",""))</f>
        <v/>
      </c>
      <c r="W2307" s="40" t="str">
        <f>IF(V2307&lt;&gt;"Y","",MAX(0,(1-R2307/'01_설정'!B5))*'01_설정'!B14+MAX(0,(1-S2307/'01_설정'!B6))*'01_설정'!B15+MAX(0,(1-T2307/'01_설정'!B7))*'01_설정'!B16+MAX(0,(1-U2307/'01_설정'!B8))*'01_설정'!B17+O2307*'01_설정'!B11+Q2307*'01_설정'!B12+P2307*'01_설정'!B13)</f>
        <v/>
      </c>
      <c r="X2307" s="38" t="str">
        <f>IF(W2307="","",1+COUNTIFS($W$4:$W$3003,"&gt;"&amp;W2307)+COUNTIFS($W$4:W2307,W2307)-1)</f>
        <v/>
      </c>
    </row>
    <row r="2308" spans="1:24" ht="16.5">
      <c r="A2308" s="38" t="str">
        <f>IF('04A_국토부원자료'!A2309="","",ROW()-3)</f>
        <v/>
      </c>
      <c r="B2308" s="39">
        <f>IFERROR('04A_국토부원자료'!B2309,"")</f>
        <v>0</v>
      </c>
      <c r="C2308" s="39" t="str">
        <f>IF(B2308="","",IF('04A_국토부원자료'!C2309&lt;&gt;"",'04A_국토부원자료'!C2309,TRIM('04A_국토부원자료'!D2309&amp;IF('04A_국토부원자료'!E2309&lt;&gt;"","-"&amp;'04A_국토부원자료'!E2309,""))))</f>
        <v/>
      </c>
      <c r="D2308" s="39">
        <f>IFERROR('04A_국토부원자료'!F2309,"")</f>
        <v>0</v>
      </c>
      <c r="E2308" s="40" t="str">
        <f>IFERROR(VALUE(SUBSTITUTE('04A_국토부원자료'!G2309,",","")),"")</f>
        <v/>
      </c>
      <c r="F2308" s="41" t="str">
        <f>IFERROR(IF(AND('04A_국토부원자료'!H2309&lt;&gt;"",'04A_국토부원자료'!I2309&lt;&gt;""),DATE(INT(VALUE(SUBSTITUTE('04A_국토부원자료'!H2309,",",""))/100),MOD(VALUE(SUBSTITUTE('04A_국토부원자료'!H2309,",","")),100),VALUE(SUBSTITUTE('04A_국토부원자료'!I2309,",",""))),""),"")</f>
        <v/>
      </c>
      <c r="G2308" s="42" t="str">
        <f>IFERROR(VALUE(SUBSTITUTE('04A_국토부원자료'!J2309,",","")),"")</f>
        <v/>
      </c>
      <c r="H2308" s="43" t="str">
        <f t="shared" ref="H2308:H2371" si="72">IF(G2308="","",G2308*10000)</f>
        <v/>
      </c>
      <c r="I2308" s="43" t="str">
        <f t="shared" ref="I2308:I2371" si="73">IFERROR(IF(AND(H2308&gt;0,E2308&gt;0),H2308/E2308,""),"")</f>
        <v/>
      </c>
      <c r="J2308" s="38" t="str">
        <f>IFERROR(VALUE(SUBSTITUTE('04A_국토부원자료'!K2309,",","")),"")</f>
        <v/>
      </c>
      <c r="K2308" s="38" t="str">
        <f>IFERROR(VALUE(SUBSTITUTE('04A_국토부원자료'!N2309,",","")),"")</f>
        <v/>
      </c>
      <c r="L2308" s="39">
        <f>IFERROR('04A_국토부원자료'!O2309,"")</f>
        <v>0</v>
      </c>
      <c r="M2308" s="39">
        <f>IFERROR('04A_국토부원자료'!Q2309,"")</f>
        <v>0</v>
      </c>
      <c r="N2308" s="38">
        <f>IF(B2308="","",IF('02_대상물건입력'!B5="",1,IF(ISNUMBER(SEARCH('02_대상물건입력'!B5,B2308)),1,0)))</f>
        <v>0</v>
      </c>
      <c r="O2308" s="38">
        <f>IF(B2308="","",IF('02_대상물건입력'!B6="",1,IF(ISNUMBER(SEARCH('02_대상물건입력'!B6,B2308)),1,0)))</f>
        <v>0</v>
      </c>
      <c r="P2308" s="38">
        <f>IF(L2308="","",IF('02_대상물건입력'!B15="",0,IF(ISNUMBER(SEARCH('02_대상물건입력'!B15,L2308)),1,0)))</f>
        <v>0</v>
      </c>
      <c r="Q2308" s="38">
        <f>IF(D2308="","",IF('02_대상물건입력'!B8="",0,IF(ISNUMBER(SEARCH('02_대상물건입력'!B8,D2308)),1,0)))</f>
        <v>0</v>
      </c>
      <c r="R2308" s="44" t="str">
        <f>IFERROR(ABS(E2308-'02_대상물건입력'!B11)/'02_대상물건입력'!B11,"")</f>
        <v/>
      </c>
      <c r="S2308" s="38" t="str">
        <f>IFERROR(ABS(J2308-'02_대상물건입력'!B10),"")</f>
        <v/>
      </c>
      <c r="T2308" s="38" t="str">
        <f>IFERROR(ABS('01_설정'!B4-F2308),"")</f>
        <v/>
      </c>
      <c r="U2308" s="38" t="str">
        <f>IFERROR(ABS(K2308-YEAR('02_대상물건입력'!B14)),"")</f>
        <v/>
      </c>
      <c r="V2308" s="38" t="str">
        <f>IF(B2308="","",IF(AND(E2308&gt;0,F2308&gt;0,H2308&gt;0,OR('04A_국토부원자료'!P2309="",'04A_국토부원자료'!P2309="-"),IF('01_설정'!B10=1,N2308=1,TRUE),R2308&lt;='01_설정'!B5,S2308&lt;='01_설정'!B6,T2308&lt;='01_설정'!B7,U2308&lt;='01_설정'!B8),"Y",""))</f>
        <v/>
      </c>
      <c r="W2308" s="40" t="str">
        <f>IF(V2308&lt;&gt;"Y","",MAX(0,(1-R2308/'01_설정'!B5))*'01_설정'!B14+MAX(0,(1-S2308/'01_설정'!B6))*'01_설정'!B15+MAX(0,(1-T2308/'01_설정'!B7))*'01_설정'!B16+MAX(0,(1-U2308/'01_설정'!B8))*'01_설정'!B17+O2308*'01_설정'!B11+Q2308*'01_설정'!B12+P2308*'01_설정'!B13)</f>
        <v/>
      </c>
      <c r="X2308" s="38" t="str">
        <f>IF(W2308="","",1+COUNTIFS($W$4:$W$3003,"&gt;"&amp;W2308)+COUNTIFS($W$4:W2308,W2308)-1)</f>
        <v/>
      </c>
    </row>
    <row r="2309" spans="1:24" ht="16.5">
      <c r="A2309" s="38" t="str">
        <f>IF('04A_국토부원자료'!A2310="","",ROW()-3)</f>
        <v/>
      </c>
      <c r="B2309" s="39">
        <f>IFERROR('04A_국토부원자료'!B2310,"")</f>
        <v>0</v>
      </c>
      <c r="C2309" s="39" t="str">
        <f>IF(B2309="","",IF('04A_국토부원자료'!C2310&lt;&gt;"",'04A_국토부원자료'!C2310,TRIM('04A_국토부원자료'!D2310&amp;IF('04A_국토부원자료'!E2310&lt;&gt;"","-"&amp;'04A_국토부원자료'!E2310,""))))</f>
        <v/>
      </c>
      <c r="D2309" s="39">
        <f>IFERROR('04A_국토부원자료'!F2310,"")</f>
        <v>0</v>
      </c>
      <c r="E2309" s="40" t="str">
        <f>IFERROR(VALUE(SUBSTITUTE('04A_국토부원자료'!G2310,",","")),"")</f>
        <v/>
      </c>
      <c r="F2309" s="41" t="str">
        <f>IFERROR(IF(AND('04A_국토부원자료'!H2310&lt;&gt;"",'04A_국토부원자료'!I2310&lt;&gt;""),DATE(INT(VALUE(SUBSTITUTE('04A_국토부원자료'!H2310,",",""))/100),MOD(VALUE(SUBSTITUTE('04A_국토부원자료'!H2310,",","")),100),VALUE(SUBSTITUTE('04A_국토부원자료'!I2310,",",""))),""),"")</f>
        <v/>
      </c>
      <c r="G2309" s="42" t="str">
        <f>IFERROR(VALUE(SUBSTITUTE('04A_국토부원자료'!J2310,",","")),"")</f>
        <v/>
      </c>
      <c r="H2309" s="43" t="str">
        <f t="shared" si="72"/>
        <v/>
      </c>
      <c r="I2309" s="43" t="str">
        <f t="shared" si="73"/>
        <v/>
      </c>
      <c r="J2309" s="38" t="str">
        <f>IFERROR(VALUE(SUBSTITUTE('04A_국토부원자료'!K2310,",","")),"")</f>
        <v/>
      </c>
      <c r="K2309" s="38" t="str">
        <f>IFERROR(VALUE(SUBSTITUTE('04A_국토부원자료'!N2310,",","")),"")</f>
        <v/>
      </c>
      <c r="L2309" s="39">
        <f>IFERROR('04A_국토부원자료'!O2310,"")</f>
        <v>0</v>
      </c>
      <c r="M2309" s="39">
        <f>IFERROR('04A_국토부원자료'!Q2310,"")</f>
        <v>0</v>
      </c>
      <c r="N2309" s="38">
        <f>IF(B2309="","",IF('02_대상물건입력'!B5="",1,IF(ISNUMBER(SEARCH('02_대상물건입력'!B5,B2309)),1,0)))</f>
        <v>0</v>
      </c>
      <c r="O2309" s="38">
        <f>IF(B2309="","",IF('02_대상물건입력'!B6="",1,IF(ISNUMBER(SEARCH('02_대상물건입력'!B6,B2309)),1,0)))</f>
        <v>0</v>
      </c>
      <c r="P2309" s="38">
        <f>IF(L2309="","",IF('02_대상물건입력'!B15="",0,IF(ISNUMBER(SEARCH('02_대상물건입력'!B15,L2309)),1,0)))</f>
        <v>0</v>
      </c>
      <c r="Q2309" s="38">
        <f>IF(D2309="","",IF('02_대상물건입력'!B8="",0,IF(ISNUMBER(SEARCH('02_대상물건입력'!B8,D2309)),1,0)))</f>
        <v>0</v>
      </c>
      <c r="R2309" s="44" t="str">
        <f>IFERROR(ABS(E2309-'02_대상물건입력'!B11)/'02_대상물건입력'!B11,"")</f>
        <v/>
      </c>
      <c r="S2309" s="38" t="str">
        <f>IFERROR(ABS(J2309-'02_대상물건입력'!B10),"")</f>
        <v/>
      </c>
      <c r="T2309" s="38" t="str">
        <f>IFERROR(ABS('01_설정'!B4-F2309),"")</f>
        <v/>
      </c>
      <c r="U2309" s="38" t="str">
        <f>IFERROR(ABS(K2309-YEAR('02_대상물건입력'!B14)),"")</f>
        <v/>
      </c>
      <c r="V2309" s="38" t="str">
        <f>IF(B2309="","",IF(AND(E2309&gt;0,F2309&gt;0,H2309&gt;0,OR('04A_국토부원자료'!P2310="",'04A_국토부원자료'!P2310="-"),IF('01_설정'!B10=1,N2309=1,TRUE),R2309&lt;='01_설정'!B5,S2309&lt;='01_설정'!B6,T2309&lt;='01_설정'!B7,U2309&lt;='01_설정'!B8),"Y",""))</f>
        <v/>
      </c>
      <c r="W2309" s="40" t="str">
        <f>IF(V2309&lt;&gt;"Y","",MAX(0,(1-R2309/'01_설정'!B5))*'01_설정'!B14+MAX(0,(1-S2309/'01_설정'!B6))*'01_설정'!B15+MAX(0,(1-T2309/'01_설정'!B7))*'01_설정'!B16+MAX(0,(1-U2309/'01_설정'!B8))*'01_설정'!B17+O2309*'01_설정'!B11+Q2309*'01_설정'!B12+P2309*'01_설정'!B13)</f>
        <v/>
      </c>
      <c r="X2309" s="38" t="str">
        <f>IF(W2309="","",1+COUNTIFS($W$4:$W$3003,"&gt;"&amp;W2309)+COUNTIFS($W$4:W2309,W2309)-1)</f>
        <v/>
      </c>
    </row>
    <row r="2310" spans="1:24" ht="16.5">
      <c r="A2310" s="38" t="str">
        <f>IF('04A_국토부원자료'!A2311="","",ROW()-3)</f>
        <v/>
      </c>
      <c r="B2310" s="39">
        <f>IFERROR('04A_국토부원자료'!B2311,"")</f>
        <v>0</v>
      </c>
      <c r="C2310" s="39" t="str">
        <f>IF(B2310="","",IF('04A_국토부원자료'!C2311&lt;&gt;"",'04A_국토부원자료'!C2311,TRIM('04A_국토부원자료'!D2311&amp;IF('04A_국토부원자료'!E2311&lt;&gt;"","-"&amp;'04A_국토부원자료'!E2311,""))))</f>
        <v/>
      </c>
      <c r="D2310" s="39">
        <f>IFERROR('04A_국토부원자료'!F2311,"")</f>
        <v>0</v>
      </c>
      <c r="E2310" s="40" t="str">
        <f>IFERROR(VALUE(SUBSTITUTE('04A_국토부원자료'!G2311,",","")),"")</f>
        <v/>
      </c>
      <c r="F2310" s="41" t="str">
        <f>IFERROR(IF(AND('04A_국토부원자료'!H2311&lt;&gt;"",'04A_국토부원자료'!I2311&lt;&gt;""),DATE(INT(VALUE(SUBSTITUTE('04A_국토부원자료'!H2311,",",""))/100),MOD(VALUE(SUBSTITUTE('04A_국토부원자료'!H2311,",","")),100),VALUE(SUBSTITUTE('04A_국토부원자료'!I2311,",",""))),""),"")</f>
        <v/>
      </c>
      <c r="G2310" s="42" t="str">
        <f>IFERROR(VALUE(SUBSTITUTE('04A_국토부원자료'!J2311,",","")),"")</f>
        <v/>
      </c>
      <c r="H2310" s="43" t="str">
        <f t="shared" si="72"/>
        <v/>
      </c>
      <c r="I2310" s="43" t="str">
        <f t="shared" si="73"/>
        <v/>
      </c>
      <c r="J2310" s="38" t="str">
        <f>IFERROR(VALUE(SUBSTITUTE('04A_국토부원자료'!K2311,",","")),"")</f>
        <v/>
      </c>
      <c r="K2310" s="38" t="str">
        <f>IFERROR(VALUE(SUBSTITUTE('04A_국토부원자료'!N2311,",","")),"")</f>
        <v/>
      </c>
      <c r="L2310" s="39">
        <f>IFERROR('04A_국토부원자료'!O2311,"")</f>
        <v>0</v>
      </c>
      <c r="M2310" s="39">
        <f>IFERROR('04A_국토부원자료'!Q2311,"")</f>
        <v>0</v>
      </c>
      <c r="N2310" s="38">
        <f>IF(B2310="","",IF('02_대상물건입력'!B5="",1,IF(ISNUMBER(SEARCH('02_대상물건입력'!B5,B2310)),1,0)))</f>
        <v>0</v>
      </c>
      <c r="O2310" s="38">
        <f>IF(B2310="","",IF('02_대상물건입력'!B6="",1,IF(ISNUMBER(SEARCH('02_대상물건입력'!B6,B2310)),1,0)))</f>
        <v>0</v>
      </c>
      <c r="P2310" s="38">
        <f>IF(L2310="","",IF('02_대상물건입력'!B15="",0,IF(ISNUMBER(SEARCH('02_대상물건입력'!B15,L2310)),1,0)))</f>
        <v>0</v>
      </c>
      <c r="Q2310" s="38">
        <f>IF(D2310="","",IF('02_대상물건입력'!B8="",0,IF(ISNUMBER(SEARCH('02_대상물건입력'!B8,D2310)),1,0)))</f>
        <v>0</v>
      </c>
      <c r="R2310" s="44" t="str">
        <f>IFERROR(ABS(E2310-'02_대상물건입력'!B11)/'02_대상물건입력'!B11,"")</f>
        <v/>
      </c>
      <c r="S2310" s="38" t="str">
        <f>IFERROR(ABS(J2310-'02_대상물건입력'!B10),"")</f>
        <v/>
      </c>
      <c r="T2310" s="38" t="str">
        <f>IFERROR(ABS('01_설정'!B4-F2310),"")</f>
        <v/>
      </c>
      <c r="U2310" s="38" t="str">
        <f>IFERROR(ABS(K2310-YEAR('02_대상물건입력'!B14)),"")</f>
        <v/>
      </c>
      <c r="V2310" s="38" t="str">
        <f>IF(B2310="","",IF(AND(E2310&gt;0,F2310&gt;0,H2310&gt;0,OR('04A_국토부원자료'!P2311="",'04A_국토부원자료'!P2311="-"),IF('01_설정'!B10=1,N2310=1,TRUE),R2310&lt;='01_설정'!B5,S2310&lt;='01_설정'!B6,T2310&lt;='01_설정'!B7,U2310&lt;='01_설정'!B8),"Y",""))</f>
        <v/>
      </c>
      <c r="W2310" s="40" t="str">
        <f>IF(V2310&lt;&gt;"Y","",MAX(0,(1-R2310/'01_설정'!B5))*'01_설정'!B14+MAX(0,(1-S2310/'01_설정'!B6))*'01_설정'!B15+MAX(0,(1-T2310/'01_설정'!B7))*'01_설정'!B16+MAX(0,(1-U2310/'01_설정'!B8))*'01_설정'!B17+O2310*'01_설정'!B11+Q2310*'01_설정'!B12+P2310*'01_설정'!B13)</f>
        <v/>
      </c>
      <c r="X2310" s="38" t="str">
        <f>IF(W2310="","",1+COUNTIFS($W$4:$W$3003,"&gt;"&amp;W2310)+COUNTIFS($W$4:W2310,W2310)-1)</f>
        <v/>
      </c>
    </row>
    <row r="2311" spans="1:24" ht="16.5">
      <c r="A2311" s="38" t="str">
        <f>IF('04A_국토부원자료'!A2312="","",ROW()-3)</f>
        <v/>
      </c>
      <c r="B2311" s="39">
        <f>IFERROR('04A_국토부원자료'!B2312,"")</f>
        <v>0</v>
      </c>
      <c r="C2311" s="39" t="str">
        <f>IF(B2311="","",IF('04A_국토부원자료'!C2312&lt;&gt;"",'04A_국토부원자료'!C2312,TRIM('04A_국토부원자료'!D2312&amp;IF('04A_국토부원자료'!E2312&lt;&gt;"","-"&amp;'04A_국토부원자료'!E2312,""))))</f>
        <v/>
      </c>
      <c r="D2311" s="39">
        <f>IFERROR('04A_국토부원자료'!F2312,"")</f>
        <v>0</v>
      </c>
      <c r="E2311" s="40" t="str">
        <f>IFERROR(VALUE(SUBSTITUTE('04A_국토부원자료'!G2312,",","")),"")</f>
        <v/>
      </c>
      <c r="F2311" s="41" t="str">
        <f>IFERROR(IF(AND('04A_국토부원자료'!H2312&lt;&gt;"",'04A_국토부원자료'!I2312&lt;&gt;""),DATE(INT(VALUE(SUBSTITUTE('04A_국토부원자료'!H2312,",",""))/100),MOD(VALUE(SUBSTITUTE('04A_국토부원자료'!H2312,",","")),100),VALUE(SUBSTITUTE('04A_국토부원자료'!I2312,",",""))),""),"")</f>
        <v/>
      </c>
      <c r="G2311" s="42" t="str">
        <f>IFERROR(VALUE(SUBSTITUTE('04A_국토부원자료'!J2312,",","")),"")</f>
        <v/>
      </c>
      <c r="H2311" s="43" t="str">
        <f t="shared" si="72"/>
        <v/>
      </c>
      <c r="I2311" s="43" t="str">
        <f t="shared" si="73"/>
        <v/>
      </c>
      <c r="J2311" s="38" t="str">
        <f>IFERROR(VALUE(SUBSTITUTE('04A_국토부원자료'!K2312,",","")),"")</f>
        <v/>
      </c>
      <c r="K2311" s="38" t="str">
        <f>IFERROR(VALUE(SUBSTITUTE('04A_국토부원자료'!N2312,",","")),"")</f>
        <v/>
      </c>
      <c r="L2311" s="39">
        <f>IFERROR('04A_국토부원자료'!O2312,"")</f>
        <v>0</v>
      </c>
      <c r="M2311" s="39">
        <f>IFERROR('04A_국토부원자료'!Q2312,"")</f>
        <v>0</v>
      </c>
      <c r="N2311" s="38">
        <f>IF(B2311="","",IF('02_대상물건입력'!B5="",1,IF(ISNUMBER(SEARCH('02_대상물건입력'!B5,B2311)),1,0)))</f>
        <v>0</v>
      </c>
      <c r="O2311" s="38">
        <f>IF(B2311="","",IF('02_대상물건입력'!B6="",1,IF(ISNUMBER(SEARCH('02_대상물건입력'!B6,B2311)),1,0)))</f>
        <v>0</v>
      </c>
      <c r="P2311" s="38">
        <f>IF(L2311="","",IF('02_대상물건입력'!B15="",0,IF(ISNUMBER(SEARCH('02_대상물건입력'!B15,L2311)),1,0)))</f>
        <v>0</v>
      </c>
      <c r="Q2311" s="38">
        <f>IF(D2311="","",IF('02_대상물건입력'!B8="",0,IF(ISNUMBER(SEARCH('02_대상물건입력'!B8,D2311)),1,0)))</f>
        <v>0</v>
      </c>
      <c r="R2311" s="44" t="str">
        <f>IFERROR(ABS(E2311-'02_대상물건입력'!B11)/'02_대상물건입력'!B11,"")</f>
        <v/>
      </c>
      <c r="S2311" s="38" t="str">
        <f>IFERROR(ABS(J2311-'02_대상물건입력'!B10),"")</f>
        <v/>
      </c>
      <c r="T2311" s="38" t="str">
        <f>IFERROR(ABS('01_설정'!B4-F2311),"")</f>
        <v/>
      </c>
      <c r="U2311" s="38" t="str">
        <f>IFERROR(ABS(K2311-YEAR('02_대상물건입력'!B14)),"")</f>
        <v/>
      </c>
      <c r="V2311" s="38" t="str">
        <f>IF(B2311="","",IF(AND(E2311&gt;0,F2311&gt;0,H2311&gt;0,OR('04A_국토부원자료'!P2312="",'04A_국토부원자료'!P2312="-"),IF('01_설정'!B10=1,N2311=1,TRUE),R2311&lt;='01_설정'!B5,S2311&lt;='01_설정'!B6,T2311&lt;='01_설정'!B7,U2311&lt;='01_설정'!B8),"Y",""))</f>
        <v/>
      </c>
      <c r="W2311" s="40" t="str">
        <f>IF(V2311&lt;&gt;"Y","",MAX(0,(1-R2311/'01_설정'!B5))*'01_설정'!B14+MAX(0,(1-S2311/'01_설정'!B6))*'01_설정'!B15+MAX(0,(1-T2311/'01_설정'!B7))*'01_설정'!B16+MAX(0,(1-U2311/'01_설정'!B8))*'01_설정'!B17+O2311*'01_설정'!B11+Q2311*'01_설정'!B12+P2311*'01_설정'!B13)</f>
        <v/>
      </c>
      <c r="X2311" s="38" t="str">
        <f>IF(W2311="","",1+COUNTIFS($W$4:$W$3003,"&gt;"&amp;W2311)+COUNTIFS($W$4:W2311,W2311)-1)</f>
        <v/>
      </c>
    </row>
    <row r="2312" spans="1:24" ht="16.5">
      <c r="A2312" s="38" t="str">
        <f>IF('04A_국토부원자료'!A2313="","",ROW()-3)</f>
        <v/>
      </c>
      <c r="B2312" s="39">
        <f>IFERROR('04A_국토부원자료'!B2313,"")</f>
        <v>0</v>
      </c>
      <c r="C2312" s="39" t="str">
        <f>IF(B2312="","",IF('04A_국토부원자료'!C2313&lt;&gt;"",'04A_국토부원자료'!C2313,TRIM('04A_국토부원자료'!D2313&amp;IF('04A_국토부원자료'!E2313&lt;&gt;"","-"&amp;'04A_국토부원자료'!E2313,""))))</f>
        <v/>
      </c>
      <c r="D2312" s="39">
        <f>IFERROR('04A_국토부원자료'!F2313,"")</f>
        <v>0</v>
      </c>
      <c r="E2312" s="40" t="str">
        <f>IFERROR(VALUE(SUBSTITUTE('04A_국토부원자료'!G2313,",","")),"")</f>
        <v/>
      </c>
      <c r="F2312" s="41" t="str">
        <f>IFERROR(IF(AND('04A_국토부원자료'!H2313&lt;&gt;"",'04A_국토부원자료'!I2313&lt;&gt;""),DATE(INT(VALUE(SUBSTITUTE('04A_국토부원자료'!H2313,",",""))/100),MOD(VALUE(SUBSTITUTE('04A_국토부원자료'!H2313,",","")),100),VALUE(SUBSTITUTE('04A_국토부원자료'!I2313,",",""))),""),"")</f>
        <v/>
      </c>
      <c r="G2312" s="42" t="str">
        <f>IFERROR(VALUE(SUBSTITUTE('04A_국토부원자료'!J2313,",","")),"")</f>
        <v/>
      </c>
      <c r="H2312" s="43" t="str">
        <f t="shared" si="72"/>
        <v/>
      </c>
      <c r="I2312" s="43" t="str">
        <f t="shared" si="73"/>
        <v/>
      </c>
      <c r="J2312" s="38" t="str">
        <f>IFERROR(VALUE(SUBSTITUTE('04A_국토부원자료'!K2313,",","")),"")</f>
        <v/>
      </c>
      <c r="K2312" s="38" t="str">
        <f>IFERROR(VALUE(SUBSTITUTE('04A_국토부원자료'!N2313,",","")),"")</f>
        <v/>
      </c>
      <c r="L2312" s="39">
        <f>IFERROR('04A_국토부원자료'!O2313,"")</f>
        <v>0</v>
      </c>
      <c r="M2312" s="39">
        <f>IFERROR('04A_국토부원자료'!Q2313,"")</f>
        <v>0</v>
      </c>
      <c r="N2312" s="38">
        <f>IF(B2312="","",IF('02_대상물건입력'!B5="",1,IF(ISNUMBER(SEARCH('02_대상물건입력'!B5,B2312)),1,0)))</f>
        <v>0</v>
      </c>
      <c r="O2312" s="38">
        <f>IF(B2312="","",IF('02_대상물건입력'!B6="",1,IF(ISNUMBER(SEARCH('02_대상물건입력'!B6,B2312)),1,0)))</f>
        <v>0</v>
      </c>
      <c r="P2312" s="38">
        <f>IF(L2312="","",IF('02_대상물건입력'!B15="",0,IF(ISNUMBER(SEARCH('02_대상물건입력'!B15,L2312)),1,0)))</f>
        <v>0</v>
      </c>
      <c r="Q2312" s="38">
        <f>IF(D2312="","",IF('02_대상물건입력'!B8="",0,IF(ISNUMBER(SEARCH('02_대상물건입력'!B8,D2312)),1,0)))</f>
        <v>0</v>
      </c>
      <c r="R2312" s="44" t="str">
        <f>IFERROR(ABS(E2312-'02_대상물건입력'!B11)/'02_대상물건입력'!B11,"")</f>
        <v/>
      </c>
      <c r="S2312" s="38" t="str">
        <f>IFERROR(ABS(J2312-'02_대상물건입력'!B10),"")</f>
        <v/>
      </c>
      <c r="T2312" s="38" t="str">
        <f>IFERROR(ABS('01_설정'!B4-F2312),"")</f>
        <v/>
      </c>
      <c r="U2312" s="38" t="str">
        <f>IFERROR(ABS(K2312-YEAR('02_대상물건입력'!B14)),"")</f>
        <v/>
      </c>
      <c r="V2312" s="38" t="str">
        <f>IF(B2312="","",IF(AND(E2312&gt;0,F2312&gt;0,H2312&gt;0,OR('04A_국토부원자료'!P2313="",'04A_국토부원자료'!P2313="-"),IF('01_설정'!B10=1,N2312=1,TRUE),R2312&lt;='01_설정'!B5,S2312&lt;='01_설정'!B6,T2312&lt;='01_설정'!B7,U2312&lt;='01_설정'!B8),"Y",""))</f>
        <v/>
      </c>
      <c r="W2312" s="40" t="str">
        <f>IF(V2312&lt;&gt;"Y","",MAX(0,(1-R2312/'01_설정'!B5))*'01_설정'!B14+MAX(0,(1-S2312/'01_설정'!B6))*'01_설정'!B15+MAX(0,(1-T2312/'01_설정'!B7))*'01_설정'!B16+MAX(0,(1-U2312/'01_설정'!B8))*'01_설정'!B17+O2312*'01_설정'!B11+Q2312*'01_설정'!B12+P2312*'01_설정'!B13)</f>
        <v/>
      </c>
      <c r="X2312" s="38" t="str">
        <f>IF(W2312="","",1+COUNTIFS($W$4:$W$3003,"&gt;"&amp;W2312)+COUNTIFS($W$4:W2312,W2312)-1)</f>
        <v/>
      </c>
    </row>
    <row r="2313" spans="1:24" ht="16.5">
      <c r="A2313" s="38" t="str">
        <f>IF('04A_국토부원자료'!A2314="","",ROW()-3)</f>
        <v/>
      </c>
      <c r="B2313" s="39">
        <f>IFERROR('04A_국토부원자료'!B2314,"")</f>
        <v>0</v>
      </c>
      <c r="C2313" s="39" t="str">
        <f>IF(B2313="","",IF('04A_국토부원자료'!C2314&lt;&gt;"",'04A_국토부원자료'!C2314,TRIM('04A_국토부원자료'!D2314&amp;IF('04A_국토부원자료'!E2314&lt;&gt;"","-"&amp;'04A_국토부원자료'!E2314,""))))</f>
        <v/>
      </c>
      <c r="D2313" s="39">
        <f>IFERROR('04A_국토부원자료'!F2314,"")</f>
        <v>0</v>
      </c>
      <c r="E2313" s="40" t="str">
        <f>IFERROR(VALUE(SUBSTITUTE('04A_국토부원자료'!G2314,",","")),"")</f>
        <v/>
      </c>
      <c r="F2313" s="41" t="str">
        <f>IFERROR(IF(AND('04A_국토부원자료'!H2314&lt;&gt;"",'04A_국토부원자료'!I2314&lt;&gt;""),DATE(INT(VALUE(SUBSTITUTE('04A_국토부원자료'!H2314,",",""))/100),MOD(VALUE(SUBSTITUTE('04A_국토부원자료'!H2314,",","")),100),VALUE(SUBSTITUTE('04A_국토부원자료'!I2314,",",""))),""),"")</f>
        <v/>
      </c>
      <c r="G2313" s="42" t="str">
        <f>IFERROR(VALUE(SUBSTITUTE('04A_국토부원자료'!J2314,",","")),"")</f>
        <v/>
      </c>
      <c r="H2313" s="43" t="str">
        <f t="shared" si="72"/>
        <v/>
      </c>
      <c r="I2313" s="43" t="str">
        <f t="shared" si="73"/>
        <v/>
      </c>
      <c r="J2313" s="38" t="str">
        <f>IFERROR(VALUE(SUBSTITUTE('04A_국토부원자료'!K2314,",","")),"")</f>
        <v/>
      </c>
      <c r="K2313" s="38" t="str">
        <f>IFERROR(VALUE(SUBSTITUTE('04A_국토부원자료'!N2314,",","")),"")</f>
        <v/>
      </c>
      <c r="L2313" s="39">
        <f>IFERROR('04A_국토부원자료'!O2314,"")</f>
        <v>0</v>
      </c>
      <c r="M2313" s="39">
        <f>IFERROR('04A_국토부원자료'!Q2314,"")</f>
        <v>0</v>
      </c>
      <c r="N2313" s="38">
        <f>IF(B2313="","",IF('02_대상물건입력'!B5="",1,IF(ISNUMBER(SEARCH('02_대상물건입력'!B5,B2313)),1,0)))</f>
        <v>0</v>
      </c>
      <c r="O2313" s="38">
        <f>IF(B2313="","",IF('02_대상물건입력'!B6="",1,IF(ISNUMBER(SEARCH('02_대상물건입력'!B6,B2313)),1,0)))</f>
        <v>0</v>
      </c>
      <c r="P2313" s="38">
        <f>IF(L2313="","",IF('02_대상물건입력'!B15="",0,IF(ISNUMBER(SEARCH('02_대상물건입력'!B15,L2313)),1,0)))</f>
        <v>0</v>
      </c>
      <c r="Q2313" s="38">
        <f>IF(D2313="","",IF('02_대상물건입력'!B8="",0,IF(ISNUMBER(SEARCH('02_대상물건입력'!B8,D2313)),1,0)))</f>
        <v>0</v>
      </c>
      <c r="R2313" s="44" t="str">
        <f>IFERROR(ABS(E2313-'02_대상물건입력'!B11)/'02_대상물건입력'!B11,"")</f>
        <v/>
      </c>
      <c r="S2313" s="38" t="str">
        <f>IFERROR(ABS(J2313-'02_대상물건입력'!B10),"")</f>
        <v/>
      </c>
      <c r="T2313" s="38" t="str">
        <f>IFERROR(ABS('01_설정'!B4-F2313),"")</f>
        <v/>
      </c>
      <c r="U2313" s="38" t="str">
        <f>IFERROR(ABS(K2313-YEAR('02_대상물건입력'!B14)),"")</f>
        <v/>
      </c>
      <c r="V2313" s="38" t="str">
        <f>IF(B2313="","",IF(AND(E2313&gt;0,F2313&gt;0,H2313&gt;0,OR('04A_국토부원자료'!P2314="",'04A_국토부원자료'!P2314="-"),IF('01_설정'!B10=1,N2313=1,TRUE),R2313&lt;='01_설정'!B5,S2313&lt;='01_설정'!B6,T2313&lt;='01_설정'!B7,U2313&lt;='01_설정'!B8),"Y",""))</f>
        <v/>
      </c>
      <c r="W2313" s="40" t="str">
        <f>IF(V2313&lt;&gt;"Y","",MAX(0,(1-R2313/'01_설정'!B5))*'01_설정'!B14+MAX(0,(1-S2313/'01_설정'!B6))*'01_설정'!B15+MAX(0,(1-T2313/'01_설정'!B7))*'01_설정'!B16+MAX(0,(1-U2313/'01_설정'!B8))*'01_설정'!B17+O2313*'01_설정'!B11+Q2313*'01_설정'!B12+P2313*'01_설정'!B13)</f>
        <v/>
      </c>
      <c r="X2313" s="38" t="str">
        <f>IF(W2313="","",1+COUNTIFS($W$4:$W$3003,"&gt;"&amp;W2313)+COUNTIFS($W$4:W2313,W2313)-1)</f>
        <v/>
      </c>
    </row>
    <row r="2314" spans="1:24" ht="16.5">
      <c r="A2314" s="38" t="str">
        <f>IF('04A_국토부원자료'!A2315="","",ROW()-3)</f>
        <v/>
      </c>
      <c r="B2314" s="39">
        <f>IFERROR('04A_국토부원자료'!B2315,"")</f>
        <v>0</v>
      </c>
      <c r="C2314" s="39" t="str">
        <f>IF(B2314="","",IF('04A_국토부원자료'!C2315&lt;&gt;"",'04A_국토부원자료'!C2315,TRIM('04A_국토부원자료'!D2315&amp;IF('04A_국토부원자료'!E2315&lt;&gt;"","-"&amp;'04A_국토부원자료'!E2315,""))))</f>
        <v/>
      </c>
      <c r="D2314" s="39">
        <f>IFERROR('04A_국토부원자료'!F2315,"")</f>
        <v>0</v>
      </c>
      <c r="E2314" s="40" t="str">
        <f>IFERROR(VALUE(SUBSTITUTE('04A_국토부원자료'!G2315,",","")),"")</f>
        <v/>
      </c>
      <c r="F2314" s="41" t="str">
        <f>IFERROR(IF(AND('04A_국토부원자료'!H2315&lt;&gt;"",'04A_국토부원자료'!I2315&lt;&gt;""),DATE(INT(VALUE(SUBSTITUTE('04A_국토부원자료'!H2315,",",""))/100),MOD(VALUE(SUBSTITUTE('04A_국토부원자료'!H2315,",","")),100),VALUE(SUBSTITUTE('04A_국토부원자료'!I2315,",",""))),""),"")</f>
        <v/>
      </c>
      <c r="G2314" s="42" t="str">
        <f>IFERROR(VALUE(SUBSTITUTE('04A_국토부원자료'!J2315,",","")),"")</f>
        <v/>
      </c>
      <c r="H2314" s="43" t="str">
        <f t="shared" si="72"/>
        <v/>
      </c>
      <c r="I2314" s="43" t="str">
        <f t="shared" si="73"/>
        <v/>
      </c>
      <c r="J2314" s="38" t="str">
        <f>IFERROR(VALUE(SUBSTITUTE('04A_국토부원자료'!K2315,",","")),"")</f>
        <v/>
      </c>
      <c r="K2314" s="38" t="str">
        <f>IFERROR(VALUE(SUBSTITUTE('04A_국토부원자료'!N2315,",","")),"")</f>
        <v/>
      </c>
      <c r="L2314" s="39">
        <f>IFERROR('04A_국토부원자료'!O2315,"")</f>
        <v>0</v>
      </c>
      <c r="M2314" s="39">
        <f>IFERROR('04A_국토부원자료'!Q2315,"")</f>
        <v>0</v>
      </c>
      <c r="N2314" s="38">
        <f>IF(B2314="","",IF('02_대상물건입력'!B5="",1,IF(ISNUMBER(SEARCH('02_대상물건입력'!B5,B2314)),1,0)))</f>
        <v>0</v>
      </c>
      <c r="O2314" s="38">
        <f>IF(B2314="","",IF('02_대상물건입력'!B6="",1,IF(ISNUMBER(SEARCH('02_대상물건입력'!B6,B2314)),1,0)))</f>
        <v>0</v>
      </c>
      <c r="P2314" s="38">
        <f>IF(L2314="","",IF('02_대상물건입력'!B15="",0,IF(ISNUMBER(SEARCH('02_대상물건입력'!B15,L2314)),1,0)))</f>
        <v>0</v>
      </c>
      <c r="Q2314" s="38">
        <f>IF(D2314="","",IF('02_대상물건입력'!B8="",0,IF(ISNUMBER(SEARCH('02_대상물건입력'!B8,D2314)),1,0)))</f>
        <v>0</v>
      </c>
      <c r="R2314" s="44" t="str">
        <f>IFERROR(ABS(E2314-'02_대상물건입력'!B11)/'02_대상물건입력'!B11,"")</f>
        <v/>
      </c>
      <c r="S2314" s="38" t="str">
        <f>IFERROR(ABS(J2314-'02_대상물건입력'!B10),"")</f>
        <v/>
      </c>
      <c r="T2314" s="38" t="str">
        <f>IFERROR(ABS('01_설정'!B4-F2314),"")</f>
        <v/>
      </c>
      <c r="U2314" s="38" t="str">
        <f>IFERROR(ABS(K2314-YEAR('02_대상물건입력'!B14)),"")</f>
        <v/>
      </c>
      <c r="V2314" s="38" t="str">
        <f>IF(B2314="","",IF(AND(E2314&gt;0,F2314&gt;0,H2314&gt;0,OR('04A_국토부원자료'!P2315="",'04A_국토부원자료'!P2315="-"),IF('01_설정'!B10=1,N2314=1,TRUE),R2314&lt;='01_설정'!B5,S2314&lt;='01_설정'!B6,T2314&lt;='01_설정'!B7,U2314&lt;='01_설정'!B8),"Y",""))</f>
        <v/>
      </c>
      <c r="W2314" s="40" t="str">
        <f>IF(V2314&lt;&gt;"Y","",MAX(0,(1-R2314/'01_설정'!B5))*'01_설정'!B14+MAX(0,(1-S2314/'01_설정'!B6))*'01_설정'!B15+MAX(0,(1-T2314/'01_설정'!B7))*'01_설정'!B16+MAX(0,(1-U2314/'01_설정'!B8))*'01_설정'!B17+O2314*'01_설정'!B11+Q2314*'01_설정'!B12+P2314*'01_설정'!B13)</f>
        <v/>
      </c>
      <c r="X2314" s="38" t="str">
        <f>IF(W2314="","",1+COUNTIFS($W$4:$W$3003,"&gt;"&amp;W2314)+COUNTIFS($W$4:W2314,W2314)-1)</f>
        <v/>
      </c>
    </row>
    <row r="2315" spans="1:24" ht="16.5">
      <c r="A2315" s="38" t="str">
        <f>IF('04A_국토부원자료'!A2316="","",ROW()-3)</f>
        <v/>
      </c>
      <c r="B2315" s="39">
        <f>IFERROR('04A_국토부원자료'!B2316,"")</f>
        <v>0</v>
      </c>
      <c r="C2315" s="39" t="str">
        <f>IF(B2315="","",IF('04A_국토부원자료'!C2316&lt;&gt;"",'04A_국토부원자료'!C2316,TRIM('04A_국토부원자료'!D2316&amp;IF('04A_국토부원자료'!E2316&lt;&gt;"","-"&amp;'04A_국토부원자료'!E2316,""))))</f>
        <v/>
      </c>
      <c r="D2315" s="39">
        <f>IFERROR('04A_국토부원자료'!F2316,"")</f>
        <v>0</v>
      </c>
      <c r="E2315" s="40" t="str">
        <f>IFERROR(VALUE(SUBSTITUTE('04A_국토부원자료'!G2316,",","")),"")</f>
        <v/>
      </c>
      <c r="F2315" s="41" t="str">
        <f>IFERROR(IF(AND('04A_국토부원자료'!H2316&lt;&gt;"",'04A_국토부원자료'!I2316&lt;&gt;""),DATE(INT(VALUE(SUBSTITUTE('04A_국토부원자료'!H2316,",",""))/100),MOD(VALUE(SUBSTITUTE('04A_국토부원자료'!H2316,",","")),100),VALUE(SUBSTITUTE('04A_국토부원자료'!I2316,",",""))),""),"")</f>
        <v/>
      </c>
      <c r="G2315" s="42" t="str">
        <f>IFERROR(VALUE(SUBSTITUTE('04A_국토부원자료'!J2316,",","")),"")</f>
        <v/>
      </c>
      <c r="H2315" s="43" t="str">
        <f t="shared" si="72"/>
        <v/>
      </c>
      <c r="I2315" s="43" t="str">
        <f t="shared" si="73"/>
        <v/>
      </c>
      <c r="J2315" s="38" t="str">
        <f>IFERROR(VALUE(SUBSTITUTE('04A_국토부원자료'!K2316,",","")),"")</f>
        <v/>
      </c>
      <c r="K2315" s="38" t="str">
        <f>IFERROR(VALUE(SUBSTITUTE('04A_국토부원자료'!N2316,",","")),"")</f>
        <v/>
      </c>
      <c r="L2315" s="39">
        <f>IFERROR('04A_국토부원자료'!O2316,"")</f>
        <v>0</v>
      </c>
      <c r="M2315" s="39">
        <f>IFERROR('04A_국토부원자료'!Q2316,"")</f>
        <v>0</v>
      </c>
      <c r="N2315" s="38">
        <f>IF(B2315="","",IF('02_대상물건입력'!B5="",1,IF(ISNUMBER(SEARCH('02_대상물건입력'!B5,B2315)),1,0)))</f>
        <v>0</v>
      </c>
      <c r="O2315" s="38">
        <f>IF(B2315="","",IF('02_대상물건입력'!B6="",1,IF(ISNUMBER(SEARCH('02_대상물건입력'!B6,B2315)),1,0)))</f>
        <v>0</v>
      </c>
      <c r="P2315" s="38">
        <f>IF(L2315="","",IF('02_대상물건입력'!B15="",0,IF(ISNUMBER(SEARCH('02_대상물건입력'!B15,L2315)),1,0)))</f>
        <v>0</v>
      </c>
      <c r="Q2315" s="38">
        <f>IF(D2315="","",IF('02_대상물건입력'!B8="",0,IF(ISNUMBER(SEARCH('02_대상물건입력'!B8,D2315)),1,0)))</f>
        <v>0</v>
      </c>
      <c r="R2315" s="44" t="str">
        <f>IFERROR(ABS(E2315-'02_대상물건입력'!B11)/'02_대상물건입력'!B11,"")</f>
        <v/>
      </c>
      <c r="S2315" s="38" t="str">
        <f>IFERROR(ABS(J2315-'02_대상물건입력'!B10),"")</f>
        <v/>
      </c>
      <c r="T2315" s="38" t="str">
        <f>IFERROR(ABS('01_설정'!B4-F2315),"")</f>
        <v/>
      </c>
      <c r="U2315" s="38" t="str">
        <f>IFERROR(ABS(K2315-YEAR('02_대상물건입력'!B14)),"")</f>
        <v/>
      </c>
      <c r="V2315" s="38" t="str">
        <f>IF(B2315="","",IF(AND(E2315&gt;0,F2315&gt;0,H2315&gt;0,OR('04A_국토부원자료'!P2316="",'04A_국토부원자료'!P2316="-"),IF('01_설정'!B10=1,N2315=1,TRUE),R2315&lt;='01_설정'!B5,S2315&lt;='01_설정'!B6,T2315&lt;='01_설정'!B7,U2315&lt;='01_설정'!B8),"Y",""))</f>
        <v/>
      </c>
      <c r="W2315" s="40" t="str">
        <f>IF(V2315&lt;&gt;"Y","",MAX(0,(1-R2315/'01_설정'!B5))*'01_설정'!B14+MAX(0,(1-S2315/'01_설정'!B6))*'01_설정'!B15+MAX(0,(1-T2315/'01_설정'!B7))*'01_설정'!B16+MAX(0,(1-U2315/'01_설정'!B8))*'01_설정'!B17+O2315*'01_설정'!B11+Q2315*'01_설정'!B12+P2315*'01_설정'!B13)</f>
        <v/>
      </c>
      <c r="X2315" s="38" t="str">
        <f>IF(W2315="","",1+COUNTIFS($W$4:$W$3003,"&gt;"&amp;W2315)+COUNTIFS($W$4:W2315,W2315)-1)</f>
        <v/>
      </c>
    </row>
    <row r="2316" spans="1:24" ht="16.5">
      <c r="A2316" s="38" t="str">
        <f>IF('04A_국토부원자료'!A2317="","",ROW()-3)</f>
        <v/>
      </c>
      <c r="B2316" s="39">
        <f>IFERROR('04A_국토부원자료'!B2317,"")</f>
        <v>0</v>
      </c>
      <c r="C2316" s="39" t="str">
        <f>IF(B2316="","",IF('04A_국토부원자료'!C2317&lt;&gt;"",'04A_국토부원자료'!C2317,TRIM('04A_국토부원자료'!D2317&amp;IF('04A_국토부원자료'!E2317&lt;&gt;"","-"&amp;'04A_국토부원자료'!E2317,""))))</f>
        <v/>
      </c>
      <c r="D2316" s="39">
        <f>IFERROR('04A_국토부원자료'!F2317,"")</f>
        <v>0</v>
      </c>
      <c r="E2316" s="40" t="str">
        <f>IFERROR(VALUE(SUBSTITUTE('04A_국토부원자료'!G2317,",","")),"")</f>
        <v/>
      </c>
      <c r="F2316" s="41" t="str">
        <f>IFERROR(IF(AND('04A_국토부원자료'!H2317&lt;&gt;"",'04A_국토부원자료'!I2317&lt;&gt;""),DATE(INT(VALUE(SUBSTITUTE('04A_국토부원자료'!H2317,",",""))/100),MOD(VALUE(SUBSTITUTE('04A_국토부원자료'!H2317,",","")),100),VALUE(SUBSTITUTE('04A_국토부원자료'!I2317,",",""))),""),"")</f>
        <v/>
      </c>
      <c r="G2316" s="42" t="str">
        <f>IFERROR(VALUE(SUBSTITUTE('04A_국토부원자료'!J2317,",","")),"")</f>
        <v/>
      </c>
      <c r="H2316" s="43" t="str">
        <f t="shared" si="72"/>
        <v/>
      </c>
      <c r="I2316" s="43" t="str">
        <f t="shared" si="73"/>
        <v/>
      </c>
      <c r="J2316" s="38" t="str">
        <f>IFERROR(VALUE(SUBSTITUTE('04A_국토부원자료'!K2317,",","")),"")</f>
        <v/>
      </c>
      <c r="K2316" s="38" t="str">
        <f>IFERROR(VALUE(SUBSTITUTE('04A_국토부원자료'!N2317,",","")),"")</f>
        <v/>
      </c>
      <c r="L2316" s="39">
        <f>IFERROR('04A_국토부원자료'!O2317,"")</f>
        <v>0</v>
      </c>
      <c r="M2316" s="39">
        <f>IFERROR('04A_국토부원자료'!Q2317,"")</f>
        <v>0</v>
      </c>
      <c r="N2316" s="38">
        <f>IF(B2316="","",IF('02_대상물건입력'!B5="",1,IF(ISNUMBER(SEARCH('02_대상물건입력'!B5,B2316)),1,0)))</f>
        <v>0</v>
      </c>
      <c r="O2316" s="38">
        <f>IF(B2316="","",IF('02_대상물건입력'!B6="",1,IF(ISNUMBER(SEARCH('02_대상물건입력'!B6,B2316)),1,0)))</f>
        <v>0</v>
      </c>
      <c r="P2316" s="38">
        <f>IF(L2316="","",IF('02_대상물건입력'!B15="",0,IF(ISNUMBER(SEARCH('02_대상물건입력'!B15,L2316)),1,0)))</f>
        <v>0</v>
      </c>
      <c r="Q2316" s="38">
        <f>IF(D2316="","",IF('02_대상물건입력'!B8="",0,IF(ISNUMBER(SEARCH('02_대상물건입력'!B8,D2316)),1,0)))</f>
        <v>0</v>
      </c>
      <c r="R2316" s="44" t="str">
        <f>IFERROR(ABS(E2316-'02_대상물건입력'!B11)/'02_대상물건입력'!B11,"")</f>
        <v/>
      </c>
      <c r="S2316" s="38" t="str">
        <f>IFERROR(ABS(J2316-'02_대상물건입력'!B10),"")</f>
        <v/>
      </c>
      <c r="T2316" s="38" t="str">
        <f>IFERROR(ABS('01_설정'!B4-F2316),"")</f>
        <v/>
      </c>
      <c r="U2316" s="38" t="str">
        <f>IFERROR(ABS(K2316-YEAR('02_대상물건입력'!B14)),"")</f>
        <v/>
      </c>
      <c r="V2316" s="38" t="str">
        <f>IF(B2316="","",IF(AND(E2316&gt;0,F2316&gt;0,H2316&gt;0,OR('04A_국토부원자료'!P2317="",'04A_국토부원자료'!P2317="-"),IF('01_설정'!B10=1,N2316=1,TRUE),R2316&lt;='01_설정'!B5,S2316&lt;='01_설정'!B6,T2316&lt;='01_설정'!B7,U2316&lt;='01_설정'!B8),"Y",""))</f>
        <v/>
      </c>
      <c r="W2316" s="40" t="str">
        <f>IF(V2316&lt;&gt;"Y","",MAX(0,(1-R2316/'01_설정'!B5))*'01_설정'!B14+MAX(0,(1-S2316/'01_설정'!B6))*'01_설정'!B15+MAX(0,(1-T2316/'01_설정'!B7))*'01_설정'!B16+MAX(0,(1-U2316/'01_설정'!B8))*'01_설정'!B17+O2316*'01_설정'!B11+Q2316*'01_설정'!B12+P2316*'01_설정'!B13)</f>
        <v/>
      </c>
      <c r="X2316" s="38" t="str">
        <f>IF(W2316="","",1+COUNTIFS($W$4:$W$3003,"&gt;"&amp;W2316)+COUNTIFS($W$4:W2316,W2316)-1)</f>
        <v/>
      </c>
    </row>
    <row r="2317" spans="1:24" ht="16.5">
      <c r="A2317" s="38" t="str">
        <f>IF('04A_국토부원자료'!A2318="","",ROW()-3)</f>
        <v/>
      </c>
      <c r="B2317" s="39">
        <f>IFERROR('04A_국토부원자료'!B2318,"")</f>
        <v>0</v>
      </c>
      <c r="C2317" s="39" t="str">
        <f>IF(B2317="","",IF('04A_국토부원자료'!C2318&lt;&gt;"",'04A_국토부원자료'!C2318,TRIM('04A_국토부원자료'!D2318&amp;IF('04A_국토부원자료'!E2318&lt;&gt;"","-"&amp;'04A_국토부원자료'!E2318,""))))</f>
        <v/>
      </c>
      <c r="D2317" s="39">
        <f>IFERROR('04A_국토부원자료'!F2318,"")</f>
        <v>0</v>
      </c>
      <c r="E2317" s="40" t="str">
        <f>IFERROR(VALUE(SUBSTITUTE('04A_국토부원자료'!G2318,",","")),"")</f>
        <v/>
      </c>
      <c r="F2317" s="41" t="str">
        <f>IFERROR(IF(AND('04A_국토부원자료'!H2318&lt;&gt;"",'04A_국토부원자료'!I2318&lt;&gt;""),DATE(INT(VALUE(SUBSTITUTE('04A_국토부원자료'!H2318,",",""))/100),MOD(VALUE(SUBSTITUTE('04A_국토부원자료'!H2318,",","")),100),VALUE(SUBSTITUTE('04A_국토부원자료'!I2318,",",""))),""),"")</f>
        <v/>
      </c>
      <c r="G2317" s="42" t="str">
        <f>IFERROR(VALUE(SUBSTITUTE('04A_국토부원자료'!J2318,",","")),"")</f>
        <v/>
      </c>
      <c r="H2317" s="43" t="str">
        <f t="shared" si="72"/>
        <v/>
      </c>
      <c r="I2317" s="43" t="str">
        <f t="shared" si="73"/>
        <v/>
      </c>
      <c r="J2317" s="38" t="str">
        <f>IFERROR(VALUE(SUBSTITUTE('04A_국토부원자료'!K2318,",","")),"")</f>
        <v/>
      </c>
      <c r="K2317" s="38" t="str">
        <f>IFERROR(VALUE(SUBSTITUTE('04A_국토부원자료'!N2318,",","")),"")</f>
        <v/>
      </c>
      <c r="L2317" s="39">
        <f>IFERROR('04A_국토부원자료'!O2318,"")</f>
        <v>0</v>
      </c>
      <c r="M2317" s="39">
        <f>IFERROR('04A_국토부원자료'!Q2318,"")</f>
        <v>0</v>
      </c>
      <c r="N2317" s="38">
        <f>IF(B2317="","",IF('02_대상물건입력'!B5="",1,IF(ISNUMBER(SEARCH('02_대상물건입력'!B5,B2317)),1,0)))</f>
        <v>0</v>
      </c>
      <c r="O2317" s="38">
        <f>IF(B2317="","",IF('02_대상물건입력'!B6="",1,IF(ISNUMBER(SEARCH('02_대상물건입력'!B6,B2317)),1,0)))</f>
        <v>0</v>
      </c>
      <c r="P2317" s="38">
        <f>IF(L2317="","",IF('02_대상물건입력'!B15="",0,IF(ISNUMBER(SEARCH('02_대상물건입력'!B15,L2317)),1,0)))</f>
        <v>0</v>
      </c>
      <c r="Q2317" s="38">
        <f>IF(D2317="","",IF('02_대상물건입력'!B8="",0,IF(ISNUMBER(SEARCH('02_대상물건입력'!B8,D2317)),1,0)))</f>
        <v>0</v>
      </c>
      <c r="R2317" s="44" t="str">
        <f>IFERROR(ABS(E2317-'02_대상물건입력'!B11)/'02_대상물건입력'!B11,"")</f>
        <v/>
      </c>
      <c r="S2317" s="38" t="str">
        <f>IFERROR(ABS(J2317-'02_대상물건입력'!B10),"")</f>
        <v/>
      </c>
      <c r="T2317" s="38" t="str">
        <f>IFERROR(ABS('01_설정'!B4-F2317),"")</f>
        <v/>
      </c>
      <c r="U2317" s="38" t="str">
        <f>IFERROR(ABS(K2317-YEAR('02_대상물건입력'!B14)),"")</f>
        <v/>
      </c>
      <c r="V2317" s="38" t="str">
        <f>IF(B2317="","",IF(AND(E2317&gt;0,F2317&gt;0,H2317&gt;0,OR('04A_국토부원자료'!P2318="",'04A_국토부원자료'!P2318="-"),IF('01_설정'!B10=1,N2317=1,TRUE),R2317&lt;='01_설정'!B5,S2317&lt;='01_설정'!B6,T2317&lt;='01_설정'!B7,U2317&lt;='01_설정'!B8),"Y",""))</f>
        <v/>
      </c>
      <c r="W2317" s="40" t="str">
        <f>IF(V2317&lt;&gt;"Y","",MAX(0,(1-R2317/'01_설정'!B5))*'01_설정'!B14+MAX(0,(1-S2317/'01_설정'!B6))*'01_설정'!B15+MAX(0,(1-T2317/'01_설정'!B7))*'01_설정'!B16+MAX(0,(1-U2317/'01_설정'!B8))*'01_설정'!B17+O2317*'01_설정'!B11+Q2317*'01_설정'!B12+P2317*'01_설정'!B13)</f>
        <v/>
      </c>
      <c r="X2317" s="38" t="str">
        <f>IF(W2317="","",1+COUNTIFS($W$4:$W$3003,"&gt;"&amp;W2317)+COUNTIFS($W$4:W2317,W2317)-1)</f>
        <v/>
      </c>
    </row>
    <row r="2318" spans="1:24" ht="16.5">
      <c r="A2318" s="38" t="str">
        <f>IF('04A_국토부원자료'!A2319="","",ROW()-3)</f>
        <v/>
      </c>
      <c r="B2318" s="39">
        <f>IFERROR('04A_국토부원자료'!B2319,"")</f>
        <v>0</v>
      </c>
      <c r="C2318" s="39" t="str">
        <f>IF(B2318="","",IF('04A_국토부원자료'!C2319&lt;&gt;"",'04A_국토부원자료'!C2319,TRIM('04A_국토부원자료'!D2319&amp;IF('04A_국토부원자료'!E2319&lt;&gt;"","-"&amp;'04A_국토부원자료'!E2319,""))))</f>
        <v/>
      </c>
      <c r="D2318" s="39">
        <f>IFERROR('04A_국토부원자료'!F2319,"")</f>
        <v>0</v>
      </c>
      <c r="E2318" s="40" t="str">
        <f>IFERROR(VALUE(SUBSTITUTE('04A_국토부원자료'!G2319,",","")),"")</f>
        <v/>
      </c>
      <c r="F2318" s="41" t="str">
        <f>IFERROR(IF(AND('04A_국토부원자료'!H2319&lt;&gt;"",'04A_국토부원자료'!I2319&lt;&gt;""),DATE(INT(VALUE(SUBSTITUTE('04A_국토부원자료'!H2319,",",""))/100),MOD(VALUE(SUBSTITUTE('04A_국토부원자료'!H2319,",","")),100),VALUE(SUBSTITUTE('04A_국토부원자료'!I2319,",",""))),""),"")</f>
        <v/>
      </c>
      <c r="G2318" s="42" t="str">
        <f>IFERROR(VALUE(SUBSTITUTE('04A_국토부원자료'!J2319,",","")),"")</f>
        <v/>
      </c>
      <c r="H2318" s="43" t="str">
        <f t="shared" si="72"/>
        <v/>
      </c>
      <c r="I2318" s="43" t="str">
        <f t="shared" si="73"/>
        <v/>
      </c>
      <c r="J2318" s="38" t="str">
        <f>IFERROR(VALUE(SUBSTITUTE('04A_국토부원자료'!K2319,",","")),"")</f>
        <v/>
      </c>
      <c r="K2318" s="38" t="str">
        <f>IFERROR(VALUE(SUBSTITUTE('04A_국토부원자료'!N2319,",","")),"")</f>
        <v/>
      </c>
      <c r="L2318" s="39">
        <f>IFERROR('04A_국토부원자료'!O2319,"")</f>
        <v>0</v>
      </c>
      <c r="M2318" s="39">
        <f>IFERROR('04A_국토부원자료'!Q2319,"")</f>
        <v>0</v>
      </c>
      <c r="N2318" s="38">
        <f>IF(B2318="","",IF('02_대상물건입력'!B5="",1,IF(ISNUMBER(SEARCH('02_대상물건입력'!B5,B2318)),1,0)))</f>
        <v>0</v>
      </c>
      <c r="O2318" s="38">
        <f>IF(B2318="","",IF('02_대상물건입력'!B6="",1,IF(ISNUMBER(SEARCH('02_대상물건입력'!B6,B2318)),1,0)))</f>
        <v>0</v>
      </c>
      <c r="P2318" s="38">
        <f>IF(L2318="","",IF('02_대상물건입력'!B15="",0,IF(ISNUMBER(SEARCH('02_대상물건입력'!B15,L2318)),1,0)))</f>
        <v>0</v>
      </c>
      <c r="Q2318" s="38">
        <f>IF(D2318="","",IF('02_대상물건입력'!B8="",0,IF(ISNUMBER(SEARCH('02_대상물건입력'!B8,D2318)),1,0)))</f>
        <v>0</v>
      </c>
      <c r="R2318" s="44" t="str">
        <f>IFERROR(ABS(E2318-'02_대상물건입력'!B11)/'02_대상물건입력'!B11,"")</f>
        <v/>
      </c>
      <c r="S2318" s="38" t="str">
        <f>IFERROR(ABS(J2318-'02_대상물건입력'!B10),"")</f>
        <v/>
      </c>
      <c r="T2318" s="38" t="str">
        <f>IFERROR(ABS('01_설정'!B4-F2318),"")</f>
        <v/>
      </c>
      <c r="U2318" s="38" t="str">
        <f>IFERROR(ABS(K2318-YEAR('02_대상물건입력'!B14)),"")</f>
        <v/>
      </c>
      <c r="V2318" s="38" t="str">
        <f>IF(B2318="","",IF(AND(E2318&gt;0,F2318&gt;0,H2318&gt;0,OR('04A_국토부원자료'!P2319="",'04A_국토부원자료'!P2319="-"),IF('01_설정'!B10=1,N2318=1,TRUE),R2318&lt;='01_설정'!B5,S2318&lt;='01_설정'!B6,T2318&lt;='01_설정'!B7,U2318&lt;='01_설정'!B8),"Y",""))</f>
        <v/>
      </c>
      <c r="W2318" s="40" t="str">
        <f>IF(V2318&lt;&gt;"Y","",MAX(0,(1-R2318/'01_설정'!B5))*'01_설정'!B14+MAX(0,(1-S2318/'01_설정'!B6))*'01_설정'!B15+MAX(0,(1-T2318/'01_설정'!B7))*'01_설정'!B16+MAX(0,(1-U2318/'01_설정'!B8))*'01_설정'!B17+O2318*'01_설정'!B11+Q2318*'01_설정'!B12+P2318*'01_설정'!B13)</f>
        <v/>
      </c>
      <c r="X2318" s="38" t="str">
        <f>IF(W2318="","",1+COUNTIFS($W$4:$W$3003,"&gt;"&amp;W2318)+COUNTIFS($W$4:W2318,W2318)-1)</f>
        <v/>
      </c>
    </row>
    <row r="2319" spans="1:24" ht="16.5">
      <c r="A2319" s="38" t="str">
        <f>IF('04A_국토부원자료'!A2320="","",ROW()-3)</f>
        <v/>
      </c>
      <c r="B2319" s="39">
        <f>IFERROR('04A_국토부원자료'!B2320,"")</f>
        <v>0</v>
      </c>
      <c r="C2319" s="39" t="str">
        <f>IF(B2319="","",IF('04A_국토부원자료'!C2320&lt;&gt;"",'04A_국토부원자료'!C2320,TRIM('04A_국토부원자료'!D2320&amp;IF('04A_국토부원자료'!E2320&lt;&gt;"","-"&amp;'04A_국토부원자료'!E2320,""))))</f>
        <v/>
      </c>
      <c r="D2319" s="39">
        <f>IFERROR('04A_국토부원자료'!F2320,"")</f>
        <v>0</v>
      </c>
      <c r="E2319" s="40" t="str">
        <f>IFERROR(VALUE(SUBSTITUTE('04A_국토부원자료'!G2320,",","")),"")</f>
        <v/>
      </c>
      <c r="F2319" s="41" t="str">
        <f>IFERROR(IF(AND('04A_국토부원자료'!H2320&lt;&gt;"",'04A_국토부원자료'!I2320&lt;&gt;""),DATE(INT(VALUE(SUBSTITUTE('04A_국토부원자료'!H2320,",",""))/100),MOD(VALUE(SUBSTITUTE('04A_국토부원자료'!H2320,",","")),100),VALUE(SUBSTITUTE('04A_국토부원자료'!I2320,",",""))),""),"")</f>
        <v/>
      </c>
      <c r="G2319" s="42" t="str">
        <f>IFERROR(VALUE(SUBSTITUTE('04A_국토부원자료'!J2320,",","")),"")</f>
        <v/>
      </c>
      <c r="H2319" s="43" t="str">
        <f t="shared" si="72"/>
        <v/>
      </c>
      <c r="I2319" s="43" t="str">
        <f t="shared" si="73"/>
        <v/>
      </c>
      <c r="J2319" s="38" t="str">
        <f>IFERROR(VALUE(SUBSTITUTE('04A_국토부원자료'!K2320,",","")),"")</f>
        <v/>
      </c>
      <c r="K2319" s="38" t="str">
        <f>IFERROR(VALUE(SUBSTITUTE('04A_국토부원자료'!N2320,",","")),"")</f>
        <v/>
      </c>
      <c r="L2319" s="39">
        <f>IFERROR('04A_국토부원자료'!O2320,"")</f>
        <v>0</v>
      </c>
      <c r="M2319" s="39">
        <f>IFERROR('04A_국토부원자료'!Q2320,"")</f>
        <v>0</v>
      </c>
      <c r="N2319" s="38">
        <f>IF(B2319="","",IF('02_대상물건입력'!B5="",1,IF(ISNUMBER(SEARCH('02_대상물건입력'!B5,B2319)),1,0)))</f>
        <v>0</v>
      </c>
      <c r="O2319" s="38">
        <f>IF(B2319="","",IF('02_대상물건입력'!B6="",1,IF(ISNUMBER(SEARCH('02_대상물건입력'!B6,B2319)),1,0)))</f>
        <v>0</v>
      </c>
      <c r="P2319" s="38">
        <f>IF(L2319="","",IF('02_대상물건입력'!B15="",0,IF(ISNUMBER(SEARCH('02_대상물건입력'!B15,L2319)),1,0)))</f>
        <v>0</v>
      </c>
      <c r="Q2319" s="38">
        <f>IF(D2319="","",IF('02_대상물건입력'!B8="",0,IF(ISNUMBER(SEARCH('02_대상물건입력'!B8,D2319)),1,0)))</f>
        <v>0</v>
      </c>
      <c r="R2319" s="44" t="str">
        <f>IFERROR(ABS(E2319-'02_대상물건입력'!B11)/'02_대상물건입력'!B11,"")</f>
        <v/>
      </c>
      <c r="S2319" s="38" t="str">
        <f>IFERROR(ABS(J2319-'02_대상물건입력'!B10),"")</f>
        <v/>
      </c>
      <c r="T2319" s="38" t="str">
        <f>IFERROR(ABS('01_설정'!B4-F2319),"")</f>
        <v/>
      </c>
      <c r="U2319" s="38" t="str">
        <f>IFERROR(ABS(K2319-YEAR('02_대상물건입력'!B14)),"")</f>
        <v/>
      </c>
      <c r="V2319" s="38" t="str">
        <f>IF(B2319="","",IF(AND(E2319&gt;0,F2319&gt;0,H2319&gt;0,OR('04A_국토부원자료'!P2320="",'04A_국토부원자료'!P2320="-"),IF('01_설정'!B10=1,N2319=1,TRUE),R2319&lt;='01_설정'!B5,S2319&lt;='01_설정'!B6,T2319&lt;='01_설정'!B7,U2319&lt;='01_설정'!B8),"Y",""))</f>
        <v/>
      </c>
      <c r="W2319" s="40" t="str">
        <f>IF(V2319&lt;&gt;"Y","",MAX(0,(1-R2319/'01_설정'!B5))*'01_설정'!B14+MAX(0,(1-S2319/'01_설정'!B6))*'01_설정'!B15+MAX(0,(1-T2319/'01_설정'!B7))*'01_설정'!B16+MAX(0,(1-U2319/'01_설정'!B8))*'01_설정'!B17+O2319*'01_설정'!B11+Q2319*'01_설정'!B12+P2319*'01_설정'!B13)</f>
        <v/>
      </c>
      <c r="X2319" s="38" t="str">
        <f>IF(W2319="","",1+COUNTIFS($W$4:$W$3003,"&gt;"&amp;W2319)+COUNTIFS($W$4:W2319,W2319)-1)</f>
        <v/>
      </c>
    </row>
    <row r="2320" spans="1:24" ht="16.5">
      <c r="A2320" s="38" t="str">
        <f>IF('04A_국토부원자료'!A2321="","",ROW()-3)</f>
        <v/>
      </c>
      <c r="B2320" s="39">
        <f>IFERROR('04A_국토부원자료'!B2321,"")</f>
        <v>0</v>
      </c>
      <c r="C2320" s="39" t="str">
        <f>IF(B2320="","",IF('04A_국토부원자료'!C2321&lt;&gt;"",'04A_국토부원자료'!C2321,TRIM('04A_국토부원자료'!D2321&amp;IF('04A_국토부원자료'!E2321&lt;&gt;"","-"&amp;'04A_국토부원자료'!E2321,""))))</f>
        <v/>
      </c>
      <c r="D2320" s="39">
        <f>IFERROR('04A_국토부원자료'!F2321,"")</f>
        <v>0</v>
      </c>
      <c r="E2320" s="40" t="str">
        <f>IFERROR(VALUE(SUBSTITUTE('04A_국토부원자료'!G2321,",","")),"")</f>
        <v/>
      </c>
      <c r="F2320" s="41" t="str">
        <f>IFERROR(IF(AND('04A_국토부원자료'!H2321&lt;&gt;"",'04A_국토부원자료'!I2321&lt;&gt;""),DATE(INT(VALUE(SUBSTITUTE('04A_국토부원자료'!H2321,",",""))/100),MOD(VALUE(SUBSTITUTE('04A_국토부원자료'!H2321,",","")),100),VALUE(SUBSTITUTE('04A_국토부원자료'!I2321,",",""))),""),"")</f>
        <v/>
      </c>
      <c r="G2320" s="42" t="str">
        <f>IFERROR(VALUE(SUBSTITUTE('04A_국토부원자료'!J2321,",","")),"")</f>
        <v/>
      </c>
      <c r="H2320" s="43" t="str">
        <f t="shared" si="72"/>
        <v/>
      </c>
      <c r="I2320" s="43" t="str">
        <f t="shared" si="73"/>
        <v/>
      </c>
      <c r="J2320" s="38" t="str">
        <f>IFERROR(VALUE(SUBSTITUTE('04A_국토부원자료'!K2321,",","")),"")</f>
        <v/>
      </c>
      <c r="K2320" s="38" t="str">
        <f>IFERROR(VALUE(SUBSTITUTE('04A_국토부원자료'!N2321,",","")),"")</f>
        <v/>
      </c>
      <c r="L2320" s="39">
        <f>IFERROR('04A_국토부원자료'!O2321,"")</f>
        <v>0</v>
      </c>
      <c r="M2320" s="39">
        <f>IFERROR('04A_국토부원자료'!Q2321,"")</f>
        <v>0</v>
      </c>
      <c r="N2320" s="38">
        <f>IF(B2320="","",IF('02_대상물건입력'!B5="",1,IF(ISNUMBER(SEARCH('02_대상물건입력'!B5,B2320)),1,0)))</f>
        <v>0</v>
      </c>
      <c r="O2320" s="38">
        <f>IF(B2320="","",IF('02_대상물건입력'!B6="",1,IF(ISNUMBER(SEARCH('02_대상물건입력'!B6,B2320)),1,0)))</f>
        <v>0</v>
      </c>
      <c r="P2320" s="38">
        <f>IF(L2320="","",IF('02_대상물건입력'!B15="",0,IF(ISNUMBER(SEARCH('02_대상물건입력'!B15,L2320)),1,0)))</f>
        <v>0</v>
      </c>
      <c r="Q2320" s="38">
        <f>IF(D2320="","",IF('02_대상물건입력'!B8="",0,IF(ISNUMBER(SEARCH('02_대상물건입력'!B8,D2320)),1,0)))</f>
        <v>0</v>
      </c>
      <c r="R2320" s="44" t="str">
        <f>IFERROR(ABS(E2320-'02_대상물건입력'!B11)/'02_대상물건입력'!B11,"")</f>
        <v/>
      </c>
      <c r="S2320" s="38" t="str">
        <f>IFERROR(ABS(J2320-'02_대상물건입력'!B10),"")</f>
        <v/>
      </c>
      <c r="T2320" s="38" t="str">
        <f>IFERROR(ABS('01_설정'!B4-F2320),"")</f>
        <v/>
      </c>
      <c r="U2320" s="38" t="str">
        <f>IFERROR(ABS(K2320-YEAR('02_대상물건입력'!B14)),"")</f>
        <v/>
      </c>
      <c r="V2320" s="38" t="str">
        <f>IF(B2320="","",IF(AND(E2320&gt;0,F2320&gt;0,H2320&gt;0,OR('04A_국토부원자료'!P2321="",'04A_국토부원자료'!P2321="-"),IF('01_설정'!B10=1,N2320=1,TRUE),R2320&lt;='01_설정'!B5,S2320&lt;='01_설정'!B6,T2320&lt;='01_설정'!B7,U2320&lt;='01_설정'!B8),"Y",""))</f>
        <v/>
      </c>
      <c r="W2320" s="40" t="str">
        <f>IF(V2320&lt;&gt;"Y","",MAX(0,(1-R2320/'01_설정'!B5))*'01_설정'!B14+MAX(0,(1-S2320/'01_설정'!B6))*'01_설정'!B15+MAX(0,(1-T2320/'01_설정'!B7))*'01_설정'!B16+MAX(0,(1-U2320/'01_설정'!B8))*'01_설정'!B17+O2320*'01_설정'!B11+Q2320*'01_설정'!B12+P2320*'01_설정'!B13)</f>
        <v/>
      </c>
      <c r="X2320" s="38" t="str">
        <f>IF(W2320="","",1+COUNTIFS($W$4:$W$3003,"&gt;"&amp;W2320)+COUNTIFS($W$4:W2320,W2320)-1)</f>
        <v/>
      </c>
    </row>
    <row r="2321" spans="1:24" ht="16.5">
      <c r="A2321" s="38" t="str">
        <f>IF('04A_국토부원자료'!A2322="","",ROW()-3)</f>
        <v/>
      </c>
      <c r="B2321" s="39">
        <f>IFERROR('04A_국토부원자료'!B2322,"")</f>
        <v>0</v>
      </c>
      <c r="C2321" s="39" t="str">
        <f>IF(B2321="","",IF('04A_국토부원자료'!C2322&lt;&gt;"",'04A_국토부원자료'!C2322,TRIM('04A_국토부원자료'!D2322&amp;IF('04A_국토부원자료'!E2322&lt;&gt;"","-"&amp;'04A_국토부원자료'!E2322,""))))</f>
        <v/>
      </c>
      <c r="D2321" s="39">
        <f>IFERROR('04A_국토부원자료'!F2322,"")</f>
        <v>0</v>
      </c>
      <c r="E2321" s="40" t="str">
        <f>IFERROR(VALUE(SUBSTITUTE('04A_국토부원자료'!G2322,",","")),"")</f>
        <v/>
      </c>
      <c r="F2321" s="41" t="str">
        <f>IFERROR(IF(AND('04A_국토부원자료'!H2322&lt;&gt;"",'04A_국토부원자료'!I2322&lt;&gt;""),DATE(INT(VALUE(SUBSTITUTE('04A_국토부원자료'!H2322,",",""))/100),MOD(VALUE(SUBSTITUTE('04A_국토부원자료'!H2322,",","")),100),VALUE(SUBSTITUTE('04A_국토부원자료'!I2322,",",""))),""),"")</f>
        <v/>
      </c>
      <c r="G2321" s="42" t="str">
        <f>IFERROR(VALUE(SUBSTITUTE('04A_국토부원자료'!J2322,",","")),"")</f>
        <v/>
      </c>
      <c r="H2321" s="43" t="str">
        <f t="shared" si="72"/>
        <v/>
      </c>
      <c r="I2321" s="43" t="str">
        <f t="shared" si="73"/>
        <v/>
      </c>
      <c r="J2321" s="38" t="str">
        <f>IFERROR(VALUE(SUBSTITUTE('04A_국토부원자료'!K2322,",","")),"")</f>
        <v/>
      </c>
      <c r="K2321" s="38" t="str">
        <f>IFERROR(VALUE(SUBSTITUTE('04A_국토부원자료'!N2322,",","")),"")</f>
        <v/>
      </c>
      <c r="L2321" s="39">
        <f>IFERROR('04A_국토부원자료'!O2322,"")</f>
        <v>0</v>
      </c>
      <c r="M2321" s="39">
        <f>IFERROR('04A_국토부원자료'!Q2322,"")</f>
        <v>0</v>
      </c>
      <c r="N2321" s="38">
        <f>IF(B2321="","",IF('02_대상물건입력'!B5="",1,IF(ISNUMBER(SEARCH('02_대상물건입력'!B5,B2321)),1,0)))</f>
        <v>0</v>
      </c>
      <c r="O2321" s="38">
        <f>IF(B2321="","",IF('02_대상물건입력'!B6="",1,IF(ISNUMBER(SEARCH('02_대상물건입력'!B6,B2321)),1,0)))</f>
        <v>0</v>
      </c>
      <c r="P2321" s="38">
        <f>IF(L2321="","",IF('02_대상물건입력'!B15="",0,IF(ISNUMBER(SEARCH('02_대상물건입력'!B15,L2321)),1,0)))</f>
        <v>0</v>
      </c>
      <c r="Q2321" s="38">
        <f>IF(D2321="","",IF('02_대상물건입력'!B8="",0,IF(ISNUMBER(SEARCH('02_대상물건입력'!B8,D2321)),1,0)))</f>
        <v>0</v>
      </c>
      <c r="R2321" s="44" t="str">
        <f>IFERROR(ABS(E2321-'02_대상물건입력'!B11)/'02_대상물건입력'!B11,"")</f>
        <v/>
      </c>
      <c r="S2321" s="38" t="str">
        <f>IFERROR(ABS(J2321-'02_대상물건입력'!B10),"")</f>
        <v/>
      </c>
      <c r="T2321" s="38" t="str">
        <f>IFERROR(ABS('01_설정'!B4-F2321),"")</f>
        <v/>
      </c>
      <c r="U2321" s="38" t="str">
        <f>IFERROR(ABS(K2321-YEAR('02_대상물건입력'!B14)),"")</f>
        <v/>
      </c>
      <c r="V2321" s="38" t="str">
        <f>IF(B2321="","",IF(AND(E2321&gt;0,F2321&gt;0,H2321&gt;0,OR('04A_국토부원자료'!P2322="",'04A_국토부원자료'!P2322="-"),IF('01_설정'!B10=1,N2321=1,TRUE),R2321&lt;='01_설정'!B5,S2321&lt;='01_설정'!B6,T2321&lt;='01_설정'!B7,U2321&lt;='01_설정'!B8),"Y",""))</f>
        <v/>
      </c>
      <c r="W2321" s="40" t="str">
        <f>IF(V2321&lt;&gt;"Y","",MAX(0,(1-R2321/'01_설정'!B5))*'01_설정'!B14+MAX(0,(1-S2321/'01_설정'!B6))*'01_설정'!B15+MAX(0,(1-T2321/'01_설정'!B7))*'01_설정'!B16+MAX(0,(1-U2321/'01_설정'!B8))*'01_설정'!B17+O2321*'01_설정'!B11+Q2321*'01_설정'!B12+P2321*'01_설정'!B13)</f>
        <v/>
      </c>
      <c r="X2321" s="38" t="str">
        <f>IF(W2321="","",1+COUNTIFS($W$4:$W$3003,"&gt;"&amp;W2321)+COUNTIFS($W$4:W2321,W2321)-1)</f>
        <v/>
      </c>
    </row>
    <row r="2322" spans="1:24" ht="16.5">
      <c r="A2322" s="38" t="str">
        <f>IF('04A_국토부원자료'!A2323="","",ROW()-3)</f>
        <v/>
      </c>
      <c r="B2322" s="39">
        <f>IFERROR('04A_국토부원자료'!B2323,"")</f>
        <v>0</v>
      </c>
      <c r="C2322" s="39" t="str">
        <f>IF(B2322="","",IF('04A_국토부원자료'!C2323&lt;&gt;"",'04A_국토부원자료'!C2323,TRIM('04A_국토부원자료'!D2323&amp;IF('04A_국토부원자료'!E2323&lt;&gt;"","-"&amp;'04A_국토부원자료'!E2323,""))))</f>
        <v/>
      </c>
      <c r="D2322" s="39">
        <f>IFERROR('04A_국토부원자료'!F2323,"")</f>
        <v>0</v>
      </c>
      <c r="E2322" s="40" t="str">
        <f>IFERROR(VALUE(SUBSTITUTE('04A_국토부원자료'!G2323,",","")),"")</f>
        <v/>
      </c>
      <c r="F2322" s="41" t="str">
        <f>IFERROR(IF(AND('04A_국토부원자료'!H2323&lt;&gt;"",'04A_국토부원자료'!I2323&lt;&gt;""),DATE(INT(VALUE(SUBSTITUTE('04A_국토부원자료'!H2323,",",""))/100),MOD(VALUE(SUBSTITUTE('04A_국토부원자료'!H2323,",","")),100),VALUE(SUBSTITUTE('04A_국토부원자료'!I2323,",",""))),""),"")</f>
        <v/>
      </c>
      <c r="G2322" s="42" t="str">
        <f>IFERROR(VALUE(SUBSTITUTE('04A_국토부원자료'!J2323,",","")),"")</f>
        <v/>
      </c>
      <c r="H2322" s="43" t="str">
        <f t="shared" si="72"/>
        <v/>
      </c>
      <c r="I2322" s="43" t="str">
        <f t="shared" si="73"/>
        <v/>
      </c>
      <c r="J2322" s="38" t="str">
        <f>IFERROR(VALUE(SUBSTITUTE('04A_국토부원자료'!K2323,",","")),"")</f>
        <v/>
      </c>
      <c r="K2322" s="38" t="str">
        <f>IFERROR(VALUE(SUBSTITUTE('04A_국토부원자료'!N2323,",","")),"")</f>
        <v/>
      </c>
      <c r="L2322" s="39">
        <f>IFERROR('04A_국토부원자료'!O2323,"")</f>
        <v>0</v>
      </c>
      <c r="M2322" s="39">
        <f>IFERROR('04A_국토부원자료'!Q2323,"")</f>
        <v>0</v>
      </c>
      <c r="N2322" s="38">
        <f>IF(B2322="","",IF('02_대상물건입력'!B5="",1,IF(ISNUMBER(SEARCH('02_대상물건입력'!B5,B2322)),1,0)))</f>
        <v>0</v>
      </c>
      <c r="O2322" s="38">
        <f>IF(B2322="","",IF('02_대상물건입력'!B6="",1,IF(ISNUMBER(SEARCH('02_대상물건입력'!B6,B2322)),1,0)))</f>
        <v>0</v>
      </c>
      <c r="P2322" s="38">
        <f>IF(L2322="","",IF('02_대상물건입력'!B15="",0,IF(ISNUMBER(SEARCH('02_대상물건입력'!B15,L2322)),1,0)))</f>
        <v>0</v>
      </c>
      <c r="Q2322" s="38">
        <f>IF(D2322="","",IF('02_대상물건입력'!B8="",0,IF(ISNUMBER(SEARCH('02_대상물건입력'!B8,D2322)),1,0)))</f>
        <v>0</v>
      </c>
      <c r="R2322" s="44" t="str">
        <f>IFERROR(ABS(E2322-'02_대상물건입력'!B11)/'02_대상물건입력'!B11,"")</f>
        <v/>
      </c>
      <c r="S2322" s="38" t="str">
        <f>IFERROR(ABS(J2322-'02_대상물건입력'!B10),"")</f>
        <v/>
      </c>
      <c r="T2322" s="38" t="str">
        <f>IFERROR(ABS('01_설정'!B4-F2322),"")</f>
        <v/>
      </c>
      <c r="U2322" s="38" t="str">
        <f>IFERROR(ABS(K2322-YEAR('02_대상물건입력'!B14)),"")</f>
        <v/>
      </c>
      <c r="V2322" s="38" t="str">
        <f>IF(B2322="","",IF(AND(E2322&gt;0,F2322&gt;0,H2322&gt;0,OR('04A_국토부원자료'!P2323="",'04A_국토부원자료'!P2323="-"),IF('01_설정'!B10=1,N2322=1,TRUE),R2322&lt;='01_설정'!B5,S2322&lt;='01_설정'!B6,T2322&lt;='01_설정'!B7,U2322&lt;='01_설정'!B8),"Y",""))</f>
        <v/>
      </c>
      <c r="W2322" s="40" t="str">
        <f>IF(V2322&lt;&gt;"Y","",MAX(0,(1-R2322/'01_설정'!B5))*'01_설정'!B14+MAX(0,(1-S2322/'01_설정'!B6))*'01_설정'!B15+MAX(0,(1-T2322/'01_설정'!B7))*'01_설정'!B16+MAX(0,(1-U2322/'01_설정'!B8))*'01_설정'!B17+O2322*'01_설정'!B11+Q2322*'01_설정'!B12+P2322*'01_설정'!B13)</f>
        <v/>
      </c>
      <c r="X2322" s="38" t="str">
        <f>IF(W2322="","",1+COUNTIFS($W$4:$W$3003,"&gt;"&amp;W2322)+COUNTIFS($W$4:W2322,W2322)-1)</f>
        <v/>
      </c>
    </row>
    <row r="2323" spans="1:24" ht="16.5">
      <c r="A2323" s="38" t="str">
        <f>IF('04A_국토부원자료'!A2324="","",ROW()-3)</f>
        <v/>
      </c>
      <c r="B2323" s="39">
        <f>IFERROR('04A_국토부원자료'!B2324,"")</f>
        <v>0</v>
      </c>
      <c r="C2323" s="39" t="str">
        <f>IF(B2323="","",IF('04A_국토부원자료'!C2324&lt;&gt;"",'04A_국토부원자료'!C2324,TRIM('04A_국토부원자료'!D2324&amp;IF('04A_국토부원자료'!E2324&lt;&gt;"","-"&amp;'04A_국토부원자료'!E2324,""))))</f>
        <v/>
      </c>
      <c r="D2323" s="39">
        <f>IFERROR('04A_국토부원자료'!F2324,"")</f>
        <v>0</v>
      </c>
      <c r="E2323" s="40" t="str">
        <f>IFERROR(VALUE(SUBSTITUTE('04A_국토부원자료'!G2324,",","")),"")</f>
        <v/>
      </c>
      <c r="F2323" s="41" t="str">
        <f>IFERROR(IF(AND('04A_국토부원자료'!H2324&lt;&gt;"",'04A_국토부원자료'!I2324&lt;&gt;""),DATE(INT(VALUE(SUBSTITUTE('04A_국토부원자료'!H2324,",",""))/100),MOD(VALUE(SUBSTITUTE('04A_국토부원자료'!H2324,",","")),100),VALUE(SUBSTITUTE('04A_국토부원자료'!I2324,",",""))),""),"")</f>
        <v/>
      </c>
      <c r="G2323" s="42" t="str">
        <f>IFERROR(VALUE(SUBSTITUTE('04A_국토부원자료'!J2324,",","")),"")</f>
        <v/>
      </c>
      <c r="H2323" s="43" t="str">
        <f t="shared" si="72"/>
        <v/>
      </c>
      <c r="I2323" s="43" t="str">
        <f t="shared" si="73"/>
        <v/>
      </c>
      <c r="J2323" s="38" t="str">
        <f>IFERROR(VALUE(SUBSTITUTE('04A_국토부원자료'!K2324,",","")),"")</f>
        <v/>
      </c>
      <c r="K2323" s="38" t="str">
        <f>IFERROR(VALUE(SUBSTITUTE('04A_국토부원자료'!N2324,",","")),"")</f>
        <v/>
      </c>
      <c r="L2323" s="39">
        <f>IFERROR('04A_국토부원자료'!O2324,"")</f>
        <v>0</v>
      </c>
      <c r="M2323" s="39">
        <f>IFERROR('04A_국토부원자료'!Q2324,"")</f>
        <v>0</v>
      </c>
      <c r="N2323" s="38">
        <f>IF(B2323="","",IF('02_대상물건입력'!B5="",1,IF(ISNUMBER(SEARCH('02_대상물건입력'!B5,B2323)),1,0)))</f>
        <v>0</v>
      </c>
      <c r="O2323" s="38">
        <f>IF(B2323="","",IF('02_대상물건입력'!B6="",1,IF(ISNUMBER(SEARCH('02_대상물건입력'!B6,B2323)),1,0)))</f>
        <v>0</v>
      </c>
      <c r="P2323" s="38">
        <f>IF(L2323="","",IF('02_대상물건입력'!B15="",0,IF(ISNUMBER(SEARCH('02_대상물건입력'!B15,L2323)),1,0)))</f>
        <v>0</v>
      </c>
      <c r="Q2323" s="38">
        <f>IF(D2323="","",IF('02_대상물건입력'!B8="",0,IF(ISNUMBER(SEARCH('02_대상물건입력'!B8,D2323)),1,0)))</f>
        <v>0</v>
      </c>
      <c r="R2323" s="44" t="str">
        <f>IFERROR(ABS(E2323-'02_대상물건입력'!B11)/'02_대상물건입력'!B11,"")</f>
        <v/>
      </c>
      <c r="S2323" s="38" t="str">
        <f>IFERROR(ABS(J2323-'02_대상물건입력'!B10),"")</f>
        <v/>
      </c>
      <c r="T2323" s="38" t="str">
        <f>IFERROR(ABS('01_설정'!B4-F2323),"")</f>
        <v/>
      </c>
      <c r="U2323" s="38" t="str">
        <f>IFERROR(ABS(K2323-YEAR('02_대상물건입력'!B14)),"")</f>
        <v/>
      </c>
      <c r="V2323" s="38" t="str">
        <f>IF(B2323="","",IF(AND(E2323&gt;0,F2323&gt;0,H2323&gt;0,OR('04A_국토부원자료'!P2324="",'04A_국토부원자료'!P2324="-"),IF('01_설정'!B10=1,N2323=1,TRUE),R2323&lt;='01_설정'!B5,S2323&lt;='01_설정'!B6,T2323&lt;='01_설정'!B7,U2323&lt;='01_설정'!B8),"Y",""))</f>
        <v/>
      </c>
      <c r="W2323" s="40" t="str">
        <f>IF(V2323&lt;&gt;"Y","",MAX(0,(1-R2323/'01_설정'!B5))*'01_설정'!B14+MAX(0,(1-S2323/'01_설정'!B6))*'01_설정'!B15+MAX(0,(1-T2323/'01_설정'!B7))*'01_설정'!B16+MAX(0,(1-U2323/'01_설정'!B8))*'01_설정'!B17+O2323*'01_설정'!B11+Q2323*'01_설정'!B12+P2323*'01_설정'!B13)</f>
        <v/>
      </c>
      <c r="X2323" s="38" t="str">
        <f>IF(W2323="","",1+COUNTIFS($W$4:$W$3003,"&gt;"&amp;W2323)+COUNTIFS($W$4:W2323,W2323)-1)</f>
        <v/>
      </c>
    </row>
    <row r="2324" spans="1:24" ht="16.5">
      <c r="A2324" s="38" t="str">
        <f>IF('04A_국토부원자료'!A2325="","",ROW()-3)</f>
        <v/>
      </c>
      <c r="B2324" s="39">
        <f>IFERROR('04A_국토부원자료'!B2325,"")</f>
        <v>0</v>
      </c>
      <c r="C2324" s="39" t="str">
        <f>IF(B2324="","",IF('04A_국토부원자료'!C2325&lt;&gt;"",'04A_국토부원자료'!C2325,TRIM('04A_국토부원자료'!D2325&amp;IF('04A_국토부원자료'!E2325&lt;&gt;"","-"&amp;'04A_국토부원자료'!E2325,""))))</f>
        <v/>
      </c>
      <c r="D2324" s="39">
        <f>IFERROR('04A_국토부원자료'!F2325,"")</f>
        <v>0</v>
      </c>
      <c r="E2324" s="40" t="str">
        <f>IFERROR(VALUE(SUBSTITUTE('04A_국토부원자료'!G2325,",","")),"")</f>
        <v/>
      </c>
      <c r="F2324" s="41" t="str">
        <f>IFERROR(IF(AND('04A_국토부원자료'!H2325&lt;&gt;"",'04A_국토부원자료'!I2325&lt;&gt;""),DATE(INT(VALUE(SUBSTITUTE('04A_국토부원자료'!H2325,",",""))/100),MOD(VALUE(SUBSTITUTE('04A_국토부원자료'!H2325,",","")),100),VALUE(SUBSTITUTE('04A_국토부원자료'!I2325,",",""))),""),"")</f>
        <v/>
      </c>
      <c r="G2324" s="42" t="str">
        <f>IFERROR(VALUE(SUBSTITUTE('04A_국토부원자료'!J2325,",","")),"")</f>
        <v/>
      </c>
      <c r="H2324" s="43" t="str">
        <f t="shared" si="72"/>
        <v/>
      </c>
      <c r="I2324" s="43" t="str">
        <f t="shared" si="73"/>
        <v/>
      </c>
      <c r="J2324" s="38" t="str">
        <f>IFERROR(VALUE(SUBSTITUTE('04A_국토부원자료'!K2325,",","")),"")</f>
        <v/>
      </c>
      <c r="K2324" s="38" t="str">
        <f>IFERROR(VALUE(SUBSTITUTE('04A_국토부원자료'!N2325,",","")),"")</f>
        <v/>
      </c>
      <c r="L2324" s="39">
        <f>IFERROR('04A_국토부원자료'!O2325,"")</f>
        <v>0</v>
      </c>
      <c r="M2324" s="39">
        <f>IFERROR('04A_국토부원자료'!Q2325,"")</f>
        <v>0</v>
      </c>
      <c r="N2324" s="38">
        <f>IF(B2324="","",IF('02_대상물건입력'!B5="",1,IF(ISNUMBER(SEARCH('02_대상물건입력'!B5,B2324)),1,0)))</f>
        <v>0</v>
      </c>
      <c r="O2324" s="38">
        <f>IF(B2324="","",IF('02_대상물건입력'!B6="",1,IF(ISNUMBER(SEARCH('02_대상물건입력'!B6,B2324)),1,0)))</f>
        <v>0</v>
      </c>
      <c r="P2324" s="38">
        <f>IF(L2324="","",IF('02_대상물건입력'!B15="",0,IF(ISNUMBER(SEARCH('02_대상물건입력'!B15,L2324)),1,0)))</f>
        <v>0</v>
      </c>
      <c r="Q2324" s="38">
        <f>IF(D2324="","",IF('02_대상물건입력'!B8="",0,IF(ISNUMBER(SEARCH('02_대상물건입력'!B8,D2324)),1,0)))</f>
        <v>0</v>
      </c>
      <c r="R2324" s="44" t="str">
        <f>IFERROR(ABS(E2324-'02_대상물건입력'!B11)/'02_대상물건입력'!B11,"")</f>
        <v/>
      </c>
      <c r="S2324" s="38" t="str">
        <f>IFERROR(ABS(J2324-'02_대상물건입력'!B10),"")</f>
        <v/>
      </c>
      <c r="T2324" s="38" t="str">
        <f>IFERROR(ABS('01_설정'!B4-F2324),"")</f>
        <v/>
      </c>
      <c r="U2324" s="38" t="str">
        <f>IFERROR(ABS(K2324-YEAR('02_대상물건입력'!B14)),"")</f>
        <v/>
      </c>
      <c r="V2324" s="38" t="str">
        <f>IF(B2324="","",IF(AND(E2324&gt;0,F2324&gt;0,H2324&gt;0,OR('04A_국토부원자료'!P2325="",'04A_국토부원자료'!P2325="-"),IF('01_설정'!B10=1,N2324=1,TRUE),R2324&lt;='01_설정'!B5,S2324&lt;='01_설정'!B6,T2324&lt;='01_설정'!B7,U2324&lt;='01_설정'!B8),"Y",""))</f>
        <v/>
      </c>
      <c r="W2324" s="40" t="str">
        <f>IF(V2324&lt;&gt;"Y","",MAX(0,(1-R2324/'01_설정'!B5))*'01_설정'!B14+MAX(0,(1-S2324/'01_설정'!B6))*'01_설정'!B15+MAX(0,(1-T2324/'01_설정'!B7))*'01_설정'!B16+MAX(0,(1-U2324/'01_설정'!B8))*'01_설정'!B17+O2324*'01_설정'!B11+Q2324*'01_설정'!B12+P2324*'01_설정'!B13)</f>
        <v/>
      </c>
      <c r="X2324" s="38" t="str">
        <f>IF(W2324="","",1+COUNTIFS($W$4:$W$3003,"&gt;"&amp;W2324)+COUNTIFS($W$4:W2324,W2324)-1)</f>
        <v/>
      </c>
    </row>
    <row r="2325" spans="1:24" ht="16.5">
      <c r="A2325" s="38" t="str">
        <f>IF('04A_국토부원자료'!A2326="","",ROW()-3)</f>
        <v/>
      </c>
      <c r="B2325" s="39">
        <f>IFERROR('04A_국토부원자료'!B2326,"")</f>
        <v>0</v>
      </c>
      <c r="C2325" s="39" t="str">
        <f>IF(B2325="","",IF('04A_국토부원자료'!C2326&lt;&gt;"",'04A_국토부원자료'!C2326,TRIM('04A_국토부원자료'!D2326&amp;IF('04A_국토부원자료'!E2326&lt;&gt;"","-"&amp;'04A_국토부원자료'!E2326,""))))</f>
        <v/>
      </c>
      <c r="D2325" s="39">
        <f>IFERROR('04A_국토부원자료'!F2326,"")</f>
        <v>0</v>
      </c>
      <c r="E2325" s="40" t="str">
        <f>IFERROR(VALUE(SUBSTITUTE('04A_국토부원자료'!G2326,",","")),"")</f>
        <v/>
      </c>
      <c r="F2325" s="41" t="str">
        <f>IFERROR(IF(AND('04A_국토부원자료'!H2326&lt;&gt;"",'04A_국토부원자료'!I2326&lt;&gt;""),DATE(INT(VALUE(SUBSTITUTE('04A_국토부원자료'!H2326,",",""))/100),MOD(VALUE(SUBSTITUTE('04A_국토부원자료'!H2326,",","")),100),VALUE(SUBSTITUTE('04A_국토부원자료'!I2326,",",""))),""),"")</f>
        <v/>
      </c>
      <c r="G2325" s="42" t="str">
        <f>IFERROR(VALUE(SUBSTITUTE('04A_국토부원자료'!J2326,",","")),"")</f>
        <v/>
      </c>
      <c r="H2325" s="43" t="str">
        <f t="shared" si="72"/>
        <v/>
      </c>
      <c r="I2325" s="43" t="str">
        <f t="shared" si="73"/>
        <v/>
      </c>
      <c r="J2325" s="38" t="str">
        <f>IFERROR(VALUE(SUBSTITUTE('04A_국토부원자료'!K2326,",","")),"")</f>
        <v/>
      </c>
      <c r="K2325" s="38" t="str">
        <f>IFERROR(VALUE(SUBSTITUTE('04A_국토부원자료'!N2326,",","")),"")</f>
        <v/>
      </c>
      <c r="L2325" s="39">
        <f>IFERROR('04A_국토부원자료'!O2326,"")</f>
        <v>0</v>
      </c>
      <c r="M2325" s="39">
        <f>IFERROR('04A_국토부원자료'!Q2326,"")</f>
        <v>0</v>
      </c>
      <c r="N2325" s="38">
        <f>IF(B2325="","",IF('02_대상물건입력'!B5="",1,IF(ISNUMBER(SEARCH('02_대상물건입력'!B5,B2325)),1,0)))</f>
        <v>0</v>
      </c>
      <c r="O2325" s="38">
        <f>IF(B2325="","",IF('02_대상물건입력'!B6="",1,IF(ISNUMBER(SEARCH('02_대상물건입력'!B6,B2325)),1,0)))</f>
        <v>0</v>
      </c>
      <c r="P2325" s="38">
        <f>IF(L2325="","",IF('02_대상물건입력'!B15="",0,IF(ISNUMBER(SEARCH('02_대상물건입력'!B15,L2325)),1,0)))</f>
        <v>0</v>
      </c>
      <c r="Q2325" s="38">
        <f>IF(D2325="","",IF('02_대상물건입력'!B8="",0,IF(ISNUMBER(SEARCH('02_대상물건입력'!B8,D2325)),1,0)))</f>
        <v>0</v>
      </c>
      <c r="R2325" s="44" t="str">
        <f>IFERROR(ABS(E2325-'02_대상물건입력'!B11)/'02_대상물건입력'!B11,"")</f>
        <v/>
      </c>
      <c r="S2325" s="38" t="str">
        <f>IFERROR(ABS(J2325-'02_대상물건입력'!B10),"")</f>
        <v/>
      </c>
      <c r="T2325" s="38" t="str">
        <f>IFERROR(ABS('01_설정'!B4-F2325),"")</f>
        <v/>
      </c>
      <c r="U2325" s="38" t="str">
        <f>IFERROR(ABS(K2325-YEAR('02_대상물건입력'!B14)),"")</f>
        <v/>
      </c>
      <c r="V2325" s="38" t="str">
        <f>IF(B2325="","",IF(AND(E2325&gt;0,F2325&gt;0,H2325&gt;0,OR('04A_국토부원자료'!P2326="",'04A_국토부원자료'!P2326="-"),IF('01_설정'!B10=1,N2325=1,TRUE),R2325&lt;='01_설정'!B5,S2325&lt;='01_설정'!B6,T2325&lt;='01_설정'!B7,U2325&lt;='01_설정'!B8),"Y",""))</f>
        <v/>
      </c>
      <c r="W2325" s="40" t="str">
        <f>IF(V2325&lt;&gt;"Y","",MAX(0,(1-R2325/'01_설정'!B5))*'01_설정'!B14+MAX(0,(1-S2325/'01_설정'!B6))*'01_설정'!B15+MAX(0,(1-T2325/'01_설정'!B7))*'01_설정'!B16+MAX(0,(1-U2325/'01_설정'!B8))*'01_설정'!B17+O2325*'01_설정'!B11+Q2325*'01_설정'!B12+P2325*'01_설정'!B13)</f>
        <v/>
      </c>
      <c r="X2325" s="38" t="str">
        <f>IF(W2325="","",1+COUNTIFS($W$4:$W$3003,"&gt;"&amp;W2325)+COUNTIFS($W$4:W2325,W2325)-1)</f>
        <v/>
      </c>
    </row>
    <row r="2326" spans="1:24" ht="16.5">
      <c r="A2326" s="38" t="str">
        <f>IF('04A_국토부원자료'!A2327="","",ROW()-3)</f>
        <v/>
      </c>
      <c r="B2326" s="39">
        <f>IFERROR('04A_국토부원자료'!B2327,"")</f>
        <v>0</v>
      </c>
      <c r="C2326" s="39" t="str">
        <f>IF(B2326="","",IF('04A_국토부원자료'!C2327&lt;&gt;"",'04A_국토부원자료'!C2327,TRIM('04A_국토부원자료'!D2327&amp;IF('04A_국토부원자료'!E2327&lt;&gt;"","-"&amp;'04A_국토부원자료'!E2327,""))))</f>
        <v/>
      </c>
      <c r="D2326" s="39">
        <f>IFERROR('04A_국토부원자료'!F2327,"")</f>
        <v>0</v>
      </c>
      <c r="E2326" s="40" t="str">
        <f>IFERROR(VALUE(SUBSTITUTE('04A_국토부원자료'!G2327,",","")),"")</f>
        <v/>
      </c>
      <c r="F2326" s="41" t="str">
        <f>IFERROR(IF(AND('04A_국토부원자료'!H2327&lt;&gt;"",'04A_국토부원자료'!I2327&lt;&gt;""),DATE(INT(VALUE(SUBSTITUTE('04A_국토부원자료'!H2327,",",""))/100),MOD(VALUE(SUBSTITUTE('04A_국토부원자료'!H2327,",","")),100),VALUE(SUBSTITUTE('04A_국토부원자료'!I2327,",",""))),""),"")</f>
        <v/>
      </c>
      <c r="G2326" s="42" t="str">
        <f>IFERROR(VALUE(SUBSTITUTE('04A_국토부원자료'!J2327,",","")),"")</f>
        <v/>
      </c>
      <c r="H2326" s="43" t="str">
        <f t="shared" si="72"/>
        <v/>
      </c>
      <c r="I2326" s="43" t="str">
        <f t="shared" si="73"/>
        <v/>
      </c>
      <c r="J2326" s="38" t="str">
        <f>IFERROR(VALUE(SUBSTITUTE('04A_국토부원자료'!K2327,",","")),"")</f>
        <v/>
      </c>
      <c r="K2326" s="38" t="str">
        <f>IFERROR(VALUE(SUBSTITUTE('04A_국토부원자료'!N2327,",","")),"")</f>
        <v/>
      </c>
      <c r="L2326" s="39">
        <f>IFERROR('04A_국토부원자료'!O2327,"")</f>
        <v>0</v>
      </c>
      <c r="M2326" s="39">
        <f>IFERROR('04A_국토부원자료'!Q2327,"")</f>
        <v>0</v>
      </c>
      <c r="N2326" s="38">
        <f>IF(B2326="","",IF('02_대상물건입력'!B5="",1,IF(ISNUMBER(SEARCH('02_대상물건입력'!B5,B2326)),1,0)))</f>
        <v>0</v>
      </c>
      <c r="O2326" s="38">
        <f>IF(B2326="","",IF('02_대상물건입력'!B6="",1,IF(ISNUMBER(SEARCH('02_대상물건입력'!B6,B2326)),1,0)))</f>
        <v>0</v>
      </c>
      <c r="P2326" s="38">
        <f>IF(L2326="","",IF('02_대상물건입력'!B15="",0,IF(ISNUMBER(SEARCH('02_대상물건입력'!B15,L2326)),1,0)))</f>
        <v>0</v>
      </c>
      <c r="Q2326" s="38">
        <f>IF(D2326="","",IF('02_대상물건입력'!B8="",0,IF(ISNUMBER(SEARCH('02_대상물건입력'!B8,D2326)),1,0)))</f>
        <v>0</v>
      </c>
      <c r="R2326" s="44" t="str">
        <f>IFERROR(ABS(E2326-'02_대상물건입력'!B11)/'02_대상물건입력'!B11,"")</f>
        <v/>
      </c>
      <c r="S2326" s="38" t="str">
        <f>IFERROR(ABS(J2326-'02_대상물건입력'!B10),"")</f>
        <v/>
      </c>
      <c r="T2326" s="38" t="str">
        <f>IFERROR(ABS('01_설정'!B4-F2326),"")</f>
        <v/>
      </c>
      <c r="U2326" s="38" t="str">
        <f>IFERROR(ABS(K2326-YEAR('02_대상물건입력'!B14)),"")</f>
        <v/>
      </c>
      <c r="V2326" s="38" t="str">
        <f>IF(B2326="","",IF(AND(E2326&gt;0,F2326&gt;0,H2326&gt;0,OR('04A_국토부원자료'!P2327="",'04A_국토부원자료'!P2327="-"),IF('01_설정'!B10=1,N2326=1,TRUE),R2326&lt;='01_설정'!B5,S2326&lt;='01_설정'!B6,T2326&lt;='01_설정'!B7,U2326&lt;='01_설정'!B8),"Y",""))</f>
        <v/>
      </c>
      <c r="W2326" s="40" t="str">
        <f>IF(V2326&lt;&gt;"Y","",MAX(0,(1-R2326/'01_설정'!B5))*'01_설정'!B14+MAX(0,(1-S2326/'01_설정'!B6))*'01_설정'!B15+MAX(0,(1-T2326/'01_설정'!B7))*'01_설정'!B16+MAX(0,(1-U2326/'01_설정'!B8))*'01_설정'!B17+O2326*'01_설정'!B11+Q2326*'01_설정'!B12+P2326*'01_설정'!B13)</f>
        <v/>
      </c>
      <c r="X2326" s="38" t="str">
        <f>IF(W2326="","",1+COUNTIFS($W$4:$W$3003,"&gt;"&amp;W2326)+COUNTIFS($W$4:W2326,W2326)-1)</f>
        <v/>
      </c>
    </row>
    <row r="2327" spans="1:24" ht="16.5">
      <c r="A2327" s="38" t="str">
        <f>IF('04A_국토부원자료'!A2328="","",ROW()-3)</f>
        <v/>
      </c>
      <c r="B2327" s="39">
        <f>IFERROR('04A_국토부원자료'!B2328,"")</f>
        <v>0</v>
      </c>
      <c r="C2327" s="39" t="str">
        <f>IF(B2327="","",IF('04A_국토부원자료'!C2328&lt;&gt;"",'04A_국토부원자료'!C2328,TRIM('04A_국토부원자료'!D2328&amp;IF('04A_국토부원자료'!E2328&lt;&gt;"","-"&amp;'04A_국토부원자료'!E2328,""))))</f>
        <v/>
      </c>
      <c r="D2327" s="39">
        <f>IFERROR('04A_국토부원자료'!F2328,"")</f>
        <v>0</v>
      </c>
      <c r="E2327" s="40" t="str">
        <f>IFERROR(VALUE(SUBSTITUTE('04A_국토부원자료'!G2328,",","")),"")</f>
        <v/>
      </c>
      <c r="F2327" s="41" t="str">
        <f>IFERROR(IF(AND('04A_국토부원자료'!H2328&lt;&gt;"",'04A_국토부원자료'!I2328&lt;&gt;""),DATE(INT(VALUE(SUBSTITUTE('04A_국토부원자료'!H2328,",",""))/100),MOD(VALUE(SUBSTITUTE('04A_국토부원자료'!H2328,",","")),100),VALUE(SUBSTITUTE('04A_국토부원자료'!I2328,",",""))),""),"")</f>
        <v/>
      </c>
      <c r="G2327" s="42" t="str">
        <f>IFERROR(VALUE(SUBSTITUTE('04A_국토부원자료'!J2328,",","")),"")</f>
        <v/>
      </c>
      <c r="H2327" s="43" t="str">
        <f t="shared" si="72"/>
        <v/>
      </c>
      <c r="I2327" s="43" t="str">
        <f t="shared" si="73"/>
        <v/>
      </c>
      <c r="J2327" s="38" t="str">
        <f>IFERROR(VALUE(SUBSTITUTE('04A_국토부원자료'!K2328,",","")),"")</f>
        <v/>
      </c>
      <c r="K2327" s="38" t="str">
        <f>IFERROR(VALUE(SUBSTITUTE('04A_국토부원자료'!N2328,",","")),"")</f>
        <v/>
      </c>
      <c r="L2327" s="39">
        <f>IFERROR('04A_국토부원자료'!O2328,"")</f>
        <v>0</v>
      </c>
      <c r="M2327" s="39">
        <f>IFERROR('04A_국토부원자료'!Q2328,"")</f>
        <v>0</v>
      </c>
      <c r="N2327" s="38">
        <f>IF(B2327="","",IF('02_대상물건입력'!B5="",1,IF(ISNUMBER(SEARCH('02_대상물건입력'!B5,B2327)),1,0)))</f>
        <v>0</v>
      </c>
      <c r="O2327" s="38">
        <f>IF(B2327="","",IF('02_대상물건입력'!B6="",1,IF(ISNUMBER(SEARCH('02_대상물건입력'!B6,B2327)),1,0)))</f>
        <v>0</v>
      </c>
      <c r="P2327" s="38">
        <f>IF(L2327="","",IF('02_대상물건입력'!B15="",0,IF(ISNUMBER(SEARCH('02_대상물건입력'!B15,L2327)),1,0)))</f>
        <v>0</v>
      </c>
      <c r="Q2327" s="38">
        <f>IF(D2327="","",IF('02_대상물건입력'!B8="",0,IF(ISNUMBER(SEARCH('02_대상물건입력'!B8,D2327)),1,0)))</f>
        <v>0</v>
      </c>
      <c r="R2327" s="44" t="str">
        <f>IFERROR(ABS(E2327-'02_대상물건입력'!B11)/'02_대상물건입력'!B11,"")</f>
        <v/>
      </c>
      <c r="S2327" s="38" t="str">
        <f>IFERROR(ABS(J2327-'02_대상물건입력'!B10),"")</f>
        <v/>
      </c>
      <c r="T2327" s="38" t="str">
        <f>IFERROR(ABS('01_설정'!B4-F2327),"")</f>
        <v/>
      </c>
      <c r="U2327" s="38" t="str">
        <f>IFERROR(ABS(K2327-YEAR('02_대상물건입력'!B14)),"")</f>
        <v/>
      </c>
      <c r="V2327" s="38" t="str">
        <f>IF(B2327="","",IF(AND(E2327&gt;0,F2327&gt;0,H2327&gt;0,OR('04A_국토부원자료'!P2328="",'04A_국토부원자료'!P2328="-"),IF('01_설정'!B10=1,N2327=1,TRUE),R2327&lt;='01_설정'!B5,S2327&lt;='01_설정'!B6,T2327&lt;='01_설정'!B7,U2327&lt;='01_설정'!B8),"Y",""))</f>
        <v/>
      </c>
      <c r="W2327" s="40" t="str">
        <f>IF(V2327&lt;&gt;"Y","",MAX(0,(1-R2327/'01_설정'!B5))*'01_설정'!B14+MAX(0,(1-S2327/'01_설정'!B6))*'01_설정'!B15+MAX(0,(1-T2327/'01_설정'!B7))*'01_설정'!B16+MAX(0,(1-U2327/'01_설정'!B8))*'01_설정'!B17+O2327*'01_설정'!B11+Q2327*'01_설정'!B12+P2327*'01_설정'!B13)</f>
        <v/>
      </c>
      <c r="X2327" s="38" t="str">
        <f>IF(W2327="","",1+COUNTIFS($W$4:$W$3003,"&gt;"&amp;W2327)+COUNTIFS($W$4:W2327,W2327)-1)</f>
        <v/>
      </c>
    </row>
    <row r="2328" spans="1:24" ht="16.5">
      <c r="A2328" s="38" t="str">
        <f>IF('04A_국토부원자료'!A2329="","",ROW()-3)</f>
        <v/>
      </c>
      <c r="B2328" s="39">
        <f>IFERROR('04A_국토부원자료'!B2329,"")</f>
        <v>0</v>
      </c>
      <c r="C2328" s="39" t="str">
        <f>IF(B2328="","",IF('04A_국토부원자료'!C2329&lt;&gt;"",'04A_국토부원자료'!C2329,TRIM('04A_국토부원자료'!D2329&amp;IF('04A_국토부원자료'!E2329&lt;&gt;"","-"&amp;'04A_국토부원자료'!E2329,""))))</f>
        <v/>
      </c>
      <c r="D2328" s="39">
        <f>IFERROR('04A_국토부원자료'!F2329,"")</f>
        <v>0</v>
      </c>
      <c r="E2328" s="40" t="str">
        <f>IFERROR(VALUE(SUBSTITUTE('04A_국토부원자료'!G2329,",","")),"")</f>
        <v/>
      </c>
      <c r="F2328" s="41" t="str">
        <f>IFERROR(IF(AND('04A_국토부원자료'!H2329&lt;&gt;"",'04A_국토부원자료'!I2329&lt;&gt;""),DATE(INT(VALUE(SUBSTITUTE('04A_국토부원자료'!H2329,",",""))/100),MOD(VALUE(SUBSTITUTE('04A_국토부원자료'!H2329,",","")),100),VALUE(SUBSTITUTE('04A_국토부원자료'!I2329,",",""))),""),"")</f>
        <v/>
      </c>
      <c r="G2328" s="42" t="str">
        <f>IFERROR(VALUE(SUBSTITUTE('04A_국토부원자료'!J2329,",","")),"")</f>
        <v/>
      </c>
      <c r="H2328" s="43" t="str">
        <f t="shared" si="72"/>
        <v/>
      </c>
      <c r="I2328" s="43" t="str">
        <f t="shared" si="73"/>
        <v/>
      </c>
      <c r="J2328" s="38" t="str">
        <f>IFERROR(VALUE(SUBSTITUTE('04A_국토부원자료'!K2329,",","")),"")</f>
        <v/>
      </c>
      <c r="K2328" s="38" t="str">
        <f>IFERROR(VALUE(SUBSTITUTE('04A_국토부원자료'!N2329,",","")),"")</f>
        <v/>
      </c>
      <c r="L2328" s="39">
        <f>IFERROR('04A_국토부원자료'!O2329,"")</f>
        <v>0</v>
      </c>
      <c r="M2328" s="39">
        <f>IFERROR('04A_국토부원자료'!Q2329,"")</f>
        <v>0</v>
      </c>
      <c r="N2328" s="38">
        <f>IF(B2328="","",IF('02_대상물건입력'!B5="",1,IF(ISNUMBER(SEARCH('02_대상물건입력'!B5,B2328)),1,0)))</f>
        <v>0</v>
      </c>
      <c r="O2328" s="38">
        <f>IF(B2328="","",IF('02_대상물건입력'!B6="",1,IF(ISNUMBER(SEARCH('02_대상물건입력'!B6,B2328)),1,0)))</f>
        <v>0</v>
      </c>
      <c r="P2328" s="38">
        <f>IF(L2328="","",IF('02_대상물건입력'!B15="",0,IF(ISNUMBER(SEARCH('02_대상물건입력'!B15,L2328)),1,0)))</f>
        <v>0</v>
      </c>
      <c r="Q2328" s="38">
        <f>IF(D2328="","",IF('02_대상물건입력'!B8="",0,IF(ISNUMBER(SEARCH('02_대상물건입력'!B8,D2328)),1,0)))</f>
        <v>0</v>
      </c>
      <c r="R2328" s="44" t="str">
        <f>IFERROR(ABS(E2328-'02_대상물건입력'!B11)/'02_대상물건입력'!B11,"")</f>
        <v/>
      </c>
      <c r="S2328" s="38" t="str">
        <f>IFERROR(ABS(J2328-'02_대상물건입력'!B10),"")</f>
        <v/>
      </c>
      <c r="T2328" s="38" t="str">
        <f>IFERROR(ABS('01_설정'!B4-F2328),"")</f>
        <v/>
      </c>
      <c r="U2328" s="38" t="str">
        <f>IFERROR(ABS(K2328-YEAR('02_대상물건입력'!B14)),"")</f>
        <v/>
      </c>
      <c r="V2328" s="38" t="str">
        <f>IF(B2328="","",IF(AND(E2328&gt;0,F2328&gt;0,H2328&gt;0,OR('04A_국토부원자료'!P2329="",'04A_국토부원자료'!P2329="-"),IF('01_설정'!B10=1,N2328=1,TRUE),R2328&lt;='01_설정'!B5,S2328&lt;='01_설정'!B6,T2328&lt;='01_설정'!B7,U2328&lt;='01_설정'!B8),"Y",""))</f>
        <v/>
      </c>
      <c r="W2328" s="40" t="str">
        <f>IF(V2328&lt;&gt;"Y","",MAX(0,(1-R2328/'01_설정'!B5))*'01_설정'!B14+MAX(0,(1-S2328/'01_설정'!B6))*'01_설정'!B15+MAX(0,(1-T2328/'01_설정'!B7))*'01_설정'!B16+MAX(0,(1-U2328/'01_설정'!B8))*'01_설정'!B17+O2328*'01_설정'!B11+Q2328*'01_설정'!B12+P2328*'01_설정'!B13)</f>
        <v/>
      </c>
      <c r="X2328" s="38" t="str">
        <f>IF(W2328="","",1+COUNTIFS($W$4:$W$3003,"&gt;"&amp;W2328)+COUNTIFS($W$4:W2328,W2328)-1)</f>
        <v/>
      </c>
    </row>
    <row r="2329" spans="1:24" ht="16.5">
      <c r="A2329" s="38" t="str">
        <f>IF('04A_국토부원자료'!A2330="","",ROW()-3)</f>
        <v/>
      </c>
      <c r="B2329" s="39">
        <f>IFERROR('04A_국토부원자료'!B2330,"")</f>
        <v>0</v>
      </c>
      <c r="C2329" s="39" t="str">
        <f>IF(B2329="","",IF('04A_국토부원자료'!C2330&lt;&gt;"",'04A_국토부원자료'!C2330,TRIM('04A_국토부원자료'!D2330&amp;IF('04A_국토부원자료'!E2330&lt;&gt;"","-"&amp;'04A_국토부원자료'!E2330,""))))</f>
        <v/>
      </c>
      <c r="D2329" s="39">
        <f>IFERROR('04A_국토부원자료'!F2330,"")</f>
        <v>0</v>
      </c>
      <c r="E2329" s="40" t="str">
        <f>IFERROR(VALUE(SUBSTITUTE('04A_국토부원자료'!G2330,",","")),"")</f>
        <v/>
      </c>
      <c r="F2329" s="41" t="str">
        <f>IFERROR(IF(AND('04A_국토부원자료'!H2330&lt;&gt;"",'04A_국토부원자료'!I2330&lt;&gt;""),DATE(INT(VALUE(SUBSTITUTE('04A_국토부원자료'!H2330,",",""))/100),MOD(VALUE(SUBSTITUTE('04A_국토부원자료'!H2330,",","")),100),VALUE(SUBSTITUTE('04A_국토부원자료'!I2330,",",""))),""),"")</f>
        <v/>
      </c>
      <c r="G2329" s="42" t="str">
        <f>IFERROR(VALUE(SUBSTITUTE('04A_국토부원자료'!J2330,",","")),"")</f>
        <v/>
      </c>
      <c r="H2329" s="43" t="str">
        <f t="shared" si="72"/>
        <v/>
      </c>
      <c r="I2329" s="43" t="str">
        <f t="shared" si="73"/>
        <v/>
      </c>
      <c r="J2329" s="38" t="str">
        <f>IFERROR(VALUE(SUBSTITUTE('04A_국토부원자료'!K2330,",","")),"")</f>
        <v/>
      </c>
      <c r="K2329" s="38" t="str">
        <f>IFERROR(VALUE(SUBSTITUTE('04A_국토부원자료'!N2330,",","")),"")</f>
        <v/>
      </c>
      <c r="L2329" s="39">
        <f>IFERROR('04A_국토부원자료'!O2330,"")</f>
        <v>0</v>
      </c>
      <c r="M2329" s="39">
        <f>IFERROR('04A_국토부원자료'!Q2330,"")</f>
        <v>0</v>
      </c>
      <c r="N2329" s="38">
        <f>IF(B2329="","",IF('02_대상물건입력'!B5="",1,IF(ISNUMBER(SEARCH('02_대상물건입력'!B5,B2329)),1,0)))</f>
        <v>0</v>
      </c>
      <c r="O2329" s="38">
        <f>IF(B2329="","",IF('02_대상물건입력'!B6="",1,IF(ISNUMBER(SEARCH('02_대상물건입력'!B6,B2329)),1,0)))</f>
        <v>0</v>
      </c>
      <c r="P2329" s="38">
        <f>IF(L2329="","",IF('02_대상물건입력'!B15="",0,IF(ISNUMBER(SEARCH('02_대상물건입력'!B15,L2329)),1,0)))</f>
        <v>0</v>
      </c>
      <c r="Q2329" s="38">
        <f>IF(D2329="","",IF('02_대상물건입력'!B8="",0,IF(ISNUMBER(SEARCH('02_대상물건입력'!B8,D2329)),1,0)))</f>
        <v>0</v>
      </c>
      <c r="R2329" s="44" t="str">
        <f>IFERROR(ABS(E2329-'02_대상물건입력'!B11)/'02_대상물건입력'!B11,"")</f>
        <v/>
      </c>
      <c r="S2329" s="38" t="str">
        <f>IFERROR(ABS(J2329-'02_대상물건입력'!B10),"")</f>
        <v/>
      </c>
      <c r="T2329" s="38" t="str">
        <f>IFERROR(ABS('01_설정'!B4-F2329),"")</f>
        <v/>
      </c>
      <c r="U2329" s="38" t="str">
        <f>IFERROR(ABS(K2329-YEAR('02_대상물건입력'!B14)),"")</f>
        <v/>
      </c>
      <c r="V2329" s="38" t="str">
        <f>IF(B2329="","",IF(AND(E2329&gt;0,F2329&gt;0,H2329&gt;0,OR('04A_국토부원자료'!P2330="",'04A_국토부원자료'!P2330="-"),IF('01_설정'!B10=1,N2329=1,TRUE),R2329&lt;='01_설정'!B5,S2329&lt;='01_설정'!B6,T2329&lt;='01_설정'!B7,U2329&lt;='01_설정'!B8),"Y",""))</f>
        <v/>
      </c>
      <c r="W2329" s="40" t="str">
        <f>IF(V2329&lt;&gt;"Y","",MAX(0,(1-R2329/'01_설정'!B5))*'01_설정'!B14+MAX(0,(1-S2329/'01_설정'!B6))*'01_설정'!B15+MAX(0,(1-T2329/'01_설정'!B7))*'01_설정'!B16+MAX(0,(1-U2329/'01_설정'!B8))*'01_설정'!B17+O2329*'01_설정'!B11+Q2329*'01_설정'!B12+P2329*'01_설정'!B13)</f>
        <v/>
      </c>
      <c r="X2329" s="38" t="str">
        <f>IF(W2329="","",1+COUNTIFS($W$4:$W$3003,"&gt;"&amp;W2329)+COUNTIFS($W$4:W2329,W2329)-1)</f>
        <v/>
      </c>
    </row>
    <row r="2330" spans="1:24" ht="16.5">
      <c r="A2330" s="38" t="str">
        <f>IF('04A_국토부원자료'!A2331="","",ROW()-3)</f>
        <v/>
      </c>
      <c r="B2330" s="39">
        <f>IFERROR('04A_국토부원자료'!B2331,"")</f>
        <v>0</v>
      </c>
      <c r="C2330" s="39" t="str">
        <f>IF(B2330="","",IF('04A_국토부원자료'!C2331&lt;&gt;"",'04A_국토부원자료'!C2331,TRIM('04A_국토부원자료'!D2331&amp;IF('04A_국토부원자료'!E2331&lt;&gt;"","-"&amp;'04A_국토부원자료'!E2331,""))))</f>
        <v/>
      </c>
      <c r="D2330" s="39">
        <f>IFERROR('04A_국토부원자료'!F2331,"")</f>
        <v>0</v>
      </c>
      <c r="E2330" s="40" t="str">
        <f>IFERROR(VALUE(SUBSTITUTE('04A_국토부원자료'!G2331,",","")),"")</f>
        <v/>
      </c>
      <c r="F2330" s="41" t="str">
        <f>IFERROR(IF(AND('04A_국토부원자료'!H2331&lt;&gt;"",'04A_국토부원자료'!I2331&lt;&gt;""),DATE(INT(VALUE(SUBSTITUTE('04A_국토부원자료'!H2331,",",""))/100),MOD(VALUE(SUBSTITUTE('04A_국토부원자료'!H2331,",","")),100),VALUE(SUBSTITUTE('04A_국토부원자료'!I2331,",",""))),""),"")</f>
        <v/>
      </c>
      <c r="G2330" s="42" t="str">
        <f>IFERROR(VALUE(SUBSTITUTE('04A_국토부원자료'!J2331,",","")),"")</f>
        <v/>
      </c>
      <c r="H2330" s="43" t="str">
        <f t="shared" si="72"/>
        <v/>
      </c>
      <c r="I2330" s="43" t="str">
        <f t="shared" si="73"/>
        <v/>
      </c>
      <c r="J2330" s="38" t="str">
        <f>IFERROR(VALUE(SUBSTITUTE('04A_국토부원자료'!K2331,",","")),"")</f>
        <v/>
      </c>
      <c r="K2330" s="38" t="str">
        <f>IFERROR(VALUE(SUBSTITUTE('04A_국토부원자료'!N2331,",","")),"")</f>
        <v/>
      </c>
      <c r="L2330" s="39">
        <f>IFERROR('04A_국토부원자료'!O2331,"")</f>
        <v>0</v>
      </c>
      <c r="M2330" s="39">
        <f>IFERROR('04A_국토부원자료'!Q2331,"")</f>
        <v>0</v>
      </c>
      <c r="N2330" s="38">
        <f>IF(B2330="","",IF('02_대상물건입력'!B5="",1,IF(ISNUMBER(SEARCH('02_대상물건입력'!B5,B2330)),1,0)))</f>
        <v>0</v>
      </c>
      <c r="O2330" s="38">
        <f>IF(B2330="","",IF('02_대상물건입력'!B6="",1,IF(ISNUMBER(SEARCH('02_대상물건입력'!B6,B2330)),1,0)))</f>
        <v>0</v>
      </c>
      <c r="P2330" s="38">
        <f>IF(L2330="","",IF('02_대상물건입력'!B15="",0,IF(ISNUMBER(SEARCH('02_대상물건입력'!B15,L2330)),1,0)))</f>
        <v>0</v>
      </c>
      <c r="Q2330" s="38">
        <f>IF(D2330="","",IF('02_대상물건입력'!B8="",0,IF(ISNUMBER(SEARCH('02_대상물건입력'!B8,D2330)),1,0)))</f>
        <v>0</v>
      </c>
      <c r="R2330" s="44" t="str">
        <f>IFERROR(ABS(E2330-'02_대상물건입력'!B11)/'02_대상물건입력'!B11,"")</f>
        <v/>
      </c>
      <c r="S2330" s="38" t="str">
        <f>IFERROR(ABS(J2330-'02_대상물건입력'!B10),"")</f>
        <v/>
      </c>
      <c r="T2330" s="38" t="str">
        <f>IFERROR(ABS('01_설정'!B4-F2330),"")</f>
        <v/>
      </c>
      <c r="U2330" s="38" t="str">
        <f>IFERROR(ABS(K2330-YEAR('02_대상물건입력'!B14)),"")</f>
        <v/>
      </c>
      <c r="V2330" s="38" t="str">
        <f>IF(B2330="","",IF(AND(E2330&gt;0,F2330&gt;0,H2330&gt;0,OR('04A_국토부원자료'!P2331="",'04A_국토부원자료'!P2331="-"),IF('01_설정'!B10=1,N2330=1,TRUE),R2330&lt;='01_설정'!B5,S2330&lt;='01_설정'!B6,T2330&lt;='01_설정'!B7,U2330&lt;='01_설정'!B8),"Y",""))</f>
        <v/>
      </c>
      <c r="W2330" s="40" t="str">
        <f>IF(V2330&lt;&gt;"Y","",MAX(0,(1-R2330/'01_설정'!B5))*'01_설정'!B14+MAX(0,(1-S2330/'01_설정'!B6))*'01_설정'!B15+MAX(0,(1-T2330/'01_설정'!B7))*'01_설정'!B16+MAX(0,(1-U2330/'01_설정'!B8))*'01_설정'!B17+O2330*'01_설정'!B11+Q2330*'01_설정'!B12+P2330*'01_설정'!B13)</f>
        <v/>
      </c>
      <c r="X2330" s="38" t="str">
        <f>IF(W2330="","",1+COUNTIFS($W$4:$W$3003,"&gt;"&amp;W2330)+COUNTIFS($W$4:W2330,W2330)-1)</f>
        <v/>
      </c>
    </row>
    <row r="2331" spans="1:24" ht="16.5">
      <c r="A2331" s="38" t="str">
        <f>IF('04A_국토부원자료'!A2332="","",ROW()-3)</f>
        <v/>
      </c>
      <c r="B2331" s="39">
        <f>IFERROR('04A_국토부원자료'!B2332,"")</f>
        <v>0</v>
      </c>
      <c r="C2331" s="39" t="str">
        <f>IF(B2331="","",IF('04A_국토부원자료'!C2332&lt;&gt;"",'04A_국토부원자료'!C2332,TRIM('04A_국토부원자료'!D2332&amp;IF('04A_국토부원자료'!E2332&lt;&gt;"","-"&amp;'04A_국토부원자료'!E2332,""))))</f>
        <v/>
      </c>
      <c r="D2331" s="39">
        <f>IFERROR('04A_국토부원자료'!F2332,"")</f>
        <v>0</v>
      </c>
      <c r="E2331" s="40" t="str">
        <f>IFERROR(VALUE(SUBSTITUTE('04A_국토부원자료'!G2332,",","")),"")</f>
        <v/>
      </c>
      <c r="F2331" s="41" t="str">
        <f>IFERROR(IF(AND('04A_국토부원자료'!H2332&lt;&gt;"",'04A_국토부원자료'!I2332&lt;&gt;""),DATE(INT(VALUE(SUBSTITUTE('04A_국토부원자료'!H2332,",",""))/100),MOD(VALUE(SUBSTITUTE('04A_국토부원자료'!H2332,",","")),100),VALUE(SUBSTITUTE('04A_국토부원자료'!I2332,",",""))),""),"")</f>
        <v/>
      </c>
      <c r="G2331" s="42" t="str">
        <f>IFERROR(VALUE(SUBSTITUTE('04A_국토부원자료'!J2332,",","")),"")</f>
        <v/>
      </c>
      <c r="H2331" s="43" t="str">
        <f t="shared" si="72"/>
        <v/>
      </c>
      <c r="I2331" s="43" t="str">
        <f t="shared" si="73"/>
        <v/>
      </c>
      <c r="J2331" s="38" t="str">
        <f>IFERROR(VALUE(SUBSTITUTE('04A_국토부원자료'!K2332,",","")),"")</f>
        <v/>
      </c>
      <c r="K2331" s="38" t="str">
        <f>IFERROR(VALUE(SUBSTITUTE('04A_국토부원자료'!N2332,",","")),"")</f>
        <v/>
      </c>
      <c r="L2331" s="39">
        <f>IFERROR('04A_국토부원자료'!O2332,"")</f>
        <v>0</v>
      </c>
      <c r="M2331" s="39">
        <f>IFERROR('04A_국토부원자료'!Q2332,"")</f>
        <v>0</v>
      </c>
      <c r="N2331" s="38">
        <f>IF(B2331="","",IF('02_대상물건입력'!B5="",1,IF(ISNUMBER(SEARCH('02_대상물건입력'!B5,B2331)),1,0)))</f>
        <v>0</v>
      </c>
      <c r="O2331" s="38">
        <f>IF(B2331="","",IF('02_대상물건입력'!B6="",1,IF(ISNUMBER(SEARCH('02_대상물건입력'!B6,B2331)),1,0)))</f>
        <v>0</v>
      </c>
      <c r="P2331" s="38">
        <f>IF(L2331="","",IF('02_대상물건입력'!B15="",0,IF(ISNUMBER(SEARCH('02_대상물건입력'!B15,L2331)),1,0)))</f>
        <v>0</v>
      </c>
      <c r="Q2331" s="38">
        <f>IF(D2331="","",IF('02_대상물건입력'!B8="",0,IF(ISNUMBER(SEARCH('02_대상물건입력'!B8,D2331)),1,0)))</f>
        <v>0</v>
      </c>
      <c r="R2331" s="44" t="str">
        <f>IFERROR(ABS(E2331-'02_대상물건입력'!B11)/'02_대상물건입력'!B11,"")</f>
        <v/>
      </c>
      <c r="S2331" s="38" t="str">
        <f>IFERROR(ABS(J2331-'02_대상물건입력'!B10),"")</f>
        <v/>
      </c>
      <c r="T2331" s="38" t="str">
        <f>IFERROR(ABS('01_설정'!B4-F2331),"")</f>
        <v/>
      </c>
      <c r="U2331" s="38" t="str">
        <f>IFERROR(ABS(K2331-YEAR('02_대상물건입력'!B14)),"")</f>
        <v/>
      </c>
      <c r="V2331" s="38" t="str">
        <f>IF(B2331="","",IF(AND(E2331&gt;0,F2331&gt;0,H2331&gt;0,OR('04A_국토부원자료'!P2332="",'04A_국토부원자료'!P2332="-"),IF('01_설정'!B10=1,N2331=1,TRUE),R2331&lt;='01_설정'!B5,S2331&lt;='01_설정'!B6,T2331&lt;='01_설정'!B7,U2331&lt;='01_설정'!B8),"Y",""))</f>
        <v/>
      </c>
      <c r="W2331" s="40" t="str">
        <f>IF(V2331&lt;&gt;"Y","",MAX(0,(1-R2331/'01_설정'!B5))*'01_설정'!B14+MAX(0,(1-S2331/'01_설정'!B6))*'01_설정'!B15+MAX(0,(1-T2331/'01_설정'!B7))*'01_설정'!B16+MAX(0,(1-U2331/'01_설정'!B8))*'01_설정'!B17+O2331*'01_설정'!B11+Q2331*'01_설정'!B12+P2331*'01_설정'!B13)</f>
        <v/>
      </c>
      <c r="X2331" s="38" t="str">
        <f>IF(W2331="","",1+COUNTIFS($W$4:$W$3003,"&gt;"&amp;W2331)+COUNTIFS($W$4:W2331,W2331)-1)</f>
        <v/>
      </c>
    </row>
    <row r="2332" spans="1:24" ht="16.5">
      <c r="A2332" s="38" t="str">
        <f>IF('04A_국토부원자료'!A2333="","",ROW()-3)</f>
        <v/>
      </c>
      <c r="B2332" s="39">
        <f>IFERROR('04A_국토부원자료'!B2333,"")</f>
        <v>0</v>
      </c>
      <c r="C2332" s="39" t="str">
        <f>IF(B2332="","",IF('04A_국토부원자료'!C2333&lt;&gt;"",'04A_국토부원자료'!C2333,TRIM('04A_국토부원자료'!D2333&amp;IF('04A_국토부원자료'!E2333&lt;&gt;"","-"&amp;'04A_국토부원자료'!E2333,""))))</f>
        <v/>
      </c>
      <c r="D2332" s="39">
        <f>IFERROR('04A_국토부원자료'!F2333,"")</f>
        <v>0</v>
      </c>
      <c r="E2332" s="40" t="str">
        <f>IFERROR(VALUE(SUBSTITUTE('04A_국토부원자료'!G2333,",","")),"")</f>
        <v/>
      </c>
      <c r="F2332" s="41" t="str">
        <f>IFERROR(IF(AND('04A_국토부원자료'!H2333&lt;&gt;"",'04A_국토부원자료'!I2333&lt;&gt;""),DATE(INT(VALUE(SUBSTITUTE('04A_국토부원자료'!H2333,",",""))/100),MOD(VALUE(SUBSTITUTE('04A_국토부원자료'!H2333,",","")),100),VALUE(SUBSTITUTE('04A_국토부원자료'!I2333,",",""))),""),"")</f>
        <v/>
      </c>
      <c r="G2332" s="42" t="str">
        <f>IFERROR(VALUE(SUBSTITUTE('04A_국토부원자료'!J2333,",","")),"")</f>
        <v/>
      </c>
      <c r="H2332" s="43" t="str">
        <f t="shared" si="72"/>
        <v/>
      </c>
      <c r="I2332" s="43" t="str">
        <f t="shared" si="73"/>
        <v/>
      </c>
      <c r="J2332" s="38" t="str">
        <f>IFERROR(VALUE(SUBSTITUTE('04A_국토부원자료'!K2333,",","")),"")</f>
        <v/>
      </c>
      <c r="K2332" s="38" t="str">
        <f>IFERROR(VALUE(SUBSTITUTE('04A_국토부원자료'!N2333,",","")),"")</f>
        <v/>
      </c>
      <c r="L2332" s="39">
        <f>IFERROR('04A_국토부원자료'!O2333,"")</f>
        <v>0</v>
      </c>
      <c r="M2332" s="39">
        <f>IFERROR('04A_국토부원자료'!Q2333,"")</f>
        <v>0</v>
      </c>
      <c r="N2332" s="38">
        <f>IF(B2332="","",IF('02_대상물건입력'!B5="",1,IF(ISNUMBER(SEARCH('02_대상물건입력'!B5,B2332)),1,0)))</f>
        <v>0</v>
      </c>
      <c r="O2332" s="38">
        <f>IF(B2332="","",IF('02_대상물건입력'!B6="",1,IF(ISNUMBER(SEARCH('02_대상물건입력'!B6,B2332)),1,0)))</f>
        <v>0</v>
      </c>
      <c r="P2332" s="38">
        <f>IF(L2332="","",IF('02_대상물건입력'!B15="",0,IF(ISNUMBER(SEARCH('02_대상물건입력'!B15,L2332)),1,0)))</f>
        <v>0</v>
      </c>
      <c r="Q2332" s="38">
        <f>IF(D2332="","",IF('02_대상물건입력'!B8="",0,IF(ISNUMBER(SEARCH('02_대상물건입력'!B8,D2332)),1,0)))</f>
        <v>0</v>
      </c>
      <c r="R2332" s="44" t="str">
        <f>IFERROR(ABS(E2332-'02_대상물건입력'!B11)/'02_대상물건입력'!B11,"")</f>
        <v/>
      </c>
      <c r="S2332" s="38" t="str">
        <f>IFERROR(ABS(J2332-'02_대상물건입력'!B10),"")</f>
        <v/>
      </c>
      <c r="T2332" s="38" t="str">
        <f>IFERROR(ABS('01_설정'!B4-F2332),"")</f>
        <v/>
      </c>
      <c r="U2332" s="38" t="str">
        <f>IFERROR(ABS(K2332-YEAR('02_대상물건입력'!B14)),"")</f>
        <v/>
      </c>
      <c r="V2332" s="38" t="str">
        <f>IF(B2332="","",IF(AND(E2332&gt;0,F2332&gt;0,H2332&gt;0,OR('04A_국토부원자료'!P2333="",'04A_국토부원자료'!P2333="-"),IF('01_설정'!B10=1,N2332=1,TRUE),R2332&lt;='01_설정'!B5,S2332&lt;='01_설정'!B6,T2332&lt;='01_설정'!B7,U2332&lt;='01_설정'!B8),"Y",""))</f>
        <v/>
      </c>
      <c r="W2332" s="40" t="str">
        <f>IF(V2332&lt;&gt;"Y","",MAX(0,(1-R2332/'01_설정'!B5))*'01_설정'!B14+MAX(0,(1-S2332/'01_설정'!B6))*'01_설정'!B15+MAX(0,(1-T2332/'01_설정'!B7))*'01_설정'!B16+MAX(0,(1-U2332/'01_설정'!B8))*'01_설정'!B17+O2332*'01_설정'!B11+Q2332*'01_설정'!B12+P2332*'01_설정'!B13)</f>
        <v/>
      </c>
      <c r="X2332" s="38" t="str">
        <f>IF(W2332="","",1+COUNTIFS($W$4:$W$3003,"&gt;"&amp;W2332)+COUNTIFS($W$4:W2332,W2332)-1)</f>
        <v/>
      </c>
    </row>
    <row r="2333" spans="1:24" ht="16.5">
      <c r="A2333" s="38" t="str">
        <f>IF('04A_국토부원자료'!A2334="","",ROW()-3)</f>
        <v/>
      </c>
      <c r="B2333" s="39">
        <f>IFERROR('04A_국토부원자료'!B2334,"")</f>
        <v>0</v>
      </c>
      <c r="C2333" s="39" t="str">
        <f>IF(B2333="","",IF('04A_국토부원자료'!C2334&lt;&gt;"",'04A_국토부원자료'!C2334,TRIM('04A_국토부원자료'!D2334&amp;IF('04A_국토부원자료'!E2334&lt;&gt;"","-"&amp;'04A_국토부원자료'!E2334,""))))</f>
        <v/>
      </c>
      <c r="D2333" s="39">
        <f>IFERROR('04A_국토부원자료'!F2334,"")</f>
        <v>0</v>
      </c>
      <c r="E2333" s="40" t="str">
        <f>IFERROR(VALUE(SUBSTITUTE('04A_국토부원자료'!G2334,",","")),"")</f>
        <v/>
      </c>
      <c r="F2333" s="41" t="str">
        <f>IFERROR(IF(AND('04A_국토부원자료'!H2334&lt;&gt;"",'04A_국토부원자료'!I2334&lt;&gt;""),DATE(INT(VALUE(SUBSTITUTE('04A_국토부원자료'!H2334,",",""))/100),MOD(VALUE(SUBSTITUTE('04A_국토부원자료'!H2334,",","")),100),VALUE(SUBSTITUTE('04A_국토부원자료'!I2334,",",""))),""),"")</f>
        <v/>
      </c>
      <c r="G2333" s="42" t="str">
        <f>IFERROR(VALUE(SUBSTITUTE('04A_국토부원자료'!J2334,",","")),"")</f>
        <v/>
      </c>
      <c r="H2333" s="43" t="str">
        <f t="shared" si="72"/>
        <v/>
      </c>
      <c r="I2333" s="43" t="str">
        <f t="shared" si="73"/>
        <v/>
      </c>
      <c r="J2333" s="38" t="str">
        <f>IFERROR(VALUE(SUBSTITUTE('04A_국토부원자료'!K2334,",","")),"")</f>
        <v/>
      </c>
      <c r="K2333" s="38" t="str">
        <f>IFERROR(VALUE(SUBSTITUTE('04A_국토부원자료'!N2334,",","")),"")</f>
        <v/>
      </c>
      <c r="L2333" s="39">
        <f>IFERROR('04A_국토부원자료'!O2334,"")</f>
        <v>0</v>
      </c>
      <c r="M2333" s="39">
        <f>IFERROR('04A_국토부원자료'!Q2334,"")</f>
        <v>0</v>
      </c>
      <c r="N2333" s="38">
        <f>IF(B2333="","",IF('02_대상물건입력'!B5="",1,IF(ISNUMBER(SEARCH('02_대상물건입력'!B5,B2333)),1,0)))</f>
        <v>0</v>
      </c>
      <c r="O2333" s="38">
        <f>IF(B2333="","",IF('02_대상물건입력'!B6="",1,IF(ISNUMBER(SEARCH('02_대상물건입력'!B6,B2333)),1,0)))</f>
        <v>0</v>
      </c>
      <c r="P2333" s="38">
        <f>IF(L2333="","",IF('02_대상물건입력'!B15="",0,IF(ISNUMBER(SEARCH('02_대상물건입력'!B15,L2333)),1,0)))</f>
        <v>0</v>
      </c>
      <c r="Q2333" s="38">
        <f>IF(D2333="","",IF('02_대상물건입력'!B8="",0,IF(ISNUMBER(SEARCH('02_대상물건입력'!B8,D2333)),1,0)))</f>
        <v>0</v>
      </c>
      <c r="R2333" s="44" t="str">
        <f>IFERROR(ABS(E2333-'02_대상물건입력'!B11)/'02_대상물건입력'!B11,"")</f>
        <v/>
      </c>
      <c r="S2333" s="38" t="str">
        <f>IFERROR(ABS(J2333-'02_대상물건입력'!B10),"")</f>
        <v/>
      </c>
      <c r="T2333" s="38" t="str">
        <f>IFERROR(ABS('01_설정'!B4-F2333),"")</f>
        <v/>
      </c>
      <c r="U2333" s="38" t="str">
        <f>IFERROR(ABS(K2333-YEAR('02_대상물건입력'!B14)),"")</f>
        <v/>
      </c>
      <c r="V2333" s="38" t="str">
        <f>IF(B2333="","",IF(AND(E2333&gt;0,F2333&gt;0,H2333&gt;0,OR('04A_국토부원자료'!P2334="",'04A_국토부원자료'!P2334="-"),IF('01_설정'!B10=1,N2333=1,TRUE),R2333&lt;='01_설정'!B5,S2333&lt;='01_설정'!B6,T2333&lt;='01_설정'!B7,U2333&lt;='01_설정'!B8),"Y",""))</f>
        <v/>
      </c>
      <c r="W2333" s="40" t="str">
        <f>IF(V2333&lt;&gt;"Y","",MAX(0,(1-R2333/'01_설정'!B5))*'01_설정'!B14+MAX(0,(1-S2333/'01_설정'!B6))*'01_설정'!B15+MAX(0,(1-T2333/'01_설정'!B7))*'01_설정'!B16+MAX(0,(1-U2333/'01_설정'!B8))*'01_설정'!B17+O2333*'01_설정'!B11+Q2333*'01_설정'!B12+P2333*'01_설정'!B13)</f>
        <v/>
      </c>
      <c r="X2333" s="38" t="str">
        <f>IF(W2333="","",1+COUNTIFS($W$4:$W$3003,"&gt;"&amp;W2333)+COUNTIFS($W$4:W2333,W2333)-1)</f>
        <v/>
      </c>
    </row>
    <row r="2334" spans="1:24" ht="16.5">
      <c r="A2334" s="38" t="str">
        <f>IF('04A_국토부원자료'!A2335="","",ROW()-3)</f>
        <v/>
      </c>
      <c r="B2334" s="39">
        <f>IFERROR('04A_국토부원자료'!B2335,"")</f>
        <v>0</v>
      </c>
      <c r="C2334" s="39" t="str">
        <f>IF(B2334="","",IF('04A_국토부원자료'!C2335&lt;&gt;"",'04A_국토부원자료'!C2335,TRIM('04A_국토부원자료'!D2335&amp;IF('04A_국토부원자료'!E2335&lt;&gt;"","-"&amp;'04A_국토부원자료'!E2335,""))))</f>
        <v/>
      </c>
      <c r="D2334" s="39">
        <f>IFERROR('04A_국토부원자료'!F2335,"")</f>
        <v>0</v>
      </c>
      <c r="E2334" s="40" t="str">
        <f>IFERROR(VALUE(SUBSTITUTE('04A_국토부원자료'!G2335,",","")),"")</f>
        <v/>
      </c>
      <c r="F2334" s="41" t="str">
        <f>IFERROR(IF(AND('04A_국토부원자료'!H2335&lt;&gt;"",'04A_국토부원자료'!I2335&lt;&gt;""),DATE(INT(VALUE(SUBSTITUTE('04A_국토부원자료'!H2335,",",""))/100),MOD(VALUE(SUBSTITUTE('04A_국토부원자료'!H2335,",","")),100),VALUE(SUBSTITUTE('04A_국토부원자료'!I2335,",",""))),""),"")</f>
        <v/>
      </c>
      <c r="G2334" s="42" t="str">
        <f>IFERROR(VALUE(SUBSTITUTE('04A_국토부원자료'!J2335,",","")),"")</f>
        <v/>
      </c>
      <c r="H2334" s="43" t="str">
        <f t="shared" si="72"/>
        <v/>
      </c>
      <c r="I2334" s="43" t="str">
        <f t="shared" si="73"/>
        <v/>
      </c>
      <c r="J2334" s="38" t="str">
        <f>IFERROR(VALUE(SUBSTITUTE('04A_국토부원자료'!K2335,",","")),"")</f>
        <v/>
      </c>
      <c r="K2334" s="38" t="str">
        <f>IFERROR(VALUE(SUBSTITUTE('04A_국토부원자료'!N2335,",","")),"")</f>
        <v/>
      </c>
      <c r="L2334" s="39">
        <f>IFERROR('04A_국토부원자료'!O2335,"")</f>
        <v>0</v>
      </c>
      <c r="M2334" s="39">
        <f>IFERROR('04A_국토부원자료'!Q2335,"")</f>
        <v>0</v>
      </c>
      <c r="N2334" s="38">
        <f>IF(B2334="","",IF('02_대상물건입력'!B5="",1,IF(ISNUMBER(SEARCH('02_대상물건입력'!B5,B2334)),1,0)))</f>
        <v>0</v>
      </c>
      <c r="O2334" s="38">
        <f>IF(B2334="","",IF('02_대상물건입력'!B6="",1,IF(ISNUMBER(SEARCH('02_대상물건입력'!B6,B2334)),1,0)))</f>
        <v>0</v>
      </c>
      <c r="P2334" s="38">
        <f>IF(L2334="","",IF('02_대상물건입력'!B15="",0,IF(ISNUMBER(SEARCH('02_대상물건입력'!B15,L2334)),1,0)))</f>
        <v>0</v>
      </c>
      <c r="Q2334" s="38">
        <f>IF(D2334="","",IF('02_대상물건입력'!B8="",0,IF(ISNUMBER(SEARCH('02_대상물건입력'!B8,D2334)),1,0)))</f>
        <v>0</v>
      </c>
      <c r="R2334" s="44" t="str">
        <f>IFERROR(ABS(E2334-'02_대상물건입력'!B11)/'02_대상물건입력'!B11,"")</f>
        <v/>
      </c>
      <c r="S2334" s="38" t="str">
        <f>IFERROR(ABS(J2334-'02_대상물건입력'!B10),"")</f>
        <v/>
      </c>
      <c r="T2334" s="38" t="str">
        <f>IFERROR(ABS('01_설정'!B4-F2334),"")</f>
        <v/>
      </c>
      <c r="U2334" s="38" t="str">
        <f>IFERROR(ABS(K2334-YEAR('02_대상물건입력'!B14)),"")</f>
        <v/>
      </c>
      <c r="V2334" s="38" t="str">
        <f>IF(B2334="","",IF(AND(E2334&gt;0,F2334&gt;0,H2334&gt;0,OR('04A_국토부원자료'!P2335="",'04A_국토부원자료'!P2335="-"),IF('01_설정'!B10=1,N2334=1,TRUE),R2334&lt;='01_설정'!B5,S2334&lt;='01_설정'!B6,T2334&lt;='01_설정'!B7,U2334&lt;='01_설정'!B8),"Y",""))</f>
        <v/>
      </c>
      <c r="W2334" s="40" t="str">
        <f>IF(V2334&lt;&gt;"Y","",MAX(0,(1-R2334/'01_설정'!B5))*'01_설정'!B14+MAX(0,(1-S2334/'01_설정'!B6))*'01_설정'!B15+MAX(0,(1-T2334/'01_설정'!B7))*'01_설정'!B16+MAX(0,(1-U2334/'01_설정'!B8))*'01_설정'!B17+O2334*'01_설정'!B11+Q2334*'01_설정'!B12+P2334*'01_설정'!B13)</f>
        <v/>
      </c>
      <c r="X2334" s="38" t="str">
        <f>IF(W2334="","",1+COUNTIFS($W$4:$W$3003,"&gt;"&amp;W2334)+COUNTIFS($W$4:W2334,W2334)-1)</f>
        <v/>
      </c>
    </row>
    <row r="2335" spans="1:24" ht="16.5">
      <c r="A2335" s="38" t="str">
        <f>IF('04A_국토부원자료'!A2336="","",ROW()-3)</f>
        <v/>
      </c>
      <c r="B2335" s="39">
        <f>IFERROR('04A_국토부원자료'!B2336,"")</f>
        <v>0</v>
      </c>
      <c r="C2335" s="39" t="str">
        <f>IF(B2335="","",IF('04A_국토부원자료'!C2336&lt;&gt;"",'04A_국토부원자료'!C2336,TRIM('04A_국토부원자료'!D2336&amp;IF('04A_국토부원자료'!E2336&lt;&gt;"","-"&amp;'04A_국토부원자료'!E2336,""))))</f>
        <v/>
      </c>
      <c r="D2335" s="39">
        <f>IFERROR('04A_국토부원자료'!F2336,"")</f>
        <v>0</v>
      </c>
      <c r="E2335" s="40" t="str">
        <f>IFERROR(VALUE(SUBSTITUTE('04A_국토부원자료'!G2336,",","")),"")</f>
        <v/>
      </c>
      <c r="F2335" s="41" t="str">
        <f>IFERROR(IF(AND('04A_국토부원자료'!H2336&lt;&gt;"",'04A_국토부원자료'!I2336&lt;&gt;""),DATE(INT(VALUE(SUBSTITUTE('04A_국토부원자료'!H2336,",",""))/100),MOD(VALUE(SUBSTITUTE('04A_국토부원자료'!H2336,",","")),100),VALUE(SUBSTITUTE('04A_국토부원자료'!I2336,",",""))),""),"")</f>
        <v/>
      </c>
      <c r="G2335" s="42" t="str">
        <f>IFERROR(VALUE(SUBSTITUTE('04A_국토부원자료'!J2336,",","")),"")</f>
        <v/>
      </c>
      <c r="H2335" s="43" t="str">
        <f t="shared" si="72"/>
        <v/>
      </c>
      <c r="I2335" s="43" t="str">
        <f t="shared" si="73"/>
        <v/>
      </c>
      <c r="J2335" s="38" t="str">
        <f>IFERROR(VALUE(SUBSTITUTE('04A_국토부원자료'!K2336,",","")),"")</f>
        <v/>
      </c>
      <c r="K2335" s="38" t="str">
        <f>IFERROR(VALUE(SUBSTITUTE('04A_국토부원자료'!N2336,",","")),"")</f>
        <v/>
      </c>
      <c r="L2335" s="39">
        <f>IFERROR('04A_국토부원자료'!O2336,"")</f>
        <v>0</v>
      </c>
      <c r="M2335" s="39">
        <f>IFERROR('04A_국토부원자료'!Q2336,"")</f>
        <v>0</v>
      </c>
      <c r="N2335" s="38">
        <f>IF(B2335="","",IF('02_대상물건입력'!B5="",1,IF(ISNUMBER(SEARCH('02_대상물건입력'!B5,B2335)),1,0)))</f>
        <v>0</v>
      </c>
      <c r="O2335" s="38">
        <f>IF(B2335="","",IF('02_대상물건입력'!B6="",1,IF(ISNUMBER(SEARCH('02_대상물건입력'!B6,B2335)),1,0)))</f>
        <v>0</v>
      </c>
      <c r="P2335" s="38">
        <f>IF(L2335="","",IF('02_대상물건입력'!B15="",0,IF(ISNUMBER(SEARCH('02_대상물건입력'!B15,L2335)),1,0)))</f>
        <v>0</v>
      </c>
      <c r="Q2335" s="38">
        <f>IF(D2335="","",IF('02_대상물건입력'!B8="",0,IF(ISNUMBER(SEARCH('02_대상물건입력'!B8,D2335)),1,0)))</f>
        <v>0</v>
      </c>
      <c r="R2335" s="44" t="str">
        <f>IFERROR(ABS(E2335-'02_대상물건입력'!B11)/'02_대상물건입력'!B11,"")</f>
        <v/>
      </c>
      <c r="S2335" s="38" t="str">
        <f>IFERROR(ABS(J2335-'02_대상물건입력'!B10),"")</f>
        <v/>
      </c>
      <c r="T2335" s="38" t="str">
        <f>IFERROR(ABS('01_설정'!B4-F2335),"")</f>
        <v/>
      </c>
      <c r="U2335" s="38" t="str">
        <f>IFERROR(ABS(K2335-YEAR('02_대상물건입력'!B14)),"")</f>
        <v/>
      </c>
      <c r="V2335" s="38" t="str">
        <f>IF(B2335="","",IF(AND(E2335&gt;0,F2335&gt;0,H2335&gt;0,OR('04A_국토부원자료'!P2336="",'04A_국토부원자료'!P2336="-"),IF('01_설정'!B10=1,N2335=1,TRUE),R2335&lt;='01_설정'!B5,S2335&lt;='01_설정'!B6,T2335&lt;='01_설정'!B7,U2335&lt;='01_설정'!B8),"Y",""))</f>
        <v/>
      </c>
      <c r="W2335" s="40" t="str">
        <f>IF(V2335&lt;&gt;"Y","",MAX(0,(1-R2335/'01_설정'!B5))*'01_설정'!B14+MAX(0,(1-S2335/'01_설정'!B6))*'01_설정'!B15+MAX(0,(1-T2335/'01_설정'!B7))*'01_설정'!B16+MAX(0,(1-U2335/'01_설정'!B8))*'01_설정'!B17+O2335*'01_설정'!B11+Q2335*'01_설정'!B12+P2335*'01_설정'!B13)</f>
        <v/>
      </c>
      <c r="X2335" s="38" t="str">
        <f>IF(W2335="","",1+COUNTIFS($W$4:$W$3003,"&gt;"&amp;W2335)+COUNTIFS($W$4:W2335,W2335)-1)</f>
        <v/>
      </c>
    </row>
    <row r="2336" spans="1:24" ht="16.5">
      <c r="A2336" s="38" t="str">
        <f>IF('04A_국토부원자료'!A2337="","",ROW()-3)</f>
        <v/>
      </c>
      <c r="B2336" s="39">
        <f>IFERROR('04A_국토부원자료'!B2337,"")</f>
        <v>0</v>
      </c>
      <c r="C2336" s="39" t="str">
        <f>IF(B2336="","",IF('04A_국토부원자료'!C2337&lt;&gt;"",'04A_국토부원자료'!C2337,TRIM('04A_국토부원자료'!D2337&amp;IF('04A_국토부원자료'!E2337&lt;&gt;"","-"&amp;'04A_국토부원자료'!E2337,""))))</f>
        <v/>
      </c>
      <c r="D2336" s="39">
        <f>IFERROR('04A_국토부원자료'!F2337,"")</f>
        <v>0</v>
      </c>
      <c r="E2336" s="40" t="str">
        <f>IFERROR(VALUE(SUBSTITUTE('04A_국토부원자료'!G2337,",","")),"")</f>
        <v/>
      </c>
      <c r="F2336" s="41" t="str">
        <f>IFERROR(IF(AND('04A_국토부원자료'!H2337&lt;&gt;"",'04A_국토부원자료'!I2337&lt;&gt;""),DATE(INT(VALUE(SUBSTITUTE('04A_국토부원자료'!H2337,",",""))/100),MOD(VALUE(SUBSTITUTE('04A_국토부원자료'!H2337,",","")),100),VALUE(SUBSTITUTE('04A_국토부원자료'!I2337,",",""))),""),"")</f>
        <v/>
      </c>
      <c r="G2336" s="42" t="str">
        <f>IFERROR(VALUE(SUBSTITUTE('04A_국토부원자료'!J2337,",","")),"")</f>
        <v/>
      </c>
      <c r="H2336" s="43" t="str">
        <f t="shared" si="72"/>
        <v/>
      </c>
      <c r="I2336" s="43" t="str">
        <f t="shared" si="73"/>
        <v/>
      </c>
      <c r="J2336" s="38" t="str">
        <f>IFERROR(VALUE(SUBSTITUTE('04A_국토부원자료'!K2337,",","")),"")</f>
        <v/>
      </c>
      <c r="K2336" s="38" t="str">
        <f>IFERROR(VALUE(SUBSTITUTE('04A_국토부원자료'!N2337,",","")),"")</f>
        <v/>
      </c>
      <c r="L2336" s="39">
        <f>IFERROR('04A_국토부원자료'!O2337,"")</f>
        <v>0</v>
      </c>
      <c r="M2336" s="39">
        <f>IFERROR('04A_국토부원자료'!Q2337,"")</f>
        <v>0</v>
      </c>
      <c r="N2336" s="38">
        <f>IF(B2336="","",IF('02_대상물건입력'!B5="",1,IF(ISNUMBER(SEARCH('02_대상물건입력'!B5,B2336)),1,0)))</f>
        <v>0</v>
      </c>
      <c r="O2336" s="38">
        <f>IF(B2336="","",IF('02_대상물건입력'!B6="",1,IF(ISNUMBER(SEARCH('02_대상물건입력'!B6,B2336)),1,0)))</f>
        <v>0</v>
      </c>
      <c r="P2336" s="38">
        <f>IF(L2336="","",IF('02_대상물건입력'!B15="",0,IF(ISNUMBER(SEARCH('02_대상물건입력'!B15,L2336)),1,0)))</f>
        <v>0</v>
      </c>
      <c r="Q2336" s="38">
        <f>IF(D2336="","",IF('02_대상물건입력'!B8="",0,IF(ISNUMBER(SEARCH('02_대상물건입력'!B8,D2336)),1,0)))</f>
        <v>0</v>
      </c>
      <c r="R2336" s="44" t="str">
        <f>IFERROR(ABS(E2336-'02_대상물건입력'!B11)/'02_대상물건입력'!B11,"")</f>
        <v/>
      </c>
      <c r="S2336" s="38" t="str">
        <f>IFERROR(ABS(J2336-'02_대상물건입력'!B10),"")</f>
        <v/>
      </c>
      <c r="T2336" s="38" t="str">
        <f>IFERROR(ABS('01_설정'!B4-F2336),"")</f>
        <v/>
      </c>
      <c r="U2336" s="38" t="str">
        <f>IFERROR(ABS(K2336-YEAR('02_대상물건입력'!B14)),"")</f>
        <v/>
      </c>
      <c r="V2336" s="38" t="str">
        <f>IF(B2336="","",IF(AND(E2336&gt;0,F2336&gt;0,H2336&gt;0,OR('04A_국토부원자료'!P2337="",'04A_국토부원자료'!P2337="-"),IF('01_설정'!B10=1,N2336=1,TRUE),R2336&lt;='01_설정'!B5,S2336&lt;='01_설정'!B6,T2336&lt;='01_설정'!B7,U2336&lt;='01_설정'!B8),"Y",""))</f>
        <v/>
      </c>
      <c r="W2336" s="40" t="str">
        <f>IF(V2336&lt;&gt;"Y","",MAX(0,(1-R2336/'01_설정'!B5))*'01_설정'!B14+MAX(0,(1-S2336/'01_설정'!B6))*'01_설정'!B15+MAX(0,(1-T2336/'01_설정'!B7))*'01_설정'!B16+MAX(0,(1-U2336/'01_설정'!B8))*'01_설정'!B17+O2336*'01_설정'!B11+Q2336*'01_설정'!B12+P2336*'01_설정'!B13)</f>
        <v/>
      </c>
      <c r="X2336" s="38" t="str">
        <f>IF(W2336="","",1+COUNTIFS($W$4:$W$3003,"&gt;"&amp;W2336)+COUNTIFS($W$4:W2336,W2336)-1)</f>
        <v/>
      </c>
    </row>
    <row r="2337" spans="1:24" ht="16.5">
      <c r="A2337" s="38" t="str">
        <f>IF('04A_국토부원자료'!A2338="","",ROW()-3)</f>
        <v/>
      </c>
      <c r="B2337" s="39">
        <f>IFERROR('04A_국토부원자료'!B2338,"")</f>
        <v>0</v>
      </c>
      <c r="C2337" s="39" t="str">
        <f>IF(B2337="","",IF('04A_국토부원자료'!C2338&lt;&gt;"",'04A_국토부원자료'!C2338,TRIM('04A_국토부원자료'!D2338&amp;IF('04A_국토부원자료'!E2338&lt;&gt;"","-"&amp;'04A_국토부원자료'!E2338,""))))</f>
        <v/>
      </c>
      <c r="D2337" s="39">
        <f>IFERROR('04A_국토부원자료'!F2338,"")</f>
        <v>0</v>
      </c>
      <c r="E2337" s="40" t="str">
        <f>IFERROR(VALUE(SUBSTITUTE('04A_국토부원자료'!G2338,",","")),"")</f>
        <v/>
      </c>
      <c r="F2337" s="41" t="str">
        <f>IFERROR(IF(AND('04A_국토부원자료'!H2338&lt;&gt;"",'04A_국토부원자료'!I2338&lt;&gt;""),DATE(INT(VALUE(SUBSTITUTE('04A_국토부원자료'!H2338,",",""))/100),MOD(VALUE(SUBSTITUTE('04A_국토부원자료'!H2338,",","")),100),VALUE(SUBSTITUTE('04A_국토부원자료'!I2338,",",""))),""),"")</f>
        <v/>
      </c>
      <c r="G2337" s="42" t="str">
        <f>IFERROR(VALUE(SUBSTITUTE('04A_국토부원자료'!J2338,",","")),"")</f>
        <v/>
      </c>
      <c r="H2337" s="43" t="str">
        <f t="shared" si="72"/>
        <v/>
      </c>
      <c r="I2337" s="43" t="str">
        <f t="shared" si="73"/>
        <v/>
      </c>
      <c r="J2337" s="38" t="str">
        <f>IFERROR(VALUE(SUBSTITUTE('04A_국토부원자료'!K2338,",","")),"")</f>
        <v/>
      </c>
      <c r="K2337" s="38" t="str">
        <f>IFERROR(VALUE(SUBSTITUTE('04A_국토부원자료'!N2338,",","")),"")</f>
        <v/>
      </c>
      <c r="L2337" s="39">
        <f>IFERROR('04A_국토부원자료'!O2338,"")</f>
        <v>0</v>
      </c>
      <c r="M2337" s="39">
        <f>IFERROR('04A_국토부원자료'!Q2338,"")</f>
        <v>0</v>
      </c>
      <c r="N2337" s="38">
        <f>IF(B2337="","",IF('02_대상물건입력'!B5="",1,IF(ISNUMBER(SEARCH('02_대상물건입력'!B5,B2337)),1,0)))</f>
        <v>0</v>
      </c>
      <c r="O2337" s="38">
        <f>IF(B2337="","",IF('02_대상물건입력'!B6="",1,IF(ISNUMBER(SEARCH('02_대상물건입력'!B6,B2337)),1,0)))</f>
        <v>0</v>
      </c>
      <c r="P2337" s="38">
        <f>IF(L2337="","",IF('02_대상물건입력'!B15="",0,IF(ISNUMBER(SEARCH('02_대상물건입력'!B15,L2337)),1,0)))</f>
        <v>0</v>
      </c>
      <c r="Q2337" s="38">
        <f>IF(D2337="","",IF('02_대상물건입력'!B8="",0,IF(ISNUMBER(SEARCH('02_대상물건입력'!B8,D2337)),1,0)))</f>
        <v>0</v>
      </c>
      <c r="R2337" s="44" t="str">
        <f>IFERROR(ABS(E2337-'02_대상물건입력'!B11)/'02_대상물건입력'!B11,"")</f>
        <v/>
      </c>
      <c r="S2337" s="38" t="str">
        <f>IFERROR(ABS(J2337-'02_대상물건입력'!B10),"")</f>
        <v/>
      </c>
      <c r="T2337" s="38" t="str">
        <f>IFERROR(ABS('01_설정'!B4-F2337),"")</f>
        <v/>
      </c>
      <c r="U2337" s="38" t="str">
        <f>IFERROR(ABS(K2337-YEAR('02_대상물건입력'!B14)),"")</f>
        <v/>
      </c>
      <c r="V2337" s="38" t="str">
        <f>IF(B2337="","",IF(AND(E2337&gt;0,F2337&gt;0,H2337&gt;0,OR('04A_국토부원자료'!P2338="",'04A_국토부원자료'!P2338="-"),IF('01_설정'!B10=1,N2337=1,TRUE),R2337&lt;='01_설정'!B5,S2337&lt;='01_설정'!B6,T2337&lt;='01_설정'!B7,U2337&lt;='01_설정'!B8),"Y",""))</f>
        <v/>
      </c>
      <c r="W2337" s="40" t="str">
        <f>IF(V2337&lt;&gt;"Y","",MAX(0,(1-R2337/'01_설정'!B5))*'01_설정'!B14+MAX(0,(1-S2337/'01_설정'!B6))*'01_설정'!B15+MAX(0,(1-T2337/'01_설정'!B7))*'01_설정'!B16+MAX(0,(1-U2337/'01_설정'!B8))*'01_설정'!B17+O2337*'01_설정'!B11+Q2337*'01_설정'!B12+P2337*'01_설정'!B13)</f>
        <v/>
      </c>
      <c r="X2337" s="38" t="str">
        <f>IF(W2337="","",1+COUNTIFS($W$4:$W$3003,"&gt;"&amp;W2337)+COUNTIFS($W$4:W2337,W2337)-1)</f>
        <v/>
      </c>
    </row>
    <row r="2338" spans="1:24" ht="16.5">
      <c r="A2338" s="38" t="str">
        <f>IF('04A_국토부원자료'!A2339="","",ROW()-3)</f>
        <v/>
      </c>
      <c r="B2338" s="39">
        <f>IFERROR('04A_국토부원자료'!B2339,"")</f>
        <v>0</v>
      </c>
      <c r="C2338" s="39" t="str">
        <f>IF(B2338="","",IF('04A_국토부원자료'!C2339&lt;&gt;"",'04A_국토부원자료'!C2339,TRIM('04A_국토부원자료'!D2339&amp;IF('04A_국토부원자료'!E2339&lt;&gt;"","-"&amp;'04A_국토부원자료'!E2339,""))))</f>
        <v/>
      </c>
      <c r="D2338" s="39">
        <f>IFERROR('04A_국토부원자료'!F2339,"")</f>
        <v>0</v>
      </c>
      <c r="E2338" s="40" t="str">
        <f>IFERROR(VALUE(SUBSTITUTE('04A_국토부원자료'!G2339,",","")),"")</f>
        <v/>
      </c>
      <c r="F2338" s="41" t="str">
        <f>IFERROR(IF(AND('04A_국토부원자료'!H2339&lt;&gt;"",'04A_국토부원자료'!I2339&lt;&gt;""),DATE(INT(VALUE(SUBSTITUTE('04A_국토부원자료'!H2339,",",""))/100),MOD(VALUE(SUBSTITUTE('04A_국토부원자료'!H2339,",","")),100),VALUE(SUBSTITUTE('04A_국토부원자료'!I2339,",",""))),""),"")</f>
        <v/>
      </c>
      <c r="G2338" s="42" t="str">
        <f>IFERROR(VALUE(SUBSTITUTE('04A_국토부원자료'!J2339,",","")),"")</f>
        <v/>
      </c>
      <c r="H2338" s="43" t="str">
        <f t="shared" si="72"/>
        <v/>
      </c>
      <c r="I2338" s="43" t="str">
        <f t="shared" si="73"/>
        <v/>
      </c>
      <c r="J2338" s="38" t="str">
        <f>IFERROR(VALUE(SUBSTITUTE('04A_국토부원자료'!K2339,",","")),"")</f>
        <v/>
      </c>
      <c r="K2338" s="38" t="str">
        <f>IFERROR(VALUE(SUBSTITUTE('04A_국토부원자료'!N2339,",","")),"")</f>
        <v/>
      </c>
      <c r="L2338" s="39">
        <f>IFERROR('04A_국토부원자료'!O2339,"")</f>
        <v>0</v>
      </c>
      <c r="M2338" s="39">
        <f>IFERROR('04A_국토부원자료'!Q2339,"")</f>
        <v>0</v>
      </c>
      <c r="N2338" s="38">
        <f>IF(B2338="","",IF('02_대상물건입력'!B5="",1,IF(ISNUMBER(SEARCH('02_대상물건입력'!B5,B2338)),1,0)))</f>
        <v>0</v>
      </c>
      <c r="O2338" s="38">
        <f>IF(B2338="","",IF('02_대상물건입력'!B6="",1,IF(ISNUMBER(SEARCH('02_대상물건입력'!B6,B2338)),1,0)))</f>
        <v>0</v>
      </c>
      <c r="P2338" s="38">
        <f>IF(L2338="","",IF('02_대상물건입력'!B15="",0,IF(ISNUMBER(SEARCH('02_대상물건입력'!B15,L2338)),1,0)))</f>
        <v>0</v>
      </c>
      <c r="Q2338" s="38">
        <f>IF(D2338="","",IF('02_대상물건입력'!B8="",0,IF(ISNUMBER(SEARCH('02_대상물건입력'!B8,D2338)),1,0)))</f>
        <v>0</v>
      </c>
      <c r="R2338" s="44" t="str">
        <f>IFERROR(ABS(E2338-'02_대상물건입력'!B11)/'02_대상물건입력'!B11,"")</f>
        <v/>
      </c>
      <c r="S2338" s="38" t="str">
        <f>IFERROR(ABS(J2338-'02_대상물건입력'!B10),"")</f>
        <v/>
      </c>
      <c r="T2338" s="38" t="str">
        <f>IFERROR(ABS('01_설정'!B4-F2338),"")</f>
        <v/>
      </c>
      <c r="U2338" s="38" t="str">
        <f>IFERROR(ABS(K2338-YEAR('02_대상물건입력'!B14)),"")</f>
        <v/>
      </c>
      <c r="V2338" s="38" t="str">
        <f>IF(B2338="","",IF(AND(E2338&gt;0,F2338&gt;0,H2338&gt;0,OR('04A_국토부원자료'!P2339="",'04A_국토부원자료'!P2339="-"),IF('01_설정'!B10=1,N2338=1,TRUE),R2338&lt;='01_설정'!B5,S2338&lt;='01_설정'!B6,T2338&lt;='01_설정'!B7,U2338&lt;='01_설정'!B8),"Y",""))</f>
        <v/>
      </c>
      <c r="W2338" s="40" t="str">
        <f>IF(V2338&lt;&gt;"Y","",MAX(0,(1-R2338/'01_설정'!B5))*'01_설정'!B14+MAX(0,(1-S2338/'01_설정'!B6))*'01_설정'!B15+MAX(0,(1-T2338/'01_설정'!B7))*'01_설정'!B16+MAX(0,(1-U2338/'01_설정'!B8))*'01_설정'!B17+O2338*'01_설정'!B11+Q2338*'01_설정'!B12+P2338*'01_설정'!B13)</f>
        <v/>
      </c>
      <c r="X2338" s="38" t="str">
        <f>IF(W2338="","",1+COUNTIFS($W$4:$W$3003,"&gt;"&amp;W2338)+COUNTIFS($W$4:W2338,W2338)-1)</f>
        <v/>
      </c>
    </row>
    <row r="2339" spans="1:24" ht="16.5">
      <c r="A2339" s="38" t="str">
        <f>IF('04A_국토부원자료'!A2340="","",ROW()-3)</f>
        <v/>
      </c>
      <c r="B2339" s="39">
        <f>IFERROR('04A_국토부원자료'!B2340,"")</f>
        <v>0</v>
      </c>
      <c r="C2339" s="39" t="str">
        <f>IF(B2339="","",IF('04A_국토부원자료'!C2340&lt;&gt;"",'04A_국토부원자료'!C2340,TRIM('04A_국토부원자료'!D2340&amp;IF('04A_국토부원자료'!E2340&lt;&gt;"","-"&amp;'04A_국토부원자료'!E2340,""))))</f>
        <v/>
      </c>
      <c r="D2339" s="39">
        <f>IFERROR('04A_국토부원자료'!F2340,"")</f>
        <v>0</v>
      </c>
      <c r="E2339" s="40" t="str">
        <f>IFERROR(VALUE(SUBSTITUTE('04A_국토부원자료'!G2340,",","")),"")</f>
        <v/>
      </c>
      <c r="F2339" s="41" t="str">
        <f>IFERROR(IF(AND('04A_국토부원자료'!H2340&lt;&gt;"",'04A_국토부원자료'!I2340&lt;&gt;""),DATE(INT(VALUE(SUBSTITUTE('04A_국토부원자료'!H2340,",",""))/100),MOD(VALUE(SUBSTITUTE('04A_국토부원자료'!H2340,",","")),100),VALUE(SUBSTITUTE('04A_국토부원자료'!I2340,",",""))),""),"")</f>
        <v/>
      </c>
      <c r="G2339" s="42" t="str">
        <f>IFERROR(VALUE(SUBSTITUTE('04A_국토부원자료'!J2340,",","")),"")</f>
        <v/>
      </c>
      <c r="H2339" s="43" t="str">
        <f t="shared" si="72"/>
        <v/>
      </c>
      <c r="I2339" s="43" t="str">
        <f t="shared" si="73"/>
        <v/>
      </c>
      <c r="J2339" s="38" t="str">
        <f>IFERROR(VALUE(SUBSTITUTE('04A_국토부원자료'!K2340,",","")),"")</f>
        <v/>
      </c>
      <c r="K2339" s="38" t="str">
        <f>IFERROR(VALUE(SUBSTITUTE('04A_국토부원자료'!N2340,",","")),"")</f>
        <v/>
      </c>
      <c r="L2339" s="39">
        <f>IFERROR('04A_국토부원자료'!O2340,"")</f>
        <v>0</v>
      </c>
      <c r="M2339" s="39">
        <f>IFERROR('04A_국토부원자료'!Q2340,"")</f>
        <v>0</v>
      </c>
      <c r="N2339" s="38">
        <f>IF(B2339="","",IF('02_대상물건입력'!B5="",1,IF(ISNUMBER(SEARCH('02_대상물건입력'!B5,B2339)),1,0)))</f>
        <v>0</v>
      </c>
      <c r="O2339" s="38">
        <f>IF(B2339="","",IF('02_대상물건입력'!B6="",1,IF(ISNUMBER(SEARCH('02_대상물건입력'!B6,B2339)),1,0)))</f>
        <v>0</v>
      </c>
      <c r="P2339" s="38">
        <f>IF(L2339="","",IF('02_대상물건입력'!B15="",0,IF(ISNUMBER(SEARCH('02_대상물건입력'!B15,L2339)),1,0)))</f>
        <v>0</v>
      </c>
      <c r="Q2339" s="38">
        <f>IF(D2339="","",IF('02_대상물건입력'!B8="",0,IF(ISNUMBER(SEARCH('02_대상물건입력'!B8,D2339)),1,0)))</f>
        <v>0</v>
      </c>
      <c r="R2339" s="44" t="str">
        <f>IFERROR(ABS(E2339-'02_대상물건입력'!B11)/'02_대상물건입력'!B11,"")</f>
        <v/>
      </c>
      <c r="S2339" s="38" t="str">
        <f>IFERROR(ABS(J2339-'02_대상물건입력'!B10),"")</f>
        <v/>
      </c>
      <c r="T2339" s="38" t="str">
        <f>IFERROR(ABS('01_설정'!B4-F2339),"")</f>
        <v/>
      </c>
      <c r="U2339" s="38" t="str">
        <f>IFERROR(ABS(K2339-YEAR('02_대상물건입력'!B14)),"")</f>
        <v/>
      </c>
      <c r="V2339" s="38" t="str">
        <f>IF(B2339="","",IF(AND(E2339&gt;0,F2339&gt;0,H2339&gt;0,OR('04A_국토부원자료'!P2340="",'04A_국토부원자료'!P2340="-"),IF('01_설정'!B10=1,N2339=1,TRUE),R2339&lt;='01_설정'!B5,S2339&lt;='01_설정'!B6,T2339&lt;='01_설정'!B7,U2339&lt;='01_설정'!B8),"Y",""))</f>
        <v/>
      </c>
      <c r="W2339" s="40" t="str">
        <f>IF(V2339&lt;&gt;"Y","",MAX(0,(1-R2339/'01_설정'!B5))*'01_설정'!B14+MAX(0,(1-S2339/'01_설정'!B6))*'01_설정'!B15+MAX(0,(1-T2339/'01_설정'!B7))*'01_설정'!B16+MAX(0,(1-U2339/'01_설정'!B8))*'01_설정'!B17+O2339*'01_설정'!B11+Q2339*'01_설정'!B12+P2339*'01_설정'!B13)</f>
        <v/>
      </c>
      <c r="X2339" s="38" t="str">
        <f>IF(W2339="","",1+COUNTIFS($W$4:$W$3003,"&gt;"&amp;W2339)+COUNTIFS($W$4:W2339,W2339)-1)</f>
        <v/>
      </c>
    </row>
    <row r="2340" spans="1:24" ht="16.5">
      <c r="A2340" s="38" t="str">
        <f>IF('04A_국토부원자료'!A2341="","",ROW()-3)</f>
        <v/>
      </c>
      <c r="B2340" s="39">
        <f>IFERROR('04A_국토부원자료'!B2341,"")</f>
        <v>0</v>
      </c>
      <c r="C2340" s="39" t="str">
        <f>IF(B2340="","",IF('04A_국토부원자료'!C2341&lt;&gt;"",'04A_국토부원자료'!C2341,TRIM('04A_국토부원자료'!D2341&amp;IF('04A_국토부원자료'!E2341&lt;&gt;"","-"&amp;'04A_국토부원자료'!E2341,""))))</f>
        <v/>
      </c>
      <c r="D2340" s="39">
        <f>IFERROR('04A_국토부원자료'!F2341,"")</f>
        <v>0</v>
      </c>
      <c r="E2340" s="40" t="str">
        <f>IFERROR(VALUE(SUBSTITUTE('04A_국토부원자료'!G2341,",","")),"")</f>
        <v/>
      </c>
      <c r="F2340" s="41" t="str">
        <f>IFERROR(IF(AND('04A_국토부원자료'!H2341&lt;&gt;"",'04A_국토부원자료'!I2341&lt;&gt;""),DATE(INT(VALUE(SUBSTITUTE('04A_국토부원자료'!H2341,",",""))/100),MOD(VALUE(SUBSTITUTE('04A_국토부원자료'!H2341,",","")),100),VALUE(SUBSTITUTE('04A_국토부원자료'!I2341,",",""))),""),"")</f>
        <v/>
      </c>
      <c r="G2340" s="42" t="str">
        <f>IFERROR(VALUE(SUBSTITUTE('04A_국토부원자료'!J2341,",","")),"")</f>
        <v/>
      </c>
      <c r="H2340" s="43" t="str">
        <f t="shared" si="72"/>
        <v/>
      </c>
      <c r="I2340" s="43" t="str">
        <f t="shared" si="73"/>
        <v/>
      </c>
      <c r="J2340" s="38" t="str">
        <f>IFERROR(VALUE(SUBSTITUTE('04A_국토부원자료'!K2341,",","")),"")</f>
        <v/>
      </c>
      <c r="K2340" s="38" t="str">
        <f>IFERROR(VALUE(SUBSTITUTE('04A_국토부원자료'!N2341,",","")),"")</f>
        <v/>
      </c>
      <c r="L2340" s="39">
        <f>IFERROR('04A_국토부원자료'!O2341,"")</f>
        <v>0</v>
      </c>
      <c r="M2340" s="39">
        <f>IFERROR('04A_국토부원자료'!Q2341,"")</f>
        <v>0</v>
      </c>
      <c r="N2340" s="38">
        <f>IF(B2340="","",IF('02_대상물건입력'!B5="",1,IF(ISNUMBER(SEARCH('02_대상물건입력'!B5,B2340)),1,0)))</f>
        <v>0</v>
      </c>
      <c r="O2340" s="38">
        <f>IF(B2340="","",IF('02_대상물건입력'!B6="",1,IF(ISNUMBER(SEARCH('02_대상물건입력'!B6,B2340)),1,0)))</f>
        <v>0</v>
      </c>
      <c r="P2340" s="38">
        <f>IF(L2340="","",IF('02_대상물건입력'!B15="",0,IF(ISNUMBER(SEARCH('02_대상물건입력'!B15,L2340)),1,0)))</f>
        <v>0</v>
      </c>
      <c r="Q2340" s="38">
        <f>IF(D2340="","",IF('02_대상물건입력'!B8="",0,IF(ISNUMBER(SEARCH('02_대상물건입력'!B8,D2340)),1,0)))</f>
        <v>0</v>
      </c>
      <c r="R2340" s="44" t="str">
        <f>IFERROR(ABS(E2340-'02_대상물건입력'!B11)/'02_대상물건입력'!B11,"")</f>
        <v/>
      </c>
      <c r="S2340" s="38" t="str">
        <f>IFERROR(ABS(J2340-'02_대상물건입력'!B10),"")</f>
        <v/>
      </c>
      <c r="T2340" s="38" t="str">
        <f>IFERROR(ABS('01_설정'!B4-F2340),"")</f>
        <v/>
      </c>
      <c r="U2340" s="38" t="str">
        <f>IFERROR(ABS(K2340-YEAR('02_대상물건입력'!B14)),"")</f>
        <v/>
      </c>
      <c r="V2340" s="38" t="str">
        <f>IF(B2340="","",IF(AND(E2340&gt;0,F2340&gt;0,H2340&gt;0,OR('04A_국토부원자료'!P2341="",'04A_국토부원자료'!P2341="-"),IF('01_설정'!B10=1,N2340=1,TRUE),R2340&lt;='01_설정'!B5,S2340&lt;='01_설정'!B6,T2340&lt;='01_설정'!B7,U2340&lt;='01_설정'!B8),"Y",""))</f>
        <v/>
      </c>
      <c r="W2340" s="40" t="str">
        <f>IF(V2340&lt;&gt;"Y","",MAX(0,(1-R2340/'01_설정'!B5))*'01_설정'!B14+MAX(0,(1-S2340/'01_설정'!B6))*'01_설정'!B15+MAX(0,(1-T2340/'01_설정'!B7))*'01_설정'!B16+MAX(0,(1-U2340/'01_설정'!B8))*'01_설정'!B17+O2340*'01_설정'!B11+Q2340*'01_설정'!B12+P2340*'01_설정'!B13)</f>
        <v/>
      </c>
      <c r="X2340" s="38" t="str">
        <f>IF(W2340="","",1+COUNTIFS($W$4:$W$3003,"&gt;"&amp;W2340)+COUNTIFS($W$4:W2340,W2340)-1)</f>
        <v/>
      </c>
    </row>
    <row r="2341" spans="1:24" ht="16.5">
      <c r="A2341" s="38" t="str">
        <f>IF('04A_국토부원자료'!A2342="","",ROW()-3)</f>
        <v/>
      </c>
      <c r="B2341" s="39">
        <f>IFERROR('04A_국토부원자료'!B2342,"")</f>
        <v>0</v>
      </c>
      <c r="C2341" s="39" t="str">
        <f>IF(B2341="","",IF('04A_국토부원자료'!C2342&lt;&gt;"",'04A_국토부원자료'!C2342,TRIM('04A_국토부원자료'!D2342&amp;IF('04A_국토부원자료'!E2342&lt;&gt;"","-"&amp;'04A_국토부원자료'!E2342,""))))</f>
        <v/>
      </c>
      <c r="D2341" s="39">
        <f>IFERROR('04A_국토부원자료'!F2342,"")</f>
        <v>0</v>
      </c>
      <c r="E2341" s="40" t="str">
        <f>IFERROR(VALUE(SUBSTITUTE('04A_국토부원자료'!G2342,",","")),"")</f>
        <v/>
      </c>
      <c r="F2341" s="41" t="str">
        <f>IFERROR(IF(AND('04A_국토부원자료'!H2342&lt;&gt;"",'04A_국토부원자료'!I2342&lt;&gt;""),DATE(INT(VALUE(SUBSTITUTE('04A_국토부원자료'!H2342,",",""))/100),MOD(VALUE(SUBSTITUTE('04A_국토부원자료'!H2342,",","")),100),VALUE(SUBSTITUTE('04A_국토부원자료'!I2342,",",""))),""),"")</f>
        <v/>
      </c>
      <c r="G2341" s="42" t="str">
        <f>IFERROR(VALUE(SUBSTITUTE('04A_국토부원자료'!J2342,",","")),"")</f>
        <v/>
      </c>
      <c r="H2341" s="43" t="str">
        <f t="shared" si="72"/>
        <v/>
      </c>
      <c r="I2341" s="43" t="str">
        <f t="shared" si="73"/>
        <v/>
      </c>
      <c r="J2341" s="38" t="str">
        <f>IFERROR(VALUE(SUBSTITUTE('04A_국토부원자료'!K2342,",","")),"")</f>
        <v/>
      </c>
      <c r="K2341" s="38" t="str">
        <f>IFERROR(VALUE(SUBSTITUTE('04A_국토부원자료'!N2342,",","")),"")</f>
        <v/>
      </c>
      <c r="L2341" s="39">
        <f>IFERROR('04A_국토부원자료'!O2342,"")</f>
        <v>0</v>
      </c>
      <c r="M2341" s="39">
        <f>IFERROR('04A_국토부원자료'!Q2342,"")</f>
        <v>0</v>
      </c>
      <c r="N2341" s="38">
        <f>IF(B2341="","",IF('02_대상물건입력'!B5="",1,IF(ISNUMBER(SEARCH('02_대상물건입력'!B5,B2341)),1,0)))</f>
        <v>0</v>
      </c>
      <c r="O2341" s="38">
        <f>IF(B2341="","",IF('02_대상물건입력'!B6="",1,IF(ISNUMBER(SEARCH('02_대상물건입력'!B6,B2341)),1,0)))</f>
        <v>0</v>
      </c>
      <c r="P2341" s="38">
        <f>IF(L2341="","",IF('02_대상물건입력'!B15="",0,IF(ISNUMBER(SEARCH('02_대상물건입력'!B15,L2341)),1,0)))</f>
        <v>0</v>
      </c>
      <c r="Q2341" s="38">
        <f>IF(D2341="","",IF('02_대상물건입력'!B8="",0,IF(ISNUMBER(SEARCH('02_대상물건입력'!B8,D2341)),1,0)))</f>
        <v>0</v>
      </c>
      <c r="R2341" s="44" t="str">
        <f>IFERROR(ABS(E2341-'02_대상물건입력'!B11)/'02_대상물건입력'!B11,"")</f>
        <v/>
      </c>
      <c r="S2341" s="38" t="str">
        <f>IFERROR(ABS(J2341-'02_대상물건입력'!B10),"")</f>
        <v/>
      </c>
      <c r="T2341" s="38" t="str">
        <f>IFERROR(ABS('01_설정'!B4-F2341),"")</f>
        <v/>
      </c>
      <c r="U2341" s="38" t="str">
        <f>IFERROR(ABS(K2341-YEAR('02_대상물건입력'!B14)),"")</f>
        <v/>
      </c>
      <c r="V2341" s="38" t="str">
        <f>IF(B2341="","",IF(AND(E2341&gt;0,F2341&gt;0,H2341&gt;0,OR('04A_국토부원자료'!P2342="",'04A_국토부원자료'!P2342="-"),IF('01_설정'!B10=1,N2341=1,TRUE),R2341&lt;='01_설정'!B5,S2341&lt;='01_설정'!B6,T2341&lt;='01_설정'!B7,U2341&lt;='01_설정'!B8),"Y",""))</f>
        <v/>
      </c>
      <c r="W2341" s="40" t="str">
        <f>IF(V2341&lt;&gt;"Y","",MAX(0,(1-R2341/'01_설정'!B5))*'01_설정'!B14+MAX(0,(1-S2341/'01_설정'!B6))*'01_설정'!B15+MAX(0,(1-T2341/'01_설정'!B7))*'01_설정'!B16+MAX(0,(1-U2341/'01_설정'!B8))*'01_설정'!B17+O2341*'01_설정'!B11+Q2341*'01_설정'!B12+P2341*'01_설정'!B13)</f>
        <v/>
      </c>
      <c r="X2341" s="38" t="str">
        <f>IF(W2341="","",1+COUNTIFS($W$4:$W$3003,"&gt;"&amp;W2341)+COUNTIFS($W$4:W2341,W2341)-1)</f>
        <v/>
      </c>
    </row>
    <row r="2342" spans="1:24" ht="16.5">
      <c r="A2342" s="38" t="str">
        <f>IF('04A_국토부원자료'!A2343="","",ROW()-3)</f>
        <v/>
      </c>
      <c r="B2342" s="39">
        <f>IFERROR('04A_국토부원자료'!B2343,"")</f>
        <v>0</v>
      </c>
      <c r="C2342" s="39" t="str">
        <f>IF(B2342="","",IF('04A_국토부원자료'!C2343&lt;&gt;"",'04A_국토부원자료'!C2343,TRIM('04A_국토부원자료'!D2343&amp;IF('04A_국토부원자료'!E2343&lt;&gt;"","-"&amp;'04A_국토부원자료'!E2343,""))))</f>
        <v/>
      </c>
      <c r="D2342" s="39">
        <f>IFERROR('04A_국토부원자료'!F2343,"")</f>
        <v>0</v>
      </c>
      <c r="E2342" s="40" t="str">
        <f>IFERROR(VALUE(SUBSTITUTE('04A_국토부원자료'!G2343,",","")),"")</f>
        <v/>
      </c>
      <c r="F2342" s="41" t="str">
        <f>IFERROR(IF(AND('04A_국토부원자료'!H2343&lt;&gt;"",'04A_국토부원자료'!I2343&lt;&gt;""),DATE(INT(VALUE(SUBSTITUTE('04A_국토부원자료'!H2343,",",""))/100),MOD(VALUE(SUBSTITUTE('04A_국토부원자료'!H2343,",","")),100),VALUE(SUBSTITUTE('04A_국토부원자료'!I2343,",",""))),""),"")</f>
        <v/>
      </c>
      <c r="G2342" s="42" t="str">
        <f>IFERROR(VALUE(SUBSTITUTE('04A_국토부원자료'!J2343,",","")),"")</f>
        <v/>
      </c>
      <c r="H2342" s="43" t="str">
        <f t="shared" si="72"/>
        <v/>
      </c>
      <c r="I2342" s="43" t="str">
        <f t="shared" si="73"/>
        <v/>
      </c>
      <c r="J2342" s="38" t="str">
        <f>IFERROR(VALUE(SUBSTITUTE('04A_국토부원자료'!K2343,",","")),"")</f>
        <v/>
      </c>
      <c r="K2342" s="38" t="str">
        <f>IFERROR(VALUE(SUBSTITUTE('04A_국토부원자료'!N2343,",","")),"")</f>
        <v/>
      </c>
      <c r="L2342" s="39">
        <f>IFERROR('04A_국토부원자료'!O2343,"")</f>
        <v>0</v>
      </c>
      <c r="M2342" s="39">
        <f>IFERROR('04A_국토부원자료'!Q2343,"")</f>
        <v>0</v>
      </c>
      <c r="N2342" s="38">
        <f>IF(B2342="","",IF('02_대상물건입력'!B5="",1,IF(ISNUMBER(SEARCH('02_대상물건입력'!B5,B2342)),1,0)))</f>
        <v>0</v>
      </c>
      <c r="O2342" s="38">
        <f>IF(B2342="","",IF('02_대상물건입력'!B6="",1,IF(ISNUMBER(SEARCH('02_대상물건입력'!B6,B2342)),1,0)))</f>
        <v>0</v>
      </c>
      <c r="P2342" s="38">
        <f>IF(L2342="","",IF('02_대상물건입력'!B15="",0,IF(ISNUMBER(SEARCH('02_대상물건입력'!B15,L2342)),1,0)))</f>
        <v>0</v>
      </c>
      <c r="Q2342" s="38">
        <f>IF(D2342="","",IF('02_대상물건입력'!B8="",0,IF(ISNUMBER(SEARCH('02_대상물건입력'!B8,D2342)),1,0)))</f>
        <v>0</v>
      </c>
      <c r="R2342" s="44" t="str">
        <f>IFERROR(ABS(E2342-'02_대상물건입력'!B11)/'02_대상물건입력'!B11,"")</f>
        <v/>
      </c>
      <c r="S2342" s="38" t="str">
        <f>IFERROR(ABS(J2342-'02_대상물건입력'!B10),"")</f>
        <v/>
      </c>
      <c r="T2342" s="38" t="str">
        <f>IFERROR(ABS('01_설정'!B4-F2342),"")</f>
        <v/>
      </c>
      <c r="U2342" s="38" t="str">
        <f>IFERROR(ABS(K2342-YEAR('02_대상물건입력'!B14)),"")</f>
        <v/>
      </c>
      <c r="V2342" s="38" t="str">
        <f>IF(B2342="","",IF(AND(E2342&gt;0,F2342&gt;0,H2342&gt;0,OR('04A_국토부원자료'!P2343="",'04A_국토부원자료'!P2343="-"),IF('01_설정'!B10=1,N2342=1,TRUE),R2342&lt;='01_설정'!B5,S2342&lt;='01_설정'!B6,T2342&lt;='01_설정'!B7,U2342&lt;='01_설정'!B8),"Y",""))</f>
        <v/>
      </c>
      <c r="W2342" s="40" t="str">
        <f>IF(V2342&lt;&gt;"Y","",MAX(0,(1-R2342/'01_설정'!B5))*'01_설정'!B14+MAX(0,(1-S2342/'01_설정'!B6))*'01_설정'!B15+MAX(0,(1-T2342/'01_설정'!B7))*'01_설정'!B16+MAX(0,(1-U2342/'01_설정'!B8))*'01_설정'!B17+O2342*'01_설정'!B11+Q2342*'01_설정'!B12+P2342*'01_설정'!B13)</f>
        <v/>
      </c>
      <c r="X2342" s="38" t="str">
        <f>IF(W2342="","",1+COUNTIFS($W$4:$W$3003,"&gt;"&amp;W2342)+COUNTIFS($W$4:W2342,W2342)-1)</f>
        <v/>
      </c>
    </row>
    <row r="2343" spans="1:24" ht="16.5">
      <c r="A2343" s="38" t="str">
        <f>IF('04A_국토부원자료'!A2344="","",ROW()-3)</f>
        <v/>
      </c>
      <c r="B2343" s="39">
        <f>IFERROR('04A_국토부원자료'!B2344,"")</f>
        <v>0</v>
      </c>
      <c r="C2343" s="39" t="str">
        <f>IF(B2343="","",IF('04A_국토부원자료'!C2344&lt;&gt;"",'04A_국토부원자료'!C2344,TRIM('04A_국토부원자료'!D2344&amp;IF('04A_국토부원자료'!E2344&lt;&gt;"","-"&amp;'04A_국토부원자료'!E2344,""))))</f>
        <v/>
      </c>
      <c r="D2343" s="39">
        <f>IFERROR('04A_국토부원자료'!F2344,"")</f>
        <v>0</v>
      </c>
      <c r="E2343" s="40" t="str">
        <f>IFERROR(VALUE(SUBSTITUTE('04A_국토부원자료'!G2344,",","")),"")</f>
        <v/>
      </c>
      <c r="F2343" s="41" t="str">
        <f>IFERROR(IF(AND('04A_국토부원자료'!H2344&lt;&gt;"",'04A_국토부원자료'!I2344&lt;&gt;""),DATE(INT(VALUE(SUBSTITUTE('04A_국토부원자료'!H2344,",",""))/100),MOD(VALUE(SUBSTITUTE('04A_국토부원자료'!H2344,",","")),100),VALUE(SUBSTITUTE('04A_국토부원자료'!I2344,",",""))),""),"")</f>
        <v/>
      </c>
      <c r="G2343" s="42" t="str">
        <f>IFERROR(VALUE(SUBSTITUTE('04A_국토부원자료'!J2344,",","")),"")</f>
        <v/>
      </c>
      <c r="H2343" s="43" t="str">
        <f t="shared" si="72"/>
        <v/>
      </c>
      <c r="I2343" s="43" t="str">
        <f t="shared" si="73"/>
        <v/>
      </c>
      <c r="J2343" s="38" t="str">
        <f>IFERROR(VALUE(SUBSTITUTE('04A_국토부원자료'!K2344,",","")),"")</f>
        <v/>
      </c>
      <c r="K2343" s="38" t="str">
        <f>IFERROR(VALUE(SUBSTITUTE('04A_국토부원자료'!N2344,",","")),"")</f>
        <v/>
      </c>
      <c r="L2343" s="39">
        <f>IFERROR('04A_국토부원자료'!O2344,"")</f>
        <v>0</v>
      </c>
      <c r="M2343" s="39">
        <f>IFERROR('04A_국토부원자료'!Q2344,"")</f>
        <v>0</v>
      </c>
      <c r="N2343" s="38">
        <f>IF(B2343="","",IF('02_대상물건입력'!B5="",1,IF(ISNUMBER(SEARCH('02_대상물건입력'!B5,B2343)),1,0)))</f>
        <v>0</v>
      </c>
      <c r="O2343" s="38">
        <f>IF(B2343="","",IF('02_대상물건입력'!B6="",1,IF(ISNUMBER(SEARCH('02_대상물건입력'!B6,B2343)),1,0)))</f>
        <v>0</v>
      </c>
      <c r="P2343" s="38">
        <f>IF(L2343="","",IF('02_대상물건입력'!B15="",0,IF(ISNUMBER(SEARCH('02_대상물건입력'!B15,L2343)),1,0)))</f>
        <v>0</v>
      </c>
      <c r="Q2343" s="38">
        <f>IF(D2343="","",IF('02_대상물건입력'!B8="",0,IF(ISNUMBER(SEARCH('02_대상물건입력'!B8,D2343)),1,0)))</f>
        <v>0</v>
      </c>
      <c r="R2343" s="44" t="str">
        <f>IFERROR(ABS(E2343-'02_대상물건입력'!B11)/'02_대상물건입력'!B11,"")</f>
        <v/>
      </c>
      <c r="S2343" s="38" t="str">
        <f>IFERROR(ABS(J2343-'02_대상물건입력'!B10),"")</f>
        <v/>
      </c>
      <c r="T2343" s="38" t="str">
        <f>IFERROR(ABS('01_설정'!B4-F2343),"")</f>
        <v/>
      </c>
      <c r="U2343" s="38" t="str">
        <f>IFERROR(ABS(K2343-YEAR('02_대상물건입력'!B14)),"")</f>
        <v/>
      </c>
      <c r="V2343" s="38" t="str">
        <f>IF(B2343="","",IF(AND(E2343&gt;0,F2343&gt;0,H2343&gt;0,OR('04A_국토부원자료'!P2344="",'04A_국토부원자료'!P2344="-"),IF('01_설정'!B10=1,N2343=1,TRUE),R2343&lt;='01_설정'!B5,S2343&lt;='01_설정'!B6,T2343&lt;='01_설정'!B7,U2343&lt;='01_설정'!B8),"Y",""))</f>
        <v/>
      </c>
      <c r="W2343" s="40" t="str">
        <f>IF(V2343&lt;&gt;"Y","",MAX(0,(1-R2343/'01_설정'!B5))*'01_설정'!B14+MAX(0,(1-S2343/'01_설정'!B6))*'01_설정'!B15+MAX(0,(1-T2343/'01_설정'!B7))*'01_설정'!B16+MAX(0,(1-U2343/'01_설정'!B8))*'01_설정'!B17+O2343*'01_설정'!B11+Q2343*'01_설정'!B12+P2343*'01_설정'!B13)</f>
        <v/>
      </c>
      <c r="X2343" s="38" t="str">
        <f>IF(W2343="","",1+COUNTIFS($W$4:$W$3003,"&gt;"&amp;W2343)+COUNTIFS($W$4:W2343,W2343)-1)</f>
        <v/>
      </c>
    </row>
    <row r="2344" spans="1:24" ht="16.5">
      <c r="A2344" s="38" t="str">
        <f>IF('04A_국토부원자료'!A2345="","",ROW()-3)</f>
        <v/>
      </c>
      <c r="B2344" s="39">
        <f>IFERROR('04A_국토부원자료'!B2345,"")</f>
        <v>0</v>
      </c>
      <c r="C2344" s="39" t="str">
        <f>IF(B2344="","",IF('04A_국토부원자료'!C2345&lt;&gt;"",'04A_국토부원자료'!C2345,TRIM('04A_국토부원자료'!D2345&amp;IF('04A_국토부원자료'!E2345&lt;&gt;"","-"&amp;'04A_국토부원자료'!E2345,""))))</f>
        <v/>
      </c>
      <c r="D2344" s="39">
        <f>IFERROR('04A_국토부원자료'!F2345,"")</f>
        <v>0</v>
      </c>
      <c r="E2344" s="40" t="str">
        <f>IFERROR(VALUE(SUBSTITUTE('04A_국토부원자료'!G2345,",","")),"")</f>
        <v/>
      </c>
      <c r="F2344" s="41" t="str">
        <f>IFERROR(IF(AND('04A_국토부원자료'!H2345&lt;&gt;"",'04A_국토부원자료'!I2345&lt;&gt;""),DATE(INT(VALUE(SUBSTITUTE('04A_국토부원자료'!H2345,",",""))/100),MOD(VALUE(SUBSTITUTE('04A_국토부원자료'!H2345,",","")),100),VALUE(SUBSTITUTE('04A_국토부원자료'!I2345,",",""))),""),"")</f>
        <v/>
      </c>
      <c r="G2344" s="42" t="str">
        <f>IFERROR(VALUE(SUBSTITUTE('04A_국토부원자료'!J2345,",","")),"")</f>
        <v/>
      </c>
      <c r="H2344" s="43" t="str">
        <f t="shared" si="72"/>
        <v/>
      </c>
      <c r="I2344" s="43" t="str">
        <f t="shared" si="73"/>
        <v/>
      </c>
      <c r="J2344" s="38" t="str">
        <f>IFERROR(VALUE(SUBSTITUTE('04A_국토부원자료'!K2345,",","")),"")</f>
        <v/>
      </c>
      <c r="K2344" s="38" t="str">
        <f>IFERROR(VALUE(SUBSTITUTE('04A_국토부원자료'!N2345,",","")),"")</f>
        <v/>
      </c>
      <c r="L2344" s="39">
        <f>IFERROR('04A_국토부원자료'!O2345,"")</f>
        <v>0</v>
      </c>
      <c r="M2344" s="39">
        <f>IFERROR('04A_국토부원자료'!Q2345,"")</f>
        <v>0</v>
      </c>
      <c r="N2344" s="38">
        <f>IF(B2344="","",IF('02_대상물건입력'!B5="",1,IF(ISNUMBER(SEARCH('02_대상물건입력'!B5,B2344)),1,0)))</f>
        <v>0</v>
      </c>
      <c r="O2344" s="38">
        <f>IF(B2344="","",IF('02_대상물건입력'!B6="",1,IF(ISNUMBER(SEARCH('02_대상물건입력'!B6,B2344)),1,0)))</f>
        <v>0</v>
      </c>
      <c r="P2344" s="38">
        <f>IF(L2344="","",IF('02_대상물건입력'!B15="",0,IF(ISNUMBER(SEARCH('02_대상물건입력'!B15,L2344)),1,0)))</f>
        <v>0</v>
      </c>
      <c r="Q2344" s="38">
        <f>IF(D2344="","",IF('02_대상물건입력'!B8="",0,IF(ISNUMBER(SEARCH('02_대상물건입력'!B8,D2344)),1,0)))</f>
        <v>0</v>
      </c>
      <c r="R2344" s="44" t="str">
        <f>IFERROR(ABS(E2344-'02_대상물건입력'!B11)/'02_대상물건입력'!B11,"")</f>
        <v/>
      </c>
      <c r="S2344" s="38" t="str">
        <f>IFERROR(ABS(J2344-'02_대상물건입력'!B10),"")</f>
        <v/>
      </c>
      <c r="T2344" s="38" t="str">
        <f>IFERROR(ABS('01_설정'!B4-F2344),"")</f>
        <v/>
      </c>
      <c r="U2344" s="38" t="str">
        <f>IFERROR(ABS(K2344-YEAR('02_대상물건입력'!B14)),"")</f>
        <v/>
      </c>
      <c r="V2344" s="38" t="str">
        <f>IF(B2344="","",IF(AND(E2344&gt;0,F2344&gt;0,H2344&gt;0,OR('04A_국토부원자료'!P2345="",'04A_국토부원자료'!P2345="-"),IF('01_설정'!B10=1,N2344=1,TRUE),R2344&lt;='01_설정'!B5,S2344&lt;='01_설정'!B6,T2344&lt;='01_설정'!B7,U2344&lt;='01_설정'!B8),"Y",""))</f>
        <v/>
      </c>
      <c r="W2344" s="40" t="str">
        <f>IF(V2344&lt;&gt;"Y","",MAX(0,(1-R2344/'01_설정'!B5))*'01_설정'!B14+MAX(0,(1-S2344/'01_설정'!B6))*'01_설정'!B15+MAX(0,(1-T2344/'01_설정'!B7))*'01_설정'!B16+MAX(0,(1-U2344/'01_설정'!B8))*'01_설정'!B17+O2344*'01_설정'!B11+Q2344*'01_설정'!B12+P2344*'01_설정'!B13)</f>
        <v/>
      </c>
      <c r="X2344" s="38" t="str">
        <f>IF(W2344="","",1+COUNTIFS($W$4:$W$3003,"&gt;"&amp;W2344)+COUNTIFS($W$4:W2344,W2344)-1)</f>
        <v/>
      </c>
    </row>
    <row r="2345" spans="1:24" ht="16.5">
      <c r="A2345" s="38" t="str">
        <f>IF('04A_국토부원자료'!A2346="","",ROW()-3)</f>
        <v/>
      </c>
      <c r="B2345" s="39">
        <f>IFERROR('04A_국토부원자료'!B2346,"")</f>
        <v>0</v>
      </c>
      <c r="C2345" s="39" t="str">
        <f>IF(B2345="","",IF('04A_국토부원자료'!C2346&lt;&gt;"",'04A_국토부원자료'!C2346,TRIM('04A_국토부원자료'!D2346&amp;IF('04A_국토부원자료'!E2346&lt;&gt;"","-"&amp;'04A_국토부원자료'!E2346,""))))</f>
        <v/>
      </c>
      <c r="D2345" s="39">
        <f>IFERROR('04A_국토부원자료'!F2346,"")</f>
        <v>0</v>
      </c>
      <c r="E2345" s="40" t="str">
        <f>IFERROR(VALUE(SUBSTITUTE('04A_국토부원자료'!G2346,",","")),"")</f>
        <v/>
      </c>
      <c r="F2345" s="41" t="str">
        <f>IFERROR(IF(AND('04A_국토부원자료'!H2346&lt;&gt;"",'04A_국토부원자료'!I2346&lt;&gt;""),DATE(INT(VALUE(SUBSTITUTE('04A_국토부원자료'!H2346,",",""))/100),MOD(VALUE(SUBSTITUTE('04A_국토부원자료'!H2346,",","")),100),VALUE(SUBSTITUTE('04A_국토부원자료'!I2346,",",""))),""),"")</f>
        <v/>
      </c>
      <c r="G2345" s="42" t="str">
        <f>IFERROR(VALUE(SUBSTITUTE('04A_국토부원자료'!J2346,",","")),"")</f>
        <v/>
      </c>
      <c r="H2345" s="43" t="str">
        <f t="shared" si="72"/>
        <v/>
      </c>
      <c r="I2345" s="43" t="str">
        <f t="shared" si="73"/>
        <v/>
      </c>
      <c r="J2345" s="38" t="str">
        <f>IFERROR(VALUE(SUBSTITUTE('04A_국토부원자료'!K2346,",","")),"")</f>
        <v/>
      </c>
      <c r="K2345" s="38" t="str">
        <f>IFERROR(VALUE(SUBSTITUTE('04A_국토부원자료'!N2346,",","")),"")</f>
        <v/>
      </c>
      <c r="L2345" s="39">
        <f>IFERROR('04A_국토부원자료'!O2346,"")</f>
        <v>0</v>
      </c>
      <c r="M2345" s="39">
        <f>IFERROR('04A_국토부원자료'!Q2346,"")</f>
        <v>0</v>
      </c>
      <c r="N2345" s="38">
        <f>IF(B2345="","",IF('02_대상물건입력'!B5="",1,IF(ISNUMBER(SEARCH('02_대상물건입력'!B5,B2345)),1,0)))</f>
        <v>0</v>
      </c>
      <c r="O2345" s="38">
        <f>IF(B2345="","",IF('02_대상물건입력'!B6="",1,IF(ISNUMBER(SEARCH('02_대상물건입력'!B6,B2345)),1,0)))</f>
        <v>0</v>
      </c>
      <c r="P2345" s="38">
        <f>IF(L2345="","",IF('02_대상물건입력'!B15="",0,IF(ISNUMBER(SEARCH('02_대상물건입력'!B15,L2345)),1,0)))</f>
        <v>0</v>
      </c>
      <c r="Q2345" s="38">
        <f>IF(D2345="","",IF('02_대상물건입력'!B8="",0,IF(ISNUMBER(SEARCH('02_대상물건입력'!B8,D2345)),1,0)))</f>
        <v>0</v>
      </c>
      <c r="R2345" s="44" t="str">
        <f>IFERROR(ABS(E2345-'02_대상물건입력'!B11)/'02_대상물건입력'!B11,"")</f>
        <v/>
      </c>
      <c r="S2345" s="38" t="str">
        <f>IFERROR(ABS(J2345-'02_대상물건입력'!B10),"")</f>
        <v/>
      </c>
      <c r="T2345" s="38" t="str">
        <f>IFERROR(ABS('01_설정'!B4-F2345),"")</f>
        <v/>
      </c>
      <c r="U2345" s="38" t="str">
        <f>IFERROR(ABS(K2345-YEAR('02_대상물건입력'!B14)),"")</f>
        <v/>
      </c>
      <c r="V2345" s="38" t="str">
        <f>IF(B2345="","",IF(AND(E2345&gt;0,F2345&gt;0,H2345&gt;0,OR('04A_국토부원자료'!P2346="",'04A_국토부원자료'!P2346="-"),IF('01_설정'!B10=1,N2345=1,TRUE),R2345&lt;='01_설정'!B5,S2345&lt;='01_설정'!B6,T2345&lt;='01_설정'!B7,U2345&lt;='01_설정'!B8),"Y",""))</f>
        <v/>
      </c>
      <c r="W2345" s="40" t="str">
        <f>IF(V2345&lt;&gt;"Y","",MAX(0,(1-R2345/'01_설정'!B5))*'01_설정'!B14+MAX(0,(1-S2345/'01_설정'!B6))*'01_설정'!B15+MAX(0,(1-T2345/'01_설정'!B7))*'01_설정'!B16+MAX(0,(1-U2345/'01_설정'!B8))*'01_설정'!B17+O2345*'01_설정'!B11+Q2345*'01_설정'!B12+P2345*'01_설정'!B13)</f>
        <v/>
      </c>
      <c r="X2345" s="38" t="str">
        <f>IF(W2345="","",1+COUNTIFS($W$4:$W$3003,"&gt;"&amp;W2345)+COUNTIFS($W$4:W2345,W2345)-1)</f>
        <v/>
      </c>
    </row>
    <row r="2346" spans="1:24" ht="16.5">
      <c r="A2346" s="38" t="str">
        <f>IF('04A_국토부원자료'!A2347="","",ROW()-3)</f>
        <v/>
      </c>
      <c r="B2346" s="39">
        <f>IFERROR('04A_국토부원자료'!B2347,"")</f>
        <v>0</v>
      </c>
      <c r="C2346" s="39" t="str">
        <f>IF(B2346="","",IF('04A_국토부원자료'!C2347&lt;&gt;"",'04A_국토부원자료'!C2347,TRIM('04A_국토부원자료'!D2347&amp;IF('04A_국토부원자료'!E2347&lt;&gt;"","-"&amp;'04A_국토부원자료'!E2347,""))))</f>
        <v/>
      </c>
      <c r="D2346" s="39">
        <f>IFERROR('04A_국토부원자료'!F2347,"")</f>
        <v>0</v>
      </c>
      <c r="E2346" s="40" t="str">
        <f>IFERROR(VALUE(SUBSTITUTE('04A_국토부원자료'!G2347,",","")),"")</f>
        <v/>
      </c>
      <c r="F2346" s="41" t="str">
        <f>IFERROR(IF(AND('04A_국토부원자료'!H2347&lt;&gt;"",'04A_국토부원자료'!I2347&lt;&gt;""),DATE(INT(VALUE(SUBSTITUTE('04A_국토부원자료'!H2347,",",""))/100),MOD(VALUE(SUBSTITUTE('04A_국토부원자료'!H2347,",","")),100),VALUE(SUBSTITUTE('04A_국토부원자료'!I2347,",",""))),""),"")</f>
        <v/>
      </c>
      <c r="G2346" s="42" t="str">
        <f>IFERROR(VALUE(SUBSTITUTE('04A_국토부원자료'!J2347,",","")),"")</f>
        <v/>
      </c>
      <c r="H2346" s="43" t="str">
        <f t="shared" si="72"/>
        <v/>
      </c>
      <c r="I2346" s="43" t="str">
        <f t="shared" si="73"/>
        <v/>
      </c>
      <c r="J2346" s="38" t="str">
        <f>IFERROR(VALUE(SUBSTITUTE('04A_국토부원자료'!K2347,",","")),"")</f>
        <v/>
      </c>
      <c r="K2346" s="38" t="str">
        <f>IFERROR(VALUE(SUBSTITUTE('04A_국토부원자료'!N2347,",","")),"")</f>
        <v/>
      </c>
      <c r="L2346" s="39">
        <f>IFERROR('04A_국토부원자료'!O2347,"")</f>
        <v>0</v>
      </c>
      <c r="M2346" s="39">
        <f>IFERROR('04A_국토부원자료'!Q2347,"")</f>
        <v>0</v>
      </c>
      <c r="N2346" s="38">
        <f>IF(B2346="","",IF('02_대상물건입력'!B5="",1,IF(ISNUMBER(SEARCH('02_대상물건입력'!B5,B2346)),1,0)))</f>
        <v>0</v>
      </c>
      <c r="O2346" s="38">
        <f>IF(B2346="","",IF('02_대상물건입력'!B6="",1,IF(ISNUMBER(SEARCH('02_대상물건입력'!B6,B2346)),1,0)))</f>
        <v>0</v>
      </c>
      <c r="P2346" s="38">
        <f>IF(L2346="","",IF('02_대상물건입력'!B15="",0,IF(ISNUMBER(SEARCH('02_대상물건입력'!B15,L2346)),1,0)))</f>
        <v>0</v>
      </c>
      <c r="Q2346" s="38">
        <f>IF(D2346="","",IF('02_대상물건입력'!B8="",0,IF(ISNUMBER(SEARCH('02_대상물건입력'!B8,D2346)),1,0)))</f>
        <v>0</v>
      </c>
      <c r="R2346" s="44" t="str">
        <f>IFERROR(ABS(E2346-'02_대상물건입력'!B11)/'02_대상물건입력'!B11,"")</f>
        <v/>
      </c>
      <c r="S2346" s="38" t="str">
        <f>IFERROR(ABS(J2346-'02_대상물건입력'!B10),"")</f>
        <v/>
      </c>
      <c r="T2346" s="38" t="str">
        <f>IFERROR(ABS('01_설정'!B4-F2346),"")</f>
        <v/>
      </c>
      <c r="U2346" s="38" t="str">
        <f>IFERROR(ABS(K2346-YEAR('02_대상물건입력'!B14)),"")</f>
        <v/>
      </c>
      <c r="V2346" s="38" t="str">
        <f>IF(B2346="","",IF(AND(E2346&gt;0,F2346&gt;0,H2346&gt;0,OR('04A_국토부원자료'!P2347="",'04A_국토부원자료'!P2347="-"),IF('01_설정'!B10=1,N2346=1,TRUE),R2346&lt;='01_설정'!B5,S2346&lt;='01_설정'!B6,T2346&lt;='01_설정'!B7,U2346&lt;='01_설정'!B8),"Y",""))</f>
        <v/>
      </c>
      <c r="W2346" s="40" t="str">
        <f>IF(V2346&lt;&gt;"Y","",MAX(0,(1-R2346/'01_설정'!B5))*'01_설정'!B14+MAX(0,(1-S2346/'01_설정'!B6))*'01_설정'!B15+MAX(0,(1-T2346/'01_설정'!B7))*'01_설정'!B16+MAX(0,(1-U2346/'01_설정'!B8))*'01_설정'!B17+O2346*'01_설정'!B11+Q2346*'01_설정'!B12+P2346*'01_설정'!B13)</f>
        <v/>
      </c>
      <c r="X2346" s="38" t="str">
        <f>IF(W2346="","",1+COUNTIFS($W$4:$W$3003,"&gt;"&amp;W2346)+COUNTIFS($W$4:W2346,W2346)-1)</f>
        <v/>
      </c>
    </row>
    <row r="2347" spans="1:24" ht="16.5">
      <c r="A2347" s="38" t="str">
        <f>IF('04A_국토부원자료'!A2348="","",ROW()-3)</f>
        <v/>
      </c>
      <c r="B2347" s="39">
        <f>IFERROR('04A_국토부원자료'!B2348,"")</f>
        <v>0</v>
      </c>
      <c r="C2347" s="39" t="str">
        <f>IF(B2347="","",IF('04A_국토부원자료'!C2348&lt;&gt;"",'04A_국토부원자료'!C2348,TRIM('04A_국토부원자료'!D2348&amp;IF('04A_국토부원자료'!E2348&lt;&gt;"","-"&amp;'04A_국토부원자료'!E2348,""))))</f>
        <v/>
      </c>
      <c r="D2347" s="39">
        <f>IFERROR('04A_국토부원자료'!F2348,"")</f>
        <v>0</v>
      </c>
      <c r="E2347" s="40" t="str">
        <f>IFERROR(VALUE(SUBSTITUTE('04A_국토부원자료'!G2348,",","")),"")</f>
        <v/>
      </c>
      <c r="F2347" s="41" t="str">
        <f>IFERROR(IF(AND('04A_국토부원자료'!H2348&lt;&gt;"",'04A_국토부원자료'!I2348&lt;&gt;""),DATE(INT(VALUE(SUBSTITUTE('04A_국토부원자료'!H2348,",",""))/100),MOD(VALUE(SUBSTITUTE('04A_국토부원자료'!H2348,",","")),100),VALUE(SUBSTITUTE('04A_국토부원자료'!I2348,",",""))),""),"")</f>
        <v/>
      </c>
      <c r="G2347" s="42" t="str">
        <f>IFERROR(VALUE(SUBSTITUTE('04A_국토부원자료'!J2348,",","")),"")</f>
        <v/>
      </c>
      <c r="H2347" s="43" t="str">
        <f t="shared" si="72"/>
        <v/>
      </c>
      <c r="I2347" s="43" t="str">
        <f t="shared" si="73"/>
        <v/>
      </c>
      <c r="J2347" s="38" t="str">
        <f>IFERROR(VALUE(SUBSTITUTE('04A_국토부원자료'!K2348,",","")),"")</f>
        <v/>
      </c>
      <c r="K2347" s="38" t="str">
        <f>IFERROR(VALUE(SUBSTITUTE('04A_국토부원자료'!N2348,",","")),"")</f>
        <v/>
      </c>
      <c r="L2347" s="39">
        <f>IFERROR('04A_국토부원자료'!O2348,"")</f>
        <v>0</v>
      </c>
      <c r="M2347" s="39">
        <f>IFERROR('04A_국토부원자료'!Q2348,"")</f>
        <v>0</v>
      </c>
      <c r="N2347" s="38">
        <f>IF(B2347="","",IF('02_대상물건입력'!B5="",1,IF(ISNUMBER(SEARCH('02_대상물건입력'!B5,B2347)),1,0)))</f>
        <v>0</v>
      </c>
      <c r="O2347" s="38">
        <f>IF(B2347="","",IF('02_대상물건입력'!B6="",1,IF(ISNUMBER(SEARCH('02_대상물건입력'!B6,B2347)),1,0)))</f>
        <v>0</v>
      </c>
      <c r="P2347" s="38">
        <f>IF(L2347="","",IF('02_대상물건입력'!B15="",0,IF(ISNUMBER(SEARCH('02_대상물건입력'!B15,L2347)),1,0)))</f>
        <v>0</v>
      </c>
      <c r="Q2347" s="38">
        <f>IF(D2347="","",IF('02_대상물건입력'!B8="",0,IF(ISNUMBER(SEARCH('02_대상물건입력'!B8,D2347)),1,0)))</f>
        <v>0</v>
      </c>
      <c r="R2347" s="44" t="str">
        <f>IFERROR(ABS(E2347-'02_대상물건입력'!B11)/'02_대상물건입력'!B11,"")</f>
        <v/>
      </c>
      <c r="S2347" s="38" t="str">
        <f>IFERROR(ABS(J2347-'02_대상물건입력'!B10),"")</f>
        <v/>
      </c>
      <c r="T2347" s="38" t="str">
        <f>IFERROR(ABS('01_설정'!B4-F2347),"")</f>
        <v/>
      </c>
      <c r="U2347" s="38" t="str">
        <f>IFERROR(ABS(K2347-YEAR('02_대상물건입력'!B14)),"")</f>
        <v/>
      </c>
      <c r="V2347" s="38" t="str">
        <f>IF(B2347="","",IF(AND(E2347&gt;0,F2347&gt;0,H2347&gt;0,OR('04A_국토부원자료'!P2348="",'04A_국토부원자료'!P2348="-"),IF('01_설정'!B10=1,N2347=1,TRUE),R2347&lt;='01_설정'!B5,S2347&lt;='01_설정'!B6,T2347&lt;='01_설정'!B7,U2347&lt;='01_설정'!B8),"Y",""))</f>
        <v/>
      </c>
      <c r="W2347" s="40" t="str">
        <f>IF(V2347&lt;&gt;"Y","",MAX(0,(1-R2347/'01_설정'!B5))*'01_설정'!B14+MAX(0,(1-S2347/'01_설정'!B6))*'01_설정'!B15+MAX(0,(1-T2347/'01_설정'!B7))*'01_설정'!B16+MAX(0,(1-U2347/'01_설정'!B8))*'01_설정'!B17+O2347*'01_설정'!B11+Q2347*'01_설정'!B12+P2347*'01_설정'!B13)</f>
        <v/>
      </c>
      <c r="X2347" s="38" t="str">
        <f>IF(W2347="","",1+COUNTIFS($W$4:$W$3003,"&gt;"&amp;W2347)+COUNTIFS($W$4:W2347,W2347)-1)</f>
        <v/>
      </c>
    </row>
    <row r="2348" spans="1:24" ht="16.5">
      <c r="A2348" s="38" t="str">
        <f>IF('04A_국토부원자료'!A2349="","",ROW()-3)</f>
        <v/>
      </c>
      <c r="B2348" s="39">
        <f>IFERROR('04A_국토부원자료'!B2349,"")</f>
        <v>0</v>
      </c>
      <c r="C2348" s="39" t="str">
        <f>IF(B2348="","",IF('04A_국토부원자료'!C2349&lt;&gt;"",'04A_국토부원자료'!C2349,TRIM('04A_국토부원자료'!D2349&amp;IF('04A_국토부원자료'!E2349&lt;&gt;"","-"&amp;'04A_국토부원자료'!E2349,""))))</f>
        <v/>
      </c>
      <c r="D2348" s="39">
        <f>IFERROR('04A_국토부원자료'!F2349,"")</f>
        <v>0</v>
      </c>
      <c r="E2348" s="40" t="str">
        <f>IFERROR(VALUE(SUBSTITUTE('04A_국토부원자료'!G2349,",","")),"")</f>
        <v/>
      </c>
      <c r="F2348" s="41" t="str">
        <f>IFERROR(IF(AND('04A_국토부원자료'!H2349&lt;&gt;"",'04A_국토부원자료'!I2349&lt;&gt;""),DATE(INT(VALUE(SUBSTITUTE('04A_국토부원자료'!H2349,",",""))/100),MOD(VALUE(SUBSTITUTE('04A_국토부원자료'!H2349,",","")),100),VALUE(SUBSTITUTE('04A_국토부원자료'!I2349,",",""))),""),"")</f>
        <v/>
      </c>
      <c r="G2348" s="42" t="str">
        <f>IFERROR(VALUE(SUBSTITUTE('04A_국토부원자료'!J2349,",","")),"")</f>
        <v/>
      </c>
      <c r="H2348" s="43" t="str">
        <f t="shared" si="72"/>
        <v/>
      </c>
      <c r="I2348" s="43" t="str">
        <f t="shared" si="73"/>
        <v/>
      </c>
      <c r="J2348" s="38" t="str">
        <f>IFERROR(VALUE(SUBSTITUTE('04A_국토부원자료'!K2349,",","")),"")</f>
        <v/>
      </c>
      <c r="K2348" s="38" t="str">
        <f>IFERROR(VALUE(SUBSTITUTE('04A_국토부원자료'!N2349,",","")),"")</f>
        <v/>
      </c>
      <c r="L2348" s="39">
        <f>IFERROR('04A_국토부원자료'!O2349,"")</f>
        <v>0</v>
      </c>
      <c r="M2348" s="39">
        <f>IFERROR('04A_국토부원자료'!Q2349,"")</f>
        <v>0</v>
      </c>
      <c r="N2348" s="38">
        <f>IF(B2348="","",IF('02_대상물건입력'!B5="",1,IF(ISNUMBER(SEARCH('02_대상물건입력'!B5,B2348)),1,0)))</f>
        <v>0</v>
      </c>
      <c r="O2348" s="38">
        <f>IF(B2348="","",IF('02_대상물건입력'!B6="",1,IF(ISNUMBER(SEARCH('02_대상물건입력'!B6,B2348)),1,0)))</f>
        <v>0</v>
      </c>
      <c r="P2348" s="38">
        <f>IF(L2348="","",IF('02_대상물건입력'!B15="",0,IF(ISNUMBER(SEARCH('02_대상물건입력'!B15,L2348)),1,0)))</f>
        <v>0</v>
      </c>
      <c r="Q2348" s="38">
        <f>IF(D2348="","",IF('02_대상물건입력'!B8="",0,IF(ISNUMBER(SEARCH('02_대상물건입력'!B8,D2348)),1,0)))</f>
        <v>0</v>
      </c>
      <c r="R2348" s="44" t="str">
        <f>IFERROR(ABS(E2348-'02_대상물건입력'!B11)/'02_대상물건입력'!B11,"")</f>
        <v/>
      </c>
      <c r="S2348" s="38" t="str">
        <f>IFERROR(ABS(J2348-'02_대상물건입력'!B10),"")</f>
        <v/>
      </c>
      <c r="T2348" s="38" t="str">
        <f>IFERROR(ABS('01_설정'!B4-F2348),"")</f>
        <v/>
      </c>
      <c r="U2348" s="38" t="str">
        <f>IFERROR(ABS(K2348-YEAR('02_대상물건입력'!B14)),"")</f>
        <v/>
      </c>
      <c r="V2348" s="38" t="str">
        <f>IF(B2348="","",IF(AND(E2348&gt;0,F2348&gt;0,H2348&gt;0,OR('04A_국토부원자료'!P2349="",'04A_국토부원자료'!P2349="-"),IF('01_설정'!B10=1,N2348=1,TRUE),R2348&lt;='01_설정'!B5,S2348&lt;='01_설정'!B6,T2348&lt;='01_설정'!B7,U2348&lt;='01_설정'!B8),"Y",""))</f>
        <v/>
      </c>
      <c r="W2348" s="40" t="str">
        <f>IF(V2348&lt;&gt;"Y","",MAX(0,(1-R2348/'01_설정'!B5))*'01_설정'!B14+MAX(0,(1-S2348/'01_설정'!B6))*'01_설정'!B15+MAX(0,(1-T2348/'01_설정'!B7))*'01_설정'!B16+MAX(0,(1-U2348/'01_설정'!B8))*'01_설정'!B17+O2348*'01_설정'!B11+Q2348*'01_설정'!B12+P2348*'01_설정'!B13)</f>
        <v/>
      </c>
      <c r="X2348" s="38" t="str">
        <f>IF(W2348="","",1+COUNTIFS($W$4:$W$3003,"&gt;"&amp;W2348)+COUNTIFS($W$4:W2348,W2348)-1)</f>
        <v/>
      </c>
    </row>
    <row r="2349" spans="1:24" ht="16.5">
      <c r="A2349" s="38" t="str">
        <f>IF('04A_국토부원자료'!A2350="","",ROW()-3)</f>
        <v/>
      </c>
      <c r="B2349" s="39">
        <f>IFERROR('04A_국토부원자료'!B2350,"")</f>
        <v>0</v>
      </c>
      <c r="C2349" s="39" t="str">
        <f>IF(B2349="","",IF('04A_국토부원자료'!C2350&lt;&gt;"",'04A_국토부원자료'!C2350,TRIM('04A_국토부원자료'!D2350&amp;IF('04A_국토부원자료'!E2350&lt;&gt;"","-"&amp;'04A_국토부원자료'!E2350,""))))</f>
        <v/>
      </c>
      <c r="D2349" s="39">
        <f>IFERROR('04A_국토부원자료'!F2350,"")</f>
        <v>0</v>
      </c>
      <c r="E2349" s="40" t="str">
        <f>IFERROR(VALUE(SUBSTITUTE('04A_국토부원자료'!G2350,",","")),"")</f>
        <v/>
      </c>
      <c r="F2349" s="41" t="str">
        <f>IFERROR(IF(AND('04A_국토부원자료'!H2350&lt;&gt;"",'04A_국토부원자료'!I2350&lt;&gt;""),DATE(INT(VALUE(SUBSTITUTE('04A_국토부원자료'!H2350,",",""))/100),MOD(VALUE(SUBSTITUTE('04A_국토부원자료'!H2350,",","")),100),VALUE(SUBSTITUTE('04A_국토부원자료'!I2350,",",""))),""),"")</f>
        <v/>
      </c>
      <c r="G2349" s="42" t="str">
        <f>IFERROR(VALUE(SUBSTITUTE('04A_국토부원자료'!J2350,",","")),"")</f>
        <v/>
      </c>
      <c r="H2349" s="43" t="str">
        <f t="shared" si="72"/>
        <v/>
      </c>
      <c r="I2349" s="43" t="str">
        <f t="shared" si="73"/>
        <v/>
      </c>
      <c r="J2349" s="38" t="str">
        <f>IFERROR(VALUE(SUBSTITUTE('04A_국토부원자료'!K2350,",","")),"")</f>
        <v/>
      </c>
      <c r="K2349" s="38" t="str">
        <f>IFERROR(VALUE(SUBSTITUTE('04A_국토부원자료'!N2350,",","")),"")</f>
        <v/>
      </c>
      <c r="L2349" s="39">
        <f>IFERROR('04A_국토부원자료'!O2350,"")</f>
        <v>0</v>
      </c>
      <c r="M2349" s="39">
        <f>IFERROR('04A_국토부원자료'!Q2350,"")</f>
        <v>0</v>
      </c>
      <c r="N2349" s="38">
        <f>IF(B2349="","",IF('02_대상물건입력'!B5="",1,IF(ISNUMBER(SEARCH('02_대상물건입력'!B5,B2349)),1,0)))</f>
        <v>0</v>
      </c>
      <c r="O2349" s="38">
        <f>IF(B2349="","",IF('02_대상물건입력'!B6="",1,IF(ISNUMBER(SEARCH('02_대상물건입력'!B6,B2349)),1,0)))</f>
        <v>0</v>
      </c>
      <c r="P2349" s="38">
        <f>IF(L2349="","",IF('02_대상물건입력'!B15="",0,IF(ISNUMBER(SEARCH('02_대상물건입력'!B15,L2349)),1,0)))</f>
        <v>0</v>
      </c>
      <c r="Q2349" s="38">
        <f>IF(D2349="","",IF('02_대상물건입력'!B8="",0,IF(ISNUMBER(SEARCH('02_대상물건입력'!B8,D2349)),1,0)))</f>
        <v>0</v>
      </c>
      <c r="R2349" s="44" t="str">
        <f>IFERROR(ABS(E2349-'02_대상물건입력'!B11)/'02_대상물건입력'!B11,"")</f>
        <v/>
      </c>
      <c r="S2349" s="38" t="str">
        <f>IFERROR(ABS(J2349-'02_대상물건입력'!B10),"")</f>
        <v/>
      </c>
      <c r="T2349" s="38" t="str">
        <f>IFERROR(ABS('01_설정'!B4-F2349),"")</f>
        <v/>
      </c>
      <c r="U2349" s="38" t="str">
        <f>IFERROR(ABS(K2349-YEAR('02_대상물건입력'!B14)),"")</f>
        <v/>
      </c>
      <c r="V2349" s="38" t="str">
        <f>IF(B2349="","",IF(AND(E2349&gt;0,F2349&gt;0,H2349&gt;0,OR('04A_국토부원자료'!P2350="",'04A_국토부원자료'!P2350="-"),IF('01_설정'!B10=1,N2349=1,TRUE),R2349&lt;='01_설정'!B5,S2349&lt;='01_설정'!B6,T2349&lt;='01_설정'!B7,U2349&lt;='01_설정'!B8),"Y",""))</f>
        <v/>
      </c>
      <c r="W2349" s="40" t="str">
        <f>IF(V2349&lt;&gt;"Y","",MAX(0,(1-R2349/'01_설정'!B5))*'01_설정'!B14+MAX(0,(1-S2349/'01_설정'!B6))*'01_설정'!B15+MAX(0,(1-T2349/'01_설정'!B7))*'01_설정'!B16+MAX(0,(1-U2349/'01_설정'!B8))*'01_설정'!B17+O2349*'01_설정'!B11+Q2349*'01_설정'!B12+P2349*'01_설정'!B13)</f>
        <v/>
      </c>
      <c r="X2349" s="38" t="str">
        <f>IF(W2349="","",1+COUNTIFS($W$4:$W$3003,"&gt;"&amp;W2349)+COUNTIFS($W$4:W2349,W2349)-1)</f>
        <v/>
      </c>
    </row>
    <row r="2350" spans="1:24" ht="16.5">
      <c r="A2350" s="38" t="str">
        <f>IF('04A_국토부원자료'!A2351="","",ROW()-3)</f>
        <v/>
      </c>
      <c r="B2350" s="39">
        <f>IFERROR('04A_국토부원자료'!B2351,"")</f>
        <v>0</v>
      </c>
      <c r="C2350" s="39" t="str">
        <f>IF(B2350="","",IF('04A_국토부원자료'!C2351&lt;&gt;"",'04A_국토부원자료'!C2351,TRIM('04A_국토부원자료'!D2351&amp;IF('04A_국토부원자료'!E2351&lt;&gt;"","-"&amp;'04A_국토부원자료'!E2351,""))))</f>
        <v/>
      </c>
      <c r="D2350" s="39">
        <f>IFERROR('04A_국토부원자료'!F2351,"")</f>
        <v>0</v>
      </c>
      <c r="E2350" s="40" t="str">
        <f>IFERROR(VALUE(SUBSTITUTE('04A_국토부원자료'!G2351,",","")),"")</f>
        <v/>
      </c>
      <c r="F2350" s="41" t="str">
        <f>IFERROR(IF(AND('04A_국토부원자료'!H2351&lt;&gt;"",'04A_국토부원자료'!I2351&lt;&gt;""),DATE(INT(VALUE(SUBSTITUTE('04A_국토부원자료'!H2351,",",""))/100),MOD(VALUE(SUBSTITUTE('04A_국토부원자료'!H2351,",","")),100),VALUE(SUBSTITUTE('04A_국토부원자료'!I2351,",",""))),""),"")</f>
        <v/>
      </c>
      <c r="G2350" s="42" t="str">
        <f>IFERROR(VALUE(SUBSTITUTE('04A_국토부원자료'!J2351,",","")),"")</f>
        <v/>
      </c>
      <c r="H2350" s="43" t="str">
        <f t="shared" si="72"/>
        <v/>
      </c>
      <c r="I2350" s="43" t="str">
        <f t="shared" si="73"/>
        <v/>
      </c>
      <c r="J2350" s="38" t="str">
        <f>IFERROR(VALUE(SUBSTITUTE('04A_국토부원자료'!K2351,",","")),"")</f>
        <v/>
      </c>
      <c r="K2350" s="38" t="str">
        <f>IFERROR(VALUE(SUBSTITUTE('04A_국토부원자료'!N2351,",","")),"")</f>
        <v/>
      </c>
      <c r="L2350" s="39">
        <f>IFERROR('04A_국토부원자료'!O2351,"")</f>
        <v>0</v>
      </c>
      <c r="M2350" s="39">
        <f>IFERROR('04A_국토부원자료'!Q2351,"")</f>
        <v>0</v>
      </c>
      <c r="N2350" s="38">
        <f>IF(B2350="","",IF('02_대상물건입력'!B5="",1,IF(ISNUMBER(SEARCH('02_대상물건입력'!B5,B2350)),1,0)))</f>
        <v>0</v>
      </c>
      <c r="O2350" s="38">
        <f>IF(B2350="","",IF('02_대상물건입력'!B6="",1,IF(ISNUMBER(SEARCH('02_대상물건입력'!B6,B2350)),1,0)))</f>
        <v>0</v>
      </c>
      <c r="P2350" s="38">
        <f>IF(L2350="","",IF('02_대상물건입력'!B15="",0,IF(ISNUMBER(SEARCH('02_대상물건입력'!B15,L2350)),1,0)))</f>
        <v>0</v>
      </c>
      <c r="Q2350" s="38">
        <f>IF(D2350="","",IF('02_대상물건입력'!B8="",0,IF(ISNUMBER(SEARCH('02_대상물건입력'!B8,D2350)),1,0)))</f>
        <v>0</v>
      </c>
      <c r="R2350" s="44" t="str">
        <f>IFERROR(ABS(E2350-'02_대상물건입력'!B11)/'02_대상물건입력'!B11,"")</f>
        <v/>
      </c>
      <c r="S2350" s="38" t="str">
        <f>IFERROR(ABS(J2350-'02_대상물건입력'!B10),"")</f>
        <v/>
      </c>
      <c r="T2350" s="38" t="str">
        <f>IFERROR(ABS('01_설정'!B4-F2350),"")</f>
        <v/>
      </c>
      <c r="U2350" s="38" t="str">
        <f>IFERROR(ABS(K2350-YEAR('02_대상물건입력'!B14)),"")</f>
        <v/>
      </c>
      <c r="V2350" s="38" t="str">
        <f>IF(B2350="","",IF(AND(E2350&gt;0,F2350&gt;0,H2350&gt;0,OR('04A_국토부원자료'!P2351="",'04A_국토부원자료'!P2351="-"),IF('01_설정'!B10=1,N2350=1,TRUE),R2350&lt;='01_설정'!B5,S2350&lt;='01_설정'!B6,T2350&lt;='01_설정'!B7,U2350&lt;='01_설정'!B8),"Y",""))</f>
        <v/>
      </c>
      <c r="W2350" s="40" t="str">
        <f>IF(V2350&lt;&gt;"Y","",MAX(0,(1-R2350/'01_설정'!B5))*'01_설정'!B14+MAX(0,(1-S2350/'01_설정'!B6))*'01_설정'!B15+MAX(0,(1-T2350/'01_설정'!B7))*'01_설정'!B16+MAX(0,(1-U2350/'01_설정'!B8))*'01_설정'!B17+O2350*'01_설정'!B11+Q2350*'01_설정'!B12+P2350*'01_설정'!B13)</f>
        <v/>
      </c>
      <c r="X2350" s="38" t="str">
        <f>IF(W2350="","",1+COUNTIFS($W$4:$W$3003,"&gt;"&amp;W2350)+COUNTIFS($W$4:W2350,W2350)-1)</f>
        <v/>
      </c>
    </row>
    <row r="2351" spans="1:24" ht="16.5">
      <c r="A2351" s="38" t="str">
        <f>IF('04A_국토부원자료'!A2352="","",ROW()-3)</f>
        <v/>
      </c>
      <c r="B2351" s="39">
        <f>IFERROR('04A_국토부원자료'!B2352,"")</f>
        <v>0</v>
      </c>
      <c r="C2351" s="39" t="str">
        <f>IF(B2351="","",IF('04A_국토부원자료'!C2352&lt;&gt;"",'04A_국토부원자료'!C2352,TRIM('04A_국토부원자료'!D2352&amp;IF('04A_국토부원자료'!E2352&lt;&gt;"","-"&amp;'04A_국토부원자료'!E2352,""))))</f>
        <v/>
      </c>
      <c r="D2351" s="39">
        <f>IFERROR('04A_국토부원자료'!F2352,"")</f>
        <v>0</v>
      </c>
      <c r="E2351" s="40" t="str">
        <f>IFERROR(VALUE(SUBSTITUTE('04A_국토부원자료'!G2352,",","")),"")</f>
        <v/>
      </c>
      <c r="F2351" s="41" t="str">
        <f>IFERROR(IF(AND('04A_국토부원자료'!H2352&lt;&gt;"",'04A_국토부원자료'!I2352&lt;&gt;""),DATE(INT(VALUE(SUBSTITUTE('04A_국토부원자료'!H2352,",",""))/100),MOD(VALUE(SUBSTITUTE('04A_국토부원자료'!H2352,",","")),100),VALUE(SUBSTITUTE('04A_국토부원자료'!I2352,",",""))),""),"")</f>
        <v/>
      </c>
      <c r="G2351" s="42" t="str">
        <f>IFERROR(VALUE(SUBSTITUTE('04A_국토부원자료'!J2352,",","")),"")</f>
        <v/>
      </c>
      <c r="H2351" s="43" t="str">
        <f t="shared" si="72"/>
        <v/>
      </c>
      <c r="I2351" s="43" t="str">
        <f t="shared" si="73"/>
        <v/>
      </c>
      <c r="J2351" s="38" t="str">
        <f>IFERROR(VALUE(SUBSTITUTE('04A_국토부원자료'!K2352,",","")),"")</f>
        <v/>
      </c>
      <c r="K2351" s="38" t="str">
        <f>IFERROR(VALUE(SUBSTITUTE('04A_국토부원자료'!N2352,",","")),"")</f>
        <v/>
      </c>
      <c r="L2351" s="39">
        <f>IFERROR('04A_국토부원자료'!O2352,"")</f>
        <v>0</v>
      </c>
      <c r="M2351" s="39">
        <f>IFERROR('04A_국토부원자료'!Q2352,"")</f>
        <v>0</v>
      </c>
      <c r="N2351" s="38">
        <f>IF(B2351="","",IF('02_대상물건입력'!B5="",1,IF(ISNUMBER(SEARCH('02_대상물건입력'!B5,B2351)),1,0)))</f>
        <v>0</v>
      </c>
      <c r="O2351" s="38">
        <f>IF(B2351="","",IF('02_대상물건입력'!B6="",1,IF(ISNUMBER(SEARCH('02_대상물건입력'!B6,B2351)),1,0)))</f>
        <v>0</v>
      </c>
      <c r="P2351" s="38">
        <f>IF(L2351="","",IF('02_대상물건입력'!B15="",0,IF(ISNUMBER(SEARCH('02_대상물건입력'!B15,L2351)),1,0)))</f>
        <v>0</v>
      </c>
      <c r="Q2351" s="38">
        <f>IF(D2351="","",IF('02_대상물건입력'!B8="",0,IF(ISNUMBER(SEARCH('02_대상물건입력'!B8,D2351)),1,0)))</f>
        <v>0</v>
      </c>
      <c r="R2351" s="44" t="str">
        <f>IFERROR(ABS(E2351-'02_대상물건입력'!B11)/'02_대상물건입력'!B11,"")</f>
        <v/>
      </c>
      <c r="S2351" s="38" t="str">
        <f>IFERROR(ABS(J2351-'02_대상물건입력'!B10),"")</f>
        <v/>
      </c>
      <c r="T2351" s="38" t="str">
        <f>IFERROR(ABS('01_설정'!B4-F2351),"")</f>
        <v/>
      </c>
      <c r="U2351" s="38" t="str">
        <f>IFERROR(ABS(K2351-YEAR('02_대상물건입력'!B14)),"")</f>
        <v/>
      </c>
      <c r="V2351" s="38" t="str">
        <f>IF(B2351="","",IF(AND(E2351&gt;0,F2351&gt;0,H2351&gt;0,OR('04A_국토부원자료'!P2352="",'04A_국토부원자료'!P2352="-"),IF('01_설정'!B10=1,N2351=1,TRUE),R2351&lt;='01_설정'!B5,S2351&lt;='01_설정'!B6,T2351&lt;='01_설정'!B7,U2351&lt;='01_설정'!B8),"Y",""))</f>
        <v/>
      </c>
      <c r="W2351" s="40" t="str">
        <f>IF(V2351&lt;&gt;"Y","",MAX(0,(1-R2351/'01_설정'!B5))*'01_설정'!B14+MAX(0,(1-S2351/'01_설정'!B6))*'01_설정'!B15+MAX(0,(1-T2351/'01_설정'!B7))*'01_설정'!B16+MAX(0,(1-U2351/'01_설정'!B8))*'01_설정'!B17+O2351*'01_설정'!B11+Q2351*'01_설정'!B12+P2351*'01_설정'!B13)</f>
        <v/>
      </c>
      <c r="X2351" s="38" t="str">
        <f>IF(W2351="","",1+COUNTIFS($W$4:$W$3003,"&gt;"&amp;W2351)+COUNTIFS($W$4:W2351,W2351)-1)</f>
        <v/>
      </c>
    </row>
    <row r="2352" spans="1:24" ht="16.5">
      <c r="A2352" s="38" t="str">
        <f>IF('04A_국토부원자료'!A2353="","",ROW()-3)</f>
        <v/>
      </c>
      <c r="B2352" s="39">
        <f>IFERROR('04A_국토부원자료'!B2353,"")</f>
        <v>0</v>
      </c>
      <c r="C2352" s="39" t="str">
        <f>IF(B2352="","",IF('04A_국토부원자료'!C2353&lt;&gt;"",'04A_국토부원자료'!C2353,TRIM('04A_국토부원자료'!D2353&amp;IF('04A_국토부원자료'!E2353&lt;&gt;"","-"&amp;'04A_국토부원자료'!E2353,""))))</f>
        <v/>
      </c>
      <c r="D2352" s="39">
        <f>IFERROR('04A_국토부원자료'!F2353,"")</f>
        <v>0</v>
      </c>
      <c r="E2352" s="40" t="str">
        <f>IFERROR(VALUE(SUBSTITUTE('04A_국토부원자료'!G2353,",","")),"")</f>
        <v/>
      </c>
      <c r="F2352" s="41" t="str">
        <f>IFERROR(IF(AND('04A_국토부원자료'!H2353&lt;&gt;"",'04A_국토부원자료'!I2353&lt;&gt;""),DATE(INT(VALUE(SUBSTITUTE('04A_국토부원자료'!H2353,",",""))/100),MOD(VALUE(SUBSTITUTE('04A_국토부원자료'!H2353,",","")),100),VALUE(SUBSTITUTE('04A_국토부원자료'!I2353,",",""))),""),"")</f>
        <v/>
      </c>
      <c r="G2352" s="42" t="str">
        <f>IFERROR(VALUE(SUBSTITUTE('04A_국토부원자료'!J2353,",","")),"")</f>
        <v/>
      </c>
      <c r="H2352" s="43" t="str">
        <f t="shared" si="72"/>
        <v/>
      </c>
      <c r="I2352" s="43" t="str">
        <f t="shared" si="73"/>
        <v/>
      </c>
      <c r="J2352" s="38" t="str">
        <f>IFERROR(VALUE(SUBSTITUTE('04A_국토부원자료'!K2353,",","")),"")</f>
        <v/>
      </c>
      <c r="K2352" s="38" t="str">
        <f>IFERROR(VALUE(SUBSTITUTE('04A_국토부원자료'!N2353,",","")),"")</f>
        <v/>
      </c>
      <c r="L2352" s="39">
        <f>IFERROR('04A_국토부원자료'!O2353,"")</f>
        <v>0</v>
      </c>
      <c r="M2352" s="39">
        <f>IFERROR('04A_국토부원자료'!Q2353,"")</f>
        <v>0</v>
      </c>
      <c r="N2352" s="38">
        <f>IF(B2352="","",IF('02_대상물건입력'!B5="",1,IF(ISNUMBER(SEARCH('02_대상물건입력'!B5,B2352)),1,0)))</f>
        <v>0</v>
      </c>
      <c r="O2352" s="38">
        <f>IF(B2352="","",IF('02_대상물건입력'!B6="",1,IF(ISNUMBER(SEARCH('02_대상물건입력'!B6,B2352)),1,0)))</f>
        <v>0</v>
      </c>
      <c r="P2352" s="38">
        <f>IF(L2352="","",IF('02_대상물건입력'!B15="",0,IF(ISNUMBER(SEARCH('02_대상물건입력'!B15,L2352)),1,0)))</f>
        <v>0</v>
      </c>
      <c r="Q2352" s="38">
        <f>IF(D2352="","",IF('02_대상물건입력'!B8="",0,IF(ISNUMBER(SEARCH('02_대상물건입력'!B8,D2352)),1,0)))</f>
        <v>0</v>
      </c>
      <c r="R2352" s="44" t="str">
        <f>IFERROR(ABS(E2352-'02_대상물건입력'!B11)/'02_대상물건입력'!B11,"")</f>
        <v/>
      </c>
      <c r="S2352" s="38" t="str">
        <f>IFERROR(ABS(J2352-'02_대상물건입력'!B10),"")</f>
        <v/>
      </c>
      <c r="T2352" s="38" t="str">
        <f>IFERROR(ABS('01_설정'!B4-F2352),"")</f>
        <v/>
      </c>
      <c r="U2352" s="38" t="str">
        <f>IFERROR(ABS(K2352-YEAR('02_대상물건입력'!B14)),"")</f>
        <v/>
      </c>
      <c r="V2352" s="38" t="str">
        <f>IF(B2352="","",IF(AND(E2352&gt;0,F2352&gt;0,H2352&gt;0,OR('04A_국토부원자료'!P2353="",'04A_국토부원자료'!P2353="-"),IF('01_설정'!B10=1,N2352=1,TRUE),R2352&lt;='01_설정'!B5,S2352&lt;='01_설정'!B6,T2352&lt;='01_설정'!B7,U2352&lt;='01_설정'!B8),"Y",""))</f>
        <v/>
      </c>
      <c r="W2352" s="40" t="str">
        <f>IF(V2352&lt;&gt;"Y","",MAX(0,(1-R2352/'01_설정'!B5))*'01_설정'!B14+MAX(0,(1-S2352/'01_설정'!B6))*'01_설정'!B15+MAX(0,(1-T2352/'01_설정'!B7))*'01_설정'!B16+MAX(0,(1-U2352/'01_설정'!B8))*'01_설정'!B17+O2352*'01_설정'!B11+Q2352*'01_설정'!B12+P2352*'01_설정'!B13)</f>
        <v/>
      </c>
      <c r="X2352" s="38" t="str">
        <f>IF(W2352="","",1+COUNTIFS($W$4:$W$3003,"&gt;"&amp;W2352)+COUNTIFS($W$4:W2352,W2352)-1)</f>
        <v/>
      </c>
    </row>
    <row r="2353" spans="1:24" ht="16.5">
      <c r="A2353" s="38" t="str">
        <f>IF('04A_국토부원자료'!A2354="","",ROW()-3)</f>
        <v/>
      </c>
      <c r="B2353" s="39">
        <f>IFERROR('04A_국토부원자료'!B2354,"")</f>
        <v>0</v>
      </c>
      <c r="C2353" s="39" t="str">
        <f>IF(B2353="","",IF('04A_국토부원자료'!C2354&lt;&gt;"",'04A_국토부원자료'!C2354,TRIM('04A_국토부원자료'!D2354&amp;IF('04A_국토부원자료'!E2354&lt;&gt;"","-"&amp;'04A_국토부원자료'!E2354,""))))</f>
        <v/>
      </c>
      <c r="D2353" s="39">
        <f>IFERROR('04A_국토부원자료'!F2354,"")</f>
        <v>0</v>
      </c>
      <c r="E2353" s="40" t="str">
        <f>IFERROR(VALUE(SUBSTITUTE('04A_국토부원자료'!G2354,",","")),"")</f>
        <v/>
      </c>
      <c r="F2353" s="41" t="str">
        <f>IFERROR(IF(AND('04A_국토부원자료'!H2354&lt;&gt;"",'04A_국토부원자료'!I2354&lt;&gt;""),DATE(INT(VALUE(SUBSTITUTE('04A_국토부원자료'!H2354,",",""))/100),MOD(VALUE(SUBSTITUTE('04A_국토부원자료'!H2354,",","")),100),VALUE(SUBSTITUTE('04A_국토부원자료'!I2354,",",""))),""),"")</f>
        <v/>
      </c>
      <c r="G2353" s="42" t="str">
        <f>IFERROR(VALUE(SUBSTITUTE('04A_국토부원자료'!J2354,",","")),"")</f>
        <v/>
      </c>
      <c r="H2353" s="43" t="str">
        <f t="shared" si="72"/>
        <v/>
      </c>
      <c r="I2353" s="43" t="str">
        <f t="shared" si="73"/>
        <v/>
      </c>
      <c r="J2353" s="38" t="str">
        <f>IFERROR(VALUE(SUBSTITUTE('04A_국토부원자료'!K2354,",","")),"")</f>
        <v/>
      </c>
      <c r="K2353" s="38" t="str">
        <f>IFERROR(VALUE(SUBSTITUTE('04A_국토부원자료'!N2354,",","")),"")</f>
        <v/>
      </c>
      <c r="L2353" s="39">
        <f>IFERROR('04A_국토부원자료'!O2354,"")</f>
        <v>0</v>
      </c>
      <c r="M2353" s="39">
        <f>IFERROR('04A_국토부원자료'!Q2354,"")</f>
        <v>0</v>
      </c>
      <c r="N2353" s="38">
        <f>IF(B2353="","",IF('02_대상물건입력'!B5="",1,IF(ISNUMBER(SEARCH('02_대상물건입력'!B5,B2353)),1,0)))</f>
        <v>0</v>
      </c>
      <c r="O2353" s="38">
        <f>IF(B2353="","",IF('02_대상물건입력'!B6="",1,IF(ISNUMBER(SEARCH('02_대상물건입력'!B6,B2353)),1,0)))</f>
        <v>0</v>
      </c>
      <c r="P2353" s="38">
        <f>IF(L2353="","",IF('02_대상물건입력'!B15="",0,IF(ISNUMBER(SEARCH('02_대상물건입력'!B15,L2353)),1,0)))</f>
        <v>0</v>
      </c>
      <c r="Q2353" s="38">
        <f>IF(D2353="","",IF('02_대상물건입력'!B8="",0,IF(ISNUMBER(SEARCH('02_대상물건입력'!B8,D2353)),1,0)))</f>
        <v>0</v>
      </c>
      <c r="R2353" s="44" t="str">
        <f>IFERROR(ABS(E2353-'02_대상물건입력'!B11)/'02_대상물건입력'!B11,"")</f>
        <v/>
      </c>
      <c r="S2353" s="38" t="str">
        <f>IFERROR(ABS(J2353-'02_대상물건입력'!B10),"")</f>
        <v/>
      </c>
      <c r="T2353" s="38" t="str">
        <f>IFERROR(ABS('01_설정'!B4-F2353),"")</f>
        <v/>
      </c>
      <c r="U2353" s="38" t="str">
        <f>IFERROR(ABS(K2353-YEAR('02_대상물건입력'!B14)),"")</f>
        <v/>
      </c>
      <c r="V2353" s="38" t="str">
        <f>IF(B2353="","",IF(AND(E2353&gt;0,F2353&gt;0,H2353&gt;0,OR('04A_국토부원자료'!P2354="",'04A_국토부원자료'!P2354="-"),IF('01_설정'!B10=1,N2353=1,TRUE),R2353&lt;='01_설정'!B5,S2353&lt;='01_설정'!B6,T2353&lt;='01_설정'!B7,U2353&lt;='01_설정'!B8),"Y",""))</f>
        <v/>
      </c>
      <c r="W2353" s="40" t="str">
        <f>IF(V2353&lt;&gt;"Y","",MAX(0,(1-R2353/'01_설정'!B5))*'01_설정'!B14+MAX(0,(1-S2353/'01_설정'!B6))*'01_설정'!B15+MAX(0,(1-T2353/'01_설정'!B7))*'01_설정'!B16+MAX(0,(1-U2353/'01_설정'!B8))*'01_설정'!B17+O2353*'01_설정'!B11+Q2353*'01_설정'!B12+P2353*'01_설정'!B13)</f>
        <v/>
      </c>
      <c r="X2353" s="38" t="str">
        <f>IF(W2353="","",1+COUNTIFS($W$4:$W$3003,"&gt;"&amp;W2353)+COUNTIFS($W$4:W2353,W2353)-1)</f>
        <v/>
      </c>
    </row>
    <row r="2354" spans="1:24" ht="16.5">
      <c r="A2354" s="38" t="str">
        <f>IF('04A_국토부원자료'!A2355="","",ROW()-3)</f>
        <v/>
      </c>
      <c r="B2354" s="39">
        <f>IFERROR('04A_국토부원자료'!B2355,"")</f>
        <v>0</v>
      </c>
      <c r="C2354" s="39" t="str">
        <f>IF(B2354="","",IF('04A_국토부원자료'!C2355&lt;&gt;"",'04A_국토부원자료'!C2355,TRIM('04A_국토부원자료'!D2355&amp;IF('04A_국토부원자료'!E2355&lt;&gt;"","-"&amp;'04A_국토부원자료'!E2355,""))))</f>
        <v/>
      </c>
      <c r="D2354" s="39">
        <f>IFERROR('04A_국토부원자료'!F2355,"")</f>
        <v>0</v>
      </c>
      <c r="E2354" s="40" t="str">
        <f>IFERROR(VALUE(SUBSTITUTE('04A_국토부원자료'!G2355,",","")),"")</f>
        <v/>
      </c>
      <c r="F2354" s="41" t="str">
        <f>IFERROR(IF(AND('04A_국토부원자료'!H2355&lt;&gt;"",'04A_국토부원자료'!I2355&lt;&gt;""),DATE(INT(VALUE(SUBSTITUTE('04A_국토부원자료'!H2355,",",""))/100),MOD(VALUE(SUBSTITUTE('04A_국토부원자료'!H2355,",","")),100),VALUE(SUBSTITUTE('04A_국토부원자료'!I2355,",",""))),""),"")</f>
        <v/>
      </c>
      <c r="G2354" s="42" t="str">
        <f>IFERROR(VALUE(SUBSTITUTE('04A_국토부원자료'!J2355,",","")),"")</f>
        <v/>
      </c>
      <c r="H2354" s="43" t="str">
        <f t="shared" si="72"/>
        <v/>
      </c>
      <c r="I2354" s="43" t="str">
        <f t="shared" si="73"/>
        <v/>
      </c>
      <c r="J2354" s="38" t="str">
        <f>IFERROR(VALUE(SUBSTITUTE('04A_국토부원자료'!K2355,",","")),"")</f>
        <v/>
      </c>
      <c r="K2354" s="38" t="str">
        <f>IFERROR(VALUE(SUBSTITUTE('04A_국토부원자료'!N2355,",","")),"")</f>
        <v/>
      </c>
      <c r="L2354" s="39">
        <f>IFERROR('04A_국토부원자료'!O2355,"")</f>
        <v>0</v>
      </c>
      <c r="M2354" s="39">
        <f>IFERROR('04A_국토부원자료'!Q2355,"")</f>
        <v>0</v>
      </c>
      <c r="N2354" s="38">
        <f>IF(B2354="","",IF('02_대상물건입력'!B5="",1,IF(ISNUMBER(SEARCH('02_대상물건입력'!B5,B2354)),1,0)))</f>
        <v>0</v>
      </c>
      <c r="O2354" s="38">
        <f>IF(B2354="","",IF('02_대상물건입력'!B6="",1,IF(ISNUMBER(SEARCH('02_대상물건입력'!B6,B2354)),1,0)))</f>
        <v>0</v>
      </c>
      <c r="P2354" s="38">
        <f>IF(L2354="","",IF('02_대상물건입력'!B15="",0,IF(ISNUMBER(SEARCH('02_대상물건입력'!B15,L2354)),1,0)))</f>
        <v>0</v>
      </c>
      <c r="Q2354" s="38">
        <f>IF(D2354="","",IF('02_대상물건입력'!B8="",0,IF(ISNUMBER(SEARCH('02_대상물건입력'!B8,D2354)),1,0)))</f>
        <v>0</v>
      </c>
      <c r="R2354" s="44" t="str">
        <f>IFERROR(ABS(E2354-'02_대상물건입력'!B11)/'02_대상물건입력'!B11,"")</f>
        <v/>
      </c>
      <c r="S2354" s="38" t="str">
        <f>IFERROR(ABS(J2354-'02_대상물건입력'!B10),"")</f>
        <v/>
      </c>
      <c r="T2354" s="38" t="str">
        <f>IFERROR(ABS('01_설정'!B4-F2354),"")</f>
        <v/>
      </c>
      <c r="U2354" s="38" t="str">
        <f>IFERROR(ABS(K2354-YEAR('02_대상물건입력'!B14)),"")</f>
        <v/>
      </c>
      <c r="V2354" s="38" t="str">
        <f>IF(B2354="","",IF(AND(E2354&gt;0,F2354&gt;0,H2354&gt;0,OR('04A_국토부원자료'!P2355="",'04A_국토부원자료'!P2355="-"),IF('01_설정'!B10=1,N2354=1,TRUE),R2354&lt;='01_설정'!B5,S2354&lt;='01_설정'!B6,T2354&lt;='01_설정'!B7,U2354&lt;='01_설정'!B8),"Y",""))</f>
        <v/>
      </c>
      <c r="W2354" s="40" t="str">
        <f>IF(V2354&lt;&gt;"Y","",MAX(0,(1-R2354/'01_설정'!B5))*'01_설정'!B14+MAX(0,(1-S2354/'01_설정'!B6))*'01_설정'!B15+MAX(0,(1-T2354/'01_설정'!B7))*'01_설정'!B16+MAX(0,(1-U2354/'01_설정'!B8))*'01_설정'!B17+O2354*'01_설정'!B11+Q2354*'01_설정'!B12+P2354*'01_설정'!B13)</f>
        <v/>
      </c>
      <c r="X2354" s="38" t="str">
        <f>IF(W2354="","",1+COUNTIFS($W$4:$W$3003,"&gt;"&amp;W2354)+COUNTIFS($W$4:W2354,W2354)-1)</f>
        <v/>
      </c>
    </row>
    <row r="2355" spans="1:24" ht="16.5">
      <c r="A2355" s="38" t="str">
        <f>IF('04A_국토부원자료'!A2356="","",ROW()-3)</f>
        <v/>
      </c>
      <c r="B2355" s="39">
        <f>IFERROR('04A_국토부원자료'!B2356,"")</f>
        <v>0</v>
      </c>
      <c r="C2355" s="39" t="str">
        <f>IF(B2355="","",IF('04A_국토부원자료'!C2356&lt;&gt;"",'04A_국토부원자료'!C2356,TRIM('04A_국토부원자료'!D2356&amp;IF('04A_국토부원자료'!E2356&lt;&gt;"","-"&amp;'04A_국토부원자료'!E2356,""))))</f>
        <v/>
      </c>
      <c r="D2355" s="39">
        <f>IFERROR('04A_국토부원자료'!F2356,"")</f>
        <v>0</v>
      </c>
      <c r="E2355" s="40" t="str">
        <f>IFERROR(VALUE(SUBSTITUTE('04A_국토부원자료'!G2356,",","")),"")</f>
        <v/>
      </c>
      <c r="F2355" s="41" t="str">
        <f>IFERROR(IF(AND('04A_국토부원자료'!H2356&lt;&gt;"",'04A_국토부원자료'!I2356&lt;&gt;""),DATE(INT(VALUE(SUBSTITUTE('04A_국토부원자료'!H2356,",",""))/100),MOD(VALUE(SUBSTITUTE('04A_국토부원자료'!H2356,",","")),100),VALUE(SUBSTITUTE('04A_국토부원자료'!I2356,",",""))),""),"")</f>
        <v/>
      </c>
      <c r="G2355" s="42" t="str">
        <f>IFERROR(VALUE(SUBSTITUTE('04A_국토부원자료'!J2356,",","")),"")</f>
        <v/>
      </c>
      <c r="H2355" s="43" t="str">
        <f t="shared" si="72"/>
        <v/>
      </c>
      <c r="I2355" s="43" t="str">
        <f t="shared" si="73"/>
        <v/>
      </c>
      <c r="J2355" s="38" t="str">
        <f>IFERROR(VALUE(SUBSTITUTE('04A_국토부원자료'!K2356,",","")),"")</f>
        <v/>
      </c>
      <c r="K2355" s="38" t="str">
        <f>IFERROR(VALUE(SUBSTITUTE('04A_국토부원자료'!N2356,",","")),"")</f>
        <v/>
      </c>
      <c r="L2355" s="39">
        <f>IFERROR('04A_국토부원자료'!O2356,"")</f>
        <v>0</v>
      </c>
      <c r="M2355" s="39">
        <f>IFERROR('04A_국토부원자료'!Q2356,"")</f>
        <v>0</v>
      </c>
      <c r="N2355" s="38">
        <f>IF(B2355="","",IF('02_대상물건입력'!B5="",1,IF(ISNUMBER(SEARCH('02_대상물건입력'!B5,B2355)),1,0)))</f>
        <v>0</v>
      </c>
      <c r="O2355" s="38">
        <f>IF(B2355="","",IF('02_대상물건입력'!B6="",1,IF(ISNUMBER(SEARCH('02_대상물건입력'!B6,B2355)),1,0)))</f>
        <v>0</v>
      </c>
      <c r="P2355" s="38">
        <f>IF(L2355="","",IF('02_대상물건입력'!B15="",0,IF(ISNUMBER(SEARCH('02_대상물건입력'!B15,L2355)),1,0)))</f>
        <v>0</v>
      </c>
      <c r="Q2355" s="38">
        <f>IF(D2355="","",IF('02_대상물건입력'!B8="",0,IF(ISNUMBER(SEARCH('02_대상물건입력'!B8,D2355)),1,0)))</f>
        <v>0</v>
      </c>
      <c r="R2355" s="44" t="str">
        <f>IFERROR(ABS(E2355-'02_대상물건입력'!B11)/'02_대상물건입력'!B11,"")</f>
        <v/>
      </c>
      <c r="S2355" s="38" t="str">
        <f>IFERROR(ABS(J2355-'02_대상물건입력'!B10),"")</f>
        <v/>
      </c>
      <c r="T2355" s="38" t="str">
        <f>IFERROR(ABS('01_설정'!B4-F2355),"")</f>
        <v/>
      </c>
      <c r="U2355" s="38" t="str">
        <f>IFERROR(ABS(K2355-YEAR('02_대상물건입력'!B14)),"")</f>
        <v/>
      </c>
      <c r="V2355" s="38" t="str">
        <f>IF(B2355="","",IF(AND(E2355&gt;0,F2355&gt;0,H2355&gt;0,OR('04A_국토부원자료'!P2356="",'04A_국토부원자료'!P2356="-"),IF('01_설정'!B10=1,N2355=1,TRUE),R2355&lt;='01_설정'!B5,S2355&lt;='01_설정'!B6,T2355&lt;='01_설정'!B7,U2355&lt;='01_설정'!B8),"Y",""))</f>
        <v/>
      </c>
      <c r="W2355" s="40" t="str">
        <f>IF(V2355&lt;&gt;"Y","",MAX(0,(1-R2355/'01_설정'!B5))*'01_설정'!B14+MAX(0,(1-S2355/'01_설정'!B6))*'01_설정'!B15+MAX(0,(1-T2355/'01_설정'!B7))*'01_설정'!B16+MAX(0,(1-U2355/'01_설정'!B8))*'01_설정'!B17+O2355*'01_설정'!B11+Q2355*'01_설정'!B12+P2355*'01_설정'!B13)</f>
        <v/>
      </c>
      <c r="X2355" s="38" t="str">
        <f>IF(W2355="","",1+COUNTIFS($W$4:$W$3003,"&gt;"&amp;W2355)+COUNTIFS($W$4:W2355,W2355)-1)</f>
        <v/>
      </c>
    </row>
    <row r="2356" spans="1:24" ht="16.5">
      <c r="A2356" s="38" t="str">
        <f>IF('04A_국토부원자료'!A2357="","",ROW()-3)</f>
        <v/>
      </c>
      <c r="B2356" s="39">
        <f>IFERROR('04A_국토부원자료'!B2357,"")</f>
        <v>0</v>
      </c>
      <c r="C2356" s="39" t="str">
        <f>IF(B2356="","",IF('04A_국토부원자료'!C2357&lt;&gt;"",'04A_국토부원자료'!C2357,TRIM('04A_국토부원자료'!D2357&amp;IF('04A_국토부원자료'!E2357&lt;&gt;"","-"&amp;'04A_국토부원자료'!E2357,""))))</f>
        <v/>
      </c>
      <c r="D2356" s="39">
        <f>IFERROR('04A_국토부원자료'!F2357,"")</f>
        <v>0</v>
      </c>
      <c r="E2356" s="40" t="str">
        <f>IFERROR(VALUE(SUBSTITUTE('04A_국토부원자료'!G2357,",","")),"")</f>
        <v/>
      </c>
      <c r="F2356" s="41" t="str">
        <f>IFERROR(IF(AND('04A_국토부원자료'!H2357&lt;&gt;"",'04A_국토부원자료'!I2357&lt;&gt;""),DATE(INT(VALUE(SUBSTITUTE('04A_국토부원자료'!H2357,",",""))/100),MOD(VALUE(SUBSTITUTE('04A_국토부원자료'!H2357,",","")),100),VALUE(SUBSTITUTE('04A_국토부원자료'!I2357,",",""))),""),"")</f>
        <v/>
      </c>
      <c r="G2356" s="42" t="str">
        <f>IFERROR(VALUE(SUBSTITUTE('04A_국토부원자료'!J2357,",","")),"")</f>
        <v/>
      </c>
      <c r="H2356" s="43" t="str">
        <f t="shared" si="72"/>
        <v/>
      </c>
      <c r="I2356" s="43" t="str">
        <f t="shared" si="73"/>
        <v/>
      </c>
      <c r="J2356" s="38" t="str">
        <f>IFERROR(VALUE(SUBSTITUTE('04A_국토부원자료'!K2357,",","")),"")</f>
        <v/>
      </c>
      <c r="K2356" s="38" t="str">
        <f>IFERROR(VALUE(SUBSTITUTE('04A_국토부원자료'!N2357,",","")),"")</f>
        <v/>
      </c>
      <c r="L2356" s="39">
        <f>IFERROR('04A_국토부원자료'!O2357,"")</f>
        <v>0</v>
      </c>
      <c r="M2356" s="39">
        <f>IFERROR('04A_국토부원자료'!Q2357,"")</f>
        <v>0</v>
      </c>
      <c r="N2356" s="38">
        <f>IF(B2356="","",IF('02_대상물건입력'!B5="",1,IF(ISNUMBER(SEARCH('02_대상물건입력'!B5,B2356)),1,0)))</f>
        <v>0</v>
      </c>
      <c r="O2356" s="38">
        <f>IF(B2356="","",IF('02_대상물건입력'!B6="",1,IF(ISNUMBER(SEARCH('02_대상물건입력'!B6,B2356)),1,0)))</f>
        <v>0</v>
      </c>
      <c r="P2356" s="38">
        <f>IF(L2356="","",IF('02_대상물건입력'!B15="",0,IF(ISNUMBER(SEARCH('02_대상물건입력'!B15,L2356)),1,0)))</f>
        <v>0</v>
      </c>
      <c r="Q2356" s="38">
        <f>IF(D2356="","",IF('02_대상물건입력'!B8="",0,IF(ISNUMBER(SEARCH('02_대상물건입력'!B8,D2356)),1,0)))</f>
        <v>0</v>
      </c>
      <c r="R2356" s="44" t="str">
        <f>IFERROR(ABS(E2356-'02_대상물건입력'!B11)/'02_대상물건입력'!B11,"")</f>
        <v/>
      </c>
      <c r="S2356" s="38" t="str">
        <f>IFERROR(ABS(J2356-'02_대상물건입력'!B10),"")</f>
        <v/>
      </c>
      <c r="T2356" s="38" t="str">
        <f>IFERROR(ABS('01_설정'!B4-F2356),"")</f>
        <v/>
      </c>
      <c r="U2356" s="38" t="str">
        <f>IFERROR(ABS(K2356-YEAR('02_대상물건입력'!B14)),"")</f>
        <v/>
      </c>
      <c r="V2356" s="38" t="str">
        <f>IF(B2356="","",IF(AND(E2356&gt;0,F2356&gt;0,H2356&gt;0,OR('04A_국토부원자료'!P2357="",'04A_국토부원자료'!P2357="-"),IF('01_설정'!B10=1,N2356=1,TRUE),R2356&lt;='01_설정'!B5,S2356&lt;='01_설정'!B6,T2356&lt;='01_설정'!B7,U2356&lt;='01_설정'!B8),"Y",""))</f>
        <v/>
      </c>
      <c r="W2356" s="40" t="str">
        <f>IF(V2356&lt;&gt;"Y","",MAX(0,(1-R2356/'01_설정'!B5))*'01_설정'!B14+MAX(0,(1-S2356/'01_설정'!B6))*'01_설정'!B15+MAX(0,(1-T2356/'01_설정'!B7))*'01_설정'!B16+MAX(0,(1-U2356/'01_설정'!B8))*'01_설정'!B17+O2356*'01_설정'!B11+Q2356*'01_설정'!B12+P2356*'01_설정'!B13)</f>
        <v/>
      </c>
      <c r="X2356" s="38" t="str">
        <f>IF(W2356="","",1+COUNTIFS($W$4:$W$3003,"&gt;"&amp;W2356)+COUNTIFS($W$4:W2356,W2356)-1)</f>
        <v/>
      </c>
    </row>
    <row r="2357" spans="1:24" ht="16.5">
      <c r="A2357" s="38" t="str">
        <f>IF('04A_국토부원자료'!A2358="","",ROW()-3)</f>
        <v/>
      </c>
      <c r="B2357" s="39">
        <f>IFERROR('04A_국토부원자료'!B2358,"")</f>
        <v>0</v>
      </c>
      <c r="C2357" s="39" t="str">
        <f>IF(B2357="","",IF('04A_국토부원자료'!C2358&lt;&gt;"",'04A_국토부원자료'!C2358,TRIM('04A_국토부원자료'!D2358&amp;IF('04A_국토부원자료'!E2358&lt;&gt;"","-"&amp;'04A_국토부원자료'!E2358,""))))</f>
        <v/>
      </c>
      <c r="D2357" s="39">
        <f>IFERROR('04A_국토부원자료'!F2358,"")</f>
        <v>0</v>
      </c>
      <c r="E2357" s="40" t="str">
        <f>IFERROR(VALUE(SUBSTITUTE('04A_국토부원자료'!G2358,",","")),"")</f>
        <v/>
      </c>
      <c r="F2357" s="41" t="str">
        <f>IFERROR(IF(AND('04A_국토부원자료'!H2358&lt;&gt;"",'04A_국토부원자료'!I2358&lt;&gt;""),DATE(INT(VALUE(SUBSTITUTE('04A_국토부원자료'!H2358,",",""))/100),MOD(VALUE(SUBSTITUTE('04A_국토부원자료'!H2358,",","")),100),VALUE(SUBSTITUTE('04A_국토부원자료'!I2358,",",""))),""),"")</f>
        <v/>
      </c>
      <c r="G2357" s="42" t="str">
        <f>IFERROR(VALUE(SUBSTITUTE('04A_국토부원자료'!J2358,",","")),"")</f>
        <v/>
      </c>
      <c r="H2357" s="43" t="str">
        <f t="shared" si="72"/>
        <v/>
      </c>
      <c r="I2357" s="43" t="str">
        <f t="shared" si="73"/>
        <v/>
      </c>
      <c r="J2357" s="38" t="str">
        <f>IFERROR(VALUE(SUBSTITUTE('04A_국토부원자료'!K2358,",","")),"")</f>
        <v/>
      </c>
      <c r="K2357" s="38" t="str">
        <f>IFERROR(VALUE(SUBSTITUTE('04A_국토부원자료'!N2358,",","")),"")</f>
        <v/>
      </c>
      <c r="L2357" s="39">
        <f>IFERROR('04A_국토부원자료'!O2358,"")</f>
        <v>0</v>
      </c>
      <c r="M2357" s="39">
        <f>IFERROR('04A_국토부원자료'!Q2358,"")</f>
        <v>0</v>
      </c>
      <c r="N2357" s="38">
        <f>IF(B2357="","",IF('02_대상물건입력'!B5="",1,IF(ISNUMBER(SEARCH('02_대상물건입력'!B5,B2357)),1,0)))</f>
        <v>0</v>
      </c>
      <c r="O2357" s="38">
        <f>IF(B2357="","",IF('02_대상물건입력'!B6="",1,IF(ISNUMBER(SEARCH('02_대상물건입력'!B6,B2357)),1,0)))</f>
        <v>0</v>
      </c>
      <c r="P2357" s="38">
        <f>IF(L2357="","",IF('02_대상물건입력'!B15="",0,IF(ISNUMBER(SEARCH('02_대상물건입력'!B15,L2357)),1,0)))</f>
        <v>0</v>
      </c>
      <c r="Q2357" s="38">
        <f>IF(D2357="","",IF('02_대상물건입력'!B8="",0,IF(ISNUMBER(SEARCH('02_대상물건입력'!B8,D2357)),1,0)))</f>
        <v>0</v>
      </c>
      <c r="R2357" s="44" t="str">
        <f>IFERROR(ABS(E2357-'02_대상물건입력'!B11)/'02_대상물건입력'!B11,"")</f>
        <v/>
      </c>
      <c r="S2357" s="38" t="str">
        <f>IFERROR(ABS(J2357-'02_대상물건입력'!B10),"")</f>
        <v/>
      </c>
      <c r="T2357" s="38" t="str">
        <f>IFERROR(ABS('01_설정'!B4-F2357),"")</f>
        <v/>
      </c>
      <c r="U2357" s="38" t="str">
        <f>IFERROR(ABS(K2357-YEAR('02_대상물건입력'!B14)),"")</f>
        <v/>
      </c>
      <c r="V2357" s="38" t="str">
        <f>IF(B2357="","",IF(AND(E2357&gt;0,F2357&gt;0,H2357&gt;0,OR('04A_국토부원자료'!P2358="",'04A_국토부원자료'!P2358="-"),IF('01_설정'!B10=1,N2357=1,TRUE),R2357&lt;='01_설정'!B5,S2357&lt;='01_설정'!B6,T2357&lt;='01_설정'!B7,U2357&lt;='01_설정'!B8),"Y",""))</f>
        <v/>
      </c>
      <c r="W2357" s="40" t="str">
        <f>IF(V2357&lt;&gt;"Y","",MAX(0,(1-R2357/'01_설정'!B5))*'01_설정'!B14+MAX(0,(1-S2357/'01_설정'!B6))*'01_설정'!B15+MAX(0,(1-T2357/'01_설정'!B7))*'01_설정'!B16+MAX(0,(1-U2357/'01_설정'!B8))*'01_설정'!B17+O2357*'01_설정'!B11+Q2357*'01_설정'!B12+P2357*'01_설정'!B13)</f>
        <v/>
      </c>
      <c r="X2357" s="38" t="str">
        <f>IF(W2357="","",1+COUNTIFS($W$4:$W$3003,"&gt;"&amp;W2357)+COUNTIFS($W$4:W2357,W2357)-1)</f>
        <v/>
      </c>
    </row>
    <row r="2358" spans="1:24" ht="16.5">
      <c r="A2358" s="38" t="str">
        <f>IF('04A_국토부원자료'!A2359="","",ROW()-3)</f>
        <v/>
      </c>
      <c r="B2358" s="39">
        <f>IFERROR('04A_국토부원자료'!B2359,"")</f>
        <v>0</v>
      </c>
      <c r="C2358" s="39" t="str">
        <f>IF(B2358="","",IF('04A_국토부원자료'!C2359&lt;&gt;"",'04A_국토부원자료'!C2359,TRIM('04A_국토부원자료'!D2359&amp;IF('04A_국토부원자료'!E2359&lt;&gt;"","-"&amp;'04A_국토부원자료'!E2359,""))))</f>
        <v/>
      </c>
      <c r="D2358" s="39">
        <f>IFERROR('04A_국토부원자료'!F2359,"")</f>
        <v>0</v>
      </c>
      <c r="E2358" s="40" t="str">
        <f>IFERROR(VALUE(SUBSTITUTE('04A_국토부원자료'!G2359,",","")),"")</f>
        <v/>
      </c>
      <c r="F2358" s="41" t="str">
        <f>IFERROR(IF(AND('04A_국토부원자료'!H2359&lt;&gt;"",'04A_국토부원자료'!I2359&lt;&gt;""),DATE(INT(VALUE(SUBSTITUTE('04A_국토부원자료'!H2359,",",""))/100),MOD(VALUE(SUBSTITUTE('04A_국토부원자료'!H2359,",","")),100),VALUE(SUBSTITUTE('04A_국토부원자료'!I2359,",",""))),""),"")</f>
        <v/>
      </c>
      <c r="G2358" s="42" t="str">
        <f>IFERROR(VALUE(SUBSTITUTE('04A_국토부원자료'!J2359,",","")),"")</f>
        <v/>
      </c>
      <c r="H2358" s="43" t="str">
        <f t="shared" si="72"/>
        <v/>
      </c>
      <c r="I2358" s="43" t="str">
        <f t="shared" si="73"/>
        <v/>
      </c>
      <c r="J2358" s="38" t="str">
        <f>IFERROR(VALUE(SUBSTITUTE('04A_국토부원자료'!K2359,",","")),"")</f>
        <v/>
      </c>
      <c r="K2358" s="38" t="str">
        <f>IFERROR(VALUE(SUBSTITUTE('04A_국토부원자료'!N2359,",","")),"")</f>
        <v/>
      </c>
      <c r="L2358" s="39">
        <f>IFERROR('04A_국토부원자료'!O2359,"")</f>
        <v>0</v>
      </c>
      <c r="M2358" s="39">
        <f>IFERROR('04A_국토부원자료'!Q2359,"")</f>
        <v>0</v>
      </c>
      <c r="N2358" s="38">
        <f>IF(B2358="","",IF('02_대상물건입력'!B5="",1,IF(ISNUMBER(SEARCH('02_대상물건입력'!B5,B2358)),1,0)))</f>
        <v>0</v>
      </c>
      <c r="O2358" s="38">
        <f>IF(B2358="","",IF('02_대상물건입력'!B6="",1,IF(ISNUMBER(SEARCH('02_대상물건입력'!B6,B2358)),1,0)))</f>
        <v>0</v>
      </c>
      <c r="P2358" s="38">
        <f>IF(L2358="","",IF('02_대상물건입력'!B15="",0,IF(ISNUMBER(SEARCH('02_대상물건입력'!B15,L2358)),1,0)))</f>
        <v>0</v>
      </c>
      <c r="Q2358" s="38">
        <f>IF(D2358="","",IF('02_대상물건입력'!B8="",0,IF(ISNUMBER(SEARCH('02_대상물건입력'!B8,D2358)),1,0)))</f>
        <v>0</v>
      </c>
      <c r="R2358" s="44" t="str">
        <f>IFERROR(ABS(E2358-'02_대상물건입력'!B11)/'02_대상물건입력'!B11,"")</f>
        <v/>
      </c>
      <c r="S2358" s="38" t="str">
        <f>IFERROR(ABS(J2358-'02_대상물건입력'!B10),"")</f>
        <v/>
      </c>
      <c r="T2358" s="38" t="str">
        <f>IFERROR(ABS('01_설정'!B4-F2358),"")</f>
        <v/>
      </c>
      <c r="U2358" s="38" t="str">
        <f>IFERROR(ABS(K2358-YEAR('02_대상물건입력'!B14)),"")</f>
        <v/>
      </c>
      <c r="V2358" s="38" t="str">
        <f>IF(B2358="","",IF(AND(E2358&gt;0,F2358&gt;0,H2358&gt;0,OR('04A_국토부원자료'!P2359="",'04A_국토부원자료'!P2359="-"),IF('01_설정'!B10=1,N2358=1,TRUE),R2358&lt;='01_설정'!B5,S2358&lt;='01_설정'!B6,T2358&lt;='01_설정'!B7,U2358&lt;='01_설정'!B8),"Y",""))</f>
        <v/>
      </c>
      <c r="W2358" s="40" t="str">
        <f>IF(V2358&lt;&gt;"Y","",MAX(0,(1-R2358/'01_설정'!B5))*'01_설정'!B14+MAX(0,(1-S2358/'01_설정'!B6))*'01_설정'!B15+MAX(0,(1-T2358/'01_설정'!B7))*'01_설정'!B16+MAX(0,(1-U2358/'01_설정'!B8))*'01_설정'!B17+O2358*'01_설정'!B11+Q2358*'01_설정'!B12+P2358*'01_설정'!B13)</f>
        <v/>
      </c>
      <c r="X2358" s="38" t="str">
        <f>IF(W2358="","",1+COUNTIFS($W$4:$W$3003,"&gt;"&amp;W2358)+COUNTIFS($W$4:W2358,W2358)-1)</f>
        <v/>
      </c>
    </row>
    <row r="2359" spans="1:24" ht="16.5">
      <c r="A2359" s="38" t="str">
        <f>IF('04A_국토부원자료'!A2360="","",ROW()-3)</f>
        <v/>
      </c>
      <c r="B2359" s="39">
        <f>IFERROR('04A_국토부원자료'!B2360,"")</f>
        <v>0</v>
      </c>
      <c r="C2359" s="39" t="str">
        <f>IF(B2359="","",IF('04A_국토부원자료'!C2360&lt;&gt;"",'04A_국토부원자료'!C2360,TRIM('04A_국토부원자료'!D2360&amp;IF('04A_국토부원자료'!E2360&lt;&gt;"","-"&amp;'04A_국토부원자료'!E2360,""))))</f>
        <v/>
      </c>
      <c r="D2359" s="39">
        <f>IFERROR('04A_국토부원자료'!F2360,"")</f>
        <v>0</v>
      </c>
      <c r="E2359" s="40" t="str">
        <f>IFERROR(VALUE(SUBSTITUTE('04A_국토부원자료'!G2360,",","")),"")</f>
        <v/>
      </c>
      <c r="F2359" s="41" t="str">
        <f>IFERROR(IF(AND('04A_국토부원자료'!H2360&lt;&gt;"",'04A_국토부원자료'!I2360&lt;&gt;""),DATE(INT(VALUE(SUBSTITUTE('04A_국토부원자료'!H2360,",",""))/100),MOD(VALUE(SUBSTITUTE('04A_국토부원자료'!H2360,",","")),100),VALUE(SUBSTITUTE('04A_국토부원자료'!I2360,",",""))),""),"")</f>
        <v/>
      </c>
      <c r="G2359" s="42" t="str">
        <f>IFERROR(VALUE(SUBSTITUTE('04A_국토부원자료'!J2360,",","")),"")</f>
        <v/>
      </c>
      <c r="H2359" s="43" t="str">
        <f t="shared" si="72"/>
        <v/>
      </c>
      <c r="I2359" s="43" t="str">
        <f t="shared" si="73"/>
        <v/>
      </c>
      <c r="J2359" s="38" t="str">
        <f>IFERROR(VALUE(SUBSTITUTE('04A_국토부원자료'!K2360,",","")),"")</f>
        <v/>
      </c>
      <c r="K2359" s="38" t="str">
        <f>IFERROR(VALUE(SUBSTITUTE('04A_국토부원자료'!N2360,",","")),"")</f>
        <v/>
      </c>
      <c r="L2359" s="39">
        <f>IFERROR('04A_국토부원자료'!O2360,"")</f>
        <v>0</v>
      </c>
      <c r="M2359" s="39">
        <f>IFERROR('04A_국토부원자료'!Q2360,"")</f>
        <v>0</v>
      </c>
      <c r="N2359" s="38">
        <f>IF(B2359="","",IF('02_대상물건입력'!B5="",1,IF(ISNUMBER(SEARCH('02_대상물건입력'!B5,B2359)),1,0)))</f>
        <v>0</v>
      </c>
      <c r="O2359" s="38">
        <f>IF(B2359="","",IF('02_대상물건입력'!B6="",1,IF(ISNUMBER(SEARCH('02_대상물건입력'!B6,B2359)),1,0)))</f>
        <v>0</v>
      </c>
      <c r="P2359" s="38">
        <f>IF(L2359="","",IF('02_대상물건입력'!B15="",0,IF(ISNUMBER(SEARCH('02_대상물건입력'!B15,L2359)),1,0)))</f>
        <v>0</v>
      </c>
      <c r="Q2359" s="38">
        <f>IF(D2359="","",IF('02_대상물건입력'!B8="",0,IF(ISNUMBER(SEARCH('02_대상물건입력'!B8,D2359)),1,0)))</f>
        <v>0</v>
      </c>
      <c r="R2359" s="44" t="str">
        <f>IFERROR(ABS(E2359-'02_대상물건입력'!B11)/'02_대상물건입력'!B11,"")</f>
        <v/>
      </c>
      <c r="S2359" s="38" t="str">
        <f>IFERROR(ABS(J2359-'02_대상물건입력'!B10),"")</f>
        <v/>
      </c>
      <c r="T2359" s="38" t="str">
        <f>IFERROR(ABS('01_설정'!B4-F2359),"")</f>
        <v/>
      </c>
      <c r="U2359" s="38" t="str">
        <f>IFERROR(ABS(K2359-YEAR('02_대상물건입력'!B14)),"")</f>
        <v/>
      </c>
      <c r="V2359" s="38" t="str">
        <f>IF(B2359="","",IF(AND(E2359&gt;0,F2359&gt;0,H2359&gt;0,OR('04A_국토부원자료'!P2360="",'04A_국토부원자료'!P2360="-"),IF('01_설정'!B10=1,N2359=1,TRUE),R2359&lt;='01_설정'!B5,S2359&lt;='01_설정'!B6,T2359&lt;='01_설정'!B7,U2359&lt;='01_설정'!B8),"Y",""))</f>
        <v/>
      </c>
      <c r="W2359" s="40" t="str">
        <f>IF(V2359&lt;&gt;"Y","",MAX(0,(1-R2359/'01_설정'!B5))*'01_설정'!B14+MAX(0,(1-S2359/'01_설정'!B6))*'01_설정'!B15+MAX(0,(1-T2359/'01_설정'!B7))*'01_설정'!B16+MAX(0,(1-U2359/'01_설정'!B8))*'01_설정'!B17+O2359*'01_설정'!B11+Q2359*'01_설정'!B12+P2359*'01_설정'!B13)</f>
        <v/>
      </c>
      <c r="X2359" s="38" t="str">
        <f>IF(W2359="","",1+COUNTIFS($W$4:$W$3003,"&gt;"&amp;W2359)+COUNTIFS($W$4:W2359,W2359)-1)</f>
        <v/>
      </c>
    </row>
    <row r="2360" spans="1:24" ht="16.5">
      <c r="A2360" s="38" t="str">
        <f>IF('04A_국토부원자료'!A2361="","",ROW()-3)</f>
        <v/>
      </c>
      <c r="B2360" s="39">
        <f>IFERROR('04A_국토부원자료'!B2361,"")</f>
        <v>0</v>
      </c>
      <c r="C2360" s="39" t="str">
        <f>IF(B2360="","",IF('04A_국토부원자료'!C2361&lt;&gt;"",'04A_국토부원자료'!C2361,TRIM('04A_국토부원자료'!D2361&amp;IF('04A_국토부원자료'!E2361&lt;&gt;"","-"&amp;'04A_국토부원자료'!E2361,""))))</f>
        <v/>
      </c>
      <c r="D2360" s="39">
        <f>IFERROR('04A_국토부원자료'!F2361,"")</f>
        <v>0</v>
      </c>
      <c r="E2360" s="40" t="str">
        <f>IFERROR(VALUE(SUBSTITUTE('04A_국토부원자료'!G2361,",","")),"")</f>
        <v/>
      </c>
      <c r="F2360" s="41" t="str">
        <f>IFERROR(IF(AND('04A_국토부원자료'!H2361&lt;&gt;"",'04A_국토부원자료'!I2361&lt;&gt;""),DATE(INT(VALUE(SUBSTITUTE('04A_국토부원자료'!H2361,",",""))/100),MOD(VALUE(SUBSTITUTE('04A_국토부원자료'!H2361,",","")),100),VALUE(SUBSTITUTE('04A_국토부원자료'!I2361,",",""))),""),"")</f>
        <v/>
      </c>
      <c r="G2360" s="42" t="str">
        <f>IFERROR(VALUE(SUBSTITUTE('04A_국토부원자료'!J2361,",","")),"")</f>
        <v/>
      </c>
      <c r="H2360" s="43" t="str">
        <f t="shared" si="72"/>
        <v/>
      </c>
      <c r="I2360" s="43" t="str">
        <f t="shared" si="73"/>
        <v/>
      </c>
      <c r="J2360" s="38" t="str">
        <f>IFERROR(VALUE(SUBSTITUTE('04A_국토부원자료'!K2361,",","")),"")</f>
        <v/>
      </c>
      <c r="K2360" s="38" t="str">
        <f>IFERROR(VALUE(SUBSTITUTE('04A_국토부원자료'!N2361,",","")),"")</f>
        <v/>
      </c>
      <c r="L2360" s="39">
        <f>IFERROR('04A_국토부원자료'!O2361,"")</f>
        <v>0</v>
      </c>
      <c r="M2360" s="39">
        <f>IFERROR('04A_국토부원자료'!Q2361,"")</f>
        <v>0</v>
      </c>
      <c r="N2360" s="38">
        <f>IF(B2360="","",IF('02_대상물건입력'!B5="",1,IF(ISNUMBER(SEARCH('02_대상물건입력'!B5,B2360)),1,0)))</f>
        <v>0</v>
      </c>
      <c r="O2360" s="38">
        <f>IF(B2360="","",IF('02_대상물건입력'!B6="",1,IF(ISNUMBER(SEARCH('02_대상물건입력'!B6,B2360)),1,0)))</f>
        <v>0</v>
      </c>
      <c r="P2360" s="38">
        <f>IF(L2360="","",IF('02_대상물건입력'!B15="",0,IF(ISNUMBER(SEARCH('02_대상물건입력'!B15,L2360)),1,0)))</f>
        <v>0</v>
      </c>
      <c r="Q2360" s="38">
        <f>IF(D2360="","",IF('02_대상물건입력'!B8="",0,IF(ISNUMBER(SEARCH('02_대상물건입력'!B8,D2360)),1,0)))</f>
        <v>0</v>
      </c>
      <c r="R2360" s="44" t="str">
        <f>IFERROR(ABS(E2360-'02_대상물건입력'!B11)/'02_대상물건입력'!B11,"")</f>
        <v/>
      </c>
      <c r="S2360" s="38" t="str">
        <f>IFERROR(ABS(J2360-'02_대상물건입력'!B10),"")</f>
        <v/>
      </c>
      <c r="T2360" s="38" t="str">
        <f>IFERROR(ABS('01_설정'!B4-F2360),"")</f>
        <v/>
      </c>
      <c r="U2360" s="38" t="str">
        <f>IFERROR(ABS(K2360-YEAR('02_대상물건입력'!B14)),"")</f>
        <v/>
      </c>
      <c r="V2360" s="38" t="str">
        <f>IF(B2360="","",IF(AND(E2360&gt;0,F2360&gt;0,H2360&gt;0,OR('04A_국토부원자료'!P2361="",'04A_국토부원자료'!P2361="-"),IF('01_설정'!B10=1,N2360=1,TRUE),R2360&lt;='01_설정'!B5,S2360&lt;='01_설정'!B6,T2360&lt;='01_설정'!B7,U2360&lt;='01_설정'!B8),"Y",""))</f>
        <v/>
      </c>
      <c r="W2360" s="40" t="str">
        <f>IF(V2360&lt;&gt;"Y","",MAX(0,(1-R2360/'01_설정'!B5))*'01_설정'!B14+MAX(0,(1-S2360/'01_설정'!B6))*'01_설정'!B15+MAX(0,(1-T2360/'01_설정'!B7))*'01_설정'!B16+MAX(0,(1-U2360/'01_설정'!B8))*'01_설정'!B17+O2360*'01_설정'!B11+Q2360*'01_설정'!B12+P2360*'01_설정'!B13)</f>
        <v/>
      </c>
      <c r="X2360" s="38" t="str">
        <f>IF(W2360="","",1+COUNTIFS($W$4:$W$3003,"&gt;"&amp;W2360)+COUNTIFS($W$4:W2360,W2360)-1)</f>
        <v/>
      </c>
    </row>
    <row r="2361" spans="1:24" ht="16.5">
      <c r="A2361" s="38" t="str">
        <f>IF('04A_국토부원자료'!A2362="","",ROW()-3)</f>
        <v/>
      </c>
      <c r="B2361" s="39">
        <f>IFERROR('04A_국토부원자료'!B2362,"")</f>
        <v>0</v>
      </c>
      <c r="C2361" s="39" t="str">
        <f>IF(B2361="","",IF('04A_국토부원자료'!C2362&lt;&gt;"",'04A_국토부원자료'!C2362,TRIM('04A_국토부원자료'!D2362&amp;IF('04A_국토부원자료'!E2362&lt;&gt;"","-"&amp;'04A_국토부원자료'!E2362,""))))</f>
        <v/>
      </c>
      <c r="D2361" s="39">
        <f>IFERROR('04A_국토부원자료'!F2362,"")</f>
        <v>0</v>
      </c>
      <c r="E2361" s="40" t="str">
        <f>IFERROR(VALUE(SUBSTITUTE('04A_국토부원자료'!G2362,",","")),"")</f>
        <v/>
      </c>
      <c r="F2361" s="41" t="str">
        <f>IFERROR(IF(AND('04A_국토부원자료'!H2362&lt;&gt;"",'04A_국토부원자료'!I2362&lt;&gt;""),DATE(INT(VALUE(SUBSTITUTE('04A_국토부원자료'!H2362,",",""))/100),MOD(VALUE(SUBSTITUTE('04A_국토부원자료'!H2362,",","")),100),VALUE(SUBSTITUTE('04A_국토부원자료'!I2362,",",""))),""),"")</f>
        <v/>
      </c>
      <c r="G2361" s="42" t="str">
        <f>IFERROR(VALUE(SUBSTITUTE('04A_국토부원자료'!J2362,",","")),"")</f>
        <v/>
      </c>
      <c r="H2361" s="43" t="str">
        <f t="shared" si="72"/>
        <v/>
      </c>
      <c r="I2361" s="43" t="str">
        <f t="shared" si="73"/>
        <v/>
      </c>
      <c r="J2361" s="38" t="str">
        <f>IFERROR(VALUE(SUBSTITUTE('04A_국토부원자료'!K2362,",","")),"")</f>
        <v/>
      </c>
      <c r="K2361" s="38" t="str">
        <f>IFERROR(VALUE(SUBSTITUTE('04A_국토부원자료'!N2362,",","")),"")</f>
        <v/>
      </c>
      <c r="L2361" s="39">
        <f>IFERROR('04A_국토부원자료'!O2362,"")</f>
        <v>0</v>
      </c>
      <c r="M2361" s="39">
        <f>IFERROR('04A_국토부원자료'!Q2362,"")</f>
        <v>0</v>
      </c>
      <c r="N2361" s="38">
        <f>IF(B2361="","",IF('02_대상물건입력'!B5="",1,IF(ISNUMBER(SEARCH('02_대상물건입력'!B5,B2361)),1,0)))</f>
        <v>0</v>
      </c>
      <c r="O2361" s="38">
        <f>IF(B2361="","",IF('02_대상물건입력'!B6="",1,IF(ISNUMBER(SEARCH('02_대상물건입력'!B6,B2361)),1,0)))</f>
        <v>0</v>
      </c>
      <c r="P2361" s="38">
        <f>IF(L2361="","",IF('02_대상물건입력'!B15="",0,IF(ISNUMBER(SEARCH('02_대상물건입력'!B15,L2361)),1,0)))</f>
        <v>0</v>
      </c>
      <c r="Q2361" s="38">
        <f>IF(D2361="","",IF('02_대상물건입력'!B8="",0,IF(ISNUMBER(SEARCH('02_대상물건입력'!B8,D2361)),1,0)))</f>
        <v>0</v>
      </c>
      <c r="R2361" s="44" t="str">
        <f>IFERROR(ABS(E2361-'02_대상물건입력'!B11)/'02_대상물건입력'!B11,"")</f>
        <v/>
      </c>
      <c r="S2361" s="38" t="str">
        <f>IFERROR(ABS(J2361-'02_대상물건입력'!B10),"")</f>
        <v/>
      </c>
      <c r="T2361" s="38" t="str">
        <f>IFERROR(ABS('01_설정'!B4-F2361),"")</f>
        <v/>
      </c>
      <c r="U2361" s="38" t="str">
        <f>IFERROR(ABS(K2361-YEAR('02_대상물건입력'!B14)),"")</f>
        <v/>
      </c>
      <c r="V2361" s="38" t="str">
        <f>IF(B2361="","",IF(AND(E2361&gt;0,F2361&gt;0,H2361&gt;0,OR('04A_국토부원자료'!P2362="",'04A_국토부원자료'!P2362="-"),IF('01_설정'!B10=1,N2361=1,TRUE),R2361&lt;='01_설정'!B5,S2361&lt;='01_설정'!B6,T2361&lt;='01_설정'!B7,U2361&lt;='01_설정'!B8),"Y",""))</f>
        <v/>
      </c>
      <c r="W2361" s="40" t="str">
        <f>IF(V2361&lt;&gt;"Y","",MAX(0,(1-R2361/'01_설정'!B5))*'01_설정'!B14+MAX(0,(1-S2361/'01_설정'!B6))*'01_설정'!B15+MAX(0,(1-T2361/'01_설정'!B7))*'01_설정'!B16+MAX(0,(1-U2361/'01_설정'!B8))*'01_설정'!B17+O2361*'01_설정'!B11+Q2361*'01_설정'!B12+P2361*'01_설정'!B13)</f>
        <v/>
      </c>
      <c r="X2361" s="38" t="str">
        <f>IF(W2361="","",1+COUNTIFS($W$4:$W$3003,"&gt;"&amp;W2361)+COUNTIFS($W$4:W2361,W2361)-1)</f>
        <v/>
      </c>
    </row>
    <row r="2362" spans="1:24" ht="16.5">
      <c r="A2362" s="38" t="str">
        <f>IF('04A_국토부원자료'!A2363="","",ROW()-3)</f>
        <v/>
      </c>
      <c r="B2362" s="39">
        <f>IFERROR('04A_국토부원자료'!B2363,"")</f>
        <v>0</v>
      </c>
      <c r="C2362" s="39" t="str">
        <f>IF(B2362="","",IF('04A_국토부원자료'!C2363&lt;&gt;"",'04A_국토부원자료'!C2363,TRIM('04A_국토부원자료'!D2363&amp;IF('04A_국토부원자료'!E2363&lt;&gt;"","-"&amp;'04A_국토부원자료'!E2363,""))))</f>
        <v/>
      </c>
      <c r="D2362" s="39">
        <f>IFERROR('04A_국토부원자료'!F2363,"")</f>
        <v>0</v>
      </c>
      <c r="E2362" s="40" t="str">
        <f>IFERROR(VALUE(SUBSTITUTE('04A_국토부원자료'!G2363,",","")),"")</f>
        <v/>
      </c>
      <c r="F2362" s="41" t="str">
        <f>IFERROR(IF(AND('04A_국토부원자료'!H2363&lt;&gt;"",'04A_국토부원자료'!I2363&lt;&gt;""),DATE(INT(VALUE(SUBSTITUTE('04A_국토부원자료'!H2363,",",""))/100),MOD(VALUE(SUBSTITUTE('04A_국토부원자료'!H2363,",","")),100),VALUE(SUBSTITUTE('04A_국토부원자료'!I2363,",",""))),""),"")</f>
        <v/>
      </c>
      <c r="G2362" s="42" t="str">
        <f>IFERROR(VALUE(SUBSTITUTE('04A_국토부원자료'!J2363,",","")),"")</f>
        <v/>
      </c>
      <c r="H2362" s="43" t="str">
        <f t="shared" si="72"/>
        <v/>
      </c>
      <c r="I2362" s="43" t="str">
        <f t="shared" si="73"/>
        <v/>
      </c>
      <c r="J2362" s="38" t="str">
        <f>IFERROR(VALUE(SUBSTITUTE('04A_국토부원자료'!K2363,",","")),"")</f>
        <v/>
      </c>
      <c r="K2362" s="38" t="str">
        <f>IFERROR(VALUE(SUBSTITUTE('04A_국토부원자료'!N2363,",","")),"")</f>
        <v/>
      </c>
      <c r="L2362" s="39">
        <f>IFERROR('04A_국토부원자료'!O2363,"")</f>
        <v>0</v>
      </c>
      <c r="M2362" s="39">
        <f>IFERROR('04A_국토부원자료'!Q2363,"")</f>
        <v>0</v>
      </c>
      <c r="N2362" s="38">
        <f>IF(B2362="","",IF('02_대상물건입력'!B5="",1,IF(ISNUMBER(SEARCH('02_대상물건입력'!B5,B2362)),1,0)))</f>
        <v>0</v>
      </c>
      <c r="O2362" s="38">
        <f>IF(B2362="","",IF('02_대상물건입력'!B6="",1,IF(ISNUMBER(SEARCH('02_대상물건입력'!B6,B2362)),1,0)))</f>
        <v>0</v>
      </c>
      <c r="P2362" s="38">
        <f>IF(L2362="","",IF('02_대상물건입력'!B15="",0,IF(ISNUMBER(SEARCH('02_대상물건입력'!B15,L2362)),1,0)))</f>
        <v>0</v>
      </c>
      <c r="Q2362" s="38">
        <f>IF(D2362="","",IF('02_대상물건입력'!B8="",0,IF(ISNUMBER(SEARCH('02_대상물건입력'!B8,D2362)),1,0)))</f>
        <v>0</v>
      </c>
      <c r="R2362" s="44" t="str">
        <f>IFERROR(ABS(E2362-'02_대상물건입력'!B11)/'02_대상물건입력'!B11,"")</f>
        <v/>
      </c>
      <c r="S2362" s="38" t="str">
        <f>IFERROR(ABS(J2362-'02_대상물건입력'!B10),"")</f>
        <v/>
      </c>
      <c r="T2362" s="38" t="str">
        <f>IFERROR(ABS('01_설정'!B4-F2362),"")</f>
        <v/>
      </c>
      <c r="U2362" s="38" t="str">
        <f>IFERROR(ABS(K2362-YEAR('02_대상물건입력'!B14)),"")</f>
        <v/>
      </c>
      <c r="V2362" s="38" t="str">
        <f>IF(B2362="","",IF(AND(E2362&gt;0,F2362&gt;0,H2362&gt;0,OR('04A_국토부원자료'!P2363="",'04A_국토부원자료'!P2363="-"),IF('01_설정'!B10=1,N2362=1,TRUE),R2362&lt;='01_설정'!B5,S2362&lt;='01_설정'!B6,T2362&lt;='01_설정'!B7,U2362&lt;='01_설정'!B8),"Y",""))</f>
        <v/>
      </c>
      <c r="W2362" s="40" t="str">
        <f>IF(V2362&lt;&gt;"Y","",MAX(0,(1-R2362/'01_설정'!B5))*'01_설정'!B14+MAX(0,(1-S2362/'01_설정'!B6))*'01_설정'!B15+MAX(0,(1-T2362/'01_설정'!B7))*'01_설정'!B16+MAX(0,(1-U2362/'01_설정'!B8))*'01_설정'!B17+O2362*'01_설정'!B11+Q2362*'01_설정'!B12+P2362*'01_설정'!B13)</f>
        <v/>
      </c>
      <c r="X2362" s="38" t="str">
        <f>IF(W2362="","",1+COUNTIFS($W$4:$W$3003,"&gt;"&amp;W2362)+COUNTIFS($W$4:W2362,W2362)-1)</f>
        <v/>
      </c>
    </row>
    <row r="2363" spans="1:24" ht="16.5">
      <c r="A2363" s="38" t="str">
        <f>IF('04A_국토부원자료'!A2364="","",ROW()-3)</f>
        <v/>
      </c>
      <c r="B2363" s="39">
        <f>IFERROR('04A_국토부원자료'!B2364,"")</f>
        <v>0</v>
      </c>
      <c r="C2363" s="39" t="str">
        <f>IF(B2363="","",IF('04A_국토부원자료'!C2364&lt;&gt;"",'04A_국토부원자료'!C2364,TRIM('04A_국토부원자료'!D2364&amp;IF('04A_국토부원자료'!E2364&lt;&gt;"","-"&amp;'04A_국토부원자료'!E2364,""))))</f>
        <v/>
      </c>
      <c r="D2363" s="39">
        <f>IFERROR('04A_국토부원자료'!F2364,"")</f>
        <v>0</v>
      </c>
      <c r="E2363" s="40" t="str">
        <f>IFERROR(VALUE(SUBSTITUTE('04A_국토부원자료'!G2364,",","")),"")</f>
        <v/>
      </c>
      <c r="F2363" s="41" t="str">
        <f>IFERROR(IF(AND('04A_국토부원자료'!H2364&lt;&gt;"",'04A_국토부원자료'!I2364&lt;&gt;""),DATE(INT(VALUE(SUBSTITUTE('04A_국토부원자료'!H2364,",",""))/100),MOD(VALUE(SUBSTITUTE('04A_국토부원자료'!H2364,",","")),100),VALUE(SUBSTITUTE('04A_국토부원자료'!I2364,",",""))),""),"")</f>
        <v/>
      </c>
      <c r="G2363" s="42" t="str">
        <f>IFERROR(VALUE(SUBSTITUTE('04A_국토부원자료'!J2364,",","")),"")</f>
        <v/>
      </c>
      <c r="H2363" s="43" t="str">
        <f t="shared" si="72"/>
        <v/>
      </c>
      <c r="I2363" s="43" t="str">
        <f t="shared" si="73"/>
        <v/>
      </c>
      <c r="J2363" s="38" t="str">
        <f>IFERROR(VALUE(SUBSTITUTE('04A_국토부원자료'!K2364,",","")),"")</f>
        <v/>
      </c>
      <c r="K2363" s="38" t="str">
        <f>IFERROR(VALUE(SUBSTITUTE('04A_국토부원자료'!N2364,",","")),"")</f>
        <v/>
      </c>
      <c r="L2363" s="39">
        <f>IFERROR('04A_국토부원자료'!O2364,"")</f>
        <v>0</v>
      </c>
      <c r="M2363" s="39">
        <f>IFERROR('04A_국토부원자료'!Q2364,"")</f>
        <v>0</v>
      </c>
      <c r="N2363" s="38">
        <f>IF(B2363="","",IF('02_대상물건입력'!B5="",1,IF(ISNUMBER(SEARCH('02_대상물건입력'!B5,B2363)),1,0)))</f>
        <v>0</v>
      </c>
      <c r="O2363" s="38">
        <f>IF(B2363="","",IF('02_대상물건입력'!B6="",1,IF(ISNUMBER(SEARCH('02_대상물건입력'!B6,B2363)),1,0)))</f>
        <v>0</v>
      </c>
      <c r="P2363" s="38">
        <f>IF(L2363="","",IF('02_대상물건입력'!B15="",0,IF(ISNUMBER(SEARCH('02_대상물건입력'!B15,L2363)),1,0)))</f>
        <v>0</v>
      </c>
      <c r="Q2363" s="38">
        <f>IF(D2363="","",IF('02_대상물건입력'!B8="",0,IF(ISNUMBER(SEARCH('02_대상물건입력'!B8,D2363)),1,0)))</f>
        <v>0</v>
      </c>
      <c r="R2363" s="44" t="str">
        <f>IFERROR(ABS(E2363-'02_대상물건입력'!B11)/'02_대상물건입력'!B11,"")</f>
        <v/>
      </c>
      <c r="S2363" s="38" t="str">
        <f>IFERROR(ABS(J2363-'02_대상물건입력'!B10),"")</f>
        <v/>
      </c>
      <c r="T2363" s="38" t="str">
        <f>IFERROR(ABS('01_설정'!B4-F2363),"")</f>
        <v/>
      </c>
      <c r="U2363" s="38" t="str">
        <f>IFERROR(ABS(K2363-YEAR('02_대상물건입력'!B14)),"")</f>
        <v/>
      </c>
      <c r="V2363" s="38" t="str">
        <f>IF(B2363="","",IF(AND(E2363&gt;0,F2363&gt;0,H2363&gt;0,OR('04A_국토부원자료'!P2364="",'04A_국토부원자료'!P2364="-"),IF('01_설정'!B10=1,N2363=1,TRUE),R2363&lt;='01_설정'!B5,S2363&lt;='01_설정'!B6,T2363&lt;='01_설정'!B7,U2363&lt;='01_설정'!B8),"Y",""))</f>
        <v/>
      </c>
      <c r="W2363" s="40" t="str">
        <f>IF(V2363&lt;&gt;"Y","",MAX(0,(1-R2363/'01_설정'!B5))*'01_설정'!B14+MAX(0,(1-S2363/'01_설정'!B6))*'01_설정'!B15+MAX(0,(1-T2363/'01_설정'!B7))*'01_설정'!B16+MAX(0,(1-U2363/'01_설정'!B8))*'01_설정'!B17+O2363*'01_설정'!B11+Q2363*'01_설정'!B12+P2363*'01_설정'!B13)</f>
        <v/>
      </c>
      <c r="X2363" s="38" t="str">
        <f>IF(W2363="","",1+COUNTIFS($W$4:$W$3003,"&gt;"&amp;W2363)+COUNTIFS($W$4:W2363,W2363)-1)</f>
        <v/>
      </c>
    </row>
    <row r="2364" spans="1:24" ht="16.5">
      <c r="A2364" s="38" t="str">
        <f>IF('04A_국토부원자료'!A2365="","",ROW()-3)</f>
        <v/>
      </c>
      <c r="B2364" s="39">
        <f>IFERROR('04A_국토부원자료'!B2365,"")</f>
        <v>0</v>
      </c>
      <c r="C2364" s="39" t="str">
        <f>IF(B2364="","",IF('04A_국토부원자료'!C2365&lt;&gt;"",'04A_국토부원자료'!C2365,TRIM('04A_국토부원자료'!D2365&amp;IF('04A_국토부원자료'!E2365&lt;&gt;"","-"&amp;'04A_국토부원자료'!E2365,""))))</f>
        <v/>
      </c>
      <c r="D2364" s="39">
        <f>IFERROR('04A_국토부원자료'!F2365,"")</f>
        <v>0</v>
      </c>
      <c r="E2364" s="40" t="str">
        <f>IFERROR(VALUE(SUBSTITUTE('04A_국토부원자료'!G2365,",","")),"")</f>
        <v/>
      </c>
      <c r="F2364" s="41" t="str">
        <f>IFERROR(IF(AND('04A_국토부원자료'!H2365&lt;&gt;"",'04A_국토부원자료'!I2365&lt;&gt;""),DATE(INT(VALUE(SUBSTITUTE('04A_국토부원자료'!H2365,",",""))/100),MOD(VALUE(SUBSTITUTE('04A_국토부원자료'!H2365,",","")),100),VALUE(SUBSTITUTE('04A_국토부원자료'!I2365,",",""))),""),"")</f>
        <v/>
      </c>
      <c r="G2364" s="42" t="str">
        <f>IFERROR(VALUE(SUBSTITUTE('04A_국토부원자료'!J2365,",","")),"")</f>
        <v/>
      </c>
      <c r="H2364" s="43" t="str">
        <f t="shared" si="72"/>
        <v/>
      </c>
      <c r="I2364" s="43" t="str">
        <f t="shared" si="73"/>
        <v/>
      </c>
      <c r="J2364" s="38" t="str">
        <f>IFERROR(VALUE(SUBSTITUTE('04A_국토부원자료'!K2365,",","")),"")</f>
        <v/>
      </c>
      <c r="K2364" s="38" t="str">
        <f>IFERROR(VALUE(SUBSTITUTE('04A_국토부원자료'!N2365,",","")),"")</f>
        <v/>
      </c>
      <c r="L2364" s="39">
        <f>IFERROR('04A_국토부원자료'!O2365,"")</f>
        <v>0</v>
      </c>
      <c r="M2364" s="39">
        <f>IFERROR('04A_국토부원자료'!Q2365,"")</f>
        <v>0</v>
      </c>
      <c r="N2364" s="38">
        <f>IF(B2364="","",IF('02_대상물건입력'!B5="",1,IF(ISNUMBER(SEARCH('02_대상물건입력'!B5,B2364)),1,0)))</f>
        <v>0</v>
      </c>
      <c r="O2364" s="38">
        <f>IF(B2364="","",IF('02_대상물건입력'!B6="",1,IF(ISNUMBER(SEARCH('02_대상물건입력'!B6,B2364)),1,0)))</f>
        <v>0</v>
      </c>
      <c r="P2364" s="38">
        <f>IF(L2364="","",IF('02_대상물건입력'!B15="",0,IF(ISNUMBER(SEARCH('02_대상물건입력'!B15,L2364)),1,0)))</f>
        <v>0</v>
      </c>
      <c r="Q2364" s="38">
        <f>IF(D2364="","",IF('02_대상물건입력'!B8="",0,IF(ISNUMBER(SEARCH('02_대상물건입력'!B8,D2364)),1,0)))</f>
        <v>0</v>
      </c>
      <c r="R2364" s="44" t="str">
        <f>IFERROR(ABS(E2364-'02_대상물건입력'!B11)/'02_대상물건입력'!B11,"")</f>
        <v/>
      </c>
      <c r="S2364" s="38" t="str">
        <f>IFERROR(ABS(J2364-'02_대상물건입력'!B10),"")</f>
        <v/>
      </c>
      <c r="T2364" s="38" t="str">
        <f>IFERROR(ABS('01_설정'!B4-F2364),"")</f>
        <v/>
      </c>
      <c r="U2364" s="38" t="str">
        <f>IFERROR(ABS(K2364-YEAR('02_대상물건입력'!B14)),"")</f>
        <v/>
      </c>
      <c r="V2364" s="38" t="str">
        <f>IF(B2364="","",IF(AND(E2364&gt;0,F2364&gt;0,H2364&gt;0,OR('04A_국토부원자료'!P2365="",'04A_국토부원자료'!P2365="-"),IF('01_설정'!B10=1,N2364=1,TRUE),R2364&lt;='01_설정'!B5,S2364&lt;='01_설정'!B6,T2364&lt;='01_설정'!B7,U2364&lt;='01_설정'!B8),"Y",""))</f>
        <v/>
      </c>
      <c r="W2364" s="40" t="str">
        <f>IF(V2364&lt;&gt;"Y","",MAX(0,(1-R2364/'01_설정'!B5))*'01_설정'!B14+MAX(0,(1-S2364/'01_설정'!B6))*'01_설정'!B15+MAX(0,(1-T2364/'01_설정'!B7))*'01_설정'!B16+MAX(0,(1-U2364/'01_설정'!B8))*'01_설정'!B17+O2364*'01_설정'!B11+Q2364*'01_설정'!B12+P2364*'01_설정'!B13)</f>
        <v/>
      </c>
      <c r="X2364" s="38" t="str">
        <f>IF(W2364="","",1+COUNTIFS($W$4:$W$3003,"&gt;"&amp;W2364)+COUNTIFS($W$4:W2364,W2364)-1)</f>
        <v/>
      </c>
    </row>
    <row r="2365" spans="1:24" ht="16.5">
      <c r="A2365" s="38" t="str">
        <f>IF('04A_국토부원자료'!A2366="","",ROW()-3)</f>
        <v/>
      </c>
      <c r="B2365" s="39">
        <f>IFERROR('04A_국토부원자료'!B2366,"")</f>
        <v>0</v>
      </c>
      <c r="C2365" s="39" t="str">
        <f>IF(B2365="","",IF('04A_국토부원자료'!C2366&lt;&gt;"",'04A_국토부원자료'!C2366,TRIM('04A_국토부원자료'!D2366&amp;IF('04A_국토부원자료'!E2366&lt;&gt;"","-"&amp;'04A_국토부원자료'!E2366,""))))</f>
        <v/>
      </c>
      <c r="D2365" s="39">
        <f>IFERROR('04A_국토부원자료'!F2366,"")</f>
        <v>0</v>
      </c>
      <c r="E2365" s="40" t="str">
        <f>IFERROR(VALUE(SUBSTITUTE('04A_국토부원자료'!G2366,",","")),"")</f>
        <v/>
      </c>
      <c r="F2365" s="41" t="str">
        <f>IFERROR(IF(AND('04A_국토부원자료'!H2366&lt;&gt;"",'04A_국토부원자료'!I2366&lt;&gt;""),DATE(INT(VALUE(SUBSTITUTE('04A_국토부원자료'!H2366,",",""))/100),MOD(VALUE(SUBSTITUTE('04A_국토부원자료'!H2366,",","")),100),VALUE(SUBSTITUTE('04A_국토부원자료'!I2366,",",""))),""),"")</f>
        <v/>
      </c>
      <c r="G2365" s="42" t="str">
        <f>IFERROR(VALUE(SUBSTITUTE('04A_국토부원자료'!J2366,",","")),"")</f>
        <v/>
      </c>
      <c r="H2365" s="43" t="str">
        <f t="shared" si="72"/>
        <v/>
      </c>
      <c r="I2365" s="43" t="str">
        <f t="shared" si="73"/>
        <v/>
      </c>
      <c r="J2365" s="38" t="str">
        <f>IFERROR(VALUE(SUBSTITUTE('04A_국토부원자료'!K2366,",","")),"")</f>
        <v/>
      </c>
      <c r="K2365" s="38" t="str">
        <f>IFERROR(VALUE(SUBSTITUTE('04A_국토부원자료'!N2366,",","")),"")</f>
        <v/>
      </c>
      <c r="L2365" s="39">
        <f>IFERROR('04A_국토부원자료'!O2366,"")</f>
        <v>0</v>
      </c>
      <c r="M2365" s="39">
        <f>IFERROR('04A_국토부원자료'!Q2366,"")</f>
        <v>0</v>
      </c>
      <c r="N2365" s="38">
        <f>IF(B2365="","",IF('02_대상물건입력'!B5="",1,IF(ISNUMBER(SEARCH('02_대상물건입력'!B5,B2365)),1,0)))</f>
        <v>0</v>
      </c>
      <c r="O2365" s="38">
        <f>IF(B2365="","",IF('02_대상물건입력'!B6="",1,IF(ISNUMBER(SEARCH('02_대상물건입력'!B6,B2365)),1,0)))</f>
        <v>0</v>
      </c>
      <c r="P2365" s="38">
        <f>IF(L2365="","",IF('02_대상물건입력'!B15="",0,IF(ISNUMBER(SEARCH('02_대상물건입력'!B15,L2365)),1,0)))</f>
        <v>0</v>
      </c>
      <c r="Q2365" s="38">
        <f>IF(D2365="","",IF('02_대상물건입력'!B8="",0,IF(ISNUMBER(SEARCH('02_대상물건입력'!B8,D2365)),1,0)))</f>
        <v>0</v>
      </c>
      <c r="R2365" s="44" t="str">
        <f>IFERROR(ABS(E2365-'02_대상물건입력'!B11)/'02_대상물건입력'!B11,"")</f>
        <v/>
      </c>
      <c r="S2365" s="38" t="str">
        <f>IFERROR(ABS(J2365-'02_대상물건입력'!B10),"")</f>
        <v/>
      </c>
      <c r="T2365" s="38" t="str">
        <f>IFERROR(ABS('01_설정'!B4-F2365),"")</f>
        <v/>
      </c>
      <c r="U2365" s="38" t="str">
        <f>IFERROR(ABS(K2365-YEAR('02_대상물건입력'!B14)),"")</f>
        <v/>
      </c>
      <c r="V2365" s="38" t="str">
        <f>IF(B2365="","",IF(AND(E2365&gt;0,F2365&gt;0,H2365&gt;0,OR('04A_국토부원자료'!P2366="",'04A_국토부원자료'!P2366="-"),IF('01_설정'!B10=1,N2365=1,TRUE),R2365&lt;='01_설정'!B5,S2365&lt;='01_설정'!B6,T2365&lt;='01_설정'!B7,U2365&lt;='01_설정'!B8),"Y",""))</f>
        <v/>
      </c>
      <c r="W2365" s="40" t="str">
        <f>IF(V2365&lt;&gt;"Y","",MAX(0,(1-R2365/'01_설정'!B5))*'01_설정'!B14+MAX(0,(1-S2365/'01_설정'!B6))*'01_설정'!B15+MAX(0,(1-T2365/'01_설정'!B7))*'01_설정'!B16+MAX(0,(1-U2365/'01_설정'!B8))*'01_설정'!B17+O2365*'01_설정'!B11+Q2365*'01_설정'!B12+P2365*'01_설정'!B13)</f>
        <v/>
      </c>
      <c r="X2365" s="38" t="str">
        <f>IF(W2365="","",1+COUNTIFS($W$4:$W$3003,"&gt;"&amp;W2365)+COUNTIFS($W$4:W2365,W2365)-1)</f>
        <v/>
      </c>
    </row>
    <row r="2366" spans="1:24" ht="16.5">
      <c r="A2366" s="38" t="str">
        <f>IF('04A_국토부원자료'!A2367="","",ROW()-3)</f>
        <v/>
      </c>
      <c r="B2366" s="39">
        <f>IFERROR('04A_국토부원자료'!B2367,"")</f>
        <v>0</v>
      </c>
      <c r="C2366" s="39" t="str">
        <f>IF(B2366="","",IF('04A_국토부원자료'!C2367&lt;&gt;"",'04A_국토부원자료'!C2367,TRIM('04A_국토부원자료'!D2367&amp;IF('04A_국토부원자료'!E2367&lt;&gt;"","-"&amp;'04A_국토부원자료'!E2367,""))))</f>
        <v/>
      </c>
      <c r="D2366" s="39">
        <f>IFERROR('04A_국토부원자료'!F2367,"")</f>
        <v>0</v>
      </c>
      <c r="E2366" s="40" t="str">
        <f>IFERROR(VALUE(SUBSTITUTE('04A_국토부원자료'!G2367,",","")),"")</f>
        <v/>
      </c>
      <c r="F2366" s="41" t="str">
        <f>IFERROR(IF(AND('04A_국토부원자료'!H2367&lt;&gt;"",'04A_국토부원자료'!I2367&lt;&gt;""),DATE(INT(VALUE(SUBSTITUTE('04A_국토부원자료'!H2367,",",""))/100),MOD(VALUE(SUBSTITUTE('04A_국토부원자료'!H2367,",","")),100),VALUE(SUBSTITUTE('04A_국토부원자료'!I2367,",",""))),""),"")</f>
        <v/>
      </c>
      <c r="G2366" s="42" t="str">
        <f>IFERROR(VALUE(SUBSTITUTE('04A_국토부원자료'!J2367,",","")),"")</f>
        <v/>
      </c>
      <c r="H2366" s="43" t="str">
        <f t="shared" si="72"/>
        <v/>
      </c>
      <c r="I2366" s="43" t="str">
        <f t="shared" si="73"/>
        <v/>
      </c>
      <c r="J2366" s="38" t="str">
        <f>IFERROR(VALUE(SUBSTITUTE('04A_국토부원자료'!K2367,",","")),"")</f>
        <v/>
      </c>
      <c r="K2366" s="38" t="str">
        <f>IFERROR(VALUE(SUBSTITUTE('04A_국토부원자료'!N2367,",","")),"")</f>
        <v/>
      </c>
      <c r="L2366" s="39">
        <f>IFERROR('04A_국토부원자료'!O2367,"")</f>
        <v>0</v>
      </c>
      <c r="M2366" s="39">
        <f>IFERROR('04A_국토부원자료'!Q2367,"")</f>
        <v>0</v>
      </c>
      <c r="N2366" s="38">
        <f>IF(B2366="","",IF('02_대상물건입력'!B5="",1,IF(ISNUMBER(SEARCH('02_대상물건입력'!B5,B2366)),1,0)))</f>
        <v>0</v>
      </c>
      <c r="O2366" s="38">
        <f>IF(B2366="","",IF('02_대상물건입력'!B6="",1,IF(ISNUMBER(SEARCH('02_대상물건입력'!B6,B2366)),1,0)))</f>
        <v>0</v>
      </c>
      <c r="P2366" s="38">
        <f>IF(L2366="","",IF('02_대상물건입력'!B15="",0,IF(ISNUMBER(SEARCH('02_대상물건입력'!B15,L2366)),1,0)))</f>
        <v>0</v>
      </c>
      <c r="Q2366" s="38">
        <f>IF(D2366="","",IF('02_대상물건입력'!B8="",0,IF(ISNUMBER(SEARCH('02_대상물건입력'!B8,D2366)),1,0)))</f>
        <v>0</v>
      </c>
      <c r="R2366" s="44" t="str">
        <f>IFERROR(ABS(E2366-'02_대상물건입력'!B11)/'02_대상물건입력'!B11,"")</f>
        <v/>
      </c>
      <c r="S2366" s="38" t="str">
        <f>IFERROR(ABS(J2366-'02_대상물건입력'!B10),"")</f>
        <v/>
      </c>
      <c r="T2366" s="38" t="str">
        <f>IFERROR(ABS('01_설정'!B4-F2366),"")</f>
        <v/>
      </c>
      <c r="U2366" s="38" t="str">
        <f>IFERROR(ABS(K2366-YEAR('02_대상물건입력'!B14)),"")</f>
        <v/>
      </c>
      <c r="V2366" s="38" t="str">
        <f>IF(B2366="","",IF(AND(E2366&gt;0,F2366&gt;0,H2366&gt;0,OR('04A_국토부원자료'!P2367="",'04A_국토부원자료'!P2367="-"),IF('01_설정'!B10=1,N2366=1,TRUE),R2366&lt;='01_설정'!B5,S2366&lt;='01_설정'!B6,T2366&lt;='01_설정'!B7,U2366&lt;='01_설정'!B8),"Y",""))</f>
        <v/>
      </c>
      <c r="W2366" s="40" t="str">
        <f>IF(V2366&lt;&gt;"Y","",MAX(0,(1-R2366/'01_설정'!B5))*'01_설정'!B14+MAX(0,(1-S2366/'01_설정'!B6))*'01_설정'!B15+MAX(0,(1-T2366/'01_설정'!B7))*'01_설정'!B16+MAX(0,(1-U2366/'01_설정'!B8))*'01_설정'!B17+O2366*'01_설정'!B11+Q2366*'01_설정'!B12+P2366*'01_설정'!B13)</f>
        <v/>
      </c>
      <c r="X2366" s="38" t="str">
        <f>IF(W2366="","",1+COUNTIFS($W$4:$W$3003,"&gt;"&amp;W2366)+COUNTIFS($W$4:W2366,W2366)-1)</f>
        <v/>
      </c>
    </row>
    <row r="2367" spans="1:24" ht="16.5">
      <c r="A2367" s="38" t="str">
        <f>IF('04A_국토부원자료'!A2368="","",ROW()-3)</f>
        <v/>
      </c>
      <c r="B2367" s="39">
        <f>IFERROR('04A_국토부원자료'!B2368,"")</f>
        <v>0</v>
      </c>
      <c r="C2367" s="39" t="str">
        <f>IF(B2367="","",IF('04A_국토부원자료'!C2368&lt;&gt;"",'04A_국토부원자료'!C2368,TRIM('04A_국토부원자료'!D2368&amp;IF('04A_국토부원자료'!E2368&lt;&gt;"","-"&amp;'04A_국토부원자료'!E2368,""))))</f>
        <v/>
      </c>
      <c r="D2367" s="39">
        <f>IFERROR('04A_국토부원자료'!F2368,"")</f>
        <v>0</v>
      </c>
      <c r="E2367" s="40" t="str">
        <f>IFERROR(VALUE(SUBSTITUTE('04A_국토부원자료'!G2368,",","")),"")</f>
        <v/>
      </c>
      <c r="F2367" s="41" t="str">
        <f>IFERROR(IF(AND('04A_국토부원자료'!H2368&lt;&gt;"",'04A_국토부원자료'!I2368&lt;&gt;""),DATE(INT(VALUE(SUBSTITUTE('04A_국토부원자료'!H2368,",",""))/100),MOD(VALUE(SUBSTITUTE('04A_국토부원자료'!H2368,",","")),100),VALUE(SUBSTITUTE('04A_국토부원자료'!I2368,",",""))),""),"")</f>
        <v/>
      </c>
      <c r="G2367" s="42" t="str">
        <f>IFERROR(VALUE(SUBSTITUTE('04A_국토부원자료'!J2368,",","")),"")</f>
        <v/>
      </c>
      <c r="H2367" s="43" t="str">
        <f t="shared" si="72"/>
        <v/>
      </c>
      <c r="I2367" s="43" t="str">
        <f t="shared" si="73"/>
        <v/>
      </c>
      <c r="J2367" s="38" t="str">
        <f>IFERROR(VALUE(SUBSTITUTE('04A_국토부원자료'!K2368,",","")),"")</f>
        <v/>
      </c>
      <c r="K2367" s="38" t="str">
        <f>IFERROR(VALUE(SUBSTITUTE('04A_국토부원자료'!N2368,",","")),"")</f>
        <v/>
      </c>
      <c r="L2367" s="39">
        <f>IFERROR('04A_국토부원자료'!O2368,"")</f>
        <v>0</v>
      </c>
      <c r="M2367" s="39">
        <f>IFERROR('04A_국토부원자료'!Q2368,"")</f>
        <v>0</v>
      </c>
      <c r="N2367" s="38">
        <f>IF(B2367="","",IF('02_대상물건입력'!B5="",1,IF(ISNUMBER(SEARCH('02_대상물건입력'!B5,B2367)),1,0)))</f>
        <v>0</v>
      </c>
      <c r="O2367" s="38">
        <f>IF(B2367="","",IF('02_대상물건입력'!B6="",1,IF(ISNUMBER(SEARCH('02_대상물건입력'!B6,B2367)),1,0)))</f>
        <v>0</v>
      </c>
      <c r="P2367" s="38">
        <f>IF(L2367="","",IF('02_대상물건입력'!B15="",0,IF(ISNUMBER(SEARCH('02_대상물건입력'!B15,L2367)),1,0)))</f>
        <v>0</v>
      </c>
      <c r="Q2367" s="38">
        <f>IF(D2367="","",IF('02_대상물건입력'!B8="",0,IF(ISNUMBER(SEARCH('02_대상물건입력'!B8,D2367)),1,0)))</f>
        <v>0</v>
      </c>
      <c r="R2367" s="44" t="str">
        <f>IFERROR(ABS(E2367-'02_대상물건입력'!B11)/'02_대상물건입력'!B11,"")</f>
        <v/>
      </c>
      <c r="S2367" s="38" t="str">
        <f>IFERROR(ABS(J2367-'02_대상물건입력'!B10),"")</f>
        <v/>
      </c>
      <c r="T2367" s="38" t="str">
        <f>IFERROR(ABS('01_설정'!B4-F2367),"")</f>
        <v/>
      </c>
      <c r="U2367" s="38" t="str">
        <f>IFERROR(ABS(K2367-YEAR('02_대상물건입력'!B14)),"")</f>
        <v/>
      </c>
      <c r="V2367" s="38" t="str">
        <f>IF(B2367="","",IF(AND(E2367&gt;0,F2367&gt;0,H2367&gt;0,OR('04A_국토부원자료'!P2368="",'04A_국토부원자료'!P2368="-"),IF('01_설정'!B10=1,N2367=1,TRUE),R2367&lt;='01_설정'!B5,S2367&lt;='01_설정'!B6,T2367&lt;='01_설정'!B7,U2367&lt;='01_설정'!B8),"Y",""))</f>
        <v/>
      </c>
      <c r="W2367" s="40" t="str">
        <f>IF(V2367&lt;&gt;"Y","",MAX(0,(1-R2367/'01_설정'!B5))*'01_설정'!B14+MAX(0,(1-S2367/'01_설정'!B6))*'01_설정'!B15+MAX(0,(1-T2367/'01_설정'!B7))*'01_설정'!B16+MAX(0,(1-U2367/'01_설정'!B8))*'01_설정'!B17+O2367*'01_설정'!B11+Q2367*'01_설정'!B12+P2367*'01_설정'!B13)</f>
        <v/>
      </c>
      <c r="X2367" s="38" t="str">
        <f>IF(W2367="","",1+COUNTIFS($W$4:$W$3003,"&gt;"&amp;W2367)+COUNTIFS($W$4:W2367,W2367)-1)</f>
        <v/>
      </c>
    </row>
    <row r="2368" spans="1:24" ht="16.5">
      <c r="A2368" s="38" t="str">
        <f>IF('04A_국토부원자료'!A2369="","",ROW()-3)</f>
        <v/>
      </c>
      <c r="B2368" s="39">
        <f>IFERROR('04A_국토부원자료'!B2369,"")</f>
        <v>0</v>
      </c>
      <c r="C2368" s="39" t="str">
        <f>IF(B2368="","",IF('04A_국토부원자료'!C2369&lt;&gt;"",'04A_국토부원자료'!C2369,TRIM('04A_국토부원자료'!D2369&amp;IF('04A_국토부원자료'!E2369&lt;&gt;"","-"&amp;'04A_국토부원자료'!E2369,""))))</f>
        <v/>
      </c>
      <c r="D2368" s="39">
        <f>IFERROR('04A_국토부원자료'!F2369,"")</f>
        <v>0</v>
      </c>
      <c r="E2368" s="40" t="str">
        <f>IFERROR(VALUE(SUBSTITUTE('04A_국토부원자료'!G2369,",","")),"")</f>
        <v/>
      </c>
      <c r="F2368" s="41" t="str">
        <f>IFERROR(IF(AND('04A_국토부원자료'!H2369&lt;&gt;"",'04A_국토부원자료'!I2369&lt;&gt;""),DATE(INT(VALUE(SUBSTITUTE('04A_국토부원자료'!H2369,",",""))/100),MOD(VALUE(SUBSTITUTE('04A_국토부원자료'!H2369,",","")),100),VALUE(SUBSTITUTE('04A_국토부원자료'!I2369,",",""))),""),"")</f>
        <v/>
      </c>
      <c r="G2368" s="42" t="str">
        <f>IFERROR(VALUE(SUBSTITUTE('04A_국토부원자료'!J2369,",","")),"")</f>
        <v/>
      </c>
      <c r="H2368" s="43" t="str">
        <f t="shared" si="72"/>
        <v/>
      </c>
      <c r="I2368" s="43" t="str">
        <f t="shared" si="73"/>
        <v/>
      </c>
      <c r="J2368" s="38" t="str">
        <f>IFERROR(VALUE(SUBSTITUTE('04A_국토부원자료'!K2369,",","")),"")</f>
        <v/>
      </c>
      <c r="K2368" s="38" t="str">
        <f>IFERROR(VALUE(SUBSTITUTE('04A_국토부원자료'!N2369,",","")),"")</f>
        <v/>
      </c>
      <c r="L2368" s="39">
        <f>IFERROR('04A_국토부원자료'!O2369,"")</f>
        <v>0</v>
      </c>
      <c r="M2368" s="39">
        <f>IFERROR('04A_국토부원자료'!Q2369,"")</f>
        <v>0</v>
      </c>
      <c r="N2368" s="38">
        <f>IF(B2368="","",IF('02_대상물건입력'!B5="",1,IF(ISNUMBER(SEARCH('02_대상물건입력'!B5,B2368)),1,0)))</f>
        <v>0</v>
      </c>
      <c r="O2368" s="38">
        <f>IF(B2368="","",IF('02_대상물건입력'!B6="",1,IF(ISNUMBER(SEARCH('02_대상물건입력'!B6,B2368)),1,0)))</f>
        <v>0</v>
      </c>
      <c r="P2368" s="38">
        <f>IF(L2368="","",IF('02_대상물건입력'!B15="",0,IF(ISNUMBER(SEARCH('02_대상물건입력'!B15,L2368)),1,0)))</f>
        <v>0</v>
      </c>
      <c r="Q2368" s="38">
        <f>IF(D2368="","",IF('02_대상물건입력'!B8="",0,IF(ISNUMBER(SEARCH('02_대상물건입력'!B8,D2368)),1,0)))</f>
        <v>0</v>
      </c>
      <c r="R2368" s="44" t="str">
        <f>IFERROR(ABS(E2368-'02_대상물건입력'!B11)/'02_대상물건입력'!B11,"")</f>
        <v/>
      </c>
      <c r="S2368" s="38" t="str">
        <f>IFERROR(ABS(J2368-'02_대상물건입력'!B10),"")</f>
        <v/>
      </c>
      <c r="T2368" s="38" t="str">
        <f>IFERROR(ABS('01_설정'!B4-F2368),"")</f>
        <v/>
      </c>
      <c r="U2368" s="38" t="str">
        <f>IFERROR(ABS(K2368-YEAR('02_대상물건입력'!B14)),"")</f>
        <v/>
      </c>
      <c r="V2368" s="38" t="str">
        <f>IF(B2368="","",IF(AND(E2368&gt;0,F2368&gt;0,H2368&gt;0,OR('04A_국토부원자료'!P2369="",'04A_국토부원자료'!P2369="-"),IF('01_설정'!B10=1,N2368=1,TRUE),R2368&lt;='01_설정'!B5,S2368&lt;='01_설정'!B6,T2368&lt;='01_설정'!B7,U2368&lt;='01_설정'!B8),"Y",""))</f>
        <v/>
      </c>
      <c r="W2368" s="40" t="str">
        <f>IF(V2368&lt;&gt;"Y","",MAX(0,(1-R2368/'01_설정'!B5))*'01_설정'!B14+MAX(0,(1-S2368/'01_설정'!B6))*'01_설정'!B15+MAX(0,(1-T2368/'01_설정'!B7))*'01_설정'!B16+MAX(0,(1-U2368/'01_설정'!B8))*'01_설정'!B17+O2368*'01_설정'!B11+Q2368*'01_설정'!B12+P2368*'01_설정'!B13)</f>
        <v/>
      </c>
      <c r="X2368" s="38" t="str">
        <f>IF(W2368="","",1+COUNTIFS($W$4:$W$3003,"&gt;"&amp;W2368)+COUNTIFS($W$4:W2368,W2368)-1)</f>
        <v/>
      </c>
    </row>
    <row r="2369" spans="1:24" ht="16.5">
      <c r="A2369" s="38" t="str">
        <f>IF('04A_국토부원자료'!A2370="","",ROW()-3)</f>
        <v/>
      </c>
      <c r="B2369" s="39">
        <f>IFERROR('04A_국토부원자료'!B2370,"")</f>
        <v>0</v>
      </c>
      <c r="C2369" s="39" t="str">
        <f>IF(B2369="","",IF('04A_국토부원자료'!C2370&lt;&gt;"",'04A_국토부원자료'!C2370,TRIM('04A_국토부원자료'!D2370&amp;IF('04A_국토부원자료'!E2370&lt;&gt;"","-"&amp;'04A_국토부원자료'!E2370,""))))</f>
        <v/>
      </c>
      <c r="D2369" s="39">
        <f>IFERROR('04A_국토부원자료'!F2370,"")</f>
        <v>0</v>
      </c>
      <c r="E2369" s="40" t="str">
        <f>IFERROR(VALUE(SUBSTITUTE('04A_국토부원자료'!G2370,",","")),"")</f>
        <v/>
      </c>
      <c r="F2369" s="41" t="str">
        <f>IFERROR(IF(AND('04A_국토부원자료'!H2370&lt;&gt;"",'04A_국토부원자료'!I2370&lt;&gt;""),DATE(INT(VALUE(SUBSTITUTE('04A_국토부원자료'!H2370,",",""))/100),MOD(VALUE(SUBSTITUTE('04A_국토부원자료'!H2370,",","")),100),VALUE(SUBSTITUTE('04A_국토부원자료'!I2370,",",""))),""),"")</f>
        <v/>
      </c>
      <c r="G2369" s="42" t="str">
        <f>IFERROR(VALUE(SUBSTITUTE('04A_국토부원자료'!J2370,",","")),"")</f>
        <v/>
      </c>
      <c r="H2369" s="43" t="str">
        <f t="shared" si="72"/>
        <v/>
      </c>
      <c r="I2369" s="43" t="str">
        <f t="shared" si="73"/>
        <v/>
      </c>
      <c r="J2369" s="38" t="str">
        <f>IFERROR(VALUE(SUBSTITUTE('04A_국토부원자료'!K2370,",","")),"")</f>
        <v/>
      </c>
      <c r="K2369" s="38" t="str">
        <f>IFERROR(VALUE(SUBSTITUTE('04A_국토부원자료'!N2370,",","")),"")</f>
        <v/>
      </c>
      <c r="L2369" s="39">
        <f>IFERROR('04A_국토부원자료'!O2370,"")</f>
        <v>0</v>
      </c>
      <c r="M2369" s="39">
        <f>IFERROR('04A_국토부원자료'!Q2370,"")</f>
        <v>0</v>
      </c>
      <c r="N2369" s="38">
        <f>IF(B2369="","",IF('02_대상물건입력'!B5="",1,IF(ISNUMBER(SEARCH('02_대상물건입력'!B5,B2369)),1,0)))</f>
        <v>0</v>
      </c>
      <c r="O2369" s="38">
        <f>IF(B2369="","",IF('02_대상물건입력'!B6="",1,IF(ISNUMBER(SEARCH('02_대상물건입력'!B6,B2369)),1,0)))</f>
        <v>0</v>
      </c>
      <c r="P2369" s="38">
        <f>IF(L2369="","",IF('02_대상물건입력'!B15="",0,IF(ISNUMBER(SEARCH('02_대상물건입력'!B15,L2369)),1,0)))</f>
        <v>0</v>
      </c>
      <c r="Q2369" s="38">
        <f>IF(D2369="","",IF('02_대상물건입력'!B8="",0,IF(ISNUMBER(SEARCH('02_대상물건입력'!B8,D2369)),1,0)))</f>
        <v>0</v>
      </c>
      <c r="R2369" s="44" t="str">
        <f>IFERROR(ABS(E2369-'02_대상물건입력'!B11)/'02_대상물건입력'!B11,"")</f>
        <v/>
      </c>
      <c r="S2369" s="38" t="str">
        <f>IFERROR(ABS(J2369-'02_대상물건입력'!B10),"")</f>
        <v/>
      </c>
      <c r="T2369" s="38" t="str">
        <f>IFERROR(ABS('01_설정'!B4-F2369),"")</f>
        <v/>
      </c>
      <c r="U2369" s="38" t="str">
        <f>IFERROR(ABS(K2369-YEAR('02_대상물건입력'!B14)),"")</f>
        <v/>
      </c>
      <c r="V2369" s="38" t="str">
        <f>IF(B2369="","",IF(AND(E2369&gt;0,F2369&gt;0,H2369&gt;0,OR('04A_국토부원자료'!P2370="",'04A_국토부원자료'!P2370="-"),IF('01_설정'!B10=1,N2369=1,TRUE),R2369&lt;='01_설정'!B5,S2369&lt;='01_설정'!B6,T2369&lt;='01_설정'!B7,U2369&lt;='01_설정'!B8),"Y",""))</f>
        <v/>
      </c>
      <c r="W2369" s="40" t="str">
        <f>IF(V2369&lt;&gt;"Y","",MAX(0,(1-R2369/'01_설정'!B5))*'01_설정'!B14+MAX(0,(1-S2369/'01_설정'!B6))*'01_설정'!B15+MAX(0,(1-T2369/'01_설정'!B7))*'01_설정'!B16+MAX(0,(1-U2369/'01_설정'!B8))*'01_설정'!B17+O2369*'01_설정'!B11+Q2369*'01_설정'!B12+P2369*'01_설정'!B13)</f>
        <v/>
      </c>
      <c r="X2369" s="38" t="str">
        <f>IF(W2369="","",1+COUNTIFS($W$4:$W$3003,"&gt;"&amp;W2369)+COUNTIFS($W$4:W2369,W2369)-1)</f>
        <v/>
      </c>
    </row>
    <row r="2370" spans="1:24" ht="16.5">
      <c r="A2370" s="38" t="str">
        <f>IF('04A_국토부원자료'!A2371="","",ROW()-3)</f>
        <v/>
      </c>
      <c r="B2370" s="39">
        <f>IFERROR('04A_국토부원자료'!B2371,"")</f>
        <v>0</v>
      </c>
      <c r="C2370" s="39" t="str">
        <f>IF(B2370="","",IF('04A_국토부원자료'!C2371&lt;&gt;"",'04A_국토부원자료'!C2371,TRIM('04A_국토부원자료'!D2371&amp;IF('04A_국토부원자료'!E2371&lt;&gt;"","-"&amp;'04A_국토부원자료'!E2371,""))))</f>
        <v/>
      </c>
      <c r="D2370" s="39">
        <f>IFERROR('04A_국토부원자료'!F2371,"")</f>
        <v>0</v>
      </c>
      <c r="E2370" s="40" t="str">
        <f>IFERROR(VALUE(SUBSTITUTE('04A_국토부원자료'!G2371,",","")),"")</f>
        <v/>
      </c>
      <c r="F2370" s="41" t="str">
        <f>IFERROR(IF(AND('04A_국토부원자료'!H2371&lt;&gt;"",'04A_국토부원자료'!I2371&lt;&gt;""),DATE(INT(VALUE(SUBSTITUTE('04A_국토부원자료'!H2371,",",""))/100),MOD(VALUE(SUBSTITUTE('04A_국토부원자료'!H2371,",","")),100),VALUE(SUBSTITUTE('04A_국토부원자료'!I2371,",",""))),""),"")</f>
        <v/>
      </c>
      <c r="G2370" s="42" t="str">
        <f>IFERROR(VALUE(SUBSTITUTE('04A_국토부원자료'!J2371,",","")),"")</f>
        <v/>
      </c>
      <c r="H2370" s="43" t="str">
        <f t="shared" si="72"/>
        <v/>
      </c>
      <c r="I2370" s="43" t="str">
        <f t="shared" si="73"/>
        <v/>
      </c>
      <c r="J2370" s="38" t="str">
        <f>IFERROR(VALUE(SUBSTITUTE('04A_국토부원자료'!K2371,",","")),"")</f>
        <v/>
      </c>
      <c r="K2370" s="38" t="str">
        <f>IFERROR(VALUE(SUBSTITUTE('04A_국토부원자료'!N2371,",","")),"")</f>
        <v/>
      </c>
      <c r="L2370" s="39">
        <f>IFERROR('04A_국토부원자료'!O2371,"")</f>
        <v>0</v>
      </c>
      <c r="M2370" s="39">
        <f>IFERROR('04A_국토부원자료'!Q2371,"")</f>
        <v>0</v>
      </c>
      <c r="N2370" s="38">
        <f>IF(B2370="","",IF('02_대상물건입력'!B5="",1,IF(ISNUMBER(SEARCH('02_대상물건입력'!B5,B2370)),1,0)))</f>
        <v>0</v>
      </c>
      <c r="O2370" s="38">
        <f>IF(B2370="","",IF('02_대상물건입력'!B6="",1,IF(ISNUMBER(SEARCH('02_대상물건입력'!B6,B2370)),1,0)))</f>
        <v>0</v>
      </c>
      <c r="P2370" s="38">
        <f>IF(L2370="","",IF('02_대상물건입력'!B15="",0,IF(ISNUMBER(SEARCH('02_대상물건입력'!B15,L2370)),1,0)))</f>
        <v>0</v>
      </c>
      <c r="Q2370" s="38">
        <f>IF(D2370="","",IF('02_대상물건입력'!B8="",0,IF(ISNUMBER(SEARCH('02_대상물건입력'!B8,D2370)),1,0)))</f>
        <v>0</v>
      </c>
      <c r="R2370" s="44" t="str">
        <f>IFERROR(ABS(E2370-'02_대상물건입력'!B11)/'02_대상물건입력'!B11,"")</f>
        <v/>
      </c>
      <c r="S2370" s="38" t="str">
        <f>IFERROR(ABS(J2370-'02_대상물건입력'!B10),"")</f>
        <v/>
      </c>
      <c r="T2370" s="38" t="str">
        <f>IFERROR(ABS('01_설정'!B4-F2370),"")</f>
        <v/>
      </c>
      <c r="U2370" s="38" t="str">
        <f>IFERROR(ABS(K2370-YEAR('02_대상물건입력'!B14)),"")</f>
        <v/>
      </c>
      <c r="V2370" s="38" t="str">
        <f>IF(B2370="","",IF(AND(E2370&gt;0,F2370&gt;0,H2370&gt;0,OR('04A_국토부원자료'!P2371="",'04A_국토부원자료'!P2371="-"),IF('01_설정'!B10=1,N2370=1,TRUE),R2370&lt;='01_설정'!B5,S2370&lt;='01_설정'!B6,T2370&lt;='01_설정'!B7,U2370&lt;='01_설정'!B8),"Y",""))</f>
        <v/>
      </c>
      <c r="W2370" s="40" t="str">
        <f>IF(V2370&lt;&gt;"Y","",MAX(0,(1-R2370/'01_설정'!B5))*'01_설정'!B14+MAX(0,(1-S2370/'01_설정'!B6))*'01_설정'!B15+MAX(0,(1-T2370/'01_설정'!B7))*'01_설정'!B16+MAX(0,(1-U2370/'01_설정'!B8))*'01_설정'!B17+O2370*'01_설정'!B11+Q2370*'01_설정'!B12+P2370*'01_설정'!B13)</f>
        <v/>
      </c>
      <c r="X2370" s="38" t="str">
        <f>IF(W2370="","",1+COUNTIFS($W$4:$W$3003,"&gt;"&amp;W2370)+COUNTIFS($W$4:W2370,W2370)-1)</f>
        <v/>
      </c>
    </row>
    <row r="2371" spans="1:24" ht="16.5">
      <c r="A2371" s="38" t="str">
        <f>IF('04A_국토부원자료'!A2372="","",ROW()-3)</f>
        <v/>
      </c>
      <c r="B2371" s="39">
        <f>IFERROR('04A_국토부원자료'!B2372,"")</f>
        <v>0</v>
      </c>
      <c r="C2371" s="39" t="str">
        <f>IF(B2371="","",IF('04A_국토부원자료'!C2372&lt;&gt;"",'04A_국토부원자료'!C2372,TRIM('04A_국토부원자료'!D2372&amp;IF('04A_국토부원자료'!E2372&lt;&gt;"","-"&amp;'04A_국토부원자료'!E2372,""))))</f>
        <v/>
      </c>
      <c r="D2371" s="39">
        <f>IFERROR('04A_국토부원자료'!F2372,"")</f>
        <v>0</v>
      </c>
      <c r="E2371" s="40" t="str">
        <f>IFERROR(VALUE(SUBSTITUTE('04A_국토부원자료'!G2372,",","")),"")</f>
        <v/>
      </c>
      <c r="F2371" s="41" t="str">
        <f>IFERROR(IF(AND('04A_국토부원자료'!H2372&lt;&gt;"",'04A_국토부원자료'!I2372&lt;&gt;""),DATE(INT(VALUE(SUBSTITUTE('04A_국토부원자료'!H2372,",",""))/100),MOD(VALUE(SUBSTITUTE('04A_국토부원자료'!H2372,",","")),100),VALUE(SUBSTITUTE('04A_국토부원자료'!I2372,",",""))),""),"")</f>
        <v/>
      </c>
      <c r="G2371" s="42" t="str">
        <f>IFERROR(VALUE(SUBSTITUTE('04A_국토부원자료'!J2372,",","")),"")</f>
        <v/>
      </c>
      <c r="H2371" s="43" t="str">
        <f t="shared" si="72"/>
        <v/>
      </c>
      <c r="I2371" s="43" t="str">
        <f t="shared" si="73"/>
        <v/>
      </c>
      <c r="J2371" s="38" t="str">
        <f>IFERROR(VALUE(SUBSTITUTE('04A_국토부원자료'!K2372,",","")),"")</f>
        <v/>
      </c>
      <c r="K2371" s="38" t="str">
        <f>IFERROR(VALUE(SUBSTITUTE('04A_국토부원자료'!N2372,",","")),"")</f>
        <v/>
      </c>
      <c r="L2371" s="39">
        <f>IFERROR('04A_국토부원자료'!O2372,"")</f>
        <v>0</v>
      </c>
      <c r="M2371" s="39">
        <f>IFERROR('04A_국토부원자료'!Q2372,"")</f>
        <v>0</v>
      </c>
      <c r="N2371" s="38">
        <f>IF(B2371="","",IF('02_대상물건입력'!B5="",1,IF(ISNUMBER(SEARCH('02_대상물건입력'!B5,B2371)),1,0)))</f>
        <v>0</v>
      </c>
      <c r="O2371" s="38">
        <f>IF(B2371="","",IF('02_대상물건입력'!B6="",1,IF(ISNUMBER(SEARCH('02_대상물건입력'!B6,B2371)),1,0)))</f>
        <v>0</v>
      </c>
      <c r="P2371" s="38">
        <f>IF(L2371="","",IF('02_대상물건입력'!B15="",0,IF(ISNUMBER(SEARCH('02_대상물건입력'!B15,L2371)),1,0)))</f>
        <v>0</v>
      </c>
      <c r="Q2371" s="38">
        <f>IF(D2371="","",IF('02_대상물건입력'!B8="",0,IF(ISNUMBER(SEARCH('02_대상물건입력'!B8,D2371)),1,0)))</f>
        <v>0</v>
      </c>
      <c r="R2371" s="44" t="str">
        <f>IFERROR(ABS(E2371-'02_대상물건입력'!B11)/'02_대상물건입력'!B11,"")</f>
        <v/>
      </c>
      <c r="S2371" s="38" t="str">
        <f>IFERROR(ABS(J2371-'02_대상물건입력'!B10),"")</f>
        <v/>
      </c>
      <c r="T2371" s="38" t="str">
        <f>IFERROR(ABS('01_설정'!B4-F2371),"")</f>
        <v/>
      </c>
      <c r="U2371" s="38" t="str">
        <f>IFERROR(ABS(K2371-YEAR('02_대상물건입력'!B14)),"")</f>
        <v/>
      </c>
      <c r="V2371" s="38" t="str">
        <f>IF(B2371="","",IF(AND(E2371&gt;0,F2371&gt;0,H2371&gt;0,OR('04A_국토부원자료'!P2372="",'04A_국토부원자료'!P2372="-"),IF('01_설정'!B10=1,N2371=1,TRUE),R2371&lt;='01_설정'!B5,S2371&lt;='01_설정'!B6,T2371&lt;='01_설정'!B7,U2371&lt;='01_설정'!B8),"Y",""))</f>
        <v/>
      </c>
      <c r="W2371" s="40" t="str">
        <f>IF(V2371&lt;&gt;"Y","",MAX(0,(1-R2371/'01_설정'!B5))*'01_설정'!B14+MAX(0,(1-S2371/'01_설정'!B6))*'01_설정'!B15+MAX(0,(1-T2371/'01_설정'!B7))*'01_설정'!B16+MAX(0,(1-U2371/'01_설정'!B8))*'01_설정'!B17+O2371*'01_설정'!B11+Q2371*'01_설정'!B12+P2371*'01_설정'!B13)</f>
        <v/>
      </c>
      <c r="X2371" s="38" t="str">
        <f>IF(W2371="","",1+COUNTIFS($W$4:$W$3003,"&gt;"&amp;W2371)+COUNTIFS($W$4:W2371,W2371)-1)</f>
        <v/>
      </c>
    </row>
    <row r="2372" spans="1:24" ht="16.5">
      <c r="A2372" s="38" t="str">
        <f>IF('04A_국토부원자료'!A2373="","",ROW()-3)</f>
        <v/>
      </c>
      <c r="B2372" s="39">
        <f>IFERROR('04A_국토부원자료'!B2373,"")</f>
        <v>0</v>
      </c>
      <c r="C2372" s="39" t="str">
        <f>IF(B2372="","",IF('04A_국토부원자료'!C2373&lt;&gt;"",'04A_국토부원자료'!C2373,TRIM('04A_국토부원자료'!D2373&amp;IF('04A_국토부원자료'!E2373&lt;&gt;"","-"&amp;'04A_국토부원자료'!E2373,""))))</f>
        <v/>
      </c>
      <c r="D2372" s="39">
        <f>IFERROR('04A_국토부원자료'!F2373,"")</f>
        <v>0</v>
      </c>
      <c r="E2372" s="40" t="str">
        <f>IFERROR(VALUE(SUBSTITUTE('04A_국토부원자료'!G2373,",","")),"")</f>
        <v/>
      </c>
      <c r="F2372" s="41" t="str">
        <f>IFERROR(IF(AND('04A_국토부원자료'!H2373&lt;&gt;"",'04A_국토부원자료'!I2373&lt;&gt;""),DATE(INT(VALUE(SUBSTITUTE('04A_국토부원자료'!H2373,",",""))/100),MOD(VALUE(SUBSTITUTE('04A_국토부원자료'!H2373,",","")),100),VALUE(SUBSTITUTE('04A_국토부원자료'!I2373,",",""))),""),"")</f>
        <v/>
      </c>
      <c r="G2372" s="42" t="str">
        <f>IFERROR(VALUE(SUBSTITUTE('04A_국토부원자료'!J2373,",","")),"")</f>
        <v/>
      </c>
      <c r="H2372" s="43" t="str">
        <f t="shared" ref="H2372:H2435" si="74">IF(G2372="","",G2372*10000)</f>
        <v/>
      </c>
      <c r="I2372" s="43" t="str">
        <f t="shared" ref="I2372:I2435" si="75">IFERROR(IF(AND(H2372&gt;0,E2372&gt;0),H2372/E2372,""),"")</f>
        <v/>
      </c>
      <c r="J2372" s="38" t="str">
        <f>IFERROR(VALUE(SUBSTITUTE('04A_국토부원자료'!K2373,",","")),"")</f>
        <v/>
      </c>
      <c r="K2372" s="38" t="str">
        <f>IFERROR(VALUE(SUBSTITUTE('04A_국토부원자료'!N2373,",","")),"")</f>
        <v/>
      </c>
      <c r="L2372" s="39">
        <f>IFERROR('04A_국토부원자료'!O2373,"")</f>
        <v>0</v>
      </c>
      <c r="M2372" s="39">
        <f>IFERROR('04A_국토부원자료'!Q2373,"")</f>
        <v>0</v>
      </c>
      <c r="N2372" s="38">
        <f>IF(B2372="","",IF('02_대상물건입력'!B5="",1,IF(ISNUMBER(SEARCH('02_대상물건입력'!B5,B2372)),1,0)))</f>
        <v>0</v>
      </c>
      <c r="O2372" s="38">
        <f>IF(B2372="","",IF('02_대상물건입력'!B6="",1,IF(ISNUMBER(SEARCH('02_대상물건입력'!B6,B2372)),1,0)))</f>
        <v>0</v>
      </c>
      <c r="P2372" s="38">
        <f>IF(L2372="","",IF('02_대상물건입력'!B15="",0,IF(ISNUMBER(SEARCH('02_대상물건입력'!B15,L2372)),1,0)))</f>
        <v>0</v>
      </c>
      <c r="Q2372" s="38">
        <f>IF(D2372="","",IF('02_대상물건입력'!B8="",0,IF(ISNUMBER(SEARCH('02_대상물건입력'!B8,D2372)),1,0)))</f>
        <v>0</v>
      </c>
      <c r="R2372" s="44" t="str">
        <f>IFERROR(ABS(E2372-'02_대상물건입력'!B11)/'02_대상물건입력'!B11,"")</f>
        <v/>
      </c>
      <c r="S2372" s="38" t="str">
        <f>IFERROR(ABS(J2372-'02_대상물건입력'!B10),"")</f>
        <v/>
      </c>
      <c r="T2372" s="38" t="str">
        <f>IFERROR(ABS('01_설정'!B4-F2372),"")</f>
        <v/>
      </c>
      <c r="U2372" s="38" t="str">
        <f>IFERROR(ABS(K2372-YEAR('02_대상물건입력'!B14)),"")</f>
        <v/>
      </c>
      <c r="V2372" s="38" t="str">
        <f>IF(B2372="","",IF(AND(E2372&gt;0,F2372&gt;0,H2372&gt;0,OR('04A_국토부원자료'!P2373="",'04A_국토부원자료'!P2373="-"),IF('01_설정'!B10=1,N2372=1,TRUE),R2372&lt;='01_설정'!B5,S2372&lt;='01_설정'!B6,T2372&lt;='01_설정'!B7,U2372&lt;='01_설정'!B8),"Y",""))</f>
        <v/>
      </c>
      <c r="W2372" s="40" t="str">
        <f>IF(V2372&lt;&gt;"Y","",MAX(0,(1-R2372/'01_설정'!B5))*'01_설정'!B14+MAX(0,(1-S2372/'01_설정'!B6))*'01_설정'!B15+MAX(0,(1-T2372/'01_설정'!B7))*'01_설정'!B16+MAX(0,(1-U2372/'01_설정'!B8))*'01_설정'!B17+O2372*'01_설정'!B11+Q2372*'01_설정'!B12+P2372*'01_설정'!B13)</f>
        <v/>
      </c>
      <c r="X2372" s="38" t="str">
        <f>IF(W2372="","",1+COUNTIFS($W$4:$W$3003,"&gt;"&amp;W2372)+COUNTIFS($W$4:W2372,W2372)-1)</f>
        <v/>
      </c>
    </row>
    <row r="2373" spans="1:24" ht="16.5">
      <c r="A2373" s="38" t="str">
        <f>IF('04A_국토부원자료'!A2374="","",ROW()-3)</f>
        <v/>
      </c>
      <c r="B2373" s="39">
        <f>IFERROR('04A_국토부원자료'!B2374,"")</f>
        <v>0</v>
      </c>
      <c r="C2373" s="39" t="str">
        <f>IF(B2373="","",IF('04A_국토부원자료'!C2374&lt;&gt;"",'04A_국토부원자료'!C2374,TRIM('04A_국토부원자료'!D2374&amp;IF('04A_국토부원자료'!E2374&lt;&gt;"","-"&amp;'04A_국토부원자료'!E2374,""))))</f>
        <v/>
      </c>
      <c r="D2373" s="39">
        <f>IFERROR('04A_국토부원자료'!F2374,"")</f>
        <v>0</v>
      </c>
      <c r="E2373" s="40" t="str">
        <f>IFERROR(VALUE(SUBSTITUTE('04A_국토부원자료'!G2374,",","")),"")</f>
        <v/>
      </c>
      <c r="F2373" s="41" t="str">
        <f>IFERROR(IF(AND('04A_국토부원자료'!H2374&lt;&gt;"",'04A_국토부원자료'!I2374&lt;&gt;""),DATE(INT(VALUE(SUBSTITUTE('04A_국토부원자료'!H2374,",",""))/100),MOD(VALUE(SUBSTITUTE('04A_국토부원자료'!H2374,",","")),100),VALUE(SUBSTITUTE('04A_국토부원자료'!I2374,",",""))),""),"")</f>
        <v/>
      </c>
      <c r="G2373" s="42" t="str">
        <f>IFERROR(VALUE(SUBSTITUTE('04A_국토부원자료'!J2374,",","")),"")</f>
        <v/>
      </c>
      <c r="H2373" s="43" t="str">
        <f t="shared" si="74"/>
        <v/>
      </c>
      <c r="I2373" s="43" t="str">
        <f t="shared" si="75"/>
        <v/>
      </c>
      <c r="J2373" s="38" t="str">
        <f>IFERROR(VALUE(SUBSTITUTE('04A_국토부원자료'!K2374,",","")),"")</f>
        <v/>
      </c>
      <c r="K2373" s="38" t="str">
        <f>IFERROR(VALUE(SUBSTITUTE('04A_국토부원자료'!N2374,",","")),"")</f>
        <v/>
      </c>
      <c r="L2373" s="39">
        <f>IFERROR('04A_국토부원자료'!O2374,"")</f>
        <v>0</v>
      </c>
      <c r="M2373" s="39">
        <f>IFERROR('04A_국토부원자료'!Q2374,"")</f>
        <v>0</v>
      </c>
      <c r="N2373" s="38">
        <f>IF(B2373="","",IF('02_대상물건입력'!B5="",1,IF(ISNUMBER(SEARCH('02_대상물건입력'!B5,B2373)),1,0)))</f>
        <v>0</v>
      </c>
      <c r="O2373" s="38">
        <f>IF(B2373="","",IF('02_대상물건입력'!B6="",1,IF(ISNUMBER(SEARCH('02_대상물건입력'!B6,B2373)),1,0)))</f>
        <v>0</v>
      </c>
      <c r="P2373" s="38">
        <f>IF(L2373="","",IF('02_대상물건입력'!B15="",0,IF(ISNUMBER(SEARCH('02_대상물건입력'!B15,L2373)),1,0)))</f>
        <v>0</v>
      </c>
      <c r="Q2373" s="38">
        <f>IF(D2373="","",IF('02_대상물건입력'!B8="",0,IF(ISNUMBER(SEARCH('02_대상물건입력'!B8,D2373)),1,0)))</f>
        <v>0</v>
      </c>
      <c r="R2373" s="44" t="str">
        <f>IFERROR(ABS(E2373-'02_대상물건입력'!B11)/'02_대상물건입력'!B11,"")</f>
        <v/>
      </c>
      <c r="S2373" s="38" t="str">
        <f>IFERROR(ABS(J2373-'02_대상물건입력'!B10),"")</f>
        <v/>
      </c>
      <c r="T2373" s="38" t="str">
        <f>IFERROR(ABS('01_설정'!B4-F2373),"")</f>
        <v/>
      </c>
      <c r="U2373" s="38" t="str">
        <f>IFERROR(ABS(K2373-YEAR('02_대상물건입력'!B14)),"")</f>
        <v/>
      </c>
      <c r="V2373" s="38" t="str">
        <f>IF(B2373="","",IF(AND(E2373&gt;0,F2373&gt;0,H2373&gt;0,OR('04A_국토부원자료'!P2374="",'04A_국토부원자료'!P2374="-"),IF('01_설정'!B10=1,N2373=1,TRUE),R2373&lt;='01_설정'!B5,S2373&lt;='01_설정'!B6,T2373&lt;='01_설정'!B7,U2373&lt;='01_설정'!B8),"Y",""))</f>
        <v/>
      </c>
      <c r="W2373" s="40" t="str">
        <f>IF(V2373&lt;&gt;"Y","",MAX(0,(1-R2373/'01_설정'!B5))*'01_설정'!B14+MAX(0,(1-S2373/'01_설정'!B6))*'01_설정'!B15+MAX(0,(1-T2373/'01_설정'!B7))*'01_설정'!B16+MAX(0,(1-U2373/'01_설정'!B8))*'01_설정'!B17+O2373*'01_설정'!B11+Q2373*'01_설정'!B12+P2373*'01_설정'!B13)</f>
        <v/>
      </c>
      <c r="X2373" s="38" t="str">
        <f>IF(W2373="","",1+COUNTIFS($W$4:$W$3003,"&gt;"&amp;W2373)+COUNTIFS($W$4:W2373,W2373)-1)</f>
        <v/>
      </c>
    </row>
    <row r="2374" spans="1:24" ht="16.5">
      <c r="A2374" s="38" t="str">
        <f>IF('04A_국토부원자료'!A2375="","",ROW()-3)</f>
        <v/>
      </c>
      <c r="B2374" s="39">
        <f>IFERROR('04A_국토부원자료'!B2375,"")</f>
        <v>0</v>
      </c>
      <c r="C2374" s="39" t="str">
        <f>IF(B2374="","",IF('04A_국토부원자료'!C2375&lt;&gt;"",'04A_국토부원자료'!C2375,TRIM('04A_국토부원자료'!D2375&amp;IF('04A_국토부원자료'!E2375&lt;&gt;"","-"&amp;'04A_국토부원자료'!E2375,""))))</f>
        <v/>
      </c>
      <c r="D2374" s="39">
        <f>IFERROR('04A_국토부원자료'!F2375,"")</f>
        <v>0</v>
      </c>
      <c r="E2374" s="40" t="str">
        <f>IFERROR(VALUE(SUBSTITUTE('04A_국토부원자료'!G2375,",","")),"")</f>
        <v/>
      </c>
      <c r="F2374" s="41" t="str">
        <f>IFERROR(IF(AND('04A_국토부원자료'!H2375&lt;&gt;"",'04A_국토부원자료'!I2375&lt;&gt;""),DATE(INT(VALUE(SUBSTITUTE('04A_국토부원자료'!H2375,",",""))/100),MOD(VALUE(SUBSTITUTE('04A_국토부원자료'!H2375,",","")),100),VALUE(SUBSTITUTE('04A_국토부원자료'!I2375,",",""))),""),"")</f>
        <v/>
      </c>
      <c r="G2374" s="42" t="str">
        <f>IFERROR(VALUE(SUBSTITUTE('04A_국토부원자료'!J2375,",","")),"")</f>
        <v/>
      </c>
      <c r="H2374" s="43" t="str">
        <f t="shared" si="74"/>
        <v/>
      </c>
      <c r="I2374" s="43" t="str">
        <f t="shared" si="75"/>
        <v/>
      </c>
      <c r="J2374" s="38" t="str">
        <f>IFERROR(VALUE(SUBSTITUTE('04A_국토부원자료'!K2375,",","")),"")</f>
        <v/>
      </c>
      <c r="K2374" s="38" t="str">
        <f>IFERROR(VALUE(SUBSTITUTE('04A_국토부원자료'!N2375,",","")),"")</f>
        <v/>
      </c>
      <c r="L2374" s="39">
        <f>IFERROR('04A_국토부원자료'!O2375,"")</f>
        <v>0</v>
      </c>
      <c r="M2374" s="39">
        <f>IFERROR('04A_국토부원자료'!Q2375,"")</f>
        <v>0</v>
      </c>
      <c r="N2374" s="38">
        <f>IF(B2374="","",IF('02_대상물건입력'!B5="",1,IF(ISNUMBER(SEARCH('02_대상물건입력'!B5,B2374)),1,0)))</f>
        <v>0</v>
      </c>
      <c r="O2374" s="38">
        <f>IF(B2374="","",IF('02_대상물건입력'!B6="",1,IF(ISNUMBER(SEARCH('02_대상물건입력'!B6,B2374)),1,0)))</f>
        <v>0</v>
      </c>
      <c r="P2374" s="38">
        <f>IF(L2374="","",IF('02_대상물건입력'!B15="",0,IF(ISNUMBER(SEARCH('02_대상물건입력'!B15,L2374)),1,0)))</f>
        <v>0</v>
      </c>
      <c r="Q2374" s="38">
        <f>IF(D2374="","",IF('02_대상물건입력'!B8="",0,IF(ISNUMBER(SEARCH('02_대상물건입력'!B8,D2374)),1,0)))</f>
        <v>0</v>
      </c>
      <c r="R2374" s="44" t="str">
        <f>IFERROR(ABS(E2374-'02_대상물건입력'!B11)/'02_대상물건입력'!B11,"")</f>
        <v/>
      </c>
      <c r="S2374" s="38" t="str">
        <f>IFERROR(ABS(J2374-'02_대상물건입력'!B10),"")</f>
        <v/>
      </c>
      <c r="T2374" s="38" t="str">
        <f>IFERROR(ABS('01_설정'!B4-F2374),"")</f>
        <v/>
      </c>
      <c r="U2374" s="38" t="str">
        <f>IFERROR(ABS(K2374-YEAR('02_대상물건입력'!B14)),"")</f>
        <v/>
      </c>
      <c r="V2374" s="38" t="str">
        <f>IF(B2374="","",IF(AND(E2374&gt;0,F2374&gt;0,H2374&gt;0,OR('04A_국토부원자료'!P2375="",'04A_국토부원자료'!P2375="-"),IF('01_설정'!B10=1,N2374=1,TRUE),R2374&lt;='01_설정'!B5,S2374&lt;='01_설정'!B6,T2374&lt;='01_설정'!B7,U2374&lt;='01_설정'!B8),"Y",""))</f>
        <v/>
      </c>
      <c r="W2374" s="40" t="str">
        <f>IF(V2374&lt;&gt;"Y","",MAX(0,(1-R2374/'01_설정'!B5))*'01_설정'!B14+MAX(0,(1-S2374/'01_설정'!B6))*'01_설정'!B15+MAX(0,(1-T2374/'01_설정'!B7))*'01_설정'!B16+MAX(0,(1-U2374/'01_설정'!B8))*'01_설정'!B17+O2374*'01_설정'!B11+Q2374*'01_설정'!B12+P2374*'01_설정'!B13)</f>
        <v/>
      </c>
      <c r="X2374" s="38" t="str">
        <f>IF(W2374="","",1+COUNTIFS($W$4:$W$3003,"&gt;"&amp;W2374)+COUNTIFS($W$4:W2374,W2374)-1)</f>
        <v/>
      </c>
    </row>
    <row r="2375" spans="1:24" ht="16.5">
      <c r="A2375" s="38" t="str">
        <f>IF('04A_국토부원자료'!A2376="","",ROW()-3)</f>
        <v/>
      </c>
      <c r="B2375" s="39">
        <f>IFERROR('04A_국토부원자료'!B2376,"")</f>
        <v>0</v>
      </c>
      <c r="C2375" s="39" t="str">
        <f>IF(B2375="","",IF('04A_국토부원자료'!C2376&lt;&gt;"",'04A_국토부원자료'!C2376,TRIM('04A_국토부원자료'!D2376&amp;IF('04A_국토부원자료'!E2376&lt;&gt;"","-"&amp;'04A_국토부원자료'!E2376,""))))</f>
        <v/>
      </c>
      <c r="D2375" s="39">
        <f>IFERROR('04A_국토부원자료'!F2376,"")</f>
        <v>0</v>
      </c>
      <c r="E2375" s="40" t="str">
        <f>IFERROR(VALUE(SUBSTITUTE('04A_국토부원자료'!G2376,",","")),"")</f>
        <v/>
      </c>
      <c r="F2375" s="41" t="str">
        <f>IFERROR(IF(AND('04A_국토부원자료'!H2376&lt;&gt;"",'04A_국토부원자료'!I2376&lt;&gt;""),DATE(INT(VALUE(SUBSTITUTE('04A_국토부원자료'!H2376,",",""))/100),MOD(VALUE(SUBSTITUTE('04A_국토부원자료'!H2376,",","")),100),VALUE(SUBSTITUTE('04A_국토부원자료'!I2376,",",""))),""),"")</f>
        <v/>
      </c>
      <c r="G2375" s="42" t="str">
        <f>IFERROR(VALUE(SUBSTITUTE('04A_국토부원자료'!J2376,",","")),"")</f>
        <v/>
      </c>
      <c r="H2375" s="43" t="str">
        <f t="shared" si="74"/>
        <v/>
      </c>
      <c r="I2375" s="43" t="str">
        <f t="shared" si="75"/>
        <v/>
      </c>
      <c r="J2375" s="38" t="str">
        <f>IFERROR(VALUE(SUBSTITUTE('04A_국토부원자료'!K2376,",","")),"")</f>
        <v/>
      </c>
      <c r="K2375" s="38" t="str">
        <f>IFERROR(VALUE(SUBSTITUTE('04A_국토부원자료'!N2376,",","")),"")</f>
        <v/>
      </c>
      <c r="L2375" s="39">
        <f>IFERROR('04A_국토부원자료'!O2376,"")</f>
        <v>0</v>
      </c>
      <c r="M2375" s="39">
        <f>IFERROR('04A_국토부원자료'!Q2376,"")</f>
        <v>0</v>
      </c>
      <c r="N2375" s="38">
        <f>IF(B2375="","",IF('02_대상물건입력'!B5="",1,IF(ISNUMBER(SEARCH('02_대상물건입력'!B5,B2375)),1,0)))</f>
        <v>0</v>
      </c>
      <c r="O2375" s="38">
        <f>IF(B2375="","",IF('02_대상물건입력'!B6="",1,IF(ISNUMBER(SEARCH('02_대상물건입력'!B6,B2375)),1,0)))</f>
        <v>0</v>
      </c>
      <c r="P2375" s="38">
        <f>IF(L2375="","",IF('02_대상물건입력'!B15="",0,IF(ISNUMBER(SEARCH('02_대상물건입력'!B15,L2375)),1,0)))</f>
        <v>0</v>
      </c>
      <c r="Q2375" s="38">
        <f>IF(D2375="","",IF('02_대상물건입력'!B8="",0,IF(ISNUMBER(SEARCH('02_대상물건입력'!B8,D2375)),1,0)))</f>
        <v>0</v>
      </c>
      <c r="R2375" s="44" t="str">
        <f>IFERROR(ABS(E2375-'02_대상물건입력'!B11)/'02_대상물건입력'!B11,"")</f>
        <v/>
      </c>
      <c r="S2375" s="38" t="str">
        <f>IFERROR(ABS(J2375-'02_대상물건입력'!B10),"")</f>
        <v/>
      </c>
      <c r="T2375" s="38" t="str">
        <f>IFERROR(ABS('01_설정'!B4-F2375),"")</f>
        <v/>
      </c>
      <c r="U2375" s="38" t="str">
        <f>IFERROR(ABS(K2375-YEAR('02_대상물건입력'!B14)),"")</f>
        <v/>
      </c>
      <c r="V2375" s="38" t="str">
        <f>IF(B2375="","",IF(AND(E2375&gt;0,F2375&gt;0,H2375&gt;0,OR('04A_국토부원자료'!P2376="",'04A_국토부원자료'!P2376="-"),IF('01_설정'!B10=1,N2375=1,TRUE),R2375&lt;='01_설정'!B5,S2375&lt;='01_설정'!B6,T2375&lt;='01_설정'!B7,U2375&lt;='01_설정'!B8),"Y",""))</f>
        <v/>
      </c>
      <c r="W2375" s="40" t="str">
        <f>IF(V2375&lt;&gt;"Y","",MAX(0,(1-R2375/'01_설정'!B5))*'01_설정'!B14+MAX(0,(1-S2375/'01_설정'!B6))*'01_설정'!B15+MAX(0,(1-T2375/'01_설정'!B7))*'01_설정'!B16+MAX(0,(1-U2375/'01_설정'!B8))*'01_설정'!B17+O2375*'01_설정'!B11+Q2375*'01_설정'!B12+P2375*'01_설정'!B13)</f>
        <v/>
      </c>
      <c r="X2375" s="38" t="str">
        <f>IF(W2375="","",1+COUNTIFS($W$4:$W$3003,"&gt;"&amp;W2375)+COUNTIFS($W$4:W2375,W2375)-1)</f>
        <v/>
      </c>
    </row>
    <row r="2376" spans="1:24" ht="16.5">
      <c r="A2376" s="38" t="str">
        <f>IF('04A_국토부원자료'!A2377="","",ROW()-3)</f>
        <v/>
      </c>
      <c r="B2376" s="39">
        <f>IFERROR('04A_국토부원자료'!B2377,"")</f>
        <v>0</v>
      </c>
      <c r="C2376" s="39" t="str">
        <f>IF(B2376="","",IF('04A_국토부원자료'!C2377&lt;&gt;"",'04A_국토부원자료'!C2377,TRIM('04A_국토부원자료'!D2377&amp;IF('04A_국토부원자료'!E2377&lt;&gt;"","-"&amp;'04A_국토부원자료'!E2377,""))))</f>
        <v/>
      </c>
      <c r="D2376" s="39">
        <f>IFERROR('04A_국토부원자료'!F2377,"")</f>
        <v>0</v>
      </c>
      <c r="E2376" s="40" t="str">
        <f>IFERROR(VALUE(SUBSTITUTE('04A_국토부원자료'!G2377,",","")),"")</f>
        <v/>
      </c>
      <c r="F2376" s="41" t="str">
        <f>IFERROR(IF(AND('04A_국토부원자료'!H2377&lt;&gt;"",'04A_국토부원자료'!I2377&lt;&gt;""),DATE(INT(VALUE(SUBSTITUTE('04A_국토부원자료'!H2377,",",""))/100),MOD(VALUE(SUBSTITUTE('04A_국토부원자료'!H2377,",","")),100),VALUE(SUBSTITUTE('04A_국토부원자료'!I2377,",",""))),""),"")</f>
        <v/>
      </c>
      <c r="G2376" s="42" t="str">
        <f>IFERROR(VALUE(SUBSTITUTE('04A_국토부원자료'!J2377,",","")),"")</f>
        <v/>
      </c>
      <c r="H2376" s="43" t="str">
        <f t="shared" si="74"/>
        <v/>
      </c>
      <c r="I2376" s="43" t="str">
        <f t="shared" si="75"/>
        <v/>
      </c>
      <c r="J2376" s="38" t="str">
        <f>IFERROR(VALUE(SUBSTITUTE('04A_국토부원자료'!K2377,",","")),"")</f>
        <v/>
      </c>
      <c r="K2376" s="38" t="str">
        <f>IFERROR(VALUE(SUBSTITUTE('04A_국토부원자료'!N2377,",","")),"")</f>
        <v/>
      </c>
      <c r="L2376" s="39">
        <f>IFERROR('04A_국토부원자료'!O2377,"")</f>
        <v>0</v>
      </c>
      <c r="M2376" s="39">
        <f>IFERROR('04A_국토부원자료'!Q2377,"")</f>
        <v>0</v>
      </c>
      <c r="N2376" s="38">
        <f>IF(B2376="","",IF('02_대상물건입력'!B5="",1,IF(ISNUMBER(SEARCH('02_대상물건입력'!B5,B2376)),1,0)))</f>
        <v>0</v>
      </c>
      <c r="O2376" s="38">
        <f>IF(B2376="","",IF('02_대상물건입력'!B6="",1,IF(ISNUMBER(SEARCH('02_대상물건입력'!B6,B2376)),1,0)))</f>
        <v>0</v>
      </c>
      <c r="P2376" s="38">
        <f>IF(L2376="","",IF('02_대상물건입력'!B15="",0,IF(ISNUMBER(SEARCH('02_대상물건입력'!B15,L2376)),1,0)))</f>
        <v>0</v>
      </c>
      <c r="Q2376" s="38">
        <f>IF(D2376="","",IF('02_대상물건입력'!B8="",0,IF(ISNUMBER(SEARCH('02_대상물건입력'!B8,D2376)),1,0)))</f>
        <v>0</v>
      </c>
      <c r="R2376" s="44" t="str">
        <f>IFERROR(ABS(E2376-'02_대상물건입력'!B11)/'02_대상물건입력'!B11,"")</f>
        <v/>
      </c>
      <c r="S2376" s="38" t="str">
        <f>IFERROR(ABS(J2376-'02_대상물건입력'!B10),"")</f>
        <v/>
      </c>
      <c r="T2376" s="38" t="str">
        <f>IFERROR(ABS('01_설정'!B4-F2376),"")</f>
        <v/>
      </c>
      <c r="U2376" s="38" t="str">
        <f>IFERROR(ABS(K2376-YEAR('02_대상물건입력'!B14)),"")</f>
        <v/>
      </c>
      <c r="V2376" s="38" t="str">
        <f>IF(B2376="","",IF(AND(E2376&gt;0,F2376&gt;0,H2376&gt;0,OR('04A_국토부원자료'!P2377="",'04A_국토부원자료'!P2377="-"),IF('01_설정'!B10=1,N2376=1,TRUE),R2376&lt;='01_설정'!B5,S2376&lt;='01_설정'!B6,T2376&lt;='01_설정'!B7,U2376&lt;='01_설정'!B8),"Y",""))</f>
        <v/>
      </c>
      <c r="W2376" s="40" t="str">
        <f>IF(V2376&lt;&gt;"Y","",MAX(0,(1-R2376/'01_설정'!B5))*'01_설정'!B14+MAX(0,(1-S2376/'01_설정'!B6))*'01_설정'!B15+MAX(0,(1-T2376/'01_설정'!B7))*'01_설정'!B16+MAX(0,(1-U2376/'01_설정'!B8))*'01_설정'!B17+O2376*'01_설정'!B11+Q2376*'01_설정'!B12+P2376*'01_설정'!B13)</f>
        <v/>
      </c>
      <c r="X2376" s="38" t="str">
        <f>IF(W2376="","",1+COUNTIFS($W$4:$W$3003,"&gt;"&amp;W2376)+COUNTIFS($W$4:W2376,W2376)-1)</f>
        <v/>
      </c>
    </row>
    <row r="2377" spans="1:24" ht="16.5">
      <c r="A2377" s="38" t="str">
        <f>IF('04A_국토부원자료'!A2378="","",ROW()-3)</f>
        <v/>
      </c>
      <c r="B2377" s="39">
        <f>IFERROR('04A_국토부원자료'!B2378,"")</f>
        <v>0</v>
      </c>
      <c r="C2377" s="39" t="str">
        <f>IF(B2377="","",IF('04A_국토부원자료'!C2378&lt;&gt;"",'04A_국토부원자료'!C2378,TRIM('04A_국토부원자료'!D2378&amp;IF('04A_국토부원자료'!E2378&lt;&gt;"","-"&amp;'04A_국토부원자료'!E2378,""))))</f>
        <v/>
      </c>
      <c r="D2377" s="39">
        <f>IFERROR('04A_국토부원자료'!F2378,"")</f>
        <v>0</v>
      </c>
      <c r="E2377" s="40" t="str">
        <f>IFERROR(VALUE(SUBSTITUTE('04A_국토부원자료'!G2378,",","")),"")</f>
        <v/>
      </c>
      <c r="F2377" s="41" t="str">
        <f>IFERROR(IF(AND('04A_국토부원자료'!H2378&lt;&gt;"",'04A_국토부원자료'!I2378&lt;&gt;""),DATE(INT(VALUE(SUBSTITUTE('04A_국토부원자료'!H2378,",",""))/100),MOD(VALUE(SUBSTITUTE('04A_국토부원자료'!H2378,",","")),100),VALUE(SUBSTITUTE('04A_국토부원자료'!I2378,",",""))),""),"")</f>
        <v/>
      </c>
      <c r="G2377" s="42" t="str">
        <f>IFERROR(VALUE(SUBSTITUTE('04A_국토부원자료'!J2378,",","")),"")</f>
        <v/>
      </c>
      <c r="H2377" s="43" t="str">
        <f t="shared" si="74"/>
        <v/>
      </c>
      <c r="I2377" s="43" t="str">
        <f t="shared" si="75"/>
        <v/>
      </c>
      <c r="J2377" s="38" t="str">
        <f>IFERROR(VALUE(SUBSTITUTE('04A_국토부원자료'!K2378,",","")),"")</f>
        <v/>
      </c>
      <c r="K2377" s="38" t="str">
        <f>IFERROR(VALUE(SUBSTITUTE('04A_국토부원자료'!N2378,",","")),"")</f>
        <v/>
      </c>
      <c r="L2377" s="39">
        <f>IFERROR('04A_국토부원자료'!O2378,"")</f>
        <v>0</v>
      </c>
      <c r="M2377" s="39">
        <f>IFERROR('04A_국토부원자료'!Q2378,"")</f>
        <v>0</v>
      </c>
      <c r="N2377" s="38">
        <f>IF(B2377="","",IF('02_대상물건입력'!B5="",1,IF(ISNUMBER(SEARCH('02_대상물건입력'!B5,B2377)),1,0)))</f>
        <v>0</v>
      </c>
      <c r="O2377" s="38">
        <f>IF(B2377="","",IF('02_대상물건입력'!B6="",1,IF(ISNUMBER(SEARCH('02_대상물건입력'!B6,B2377)),1,0)))</f>
        <v>0</v>
      </c>
      <c r="P2377" s="38">
        <f>IF(L2377="","",IF('02_대상물건입력'!B15="",0,IF(ISNUMBER(SEARCH('02_대상물건입력'!B15,L2377)),1,0)))</f>
        <v>0</v>
      </c>
      <c r="Q2377" s="38">
        <f>IF(D2377="","",IF('02_대상물건입력'!B8="",0,IF(ISNUMBER(SEARCH('02_대상물건입력'!B8,D2377)),1,0)))</f>
        <v>0</v>
      </c>
      <c r="R2377" s="44" t="str">
        <f>IFERROR(ABS(E2377-'02_대상물건입력'!B11)/'02_대상물건입력'!B11,"")</f>
        <v/>
      </c>
      <c r="S2377" s="38" t="str">
        <f>IFERROR(ABS(J2377-'02_대상물건입력'!B10),"")</f>
        <v/>
      </c>
      <c r="T2377" s="38" t="str">
        <f>IFERROR(ABS('01_설정'!B4-F2377),"")</f>
        <v/>
      </c>
      <c r="U2377" s="38" t="str">
        <f>IFERROR(ABS(K2377-YEAR('02_대상물건입력'!B14)),"")</f>
        <v/>
      </c>
      <c r="V2377" s="38" t="str">
        <f>IF(B2377="","",IF(AND(E2377&gt;0,F2377&gt;0,H2377&gt;0,OR('04A_국토부원자료'!P2378="",'04A_국토부원자료'!P2378="-"),IF('01_설정'!B10=1,N2377=1,TRUE),R2377&lt;='01_설정'!B5,S2377&lt;='01_설정'!B6,T2377&lt;='01_설정'!B7,U2377&lt;='01_설정'!B8),"Y",""))</f>
        <v/>
      </c>
      <c r="W2377" s="40" t="str">
        <f>IF(V2377&lt;&gt;"Y","",MAX(0,(1-R2377/'01_설정'!B5))*'01_설정'!B14+MAX(0,(1-S2377/'01_설정'!B6))*'01_설정'!B15+MAX(0,(1-T2377/'01_설정'!B7))*'01_설정'!B16+MAX(0,(1-U2377/'01_설정'!B8))*'01_설정'!B17+O2377*'01_설정'!B11+Q2377*'01_설정'!B12+P2377*'01_설정'!B13)</f>
        <v/>
      </c>
      <c r="X2377" s="38" t="str">
        <f>IF(W2377="","",1+COUNTIFS($W$4:$W$3003,"&gt;"&amp;W2377)+COUNTIFS($W$4:W2377,W2377)-1)</f>
        <v/>
      </c>
    </row>
    <row r="2378" spans="1:24" ht="16.5">
      <c r="A2378" s="38" t="str">
        <f>IF('04A_국토부원자료'!A2379="","",ROW()-3)</f>
        <v/>
      </c>
      <c r="B2378" s="39">
        <f>IFERROR('04A_국토부원자료'!B2379,"")</f>
        <v>0</v>
      </c>
      <c r="C2378" s="39" t="str">
        <f>IF(B2378="","",IF('04A_국토부원자료'!C2379&lt;&gt;"",'04A_국토부원자료'!C2379,TRIM('04A_국토부원자료'!D2379&amp;IF('04A_국토부원자료'!E2379&lt;&gt;"","-"&amp;'04A_국토부원자료'!E2379,""))))</f>
        <v/>
      </c>
      <c r="D2378" s="39">
        <f>IFERROR('04A_국토부원자료'!F2379,"")</f>
        <v>0</v>
      </c>
      <c r="E2378" s="40" t="str">
        <f>IFERROR(VALUE(SUBSTITUTE('04A_국토부원자료'!G2379,",","")),"")</f>
        <v/>
      </c>
      <c r="F2378" s="41" t="str">
        <f>IFERROR(IF(AND('04A_국토부원자료'!H2379&lt;&gt;"",'04A_국토부원자료'!I2379&lt;&gt;""),DATE(INT(VALUE(SUBSTITUTE('04A_국토부원자료'!H2379,",",""))/100),MOD(VALUE(SUBSTITUTE('04A_국토부원자료'!H2379,",","")),100),VALUE(SUBSTITUTE('04A_국토부원자료'!I2379,",",""))),""),"")</f>
        <v/>
      </c>
      <c r="G2378" s="42" t="str">
        <f>IFERROR(VALUE(SUBSTITUTE('04A_국토부원자료'!J2379,",","")),"")</f>
        <v/>
      </c>
      <c r="H2378" s="43" t="str">
        <f t="shared" si="74"/>
        <v/>
      </c>
      <c r="I2378" s="43" t="str">
        <f t="shared" si="75"/>
        <v/>
      </c>
      <c r="J2378" s="38" t="str">
        <f>IFERROR(VALUE(SUBSTITUTE('04A_국토부원자료'!K2379,",","")),"")</f>
        <v/>
      </c>
      <c r="K2378" s="38" t="str">
        <f>IFERROR(VALUE(SUBSTITUTE('04A_국토부원자료'!N2379,",","")),"")</f>
        <v/>
      </c>
      <c r="L2378" s="39">
        <f>IFERROR('04A_국토부원자료'!O2379,"")</f>
        <v>0</v>
      </c>
      <c r="M2378" s="39">
        <f>IFERROR('04A_국토부원자료'!Q2379,"")</f>
        <v>0</v>
      </c>
      <c r="N2378" s="38">
        <f>IF(B2378="","",IF('02_대상물건입력'!B5="",1,IF(ISNUMBER(SEARCH('02_대상물건입력'!B5,B2378)),1,0)))</f>
        <v>0</v>
      </c>
      <c r="O2378" s="38">
        <f>IF(B2378="","",IF('02_대상물건입력'!B6="",1,IF(ISNUMBER(SEARCH('02_대상물건입력'!B6,B2378)),1,0)))</f>
        <v>0</v>
      </c>
      <c r="P2378" s="38">
        <f>IF(L2378="","",IF('02_대상물건입력'!B15="",0,IF(ISNUMBER(SEARCH('02_대상물건입력'!B15,L2378)),1,0)))</f>
        <v>0</v>
      </c>
      <c r="Q2378" s="38">
        <f>IF(D2378="","",IF('02_대상물건입력'!B8="",0,IF(ISNUMBER(SEARCH('02_대상물건입력'!B8,D2378)),1,0)))</f>
        <v>0</v>
      </c>
      <c r="R2378" s="44" t="str">
        <f>IFERROR(ABS(E2378-'02_대상물건입력'!B11)/'02_대상물건입력'!B11,"")</f>
        <v/>
      </c>
      <c r="S2378" s="38" t="str">
        <f>IFERROR(ABS(J2378-'02_대상물건입력'!B10),"")</f>
        <v/>
      </c>
      <c r="T2378" s="38" t="str">
        <f>IFERROR(ABS('01_설정'!B4-F2378),"")</f>
        <v/>
      </c>
      <c r="U2378" s="38" t="str">
        <f>IFERROR(ABS(K2378-YEAR('02_대상물건입력'!B14)),"")</f>
        <v/>
      </c>
      <c r="V2378" s="38" t="str">
        <f>IF(B2378="","",IF(AND(E2378&gt;0,F2378&gt;0,H2378&gt;0,OR('04A_국토부원자료'!P2379="",'04A_국토부원자료'!P2379="-"),IF('01_설정'!B10=1,N2378=1,TRUE),R2378&lt;='01_설정'!B5,S2378&lt;='01_설정'!B6,T2378&lt;='01_설정'!B7,U2378&lt;='01_설정'!B8),"Y",""))</f>
        <v/>
      </c>
      <c r="W2378" s="40" t="str">
        <f>IF(V2378&lt;&gt;"Y","",MAX(0,(1-R2378/'01_설정'!B5))*'01_설정'!B14+MAX(0,(1-S2378/'01_설정'!B6))*'01_설정'!B15+MAX(0,(1-T2378/'01_설정'!B7))*'01_설정'!B16+MAX(0,(1-U2378/'01_설정'!B8))*'01_설정'!B17+O2378*'01_설정'!B11+Q2378*'01_설정'!B12+P2378*'01_설정'!B13)</f>
        <v/>
      </c>
      <c r="X2378" s="38" t="str">
        <f>IF(W2378="","",1+COUNTIFS($W$4:$W$3003,"&gt;"&amp;W2378)+COUNTIFS($W$4:W2378,W2378)-1)</f>
        <v/>
      </c>
    </row>
    <row r="2379" spans="1:24" ht="16.5">
      <c r="A2379" s="38" t="str">
        <f>IF('04A_국토부원자료'!A2380="","",ROW()-3)</f>
        <v/>
      </c>
      <c r="B2379" s="39">
        <f>IFERROR('04A_국토부원자료'!B2380,"")</f>
        <v>0</v>
      </c>
      <c r="C2379" s="39" t="str">
        <f>IF(B2379="","",IF('04A_국토부원자료'!C2380&lt;&gt;"",'04A_국토부원자료'!C2380,TRIM('04A_국토부원자료'!D2380&amp;IF('04A_국토부원자료'!E2380&lt;&gt;"","-"&amp;'04A_국토부원자료'!E2380,""))))</f>
        <v/>
      </c>
      <c r="D2379" s="39">
        <f>IFERROR('04A_국토부원자료'!F2380,"")</f>
        <v>0</v>
      </c>
      <c r="E2379" s="40" t="str">
        <f>IFERROR(VALUE(SUBSTITUTE('04A_국토부원자료'!G2380,",","")),"")</f>
        <v/>
      </c>
      <c r="F2379" s="41" t="str">
        <f>IFERROR(IF(AND('04A_국토부원자료'!H2380&lt;&gt;"",'04A_국토부원자료'!I2380&lt;&gt;""),DATE(INT(VALUE(SUBSTITUTE('04A_국토부원자료'!H2380,",",""))/100),MOD(VALUE(SUBSTITUTE('04A_국토부원자료'!H2380,",","")),100),VALUE(SUBSTITUTE('04A_국토부원자료'!I2380,",",""))),""),"")</f>
        <v/>
      </c>
      <c r="G2379" s="42" t="str">
        <f>IFERROR(VALUE(SUBSTITUTE('04A_국토부원자료'!J2380,",","")),"")</f>
        <v/>
      </c>
      <c r="H2379" s="43" t="str">
        <f t="shared" si="74"/>
        <v/>
      </c>
      <c r="I2379" s="43" t="str">
        <f t="shared" si="75"/>
        <v/>
      </c>
      <c r="J2379" s="38" t="str">
        <f>IFERROR(VALUE(SUBSTITUTE('04A_국토부원자료'!K2380,",","")),"")</f>
        <v/>
      </c>
      <c r="K2379" s="38" t="str">
        <f>IFERROR(VALUE(SUBSTITUTE('04A_국토부원자료'!N2380,",","")),"")</f>
        <v/>
      </c>
      <c r="L2379" s="39">
        <f>IFERROR('04A_국토부원자료'!O2380,"")</f>
        <v>0</v>
      </c>
      <c r="M2379" s="39">
        <f>IFERROR('04A_국토부원자료'!Q2380,"")</f>
        <v>0</v>
      </c>
      <c r="N2379" s="38">
        <f>IF(B2379="","",IF('02_대상물건입력'!B5="",1,IF(ISNUMBER(SEARCH('02_대상물건입력'!B5,B2379)),1,0)))</f>
        <v>0</v>
      </c>
      <c r="O2379" s="38">
        <f>IF(B2379="","",IF('02_대상물건입력'!B6="",1,IF(ISNUMBER(SEARCH('02_대상물건입력'!B6,B2379)),1,0)))</f>
        <v>0</v>
      </c>
      <c r="P2379" s="38">
        <f>IF(L2379="","",IF('02_대상물건입력'!B15="",0,IF(ISNUMBER(SEARCH('02_대상물건입력'!B15,L2379)),1,0)))</f>
        <v>0</v>
      </c>
      <c r="Q2379" s="38">
        <f>IF(D2379="","",IF('02_대상물건입력'!B8="",0,IF(ISNUMBER(SEARCH('02_대상물건입력'!B8,D2379)),1,0)))</f>
        <v>0</v>
      </c>
      <c r="R2379" s="44" t="str">
        <f>IFERROR(ABS(E2379-'02_대상물건입력'!B11)/'02_대상물건입력'!B11,"")</f>
        <v/>
      </c>
      <c r="S2379" s="38" t="str">
        <f>IFERROR(ABS(J2379-'02_대상물건입력'!B10),"")</f>
        <v/>
      </c>
      <c r="T2379" s="38" t="str">
        <f>IFERROR(ABS('01_설정'!B4-F2379),"")</f>
        <v/>
      </c>
      <c r="U2379" s="38" t="str">
        <f>IFERROR(ABS(K2379-YEAR('02_대상물건입력'!B14)),"")</f>
        <v/>
      </c>
      <c r="V2379" s="38" t="str">
        <f>IF(B2379="","",IF(AND(E2379&gt;0,F2379&gt;0,H2379&gt;0,OR('04A_국토부원자료'!P2380="",'04A_국토부원자료'!P2380="-"),IF('01_설정'!B10=1,N2379=1,TRUE),R2379&lt;='01_설정'!B5,S2379&lt;='01_설정'!B6,T2379&lt;='01_설정'!B7,U2379&lt;='01_설정'!B8),"Y",""))</f>
        <v/>
      </c>
      <c r="W2379" s="40" t="str">
        <f>IF(V2379&lt;&gt;"Y","",MAX(0,(1-R2379/'01_설정'!B5))*'01_설정'!B14+MAX(0,(1-S2379/'01_설정'!B6))*'01_설정'!B15+MAX(0,(1-T2379/'01_설정'!B7))*'01_설정'!B16+MAX(0,(1-U2379/'01_설정'!B8))*'01_설정'!B17+O2379*'01_설정'!B11+Q2379*'01_설정'!B12+P2379*'01_설정'!B13)</f>
        <v/>
      </c>
      <c r="X2379" s="38" t="str">
        <f>IF(W2379="","",1+COUNTIFS($W$4:$W$3003,"&gt;"&amp;W2379)+COUNTIFS($W$4:W2379,W2379)-1)</f>
        <v/>
      </c>
    </row>
    <row r="2380" spans="1:24" ht="16.5">
      <c r="A2380" s="38" t="str">
        <f>IF('04A_국토부원자료'!A2381="","",ROW()-3)</f>
        <v/>
      </c>
      <c r="B2380" s="39">
        <f>IFERROR('04A_국토부원자료'!B2381,"")</f>
        <v>0</v>
      </c>
      <c r="C2380" s="39" t="str">
        <f>IF(B2380="","",IF('04A_국토부원자료'!C2381&lt;&gt;"",'04A_국토부원자료'!C2381,TRIM('04A_국토부원자료'!D2381&amp;IF('04A_국토부원자료'!E2381&lt;&gt;"","-"&amp;'04A_국토부원자료'!E2381,""))))</f>
        <v/>
      </c>
      <c r="D2380" s="39">
        <f>IFERROR('04A_국토부원자료'!F2381,"")</f>
        <v>0</v>
      </c>
      <c r="E2380" s="40" t="str">
        <f>IFERROR(VALUE(SUBSTITUTE('04A_국토부원자료'!G2381,",","")),"")</f>
        <v/>
      </c>
      <c r="F2380" s="41" t="str">
        <f>IFERROR(IF(AND('04A_국토부원자료'!H2381&lt;&gt;"",'04A_국토부원자료'!I2381&lt;&gt;""),DATE(INT(VALUE(SUBSTITUTE('04A_국토부원자료'!H2381,",",""))/100),MOD(VALUE(SUBSTITUTE('04A_국토부원자료'!H2381,",","")),100),VALUE(SUBSTITUTE('04A_국토부원자료'!I2381,",",""))),""),"")</f>
        <v/>
      </c>
      <c r="G2380" s="42" t="str">
        <f>IFERROR(VALUE(SUBSTITUTE('04A_국토부원자료'!J2381,",","")),"")</f>
        <v/>
      </c>
      <c r="H2380" s="43" t="str">
        <f t="shared" si="74"/>
        <v/>
      </c>
      <c r="I2380" s="43" t="str">
        <f t="shared" si="75"/>
        <v/>
      </c>
      <c r="J2380" s="38" t="str">
        <f>IFERROR(VALUE(SUBSTITUTE('04A_국토부원자료'!K2381,",","")),"")</f>
        <v/>
      </c>
      <c r="K2380" s="38" t="str">
        <f>IFERROR(VALUE(SUBSTITUTE('04A_국토부원자료'!N2381,",","")),"")</f>
        <v/>
      </c>
      <c r="L2380" s="39">
        <f>IFERROR('04A_국토부원자료'!O2381,"")</f>
        <v>0</v>
      </c>
      <c r="M2380" s="39">
        <f>IFERROR('04A_국토부원자료'!Q2381,"")</f>
        <v>0</v>
      </c>
      <c r="N2380" s="38">
        <f>IF(B2380="","",IF('02_대상물건입력'!B5="",1,IF(ISNUMBER(SEARCH('02_대상물건입력'!B5,B2380)),1,0)))</f>
        <v>0</v>
      </c>
      <c r="O2380" s="38">
        <f>IF(B2380="","",IF('02_대상물건입력'!B6="",1,IF(ISNUMBER(SEARCH('02_대상물건입력'!B6,B2380)),1,0)))</f>
        <v>0</v>
      </c>
      <c r="P2380" s="38">
        <f>IF(L2380="","",IF('02_대상물건입력'!B15="",0,IF(ISNUMBER(SEARCH('02_대상물건입력'!B15,L2380)),1,0)))</f>
        <v>0</v>
      </c>
      <c r="Q2380" s="38">
        <f>IF(D2380="","",IF('02_대상물건입력'!B8="",0,IF(ISNUMBER(SEARCH('02_대상물건입력'!B8,D2380)),1,0)))</f>
        <v>0</v>
      </c>
      <c r="R2380" s="44" t="str">
        <f>IFERROR(ABS(E2380-'02_대상물건입력'!B11)/'02_대상물건입력'!B11,"")</f>
        <v/>
      </c>
      <c r="S2380" s="38" t="str">
        <f>IFERROR(ABS(J2380-'02_대상물건입력'!B10),"")</f>
        <v/>
      </c>
      <c r="T2380" s="38" t="str">
        <f>IFERROR(ABS('01_설정'!B4-F2380),"")</f>
        <v/>
      </c>
      <c r="U2380" s="38" t="str">
        <f>IFERROR(ABS(K2380-YEAR('02_대상물건입력'!B14)),"")</f>
        <v/>
      </c>
      <c r="V2380" s="38" t="str">
        <f>IF(B2380="","",IF(AND(E2380&gt;0,F2380&gt;0,H2380&gt;0,OR('04A_국토부원자료'!P2381="",'04A_국토부원자료'!P2381="-"),IF('01_설정'!B10=1,N2380=1,TRUE),R2380&lt;='01_설정'!B5,S2380&lt;='01_설정'!B6,T2380&lt;='01_설정'!B7,U2380&lt;='01_설정'!B8),"Y",""))</f>
        <v/>
      </c>
      <c r="W2380" s="40" t="str">
        <f>IF(V2380&lt;&gt;"Y","",MAX(0,(1-R2380/'01_설정'!B5))*'01_설정'!B14+MAX(0,(1-S2380/'01_설정'!B6))*'01_설정'!B15+MAX(0,(1-T2380/'01_설정'!B7))*'01_설정'!B16+MAX(0,(1-U2380/'01_설정'!B8))*'01_설정'!B17+O2380*'01_설정'!B11+Q2380*'01_설정'!B12+P2380*'01_설정'!B13)</f>
        <v/>
      </c>
      <c r="X2380" s="38" t="str">
        <f>IF(W2380="","",1+COUNTIFS($W$4:$W$3003,"&gt;"&amp;W2380)+COUNTIFS($W$4:W2380,W2380)-1)</f>
        <v/>
      </c>
    </row>
    <row r="2381" spans="1:24" ht="16.5">
      <c r="A2381" s="38" t="str">
        <f>IF('04A_국토부원자료'!A2382="","",ROW()-3)</f>
        <v/>
      </c>
      <c r="B2381" s="39">
        <f>IFERROR('04A_국토부원자료'!B2382,"")</f>
        <v>0</v>
      </c>
      <c r="C2381" s="39" t="str">
        <f>IF(B2381="","",IF('04A_국토부원자료'!C2382&lt;&gt;"",'04A_국토부원자료'!C2382,TRIM('04A_국토부원자료'!D2382&amp;IF('04A_국토부원자료'!E2382&lt;&gt;"","-"&amp;'04A_국토부원자료'!E2382,""))))</f>
        <v/>
      </c>
      <c r="D2381" s="39">
        <f>IFERROR('04A_국토부원자료'!F2382,"")</f>
        <v>0</v>
      </c>
      <c r="E2381" s="40" t="str">
        <f>IFERROR(VALUE(SUBSTITUTE('04A_국토부원자료'!G2382,",","")),"")</f>
        <v/>
      </c>
      <c r="F2381" s="41" t="str">
        <f>IFERROR(IF(AND('04A_국토부원자료'!H2382&lt;&gt;"",'04A_국토부원자료'!I2382&lt;&gt;""),DATE(INT(VALUE(SUBSTITUTE('04A_국토부원자료'!H2382,",",""))/100),MOD(VALUE(SUBSTITUTE('04A_국토부원자료'!H2382,",","")),100),VALUE(SUBSTITUTE('04A_국토부원자료'!I2382,",",""))),""),"")</f>
        <v/>
      </c>
      <c r="G2381" s="42" t="str">
        <f>IFERROR(VALUE(SUBSTITUTE('04A_국토부원자료'!J2382,",","")),"")</f>
        <v/>
      </c>
      <c r="H2381" s="43" t="str">
        <f t="shared" si="74"/>
        <v/>
      </c>
      <c r="I2381" s="43" t="str">
        <f t="shared" si="75"/>
        <v/>
      </c>
      <c r="J2381" s="38" t="str">
        <f>IFERROR(VALUE(SUBSTITUTE('04A_국토부원자료'!K2382,",","")),"")</f>
        <v/>
      </c>
      <c r="K2381" s="38" t="str">
        <f>IFERROR(VALUE(SUBSTITUTE('04A_국토부원자료'!N2382,",","")),"")</f>
        <v/>
      </c>
      <c r="L2381" s="39">
        <f>IFERROR('04A_국토부원자료'!O2382,"")</f>
        <v>0</v>
      </c>
      <c r="M2381" s="39">
        <f>IFERROR('04A_국토부원자료'!Q2382,"")</f>
        <v>0</v>
      </c>
      <c r="N2381" s="38">
        <f>IF(B2381="","",IF('02_대상물건입력'!B5="",1,IF(ISNUMBER(SEARCH('02_대상물건입력'!B5,B2381)),1,0)))</f>
        <v>0</v>
      </c>
      <c r="O2381" s="38">
        <f>IF(B2381="","",IF('02_대상물건입력'!B6="",1,IF(ISNUMBER(SEARCH('02_대상물건입력'!B6,B2381)),1,0)))</f>
        <v>0</v>
      </c>
      <c r="P2381" s="38">
        <f>IF(L2381="","",IF('02_대상물건입력'!B15="",0,IF(ISNUMBER(SEARCH('02_대상물건입력'!B15,L2381)),1,0)))</f>
        <v>0</v>
      </c>
      <c r="Q2381" s="38">
        <f>IF(D2381="","",IF('02_대상물건입력'!B8="",0,IF(ISNUMBER(SEARCH('02_대상물건입력'!B8,D2381)),1,0)))</f>
        <v>0</v>
      </c>
      <c r="R2381" s="44" t="str">
        <f>IFERROR(ABS(E2381-'02_대상물건입력'!B11)/'02_대상물건입력'!B11,"")</f>
        <v/>
      </c>
      <c r="S2381" s="38" t="str">
        <f>IFERROR(ABS(J2381-'02_대상물건입력'!B10),"")</f>
        <v/>
      </c>
      <c r="T2381" s="38" t="str">
        <f>IFERROR(ABS('01_설정'!B4-F2381),"")</f>
        <v/>
      </c>
      <c r="U2381" s="38" t="str">
        <f>IFERROR(ABS(K2381-YEAR('02_대상물건입력'!B14)),"")</f>
        <v/>
      </c>
      <c r="V2381" s="38" t="str">
        <f>IF(B2381="","",IF(AND(E2381&gt;0,F2381&gt;0,H2381&gt;0,OR('04A_국토부원자료'!P2382="",'04A_국토부원자료'!P2382="-"),IF('01_설정'!B10=1,N2381=1,TRUE),R2381&lt;='01_설정'!B5,S2381&lt;='01_설정'!B6,T2381&lt;='01_설정'!B7,U2381&lt;='01_설정'!B8),"Y",""))</f>
        <v/>
      </c>
      <c r="W2381" s="40" t="str">
        <f>IF(V2381&lt;&gt;"Y","",MAX(0,(1-R2381/'01_설정'!B5))*'01_설정'!B14+MAX(0,(1-S2381/'01_설정'!B6))*'01_설정'!B15+MAX(0,(1-T2381/'01_설정'!B7))*'01_설정'!B16+MAX(0,(1-U2381/'01_설정'!B8))*'01_설정'!B17+O2381*'01_설정'!B11+Q2381*'01_설정'!B12+P2381*'01_설정'!B13)</f>
        <v/>
      </c>
      <c r="X2381" s="38" t="str">
        <f>IF(W2381="","",1+COUNTIFS($W$4:$W$3003,"&gt;"&amp;W2381)+COUNTIFS($W$4:W2381,W2381)-1)</f>
        <v/>
      </c>
    </row>
    <row r="2382" spans="1:24" ht="16.5">
      <c r="A2382" s="38" t="str">
        <f>IF('04A_국토부원자료'!A2383="","",ROW()-3)</f>
        <v/>
      </c>
      <c r="B2382" s="39">
        <f>IFERROR('04A_국토부원자료'!B2383,"")</f>
        <v>0</v>
      </c>
      <c r="C2382" s="39" t="str">
        <f>IF(B2382="","",IF('04A_국토부원자료'!C2383&lt;&gt;"",'04A_국토부원자료'!C2383,TRIM('04A_국토부원자료'!D2383&amp;IF('04A_국토부원자료'!E2383&lt;&gt;"","-"&amp;'04A_국토부원자료'!E2383,""))))</f>
        <v/>
      </c>
      <c r="D2382" s="39">
        <f>IFERROR('04A_국토부원자료'!F2383,"")</f>
        <v>0</v>
      </c>
      <c r="E2382" s="40" t="str">
        <f>IFERROR(VALUE(SUBSTITUTE('04A_국토부원자료'!G2383,",","")),"")</f>
        <v/>
      </c>
      <c r="F2382" s="41" t="str">
        <f>IFERROR(IF(AND('04A_국토부원자료'!H2383&lt;&gt;"",'04A_국토부원자료'!I2383&lt;&gt;""),DATE(INT(VALUE(SUBSTITUTE('04A_국토부원자료'!H2383,",",""))/100),MOD(VALUE(SUBSTITUTE('04A_국토부원자료'!H2383,",","")),100),VALUE(SUBSTITUTE('04A_국토부원자료'!I2383,",",""))),""),"")</f>
        <v/>
      </c>
      <c r="G2382" s="42" t="str">
        <f>IFERROR(VALUE(SUBSTITUTE('04A_국토부원자료'!J2383,",","")),"")</f>
        <v/>
      </c>
      <c r="H2382" s="43" t="str">
        <f t="shared" si="74"/>
        <v/>
      </c>
      <c r="I2382" s="43" t="str">
        <f t="shared" si="75"/>
        <v/>
      </c>
      <c r="J2382" s="38" t="str">
        <f>IFERROR(VALUE(SUBSTITUTE('04A_국토부원자료'!K2383,",","")),"")</f>
        <v/>
      </c>
      <c r="K2382" s="38" t="str">
        <f>IFERROR(VALUE(SUBSTITUTE('04A_국토부원자료'!N2383,",","")),"")</f>
        <v/>
      </c>
      <c r="L2382" s="39">
        <f>IFERROR('04A_국토부원자료'!O2383,"")</f>
        <v>0</v>
      </c>
      <c r="M2382" s="39">
        <f>IFERROR('04A_국토부원자료'!Q2383,"")</f>
        <v>0</v>
      </c>
      <c r="N2382" s="38">
        <f>IF(B2382="","",IF('02_대상물건입력'!B5="",1,IF(ISNUMBER(SEARCH('02_대상물건입력'!B5,B2382)),1,0)))</f>
        <v>0</v>
      </c>
      <c r="O2382" s="38">
        <f>IF(B2382="","",IF('02_대상물건입력'!B6="",1,IF(ISNUMBER(SEARCH('02_대상물건입력'!B6,B2382)),1,0)))</f>
        <v>0</v>
      </c>
      <c r="P2382" s="38">
        <f>IF(L2382="","",IF('02_대상물건입력'!B15="",0,IF(ISNUMBER(SEARCH('02_대상물건입력'!B15,L2382)),1,0)))</f>
        <v>0</v>
      </c>
      <c r="Q2382" s="38">
        <f>IF(D2382="","",IF('02_대상물건입력'!B8="",0,IF(ISNUMBER(SEARCH('02_대상물건입력'!B8,D2382)),1,0)))</f>
        <v>0</v>
      </c>
      <c r="R2382" s="44" t="str">
        <f>IFERROR(ABS(E2382-'02_대상물건입력'!B11)/'02_대상물건입력'!B11,"")</f>
        <v/>
      </c>
      <c r="S2382" s="38" t="str">
        <f>IFERROR(ABS(J2382-'02_대상물건입력'!B10),"")</f>
        <v/>
      </c>
      <c r="T2382" s="38" t="str">
        <f>IFERROR(ABS('01_설정'!B4-F2382),"")</f>
        <v/>
      </c>
      <c r="U2382" s="38" t="str">
        <f>IFERROR(ABS(K2382-YEAR('02_대상물건입력'!B14)),"")</f>
        <v/>
      </c>
      <c r="V2382" s="38" t="str">
        <f>IF(B2382="","",IF(AND(E2382&gt;0,F2382&gt;0,H2382&gt;0,OR('04A_국토부원자료'!P2383="",'04A_국토부원자료'!P2383="-"),IF('01_설정'!B10=1,N2382=1,TRUE),R2382&lt;='01_설정'!B5,S2382&lt;='01_설정'!B6,T2382&lt;='01_설정'!B7,U2382&lt;='01_설정'!B8),"Y",""))</f>
        <v/>
      </c>
      <c r="W2382" s="40" t="str">
        <f>IF(V2382&lt;&gt;"Y","",MAX(0,(1-R2382/'01_설정'!B5))*'01_설정'!B14+MAX(0,(1-S2382/'01_설정'!B6))*'01_설정'!B15+MAX(0,(1-T2382/'01_설정'!B7))*'01_설정'!B16+MAX(0,(1-U2382/'01_설정'!B8))*'01_설정'!B17+O2382*'01_설정'!B11+Q2382*'01_설정'!B12+P2382*'01_설정'!B13)</f>
        <v/>
      </c>
      <c r="X2382" s="38" t="str">
        <f>IF(W2382="","",1+COUNTIFS($W$4:$W$3003,"&gt;"&amp;W2382)+COUNTIFS($W$4:W2382,W2382)-1)</f>
        <v/>
      </c>
    </row>
    <row r="2383" spans="1:24" ht="16.5">
      <c r="A2383" s="38" t="str">
        <f>IF('04A_국토부원자료'!A2384="","",ROW()-3)</f>
        <v/>
      </c>
      <c r="B2383" s="39">
        <f>IFERROR('04A_국토부원자료'!B2384,"")</f>
        <v>0</v>
      </c>
      <c r="C2383" s="39" t="str">
        <f>IF(B2383="","",IF('04A_국토부원자료'!C2384&lt;&gt;"",'04A_국토부원자료'!C2384,TRIM('04A_국토부원자료'!D2384&amp;IF('04A_국토부원자료'!E2384&lt;&gt;"","-"&amp;'04A_국토부원자료'!E2384,""))))</f>
        <v/>
      </c>
      <c r="D2383" s="39">
        <f>IFERROR('04A_국토부원자료'!F2384,"")</f>
        <v>0</v>
      </c>
      <c r="E2383" s="40" t="str">
        <f>IFERROR(VALUE(SUBSTITUTE('04A_국토부원자료'!G2384,",","")),"")</f>
        <v/>
      </c>
      <c r="F2383" s="41" t="str">
        <f>IFERROR(IF(AND('04A_국토부원자료'!H2384&lt;&gt;"",'04A_국토부원자료'!I2384&lt;&gt;""),DATE(INT(VALUE(SUBSTITUTE('04A_국토부원자료'!H2384,",",""))/100),MOD(VALUE(SUBSTITUTE('04A_국토부원자료'!H2384,",","")),100),VALUE(SUBSTITUTE('04A_국토부원자료'!I2384,",",""))),""),"")</f>
        <v/>
      </c>
      <c r="G2383" s="42" t="str">
        <f>IFERROR(VALUE(SUBSTITUTE('04A_국토부원자료'!J2384,",","")),"")</f>
        <v/>
      </c>
      <c r="H2383" s="43" t="str">
        <f t="shared" si="74"/>
        <v/>
      </c>
      <c r="I2383" s="43" t="str">
        <f t="shared" si="75"/>
        <v/>
      </c>
      <c r="J2383" s="38" t="str">
        <f>IFERROR(VALUE(SUBSTITUTE('04A_국토부원자료'!K2384,",","")),"")</f>
        <v/>
      </c>
      <c r="K2383" s="38" t="str">
        <f>IFERROR(VALUE(SUBSTITUTE('04A_국토부원자료'!N2384,",","")),"")</f>
        <v/>
      </c>
      <c r="L2383" s="39">
        <f>IFERROR('04A_국토부원자료'!O2384,"")</f>
        <v>0</v>
      </c>
      <c r="M2383" s="39">
        <f>IFERROR('04A_국토부원자료'!Q2384,"")</f>
        <v>0</v>
      </c>
      <c r="N2383" s="38">
        <f>IF(B2383="","",IF('02_대상물건입력'!B5="",1,IF(ISNUMBER(SEARCH('02_대상물건입력'!B5,B2383)),1,0)))</f>
        <v>0</v>
      </c>
      <c r="O2383" s="38">
        <f>IF(B2383="","",IF('02_대상물건입력'!B6="",1,IF(ISNUMBER(SEARCH('02_대상물건입력'!B6,B2383)),1,0)))</f>
        <v>0</v>
      </c>
      <c r="P2383" s="38">
        <f>IF(L2383="","",IF('02_대상물건입력'!B15="",0,IF(ISNUMBER(SEARCH('02_대상물건입력'!B15,L2383)),1,0)))</f>
        <v>0</v>
      </c>
      <c r="Q2383" s="38">
        <f>IF(D2383="","",IF('02_대상물건입력'!B8="",0,IF(ISNUMBER(SEARCH('02_대상물건입력'!B8,D2383)),1,0)))</f>
        <v>0</v>
      </c>
      <c r="R2383" s="44" t="str">
        <f>IFERROR(ABS(E2383-'02_대상물건입력'!B11)/'02_대상물건입력'!B11,"")</f>
        <v/>
      </c>
      <c r="S2383" s="38" t="str">
        <f>IFERROR(ABS(J2383-'02_대상물건입력'!B10),"")</f>
        <v/>
      </c>
      <c r="T2383" s="38" t="str">
        <f>IFERROR(ABS('01_설정'!B4-F2383),"")</f>
        <v/>
      </c>
      <c r="U2383" s="38" t="str">
        <f>IFERROR(ABS(K2383-YEAR('02_대상물건입력'!B14)),"")</f>
        <v/>
      </c>
      <c r="V2383" s="38" t="str">
        <f>IF(B2383="","",IF(AND(E2383&gt;0,F2383&gt;0,H2383&gt;0,OR('04A_국토부원자료'!P2384="",'04A_국토부원자료'!P2384="-"),IF('01_설정'!B10=1,N2383=1,TRUE),R2383&lt;='01_설정'!B5,S2383&lt;='01_설정'!B6,T2383&lt;='01_설정'!B7,U2383&lt;='01_설정'!B8),"Y",""))</f>
        <v/>
      </c>
      <c r="W2383" s="40" t="str">
        <f>IF(V2383&lt;&gt;"Y","",MAX(0,(1-R2383/'01_설정'!B5))*'01_설정'!B14+MAX(0,(1-S2383/'01_설정'!B6))*'01_설정'!B15+MAX(0,(1-T2383/'01_설정'!B7))*'01_설정'!B16+MAX(0,(1-U2383/'01_설정'!B8))*'01_설정'!B17+O2383*'01_설정'!B11+Q2383*'01_설정'!B12+P2383*'01_설정'!B13)</f>
        <v/>
      </c>
      <c r="X2383" s="38" t="str">
        <f>IF(W2383="","",1+COUNTIFS($W$4:$W$3003,"&gt;"&amp;W2383)+COUNTIFS($W$4:W2383,W2383)-1)</f>
        <v/>
      </c>
    </row>
    <row r="2384" spans="1:24" ht="16.5">
      <c r="A2384" s="38" t="str">
        <f>IF('04A_국토부원자료'!A2385="","",ROW()-3)</f>
        <v/>
      </c>
      <c r="B2384" s="39">
        <f>IFERROR('04A_국토부원자료'!B2385,"")</f>
        <v>0</v>
      </c>
      <c r="C2384" s="39" t="str">
        <f>IF(B2384="","",IF('04A_국토부원자료'!C2385&lt;&gt;"",'04A_국토부원자료'!C2385,TRIM('04A_국토부원자료'!D2385&amp;IF('04A_국토부원자료'!E2385&lt;&gt;"","-"&amp;'04A_국토부원자료'!E2385,""))))</f>
        <v/>
      </c>
      <c r="D2384" s="39">
        <f>IFERROR('04A_국토부원자료'!F2385,"")</f>
        <v>0</v>
      </c>
      <c r="E2384" s="40" t="str">
        <f>IFERROR(VALUE(SUBSTITUTE('04A_국토부원자료'!G2385,",","")),"")</f>
        <v/>
      </c>
      <c r="F2384" s="41" t="str">
        <f>IFERROR(IF(AND('04A_국토부원자료'!H2385&lt;&gt;"",'04A_국토부원자료'!I2385&lt;&gt;""),DATE(INT(VALUE(SUBSTITUTE('04A_국토부원자료'!H2385,",",""))/100),MOD(VALUE(SUBSTITUTE('04A_국토부원자료'!H2385,",","")),100),VALUE(SUBSTITUTE('04A_국토부원자료'!I2385,",",""))),""),"")</f>
        <v/>
      </c>
      <c r="G2384" s="42" t="str">
        <f>IFERROR(VALUE(SUBSTITUTE('04A_국토부원자료'!J2385,",","")),"")</f>
        <v/>
      </c>
      <c r="H2384" s="43" t="str">
        <f t="shared" si="74"/>
        <v/>
      </c>
      <c r="I2384" s="43" t="str">
        <f t="shared" si="75"/>
        <v/>
      </c>
      <c r="J2384" s="38" t="str">
        <f>IFERROR(VALUE(SUBSTITUTE('04A_국토부원자료'!K2385,",","")),"")</f>
        <v/>
      </c>
      <c r="K2384" s="38" t="str">
        <f>IFERROR(VALUE(SUBSTITUTE('04A_국토부원자료'!N2385,",","")),"")</f>
        <v/>
      </c>
      <c r="L2384" s="39">
        <f>IFERROR('04A_국토부원자료'!O2385,"")</f>
        <v>0</v>
      </c>
      <c r="M2384" s="39">
        <f>IFERROR('04A_국토부원자료'!Q2385,"")</f>
        <v>0</v>
      </c>
      <c r="N2384" s="38">
        <f>IF(B2384="","",IF('02_대상물건입력'!B5="",1,IF(ISNUMBER(SEARCH('02_대상물건입력'!B5,B2384)),1,0)))</f>
        <v>0</v>
      </c>
      <c r="O2384" s="38">
        <f>IF(B2384="","",IF('02_대상물건입력'!B6="",1,IF(ISNUMBER(SEARCH('02_대상물건입력'!B6,B2384)),1,0)))</f>
        <v>0</v>
      </c>
      <c r="P2384" s="38">
        <f>IF(L2384="","",IF('02_대상물건입력'!B15="",0,IF(ISNUMBER(SEARCH('02_대상물건입력'!B15,L2384)),1,0)))</f>
        <v>0</v>
      </c>
      <c r="Q2384" s="38">
        <f>IF(D2384="","",IF('02_대상물건입력'!B8="",0,IF(ISNUMBER(SEARCH('02_대상물건입력'!B8,D2384)),1,0)))</f>
        <v>0</v>
      </c>
      <c r="R2384" s="44" t="str">
        <f>IFERROR(ABS(E2384-'02_대상물건입력'!B11)/'02_대상물건입력'!B11,"")</f>
        <v/>
      </c>
      <c r="S2384" s="38" t="str">
        <f>IFERROR(ABS(J2384-'02_대상물건입력'!B10),"")</f>
        <v/>
      </c>
      <c r="T2384" s="38" t="str">
        <f>IFERROR(ABS('01_설정'!B4-F2384),"")</f>
        <v/>
      </c>
      <c r="U2384" s="38" t="str">
        <f>IFERROR(ABS(K2384-YEAR('02_대상물건입력'!B14)),"")</f>
        <v/>
      </c>
      <c r="V2384" s="38" t="str">
        <f>IF(B2384="","",IF(AND(E2384&gt;0,F2384&gt;0,H2384&gt;0,OR('04A_국토부원자료'!P2385="",'04A_국토부원자료'!P2385="-"),IF('01_설정'!B10=1,N2384=1,TRUE),R2384&lt;='01_설정'!B5,S2384&lt;='01_설정'!B6,T2384&lt;='01_설정'!B7,U2384&lt;='01_설정'!B8),"Y",""))</f>
        <v/>
      </c>
      <c r="W2384" s="40" t="str">
        <f>IF(V2384&lt;&gt;"Y","",MAX(0,(1-R2384/'01_설정'!B5))*'01_설정'!B14+MAX(0,(1-S2384/'01_설정'!B6))*'01_설정'!B15+MAX(0,(1-T2384/'01_설정'!B7))*'01_설정'!B16+MAX(0,(1-U2384/'01_설정'!B8))*'01_설정'!B17+O2384*'01_설정'!B11+Q2384*'01_설정'!B12+P2384*'01_설정'!B13)</f>
        <v/>
      </c>
      <c r="X2384" s="38" t="str">
        <f>IF(W2384="","",1+COUNTIFS($W$4:$W$3003,"&gt;"&amp;W2384)+COUNTIFS($W$4:W2384,W2384)-1)</f>
        <v/>
      </c>
    </row>
    <row r="2385" spans="1:24" ht="16.5">
      <c r="A2385" s="38" t="str">
        <f>IF('04A_국토부원자료'!A2386="","",ROW()-3)</f>
        <v/>
      </c>
      <c r="B2385" s="39">
        <f>IFERROR('04A_국토부원자료'!B2386,"")</f>
        <v>0</v>
      </c>
      <c r="C2385" s="39" t="str">
        <f>IF(B2385="","",IF('04A_국토부원자료'!C2386&lt;&gt;"",'04A_국토부원자료'!C2386,TRIM('04A_국토부원자료'!D2386&amp;IF('04A_국토부원자료'!E2386&lt;&gt;"","-"&amp;'04A_국토부원자료'!E2386,""))))</f>
        <v/>
      </c>
      <c r="D2385" s="39">
        <f>IFERROR('04A_국토부원자료'!F2386,"")</f>
        <v>0</v>
      </c>
      <c r="E2385" s="40" t="str">
        <f>IFERROR(VALUE(SUBSTITUTE('04A_국토부원자료'!G2386,",","")),"")</f>
        <v/>
      </c>
      <c r="F2385" s="41" t="str">
        <f>IFERROR(IF(AND('04A_국토부원자료'!H2386&lt;&gt;"",'04A_국토부원자료'!I2386&lt;&gt;""),DATE(INT(VALUE(SUBSTITUTE('04A_국토부원자료'!H2386,",",""))/100),MOD(VALUE(SUBSTITUTE('04A_국토부원자료'!H2386,",","")),100),VALUE(SUBSTITUTE('04A_국토부원자료'!I2386,",",""))),""),"")</f>
        <v/>
      </c>
      <c r="G2385" s="42" t="str">
        <f>IFERROR(VALUE(SUBSTITUTE('04A_국토부원자료'!J2386,",","")),"")</f>
        <v/>
      </c>
      <c r="H2385" s="43" t="str">
        <f t="shared" si="74"/>
        <v/>
      </c>
      <c r="I2385" s="43" t="str">
        <f t="shared" si="75"/>
        <v/>
      </c>
      <c r="J2385" s="38" t="str">
        <f>IFERROR(VALUE(SUBSTITUTE('04A_국토부원자료'!K2386,",","")),"")</f>
        <v/>
      </c>
      <c r="K2385" s="38" t="str">
        <f>IFERROR(VALUE(SUBSTITUTE('04A_국토부원자료'!N2386,",","")),"")</f>
        <v/>
      </c>
      <c r="L2385" s="39">
        <f>IFERROR('04A_국토부원자료'!O2386,"")</f>
        <v>0</v>
      </c>
      <c r="M2385" s="39">
        <f>IFERROR('04A_국토부원자료'!Q2386,"")</f>
        <v>0</v>
      </c>
      <c r="N2385" s="38">
        <f>IF(B2385="","",IF('02_대상물건입력'!B5="",1,IF(ISNUMBER(SEARCH('02_대상물건입력'!B5,B2385)),1,0)))</f>
        <v>0</v>
      </c>
      <c r="O2385" s="38">
        <f>IF(B2385="","",IF('02_대상물건입력'!B6="",1,IF(ISNUMBER(SEARCH('02_대상물건입력'!B6,B2385)),1,0)))</f>
        <v>0</v>
      </c>
      <c r="P2385" s="38">
        <f>IF(L2385="","",IF('02_대상물건입력'!B15="",0,IF(ISNUMBER(SEARCH('02_대상물건입력'!B15,L2385)),1,0)))</f>
        <v>0</v>
      </c>
      <c r="Q2385" s="38">
        <f>IF(D2385="","",IF('02_대상물건입력'!B8="",0,IF(ISNUMBER(SEARCH('02_대상물건입력'!B8,D2385)),1,0)))</f>
        <v>0</v>
      </c>
      <c r="R2385" s="44" t="str">
        <f>IFERROR(ABS(E2385-'02_대상물건입력'!B11)/'02_대상물건입력'!B11,"")</f>
        <v/>
      </c>
      <c r="S2385" s="38" t="str">
        <f>IFERROR(ABS(J2385-'02_대상물건입력'!B10),"")</f>
        <v/>
      </c>
      <c r="T2385" s="38" t="str">
        <f>IFERROR(ABS('01_설정'!B4-F2385),"")</f>
        <v/>
      </c>
      <c r="U2385" s="38" t="str">
        <f>IFERROR(ABS(K2385-YEAR('02_대상물건입력'!B14)),"")</f>
        <v/>
      </c>
      <c r="V2385" s="38" t="str">
        <f>IF(B2385="","",IF(AND(E2385&gt;0,F2385&gt;0,H2385&gt;0,OR('04A_국토부원자료'!P2386="",'04A_국토부원자료'!P2386="-"),IF('01_설정'!B10=1,N2385=1,TRUE),R2385&lt;='01_설정'!B5,S2385&lt;='01_설정'!B6,T2385&lt;='01_설정'!B7,U2385&lt;='01_설정'!B8),"Y",""))</f>
        <v/>
      </c>
      <c r="W2385" s="40" t="str">
        <f>IF(V2385&lt;&gt;"Y","",MAX(0,(1-R2385/'01_설정'!B5))*'01_설정'!B14+MAX(0,(1-S2385/'01_설정'!B6))*'01_설정'!B15+MAX(0,(1-T2385/'01_설정'!B7))*'01_설정'!B16+MAX(0,(1-U2385/'01_설정'!B8))*'01_설정'!B17+O2385*'01_설정'!B11+Q2385*'01_설정'!B12+P2385*'01_설정'!B13)</f>
        <v/>
      </c>
      <c r="X2385" s="38" t="str">
        <f>IF(W2385="","",1+COUNTIFS($W$4:$W$3003,"&gt;"&amp;W2385)+COUNTIFS($W$4:W2385,W2385)-1)</f>
        <v/>
      </c>
    </row>
    <row r="2386" spans="1:24" ht="16.5">
      <c r="A2386" s="38" t="str">
        <f>IF('04A_국토부원자료'!A2387="","",ROW()-3)</f>
        <v/>
      </c>
      <c r="B2386" s="39">
        <f>IFERROR('04A_국토부원자료'!B2387,"")</f>
        <v>0</v>
      </c>
      <c r="C2386" s="39" t="str">
        <f>IF(B2386="","",IF('04A_국토부원자료'!C2387&lt;&gt;"",'04A_국토부원자료'!C2387,TRIM('04A_국토부원자료'!D2387&amp;IF('04A_국토부원자료'!E2387&lt;&gt;"","-"&amp;'04A_국토부원자료'!E2387,""))))</f>
        <v/>
      </c>
      <c r="D2386" s="39">
        <f>IFERROR('04A_국토부원자료'!F2387,"")</f>
        <v>0</v>
      </c>
      <c r="E2386" s="40" t="str">
        <f>IFERROR(VALUE(SUBSTITUTE('04A_국토부원자료'!G2387,",","")),"")</f>
        <v/>
      </c>
      <c r="F2386" s="41" t="str">
        <f>IFERROR(IF(AND('04A_국토부원자료'!H2387&lt;&gt;"",'04A_국토부원자료'!I2387&lt;&gt;""),DATE(INT(VALUE(SUBSTITUTE('04A_국토부원자료'!H2387,",",""))/100),MOD(VALUE(SUBSTITUTE('04A_국토부원자료'!H2387,",","")),100),VALUE(SUBSTITUTE('04A_국토부원자료'!I2387,",",""))),""),"")</f>
        <v/>
      </c>
      <c r="G2386" s="42" t="str">
        <f>IFERROR(VALUE(SUBSTITUTE('04A_국토부원자료'!J2387,",","")),"")</f>
        <v/>
      </c>
      <c r="H2386" s="43" t="str">
        <f t="shared" si="74"/>
        <v/>
      </c>
      <c r="I2386" s="43" t="str">
        <f t="shared" si="75"/>
        <v/>
      </c>
      <c r="J2386" s="38" t="str">
        <f>IFERROR(VALUE(SUBSTITUTE('04A_국토부원자료'!K2387,",","")),"")</f>
        <v/>
      </c>
      <c r="K2386" s="38" t="str">
        <f>IFERROR(VALUE(SUBSTITUTE('04A_국토부원자료'!N2387,",","")),"")</f>
        <v/>
      </c>
      <c r="L2386" s="39">
        <f>IFERROR('04A_국토부원자료'!O2387,"")</f>
        <v>0</v>
      </c>
      <c r="M2386" s="39">
        <f>IFERROR('04A_국토부원자료'!Q2387,"")</f>
        <v>0</v>
      </c>
      <c r="N2386" s="38">
        <f>IF(B2386="","",IF('02_대상물건입력'!B5="",1,IF(ISNUMBER(SEARCH('02_대상물건입력'!B5,B2386)),1,0)))</f>
        <v>0</v>
      </c>
      <c r="O2386" s="38">
        <f>IF(B2386="","",IF('02_대상물건입력'!B6="",1,IF(ISNUMBER(SEARCH('02_대상물건입력'!B6,B2386)),1,0)))</f>
        <v>0</v>
      </c>
      <c r="P2386" s="38">
        <f>IF(L2386="","",IF('02_대상물건입력'!B15="",0,IF(ISNUMBER(SEARCH('02_대상물건입력'!B15,L2386)),1,0)))</f>
        <v>0</v>
      </c>
      <c r="Q2386" s="38">
        <f>IF(D2386="","",IF('02_대상물건입력'!B8="",0,IF(ISNUMBER(SEARCH('02_대상물건입력'!B8,D2386)),1,0)))</f>
        <v>0</v>
      </c>
      <c r="R2386" s="44" t="str">
        <f>IFERROR(ABS(E2386-'02_대상물건입력'!B11)/'02_대상물건입력'!B11,"")</f>
        <v/>
      </c>
      <c r="S2386" s="38" t="str">
        <f>IFERROR(ABS(J2386-'02_대상물건입력'!B10),"")</f>
        <v/>
      </c>
      <c r="T2386" s="38" t="str">
        <f>IFERROR(ABS('01_설정'!B4-F2386),"")</f>
        <v/>
      </c>
      <c r="U2386" s="38" t="str">
        <f>IFERROR(ABS(K2386-YEAR('02_대상물건입력'!B14)),"")</f>
        <v/>
      </c>
      <c r="V2386" s="38" t="str">
        <f>IF(B2386="","",IF(AND(E2386&gt;0,F2386&gt;0,H2386&gt;0,OR('04A_국토부원자료'!P2387="",'04A_국토부원자료'!P2387="-"),IF('01_설정'!B10=1,N2386=1,TRUE),R2386&lt;='01_설정'!B5,S2386&lt;='01_설정'!B6,T2386&lt;='01_설정'!B7,U2386&lt;='01_설정'!B8),"Y",""))</f>
        <v/>
      </c>
      <c r="W2386" s="40" t="str">
        <f>IF(V2386&lt;&gt;"Y","",MAX(0,(1-R2386/'01_설정'!B5))*'01_설정'!B14+MAX(0,(1-S2386/'01_설정'!B6))*'01_설정'!B15+MAX(0,(1-T2386/'01_설정'!B7))*'01_설정'!B16+MAX(0,(1-U2386/'01_설정'!B8))*'01_설정'!B17+O2386*'01_설정'!B11+Q2386*'01_설정'!B12+P2386*'01_설정'!B13)</f>
        <v/>
      </c>
      <c r="X2386" s="38" t="str">
        <f>IF(W2386="","",1+COUNTIFS($W$4:$W$3003,"&gt;"&amp;W2386)+COUNTIFS($W$4:W2386,W2386)-1)</f>
        <v/>
      </c>
    </row>
    <row r="2387" spans="1:24" ht="16.5">
      <c r="A2387" s="38" t="str">
        <f>IF('04A_국토부원자료'!A2388="","",ROW()-3)</f>
        <v/>
      </c>
      <c r="B2387" s="39">
        <f>IFERROR('04A_국토부원자료'!B2388,"")</f>
        <v>0</v>
      </c>
      <c r="C2387" s="39" t="str">
        <f>IF(B2387="","",IF('04A_국토부원자료'!C2388&lt;&gt;"",'04A_국토부원자료'!C2388,TRIM('04A_국토부원자료'!D2388&amp;IF('04A_국토부원자료'!E2388&lt;&gt;"","-"&amp;'04A_국토부원자료'!E2388,""))))</f>
        <v/>
      </c>
      <c r="D2387" s="39">
        <f>IFERROR('04A_국토부원자료'!F2388,"")</f>
        <v>0</v>
      </c>
      <c r="E2387" s="40" t="str">
        <f>IFERROR(VALUE(SUBSTITUTE('04A_국토부원자료'!G2388,",","")),"")</f>
        <v/>
      </c>
      <c r="F2387" s="41" t="str">
        <f>IFERROR(IF(AND('04A_국토부원자료'!H2388&lt;&gt;"",'04A_국토부원자료'!I2388&lt;&gt;""),DATE(INT(VALUE(SUBSTITUTE('04A_국토부원자료'!H2388,",",""))/100),MOD(VALUE(SUBSTITUTE('04A_국토부원자료'!H2388,",","")),100),VALUE(SUBSTITUTE('04A_국토부원자료'!I2388,",",""))),""),"")</f>
        <v/>
      </c>
      <c r="G2387" s="42" t="str">
        <f>IFERROR(VALUE(SUBSTITUTE('04A_국토부원자료'!J2388,",","")),"")</f>
        <v/>
      </c>
      <c r="H2387" s="43" t="str">
        <f t="shared" si="74"/>
        <v/>
      </c>
      <c r="I2387" s="43" t="str">
        <f t="shared" si="75"/>
        <v/>
      </c>
      <c r="J2387" s="38" t="str">
        <f>IFERROR(VALUE(SUBSTITUTE('04A_국토부원자료'!K2388,",","")),"")</f>
        <v/>
      </c>
      <c r="K2387" s="38" t="str">
        <f>IFERROR(VALUE(SUBSTITUTE('04A_국토부원자료'!N2388,",","")),"")</f>
        <v/>
      </c>
      <c r="L2387" s="39">
        <f>IFERROR('04A_국토부원자료'!O2388,"")</f>
        <v>0</v>
      </c>
      <c r="M2387" s="39">
        <f>IFERROR('04A_국토부원자료'!Q2388,"")</f>
        <v>0</v>
      </c>
      <c r="N2387" s="38">
        <f>IF(B2387="","",IF('02_대상물건입력'!B5="",1,IF(ISNUMBER(SEARCH('02_대상물건입력'!B5,B2387)),1,0)))</f>
        <v>0</v>
      </c>
      <c r="O2387" s="38">
        <f>IF(B2387="","",IF('02_대상물건입력'!B6="",1,IF(ISNUMBER(SEARCH('02_대상물건입력'!B6,B2387)),1,0)))</f>
        <v>0</v>
      </c>
      <c r="P2387" s="38">
        <f>IF(L2387="","",IF('02_대상물건입력'!B15="",0,IF(ISNUMBER(SEARCH('02_대상물건입력'!B15,L2387)),1,0)))</f>
        <v>0</v>
      </c>
      <c r="Q2387" s="38">
        <f>IF(D2387="","",IF('02_대상물건입력'!B8="",0,IF(ISNUMBER(SEARCH('02_대상물건입력'!B8,D2387)),1,0)))</f>
        <v>0</v>
      </c>
      <c r="R2387" s="44" t="str">
        <f>IFERROR(ABS(E2387-'02_대상물건입력'!B11)/'02_대상물건입력'!B11,"")</f>
        <v/>
      </c>
      <c r="S2387" s="38" t="str">
        <f>IFERROR(ABS(J2387-'02_대상물건입력'!B10),"")</f>
        <v/>
      </c>
      <c r="T2387" s="38" t="str">
        <f>IFERROR(ABS('01_설정'!B4-F2387),"")</f>
        <v/>
      </c>
      <c r="U2387" s="38" t="str">
        <f>IFERROR(ABS(K2387-YEAR('02_대상물건입력'!B14)),"")</f>
        <v/>
      </c>
      <c r="V2387" s="38" t="str">
        <f>IF(B2387="","",IF(AND(E2387&gt;0,F2387&gt;0,H2387&gt;0,OR('04A_국토부원자료'!P2388="",'04A_국토부원자료'!P2388="-"),IF('01_설정'!B10=1,N2387=1,TRUE),R2387&lt;='01_설정'!B5,S2387&lt;='01_설정'!B6,T2387&lt;='01_설정'!B7,U2387&lt;='01_설정'!B8),"Y",""))</f>
        <v/>
      </c>
      <c r="W2387" s="40" t="str">
        <f>IF(V2387&lt;&gt;"Y","",MAX(0,(1-R2387/'01_설정'!B5))*'01_설정'!B14+MAX(0,(1-S2387/'01_설정'!B6))*'01_설정'!B15+MAX(0,(1-T2387/'01_설정'!B7))*'01_설정'!B16+MAX(0,(1-U2387/'01_설정'!B8))*'01_설정'!B17+O2387*'01_설정'!B11+Q2387*'01_설정'!B12+P2387*'01_설정'!B13)</f>
        <v/>
      </c>
      <c r="X2387" s="38" t="str">
        <f>IF(W2387="","",1+COUNTIFS($W$4:$W$3003,"&gt;"&amp;W2387)+COUNTIFS($W$4:W2387,W2387)-1)</f>
        <v/>
      </c>
    </row>
    <row r="2388" spans="1:24" ht="16.5">
      <c r="A2388" s="38" t="str">
        <f>IF('04A_국토부원자료'!A2389="","",ROW()-3)</f>
        <v/>
      </c>
      <c r="B2388" s="39">
        <f>IFERROR('04A_국토부원자료'!B2389,"")</f>
        <v>0</v>
      </c>
      <c r="C2388" s="39" t="str">
        <f>IF(B2388="","",IF('04A_국토부원자료'!C2389&lt;&gt;"",'04A_국토부원자료'!C2389,TRIM('04A_국토부원자료'!D2389&amp;IF('04A_국토부원자료'!E2389&lt;&gt;"","-"&amp;'04A_국토부원자료'!E2389,""))))</f>
        <v/>
      </c>
      <c r="D2388" s="39">
        <f>IFERROR('04A_국토부원자료'!F2389,"")</f>
        <v>0</v>
      </c>
      <c r="E2388" s="40" t="str">
        <f>IFERROR(VALUE(SUBSTITUTE('04A_국토부원자료'!G2389,",","")),"")</f>
        <v/>
      </c>
      <c r="F2388" s="41" t="str">
        <f>IFERROR(IF(AND('04A_국토부원자료'!H2389&lt;&gt;"",'04A_국토부원자료'!I2389&lt;&gt;""),DATE(INT(VALUE(SUBSTITUTE('04A_국토부원자료'!H2389,",",""))/100),MOD(VALUE(SUBSTITUTE('04A_국토부원자료'!H2389,",","")),100),VALUE(SUBSTITUTE('04A_국토부원자료'!I2389,",",""))),""),"")</f>
        <v/>
      </c>
      <c r="G2388" s="42" t="str">
        <f>IFERROR(VALUE(SUBSTITUTE('04A_국토부원자료'!J2389,",","")),"")</f>
        <v/>
      </c>
      <c r="H2388" s="43" t="str">
        <f t="shared" si="74"/>
        <v/>
      </c>
      <c r="I2388" s="43" t="str">
        <f t="shared" si="75"/>
        <v/>
      </c>
      <c r="J2388" s="38" t="str">
        <f>IFERROR(VALUE(SUBSTITUTE('04A_국토부원자료'!K2389,",","")),"")</f>
        <v/>
      </c>
      <c r="K2388" s="38" t="str">
        <f>IFERROR(VALUE(SUBSTITUTE('04A_국토부원자료'!N2389,",","")),"")</f>
        <v/>
      </c>
      <c r="L2388" s="39">
        <f>IFERROR('04A_국토부원자료'!O2389,"")</f>
        <v>0</v>
      </c>
      <c r="M2388" s="39">
        <f>IFERROR('04A_국토부원자료'!Q2389,"")</f>
        <v>0</v>
      </c>
      <c r="N2388" s="38">
        <f>IF(B2388="","",IF('02_대상물건입력'!B5="",1,IF(ISNUMBER(SEARCH('02_대상물건입력'!B5,B2388)),1,0)))</f>
        <v>0</v>
      </c>
      <c r="O2388" s="38">
        <f>IF(B2388="","",IF('02_대상물건입력'!B6="",1,IF(ISNUMBER(SEARCH('02_대상물건입력'!B6,B2388)),1,0)))</f>
        <v>0</v>
      </c>
      <c r="P2388" s="38">
        <f>IF(L2388="","",IF('02_대상물건입력'!B15="",0,IF(ISNUMBER(SEARCH('02_대상물건입력'!B15,L2388)),1,0)))</f>
        <v>0</v>
      </c>
      <c r="Q2388" s="38">
        <f>IF(D2388="","",IF('02_대상물건입력'!B8="",0,IF(ISNUMBER(SEARCH('02_대상물건입력'!B8,D2388)),1,0)))</f>
        <v>0</v>
      </c>
      <c r="R2388" s="44" t="str">
        <f>IFERROR(ABS(E2388-'02_대상물건입력'!B11)/'02_대상물건입력'!B11,"")</f>
        <v/>
      </c>
      <c r="S2388" s="38" t="str">
        <f>IFERROR(ABS(J2388-'02_대상물건입력'!B10),"")</f>
        <v/>
      </c>
      <c r="T2388" s="38" t="str">
        <f>IFERROR(ABS('01_설정'!B4-F2388),"")</f>
        <v/>
      </c>
      <c r="U2388" s="38" t="str">
        <f>IFERROR(ABS(K2388-YEAR('02_대상물건입력'!B14)),"")</f>
        <v/>
      </c>
      <c r="V2388" s="38" t="str">
        <f>IF(B2388="","",IF(AND(E2388&gt;0,F2388&gt;0,H2388&gt;0,OR('04A_국토부원자료'!P2389="",'04A_국토부원자료'!P2389="-"),IF('01_설정'!B10=1,N2388=1,TRUE),R2388&lt;='01_설정'!B5,S2388&lt;='01_설정'!B6,T2388&lt;='01_설정'!B7,U2388&lt;='01_설정'!B8),"Y",""))</f>
        <v/>
      </c>
      <c r="W2388" s="40" t="str">
        <f>IF(V2388&lt;&gt;"Y","",MAX(0,(1-R2388/'01_설정'!B5))*'01_설정'!B14+MAX(0,(1-S2388/'01_설정'!B6))*'01_설정'!B15+MAX(0,(1-T2388/'01_설정'!B7))*'01_설정'!B16+MAX(0,(1-U2388/'01_설정'!B8))*'01_설정'!B17+O2388*'01_설정'!B11+Q2388*'01_설정'!B12+P2388*'01_설정'!B13)</f>
        <v/>
      </c>
      <c r="X2388" s="38" t="str">
        <f>IF(W2388="","",1+COUNTIFS($W$4:$W$3003,"&gt;"&amp;W2388)+COUNTIFS($W$4:W2388,W2388)-1)</f>
        <v/>
      </c>
    </row>
    <row r="2389" spans="1:24" ht="16.5">
      <c r="A2389" s="38" t="str">
        <f>IF('04A_국토부원자료'!A2390="","",ROW()-3)</f>
        <v/>
      </c>
      <c r="B2389" s="39">
        <f>IFERROR('04A_국토부원자료'!B2390,"")</f>
        <v>0</v>
      </c>
      <c r="C2389" s="39" t="str">
        <f>IF(B2389="","",IF('04A_국토부원자료'!C2390&lt;&gt;"",'04A_국토부원자료'!C2390,TRIM('04A_국토부원자료'!D2390&amp;IF('04A_국토부원자료'!E2390&lt;&gt;"","-"&amp;'04A_국토부원자료'!E2390,""))))</f>
        <v/>
      </c>
      <c r="D2389" s="39">
        <f>IFERROR('04A_국토부원자료'!F2390,"")</f>
        <v>0</v>
      </c>
      <c r="E2389" s="40" t="str">
        <f>IFERROR(VALUE(SUBSTITUTE('04A_국토부원자료'!G2390,",","")),"")</f>
        <v/>
      </c>
      <c r="F2389" s="41" t="str">
        <f>IFERROR(IF(AND('04A_국토부원자료'!H2390&lt;&gt;"",'04A_국토부원자료'!I2390&lt;&gt;""),DATE(INT(VALUE(SUBSTITUTE('04A_국토부원자료'!H2390,",",""))/100),MOD(VALUE(SUBSTITUTE('04A_국토부원자료'!H2390,",","")),100),VALUE(SUBSTITUTE('04A_국토부원자료'!I2390,",",""))),""),"")</f>
        <v/>
      </c>
      <c r="G2389" s="42" t="str">
        <f>IFERROR(VALUE(SUBSTITUTE('04A_국토부원자료'!J2390,",","")),"")</f>
        <v/>
      </c>
      <c r="H2389" s="43" t="str">
        <f t="shared" si="74"/>
        <v/>
      </c>
      <c r="I2389" s="43" t="str">
        <f t="shared" si="75"/>
        <v/>
      </c>
      <c r="J2389" s="38" t="str">
        <f>IFERROR(VALUE(SUBSTITUTE('04A_국토부원자료'!K2390,",","")),"")</f>
        <v/>
      </c>
      <c r="K2389" s="38" t="str">
        <f>IFERROR(VALUE(SUBSTITUTE('04A_국토부원자료'!N2390,",","")),"")</f>
        <v/>
      </c>
      <c r="L2389" s="39">
        <f>IFERROR('04A_국토부원자료'!O2390,"")</f>
        <v>0</v>
      </c>
      <c r="M2389" s="39">
        <f>IFERROR('04A_국토부원자료'!Q2390,"")</f>
        <v>0</v>
      </c>
      <c r="N2389" s="38">
        <f>IF(B2389="","",IF('02_대상물건입력'!B5="",1,IF(ISNUMBER(SEARCH('02_대상물건입력'!B5,B2389)),1,0)))</f>
        <v>0</v>
      </c>
      <c r="O2389" s="38">
        <f>IF(B2389="","",IF('02_대상물건입력'!B6="",1,IF(ISNUMBER(SEARCH('02_대상물건입력'!B6,B2389)),1,0)))</f>
        <v>0</v>
      </c>
      <c r="P2389" s="38">
        <f>IF(L2389="","",IF('02_대상물건입력'!B15="",0,IF(ISNUMBER(SEARCH('02_대상물건입력'!B15,L2389)),1,0)))</f>
        <v>0</v>
      </c>
      <c r="Q2389" s="38">
        <f>IF(D2389="","",IF('02_대상물건입력'!B8="",0,IF(ISNUMBER(SEARCH('02_대상물건입력'!B8,D2389)),1,0)))</f>
        <v>0</v>
      </c>
      <c r="R2389" s="44" t="str">
        <f>IFERROR(ABS(E2389-'02_대상물건입력'!B11)/'02_대상물건입력'!B11,"")</f>
        <v/>
      </c>
      <c r="S2389" s="38" t="str">
        <f>IFERROR(ABS(J2389-'02_대상물건입력'!B10),"")</f>
        <v/>
      </c>
      <c r="T2389" s="38" t="str">
        <f>IFERROR(ABS('01_설정'!B4-F2389),"")</f>
        <v/>
      </c>
      <c r="U2389" s="38" t="str">
        <f>IFERROR(ABS(K2389-YEAR('02_대상물건입력'!B14)),"")</f>
        <v/>
      </c>
      <c r="V2389" s="38" t="str">
        <f>IF(B2389="","",IF(AND(E2389&gt;0,F2389&gt;0,H2389&gt;0,OR('04A_국토부원자료'!P2390="",'04A_국토부원자료'!P2390="-"),IF('01_설정'!B10=1,N2389=1,TRUE),R2389&lt;='01_설정'!B5,S2389&lt;='01_설정'!B6,T2389&lt;='01_설정'!B7,U2389&lt;='01_설정'!B8),"Y",""))</f>
        <v/>
      </c>
      <c r="W2389" s="40" t="str">
        <f>IF(V2389&lt;&gt;"Y","",MAX(0,(1-R2389/'01_설정'!B5))*'01_설정'!B14+MAX(0,(1-S2389/'01_설정'!B6))*'01_설정'!B15+MAX(0,(1-T2389/'01_설정'!B7))*'01_설정'!B16+MAX(0,(1-U2389/'01_설정'!B8))*'01_설정'!B17+O2389*'01_설정'!B11+Q2389*'01_설정'!B12+P2389*'01_설정'!B13)</f>
        <v/>
      </c>
      <c r="X2389" s="38" t="str">
        <f>IF(W2389="","",1+COUNTIFS($W$4:$W$3003,"&gt;"&amp;W2389)+COUNTIFS($W$4:W2389,W2389)-1)</f>
        <v/>
      </c>
    </row>
    <row r="2390" spans="1:24" ht="16.5">
      <c r="A2390" s="38" t="str">
        <f>IF('04A_국토부원자료'!A2391="","",ROW()-3)</f>
        <v/>
      </c>
      <c r="B2390" s="39">
        <f>IFERROR('04A_국토부원자료'!B2391,"")</f>
        <v>0</v>
      </c>
      <c r="C2390" s="39" t="str">
        <f>IF(B2390="","",IF('04A_국토부원자료'!C2391&lt;&gt;"",'04A_국토부원자료'!C2391,TRIM('04A_국토부원자료'!D2391&amp;IF('04A_국토부원자료'!E2391&lt;&gt;"","-"&amp;'04A_국토부원자료'!E2391,""))))</f>
        <v/>
      </c>
      <c r="D2390" s="39">
        <f>IFERROR('04A_국토부원자료'!F2391,"")</f>
        <v>0</v>
      </c>
      <c r="E2390" s="40" t="str">
        <f>IFERROR(VALUE(SUBSTITUTE('04A_국토부원자료'!G2391,",","")),"")</f>
        <v/>
      </c>
      <c r="F2390" s="41" t="str">
        <f>IFERROR(IF(AND('04A_국토부원자료'!H2391&lt;&gt;"",'04A_국토부원자료'!I2391&lt;&gt;""),DATE(INT(VALUE(SUBSTITUTE('04A_국토부원자료'!H2391,",",""))/100),MOD(VALUE(SUBSTITUTE('04A_국토부원자료'!H2391,",","")),100),VALUE(SUBSTITUTE('04A_국토부원자료'!I2391,",",""))),""),"")</f>
        <v/>
      </c>
      <c r="G2390" s="42" t="str">
        <f>IFERROR(VALUE(SUBSTITUTE('04A_국토부원자료'!J2391,",","")),"")</f>
        <v/>
      </c>
      <c r="H2390" s="43" t="str">
        <f t="shared" si="74"/>
        <v/>
      </c>
      <c r="I2390" s="43" t="str">
        <f t="shared" si="75"/>
        <v/>
      </c>
      <c r="J2390" s="38" t="str">
        <f>IFERROR(VALUE(SUBSTITUTE('04A_국토부원자료'!K2391,",","")),"")</f>
        <v/>
      </c>
      <c r="K2390" s="38" t="str">
        <f>IFERROR(VALUE(SUBSTITUTE('04A_국토부원자료'!N2391,",","")),"")</f>
        <v/>
      </c>
      <c r="L2390" s="39">
        <f>IFERROR('04A_국토부원자료'!O2391,"")</f>
        <v>0</v>
      </c>
      <c r="M2390" s="39">
        <f>IFERROR('04A_국토부원자료'!Q2391,"")</f>
        <v>0</v>
      </c>
      <c r="N2390" s="38">
        <f>IF(B2390="","",IF('02_대상물건입력'!B5="",1,IF(ISNUMBER(SEARCH('02_대상물건입력'!B5,B2390)),1,0)))</f>
        <v>0</v>
      </c>
      <c r="O2390" s="38">
        <f>IF(B2390="","",IF('02_대상물건입력'!B6="",1,IF(ISNUMBER(SEARCH('02_대상물건입력'!B6,B2390)),1,0)))</f>
        <v>0</v>
      </c>
      <c r="P2390" s="38">
        <f>IF(L2390="","",IF('02_대상물건입력'!B15="",0,IF(ISNUMBER(SEARCH('02_대상물건입력'!B15,L2390)),1,0)))</f>
        <v>0</v>
      </c>
      <c r="Q2390" s="38">
        <f>IF(D2390="","",IF('02_대상물건입력'!B8="",0,IF(ISNUMBER(SEARCH('02_대상물건입력'!B8,D2390)),1,0)))</f>
        <v>0</v>
      </c>
      <c r="R2390" s="44" t="str">
        <f>IFERROR(ABS(E2390-'02_대상물건입력'!B11)/'02_대상물건입력'!B11,"")</f>
        <v/>
      </c>
      <c r="S2390" s="38" t="str">
        <f>IFERROR(ABS(J2390-'02_대상물건입력'!B10),"")</f>
        <v/>
      </c>
      <c r="T2390" s="38" t="str">
        <f>IFERROR(ABS('01_설정'!B4-F2390),"")</f>
        <v/>
      </c>
      <c r="U2390" s="38" t="str">
        <f>IFERROR(ABS(K2390-YEAR('02_대상물건입력'!B14)),"")</f>
        <v/>
      </c>
      <c r="V2390" s="38" t="str">
        <f>IF(B2390="","",IF(AND(E2390&gt;0,F2390&gt;0,H2390&gt;0,OR('04A_국토부원자료'!P2391="",'04A_국토부원자료'!P2391="-"),IF('01_설정'!B10=1,N2390=1,TRUE),R2390&lt;='01_설정'!B5,S2390&lt;='01_설정'!B6,T2390&lt;='01_설정'!B7,U2390&lt;='01_설정'!B8),"Y",""))</f>
        <v/>
      </c>
      <c r="W2390" s="40" t="str">
        <f>IF(V2390&lt;&gt;"Y","",MAX(0,(1-R2390/'01_설정'!B5))*'01_설정'!B14+MAX(0,(1-S2390/'01_설정'!B6))*'01_설정'!B15+MAX(0,(1-T2390/'01_설정'!B7))*'01_설정'!B16+MAX(0,(1-U2390/'01_설정'!B8))*'01_설정'!B17+O2390*'01_설정'!B11+Q2390*'01_설정'!B12+P2390*'01_설정'!B13)</f>
        <v/>
      </c>
      <c r="X2390" s="38" t="str">
        <f>IF(W2390="","",1+COUNTIFS($W$4:$W$3003,"&gt;"&amp;W2390)+COUNTIFS($W$4:W2390,W2390)-1)</f>
        <v/>
      </c>
    </row>
    <row r="2391" spans="1:24" ht="16.5">
      <c r="A2391" s="38" t="str">
        <f>IF('04A_국토부원자료'!A2392="","",ROW()-3)</f>
        <v/>
      </c>
      <c r="B2391" s="39">
        <f>IFERROR('04A_국토부원자료'!B2392,"")</f>
        <v>0</v>
      </c>
      <c r="C2391" s="39" t="str">
        <f>IF(B2391="","",IF('04A_국토부원자료'!C2392&lt;&gt;"",'04A_국토부원자료'!C2392,TRIM('04A_국토부원자료'!D2392&amp;IF('04A_국토부원자료'!E2392&lt;&gt;"","-"&amp;'04A_국토부원자료'!E2392,""))))</f>
        <v/>
      </c>
      <c r="D2391" s="39">
        <f>IFERROR('04A_국토부원자료'!F2392,"")</f>
        <v>0</v>
      </c>
      <c r="E2391" s="40" t="str">
        <f>IFERROR(VALUE(SUBSTITUTE('04A_국토부원자료'!G2392,",","")),"")</f>
        <v/>
      </c>
      <c r="F2391" s="41" t="str">
        <f>IFERROR(IF(AND('04A_국토부원자료'!H2392&lt;&gt;"",'04A_국토부원자료'!I2392&lt;&gt;""),DATE(INT(VALUE(SUBSTITUTE('04A_국토부원자료'!H2392,",",""))/100),MOD(VALUE(SUBSTITUTE('04A_국토부원자료'!H2392,",","")),100),VALUE(SUBSTITUTE('04A_국토부원자료'!I2392,",",""))),""),"")</f>
        <v/>
      </c>
      <c r="G2391" s="42" t="str">
        <f>IFERROR(VALUE(SUBSTITUTE('04A_국토부원자료'!J2392,",","")),"")</f>
        <v/>
      </c>
      <c r="H2391" s="43" t="str">
        <f t="shared" si="74"/>
        <v/>
      </c>
      <c r="I2391" s="43" t="str">
        <f t="shared" si="75"/>
        <v/>
      </c>
      <c r="J2391" s="38" t="str">
        <f>IFERROR(VALUE(SUBSTITUTE('04A_국토부원자료'!K2392,",","")),"")</f>
        <v/>
      </c>
      <c r="K2391" s="38" t="str">
        <f>IFERROR(VALUE(SUBSTITUTE('04A_국토부원자료'!N2392,",","")),"")</f>
        <v/>
      </c>
      <c r="L2391" s="39">
        <f>IFERROR('04A_국토부원자료'!O2392,"")</f>
        <v>0</v>
      </c>
      <c r="M2391" s="39">
        <f>IFERROR('04A_국토부원자료'!Q2392,"")</f>
        <v>0</v>
      </c>
      <c r="N2391" s="38">
        <f>IF(B2391="","",IF('02_대상물건입력'!B5="",1,IF(ISNUMBER(SEARCH('02_대상물건입력'!B5,B2391)),1,0)))</f>
        <v>0</v>
      </c>
      <c r="O2391" s="38">
        <f>IF(B2391="","",IF('02_대상물건입력'!B6="",1,IF(ISNUMBER(SEARCH('02_대상물건입력'!B6,B2391)),1,0)))</f>
        <v>0</v>
      </c>
      <c r="P2391" s="38">
        <f>IF(L2391="","",IF('02_대상물건입력'!B15="",0,IF(ISNUMBER(SEARCH('02_대상물건입력'!B15,L2391)),1,0)))</f>
        <v>0</v>
      </c>
      <c r="Q2391" s="38">
        <f>IF(D2391="","",IF('02_대상물건입력'!B8="",0,IF(ISNUMBER(SEARCH('02_대상물건입력'!B8,D2391)),1,0)))</f>
        <v>0</v>
      </c>
      <c r="R2391" s="44" t="str">
        <f>IFERROR(ABS(E2391-'02_대상물건입력'!B11)/'02_대상물건입력'!B11,"")</f>
        <v/>
      </c>
      <c r="S2391" s="38" t="str">
        <f>IFERROR(ABS(J2391-'02_대상물건입력'!B10),"")</f>
        <v/>
      </c>
      <c r="T2391" s="38" t="str">
        <f>IFERROR(ABS('01_설정'!B4-F2391),"")</f>
        <v/>
      </c>
      <c r="U2391" s="38" t="str">
        <f>IFERROR(ABS(K2391-YEAR('02_대상물건입력'!B14)),"")</f>
        <v/>
      </c>
      <c r="V2391" s="38" t="str">
        <f>IF(B2391="","",IF(AND(E2391&gt;0,F2391&gt;0,H2391&gt;0,OR('04A_국토부원자료'!P2392="",'04A_국토부원자료'!P2392="-"),IF('01_설정'!B10=1,N2391=1,TRUE),R2391&lt;='01_설정'!B5,S2391&lt;='01_설정'!B6,T2391&lt;='01_설정'!B7,U2391&lt;='01_설정'!B8),"Y",""))</f>
        <v/>
      </c>
      <c r="W2391" s="40" t="str">
        <f>IF(V2391&lt;&gt;"Y","",MAX(0,(1-R2391/'01_설정'!B5))*'01_설정'!B14+MAX(0,(1-S2391/'01_설정'!B6))*'01_설정'!B15+MAX(0,(1-T2391/'01_설정'!B7))*'01_설정'!B16+MAX(0,(1-U2391/'01_설정'!B8))*'01_설정'!B17+O2391*'01_설정'!B11+Q2391*'01_설정'!B12+P2391*'01_설정'!B13)</f>
        <v/>
      </c>
      <c r="X2391" s="38" t="str">
        <f>IF(W2391="","",1+COUNTIFS($W$4:$W$3003,"&gt;"&amp;W2391)+COUNTIFS($W$4:W2391,W2391)-1)</f>
        <v/>
      </c>
    </row>
    <row r="2392" spans="1:24" ht="16.5">
      <c r="A2392" s="38" t="str">
        <f>IF('04A_국토부원자료'!A2393="","",ROW()-3)</f>
        <v/>
      </c>
      <c r="B2392" s="39">
        <f>IFERROR('04A_국토부원자료'!B2393,"")</f>
        <v>0</v>
      </c>
      <c r="C2392" s="39" t="str">
        <f>IF(B2392="","",IF('04A_국토부원자료'!C2393&lt;&gt;"",'04A_국토부원자료'!C2393,TRIM('04A_국토부원자료'!D2393&amp;IF('04A_국토부원자료'!E2393&lt;&gt;"","-"&amp;'04A_국토부원자료'!E2393,""))))</f>
        <v/>
      </c>
      <c r="D2392" s="39">
        <f>IFERROR('04A_국토부원자료'!F2393,"")</f>
        <v>0</v>
      </c>
      <c r="E2392" s="40" t="str">
        <f>IFERROR(VALUE(SUBSTITUTE('04A_국토부원자료'!G2393,",","")),"")</f>
        <v/>
      </c>
      <c r="F2392" s="41" t="str">
        <f>IFERROR(IF(AND('04A_국토부원자료'!H2393&lt;&gt;"",'04A_국토부원자료'!I2393&lt;&gt;""),DATE(INT(VALUE(SUBSTITUTE('04A_국토부원자료'!H2393,",",""))/100),MOD(VALUE(SUBSTITUTE('04A_국토부원자료'!H2393,",","")),100),VALUE(SUBSTITUTE('04A_국토부원자료'!I2393,",",""))),""),"")</f>
        <v/>
      </c>
      <c r="G2392" s="42" t="str">
        <f>IFERROR(VALUE(SUBSTITUTE('04A_국토부원자료'!J2393,",","")),"")</f>
        <v/>
      </c>
      <c r="H2392" s="43" t="str">
        <f t="shared" si="74"/>
        <v/>
      </c>
      <c r="I2392" s="43" t="str">
        <f t="shared" si="75"/>
        <v/>
      </c>
      <c r="J2392" s="38" t="str">
        <f>IFERROR(VALUE(SUBSTITUTE('04A_국토부원자료'!K2393,",","")),"")</f>
        <v/>
      </c>
      <c r="K2392" s="38" t="str">
        <f>IFERROR(VALUE(SUBSTITUTE('04A_국토부원자료'!N2393,",","")),"")</f>
        <v/>
      </c>
      <c r="L2392" s="39">
        <f>IFERROR('04A_국토부원자료'!O2393,"")</f>
        <v>0</v>
      </c>
      <c r="M2392" s="39">
        <f>IFERROR('04A_국토부원자료'!Q2393,"")</f>
        <v>0</v>
      </c>
      <c r="N2392" s="38">
        <f>IF(B2392="","",IF('02_대상물건입력'!B5="",1,IF(ISNUMBER(SEARCH('02_대상물건입력'!B5,B2392)),1,0)))</f>
        <v>0</v>
      </c>
      <c r="O2392" s="38">
        <f>IF(B2392="","",IF('02_대상물건입력'!B6="",1,IF(ISNUMBER(SEARCH('02_대상물건입력'!B6,B2392)),1,0)))</f>
        <v>0</v>
      </c>
      <c r="P2392" s="38">
        <f>IF(L2392="","",IF('02_대상물건입력'!B15="",0,IF(ISNUMBER(SEARCH('02_대상물건입력'!B15,L2392)),1,0)))</f>
        <v>0</v>
      </c>
      <c r="Q2392" s="38">
        <f>IF(D2392="","",IF('02_대상물건입력'!B8="",0,IF(ISNUMBER(SEARCH('02_대상물건입력'!B8,D2392)),1,0)))</f>
        <v>0</v>
      </c>
      <c r="R2392" s="44" t="str">
        <f>IFERROR(ABS(E2392-'02_대상물건입력'!B11)/'02_대상물건입력'!B11,"")</f>
        <v/>
      </c>
      <c r="S2392" s="38" t="str">
        <f>IFERROR(ABS(J2392-'02_대상물건입력'!B10),"")</f>
        <v/>
      </c>
      <c r="T2392" s="38" t="str">
        <f>IFERROR(ABS('01_설정'!B4-F2392),"")</f>
        <v/>
      </c>
      <c r="U2392" s="38" t="str">
        <f>IFERROR(ABS(K2392-YEAR('02_대상물건입력'!B14)),"")</f>
        <v/>
      </c>
      <c r="V2392" s="38" t="str">
        <f>IF(B2392="","",IF(AND(E2392&gt;0,F2392&gt;0,H2392&gt;0,OR('04A_국토부원자료'!P2393="",'04A_국토부원자료'!P2393="-"),IF('01_설정'!B10=1,N2392=1,TRUE),R2392&lt;='01_설정'!B5,S2392&lt;='01_설정'!B6,T2392&lt;='01_설정'!B7,U2392&lt;='01_설정'!B8),"Y",""))</f>
        <v/>
      </c>
      <c r="W2392" s="40" t="str">
        <f>IF(V2392&lt;&gt;"Y","",MAX(0,(1-R2392/'01_설정'!B5))*'01_설정'!B14+MAX(0,(1-S2392/'01_설정'!B6))*'01_설정'!B15+MAX(0,(1-T2392/'01_설정'!B7))*'01_설정'!B16+MAX(0,(1-U2392/'01_설정'!B8))*'01_설정'!B17+O2392*'01_설정'!B11+Q2392*'01_설정'!B12+P2392*'01_설정'!B13)</f>
        <v/>
      </c>
      <c r="X2392" s="38" t="str">
        <f>IF(W2392="","",1+COUNTIFS($W$4:$W$3003,"&gt;"&amp;W2392)+COUNTIFS($W$4:W2392,W2392)-1)</f>
        <v/>
      </c>
    </row>
    <row r="2393" spans="1:24" ht="16.5">
      <c r="A2393" s="38" t="str">
        <f>IF('04A_국토부원자료'!A2394="","",ROW()-3)</f>
        <v/>
      </c>
      <c r="B2393" s="39">
        <f>IFERROR('04A_국토부원자료'!B2394,"")</f>
        <v>0</v>
      </c>
      <c r="C2393" s="39" t="str">
        <f>IF(B2393="","",IF('04A_국토부원자료'!C2394&lt;&gt;"",'04A_국토부원자료'!C2394,TRIM('04A_국토부원자료'!D2394&amp;IF('04A_국토부원자료'!E2394&lt;&gt;"","-"&amp;'04A_국토부원자료'!E2394,""))))</f>
        <v/>
      </c>
      <c r="D2393" s="39">
        <f>IFERROR('04A_국토부원자료'!F2394,"")</f>
        <v>0</v>
      </c>
      <c r="E2393" s="40" t="str">
        <f>IFERROR(VALUE(SUBSTITUTE('04A_국토부원자료'!G2394,",","")),"")</f>
        <v/>
      </c>
      <c r="F2393" s="41" t="str">
        <f>IFERROR(IF(AND('04A_국토부원자료'!H2394&lt;&gt;"",'04A_국토부원자료'!I2394&lt;&gt;""),DATE(INT(VALUE(SUBSTITUTE('04A_국토부원자료'!H2394,",",""))/100),MOD(VALUE(SUBSTITUTE('04A_국토부원자료'!H2394,",","")),100),VALUE(SUBSTITUTE('04A_국토부원자료'!I2394,",",""))),""),"")</f>
        <v/>
      </c>
      <c r="G2393" s="42" t="str">
        <f>IFERROR(VALUE(SUBSTITUTE('04A_국토부원자료'!J2394,",","")),"")</f>
        <v/>
      </c>
      <c r="H2393" s="43" t="str">
        <f t="shared" si="74"/>
        <v/>
      </c>
      <c r="I2393" s="43" t="str">
        <f t="shared" si="75"/>
        <v/>
      </c>
      <c r="J2393" s="38" t="str">
        <f>IFERROR(VALUE(SUBSTITUTE('04A_국토부원자료'!K2394,",","")),"")</f>
        <v/>
      </c>
      <c r="K2393" s="38" t="str">
        <f>IFERROR(VALUE(SUBSTITUTE('04A_국토부원자료'!N2394,",","")),"")</f>
        <v/>
      </c>
      <c r="L2393" s="39">
        <f>IFERROR('04A_국토부원자료'!O2394,"")</f>
        <v>0</v>
      </c>
      <c r="M2393" s="39">
        <f>IFERROR('04A_국토부원자료'!Q2394,"")</f>
        <v>0</v>
      </c>
      <c r="N2393" s="38">
        <f>IF(B2393="","",IF('02_대상물건입력'!B5="",1,IF(ISNUMBER(SEARCH('02_대상물건입력'!B5,B2393)),1,0)))</f>
        <v>0</v>
      </c>
      <c r="O2393" s="38">
        <f>IF(B2393="","",IF('02_대상물건입력'!B6="",1,IF(ISNUMBER(SEARCH('02_대상물건입력'!B6,B2393)),1,0)))</f>
        <v>0</v>
      </c>
      <c r="P2393" s="38">
        <f>IF(L2393="","",IF('02_대상물건입력'!B15="",0,IF(ISNUMBER(SEARCH('02_대상물건입력'!B15,L2393)),1,0)))</f>
        <v>0</v>
      </c>
      <c r="Q2393" s="38">
        <f>IF(D2393="","",IF('02_대상물건입력'!B8="",0,IF(ISNUMBER(SEARCH('02_대상물건입력'!B8,D2393)),1,0)))</f>
        <v>0</v>
      </c>
      <c r="R2393" s="44" t="str">
        <f>IFERROR(ABS(E2393-'02_대상물건입력'!B11)/'02_대상물건입력'!B11,"")</f>
        <v/>
      </c>
      <c r="S2393" s="38" t="str">
        <f>IFERROR(ABS(J2393-'02_대상물건입력'!B10),"")</f>
        <v/>
      </c>
      <c r="T2393" s="38" t="str">
        <f>IFERROR(ABS('01_설정'!B4-F2393),"")</f>
        <v/>
      </c>
      <c r="U2393" s="38" t="str">
        <f>IFERROR(ABS(K2393-YEAR('02_대상물건입력'!B14)),"")</f>
        <v/>
      </c>
      <c r="V2393" s="38" t="str">
        <f>IF(B2393="","",IF(AND(E2393&gt;0,F2393&gt;0,H2393&gt;0,OR('04A_국토부원자료'!P2394="",'04A_국토부원자료'!P2394="-"),IF('01_설정'!B10=1,N2393=1,TRUE),R2393&lt;='01_설정'!B5,S2393&lt;='01_설정'!B6,T2393&lt;='01_설정'!B7,U2393&lt;='01_설정'!B8),"Y",""))</f>
        <v/>
      </c>
      <c r="W2393" s="40" t="str">
        <f>IF(V2393&lt;&gt;"Y","",MAX(0,(1-R2393/'01_설정'!B5))*'01_설정'!B14+MAX(0,(1-S2393/'01_설정'!B6))*'01_설정'!B15+MAX(0,(1-T2393/'01_설정'!B7))*'01_설정'!B16+MAX(0,(1-U2393/'01_설정'!B8))*'01_설정'!B17+O2393*'01_설정'!B11+Q2393*'01_설정'!B12+P2393*'01_설정'!B13)</f>
        <v/>
      </c>
      <c r="X2393" s="38" t="str">
        <f>IF(W2393="","",1+COUNTIFS($W$4:$W$3003,"&gt;"&amp;W2393)+COUNTIFS($W$4:W2393,W2393)-1)</f>
        <v/>
      </c>
    </row>
    <row r="2394" spans="1:24" ht="16.5">
      <c r="A2394" s="38" t="str">
        <f>IF('04A_국토부원자료'!A2395="","",ROW()-3)</f>
        <v/>
      </c>
      <c r="B2394" s="39">
        <f>IFERROR('04A_국토부원자료'!B2395,"")</f>
        <v>0</v>
      </c>
      <c r="C2394" s="39" t="str">
        <f>IF(B2394="","",IF('04A_국토부원자료'!C2395&lt;&gt;"",'04A_국토부원자료'!C2395,TRIM('04A_국토부원자료'!D2395&amp;IF('04A_국토부원자료'!E2395&lt;&gt;"","-"&amp;'04A_국토부원자료'!E2395,""))))</f>
        <v/>
      </c>
      <c r="D2394" s="39">
        <f>IFERROR('04A_국토부원자료'!F2395,"")</f>
        <v>0</v>
      </c>
      <c r="E2394" s="40" t="str">
        <f>IFERROR(VALUE(SUBSTITUTE('04A_국토부원자료'!G2395,",","")),"")</f>
        <v/>
      </c>
      <c r="F2394" s="41" t="str">
        <f>IFERROR(IF(AND('04A_국토부원자료'!H2395&lt;&gt;"",'04A_국토부원자료'!I2395&lt;&gt;""),DATE(INT(VALUE(SUBSTITUTE('04A_국토부원자료'!H2395,",",""))/100),MOD(VALUE(SUBSTITUTE('04A_국토부원자료'!H2395,",","")),100),VALUE(SUBSTITUTE('04A_국토부원자료'!I2395,",",""))),""),"")</f>
        <v/>
      </c>
      <c r="G2394" s="42" t="str">
        <f>IFERROR(VALUE(SUBSTITUTE('04A_국토부원자료'!J2395,",","")),"")</f>
        <v/>
      </c>
      <c r="H2394" s="43" t="str">
        <f t="shared" si="74"/>
        <v/>
      </c>
      <c r="I2394" s="43" t="str">
        <f t="shared" si="75"/>
        <v/>
      </c>
      <c r="J2394" s="38" t="str">
        <f>IFERROR(VALUE(SUBSTITUTE('04A_국토부원자료'!K2395,",","")),"")</f>
        <v/>
      </c>
      <c r="K2394" s="38" t="str">
        <f>IFERROR(VALUE(SUBSTITUTE('04A_국토부원자료'!N2395,",","")),"")</f>
        <v/>
      </c>
      <c r="L2394" s="39">
        <f>IFERROR('04A_국토부원자료'!O2395,"")</f>
        <v>0</v>
      </c>
      <c r="M2394" s="39">
        <f>IFERROR('04A_국토부원자료'!Q2395,"")</f>
        <v>0</v>
      </c>
      <c r="N2394" s="38">
        <f>IF(B2394="","",IF('02_대상물건입력'!B5="",1,IF(ISNUMBER(SEARCH('02_대상물건입력'!B5,B2394)),1,0)))</f>
        <v>0</v>
      </c>
      <c r="O2394" s="38">
        <f>IF(B2394="","",IF('02_대상물건입력'!B6="",1,IF(ISNUMBER(SEARCH('02_대상물건입력'!B6,B2394)),1,0)))</f>
        <v>0</v>
      </c>
      <c r="P2394" s="38">
        <f>IF(L2394="","",IF('02_대상물건입력'!B15="",0,IF(ISNUMBER(SEARCH('02_대상물건입력'!B15,L2394)),1,0)))</f>
        <v>0</v>
      </c>
      <c r="Q2394" s="38">
        <f>IF(D2394="","",IF('02_대상물건입력'!B8="",0,IF(ISNUMBER(SEARCH('02_대상물건입력'!B8,D2394)),1,0)))</f>
        <v>0</v>
      </c>
      <c r="R2394" s="44" t="str">
        <f>IFERROR(ABS(E2394-'02_대상물건입력'!B11)/'02_대상물건입력'!B11,"")</f>
        <v/>
      </c>
      <c r="S2394" s="38" t="str">
        <f>IFERROR(ABS(J2394-'02_대상물건입력'!B10),"")</f>
        <v/>
      </c>
      <c r="T2394" s="38" t="str">
        <f>IFERROR(ABS('01_설정'!B4-F2394),"")</f>
        <v/>
      </c>
      <c r="U2394" s="38" t="str">
        <f>IFERROR(ABS(K2394-YEAR('02_대상물건입력'!B14)),"")</f>
        <v/>
      </c>
      <c r="V2394" s="38" t="str">
        <f>IF(B2394="","",IF(AND(E2394&gt;0,F2394&gt;0,H2394&gt;0,OR('04A_국토부원자료'!P2395="",'04A_국토부원자료'!P2395="-"),IF('01_설정'!B10=1,N2394=1,TRUE),R2394&lt;='01_설정'!B5,S2394&lt;='01_설정'!B6,T2394&lt;='01_설정'!B7,U2394&lt;='01_설정'!B8),"Y",""))</f>
        <v/>
      </c>
      <c r="W2394" s="40" t="str">
        <f>IF(V2394&lt;&gt;"Y","",MAX(0,(1-R2394/'01_설정'!B5))*'01_설정'!B14+MAX(0,(1-S2394/'01_설정'!B6))*'01_설정'!B15+MAX(0,(1-T2394/'01_설정'!B7))*'01_설정'!B16+MAX(0,(1-U2394/'01_설정'!B8))*'01_설정'!B17+O2394*'01_설정'!B11+Q2394*'01_설정'!B12+P2394*'01_설정'!B13)</f>
        <v/>
      </c>
      <c r="X2394" s="38" t="str">
        <f>IF(W2394="","",1+COUNTIFS($W$4:$W$3003,"&gt;"&amp;W2394)+COUNTIFS($W$4:W2394,W2394)-1)</f>
        <v/>
      </c>
    </row>
    <row r="2395" spans="1:24" ht="16.5">
      <c r="A2395" s="38" t="str">
        <f>IF('04A_국토부원자료'!A2396="","",ROW()-3)</f>
        <v/>
      </c>
      <c r="B2395" s="39">
        <f>IFERROR('04A_국토부원자료'!B2396,"")</f>
        <v>0</v>
      </c>
      <c r="C2395" s="39" t="str">
        <f>IF(B2395="","",IF('04A_국토부원자료'!C2396&lt;&gt;"",'04A_국토부원자료'!C2396,TRIM('04A_국토부원자료'!D2396&amp;IF('04A_국토부원자료'!E2396&lt;&gt;"","-"&amp;'04A_국토부원자료'!E2396,""))))</f>
        <v/>
      </c>
      <c r="D2395" s="39">
        <f>IFERROR('04A_국토부원자료'!F2396,"")</f>
        <v>0</v>
      </c>
      <c r="E2395" s="40" t="str">
        <f>IFERROR(VALUE(SUBSTITUTE('04A_국토부원자료'!G2396,",","")),"")</f>
        <v/>
      </c>
      <c r="F2395" s="41" t="str">
        <f>IFERROR(IF(AND('04A_국토부원자료'!H2396&lt;&gt;"",'04A_국토부원자료'!I2396&lt;&gt;""),DATE(INT(VALUE(SUBSTITUTE('04A_국토부원자료'!H2396,",",""))/100),MOD(VALUE(SUBSTITUTE('04A_국토부원자료'!H2396,",","")),100),VALUE(SUBSTITUTE('04A_국토부원자료'!I2396,",",""))),""),"")</f>
        <v/>
      </c>
      <c r="G2395" s="42" t="str">
        <f>IFERROR(VALUE(SUBSTITUTE('04A_국토부원자료'!J2396,",","")),"")</f>
        <v/>
      </c>
      <c r="H2395" s="43" t="str">
        <f t="shared" si="74"/>
        <v/>
      </c>
      <c r="I2395" s="43" t="str">
        <f t="shared" si="75"/>
        <v/>
      </c>
      <c r="J2395" s="38" t="str">
        <f>IFERROR(VALUE(SUBSTITUTE('04A_국토부원자료'!K2396,",","")),"")</f>
        <v/>
      </c>
      <c r="K2395" s="38" t="str">
        <f>IFERROR(VALUE(SUBSTITUTE('04A_국토부원자료'!N2396,",","")),"")</f>
        <v/>
      </c>
      <c r="L2395" s="39">
        <f>IFERROR('04A_국토부원자료'!O2396,"")</f>
        <v>0</v>
      </c>
      <c r="M2395" s="39">
        <f>IFERROR('04A_국토부원자료'!Q2396,"")</f>
        <v>0</v>
      </c>
      <c r="N2395" s="38">
        <f>IF(B2395="","",IF('02_대상물건입력'!B5="",1,IF(ISNUMBER(SEARCH('02_대상물건입력'!B5,B2395)),1,0)))</f>
        <v>0</v>
      </c>
      <c r="O2395" s="38">
        <f>IF(B2395="","",IF('02_대상물건입력'!B6="",1,IF(ISNUMBER(SEARCH('02_대상물건입력'!B6,B2395)),1,0)))</f>
        <v>0</v>
      </c>
      <c r="P2395" s="38">
        <f>IF(L2395="","",IF('02_대상물건입력'!B15="",0,IF(ISNUMBER(SEARCH('02_대상물건입력'!B15,L2395)),1,0)))</f>
        <v>0</v>
      </c>
      <c r="Q2395" s="38">
        <f>IF(D2395="","",IF('02_대상물건입력'!B8="",0,IF(ISNUMBER(SEARCH('02_대상물건입력'!B8,D2395)),1,0)))</f>
        <v>0</v>
      </c>
      <c r="R2395" s="44" t="str">
        <f>IFERROR(ABS(E2395-'02_대상물건입력'!B11)/'02_대상물건입력'!B11,"")</f>
        <v/>
      </c>
      <c r="S2395" s="38" t="str">
        <f>IFERROR(ABS(J2395-'02_대상물건입력'!B10),"")</f>
        <v/>
      </c>
      <c r="T2395" s="38" t="str">
        <f>IFERROR(ABS('01_설정'!B4-F2395),"")</f>
        <v/>
      </c>
      <c r="U2395" s="38" t="str">
        <f>IFERROR(ABS(K2395-YEAR('02_대상물건입력'!B14)),"")</f>
        <v/>
      </c>
      <c r="V2395" s="38" t="str">
        <f>IF(B2395="","",IF(AND(E2395&gt;0,F2395&gt;0,H2395&gt;0,OR('04A_국토부원자료'!P2396="",'04A_국토부원자료'!P2396="-"),IF('01_설정'!B10=1,N2395=1,TRUE),R2395&lt;='01_설정'!B5,S2395&lt;='01_설정'!B6,T2395&lt;='01_설정'!B7,U2395&lt;='01_설정'!B8),"Y",""))</f>
        <v/>
      </c>
      <c r="W2395" s="40" t="str">
        <f>IF(V2395&lt;&gt;"Y","",MAX(0,(1-R2395/'01_설정'!B5))*'01_설정'!B14+MAX(0,(1-S2395/'01_설정'!B6))*'01_설정'!B15+MAX(0,(1-T2395/'01_설정'!B7))*'01_설정'!B16+MAX(0,(1-U2395/'01_설정'!B8))*'01_설정'!B17+O2395*'01_설정'!B11+Q2395*'01_설정'!B12+P2395*'01_설정'!B13)</f>
        <v/>
      </c>
      <c r="X2395" s="38" t="str">
        <f>IF(W2395="","",1+COUNTIFS($W$4:$W$3003,"&gt;"&amp;W2395)+COUNTIFS($W$4:W2395,W2395)-1)</f>
        <v/>
      </c>
    </row>
    <row r="2396" spans="1:24" ht="16.5">
      <c r="A2396" s="38" t="str">
        <f>IF('04A_국토부원자료'!A2397="","",ROW()-3)</f>
        <v/>
      </c>
      <c r="B2396" s="39">
        <f>IFERROR('04A_국토부원자료'!B2397,"")</f>
        <v>0</v>
      </c>
      <c r="C2396" s="39" t="str">
        <f>IF(B2396="","",IF('04A_국토부원자료'!C2397&lt;&gt;"",'04A_국토부원자료'!C2397,TRIM('04A_국토부원자료'!D2397&amp;IF('04A_국토부원자료'!E2397&lt;&gt;"","-"&amp;'04A_국토부원자료'!E2397,""))))</f>
        <v/>
      </c>
      <c r="D2396" s="39">
        <f>IFERROR('04A_국토부원자료'!F2397,"")</f>
        <v>0</v>
      </c>
      <c r="E2396" s="40" t="str">
        <f>IFERROR(VALUE(SUBSTITUTE('04A_국토부원자료'!G2397,",","")),"")</f>
        <v/>
      </c>
      <c r="F2396" s="41" t="str">
        <f>IFERROR(IF(AND('04A_국토부원자료'!H2397&lt;&gt;"",'04A_국토부원자료'!I2397&lt;&gt;""),DATE(INT(VALUE(SUBSTITUTE('04A_국토부원자료'!H2397,",",""))/100),MOD(VALUE(SUBSTITUTE('04A_국토부원자료'!H2397,",","")),100),VALUE(SUBSTITUTE('04A_국토부원자료'!I2397,",",""))),""),"")</f>
        <v/>
      </c>
      <c r="G2396" s="42" t="str">
        <f>IFERROR(VALUE(SUBSTITUTE('04A_국토부원자료'!J2397,",","")),"")</f>
        <v/>
      </c>
      <c r="H2396" s="43" t="str">
        <f t="shared" si="74"/>
        <v/>
      </c>
      <c r="I2396" s="43" t="str">
        <f t="shared" si="75"/>
        <v/>
      </c>
      <c r="J2396" s="38" t="str">
        <f>IFERROR(VALUE(SUBSTITUTE('04A_국토부원자료'!K2397,",","")),"")</f>
        <v/>
      </c>
      <c r="K2396" s="38" t="str">
        <f>IFERROR(VALUE(SUBSTITUTE('04A_국토부원자료'!N2397,",","")),"")</f>
        <v/>
      </c>
      <c r="L2396" s="39">
        <f>IFERROR('04A_국토부원자료'!O2397,"")</f>
        <v>0</v>
      </c>
      <c r="M2396" s="39">
        <f>IFERROR('04A_국토부원자료'!Q2397,"")</f>
        <v>0</v>
      </c>
      <c r="N2396" s="38">
        <f>IF(B2396="","",IF('02_대상물건입력'!B5="",1,IF(ISNUMBER(SEARCH('02_대상물건입력'!B5,B2396)),1,0)))</f>
        <v>0</v>
      </c>
      <c r="O2396" s="38">
        <f>IF(B2396="","",IF('02_대상물건입력'!B6="",1,IF(ISNUMBER(SEARCH('02_대상물건입력'!B6,B2396)),1,0)))</f>
        <v>0</v>
      </c>
      <c r="P2396" s="38">
        <f>IF(L2396="","",IF('02_대상물건입력'!B15="",0,IF(ISNUMBER(SEARCH('02_대상물건입력'!B15,L2396)),1,0)))</f>
        <v>0</v>
      </c>
      <c r="Q2396" s="38">
        <f>IF(D2396="","",IF('02_대상물건입력'!B8="",0,IF(ISNUMBER(SEARCH('02_대상물건입력'!B8,D2396)),1,0)))</f>
        <v>0</v>
      </c>
      <c r="R2396" s="44" t="str">
        <f>IFERROR(ABS(E2396-'02_대상물건입력'!B11)/'02_대상물건입력'!B11,"")</f>
        <v/>
      </c>
      <c r="S2396" s="38" t="str">
        <f>IFERROR(ABS(J2396-'02_대상물건입력'!B10),"")</f>
        <v/>
      </c>
      <c r="T2396" s="38" t="str">
        <f>IFERROR(ABS('01_설정'!B4-F2396),"")</f>
        <v/>
      </c>
      <c r="U2396" s="38" t="str">
        <f>IFERROR(ABS(K2396-YEAR('02_대상물건입력'!B14)),"")</f>
        <v/>
      </c>
      <c r="V2396" s="38" t="str">
        <f>IF(B2396="","",IF(AND(E2396&gt;0,F2396&gt;0,H2396&gt;0,OR('04A_국토부원자료'!P2397="",'04A_국토부원자료'!P2397="-"),IF('01_설정'!B10=1,N2396=1,TRUE),R2396&lt;='01_설정'!B5,S2396&lt;='01_설정'!B6,T2396&lt;='01_설정'!B7,U2396&lt;='01_설정'!B8),"Y",""))</f>
        <v/>
      </c>
      <c r="W2396" s="40" t="str">
        <f>IF(V2396&lt;&gt;"Y","",MAX(0,(1-R2396/'01_설정'!B5))*'01_설정'!B14+MAX(0,(1-S2396/'01_설정'!B6))*'01_설정'!B15+MAX(0,(1-T2396/'01_설정'!B7))*'01_설정'!B16+MAX(0,(1-U2396/'01_설정'!B8))*'01_설정'!B17+O2396*'01_설정'!B11+Q2396*'01_설정'!B12+P2396*'01_설정'!B13)</f>
        <v/>
      </c>
      <c r="X2396" s="38" t="str">
        <f>IF(W2396="","",1+COUNTIFS($W$4:$W$3003,"&gt;"&amp;W2396)+COUNTIFS($W$4:W2396,W2396)-1)</f>
        <v/>
      </c>
    </row>
    <row r="2397" spans="1:24" ht="16.5">
      <c r="A2397" s="38" t="str">
        <f>IF('04A_국토부원자료'!A2398="","",ROW()-3)</f>
        <v/>
      </c>
      <c r="B2397" s="39">
        <f>IFERROR('04A_국토부원자료'!B2398,"")</f>
        <v>0</v>
      </c>
      <c r="C2397" s="39" t="str">
        <f>IF(B2397="","",IF('04A_국토부원자료'!C2398&lt;&gt;"",'04A_국토부원자료'!C2398,TRIM('04A_국토부원자료'!D2398&amp;IF('04A_국토부원자료'!E2398&lt;&gt;"","-"&amp;'04A_국토부원자료'!E2398,""))))</f>
        <v/>
      </c>
      <c r="D2397" s="39">
        <f>IFERROR('04A_국토부원자료'!F2398,"")</f>
        <v>0</v>
      </c>
      <c r="E2397" s="40" t="str">
        <f>IFERROR(VALUE(SUBSTITUTE('04A_국토부원자료'!G2398,",","")),"")</f>
        <v/>
      </c>
      <c r="F2397" s="41" t="str">
        <f>IFERROR(IF(AND('04A_국토부원자료'!H2398&lt;&gt;"",'04A_국토부원자료'!I2398&lt;&gt;""),DATE(INT(VALUE(SUBSTITUTE('04A_국토부원자료'!H2398,",",""))/100),MOD(VALUE(SUBSTITUTE('04A_국토부원자료'!H2398,",","")),100),VALUE(SUBSTITUTE('04A_국토부원자료'!I2398,",",""))),""),"")</f>
        <v/>
      </c>
      <c r="G2397" s="42" t="str">
        <f>IFERROR(VALUE(SUBSTITUTE('04A_국토부원자료'!J2398,",","")),"")</f>
        <v/>
      </c>
      <c r="H2397" s="43" t="str">
        <f t="shared" si="74"/>
        <v/>
      </c>
      <c r="I2397" s="43" t="str">
        <f t="shared" si="75"/>
        <v/>
      </c>
      <c r="J2397" s="38" t="str">
        <f>IFERROR(VALUE(SUBSTITUTE('04A_국토부원자료'!K2398,",","")),"")</f>
        <v/>
      </c>
      <c r="K2397" s="38" t="str">
        <f>IFERROR(VALUE(SUBSTITUTE('04A_국토부원자료'!N2398,",","")),"")</f>
        <v/>
      </c>
      <c r="L2397" s="39">
        <f>IFERROR('04A_국토부원자료'!O2398,"")</f>
        <v>0</v>
      </c>
      <c r="M2397" s="39">
        <f>IFERROR('04A_국토부원자료'!Q2398,"")</f>
        <v>0</v>
      </c>
      <c r="N2397" s="38">
        <f>IF(B2397="","",IF('02_대상물건입력'!B5="",1,IF(ISNUMBER(SEARCH('02_대상물건입력'!B5,B2397)),1,0)))</f>
        <v>0</v>
      </c>
      <c r="O2397" s="38">
        <f>IF(B2397="","",IF('02_대상물건입력'!B6="",1,IF(ISNUMBER(SEARCH('02_대상물건입력'!B6,B2397)),1,0)))</f>
        <v>0</v>
      </c>
      <c r="P2397" s="38">
        <f>IF(L2397="","",IF('02_대상물건입력'!B15="",0,IF(ISNUMBER(SEARCH('02_대상물건입력'!B15,L2397)),1,0)))</f>
        <v>0</v>
      </c>
      <c r="Q2397" s="38">
        <f>IF(D2397="","",IF('02_대상물건입력'!B8="",0,IF(ISNUMBER(SEARCH('02_대상물건입력'!B8,D2397)),1,0)))</f>
        <v>0</v>
      </c>
      <c r="R2397" s="44" t="str">
        <f>IFERROR(ABS(E2397-'02_대상물건입력'!B11)/'02_대상물건입력'!B11,"")</f>
        <v/>
      </c>
      <c r="S2397" s="38" t="str">
        <f>IFERROR(ABS(J2397-'02_대상물건입력'!B10),"")</f>
        <v/>
      </c>
      <c r="T2397" s="38" t="str">
        <f>IFERROR(ABS('01_설정'!B4-F2397),"")</f>
        <v/>
      </c>
      <c r="U2397" s="38" t="str">
        <f>IFERROR(ABS(K2397-YEAR('02_대상물건입력'!B14)),"")</f>
        <v/>
      </c>
      <c r="V2397" s="38" t="str">
        <f>IF(B2397="","",IF(AND(E2397&gt;0,F2397&gt;0,H2397&gt;0,OR('04A_국토부원자료'!P2398="",'04A_국토부원자료'!P2398="-"),IF('01_설정'!B10=1,N2397=1,TRUE),R2397&lt;='01_설정'!B5,S2397&lt;='01_설정'!B6,T2397&lt;='01_설정'!B7,U2397&lt;='01_설정'!B8),"Y",""))</f>
        <v/>
      </c>
      <c r="W2397" s="40" t="str">
        <f>IF(V2397&lt;&gt;"Y","",MAX(0,(1-R2397/'01_설정'!B5))*'01_설정'!B14+MAX(0,(1-S2397/'01_설정'!B6))*'01_설정'!B15+MAX(0,(1-T2397/'01_설정'!B7))*'01_설정'!B16+MAX(0,(1-U2397/'01_설정'!B8))*'01_설정'!B17+O2397*'01_설정'!B11+Q2397*'01_설정'!B12+P2397*'01_설정'!B13)</f>
        <v/>
      </c>
      <c r="X2397" s="38" t="str">
        <f>IF(W2397="","",1+COUNTIFS($W$4:$W$3003,"&gt;"&amp;W2397)+COUNTIFS($W$4:W2397,W2397)-1)</f>
        <v/>
      </c>
    </row>
    <row r="2398" spans="1:24" ht="16.5">
      <c r="A2398" s="38" t="str">
        <f>IF('04A_국토부원자료'!A2399="","",ROW()-3)</f>
        <v/>
      </c>
      <c r="B2398" s="39">
        <f>IFERROR('04A_국토부원자료'!B2399,"")</f>
        <v>0</v>
      </c>
      <c r="C2398" s="39" t="str">
        <f>IF(B2398="","",IF('04A_국토부원자료'!C2399&lt;&gt;"",'04A_국토부원자료'!C2399,TRIM('04A_국토부원자료'!D2399&amp;IF('04A_국토부원자료'!E2399&lt;&gt;"","-"&amp;'04A_국토부원자료'!E2399,""))))</f>
        <v/>
      </c>
      <c r="D2398" s="39">
        <f>IFERROR('04A_국토부원자료'!F2399,"")</f>
        <v>0</v>
      </c>
      <c r="E2398" s="40" t="str">
        <f>IFERROR(VALUE(SUBSTITUTE('04A_국토부원자료'!G2399,",","")),"")</f>
        <v/>
      </c>
      <c r="F2398" s="41" t="str">
        <f>IFERROR(IF(AND('04A_국토부원자료'!H2399&lt;&gt;"",'04A_국토부원자료'!I2399&lt;&gt;""),DATE(INT(VALUE(SUBSTITUTE('04A_국토부원자료'!H2399,",",""))/100),MOD(VALUE(SUBSTITUTE('04A_국토부원자료'!H2399,",","")),100),VALUE(SUBSTITUTE('04A_국토부원자료'!I2399,",",""))),""),"")</f>
        <v/>
      </c>
      <c r="G2398" s="42" t="str">
        <f>IFERROR(VALUE(SUBSTITUTE('04A_국토부원자료'!J2399,",","")),"")</f>
        <v/>
      </c>
      <c r="H2398" s="43" t="str">
        <f t="shared" si="74"/>
        <v/>
      </c>
      <c r="I2398" s="43" t="str">
        <f t="shared" si="75"/>
        <v/>
      </c>
      <c r="J2398" s="38" t="str">
        <f>IFERROR(VALUE(SUBSTITUTE('04A_국토부원자료'!K2399,",","")),"")</f>
        <v/>
      </c>
      <c r="K2398" s="38" t="str">
        <f>IFERROR(VALUE(SUBSTITUTE('04A_국토부원자료'!N2399,",","")),"")</f>
        <v/>
      </c>
      <c r="L2398" s="39">
        <f>IFERROR('04A_국토부원자료'!O2399,"")</f>
        <v>0</v>
      </c>
      <c r="M2398" s="39">
        <f>IFERROR('04A_국토부원자료'!Q2399,"")</f>
        <v>0</v>
      </c>
      <c r="N2398" s="38">
        <f>IF(B2398="","",IF('02_대상물건입력'!B5="",1,IF(ISNUMBER(SEARCH('02_대상물건입력'!B5,B2398)),1,0)))</f>
        <v>0</v>
      </c>
      <c r="O2398" s="38">
        <f>IF(B2398="","",IF('02_대상물건입력'!B6="",1,IF(ISNUMBER(SEARCH('02_대상물건입력'!B6,B2398)),1,0)))</f>
        <v>0</v>
      </c>
      <c r="P2398" s="38">
        <f>IF(L2398="","",IF('02_대상물건입력'!B15="",0,IF(ISNUMBER(SEARCH('02_대상물건입력'!B15,L2398)),1,0)))</f>
        <v>0</v>
      </c>
      <c r="Q2398" s="38">
        <f>IF(D2398="","",IF('02_대상물건입력'!B8="",0,IF(ISNUMBER(SEARCH('02_대상물건입력'!B8,D2398)),1,0)))</f>
        <v>0</v>
      </c>
      <c r="R2398" s="44" t="str">
        <f>IFERROR(ABS(E2398-'02_대상물건입력'!B11)/'02_대상물건입력'!B11,"")</f>
        <v/>
      </c>
      <c r="S2398" s="38" t="str">
        <f>IFERROR(ABS(J2398-'02_대상물건입력'!B10),"")</f>
        <v/>
      </c>
      <c r="T2398" s="38" t="str">
        <f>IFERROR(ABS('01_설정'!B4-F2398),"")</f>
        <v/>
      </c>
      <c r="U2398" s="38" t="str">
        <f>IFERROR(ABS(K2398-YEAR('02_대상물건입력'!B14)),"")</f>
        <v/>
      </c>
      <c r="V2398" s="38" t="str">
        <f>IF(B2398="","",IF(AND(E2398&gt;0,F2398&gt;0,H2398&gt;0,OR('04A_국토부원자료'!P2399="",'04A_국토부원자료'!P2399="-"),IF('01_설정'!B10=1,N2398=1,TRUE),R2398&lt;='01_설정'!B5,S2398&lt;='01_설정'!B6,T2398&lt;='01_설정'!B7,U2398&lt;='01_설정'!B8),"Y",""))</f>
        <v/>
      </c>
      <c r="W2398" s="40" t="str">
        <f>IF(V2398&lt;&gt;"Y","",MAX(0,(1-R2398/'01_설정'!B5))*'01_설정'!B14+MAX(0,(1-S2398/'01_설정'!B6))*'01_설정'!B15+MAX(0,(1-T2398/'01_설정'!B7))*'01_설정'!B16+MAX(0,(1-U2398/'01_설정'!B8))*'01_설정'!B17+O2398*'01_설정'!B11+Q2398*'01_설정'!B12+P2398*'01_설정'!B13)</f>
        <v/>
      </c>
      <c r="X2398" s="38" t="str">
        <f>IF(W2398="","",1+COUNTIFS($W$4:$W$3003,"&gt;"&amp;W2398)+COUNTIFS($W$4:W2398,W2398)-1)</f>
        <v/>
      </c>
    </row>
    <row r="2399" spans="1:24" ht="16.5">
      <c r="A2399" s="38" t="str">
        <f>IF('04A_국토부원자료'!A2400="","",ROW()-3)</f>
        <v/>
      </c>
      <c r="B2399" s="39">
        <f>IFERROR('04A_국토부원자료'!B2400,"")</f>
        <v>0</v>
      </c>
      <c r="C2399" s="39" t="str">
        <f>IF(B2399="","",IF('04A_국토부원자료'!C2400&lt;&gt;"",'04A_국토부원자료'!C2400,TRIM('04A_국토부원자료'!D2400&amp;IF('04A_국토부원자료'!E2400&lt;&gt;"","-"&amp;'04A_국토부원자료'!E2400,""))))</f>
        <v/>
      </c>
      <c r="D2399" s="39">
        <f>IFERROR('04A_국토부원자료'!F2400,"")</f>
        <v>0</v>
      </c>
      <c r="E2399" s="40" t="str">
        <f>IFERROR(VALUE(SUBSTITUTE('04A_국토부원자료'!G2400,",","")),"")</f>
        <v/>
      </c>
      <c r="F2399" s="41" t="str">
        <f>IFERROR(IF(AND('04A_국토부원자료'!H2400&lt;&gt;"",'04A_국토부원자료'!I2400&lt;&gt;""),DATE(INT(VALUE(SUBSTITUTE('04A_국토부원자료'!H2400,",",""))/100),MOD(VALUE(SUBSTITUTE('04A_국토부원자료'!H2400,",","")),100),VALUE(SUBSTITUTE('04A_국토부원자료'!I2400,",",""))),""),"")</f>
        <v/>
      </c>
      <c r="G2399" s="42" t="str">
        <f>IFERROR(VALUE(SUBSTITUTE('04A_국토부원자료'!J2400,",","")),"")</f>
        <v/>
      </c>
      <c r="H2399" s="43" t="str">
        <f t="shared" si="74"/>
        <v/>
      </c>
      <c r="I2399" s="43" t="str">
        <f t="shared" si="75"/>
        <v/>
      </c>
      <c r="J2399" s="38" t="str">
        <f>IFERROR(VALUE(SUBSTITUTE('04A_국토부원자료'!K2400,",","")),"")</f>
        <v/>
      </c>
      <c r="K2399" s="38" t="str">
        <f>IFERROR(VALUE(SUBSTITUTE('04A_국토부원자료'!N2400,",","")),"")</f>
        <v/>
      </c>
      <c r="L2399" s="39">
        <f>IFERROR('04A_국토부원자료'!O2400,"")</f>
        <v>0</v>
      </c>
      <c r="M2399" s="39">
        <f>IFERROR('04A_국토부원자료'!Q2400,"")</f>
        <v>0</v>
      </c>
      <c r="N2399" s="38">
        <f>IF(B2399="","",IF('02_대상물건입력'!B5="",1,IF(ISNUMBER(SEARCH('02_대상물건입력'!B5,B2399)),1,0)))</f>
        <v>0</v>
      </c>
      <c r="O2399" s="38">
        <f>IF(B2399="","",IF('02_대상물건입력'!B6="",1,IF(ISNUMBER(SEARCH('02_대상물건입력'!B6,B2399)),1,0)))</f>
        <v>0</v>
      </c>
      <c r="P2399" s="38">
        <f>IF(L2399="","",IF('02_대상물건입력'!B15="",0,IF(ISNUMBER(SEARCH('02_대상물건입력'!B15,L2399)),1,0)))</f>
        <v>0</v>
      </c>
      <c r="Q2399" s="38">
        <f>IF(D2399="","",IF('02_대상물건입력'!B8="",0,IF(ISNUMBER(SEARCH('02_대상물건입력'!B8,D2399)),1,0)))</f>
        <v>0</v>
      </c>
      <c r="R2399" s="44" t="str">
        <f>IFERROR(ABS(E2399-'02_대상물건입력'!B11)/'02_대상물건입력'!B11,"")</f>
        <v/>
      </c>
      <c r="S2399" s="38" t="str">
        <f>IFERROR(ABS(J2399-'02_대상물건입력'!B10),"")</f>
        <v/>
      </c>
      <c r="T2399" s="38" t="str">
        <f>IFERROR(ABS('01_설정'!B4-F2399),"")</f>
        <v/>
      </c>
      <c r="U2399" s="38" t="str">
        <f>IFERROR(ABS(K2399-YEAR('02_대상물건입력'!B14)),"")</f>
        <v/>
      </c>
      <c r="V2399" s="38" t="str">
        <f>IF(B2399="","",IF(AND(E2399&gt;0,F2399&gt;0,H2399&gt;0,OR('04A_국토부원자료'!P2400="",'04A_국토부원자료'!P2400="-"),IF('01_설정'!B10=1,N2399=1,TRUE),R2399&lt;='01_설정'!B5,S2399&lt;='01_설정'!B6,T2399&lt;='01_설정'!B7,U2399&lt;='01_설정'!B8),"Y",""))</f>
        <v/>
      </c>
      <c r="W2399" s="40" t="str">
        <f>IF(V2399&lt;&gt;"Y","",MAX(0,(1-R2399/'01_설정'!B5))*'01_설정'!B14+MAX(0,(1-S2399/'01_설정'!B6))*'01_설정'!B15+MAX(0,(1-T2399/'01_설정'!B7))*'01_설정'!B16+MAX(0,(1-U2399/'01_설정'!B8))*'01_설정'!B17+O2399*'01_설정'!B11+Q2399*'01_설정'!B12+P2399*'01_설정'!B13)</f>
        <v/>
      </c>
      <c r="X2399" s="38" t="str">
        <f>IF(W2399="","",1+COUNTIFS($W$4:$W$3003,"&gt;"&amp;W2399)+COUNTIFS($W$4:W2399,W2399)-1)</f>
        <v/>
      </c>
    </row>
    <row r="2400" spans="1:24" ht="16.5">
      <c r="A2400" s="38" t="str">
        <f>IF('04A_국토부원자료'!A2401="","",ROW()-3)</f>
        <v/>
      </c>
      <c r="B2400" s="39">
        <f>IFERROR('04A_국토부원자료'!B2401,"")</f>
        <v>0</v>
      </c>
      <c r="C2400" s="39" t="str">
        <f>IF(B2400="","",IF('04A_국토부원자료'!C2401&lt;&gt;"",'04A_국토부원자료'!C2401,TRIM('04A_국토부원자료'!D2401&amp;IF('04A_국토부원자료'!E2401&lt;&gt;"","-"&amp;'04A_국토부원자료'!E2401,""))))</f>
        <v/>
      </c>
      <c r="D2400" s="39">
        <f>IFERROR('04A_국토부원자료'!F2401,"")</f>
        <v>0</v>
      </c>
      <c r="E2400" s="40" t="str">
        <f>IFERROR(VALUE(SUBSTITUTE('04A_국토부원자료'!G2401,",","")),"")</f>
        <v/>
      </c>
      <c r="F2400" s="41" t="str">
        <f>IFERROR(IF(AND('04A_국토부원자료'!H2401&lt;&gt;"",'04A_국토부원자료'!I2401&lt;&gt;""),DATE(INT(VALUE(SUBSTITUTE('04A_국토부원자료'!H2401,",",""))/100),MOD(VALUE(SUBSTITUTE('04A_국토부원자료'!H2401,",","")),100),VALUE(SUBSTITUTE('04A_국토부원자료'!I2401,",",""))),""),"")</f>
        <v/>
      </c>
      <c r="G2400" s="42" t="str">
        <f>IFERROR(VALUE(SUBSTITUTE('04A_국토부원자료'!J2401,",","")),"")</f>
        <v/>
      </c>
      <c r="H2400" s="43" t="str">
        <f t="shared" si="74"/>
        <v/>
      </c>
      <c r="I2400" s="43" t="str">
        <f t="shared" si="75"/>
        <v/>
      </c>
      <c r="J2400" s="38" t="str">
        <f>IFERROR(VALUE(SUBSTITUTE('04A_국토부원자료'!K2401,",","")),"")</f>
        <v/>
      </c>
      <c r="K2400" s="38" t="str">
        <f>IFERROR(VALUE(SUBSTITUTE('04A_국토부원자료'!N2401,",","")),"")</f>
        <v/>
      </c>
      <c r="L2400" s="39">
        <f>IFERROR('04A_국토부원자료'!O2401,"")</f>
        <v>0</v>
      </c>
      <c r="M2400" s="39">
        <f>IFERROR('04A_국토부원자료'!Q2401,"")</f>
        <v>0</v>
      </c>
      <c r="N2400" s="38">
        <f>IF(B2400="","",IF('02_대상물건입력'!B5="",1,IF(ISNUMBER(SEARCH('02_대상물건입력'!B5,B2400)),1,0)))</f>
        <v>0</v>
      </c>
      <c r="O2400" s="38">
        <f>IF(B2400="","",IF('02_대상물건입력'!B6="",1,IF(ISNUMBER(SEARCH('02_대상물건입력'!B6,B2400)),1,0)))</f>
        <v>0</v>
      </c>
      <c r="P2400" s="38">
        <f>IF(L2400="","",IF('02_대상물건입력'!B15="",0,IF(ISNUMBER(SEARCH('02_대상물건입력'!B15,L2400)),1,0)))</f>
        <v>0</v>
      </c>
      <c r="Q2400" s="38">
        <f>IF(D2400="","",IF('02_대상물건입력'!B8="",0,IF(ISNUMBER(SEARCH('02_대상물건입력'!B8,D2400)),1,0)))</f>
        <v>0</v>
      </c>
      <c r="R2400" s="44" t="str">
        <f>IFERROR(ABS(E2400-'02_대상물건입력'!B11)/'02_대상물건입력'!B11,"")</f>
        <v/>
      </c>
      <c r="S2400" s="38" t="str">
        <f>IFERROR(ABS(J2400-'02_대상물건입력'!B10),"")</f>
        <v/>
      </c>
      <c r="T2400" s="38" t="str">
        <f>IFERROR(ABS('01_설정'!B4-F2400),"")</f>
        <v/>
      </c>
      <c r="U2400" s="38" t="str">
        <f>IFERROR(ABS(K2400-YEAR('02_대상물건입력'!B14)),"")</f>
        <v/>
      </c>
      <c r="V2400" s="38" t="str">
        <f>IF(B2400="","",IF(AND(E2400&gt;0,F2400&gt;0,H2400&gt;0,OR('04A_국토부원자료'!P2401="",'04A_국토부원자료'!P2401="-"),IF('01_설정'!B10=1,N2400=1,TRUE),R2400&lt;='01_설정'!B5,S2400&lt;='01_설정'!B6,T2400&lt;='01_설정'!B7,U2400&lt;='01_설정'!B8),"Y",""))</f>
        <v/>
      </c>
      <c r="W2400" s="40" t="str">
        <f>IF(V2400&lt;&gt;"Y","",MAX(0,(1-R2400/'01_설정'!B5))*'01_설정'!B14+MAX(0,(1-S2400/'01_설정'!B6))*'01_설정'!B15+MAX(0,(1-T2400/'01_설정'!B7))*'01_설정'!B16+MAX(0,(1-U2400/'01_설정'!B8))*'01_설정'!B17+O2400*'01_설정'!B11+Q2400*'01_설정'!B12+P2400*'01_설정'!B13)</f>
        <v/>
      </c>
      <c r="X2400" s="38" t="str">
        <f>IF(W2400="","",1+COUNTIFS($W$4:$W$3003,"&gt;"&amp;W2400)+COUNTIFS($W$4:W2400,W2400)-1)</f>
        <v/>
      </c>
    </row>
    <row r="2401" spans="1:24" ht="16.5">
      <c r="A2401" s="38" t="str">
        <f>IF('04A_국토부원자료'!A2402="","",ROW()-3)</f>
        <v/>
      </c>
      <c r="B2401" s="39">
        <f>IFERROR('04A_국토부원자료'!B2402,"")</f>
        <v>0</v>
      </c>
      <c r="C2401" s="39" t="str">
        <f>IF(B2401="","",IF('04A_국토부원자료'!C2402&lt;&gt;"",'04A_국토부원자료'!C2402,TRIM('04A_국토부원자료'!D2402&amp;IF('04A_국토부원자료'!E2402&lt;&gt;"","-"&amp;'04A_국토부원자료'!E2402,""))))</f>
        <v/>
      </c>
      <c r="D2401" s="39">
        <f>IFERROR('04A_국토부원자료'!F2402,"")</f>
        <v>0</v>
      </c>
      <c r="E2401" s="40" t="str">
        <f>IFERROR(VALUE(SUBSTITUTE('04A_국토부원자료'!G2402,",","")),"")</f>
        <v/>
      </c>
      <c r="F2401" s="41" t="str">
        <f>IFERROR(IF(AND('04A_국토부원자료'!H2402&lt;&gt;"",'04A_국토부원자료'!I2402&lt;&gt;""),DATE(INT(VALUE(SUBSTITUTE('04A_국토부원자료'!H2402,",",""))/100),MOD(VALUE(SUBSTITUTE('04A_국토부원자료'!H2402,",","")),100),VALUE(SUBSTITUTE('04A_국토부원자료'!I2402,",",""))),""),"")</f>
        <v/>
      </c>
      <c r="G2401" s="42" t="str">
        <f>IFERROR(VALUE(SUBSTITUTE('04A_국토부원자료'!J2402,",","")),"")</f>
        <v/>
      </c>
      <c r="H2401" s="43" t="str">
        <f t="shared" si="74"/>
        <v/>
      </c>
      <c r="I2401" s="43" t="str">
        <f t="shared" si="75"/>
        <v/>
      </c>
      <c r="J2401" s="38" t="str">
        <f>IFERROR(VALUE(SUBSTITUTE('04A_국토부원자료'!K2402,",","")),"")</f>
        <v/>
      </c>
      <c r="K2401" s="38" t="str">
        <f>IFERROR(VALUE(SUBSTITUTE('04A_국토부원자료'!N2402,",","")),"")</f>
        <v/>
      </c>
      <c r="L2401" s="39">
        <f>IFERROR('04A_국토부원자료'!O2402,"")</f>
        <v>0</v>
      </c>
      <c r="M2401" s="39">
        <f>IFERROR('04A_국토부원자료'!Q2402,"")</f>
        <v>0</v>
      </c>
      <c r="N2401" s="38">
        <f>IF(B2401="","",IF('02_대상물건입력'!B5="",1,IF(ISNUMBER(SEARCH('02_대상물건입력'!B5,B2401)),1,0)))</f>
        <v>0</v>
      </c>
      <c r="O2401" s="38">
        <f>IF(B2401="","",IF('02_대상물건입력'!B6="",1,IF(ISNUMBER(SEARCH('02_대상물건입력'!B6,B2401)),1,0)))</f>
        <v>0</v>
      </c>
      <c r="P2401" s="38">
        <f>IF(L2401="","",IF('02_대상물건입력'!B15="",0,IF(ISNUMBER(SEARCH('02_대상물건입력'!B15,L2401)),1,0)))</f>
        <v>0</v>
      </c>
      <c r="Q2401" s="38">
        <f>IF(D2401="","",IF('02_대상물건입력'!B8="",0,IF(ISNUMBER(SEARCH('02_대상물건입력'!B8,D2401)),1,0)))</f>
        <v>0</v>
      </c>
      <c r="R2401" s="44" t="str">
        <f>IFERROR(ABS(E2401-'02_대상물건입력'!B11)/'02_대상물건입력'!B11,"")</f>
        <v/>
      </c>
      <c r="S2401" s="38" t="str">
        <f>IFERROR(ABS(J2401-'02_대상물건입력'!B10),"")</f>
        <v/>
      </c>
      <c r="T2401" s="38" t="str">
        <f>IFERROR(ABS('01_설정'!B4-F2401),"")</f>
        <v/>
      </c>
      <c r="U2401" s="38" t="str">
        <f>IFERROR(ABS(K2401-YEAR('02_대상물건입력'!B14)),"")</f>
        <v/>
      </c>
      <c r="V2401" s="38" t="str">
        <f>IF(B2401="","",IF(AND(E2401&gt;0,F2401&gt;0,H2401&gt;0,OR('04A_국토부원자료'!P2402="",'04A_국토부원자료'!P2402="-"),IF('01_설정'!B10=1,N2401=1,TRUE),R2401&lt;='01_설정'!B5,S2401&lt;='01_설정'!B6,T2401&lt;='01_설정'!B7,U2401&lt;='01_설정'!B8),"Y",""))</f>
        <v/>
      </c>
      <c r="W2401" s="40" t="str">
        <f>IF(V2401&lt;&gt;"Y","",MAX(0,(1-R2401/'01_설정'!B5))*'01_설정'!B14+MAX(0,(1-S2401/'01_설정'!B6))*'01_설정'!B15+MAX(0,(1-T2401/'01_설정'!B7))*'01_설정'!B16+MAX(0,(1-U2401/'01_설정'!B8))*'01_설정'!B17+O2401*'01_설정'!B11+Q2401*'01_설정'!B12+P2401*'01_설정'!B13)</f>
        <v/>
      </c>
      <c r="X2401" s="38" t="str">
        <f>IF(W2401="","",1+COUNTIFS($W$4:$W$3003,"&gt;"&amp;W2401)+COUNTIFS($W$4:W2401,W2401)-1)</f>
        <v/>
      </c>
    </row>
    <row r="2402" spans="1:24" ht="16.5">
      <c r="A2402" s="38" t="str">
        <f>IF('04A_국토부원자료'!A2403="","",ROW()-3)</f>
        <v/>
      </c>
      <c r="B2402" s="39">
        <f>IFERROR('04A_국토부원자료'!B2403,"")</f>
        <v>0</v>
      </c>
      <c r="C2402" s="39" t="str">
        <f>IF(B2402="","",IF('04A_국토부원자료'!C2403&lt;&gt;"",'04A_국토부원자료'!C2403,TRIM('04A_국토부원자료'!D2403&amp;IF('04A_국토부원자료'!E2403&lt;&gt;"","-"&amp;'04A_국토부원자료'!E2403,""))))</f>
        <v/>
      </c>
      <c r="D2402" s="39">
        <f>IFERROR('04A_국토부원자료'!F2403,"")</f>
        <v>0</v>
      </c>
      <c r="E2402" s="40" t="str">
        <f>IFERROR(VALUE(SUBSTITUTE('04A_국토부원자료'!G2403,",","")),"")</f>
        <v/>
      </c>
      <c r="F2402" s="41" t="str">
        <f>IFERROR(IF(AND('04A_국토부원자료'!H2403&lt;&gt;"",'04A_국토부원자료'!I2403&lt;&gt;""),DATE(INT(VALUE(SUBSTITUTE('04A_국토부원자료'!H2403,",",""))/100),MOD(VALUE(SUBSTITUTE('04A_국토부원자료'!H2403,",","")),100),VALUE(SUBSTITUTE('04A_국토부원자료'!I2403,",",""))),""),"")</f>
        <v/>
      </c>
      <c r="G2402" s="42" t="str">
        <f>IFERROR(VALUE(SUBSTITUTE('04A_국토부원자료'!J2403,",","")),"")</f>
        <v/>
      </c>
      <c r="H2402" s="43" t="str">
        <f t="shared" si="74"/>
        <v/>
      </c>
      <c r="I2402" s="43" t="str">
        <f t="shared" si="75"/>
        <v/>
      </c>
      <c r="J2402" s="38" t="str">
        <f>IFERROR(VALUE(SUBSTITUTE('04A_국토부원자료'!K2403,",","")),"")</f>
        <v/>
      </c>
      <c r="K2402" s="38" t="str">
        <f>IFERROR(VALUE(SUBSTITUTE('04A_국토부원자료'!N2403,",","")),"")</f>
        <v/>
      </c>
      <c r="L2402" s="39">
        <f>IFERROR('04A_국토부원자료'!O2403,"")</f>
        <v>0</v>
      </c>
      <c r="M2402" s="39">
        <f>IFERROR('04A_국토부원자료'!Q2403,"")</f>
        <v>0</v>
      </c>
      <c r="N2402" s="38">
        <f>IF(B2402="","",IF('02_대상물건입력'!B5="",1,IF(ISNUMBER(SEARCH('02_대상물건입력'!B5,B2402)),1,0)))</f>
        <v>0</v>
      </c>
      <c r="O2402" s="38">
        <f>IF(B2402="","",IF('02_대상물건입력'!B6="",1,IF(ISNUMBER(SEARCH('02_대상물건입력'!B6,B2402)),1,0)))</f>
        <v>0</v>
      </c>
      <c r="P2402" s="38">
        <f>IF(L2402="","",IF('02_대상물건입력'!B15="",0,IF(ISNUMBER(SEARCH('02_대상물건입력'!B15,L2402)),1,0)))</f>
        <v>0</v>
      </c>
      <c r="Q2402" s="38">
        <f>IF(D2402="","",IF('02_대상물건입력'!B8="",0,IF(ISNUMBER(SEARCH('02_대상물건입력'!B8,D2402)),1,0)))</f>
        <v>0</v>
      </c>
      <c r="R2402" s="44" t="str">
        <f>IFERROR(ABS(E2402-'02_대상물건입력'!B11)/'02_대상물건입력'!B11,"")</f>
        <v/>
      </c>
      <c r="S2402" s="38" t="str">
        <f>IFERROR(ABS(J2402-'02_대상물건입력'!B10),"")</f>
        <v/>
      </c>
      <c r="T2402" s="38" t="str">
        <f>IFERROR(ABS('01_설정'!B4-F2402),"")</f>
        <v/>
      </c>
      <c r="U2402" s="38" t="str">
        <f>IFERROR(ABS(K2402-YEAR('02_대상물건입력'!B14)),"")</f>
        <v/>
      </c>
      <c r="V2402" s="38" t="str">
        <f>IF(B2402="","",IF(AND(E2402&gt;0,F2402&gt;0,H2402&gt;0,OR('04A_국토부원자료'!P2403="",'04A_국토부원자료'!P2403="-"),IF('01_설정'!B10=1,N2402=1,TRUE),R2402&lt;='01_설정'!B5,S2402&lt;='01_설정'!B6,T2402&lt;='01_설정'!B7,U2402&lt;='01_설정'!B8),"Y",""))</f>
        <v/>
      </c>
      <c r="W2402" s="40" t="str">
        <f>IF(V2402&lt;&gt;"Y","",MAX(0,(1-R2402/'01_설정'!B5))*'01_설정'!B14+MAX(0,(1-S2402/'01_설정'!B6))*'01_설정'!B15+MAX(0,(1-T2402/'01_설정'!B7))*'01_설정'!B16+MAX(0,(1-U2402/'01_설정'!B8))*'01_설정'!B17+O2402*'01_설정'!B11+Q2402*'01_설정'!B12+P2402*'01_설정'!B13)</f>
        <v/>
      </c>
      <c r="X2402" s="38" t="str">
        <f>IF(W2402="","",1+COUNTIFS($W$4:$W$3003,"&gt;"&amp;W2402)+COUNTIFS($W$4:W2402,W2402)-1)</f>
        <v/>
      </c>
    </row>
    <row r="2403" spans="1:24" ht="16.5">
      <c r="A2403" s="38" t="str">
        <f>IF('04A_국토부원자료'!A2404="","",ROW()-3)</f>
        <v/>
      </c>
      <c r="B2403" s="39">
        <f>IFERROR('04A_국토부원자료'!B2404,"")</f>
        <v>0</v>
      </c>
      <c r="C2403" s="39" t="str">
        <f>IF(B2403="","",IF('04A_국토부원자료'!C2404&lt;&gt;"",'04A_국토부원자료'!C2404,TRIM('04A_국토부원자료'!D2404&amp;IF('04A_국토부원자료'!E2404&lt;&gt;"","-"&amp;'04A_국토부원자료'!E2404,""))))</f>
        <v/>
      </c>
      <c r="D2403" s="39">
        <f>IFERROR('04A_국토부원자료'!F2404,"")</f>
        <v>0</v>
      </c>
      <c r="E2403" s="40" t="str">
        <f>IFERROR(VALUE(SUBSTITUTE('04A_국토부원자료'!G2404,",","")),"")</f>
        <v/>
      </c>
      <c r="F2403" s="41" t="str">
        <f>IFERROR(IF(AND('04A_국토부원자료'!H2404&lt;&gt;"",'04A_국토부원자료'!I2404&lt;&gt;""),DATE(INT(VALUE(SUBSTITUTE('04A_국토부원자료'!H2404,",",""))/100),MOD(VALUE(SUBSTITUTE('04A_국토부원자료'!H2404,",","")),100),VALUE(SUBSTITUTE('04A_국토부원자료'!I2404,",",""))),""),"")</f>
        <v/>
      </c>
      <c r="G2403" s="42" t="str">
        <f>IFERROR(VALUE(SUBSTITUTE('04A_국토부원자료'!J2404,",","")),"")</f>
        <v/>
      </c>
      <c r="H2403" s="43" t="str">
        <f t="shared" si="74"/>
        <v/>
      </c>
      <c r="I2403" s="43" t="str">
        <f t="shared" si="75"/>
        <v/>
      </c>
      <c r="J2403" s="38" t="str">
        <f>IFERROR(VALUE(SUBSTITUTE('04A_국토부원자료'!K2404,",","")),"")</f>
        <v/>
      </c>
      <c r="K2403" s="38" t="str">
        <f>IFERROR(VALUE(SUBSTITUTE('04A_국토부원자료'!N2404,",","")),"")</f>
        <v/>
      </c>
      <c r="L2403" s="39">
        <f>IFERROR('04A_국토부원자료'!O2404,"")</f>
        <v>0</v>
      </c>
      <c r="M2403" s="39">
        <f>IFERROR('04A_국토부원자료'!Q2404,"")</f>
        <v>0</v>
      </c>
      <c r="N2403" s="38">
        <f>IF(B2403="","",IF('02_대상물건입력'!B5="",1,IF(ISNUMBER(SEARCH('02_대상물건입력'!B5,B2403)),1,0)))</f>
        <v>0</v>
      </c>
      <c r="O2403" s="38">
        <f>IF(B2403="","",IF('02_대상물건입력'!B6="",1,IF(ISNUMBER(SEARCH('02_대상물건입력'!B6,B2403)),1,0)))</f>
        <v>0</v>
      </c>
      <c r="P2403" s="38">
        <f>IF(L2403="","",IF('02_대상물건입력'!B15="",0,IF(ISNUMBER(SEARCH('02_대상물건입력'!B15,L2403)),1,0)))</f>
        <v>0</v>
      </c>
      <c r="Q2403" s="38">
        <f>IF(D2403="","",IF('02_대상물건입력'!B8="",0,IF(ISNUMBER(SEARCH('02_대상물건입력'!B8,D2403)),1,0)))</f>
        <v>0</v>
      </c>
      <c r="R2403" s="44" t="str">
        <f>IFERROR(ABS(E2403-'02_대상물건입력'!B11)/'02_대상물건입력'!B11,"")</f>
        <v/>
      </c>
      <c r="S2403" s="38" t="str">
        <f>IFERROR(ABS(J2403-'02_대상물건입력'!B10),"")</f>
        <v/>
      </c>
      <c r="T2403" s="38" t="str">
        <f>IFERROR(ABS('01_설정'!B4-F2403),"")</f>
        <v/>
      </c>
      <c r="U2403" s="38" t="str">
        <f>IFERROR(ABS(K2403-YEAR('02_대상물건입력'!B14)),"")</f>
        <v/>
      </c>
      <c r="V2403" s="38" t="str">
        <f>IF(B2403="","",IF(AND(E2403&gt;0,F2403&gt;0,H2403&gt;0,OR('04A_국토부원자료'!P2404="",'04A_국토부원자료'!P2404="-"),IF('01_설정'!B10=1,N2403=1,TRUE),R2403&lt;='01_설정'!B5,S2403&lt;='01_설정'!B6,T2403&lt;='01_설정'!B7,U2403&lt;='01_설정'!B8),"Y",""))</f>
        <v/>
      </c>
      <c r="W2403" s="40" t="str">
        <f>IF(V2403&lt;&gt;"Y","",MAX(0,(1-R2403/'01_설정'!B5))*'01_설정'!B14+MAX(0,(1-S2403/'01_설정'!B6))*'01_설정'!B15+MAX(0,(1-T2403/'01_설정'!B7))*'01_설정'!B16+MAX(0,(1-U2403/'01_설정'!B8))*'01_설정'!B17+O2403*'01_설정'!B11+Q2403*'01_설정'!B12+P2403*'01_설정'!B13)</f>
        <v/>
      </c>
      <c r="X2403" s="38" t="str">
        <f>IF(W2403="","",1+COUNTIFS($W$4:$W$3003,"&gt;"&amp;W2403)+COUNTIFS($W$4:W2403,W2403)-1)</f>
        <v/>
      </c>
    </row>
    <row r="2404" spans="1:24" ht="16.5">
      <c r="A2404" s="38" t="str">
        <f>IF('04A_국토부원자료'!A2405="","",ROW()-3)</f>
        <v/>
      </c>
      <c r="B2404" s="39">
        <f>IFERROR('04A_국토부원자료'!B2405,"")</f>
        <v>0</v>
      </c>
      <c r="C2404" s="39" t="str">
        <f>IF(B2404="","",IF('04A_국토부원자료'!C2405&lt;&gt;"",'04A_국토부원자료'!C2405,TRIM('04A_국토부원자료'!D2405&amp;IF('04A_국토부원자료'!E2405&lt;&gt;"","-"&amp;'04A_국토부원자료'!E2405,""))))</f>
        <v/>
      </c>
      <c r="D2404" s="39">
        <f>IFERROR('04A_국토부원자료'!F2405,"")</f>
        <v>0</v>
      </c>
      <c r="E2404" s="40" t="str">
        <f>IFERROR(VALUE(SUBSTITUTE('04A_국토부원자료'!G2405,",","")),"")</f>
        <v/>
      </c>
      <c r="F2404" s="41" t="str">
        <f>IFERROR(IF(AND('04A_국토부원자료'!H2405&lt;&gt;"",'04A_국토부원자료'!I2405&lt;&gt;""),DATE(INT(VALUE(SUBSTITUTE('04A_국토부원자료'!H2405,",",""))/100),MOD(VALUE(SUBSTITUTE('04A_국토부원자료'!H2405,",","")),100),VALUE(SUBSTITUTE('04A_국토부원자료'!I2405,",",""))),""),"")</f>
        <v/>
      </c>
      <c r="G2404" s="42" t="str">
        <f>IFERROR(VALUE(SUBSTITUTE('04A_국토부원자료'!J2405,",","")),"")</f>
        <v/>
      </c>
      <c r="H2404" s="43" t="str">
        <f t="shared" si="74"/>
        <v/>
      </c>
      <c r="I2404" s="43" t="str">
        <f t="shared" si="75"/>
        <v/>
      </c>
      <c r="J2404" s="38" t="str">
        <f>IFERROR(VALUE(SUBSTITUTE('04A_국토부원자료'!K2405,",","")),"")</f>
        <v/>
      </c>
      <c r="K2404" s="38" t="str">
        <f>IFERROR(VALUE(SUBSTITUTE('04A_국토부원자료'!N2405,",","")),"")</f>
        <v/>
      </c>
      <c r="L2404" s="39">
        <f>IFERROR('04A_국토부원자료'!O2405,"")</f>
        <v>0</v>
      </c>
      <c r="M2404" s="39">
        <f>IFERROR('04A_국토부원자료'!Q2405,"")</f>
        <v>0</v>
      </c>
      <c r="N2404" s="38">
        <f>IF(B2404="","",IF('02_대상물건입력'!B5="",1,IF(ISNUMBER(SEARCH('02_대상물건입력'!B5,B2404)),1,0)))</f>
        <v>0</v>
      </c>
      <c r="O2404" s="38">
        <f>IF(B2404="","",IF('02_대상물건입력'!B6="",1,IF(ISNUMBER(SEARCH('02_대상물건입력'!B6,B2404)),1,0)))</f>
        <v>0</v>
      </c>
      <c r="P2404" s="38">
        <f>IF(L2404="","",IF('02_대상물건입력'!B15="",0,IF(ISNUMBER(SEARCH('02_대상물건입력'!B15,L2404)),1,0)))</f>
        <v>0</v>
      </c>
      <c r="Q2404" s="38">
        <f>IF(D2404="","",IF('02_대상물건입력'!B8="",0,IF(ISNUMBER(SEARCH('02_대상물건입력'!B8,D2404)),1,0)))</f>
        <v>0</v>
      </c>
      <c r="R2404" s="44" t="str">
        <f>IFERROR(ABS(E2404-'02_대상물건입력'!B11)/'02_대상물건입력'!B11,"")</f>
        <v/>
      </c>
      <c r="S2404" s="38" t="str">
        <f>IFERROR(ABS(J2404-'02_대상물건입력'!B10),"")</f>
        <v/>
      </c>
      <c r="T2404" s="38" t="str">
        <f>IFERROR(ABS('01_설정'!B4-F2404),"")</f>
        <v/>
      </c>
      <c r="U2404" s="38" t="str">
        <f>IFERROR(ABS(K2404-YEAR('02_대상물건입력'!B14)),"")</f>
        <v/>
      </c>
      <c r="V2404" s="38" t="str">
        <f>IF(B2404="","",IF(AND(E2404&gt;0,F2404&gt;0,H2404&gt;0,OR('04A_국토부원자료'!P2405="",'04A_국토부원자료'!P2405="-"),IF('01_설정'!B10=1,N2404=1,TRUE),R2404&lt;='01_설정'!B5,S2404&lt;='01_설정'!B6,T2404&lt;='01_설정'!B7,U2404&lt;='01_설정'!B8),"Y",""))</f>
        <v/>
      </c>
      <c r="W2404" s="40" t="str">
        <f>IF(V2404&lt;&gt;"Y","",MAX(0,(1-R2404/'01_설정'!B5))*'01_설정'!B14+MAX(0,(1-S2404/'01_설정'!B6))*'01_설정'!B15+MAX(0,(1-T2404/'01_설정'!B7))*'01_설정'!B16+MAX(0,(1-U2404/'01_설정'!B8))*'01_설정'!B17+O2404*'01_설정'!B11+Q2404*'01_설정'!B12+P2404*'01_설정'!B13)</f>
        <v/>
      </c>
      <c r="X2404" s="38" t="str">
        <f>IF(W2404="","",1+COUNTIFS($W$4:$W$3003,"&gt;"&amp;W2404)+COUNTIFS($W$4:W2404,W2404)-1)</f>
        <v/>
      </c>
    </row>
    <row r="2405" spans="1:24" ht="16.5">
      <c r="A2405" s="38" t="str">
        <f>IF('04A_국토부원자료'!A2406="","",ROW()-3)</f>
        <v/>
      </c>
      <c r="B2405" s="39">
        <f>IFERROR('04A_국토부원자료'!B2406,"")</f>
        <v>0</v>
      </c>
      <c r="C2405" s="39" t="str">
        <f>IF(B2405="","",IF('04A_국토부원자료'!C2406&lt;&gt;"",'04A_국토부원자료'!C2406,TRIM('04A_국토부원자료'!D2406&amp;IF('04A_국토부원자료'!E2406&lt;&gt;"","-"&amp;'04A_국토부원자료'!E2406,""))))</f>
        <v/>
      </c>
      <c r="D2405" s="39">
        <f>IFERROR('04A_국토부원자료'!F2406,"")</f>
        <v>0</v>
      </c>
      <c r="E2405" s="40" t="str">
        <f>IFERROR(VALUE(SUBSTITUTE('04A_국토부원자료'!G2406,",","")),"")</f>
        <v/>
      </c>
      <c r="F2405" s="41" t="str">
        <f>IFERROR(IF(AND('04A_국토부원자료'!H2406&lt;&gt;"",'04A_국토부원자료'!I2406&lt;&gt;""),DATE(INT(VALUE(SUBSTITUTE('04A_국토부원자료'!H2406,",",""))/100),MOD(VALUE(SUBSTITUTE('04A_국토부원자료'!H2406,",","")),100),VALUE(SUBSTITUTE('04A_국토부원자료'!I2406,",",""))),""),"")</f>
        <v/>
      </c>
      <c r="G2405" s="42" t="str">
        <f>IFERROR(VALUE(SUBSTITUTE('04A_국토부원자료'!J2406,",","")),"")</f>
        <v/>
      </c>
      <c r="H2405" s="43" t="str">
        <f t="shared" si="74"/>
        <v/>
      </c>
      <c r="I2405" s="43" t="str">
        <f t="shared" si="75"/>
        <v/>
      </c>
      <c r="J2405" s="38" t="str">
        <f>IFERROR(VALUE(SUBSTITUTE('04A_국토부원자료'!K2406,",","")),"")</f>
        <v/>
      </c>
      <c r="K2405" s="38" t="str">
        <f>IFERROR(VALUE(SUBSTITUTE('04A_국토부원자료'!N2406,",","")),"")</f>
        <v/>
      </c>
      <c r="L2405" s="39">
        <f>IFERROR('04A_국토부원자료'!O2406,"")</f>
        <v>0</v>
      </c>
      <c r="M2405" s="39">
        <f>IFERROR('04A_국토부원자료'!Q2406,"")</f>
        <v>0</v>
      </c>
      <c r="N2405" s="38">
        <f>IF(B2405="","",IF('02_대상물건입력'!B5="",1,IF(ISNUMBER(SEARCH('02_대상물건입력'!B5,B2405)),1,0)))</f>
        <v>0</v>
      </c>
      <c r="O2405" s="38">
        <f>IF(B2405="","",IF('02_대상물건입력'!B6="",1,IF(ISNUMBER(SEARCH('02_대상물건입력'!B6,B2405)),1,0)))</f>
        <v>0</v>
      </c>
      <c r="P2405" s="38">
        <f>IF(L2405="","",IF('02_대상물건입력'!B15="",0,IF(ISNUMBER(SEARCH('02_대상물건입력'!B15,L2405)),1,0)))</f>
        <v>0</v>
      </c>
      <c r="Q2405" s="38">
        <f>IF(D2405="","",IF('02_대상물건입력'!B8="",0,IF(ISNUMBER(SEARCH('02_대상물건입력'!B8,D2405)),1,0)))</f>
        <v>0</v>
      </c>
      <c r="R2405" s="44" t="str">
        <f>IFERROR(ABS(E2405-'02_대상물건입력'!B11)/'02_대상물건입력'!B11,"")</f>
        <v/>
      </c>
      <c r="S2405" s="38" t="str">
        <f>IFERROR(ABS(J2405-'02_대상물건입력'!B10),"")</f>
        <v/>
      </c>
      <c r="T2405" s="38" t="str">
        <f>IFERROR(ABS('01_설정'!B4-F2405),"")</f>
        <v/>
      </c>
      <c r="U2405" s="38" t="str">
        <f>IFERROR(ABS(K2405-YEAR('02_대상물건입력'!B14)),"")</f>
        <v/>
      </c>
      <c r="V2405" s="38" t="str">
        <f>IF(B2405="","",IF(AND(E2405&gt;0,F2405&gt;0,H2405&gt;0,OR('04A_국토부원자료'!P2406="",'04A_국토부원자료'!P2406="-"),IF('01_설정'!B10=1,N2405=1,TRUE),R2405&lt;='01_설정'!B5,S2405&lt;='01_설정'!B6,T2405&lt;='01_설정'!B7,U2405&lt;='01_설정'!B8),"Y",""))</f>
        <v/>
      </c>
      <c r="W2405" s="40" t="str">
        <f>IF(V2405&lt;&gt;"Y","",MAX(0,(1-R2405/'01_설정'!B5))*'01_설정'!B14+MAX(0,(1-S2405/'01_설정'!B6))*'01_설정'!B15+MAX(0,(1-T2405/'01_설정'!B7))*'01_설정'!B16+MAX(0,(1-U2405/'01_설정'!B8))*'01_설정'!B17+O2405*'01_설정'!B11+Q2405*'01_설정'!B12+P2405*'01_설정'!B13)</f>
        <v/>
      </c>
      <c r="X2405" s="38" t="str">
        <f>IF(W2405="","",1+COUNTIFS($W$4:$W$3003,"&gt;"&amp;W2405)+COUNTIFS($W$4:W2405,W2405)-1)</f>
        <v/>
      </c>
    </row>
    <row r="2406" spans="1:24" ht="16.5">
      <c r="A2406" s="38" t="str">
        <f>IF('04A_국토부원자료'!A2407="","",ROW()-3)</f>
        <v/>
      </c>
      <c r="B2406" s="39">
        <f>IFERROR('04A_국토부원자료'!B2407,"")</f>
        <v>0</v>
      </c>
      <c r="C2406" s="39" t="str">
        <f>IF(B2406="","",IF('04A_국토부원자료'!C2407&lt;&gt;"",'04A_국토부원자료'!C2407,TRIM('04A_국토부원자료'!D2407&amp;IF('04A_국토부원자료'!E2407&lt;&gt;"","-"&amp;'04A_국토부원자료'!E2407,""))))</f>
        <v/>
      </c>
      <c r="D2406" s="39">
        <f>IFERROR('04A_국토부원자료'!F2407,"")</f>
        <v>0</v>
      </c>
      <c r="E2406" s="40" t="str">
        <f>IFERROR(VALUE(SUBSTITUTE('04A_국토부원자료'!G2407,",","")),"")</f>
        <v/>
      </c>
      <c r="F2406" s="41" t="str">
        <f>IFERROR(IF(AND('04A_국토부원자료'!H2407&lt;&gt;"",'04A_국토부원자료'!I2407&lt;&gt;""),DATE(INT(VALUE(SUBSTITUTE('04A_국토부원자료'!H2407,",",""))/100),MOD(VALUE(SUBSTITUTE('04A_국토부원자료'!H2407,",","")),100),VALUE(SUBSTITUTE('04A_국토부원자료'!I2407,",",""))),""),"")</f>
        <v/>
      </c>
      <c r="G2406" s="42" t="str">
        <f>IFERROR(VALUE(SUBSTITUTE('04A_국토부원자료'!J2407,",","")),"")</f>
        <v/>
      </c>
      <c r="H2406" s="43" t="str">
        <f t="shared" si="74"/>
        <v/>
      </c>
      <c r="I2406" s="43" t="str">
        <f t="shared" si="75"/>
        <v/>
      </c>
      <c r="J2406" s="38" t="str">
        <f>IFERROR(VALUE(SUBSTITUTE('04A_국토부원자료'!K2407,",","")),"")</f>
        <v/>
      </c>
      <c r="K2406" s="38" t="str">
        <f>IFERROR(VALUE(SUBSTITUTE('04A_국토부원자료'!N2407,",","")),"")</f>
        <v/>
      </c>
      <c r="L2406" s="39">
        <f>IFERROR('04A_국토부원자료'!O2407,"")</f>
        <v>0</v>
      </c>
      <c r="M2406" s="39">
        <f>IFERROR('04A_국토부원자료'!Q2407,"")</f>
        <v>0</v>
      </c>
      <c r="N2406" s="38">
        <f>IF(B2406="","",IF('02_대상물건입력'!B5="",1,IF(ISNUMBER(SEARCH('02_대상물건입력'!B5,B2406)),1,0)))</f>
        <v>0</v>
      </c>
      <c r="O2406" s="38">
        <f>IF(B2406="","",IF('02_대상물건입력'!B6="",1,IF(ISNUMBER(SEARCH('02_대상물건입력'!B6,B2406)),1,0)))</f>
        <v>0</v>
      </c>
      <c r="P2406" s="38">
        <f>IF(L2406="","",IF('02_대상물건입력'!B15="",0,IF(ISNUMBER(SEARCH('02_대상물건입력'!B15,L2406)),1,0)))</f>
        <v>0</v>
      </c>
      <c r="Q2406" s="38">
        <f>IF(D2406="","",IF('02_대상물건입력'!B8="",0,IF(ISNUMBER(SEARCH('02_대상물건입력'!B8,D2406)),1,0)))</f>
        <v>0</v>
      </c>
      <c r="R2406" s="44" t="str">
        <f>IFERROR(ABS(E2406-'02_대상물건입력'!B11)/'02_대상물건입력'!B11,"")</f>
        <v/>
      </c>
      <c r="S2406" s="38" t="str">
        <f>IFERROR(ABS(J2406-'02_대상물건입력'!B10),"")</f>
        <v/>
      </c>
      <c r="T2406" s="38" t="str">
        <f>IFERROR(ABS('01_설정'!B4-F2406),"")</f>
        <v/>
      </c>
      <c r="U2406" s="38" t="str">
        <f>IFERROR(ABS(K2406-YEAR('02_대상물건입력'!B14)),"")</f>
        <v/>
      </c>
      <c r="V2406" s="38" t="str">
        <f>IF(B2406="","",IF(AND(E2406&gt;0,F2406&gt;0,H2406&gt;0,OR('04A_국토부원자료'!P2407="",'04A_국토부원자료'!P2407="-"),IF('01_설정'!B10=1,N2406=1,TRUE),R2406&lt;='01_설정'!B5,S2406&lt;='01_설정'!B6,T2406&lt;='01_설정'!B7,U2406&lt;='01_설정'!B8),"Y",""))</f>
        <v/>
      </c>
      <c r="W2406" s="40" t="str">
        <f>IF(V2406&lt;&gt;"Y","",MAX(0,(1-R2406/'01_설정'!B5))*'01_설정'!B14+MAX(0,(1-S2406/'01_설정'!B6))*'01_설정'!B15+MAX(0,(1-T2406/'01_설정'!B7))*'01_설정'!B16+MAX(0,(1-U2406/'01_설정'!B8))*'01_설정'!B17+O2406*'01_설정'!B11+Q2406*'01_설정'!B12+P2406*'01_설정'!B13)</f>
        <v/>
      </c>
      <c r="X2406" s="38" t="str">
        <f>IF(W2406="","",1+COUNTIFS($W$4:$W$3003,"&gt;"&amp;W2406)+COUNTIFS($W$4:W2406,W2406)-1)</f>
        <v/>
      </c>
    </row>
    <row r="2407" spans="1:24" ht="16.5">
      <c r="A2407" s="38" t="str">
        <f>IF('04A_국토부원자료'!A2408="","",ROW()-3)</f>
        <v/>
      </c>
      <c r="B2407" s="39">
        <f>IFERROR('04A_국토부원자료'!B2408,"")</f>
        <v>0</v>
      </c>
      <c r="C2407" s="39" t="str">
        <f>IF(B2407="","",IF('04A_국토부원자료'!C2408&lt;&gt;"",'04A_국토부원자료'!C2408,TRIM('04A_국토부원자료'!D2408&amp;IF('04A_국토부원자료'!E2408&lt;&gt;"","-"&amp;'04A_국토부원자료'!E2408,""))))</f>
        <v/>
      </c>
      <c r="D2407" s="39">
        <f>IFERROR('04A_국토부원자료'!F2408,"")</f>
        <v>0</v>
      </c>
      <c r="E2407" s="40" t="str">
        <f>IFERROR(VALUE(SUBSTITUTE('04A_국토부원자료'!G2408,",","")),"")</f>
        <v/>
      </c>
      <c r="F2407" s="41" t="str">
        <f>IFERROR(IF(AND('04A_국토부원자료'!H2408&lt;&gt;"",'04A_국토부원자료'!I2408&lt;&gt;""),DATE(INT(VALUE(SUBSTITUTE('04A_국토부원자료'!H2408,",",""))/100),MOD(VALUE(SUBSTITUTE('04A_국토부원자료'!H2408,",","")),100),VALUE(SUBSTITUTE('04A_국토부원자료'!I2408,",",""))),""),"")</f>
        <v/>
      </c>
      <c r="G2407" s="42" t="str">
        <f>IFERROR(VALUE(SUBSTITUTE('04A_국토부원자료'!J2408,",","")),"")</f>
        <v/>
      </c>
      <c r="H2407" s="43" t="str">
        <f t="shared" si="74"/>
        <v/>
      </c>
      <c r="I2407" s="43" t="str">
        <f t="shared" si="75"/>
        <v/>
      </c>
      <c r="J2407" s="38" t="str">
        <f>IFERROR(VALUE(SUBSTITUTE('04A_국토부원자료'!K2408,",","")),"")</f>
        <v/>
      </c>
      <c r="K2407" s="38" t="str">
        <f>IFERROR(VALUE(SUBSTITUTE('04A_국토부원자료'!N2408,",","")),"")</f>
        <v/>
      </c>
      <c r="L2407" s="39">
        <f>IFERROR('04A_국토부원자료'!O2408,"")</f>
        <v>0</v>
      </c>
      <c r="M2407" s="39">
        <f>IFERROR('04A_국토부원자료'!Q2408,"")</f>
        <v>0</v>
      </c>
      <c r="N2407" s="38">
        <f>IF(B2407="","",IF('02_대상물건입력'!B5="",1,IF(ISNUMBER(SEARCH('02_대상물건입력'!B5,B2407)),1,0)))</f>
        <v>0</v>
      </c>
      <c r="O2407" s="38">
        <f>IF(B2407="","",IF('02_대상물건입력'!B6="",1,IF(ISNUMBER(SEARCH('02_대상물건입력'!B6,B2407)),1,0)))</f>
        <v>0</v>
      </c>
      <c r="P2407" s="38">
        <f>IF(L2407="","",IF('02_대상물건입력'!B15="",0,IF(ISNUMBER(SEARCH('02_대상물건입력'!B15,L2407)),1,0)))</f>
        <v>0</v>
      </c>
      <c r="Q2407" s="38">
        <f>IF(D2407="","",IF('02_대상물건입력'!B8="",0,IF(ISNUMBER(SEARCH('02_대상물건입력'!B8,D2407)),1,0)))</f>
        <v>0</v>
      </c>
      <c r="R2407" s="44" t="str">
        <f>IFERROR(ABS(E2407-'02_대상물건입력'!B11)/'02_대상물건입력'!B11,"")</f>
        <v/>
      </c>
      <c r="S2407" s="38" t="str">
        <f>IFERROR(ABS(J2407-'02_대상물건입력'!B10),"")</f>
        <v/>
      </c>
      <c r="T2407" s="38" t="str">
        <f>IFERROR(ABS('01_설정'!B4-F2407),"")</f>
        <v/>
      </c>
      <c r="U2407" s="38" t="str">
        <f>IFERROR(ABS(K2407-YEAR('02_대상물건입력'!B14)),"")</f>
        <v/>
      </c>
      <c r="V2407" s="38" t="str">
        <f>IF(B2407="","",IF(AND(E2407&gt;0,F2407&gt;0,H2407&gt;0,OR('04A_국토부원자료'!P2408="",'04A_국토부원자료'!P2408="-"),IF('01_설정'!B10=1,N2407=1,TRUE),R2407&lt;='01_설정'!B5,S2407&lt;='01_설정'!B6,T2407&lt;='01_설정'!B7,U2407&lt;='01_설정'!B8),"Y",""))</f>
        <v/>
      </c>
      <c r="W2407" s="40" t="str">
        <f>IF(V2407&lt;&gt;"Y","",MAX(0,(1-R2407/'01_설정'!B5))*'01_설정'!B14+MAX(0,(1-S2407/'01_설정'!B6))*'01_설정'!B15+MAX(0,(1-T2407/'01_설정'!B7))*'01_설정'!B16+MAX(0,(1-U2407/'01_설정'!B8))*'01_설정'!B17+O2407*'01_설정'!B11+Q2407*'01_설정'!B12+P2407*'01_설정'!B13)</f>
        <v/>
      </c>
      <c r="X2407" s="38" t="str">
        <f>IF(W2407="","",1+COUNTIFS($W$4:$W$3003,"&gt;"&amp;W2407)+COUNTIFS($W$4:W2407,W2407)-1)</f>
        <v/>
      </c>
    </row>
    <row r="2408" spans="1:24" ht="16.5">
      <c r="A2408" s="38" t="str">
        <f>IF('04A_국토부원자료'!A2409="","",ROW()-3)</f>
        <v/>
      </c>
      <c r="B2408" s="39">
        <f>IFERROR('04A_국토부원자료'!B2409,"")</f>
        <v>0</v>
      </c>
      <c r="C2408" s="39" t="str">
        <f>IF(B2408="","",IF('04A_국토부원자료'!C2409&lt;&gt;"",'04A_국토부원자료'!C2409,TRIM('04A_국토부원자료'!D2409&amp;IF('04A_국토부원자료'!E2409&lt;&gt;"","-"&amp;'04A_국토부원자료'!E2409,""))))</f>
        <v/>
      </c>
      <c r="D2408" s="39">
        <f>IFERROR('04A_국토부원자료'!F2409,"")</f>
        <v>0</v>
      </c>
      <c r="E2408" s="40" t="str">
        <f>IFERROR(VALUE(SUBSTITUTE('04A_국토부원자료'!G2409,",","")),"")</f>
        <v/>
      </c>
      <c r="F2408" s="41" t="str">
        <f>IFERROR(IF(AND('04A_국토부원자료'!H2409&lt;&gt;"",'04A_국토부원자료'!I2409&lt;&gt;""),DATE(INT(VALUE(SUBSTITUTE('04A_국토부원자료'!H2409,",",""))/100),MOD(VALUE(SUBSTITUTE('04A_국토부원자료'!H2409,",","")),100),VALUE(SUBSTITUTE('04A_국토부원자료'!I2409,",",""))),""),"")</f>
        <v/>
      </c>
      <c r="G2408" s="42" t="str">
        <f>IFERROR(VALUE(SUBSTITUTE('04A_국토부원자료'!J2409,",","")),"")</f>
        <v/>
      </c>
      <c r="H2408" s="43" t="str">
        <f t="shared" si="74"/>
        <v/>
      </c>
      <c r="I2408" s="43" t="str">
        <f t="shared" si="75"/>
        <v/>
      </c>
      <c r="J2408" s="38" t="str">
        <f>IFERROR(VALUE(SUBSTITUTE('04A_국토부원자료'!K2409,",","")),"")</f>
        <v/>
      </c>
      <c r="K2408" s="38" t="str">
        <f>IFERROR(VALUE(SUBSTITUTE('04A_국토부원자료'!N2409,",","")),"")</f>
        <v/>
      </c>
      <c r="L2408" s="39">
        <f>IFERROR('04A_국토부원자료'!O2409,"")</f>
        <v>0</v>
      </c>
      <c r="M2408" s="39">
        <f>IFERROR('04A_국토부원자료'!Q2409,"")</f>
        <v>0</v>
      </c>
      <c r="N2408" s="38">
        <f>IF(B2408="","",IF('02_대상물건입력'!B5="",1,IF(ISNUMBER(SEARCH('02_대상물건입력'!B5,B2408)),1,0)))</f>
        <v>0</v>
      </c>
      <c r="O2408" s="38">
        <f>IF(B2408="","",IF('02_대상물건입력'!B6="",1,IF(ISNUMBER(SEARCH('02_대상물건입력'!B6,B2408)),1,0)))</f>
        <v>0</v>
      </c>
      <c r="P2408" s="38">
        <f>IF(L2408="","",IF('02_대상물건입력'!B15="",0,IF(ISNUMBER(SEARCH('02_대상물건입력'!B15,L2408)),1,0)))</f>
        <v>0</v>
      </c>
      <c r="Q2408" s="38">
        <f>IF(D2408="","",IF('02_대상물건입력'!B8="",0,IF(ISNUMBER(SEARCH('02_대상물건입력'!B8,D2408)),1,0)))</f>
        <v>0</v>
      </c>
      <c r="R2408" s="44" t="str">
        <f>IFERROR(ABS(E2408-'02_대상물건입력'!B11)/'02_대상물건입력'!B11,"")</f>
        <v/>
      </c>
      <c r="S2408" s="38" t="str">
        <f>IFERROR(ABS(J2408-'02_대상물건입력'!B10),"")</f>
        <v/>
      </c>
      <c r="T2408" s="38" t="str">
        <f>IFERROR(ABS('01_설정'!B4-F2408),"")</f>
        <v/>
      </c>
      <c r="U2408" s="38" t="str">
        <f>IFERROR(ABS(K2408-YEAR('02_대상물건입력'!B14)),"")</f>
        <v/>
      </c>
      <c r="V2408" s="38" t="str">
        <f>IF(B2408="","",IF(AND(E2408&gt;0,F2408&gt;0,H2408&gt;0,OR('04A_국토부원자료'!P2409="",'04A_국토부원자료'!P2409="-"),IF('01_설정'!B10=1,N2408=1,TRUE),R2408&lt;='01_설정'!B5,S2408&lt;='01_설정'!B6,T2408&lt;='01_설정'!B7,U2408&lt;='01_설정'!B8),"Y",""))</f>
        <v/>
      </c>
      <c r="W2408" s="40" t="str">
        <f>IF(V2408&lt;&gt;"Y","",MAX(0,(1-R2408/'01_설정'!B5))*'01_설정'!B14+MAX(0,(1-S2408/'01_설정'!B6))*'01_설정'!B15+MAX(0,(1-T2408/'01_설정'!B7))*'01_설정'!B16+MAX(0,(1-U2408/'01_설정'!B8))*'01_설정'!B17+O2408*'01_설정'!B11+Q2408*'01_설정'!B12+P2408*'01_설정'!B13)</f>
        <v/>
      </c>
      <c r="X2408" s="38" t="str">
        <f>IF(W2408="","",1+COUNTIFS($W$4:$W$3003,"&gt;"&amp;W2408)+COUNTIFS($W$4:W2408,W2408)-1)</f>
        <v/>
      </c>
    </row>
    <row r="2409" spans="1:24" ht="16.5">
      <c r="A2409" s="38" t="str">
        <f>IF('04A_국토부원자료'!A2410="","",ROW()-3)</f>
        <v/>
      </c>
      <c r="B2409" s="39">
        <f>IFERROR('04A_국토부원자료'!B2410,"")</f>
        <v>0</v>
      </c>
      <c r="C2409" s="39" t="str">
        <f>IF(B2409="","",IF('04A_국토부원자료'!C2410&lt;&gt;"",'04A_국토부원자료'!C2410,TRIM('04A_국토부원자료'!D2410&amp;IF('04A_국토부원자료'!E2410&lt;&gt;"","-"&amp;'04A_국토부원자료'!E2410,""))))</f>
        <v/>
      </c>
      <c r="D2409" s="39">
        <f>IFERROR('04A_국토부원자료'!F2410,"")</f>
        <v>0</v>
      </c>
      <c r="E2409" s="40" t="str">
        <f>IFERROR(VALUE(SUBSTITUTE('04A_국토부원자료'!G2410,",","")),"")</f>
        <v/>
      </c>
      <c r="F2409" s="41" t="str">
        <f>IFERROR(IF(AND('04A_국토부원자료'!H2410&lt;&gt;"",'04A_국토부원자료'!I2410&lt;&gt;""),DATE(INT(VALUE(SUBSTITUTE('04A_국토부원자료'!H2410,",",""))/100),MOD(VALUE(SUBSTITUTE('04A_국토부원자료'!H2410,",","")),100),VALUE(SUBSTITUTE('04A_국토부원자료'!I2410,",",""))),""),"")</f>
        <v/>
      </c>
      <c r="G2409" s="42" t="str">
        <f>IFERROR(VALUE(SUBSTITUTE('04A_국토부원자료'!J2410,",","")),"")</f>
        <v/>
      </c>
      <c r="H2409" s="43" t="str">
        <f t="shared" si="74"/>
        <v/>
      </c>
      <c r="I2409" s="43" t="str">
        <f t="shared" si="75"/>
        <v/>
      </c>
      <c r="J2409" s="38" t="str">
        <f>IFERROR(VALUE(SUBSTITUTE('04A_국토부원자료'!K2410,",","")),"")</f>
        <v/>
      </c>
      <c r="K2409" s="38" t="str">
        <f>IFERROR(VALUE(SUBSTITUTE('04A_국토부원자료'!N2410,",","")),"")</f>
        <v/>
      </c>
      <c r="L2409" s="39">
        <f>IFERROR('04A_국토부원자료'!O2410,"")</f>
        <v>0</v>
      </c>
      <c r="M2409" s="39">
        <f>IFERROR('04A_국토부원자료'!Q2410,"")</f>
        <v>0</v>
      </c>
      <c r="N2409" s="38">
        <f>IF(B2409="","",IF('02_대상물건입력'!B5="",1,IF(ISNUMBER(SEARCH('02_대상물건입력'!B5,B2409)),1,0)))</f>
        <v>0</v>
      </c>
      <c r="O2409" s="38">
        <f>IF(B2409="","",IF('02_대상물건입력'!B6="",1,IF(ISNUMBER(SEARCH('02_대상물건입력'!B6,B2409)),1,0)))</f>
        <v>0</v>
      </c>
      <c r="P2409" s="38">
        <f>IF(L2409="","",IF('02_대상물건입력'!B15="",0,IF(ISNUMBER(SEARCH('02_대상물건입력'!B15,L2409)),1,0)))</f>
        <v>0</v>
      </c>
      <c r="Q2409" s="38">
        <f>IF(D2409="","",IF('02_대상물건입력'!B8="",0,IF(ISNUMBER(SEARCH('02_대상물건입력'!B8,D2409)),1,0)))</f>
        <v>0</v>
      </c>
      <c r="R2409" s="44" t="str">
        <f>IFERROR(ABS(E2409-'02_대상물건입력'!B11)/'02_대상물건입력'!B11,"")</f>
        <v/>
      </c>
      <c r="S2409" s="38" t="str">
        <f>IFERROR(ABS(J2409-'02_대상물건입력'!B10),"")</f>
        <v/>
      </c>
      <c r="T2409" s="38" t="str">
        <f>IFERROR(ABS('01_설정'!B4-F2409),"")</f>
        <v/>
      </c>
      <c r="U2409" s="38" t="str">
        <f>IFERROR(ABS(K2409-YEAR('02_대상물건입력'!B14)),"")</f>
        <v/>
      </c>
      <c r="V2409" s="38" t="str">
        <f>IF(B2409="","",IF(AND(E2409&gt;0,F2409&gt;0,H2409&gt;0,OR('04A_국토부원자료'!P2410="",'04A_국토부원자료'!P2410="-"),IF('01_설정'!B10=1,N2409=1,TRUE),R2409&lt;='01_설정'!B5,S2409&lt;='01_설정'!B6,T2409&lt;='01_설정'!B7,U2409&lt;='01_설정'!B8),"Y",""))</f>
        <v/>
      </c>
      <c r="W2409" s="40" t="str">
        <f>IF(V2409&lt;&gt;"Y","",MAX(0,(1-R2409/'01_설정'!B5))*'01_설정'!B14+MAX(0,(1-S2409/'01_설정'!B6))*'01_설정'!B15+MAX(0,(1-T2409/'01_설정'!B7))*'01_설정'!B16+MAX(0,(1-U2409/'01_설정'!B8))*'01_설정'!B17+O2409*'01_설정'!B11+Q2409*'01_설정'!B12+P2409*'01_설정'!B13)</f>
        <v/>
      </c>
      <c r="X2409" s="38" t="str">
        <f>IF(W2409="","",1+COUNTIFS($W$4:$W$3003,"&gt;"&amp;W2409)+COUNTIFS($W$4:W2409,W2409)-1)</f>
        <v/>
      </c>
    </row>
    <row r="2410" spans="1:24" ht="16.5">
      <c r="A2410" s="38" t="str">
        <f>IF('04A_국토부원자료'!A2411="","",ROW()-3)</f>
        <v/>
      </c>
      <c r="B2410" s="39">
        <f>IFERROR('04A_국토부원자료'!B2411,"")</f>
        <v>0</v>
      </c>
      <c r="C2410" s="39" t="str">
        <f>IF(B2410="","",IF('04A_국토부원자료'!C2411&lt;&gt;"",'04A_국토부원자료'!C2411,TRIM('04A_국토부원자료'!D2411&amp;IF('04A_국토부원자료'!E2411&lt;&gt;"","-"&amp;'04A_국토부원자료'!E2411,""))))</f>
        <v/>
      </c>
      <c r="D2410" s="39">
        <f>IFERROR('04A_국토부원자료'!F2411,"")</f>
        <v>0</v>
      </c>
      <c r="E2410" s="40" t="str">
        <f>IFERROR(VALUE(SUBSTITUTE('04A_국토부원자료'!G2411,",","")),"")</f>
        <v/>
      </c>
      <c r="F2410" s="41" t="str">
        <f>IFERROR(IF(AND('04A_국토부원자료'!H2411&lt;&gt;"",'04A_국토부원자료'!I2411&lt;&gt;""),DATE(INT(VALUE(SUBSTITUTE('04A_국토부원자료'!H2411,",",""))/100),MOD(VALUE(SUBSTITUTE('04A_국토부원자료'!H2411,",","")),100),VALUE(SUBSTITUTE('04A_국토부원자료'!I2411,",",""))),""),"")</f>
        <v/>
      </c>
      <c r="G2410" s="42" t="str">
        <f>IFERROR(VALUE(SUBSTITUTE('04A_국토부원자료'!J2411,",","")),"")</f>
        <v/>
      </c>
      <c r="H2410" s="43" t="str">
        <f t="shared" si="74"/>
        <v/>
      </c>
      <c r="I2410" s="43" t="str">
        <f t="shared" si="75"/>
        <v/>
      </c>
      <c r="J2410" s="38" t="str">
        <f>IFERROR(VALUE(SUBSTITUTE('04A_국토부원자료'!K2411,",","")),"")</f>
        <v/>
      </c>
      <c r="K2410" s="38" t="str">
        <f>IFERROR(VALUE(SUBSTITUTE('04A_국토부원자료'!N2411,",","")),"")</f>
        <v/>
      </c>
      <c r="L2410" s="39">
        <f>IFERROR('04A_국토부원자료'!O2411,"")</f>
        <v>0</v>
      </c>
      <c r="M2410" s="39">
        <f>IFERROR('04A_국토부원자료'!Q2411,"")</f>
        <v>0</v>
      </c>
      <c r="N2410" s="38">
        <f>IF(B2410="","",IF('02_대상물건입력'!B5="",1,IF(ISNUMBER(SEARCH('02_대상물건입력'!B5,B2410)),1,0)))</f>
        <v>0</v>
      </c>
      <c r="O2410" s="38">
        <f>IF(B2410="","",IF('02_대상물건입력'!B6="",1,IF(ISNUMBER(SEARCH('02_대상물건입력'!B6,B2410)),1,0)))</f>
        <v>0</v>
      </c>
      <c r="P2410" s="38">
        <f>IF(L2410="","",IF('02_대상물건입력'!B15="",0,IF(ISNUMBER(SEARCH('02_대상물건입력'!B15,L2410)),1,0)))</f>
        <v>0</v>
      </c>
      <c r="Q2410" s="38">
        <f>IF(D2410="","",IF('02_대상물건입력'!B8="",0,IF(ISNUMBER(SEARCH('02_대상물건입력'!B8,D2410)),1,0)))</f>
        <v>0</v>
      </c>
      <c r="R2410" s="44" t="str">
        <f>IFERROR(ABS(E2410-'02_대상물건입력'!B11)/'02_대상물건입력'!B11,"")</f>
        <v/>
      </c>
      <c r="S2410" s="38" t="str">
        <f>IFERROR(ABS(J2410-'02_대상물건입력'!B10),"")</f>
        <v/>
      </c>
      <c r="T2410" s="38" t="str">
        <f>IFERROR(ABS('01_설정'!B4-F2410),"")</f>
        <v/>
      </c>
      <c r="U2410" s="38" t="str">
        <f>IFERROR(ABS(K2410-YEAR('02_대상물건입력'!B14)),"")</f>
        <v/>
      </c>
      <c r="V2410" s="38" t="str">
        <f>IF(B2410="","",IF(AND(E2410&gt;0,F2410&gt;0,H2410&gt;0,OR('04A_국토부원자료'!P2411="",'04A_국토부원자료'!P2411="-"),IF('01_설정'!B10=1,N2410=1,TRUE),R2410&lt;='01_설정'!B5,S2410&lt;='01_설정'!B6,T2410&lt;='01_설정'!B7,U2410&lt;='01_설정'!B8),"Y",""))</f>
        <v/>
      </c>
      <c r="W2410" s="40" t="str">
        <f>IF(V2410&lt;&gt;"Y","",MAX(0,(1-R2410/'01_설정'!B5))*'01_설정'!B14+MAX(0,(1-S2410/'01_설정'!B6))*'01_설정'!B15+MAX(0,(1-T2410/'01_설정'!B7))*'01_설정'!B16+MAX(0,(1-U2410/'01_설정'!B8))*'01_설정'!B17+O2410*'01_설정'!B11+Q2410*'01_설정'!B12+P2410*'01_설정'!B13)</f>
        <v/>
      </c>
      <c r="X2410" s="38" t="str">
        <f>IF(W2410="","",1+COUNTIFS($W$4:$W$3003,"&gt;"&amp;W2410)+COUNTIFS($W$4:W2410,W2410)-1)</f>
        <v/>
      </c>
    </row>
    <row r="2411" spans="1:24" ht="16.5">
      <c r="A2411" s="38" t="str">
        <f>IF('04A_국토부원자료'!A2412="","",ROW()-3)</f>
        <v/>
      </c>
      <c r="B2411" s="39">
        <f>IFERROR('04A_국토부원자료'!B2412,"")</f>
        <v>0</v>
      </c>
      <c r="C2411" s="39" t="str">
        <f>IF(B2411="","",IF('04A_국토부원자료'!C2412&lt;&gt;"",'04A_국토부원자료'!C2412,TRIM('04A_국토부원자료'!D2412&amp;IF('04A_국토부원자료'!E2412&lt;&gt;"","-"&amp;'04A_국토부원자료'!E2412,""))))</f>
        <v/>
      </c>
      <c r="D2411" s="39">
        <f>IFERROR('04A_국토부원자료'!F2412,"")</f>
        <v>0</v>
      </c>
      <c r="E2411" s="40" t="str">
        <f>IFERROR(VALUE(SUBSTITUTE('04A_국토부원자료'!G2412,",","")),"")</f>
        <v/>
      </c>
      <c r="F2411" s="41" t="str">
        <f>IFERROR(IF(AND('04A_국토부원자료'!H2412&lt;&gt;"",'04A_국토부원자료'!I2412&lt;&gt;""),DATE(INT(VALUE(SUBSTITUTE('04A_국토부원자료'!H2412,",",""))/100),MOD(VALUE(SUBSTITUTE('04A_국토부원자료'!H2412,",","")),100),VALUE(SUBSTITUTE('04A_국토부원자료'!I2412,",",""))),""),"")</f>
        <v/>
      </c>
      <c r="G2411" s="42" t="str">
        <f>IFERROR(VALUE(SUBSTITUTE('04A_국토부원자료'!J2412,",","")),"")</f>
        <v/>
      </c>
      <c r="H2411" s="43" t="str">
        <f t="shared" si="74"/>
        <v/>
      </c>
      <c r="I2411" s="43" t="str">
        <f t="shared" si="75"/>
        <v/>
      </c>
      <c r="J2411" s="38" t="str">
        <f>IFERROR(VALUE(SUBSTITUTE('04A_국토부원자료'!K2412,",","")),"")</f>
        <v/>
      </c>
      <c r="K2411" s="38" t="str">
        <f>IFERROR(VALUE(SUBSTITUTE('04A_국토부원자료'!N2412,",","")),"")</f>
        <v/>
      </c>
      <c r="L2411" s="39">
        <f>IFERROR('04A_국토부원자료'!O2412,"")</f>
        <v>0</v>
      </c>
      <c r="M2411" s="39">
        <f>IFERROR('04A_국토부원자료'!Q2412,"")</f>
        <v>0</v>
      </c>
      <c r="N2411" s="38">
        <f>IF(B2411="","",IF('02_대상물건입력'!B5="",1,IF(ISNUMBER(SEARCH('02_대상물건입력'!B5,B2411)),1,0)))</f>
        <v>0</v>
      </c>
      <c r="O2411" s="38">
        <f>IF(B2411="","",IF('02_대상물건입력'!B6="",1,IF(ISNUMBER(SEARCH('02_대상물건입력'!B6,B2411)),1,0)))</f>
        <v>0</v>
      </c>
      <c r="P2411" s="38">
        <f>IF(L2411="","",IF('02_대상물건입력'!B15="",0,IF(ISNUMBER(SEARCH('02_대상물건입력'!B15,L2411)),1,0)))</f>
        <v>0</v>
      </c>
      <c r="Q2411" s="38">
        <f>IF(D2411="","",IF('02_대상물건입력'!B8="",0,IF(ISNUMBER(SEARCH('02_대상물건입력'!B8,D2411)),1,0)))</f>
        <v>0</v>
      </c>
      <c r="R2411" s="44" t="str">
        <f>IFERROR(ABS(E2411-'02_대상물건입력'!B11)/'02_대상물건입력'!B11,"")</f>
        <v/>
      </c>
      <c r="S2411" s="38" t="str">
        <f>IFERROR(ABS(J2411-'02_대상물건입력'!B10),"")</f>
        <v/>
      </c>
      <c r="T2411" s="38" t="str">
        <f>IFERROR(ABS('01_설정'!B4-F2411),"")</f>
        <v/>
      </c>
      <c r="U2411" s="38" t="str">
        <f>IFERROR(ABS(K2411-YEAR('02_대상물건입력'!B14)),"")</f>
        <v/>
      </c>
      <c r="V2411" s="38" t="str">
        <f>IF(B2411="","",IF(AND(E2411&gt;0,F2411&gt;0,H2411&gt;0,OR('04A_국토부원자료'!P2412="",'04A_국토부원자료'!P2412="-"),IF('01_설정'!B10=1,N2411=1,TRUE),R2411&lt;='01_설정'!B5,S2411&lt;='01_설정'!B6,T2411&lt;='01_설정'!B7,U2411&lt;='01_설정'!B8),"Y",""))</f>
        <v/>
      </c>
      <c r="W2411" s="40" t="str">
        <f>IF(V2411&lt;&gt;"Y","",MAX(0,(1-R2411/'01_설정'!B5))*'01_설정'!B14+MAX(0,(1-S2411/'01_설정'!B6))*'01_설정'!B15+MAX(0,(1-T2411/'01_설정'!B7))*'01_설정'!B16+MAX(0,(1-U2411/'01_설정'!B8))*'01_설정'!B17+O2411*'01_설정'!B11+Q2411*'01_설정'!B12+P2411*'01_설정'!B13)</f>
        <v/>
      </c>
      <c r="X2411" s="38" t="str">
        <f>IF(W2411="","",1+COUNTIFS($W$4:$W$3003,"&gt;"&amp;W2411)+COUNTIFS($W$4:W2411,W2411)-1)</f>
        <v/>
      </c>
    </row>
    <row r="2412" spans="1:24" ht="16.5">
      <c r="A2412" s="38" t="str">
        <f>IF('04A_국토부원자료'!A2413="","",ROW()-3)</f>
        <v/>
      </c>
      <c r="B2412" s="39">
        <f>IFERROR('04A_국토부원자료'!B2413,"")</f>
        <v>0</v>
      </c>
      <c r="C2412" s="39" t="str">
        <f>IF(B2412="","",IF('04A_국토부원자료'!C2413&lt;&gt;"",'04A_국토부원자료'!C2413,TRIM('04A_국토부원자료'!D2413&amp;IF('04A_국토부원자료'!E2413&lt;&gt;"","-"&amp;'04A_국토부원자료'!E2413,""))))</f>
        <v/>
      </c>
      <c r="D2412" s="39">
        <f>IFERROR('04A_국토부원자료'!F2413,"")</f>
        <v>0</v>
      </c>
      <c r="E2412" s="40" t="str">
        <f>IFERROR(VALUE(SUBSTITUTE('04A_국토부원자료'!G2413,",","")),"")</f>
        <v/>
      </c>
      <c r="F2412" s="41" t="str">
        <f>IFERROR(IF(AND('04A_국토부원자료'!H2413&lt;&gt;"",'04A_국토부원자료'!I2413&lt;&gt;""),DATE(INT(VALUE(SUBSTITUTE('04A_국토부원자료'!H2413,",",""))/100),MOD(VALUE(SUBSTITUTE('04A_국토부원자료'!H2413,",","")),100),VALUE(SUBSTITUTE('04A_국토부원자료'!I2413,",",""))),""),"")</f>
        <v/>
      </c>
      <c r="G2412" s="42" t="str">
        <f>IFERROR(VALUE(SUBSTITUTE('04A_국토부원자료'!J2413,",","")),"")</f>
        <v/>
      </c>
      <c r="H2412" s="43" t="str">
        <f t="shared" si="74"/>
        <v/>
      </c>
      <c r="I2412" s="43" t="str">
        <f t="shared" si="75"/>
        <v/>
      </c>
      <c r="J2412" s="38" t="str">
        <f>IFERROR(VALUE(SUBSTITUTE('04A_국토부원자료'!K2413,",","")),"")</f>
        <v/>
      </c>
      <c r="K2412" s="38" t="str">
        <f>IFERROR(VALUE(SUBSTITUTE('04A_국토부원자료'!N2413,",","")),"")</f>
        <v/>
      </c>
      <c r="L2412" s="39">
        <f>IFERROR('04A_국토부원자료'!O2413,"")</f>
        <v>0</v>
      </c>
      <c r="M2412" s="39">
        <f>IFERROR('04A_국토부원자료'!Q2413,"")</f>
        <v>0</v>
      </c>
      <c r="N2412" s="38">
        <f>IF(B2412="","",IF('02_대상물건입력'!B5="",1,IF(ISNUMBER(SEARCH('02_대상물건입력'!B5,B2412)),1,0)))</f>
        <v>0</v>
      </c>
      <c r="O2412" s="38">
        <f>IF(B2412="","",IF('02_대상물건입력'!B6="",1,IF(ISNUMBER(SEARCH('02_대상물건입력'!B6,B2412)),1,0)))</f>
        <v>0</v>
      </c>
      <c r="P2412" s="38">
        <f>IF(L2412="","",IF('02_대상물건입력'!B15="",0,IF(ISNUMBER(SEARCH('02_대상물건입력'!B15,L2412)),1,0)))</f>
        <v>0</v>
      </c>
      <c r="Q2412" s="38">
        <f>IF(D2412="","",IF('02_대상물건입력'!B8="",0,IF(ISNUMBER(SEARCH('02_대상물건입력'!B8,D2412)),1,0)))</f>
        <v>0</v>
      </c>
      <c r="R2412" s="44" t="str">
        <f>IFERROR(ABS(E2412-'02_대상물건입력'!B11)/'02_대상물건입력'!B11,"")</f>
        <v/>
      </c>
      <c r="S2412" s="38" t="str">
        <f>IFERROR(ABS(J2412-'02_대상물건입력'!B10),"")</f>
        <v/>
      </c>
      <c r="T2412" s="38" t="str">
        <f>IFERROR(ABS('01_설정'!B4-F2412),"")</f>
        <v/>
      </c>
      <c r="U2412" s="38" t="str">
        <f>IFERROR(ABS(K2412-YEAR('02_대상물건입력'!B14)),"")</f>
        <v/>
      </c>
      <c r="V2412" s="38" t="str">
        <f>IF(B2412="","",IF(AND(E2412&gt;0,F2412&gt;0,H2412&gt;0,OR('04A_국토부원자료'!P2413="",'04A_국토부원자료'!P2413="-"),IF('01_설정'!B10=1,N2412=1,TRUE),R2412&lt;='01_설정'!B5,S2412&lt;='01_설정'!B6,T2412&lt;='01_설정'!B7,U2412&lt;='01_설정'!B8),"Y",""))</f>
        <v/>
      </c>
      <c r="W2412" s="40" t="str">
        <f>IF(V2412&lt;&gt;"Y","",MAX(0,(1-R2412/'01_설정'!B5))*'01_설정'!B14+MAX(0,(1-S2412/'01_설정'!B6))*'01_설정'!B15+MAX(0,(1-T2412/'01_설정'!B7))*'01_설정'!B16+MAX(0,(1-U2412/'01_설정'!B8))*'01_설정'!B17+O2412*'01_설정'!B11+Q2412*'01_설정'!B12+P2412*'01_설정'!B13)</f>
        <v/>
      </c>
      <c r="X2412" s="38" t="str">
        <f>IF(W2412="","",1+COUNTIFS($W$4:$W$3003,"&gt;"&amp;W2412)+COUNTIFS($W$4:W2412,W2412)-1)</f>
        <v/>
      </c>
    </row>
    <row r="2413" spans="1:24" ht="16.5">
      <c r="A2413" s="38" t="str">
        <f>IF('04A_국토부원자료'!A2414="","",ROW()-3)</f>
        <v/>
      </c>
      <c r="B2413" s="39">
        <f>IFERROR('04A_국토부원자료'!B2414,"")</f>
        <v>0</v>
      </c>
      <c r="C2413" s="39" t="str">
        <f>IF(B2413="","",IF('04A_국토부원자료'!C2414&lt;&gt;"",'04A_국토부원자료'!C2414,TRIM('04A_국토부원자료'!D2414&amp;IF('04A_국토부원자료'!E2414&lt;&gt;"","-"&amp;'04A_국토부원자료'!E2414,""))))</f>
        <v/>
      </c>
      <c r="D2413" s="39">
        <f>IFERROR('04A_국토부원자료'!F2414,"")</f>
        <v>0</v>
      </c>
      <c r="E2413" s="40" t="str">
        <f>IFERROR(VALUE(SUBSTITUTE('04A_국토부원자료'!G2414,",","")),"")</f>
        <v/>
      </c>
      <c r="F2413" s="41" t="str">
        <f>IFERROR(IF(AND('04A_국토부원자료'!H2414&lt;&gt;"",'04A_국토부원자료'!I2414&lt;&gt;""),DATE(INT(VALUE(SUBSTITUTE('04A_국토부원자료'!H2414,",",""))/100),MOD(VALUE(SUBSTITUTE('04A_국토부원자료'!H2414,",","")),100),VALUE(SUBSTITUTE('04A_국토부원자료'!I2414,",",""))),""),"")</f>
        <v/>
      </c>
      <c r="G2413" s="42" t="str">
        <f>IFERROR(VALUE(SUBSTITUTE('04A_국토부원자료'!J2414,",","")),"")</f>
        <v/>
      </c>
      <c r="H2413" s="43" t="str">
        <f t="shared" si="74"/>
        <v/>
      </c>
      <c r="I2413" s="43" t="str">
        <f t="shared" si="75"/>
        <v/>
      </c>
      <c r="J2413" s="38" t="str">
        <f>IFERROR(VALUE(SUBSTITUTE('04A_국토부원자료'!K2414,",","")),"")</f>
        <v/>
      </c>
      <c r="K2413" s="38" t="str">
        <f>IFERROR(VALUE(SUBSTITUTE('04A_국토부원자료'!N2414,",","")),"")</f>
        <v/>
      </c>
      <c r="L2413" s="39">
        <f>IFERROR('04A_국토부원자료'!O2414,"")</f>
        <v>0</v>
      </c>
      <c r="M2413" s="39">
        <f>IFERROR('04A_국토부원자료'!Q2414,"")</f>
        <v>0</v>
      </c>
      <c r="N2413" s="38">
        <f>IF(B2413="","",IF('02_대상물건입력'!B5="",1,IF(ISNUMBER(SEARCH('02_대상물건입력'!B5,B2413)),1,0)))</f>
        <v>0</v>
      </c>
      <c r="O2413" s="38">
        <f>IF(B2413="","",IF('02_대상물건입력'!B6="",1,IF(ISNUMBER(SEARCH('02_대상물건입력'!B6,B2413)),1,0)))</f>
        <v>0</v>
      </c>
      <c r="P2413" s="38">
        <f>IF(L2413="","",IF('02_대상물건입력'!B15="",0,IF(ISNUMBER(SEARCH('02_대상물건입력'!B15,L2413)),1,0)))</f>
        <v>0</v>
      </c>
      <c r="Q2413" s="38">
        <f>IF(D2413="","",IF('02_대상물건입력'!B8="",0,IF(ISNUMBER(SEARCH('02_대상물건입력'!B8,D2413)),1,0)))</f>
        <v>0</v>
      </c>
      <c r="R2413" s="44" t="str">
        <f>IFERROR(ABS(E2413-'02_대상물건입력'!B11)/'02_대상물건입력'!B11,"")</f>
        <v/>
      </c>
      <c r="S2413" s="38" t="str">
        <f>IFERROR(ABS(J2413-'02_대상물건입력'!B10),"")</f>
        <v/>
      </c>
      <c r="T2413" s="38" t="str">
        <f>IFERROR(ABS('01_설정'!B4-F2413),"")</f>
        <v/>
      </c>
      <c r="U2413" s="38" t="str">
        <f>IFERROR(ABS(K2413-YEAR('02_대상물건입력'!B14)),"")</f>
        <v/>
      </c>
      <c r="V2413" s="38" t="str">
        <f>IF(B2413="","",IF(AND(E2413&gt;0,F2413&gt;0,H2413&gt;0,OR('04A_국토부원자료'!P2414="",'04A_국토부원자료'!P2414="-"),IF('01_설정'!B10=1,N2413=1,TRUE),R2413&lt;='01_설정'!B5,S2413&lt;='01_설정'!B6,T2413&lt;='01_설정'!B7,U2413&lt;='01_설정'!B8),"Y",""))</f>
        <v/>
      </c>
      <c r="W2413" s="40" t="str">
        <f>IF(V2413&lt;&gt;"Y","",MAX(0,(1-R2413/'01_설정'!B5))*'01_설정'!B14+MAX(0,(1-S2413/'01_설정'!B6))*'01_설정'!B15+MAX(0,(1-T2413/'01_설정'!B7))*'01_설정'!B16+MAX(0,(1-U2413/'01_설정'!B8))*'01_설정'!B17+O2413*'01_설정'!B11+Q2413*'01_설정'!B12+P2413*'01_설정'!B13)</f>
        <v/>
      </c>
      <c r="X2413" s="38" t="str">
        <f>IF(W2413="","",1+COUNTIFS($W$4:$W$3003,"&gt;"&amp;W2413)+COUNTIFS($W$4:W2413,W2413)-1)</f>
        <v/>
      </c>
    </row>
    <row r="2414" spans="1:24" ht="16.5">
      <c r="A2414" s="38" t="str">
        <f>IF('04A_국토부원자료'!A2415="","",ROW()-3)</f>
        <v/>
      </c>
      <c r="B2414" s="39">
        <f>IFERROR('04A_국토부원자료'!B2415,"")</f>
        <v>0</v>
      </c>
      <c r="C2414" s="39" t="str">
        <f>IF(B2414="","",IF('04A_국토부원자료'!C2415&lt;&gt;"",'04A_국토부원자료'!C2415,TRIM('04A_국토부원자료'!D2415&amp;IF('04A_국토부원자료'!E2415&lt;&gt;"","-"&amp;'04A_국토부원자료'!E2415,""))))</f>
        <v/>
      </c>
      <c r="D2414" s="39">
        <f>IFERROR('04A_국토부원자료'!F2415,"")</f>
        <v>0</v>
      </c>
      <c r="E2414" s="40" t="str">
        <f>IFERROR(VALUE(SUBSTITUTE('04A_국토부원자료'!G2415,",","")),"")</f>
        <v/>
      </c>
      <c r="F2414" s="41" t="str">
        <f>IFERROR(IF(AND('04A_국토부원자료'!H2415&lt;&gt;"",'04A_국토부원자료'!I2415&lt;&gt;""),DATE(INT(VALUE(SUBSTITUTE('04A_국토부원자료'!H2415,",",""))/100),MOD(VALUE(SUBSTITUTE('04A_국토부원자료'!H2415,",","")),100),VALUE(SUBSTITUTE('04A_국토부원자료'!I2415,",",""))),""),"")</f>
        <v/>
      </c>
      <c r="G2414" s="42" t="str">
        <f>IFERROR(VALUE(SUBSTITUTE('04A_국토부원자료'!J2415,",","")),"")</f>
        <v/>
      </c>
      <c r="H2414" s="43" t="str">
        <f t="shared" si="74"/>
        <v/>
      </c>
      <c r="I2414" s="43" t="str">
        <f t="shared" si="75"/>
        <v/>
      </c>
      <c r="J2414" s="38" t="str">
        <f>IFERROR(VALUE(SUBSTITUTE('04A_국토부원자료'!K2415,",","")),"")</f>
        <v/>
      </c>
      <c r="K2414" s="38" t="str">
        <f>IFERROR(VALUE(SUBSTITUTE('04A_국토부원자료'!N2415,",","")),"")</f>
        <v/>
      </c>
      <c r="L2414" s="39">
        <f>IFERROR('04A_국토부원자료'!O2415,"")</f>
        <v>0</v>
      </c>
      <c r="M2414" s="39">
        <f>IFERROR('04A_국토부원자료'!Q2415,"")</f>
        <v>0</v>
      </c>
      <c r="N2414" s="38">
        <f>IF(B2414="","",IF('02_대상물건입력'!B5="",1,IF(ISNUMBER(SEARCH('02_대상물건입력'!B5,B2414)),1,0)))</f>
        <v>0</v>
      </c>
      <c r="O2414" s="38">
        <f>IF(B2414="","",IF('02_대상물건입력'!B6="",1,IF(ISNUMBER(SEARCH('02_대상물건입력'!B6,B2414)),1,0)))</f>
        <v>0</v>
      </c>
      <c r="P2414" s="38">
        <f>IF(L2414="","",IF('02_대상물건입력'!B15="",0,IF(ISNUMBER(SEARCH('02_대상물건입력'!B15,L2414)),1,0)))</f>
        <v>0</v>
      </c>
      <c r="Q2414" s="38">
        <f>IF(D2414="","",IF('02_대상물건입력'!B8="",0,IF(ISNUMBER(SEARCH('02_대상물건입력'!B8,D2414)),1,0)))</f>
        <v>0</v>
      </c>
      <c r="R2414" s="44" t="str">
        <f>IFERROR(ABS(E2414-'02_대상물건입력'!B11)/'02_대상물건입력'!B11,"")</f>
        <v/>
      </c>
      <c r="S2414" s="38" t="str">
        <f>IFERROR(ABS(J2414-'02_대상물건입력'!B10),"")</f>
        <v/>
      </c>
      <c r="T2414" s="38" t="str">
        <f>IFERROR(ABS('01_설정'!B4-F2414),"")</f>
        <v/>
      </c>
      <c r="U2414" s="38" t="str">
        <f>IFERROR(ABS(K2414-YEAR('02_대상물건입력'!B14)),"")</f>
        <v/>
      </c>
      <c r="V2414" s="38" t="str">
        <f>IF(B2414="","",IF(AND(E2414&gt;0,F2414&gt;0,H2414&gt;0,OR('04A_국토부원자료'!P2415="",'04A_국토부원자료'!P2415="-"),IF('01_설정'!B10=1,N2414=1,TRUE),R2414&lt;='01_설정'!B5,S2414&lt;='01_설정'!B6,T2414&lt;='01_설정'!B7,U2414&lt;='01_설정'!B8),"Y",""))</f>
        <v/>
      </c>
      <c r="W2414" s="40" t="str">
        <f>IF(V2414&lt;&gt;"Y","",MAX(0,(1-R2414/'01_설정'!B5))*'01_설정'!B14+MAX(0,(1-S2414/'01_설정'!B6))*'01_설정'!B15+MAX(0,(1-T2414/'01_설정'!B7))*'01_설정'!B16+MAX(0,(1-U2414/'01_설정'!B8))*'01_설정'!B17+O2414*'01_설정'!B11+Q2414*'01_설정'!B12+P2414*'01_설정'!B13)</f>
        <v/>
      </c>
      <c r="X2414" s="38" t="str">
        <f>IF(W2414="","",1+COUNTIFS($W$4:$W$3003,"&gt;"&amp;W2414)+COUNTIFS($W$4:W2414,W2414)-1)</f>
        <v/>
      </c>
    </row>
    <row r="2415" spans="1:24" ht="16.5">
      <c r="A2415" s="38" t="str">
        <f>IF('04A_국토부원자료'!A2416="","",ROW()-3)</f>
        <v/>
      </c>
      <c r="B2415" s="39">
        <f>IFERROR('04A_국토부원자료'!B2416,"")</f>
        <v>0</v>
      </c>
      <c r="C2415" s="39" t="str">
        <f>IF(B2415="","",IF('04A_국토부원자료'!C2416&lt;&gt;"",'04A_국토부원자료'!C2416,TRIM('04A_국토부원자료'!D2416&amp;IF('04A_국토부원자료'!E2416&lt;&gt;"","-"&amp;'04A_국토부원자료'!E2416,""))))</f>
        <v/>
      </c>
      <c r="D2415" s="39">
        <f>IFERROR('04A_국토부원자료'!F2416,"")</f>
        <v>0</v>
      </c>
      <c r="E2415" s="40" t="str">
        <f>IFERROR(VALUE(SUBSTITUTE('04A_국토부원자료'!G2416,",","")),"")</f>
        <v/>
      </c>
      <c r="F2415" s="41" t="str">
        <f>IFERROR(IF(AND('04A_국토부원자료'!H2416&lt;&gt;"",'04A_국토부원자료'!I2416&lt;&gt;""),DATE(INT(VALUE(SUBSTITUTE('04A_국토부원자료'!H2416,",",""))/100),MOD(VALUE(SUBSTITUTE('04A_국토부원자료'!H2416,",","")),100),VALUE(SUBSTITUTE('04A_국토부원자료'!I2416,",",""))),""),"")</f>
        <v/>
      </c>
      <c r="G2415" s="42" t="str">
        <f>IFERROR(VALUE(SUBSTITUTE('04A_국토부원자료'!J2416,",","")),"")</f>
        <v/>
      </c>
      <c r="H2415" s="43" t="str">
        <f t="shared" si="74"/>
        <v/>
      </c>
      <c r="I2415" s="43" t="str">
        <f t="shared" si="75"/>
        <v/>
      </c>
      <c r="J2415" s="38" t="str">
        <f>IFERROR(VALUE(SUBSTITUTE('04A_국토부원자료'!K2416,",","")),"")</f>
        <v/>
      </c>
      <c r="K2415" s="38" t="str">
        <f>IFERROR(VALUE(SUBSTITUTE('04A_국토부원자료'!N2416,",","")),"")</f>
        <v/>
      </c>
      <c r="L2415" s="39">
        <f>IFERROR('04A_국토부원자료'!O2416,"")</f>
        <v>0</v>
      </c>
      <c r="M2415" s="39">
        <f>IFERROR('04A_국토부원자료'!Q2416,"")</f>
        <v>0</v>
      </c>
      <c r="N2415" s="38">
        <f>IF(B2415="","",IF('02_대상물건입력'!B5="",1,IF(ISNUMBER(SEARCH('02_대상물건입력'!B5,B2415)),1,0)))</f>
        <v>0</v>
      </c>
      <c r="O2415" s="38">
        <f>IF(B2415="","",IF('02_대상물건입력'!B6="",1,IF(ISNUMBER(SEARCH('02_대상물건입력'!B6,B2415)),1,0)))</f>
        <v>0</v>
      </c>
      <c r="P2415" s="38">
        <f>IF(L2415="","",IF('02_대상물건입력'!B15="",0,IF(ISNUMBER(SEARCH('02_대상물건입력'!B15,L2415)),1,0)))</f>
        <v>0</v>
      </c>
      <c r="Q2415" s="38">
        <f>IF(D2415="","",IF('02_대상물건입력'!B8="",0,IF(ISNUMBER(SEARCH('02_대상물건입력'!B8,D2415)),1,0)))</f>
        <v>0</v>
      </c>
      <c r="R2415" s="44" t="str">
        <f>IFERROR(ABS(E2415-'02_대상물건입력'!B11)/'02_대상물건입력'!B11,"")</f>
        <v/>
      </c>
      <c r="S2415" s="38" t="str">
        <f>IFERROR(ABS(J2415-'02_대상물건입력'!B10),"")</f>
        <v/>
      </c>
      <c r="T2415" s="38" t="str">
        <f>IFERROR(ABS('01_설정'!B4-F2415),"")</f>
        <v/>
      </c>
      <c r="U2415" s="38" t="str">
        <f>IFERROR(ABS(K2415-YEAR('02_대상물건입력'!B14)),"")</f>
        <v/>
      </c>
      <c r="V2415" s="38" t="str">
        <f>IF(B2415="","",IF(AND(E2415&gt;0,F2415&gt;0,H2415&gt;0,OR('04A_국토부원자료'!P2416="",'04A_국토부원자료'!P2416="-"),IF('01_설정'!B10=1,N2415=1,TRUE),R2415&lt;='01_설정'!B5,S2415&lt;='01_설정'!B6,T2415&lt;='01_설정'!B7,U2415&lt;='01_설정'!B8),"Y",""))</f>
        <v/>
      </c>
      <c r="W2415" s="40" t="str">
        <f>IF(V2415&lt;&gt;"Y","",MAX(0,(1-R2415/'01_설정'!B5))*'01_설정'!B14+MAX(0,(1-S2415/'01_설정'!B6))*'01_설정'!B15+MAX(0,(1-T2415/'01_설정'!B7))*'01_설정'!B16+MAX(0,(1-U2415/'01_설정'!B8))*'01_설정'!B17+O2415*'01_설정'!B11+Q2415*'01_설정'!B12+P2415*'01_설정'!B13)</f>
        <v/>
      </c>
      <c r="X2415" s="38" t="str">
        <f>IF(W2415="","",1+COUNTIFS($W$4:$W$3003,"&gt;"&amp;W2415)+COUNTIFS($W$4:W2415,W2415)-1)</f>
        <v/>
      </c>
    </row>
    <row r="2416" spans="1:24" ht="16.5">
      <c r="A2416" s="38" t="str">
        <f>IF('04A_국토부원자료'!A2417="","",ROW()-3)</f>
        <v/>
      </c>
      <c r="B2416" s="39">
        <f>IFERROR('04A_국토부원자료'!B2417,"")</f>
        <v>0</v>
      </c>
      <c r="C2416" s="39" t="str">
        <f>IF(B2416="","",IF('04A_국토부원자료'!C2417&lt;&gt;"",'04A_국토부원자료'!C2417,TRIM('04A_국토부원자료'!D2417&amp;IF('04A_국토부원자료'!E2417&lt;&gt;"","-"&amp;'04A_국토부원자료'!E2417,""))))</f>
        <v/>
      </c>
      <c r="D2416" s="39">
        <f>IFERROR('04A_국토부원자료'!F2417,"")</f>
        <v>0</v>
      </c>
      <c r="E2416" s="40" t="str">
        <f>IFERROR(VALUE(SUBSTITUTE('04A_국토부원자료'!G2417,",","")),"")</f>
        <v/>
      </c>
      <c r="F2416" s="41" t="str">
        <f>IFERROR(IF(AND('04A_국토부원자료'!H2417&lt;&gt;"",'04A_국토부원자료'!I2417&lt;&gt;""),DATE(INT(VALUE(SUBSTITUTE('04A_국토부원자료'!H2417,",",""))/100),MOD(VALUE(SUBSTITUTE('04A_국토부원자료'!H2417,",","")),100),VALUE(SUBSTITUTE('04A_국토부원자료'!I2417,",",""))),""),"")</f>
        <v/>
      </c>
      <c r="G2416" s="42" t="str">
        <f>IFERROR(VALUE(SUBSTITUTE('04A_국토부원자료'!J2417,",","")),"")</f>
        <v/>
      </c>
      <c r="H2416" s="43" t="str">
        <f t="shared" si="74"/>
        <v/>
      </c>
      <c r="I2416" s="43" t="str">
        <f t="shared" si="75"/>
        <v/>
      </c>
      <c r="J2416" s="38" t="str">
        <f>IFERROR(VALUE(SUBSTITUTE('04A_국토부원자료'!K2417,",","")),"")</f>
        <v/>
      </c>
      <c r="K2416" s="38" t="str">
        <f>IFERROR(VALUE(SUBSTITUTE('04A_국토부원자료'!N2417,",","")),"")</f>
        <v/>
      </c>
      <c r="L2416" s="39">
        <f>IFERROR('04A_국토부원자료'!O2417,"")</f>
        <v>0</v>
      </c>
      <c r="M2416" s="39">
        <f>IFERROR('04A_국토부원자료'!Q2417,"")</f>
        <v>0</v>
      </c>
      <c r="N2416" s="38">
        <f>IF(B2416="","",IF('02_대상물건입력'!B5="",1,IF(ISNUMBER(SEARCH('02_대상물건입력'!B5,B2416)),1,0)))</f>
        <v>0</v>
      </c>
      <c r="O2416" s="38">
        <f>IF(B2416="","",IF('02_대상물건입력'!B6="",1,IF(ISNUMBER(SEARCH('02_대상물건입력'!B6,B2416)),1,0)))</f>
        <v>0</v>
      </c>
      <c r="P2416" s="38">
        <f>IF(L2416="","",IF('02_대상물건입력'!B15="",0,IF(ISNUMBER(SEARCH('02_대상물건입력'!B15,L2416)),1,0)))</f>
        <v>0</v>
      </c>
      <c r="Q2416" s="38">
        <f>IF(D2416="","",IF('02_대상물건입력'!B8="",0,IF(ISNUMBER(SEARCH('02_대상물건입력'!B8,D2416)),1,0)))</f>
        <v>0</v>
      </c>
      <c r="R2416" s="44" t="str">
        <f>IFERROR(ABS(E2416-'02_대상물건입력'!B11)/'02_대상물건입력'!B11,"")</f>
        <v/>
      </c>
      <c r="S2416" s="38" t="str">
        <f>IFERROR(ABS(J2416-'02_대상물건입력'!B10),"")</f>
        <v/>
      </c>
      <c r="T2416" s="38" t="str">
        <f>IFERROR(ABS('01_설정'!B4-F2416),"")</f>
        <v/>
      </c>
      <c r="U2416" s="38" t="str">
        <f>IFERROR(ABS(K2416-YEAR('02_대상물건입력'!B14)),"")</f>
        <v/>
      </c>
      <c r="V2416" s="38" t="str">
        <f>IF(B2416="","",IF(AND(E2416&gt;0,F2416&gt;0,H2416&gt;0,OR('04A_국토부원자료'!P2417="",'04A_국토부원자료'!P2417="-"),IF('01_설정'!B10=1,N2416=1,TRUE),R2416&lt;='01_설정'!B5,S2416&lt;='01_설정'!B6,T2416&lt;='01_설정'!B7,U2416&lt;='01_설정'!B8),"Y",""))</f>
        <v/>
      </c>
      <c r="W2416" s="40" t="str">
        <f>IF(V2416&lt;&gt;"Y","",MAX(0,(1-R2416/'01_설정'!B5))*'01_설정'!B14+MAX(0,(1-S2416/'01_설정'!B6))*'01_설정'!B15+MAX(0,(1-T2416/'01_설정'!B7))*'01_설정'!B16+MAX(0,(1-U2416/'01_설정'!B8))*'01_설정'!B17+O2416*'01_설정'!B11+Q2416*'01_설정'!B12+P2416*'01_설정'!B13)</f>
        <v/>
      </c>
      <c r="X2416" s="38" t="str">
        <f>IF(W2416="","",1+COUNTIFS($W$4:$W$3003,"&gt;"&amp;W2416)+COUNTIFS($W$4:W2416,W2416)-1)</f>
        <v/>
      </c>
    </row>
    <row r="2417" spans="1:24" ht="16.5">
      <c r="A2417" s="38" t="str">
        <f>IF('04A_국토부원자료'!A2418="","",ROW()-3)</f>
        <v/>
      </c>
      <c r="B2417" s="39">
        <f>IFERROR('04A_국토부원자료'!B2418,"")</f>
        <v>0</v>
      </c>
      <c r="C2417" s="39" t="str">
        <f>IF(B2417="","",IF('04A_국토부원자료'!C2418&lt;&gt;"",'04A_국토부원자료'!C2418,TRIM('04A_국토부원자료'!D2418&amp;IF('04A_국토부원자료'!E2418&lt;&gt;"","-"&amp;'04A_국토부원자료'!E2418,""))))</f>
        <v/>
      </c>
      <c r="D2417" s="39">
        <f>IFERROR('04A_국토부원자료'!F2418,"")</f>
        <v>0</v>
      </c>
      <c r="E2417" s="40" t="str">
        <f>IFERROR(VALUE(SUBSTITUTE('04A_국토부원자료'!G2418,",","")),"")</f>
        <v/>
      </c>
      <c r="F2417" s="41" t="str">
        <f>IFERROR(IF(AND('04A_국토부원자료'!H2418&lt;&gt;"",'04A_국토부원자료'!I2418&lt;&gt;""),DATE(INT(VALUE(SUBSTITUTE('04A_국토부원자료'!H2418,",",""))/100),MOD(VALUE(SUBSTITUTE('04A_국토부원자료'!H2418,",","")),100),VALUE(SUBSTITUTE('04A_국토부원자료'!I2418,",",""))),""),"")</f>
        <v/>
      </c>
      <c r="G2417" s="42" t="str">
        <f>IFERROR(VALUE(SUBSTITUTE('04A_국토부원자료'!J2418,",","")),"")</f>
        <v/>
      </c>
      <c r="H2417" s="43" t="str">
        <f t="shared" si="74"/>
        <v/>
      </c>
      <c r="I2417" s="43" t="str">
        <f t="shared" si="75"/>
        <v/>
      </c>
      <c r="J2417" s="38" t="str">
        <f>IFERROR(VALUE(SUBSTITUTE('04A_국토부원자료'!K2418,",","")),"")</f>
        <v/>
      </c>
      <c r="K2417" s="38" t="str">
        <f>IFERROR(VALUE(SUBSTITUTE('04A_국토부원자료'!N2418,",","")),"")</f>
        <v/>
      </c>
      <c r="L2417" s="39">
        <f>IFERROR('04A_국토부원자료'!O2418,"")</f>
        <v>0</v>
      </c>
      <c r="M2417" s="39">
        <f>IFERROR('04A_국토부원자료'!Q2418,"")</f>
        <v>0</v>
      </c>
      <c r="N2417" s="38">
        <f>IF(B2417="","",IF('02_대상물건입력'!B5="",1,IF(ISNUMBER(SEARCH('02_대상물건입력'!B5,B2417)),1,0)))</f>
        <v>0</v>
      </c>
      <c r="O2417" s="38">
        <f>IF(B2417="","",IF('02_대상물건입력'!B6="",1,IF(ISNUMBER(SEARCH('02_대상물건입력'!B6,B2417)),1,0)))</f>
        <v>0</v>
      </c>
      <c r="P2417" s="38">
        <f>IF(L2417="","",IF('02_대상물건입력'!B15="",0,IF(ISNUMBER(SEARCH('02_대상물건입력'!B15,L2417)),1,0)))</f>
        <v>0</v>
      </c>
      <c r="Q2417" s="38">
        <f>IF(D2417="","",IF('02_대상물건입력'!B8="",0,IF(ISNUMBER(SEARCH('02_대상물건입력'!B8,D2417)),1,0)))</f>
        <v>0</v>
      </c>
      <c r="R2417" s="44" t="str">
        <f>IFERROR(ABS(E2417-'02_대상물건입력'!B11)/'02_대상물건입력'!B11,"")</f>
        <v/>
      </c>
      <c r="S2417" s="38" t="str">
        <f>IFERROR(ABS(J2417-'02_대상물건입력'!B10),"")</f>
        <v/>
      </c>
      <c r="T2417" s="38" t="str">
        <f>IFERROR(ABS('01_설정'!B4-F2417),"")</f>
        <v/>
      </c>
      <c r="U2417" s="38" t="str">
        <f>IFERROR(ABS(K2417-YEAR('02_대상물건입력'!B14)),"")</f>
        <v/>
      </c>
      <c r="V2417" s="38" t="str">
        <f>IF(B2417="","",IF(AND(E2417&gt;0,F2417&gt;0,H2417&gt;0,OR('04A_국토부원자료'!P2418="",'04A_국토부원자료'!P2418="-"),IF('01_설정'!B10=1,N2417=1,TRUE),R2417&lt;='01_설정'!B5,S2417&lt;='01_설정'!B6,T2417&lt;='01_설정'!B7,U2417&lt;='01_설정'!B8),"Y",""))</f>
        <v/>
      </c>
      <c r="W2417" s="40" t="str">
        <f>IF(V2417&lt;&gt;"Y","",MAX(0,(1-R2417/'01_설정'!B5))*'01_설정'!B14+MAX(0,(1-S2417/'01_설정'!B6))*'01_설정'!B15+MAX(0,(1-T2417/'01_설정'!B7))*'01_설정'!B16+MAX(0,(1-U2417/'01_설정'!B8))*'01_설정'!B17+O2417*'01_설정'!B11+Q2417*'01_설정'!B12+P2417*'01_설정'!B13)</f>
        <v/>
      </c>
      <c r="X2417" s="38" t="str">
        <f>IF(W2417="","",1+COUNTIFS($W$4:$W$3003,"&gt;"&amp;W2417)+COUNTIFS($W$4:W2417,W2417)-1)</f>
        <v/>
      </c>
    </row>
    <row r="2418" spans="1:24" ht="16.5">
      <c r="A2418" s="38" t="str">
        <f>IF('04A_국토부원자료'!A2419="","",ROW()-3)</f>
        <v/>
      </c>
      <c r="B2418" s="39">
        <f>IFERROR('04A_국토부원자료'!B2419,"")</f>
        <v>0</v>
      </c>
      <c r="C2418" s="39" t="str">
        <f>IF(B2418="","",IF('04A_국토부원자료'!C2419&lt;&gt;"",'04A_국토부원자료'!C2419,TRIM('04A_국토부원자료'!D2419&amp;IF('04A_국토부원자료'!E2419&lt;&gt;"","-"&amp;'04A_국토부원자료'!E2419,""))))</f>
        <v/>
      </c>
      <c r="D2418" s="39">
        <f>IFERROR('04A_국토부원자료'!F2419,"")</f>
        <v>0</v>
      </c>
      <c r="E2418" s="40" t="str">
        <f>IFERROR(VALUE(SUBSTITUTE('04A_국토부원자료'!G2419,",","")),"")</f>
        <v/>
      </c>
      <c r="F2418" s="41" t="str">
        <f>IFERROR(IF(AND('04A_국토부원자료'!H2419&lt;&gt;"",'04A_국토부원자료'!I2419&lt;&gt;""),DATE(INT(VALUE(SUBSTITUTE('04A_국토부원자료'!H2419,",",""))/100),MOD(VALUE(SUBSTITUTE('04A_국토부원자료'!H2419,",","")),100),VALUE(SUBSTITUTE('04A_국토부원자료'!I2419,",",""))),""),"")</f>
        <v/>
      </c>
      <c r="G2418" s="42" t="str">
        <f>IFERROR(VALUE(SUBSTITUTE('04A_국토부원자료'!J2419,",","")),"")</f>
        <v/>
      </c>
      <c r="H2418" s="43" t="str">
        <f t="shared" si="74"/>
        <v/>
      </c>
      <c r="I2418" s="43" t="str">
        <f t="shared" si="75"/>
        <v/>
      </c>
      <c r="J2418" s="38" t="str">
        <f>IFERROR(VALUE(SUBSTITUTE('04A_국토부원자료'!K2419,",","")),"")</f>
        <v/>
      </c>
      <c r="K2418" s="38" t="str">
        <f>IFERROR(VALUE(SUBSTITUTE('04A_국토부원자료'!N2419,",","")),"")</f>
        <v/>
      </c>
      <c r="L2418" s="39">
        <f>IFERROR('04A_국토부원자료'!O2419,"")</f>
        <v>0</v>
      </c>
      <c r="M2418" s="39">
        <f>IFERROR('04A_국토부원자료'!Q2419,"")</f>
        <v>0</v>
      </c>
      <c r="N2418" s="38">
        <f>IF(B2418="","",IF('02_대상물건입력'!B5="",1,IF(ISNUMBER(SEARCH('02_대상물건입력'!B5,B2418)),1,0)))</f>
        <v>0</v>
      </c>
      <c r="O2418" s="38">
        <f>IF(B2418="","",IF('02_대상물건입력'!B6="",1,IF(ISNUMBER(SEARCH('02_대상물건입력'!B6,B2418)),1,0)))</f>
        <v>0</v>
      </c>
      <c r="P2418" s="38">
        <f>IF(L2418="","",IF('02_대상물건입력'!B15="",0,IF(ISNUMBER(SEARCH('02_대상물건입력'!B15,L2418)),1,0)))</f>
        <v>0</v>
      </c>
      <c r="Q2418" s="38">
        <f>IF(D2418="","",IF('02_대상물건입력'!B8="",0,IF(ISNUMBER(SEARCH('02_대상물건입력'!B8,D2418)),1,0)))</f>
        <v>0</v>
      </c>
      <c r="R2418" s="44" t="str">
        <f>IFERROR(ABS(E2418-'02_대상물건입력'!B11)/'02_대상물건입력'!B11,"")</f>
        <v/>
      </c>
      <c r="S2418" s="38" t="str">
        <f>IFERROR(ABS(J2418-'02_대상물건입력'!B10),"")</f>
        <v/>
      </c>
      <c r="T2418" s="38" t="str">
        <f>IFERROR(ABS('01_설정'!B4-F2418),"")</f>
        <v/>
      </c>
      <c r="U2418" s="38" t="str">
        <f>IFERROR(ABS(K2418-YEAR('02_대상물건입력'!B14)),"")</f>
        <v/>
      </c>
      <c r="V2418" s="38" t="str">
        <f>IF(B2418="","",IF(AND(E2418&gt;0,F2418&gt;0,H2418&gt;0,OR('04A_국토부원자료'!P2419="",'04A_국토부원자료'!P2419="-"),IF('01_설정'!B10=1,N2418=1,TRUE),R2418&lt;='01_설정'!B5,S2418&lt;='01_설정'!B6,T2418&lt;='01_설정'!B7,U2418&lt;='01_설정'!B8),"Y",""))</f>
        <v/>
      </c>
      <c r="W2418" s="40" t="str">
        <f>IF(V2418&lt;&gt;"Y","",MAX(0,(1-R2418/'01_설정'!B5))*'01_설정'!B14+MAX(0,(1-S2418/'01_설정'!B6))*'01_설정'!B15+MAX(0,(1-T2418/'01_설정'!B7))*'01_설정'!B16+MAX(0,(1-U2418/'01_설정'!B8))*'01_설정'!B17+O2418*'01_설정'!B11+Q2418*'01_설정'!B12+P2418*'01_설정'!B13)</f>
        <v/>
      </c>
      <c r="X2418" s="38" t="str">
        <f>IF(W2418="","",1+COUNTIFS($W$4:$W$3003,"&gt;"&amp;W2418)+COUNTIFS($W$4:W2418,W2418)-1)</f>
        <v/>
      </c>
    </row>
    <row r="2419" spans="1:24" ht="16.5">
      <c r="A2419" s="38" t="str">
        <f>IF('04A_국토부원자료'!A2420="","",ROW()-3)</f>
        <v/>
      </c>
      <c r="B2419" s="39">
        <f>IFERROR('04A_국토부원자료'!B2420,"")</f>
        <v>0</v>
      </c>
      <c r="C2419" s="39" t="str">
        <f>IF(B2419="","",IF('04A_국토부원자료'!C2420&lt;&gt;"",'04A_국토부원자료'!C2420,TRIM('04A_국토부원자료'!D2420&amp;IF('04A_국토부원자료'!E2420&lt;&gt;"","-"&amp;'04A_국토부원자료'!E2420,""))))</f>
        <v/>
      </c>
      <c r="D2419" s="39">
        <f>IFERROR('04A_국토부원자료'!F2420,"")</f>
        <v>0</v>
      </c>
      <c r="E2419" s="40" t="str">
        <f>IFERROR(VALUE(SUBSTITUTE('04A_국토부원자료'!G2420,",","")),"")</f>
        <v/>
      </c>
      <c r="F2419" s="41" t="str">
        <f>IFERROR(IF(AND('04A_국토부원자료'!H2420&lt;&gt;"",'04A_국토부원자료'!I2420&lt;&gt;""),DATE(INT(VALUE(SUBSTITUTE('04A_국토부원자료'!H2420,",",""))/100),MOD(VALUE(SUBSTITUTE('04A_국토부원자료'!H2420,",","")),100),VALUE(SUBSTITUTE('04A_국토부원자료'!I2420,",",""))),""),"")</f>
        <v/>
      </c>
      <c r="G2419" s="42" t="str">
        <f>IFERROR(VALUE(SUBSTITUTE('04A_국토부원자료'!J2420,",","")),"")</f>
        <v/>
      </c>
      <c r="H2419" s="43" t="str">
        <f t="shared" si="74"/>
        <v/>
      </c>
      <c r="I2419" s="43" t="str">
        <f t="shared" si="75"/>
        <v/>
      </c>
      <c r="J2419" s="38" t="str">
        <f>IFERROR(VALUE(SUBSTITUTE('04A_국토부원자료'!K2420,",","")),"")</f>
        <v/>
      </c>
      <c r="K2419" s="38" t="str">
        <f>IFERROR(VALUE(SUBSTITUTE('04A_국토부원자료'!N2420,",","")),"")</f>
        <v/>
      </c>
      <c r="L2419" s="39">
        <f>IFERROR('04A_국토부원자료'!O2420,"")</f>
        <v>0</v>
      </c>
      <c r="M2419" s="39">
        <f>IFERROR('04A_국토부원자료'!Q2420,"")</f>
        <v>0</v>
      </c>
      <c r="N2419" s="38">
        <f>IF(B2419="","",IF('02_대상물건입력'!B5="",1,IF(ISNUMBER(SEARCH('02_대상물건입력'!B5,B2419)),1,0)))</f>
        <v>0</v>
      </c>
      <c r="O2419" s="38">
        <f>IF(B2419="","",IF('02_대상물건입력'!B6="",1,IF(ISNUMBER(SEARCH('02_대상물건입력'!B6,B2419)),1,0)))</f>
        <v>0</v>
      </c>
      <c r="P2419" s="38">
        <f>IF(L2419="","",IF('02_대상물건입력'!B15="",0,IF(ISNUMBER(SEARCH('02_대상물건입력'!B15,L2419)),1,0)))</f>
        <v>0</v>
      </c>
      <c r="Q2419" s="38">
        <f>IF(D2419="","",IF('02_대상물건입력'!B8="",0,IF(ISNUMBER(SEARCH('02_대상물건입력'!B8,D2419)),1,0)))</f>
        <v>0</v>
      </c>
      <c r="R2419" s="44" t="str">
        <f>IFERROR(ABS(E2419-'02_대상물건입력'!B11)/'02_대상물건입력'!B11,"")</f>
        <v/>
      </c>
      <c r="S2419" s="38" t="str">
        <f>IFERROR(ABS(J2419-'02_대상물건입력'!B10),"")</f>
        <v/>
      </c>
      <c r="T2419" s="38" t="str">
        <f>IFERROR(ABS('01_설정'!B4-F2419),"")</f>
        <v/>
      </c>
      <c r="U2419" s="38" t="str">
        <f>IFERROR(ABS(K2419-YEAR('02_대상물건입력'!B14)),"")</f>
        <v/>
      </c>
      <c r="V2419" s="38" t="str">
        <f>IF(B2419="","",IF(AND(E2419&gt;0,F2419&gt;0,H2419&gt;0,OR('04A_국토부원자료'!P2420="",'04A_국토부원자료'!P2420="-"),IF('01_설정'!B10=1,N2419=1,TRUE),R2419&lt;='01_설정'!B5,S2419&lt;='01_설정'!B6,T2419&lt;='01_설정'!B7,U2419&lt;='01_설정'!B8),"Y",""))</f>
        <v/>
      </c>
      <c r="W2419" s="40" t="str">
        <f>IF(V2419&lt;&gt;"Y","",MAX(0,(1-R2419/'01_설정'!B5))*'01_설정'!B14+MAX(0,(1-S2419/'01_설정'!B6))*'01_설정'!B15+MAX(0,(1-T2419/'01_설정'!B7))*'01_설정'!B16+MAX(0,(1-U2419/'01_설정'!B8))*'01_설정'!B17+O2419*'01_설정'!B11+Q2419*'01_설정'!B12+P2419*'01_설정'!B13)</f>
        <v/>
      </c>
      <c r="X2419" s="38" t="str">
        <f>IF(W2419="","",1+COUNTIFS($W$4:$W$3003,"&gt;"&amp;W2419)+COUNTIFS($W$4:W2419,W2419)-1)</f>
        <v/>
      </c>
    </row>
    <row r="2420" spans="1:24" ht="16.5">
      <c r="A2420" s="38" t="str">
        <f>IF('04A_국토부원자료'!A2421="","",ROW()-3)</f>
        <v/>
      </c>
      <c r="B2420" s="39">
        <f>IFERROR('04A_국토부원자료'!B2421,"")</f>
        <v>0</v>
      </c>
      <c r="C2420" s="39" t="str">
        <f>IF(B2420="","",IF('04A_국토부원자료'!C2421&lt;&gt;"",'04A_국토부원자료'!C2421,TRIM('04A_국토부원자료'!D2421&amp;IF('04A_국토부원자료'!E2421&lt;&gt;"","-"&amp;'04A_국토부원자료'!E2421,""))))</f>
        <v/>
      </c>
      <c r="D2420" s="39">
        <f>IFERROR('04A_국토부원자료'!F2421,"")</f>
        <v>0</v>
      </c>
      <c r="E2420" s="40" t="str">
        <f>IFERROR(VALUE(SUBSTITUTE('04A_국토부원자료'!G2421,",","")),"")</f>
        <v/>
      </c>
      <c r="F2420" s="41" t="str">
        <f>IFERROR(IF(AND('04A_국토부원자료'!H2421&lt;&gt;"",'04A_국토부원자료'!I2421&lt;&gt;""),DATE(INT(VALUE(SUBSTITUTE('04A_국토부원자료'!H2421,",",""))/100),MOD(VALUE(SUBSTITUTE('04A_국토부원자료'!H2421,",","")),100),VALUE(SUBSTITUTE('04A_국토부원자료'!I2421,",",""))),""),"")</f>
        <v/>
      </c>
      <c r="G2420" s="42" t="str">
        <f>IFERROR(VALUE(SUBSTITUTE('04A_국토부원자료'!J2421,",","")),"")</f>
        <v/>
      </c>
      <c r="H2420" s="43" t="str">
        <f t="shared" si="74"/>
        <v/>
      </c>
      <c r="I2420" s="43" t="str">
        <f t="shared" si="75"/>
        <v/>
      </c>
      <c r="J2420" s="38" t="str">
        <f>IFERROR(VALUE(SUBSTITUTE('04A_국토부원자료'!K2421,",","")),"")</f>
        <v/>
      </c>
      <c r="K2420" s="38" t="str">
        <f>IFERROR(VALUE(SUBSTITUTE('04A_국토부원자료'!N2421,",","")),"")</f>
        <v/>
      </c>
      <c r="L2420" s="39">
        <f>IFERROR('04A_국토부원자료'!O2421,"")</f>
        <v>0</v>
      </c>
      <c r="M2420" s="39">
        <f>IFERROR('04A_국토부원자료'!Q2421,"")</f>
        <v>0</v>
      </c>
      <c r="N2420" s="38">
        <f>IF(B2420="","",IF('02_대상물건입력'!B5="",1,IF(ISNUMBER(SEARCH('02_대상물건입력'!B5,B2420)),1,0)))</f>
        <v>0</v>
      </c>
      <c r="O2420" s="38">
        <f>IF(B2420="","",IF('02_대상물건입력'!B6="",1,IF(ISNUMBER(SEARCH('02_대상물건입력'!B6,B2420)),1,0)))</f>
        <v>0</v>
      </c>
      <c r="P2420" s="38">
        <f>IF(L2420="","",IF('02_대상물건입력'!B15="",0,IF(ISNUMBER(SEARCH('02_대상물건입력'!B15,L2420)),1,0)))</f>
        <v>0</v>
      </c>
      <c r="Q2420" s="38">
        <f>IF(D2420="","",IF('02_대상물건입력'!B8="",0,IF(ISNUMBER(SEARCH('02_대상물건입력'!B8,D2420)),1,0)))</f>
        <v>0</v>
      </c>
      <c r="R2420" s="44" t="str">
        <f>IFERROR(ABS(E2420-'02_대상물건입력'!B11)/'02_대상물건입력'!B11,"")</f>
        <v/>
      </c>
      <c r="S2420" s="38" t="str">
        <f>IFERROR(ABS(J2420-'02_대상물건입력'!B10),"")</f>
        <v/>
      </c>
      <c r="T2420" s="38" t="str">
        <f>IFERROR(ABS('01_설정'!B4-F2420),"")</f>
        <v/>
      </c>
      <c r="U2420" s="38" t="str">
        <f>IFERROR(ABS(K2420-YEAR('02_대상물건입력'!B14)),"")</f>
        <v/>
      </c>
      <c r="V2420" s="38" t="str">
        <f>IF(B2420="","",IF(AND(E2420&gt;0,F2420&gt;0,H2420&gt;0,OR('04A_국토부원자료'!P2421="",'04A_국토부원자료'!P2421="-"),IF('01_설정'!B10=1,N2420=1,TRUE),R2420&lt;='01_설정'!B5,S2420&lt;='01_설정'!B6,T2420&lt;='01_설정'!B7,U2420&lt;='01_설정'!B8),"Y",""))</f>
        <v/>
      </c>
      <c r="W2420" s="40" t="str">
        <f>IF(V2420&lt;&gt;"Y","",MAX(0,(1-R2420/'01_설정'!B5))*'01_설정'!B14+MAX(0,(1-S2420/'01_설정'!B6))*'01_설정'!B15+MAX(0,(1-T2420/'01_설정'!B7))*'01_설정'!B16+MAX(0,(1-U2420/'01_설정'!B8))*'01_설정'!B17+O2420*'01_설정'!B11+Q2420*'01_설정'!B12+P2420*'01_설정'!B13)</f>
        <v/>
      </c>
      <c r="X2420" s="38" t="str">
        <f>IF(W2420="","",1+COUNTIFS($W$4:$W$3003,"&gt;"&amp;W2420)+COUNTIFS($W$4:W2420,W2420)-1)</f>
        <v/>
      </c>
    </row>
    <row r="2421" spans="1:24" ht="16.5">
      <c r="A2421" s="38" t="str">
        <f>IF('04A_국토부원자료'!A2422="","",ROW()-3)</f>
        <v/>
      </c>
      <c r="B2421" s="39">
        <f>IFERROR('04A_국토부원자료'!B2422,"")</f>
        <v>0</v>
      </c>
      <c r="C2421" s="39" t="str">
        <f>IF(B2421="","",IF('04A_국토부원자료'!C2422&lt;&gt;"",'04A_국토부원자료'!C2422,TRIM('04A_국토부원자료'!D2422&amp;IF('04A_국토부원자료'!E2422&lt;&gt;"","-"&amp;'04A_국토부원자료'!E2422,""))))</f>
        <v/>
      </c>
      <c r="D2421" s="39">
        <f>IFERROR('04A_국토부원자료'!F2422,"")</f>
        <v>0</v>
      </c>
      <c r="E2421" s="40" t="str">
        <f>IFERROR(VALUE(SUBSTITUTE('04A_국토부원자료'!G2422,",","")),"")</f>
        <v/>
      </c>
      <c r="F2421" s="41" t="str">
        <f>IFERROR(IF(AND('04A_국토부원자료'!H2422&lt;&gt;"",'04A_국토부원자료'!I2422&lt;&gt;""),DATE(INT(VALUE(SUBSTITUTE('04A_국토부원자료'!H2422,",",""))/100),MOD(VALUE(SUBSTITUTE('04A_국토부원자료'!H2422,",","")),100),VALUE(SUBSTITUTE('04A_국토부원자료'!I2422,",",""))),""),"")</f>
        <v/>
      </c>
      <c r="G2421" s="42" t="str">
        <f>IFERROR(VALUE(SUBSTITUTE('04A_국토부원자료'!J2422,",","")),"")</f>
        <v/>
      </c>
      <c r="H2421" s="43" t="str">
        <f t="shared" si="74"/>
        <v/>
      </c>
      <c r="I2421" s="43" t="str">
        <f t="shared" si="75"/>
        <v/>
      </c>
      <c r="J2421" s="38" t="str">
        <f>IFERROR(VALUE(SUBSTITUTE('04A_국토부원자료'!K2422,",","")),"")</f>
        <v/>
      </c>
      <c r="K2421" s="38" t="str">
        <f>IFERROR(VALUE(SUBSTITUTE('04A_국토부원자료'!N2422,",","")),"")</f>
        <v/>
      </c>
      <c r="L2421" s="39">
        <f>IFERROR('04A_국토부원자료'!O2422,"")</f>
        <v>0</v>
      </c>
      <c r="M2421" s="39">
        <f>IFERROR('04A_국토부원자료'!Q2422,"")</f>
        <v>0</v>
      </c>
      <c r="N2421" s="38">
        <f>IF(B2421="","",IF('02_대상물건입력'!B5="",1,IF(ISNUMBER(SEARCH('02_대상물건입력'!B5,B2421)),1,0)))</f>
        <v>0</v>
      </c>
      <c r="O2421" s="38">
        <f>IF(B2421="","",IF('02_대상물건입력'!B6="",1,IF(ISNUMBER(SEARCH('02_대상물건입력'!B6,B2421)),1,0)))</f>
        <v>0</v>
      </c>
      <c r="P2421" s="38">
        <f>IF(L2421="","",IF('02_대상물건입력'!B15="",0,IF(ISNUMBER(SEARCH('02_대상물건입력'!B15,L2421)),1,0)))</f>
        <v>0</v>
      </c>
      <c r="Q2421" s="38">
        <f>IF(D2421="","",IF('02_대상물건입력'!B8="",0,IF(ISNUMBER(SEARCH('02_대상물건입력'!B8,D2421)),1,0)))</f>
        <v>0</v>
      </c>
      <c r="R2421" s="44" t="str">
        <f>IFERROR(ABS(E2421-'02_대상물건입력'!B11)/'02_대상물건입력'!B11,"")</f>
        <v/>
      </c>
      <c r="S2421" s="38" t="str">
        <f>IFERROR(ABS(J2421-'02_대상물건입력'!B10),"")</f>
        <v/>
      </c>
      <c r="T2421" s="38" t="str">
        <f>IFERROR(ABS('01_설정'!B4-F2421),"")</f>
        <v/>
      </c>
      <c r="U2421" s="38" t="str">
        <f>IFERROR(ABS(K2421-YEAR('02_대상물건입력'!B14)),"")</f>
        <v/>
      </c>
      <c r="V2421" s="38" t="str">
        <f>IF(B2421="","",IF(AND(E2421&gt;0,F2421&gt;0,H2421&gt;0,OR('04A_국토부원자료'!P2422="",'04A_국토부원자료'!P2422="-"),IF('01_설정'!B10=1,N2421=1,TRUE),R2421&lt;='01_설정'!B5,S2421&lt;='01_설정'!B6,T2421&lt;='01_설정'!B7,U2421&lt;='01_설정'!B8),"Y",""))</f>
        <v/>
      </c>
      <c r="W2421" s="40" t="str">
        <f>IF(V2421&lt;&gt;"Y","",MAX(0,(1-R2421/'01_설정'!B5))*'01_설정'!B14+MAX(0,(1-S2421/'01_설정'!B6))*'01_설정'!B15+MAX(0,(1-T2421/'01_설정'!B7))*'01_설정'!B16+MAX(0,(1-U2421/'01_설정'!B8))*'01_설정'!B17+O2421*'01_설정'!B11+Q2421*'01_설정'!B12+P2421*'01_설정'!B13)</f>
        <v/>
      </c>
      <c r="X2421" s="38" t="str">
        <f>IF(W2421="","",1+COUNTIFS($W$4:$W$3003,"&gt;"&amp;W2421)+COUNTIFS($W$4:W2421,W2421)-1)</f>
        <v/>
      </c>
    </row>
    <row r="2422" spans="1:24" ht="16.5">
      <c r="A2422" s="38" t="str">
        <f>IF('04A_국토부원자료'!A2423="","",ROW()-3)</f>
        <v/>
      </c>
      <c r="B2422" s="39">
        <f>IFERROR('04A_국토부원자료'!B2423,"")</f>
        <v>0</v>
      </c>
      <c r="C2422" s="39" t="str">
        <f>IF(B2422="","",IF('04A_국토부원자료'!C2423&lt;&gt;"",'04A_국토부원자료'!C2423,TRIM('04A_국토부원자료'!D2423&amp;IF('04A_국토부원자료'!E2423&lt;&gt;"","-"&amp;'04A_국토부원자료'!E2423,""))))</f>
        <v/>
      </c>
      <c r="D2422" s="39">
        <f>IFERROR('04A_국토부원자료'!F2423,"")</f>
        <v>0</v>
      </c>
      <c r="E2422" s="40" t="str">
        <f>IFERROR(VALUE(SUBSTITUTE('04A_국토부원자료'!G2423,",","")),"")</f>
        <v/>
      </c>
      <c r="F2422" s="41" t="str">
        <f>IFERROR(IF(AND('04A_국토부원자료'!H2423&lt;&gt;"",'04A_국토부원자료'!I2423&lt;&gt;""),DATE(INT(VALUE(SUBSTITUTE('04A_국토부원자료'!H2423,",",""))/100),MOD(VALUE(SUBSTITUTE('04A_국토부원자료'!H2423,",","")),100),VALUE(SUBSTITUTE('04A_국토부원자료'!I2423,",",""))),""),"")</f>
        <v/>
      </c>
      <c r="G2422" s="42" t="str">
        <f>IFERROR(VALUE(SUBSTITUTE('04A_국토부원자료'!J2423,",","")),"")</f>
        <v/>
      </c>
      <c r="H2422" s="43" t="str">
        <f t="shared" si="74"/>
        <v/>
      </c>
      <c r="I2422" s="43" t="str">
        <f t="shared" si="75"/>
        <v/>
      </c>
      <c r="J2422" s="38" t="str">
        <f>IFERROR(VALUE(SUBSTITUTE('04A_국토부원자료'!K2423,",","")),"")</f>
        <v/>
      </c>
      <c r="K2422" s="38" t="str">
        <f>IFERROR(VALUE(SUBSTITUTE('04A_국토부원자료'!N2423,",","")),"")</f>
        <v/>
      </c>
      <c r="L2422" s="39">
        <f>IFERROR('04A_국토부원자료'!O2423,"")</f>
        <v>0</v>
      </c>
      <c r="M2422" s="39">
        <f>IFERROR('04A_국토부원자료'!Q2423,"")</f>
        <v>0</v>
      </c>
      <c r="N2422" s="38">
        <f>IF(B2422="","",IF('02_대상물건입력'!B5="",1,IF(ISNUMBER(SEARCH('02_대상물건입력'!B5,B2422)),1,0)))</f>
        <v>0</v>
      </c>
      <c r="O2422" s="38">
        <f>IF(B2422="","",IF('02_대상물건입력'!B6="",1,IF(ISNUMBER(SEARCH('02_대상물건입력'!B6,B2422)),1,0)))</f>
        <v>0</v>
      </c>
      <c r="P2422" s="38">
        <f>IF(L2422="","",IF('02_대상물건입력'!B15="",0,IF(ISNUMBER(SEARCH('02_대상물건입력'!B15,L2422)),1,0)))</f>
        <v>0</v>
      </c>
      <c r="Q2422" s="38">
        <f>IF(D2422="","",IF('02_대상물건입력'!B8="",0,IF(ISNUMBER(SEARCH('02_대상물건입력'!B8,D2422)),1,0)))</f>
        <v>0</v>
      </c>
      <c r="R2422" s="44" t="str">
        <f>IFERROR(ABS(E2422-'02_대상물건입력'!B11)/'02_대상물건입력'!B11,"")</f>
        <v/>
      </c>
      <c r="S2422" s="38" t="str">
        <f>IFERROR(ABS(J2422-'02_대상물건입력'!B10),"")</f>
        <v/>
      </c>
      <c r="T2422" s="38" t="str">
        <f>IFERROR(ABS('01_설정'!B4-F2422),"")</f>
        <v/>
      </c>
      <c r="U2422" s="38" t="str">
        <f>IFERROR(ABS(K2422-YEAR('02_대상물건입력'!B14)),"")</f>
        <v/>
      </c>
      <c r="V2422" s="38" t="str">
        <f>IF(B2422="","",IF(AND(E2422&gt;0,F2422&gt;0,H2422&gt;0,OR('04A_국토부원자료'!P2423="",'04A_국토부원자료'!P2423="-"),IF('01_설정'!B10=1,N2422=1,TRUE),R2422&lt;='01_설정'!B5,S2422&lt;='01_설정'!B6,T2422&lt;='01_설정'!B7,U2422&lt;='01_설정'!B8),"Y",""))</f>
        <v/>
      </c>
      <c r="W2422" s="40" t="str">
        <f>IF(V2422&lt;&gt;"Y","",MAX(0,(1-R2422/'01_설정'!B5))*'01_설정'!B14+MAX(0,(1-S2422/'01_설정'!B6))*'01_설정'!B15+MAX(0,(1-T2422/'01_설정'!B7))*'01_설정'!B16+MAX(0,(1-U2422/'01_설정'!B8))*'01_설정'!B17+O2422*'01_설정'!B11+Q2422*'01_설정'!B12+P2422*'01_설정'!B13)</f>
        <v/>
      </c>
      <c r="X2422" s="38" t="str">
        <f>IF(W2422="","",1+COUNTIFS($W$4:$W$3003,"&gt;"&amp;W2422)+COUNTIFS($W$4:W2422,W2422)-1)</f>
        <v/>
      </c>
    </row>
    <row r="2423" spans="1:24" ht="16.5">
      <c r="A2423" s="38" t="str">
        <f>IF('04A_국토부원자료'!A2424="","",ROW()-3)</f>
        <v/>
      </c>
      <c r="B2423" s="39">
        <f>IFERROR('04A_국토부원자료'!B2424,"")</f>
        <v>0</v>
      </c>
      <c r="C2423" s="39" t="str">
        <f>IF(B2423="","",IF('04A_국토부원자료'!C2424&lt;&gt;"",'04A_국토부원자료'!C2424,TRIM('04A_국토부원자료'!D2424&amp;IF('04A_국토부원자료'!E2424&lt;&gt;"","-"&amp;'04A_국토부원자료'!E2424,""))))</f>
        <v/>
      </c>
      <c r="D2423" s="39">
        <f>IFERROR('04A_국토부원자료'!F2424,"")</f>
        <v>0</v>
      </c>
      <c r="E2423" s="40" t="str">
        <f>IFERROR(VALUE(SUBSTITUTE('04A_국토부원자료'!G2424,",","")),"")</f>
        <v/>
      </c>
      <c r="F2423" s="41" t="str">
        <f>IFERROR(IF(AND('04A_국토부원자료'!H2424&lt;&gt;"",'04A_국토부원자료'!I2424&lt;&gt;""),DATE(INT(VALUE(SUBSTITUTE('04A_국토부원자료'!H2424,",",""))/100),MOD(VALUE(SUBSTITUTE('04A_국토부원자료'!H2424,",","")),100),VALUE(SUBSTITUTE('04A_국토부원자료'!I2424,",",""))),""),"")</f>
        <v/>
      </c>
      <c r="G2423" s="42" t="str">
        <f>IFERROR(VALUE(SUBSTITUTE('04A_국토부원자료'!J2424,",","")),"")</f>
        <v/>
      </c>
      <c r="H2423" s="43" t="str">
        <f t="shared" si="74"/>
        <v/>
      </c>
      <c r="I2423" s="43" t="str">
        <f t="shared" si="75"/>
        <v/>
      </c>
      <c r="J2423" s="38" t="str">
        <f>IFERROR(VALUE(SUBSTITUTE('04A_국토부원자료'!K2424,",","")),"")</f>
        <v/>
      </c>
      <c r="K2423" s="38" t="str">
        <f>IFERROR(VALUE(SUBSTITUTE('04A_국토부원자료'!N2424,",","")),"")</f>
        <v/>
      </c>
      <c r="L2423" s="39">
        <f>IFERROR('04A_국토부원자료'!O2424,"")</f>
        <v>0</v>
      </c>
      <c r="M2423" s="39">
        <f>IFERROR('04A_국토부원자료'!Q2424,"")</f>
        <v>0</v>
      </c>
      <c r="N2423" s="38">
        <f>IF(B2423="","",IF('02_대상물건입력'!B5="",1,IF(ISNUMBER(SEARCH('02_대상물건입력'!B5,B2423)),1,0)))</f>
        <v>0</v>
      </c>
      <c r="O2423" s="38">
        <f>IF(B2423="","",IF('02_대상물건입력'!B6="",1,IF(ISNUMBER(SEARCH('02_대상물건입력'!B6,B2423)),1,0)))</f>
        <v>0</v>
      </c>
      <c r="P2423" s="38">
        <f>IF(L2423="","",IF('02_대상물건입력'!B15="",0,IF(ISNUMBER(SEARCH('02_대상물건입력'!B15,L2423)),1,0)))</f>
        <v>0</v>
      </c>
      <c r="Q2423" s="38">
        <f>IF(D2423="","",IF('02_대상물건입력'!B8="",0,IF(ISNUMBER(SEARCH('02_대상물건입력'!B8,D2423)),1,0)))</f>
        <v>0</v>
      </c>
      <c r="R2423" s="44" t="str">
        <f>IFERROR(ABS(E2423-'02_대상물건입력'!B11)/'02_대상물건입력'!B11,"")</f>
        <v/>
      </c>
      <c r="S2423" s="38" t="str">
        <f>IFERROR(ABS(J2423-'02_대상물건입력'!B10),"")</f>
        <v/>
      </c>
      <c r="T2423" s="38" t="str">
        <f>IFERROR(ABS('01_설정'!B4-F2423),"")</f>
        <v/>
      </c>
      <c r="U2423" s="38" t="str">
        <f>IFERROR(ABS(K2423-YEAR('02_대상물건입력'!B14)),"")</f>
        <v/>
      </c>
      <c r="V2423" s="38" t="str">
        <f>IF(B2423="","",IF(AND(E2423&gt;0,F2423&gt;0,H2423&gt;0,OR('04A_국토부원자료'!P2424="",'04A_국토부원자료'!P2424="-"),IF('01_설정'!B10=1,N2423=1,TRUE),R2423&lt;='01_설정'!B5,S2423&lt;='01_설정'!B6,T2423&lt;='01_설정'!B7,U2423&lt;='01_설정'!B8),"Y",""))</f>
        <v/>
      </c>
      <c r="W2423" s="40" t="str">
        <f>IF(V2423&lt;&gt;"Y","",MAX(0,(1-R2423/'01_설정'!B5))*'01_설정'!B14+MAX(0,(1-S2423/'01_설정'!B6))*'01_설정'!B15+MAX(0,(1-T2423/'01_설정'!B7))*'01_설정'!B16+MAX(0,(1-U2423/'01_설정'!B8))*'01_설정'!B17+O2423*'01_설정'!B11+Q2423*'01_설정'!B12+P2423*'01_설정'!B13)</f>
        <v/>
      </c>
      <c r="X2423" s="38" t="str">
        <f>IF(W2423="","",1+COUNTIFS($W$4:$W$3003,"&gt;"&amp;W2423)+COUNTIFS($W$4:W2423,W2423)-1)</f>
        <v/>
      </c>
    </row>
    <row r="2424" spans="1:24" ht="16.5">
      <c r="A2424" s="38" t="str">
        <f>IF('04A_국토부원자료'!A2425="","",ROW()-3)</f>
        <v/>
      </c>
      <c r="B2424" s="39">
        <f>IFERROR('04A_국토부원자료'!B2425,"")</f>
        <v>0</v>
      </c>
      <c r="C2424" s="39" t="str">
        <f>IF(B2424="","",IF('04A_국토부원자료'!C2425&lt;&gt;"",'04A_국토부원자료'!C2425,TRIM('04A_국토부원자료'!D2425&amp;IF('04A_국토부원자료'!E2425&lt;&gt;"","-"&amp;'04A_국토부원자료'!E2425,""))))</f>
        <v/>
      </c>
      <c r="D2424" s="39">
        <f>IFERROR('04A_국토부원자료'!F2425,"")</f>
        <v>0</v>
      </c>
      <c r="E2424" s="40" t="str">
        <f>IFERROR(VALUE(SUBSTITUTE('04A_국토부원자료'!G2425,",","")),"")</f>
        <v/>
      </c>
      <c r="F2424" s="41" t="str">
        <f>IFERROR(IF(AND('04A_국토부원자료'!H2425&lt;&gt;"",'04A_국토부원자료'!I2425&lt;&gt;""),DATE(INT(VALUE(SUBSTITUTE('04A_국토부원자료'!H2425,",",""))/100),MOD(VALUE(SUBSTITUTE('04A_국토부원자료'!H2425,",","")),100),VALUE(SUBSTITUTE('04A_국토부원자료'!I2425,",",""))),""),"")</f>
        <v/>
      </c>
      <c r="G2424" s="42" t="str">
        <f>IFERROR(VALUE(SUBSTITUTE('04A_국토부원자료'!J2425,",","")),"")</f>
        <v/>
      </c>
      <c r="H2424" s="43" t="str">
        <f t="shared" si="74"/>
        <v/>
      </c>
      <c r="I2424" s="43" t="str">
        <f t="shared" si="75"/>
        <v/>
      </c>
      <c r="J2424" s="38" t="str">
        <f>IFERROR(VALUE(SUBSTITUTE('04A_국토부원자료'!K2425,",","")),"")</f>
        <v/>
      </c>
      <c r="K2424" s="38" t="str">
        <f>IFERROR(VALUE(SUBSTITUTE('04A_국토부원자료'!N2425,",","")),"")</f>
        <v/>
      </c>
      <c r="L2424" s="39">
        <f>IFERROR('04A_국토부원자료'!O2425,"")</f>
        <v>0</v>
      </c>
      <c r="M2424" s="39">
        <f>IFERROR('04A_국토부원자료'!Q2425,"")</f>
        <v>0</v>
      </c>
      <c r="N2424" s="38">
        <f>IF(B2424="","",IF('02_대상물건입력'!B5="",1,IF(ISNUMBER(SEARCH('02_대상물건입력'!B5,B2424)),1,0)))</f>
        <v>0</v>
      </c>
      <c r="O2424" s="38">
        <f>IF(B2424="","",IF('02_대상물건입력'!B6="",1,IF(ISNUMBER(SEARCH('02_대상물건입력'!B6,B2424)),1,0)))</f>
        <v>0</v>
      </c>
      <c r="P2424" s="38">
        <f>IF(L2424="","",IF('02_대상물건입력'!B15="",0,IF(ISNUMBER(SEARCH('02_대상물건입력'!B15,L2424)),1,0)))</f>
        <v>0</v>
      </c>
      <c r="Q2424" s="38">
        <f>IF(D2424="","",IF('02_대상물건입력'!B8="",0,IF(ISNUMBER(SEARCH('02_대상물건입력'!B8,D2424)),1,0)))</f>
        <v>0</v>
      </c>
      <c r="R2424" s="44" t="str">
        <f>IFERROR(ABS(E2424-'02_대상물건입력'!B11)/'02_대상물건입력'!B11,"")</f>
        <v/>
      </c>
      <c r="S2424" s="38" t="str">
        <f>IFERROR(ABS(J2424-'02_대상물건입력'!B10),"")</f>
        <v/>
      </c>
      <c r="T2424" s="38" t="str">
        <f>IFERROR(ABS('01_설정'!B4-F2424),"")</f>
        <v/>
      </c>
      <c r="U2424" s="38" t="str">
        <f>IFERROR(ABS(K2424-YEAR('02_대상물건입력'!B14)),"")</f>
        <v/>
      </c>
      <c r="V2424" s="38" t="str">
        <f>IF(B2424="","",IF(AND(E2424&gt;0,F2424&gt;0,H2424&gt;0,OR('04A_국토부원자료'!P2425="",'04A_국토부원자료'!P2425="-"),IF('01_설정'!B10=1,N2424=1,TRUE),R2424&lt;='01_설정'!B5,S2424&lt;='01_설정'!B6,T2424&lt;='01_설정'!B7,U2424&lt;='01_설정'!B8),"Y",""))</f>
        <v/>
      </c>
      <c r="W2424" s="40" t="str">
        <f>IF(V2424&lt;&gt;"Y","",MAX(0,(1-R2424/'01_설정'!B5))*'01_설정'!B14+MAX(0,(1-S2424/'01_설정'!B6))*'01_설정'!B15+MAX(0,(1-T2424/'01_설정'!B7))*'01_설정'!B16+MAX(0,(1-U2424/'01_설정'!B8))*'01_설정'!B17+O2424*'01_설정'!B11+Q2424*'01_설정'!B12+P2424*'01_설정'!B13)</f>
        <v/>
      </c>
      <c r="X2424" s="38" t="str">
        <f>IF(W2424="","",1+COUNTIFS($W$4:$W$3003,"&gt;"&amp;W2424)+COUNTIFS($W$4:W2424,W2424)-1)</f>
        <v/>
      </c>
    </row>
    <row r="2425" spans="1:24" ht="16.5">
      <c r="A2425" s="38" t="str">
        <f>IF('04A_국토부원자료'!A2426="","",ROW()-3)</f>
        <v/>
      </c>
      <c r="B2425" s="39">
        <f>IFERROR('04A_국토부원자료'!B2426,"")</f>
        <v>0</v>
      </c>
      <c r="C2425" s="39" t="str">
        <f>IF(B2425="","",IF('04A_국토부원자료'!C2426&lt;&gt;"",'04A_국토부원자료'!C2426,TRIM('04A_국토부원자료'!D2426&amp;IF('04A_국토부원자료'!E2426&lt;&gt;"","-"&amp;'04A_국토부원자료'!E2426,""))))</f>
        <v/>
      </c>
      <c r="D2425" s="39">
        <f>IFERROR('04A_국토부원자료'!F2426,"")</f>
        <v>0</v>
      </c>
      <c r="E2425" s="40" t="str">
        <f>IFERROR(VALUE(SUBSTITUTE('04A_국토부원자료'!G2426,",","")),"")</f>
        <v/>
      </c>
      <c r="F2425" s="41" t="str">
        <f>IFERROR(IF(AND('04A_국토부원자료'!H2426&lt;&gt;"",'04A_국토부원자료'!I2426&lt;&gt;""),DATE(INT(VALUE(SUBSTITUTE('04A_국토부원자료'!H2426,",",""))/100),MOD(VALUE(SUBSTITUTE('04A_국토부원자료'!H2426,",","")),100),VALUE(SUBSTITUTE('04A_국토부원자료'!I2426,",",""))),""),"")</f>
        <v/>
      </c>
      <c r="G2425" s="42" t="str">
        <f>IFERROR(VALUE(SUBSTITUTE('04A_국토부원자료'!J2426,",","")),"")</f>
        <v/>
      </c>
      <c r="H2425" s="43" t="str">
        <f t="shared" si="74"/>
        <v/>
      </c>
      <c r="I2425" s="43" t="str">
        <f t="shared" si="75"/>
        <v/>
      </c>
      <c r="J2425" s="38" t="str">
        <f>IFERROR(VALUE(SUBSTITUTE('04A_국토부원자료'!K2426,",","")),"")</f>
        <v/>
      </c>
      <c r="K2425" s="38" t="str">
        <f>IFERROR(VALUE(SUBSTITUTE('04A_국토부원자료'!N2426,",","")),"")</f>
        <v/>
      </c>
      <c r="L2425" s="39">
        <f>IFERROR('04A_국토부원자료'!O2426,"")</f>
        <v>0</v>
      </c>
      <c r="M2425" s="39">
        <f>IFERROR('04A_국토부원자료'!Q2426,"")</f>
        <v>0</v>
      </c>
      <c r="N2425" s="38">
        <f>IF(B2425="","",IF('02_대상물건입력'!B5="",1,IF(ISNUMBER(SEARCH('02_대상물건입력'!B5,B2425)),1,0)))</f>
        <v>0</v>
      </c>
      <c r="O2425" s="38">
        <f>IF(B2425="","",IF('02_대상물건입력'!B6="",1,IF(ISNUMBER(SEARCH('02_대상물건입력'!B6,B2425)),1,0)))</f>
        <v>0</v>
      </c>
      <c r="P2425" s="38">
        <f>IF(L2425="","",IF('02_대상물건입력'!B15="",0,IF(ISNUMBER(SEARCH('02_대상물건입력'!B15,L2425)),1,0)))</f>
        <v>0</v>
      </c>
      <c r="Q2425" s="38">
        <f>IF(D2425="","",IF('02_대상물건입력'!B8="",0,IF(ISNUMBER(SEARCH('02_대상물건입력'!B8,D2425)),1,0)))</f>
        <v>0</v>
      </c>
      <c r="R2425" s="44" t="str">
        <f>IFERROR(ABS(E2425-'02_대상물건입력'!B11)/'02_대상물건입력'!B11,"")</f>
        <v/>
      </c>
      <c r="S2425" s="38" t="str">
        <f>IFERROR(ABS(J2425-'02_대상물건입력'!B10),"")</f>
        <v/>
      </c>
      <c r="T2425" s="38" t="str">
        <f>IFERROR(ABS('01_설정'!B4-F2425),"")</f>
        <v/>
      </c>
      <c r="U2425" s="38" t="str">
        <f>IFERROR(ABS(K2425-YEAR('02_대상물건입력'!B14)),"")</f>
        <v/>
      </c>
      <c r="V2425" s="38" t="str">
        <f>IF(B2425="","",IF(AND(E2425&gt;0,F2425&gt;0,H2425&gt;0,OR('04A_국토부원자료'!P2426="",'04A_국토부원자료'!P2426="-"),IF('01_설정'!B10=1,N2425=1,TRUE),R2425&lt;='01_설정'!B5,S2425&lt;='01_설정'!B6,T2425&lt;='01_설정'!B7,U2425&lt;='01_설정'!B8),"Y",""))</f>
        <v/>
      </c>
      <c r="W2425" s="40" t="str">
        <f>IF(V2425&lt;&gt;"Y","",MAX(0,(1-R2425/'01_설정'!B5))*'01_설정'!B14+MAX(0,(1-S2425/'01_설정'!B6))*'01_설정'!B15+MAX(0,(1-T2425/'01_설정'!B7))*'01_설정'!B16+MAX(0,(1-U2425/'01_설정'!B8))*'01_설정'!B17+O2425*'01_설정'!B11+Q2425*'01_설정'!B12+P2425*'01_설정'!B13)</f>
        <v/>
      </c>
      <c r="X2425" s="38" t="str">
        <f>IF(W2425="","",1+COUNTIFS($W$4:$W$3003,"&gt;"&amp;W2425)+COUNTIFS($W$4:W2425,W2425)-1)</f>
        <v/>
      </c>
    </row>
    <row r="2426" spans="1:24" ht="16.5">
      <c r="A2426" s="38" t="str">
        <f>IF('04A_국토부원자료'!A2427="","",ROW()-3)</f>
        <v/>
      </c>
      <c r="B2426" s="39">
        <f>IFERROR('04A_국토부원자료'!B2427,"")</f>
        <v>0</v>
      </c>
      <c r="C2426" s="39" t="str">
        <f>IF(B2426="","",IF('04A_국토부원자료'!C2427&lt;&gt;"",'04A_국토부원자료'!C2427,TRIM('04A_국토부원자료'!D2427&amp;IF('04A_국토부원자료'!E2427&lt;&gt;"","-"&amp;'04A_국토부원자료'!E2427,""))))</f>
        <v/>
      </c>
      <c r="D2426" s="39">
        <f>IFERROR('04A_국토부원자료'!F2427,"")</f>
        <v>0</v>
      </c>
      <c r="E2426" s="40" t="str">
        <f>IFERROR(VALUE(SUBSTITUTE('04A_국토부원자료'!G2427,",","")),"")</f>
        <v/>
      </c>
      <c r="F2426" s="41" t="str">
        <f>IFERROR(IF(AND('04A_국토부원자료'!H2427&lt;&gt;"",'04A_국토부원자료'!I2427&lt;&gt;""),DATE(INT(VALUE(SUBSTITUTE('04A_국토부원자료'!H2427,",",""))/100),MOD(VALUE(SUBSTITUTE('04A_국토부원자료'!H2427,",","")),100),VALUE(SUBSTITUTE('04A_국토부원자료'!I2427,",",""))),""),"")</f>
        <v/>
      </c>
      <c r="G2426" s="42" t="str">
        <f>IFERROR(VALUE(SUBSTITUTE('04A_국토부원자료'!J2427,",","")),"")</f>
        <v/>
      </c>
      <c r="H2426" s="43" t="str">
        <f t="shared" si="74"/>
        <v/>
      </c>
      <c r="I2426" s="43" t="str">
        <f t="shared" si="75"/>
        <v/>
      </c>
      <c r="J2426" s="38" t="str">
        <f>IFERROR(VALUE(SUBSTITUTE('04A_국토부원자료'!K2427,",","")),"")</f>
        <v/>
      </c>
      <c r="K2426" s="38" t="str">
        <f>IFERROR(VALUE(SUBSTITUTE('04A_국토부원자료'!N2427,",","")),"")</f>
        <v/>
      </c>
      <c r="L2426" s="39">
        <f>IFERROR('04A_국토부원자료'!O2427,"")</f>
        <v>0</v>
      </c>
      <c r="M2426" s="39">
        <f>IFERROR('04A_국토부원자료'!Q2427,"")</f>
        <v>0</v>
      </c>
      <c r="N2426" s="38">
        <f>IF(B2426="","",IF('02_대상물건입력'!B5="",1,IF(ISNUMBER(SEARCH('02_대상물건입력'!B5,B2426)),1,0)))</f>
        <v>0</v>
      </c>
      <c r="O2426" s="38">
        <f>IF(B2426="","",IF('02_대상물건입력'!B6="",1,IF(ISNUMBER(SEARCH('02_대상물건입력'!B6,B2426)),1,0)))</f>
        <v>0</v>
      </c>
      <c r="P2426" s="38">
        <f>IF(L2426="","",IF('02_대상물건입력'!B15="",0,IF(ISNUMBER(SEARCH('02_대상물건입력'!B15,L2426)),1,0)))</f>
        <v>0</v>
      </c>
      <c r="Q2426" s="38">
        <f>IF(D2426="","",IF('02_대상물건입력'!B8="",0,IF(ISNUMBER(SEARCH('02_대상물건입력'!B8,D2426)),1,0)))</f>
        <v>0</v>
      </c>
      <c r="R2426" s="44" t="str">
        <f>IFERROR(ABS(E2426-'02_대상물건입력'!B11)/'02_대상물건입력'!B11,"")</f>
        <v/>
      </c>
      <c r="S2426" s="38" t="str">
        <f>IFERROR(ABS(J2426-'02_대상물건입력'!B10),"")</f>
        <v/>
      </c>
      <c r="T2426" s="38" t="str">
        <f>IFERROR(ABS('01_설정'!B4-F2426),"")</f>
        <v/>
      </c>
      <c r="U2426" s="38" t="str">
        <f>IFERROR(ABS(K2426-YEAR('02_대상물건입력'!B14)),"")</f>
        <v/>
      </c>
      <c r="V2426" s="38" t="str">
        <f>IF(B2426="","",IF(AND(E2426&gt;0,F2426&gt;0,H2426&gt;0,OR('04A_국토부원자료'!P2427="",'04A_국토부원자료'!P2427="-"),IF('01_설정'!B10=1,N2426=1,TRUE),R2426&lt;='01_설정'!B5,S2426&lt;='01_설정'!B6,T2426&lt;='01_설정'!B7,U2426&lt;='01_설정'!B8),"Y",""))</f>
        <v/>
      </c>
      <c r="W2426" s="40" t="str">
        <f>IF(V2426&lt;&gt;"Y","",MAX(0,(1-R2426/'01_설정'!B5))*'01_설정'!B14+MAX(0,(1-S2426/'01_설정'!B6))*'01_설정'!B15+MAX(0,(1-T2426/'01_설정'!B7))*'01_설정'!B16+MAX(0,(1-U2426/'01_설정'!B8))*'01_설정'!B17+O2426*'01_설정'!B11+Q2426*'01_설정'!B12+P2426*'01_설정'!B13)</f>
        <v/>
      </c>
      <c r="X2426" s="38" t="str">
        <f>IF(W2426="","",1+COUNTIFS($W$4:$W$3003,"&gt;"&amp;W2426)+COUNTIFS($W$4:W2426,W2426)-1)</f>
        <v/>
      </c>
    </row>
    <row r="2427" spans="1:24" ht="16.5">
      <c r="A2427" s="38" t="str">
        <f>IF('04A_국토부원자료'!A2428="","",ROW()-3)</f>
        <v/>
      </c>
      <c r="B2427" s="39">
        <f>IFERROR('04A_국토부원자료'!B2428,"")</f>
        <v>0</v>
      </c>
      <c r="C2427" s="39" t="str">
        <f>IF(B2427="","",IF('04A_국토부원자료'!C2428&lt;&gt;"",'04A_국토부원자료'!C2428,TRIM('04A_국토부원자료'!D2428&amp;IF('04A_국토부원자료'!E2428&lt;&gt;"","-"&amp;'04A_국토부원자료'!E2428,""))))</f>
        <v/>
      </c>
      <c r="D2427" s="39">
        <f>IFERROR('04A_국토부원자료'!F2428,"")</f>
        <v>0</v>
      </c>
      <c r="E2427" s="40" t="str">
        <f>IFERROR(VALUE(SUBSTITUTE('04A_국토부원자료'!G2428,",","")),"")</f>
        <v/>
      </c>
      <c r="F2427" s="41" t="str">
        <f>IFERROR(IF(AND('04A_국토부원자료'!H2428&lt;&gt;"",'04A_국토부원자료'!I2428&lt;&gt;""),DATE(INT(VALUE(SUBSTITUTE('04A_국토부원자료'!H2428,",",""))/100),MOD(VALUE(SUBSTITUTE('04A_국토부원자료'!H2428,",","")),100),VALUE(SUBSTITUTE('04A_국토부원자료'!I2428,",",""))),""),"")</f>
        <v/>
      </c>
      <c r="G2427" s="42" t="str">
        <f>IFERROR(VALUE(SUBSTITUTE('04A_국토부원자료'!J2428,",","")),"")</f>
        <v/>
      </c>
      <c r="H2427" s="43" t="str">
        <f t="shared" si="74"/>
        <v/>
      </c>
      <c r="I2427" s="43" t="str">
        <f t="shared" si="75"/>
        <v/>
      </c>
      <c r="J2427" s="38" t="str">
        <f>IFERROR(VALUE(SUBSTITUTE('04A_국토부원자료'!K2428,",","")),"")</f>
        <v/>
      </c>
      <c r="K2427" s="38" t="str">
        <f>IFERROR(VALUE(SUBSTITUTE('04A_국토부원자료'!N2428,",","")),"")</f>
        <v/>
      </c>
      <c r="L2427" s="39">
        <f>IFERROR('04A_국토부원자료'!O2428,"")</f>
        <v>0</v>
      </c>
      <c r="M2427" s="39">
        <f>IFERROR('04A_국토부원자료'!Q2428,"")</f>
        <v>0</v>
      </c>
      <c r="N2427" s="38">
        <f>IF(B2427="","",IF('02_대상물건입력'!B5="",1,IF(ISNUMBER(SEARCH('02_대상물건입력'!B5,B2427)),1,0)))</f>
        <v>0</v>
      </c>
      <c r="O2427" s="38">
        <f>IF(B2427="","",IF('02_대상물건입력'!B6="",1,IF(ISNUMBER(SEARCH('02_대상물건입력'!B6,B2427)),1,0)))</f>
        <v>0</v>
      </c>
      <c r="P2427" s="38">
        <f>IF(L2427="","",IF('02_대상물건입력'!B15="",0,IF(ISNUMBER(SEARCH('02_대상물건입력'!B15,L2427)),1,0)))</f>
        <v>0</v>
      </c>
      <c r="Q2427" s="38">
        <f>IF(D2427="","",IF('02_대상물건입력'!B8="",0,IF(ISNUMBER(SEARCH('02_대상물건입력'!B8,D2427)),1,0)))</f>
        <v>0</v>
      </c>
      <c r="R2427" s="44" t="str">
        <f>IFERROR(ABS(E2427-'02_대상물건입력'!B11)/'02_대상물건입력'!B11,"")</f>
        <v/>
      </c>
      <c r="S2427" s="38" t="str">
        <f>IFERROR(ABS(J2427-'02_대상물건입력'!B10),"")</f>
        <v/>
      </c>
      <c r="T2427" s="38" t="str">
        <f>IFERROR(ABS('01_설정'!B4-F2427),"")</f>
        <v/>
      </c>
      <c r="U2427" s="38" t="str">
        <f>IFERROR(ABS(K2427-YEAR('02_대상물건입력'!B14)),"")</f>
        <v/>
      </c>
      <c r="V2427" s="38" t="str">
        <f>IF(B2427="","",IF(AND(E2427&gt;0,F2427&gt;0,H2427&gt;0,OR('04A_국토부원자료'!P2428="",'04A_국토부원자료'!P2428="-"),IF('01_설정'!B10=1,N2427=1,TRUE),R2427&lt;='01_설정'!B5,S2427&lt;='01_설정'!B6,T2427&lt;='01_설정'!B7,U2427&lt;='01_설정'!B8),"Y",""))</f>
        <v/>
      </c>
      <c r="W2427" s="40" t="str">
        <f>IF(V2427&lt;&gt;"Y","",MAX(0,(1-R2427/'01_설정'!B5))*'01_설정'!B14+MAX(0,(1-S2427/'01_설정'!B6))*'01_설정'!B15+MAX(0,(1-T2427/'01_설정'!B7))*'01_설정'!B16+MAX(0,(1-U2427/'01_설정'!B8))*'01_설정'!B17+O2427*'01_설정'!B11+Q2427*'01_설정'!B12+P2427*'01_설정'!B13)</f>
        <v/>
      </c>
      <c r="X2427" s="38" t="str">
        <f>IF(W2427="","",1+COUNTIFS($W$4:$W$3003,"&gt;"&amp;W2427)+COUNTIFS($W$4:W2427,W2427)-1)</f>
        <v/>
      </c>
    </row>
    <row r="2428" spans="1:24" ht="16.5">
      <c r="A2428" s="38" t="str">
        <f>IF('04A_국토부원자료'!A2429="","",ROW()-3)</f>
        <v/>
      </c>
      <c r="B2428" s="39">
        <f>IFERROR('04A_국토부원자료'!B2429,"")</f>
        <v>0</v>
      </c>
      <c r="C2428" s="39" t="str">
        <f>IF(B2428="","",IF('04A_국토부원자료'!C2429&lt;&gt;"",'04A_국토부원자료'!C2429,TRIM('04A_국토부원자료'!D2429&amp;IF('04A_국토부원자료'!E2429&lt;&gt;"","-"&amp;'04A_국토부원자료'!E2429,""))))</f>
        <v/>
      </c>
      <c r="D2428" s="39">
        <f>IFERROR('04A_국토부원자료'!F2429,"")</f>
        <v>0</v>
      </c>
      <c r="E2428" s="40" t="str">
        <f>IFERROR(VALUE(SUBSTITUTE('04A_국토부원자료'!G2429,",","")),"")</f>
        <v/>
      </c>
      <c r="F2428" s="41" t="str">
        <f>IFERROR(IF(AND('04A_국토부원자료'!H2429&lt;&gt;"",'04A_국토부원자료'!I2429&lt;&gt;""),DATE(INT(VALUE(SUBSTITUTE('04A_국토부원자료'!H2429,",",""))/100),MOD(VALUE(SUBSTITUTE('04A_국토부원자료'!H2429,",","")),100),VALUE(SUBSTITUTE('04A_국토부원자료'!I2429,",",""))),""),"")</f>
        <v/>
      </c>
      <c r="G2428" s="42" t="str">
        <f>IFERROR(VALUE(SUBSTITUTE('04A_국토부원자료'!J2429,",","")),"")</f>
        <v/>
      </c>
      <c r="H2428" s="43" t="str">
        <f t="shared" si="74"/>
        <v/>
      </c>
      <c r="I2428" s="43" t="str">
        <f t="shared" si="75"/>
        <v/>
      </c>
      <c r="J2428" s="38" t="str">
        <f>IFERROR(VALUE(SUBSTITUTE('04A_국토부원자료'!K2429,",","")),"")</f>
        <v/>
      </c>
      <c r="K2428" s="38" t="str">
        <f>IFERROR(VALUE(SUBSTITUTE('04A_국토부원자료'!N2429,",","")),"")</f>
        <v/>
      </c>
      <c r="L2428" s="39">
        <f>IFERROR('04A_국토부원자료'!O2429,"")</f>
        <v>0</v>
      </c>
      <c r="M2428" s="39">
        <f>IFERROR('04A_국토부원자료'!Q2429,"")</f>
        <v>0</v>
      </c>
      <c r="N2428" s="38">
        <f>IF(B2428="","",IF('02_대상물건입력'!B5="",1,IF(ISNUMBER(SEARCH('02_대상물건입력'!B5,B2428)),1,0)))</f>
        <v>0</v>
      </c>
      <c r="O2428" s="38">
        <f>IF(B2428="","",IF('02_대상물건입력'!B6="",1,IF(ISNUMBER(SEARCH('02_대상물건입력'!B6,B2428)),1,0)))</f>
        <v>0</v>
      </c>
      <c r="P2428" s="38">
        <f>IF(L2428="","",IF('02_대상물건입력'!B15="",0,IF(ISNUMBER(SEARCH('02_대상물건입력'!B15,L2428)),1,0)))</f>
        <v>0</v>
      </c>
      <c r="Q2428" s="38">
        <f>IF(D2428="","",IF('02_대상물건입력'!B8="",0,IF(ISNUMBER(SEARCH('02_대상물건입력'!B8,D2428)),1,0)))</f>
        <v>0</v>
      </c>
      <c r="R2428" s="44" t="str">
        <f>IFERROR(ABS(E2428-'02_대상물건입력'!B11)/'02_대상물건입력'!B11,"")</f>
        <v/>
      </c>
      <c r="S2428" s="38" t="str">
        <f>IFERROR(ABS(J2428-'02_대상물건입력'!B10),"")</f>
        <v/>
      </c>
      <c r="T2428" s="38" t="str">
        <f>IFERROR(ABS('01_설정'!B4-F2428),"")</f>
        <v/>
      </c>
      <c r="U2428" s="38" t="str">
        <f>IFERROR(ABS(K2428-YEAR('02_대상물건입력'!B14)),"")</f>
        <v/>
      </c>
      <c r="V2428" s="38" t="str">
        <f>IF(B2428="","",IF(AND(E2428&gt;0,F2428&gt;0,H2428&gt;0,OR('04A_국토부원자료'!P2429="",'04A_국토부원자료'!P2429="-"),IF('01_설정'!B10=1,N2428=1,TRUE),R2428&lt;='01_설정'!B5,S2428&lt;='01_설정'!B6,T2428&lt;='01_설정'!B7,U2428&lt;='01_설정'!B8),"Y",""))</f>
        <v/>
      </c>
      <c r="W2428" s="40" t="str">
        <f>IF(V2428&lt;&gt;"Y","",MAX(0,(1-R2428/'01_설정'!B5))*'01_설정'!B14+MAX(0,(1-S2428/'01_설정'!B6))*'01_설정'!B15+MAX(0,(1-T2428/'01_설정'!B7))*'01_설정'!B16+MAX(0,(1-U2428/'01_설정'!B8))*'01_설정'!B17+O2428*'01_설정'!B11+Q2428*'01_설정'!B12+P2428*'01_설정'!B13)</f>
        <v/>
      </c>
      <c r="X2428" s="38" t="str">
        <f>IF(W2428="","",1+COUNTIFS($W$4:$W$3003,"&gt;"&amp;W2428)+COUNTIFS($W$4:W2428,W2428)-1)</f>
        <v/>
      </c>
    </row>
    <row r="2429" spans="1:24" ht="16.5">
      <c r="A2429" s="38" t="str">
        <f>IF('04A_국토부원자료'!A2430="","",ROW()-3)</f>
        <v/>
      </c>
      <c r="B2429" s="39">
        <f>IFERROR('04A_국토부원자료'!B2430,"")</f>
        <v>0</v>
      </c>
      <c r="C2429" s="39" t="str">
        <f>IF(B2429="","",IF('04A_국토부원자료'!C2430&lt;&gt;"",'04A_국토부원자료'!C2430,TRIM('04A_국토부원자료'!D2430&amp;IF('04A_국토부원자료'!E2430&lt;&gt;"","-"&amp;'04A_국토부원자료'!E2430,""))))</f>
        <v/>
      </c>
      <c r="D2429" s="39">
        <f>IFERROR('04A_국토부원자료'!F2430,"")</f>
        <v>0</v>
      </c>
      <c r="E2429" s="40" t="str">
        <f>IFERROR(VALUE(SUBSTITUTE('04A_국토부원자료'!G2430,",","")),"")</f>
        <v/>
      </c>
      <c r="F2429" s="41" t="str">
        <f>IFERROR(IF(AND('04A_국토부원자료'!H2430&lt;&gt;"",'04A_국토부원자료'!I2430&lt;&gt;""),DATE(INT(VALUE(SUBSTITUTE('04A_국토부원자료'!H2430,",",""))/100),MOD(VALUE(SUBSTITUTE('04A_국토부원자료'!H2430,",","")),100),VALUE(SUBSTITUTE('04A_국토부원자료'!I2430,",",""))),""),"")</f>
        <v/>
      </c>
      <c r="G2429" s="42" t="str">
        <f>IFERROR(VALUE(SUBSTITUTE('04A_국토부원자료'!J2430,",","")),"")</f>
        <v/>
      </c>
      <c r="H2429" s="43" t="str">
        <f t="shared" si="74"/>
        <v/>
      </c>
      <c r="I2429" s="43" t="str">
        <f t="shared" si="75"/>
        <v/>
      </c>
      <c r="J2429" s="38" t="str">
        <f>IFERROR(VALUE(SUBSTITUTE('04A_국토부원자료'!K2430,",","")),"")</f>
        <v/>
      </c>
      <c r="K2429" s="38" t="str">
        <f>IFERROR(VALUE(SUBSTITUTE('04A_국토부원자료'!N2430,",","")),"")</f>
        <v/>
      </c>
      <c r="L2429" s="39">
        <f>IFERROR('04A_국토부원자료'!O2430,"")</f>
        <v>0</v>
      </c>
      <c r="M2429" s="39">
        <f>IFERROR('04A_국토부원자료'!Q2430,"")</f>
        <v>0</v>
      </c>
      <c r="N2429" s="38">
        <f>IF(B2429="","",IF('02_대상물건입력'!B5="",1,IF(ISNUMBER(SEARCH('02_대상물건입력'!B5,B2429)),1,0)))</f>
        <v>0</v>
      </c>
      <c r="O2429" s="38">
        <f>IF(B2429="","",IF('02_대상물건입력'!B6="",1,IF(ISNUMBER(SEARCH('02_대상물건입력'!B6,B2429)),1,0)))</f>
        <v>0</v>
      </c>
      <c r="P2429" s="38">
        <f>IF(L2429="","",IF('02_대상물건입력'!B15="",0,IF(ISNUMBER(SEARCH('02_대상물건입력'!B15,L2429)),1,0)))</f>
        <v>0</v>
      </c>
      <c r="Q2429" s="38">
        <f>IF(D2429="","",IF('02_대상물건입력'!B8="",0,IF(ISNUMBER(SEARCH('02_대상물건입력'!B8,D2429)),1,0)))</f>
        <v>0</v>
      </c>
      <c r="R2429" s="44" t="str">
        <f>IFERROR(ABS(E2429-'02_대상물건입력'!B11)/'02_대상물건입력'!B11,"")</f>
        <v/>
      </c>
      <c r="S2429" s="38" t="str">
        <f>IFERROR(ABS(J2429-'02_대상물건입력'!B10),"")</f>
        <v/>
      </c>
      <c r="T2429" s="38" t="str">
        <f>IFERROR(ABS('01_설정'!B4-F2429),"")</f>
        <v/>
      </c>
      <c r="U2429" s="38" t="str">
        <f>IFERROR(ABS(K2429-YEAR('02_대상물건입력'!B14)),"")</f>
        <v/>
      </c>
      <c r="V2429" s="38" t="str">
        <f>IF(B2429="","",IF(AND(E2429&gt;0,F2429&gt;0,H2429&gt;0,OR('04A_국토부원자료'!P2430="",'04A_국토부원자료'!P2430="-"),IF('01_설정'!B10=1,N2429=1,TRUE),R2429&lt;='01_설정'!B5,S2429&lt;='01_설정'!B6,T2429&lt;='01_설정'!B7,U2429&lt;='01_설정'!B8),"Y",""))</f>
        <v/>
      </c>
      <c r="W2429" s="40" t="str">
        <f>IF(V2429&lt;&gt;"Y","",MAX(0,(1-R2429/'01_설정'!B5))*'01_설정'!B14+MAX(0,(1-S2429/'01_설정'!B6))*'01_설정'!B15+MAX(0,(1-T2429/'01_설정'!B7))*'01_설정'!B16+MAX(0,(1-U2429/'01_설정'!B8))*'01_설정'!B17+O2429*'01_설정'!B11+Q2429*'01_설정'!B12+P2429*'01_설정'!B13)</f>
        <v/>
      </c>
      <c r="X2429" s="38" t="str">
        <f>IF(W2429="","",1+COUNTIFS($W$4:$W$3003,"&gt;"&amp;W2429)+COUNTIFS($W$4:W2429,W2429)-1)</f>
        <v/>
      </c>
    </row>
    <row r="2430" spans="1:24" ht="16.5">
      <c r="A2430" s="38" t="str">
        <f>IF('04A_국토부원자료'!A2431="","",ROW()-3)</f>
        <v/>
      </c>
      <c r="B2430" s="39">
        <f>IFERROR('04A_국토부원자료'!B2431,"")</f>
        <v>0</v>
      </c>
      <c r="C2430" s="39" t="str">
        <f>IF(B2430="","",IF('04A_국토부원자료'!C2431&lt;&gt;"",'04A_국토부원자료'!C2431,TRIM('04A_국토부원자료'!D2431&amp;IF('04A_국토부원자료'!E2431&lt;&gt;"","-"&amp;'04A_국토부원자료'!E2431,""))))</f>
        <v/>
      </c>
      <c r="D2430" s="39">
        <f>IFERROR('04A_국토부원자료'!F2431,"")</f>
        <v>0</v>
      </c>
      <c r="E2430" s="40" t="str">
        <f>IFERROR(VALUE(SUBSTITUTE('04A_국토부원자료'!G2431,",","")),"")</f>
        <v/>
      </c>
      <c r="F2430" s="41" t="str">
        <f>IFERROR(IF(AND('04A_국토부원자료'!H2431&lt;&gt;"",'04A_국토부원자료'!I2431&lt;&gt;""),DATE(INT(VALUE(SUBSTITUTE('04A_국토부원자료'!H2431,",",""))/100),MOD(VALUE(SUBSTITUTE('04A_국토부원자료'!H2431,",","")),100),VALUE(SUBSTITUTE('04A_국토부원자료'!I2431,",",""))),""),"")</f>
        <v/>
      </c>
      <c r="G2430" s="42" t="str">
        <f>IFERROR(VALUE(SUBSTITUTE('04A_국토부원자료'!J2431,",","")),"")</f>
        <v/>
      </c>
      <c r="H2430" s="43" t="str">
        <f t="shared" si="74"/>
        <v/>
      </c>
      <c r="I2430" s="43" t="str">
        <f t="shared" si="75"/>
        <v/>
      </c>
      <c r="J2430" s="38" t="str">
        <f>IFERROR(VALUE(SUBSTITUTE('04A_국토부원자료'!K2431,",","")),"")</f>
        <v/>
      </c>
      <c r="K2430" s="38" t="str">
        <f>IFERROR(VALUE(SUBSTITUTE('04A_국토부원자료'!N2431,",","")),"")</f>
        <v/>
      </c>
      <c r="L2430" s="39">
        <f>IFERROR('04A_국토부원자료'!O2431,"")</f>
        <v>0</v>
      </c>
      <c r="M2430" s="39">
        <f>IFERROR('04A_국토부원자료'!Q2431,"")</f>
        <v>0</v>
      </c>
      <c r="N2430" s="38">
        <f>IF(B2430="","",IF('02_대상물건입력'!B5="",1,IF(ISNUMBER(SEARCH('02_대상물건입력'!B5,B2430)),1,0)))</f>
        <v>0</v>
      </c>
      <c r="O2430" s="38">
        <f>IF(B2430="","",IF('02_대상물건입력'!B6="",1,IF(ISNUMBER(SEARCH('02_대상물건입력'!B6,B2430)),1,0)))</f>
        <v>0</v>
      </c>
      <c r="P2430" s="38">
        <f>IF(L2430="","",IF('02_대상물건입력'!B15="",0,IF(ISNUMBER(SEARCH('02_대상물건입력'!B15,L2430)),1,0)))</f>
        <v>0</v>
      </c>
      <c r="Q2430" s="38">
        <f>IF(D2430="","",IF('02_대상물건입력'!B8="",0,IF(ISNUMBER(SEARCH('02_대상물건입력'!B8,D2430)),1,0)))</f>
        <v>0</v>
      </c>
      <c r="R2430" s="44" t="str">
        <f>IFERROR(ABS(E2430-'02_대상물건입력'!B11)/'02_대상물건입력'!B11,"")</f>
        <v/>
      </c>
      <c r="S2430" s="38" t="str">
        <f>IFERROR(ABS(J2430-'02_대상물건입력'!B10),"")</f>
        <v/>
      </c>
      <c r="T2430" s="38" t="str">
        <f>IFERROR(ABS('01_설정'!B4-F2430),"")</f>
        <v/>
      </c>
      <c r="U2430" s="38" t="str">
        <f>IFERROR(ABS(K2430-YEAR('02_대상물건입력'!B14)),"")</f>
        <v/>
      </c>
      <c r="V2430" s="38" t="str">
        <f>IF(B2430="","",IF(AND(E2430&gt;0,F2430&gt;0,H2430&gt;0,OR('04A_국토부원자료'!P2431="",'04A_국토부원자료'!P2431="-"),IF('01_설정'!B10=1,N2430=1,TRUE),R2430&lt;='01_설정'!B5,S2430&lt;='01_설정'!B6,T2430&lt;='01_설정'!B7,U2430&lt;='01_설정'!B8),"Y",""))</f>
        <v/>
      </c>
      <c r="W2430" s="40" t="str">
        <f>IF(V2430&lt;&gt;"Y","",MAX(0,(1-R2430/'01_설정'!B5))*'01_설정'!B14+MAX(0,(1-S2430/'01_설정'!B6))*'01_설정'!B15+MAX(0,(1-T2430/'01_설정'!B7))*'01_설정'!B16+MAX(0,(1-U2430/'01_설정'!B8))*'01_설정'!B17+O2430*'01_설정'!B11+Q2430*'01_설정'!B12+P2430*'01_설정'!B13)</f>
        <v/>
      </c>
      <c r="X2430" s="38" t="str">
        <f>IF(W2430="","",1+COUNTIFS($W$4:$W$3003,"&gt;"&amp;W2430)+COUNTIFS($W$4:W2430,W2430)-1)</f>
        <v/>
      </c>
    </row>
    <row r="2431" spans="1:24" ht="16.5">
      <c r="A2431" s="38" t="str">
        <f>IF('04A_국토부원자료'!A2432="","",ROW()-3)</f>
        <v/>
      </c>
      <c r="B2431" s="39">
        <f>IFERROR('04A_국토부원자료'!B2432,"")</f>
        <v>0</v>
      </c>
      <c r="C2431" s="39" t="str">
        <f>IF(B2431="","",IF('04A_국토부원자료'!C2432&lt;&gt;"",'04A_국토부원자료'!C2432,TRIM('04A_국토부원자료'!D2432&amp;IF('04A_국토부원자료'!E2432&lt;&gt;"","-"&amp;'04A_국토부원자료'!E2432,""))))</f>
        <v/>
      </c>
      <c r="D2431" s="39">
        <f>IFERROR('04A_국토부원자료'!F2432,"")</f>
        <v>0</v>
      </c>
      <c r="E2431" s="40" t="str">
        <f>IFERROR(VALUE(SUBSTITUTE('04A_국토부원자료'!G2432,",","")),"")</f>
        <v/>
      </c>
      <c r="F2431" s="41" t="str">
        <f>IFERROR(IF(AND('04A_국토부원자료'!H2432&lt;&gt;"",'04A_국토부원자료'!I2432&lt;&gt;""),DATE(INT(VALUE(SUBSTITUTE('04A_국토부원자료'!H2432,",",""))/100),MOD(VALUE(SUBSTITUTE('04A_국토부원자료'!H2432,",","")),100),VALUE(SUBSTITUTE('04A_국토부원자료'!I2432,",",""))),""),"")</f>
        <v/>
      </c>
      <c r="G2431" s="42" t="str">
        <f>IFERROR(VALUE(SUBSTITUTE('04A_국토부원자료'!J2432,",","")),"")</f>
        <v/>
      </c>
      <c r="H2431" s="43" t="str">
        <f t="shared" si="74"/>
        <v/>
      </c>
      <c r="I2431" s="43" t="str">
        <f t="shared" si="75"/>
        <v/>
      </c>
      <c r="J2431" s="38" t="str">
        <f>IFERROR(VALUE(SUBSTITUTE('04A_국토부원자료'!K2432,",","")),"")</f>
        <v/>
      </c>
      <c r="K2431" s="38" t="str">
        <f>IFERROR(VALUE(SUBSTITUTE('04A_국토부원자료'!N2432,",","")),"")</f>
        <v/>
      </c>
      <c r="L2431" s="39">
        <f>IFERROR('04A_국토부원자료'!O2432,"")</f>
        <v>0</v>
      </c>
      <c r="M2431" s="39">
        <f>IFERROR('04A_국토부원자료'!Q2432,"")</f>
        <v>0</v>
      </c>
      <c r="N2431" s="38">
        <f>IF(B2431="","",IF('02_대상물건입력'!B5="",1,IF(ISNUMBER(SEARCH('02_대상물건입력'!B5,B2431)),1,0)))</f>
        <v>0</v>
      </c>
      <c r="O2431" s="38">
        <f>IF(B2431="","",IF('02_대상물건입력'!B6="",1,IF(ISNUMBER(SEARCH('02_대상물건입력'!B6,B2431)),1,0)))</f>
        <v>0</v>
      </c>
      <c r="P2431" s="38">
        <f>IF(L2431="","",IF('02_대상물건입력'!B15="",0,IF(ISNUMBER(SEARCH('02_대상물건입력'!B15,L2431)),1,0)))</f>
        <v>0</v>
      </c>
      <c r="Q2431" s="38">
        <f>IF(D2431="","",IF('02_대상물건입력'!B8="",0,IF(ISNUMBER(SEARCH('02_대상물건입력'!B8,D2431)),1,0)))</f>
        <v>0</v>
      </c>
      <c r="R2431" s="44" t="str">
        <f>IFERROR(ABS(E2431-'02_대상물건입력'!B11)/'02_대상물건입력'!B11,"")</f>
        <v/>
      </c>
      <c r="S2431" s="38" t="str">
        <f>IFERROR(ABS(J2431-'02_대상물건입력'!B10),"")</f>
        <v/>
      </c>
      <c r="T2431" s="38" t="str">
        <f>IFERROR(ABS('01_설정'!B4-F2431),"")</f>
        <v/>
      </c>
      <c r="U2431" s="38" t="str">
        <f>IFERROR(ABS(K2431-YEAR('02_대상물건입력'!B14)),"")</f>
        <v/>
      </c>
      <c r="V2431" s="38" t="str">
        <f>IF(B2431="","",IF(AND(E2431&gt;0,F2431&gt;0,H2431&gt;0,OR('04A_국토부원자료'!P2432="",'04A_국토부원자료'!P2432="-"),IF('01_설정'!B10=1,N2431=1,TRUE),R2431&lt;='01_설정'!B5,S2431&lt;='01_설정'!B6,T2431&lt;='01_설정'!B7,U2431&lt;='01_설정'!B8),"Y",""))</f>
        <v/>
      </c>
      <c r="W2431" s="40" t="str">
        <f>IF(V2431&lt;&gt;"Y","",MAX(0,(1-R2431/'01_설정'!B5))*'01_설정'!B14+MAX(0,(1-S2431/'01_설정'!B6))*'01_설정'!B15+MAX(0,(1-T2431/'01_설정'!B7))*'01_설정'!B16+MAX(0,(1-U2431/'01_설정'!B8))*'01_설정'!B17+O2431*'01_설정'!B11+Q2431*'01_설정'!B12+P2431*'01_설정'!B13)</f>
        <v/>
      </c>
      <c r="X2431" s="38" t="str">
        <f>IF(W2431="","",1+COUNTIFS($W$4:$W$3003,"&gt;"&amp;W2431)+COUNTIFS($W$4:W2431,W2431)-1)</f>
        <v/>
      </c>
    </row>
    <row r="2432" spans="1:24" ht="16.5">
      <c r="A2432" s="38" t="str">
        <f>IF('04A_국토부원자료'!A2433="","",ROW()-3)</f>
        <v/>
      </c>
      <c r="B2432" s="39">
        <f>IFERROR('04A_국토부원자료'!B2433,"")</f>
        <v>0</v>
      </c>
      <c r="C2432" s="39" t="str">
        <f>IF(B2432="","",IF('04A_국토부원자료'!C2433&lt;&gt;"",'04A_국토부원자료'!C2433,TRIM('04A_국토부원자료'!D2433&amp;IF('04A_국토부원자료'!E2433&lt;&gt;"","-"&amp;'04A_국토부원자료'!E2433,""))))</f>
        <v/>
      </c>
      <c r="D2432" s="39">
        <f>IFERROR('04A_국토부원자료'!F2433,"")</f>
        <v>0</v>
      </c>
      <c r="E2432" s="40" t="str">
        <f>IFERROR(VALUE(SUBSTITUTE('04A_국토부원자료'!G2433,",","")),"")</f>
        <v/>
      </c>
      <c r="F2432" s="41" t="str">
        <f>IFERROR(IF(AND('04A_국토부원자료'!H2433&lt;&gt;"",'04A_국토부원자료'!I2433&lt;&gt;""),DATE(INT(VALUE(SUBSTITUTE('04A_국토부원자료'!H2433,",",""))/100),MOD(VALUE(SUBSTITUTE('04A_국토부원자료'!H2433,",","")),100),VALUE(SUBSTITUTE('04A_국토부원자료'!I2433,",",""))),""),"")</f>
        <v/>
      </c>
      <c r="G2432" s="42" t="str">
        <f>IFERROR(VALUE(SUBSTITUTE('04A_국토부원자료'!J2433,",","")),"")</f>
        <v/>
      </c>
      <c r="H2432" s="43" t="str">
        <f t="shared" si="74"/>
        <v/>
      </c>
      <c r="I2432" s="43" t="str">
        <f t="shared" si="75"/>
        <v/>
      </c>
      <c r="J2432" s="38" t="str">
        <f>IFERROR(VALUE(SUBSTITUTE('04A_국토부원자료'!K2433,",","")),"")</f>
        <v/>
      </c>
      <c r="K2432" s="38" t="str">
        <f>IFERROR(VALUE(SUBSTITUTE('04A_국토부원자료'!N2433,",","")),"")</f>
        <v/>
      </c>
      <c r="L2432" s="39">
        <f>IFERROR('04A_국토부원자료'!O2433,"")</f>
        <v>0</v>
      </c>
      <c r="M2432" s="39">
        <f>IFERROR('04A_국토부원자료'!Q2433,"")</f>
        <v>0</v>
      </c>
      <c r="N2432" s="38">
        <f>IF(B2432="","",IF('02_대상물건입력'!B5="",1,IF(ISNUMBER(SEARCH('02_대상물건입력'!B5,B2432)),1,0)))</f>
        <v>0</v>
      </c>
      <c r="O2432" s="38">
        <f>IF(B2432="","",IF('02_대상물건입력'!B6="",1,IF(ISNUMBER(SEARCH('02_대상물건입력'!B6,B2432)),1,0)))</f>
        <v>0</v>
      </c>
      <c r="P2432" s="38">
        <f>IF(L2432="","",IF('02_대상물건입력'!B15="",0,IF(ISNUMBER(SEARCH('02_대상물건입력'!B15,L2432)),1,0)))</f>
        <v>0</v>
      </c>
      <c r="Q2432" s="38">
        <f>IF(D2432="","",IF('02_대상물건입력'!B8="",0,IF(ISNUMBER(SEARCH('02_대상물건입력'!B8,D2432)),1,0)))</f>
        <v>0</v>
      </c>
      <c r="R2432" s="44" t="str">
        <f>IFERROR(ABS(E2432-'02_대상물건입력'!B11)/'02_대상물건입력'!B11,"")</f>
        <v/>
      </c>
      <c r="S2432" s="38" t="str">
        <f>IFERROR(ABS(J2432-'02_대상물건입력'!B10),"")</f>
        <v/>
      </c>
      <c r="T2432" s="38" t="str">
        <f>IFERROR(ABS('01_설정'!B4-F2432),"")</f>
        <v/>
      </c>
      <c r="U2432" s="38" t="str">
        <f>IFERROR(ABS(K2432-YEAR('02_대상물건입력'!B14)),"")</f>
        <v/>
      </c>
      <c r="V2432" s="38" t="str">
        <f>IF(B2432="","",IF(AND(E2432&gt;0,F2432&gt;0,H2432&gt;0,OR('04A_국토부원자료'!P2433="",'04A_국토부원자료'!P2433="-"),IF('01_설정'!B10=1,N2432=1,TRUE),R2432&lt;='01_설정'!B5,S2432&lt;='01_설정'!B6,T2432&lt;='01_설정'!B7,U2432&lt;='01_설정'!B8),"Y",""))</f>
        <v/>
      </c>
      <c r="W2432" s="40" t="str">
        <f>IF(V2432&lt;&gt;"Y","",MAX(0,(1-R2432/'01_설정'!B5))*'01_설정'!B14+MAX(0,(1-S2432/'01_설정'!B6))*'01_설정'!B15+MAX(0,(1-T2432/'01_설정'!B7))*'01_설정'!B16+MAX(0,(1-U2432/'01_설정'!B8))*'01_설정'!B17+O2432*'01_설정'!B11+Q2432*'01_설정'!B12+P2432*'01_설정'!B13)</f>
        <v/>
      </c>
      <c r="X2432" s="38" t="str">
        <f>IF(W2432="","",1+COUNTIFS($W$4:$W$3003,"&gt;"&amp;W2432)+COUNTIFS($W$4:W2432,W2432)-1)</f>
        <v/>
      </c>
    </row>
    <row r="2433" spans="1:24" ht="16.5">
      <c r="A2433" s="38" t="str">
        <f>IF('04A_국토부원자료'!A2434="","",ROW()-3)</f>
        <v/>
      </c>
      <c r="B2433" s="39">
        <f>IFERROR('04A_국토부원자료'!B2434,"")</f>
        <v>0</v>
      </c>
      <c r="C2433" s="39" t="str">
        <f>IF(B2433="","",IF('04A_국토부원자료'!C2434&lt;&gt;"",'04A_국토부원자료'!C2434,TRIM('04A_국토부원자료'!D2434&amp;IF('04A_국토부원자료'!E2434&lt;&gt;"","-"&amp;'04A_국토부원자료'!E2434,""))))</f>
        <v/>
      </c>
      <c r="D2433" s="39">
        <f>IFERROR('04A_국토부원자료'!F2434,"")</f>
        <v>0</v>
      </c>
      <c r="E2433" s="40" t="str">
        <f>IFERROR(VALUE(SUBSTITUTE('04A_국토부원자료'!G2434,",","")),"")</f>
        <v/>
      </c>
      <c r="F2433" s="41" t="str">
        <f>IFERROR(IF(AND('04A_국토부원자료'!H2434&lt;&gt;"",'04A_국토부원자료'!I2434&lt;&gt;""),DATE(INT(VALUE(SUBSTITUTE('04A_국토부원자료'!H2434,",",""))/100),MOD(VALUE(SUBSTITUTE('04A_국토부원자료'!H2434,",","")),100),VALUE(SUBSTITUTE('04A_국토부원자료'!I2434,",",""))),""),"")</f>
        <v/>
      </c>
      <c r="G2433" s="42" t="str">
        <f>IFERROR(VALUE(SUBSTITUTE('04A_국토부원자료'!J2434,",","")),"")</f>
        <v/>
      </c>
      <c r="H2433" s="43" t="str">
        <f t="shared" si="74"/>
        <v/>
      </c>
      <c r="I2433" s="43" t="str">
        <f t="shared" si="75"/>
        <v/>
      </c>
      <c r="J2433" s="38" t="str">
        <f>IFERROR(VALUE(SUBSTITUTE('04A_국토부원자료'!K2434,",","")),"")</f>
        <v/>
      </c>
      <c r="K2433" s="38" t="str">
        <f>IFERROR(VALUE(SUBSTITUTE('04A_국토부원자료'!N2434,",","")),"")</f>
        <v/>
      </c>
      <c r="L2433" s="39">
        <f>IFERROR('04A_국토부원자료'!O2434,"")</f>
        <v>0</v>
      </c>
      <c r="M2433" s="39">
        <f>IFERROR('04A_국토부원자료'!Q2434,"")</f>
        <v>0</v>
      </c>
      <c r="N2433" s="38">
        <f>IF(B2433="","",IF('02_대상물건입력'!B5="",1,IF(ISNUMBER(SEARCH('02_대상물건입력'!B5,B2433)),1,0)))</f>
        <v>0</v>
      </c>
      <c r="O2433" s="38">
        <f>IF(B2433="","",IF('02_대상물건입력'!B6="",1,IF(ISNUMBER(SEARCH('02_대상물건입력'!B6,B2433)),1,0)))</f>
        <v>0</v>
      </c>
      <c r="P2433" s="38">
        <f>IF(L2433="","",IF('02_대상물건입력'!B15="",0,IF(ISNUMBER(SEARCH('02_대상물건입력'!B15,L2433)),1,0)))</f>
        <v>0</v>
      </c>
      <c r="Q2433" s="38">
        <f>IF(D2433="","",IF('02_대상물건입력'!B8="",0,IF(ISNUMBER(SEARCH('02_대상물건입력'!B8,D2433)),1,0)))</f>
        <v>0</v>
      </c>
      <c r="R2433" s="44" t="str">
        <f>IFERROR(ABS(E2433-'02_대상물건입력'!B11)/'02_대상물건입력'!B11,"")</f>
        <v/>
      </c>
      <c r="S2433" s="38" t="str">
        <f>IFERROR(ABS(J2433-'02_대상물건입력'!B10),"")</f>
        <v/>
      </c>
      <c r="T2433" s="38" t="str">
        <f>IFERROR(ABS('01_설정'!B4-F2433),"")</f>
        <v/>
      </c>
      <c r="U2433" s="38" t="str">
        <f>IFERROR(ABS(K2433-YEAR('02_대상물건입력'!B14)),"")</f>
        <v/>
      </c>
      <c r="V2433" s="38" t="str">
        <f>IF(B2433="","",IF(AND(E2433&gt;0,F2433&gt;0,H2433&gt;0,OR('04A_국토부원자료'!P2434="",'04A_국토부원자료'!P2434="-"),IF('01_설정'!B10=1,N2433=1,TRUE),R2433&lt;='01_설정'!B5,S2433&lt;='01_설정'!B6,T2433&lt;='01_설정'!B7,U2433&lt;='01_설정'!B8),"Y",""))</f>
        <v/>
      </c>
      <c r="W2433" s="40" t="str">
        <f>IF(V2433&lt;&gt;"Y","",MAX(0,(1-R2433/'01_설정'!B5))*'01_설정'!B14+MAX(0,(1-S2433/'01_설정'!B6))*'01_설정'!B15+MAX(0,(1-T2433/'01_설정'!B7))*'01_설정'!B16+MAX(0,(1-U2433/'01_설정'!B8))*'01_설정'!B17+O2433*'01_설정'!B11+Q2433*'01_설정'!B12+P2433*'01_설정'!B13)</f>
        <v/>
      </c>
      <c r="X2433" s="38" t="str">
        <f>IF(W2433="","",1+COUNTIFS($W$4:$W$3003,"&gt;"&amp;W2433)+COUNTIFS($W$4:W2433,W2433)-1)</f>
        <v/>
      </c>
    </row>
    <row r="2434" spans="1:24" ht="16.5">
      <c r="A2434" s="38" t="str">
        <f>IF('04A_국토부원자료'!A2435="","",ROW()-3)</f>
        <v/>
      </c>
      <c r="B2434" s="39">
        <f>IFERROR('04A_국토부원자료'!B2435,"")</f>
        <v>0</v>
      </c>
      <c r="C2434" s="39" t="str">
        <f>IF(B2434="","",IF('04A_국토부원자료'!C2435&lt;&gt;"",'04A_국토부원자료'!C2435,TRIM('04A_국토부원자료'!D2435&amp;IF('04A_국토부원자료'!E2435&lt;&gt;"","-"&amp;'04A_국토부원자료'!E2435,""))))</f>
        <v/>
      </c>
      <c r="D2434" s="39">
        <f>IFERROR('04A_국토부원자료'!F2435,"")</f>
        <v>0</v>
      </c>
      <c r="E2434" s="40" t="str">
        <f>IFERROR(VALUE(SUBSTITUTE('04A_국토부원자료'!G2435,",","")),"")</f>
        <v/>
      </c>
      <c r="F2434" s="41" t="str">
        <f>IFERROR(IF(AND('04A_국토부원자료'!H2435&lt;&gt;"",'04A_국토부원자료'!I2435&lt;&gt;""),DATE(INT(VALUE(SUBSTITUTE('04A_국토부원자료'!H2435,",",""))/100),MOD(VALUE(SUBSTITUTE('04A_국토부원자료'!H2435,",","")),100),VALUE(SUBSTITUTE('04A_국토부원자료'!I2435,",",""))),""),"")</f>
        <v/>
      </c>
      <c r="G2434" s="42" t="str">
        <f>IFERROR(VALUE(SUBSTITUTE('04A_국토부원자료'!J2435,",","")),"")</f>
        <v/>
      </c>
      <c r="H2434" s="43" t="str">
        <f t="shared" si="74"/>
        <v/>
      </c>
      <c r="I2434" s="43" t="str">
        <f t="shared" si="75"/>
        <v/>
      </c>
      <c r="J2434" s="38" t="str">
        <f>IFERROR(VALUE(SUBSTITUTE('04A_국토부원자료'!K2435,",","")),"")</f>
        <v/>
      </c>
      <c r="K2434" s="38" t="str">
        <f>IFERROR(VALUE(SUBSTITUTE('04A_국토부원자료'!N2435,",","")),"")</f>
        <v/>
      </c>
      <c r="L2434" s="39">
        <f>IFERROR('04A_국토부원자료'!O2435,"")</f>
        <v>0</v>
      </c>
      <c r="M2434" s="39">
        <f>IFERROR('04A_국토부원자료'!Q2435,"")</f>
        <v>0</v>
      </c>
      <c r="N2434" s="38">
        <f>IF(B2434="","",IF('02_대상물건입력'!B5="",1,IF(ISNUMBER(SEARCH('02_대상물건입력'!B5,B2434)),1,0)))</f>
        <v>0</v>
      </c>
      <c r="O2434" s="38">
        <f>IF(B2434="","",IF('02_대상물건입력'!B6="",1,IF(ISNUMBER(SEARCH('02_대상물건입력'!B6,B2434)),1,0)))</f>
        <v>0</v>
      </c>
      <c r="P2434" s="38">
        <f>IF(L2434="","",IF('02_대상물건입력'!B15="",0,IF(ISNUMBER(SEARCH('02_대상물건입력'!B15,L2434)),1,0)))</f>
        <v>0</v>
      </c>
      <c r="Q2434" s="38">
        <f>IF(D2434="","",IF('02_대상물건입력'!B8="",0,IF(ISNUMBER(SEARCH('02_대상물건입력'!B8,D2434)),1,0)))</f>
        <v>0</v>
      </c>
      <c r="R2434" s="44" t="str">
        <f>IFERROR(ABS(E2434-'02_대상물건입력'!B11)/'02_대상물건입력'!B11,"")</f>
        <v/>
      </c>
      <c r="S2434" s="38" t="str">
        <f>IFERROR(ABS(J2434-'02_대상물건입력'!B10),"")</f>
        <v/>
      </c>
      <c r="T2434" s="38" t="str">
        <f>IFERROR(ABS('01_설정'!B4-F2434),"")</f>
        <v/>
      </c>
      <c r="U2434" s="38" t="str">
        <f>IFERROR(ABS(K2434-YEAR('02_대상물건입력'!B14)),"")</f>
        <v/>
      </c>
      <c r="V2434" s="38" t="str">
        <f>IF(B2434="","",IF(AND(E2434&gt;0,F2434&gt;0,H2434&gt;0,OR('04A_국토부원자료'!P2435="",'04A_국토부원자료'!P2435="-"),IF('01_설정'!B10=1,N2434=1,TRUE),R2434&lt;='01_설정'!B5,S2434&lt;='01_설정'!B6,T2434&lt;='01_설정'!B7,U2434&lt;='01_설정'!B8),"Y",""))</f>
        <v/>
      </c>
      <c r="W2434" s="40" t="str">
        <f>IF(V2434&lt;&gt;"Y","",MAX(0,(1-R2434/'01_설정'!B5))*'01_설정'!B14+MAX(0,(1-S2434/'01_설정'!B6))*'01_설정'!B15+MAX(0,(1-T2434/'01_설정'!B7))*'01_설정'!B16+MAX(0,(1-U2434/'01_설정'!B8))*'01_설정'!B17+O2434*'01_설정'!B11+Q2434*'01_설정'!B12+P2434*'01_설정'!B13)</f>
        <v/>
      </c>
      <c r="X2434" s="38" t="str">
        <f>IF(W2434="","",1+COUNTIFS($W$4:$W$3003,"&gt;"&amp;W2434)+COUNTIFS($W$4:W2434,W2434)-1)</f>
        <v/>
      </c>
    </row>
    <row r="2435" spans="1:24" ht="16.5">
      <c r="A2435" s="38" t="str">
        <f>IF('04A_국토부원자료'!A2436="","",ROW()-3)</f>
        <v/>
      </c>
      <c r="B2435" s="39">
        <f>IFERROR('04A_국토부원자료'!B2436,"")</f>
        <v>0</v>
      </c>
      <c r="C2435" s="39" t="str">
        <f>IF(B2435="","",IF('04A_국토부원자료'!C2436&lt;&gt;"",'04A_국토부원자료'!C2436,TRIM('04A_국토부원자료'!D2436&amp;IF('04A_국토부원자료'!E2436&lt;&gt;"","-"&amp;'04A_국토부원자료'!E2436,""))))</f>
        <v/>
      </c>
      <c r="D2435" s="39">
        <f>IFERROR('04A_국토부원자료'!F2436,"")</f>
        <v>0</v>
      </c>
      <c r="E2435" s="40" t="str">
        <f>IFERROR(VALUE(SUBSTITUTE('04A_국토부원자료'!G2436,",","")),"")</f>
        <v/>
      </c>
      <c r="F2435" s="41" t="str">
        <f>IFERROR(IF(AND('04A_국토부원자료'!H2436&lt;&gt;"",'04A_국토부원자료'!I2436&lt;&gt;""),DATE(INT(VALUE(SUBSTITUTE('04A_국토부원자료'!H2436,",",""))/100),MOD(VALUE(SUBSTITUTE('04A_국토부원자료'!H2436,",","")),100),VALUE(SUBSTITUTE('04A_국토부원자료'!I2436,",",""))),""),"")</f>
        <v/>
      </c>
      <c r="G2435" s="42" t="str">
        <f>IFERROR(VALUE(SUBSTITUTE('04A_국토부원자료'!J2436,",","")),"")</f>
        <v/>
      </c>
      <c r="H2435" s="43" t="str">
        <f t="shared" si="74"/>
        <v/>
      </c>
      <c r="I2435" s="43" t="str">
        <f t="shared" si="75"/>
        <v/>
      </c>
      <c r="J2435" s="38" t="str">
        <f>IFERROR(VALUE(SUBSTITUTE('04A_국토부원자료'!K2436,",","")),"")</f>
        <v/>
      </c>
      <c r="K2435" s="38" t="str">
        <f>IFERROR(VALUE(SUBSTITUTE('04A_국토부원자료'!N2436,",","")),"")</f>
        <v/>
      </c>
      <c r="L2435" s="39">
        <f>IFERROR('04A_국토부원자료'!O2436,"")</f>
        <v>0</v>
      </c>
      <c r="M2435" s="39">
        <f>IFERROR('04A_국토부원자료'!Q2436,"")</f>
        <v>0</v>
      </c>
      <c r="N2435" s="38">
        <f>IF(B2435="","",IF('02_대상물건입력'!B5="",1,IF(ISNUMBER(SEARCH('02_대상물건입력'!B5,B2435)),1,0)))</f>
        <v>0</v>
      </c>
      <c r="O2435" s="38">
        <f>IF(B2435="","",IF('02_대상물건입력'!B6="",1,IF(ISNUMBER(SEARCH('02_대상물건입력'!B6,B2435)),1,0)))</f>
        <v>0</v>
      </c>
      <c r="P2435" s="38">
        <f>IF(L2435="","",IF('02_대상물건입력'!B15="",0,IF(ISNUMBER(SEARCH('02_대상물건입력'!B15,L2435)),1,0)))</f>
        <v>0</v>
      </c>
      <c r="Q2435" s="38">
        <f>IF(D2435="","",IF('02_대상물건입력'!B8="",0,IF(ISNUMBER(SEARCH('02_대상물건입력'!B8,D2435)),1,0)))</f>
        <v>0</v>
      </c>
      <c r="R2435" s="44" t="str">
        <f>IFERROR(ABS(E2435-'02_대상물건입력'!B11)/'02_대상물건입력'!B11,"")</f>
        <v/>
      </c>
      <c r="S2435" s="38" t="str">
        <f>IFERROR(ABS(J2435-'02_대상물건입력'!B10),"")</f>
        <v/>
      </c>
      <c r="T2435" s="38" t="str">
        <f>IFERROR(ABS('01_설정'!B4-F2435),"")</f>
        <v/>
      </c>
      <c r="U2435" s="38" t="str">
        <f>IFERROR(ABS(K2435-YEAR('02_대상물건입력'!B14)),"")</f>
        <v/>
      </c>
      <c r="V2435" s="38" t="str">
        <f>IF(B2435="","",IF(AND(E2435&gt;0,F2435&gt;0,H2435&gt;0,OR('04A_국토부원자료'!P2436="",'04A_국토부원자료'!P2436="-"),IF('01_설정'!B10=1,N2435=1,TRUE),R2435&lt;='01_설정'!B5,S2435&lt;='01_설정'!B6,T2435&lt;='01_설정'!B7,U2435&lt;='01_설정'!B8),"Y",""))</f>
        <v/>
      </c>
      <c r="W2435" s="40" t="str">
        <f>IF(V2435&lt;&gt;"Y","",MAX(0,(1-R2435/'01_설정'!B5))*'01_설정'!B14+MAX(0,(1-S2435/'01_설정'!B6))*'01_설정'!B15+MAX(0,(1-T2435/'01_설정'!B7))*'01_설정'!B16+MAX(0,(1-U2435/'01_설정'!B8))*'01_설정'!B17+O2435*'01_설정'!B11+Q2435*'01_설정'!B12+P2435*'01_설정'!B13)</f>
        <v/>
      </c>
      <c r="X2435" s="38" t="str">
        <f>IF(W2435="","",1+COUNTIFS($W$4:$W$3003,"&gt;"&amp;W2435)+COUNTIFS($W$4:W2435,W2435)-1)</f>
        <v/>
      </c>
    </row>
    <row r="2436" spans="1:24" ht="16.5">
      <c r="A2436" s="38" t="str">
        <f>IF('04A_국토부원자료'!A2437="","",ROW()-3)</f>
        <v/>
      </c>
      <c r="B2436" s="39">
        <f>IFERROR('04A_국토부원자료'!B2437,"")</f>
        <v>0</v>
      </c>
      <c r="C2436" s="39" t="str">
        <f>IF(B2436="","",IF('04A_국토부원자료'!C2437&lt;&gt;"",'04A_국토부원자료'!C2437,TRIM('04A_국토부원자료'!D2437&amp;IF('04A_국토부원자료'!E2437&lt;&gt;"","-"&amp;'04A_국토부원자료'!E2437,""))))</f>
        <v/>
      </c>
      <c r="D2436" s="39">
        <f>IFERROR('04A_국토부원자료'!F2437,"")</f>
        <v>0</v>
      </c>
      <c r="E2436" s="40" t="str">
        <f>IFERROR(VALUE(SUBSTITUTE('04A_국토부원자료'!G2437,",","")),"")</f>
        <v/>
      </c>
      <c r="F2436" s="41" t="str">
        <f>IFERROR(IF(AND('04A_국토부원자료'!H2437&lt;&gt;"",'04A_국토부원자료'!I2437&lt;&gt;""),DATE(INT(VALUE(SUBSTITUTE('04A_국토부원자료'!H2437,",",""))/100),MOD(VALUE(SUBSTITUTE('04A_국토부원자료'!H2437,",","")),100),VALUE(SUBSTITUTE('04A_국토부원자료'!I2437,",",""))),""),"")</f>
        <v/>
      </c>
      <c r="G2436" s="42" t="str">
        <f>IFERROR(VALUE(SUBSTITUTE('04A_국토부원자료'!J2437,",","")),"")</f>
        <v/>
      </c>
      <c r="H2436" s="43" t="str">
        <f t="shared" ref="H2436:H2499" si="76">IF(G2436="","",G2436*10000)</f>
        <v/>
      </c>
      <c r="I2436" s="43" t="str">
        <f t="shared" ref="I2436:I2499" si="77">IFERROR(IF(AND(H2436&gt;0,E2436&gt;0),H2436/E2436,""),"")</f>
        <v/>
      </c>
      <c r="J2436" s="38" t="str">
        <f>IFERROR(VALUE(SUBSTITUTE('04A_국토부원자료'!K2437,",","")),"")</f>
        <v/>
      </c>
      <c r="K2436" s="38" t="str">
        <f>IFERROR(VALUE(SUBSTITUTE('04A_국토부원자료'!N2437,",","")),"")</f>
        <v/>
      </c>
      <c r="L2436" s="39">
        <f>IFERROR('04A_국토부원자료'!O2437,"")</f>
        <v>0</v>
      </c>
      <c r="M2436" s="39">
        <f>IFERROR('04A_국토부원자료'!Q2437,"")</f>
        <v>0</v>
      </c>
      <c r="N2436" s="38">
        <f>IF(B2436="","",IF('02_대상물건입력'!B5="",1,IF(ISNUMBER(SEARCH('02_대상물건입력'!B5,B2436)),1,0)))</f>
        <v>0</v>
      </c>
      <c r="O2436" s="38">
        <f>IF(B2436="","",IF('02_대상물건입력'!B6="",1,IF(ISNUMBER(SEARCH('02_대상물건입력'!B6,B2436)),1,0)))</f>
        <v>0</v>
      </c>
      <c r="P2436" s="38">
        <f>IF(L2436="","",IF('02_대상물건입력'!B15="",0,IF(ISNUMBER(SEARCH('02_대상물건입력'!B15,L2436)),1,0)))</f>
        <v>0</v>
      </c>
      <c r="Q2436" s="38">
        <f>IF(D2436="","",IF('02_대상물건입력'!B8="",0,IF(ISNUMBER(SEARCH('02_대상물건입력'!B8,D2436)),1,0)))</f>
        <v>0</v>
      </c>
      <c r="R2436" s="44" t="str">
        <f>IFERROR(ABS(E2436-'02_대상물건입력'!B11)/'02_대상물건입력'!B11,"")</f>
        <v/>
      </c>
      <c r="S2436" s="38" t="str">
        <f>IFERROR(ABS(J2436-'02_대상물건입력'!B10),"")</f>
        <v/>
      </c>
      <c r="T2436" s="38" t="str">
        <f>IFERROR(ABS('01_설정'!B4-F2436),"")</f>
        <v/>
      </c>
      <c r="U2436" s="38" t="str">
        <f>IFERROR(ABS(K2436-YEAR('02_대상물건입력'!B14)),"")</f>
        <v/>
      </c>
      <c r="V2436" s="38" t="str">
        <f>IF(B2436="","",IF(AND(E2436&gt;0,F2436&gt;0,H2436&gt;0,OR('04A_국토부원자료'!P2437="",'04A_국토부원자료'!P2437="-"),IF('01_설정'!B10=1,N2436=1,TRUE),R2436&lt;='01_설정'!B5,S2436&lt;='01_설정'!B6,T2436&lt;='01_설정'!B7,U2436&lt;='01_설정'!B8),"Y",""))</f>
        <v/>
      </c>
      <c r="W2436" s="40" t="str">
        <f>IF(V2436&lt;&gt;"Y","",MAX(0,(1-R2436/'01_설정'!B5))*'01_설정'!B14+MAX(0,(1-S2436/'01_설정'!B6))*'01_설정'!B15+MAX(0,(1-T2436/'01_설정'!B7))*'01_설정'!B16+MAX(0,(1-U2436/'01_설정'!B8))*'01_설정'!B17+O2436*'01_설정'!B11+Q2436*'01_설정'!B12+P2436*'01_설정'!B13)</f>
        <v/>
      </c>
      <c r="X2436" s="38" t="str">
        <f>IF(W2436="","",1+COUNTIFS($W$4:$W$3003,"&gt;"&amp;W2436)+COUNTIFS($W$4:W2436,W2436)-1)</f>
        <v/>
      </c>
    </row>
    <row r="2437" spans="1:24" ht="16.5">
      <c r="A2437" s="38" t="str">
        <f>IF('04A_국토부원자료'!A2438="","",ROW()-3)</f>
        <v/>
      </c>
      <c r="B2437" s="39">
        <f>IFERROR('04A_국토부원자료'!B2438,"")</f>
        <v>0</v>
      </c>
      <c r="C2437" s="39" t="str">
        <f>IF(B2437="","",IF('04A_국토부원자료'!C2438&lt;&gt;"",'04A_국토부원자료'!C2438,TRIM('04A_국토부원자료'!D2438&amp;IF('04A_국토부원자료'!E2438&lt;&gt;"","-"&amp;'04A_국토부원자료'!E2438,""))))</f>
        <v/>
      </c>
      <c r="D2437" s="39">
        <f>IFERROR('04A_국토부원자료'!F2438,"")</f>
        <v>0</v>
      </c>
      <c r="E2437" s="40" t="str">
        <f>IFERROR(VALUE(SUBSTITUTE('04A_국토부원자료'!G2438,",","")),"")</f>
        <v/>
      </c>
      <c r="F2437" s="41" t="str">
        <f>IFERROR(IF(AND('04A_국토부원자료'!H2438&lt;&gt;"",'04A_국토부원자료'!I2438&lt;&gt;""),DATE(INT(VALUE(SUBSTITUTE('04A_국토부원자료'!H2438,",",""))/100),MOD(VALUE(SUBSTITUTE('04A_국토부원자료'!H2438,",","")),100),VALUE(SUBSTITUTE('04A_국토부원자료'!I2438,",",""))),""),"")</f>
        <v/>
      </c>
      <c r="G2437" s="42" t="str">
        <f>IFERROR(VALUE(SUBSTITUTE('04A_국토부원자료'!J2438,",","")),"")</f>
        <v/>
      </c>
      <c r="H2437" s="43" t="str">
        <f t="shared" si="76"/>
        <v/>
      </c>
      <c r="I2437" s="43" t="str">
        <f t="shared" si="77"/>
        <v/>
      </c>
      <c r="J2437" s="38" t="str">
        <f>IFERROR(VALUE(SUBSTITUTE('04A_국토부원자료'!K2438,",","")),"")</f>
        <v/>
      </c>
      <c r="K2437" s="38" t="str">
        <f>IFERROR(VALUE(SUBSTITUTE('04A_국토부원자료'!N2438,",","")),"")</f>
        <v/>
      </c>
      <c r="L2437" s="39">
        <f>IFERROR('04A_국토부원자료'!O2438,"")</f>
        <v>0</v>
      </c>
      <c r="M2437" s="39">
        <f>IFERROR('04A_국토부원자료'!Q2438,"")</f>
        <v>0</v>
      </c>
      <c r="N2437" s="38">
        <f>IF(B2437="","",IF('02_대상물건입력'!B5="",1,IF(ISNUMBER(SEARCH('02_대상물건입력'!B5,B2437)),1,0)))</f>
        <v>0</v>
      </c>
      <c r="O2437" s="38">
        <f>IF(B2437="","",IF('02_대상물건입력'!B6="",1,IF(ISNUMBER(SEARCH('02_대상물건입력'!B6,B2437)),1,0)))</f>
        <v>0</v>
      </c>
      <c r="P2437" s="38">
        <f>IF(L2437="","",IF('02_대상물건입력'!B15="",0,IF(ISNUMBER(SEARCH('02_대상물건입력'!B15,L2437)),1,0)))</f>
        <v>0</v>
      </c>
      <c r="Q2437" s="38">
        <f>IF(D2437="","",IF('02_대상물건입력'!B8="",0,IF(ISNUMBER(SEARCH('02_대상물건입력'!B8,D2437)),1,0)))</f>
        <v>0</v>
      </c>
      <c r="R2437" s="44" t="str">
        <f>IFERROR(ABS(E2437-'02_대상물건입력'!B11)/'02_대상물건입력'!B11,"")</f>
        <v/>
      </c>
      <c r="S2437" s="38" t="str">
        <f>IFERROR(ABS(J2437-'02_대상물건입력'!B10),"")</f>
        <v/>
      </c>
      <c r="T2437" s="38" t="str">
        <f>IFERROR(ABS('01_설정'!B4-F2437),"")</f>
        <v/>
      </c>
      <c r="U2437" s="38" t="str">
        <f>IFERROR(ABS(K2437-YEAR('02_대상물건입력'!B14)),"")</f>
        <v/>
      </c>
      <c r="V2437" s="38" t="str">
        <f>IF(B2437="","",IF(AND(E2437&gt;0,F2437&gt;0,H2437&gt;0,OR('04A_국토부원자료'!P2438="",'04A_국토부원자료'!P2438="-"),IF('01_설정'!B10=1,N2437=1,TRUE),R2437&lt;='01_설정'!B5,S2437&lt;='01_설정'!B6,T2437&lt;='01_설정'!B7,U2437&lt;='01_설정'!B8),"Y",""))</f>
        <v/>
      </c>
      <c r="W2437" s="40" t="str">
        <f>IF(V2437&lt;&gt;"Y","",MAX(0,(1-R2437/'01_설정'!B5))*'01_설정'!B14+MAX(0,(1-S2437/'01_설정'!B6))*'01_설정'!B15+MAX(0,(1-T2437/'01_설정'!B7))*'01_설정'!B16+MAX(0,(1-U2437/'01_설정'!B8))*'01_설정'!B17+O2437*'01_설정'!B11+Q2437*'01_설정'!B12+P2437*'01_설정'!B13)</f>
        <v/>
      </c>
      <c r="X2437" s="38" t="str">
        <f>IF(W2437="","",1+COUNTIFS($W$4:$W$3003,"&gt;"&amp;W2437)+COUNTIFS($W$4:W2437,W2437)-1)</f>
        <v/>
      </c>
    </row>
    <row r="2438" spans="1:24" ht="16.5">
      <c r="A2438" s="38" t="str">
        <f>IF('04A_국토부원자료'!A2439="","",ROW()-3)</f>
        <v/>
      </c>
      <c r="B2438" s="39">
        <f>IFERROR('04A_국토부원자료'!B2439,"")</f>
        <v>0</v>
      </c>
      <c r="C2438" s="39" t="str">
        <f>IF(B2438="","",IF('04A_국토부원자료'!C2439&lt;&gt;"",'04A_국토부원자료'!C2439,TRIM('04A_국토부원자료'!D2439&amp;IF('04A_국토부원자료'!E2439&lt;&gt;"","-"&amp;'04A_국토부원자료'!E2439,""))))</f>
        <v/>
      </c>
      <c r="D2438" s="39">
        <f>IFERROR('04A_국토부원자료'!F2439,"")</f>
        <v>0</v>
      </c>
      <c r="E2438" s="40" t="str">
        <f>IFERROR(VALUE(SUBSTITUTE('04A_국토부원자료'!G2439,",","")),"")</f>
        <v/>
      </c>
      <c r="F2438" s="41" t="str">
        <f>IFERROR(IF(AND('04A_국토부원자료'!H2439&lt;&gt;"",'04A_국토부원자료'!I2439&lt;&gt;""),DATE(INT(VALUE(SUBSTITUTE('04A_국토부원자료'!H2439,",",""))/100),MOD(VALUE(SUBSTITUTE('04A_국토부원자료'!H2439,",","")),100),VALUE(SUBSTITUTE('04A_국토부원자료'!I2439,",",""))),""),"")</f>
        <v/>
      </c>
      <c r="G2438" s="42" t="str">
        <f>IFERROR(VALUE(SUBSTITUTE('04A_국토부원자료'!J2439,",","")),"")</f>
        <v/>
      </c>
      <c r="H2438" s="43" t="str">
        <f t="shared" si="76"/>
        <v/>
      </c>
      <c r="I2438" s="43" t="str">
        <f t="shared" si="77"/>
        <v/>
      </c>
      <c r="J2438" s="38" t="str">
        <f>IFERROR(VALUE(SUBSTITUTE('04A_국토부원자료'!K2439,",","")),"")</f>
        <v/>
      </c>
      <c r="K2438" s="38" t="str">
        <f>IFERROR(VALUE(SUBSTITUTE('04A_국토부원자료'!N2439,",","")),"")</f>
        <v/>
      </c>
      <c r="L2438" s="39">
        <f>IFERROR('04A_국토부원자료'!O2439,"")</f>
        <v>0</v>
      </c>
      <c r="M2438" s="39">
        <f>IFERROR('04A_국토부원자료'!Q2439,"")</f>
        <v>0</v>
      </c>
      <c r="N2438" s="38">
        <f>IF(B2438="","",IF('02_대상물건입력'!B5="",1,IF(ISNUMBER(SEARCH('02_대상물건입력'!B5,B2438)),1,0)))</f>
        <v>0</v>
      </c>
      <c r="O2438" s="38">
        <f>IF(B2438="","",IF('02_대상물건입력'!B6="",1,IF(ISNUMBER(SEARCH('02_대상물건입력'!B6,B2438)),1,0)))</f>
        <v>0</v>
      </c>
      <c r="P2438" s="38">
        <f>IF(L2438="","",IF('02_대상물건입력'!B15="",0,IF(ISNUMBER(SEARCH('02_대상물건입력'!B15,L2438)),1,0)))</f>
        <v>0</v>
      </c>
      <c r="Q2438" s="38">
        <f>IF(D2438="","",IF('02_대상물건입력'!B8="",0,IF(ISNUMBER(SEARCH('02_대상물건입력'!B8,D2438)),1,0)))</f>
        <v>0</v>
      </c>
      <c r="R2438" s="44" t="str">
        <f>IFERROR(ABS(E2438-'02_대상물건입력'!B11)/'02_대상물건입력'!B11,"")</f>
        <v/>
      </c>
      <c r="S2438" s="38" t="str">
        <f>IFERROR(ABS(J2438-'02_대상물건입력'!B10),"")</f>
        <v/>
      </c>
      <c r="T2438" s="38" t="str">
        <f>IFERROR(ABS('01_설정'!B4-F2438),"")</f>
        <v/>
      </c>
      <c r="U2438" s="38" t="str">
        <f>IFERROR(ABS(K2438-YEAR('02_대상물건입력'!B14)),"")</f>
        <v/>
      </c>
      <c r="V2438" s="38" t="str">
        <f>IF(B2438="","",IF(AND(E2438&gt;0,F2438&gt;0,H2438&gt;0,OR('04A_국토부원자료'!P2439="",'04A_국토부원자료'!P2439="-"),IF('01_설정'!B10=1,N2438=1,TRUE),R2438&lt;='01_설정'!B5,S2438&lt;='01_설정'!B6,T2438&lt;='01_설정'!B7,U2438&lt;='01_설정'!B8),"Y",""))</f>
        <v/>
      </c>
      <c r="W2438" s="40" t="str">
        <f>IF(V2438&lt;&gt;"Y","",MAX(0,(1-R2438/'01_설정'!B5))*'01_설정'!B14+MAX(0,(1-S2438/'01_설정'!B6))*'01_설정'!B15+MAX(0,(1-T2438/'01_설정'!B7))*'01_설정'!B16+MAX(0,(1-U2438/'01_설정'!B8))*'01_설정'!B17+O2438*'01_설정'!B11+Q2438*'01_설정'!B12+P2438*'01_설정'!B13)</f>
        <v/>
      </c>
      <c r="X2438" s="38" t="str">
        <f>IF(W2438="","",1+COUNTIFS($W$4:$W$3003,"&gt;"&amp;W2438)+COUNTIFS($W$4:W2438,W2438)-1)</f>
        <v/>
      </c>
    </row>
    <row r="2439" spans="1:24" ht="16.5">
      <c r="A2439" s="38" t="str">
        <f>IF('04A_국토부원자료'!A2440="","",ROW()-3)</f>
        <v/>
      </c>
      <c r="B2439" s="39">
        <f>IFERROR('04A_국토부원자료'!B2440,"")</f>
        <v>0</v>
      </c>
      <c r="C2439" s="39" t="str">
        <f>IF(B2439="","",IF('04A_국토부원자료'!C2440&lt;&gt;"",'04A_국토부원자료'!C2440,TRIM('04A_국토부원자료'!D2440&amp;IF('04A_국토부원자료'!E2440&lt;&gt;"","-"&amp;'04A_국토부원자료'!E2440,""))))</f>
        <v/>
      </c>
      <c r="D2439" s="39">
        <f>IFERROR('04A_국토부원자료'!F2440,"")</f>
        <v>0</v>
      </c>
      <c r="E2439" s="40" t="str">
        <f>IFERROR(VALUE(SUBSTITUTE('04A_국토부원자료'!G2440,",","")),"")</f>
        <v/>
      </c>
      <c r="F2439" s="41" t="str">
        <f>IFERROR(IF(AND('04A_국토부원자료'!H2440&lt;&gt;"",'04A_국토부원자료'!I2440&lt;&gt;""),DATE(INT(VALUE(SUBSTITUTE('04A_국토부원자료'!H2440,",",""))/100),MOD(VALUE(SUBSTITUTE('04A_국토부원자료'!H2440,",","")),100),VALUE(SUBSTITUTE('04A_국토부원자료'!I2440,",",""))),""),"")</f>
        <v/>
      </c>
      <c r="G2439" s="42" t="str">
        <f>IFERROR(VALUE(SUBSTITUTE('04A_국토부원자료'!J2440,",","")),"")</f>
        <v/>
      </c>
      <c r="H2439" s="43" t="str">
        <f t="shared" si="76"/>
        <v/>
      </c>
      <c r="I2439" s="43" t="str">
        <f t="shared" si="77"/>
        <v/>
      </c>
      <c r="J2439" s="38" t="str">
        <f>IFERROR(VALUE(SUBSTITUTE('04A_국토부원자료'!K2440,",","")),"")</f>
        <v/>
      </c>
      <c r="K2439" s="38" t="str">
        <f>IFERROR(VALUE(SUBSTITUTE('04A_국토부원자료'!N2440,",","")),"")</f>
        <v/>
      </c>
      <c r="L2439" s="39">
        <f>IFERROR('04A_국토부원자료'!O2440,"")</f>
        <v>0</v>
      </c>
      <c r="M2439" s="39">
        <f>IFERROR('04A_국토부원자료'!Q2440,"")</f>
        <v>0</v>
      </c>
      <c r="N2439" s="38">
        <f>IF(B2439="","",IF('02_대상물건입력'!B5="",1,IF(ISNUMBER(SEARCH('02_대상물건입력'!B5,B2439)),1,0)))</f>
        <v>0</v>
      </c>
      <c r="O2439" s="38">
        <f>IF(B2439="","",IF('02_대상물건입력'!B6="",1,IF(ISNUMBER(SEARCH('02_대상물건입력'!B6,B2439)),1,0)))</f>
        <v>0</v>
      </c>
      <c r="P2439" s="38">
        <f>IF(L2439="","",IF('02_대상물건입력'!B15="",0,IF(ISNUMBER(SEARCH('02_대상물건입력'!B15,L2439)),1,0)))</f>
        <v>0</v>
      </c>
      <c r="Q2439" s="38">
        <f>IF(D2439="","",IF('02_대상물건입력'!B8="",0,IF(ISNUMBER(SEARCH('02_대상물건입력'!B8,D2439)),1,0)))</f>
        <v>0</v>
      </c>
      <c r="R2439" s="44" t="str">
        <f>IFERROR(ABS(E2439-'02_대상물건입력'!B11)/'02_대상물건입력'!B11,"")</f>
        <v/>
      </c>
      <c r="S2439" s="38" t="str">
        <f>IFERROR(ABS(J2439-'02_대상물건입력'!B10),"")</f>
        <v/>
      </c>
      <c r="T2439" s="38" t="str">
        <f>IFERROR(ABS('01_설정'!B4-F2439),"")</f>
        <v/>
      </c>
      <c r="U2439" s="38" t="str">
        <f>IFERROR(ABS(K2439-YEAR('02_대상물건입력'!B14)),"")</f>
        <v/>
      </c>
      <c r="V2439" s="38" t="str">
        <f>IF(B2439="","",IF(AND(E2439&gt;0,F2439&gt;0,H2439&gt;0,OR('04A_국토부원자료'!P2440="",'04A_국토부원자료'!P2440="-"),IF('01_설정'!B10=1,N2439=1,TRUE),R2439&lt;='01_설정'!B5,S2439&lt;='01_설정'!B6,T2439&lt;='01_설정'!B7,U2439&lt;='01_설정'!B8),"Y",""))</f>
        <v/>
      </c>
      <c r="W2439" s="40" t="str">
        <f>IF(V2439&lt;&gt;"Y","",MAX(0,(1-R2439/'01_설정'!B5))*'01_설정'!B14+MAX(0,(1-S2439/'01_설정'!B6))*'01_설정'!B15+MAX(0,(1-T2439/'01_설정'!B7))*'01_설정'!B16+MAX(0,(1-U2439/'01_설정'!B8))*'01_설정'!B17+O2439*'01_설정'!B11+Q2439*'01_설정'!B12+P2439*'01_설정'!B13)</f>
        <v/>
      </c>
      <c r="X2439" s="38" t="str">
        <f>IF(W2439="","",1+COUNTIFS($W$4:$W$3003,"&gt;"&amp;W2439)+COUNTIFS($W$4:W2439,W2439)-1)</f>
        <v/>
      </c>
    </row>
    <row r="2440" spans="1:24" ht="16.5">
      <c r="A2440" s="38" t="str">
        <f>IF('04A_국토부원자료'!A2441="","",ROW()-3)</f>
        <v/>
      </c>
      <c r="B2440" s="39">
        <f>IFERROR('04A_국토부원자료'!B2441,"")</f>
        <v>0</v>
      </c>
      <c r="C2440" s="39" t="str">
        <f>IF(B2440="","",IF('04A_국토부원자료'!C2441&lt;&gt;"",'04A_국토부원자료'!C2441,TRIM('04A_국토부원자료'!D2441&amp;IF('04A_국토부원자료'!E2441&lt;&gt;"","-"&amp;'04A_국토부원자료'!E2441,""))))</f>
        <v/>
      </c>
      <c r="D2440" s="39">
        <f>IFERROR('04A_국토부원자료'!F2441,"")</f>
        <v>0</v>
      </c>
      <c r="E2440" s="40" t="str">
        <f>IFERROR(VALUE(SUBSTITUTE('04A_국토부원자료'!G2441,",","")),"")</f>
        <v/>
      </c>
      <c r="F2440" s="41" t="str">
        <f>IFERROR(IF(AND('04A_국토부원자료'!H2441&lt;&gt;"",'04A_국토부원자료'!I2441&lt;&gt;""),DATE(INT(VALUE(SUBSTITUTE('04A_국토부원자료'!H2441,",",""))/100),MOD(VALUE(SUBSTITUTE('04A_국토부원자료'!H2441,",","")),100),VALUE(SUBSTITUTE('04A_국토부원자료'!I2441,",",""))),""),"")</f>
        <v/>
      </c>
      <c r="G2440" s="42" t="str">
        <f>IFERROR(VALUE(SUBSTITUTE('04A_국토부원자료'!J2441,",","")),"")</f>
        <v/>
      </c>
      <c r="H2440" s="43" t="str">
        <f t="shared" si="76"/>
        <v/>
      </c>
      <c r="I2440" s="43" t="str">
        <f t="shared" si="77"/>
        <v/>
      </c>
      <c r="J2440" s="38" t="str">
        <f>IFERROR(VALUE(SUBSTITUTE('04A_국토부원자료'!K2441,",","")),"")</f>
        <v/>
      </c>
      <c r="K2440" s="38" t="str">
        <f>IFERROR(VALUE(SUBSTITUTE('04A_국토부원자료'!N2441,",","")),"")</f>
        <v/>
      </c>
      <c r="L2440" s="39">
        <f>IFERROR('04A_국토부원자료'!O2441,"")</f>
        <v>0</v>
      </c>
      <c r="M2440" s="39">
        <f>IFERROR('04A_국토부원자료'!Q2441,"")</f>
        <v>0</v>
      </c>
      <c r="N2440" s="38">
        <f>IF(B2440="","",IF('02_대상물건입력'!B5="",1,IF(ISNUMBER(SEARCH('02_대상물건입력'!B5,B2440)),1,0)))</f>
        <v>0</v>
      </c>
      <c r="O2440" s="38">
        <f>IF(B2440="","",IF('02_대상물건입력'!B6="",1,IF(ISNUMBER(SEARCH('02_대상물건입력'!B6,B2440)),1,0)))</f>
        <v>0</v>
      </c>
      <c r="P2440" s="38">
        <f>IF(L2440="","",IF('02_대상물건입력'!B15="",0,IF(ISNUMBER(SEARCH('02_대상물건입력'!B15,L2440)),1,0)))</f>
        <v>0</v>
      </c>
      <c r="Q2440" s="38">
        <f>IF(D2440="","",IF('02_대상물건입력'!B8="",0,IF(ISNUMBER(SEARCH('02_대상물건입력'!B8,D2440)),1,0)))</f>
        <v>0</v>
      </c>
      <c r="R2440" s="44" t="str">
        <f>IFERROR(ABS(E2440-'02_대상물건입력'!B11)/'02_대상물건입력'!B11,"")</f>
        <v/>
      </c>
      <c r="S2440" s="38" t="str">
        <f>IFERROR(ABS(J2440-'02_대상물건입력'!B10),"")</f>
        <v/>
      </c>
      <c r="T2440" s="38" t="str">
        <f>IFERROR(ABS('01_설정'!B4-F2440),"")</f>
        <v/>
      </c>
      <c r="U2440" s="38" t="str">
        <f>IFERROR(ABS(K2440-YEAR('02_대상물건입력'!B14)),"")</f>
        <v/>
      </c>
      <c r="V2440" s="38" t="str">
        <f>IF(B2440="","",IF(AND(E2440&gt;0,F2440&gt;0,H2440&gt;0,OR('04A_국토부원자료'!P2441="",'04A_국토부원자료'!P2441="-"),IF('01_설정'!B10=1,N2440=1,TRUE),R2440&lt;='01_설정'!B5,S2440&lt;='01_설정'!B6,T2440&lt;='01_설정'!B7,U2440&lt;='01_설정'!B8),"Y",""))</f>
        <v/>
      </c>
      <c r="W2440" s="40" t="str">
        <f>IF(V2440&lt;&gt;"Y","",MAX(0,(1-R2440/'01_설정'!B5))*'01_설정'!B14+MAX(0,(1-S2440/'01_설정'!B6))*'01_설정'!B15+MAX(0,(1-T2440/'01_설정'!B7))*'01_설정'!B16+MAX(0,(1-U2440/'01_설정'!B8))*'01_설정'!B17+O2440*'01_설정'!B11+Q2440*'01_설정'!B12+P2440*'01_설정'!B13)</f>
        <v/>
      </c>
      <c r="X2440" s="38" t="str">
        <f>IF(W2440="","",1+COUNTIFS($W$4:$W$3003,"&gt;"&amp;W2440)+COUNTIFS($W$4:W2440,W2440)-1)</f>
        <v/>
      </c>
    </row>
    <row r="2441" spans="1:24" ht="16.5">
      <c r="A2441" s="38" t="str">
        <f>IF('04A_국토부원자료'!A2442="","",ROW()-3)</f>
        <v/>
      </c>
      <c r="B2441" s="39">
        <f>IFERROR('04A_국토부원자료'!B2442,"")</f>
        <v>0</v>
      </c>
      <c r="C2441" s="39" t="str">
        <f>IF(B2441="","",IF('04A_국토부원자료'!C2442&lt;&gt;"",'04A_국토부원자료'!C2442,TRIM('04A_국토부원자료'!D2442&amp;IF('04A_국토부원자료'!E2442&lt;&gt;"","-"&amp;'04A_국토부원자료'!E2442,""))))</f>
        <v/>
      </c>
      <c r="D2441" s="39">
        <f>IFERROR('04A_국토부원자료'!F2442,"")</f>
        <v>0</v>
      </c>
      <c r="E2441" s="40" t="str">
        <f>IFERROR(VALUE(SUBSTITUTE('04A_국토부원자료'!G2442,",","")),"")</f>
        <v/>
      </c>
      <c r="F2441" s="41" t="str">
        <f>IFERROR(IF(AND('04A_국토부원자료'!H2442&lt;&gt;"",'04A_국토부원자료'!I2442&lt;&gt;""),DATE(INT(VALUE(SUBSTITUTE('04A_국토부원자료'!H2442,",",""))/100),MOD(VALUE(SUBSTITUTE('04A_국토부원자료'!H2442,",","")),100),VALUE(SUBSTITUTE('04A_국토부원자료'!I2442,",",""))),""),"")</f>
        <v/>
      </c>
      <c r="G2441" s="42" t="str">
        <f>IFERROR(VALUE(SUBSTITUTE('04A_국토부원자료'!J2442,",","")),"")</f>
        <v/>
      </c>
      <c r="H2441" s="43" t="str">
        <f t="shared" si="76"/>
        <v/>
      </c>
      <c r="I2441" s="43" t="str">
        <f t="shared" si="77"/>
        <v/>
      </c>
      <c r="J2441" s="38" t="str">
        <f>IFERROR(VALUE(SUBSTITUTE('04A_국토부원자료'!K2442,",","")),"")</f>
        <v/>
      </c>
      <c r="K2441" s="38" t="str">
        <f>IFERROR(VALUE(SUBSTITUTE('04A_국토부원자료'!N2442,",","")),"")</f>
        <v/>
      </c>
      <c r="L2441" s="39">
        <f>IFERROR('04A_국토부원자료'!O2442,"")</f>
        <v>0</v>
      </c>
      <c r="M2441" s="39">
        <f>IFERROR('04A_국토부원자료'!Q2442,"")</f>
        <v>0</v>
      </c>
      <c r="N2441" s="38">
        <f>IF(B2441="","",IF('02_대상물건입력'!B5="",1,IF(ISNUMBER(SEARCH('02_대상물건입력'!B5,B2441)),1,0)))</f>
        <v>0</v>
      </c>
      <c r="O2441" s="38">
        <f>IF(B2441="","",IF('02_대상물건입력'!B6="",1,IF(ISNUMBER(SEARCH('02_대상물건입력'!B6,B2441)),1,0)))</f>
        <v>0</v>
      </c>
      <c r="P2441" s="38">
        <f>IF(L2441="","",IF('02_대상물건입력'!B15="",0,IF(ISNUMBER(SEARCH('02_대상물건입력'!B15,L2441)),1,0)))</f>
        <v>0</v>
      </c>
      <c r="Q2441" s="38">
        <f>IF(D2441="","",IF('02_대상물건입력'!B8="",0,IF(ISNUMBER(SEARCH('02_대상물건입력'!B8,D2441)),1,0)))</f>
        <v>0</v>
      </c>
      <c r="R2441" s="44" t="str">
        <f>IFERROR(ABS(E2441-'02_대상물건입력'!B11)/'02_대상물건입력'!B11,"")</f>
        <v/>
      </c>
      <c r="S2441" s="38" t="str">
        <f>IFERROR(ABS(J2441-'02_대상물건입력'!B10),"")</f>
        <v/>
      </c>
      <c r="T2441" s="38" t="str">
        <f>IFERROR(ABS('01_설정'!B4-F2441),"")</f>
        <v/>
      </c>
      <c r="U2441" s="38" t="str">
        <f>IFERROR(ABS(K2441-YEAR('02_대상물건입력'!B14)),"")</f>
        <v/>
      </c>
      <c r="V2441" s="38" t="str">
        <f>IF(B2441="","",IF(AND(E2441&gt;0,F2441&gt;0,H2441&gt;0,OR('04A_국토부원자료'!P2442="",'04A_국토부원자료'!P2442="-"),IF('01_설정'!B10=1,N2441=1,TRUE),R2441&lt;='01_설정'!B5,S2441&lt;='01_설정'!B6,T2441&lt;='01_설정'!B7,U2441&lt;='01_설정'!B8),"Y",""))</f>
        <v/>
      </c>
      <c r="W2441" s="40" t="str">
        <f>IF(V2441&lt;&gt;"Y","",MAX(0,(1-R2441/'01_설정'!B5))*'01_설정'!B14+MAX(0,(1-S2441/'01_설정'!B6))*'01_설정'!B15+MAX(0,(1-T2441/'01_설정'!B7))*'01_설정'!B16+MAX(0,(1-U2441/'01_설정'!B8))*'01_설정'!B17+O2441*'01_설정'!B11+Q2441*'01_설정'!B12+P2441*'01_설정'!B13)</f>
        <v/>
      </c>
      <c r="X2441" s="38" t="str">
        <f>IF(W2441="","",1+COUNTIFS($W$4:$W$3003,"&gt;"&amp;W2441)+COUNTIFS($W$4:W2441,W2441)-1)</f>
        <v/>
      </c>
    </row>
    <row r="2442" spans="1:24" ht="16.5">
      <c r="A2442" s="38" t="str">
        <f>IF('04A_국토부원자료'!A2443="","",ROW()-3)</f>
        <v/>
      </c>
      <c r="B2442" s="39">
        <f>IFERROR('04A_국토부원자료'!B2443,"")</f>
        <v>0</v>
      </c>
      <c r="C2442" s="39" t="str">
        <f>IF(B2442="","",IF('04A_국토부원자료'!C2443&lt;&gt;"",'04A_국토부원자료'!C2443,TRIM('04A_국토부원자료'!D2443&amp;IF('04A_국토부원자료'!E2443&lt;&gt;"","-"&amp;'04A_국토부원자료'!E2443,""))))</f>
        <v/>
      </c>
      <c r="D2442" s="39">
        <f>IFERROR('04A_국토부원자료'!F2443,"")</f>
        <v>0</v>
      </c>
      <c r="E2442" s="40" t="str">
        <f>IFERROR(VALUE(SUBSTITUTE('04A_국토부원자료'!G2443,",","")),"")</f>
        <v/>
      </c>
      <c r="F2442" s="41" t="str">
        <f>IFERROR(IF(AND('04A_국토부원자료'!H2443&lt;&gt;"",'04A_국토부원자료'!I2443&lt;&gt;""),DATE(INT(VALUE(SUBSTITUTE('04A_국토부원자료'!H2443,",",""))/100),MOD(VALUE(SUBSTITUTE('04A_국토부원자료'!H2443,",","")),100),VALUE(SUBSTITUTE('04A_국토부원자료'!I2443,",",""))),""),"")</f>
        <v/>
      </c>
      <c r="G2442" s="42" t="str">
        <f>IFERROR(VALUE(SUBSTITUTE('04A_국토부원자료'!J2443,",","")),"")</f>
        <v/>
      </c>
      <c r="H2442" s="43" t="str">
        <f t="shared" si="76"/>
        <v/>
      </c>
      <c r="I2442" s="43" t="str">
        <f t="shared" si="77"/>
        <v/>
      </c>
      <c r="J2442" s="38" t="str">
        <f>IFERROR(VALUE(SUBSTITUTE('04A_국토부원자료'!K2443,",","")),"")</f>
        <v/>
      </c>
      <c r="K2442" s="38" t="str">
        <f>IFERROR(VALUE(SUBSTITUTE('04A_국토부원자료'!N2443,",","")),"")</f>
        <v/>
      </c>
      <c r="L2442" s="39">
        <f>IFERROR('04A_국토부원자료'!O2443,"")</f>
        <v>0</v>
      </c>
      <c r="M2442" s="39">
        <f>IFERROR('04A_국토부원자료'!Q2443,"")</f>
        <v>0</v>
      </c>
      <c r="N2442" s="38">
        <f>IF(B2442="","",IF('02_대상물건입력'!B5="",1,IF(ISNUMBER(SEARCH('02_대상물건입력'!B5,B2442)),1,0)))</f>
        <v>0</v>
      </c>
      <c r="O2442" s="38">
        <f>IF(B2442="","",IF('02_대상물건입력'!B6="",1,IF(ISNUMBER(SEARCH('02_대상물건입력'!B6,B2442)),1,0)))</f>
        <v>0</v>
      </c>
      <c r="P2442" s="38">
        <f>IF(L2442="","",IF('02_대상물건입력'!B15="",0,IF(ISNUMBER(SEARCH('02_대상물건입력'!B15,L2442)),1,0)))</f>
        <v>0</v>
      </c>
      <c r="Q2442" s="38">
        <f>IF(D2442="","",IF('02_대상물건입력'!B8="",0,IF(ISNUMBER(SEARCH('02_대상물건입력'!B8,D2442)),1,0)))</f>
        <v>0</v>
      </c>
      <c r="R2442" s="44" t="str">
        <f>IFERROR(ABS(E2442-'02_대상물건입력'!B11)/'02_대상물건입력'!B11,"")</f>
        <v/>
      </c>
      <c r="S2442" s="38" t="str">
        <f>IFERROR(ABS(J2442-'02_대상물건입력'!B10),"")</f>
        <v/>
      </c>
      <c r="T2442" s="38" t="str">
        <f>IFERROR(ABS('01_설정'!B4-F2442),"")</f>
        <v/>
      </c>
      <c r="U2442" s="38" t="str">
        <f>IFERROR(ABS(K2442-YEAR('02_대상물건입력'!B14)),"")</f>
        <v/>
      </c>
      <c r="V2442" s="38" t="str">
        <f>IF(B2442="","",IF(AND(E2442&gt;0,F2442&gt;0,H2442&gt;0,OR('04A_국토부원자료'!P2443="",'04A_국토부원자료'!P2443="-"),IF('01_설정'!B10=1,N2442=1,TRUE),R2442&lt;='01_설정'!B5,S2442&lt;='01_설정'!B6,T2442&lt;='01_설정'!B7,U2442&lt;='01_설정'!B8),"Y",""))</f>
        <v/>
      </c>
      <c r="W2442" s="40" t="str">
        <f>IF(V2442&lt;&gt;"Y","",MAX(0,(1-R2442/'01_설정'!B5))*'01_설정'!B14+MAX(0,(1-S2442/'01_설정'!B6))*'01_설정'!B15+MAX(0,(1-T2442/'01_설정'!B7))*'01_설정'!B16+MAX(0,(1-U2442/'01_설정'!B8))*'01_설정'!B17+O2442*'01_설정'!B11+Q2442*'01_설정'!B12+P2442*'01_설정'!B13)</f>
        <v/>
      </c>
      <c r="X2442" s="38" t="str">
        <f>IF(W2442="","",1+COUNTIFS($W$4:$W$3003,"&gt;"&amp;W2442)+COUNTIFS($W$4:W2442,W2442)-1)</f>
        <v/>
      </c>
    </row>
    <row r="2443" spans="1:24" ht="16.5">
      <c r="A2443" s="38" t="str">
        <f>IF('04A_국토부원자료'!A2444="","",ROW()-3)</f>
        <v/>
      </c>
      <c r="B2443" s="39">
        <f>IFERROR('04A_국토부원자료'!B2444,"")</f>
        <v>0</v>
      </c>
      <c r="C2443" s="39" t="str">
        <f>IF(B2443="","",IF('04A_국토부원자료'!C2444&lt;&gt;"",'04A_국토부원자료'!C2444,TRIM('04A_국토부원자료'!D2444&amp;IF('04A_국토부원자료'!E2444&lt;&gt;"","-"&amp;'04A_국토부원자료'!E2444,""))))</f>
        <v/>
      </c>
      <c r="D2443" s="39">
        <f>IFERROR('04A_국토부원자료'!F2444,"")</f>
        <v>0</v>
      </c>
      <c r="E2443" s="40" t="str">
        <f>IFERROR(VALUE(SUBSTITUTE('04A_국토부원자료'!G2444,",","")),"")</f>
        <v/>
      </c>
      <c r="F2443" s="41" t="str">
        <f>IFERROR(IF(AND('04A_국토부원자료'!H2444&lt;&gt;"",'04A_국토부원자료'!I2444&lt;&gt;""),DATE(INT(VALUE(SUBSTITUTE('04A_국토부원자료'!H2444,",",""))/100),MOD(VALUE(SUBSTITUTE('04A_국토부원자료'!H2444,",","")),100),VALUE(SUBSTITUTE('04A_국토부원자료'!I2444,",",""))),""),"")</f>
        <v/>
      </c>
      <c r="G2443" s="42" t="str">
        <f>IFERROR(VALUE(SUBSTITUTE('04A_국토부원자료'!J2444,",","")),"")</f>
        <v/>
      </c>
      <c r="H2443" s="43" t="str">
        <f t="shared" si="76"/>
        <v/>
      </c>
      <c r="I2443" s="43" t="str">
        <f t="shared" si="77"/>
        <v/>
      </c>
      <c r="J2443" s="38" t="str">
        <f>IFERROR(VALUE(SUBSTITUTE('04A_국토부원자료'!K2444,",","")),"")</f>
        <v/>
      </c>
      <c r="K2443" s="38" t="str">
        <f>IFERROR(VALUE(SUBSTITUTE('04A_국토부원자료'!N2444,",","")),"")</f>
        <v/>
      </c>
      <c r="L2443" s="39">
        <f>IFERROR('04A_국토부원자료'!O2444,"")</f>
        <v>0</v>
      </c>
      <c r="M2443" s="39">
        <f>IFERROR('04A_국토부원자료'!Q2444,"")</f>
        <v>0</v>
      </c>
      <c r="N2443" s="38">
        <f>IF(B2443="","",IF('02_대상물건입력'!B5="",1,IF(ISNUMBER(SEARCH('02_대상물건입력'!B5,B2443)),1,0)))</f>
        <v>0</v>
      </c>
      <c r="O2443" s="38">
        <f>IF(B2443="","",IF('02_대상물건입력'!B6="",1,IF(ISNUMBER(SEARCH('02_대상물건입력'!B6,B2443)),1,0)))</f>
        <v>0</v>
      </c>
      <c r="P2443" s="38">
        <f>IF(L2443="","",IF('02_대상물건입력'!B15="",0,IF(ISNUMBER(SEARCH('02_대상물건입력'!B15,L2443)),1,0)))</f>
        <v>0</v>
      </c>
      <c r="Q2443" s="38">
        <f>IF(D2443="","",IF('02_대상물건입력'!B8="",0,IF(ISNUMBER(SEARCH('02_대상물건입력'!B8,D2443)),1,0)))</f>
        <v>0</v>
      </c>
      <c r="R2443" s="44" t="str">
        <f>IFERROR(ABS(E2443-'02_대상물건입력'!B11)/'02_대상물건입력'!B11,"")</f>
        <v/>
      </c>
      <c r="S2443" s="38" t="str">
        <f>IFERROR(ABS(J2443-'02_대상물건입력'!B10),"")</f>
        <v/>
      </c>
      <c r="T2443" s="38" t="str">
        <f>IFERROR(ABS('01_설정'!B4-F2443),"")</f>
        <v/>
      </c>
      <c r="U2443" s="38" t="str">
        <f>IFERROR(ABS(K2443-YEAR('02_대상물건입력'!B14)),"")</f>
        <v/>
      </c>
      <c r="V2443" s="38" t="str">
        <f>IF(B2443="","",IF(AND(E2443&gt;0,F2443&gt;0,H2443&gt;0,OR('04A_국토부원자료'!P2444="",'04A_국토부원자료'!P2444="-"),IF('01_설정'!B10=1,N2443=1,TRUE),R2443&lt;='01_설정'!B5,S2443&lt;='01_설정'!B6,T2443&lt;='01_설정'!B7,U2443&lt;='01_설정'!B8),"Y",""))</f>
        <v/>
      </c>
      <c r="W2443" s="40" t="str">
        <f>IF(V2443&lt;&gt;"Y","",MAX(0,(1-R2443/'01_설정'!B5))*'01_설정'!B14+MAX(0,(1-S2443/'01_설정'!B6))*'01_설정'!B15+MAX(0,(1-T2443/'01_설정'!B7))*'01_설정'!B16+MAX(0,(1-U2443/'01_설정'!B8))*'01_설정'!B17+O2443*'01_설정'!B11+Q2443*'01_설정'!B12+P2443*'01_설정'!B13)</f>
        <v/>
      </c>
      <c r="X2443" s="38" t="str">
        <f>IF(W2443="","",1+COUNTIFS($W$4:$W$3003,"&gt;"&amp;W2443)+COUNTIFS($W$4:W2443,W2443)-1)</f>
        <v/>
      </c>
    </row>
    <row r="2444" spans="1:24" ht="16.5">
      <c r="A2444" s="38" t="str">
        <f>IF('04A_국토부원자료'!A2445="","",ROW()-3)</f>
        <v/>
      </c>
      <c r="B2444" s="39">
        <f>IFERROR('04A_국토부원자료'!B2445,"")</f>
        <v>0</v>
      </c>
      <c r="C2444" s="39" t="str">
        <f>IF(B2444="","",IF('04A_국토부원자료'!C2445&lt;&gt;"",'04A_국토부원자료'!C2445,TRIM('04A_국토부원자료'!D2445&amp;IF('04A_국토부원자료'!E2445&lt;&gt;"","-"&amp;'04A_국토부원자료'!E2445,""))))</f>
        <v/>
      </c>
      <c r="D2444" s="39">
        <f>IFERROR('04A_국토부원자료'!F2445,"")</f>
        <v>0</v>
      </c>
      <c r="E2444" s="40" t="str">
        <f>IFERROR(VALUE(SUBSTITUTE('04A_국토부원자료'!G2445,",","")),"")</f>
        <v/>
      </c>
      <c r="F2444" s="41" t="str">
        <f>IFERROR(IF(AND('04A_국토부원자료'!H2445&lt;&gt;"",'04A_국토부원자료'!I2445&lt;&gt;""),DATE(INT(VALUE(SUBSTITUTE('04A_국토부원자료'!H2445,",",""))/100),MOD(VALUE(SUBSTITUTE('04A_국토부원자료'!H2445,",","")),100),VALUE(SUBSTITUTE('04A_국토부원자료'!I2445,",",""))),""),"")</f>
        <v/>
      </c>
      <c r="G2444" s="42" t="str">
        <f>IFERROR(VALUE(SUBSTITUTE('04A_국토부원자료'!J2445,",","")),"")</f>
        <v/>
      </c>
      <c r="H2444" s="43" t="str">
        <f t="shared" si="76"/>
        <v/>
      </c>
      <c r="I2444" s="43" t="str">
        <f t="shared" si="77"/>
        <v/>
      </c>
      <c r="J2444" s="38" t="str">
        <f>IFERROR(VALUE(SUBSTITUTE('04A_국토부원자료'!K2445,",","")),"")</f>
        <v/>
      </c>
      <c r="K2444" s="38" t="str">
        <f>IFERROR(VALUE(SUBSTITUTE('04A_국토부원자료'!N2445,",","")),"")</f>
        <v/>
      </c>
      <c r="L2444" s="39">
        <f>IFERROR('04A_국토부원자료'!O2445,"")</f>
        <v>0</v>
      </c>
      <c r="M2444" s="39">
        <f>IFERROR('04A_국토부원자료'!Q2445,"")</f>
        <v>0</v>
      </c>
      <c r="N2444" s="38">
        <f>IF(B2444="","",IF('02_대상물건입력'!B5="",1,IF(ISNUMBER(SEARCH('02_대상물건입력'!B5,B2444)),1,0)))</f>
        <v>0</v>
      </c>
      <c r="O2444" s="38">
        <f>IF(B2444="","",IF('02_대상물건입력'!B6="",1,IF(ISNUMBER(SEARCH('02_대상물건입력'!B6,B2444)),1,0)))</f>
        <v>0</v>
      </c>
      <c r="P2444" s="38">
        <f>IF(L2444="","",IF('02_대상물건입력'!B15="",0,IF(ISNUMBER(SEARCH('02_대상물건입력'!B15,L2444)),1,0)))</f>
        <v>0</v>
      </c>
      <c r="Q2444" s="38">
        <f>IF(D2444="","",IF('02_대상물건입력'!B8="",0,IF(ISNUMBER(SEARCH('02_대상물건입력'!B8,D2444)),1,0)))</f>
        <v>0</v>
      </c>
      <c r="R2444" s="44" t="str">
        <f>IFERROR(ABS(E2444-'02_대상물건입력'!B11)/'02_대상물건입력'!B11,"")</f>
        <v/>
      </c>
      <c r="S2444" s="38" t="str">
        <f>IFERROR(ABS(J2444-'02_대상물건입력'!B10),"")</f>
        <v/>
      </c>
      <c r="T2444" s="38" t="str">
        <f>IFERROR(ABS('01_설정'!B4-F2444),"")</f>
        <v/>
      </c>
      <c r="U2444" s="38" t="str">
        <f>IFERROR(ABS(K2444-YEAR('02_대상물건입력'!B14)),"")</f>
        <v/>
      </c>
      <c r="V2444" s="38" t="str">
        <f>IF(B2444="","",IF(AND(E2444&gt;0,F2444&gt;0,H2444&gt;0,OR('04A_국토부원자료'!P2445="",'04A_국토부원자료'!P2445="-"),IF('01_설정'!B10=1,N2444=1,TRUE),R2444&lt;='01_설정'!B5,S2444&lt;='01_설정'!B6,T2444&lt;='01_설정'!B7,U2444&lt;='01_설정'!B8),"Y",""))</f>
        <v/>
      </c>
      <c r="W2444" s="40" t="str">
        <f>IF(V2444&lt;&gt;"Y","",MAX(0,(1-R2444/'01_설정'!B5))*'01_설정'!B14+MAX(0,(1-S2444/'01_설정'!B6))*'01_설정'!B15+MAX(0,(1-T2444/'01_설정'!B7))*'01_설정'!B16+MAX(0,(1-U2444/'01_설정'!B8))*'01_설정'!B17+O2444*'01_설정'!B11+Q2444*'01_설정'!B12+P2444*'01_설정'!B13)</f>
        <v/>
      </c>
      <c r="X2444" s="38" t="str">
        <f>IF(W2444="","",1+COUNTIFS($W$4:$W$3003,"&gt;"&amp;W2444)+COUNTIFS($W$4:W2444,W2444)-1)</f>
        <v/>
      </c>
    </row>
    <row r="2445" spans="1:24" ht="16.5">
      <c r="A2445" s="38" t="str">
        <f>IF('04A_국토부원자료'!A2446="","",ROW()-3)</f>
        <v/>
      </c>
      <c r="B2445" s="39">
        <f>IFERROR('04A_국토부원자료'!B2446,"")</f>
        <v>0</v>
      </c>
      <c r="C2445" s="39" t="str">
        <f>IF(B2445="","",IF('04A_국토부원자료'!C2446&lt;&gt;"",'04A_국토부원자료'!C2446,TRIM('04A_국토부원자료'!D2446&amp;IF('04A_국토부원자료'!E2446&lt;&gt;"","-"&amp;'04A_국토부원자료'!E2446,""))))</f>
        <v/>
      </c>
      <c r="D2445" s="39">
        <f>IFERROR('04A_국토부원자료'!F2446,"")</f>
        <v>0</v>
      </c>
      <c r="E2445" s="40" t="str">
        <f>IFERROR(VALUE(SUBSTITUTE('04A_국토부원자료'!G2446,",","")),"")</f>
        <v/>
      </c>
      <c r="F2445" s="41" t="str">
        <f>IFERROR(IF(AND('04A_국토부원자료'!H2446&lt;&gt;"",'04A_국토부원자료'!I2446&lt;&gt;""),DATE(INT(VALUE(SUBSTITUTE('04A_국토부원자료'!H2446,",",""))/100),MOD(VALUE(SUBSTITUTE('04A_국토부원자료'!H2446,",","")),100),VALUE(SUBSTITUTE('04A_국토부원자료'!I2446,",",""))),""),"")</f>
        <v/>
      </c>
      <c r="G2445" s="42" t="str">
        <f>IFERROR(VALUE(SUBSTITUTE('04A_국토부원자료'!J2446,",","")),"")</f>
        <v/>
      </c>
      <c r="H2445" s="43" t="str">
        <f t="shared" si="76"/>
        <v/>
      </c>
      <c r="I2445" s="43" t="str">
        <f t="shared" si="77"/>
        <v/>
      </c>
      <c r="J2445" s="38" t="str">
        <f>IFERROR(VALUE(SUBSTITUTE('04A_국토부원자료'!K2446,",","")),"")</f>
        <v/>
      </c>
      <c r="K2445" s="38" t="str">
        <f>IFERROR(VALUE(SUBSTITUTE('04A_국토부원자료'!N2446,",","")),"")</f>
        <v/>
      </c>
      <c r="L2445" s="39">
        <f>IFERROR('04A_국토부원자료'!O2446,"")</f>
        <v>0</v>
      </c>
      <c r="M2445" s="39">
        <f>IFERROR('04A_국토부원자료'!Q2446,"")</f>
        <v>0</v>
      </c>
      <c r="N2445" s="38">
        <f>IF(B2445="","",IF('02_대상물건입력'!B5="",1,IF(ISNUMBER(SEARCH('02_대상물건입력'!B5,B2445)),1,0)))</f>
        <v>0</v>
      </c>
      <c r="O2445" s="38">
        <f>IF(B2445="","",IF('02_대상물건입력'!B6="",1,IF(ISNUMBER(SEARCH('02_대상물건입력'!B6,B2445)),1,0)))</f>
        <v>0</v>
      </c>
      <c r="P2445" s="38">
        <f>IF(L2445="","",IF('02_대상물건입력'!B15="",0,IF(ISNUMBER(SEARCH('02_대상물건입력'!B15,L2445)),1,0)))</f>
        <v>0</v>
      </c>
      <c r="Q2445" s="38">
        <f>IF(D2445="","",IF('02_대상물건입력'!B8="",0,IF(ISNUMBER(SEARCH('02_대상물건입력'!B8,D2445)),1,0)))</f>
        <v>0</v>
      </c>
      <c r="R2445" s="44" t="str">
        <f>IFERROR(ABS(E2445-'02_대상물건입력'!B11)/'02_대상물건입력'!B11,"")</f>
        <v/>
      </c>
      <c r="S2445" s="38" t="str">
        <f>IFERROR(ABS(J2445-'02_대상물건입력'!B10),"")</f>
        <v/>
      </c>
      <c r="T2445" s="38" t="str">
        <f>IFERROR(ABS('01_설정'!B4-F2445),"")</f>
        <v/>
      </c>
      <c r="U2445" s="38" t="str">
        <f>IFERROR(ABS(K2445-YEAR('02_대상물건입력'!B14)),"")</f>
        <v/>
      </c>
      <c r="V2445" s="38" t="str">
        <f>IF(B2445="","",IF(AND(E2445&gt;0,F2445&gt;0,H2445&gt;0,OR('04A_국토부원자료'!P2446="",'04A_국토부원자료'!P2446="-"),IF('01_설정'!B10=1,N2445=1,TRUE),R2445&lt;='01_설정'!B5,S2445&lt;='01_설정'!B6,T2445&lt;='01_설정'!B7,U2445&lt;='01_설정'!B8),"Y",""))</f>
        <v/>
      </c>
      <c r="W2445" s="40" t="str">
        <f>IF(V2445&lt;&gt;"Y","",MAX(0,(1-R2445/'01_설정'!B5))*'01_설정'!B14+MAX(0,(1-S2445/'01_설정'!B6))*'01_설정'!B15+MAX(0,(1-T2445/'01_설정'!B7))*'01_설정'!B16+MAX(0,(1-U2445/'01_설정'!B8))*'01_설정'!B17+O2445*'01_설정'!B11+Q2445*'01_설정'!B12+P2445*'01_설정'!B13)</f>
        <v/>
      </c>
      <c r="X2445" s="38" t="str">
        <f>IF(W2445="","",1+COUNTIFS($W$4:$W$3003,"&gt;"&amp;W2445)+COUNTIFS($W$4:W2445,W2445)-1)</f>
        <v/>
      </c>
    </row>
    <row r="2446" spans="1:24" ht="16.5">
      <c r="A2446" s="38" t="str">
        <f>IF('04A_국토부원자료'!A2447="","",ROW()-3)</f>
        <v/>
      </c>
      <c r="B2446" s="39">
        <f>IFERROR('04A_국토부원자료'!B2447,"")</f>
        <v>0</v>
      </c>
      <c r="C2446" s="39" t="str">
        <f>IF(B2446="","",IF('04A_국토부원자료'!C2447&lt;&gt;"",'04A_국토부원자료'!C2447,TRIM('04A_국토부원자료'!D2447&amp;IF('04A_국토부원자료'!E2447&lt;&gt;"","-"&amp;'04A_국토부원자료'!E2447,""))))</f>
        <v/>
      </c>
      <c r="D2446" s="39">
        <f>IFERROR('04A_국토부원자료'!F2447,"")</f>
        <v>0</v>
      </c>
      <c r="E2446" s="40" t="str">
        <f>IFERROR(VALUE(SUBSTITUTE('04A_국토부원자료'!G2447,",","")),"")</f>
        <v/>
      </c>
      <c r="F2446" s="41" t="str">
        <f>IFERROR(IF(AND('04A_국토부원자료'!H2447&lt;&gt;"",'04A_국토부원자료'!I2447&lt;&gt;""),DATE(INT(VALUE(SUBSTITUTE('04A_국토부원자료'!H2447,",",""))/100),MOD(VALUE(SUBSTITUTE('04A_국토부원자료'!H2447,",","")),100),VALUE(SUBSTITUTE('04A_국토부원자료'!I2447,",",""))),""),"")</f>
        <v/>
      </c>
      <c r="G2446" s="42" t="str">
        <f>IFERROR(VALUE(SUBSTITUTE('04A_국토부원자료'!J2447,",","")),"")</f>
        <v/>
      </c>
      <c r="H2446" s="43" t="str">
        <f t="shared" si="76"/>
        <v/>
      </c>
      <c r="I2446" s="43" t="str">
        <f t="shared" si="77"/>
        <v/>
      </c>
      <c r="J2446" s="38" t="str">
        <f>IFERROR(VALUE(SUBSTITUTE('04A_국토부원자료'!K2447,",","")),"")</f>
        <v/>
      </c>
      <c r="K2446" s="38" t="str">
        <f>IFERROR(VALUE(SUBSTITUTE('04A_국토부원자료'!N2447,",","")),"")</f>
        <v/>
      </c>
      <c r="L2446" s="39">
        <f>IFERROR('04A_국토부원자료'!O2447,"")</f>
        <v>0</v>
      </c>
      <c r="M2446" s="39">
        <f>IFERROR('04A_국토부원자료'!Q2447,"")</f>
        <v>0</v>
      </c>
      <c r="N2446" s="38">
        <f>IF(B2446="","",IF('02_대상물건입력'!B5="",1,IF(ISNUMBER(SEARCH('02_대상물건입력'!B5,B2446)),1,0)))</f>
        <v>0</v>
      </c>
      <c r="O2446" s="38">
        <f>IF(B2446="","",IF('02_대상물건입력'!B6="",1,IF(ISNUMBER(SEARCH('02_대상물건입력'!B6,B2446)),1,0)))</f>
        <v>0</v>
      </c>
      <c r="P2446" s="38">
        <f>IF(L2446="","",IF('02_대상물건입력'!B15="",0,IF(ISNUMBER(SEARCH('02_대상물건입력'!B15,L2446)),1,0)))</f>
        <v>0</v>
      </c>
      <c r="Q2446" s="38">
        <f>IF(D2446="","",IF('02_대상물건입력'!B8="",0,IF(ISNUMBER(SEARCH('02_대상물건입력'!B8,D2446)),1,0)))</f>
        <v>0</v>
      </c>
      <c r="R2446" s="44" t="str">
        <f>IFERROR(ABS(E2446-'02_대상물건입력'!B11)/'02_대상물건입력'!B11,"")</f>
        <v/>
      </c>
      <c r="S2446" s="38" t="str">
        <f>IFERROR(ABS(J2446-'02_대상물건입력'!B10),"")</f>
        <v/>
      </c>
      <c r="T2446" s="38" t="str">
        <f>IFERROR(ABS('01_설정'!B4-F2446),"")</f>
        <v/>
      </c>
      <c r="U2446" s="38" t="str">
        <f>IFERROR(ABS(K2446-YEAR('02_대상물건입력'!B14)),"")</f>
        <v/>
      </c>
      <c r="V2446" s="38" t="str">
        <f>IF(B2446="","",IF(AND(E2446&gt;0,F2446&gt;0,H2446&gt;0,OR('04A_국토부원자료'!P2447="",'04A_국토부원자료'!P2447="-"),IF('01_설정'!B10=1,N2446=1,TRUE),R2446&lt;='01_설정'!B5,S2446&lt;='01_설정'!B6,T2446&lt;='01_설정'!B7,U2446&lt;='01_설정'!B8),"Y",""))</f>
        <v/>
      </c>
      <c r="W2446" s="40" t="str">
        <f>IF(V2446&lt;&gt;"Y","",MAX(0,(1-R2446/'01_설정'!B5))*'01_설정'!B14+MAX(0,(1-S2446/'01_설정'!B6))*'01_설정'!B15+MAX(0,(1-T2446/'01_설정'!B7))*'01_설정'!B16+MAX(0,(1-U2446/'01_설정'!B8))*'01_설정'!B17+O2446*'01_설정'!B11+Q2446*'01_설정'!B12+P2446*'01_설정'!B13)</f>
        <v/>
      </c>
      <c r="X2446" s="38" t="str">
        <f>IF(W2446="","",1+COUNTIFS($W$4:$W$3003,"&gt;"&amp;W2446)+COUNTIFS($W$4:W2446,W2446)-1)</f>
        <v/>
      </c>
    </row>
    <row r="2447" spans="1:24" ht="16.5">
      <c r="A2447" s="38" t="str">
        <f>IF('04A_국토부원자료'!A2448="","",ROW()-3)</f>
        <v/>
      </c>
      <c r="B2447" s="39">
        <f>IFERROR('04A_국토부원자료'!B2448,"")</f>
        <v>0</v>
      </c>
      <c r="C2447" s="39" t="str">
        <f>IF(B2447="","",IF('04A_국토부원자료'!C2448&lt;&gt;"",'04A_국토부원자료'!C2448,TRIM('04A_국토부원자료'!D2448&amp;IF('04A_국토부원자료'!E2448&lt;&gt;"","-"&amp;'04A_국토부원자료'!E2448,""))))</f>
        <v/>
      </c>
      <c r="D2447" s="39">
        <f>IFERROR('04A_국토부원자료'!F2448,"")</f>
        <v>0</v>
      </c>
      <c r="E2447" s="40" t="str">
        <f>IFERROR(VALUE(SUBSTITUTE('04A_국토부원자료'!G2448,",","")),"")</f>
        <v/>
      </c>
      <c r="F2447" s="41" t="str">
        <f>IFERROR(IF(AND('04A_국토부원자료'!H2448&lt;&gt;"",'04A_국토부원자료'!I2448&lt;&gt;""),DATE(INT(VALUE(SUBSTITUTE('04A_국토부원자료'!H2448,",",""))/100),MOD(VALUE(SUBSTITUTE('04A_국토부원자료'!H2448,",","")),100),VALUE(SUBSTITUTE('04A_국토부원자료'!I2448,",",""))),""),"")</f>
        <v/>
      </c>
      <c r="G2447" s="42" t="str">
        <f>IFERROR(VALUE(SUBSTITUTE('04A_국토부원자료'!J2448,",","")),"")</f>
        <v/>
      </c>
      <c r="H2447" s="43" t="str">
        <f t="shared" si="76"/>
        <v/>
      </c>
      <c r="I2447" s="43" t="str">
        <f t="shared" si="77"/>
        <v/>
      </c>
      <c r="J2447" s="38" t="str">
        <f>IFERROR(VALUE(SUBSTITUTE('04A_국토부원자료'!K2448,",","")),"")</f>
        <v/>
      </c>
      <c r="K2447" s="38" t="str">
        <f>IFERROR(VALUE(SUBSTITUTE('04A_국토부원자료'!N2448,",","")),"")</f>
        <v/>
      </c>
      <c r="L2447" s="39">
        <f>IFERROR('04A_국토부원자료'!O2448,"")</f>
        <v>0</v>
      </c>
      <c r="M2447" s="39">
        <f>IFERROR('04A_국토부원자료'!Q2448,"")</f>
        <v>0</v>
      </c>
      <c r="N2447" s="38">
        <f>IF(B2447="","",IF('02_대상물건입력'!B5="",1,IF(ISNUMBER(SEARCH('02_대상물건입력'!B5,B2447)),1,0)))</f>
        <v>0</v>
      </c>
      <c r="O2447" s="38">
        <f>IF(B2447="","",IF('02_대상물건입력'!B6="",1,IF(ISNUMBER(SEARCH('02_대상물건입력'!B6,B2447)),1,0)))</f>
        <v>0</v>
      </c>
      <c r="P2447" s="38">
        <f>IF(L2447="","",IF('02_대상물건입력'!B15="",0,IF(ISNUMBER(SEARCH('02_대상물건입력'!B15,L2447)),1,0)))</f>
        <v>0</v>
      </c>
      <c r="Q2447" s="38">
        <f>IF(D2447="","",IF('02_대상물건입력'!B8="",0,IF(ISNUMBER(SEARCH('02_대상물건입력'!B8,D2447)),1,0)))</f>
        <v>0</v>
      </c>
      <c r="R2447" s="44" t="str">
        <f>IFERROR(ABS(E2447-'02_대상물건입력'!B11)/'02_대상물건입력'!B11,"")</f>
        <v/>
      </c>
      <c r="S2447" s="38" t="str">
        <f>IFERROR(ABS(J2447-'02_대상물건입력'!B10),"")</f>
        <v/>
      </c>
      <c r="T2447" s="38" t="str">
        <f>IFERROR(ABS('01_설정'!B4-F2447),"")</f>
        <v/>
      </c>
      <c r="U2447" s="38" t="str">
        <f>IFERROR(ABS(K2447-YEAR('02_대상물건입력'!B14)),"")</f>
        <v/>
      </c>
      <c r="V2447" s="38" t="str">
        <f>IF(B2447="","",IF(AND(E2447&gt;0,F2447&gt;0,H2447&gt;0,OR('04A_국토부원자료'!P2448="",'04A_국토부원자료'!P2448="-"),IF('01_설정'!B10=1,N2447=1,TRUE),R2447&lt;='01_설정'!B5,S2447&lt;='01_설정'!B6,T2447&lt;='01_설정'!B7,U2447&lt;='01_설정'!B8),"Y",""))</f>
        <v/>
      </c>
      <c r="W2447" s="40" t="str">
        <f>IF(V2447&lt;&gt;"Y","",MAX(0,(1-R2447/'01_설정'!B5))*'01_설정'!B14+MAX(0,(1-S2447/'01_설정'!B6))*'01_설정'!B15+MAX(0,(1-T2447/'01_설정'!B7))*'01_설정'!B16+MAX(0,(1-U2447/'01_설정'!B8))*'01_설정'!B17+O2447*'01_설정'!B11+Q2447*'01_설정'!B12+P2447*'01_설정'!B13)</f>
        <v/>
      </c>
      <c r="X2447" s="38" t="str">
        <f>IF(W2447="","",1+COUNTIFS($W$4:$W$3003,"&gt;"&amp;W2447)+COUNTIFS($W$4:W2447,W2447)-1)</f>
        <v/>
      </c>
    </row>
    <row r="2448" spans="1:24" ht="16.5">
      <c r="A2448" s="38" t="str">
        <f>IF('04A_국토부원자료'!A2449="","",ROW()-3)</f>
        <v/>
      </c>
      <c r="B2448" s="39">
        <f>IFERROR('04A_국토부원자료'!B2449,"")</f>
        <v>0</v>
      </c>
      <c r="C2448" s="39" t="str">
        <f>IF(B2448="","",IF('04A_국토부원자료'!C2449&lt;&gt;"",'04A_국토부원자료'!C2449,TRIM('04A_국토부원자료'!D2449&amp;IF('04A_국토부원자료'!E2449&lt;&gt;"","-"&amp;'04A_국토부원자료'!E2449,""))))</f>
        <v/>
      </c>
      <c r="D2448" s="39">
        <f>IFERROR('04A_국토부원자료'!F2449,"")</f>
        <v>0</v>
      </c>
      <c r="E2448" s="40" t="str">
        <f>IFERROR(VALUE(SUBSTITUTE('04A_국토부원자료'!G2449,",","")),"")</f>
        <v/>
      </c>
      <c r="F2448" s="41" t="str">
        <f>IFERROR(IF(AND('04A_국토부원자료'!H2449&lt;&gt;"",'04A_국토부원자료'!I2449&lt;&gt;""),DATE(INT(VALUE(SUBSTITUTE('04A_국토부원자료'!H2449,",",""))/100),MOD(VALUE(SUBSTITUTE('04A_국토부원자료'!H2449,",","")),100),VALUE(SUBSTITUTE('04A_국토부원자료'!I2449,",",""))),""),"")</f>
        <v/>
      </c>
      <c r="G2448" s="42" t="str">
        <f>IFERROR(VALUE(SUBSTITUTE('04A_국토부원자료'!J2449,",","")),"")</f>
        <v/>
      </c>
      <c r="H2448" s="43" t="str">
        <f t="shared" si="76"/>
        <v/>
      </c>
      <c r="I2448" s="43" t="str">
        <f t="shared" si="77"/>
        <v/>
      </c>
      <c r="J2448" s="38" t="str">
        <f>IFERROR(VALUE(SUBSTITUTE('04A_국토부원자료'!K2449,",","")),"")</f>
        <v/>
      </c>
      <c r="K2448" s="38" t="str">
        <f>IFERROR(VALUE(SUBSTITUTE('04A_국토부원자료'!N2449,",","")),"")</f>
        <v/>
      </c>
      <c r="L2448" s="39">
        <f>IFERROR('04A_국토부원자료'!O2449,"")</f>
        <v>0</v>
      </c>
      <c r="M2448" s="39">
        <f>IFERROR('04A_국토부원자료'!Q2449,"")</f>
        <v>0</v>
      </c>
      <c r="N2448" s="38">
        <f>IF(B2448="","",IF('02_대상물건입력'!B5="",1,IF(ISNUMBER(SEARCH('02_대상물건입력'!B5,B2448)),1,0)))</f>
        <v>0</v>
      </c>
      <c r="O2448" s="38">
        <f>IF(B2448="","",IF('02_대상물건입력'!B6="",1,IF(ISNUMBER(SEARCH('02_대상물건입력'!B6,B2448)),1,0)))</f>
        <v>0</v>
      </c>
      <c r="P2448" s="38">
        <f>IF(L2448="","",IF('02_대상물건입력'!B15="",0,IF(ISNUMBER(SEARCH('02_대상물건입력'!B15,L2448)),1,0)))</f>
        <v>0</v>
      </c>
      <c r="Q2448" s="38">
        <f>IF(D2448="","",IF('02_대상물건입력'!B8="",0,IF(ISNUMBER(SEARCH('02_대상물건입력'!B8,D2448)),1,0)))</f>
        <v>0</v>
      </c>
      <c r="R2448" s="44" t="str">
        <f>IFERROR(ABS(E2448-'02_대상물건입력'!B11)/'02_대상물건입력'!B11,"")</f>
        <v/>
      </c>
      <c r="S2448" s="38" t="str">
        <f>IFERROR(ABS(J2448-'02_대상물건입력'!B10),"")</f>
        <v/>
      </c>
      <c r="T2448" s="38" t="str">
        <f>IFERROR(ABS('01_설정'!B4-F2448),"")</f>
        <v/>
      </c>
      <c r="U2448" s="38" t="str">
        <f>IFERROR(ABS(K2448-YEAR('02_대상물건입력'!B14)),"")</f>
        <v/>
      </c>
      <c r="V2448" s="38" t="str">
        <f>IF(B2448="","",IF(AND(E2448&gt;0,F2448&gt;0,H2448&gt;0,OR('04A_국토부원자료'!P2449="",'04A_국토부원자료'!P2449="-"),IF('01_설정'!B10=1,N2448=1,TRUE),R2448&lt;='01_설정'!B5,S2448&lt;='01_설정'!B6,T2448&lt;='01_설정'!B7,U2448&lt;='01_설정'!B8),"Y",""))</f>
        <v/>
      </c>
      <c r="W2448" s="40" t="str">
        <f>IF(V2448&lt;&gt;"Y","",MAX(0,(1-R2448/'01_설정'!B5))*'01_설정'!B14+MAX(0,(1-S2448/'01_설정'!B6))*'01_설정'!B15+MAX(0,(1-T2448/'01_설정'!B7))*'01_설정'!B16+MAX(0,(1-U2448/'01_설정'!B8))*'01_설정'!B17+O2448*'01_설정'!B11+Q2448*'01_설정'!B12+P2448*'01_설정'!B13)</f>
        <v/>
      </c>
      <c r="X2448" s="38" t="str">
        <f>IF(W2448="","",1+COUNTIFS($W$4:$W$3003,"&gt;"&amp;W2448)+COUNTIFS($W$4:W2448,W2448)-1)</f>
        <v/>
      </c>
    </row>
    <row r="2449" spans="1:24" ht="16.5">
      <c r="A2449" s="38" t="str">
        <f>IF('04A_국토부원자료'!A2450="","",ROW()-3)</f>
        <v/>
      </c>
      <c r="B2449" s="39">
        <f>IFERROR('04A_국토부원자료'!B2450,"")</f>
        <v>0</v>
      </c>
      <c r="C2449" s="39" t="str">
        <f>IF(B2449="","",IF('04A_국토부원자료'!C2450&lt;&gt;"",'04A_국토부원자료'!C2450,TRIM('04A_국토부원자료'!D2450&amp;IF('04A_국토부원자료'!E2450&lt;&gt;"","-"&amp;'04A_국토부원자료'!E2450,""))))</f>
        <v/>
      </c>
      <c r="D2449" s="39">
        <f>IFERROR('04A_국토부원자료'!F2450,"")</f>
        <v>0</v>
      </c>
      <c r="E2449" s="40" t="str">
        <f>IFERROR(VALUE(SUBSTITUTE('04A_국토부원자료'!G2450,",","")),"")</f>
        <v/>
      </c>
      <c r="F2449" s="41" t="str">
        <f>IFERROR(IF(AND('04A_국토부원자료'!H2450&lt;&gt;"",'04A_국토부원자료'!I2450&lt;&gt;""),DATE(INT(VALUE(SUBSTITUTE('04A_국토부원자료'!H2450,",",""))/100),MOD(VALUE(SUBSTITUTE('04A_국토부원자료'!H2450,",","")),100),VALUE(SUBSTITUTE('04A_국토부원자료'!I2450,",",""))),""),"")</f>
        <v/>
      </c>
      <c r="G2449" s="42" t="str">
        <f>IFERROR(VALUE(SUBSTITUTE('04A_국토부원자료'!J2450,",","")),"")</f>
        <v/>
      </c>
      <c r="H2449" s="43" t="str">
        <f t="shared" si="76"/>
        <v/>
      </c>
      <c r="I2449" s="43" t="str">
        <f t="shared" si="77"/>
        <v/>
      </c>
      <c r="J2449" s="38" t="str">
        <f>IFERROR(VALUE(SUBSTITUTE('04A_국토부원자료'!K2450,",","")),"")</f>
        <v/>
      </c>
      <c r="K2449" s="38" t="str">
        <f>IFERROR(VALUE(SUBSTITUTE('04A_국토부원자료'!N2450,",","")),"")</f>
        <v/>
      </c>
      <c r="L2449" s="39">
        <f>IFERROR('04A_국토부원자료'!O2450,"")</f>
        <v>0</v>
      </c>
      <c r="M2449" s="39">
        <f>IFERROR('04A_국토부원자료'!Q2450,"")</f>
        <v>0</v>
      </c>
      <c r="N2449" s="38">
        <f>IF(B2449="","",IF('02_대상물건입력'!B5="",1,IF(ISNUMBER(SEARCH('02_대상물건입력'!B5,B2449)),1,0)))</f>
        <v>0</v>
      </c>
      <c r="O2449" s="38">
        <f>IF(B2449="","",IF('02_대상물건입력'!B6="",1,IF(ISNUMBER(SEARCH('02_대상물건입력'!B6,B2449)),1,0)))</f>
        <v>0</v>
      </c>
      <c r="P2449" s="38">
        <f>IF(L2449="","",IF('02_대상물건입력'!B15="",0,IF(ISNUMBER(SEARCH('02_대상물건입력'!B15,L2449)),1,0)))</f>
        <v>0</v>
      </c>
      <c r="Q2449" s="38">
        <f>IF(D2449="","",IF('02_대상물건입력'!B8="",0,IF(ISNUMBER(SEARCH('02_대상물건입력'!B8,D2449)),1,0)))</f>
        <v>0</v>
      </c>
      <c r="R2449" s="44" t="str">
        <f>IFERROR(ABS(E2449-'02_대상물건입력'!B11)/'02_대상물건입력'!B11,"")</f>
        <v/>
      </c>
      <c r="S2449" s="38" t="str">
        <f>IFERROR(ABS(J2449-'02_대상물건입력'!B10),"")</f>
        <v/>
      </c>
      <c r="T2449" s="38" t="str">
        <f>IFERROR(ABS('01_설정'!B4-F2449),"")</f>
        <v/>
      </c>
      <c r="U2449" s="38" t="str">
        <f>IFERROR(ABS(K2449-YEAR('02_대상물건입력'!B14)),"")</f>
        <v/>
      </c>
      <c r="V2449" s="38" t="str">
        <f>IF(B2449="","",IF(AND(E2449&gt;0,F2449&gt;0,H2449&gt;0,OR('04A_국토부원자료'!P2450="",'04A_국토부원자료'!P2450="-"),IF('01_설정'!B10=1,N2449=1,TRUE),R2449&lt;='01_설정'!B5,S2449&lt;='01_설정'!B6,T2449&lt;='01_설정'!B7,U2449&lt;='01_설정'!B8),"Y",""))</f>
        <v/>
      </c>
      <c r="W2449" s="40" t="str">
        <f>IF(V2449&lt;&gt;"Y","",MAX(0,(1-R2449/'01_설정'!B5))*'01_설정'!B14+MAX(0,(1-S2449/'01_설정'!B6))*'01_설정'!B15+MAX(0,(1-T2449/'01_설정'!B7))*'01_설정'!B16+MAX(0,(1-U2449/'01_설정'!B8))*'01_설정'!B17+O2449*'01_설정'!B11+Q2449*'01_설정'!B12+P2449*'01_설정'!B13)</f>
        <v/>
      </c>
      <c r="X2449" s="38" t="str">
        <f>IF(W2449="","",1+COUNTIFS($W$4:$W$3003,"&gt;"&amp;W2449)+COUNTIFS($W$4:W2449,W2449)-1)</f>
        <v/>
      </c>
    </row>
    <row r="2450" spans="1:24" ht="16.5">
      <c r="A2450" s="38" t="str">
        <f>IF('04A_국토부원자료'!A2451="","",ROW()-3)</f>
        <v/>
      </c>
      <c r="B2450" s="39">
        <f>IFERROR('04A_국토부원자료'!B2451,"")</f>
        <v>0</v>
      </c>
      <c r="C2450" s="39" t="str">
        <f>IF(B2450="","",IF('04A_국토부원자료'!C2451&lt;&gt;"",'04A_국토부원자료'!C2451,TRIM('04A_국토부원자료'!D2451&amp;IF('04A_국토부원자료'!E2451&lt;&gt;"","-"&amp;'04A_국토부원자료'!E2451,""))))</f>
        <v/>
      </c>
      <c r="D2450" s="39">
        <f>IFERROR('04A_국토부원자료'!F2451,"")</f>
        <v>0</v>
      </c>
      <c r="E2450" s="40" t="str">
        <f>IFERROR(VALUE(SUBSTITUTE('04A_국토부원자료'!G2451,",","")),"")</f>
        <v/>
      </c>
      <c r="F2450" s="41" t="str">
        <f>IFERROR(IF(AND('04A_국토부원자료'!H2451&lt;&gt;"",'04A_국토부원자료'!I2451&lt;&gt;""),DATE(INT(VALUE(SUBSTITUTE('04A_국토부원자료'!H2451,",",""))/100),MOD(VALUE(SUBSTITUTE('04A_국토부원자료'!H2451,",","")),100),VALUE(SUBSTITUTE('04A_국토부원자료'!I2451,",",""))),""),"")</f>
        <v/>
      </c>
      <c r="G2450" s="42" t="str">
        <f>IFERROR(VALUE(SUBSTITUTE('04A_국토부원자료'!J2451,",","")),"")</f>
        <v/>
      </c>
      <c r="H2450" s="43" t="str">
        <f t="shared" si="76"/>
        <v/>
      </c>
      <c r="I2450" s="43" t="str">
        <f t="shared" si="77"/>
        <v/>
      </c>
      <c r="J2450" s="38" t="str">
        <f>IFERROR(VALUE(SUBSTITUTE('04A_국토부원자료'!K2451,",","")),"")</f>
        <v/>
      </c>
      <c r="K2450" s="38" t="str">
        <f>IFERROR(VALUE(SUBSTITUTE('04A_국토부원자료'!N2451,",","")),"")</f>
        <v/>
      </c>
      <c r="L2450" s="39">
        <f>IFERROR('04A_국토부원자료'!O2451,"")</f>
        <v>0</v>
      </c>
      <c r="M2450" s="39">
        <f>IFERROR('04A_국토부원자료'!Q2451,"")</f>
        <v>0</v>
      </c>
      <c r="N2450" s="38">
        <f>IF(B2450="","",IF('02_대상물건입력'!B5="",1,IF(ISNUMBER(SEARCH('02_대상물건입력'!B5,B2450)),1,0)))</f>
        <v>0</v>
      </c>
      <c r="O2450" s="38">
        <f>IF(B2450="","",IF('02_대상물건입력'!B6="",1,IF(ISNUMBER(SEARCH('02_대상물건입력'!B6,B2450)),1,0)))</f>
        <v>0</v>
      </c>
      <c r="P2450" s="38">
        <f>IF(L2450="","",IF('02_대상물건입력'!B15="",0,IF(ISNUMBER(SEARCH('02_대상물건입력'!B15,L2450)),1,0)))</f>
        <v>0</v>
      </c>
      <c r="Q2450" s="38">
        <f>IF(D2450="","",IF('02_대상물건입력'!B8="",0,IF(ISNUMBER(SEARCH('02_대상물건입력'!B8,D2450)),1,0)))</f>
        <v>0</v>
      </c>
      <c r="R2450" s="44" t="str">
        <f>IFERROR(ABS(E2450-'02_대상물건입력'!B11)/'02_대상물건입력'!B11,"")</f>
        <v/>
      </c>
      <c r="S2450" s="38" t="str">
        <f>IFERROR(ABS(J2450-'02_대상물건입력'!B10),"")</f>
        <v/>
      </c>
      <c r="T2450" s="38" t="str">
        <f>IFERROR(ABS('01_설정'!B4-F2450),"")</f>
        <v/>
      </c>
      <c r="U2450" s="38" t="str">
        <f>IFERROR(ABS(K2450-YEAR('02_대상물건입력'!B14)),"")</f>
        <v/>
      </c>
      <c r="V2450" s="38" t="str">
        <f>IF(B2450="","",IF(AND(E2450&gt;0,F2450&gt;0,H2450&gt;0,OR('04A_국토부원자료'!P2451="",'04A_국토부원자료'!P2451="-"),IF('01_설정'!B10=1,N2450=1,TRUE),R2450&lt;='01_설정'!B5,S2450&lt;='01_설정'!B6,T2450&lt;='01_설정'!B7,U2450&lt;='01_설정'!B8),"Y",""))</f>
        <v/>
      </c>
      <c r="W2450" s="40" t="str">
        <f>IF(V2450&lt;&gt;"Y","",MAX(0,(1-R2450/'01_설정'!B5))*'01_설정'!B14+MAX(0,(1-S2450/'01_설정'!B6))*'01_설정'!B15+MAX(0,(1-T2450/'01_설정'!B7))*'01_설정'!B16+MAX(0,(1-U2450/'01_설정'!B8))*'01_설정'!B17+O2450*'01_설정'!B11+Q2450*'01_설정'!B12+P2450*'01_설정'!B13)</f>
        <v/>
      </c>
      <c r="X2450" s="38" t="str">
        <f>IF(W2450="","",1+COUNTIFS($W$4:$W$3003,"&gt;"&amp;W2450)+COUNTIFS($W$4:W2450,W2450)-1)</f>
        <v/>
      </c>
    </row>
    <row r="2451" spans="1:24" ht="16.5">
      <c r="A2451" s="38" t="str">
        <f>IF('04A_국토부원자료'!A2452="","",ROW()-3)</f>
        <v/>
      </c>
      <c r="B2451" s="39">
        <f>IFERROR('04A_국토부원자료'!B2452,"")</f>
        <v>0</v>
      </c>
      <c r="C2451" s="39" t="str">
        <f>IF(B2451="","",IF('04A_국토부원자료'!C2452&lt;&gt;"",'04A_국토부원자료'!C2452,TRIM('04A_국토부원자료'!D2452&amp;IF('04A_국토부원자료'!E2452&lt;&gt;"","-"&amp;'04A_국토부원자료'!E2452,""))))</f>
        <v/>
      </c>
      <c r="D2451" s="39">
        <f>IFERROR('04A_국토부원자료'!F2452,"")</f>
        <v>0</v>
      </c>
      <c r="E2451" s="40" t="str">
        <f>IFERROR(VALUE(SUBSTITUTE('04A_국토부원자료'!G2452,",","")),"")</f>
        <v/>
      </c>
      <c r="F2451" s="41" t="str">
        <f>IFERROR(IF(AND('04A_국토부원자료'!H2452&lt;&gt;"",'04A_국토부원자료'!I2452&lt;&gt;""),DATE(INT(VALUE(SUBSTITUTE('04A_국토부원자료'!H2452,",",""))/100),MOD(VALUE(SUBSTITUTE('04A_국토부원자료'!H2452,",","")),100),VALUE(SUBSTITUTE('04A_국토부원자료'!I2452,",",""))),""),"")</f>
        <v/>
      </c>
      <c r="G2451" s="42" t="str">
        <f>IFERROR(VALUE(SUBSTITUTE('04A_국토부원자료'!J2452,",","")),"")</f>
        <v/>
      </c>
      <c r="H2451" s="43" t="str">
        <f t="shared" si="76"/>
        <v/>
      </c>
      <c r="I2451" s="43" t="str">
        <f t="shared" si="77"/>
        <v/>
      </c>
      <c r="J2451" s="38" t="str">
        <f>IFERROR(VALUE(SUBSTITUTE('04A_국토부원자료'!K2452,",","")),"")</f>
        <v/>
      </c>
      <c r="K2451" s="38" t="str">
        <f>IFERROR(VALUE(SUBSTITUTE('04A_국토부원자료'!N2452,",","")),"")</f>
        <v/>
      </c>
      <c r="L2451" s="39">
        <f>IFERROR('04A_국토부원자료'!O2452,"")</f>
        <v>0</v>
      </c>
      <c r="M2451" s="39">
        <f>IFERROR('04A_국토부원자료'!Q2452,"")</f>
        <v>0</v>
      </c>
      <c r="N2451" s="38">
        <f>IF(B2451="","",IF('02_대상물건입력'!B5="",1,IF(ISNUMBER(SEARCH('02_대상물건입력'!B5,B2451)),1,0)))</f>
        <v>0</v>
      </c>
      <c r="O2451" s="38">
        <f>IF(B2451="","",IF('02_대상물건입력'!B6="",1,IF(ISNUMBER(SEARCH('02_대상물건입력'!B6,B2451)),1,0)))</f>
        <v>0</v>
      </c>
      <c r="P2451" s="38">
        <f>IF(L2451="","",IF('02_대상물건입력'!B15="",0,IF(ISNUMBER(SEARCH('02_대상물건입력'!B15,L2451)),1,0)))</f>
        <v>0</v>
      </c>
      <c r="Q2451" s="38">
        <f>IF(D2451="","",IF('02_대상물건입력'!B8="",0,IF(ISNUMBER(SEARCH('02_대상물건입력'!B8,D2451)),1,0)))</f>
        <v>0</v>
      </c>
      <c r="R2451" s="44" t="str">
        <f>IFERROR(ABS(E2451-'02_대상물건입력'!B11)/'02_대상물건입력'!B11,"")</f>
        <v/>
      </c>
      <c r="S2451" s="38" t="str">
        <f>IFERROR(ABS(J2451-'02_대상물건입력'!B10),"")</f>
        <v/>
      </c>
      <c r="T2451" s="38" t="str">
        <f>IFERROR(ABS('01_설정'!B4-F2451),"")</f>
        <v/>
      </c>
      <c r="U2451" s="38" t="str">
        <f>IFERROR(ABS(K2451-YEAR('02_대상물건입력'!B14)),"")</f>
        <v/>
      </c>
      <c r="V2451" s="38" t="str">
        <f>IF(B2451="","",IF(AND(E2451&gt;0,F2451&gt;0,H2451&gt;0,OR('04A_국토부원자료'!P2452="",'04A_국토부원자료'!P2452="-"),IF('01_설정'!B10=1,N2451=1,TRUE),R2451&lt;='01_설정'!B5,S2451&lt;='01_설정'!B6,T2451&lt;='01_설정'!B7,U2451&lt;='01_설정'!B8),"Y",""))</f>
        <v/>
      </c>
      <c r="W2451" s="40" t="str">
        <f>IF(V2451&lt;&gt;"Y","",MAX(0,(1-R2451/'01_설정'!B5))*'01_설정'!B14+MAX(0,(1-S2451/'01_설정'!B6))*'01_설정'!B15+MAX(0,(1-T2451/'01_설정'!B7))*'01_설정'!B16+MAX(0,(1-U2451/'01_설정'!B8))*'01_설정'!B17+O2451*'01_설정'!B11+Q2451*'01_설정'!B12+P2451*'01_설정'!B13)</f>
        <v/>
      </c>
      <c r="X2451" s="38" t="str">
        <f>IF(W2451="","",1+COUNTIFS($W$4:$W$3003,"&gt;"&amp;W2451)+COUNTIFS($W$4:W2451,W2451)-1)</f>
        <v/>
      </c>
    </row>
    <row r="2452" spans="1:24" ht="16.5">
      <c r="A2452" s="38" t="str">
        <f>IF('04A_국토부원자료'!A2453="","",ROW()-3)</f>
        <v/>
      </c>
      <c r="B2452" s="39">
        <f>IFERROR('04A_국토부원자료'!B2453,"")</f>
        <v>0</v>
      </c>
      <c r="C2452" s="39" t="str">
        <f>IF(B2452="","",IF('04A_국토부원자료'!C2453&lt;&gt;"",'04A_국토부원자료'!C2453,TRIM('04A_국토부원자료'!D2453&amp;IF('04A_국토부원자료'!E2453&lt;&gt;"","-"&amp;'04A_국토부원자료'!E2453,""))))</f>
        <v/>
      </c>
      <c r="D2452" s="39">
        <f>IFERROR('04A_국토부원자료'!F2453,"")</f>
        <v>0</v>
      </c>
      <c r="E2452" s="40" t="str">
        <f>IFERROR(VALUE(SUBSTITUTE('04A_국토부원자료'!G2453,",","")),"")</f>
        <v/>
      </c>
      <c r="F2452" s="41" t="str">
        <f>IFERROR(IF(AND('04A_국토부원자료'!H2453&lt;&gt;"",'04A_국토부원자료'!I2453&lt;&gt;""),DATE(INT(VALUE(SUBSTITUTE('04A_국토부원자료'!H2453,",",""))/100),MOD(VALUE(SUBSTITUTE('04A_국토부원자료'!H2453,",","")),100),VALUE(SUBSTITUTE('04A_국토부원자료'!I2453,",",""))),""),"")</f>
        <v/>
      </c>
      <c r="G2452" s="42" t="str">
        <f>IFERROR(VALUE(SUBSTITUTE('04A_국토부원자료'!J2453,",","")),"")</f>
        <v/>
      </c>
      <c r="H2452" s="43" t="str">
        <f t="shared" si="76"/>
        <v/>
      </c>
      <c r="I2452" s="43" t="str">
        <f t="shared" si="77"/>
        <v/>
      </c>
      <c r="J2452" s="38" t="str">
        <f>IFERROR(VALUE(SUBSTITUTE('04A_국토부원자료'!K2453,",","")),"")</f>
        <v/>
      </c>
      <c r="K2452" s="38" t="str">
        <f>IFERROR(VALUE(SUBSTITUTE('04A_국토부원자료'!N2453,",","")),"")</f>
        <v/>
      </c>
      <c r="L2452" s="39">
        <f>IFERROR('04A_국토부원자료'!O2453,"")</f>
        <v>0</v>
      </c>
      <c r="M2452" s="39">
        <f>IFERROR('04A_국토부원자료'!Q2453,"")</f>
        <v>0</v>
      </c>
      <c r="N2452" s="38">
        <f>IF(B2452="","",IF('02_대상물건입력'!B5="",1,IF(ISNUMBER(SEARCH('02_대상물건입력'!B5,B2452)),1,0)))</f>
        <v>0</v>
      </c>
      <c r="O2452" s="38">
        <f>IF(B2452="","",IF('02_대상물건입력'!B6="",1,IF(ISNUMBER(SEARCH('02_대상물건입력'!B6,B2452)),1,0)))</f>
        <v>0</v>
      </c>
      <c r="P2452" s="38">
        <f>IF(L2452="","",IF('02_대상물건입력'!B15="",0,IF(ISNUMBER(SEARCH('02_대상물건입력'!B15,L2452)),1,0)))</f>
        <v>0</v>
      </c>
      <c r="Q2452" s="38">
        <f>IF(D2452="","",IF('02_대상물건입력'!B8="",0,IF(ISNUMBER(SEARCH('02_대상물건입력'!B8,D2452)),1,0)))</f>
        <v>0</v>
      </c>
      <c r="R2452" s="44" t="str">
        <f>IFERROR(ABS(E2452-'02_대상물건입력'!B11)/'02_대상물건입력'!B11,"")</f>
        <v/>
      </c>
      <c r="S2452" s="38" t="str">
        <f>IFERROR(ABS(J2452-'02_대상물건입력'!B10),"")</f>
        <v/>
      </c>
      <c r="T2452" s="38" t="str">
        <f>IFERROR(ABS('01_설정'!B4-F2452),"")</f>
        <v/>
      </c>
      <c r="U2452" s="38" t="str">
        <f>IFERROR(ABS(K2452-YEAR('02_대상물건입력'!B14)),"")</f>
        <v/>
      </c>
      <c r="V2452" s="38" t="str">
        <f>IF(B2452="","",IF(AND(E2452&gt;0,F2452&gt;0,H2452&gt;0,OR('04A_국토부원자료'!P2453="",'04A_국토부원자료'!P2453="-"),IF('01_설정'!B10=1,N2452=1,TRUE),R2452&lt;='01_설정'!B5,S2452&lt;='01_설정'!B6,T2452&lt;='01_설정'!B7,U2452&lt;='01_설정'!B8),"Y",""))</f>
        <v/>
      </c>
      <c r="W2452" s="40" t="str">
        <f>IF(V2452&lt;&gt;"Y","",MAX(0,(1-R2452/'01_설정'!B5))*'01_설정'!B14+MAX(0,(1-S2452/'01_설정'!B6))*'01_설정'!B15+MAX(0,(1-T2452/'01_설정'!B7))*'01_설정'!B16+MAX(0,(1-U2452/'01_설정'!B8))*'01_설정'!B17+O2452*'01_설정'!B11+Q2452*'01_설정'!B12+P2452*'01_설정'!B13)</f>
        <v/>
      </c>
      <c r="X2452" s="38" t="str">
        <f>IF(W2452="","",1+COUNTIFS($W$4:$W$3003,"&gt;"&amp;W2452)+COUNTIFS($W$4:W2452,W2452)-1)</f>
        <v/>
      </c>
    </row>
    <row r="2453" spans="1:24" ht="16.5">
      <c r="A2453" s="38" t="str">
        <f>IF('04A_국토부원자료'!A2454="","",ROW()-3)</f>
        <v/>
      </c>
      <c r="B2453" s="39">
        <f>IFERROR('04A_국토부원자료'!B2454,"")</f>
        <v>0</v>
      </c>
      <c r="C2453" s="39" t="str">
        <f>IF(B2453="","",IF('04A_국토부원자료'!C2454&lt;&gt;"",'04A_국토부원자료'!C2454,TRIM('04A_국토부원자료'!D2454&amp;IF('04A_국토부원자료'!E2454&lt;&gt;"","-"&amp;'04A_국토부원자료'!E2454,""))))</f>
        <v/>
      </c>
      <c r="D2453" s="39">
        <f>IFERROR('04A_국토부원자료'!F2454,"")</f>
        <v>0</v>
      </c>
      <c r="E2453" s="40" t="str">
        <f>IFERROR(VALUE(SUBSTITUTE('04A_국토부원자료'!G2454,",","")),"")</f>
        <v/>
      </c>
      <c r="F2453" s="41" t="str">
        <f>IFERROR(IF(AND('04A_국토부원자료'!H2454&lt;&gt;"",'04A_국토부원자료'!I2454&lt;&gt;""),DATE(INT(VALUE(SUBSTITUTE('04A_국토부원자료'!H2454,",",""))/100),MOD(VALUE(SUBSTITUTE('04A_국토부원자료'!H2454,",","")),100),VALUE(SUBSTITUTE('04A_국토부원자료'!I2454,",",""))),""),"")</f>
        <v/>
      </c>
      <c r="G2453" s="42" t="str">
        <f>IFERROR(VALUE(SUBSTITUTE('04A_국토부원자료'!J2454,",","")),"")</f>
        <v/>
      </c>
      <c r="H2453" s="43" t="str">
        <f t="shared" si="76"/>
        <v/>
      </c>
      <c r="I2453" s="43" t="str">
        <f t="shared" si="77"/>
        <v/>
      </c>
      <c r="J2453" s="38" t="str">
        <f>IFERROR(VALUE(SUBSTITUTE('04A_국토부원자료'!K2454,",","")),"")</f>
        <v/>
      </c>
      <c r="K2453" s="38" t="str">
        <f>IFERROR(VALUE(SUBSTITUTE('04A_국토부원자료'!N2454,",","")),"")</f>
        <v/>
      </c>
      <c r="L2453" s="39">
        <f>IFERROR('04A_국토부원자료'!O2454,"")</f>
        <v>0</v>
      </c>
      <c r="M2453" s="39">
        <f>IFERROR('04A_국토부원자료'!Q2454,"")</f>
        <v>0</v>
      </c>
      <c r="N2453" s="38">
        <f>IF(B2453="","",IF('02_대상물건입력'!B5="",1,IF(ISNUMBER(SEARCH('02_대상물건입력'!B5,B2453)),1,0)))</f>
        <v>0</v>
      </c>
      <c r="O2453" s="38">
        <f>IF(B2453="","",IF('02_대상물건입력'!B6="",1,IF(ISNUMBER(SEARCH('02_대상물건입력'!B6,B2453)),1,0)))</f>
        <v>0</v>
      </c>
      <c r="P2453" s="38">
        <f>IF(L2453="","",IF('02_대상물건입력'!B15="",0,IF(ISNUMBER(SEARCH('02_대상물건입력'!B15,L2453)),1,0)))</f>
        <v>0</v>
      </c>
      <c r="Q2453" s="38">
        <f>IF(D2453="","",IF('02_대상물건입력'!B8="",0,IF(ISNUMBER(SEARCH('02_대상물건입력'!B8,D2453)),1,0)))</f>
        <v>0</v>
      </c>
      <c r="R2453" s="44" t="str">
        <f>IFERROR(ABS(E2453-'02_대상물건입력'!B11)/'02_대상물건입력'!B11,"")</f>
        <v/>
      </c>
      <c r="S2453" s="38" t="str">
        <f>IFERROR(ABS(J2453-'02_대상물건입력'!B10),"")</f>
        <v/>
      </c>
      <c r="T2453" s="38" t="str">
        <f>IFERROR(ABS('01_설정'!B4-F2453),"")</f>
        <v/>
      </c>
      <c r="U2453" s="38" t="str">
        <f>IFERROR(ABS(K2453-YEAR('02_대상물건입력'!B14)),"")</f>
        <v/>
      </c>
      <c r="V2453" s="38" t="str">
        <f>IF(B2453="","",IF(AND(E2453&gt;0,F2453&gt;0,H2453&gt;0,OR('04A_국토부원자료'!P2454="",'04A_국토부원자료'!P2454="-"),IF('01_설정'!B10=1,N2453=1,TRUE),R2453&lt;='01_설정'!B5,S2453&lt;='01_설정'!B6,T2453&lt;='01_설정'!B7,U2453&lt;='01_설정'!B8),"Y",""))</f>
        <v/>
      </c>
      <c r="W2453" s="40" t="str">
        <f>IF(V2453&lt;&gt;"Y","",MAX(0,(1-R2453/'01_설정'!B5))*'01_설정'!B14+MAX(0,(1-S2453/'01_설정'!B6))*'01_설정'!B15+MAX(0,(1-T2453/'01_설정'!B7))*'01_설정'!B16+MAX(0,(1-U2453/'01_설정'!B8))*'01_설정'!B17+O2453*'01_설정'!B11+Q2453*'01_설정'!B12+P2453*'01_설정'!B13)</f>
        <v/>
      </c>
      <c r="X2453" s="38" t="str">
        <f>IF(W2453="","",1+COUNTIFS($W$4:$W$3003,"&gt;"&amp;W2453)+COUNTIFS($W$4:W2453,W2453)-1)</f>
        <v/>
      </c>
    </row>
    <row r="2454" spans="1:24" ht="16.5">
      <c r="A2454" s="38" t="str">
        <f>IF('04A_국토부원자료'!A2455="","",ROW()-3)</f>
        <v/>
      </c>
      <c r="B2454" s="39">
        <f>IFERROR('04A_국토부원자료'!B2455,"")</f>
        <v>0</v>
      </c>
      <c r="C2454" s="39" t="str">
        <f>IF(B2454="","",IF('04A_국토부원자료'!C2455&lt;&gt;"",'04A_국토부원자료'!C2455,TRIM('04A_국토부원자료'!D2455&amp;IF('04A_국토부원자료'!E2455&lt;&gt;"","-"&amp;'04A_국토부원자료'!E2455,""))))</f>
        <v/>
      </c>
      <c r="D2454" s="39">
        <f>IFERROR('04A_국토부원자료'!F2455,"")</f>
        <v>0</v>
      </c>
      <c r="E2454" s="40" t="str">
        <f>IFERROR(VALUE(SUBSTITUTE('04A_국토부원자료'!G2455,",","")),"")</f>
        <v/>
      </c>
      <c r="F2454" s="41" t="str">
        <f>IFERROR(IF(AND('04A_국토부원자료'!H2455&lt;&gt;"",'04A_국토부원자료'!I2455&lt;&gt;""),DATE(INT(VALUE(SUBSTITUTE('04A_국토부원자료'!H2455,",",""))/100),MOD(VALUE(SUBSTITUTE('04A_국토부원자료'!H2455,",","")),100),VALUE(SUBSTITUTE('04A_국토부원자료'!I2455,",",""))),""),"")</f>
        <v/>
      </c>
      <c r="G2454" s="42" t="str">
        <f>IFERROR(VALUE(SUBSTITUTE('04A_국토부원자료'!J2455,",","")),"")</f>
        <v/>
      </c>
      <c r="H2454" s="43" t="str">
        <f t="shared" si="76"/>
        <v/>
      </c>
      <c r="I2454" s="43" t="str">
        <f t="shared" si="77"/>
        <v/>
      </c>
      <c r="J2454" s="38" t="str">
        <f>IFERROR(VALUE(SUBSTITUTE('04A_국토부원자료'!K2455,",","")),"")</f>
        <v/>
      </c>
      <c r="K2454" s="38" t="str">
        <f>IFERROR(VALUE(SUBSTITUTE('04A_국토부원자료'!N2455,",","")),"")</f>
        <v/>
      </c>
      <c r="L2454" s="39">
        <f>IFERROR('04A_국토부원자료'!O2455,"")</f>
        <v>0</v>
      </c>
      <c r="M2454" s="39">
        <f>IFERROR('04A_국토부원자료'!Q2455,"")</f>
        <v>0</v>
      </c>
      <c r="N2454" s="38">
        <f>IF(B2454="","",IF('02_대상물건입력'!B5="",1,IF(ISNUMBER(SEARCH('02_대상물건입력'!B5,B2454)),1,0)))</f>
        <v>0</v>
      </c>
      <c r="O2454" s="38">
        <f>IF(B2454="","",IF('02_대상물건입력'!B6="",1,IF(ISNUMBER(SEARCH('02_대상물건입력'!B6,B2454)),1,0)))</f>
        <v>0</v>
      </c>
      <c r="P2454" s="38">
        <f>IF(L2454="","",IF('02_대상물건입력'!B15="",0,IF(ISNUMBER(SEARCH('02_대상물건입력'!B15,L2454)),1,0)))</f>
        <v>0</v>
      </c>
      <c r="Q2454" s="38">
        <f>IF(D2454="","",IF('02_대상물건입력'!B8="",0,IF(ISNUMBER(SEARCH('02_대상물건입력'!B8,D2454)),1,0)))</f>
        <v>0</v>
      </c>
      <c r="R2454" s="44" t="str">
        <f>IFERROR(ABS(E2454-'02_대상물건입력'!B11)/'02_대상물건입력'!B11,"")</f>
        <v/>
      </c>
      <c r="S2454" s="38" t="str">
        <f>IFERROR(ABS(J2454-'02_대상물건입력'!B10),"")</f>
        <v/>
      </c>
      <c r="T2454" s="38" t="str">
        <f>IFERROR(ABS('01_설정'!B4-F2454),"")</f>
        <v/>
      </c>
      <c r="U2454" s="38" t="str">
        <f>IFERROR(ABS(K2454-YEAR('02_대상물건입력'!B14)),"")</f>
        <v/>
      </c>
      <c r="V2454" s="38" t="str">
        <f>IF(B2454="","",IF(AND(E2454&gt;0,F2454&gt;0,H2454&gt;0,OR('04A_국토부원자료'!P2455="",'04A_국토부원자료'!P2455="-"),IF('01_설정'!B10=1,N2454=1,TRUE),R2454&lt;='01_설정'!B5,S2454&lt;='01_설정'!B6,T2454&lt;='01_설정'!B7,U2454&lt;='01_설정'!B8),"Y",""))</f>
        <v/>
      </c>
      <c r="W2454" s="40" t="str">
        <f>IF(V2454&lt;&gt;"Y","",MAX(0,(1-R2454/'01_설정'!B5))*'01_설정'!B14+MAX(0,(1-S2454/'01_설정'!B6))*'01_설정'!B15+MAX(0,(1-T2454/'01_설정'!B7))*'01_설정'!B16+MAX(0,(1-U2454/'01_설정'!B8))*'01_설정'!B17+O2454*'01_설정'!B11+Q2454*'01_설정'!B12+P2454*'01_설정'!B13)</f>
        <v/>
      </c>
      <c r="X2454" s="38" t="str">
        <f>IF(W2454="","",1+COUNTIFS($W$4:$W$3003,"&gt;"&amp;W2454)+COUNTIFS($W$4:W2454,W2454)-1)</f>
        <v/>
      </c>
    </row>
    <row r="2455" spans="1:24" ht="16.5">
      <c r="A2455" s="38" t="str">
        <f>IF('04A_국토부원자료'!A2456="","",ROW()-3)</f>
        <v/>
      </c>
      <c r="B2455" s="39">
        <f>IFERROR('04A_국토부원자료'!B2456,"")</f>
        <v>0</v>
      </c>
      <c r="C2455" s="39" t="str">
        <f>IF(B2455="","",IF('04A_국토부원자료'!C2456&lt;&gt;"",'04A_국토부원자료'!C2456,TRIM('04A_국토부원자료'!D2456&amp;IF('04A_국토부원자료'!E2456&lt;&gt;"","-"&amp;'04A_국토부원자료'!E2456,""))))</f>
        <v/>
      </c>
      <c r="D2455" s="39">
        <f>IFERROR('04A_국토부원자료'!F2456,"")</f>
        <v>0</v>
      </c>
      <c r="E2455" s="40" t="str">
        <f>IFERROR(VALUE(SUBSTITUTE('04A_국토부원자료'!G2456,",","")),"")</f>
        <v/>
      </c>
      <c r="F2455" s="41" t="str">
        <f>IFERROR(IF(AND('04A_국토부원자료'!H2456&lt;&gt;"",'04A_국토부원자료'!I2456&lt;&gt;""),DATE(INT(VALUE(SUBSTITUTE('04A_국토부원자료'!H2456,",",""))/100),MOD(VALUE(SUBSTITUTE('04A_국토부원자료'!H2456,",","")),100),VALUE(SUBSTITUTE('04A_국토부원자료'!I2456,",",""))),""),"")</f>
        <v/>
      </c>
      <c r="G2455" s="42" t="str">
        <f>IFERROR(VALUE(SUBSTITUTE('04A_국토부원자료'!J2456,",","")),"")</f>
        <v/>
      </c>
      <c r="H2455" s="43" t="str">
        <f t="shared" si="76"/>
        <v/>
      </c>
      <c r="I2455" s="43" t="str">
        <f t="shared" si="77"/>
        <v/>
      </c>
      <c r="J2455" s="38" t="str">
        <f>IFERROR(VALUE(SUBSTITUTE('04A_국토부원자료'!K2456,",","")),"")</f>
        <v/>
      </c>
      <c r="K2455" s="38" t="str">
        <f>IFERROR(VALUE(SUBSTITUTE('04A_국토부원자료'!N2456,",","")),"")</f>
        <v/>
      </c>
      <c r="L2455" s="39">
        <f>IFERROR('04A_국토부원자료'!O2456,"")</f>
        <v>0</v>
      </c>
      <c r="M2455" s="39">
        <f>IFERROR('04A_국토부원자료'!Q2456,"")</f>
        <v>0</v>
      </c>
      <c r="N2455" s="38">
        <f>IF(B2455="","",IF('02_대상물건입력'!B5="",1,IF(ISNUMBER(SEARCH('02_대상물건입력'!B5,B2455)),1,0)))</f>
        <v>0</v>
      </c>
      <c r="O2455" s="38">
        <f>IF(B2455="","",IF('02_대상물건입력'!B6="",1,IF(ISNUMBER(SEARCH('02_대상물건입력'!B6,B2455)),1,0)))</f>
        <v>0</v>
      </c>
      <c r="P2455" s="38">
        <f>IF(L2455="","",IF('02_대상물건입력'!B15="",0,IF(ISNUMBER(SEARCH('02_대상물건입력'!B15,L2455)),1,0)))</f>
        <v>0</v>
      </c>
      <c r="Q2455" s="38">
        <f>IF(D2455="","",IF('02_대상물건입력'!B8="",0,IF(ISNUMBER(SEARCH('02_대상물건입력'!B8,D2455)),1,0)))</f>
        <v>0</v>
      </c>
      <c r="R2455" s="44" t="str">
        <f>IFERROR(ABS(E2455-'02_대상물건입력'!B11)/'02_대상물건입력'!B11,"")</f>
        <v/>
      </c>
      <c r="S2455" s="38" t="str">
        <f>IFERROR(ABS(J2455-'02_대상물건입력'!B10),"")</f>
        <v/>
      </c>
      <c r="T2455" s="38" t="str">
        <f>IFERROR(ABS('01_설정'!B4-F2455),"")</f>
        <v/>
      </c>
      <c r="U2455" s="38" t="str">
        <f>IFERROR(ABS(K2455-YEAR('02_대상물건입력'!B14)),"")</f>
        <v/>
      </c>
      <c r="V2455" s="38" t="str">
        <f>IF(B2455="","",IF(AND(E2455&gt;0,F2455&gt;0,H2455&gt;0,OR('04A_국토부원자료'!P2456="",'04A_국토부원자료'!P2456="-"),IF('01_설정'!B10=1,N2455=1,TRUE),R2455&lt;='01_설정'!B5,S2455&lt;='01_설정'!B6,T2455&lt;='01_설정'!B7,U2455&lt;='01_설정'!B8),"Y",""))</f>
        <v/>
      </c>
      <c r="W2455" s="40" t="str">
        <f>IF(V2455&lt;&gt;"Y","",MAX(0,(1-R2455/'01_설정'!B5))*'01_설정'!B14+MAX(0,(1-S2455/'01_설정'!B6))*'01_설정'!B15+MAX(0,(1-T2455/'01_설정'!B7))*'01_설정'!B16+MAX(0,(1-U2455/'01_설정'!B8))*'01_설정'!B17+O2455*'01_설정'!B11+Q2455*'01_설정'!B12+P2455*'01_설정'!B13)</f>
        <v/>
      </c>
      <c r="X2455" s="38" t="str">
        <f>IF(W2455="","",1+COUNTIFS($W$4:$W$3003,"&gt;"&amp;W2455)+COUNTIFS($W$4:W2455,W2455)-1)</f>
        <v/>
      </c>
    </row>
    <row r="2456" spans="1:24" ht="16.5">
      <c r="A2456" s="38" t="str">
        <f>IF('04A_국토부원자료'!A2457="","",ROW()-3)</f>
        <v/>
      </c>
      <c r="B2456" s="39">
        <f>IFERROR('04A_국토부원자료'!B2457,"")</f>
        <v>0</v>
      </c>
      <c r="C2456" s="39" t="str">
        <f>IF(B2456="","",IF('04A_국토부원자료'!C2457&lt;&gt;"",'04A_국토부원자료'!C2457,TRIM('04A_국토부원자료'!D2457&amp;IF('04A_국토부원자료'!E2457&lt;&gt;"","-"&amp;'04A_국토부원자료'!E2457,""))))</f>
        <v/>
      </c>
      <c r="D2456" s="39">
        <f>IFERROR('04A_국토부원자료'!F2457,"")</f>
        <v>0</v>
      </c>
      <c r="E2456" s="40" t="str">
        <f>IFERROR(VALUE(SUBSTITUTE('04A_국토부원자료'!G2457,",","")),"")</f>
        <v/>
      </c>
      <c r="F2456" s="41" t="str">
        <f>IFERROR(IF(AND('04A_국토부원자료'!H2457&lt;&gt;"",'04A_국토부원자료'!I2457&lt;&gt;""),DATE(INT(VALUE(SUBSTITUTE('04A_국토부원자료'!H2457,",",""))/100),MOD(VALUE(SUBSTITUTE('04A_국토부원자료'!H2457,",","")),100),VALUE(SUBSTITUTE('04A_국토부원자료'!I2457,",",""))),""),"")</f>
        <v/>
      </c>
      <c r="G2456" s="42" t="str">
        <f>IFERROR(VALUE(SUBSTITUTE('04A_국토부원자료'!J2457,",","")),"")</f>
        <v/>
      </c>
      <c r="H2456" s="43" t="str">
        <f t="shared" si="76"/>
        <v/>
      </c>
      <c r="I2456" s="43" t="str">
        <f t="shared" si="77"/>
        <v/>
      </c>
      <c r="J2456" s="38" t="str">
        <f>IFERROR(VALUE(SUBSTITUTE('04A_국토부원자료'!K2457,",","")),"")</f>
        <v/>
      </c>
      <c r="K2456" s="38" t="str">
        <f>IFERROR(VALUE(SUBSTITUTE('04A_국토부원자료'!N2457,",","")),"")</f>
        <v/>
      </c>
      <c r="L2456" s="39">
        <f>IFERROR('04A_국토부원자료'!O2457,"")</f>
        <v>0</v>
      </c>
      <c r="M2456" s="39">
        <f>IFERROR('04A_국토부원자료'!Q2457,"")</f>
        <v>0</v>
      </c>
      <c r="N2456" s="38">
        <f>IF(B2456="","",IF('02_대상물건입력'!B5="",1,IF(ISNUMBER(SEARCH('02_대상물건입력'!B5,B2456)),1,0)))</f>
        <v>0</v>
      </c>
      <c r="O2456" s="38">
        <f>IF(B2456="","",IF('02_대상물건입력'!B6="",1,IF(ISNUMBER(SEARCH('02_대상물건입력'!B6,B2456)),1,0)))</f>
        <v>0</v>
      </c>
      <c r="P2456" s="38">
        <f>IF(L2456="","",IF('02_대상물건입력'!B15="",0,IF(ISNUMBER(SEARCH('02_대상물건입력'!B15,L2456)),1,0)))</f>
        <v>0</v>
      </c>
      <c r="Q2456" s="38">
        <f>IF(D2456="","",IF('02_대상물건입력'!B8="",0,IF(ISNUMBER(SEARCH('02_대상물건입력'!B8,D2456)),1,0)))</f>
        <v>0</v>
      </c>
      <c r="R2456" s="44" t="str">
        <f>IFERROR(ABS(E2456-'02_대상물건입력'!B11)/'02_대상물건입력'!B11,"")</f>
        <v/>
      </c>
      <c r="S2456" s="38" t="str">
        <f>IFERROR(ABS(J2456-'02_대상물건입력'!B10),"")</f>
        <v/>
      </c>
      <c r="T2456" s="38" t="str">
        <f>IFERROR(ABS('01_설정'!B4-F2456),"")</f>
        <v/>
      </c>
      <c r="U2456" s="38" t="str">
        <f>IFERROR(ABS(K2456-YEAR('02_대상물건입력'!B14)),"")</f>
        <v/>
      </c>
      <c r="V2456" s="38" t="str">
        <f>IF(B2456="","",IF(AND(E2456&gt;0,F2456&gt;0,H2456&gt;0,OR('04A_국토부원자료'!P2457="",'04A_국토부원자료'!P2457="-"),IF('01_설정'!B10=1,N2456=1,TRUE),R2456&lt;='01_설정'!B5,S2456&lt;='01_설정'!B6,T2456&lt;='01_설정'!B7,U2456&lt;='01_설정'!B8),"Y",""))</f>
        <v/>
      </c>
      <c r="W2456" s="40" t="str">
        <f>IF(V2456&lt;&gt;"Y","",MAX(0,(1-R2456/'01_설정'!B5))*'01_설정'!B14+MAX(0,(1-S2456/'01_설정'!B6))*'01_설정'!B15+MAX(0,(1-T2456/'01_설정'!B7))*'01_설정'!B16+MAX(0,(1-U2456/'01_설정'!B8))*'01_설정'!B17+O2456*'01_설정'!B11+Q2456*'01_설정'!B12+P2456*'01_설정'!B13)</f>
        <v/>
      </c>
      <c r="X2456" s="38" t="str">
        <f>IF(W2456="","",1+COUNTIFS($W$4:$W$3003,"&gt;"&amp;W2456)+COUNTIFS($W$4:W2456,W2456)-1)</f>
        <v/>
      </c>
    </row>
    <row r="2457" spans="1:24" ht="16.5">
      <c r="A2457" s="38" t="str">
        <f>IF('04A_국토부원자료'!A2458="","",ROW()-3)</f>
        <v/>
      </c>
      <c r="B2457" s="39">
        <f>IFERROR('04A_국토부원자료'!B2458,"")</f>
        <v>0</v>
      </c>
      <c r="C2457" s="39" t="str">
        <f>IF(B2457="","",IF('04A_국토부원자료'!C2458&lt;&gt;"",'04A_국토부원자료'!C2458,TRIM('04A_국토부원자료'!D2458&amp;IF('04A_국토부원자료'!E2458&lt;&gt;"","-"&amp;'04A_국토부원자료'!E2458,""))))</f>
        <v/>
      </c>
      <c r="D2457" s="39">
        <f>IFERROR('04A_국토부원자료'!F2458,"")</f>
        <v>0</v>
      </c>
      <c r="E2457" s="40" t="str">
        <f>IFERROR(VALUE(SUBSTITUTE('04A_국토부원자료'!G2458,",","")),"")</f>
        <v/>
      </c>
      <c r="F2457" s="41" t="str">
        <f>IFERROR(IF(AND('04A_국토부원자료'!H2458&lt;&gt;"",'04A_국토부원자료'!I2458&lt;&gt;""),DATE(INT(VALUE(SUBSTITUTE('04A_국토부원자료'!H2458,",",""))/100),MOD(VALUE(SUBSTITUTE('04A_국토부원자료'!H2458,",","")),100),VALUE(SUBSTITUTE('04A_국토부원자료'!I2458,",",""))),""),"")</f>
        <v/>
      </c>
      <c r="G2457" s="42" t="str">
        <f>IFERROR(VALUE(SUBSTITUTE('04A_국토부원자료'!J2458,",","")),"")</f>
        <v/>
      </c>
      <c r="H2457" s="43" t="str">
        <f t="shared" si="76"/>
        <v/>
      </c>
      <c r="I2457" s="43" t="str">
        <f t="shared" si="77"/>
        <v/>
      </c>
      <c r="J2457" s="38" t="str">
        <f>IFERROR(VALUE(SUBSTITUTE('04A_국토부원자료'!K2458,",","")),"")</f>
        <v/>
      </c>
      <c r="K2457" s="38" t="str">
        <f>IFERROR(VALUE(SUBSTITUTE('04A_국토부원자료'!N2458,",","")),"")</f>
        <v/>
      </c>
      <c r="L2457" s="39">
        <f>IFERROR('04A_국토부원자료'!O2458,"")</f>
        <v>0</v>
      </c>
      <c r="M2457" s="39">
        <f>IFERROR('04A_국토부원자료'!Q2458,"")</f>
        <v>0</v>
      </c>
      <c r="N2457" s="38">
        <f>IF(B2457="","",IF('02_대상물건입력'!B5="",1,IF(ISNUMBER(SEARCH('02_대상물건입력'!B5,B2457)),1,0)))</f>
        <v>0</v>
      </c>
      <c r="O2457" s="38">
        <f>IF(B2457="","",IF('02_대상물건입력'!B6="",1,IF(ISNUMBER(SEARCH('02_대상물건입력'!B6,B2457)),1,0)))</f>
        <v>0</v>
      </c>
      <c r="P2457" s="38">
        <f>IF(L2457="","",IF('02_대상물건입력'!B15="",0,IF(ISNUMBER(SEARCH('02_대상물건입력'!B15,L2457)),1,0)))</f>
        <v>0</v>
      </c>
      <c r="Q2457" s="38">
        <f>IF(D2457="","",IF('02_대상물건입력'!B8="",0,IF(ISNUMBER(SEARCH('02_대상물건입력'!B8,D2457)),1,0)))</f>
        <v>0</v>
      </c>
      <c r="R2457" s="44" t="str">
        <f>IFERROR(ABS(E2457-'02_대상물건입력'!B11)/'02_대상물건입력'!B11,"")</f>
        <v/>
      </c>
      <c r="S2457" s="38" t="str">
        <f>IFERROR(ABS(J2457-'02_대상물건입력'!B10),"")</f>
        <v/>
      </c>
      <c r="T2457" s="38" t="str">
        <f>IFERROR(ABS('01_설정'!B4-F2457),"")</f>
        <v/>
      </c>
      <c r="U2457" s="38" t="str">
        <f>IFERROR(ABS(K2457-YEAR('02_대상물건입력'!B14)),"")</f>
        <v/>
      </c>
      <c r="V2457" s="38" t="str">
        <f>IF(B2457="","",IF(AND(E2457&gt;0,F2457&gt;0,H2457&gt;0,OR('04A_국토부원자료'!P2458="",'04A_국토부원자료'!P2458="-"),IF('01_설정'!B10=1,N2457=1,TRUE),R2457&lt;='01_설정'!B5,S2457&lt;='01_설정'!B6,T2457&lt;='01_설정'!B7,U2457&lt;='01_설정'!B8),"Y",""))</f>
        <v/>
      </c>
      <c r="W2457" s="40" t="str">
        <f>IF(V2457&lt;&gt;"Y","",MAX(0,(1-R2457/'01_설정'!B5))*'01_설정'!B14+MAX(0,(1-S2457/'01_설정'!B6))*'01_설정'!B15+MAX(0,(1-T2457/'01_설정'!B7))*'01_설정'!B16+MAX(0,(1-U2457/'01_설정'!B8))*'01_설정'!B17+O2457*'01_설정'!B11+Q2457*'01_설정'!B12+P2457*'01_설정'!B13)</f>
        <v/>
      </c>
      <c r="X2457" s="38" t="str">
        <f>IF(W2457="","",1+COUNTIFS($W$4:$W$3003,"&gt;"&amp;W2457)+COUNTIFS($W$4:W2457,W2457)-1)</f>
        <v/>
      </c>
    </row>
    <row r="2458" spans="1:24" ht="16.5">
      <c r="A2458" s="38" t="str">
        <f>IF('04A_국토부원자료'!A2459="","",ROW()-3)</f>
        <v/>
      </c>
      <c r="B2458" s="39">
        <f>IFERROR('04A_국토부원자료'!B2459,"")</f>
        <v>0</v>
      </c>
      <c r="C2458" s="39" t="str">
        <f>IF(B2458="","",IF('04A_국토부원자료'!C2459&lt;&gt;"",'04A_국토부원자료'!C2459,TRIM('04A_국토부원자료'!D2459&amp;IF('04A_국토부원자료'!E2459&lt;&gt;"","-"&amp;'04A_국토부원자료'!E2459,""))))</f>
        <v/>
      </c>
      <c r="D2458" s="39">
        <f>IFERROR('04A_국토부원자료'!F2459,"")</f>
        <v>0</v>
      </c>
      <c r="E2458" s="40" t="str">
        <f>IFERROR(VALUE(SUBSTITUTE('04A_국토부원자료'!G2459,",","")),"")</f>
        <v/>
      </c>
      <c r="F2458" s="41" t="str">
        <f>IFERROR(IF(AND('04A_국토부원자료'!H2459&lt;&gt;"",'04A_국토부원자료'!I2459&lt;&gt;""),DATE(INT(VALUE(SUBSTITUTE('04A_국토부원자료'!H2459,",",""))/100),MOD(VALUE(SUBSTITUTE('04A_국토부원자료'!H2459,",","")),100),VALUE(SUBSTITUTE('04A_국토부원자료'!I2459,",",""))),""),"")</f>
        <v/>
      </c>
      <c r="G2458" s="42" t="str">
        <f>IFERROR(VALUE(SUBSTITUTE('04A_국토부원자료'!J2459,",","")),"")</f>
        <v/>
      </c>
      <c r="H2458" s="43" t="str">
        <f t="shared" si="76"/>
        <v/>
      </c>
      <c r="I2458" s="43" t="str">
        <f t="shared" si="77"/>
        <v/>
      </c>
      <c r="J2458" s="38" t="str">
        <f>IFERROR(VALUE(SUBSTITUTE('04A_국토부원자료'!K2459,",","")),"")</f>
        <v/>
      </c>
      <c r="K2458" s="38" t="str">
        <f>IFERROR(VALUE(SUBSTITUTE('04A_국토부원자료'!N2459,",","")),"")</f>
        <v/>
      </c>
      <c r="L2458" s="39">
        <f>IFERROR('04A_국토부원자료'!O2459,"")</f>
        <v>0</v>
      </c>
      <c r="M2458" s="39">
        <f>IFERROR('04A_국토부원자료'!Q2459,"")</f>
        <v>0</v>
      </c>
      <c r="N2458" s="38">
        <f>IF(B2458="","",IF('02_대상물건입력'!B5="",1,IF(ISNUMBER(SEARCH('02_대상물건입력'!B5,B2458)),1,0)))</f>
        <v>0</v>
      </c>
      <c r="O2458" s="38">
        <f>IF(B2458="","",IF('02_대상물건입력'!B6="",1,IF(ISNUMBER(SEARCH('02_대상물건입력'!B6,B2458)),1,0)))</f>
        <v>0</v>
      </c>
      <c r="P2458" s="38">
        <f>IF(L2458="","",IF('02_대상물건입력'!B15="",0,IF(ISNUMBER(SEARCH('02_대상물건입력'!B15,L2458)),1,0)))</f>
        <v>0</v>
      </c>
      <c r="Q2458" s="38">
        <f>IF(D2458="","",IF('02_대상물건입력'!B8="",0,IF(ISNUMBER(SEARCH('02_대상물건입력'!B8,D2458)),1,0)))</f>
        <v>0</v>
      </c>
      <c r="R2458" s="44" t="str">
        <f>IFERROR(ABS(E2458-'02_대상물건입력'!B11)/'02_대상물건입력'!B11,"")</f>
        <v/>
      </c>
      <c r="S2458" s="38" t="str">
        <f>IFERROR(ABS(J2458-'02_대상물건입력'!B10),"")</f>
        <v/>
      </c>
      <c r="T2458" s="38" t="str">
        <f>IFERROR(ABS('01_설정'!B4-F2458),"")</f>
        <v/>
      </c>
      <c r="U2458" s="38" t="str">
        <f>IFERROR(ABS(K2458-YEAR('02_대상물건입력'!B14)),"")</f>
        <v/>
      </c>
      <c r="V2458" s="38" t="str">
        <f>IF(B2458="","",IF(AND(E2458&gt;0,F2458&gt;0,H2458&gt;0,OR('04A_국토부원자료'!P2459="",'04A_국토부원자료'!P2459="-"),IF('01_설정'!B10=1,N2458=1,TRUE),R2458&lt;='01_설정'!B5,S2458&lt;='01_설정'!B6,T2458&lt;='01_설정'!B7,U2458&lt;='01_설정'!B8),"Y",""))</f>
        <v/>
      </c>
      <c r="W2458" s="40" t="str">
        <f>IF(V2458&lt;&gt;"Y","",MAX(0,(1-R2458/'01_설정'!B5))*'01_설정'!B14+MAX(0,(1-S2458/'01_설정'!B6))*'01_설정'!B15+MAX(0,(1-T2458/'01_설정'!B7))*'01_설정'!B16+MAX(0,(1-U2458/'01_설정'!B8))*'01_설정'!B17+O2458*'01_설정'!B11+Q2458*'01_설정'!B12+P2458*'01_설정'!B13)</f>
        <v/>
      </c>
      <c r="X2458" s="38" t="str">
        <f>IF(W2458="","",1+COUNTIFS($W$4:$W$3003,"&gt;"&amp;W2458)+COUNTIFS($W$4:W2458,W2458)-1)</f>
        <v/>
      </c>
    </row>
    <row r="2459" spans="1:24" ht="16.5">
      <c r="A2459" s="38" t="str">
        <f>IF('04A_국토부원자료'!A2460="","",ROW()-3)</f>
        <v/>
      </c>
      <c r="B2459" s="39">
        <f>IFERROR('04A_국토부원자료'!B2460,"")</f>
        <v>0</v>
      </c>
      <c r="C2459" s="39" t="str">
        <f>IF(B2459="","",IF('04A_국토부원자료'!C2460&lt;&gt;"",'04A_국토부원자료'!C2460,TRIM('04A_국토부원자료'!D2460&amp;IF('04A_국토부원자료'!E2460&lt;&gt;"","-"&amp;'04A_국토부원자료'!E2460,""))))</f>
        <v/>
      </c>
      <c r="D2459" s="39">
        <f>IFERROR('04A_국토부원자료'!F2460,"")</f>
        <v>0</v>
      </c>
      <c r="E2459" s="40" t="str">
        <f>IFERROR(VALUE(SUBSTITUTE('04A_국토부원자료'!G2460,",","")),"")</f>
        <v/>
      </c>
      <c r="F2459" s="41" t="str">
        <f>IFERROR(IF(AND('04A_국토부원자료'!H2460&lt;&gt;"",'04A_국토부원자료'!I2460&lt;&gt;""),DATE(INT(VALUE(SUBSTITUTE('04A_국토부원자료'!H2460,",",""))/100),MOD(VALUE(SUBSTITUTE('04A_국토부원자료'!H2460,",","")),100),VALUE(SUBSTITUTE('04A_국토부원자료'!I2460,",",""))),""),"")</f>
        <v/>
      </c>
      <c r="G2459" s="42" t="str">
        <f>IFERROR(VALUE(SUBSTITUTE('04A_국토부원자료'!J2460,",","")),"")</f>
        <v/>
      </c>
      <c r="H2459" s="43" t="str">
        <f t="shared" si="76"/>
        <v/>
      </c>
      <c r="I2459" s="43" t="str">
        <f t="shared" si="77"/>
        <v/>
      </c>
      <c r="J2459" s="38" t="str">
        <f>IFERROR(VALUE(SUBSTITUTE('04A_국토부원자료'!K2460,",","")),"")</f>
        <v/>
      </c>
      <c r="K2459" s="38" t="str">
        <f>IFERROR(VALUE(SUBSTITUTE('04A_국토부원자료'!N2460,",","")),"")</f>
        <v/>
      </c>
      <c r="L2459" s="39">
        <f>IFERROR('04A_국토부원자료'!O2460,"")</f>
        <v>0</v>
      </c>
      <c r="M2459" s="39">
        <f>IFERROR('04A_국토부원자료'!Q2460,"")</f>
        <v>0</v>
      </c>
      <c r="N2459" s="38">
        <f>IF(B2459="","",IF('02_대상물건입력'!B5="",1,IF(ISNUMBER(SEARCH('02_대상물건입력'!B5,B2459)),1,0)))</f>
        <v>0</v>
      </c>
      <c r="O2459" s="38">
        <f>IF(B2459="","",IF('02_대상물건입력'!B6="",1,IF(ISNUMBER(SEARCH('02_대상물건입력'!B6,B2459)),1,0)))</f>
        <v>0</v>
      </c>
      <c r="P2459" s="38">
        <f>IF(L2459="","",IF('02_대상물건입력'!B15="",0,IF(ISNUMBER(SEARCH('02_대상물건입력'!B15,L2459)),1,0)))</f>
        <v>0</v>
      </c>
      <c r="Q2459" s="38">
        <f>IF(D2459="","",IF('02_대상물건입력'!B8="",0,IF(ISNUMBER(SEARCH('02_대상물건입력'!B8,D2459)),1,0)))</f>
        <v>0</v>
      </c>
      <c r="R2459" s="44" t="str">
        <f>IFERROR(ABS(E2459-'02_대상물건입력'!B11)/'02_대상물건입력'!B11,"")</f>
        <v/>
      </c>
      <c r="S2459" s="38" t="str">
        <f>IFERROR(ABS(J2459-'02_대상물건입력'!B10),"")</f>
        <v/>
      </c>
      <c r="T2459" s="38" t="str">
        <f>IFERROR(ABS('01_설정'!B4-F2459),"")</f>
        <v/>
      </c>
      <c r="U2459" s="38" t="str">
        <f>IFERROR(ABS(K2459-YEAR('02_대상물건입력'!B14)),"")</f>
        <v/>
      </c>
      <c r="V2459" s="38" t="str">
        <f>IF(B2459="","",IF(AND(E2459&gt;0,F2459&gt;0,H2459&gt;0,OR('04A_국토부원자료'!P2460="",'04A_국토부원자료'!P2460="-"),IF('01_설정'!B10=1,N2459=1,TRUE),R2459&lt;='01_설정'!B5,S2459&lt;='01_설정'!B6,T2459&lt;='01_설정'!B7,U2459&lt;='01_설정'!B8),"Y",""))</f>
        <v/>
      </c>
      <c r="W2459" s="40" t="str">
        <f>IF(V2459&lt;&gt;"Y","",MAX(0,(1-R2459/'01_설정'!B5))*'01_설정'!B14+MAX(0,(1-S2459/'01_설정'!B6))*'01_설정'!B15+MAX(0,(1-T2459/'01_설정'!B7))*'01_설정'!B16+MAX(0,(1-U2459/'01_설정'!B8))*'01_설정'!B17+O2459*'01_설정'!B11+Q2459*'01_설정'!B12+P2459*'01_설정'!B13)</f>
        <v/>
      </c>
      <c r="X2459" s="38" t="str">
        <f>IF(W2459="","",1+COUNTIFS($W$4:$W$3003,"&gt;"&amp;W2459)+COUNTIFS($W$4:W2459,W2459)-1)</f>
        <v/>
      </c>
    </row>
    <row r="2460" spans="1:24" ht="16.5">
      <c r="A2460" s="38" t="str">
        <f>IF('04A_국토부원자료'!A2461="","",ROW()-3)</f>
        <v/>
      </c>
      <c r="B2460" s="39">
        <f>IFERROR('04A_국토부원자료'!B2461,"")</f>
        <v>0</v>
      </c>
      <c r="C2460" s="39" t="str">
        <f>IF(B2460="","",IF('04A_국토부원자료'!C2461&lt;&gt;"",'04A_국토부원자료'!C2461,TRIM('04A_국토부원자료'!D2461&amp;IF('04A_국토부원자료'!E2461&lt;&gt;"","-"&amp;'04A_국토부원자료'!E2461,""))))</f>
        <v/>
      </c>
      <c r="D2460" s="39">
        <f>IFERROR('04A_국토부원자료'!F2461,"")</f>
        <v>0</v>
      </c>
      <c r="E2460" s="40" t="str">
        <f>IFERROR(VALUE(SUBSTITUTE('04A_국토부원자료'!G2461,",","")),"")</f>
        <v/>
      </c>
      <c r="F2460" s="41" t="str">
        <f>IFERROR(IF(AND('04A_국토부원자료'!H2461&lt;&gt;"",'04A_국토부원자료'!I2461&lt;&gt;""),DATE(INT(VALUE(SUBSTITUTE('04A_국토부원자료'!H2461,",",""))/100),MOD(VALUE(SUBSTITUTE('04A_국토부원자료'!H2461,",","")),100),VALUE(SUBSTITUTE('04A_국토부원자료'!I2461,",",""))),""),"")</f>
        <v/>
      </c>
      <c r="G2460" s="42" t="str">
        <f>IFERROR(VALUE(SUBSTITUTE('04A_국토부원자료'!J2461,",","")),"")</f>
        <v/>
      </c>
      <c r="H2460" s="43" t="str">
        <f t="shared" si="76"/>
        <v/>
      </c>
      <c r="I2460" s="43" t="str">
        <f t="shared" si="77"/>
        <v/>
      </c>
      <c r="J2460" s="38" t="str">
        <f>IFERROR(VALUE(SUBSTITUTE('04A_국토부원자료'!K2461,",","")),"")</f>
        <v/>
      </c>
      <c r="K2460" s="38" t="str">
        <f>IFERROR(VALUE(SUBSTITUTE('04A_국토부원자료'!N2461,",","")),"")</f>
        <v/>
      </c>
      <c r="L2460" s="39">
        <f>IFERROR('04A_국토부원자료'!O2461,"")</f>
        <v>0</v>
      </c>
      <c r="M2460" s="39">
        <f>IFERROR('04A_국토부원자료'!Q2461,"")</f>
        <v>0</v>
      </c>
      <c r="N2460" s="38">
        <f>IF(B2460="","",IF('02_대상물건입력'!B5="",1,IF(ISNUMBER(SEARCH('02_대상물건입력'!B5,B2460)),1,0)))</f>
        <v>0</v>
      </c>
      <c r="O2460" s="38">
        <f>IF(B2460="","",IF('02_대상물건입력'!B6="",1,IF(ISNUMBER(SEARCH('02_대상물건입력'!B6,B2460)),1,0)))</f>
        <v>0</v>
      </c>
      <c r="P2460" s="38">
        <f>IF(L2460="","",IF('02_대상물건입력'!B15="",0,IF(ISNUMBER(SEARCH('02_대상물건입력'!B15,L2460)),1,0)))</f>
        <v>0</v>
      </c>
      <c r="Q2460" s="38">
        <f>IF(D2460="","",IF('02_대상물건입력'!B8="",0,IF(ISNUMBER(SEARCH('02_대상물건입력'!B8,D2460)),1,0)))</f>
        <v>0</v>
      </c>
      <c r="R2460" s="44" t="str">
        <f>IFERROR(ABS(E2460-'02_대상물건입력'!B11)/'02_대상물건입력'!B11,"")</f>
        <v/>
      </c>
      <c r="S2460" s="38" t="str">
        <f>IFERROR(ABS(J2460-'02_대상물건입력'!B10),"")</f>
        <v/>
      </c>
      <c r="T2460" s="38" t="str">
        <f>IFERROR(ABS('01_설정'!B4-F2460),"")</f>
        <v/>
      </c>
      <c r="U2460" s="38" t="str">
        <f>IFERROR(ABS(K2460-YEAR('02_대상물건입력'!B14)),"")</f>
        <v/>
      </c>
      <c r="V2460" s="38" t="str">
        <f>IF(B2460="","",IF(AND(E2460&gt;0,F2460&gt;0,H2460&gt;0,OR('04A_국토부원자료'!P2461="",'04A_국토부원자료'!P2461="-"),IF('01_설정'!B10=1,N2460=1,TRUE),R2460&lt;='01_설정'!B5,S2460&lt;='01_설정'!B6,T2460&lt;='01_설정'!B7,U2460&lt;='01_설정'!B8),"Y",""))</f>
        <v/>
      </c>
      <c r="W2460" s="40" t="str">
        <f>IF(V2460&lt;&gt;"Y","",MAX(0,(1-R2460/'01_설정'!B5))*'01_설정'!B14+MAX(0,(1-S2460/'01_설정'!B6))*'01_설정'!B15+MAX(0,(1-T2460/'01_설정'!B7))*'01_설정'!B16+MAX(0,(1-U2460/'01_설정'!B8))*'01_설정'!B17+O2460*'01_설정'!B11+Q2460*'01_설정'!B12+P2460*'01_설정'!B13)</f>
        <v/>
      </c>
      <c r="X2460" s="38" t="str">
        <f>IF(W2460="","",1+COUNTIFS($W$4:$W$3003,"&gt;"&amp;W2460)+COUNTIFS($W$4:W2460,W2460)-1)</f>
        <v/>
      </c>
    </row>
    <row r="2461" spans="1:24" ht="16.5">
      <c r="A2461" s="38" t="str">
        <f>IF('04A_국토부원자료'!A2462="","",ROW()-3)</f>
        <v/>
      </c>
      <c r="B2461" s="39">
        <f>IFERROR('04A_국토부원자료'!B2462,"")</f>
        <v>0</v>
      </c>
      <c r="C2461" s="39" t="str">
        <f>IF(B2461="","",IF('04A_국토부원자료'!C2462&lt;&gt;"",'04A_국토부원자료'!C2462,TRIM('04A_국토부원자료'!D2462&amp;IF('04A_국토부원자료'!E2462&lt;&gt;"","-"&amp;'04A_국토부원자료'!E2462,""))))</f>
        <v/>
      </c>
      <c r="D2461" s="39">
        <f>IFERROR('04A_국토부원자료'!F2462,"")</f>
        <v>0</v>
      </c>
      <c r="E2461" s="40" t="str">
        <f>IFERROR(VALUE(SUBSTITUTE('04A_국토부원자료'!G2462,",","")),"")</f>
        <v/>
      </c>
      <c r="F2461" s="41" t="str">
        <f>IFERROR(IF(AND('04A_국토부원자료'!H2462&lt;&gt;"",'04A_국토부원자료'!I2462&lt;&gt;""),DATE(INT(VALUE(SUBSTITUTE('04A_국토부원자료'!H2462,",",""))/100),MOD(VALUE(SUBSTITUTE('04A_국토부원자료'!H2462,",","")),100),VALUE(SUBSTITUTE('04A_국토부원자료'!I2462,",",""))),""),"")</f>
        <v/>
      </c>
      <c r="G2461" s="42" t="str">
        <f>IFERROR(VALUE(SUBSTITUTE('04A_국토부원자료'!J2462,",","")),"")</f>
        <v/>
      </c>
      <c r="H2461" s="43" t="str">
        <f t="shared" si="76"/>
        <v/>
      </c>
      <c r="I2461" s="43" t="str">
        <f t="shared" si="77"/>
        <v/>
      </c>
      <c r="J2461" s="38" t="str">
        <f>IFERROR(VALUE(SUBSTITUTE('04A_국토부원자료'!K2462,",","")),"")</f>
        <v/>
      </c>
      <c r="K2461" s="38" t="str">
        <f>IFERROR(VALUE(SUBSTITUTE('04A_국토부원자료'!N2462,",","")),"")</f>
        <v/>
      </c>
      <c r="L2461" s="39">
        <f>IFERROR('04A_국토부원자료'!O2462,"")</f>
        <v>0</v>
      </c>
      <c r="M2461" s="39">
        <f>IFERROR('04A_국토부원자료'!Q2462,"")</f>
        <v>0</v>
      </c>
      <c r="N2461" s="38">
        <f>IF(B2461="","",IF('02_대상물건입력'!B5="",1,IF(ISNUMBER(SEARCH('02_대상물건입력'!B5,B2461)),1,0)))</f>
        <v>0</v>
      </c>
      <c r="O2461" s="38">
        <f>IF(B2461="","",IF('02_대상물건입력'!B6="",1,IF(ISNUMBER(SEARCH('02_대상물건입력'!B6,B2461)),1,0)))</f>
        <v>0</v>
      </c>
      <c r="P2461" s="38">
        <f>IF(L2461="","",IF('02_대상물건입력'!B15="",0,IF(ISNUMBER(SEARCH('02_대상물건입력'!B15,L2461)),1,0)))</f>
        <v>0</v>
      </c>
      <c r="Q2461" s="38">
        <f>IF(D2461="","",IF('02_대상물건입력'!B8="",0,IF(ISNUMBER(SEARCH('02_대상물건입력'!B8,D2461)),1,0)))</f>
        <v>0</v>
      </c>
      <c r="R2461" s="44" t="str">
        <f>IFERROR(ABS(E2461-'02_대상물건입력'!B11)/'02_대상물건입력'!B11,"")</f>
        <v/>
      </c>
      <c r="S2461" s="38" t="str">
        <f>IFERROR(ABS(J2461-'02_대상물건입력'!B10),"")</f>
        <v/>
      </c>
      <c r="T2461" s="38" t="str">
        <f>IFERROR(ABS('01_설정'!B4-F2461),"")</f>
        <v/>
      </c>
      <c r="U2461" s="38" t="str">
        <f>IFERROR(ABS(K2461-YEAR('02_대상물건입력'!B14)),"")</f>
        <v/>
      </c>
      <c r="V2461" s="38" t="str">
        <f>IF(B2461="","",IF(AND(E2461&gt;0,F2461&gt;0,H2461&gt;0,OR('04A_국토부원자료'!P2462="",'04A_국토부원자료'!P2462="-"),IF('01_설정'!B10=1,N2461=1,TRUE),R2461&lt;='01_설정'!B5,S2461&lt;='01_설정'!B6,T2461&lt;='01_설정'!B7,U2461&lt;='01_설정'!B8),"Y",""))</f>
        <v/>
      </c>
      <c r="W2461" s="40" t="str">
        <f>IF(V2461&lt;&gt;"Y","",MAX(0,(1-R2461/'01_설정'!B5))*'01_설정'!B14+MAX(0,(1-S2461/'01_설정'!B6))*'01_설정'!B15+MAX(0,(1-T2461/'01_설정'!B7))*'01_설정'!B16+MAX(0,(1-U2461/'01_설정'!B8))*'01_설정'!B17+O2461*'01_설정'!B11+Q2461*'01_설정'!B12+P2461*'01_설정'!B13)</f>
        <v/>
      </c>
      <c r="X2461" s="38" t="str">
        <f>IF(W2461="","",1+COUNTIFS($W$4:$W$3003,"&gt;"&amp;W2461)+COUNTIFS($W$4:W2461,W2461)-1)</f>
        <v/>
      </c>
    </row>
    <row r="2462" spans="1:24" ht="16.5">
      <c r="A2462" s="38" t="str">
        <f>IF('04A_국토부원자료'!A2463="","",ROW()-3)</f>
        <v/>
      </c>
      <c r="B2462" s="39">
        <f>IFERROR('04A_국토부원자료'!B2463,"")</f>
        <v>0</v>
      </c>
      <c r="C2462" s="39" t="str">
        <f>IF(B2462="","",IF('04A_국토부원자료'!C2463&lt;&gt;"",'04A_국토부원자료'!C2463,TRIM('04A_국토부원자료'!D2463&amp;IF('04A_국토부원자료'!E2463&lt;&gt;"","-"&amp;'04A_국토부원자료'!E2463,""))))</f>
        <v/>
      </c>
      <c r="D2462" s="39">
        <f>IFERROR('04A_국토부원자료'!F2463,"")</f>
        <v>0</v>
      </c>
      <c r="E2462" s="40" t="str">
        <f>IFERROR(VALUE(SUBSTITUTE('04A_국토부원자료'!G2463,",","")),"")</f>
        <v/>
      </c>
      <c r="F2462" s="41" t="str">
        <f>IFERROR(IF(AND('04A_국토부원자료'!H2463&lt;&gt;"",'04A_국토부원자료'!I2463&lt;&gt;""),DATE(INT(VALUE(SUBSTITUTE('04A_국토부원자료'!H2463,",",""))/100),MOD(VALUE(SUBSTITUTE('04A_국토부원자료'!H2463,",","")),100),VALUE(SUBSTITUTE('04A_국토부원자료'!I2463,",",""))),""),"")</f>
        <v/>
      </c>
      <c r="G2462" s="42" t="str">
        <f>IFERROR(VALUE(SUBSTITUTE('04A_국토부원자료'!J2463,",","")),"")</f>
        <v/>
      </c>
      <c r="H2462" s="43" t="str">
        <f t="shared" si="76"/>
        <v/>
      </c>
      <c r="I2462" s="43" t="str">
        <f t="shared" si="77"/>
        <v/>
      </c>
      <c r="J2462" s="38" t="str">
        <f>IFERROR(VALUE(SUBSTITUTE('04A_국토부원자료'!K2463,",","")),"")</f>
        <v/>
      </c>
      <c r="K2462" s="38" t="str">
        <f>IFERROR(VALUE(SUBSTITUTE('04A_국토부원자료'!N2463,",","")),"")</f>
        <v/>
      </c>
      <c r="L2462" s="39">
        <f>IFERROR('04A_국토부원자료'!O2463,"")</f>
        <v>0</v>
      </c>
      <c r="M2462" s="39">
        <f>IFERROR('04A_국토부원자료'!Q2463,"")</f>
        <v>0</v>
      </c>
      <c r="N2462" s="38">
        <f>IF(B2462="","",IF('02_대상물건입력'!B5="",1,IF(ISNUMBER(SEARCH('02_대상물건입력'!B5,B2462)),1,0)))</f>
        <v>0</v>
      </c>
      <c r="O2462" s="38">
        <f>IF(B2462="","",IF('02_대상물건입력'!B6="",1,IF(ISNUMBER(SEARCH('02_대상물건입력'!B6,B2462)),1,0)))</f>
        <v>0</v>
      </c>
      <c r="P2462" s="38">
        <f>IF(L2462="","",IF('02_대상물건입력'!B15="",0,IF(ISNUMBER(SEARCH('02_대상물건입력'!B15,L2462)),1,0)))</f>
        <v>0</v>
      </c>
      <c r="Q2462" s="38">
        <f>IF(D2462="","",IF('02_대상물건입력'!B8="",0,IF(ISNUMBER(SEARCH('02_대상물건입력'!B8,D2462)),1,0)))</f>
        <v>0</v>
      </c>
      <c r="R2462" s="44" t="str">
        <f>IFERROR(ABS(E2462-'02_대상물건입력'!B11)/'02_대상물건입력'!B11,"")</f>
        <v/>
      </c>
      <c r="S2462" s="38" t="str">
        <f>IFERROR(ABS(J2462-'02_대상물건입력'!B10),"")</f>
        <v/>
      </c>
      <c r="T2462" s="38" t="str">
        <f>IFERROR(ABS('01_설정'!B4-F2462),"")</f>
        <v/>
      </c>
      <c r="U2462" s="38" t="str">
        <f>IFERROR(ABS(K2462-YEAR('02_대상물건입력'!B14)),"")</f>
        <v/>
      </c>
      <c r="V2462" s="38" t="str">
        <f>IF(B2462="","",IF(AND(E2462&gt;0,F2462&gt;0,H2462&gt;0,OR('04A_국토부원자료'!P2463="",'04A_국토부원자료'!P2463="-"),IF('01_설정'!B10=1,N2462=1,TRUE),R2462&lt;='01_설정'!B5,S2462&lt;='01_설정'!B6,T2462&lt;='01_설정'!B7,U2462&lt;='01_설정'!B8),"Y",""))</f>
        <v/>
      </c>
      <c r="W2462" s="40" t="str">
        <f>IF(V2462&lt;&gt;"Y","",MAX(0,(1-R2462/'01_설정'!B5))*'01_설정'!B14+MAX(0,(1-S2462/'01_설정'!B6))*'01_설정'!B15+MAX(0,(1-T2462/'01_설정'!B7))*'01_설정'!B16+MAX(0,(1-U2462/'01_설정'!B8))*'01_설정'!B17+O2462*'01_설정'!B11+Q2462*'01_설정'!B12+P2462*'01_설정'!B13)</f>
        <v/>
      </c>
      <c r="X2462" s="38" t="str">
        <f>IF(W2462="","",1+COUNTIFS($W$4:$W$3003,"&gt;"&amp;W2462)+COUNTIFS($W$4:W2462,W2462)-1)</f>
        <v/>
      </c>
    </row>
    <row r="2463" spans="1:24" ht="16.5">
      <c r="A2463" s="38" t="str">
        <f>IF('04A_국토부원자료'!A2464="","",ROW()-3)</f>
        <v/>
      </c>
      <c r="B2463" s="39">
        <f>IFERROR('04A_국토부원자료'!B2464,"")</f>
        <v>0</v>
      </c>
      <c r="C2463" s="39" t="str">
        <f>IF(B2463="","",IF('04A_국토부원자료'!C2464&lt;&gt;"",'04A_국토부원자료'!C2464,TRIM('04A_국토부원자료'!D2464&amp;IF('04A_국토부원자료'!E2464&lt;&gt;"","-"&amp;'04A_국토부원자료'!E2464,""))))</f>
        <v/>
      </c>
      <c r="D2463" s="39">
        <f>IFERROR('04A_국토부원자료'!F2464,"")</f>
        <v>0</v>
      </c>
      <c r="E2463" s="40" t="str">
        <f>IFERROR(VALUE(SUBSTITUTE('04A_국토부원자료'!G2464,",","")),"")</f>
        <v/>
      </c>
      <c r="F2463" s="41" t="str">
        <f>IFERROR(IF(AND('04A_국토부원자료'!H2464&lt;&gt;"",'04A_국토부원자료'!I2464&lt;&gt;""),DATE(INT(VALUE(SUBSTITUTE('04A_국토부원자료'!H2464,",",""))/100),MOD(VALUE(SUBSTITUTE('04A_국토부원자료'!H2464,",","")),100),VALUE(SUBSTITUTE('04A_국토부원자료'!I2464,",",""))),""),"")</f>
        <v/>
      </c>
      <c r="G2463" s="42" t="str">
        <f>IFERROR(VALUE(SUBSTITUTE('04A_국토부원자료'!J2464,",","")),"")</f>
        <v/>
      </c>
      <c r="H2463" s="43" t="str">
        <f t="shared" si="76"/>
        <v/>
      </c>
      <c r="I2463" s="43" t="str">
        <f t="shared" si="77"/>
        <v/>
      </c>
      <c r="J2463" s="38" t="str">
        <f>IFERROR(VALUE(SUBSTITUTE('04A_국토부원자료'!K2464,",","")),"")</f>
        <v/>
      </c>
      <c r="K2463" s="38" t="str">
        <f>IFERROR(VALUE(SUBSTITUTE('04A_국토부원자료'!N2464,",","")),"")</f>
        <v/>
      </c>
      <c r="L2463" s="39">
        <f>IFERROR('04A_국토부원자료'!O2464,"")</f>
        <v>0</v>
      </c>
      <c r="M2463" s="39">
        <f>IFERROR('04A_국토부원자료'!Q2464,"")</f>
        <v>0</v>
      </c>
      <c r="N2463" s="38">
        <f>IF(B2463="","",IF('02_대상물건입력'!B5="",1,IF(ISNUMBER(SEARCH('02_대상물건입력'!B5,B2463)),1,0)))</f>
        <v>0</v>
      </c>
      <c r="O2463" s="38">
        <f>IF(B2463="","",IF('02_대상물건입력'!B6="",1,IF(ISNUMBER(SEARCH('02_대상물건입력'!B6,B2463)),1,0)))</f>
        <v>0</v>
      </c>
      <c r="P2463" s="38">
        <f>IF(L2463="","",IF('02_대상물건입력'!B15="",0,IF(ISNUMBER(SEARCH('02_대상물건입력'!B15,L2463)),1,0)))</f>
        <v>0</v>
      </c>
      <c r="Q2463" s="38">
        <f>IF(D2463="","",IF('02_대상물건입력'!B8="",0,IF(ISNUMBER(SEARCH('02_대상물건입력'!B8,D2463)),1,0)))</f>
        <v>0</v>
      </c>
      <c r="R2463" s="44" t="str">
        <f>IFERROR(ABS(E2463-'02_대상물건입력'!B11)/'02_대상물건입력'!B11,"")</f>
        <v/>
      </c>
      <c r="S2463" s="38" t="str">
        <f>IFERROR(ABS(J2463-'02_대상물건입력'!B10),"")</f>
        <v/>
      </c>
      <c r="T2463" s="38" t="str">
        <f>IFERROR(ABS('01_설정'!B4-F2463),"")</f>
        <v/>
      </c>
      <c r="U2463" s="38" t="str">
        <f>IFERROR(ABS(K2463-YEAR('02_대상물건입력'!B14)),"")</f>
        <v/>
      </c>
      <c r="V2463" s="38" t="str">
        <f>IF(B2463="","",IF(AND(E2463&gt;0,F2463&gt;0,H2463&gt;0,OR('04A_국토부원자료'!P2464="",'04A_국토부원자료'!P2464="-"),IF('01_설정'!B10=1,N2463=1,TRUE),R2463&lt;='01_설정'!B5,S2463&lt;='01_설정'!B6,T2463&lt;='01_설정'!B7,U2463&lt;='01_설정'!B8),"Y",""))</f>
        <v/>
      </c>
      <c r="W2463" s="40" t="str">
        <f>IF(V2463&lt;&gt;"Y","",MAX(0,(1-R2463/'01_설정'!B5))*'01_설정'!B14+MAX(0,(1-S2463/'01_설정'!B6))*'01_설정'!B15+MAX(0,(1-T2463/'01_설정'!B7))*'01_설정'!B16+MAX(0,(1-U2463/'01_설정'!B8))*'01_설정'!B17+O2463*'01_설정'!B11+Q2463*'01_설정'!B12+P2463*'01_설정'!B13)</f>
        <v/>
      </c>
      <c r="X2463" s="38" t="str">
        <f>IF(W2463="","",1+COUNTIFS($W$4:$W$3003,"&gt;"&amp;W2463)+COUNTIFS($W$4:W2463,W2463)-1)</f>
        <v/>
      </c>
    </row>
    <row r="2464" spans="1:24" ht="16.5">
      <c r="A2464" s="38" t="str">
        <f>IF('04A_국토부원자료'!A2465="","",ROW()-3)</f>
        <v/>
      </c>
      <c r="B2464" s="39">
        <f>IFERROR('04A_국토부원자료'!B2465,"")</f>
        <v>0</v>
      </c>
      <c r="C2464" s="39" t="str">
        <f>IF(B2464="","",IF('04A_국토부원자료'!C2465&lt;&gt;"",'04A_국토부원자료'!C2465,TRIM('04A_국토부원자료'!D2465&amp;IF('04A_국토부원자료'!E2465&lt;&gt;"","-"&amp;'04A_국토부원자료'!E2465,""))))</f>
        <v/>
      </c>
      <c r="D2464" s="39">
        <f>IFERROR('04A_국토부원자료'!F2465,"")</f>
        <v>0</v>
      </c>
      <c r="E2464" s="40" t="str">
        <f>IFERROR(VALUE(SUBSTITUTE('04A_국토부원자료'!G2465,",","")),"")</f>
        <v/>
      </c>
      <c r="F2464" s="41" t="str">
        <f>IFERROR(IF(AND('04A_국토부원자료'!H2465&lt;&gt;"",'04A_국토부원자료'!I2465&lt;&gt;""),DATE(INT(VALUE(SUBSTITUTE('04A_국토부원자료'!H2465,",",""))/100),MOD(VALUE(SUBSTITUTE('04A_국토부원자료'!H2465,",","")),100),VALUE(SUBSTITUTE('04A_국토부원자료'!I2465,",",""))),""),"")</f>
        <v/>
      </c>
      <c r="G2464" s="42" t="str">
        <f>IFERROR(VALUE(SUBSTITUTE('04A_국토부원자료'!J2465,",","")),"")</f>
        <v/>
      </c>
      <c r="H2464" s="43" t="str">
        <f t="shared" si="76"/>
        <v/>
      </c>
      <c r="I2464" s="43" t="str">
        <f t="shared" si="77"/>
        <v/>
      </c>
      <c r="J2464" s="38" t="str">
        <f>IFERROR(VALUE(SUBSTITUTE('04A_국토부원자료'!K2465,",","")),"")</f>
        <v/>
      </c>
      <c r="K2464" s="38" t="str">
        <f>IFERROR(VALUE(SUBSTITUTE('04A_국토부원자료'!N2465,",","")),"")</f>
        <v/>
      </c>
      <c r="L2464" s="39">
        <f>IFERROR('04A_국토부원자료'!O2465,"")</f>
        <v>0</v>
      </c>
      <c r="M2464" s="39">
        <f>IFERROR('04A_국토부원자료'!Q2465,"")</f>
        <v>0</v>
      </c>
      <c r="N2464" s="38">
        <f>IF(B2464="","",IF('02_대상물건입력'!B5="",1,IF(ISNUMBER(SEARCH('02_대상물건입력'!B5,B2464)),1,0)))</f>
        <v>0</v>
      </c>
      <c r="O2464" s="38">
        <f>IF(B2464="","",IF('02_대상물건입력'!B6="",1,IF(ISNUMBER(SEARCH('02_대상물건입력'!B6,B2464)),1,0)))</f>
        <v>0</v>
      </c>
      <c r="P2464" s="38">
        <f>IF(L2464="","",IF('02_대상물건입력'!B15="",0,IF(ISNUMBER(SEARCH('02_대상물건입력'!B15,L2464)),1,0)))</f>
        <v>0</v>
      </c>
      <c r="Q2464" s="38">
        <f>IF(D2464="","",IF('02_대상물건입력'!B8="",0,IF(ISNUMBER(SEARCH('02_대상물건입력'!B8,D2464)),1,0)))</f>
        <v>0</v>
      </c>
      <c r="R2464" s="44" t="str">
        <f>IFERROR(ABS(E2464-'02_대상물건입력'!B11)/'02_대상물건입력'!B11,"")</f>
        <v/>
      </c>
      <c r="S2464" s="38" t="str">
        <f>IFERROR(ABS(J2464-'02_대상물건입력'!B10),"")</f>
        <v/>
      </c>
      <c r="T2464" s="38" t="str">
        <f>IFERROR(ABS('01_설정'!B4-F2464),"")</f>
        <v/>
      </c>
      <c r="U2464" s="38" t="str">
        <f>IFERROR(ABS(K2464-YEAR('02_대상물건입력'!B14)),"")</f>
        <v/>
      </c>
      <c r="V2464" s="38" t="str">
        <f>IF(B2464="","",IF(AND(E2464&gt;0,F2464&gt;0,H2464&gt;0,OR('04A_국토부원자료'!P2465="",'04A_국토부원자료'!P2465="-"),IF('01_설정'!B10=1,N2464=1,TRUE),R2464&lt;='01_설정'!B5,S2464&lt;='01_설정'!B6,T2464&lt;='01_설정'!B7,U2464&lt;='01_설정'!B8),"Y",""))</f>
        <v/>
      </c>
      <c r="W2464" s="40" t="str">
        <f>IF(V2464&lt;&gt;"Y","",MAX(0,(1-R2464/'01_설정'!B5))*'01_설정'!B14+MAX(0,(1-S2464/'01_설정'!B6))*'01_설정'!B15+MAX(0,(1-T2464/'01_설정'!B7))*'01_설정'!B16+MAX(0,(1-U2464/'01_설정'!B8))*'01_설정'!B17+O2464*'01_설정'!B11+Q2464*'01_설정'!B12+P2464*'01_설정'!B13)</f>
        <v/>
      </c>
      <c r="X2464" s="38" t="str">
        <f>IF(W2464="","",1+COUNTIFS($W$4:$W$3003,"&gt;"&amp;W2464)+COUNTIFS($W$4:W2464,W2464)-1)</f>
        <v/>
      </c>
    </row>
    <row r="2465" spans="1:24" ht="16.5">
      <c r="A2465" s="38" t="str">
        <f>IF('04A_국토부원자료'!A2466="","",ROW()-3)</f>
        <v/>
      </c>
      <c r="B2465" s="39">
        <f>IFERROR('04A_국토부원자료'!B2466,"")</f>
        <v>0</v>
      </c>
      <c r="C2465" s="39" t="str">
        <f>IF(B2465="","",IF('04A_국토부원자료'!C2466&lt;&gt;"",'04A_국토부원자료'!C2466,TRIM('04A_국토부원자료'!D2466&amp;IF('04A_국토부원자료'!E2466&lt;&gt;"","-"&amp;'04A_국토부원자료'!E2466,""))))</f>
        <v/>
      </c>
      <c r="D2465" s="39">
        <f>IFERROR('04A_국토부원자료'!F2466,"")</f>
        <v>0</v>
      </c>
      <c r="E2465" s="40" t="str">
        <f>IFERROR(VALUE(SUBSTITUTE('04A_국토부원자료'!G2466,",","")),"")</f>
        <v/>
      </c>
      <c r="F2465" s="41" t="str">
        <f>IFERROR(IF(AND('04A_국토부원자료'!H2466&lt;&gt;"",'04A_국토부원자료'!I2466&lt;&gt;""),DATE(INT(VALUE(SUBSTITUTE('04A_국토부원자료'!H2466,",",""))/100),MOD(VALUE(SUBSTITUTE('04A_국토부원자료'!H2466,",","")),100),VALUE(SUBSTITUTE('04A_국토부원자료'!I2466,",",""))),""),"")</f>
        <v/>
      </c>
      <c r="G2465" s="42" t="str">
        <f>IFERROR(VALUE(SUBSTITUTE('04A_국토부원자료'!J2466,",","")),"")</f>
        <v/>
      </c>
      <c r="H2465" s="43" t="str">
        <f t="shared" si="76"/>
        <v/>
      </c>
      <c r="I2465" s="43" t="str">
        <f t="shared" si="77"/>
        <v/>
      </c>
      <c r="J2465" s="38" t="str">
        <f>IFERROR(VALUE(SUBSTITUTE('04A_국토부원자료'!K2466,",","")),"")</f>
        <v/>
      </c>
      <c r="K2465" s="38" t="str">
        <f>IFERROR(VALUE(SUBSTITUTE('04A_국토부원자료'!N2466,",","")),"")</f>
        <v/>
      </c>
      <c r="L2465" s="39">
        <f>IFERROR('04A_국토부원자료'!O2466,"")</f>
        <v>0</v>
      </c>
      <c r="M2465" s="39">
        <f>IFERROR('04A_국토부원자료'!Q2466,"")</f>
        <v>0</v>
      </c>
      <c r="N2465" s="38">
        <f>IF(B2465="","",IF('02_대상물건입력'!B5="",1,IF(ISNUMBER(SEARCH('02_대상물건입력'!B5,B2465)),1,0)))</f>
        <v>0</v>
      </c>
      <c r="O2465" s="38">
        <f>IF(B2465="","",IF('02_대상물건입력'!B6="",1,IF(ISNUMBER(SEARCH('02_대상물건입력'!B6,B2465)),1,0)))</f>
        <v>0</v>
      </c>
      <c r="P2465" s="38">
        <f>IF(L2465="","",IF('02_대상물건입력'!B15="",0,IF(ISNUMBER(SEARCH('02_대상물건입력'!B15,L2465)),1,0)))</f>
        <v>0</v>
      </c>
      <c r="Q2465" s="38">
        <f>IF(D2465="","",IF('02_대상물건입력'!B8="",0,IF(ISNUMBER(SEARCH('02_대상물건입력'!B8,D2465)),1,0)))</f>
        <v>0</v>
      </c>
      <c r="R2465" s="44" t="str">
        <f>IFERROR(ABS(E2465-'02_대상물건입력'!B11)/'02_대상물건입력'!B11,"")</f>
        <v/>
      </c>
      <c r="S2465" s="38" t="str">
        <f>IFERROR(ABS(J2465-'02_대상물건입력'!B10),"")</f>
        <v/>
      </c>
      <c r="T2465" s="38" t="str">
        <f>IFERROR(ABS('01_설정'!B4-F2465),"")</f>
        <v/>
      </c>
      <c r="U2465" s="38" t="str">
        <f>IFERROR(ABS(K2465-YEAR('02_대상물건입력'!B14)),"")</f>
        <v/>
      </c>
      <c r="V2465" s="38" t="str">
        <f>IF(B2465="","",IF(AND(E2465&gt;0,F2465&gt;0,H2465&gt;0,OR('04A_국토부원자료'!P2466="",'04A_국토부원자료'!P2466="-"),IF('01_설정'!B10=1,N2465=1,TRUE),R2465&lt;='01_설정'!B5,S2465&lt;='01_설정'!B6,T2465&lt;='01_설정'!B7,U2465&lt;='01_설정'!B8),"Y",""))</f>
        <v/>
      </c>
      <c r="W2465" s="40" t="str">
        <f>IF(V2465&lt;&gt;"Y","",MAX(0,(1-R2465/'01_설정'!B5))*'01_설정'!B14+MAX(0,(1-S2465/'01_설정'!B6))*'01_설정'!B15+MAX(0,(1-T2465/'01_설정'!B7))*'01_설정'!B16+MAX(0,(1-U2465/'01_설정'!B8))*'01_설정'!B17+O2465*'01_설정'!B11+Q2465*'01_설정'!B12+P2465*'01_설정'!B13)</f>
        <v/>
      </c>
      <c r="X2465" s="38" t="str">
        <f>IF(W2465="","",1+COUNTIFS($W$4:$W$3003,"&gt;"&amp;W2465)+COUNTIFS($W$4:W2465,W2465)-1)</f>
        <v/>
      </c>
    </row>
    <row r="2466" spans="1:24" ht="16.5">
      <c r="A2466" s="38" t="str">
        <f>IF('04A_국토부원자료'!A2467="","",ROW()-3)</f>
        <v/>
      </c>
      <c r="B2466" s="39">
        <f>IFERROR('04A_국토부원자료'!B2467,"")</f>
        <v>0</v>
      </c>
      <c r="C2466" s="39" t="str">
        <f>IF(B2466="","",IF('04A_국토부원자료'!C2467&lt;&gt;"",'04A_국토부원자료'!C2467,TRIM('04A_국토부원자료'!D2467&amp;IF('04A_국토부원자료'!E2467&lt;&gt;"","-"&amp;'04A_국토부원자료'!E2467,""))))</f>
        <v/>
      </c>
      <c r="D2466" s="39">
        <f>IFERROR('04A_국토부원자료'!F2467,"")</f>
        <v>0</v>
      </c>
      <c r="E2466" s="40" t="str">
        <f>IFERROR(VALUE(SUBSTITUTE('04A_국토부원자료'!G2467,",","")),"")</f>
        <v/>
      </c>
      <c r="F2466" s="41" t="str">
        <f>IFERROR(IF(AND('04A_국토부원자료'!H2467&lt;&gt;"",'04A_국토부원자료'!I2467&lt;&gt;""),DATE(INT(VALUE(SUBSTITUTE('04A_국토부원자료'!H2467,",",""))/100),MOD(VALUE(SUBSTITUTE('04A_국토부원자료'!H2467,",","")),100),VALUE(SUBSTITUTE('04A_국토부원자료'!I2467,",",""))),""),"")</f>
        <v/>
      </c>
      <c r="G2466" s="42" t="str">
        <f>IFERROR(VALUE(SUBSTITUTE('04A_국토부원자료'!J2467,",","")),"")</f>
        <v/>
      </c>
      <c r="H2466" s="43" t="str">
        <f t="shared" si="76"/>
        <v/>
      </c>
      <c r="I2466" s="43" t="str">
        <f t="shared" si="77"/>
        <v/>
      </c>
      <c r="J2466" s="38" t="str">
        <f>IFERROR(VALUE(SUBSTITUTE('04A_국토부원자료'!K2467,",","")),"")</f>
        <v/>
      </c>
      <c r="K2466" s="38" t="str">
        <f>IFERROR(VALUE(SUBSTITUTE('04A_국토부원자료'!N2467,",","")),"")</f>
        <v/>
      </c>
      <c r="L2466" s="39">
        <f>IFERROR('04A_국토부원자료'!O2467,"")</f>
        <v>0</v>
      </c>
      <c r="M2466" s="39">
        <f>IFERROR('04A_국토부원자료'!Q2467,"")</f>
        <v>0</v>
      </c>
      <c r="N2466" s="38">
        <f>IF(B2466="","",IF('02_대상물건입력'!B5="",1,IF(ISNUMBER(SEARCH('02_대상물건입력'!B5,B2466)),1,0)))</f>
        <v>0</v>
      </c>
      <c r="O2466" s="38">
        <f>IF(B2466="","",IF('02_대상물건입력'!B6="",1,IF(ISNUMBER(SEARCH('02_대상물건입력'!B6,B2466)),1,0)))</f>
        <v>0</v>
      </c>
      <c r="P2466" s="38">
        <f>IF(L2466="","",IF('02_대상물건입력'!B15="",0,IF(ISNUMBER(SEARCH('02_대상물건입력'!B15,L2466)),1,0)))</f>
        <v>0</v>
      </c>
      <c r="Q2466" s="38">
        <f>IF(D2466="","",IF('02_대상물건입력'!B8="",0,IF(ISNUMBER(SEARCH('02_대상물건입력'!B8,D2466)),1,0)))</f>
        <v>0</v>
      </c>
      <c r="R2466" s="44" t="str">
        <f>IFERROR(ABS(E2466-'02_대상물건입력'!B11)/'02_대상물건입력'!B11,"")</f>
        <v/>
      </c>
      <c r="S2466" s="38" t="str">
        <f>IFERROR(ABS(J2466-'02_대상물건입력'!B10),"")</f>
        <v/>
      </c>
      <c r="T2466" s="38" t="str">
        <f>IFERROR(ABS('01_설정'!B4-F2466),"")</f>
        <v/>
      </c>
      <c r="U2466" s="38" t="str">
        <f>IFERROR(ABS(K2466-YEAR('02_대상물건입력'!B14)),"")</f>
        <v/>
      </c>
      <c r="V2466" s="38" t="str">
        <f>IF(B2466="","",IF(AND(E2466&gt;0,F2466&gt;0,H2466&gt;0,OR('04A_국토부원자료'!P2467="",'04A_국토부원자료'!P2467="-"),IF('01_설정'!B10=1,N2466=1,TRUE),R2466&lt;='01_설정'!B5,S2466&lt;='01_설정'!B6,T2466&lt;='01_설정'!B7,U2466&lt;='01_설정'!B8),"Y",""))</f>
        <v/>
      </c>
      <c r="W2466" s="40" t="str">
        <f>IF(V2466&lt;&gt;"Y","",MAX(0,(1-R2466/'01_설정'!B5))*'01_설정'!B14+MAX(0,(1-S2466/'01_설정'!B6))*'01_설정'!B15+MAX(0,(1-T2466/'01_설정'!B7))*'01_설정'!B16+MAX(0,(1-U2466/'01_설정'!B8))*'01_설정'!B17+O2466*'01_설정'!B11+Q2466*'01_설정'!B12+P2466*'01_설정'!B13)</f>
        <v/>
      </c>
      <c r="X2466" s="38" t="str">
        <f>IF(W2466="","",1+COUNTIFS($W$4:$W$3003,"&gt;"&amp;W2466)+COUNTIFS($W$4:W2466,W2466)-1)</f>
        <v/>
      </c>
    </row>
    <row r="2467" spans="1:24" ht="16.5">
      <c r="A2467" s="38" t="str">
        <f>IF('04A_국토부원자료'!A2468="","",ROW()-3)</f>
        <v/>
      </c>
      <c r="B2467" s="39">
        <f>IFERROR('04A_국토부원자료'!B2468,"")</f>
        <v>0</v>
      </c>
      <c r="C2467" s="39" t="str">
        <f>IF(B2467="","",IF('04A_국토부원자료'!C2468&lt;&gt;"",'04A_국토부원자료'!C2468,TRIM('04A_국토부원자료'!D2468&amp;IF('04A_국토부원자료'!E2468&lt;&gt;"","-"&amp;'04A_국토부원자료'!E2468,""))))</f>
        <v/>
      </c>
      <c r="D2467" s="39">
        <f>IFERROR('04A_국토부원자료'!F2468,"")</f>
        <v>0</v>
      </c>
      <c r="E2467" s="40" t="str">
        <f>IFERROR(VALUE(SUBSTITUTE('04A_국토부원자료'!G2468,",","")),"")</f>
        <v/>
      </c>
      <c r="F2467" s="41" t="str">
        <f>IFERROR(IF(AND('04A_국토부원자료'!H2468&lt;&gt;"",'04A_국토부원자료'!I2468&lt;&gt;""),DATE(INT(VALUE(SUBSTITUTE('04A_국토부원자료'!H2468,",",""))/100),MOD(VALUE(SUBSTITUTE('04A_국토부원자료'!H2468,",","")),100),VALUE(SUBSTITUTE('04A_국토부원자료'!I2468,",",""))),""),"")</f>
        <v/>
      </c>
      <c r="G2467" s="42" t="str">
        <f>IFERROR(VALUE(SUBSTITUTE('04A_국토부원자료'!J2468,",","")),"")</f>
        <v/>
      </c>
      <c r="H2467" s="43" t="str">
        <f t="shared" si="76"/>
        <v/>
      </c>
      <c r="I2467" s="43" t="str">
        <f t="shared" si="77"/>
        <v/>
      </c>
      <c r="J2467" s="38" t="str">
        <f>IFERROR(VALUE(SUBSTITUTE('04A_국토부원자료'!K2468,",","")),"")</f>
        <v/>
      </c>
      <c r="K2467" s="38" t="str">
        <f>IFERROR(VALUE(SUBSTITUTE('04A_국토부원자료'!N2468,",","")),"")</f>
        <v/>
      </c>
      <c r="L2467" s="39">
        <f>IFERROR('04A_국토부원자료'!O2468,"")</f>
        <v>0</v>
      </c>
      <c r="M2467" s="39">
        <f>IFERROR('04A_국토부원자료'!Q2468,"")</f>
        <v>0</v>
      </c>
      <c r="N2467" s="38">
        <f>IF(B2467="","",IF('02_대상물건입력'!B5="",1,IF(ISNUMBER(SEARCH('02_대상물건입력'!B5,B2467)),1,0)))</f>
        <v>0</v>
      </c>
      <c r="O2467" s="38">
        <f>IF(B2467="","",IF('02_대상물건입력'!B6="",1,IF(ISNUMBER(SEARCH('02_대상물건입력'!B6,B2467)),1,0)))</f>
        <v>0</v>
      </c>
      <c r="P2467" s="38">
        <f>IF(L2467="","",IF('02_대상물건입력'!B15="",0,IF(ISNUMBER(SEARCH('02_대상물건입력'!B15,L2467)),1,0)))</f>
        <v>0</v>
      </c>
      <c r="Q2467" s="38">
        <f>IF(D2467="","",IF('02_대상물건입력'!B8="",0,IF(ISNUMBER(SEARCH('02_대상물건입력'!B8,D2467)),1,0)))</f>
        <v>0</v>
      </c>
      <c r="R2467" s="44" t="str">
        <f>IFERROR(ABS(E2467-'02_대상물건입력'!B11)/'02_대상물건입력'!B11,"")</f>
        <v/>
      </c>
      <c r="S2467" s="38" t="str">
        <f>IFERROR(ABS(J2467-'02_대상물건입력'!B10),"")</f>
        <v/>
      </c>
      <c r="T2467" s="38" t="str">
        <f>IFERROR(ABS('01_설정'!B4-F2467),"")</f>
        <v/>
      </c>
      <c r="U2467" s="38" t="str">
        <f>IFERROR(ABS(K2467-YEAR('02_대상물건입력'!B14)),"")</f>
        <v/>
      </c>
      <c r="V2467" s="38" t="str">
        <f>IF(B2467="","",IF(AND(E2467&gt;0,F2467&gt;0,H2467&gt;0,OR('04A_국토부원자료'!P2468="",'04A_국토부원자료'!P2468="-"),IF('01_설정'!B10=1,N2467=1,TRUE),R2467&lt;='01_설정'!B5,S2467&lt;='01_설정'!B6,T2467&lt;='01_설정'!B7,U2467&lt;='01_설정'!B8),"Y",""))</f>
        <v/>
      </c>
      <c r="W2467" s="40" t="str">
        <f>IF(V2467&lt;&gt;"Y","",MAX(0,(1-R2467/'01_설정'!B5))*'01_설정'!B14+MAX(0,(1-S2467/'01_설정'!B6))*'01_설정'!B15+MAX(0,(1-T2467/'01_설정'!B7))*'01_설정'!B16+MAX(0,(1-U2467/'01_설정'!B8))*'01_설정'!B17+O2467*'01_설정'!B11+Q2467*'01_설정'!B12+P2467*'01_설정'!B13)</f>
        <v/>
      </c>
      <c r="X2467" s="38" t="str">
        <f>IF(W2467="","",1+COUNTIFS($W$4:$W$3003,"&gt;"&amp;W2467)+COUNTIFS($W$4:W2467,W2467)-1)</f>
        <v/>
      </c>
    </row>
    <row r="2468" spans="1:24" ht="16.5">
      <c r="A2468" s="38" t="str">
        <f>IF('04A_국토부원자료'!A2469="","",ROW()-3)</f>
        <v/>
      </c>
      <c r="B2468" s="39">
        <f>IFERROR('04A_국토부원자료'!B2469,"")</f>
        <v>0</v>
      </c>
      <c r="C2468" s="39" t="str">
        <f>IF(B2468="","",IF('04A_국토부원자료'!C2469&lt;&gt;"",'04A_국토부원자료'!C2469,TRIM('04A_국토부원자료'!D2469&amp;IF('04A_국토부원자료'!E2469&lt;&gt;"","-"&amp;'04A_국토부원자료'!E2469,""))))</f>
        <v/>
      </c>
      <c r="D2468" s="39">
        <f>IFERROR('04A_국토부원자료'!F2469,"")</f>
        <v>0</v>
      </c>
      <c r="E2468" s="40" t="str">
        <f>IFERROR(VALUE(SUBSTITUTE('04A_국토부원자료'!G2469,",","")),"")</f>
        <v/>
      </c>
      <c r="F2468" s="41" t="str">
        <f>IFERROR(IF(AND('04A_국토부원자료'!H2469&lt;&gt;"",'04A_국토부원자료'!I2469&lt;&gt;""),DATE(INT(VALUE(SUBSTITUTE('04A_국토부원자료'!H2469,",",""))/100),MOD(VALUE(SUBSTITUTE('04A_국토부원자료'!H2469,",","")),100),VALUE(SUBSTITUTE('04A_국토부원자료'!I2469,",",""))),""),"")</f>
        <v/>
      </c>
      <c r="G2468" s="42" t="str">
        <f>IFERROR(VALUE(SUBSTITUTE('04A_국토부원자료'!J2469,",","")),"")</f>
        <v/>
      </c>
      <c r="H2468" s="43" t="str">
        <f t="shared" si="76"/>
        <v/>
      </c>
      <c r="I2468" s="43" t="str">
        <f t="shared" si="77"/>
        <v/>
      </c>
      <c r="J2468" s="38" t="str">
        <f>IFERROR(VALUE(SUBSTITUTE('04A_국토부원자료'!K2469,",","")),"")</f>
        <v/>
      </c>
      <c r="K2468" s="38" t="str">
        <f>IFERROR(VALUE(SUBSTITUTE('04A_국토부원자료'!N2469,",","")),"")</f>
        <v/>
      </c>
      <c r="L2468" s="39">
        <f>IFERROR('04A_국토부원자료'!O2469,"")</f>
        <v>0</v>
      </c>
      <c r="M2468" s="39">
        <f>IFERROR('04A_국토부원자료'!Q2469,"")</f>
        <v>0</v>
      </c>
      <c r="N2468" s="38">
        <f>IF(B2468="","",IF('02_대상물건입력'!B5="",1,IF(ISNUMBER(SEARCH('02_대상물건입력'!B5,B2468)),1,0)))</f>
        <v>0</v>
      </c>
      <c r="O2468" s="38">
        <f>IF(B2468="","",IF('02_대상물건입력'!B6="",1,IF(ISNUMBER(SEARCH('02_대상물건입력'!B6,B2468)),1,0)))</f>
        <v>0</v>
      </c>
      <c r="P2468" s="38">
        <f>IF(L2468="","",IF('02_대상물건입력'!B15="",0,IF(ISNUMBER(SEARCH('02_대상물건입력'!B15,L2468)),1,0)))</f>
        <v>0</v>
      </c>
      <c r="Q2468" s="38">
        <f>IF(D2468="","",IF('02_대상물건입력'!B8="",0,IF(ISNUMBER(SEARCH('02_대상물건입력'!B8,D2468)),1,0)))</f>
        <v>0</v>
      </c>
      <c r="R2468" s="44" t="str">
        <f>IFERROR(ABS(E2468-'02_대상물건입력'!B11)/'02_대상물건입력'!B11,"")</f>
        <v/>
      </c>
      <c r="S2468" s="38" t="str">
        <f>IFERROR(ABS(J2468-'02_대상물건입력'!B10),"")</f>
        <v/>
      </c>
      <c r="T2468" s="38" t="str">
        <f>IFERROR(ABS('01_설정'!B4-F2468),"")</f>
        <v/>
      </c>
      <c r="U2468" s="38" t="str">
        <f>IFERROR(ABS(K2468-YEAR('02_대상물건입력'!B14)),"")</f>
        <v/>
      </c>
      <c r="V2468" s="38" t="str">
        <f>IF(B2468="","",IF(AND(E2468&gt;0,F2468&gt;0,H2468&gt;0,OR('04A_국토부원자료'!P2469="",'04A_국토부원자료'!P2469="-"),IF('01_설정'!B10=1,N2468=1,TRUE),R2468&lt;='01_설정'!B5,S2468&lt;='01_설정'!B6,T2468&lt;='01_설정'!B7,U2468&lt;='01_설정'!B8),"Y",""))</f>
        <v/>
      </c>
      <c r="W2468" s="40" t="str">
        <f>IF(V2468&lt;&gt;"Y","",MAX(0,(1-R2468/'01_설정'!B5))*'01_설정'!B14+MAX(0,(1-S2468/'01_설정'!B6))*'01_설정'!B15+MAX(0,(1-T2468/'01_설정'!B7))*'01_설정'!B16+MAX(0,(1-U2468/'01_설정'!B8))*'01_설정'!B17+O2468*'01_설정'!B11+Q2468*'01_설정'!B12+P2468*'01_설정'!B13)</f>
        <v/>
      </c>
      <c r="X2468" s="38" t="str">
        <f>IF(W2468="","",1+COUNTIFS($W$4:$W$3003,"&gt;"&amp;W2468)+COUNTIFS($W$4:W2468,W2468)-1)</f>
        <v/>
      </c>
    </row>
    <row r="2469" spans="1:24" ht="16.5">
      <c r="A2469" s="38" t="str">
        <f>IF('04A_국토부원자료'!A2470="","",ROW()-3)</f>
        <v/>
      </c>
      <c r="B2469" s="39">
        <f>IFERROR('04A_국토부원자료'!B2470,"")</f>
        <v>0</v>
      </c>
      <c r="C2469" s="39" t="str">
        <f>IF(B2469="","",IF('04A_국토부원자료'!C2470&lt;&gt;"",'04A_국토부원자료'!C2470,TRIM('04A_국토부원자료'!D2470&amp;IF('04A_국토부원자료'!E2470&lt;&gt;"","-"&amp;'04A_국토부원자료'!E2470,""))))</f>
        <v/>
      </c>
      <c r="D2469" s="39">
        <f>IFERROR('04A_국토부원자료'!F2470,"")</f>
        <v>0</v>
      </c>
      <c r="E2469" s="40" t="str">
        <f>IFERROR(VALUE(SUBSTITUTE('04A_국토부원자료'!G2470,",","")),"")</f>
        <v/>
      </c>
      <c r="F2469" s="41" t="str">
        <f>IFERROR(IF(AND('04A_국토부원자료'!H2470&lt;&gt;"",'04A_국토부원자료'!I2470&lt;&gt;""),DATE(INT(VALUE(SUBSTITUTE('04A_국토부원자료'!H2470,",",""))/100),MOD(VALUE(SUBSTITUTE('04A_국토부원자료'!H2470,",","")),100),VALUE(SUBSTITUTE('04A_국토부원자료'!I2470,",",""))),""),"")</f>
        <v/>
      </c>
      <c r="G2469" s="42" t="str">
        <f>IFERROR(VALUE(SUBSTITUTE('04A_국토부원자료'!J2470,",","")),"")</f>
        <v/>
      </c>
      <c r="H2469" s="43" t="str">
        <f t="shared" si="76"/>
        <v/>
      </c>
      <c r="I2469" s="43" t="str">
        <f t="shared" si="77"/>
        <v/>
      </c>
      <c r="J2469" s="38" t="str">
        <f>IFERROR(VALUE(SUBSTITUTE('04A_국토부원자료'!K2470,",","")),"")</f>
        <v/>
      </c>
      <c r="K2469" s="38" t="str">
        <f>IFERROR(VALUE(SUBSTITUTE('04A_국토부원자료'!N2470,",","")),"")</f>
        <v/>
      </c>
      <c r="L2469" s="39">
        <f>IFERROR('04A_국토부원자료'!O2470,"")</f>
        <v>0</v>
      </c>
      <c r="M2469" s="39">
        <f>IFERROR('04A_국토부원자료'!Q2470,"")</f>
        <v>0</v>
      </c>
      <c r="N2469" s="38">
        <f>IF(B2469="","",IF('02_대상물건입력'!B5="",1,IF(ISNUMBER(SEARCH('02_대상물건입력'!B5,B2469)),1,0)))</f>
        <v>0</v>
      </c>
      <c r="O2469" s="38">
        <f>IF(B2469="","",IF('02_대상물건입력'!B6="",1,IF(ISNUMBER(SEARCH('02_대상물건입력'!B6,B2469)),1,0)))</f>
        <v>0</v>
      </c>
      <c r="P2469" s="38">
        <f>IF(L2469="","",IF('02_대상물건입력'!B15="",0,IF(ISNUMBER(SEARCH('02_대상물건입력'!B15,L2469)),1,0)))</f>
        <v>0</v>
      </c>
      <c r="Q2469" s="38">
        <f>IF(D2469="","",IF('02_대상물건입력'!B8="",0,IF(ISNUMBER(SEARCH('02_대상물건입력'!B8,D2469)),1,0)))</f>
        <v>0</v>
      </c>
      <c r="R2469" s="44" t="str">
        <f>IFERROR(ABS(E2469-'02_대상물건입력'!B11)/'02_대상물건입력'!B11,"")</f>
        <v/>
      </c>
      <c r="S2469" s="38" t="str">
        <f>IFERROR(ABS(J2469-'02_대상물건입력'!B10),"")</f>
        <v/>
      </c>
      <c r="T2469" s="38" t="str">
        <f>IFERROR(ABS('01_설정'!B4-F2469),"")</f>
        <v/>
      </c>
      <c r="U2469" s="38" t="str">
        <f>IFERROR(ABS(K2469-YEAR('02_대상물건입력'!B14)),"")</f>
        <v/>
      </c>
      <c r="V2469" s="38" t="str">
        <f>IF(B2469="","",IF(AND(E2469&gt;0,F2469&gt;0,H2469&gt;0,OR('04A_국토부원자료'!P2470="",'04A_국토부원자료'!P2470="-"),IF('01_설정'!B10=1,N2469=1,TRUE),R2469&lt;='01_설정'!B5,S2469&lt;='01_설정'!B6,T2469&lt;='01_설정'!B7,U2469&lt;='01_설정'!B8),"Y",""))</f>
        <v/>
      </c>
      <c r="W2469" s="40" t="str">
        <f>IF(V2469&lt;&gt;"Y","",MAX(0,(1-R2469/'01_설정'!B5))*'01_설정'!B14+MAX(0,(1-S2469/'01_설정'!B6))*'01_설정'!B15+MAX(0,(1-T2469/'01_설정'!B7))*'01_설정'!B16+MAX(0,(1-U2469/'01_설정'!B8))*'01_설정'!B17+O2469*'01_설정'!B11+Q2469*'01_설정'!B12+P2469*'01_설정'!B13)</f>
        <v/>
      </c>
      <c r="X2469" s="38" t="str">
        <f>IF(W2469="","",1+COUNTIFS($W$4:$W$3003,"&gt;"&amp;W2469)+COUNTIFS($W$4:W2469,W2469)-1)</f>
        <v/>
      </c>
    </row>
    <row r="2470" spans="1:24" ht="16.5">
      <c r="A2470" s="38" t="str">
        <f>IF('04A_국토부원자료'!A2471="","",ROW()-3)</f>
        <v/>
      </c>
      <c r="B2470" s="39">
        <f>IFERROR('04A_국토부원자료'!B2471,"")</f>
        <v>0</v>
      </c>
      <c r="C2470" s="39" t="str">
        <f>IF(B2470="","",IF('04A_국토부원자료'!C2471&lt;&gt;"",'04A_국토부원자료'!C2471,TRIM('04A_국토부원자료'!D2471&amp;IF('04A_국토부원자료'!E2471&lt;&gt;"","-"&amp;'04A_국토부원자료'!E2471,""))))</f>
        <v/>
      </c>
      <c r="D2470" s="39">
        <f>IFERROR('04A_국토부원자료'!F2471,"")</f>
        <v>0</v>
      </c>
      <c r="E2470" s="40" t="str">
        <f>IFERROR(VALUE(SUBSTITUTE('04A_국토부원자료'!G2471,",","")),"")</f>
        <v/>
      </c>
      <c r="F2470" s="41" t="str">
        <f>IFERROR(IF(AND('04A_국토부원자료'!H2471&lt;&gt;"",'04A_국토부원자료'!I2471&lt;&gt;""),DATE(INT(VALUE(SUBSTITUTE('04A_국토부원자료'!H2471,",",""))/100),MOD(VALUE(SUBSTITUTE('04A_국토부원자료'!H2471,",","")),100),VALUE(SUBSTITUTE('04A_국토부원자료'!I2471,",",""))),""),"")</f>
        <v/>
      </c>
      <c r="G2470" s="42" t="str">
        <f>IFERROR(VALUE(SUBSTITUTE('04A_국토부원자료'!J2471,",","")),"")</f>
        <v/>
      </c>
      <c r="H2470" s="43" t="str">
        <f t="shared" si="76"/>
        <v/>
      </c>
      <c r="I2470" s="43" t="str">
        <f t="shared" si="77"/>
        <v/>
      </c>
      <c r="J2470" s="38" t="str">
        <f>IFERROR(VALUE(SUBSTITUTE('04A_국토부원자료'!K2471,",","")),"")</f>
        <v/>
      </c>
      <c r="K2470" s="38" t="str">
        <f>IFERROR(VALUE(SUBSTITUTE('04A_국토부원자료'!N2471,",","")),"")</f>
        <v/>
      </c>
      <c r="L2470" s="39">
        <f>IFERROR('04A_국토부원자료'!O2471,"")</f>
        <v>0</v>
      </c>
      <c r="M2470" s="39">
        <f>IFERROR('04A_국토부원자료'!Q2471,"")</f>
        <v>0</v>
      </c>
      <c r="N2470" s="38">
        <f>IF(B2470="","",IF('02_대상물건입력'!B5="",1,IF(ISNUMBER(SEARCH('02_대상물건입력'!B5,B2470)),1,0)))</f>
        <v>0</v>
      </c>
      <c r="O2470" s="38">
        <f>IF(B2470="","",IF('02_대상물건입력'!B6="",1,IF(ISNUMBER(SEARCH('02_대상물건입력'!B6,B2470)),1,0)))</f>
        <v>0</v>
      </c>
      <c r="P2470" s="38">
        <f>IF(L2470="","",IF('02_대상물건입력'!B15="",0,IF(ISNUMBER(SEARCH('02_대상물건입력'!B15,L2470)),1,0)))</f>
        <v>0</v>
      </c>
      <c r="Q2470" s="38">
        <f>IF(D2470="","",IF('02_대상물건입력'!B8="",0,IF(ISNUMBER(SEARCH('02_대상물건입력'!B8,D2470)),1,0)))</f>
        <v>0</v>
      </c>
      <c r="R2470" s="44" t="str">
        <f>IFERROR(ABS(E2470-'02_대상물건입력'!B11)/'02_대상물건입력'!B11,"")</f>
        <v/>
      </c>
      <c r="S2470" s="38" t="str">
        <f>IFERROR(ABS(J2470-'02_대상물건입력'!B10),"")</f>
        <v/>
      </c>
      <c r="T2470" s="38" t="str">
        <f>IFERROR(ABS('01_설정'!B4-F2470),"")</f>
        <v/>
      </c>
      <c r="U2470" s="38" t="str">
        <f>IFERROR(ABS(K2470-YEAR('02_대상물건입력'!B14)),"")</f>
        <v/>
      </c>
      <c r="V2470" s="38" t="str">
        <f>IF(B2470="","",IF(AND(E2470&gt;0,F2470&gt;0,H2470&gt;0,OR('04A_국토부원자료'!P2471="",'04A_국토부원자료'!P2471="-"),IF('01_설정'!B10=1,N2470=1,TRUE),R2470&lt;='01_설정'!B5,S2470&lt;='01_설정'!B6,T2470&lt;='01_설정'!B7,U2470&lt;='01_설정'!B8),"Y",""))</f>
        <v/>
      </c>
      <c r="W2470" s="40" t="str">
        <f>IF(V2470&lt;&gt;"Y","",MAX(0,(1-R2470/'01_설정'!B5))*'01_설정'!B14+MAX(0,(1-S2470/'01_설정'!B6))*'01_설정'!B15+MAX(0,(1-T2470/'01_설정'!B7))*'01_설정'!B16+MAX(0,(1-U2470/'01_설정'!B8))*'01_설정'!B17+O2470*'01_설정'!B11+Q2470*'01_설정'!B12+P2470*'01_설정'!B13)</f>
        <v/>
      </c>
      <c r="X2470" s="38" t="str">
        <f>IF(W2470="","",1+COUNTIFS($W$4:$W$3003,"&gt;"&amp;W2470)+COUNTIFS($W$4:W2470,W2470)-1)</f>
        <v/>
      </c>
    </row>
    <row r="2471" spans="1:24" ht="16.5">
      <c r="A2471" s="38" t="str">
        <f>IF('04A_국토부원자료'!A2472="","",ROW()-3)</f>
        <v/>
      </c>
      <c r="B2471" s="39">
        <f>IFERROR('04A_국토부원자료'!B2472,"")</f>
        <v>0</v>
      </c>
      <c r="C2471" s="39" t="str">
        <f>IF(B2471="","",IF('04A_국토부원자료'!C2472&lt;&gt;"",'04A_국토부원자료'!C2472,TRIM('04A_국토부원자료'!D2472&amp;IF('04A_국토부원자료'!E2472&lt;&gt;"","-"&amp;'04A_국토부원자료'!E2472,""))))</f>
        <v/>
      </c>
      <c r="D2471" s="39">
        <f>IFERROR('04A_국토부원자료'!F2472,"")</f>
        <v>0</v>
      </c>
      <c r="E2471" s="40" t="str">
        <f>IFERROR(VALUE(SUBSTITUTE('04A_국토부원자료'!G2472,",","")),"")</f>
        <v/>
      </c>
      <c r="F2471" s="41" t="str">
        <f>IFERROR(IF(AND('04A_국토부원자료'!H2472&lt;&gt;"",'04A_국토부원자료'!I2472&lt;&gt;""),DATE(INT(VALUE(SUBSTITUTE('04A_국토부원자료'!H2472,",",""))/100),MOD(VALUE(SUBSTITUTE('04A_국토부원자료'!H2472,",","")),100),VALUE(SUBSTITUTE('04A_국토부원자료'!I2472,",",""))),""),"")</f>
        <v/>
      </c>
      <c r="G2471" s="42" t="str">
        <f>IFERROR(VALUE(SUBSTITUTE('04A_국토부원자료'!J2472,",","")),"")</f>
        <v/>
      </c>
      <c r="H2471" s="43" t="str">
        <f t="shared" si="76"/>
        <v/>
      </c>
      <c r="I2471" s="43" t="str">
        <f t="shared" si="77"/>
        <v/>
      </c>
      <c r="J2471" s="38" t="str">
        <f>IFERROR(VALUE(SUBSTITUTE('04A_국토부원자료'!K2472,",","")),"")</f>
        <v/>
      </c>
      <c r="K2471" s="38" t="str">
        <f>IFERROR(VALUE(SUBSTITUTE('04A_국토부원자료'!N2472,",","")),"")</f>
        <v/>
      </c>
      <c r="L2471" s="39">
        <f>IFERROR('04A_국토부원자료'!O2472,"")</f>
        <v>0</v>
      </c>
      <c r="M2471" s="39">
        <f>IFERROR('04A_국토부원자료'!Q2472,"")</f>
        <v>0</v>
      </c>
      <c r="N2471" s="38">
        <f>IF(B2471="","",IF('02_대상물건입력'!B5="",1,IF(ISNUMBER(SEARCH('02_대상물건입력'!B5,B2471)),1,0)))</f>
        <v>0</v>
      </c>
      <c r="O2471" s="38">
        <f>IF(B2471="","",IF('02_대상물건입력'!B6="",1,IF(ISNUMBER(SEARCH('02_대상물건입력'!B6,B2471)),1,0)))</f>
        <v>0</v>
      </c>
      <c r="P2471" s="38">
        <f>IF(L2471="","",IF('02_대상물건입력'!B15="",0,IF(ISNUMBER(SEARCH('02_대상물건입력'!B15,L2471)),1,0)))</f>
        <v>0</v>
      </c>
      <c r="Q2471" s="38">
        <f>IF(D2471="","",IF('02_대상물건입력'!B8="",0,IF(ISNUMBER(SEARCH('02_대상물건입력'!B8,D2471)),1,0)))</f>
        <v>0</v>
      </c>
      <c r="R2471" s="44" t="str">
        <f>IFERROR(ABS(E2471-'02_대상물건입력'!B11)/'02_대상물건입력'!B11,"")</f>
        <v/>
      </c>
      <c r="S2471" s="38" t="str">
        <f>IFERROR(ABS(J2471-'02_대상물건입력'!B10),"")</f>
        <v/>
      </c>
      <c r="T2471" s="38" t="str">
        <f>IFERROR(ABS('01_설정'!B4-F2471),"")</f>
        <v/>
      </c>
      <c r="U2471" s="38" t="str">
        <f>IFERROR(ABS(K2471-YEAR('02_대상물건입력'!B14)),"")</f>
        <v/>
      </c>
      <c r="V2471" s="38" t="str">
        <f>IF(B2471="","",IF(AND(E2471&gt;0,F2471&gt;0,H2471&gt;0,OR('04A_국토부원자료'!P2472="",'04A_국토부원자료'!P2472="-"),IF('01_설정'!B10=1,N2471=1,TRUE),R2471&lt;='01_설정'!B5,S2471&lt;='01_설정'!B6,T2471&lt;='01_설정'!B7,U2471&lt;='01_설정'!B8),"Y",""))</f>
        <v/>
      </c>
      <c r="W2471" s="40" t="str">
        <f>IF(V2471&lt;&gt;"Y","",MAX(0,(1-R2471/'01_설정'!B5))*'01_설정'!B14+MAX(0,(1-S2471/'01_설정'!B6))*'01_설정'!B15+MAX(0,(1-T2471/'01_설정'!B7))*'01_설정'!B16+MAX(0,(1-U2471/'01_설정'!B8))*'01_설정'!B17+O2471*'01_설정'!B11+Q2471*'01_설정'!B12+P2471*'01_설정'!B13)</f>
        <v/>
      </c>
      <c r="X2471" s="38" t="str">
        <f>IF(W2471="","",1+COUNTIFS($W$4:$W$3003,"&gt;"&amp;W2471)+COUNTIFS($W$4:W2471,W2471)-1)</f>
        <v/>
      </c>
    </row>
    <row r="2472" spans="1:24" ht="16.5">
      <c r="A2472" s="38" t="str">
        <f>IF('04A_국토부원자료'!A2473="","",ROW()-3)</f>
        <v/>
      </c>
      <c r="B2472" s="39">
        <f>IFERROR('04A_국토부원자료'!B2473,"")</f>
        <v>0</v>
      </c>
      <c r="C2472" s="39" t="str">
        <f>IF(B2472="","",IF('04A_국토부원자료'!C2473&lt;&gt;"",'04A_국토부원자료'!C2473,TRIM('04A_국토부원자료'!D2473&amp;IF('04A_국토부원자료'!E2473&lt;&gt;"","-"&amp;'04A_국토부원자료'!E2473,""))))</f>
        <v/>
      </c>
      <c r="D2472" s="39">
        <f>IFERROR('04A_국토부원자료'!F2473,"")</f>
        <v>0</v>
      </c>
      <c r="E2472" s="40" t="str">
        <f>IFERROR(VALUE(SUBSTITUTE('04A_국토부원자료'!G2473,",","")),"")</f>
        <v/>
      </c>
      <c r="F2472" s="41" t="str">
        <f>IFERROR(IF(AND('04A_국토부원자료'!H2473&lt;&gt;"",'04A_국토부원자료'!I2473&lt;&gt;""),DATE(INT(VALUE(SUBSTITUTE('04A_국토부원자료'!H2473,",",""))/100),MOD(VALUE(SUBSTITUTE('04A_국토부원자료'!H2473,",","")),100),VALUE(SUBSTITUTE('04A_국토부원자료'!I2473,",",""))),""),"")</f>
        <v/>
      </c>
      <c r="G2472" s="42" t="str">
        <f>IFERROR(VALUE(SUBSTITUTE('04A_국토부원자료'!J2473,",","")),"")</f>
        <v/>
      </c>
      <c r="H2472" s="43" t="str">
        <f t="shared" si="76"/>
        <v/>
      </c>
      <c r="I2472" s="43" t="str">
        <f t="shared" si="77"/>
        <v/>
      </c>
      <c r="J2472" s="38" t="str">
        <f>IFERROR(VALUE(SUBSTITUTE('04A_국토부원자료'!K2473,",","")),"")</f>
        <v/>
      </c>
      <c r="K2472" s="38" t="str">
        <f>IFERROR(VALUE(SUBSTITUTE('04A_국토부원자료'!N2473,",","")),"")</f>
        <v/>
      </c>
      <c r="L2472" s="39">
        <f>IFERROR('04A_국토부원자료'!O2473,"")</f>
        <v>0</v>
      </c>
      <c r="M2472" s="39">
        <f>IFERROR('04A_국토부원자료'!Q2473,"")</f>
        <v>0</v>
      </c>
      <c r="N2472" s="38">
        <f>IF(B2472="","",IF('02_대상물건입력'!B5="",1,IF(ISNUMBER(SEARCH('02_대상물건입력'!B5,B2472)),1,0)))</f>
        <v>0</v>
      </c>
      <c r="O2472" s="38">
        <f>IF(B2472="","",IF('02_대상물건입력'!B6="",1,IF(ISNUMBER(SEARCH('02_대상물건입력'!B6,B2472)),1,0)))</f>
        <v>0</v>
      </c>
      <c r="P2472" s="38">
        <f>IF(L2472="","",IF('02_대상물건입력'!B15="",0,IF(ISNUMBER(SEARCH('02_대상물건입력'!B15,L2472)),1,0)))</f>
        <v>0</v>
      </c>
      <c r="Q2472" s="38">
        <f>IF(D2472="","",IF('02_대상물건입력'!B8="",0,IF(ISNUMBER(SEARCH('02_대상물건입력'!B8,D2472)),1,0)))</f>
        <v>0</v>
      </c>
      <c r="R2472" s="44" t="str">
        <f>IFERROR(ABS(E2472-'02_대상물건입력'!B11)/'02_대상물건입력'!B11,"")</f>
        <v/>
      </c>
      <c r="S2472" s="38" t="str">
        <f>IFERROR(ABS(J2472-'02_대상물건입력'!B10),"")</f>
        <v/>
      </c>
      <c r="T2472" s="38" t="str">
        <f>IFERROR(ABS('01_설정'!B4-F2472),"")</f>
        <v/>
      </c>
      <c r="U2472" s="38" t="str">
        <f>IFERROR(ABS(K2472-YEAR('02_대상물건입력'!B14)),"")</f>
        <v/>
      </c>
      <c r="V2472" s="38" t="str">
        <f>IF(B2472="","",IF(AND(E2472&gt;0,F2472&gt;0,H2472&gt;0,OR('04A_국토부원자료'!P2473="",'04A_국토부원자료'!P2473="-"),IF('01_설정'!B10=1,N2472=1,TRUE),R2472&lt;='01_설정'!B5,S2472&lt;='01_설정'!B6,T2472&lt;='01_설정'!B7,U2472&lt;='01_설정'!B8),"Y",""))</f>
        <v/>
      </c>
      <c r="W2472" s="40" t="str">
        <f>IF(V2472&lt;&gt;"Y","",MAX(0,(1-R2472/'01_설정'!B5))*'01_설정'!B14+MAX(0,(1-S2472/'01_설정'!B6))*'01_설정'!B15+MAX(0,(1-T2472/'01_설정'!B7))*'01_설정'!B16+MAX(0,(1-U2472/'01_설정'!B8))*'01_설정'!B17+O2472*'01_설정'!B11+Q2472*'01_설정'!B12+P2472*'01_설정'!B13)</f>
        <v/>
      </c>
      <c r="X2472" s="38" t="str">
        <f>IF(W2472="","",1+COUNTIFS($W$4:$W$3003,"&gt;"&amp;W2472)+COUNTIFS($W$4:W2472,W2472)-1)</f>
        <v/>
      </c>
    </row>
    <row r="2473" spans="1:24" ht="16.5">
      <c r="A2473" s="38" t="str">
        <f>IF('04A_국토부원자료'!A2474="","",ROW()-3)</f>
        <v/>
      </c>
      <c r="B2473" s="39">
        <f>IFERROR('04A_국토부원자료'!B2474,"")</f>
        <v>0</v>
      </c>
      <c r="C2473" s="39" t="str">
        <f>IF(B2473="","",IF('04A_국토부원자료'!C2474&lt;&gt;"",'04A_국토부원자료'!C2474,TRIM('04A_국토부원자료'!D2474&amp;IF('04A_국토부원자료'!E2474&lt;&gt;"","-"&amp;'04A_국토부원자료'!E2474,""))))</f>
        <v/>
      </c>
      <c r="D2473" s="39">
        <f>IFERROR('04A_국토부원자료'!F2474,"")</f>
        <v>0</v>
      </c>
      <c r="E2473" s="40" t="str">
        <f>IFERROR(VALUE(SUBSTITUTE('04A_국토부원자료'!G2474,",","")),"")</f>
        <v/>
      </c>
      <c r="F2473" s="41" t="str">
        <f>IFERROR(IF(AND('04A_국토부원자료'!H2474&lt;&gt;"",'04A_국토부원자료'!I2474&lt;&gt;""),DATE(INT(VALUE(SUBSTITUTE('04A_국토부원자료'!H2474,",",""))/100),MOD(VALUE(SUBSTITUTE('04A_국토부원자료'!H2474,",","")),100),VALUE(SUBSTITUTE('04A_국토부원자료'!I2474,",",""))),""),"")</f>
        <v/>
      </c>
      <c r="G2473" s="42" t="str">
        <f>IFERROR(VALUE(SUBSTITUTE('04A_국토부원자료'!J2474,",","")),"")</f>
        <v/>
      </c>
      <c r="H2473" s="43" t="str">
        <f t="shared" si="76"/>
        <v/>
      </c>
      <c r="I2473" s="43" t="str">
        <f t="shared" si="77"/>
        <v/>
      </c>
      <c r="J2473" s="38" t="str">
        <f>IFERROR(VALUE(SUBSTITUTE('04A_국토부원자료'!K2474,",","")),"")</f>
        <v/>
      </c>
      <c r="K2473" s="38" t="str">
        <f>IFERROR(VALUE(SUBSTITUTE('04A_국토부원자료'!N2474,",","")),"")</f>
        <v/>
      </c>
      <c r="L2473" s="39">
        <f>IFERROR('04A_국토부원자료'!O2474,"")</f>
        <v>0</v>
      </c>
      <c r="M2473" s="39">
        <f>IFERROR('04A_국토부원자료'!Q2474,"")</f>
        <v>0</v>
      </c>
      <c r="N2473" s="38">
        <f>IF(B2473="","",IF('02_대상물건입력'!B5="",1,IF(ISNUMBER(SEARCH('02_대상물건입력'!B5,B2473)),1,0)))</f>
        <v>0</v>
      </c>
      <c r="O2473" s="38">
        <f>IF(B2473="","",IF('02_대상물건입력'!B6="",1,IF(ISNUMBER(SEARCH('02_대상물건입력'!B6,B2473)),1,0)))</f>
        <v>0</v>
      </c>
      <c r="P2473" s="38">
        <f>IF(L2473="","",IF('02_대상물건입력'!B15="",0,IF(ISNUMBER(SEARCH('02_대상물건입력'!B15,L2473)),1,0)))</f>
        <v>0</v>
      </c>
      <c r="Q2473" s="38">
        <f>IF(D2473="","",IF('02_대상물건입력'!B8="",0,IF(ISNUMBER(SEARCH('02_대상물건입력'!B8,D2473)),1,0)))</f>
        <v>0</v>
      </c>
      <c r="R2473" s="44" t="str">
        <f>IFERROR(ABS(E2473-'02_대상물건입력'!B11)/'02_대상물건입력'!B11,"")</f>
        <v/>
      </c>
      <c r="S2473" s="38" t="str">
        <f>IFERROR(ABS(J2473-'02_대상물건입력'!B10),"")</f>
        <v/>
      </c>
      <c r="T2473" s="38" t="str">
        <f>IFERROR(ABS('01_설정'!B4-F2473),"")</f>
        <v/>
      </c>
      <c r="U2473" s="38" t="str">
        <f>IFERROR(ABS(K2473-YEAR('02_대상물건입력'!B14)),"")</f>
        <v/>
      </c>
      <c r="V2473" s="38" t="str">
        <f>IF(B2473="","",IF(AND(E2473&gt;0,F2473&gt;0,H2473&gt;0,OR('04A_국토부원자료'!P2474="",'04A_국토부원자료'!P2474="-"),IF('01_설정'!B10=1,N2473=1,TRUE),R2473&lt;='01_설정'!B5,S2473&lt;='01_설정'!B6,T2473&lt;='01_설정'!B7,U2473&lt;='01_설정'!B8),"Y",""))</f>
        <v/>
      </c>
      <c r="W2473" s="40" t="str">
        <f>IF(V2473&lt;&gt;"Y","",MAX(0,(1-R2473/'01_설정'!B5))*'01_설정'!B14+MAX(0,(1-S2473/'01_설정'!B6))*'01_설정'!B15+MAX(0,(1-T2473/'01_설정'!B7))*'01_설정'!B16+MAX(0,(1-U2473/'01_설정'!B8))*'01_설정'!B17+O2473*'01_설정'!B11+Q2473*'01_설정'!B12+P2473*'01_설정'!B13)</f>
        <v/>
      </c>
      <c r="X2473" s="38" t="str">
        <f>IF(W2473="","",1+COUNTIFS($W$4:$W$3003,"&gt;"&amp;W2473)+COUNTIFS($W$4:W2473,W2473)-1)</f>
        <v/>
      </c>
    </row>
    <row r="2474" spans="1:24" ht="16.5">
      <c r="A2474" s="38" t="str">
        <f>IF('04A_국토부원자료'!A2475="","",ROW()-3)</f>
        <v/>
      </c>
      <c r="B2474" s="39">
        <f>IFERROR('04A_국토부원자료'!B2475,"")</f>
        <v>0</v>
      </c>
      <c r="C2474" s="39" t="str">
        <f>IF(B2474="","",IF('04A_국토부원자료'!C2475&lt;&gt;"",'04A_국토부원자료'!C2475,TRIM('04A_국토부원자료'!D2475&amp;IF('04A_국토부원자료'!E2475&lt;&gt;"","-"&amp;'04A_국토부원자료'!E2475,""))))</f>
        <v/>
      </c>
      <c r="D2474" s="39">
        <f>IFERROR('04A_국토부원자료'!F2475,"")</f>
        <v>0</v>
      </c>
      <c r="E2474" s="40" t="str">
        <f>IFERROR(VALUE(SUBSTITUTE('04A_국토부원자료'!G2475,",","")),"")</f>
        <v/>
      </c>
      <c r="F2474" s="41" t="str">
        <f>IFERROR(IF(AND('04A_국토부원자료'!H2475&lt;&gt;"",'04A_국토부원자료'!I2475&lt;&gt;""),DATE(INT(VALUE(SUBSTITUTE('04A_국토부원자료'!H2475,",",""))/100),MOD(VALUE(SUBSTITUTE('04A_국토부원자료'!H2475,",","")),100),VALUE(SUBSTITUTE('04A_국토부원자료'!I2475,",",""))),""),"")</f>
        <v/>
      </c>
      <c r="G2474" s="42" t="str">
        <f>IFERROR(VALUE(SUBSTITUTE('04A_국토부원자료'!J2475,",","")),"")</f>
        <v/>
      </c>
      <c r="H2474" s="43" t="str">
        <f t="shared" si="76"/>
        <v/>
      </c>
      <c r="I2474" s="43" t="str">
        <f t="shared" si="77"/>
        <v/>
      </c>
      <c r="J2474" s="38" t="str">
        <f>IFERROR(VALUE(SUBSTITUTE('04A_국토부원자료'!K2475,",","")),"")</f>
        <v/>
      </c>
      <c r="K2474" s="38" t="str">
        <f>IFERROR(VALUE(SUBSTITUTE('04A_국토부원자료'!N2475,",","")),"")</f>
        <v/>
      </c>
      <c r="L2474" s="39">
        <f>IFERROR('04A_국토부원자료'!O2475,"")</f>
        <v>0</v>
      </c>
      <c r="M2474" s="39">
        <f>IFERROR('04A_국토부원자료'!Q2475,"")</f>
        <v>0</v>
      </c>
      <c r="N2474" s="38">
        <f>IF(B2474="","",IF('02_대상물건입력'!B5="",1,IF(ISNUMBER(SEARCH('02_대상물건입력'!B5,B2474)),1,0)))</f>
        <v>0</v>
      </c>
      <c r="O2474" s="38">
        <f>IF(B2474="","",IF('02_대상물건입력'!B6="",1,IF(ISNUMBER(SEARCH('02_대상물건입력'!B6,B2474)),1,0)))</f>
        <v>0</v>
      </c>
      <c r="P2474" s="38">
        <f>IF(L2474="","",IF('02_대상물건입력'!B15="",0,IF(ISNUMBER(SEARCH('02_대상물건입력'!B15,L2474)),1,0)))</f>
        <v>0</v>
      </c>
      <c r="Q2474" s="38">
        <f>IF(D2474="","",IF('02_대상물건입력'!B8="",0,IF(ISNUMBER(SEARCH('02_대상물건입력'!B8,D2474)),1,0)))</f>
        <v>0</v>
      </c>
      <c r="R2474" s="44" t="str">
        <f>IFERROR(ABS(E2474-'02_대상물건입력'!B11)/'02_대상물건입력'!B11,"")</f>
        <v/>
      </c>
      <c r="S2474" s="38" t="str">
        <f>IFERROR(ABS(J2474-'02_대상물건입력'!B10),"")</f>
        <v/>
      </c>
      <c r="T2474" s="38" t="str">
        <f>IFERROR(ABS('01_설정'!B4-F2474),"")</f>
        <v/>
      </c>
      <c r="U2474" s="38" t="str">
        <f>IFERROR(ABS(K2474-YEAR('02_대상물건입력'!B14)),"")</f>
        <v/>
      </c>
      <c r="V2474" s="38" t="str">
        <f>IF(B2474="","",IF(AND(E2474&gt;0,F2474&gt;0,H2474&gt;0,OR('04A_국토부원자료'!P2475="",'04A_국토부원자료'!P2475="-"),IF('01_설정'!B10=1,N2474=1,TRUE),R2474&lt;='01_설정'!B5,S2474&lt;='01_설정'!B6,T2474&lt;='01_설정'!B7,U2474&lt;='01_설정'!B8),"Y",""))</f>
        <v/>
      </c>
      <c r="W2474" s="40" t="str">
        <f>IF(V2474&lt;&gt;"Y","",MAX(0,(1-R2474/'01_설정'!B5))*'01_설정'!B14+MAX(0,(1-S2474/'01_설정'!B6))*'01_설정'!B15+MAX(0,(1-T2474/'01_설정'!B7))*'01_설정'!B16+MAX(0,(1-U2474/'01_설정'!B8))*'01_설정'!B17+O2474*'01_설정'!B11+Q2474*'01_설정'!B12+P2474*'01_설정'!B13)</f>
        <v/>
      </c>
      <c r="X2474" s="38" t="str">
        <f>IF(W2474="","",1+COUNTIFS($W$4:$W$3003,"&gt;"&amp;W2474)+COUNTIFS($W$4:W2474,W2474)-1)</f>
        <v/>
      </c>
    </row>
    <row r="2475" spans="1:24" ht="16.5">
      <c r="A2475" s="38" t="str">
        <f>IF('04A_국토부원자료'!A2476="","",ROW()-3)</f>
        <v/>
      </c>
      <c r="B2475" s="39">
        <f>IFERROR('04A_국토부원자료'!B2476,"")</f>
        <v>0</v>
      </c>
      <c r="C2475" s="39" t="str">
        <f>IF(B2475="","",IF('04A_국토부원자료'!C2476&lt;&gt;"",'04A_국토부원자료'!C2476,TRIM('04A_국토부원자료'!D2476&amp;IF('04A_국토부원자료'!E2476&lt;&gt;"","-"&amp;'04A_국토부원자료'!E2476,""))))</f>
        <v/>
      </c>
      <c r="D2475" s="39">
        <f>IFERROR('04A_국토부원자료'!F2476,"")</f>
        <v>0</v>
      </c>
      <c r="E2475" s="40" t="str">
        <f>IFERROR(VALUE(SUBSTITUTE('04A_국토부원자료'!G2476,",","")),"")</f>
        <v/>
      </c>
      <c r="F2475" s="41" t="str">
        <f>IFERROR(IF(AND('04A_국토부원자료'!H2476&lt;&gt;"",'04A_국토부원자료'!I2476&lt;&gt;""),DATE(INT(VALUE(SUBSTITUTE('04A_국토부원자료'!H2476,",",""))/100),MOD(VALUE(SUBSTITUTE('04A_국토부원자료'!H2476,",","")),100),VALUE(SUBSTITUTE('04A_국토부원자료'!I2476,",",""))),""),"")</f>
        <v/>
      </c>
      <c r="G2475" s="42" t="str">
        <f>IFERROR(VALUE(SUBSTITUTE('04A_국토부원자료'!J2476,",","")),"")</f>
        <v/>
      </c>
      <c r="H2475" s="43" t="str">
        <f t="shared" si="76"/>
        <v/>
      </c>
      <c r="I2475" s="43" t="str">
        <f t="shared" si="77"/>
        <v/>
      </c>
      <c r="J2475" s="38" t="str">
        <f>IFERROR(VALUE(SUBSTITUTE('04A_국토부원자료'!K2476,",","")),"")</f>
        <v/>
      </c>
      <c r="K2475" s="38" t="str">
        <f>IFERROR(VALUE(SUBSTITUTE('04A_국토부원자료'!N2476,",","")),"")</f>
        <v/>
      </c>
      <c r="L2475" s="39">
        <f>IFERROR('04A_국토부원자료'!O2476,"")</f>
        <v>0</v>
      </c>
      <c r="M2475" s="39">
        <f>IFERROR('04A_국토부원자료'!Q2476,"")</f>
        <v>0</v>
      </c>
      <c r="N2475" s="38">
        <f>IF(B2475="","",IF('02_대상물건입력'!B5="",1,IF(ISNUMBER(SEARCH('02_대상물건입력'!B5,B2475)),1,0)))</f>
        <v>0</v>
      </c>
      <c r="O2475" s="38">
        <f>IF(B2475="","",IF('02_대상물건입력'!B6="",1,IF(ISNUMBER(SEARCH('02_대상물건입력'!B6,B2475)),1,0)))</f>
        <v>0</v>
      </c>
      <c r="P2475" s="38">
        <f>IF(L2475="","",IF('02_대상물건입력'!B15="",0,IF(ISNUMBER(SEARCH('02_대상물건입력'!B15,L2475)),1,0)))</f>
        <v>0</v>
      </c>
      <c r="Q2475" s="38">
        <f>IF(D2475="","",IF('02_대상물건입력'!B8="",0,IF(ISNUMBER(SEARCH('02_대상물건입력'!B8,D2475)),1,0)))</f>
        <v>0</v>
      </c>
      <c r="R2475" s="44" t="str">
        <f>IFERROR(ABS(E2475-'02_대상물건입력'!B11)/'02_대상물건입력'!B11,"")</f>
        <v/>
      </c>
      <c r="S2475" s="38" t="str">
        <f>IFERROR(ABS(J2475-'02_대상물건입력'!B10),"")</f>
        <v/>
      </c>
      <c r="T2475" s="38" t="str">
        <f>IFERROR(ABS('01_설정'!B4-F2475),"")</f>
        <v/>
      </c>
      <c r="U2475" s="38" t="str">
        <f>IFERROR(ABS(K2475-YEAR('02_대상물건입력'!B14)),"")</f>
        <v/>
      </c>
      <c r="V2475" s="38" t="str">
        <f>IF(B2475="","",IF(AND(E2475&gt;0,F2475&gt;0,H2475&gt;0,OR('04A_국토부원자료'!P2476="",'04A_국토부원자료'!P2476="-"),IF('01_설정'!B10=1,N2475=1,TRUE),R2475&lt;='01_설정'!B5,S2475&lt;='01_설정'!B6,T2475&lt;='01_설정'!B7,U2475&lt;='01_설정'!B8),"Y",""))</f>
        <v/>
      </c>
      <c r="W2475" s="40" t="str">
        <f>IF(V2475&lt;&gt;"Y","",MAX(0,(1-R2475/'01_설정'!B5))*'01_설정'!B14+MAX(0,(1-S2475/'01_설정'!B6))*'01_설정'!B15+MAX(0,(1-T2475/'01_설정'!B7))*'01_설정'!B16+MAX(0,(1-U2475/'01_설정'!B8))*'01_설정'!B17+O2475*'01_설정'!B11+Q2475*'01_설정'!B12+P2475*'01_설정'!B13)</f>
        <v/>
      </c>
      <c r="X2475" s="38" t="str">
        <f>IF(W2475="","",1+COUNTIFS($W$4:$W$3003,"&gt;"&amp;W2475)+COUNTIFS($W$4:W2475,W2475)-1)</f>
        <v/>
      </c>
    </row>
    <row r="2476" spans="1:24" ht="16.5">
      <c r="A2476" s="38" t="str">
        <f>IF('04A_국토부원자료'!A2477="","",ROW()-3)</f>
        <v/>
      </c>
      <c r="B2476" s="39">
        <f>IFERROR('04A_국토부원자료'!B2477,"")</f>
        <v>0</v>
      </c>
      <c r="C2476" s="39" t="str">
        <f>IF(B2476="","",IF('04A_국토부원자료'!C2477&lt;&gt;"",'04A_국토부원자료'!C2477,TRIM('04A_국토부원자료'!D2477&amp;IF('04A_국토부원자료'!E2477&lt;&gt;"","-"&amp;'04A_국토부원자료'!E2477,""))))</f>
        <v/>
      </c>
      <c r="D2476" s="39">
        <f>IFERROR('04A_국토부원자료'!F2477,"")</f>
        <v>0</v>
      </c>
      <c r="E2476" s="40" t="str">
        <f>IFERROR(VALUE(SUBSTITUTE('04A_국토부원자료'!G2477,",","")),"")</f>
        <v/>
      </c>
      <c r="F2476" s="41" t="str">
        <f>IFERROR(IF(AND('04A_국토부원자료'!H2477&lt;&gt;"",'04A_국토부원자료'!I2477&lt;&gt;""),DATE(INT(VALUE(SUBSTITUTE('04A_국토부원자료'!H2477,",",""))/100),MOD(VALUE(SUBSTITUTE('04A_국토부원자료'!H2477,",","")),100),VALUE(SUBSTITUTE('04A_국토부원자료'!I2477,",",""))),""),"")</f>
        <v/>
      </c>
      <c r="G2476" s="42" t="str">
        <f>IFERROR(VALUE(SUBSTITUTE('04A_국토부원자료'!J2477,",","")),"")</f>
        <v/>
      </c>
      <c r="H2476" s="43" t="str">
        <f t="shared" si="76"/>
        <v/>
      </c>
      <c r="I2476" s="43" t="str">
        <f t="shared" si="77"/>
        <v/>
      </c>
      <c r="J2476" s="38" t="str">
        <f>IFERROR(VALUE(SUBSTITUTE('04A_국토부원자료'!K2477,",","")),"")</f>
        <v/>
      </c>
      <c r="K2476" s="38" t="str">
        <f>IFERROR(VALUE(SUBSTITUTE('04A_국토부원자료'!N2477,",","")),"")</f>
        <v/>
      </c>
      <c r="L2476" s="39">
        <f>IFERROR('04A_국토부원자료'!O2477,"")</f>
        <v>0</v>
      </c>
      <c r="M2476" s="39">
        <f>IFERROR('04A_국토부원자료'!Q2477,"")</f>
        <v>0</v>
      </c>
      <c r="N2476" s="38">
        <f>IF(B2476="","",IF('02_대상물건입력'!B5="",1,IF(ISNUMBER(SEARCH('02_대상물건입력'!B5,B2476)),1,0)))</f>
        <v>0</v>
      </c>
      <c r="O2476" s="38">
        <f>IF(B2476="","",IF('02_대상물건입력'!B6="",1,IF(ISNUMBER(SEARCH('02_대상물건입력'!B6,B2476)),1,0)))</f>
        <v>0</v>
      </c>
      <c r="P2476" s="38">
        <f>IF(L2476="","",IF('02_대상물건입력'!B15="",0,IF(ISNUMBER(SEARCH('02_대상물건입력'!B15,L2476)),1,0)))</f>
        <v>0</v>
      </c>
      <c r="Q2476" s="38">
        <f>IF(D2476="","",IF('02_대상물건입력'!B8="",0,IF(ISNUMBER(SEARCH('02_대상물건입력'!B8,D2476)),1,0)))</f>
        <v>0</v>
      </c>
      <c r="R2476" s="44" t="str">
        <f>IFERROR(ABS(E2476-'02_대상물건입력'!B11)/'02_대상물건입력'!B11,"")</f>
        <v/>
      </c>
      <c r="S2476" s="38" t="str">
        <f>IFERROR(ABS(J2476-'02_대상물건입력'!B10),"")</f>
        <v/>
      </c>
      <c r="T2476" s="38" t="str">
        <f>IFERROR(ABS('01_설정'!B4-F2476),"")</f>
        <v/>
      </c>
      <c r="U2476" s="38" t="str">
        <f>IFERROR(ABS(K2476-YEAR('02_대상물건입력'!B14)),"")</f>
        <v/>
      </c>
      <c r="V2476" s="38" t="str">
        <f>IF(B2476="","",IF(AND(E2476&gt;0,F2476&gt;0,H2476&gt;0,OR('04A_국토부원자료'!P2477="",'04A_국토부원자료'!P2477="-"),IF('01_설정'!B10=1,N2476=1,TRUE),R2476&lt;='01_설정'!B5,S2476&lt;='01_설정'!B6,T2476&lt;='01_설정'!B7,U2476&lt;='01_설정'!B8),"Y",""))</f>
        <v/>
      </c>
      <c r="W2476" s="40" t="str">
        <f>IF(V2476&lt;&gt;"Y","",MAX(0,(1-R2476/'01_설정'!B5))*'01_설정'!B14+MAX(0,(1-S2476/'01_설정'!B6))*'01_설정'!B15+MAX(0,(1-T2476/'01_설정'!B7))*'01_설정'!B16+MAX(0,(1-U2476/'01_설정'!B8))*'01_설정'!B17+O2476*'01_설정'!B11+Q2476*'01_설정'!B12+P2476*'01_설정'!B13)</f>
        <v/>
      </c>
      <c r="X2476" s="38" t="str">
        <f>IF(W2476="","",1+COUNTIFS($W$4:$W$3003,"&gt;"&amp;W2476)+COUNTIFS($W$4:W2476,W2476)-1)</f>
        <v/>
      </c>
    </row>
    <row r="2477" spans="1:24" ht="16.5">
      <c r="A2477" s="38" t="str">
        <f>IF('04A_국토부원자료'!A2478="","",ROW()-3)</f>
        <v/>
      </c>
      <c r="B2477" s="39">
        <f>IFERROR('04A_국토부원자료'!B2478,"")</f>
        <v>0</v>
      </c>
      <c r="C2477" s="39" t="str">
        <f>IF(B2477="","",IF('04A_국토부원자료'!C2478&lt;&gt;"",'04A_국토부원자료'!C2478,TRIM('04A_국토부원자료'!D2478&amp;IF('04A_국토부원자료'!E2478&lt;&gt;"","-"&amp;'04A_국토부원자료'!E2478,""))))</f>
        <v/>
      </c>
      <c r="D2477" s="39">
        <f>IFERROR('04A_국토부원자료'!F2478,"")</f>
        <v>0</v>
      </c>
      <c r="E2477" s="40" t="str">
        <f>IFERROR(VALUE(SUBSTITUTE('04A_국토부원자료'!G2478,",","")),"")</f>
        <v/>
      </c>
      <c r="F2477" s="41" t="str">
        <f>IFERROR(IF(AND('04A_국토부원자료'!H2478&lt;&gt;"",'04A_국토부원자료'!I2478&lt;&gt;""),DATE(INT(VALUE(SUBSTITUTE('04A_국토부원자료'!H2478,",",""))/100),MOD(VALUE(SUBSTITUTE('04A_국토부원자료'!H2478,",","")),100),VALUE(SUBSTITUTE('04A_국토부원자료'!I2478,",",""))),""),"")</f>
        <v/>
      </c>
      <c r="G2477" s="42" t="str">
        <f>IFERROR(VALUE(SUBSTITUTE('04A_국토부원자료'!J2478,",","")),"")</f>
        <v/>
      </c>
      <c r="H2477" s="43" t="str">
        <f t="shared" si="76"/>
        <v/>
      </c>
      <c r="I2477" s="43" t="str">
        <f t="shared" si="77"/>
        <v/>
      </c>
      <c r="J2477" s="38" t="str">
        <f>IFERROR(VALUE(SUBSTITUTE('04A_국토부원자료'!K2478,",","")),"")</f>
        <v/>
      </c>
      <c r="K2477" s="38" t="str">
        <f>IFERROR(VALUE(SUBSTITUTE('04A_국토부원자료'!N2478,",","")),"")</f>
        <v/>
      </c>
      <c r="L2477" s="39">
        <f>IFERROR('04A_국토부원자료'!O2478,"")</f>
        <v>0</v>
      </c>
      <c r="M2477" s="39">
        <f>IFERROR('04A_국토부원자료'!Q2478,"")</f>
        <v>0</v>
      </c>
      <c r="N2477" s="38">
        <f>IF(B2477="","",IF('02_대상물건입력'!B5="",1,IF(ISNUMBER(SEARCH('02_대상물건입력'!B5,B2477)),1,0)))</f>
        <v>0</v>
      </c>
      <c r="O2477" s="38">
        <f>IF(B2477="","",IF('02_대상물건입력'!B6="",1,IF(ISNUMBER(SEARCH('02_대상물건입력'!B6,B2477)),1,0)))</f>
        <v>0</v>
      </c>
      <c r="P2477" s="38">
        <f>IF(L2477="","",IF('02_대상물건입력'!B15="",0,IF(ISNUMBER(SEARCH('02_대상물건입력'!B15,L2477)),1,0)))</f>
        <v>0</v>
      </c>
      <c r="Q2477" s="38">
        <f>IF(D2477="","",IF('02_대상물건입력'!B8="",0,IF(ISNUMBER(SEARCH('02_대상물건입력'!B8,D2477)),1,0)))</f>
        <v>0</v>
      </c>
      <c r="R2477" s="44" t="str">
        <f>IFERROR(ABS(E2477-'02_대상물건입력'!B11)/'02_대상물건입력'!B11,"")</f>
        <v/>
      </c>
      <c r="S2477" s="38" t="str">
        <f>IFERROR(ABS(J2477-'02_대상물건입력'!B10),"")</f>
        <v/>
      </c>
      <c r="T2477" s="38" t="str">
        <f>IFERROR(ABS('01_설정'!B4-F2477),"")</f>
        <v/>
      </c>
      <c r="U2477" s="38" t="str">
        <f>IFERROR(ABS(K2477-YEAR('02_대상물건입력'!B14)),"")</f>
        <v/>
      </c>
      <c r="V2477" s="38" t="str">
        <f>IF(B2477="","",IF(AND(E2477&gt;0,F2477&gt;0,H2477&gt;0,OR('04A_국토부원자료'!P2478="",'04A_국토부원자료'!P2478="-"),IF('01_설정'!B10=1,N2477=1,TRUE),R2477&lt;='01_설정'!B5,S2477&lt;='01_설정'!B6,T2477&lt;='01_설정'!B7,U2477&lt;='01_설정'!B8),"Y",""))</f>
        <v/>
      </c>
      <c r="W2477" s="40" t="str">
        <f>IF(V2477&lt;&gt;"Y","",MAX(0,(1-R2477/'01_설정'!B5))*'01_설정'!B14+MAX(0,(1-S2477/'01_설정'!B6))*'01_설정'!B15+MAX(0,(1-T2477/'01_설정'!B7))*'01_설정'!B16+MAX(0,(1-U2477/'01_설정'!B8))*'01_설정'!B17+O2477*'01_설정'!B11+Q2477*'01_설정'!B12+P2477*'01_설정'!B13)</f>
        <v/>
      </c>
      <c r="X2477" s="38" t="str">
        <f>IF(W2477="","",1+COUNTIFS($W$4:$W$3003,"&gt;"&amp;W2477)+COUNTIFS($W$4:W2477,W2477)-1)</f>
        <v/>
      </c>
    </row>
    <row r="2478" spans="1:24" ht="16.5">
      <c r="A2478" s="38" t="str">
        <f>IF('04A_국토부원자료'!A2479="","",ROW()-3)</f>
        <v/>
      </c>
      <c r="B2478" s="39">
        <f>IFERROR('04A_국토부원자료'!B2479,"")</f>
        <v>0</v>
      </c>
      <c r="C2478" s="39" t="str">
        <f>IF(B2478="","",IF('04A_국토부원자료'!C2479&lt;&gt;"",'04A_국토부원자료'!C2479,TRIM('04A_국토부원자료'!D2479&amp;IF('04A_국토부원자료'!E2479&lt;&gt;"","-"&amp;'04A_국토부원자료'!E2479,""))))</f>
        <v/>
      </c>
      <c r="D2478" s="39">
        <f>IFERROR('04A_국토부원자료'!F2479,"")</f>
        <v>0</v>
      </c>
      <c r="E2478" s="40" t="str">
        <f>IFERROR(VALUE(SUBSTITUTE('04A_국토부원자료'!G2479,",","")),"")</f>
        <v/>
      </c>
      <c r="F2478" s="41" t="str">
        <f>IFERROR(IF(AND('04A_국토부원자료'!H2479&lt;&gt;"",'04A_국토부원자료'!I2479&lt;&gt;""),DATE(INT(VALUE(SUBSTITUTE('04A_국토부원자료'!H2479,",",""))/100),MOD(VALUE(SUBSTITUTE('04A_국토부원자료'!H2479,",","")),100),VALUE(SUBSTITUTE('04A_국토부원자료'!I2479,",",""))),""),"")</f>
        <v/>
      </c>
      <c r="G2478" s="42" t="str">
        <f>IFERROR(VALUE(SUBSTITUTE('04A_국토부원자료'!J2479,",","")),"")</f>
        <v/>
      </c>
      <c r="H2478" s="43" t="str">
        <f t="shared" si="76"/>
        <v/>
      </c>
      <c r="I2478" s="43" t="str">
        <f t="shared" si="77"/>
        <v/>
      </c>
      <c r="J2478" s="38" t="str">
        <f>IFERROR(VALUE(SUBSTITUTE('04A_국토부원자료'!K2479,",","")),"")</f>
        <v/>
      </c>
      <c r="K2478" s="38" t="str">
        <f>IFERROR(VALUE(SUBSTITUTE('04A_국토부원자료'!N2479,",","")),"")</f>
        <v/>
      </c>
      <c r="L2478" s="39">
        <f>IFERROR('04A_국토부원자료'!O2479,"")</f>
        <v>0</v>
      </c>
      <c r="M2478" s="39">
        <f>IFERROR('04A_국토부원자료'!Q2479,"")</f>
        <v>0</v>
      </c>
      <c r="N2478" s="38">
        <f>IF(B2478="","",IF('02_대상물건입력'!B5="",1,IF(ISNUMBER(SEARCH('02_대상물건입력'!B5,B2478)),1,0)))</f>
        <v>0</v>
      </c>
      <c r="O2478" s="38">
        <f>IF(B2478="","",IF('02_대상물건입력'!B6="",1,IF(ISNUMBER(SEARCH('02_대상물건입력'!B6,B2478)),1,0)))</f>
        <v>0</v>
      </c>
      <c r="P2478" s="38">
        <f>IF(L2478="","",IF('02_대상물건입력'!B15="",0,IF(ISNUMBER(SEARCH('02_대상물건입력'!B15,L2478)),1,0)))</f>
        <v>0</v>
      </c>
      <c r="Q2478" s="38">
        <f>IF(D2478="","",IF('02_대상물건입력'!B8="",0,IF(ISNUMBER(SEARCH('02_대상물건입력'!B8,D2478)),1,0)))</f>
        <v>0</v>
      </c>
      <c r="R2478" s="44" t="str">
        <f>IFERROR(ABS(E2478-'02_대상물건입력'!B11)/'02_대상물건입력'!B11,"")</f>
        <v/>
      </c>
      <c r="S2478" s="38" t="str">
        <f>IFERROR(ABS(J2478-'02_대상물건입력'!B10),"")</f>
        <v/>
      </c>
      <c r="T2478" s="38" t="str">
        <f>IFERROR(ABS('01_설정'!B4-F2478),"")</f>
        <v/>
      </c>
      <c r="U2478" s="38" t="str">
        <f>IFERROR(ABS(K2478-YEAR('02_대상물건입력'!B14)),"")</f>
        <v/>
      </c>
      <c r="V2478" s="38" t="str">
        <f>IF(B2478="","",IF(AND(E2478&gt;0,F2478&gt;0,H2478&gt;0,OR('04A_국토부원자료'!P2479="",'04A_국토부원자료'!P2479="-"),IF('01_설정'!B10=1,N2478=1,TRUE),R2478&lt;='01_설정'!B5,S2478&lt;='01_설정'!B6,T2478&lt;='01_설정'!B7,U2478&lt;='01_설정'!B8),"Y",""))</f>
        <v/>
      </c>
      <c r="W2478" s="40" t="str">
        <f>IF(V2478&lt;&gt;"Y","",MAX(0,(1-R2478/'01_설정'!B5))*'01_설정'!B14+MAX(0,(1-S2478/'01_설정'!B6))*'01_설정'!B15+MAX(0,(1-T2478/'01_설정'!B7))*'01_설정'!B16+MAX(0,(1-U2478/'01_설정'!B8))*'01_설정'!B17+O2478*'01_설정'!B11+Q2478*'01_설정'!B12+P2478*'01_설정'!B13)</f>
        <v/>
      </c>
      <c r="X2478" s="38" t="str">
        <f>IF(W2478="","",1+COUNTIFS($W$4:$W$3003,"&gt;"&amp;W2478)+COUNTIFS($W$4:W2478,W2478)-1)</f>
        <v/>
      </c>
    </row>
    <row r="2479" spans="1:24" ht="16.5">
      <c r="A2479" s="38" t="str">
        <f>IF('04A_국토부원자료'!A2480="","",ROW()-3)</f>
        <v/>
      </c>
      <c r="B2479" s="39">
        <f>IFERROR('04A_국토부원자료'!B2480,"")</f>
        <v>0</v>
      </c>
      <c r="C2479" s="39" t="str">
        <f>IF(B2479="","",IF('04A_국토부원자료'!C2480&lt;&gt;"",'04A_국토부원자료'!C2480,TRIM('04A_국토부원자료'!D2480&amp;IF('04A_국토부원자료'!E2480&lt;&gt;"","-"&amp;'04A_국토부원자료'!E2480,""))))</f>
        <v/>
      </c>
      <c r="D2479" s="39">
        <f>IFERROR('04A_국토부원자료'!F2480,"")</f>
        <v>0</v>
      </c>
      <c r="E2479" s="40" t="str">
        <f>IFERROR(VALUE(SUBSTITUTE('04A_국토부원자료'!G2480,",","")),"")</f>
        <v/>
      </c>
      <c r="F2479" s="41" t="str">
        <f>IFERROR(IF(AND('04A_국토부원자료'!H2480&lt;&gt;"",'04A_국토부원자료'!I2480&lt;&gt;""),DATE(INT(VALUE(SUBSTITUTE('04A_국토부원자료'!H2480,",",""))/100),MOD(VALUE(SUBSTITUTE('04A_국토부원자료'!H2480,",","")),100),VALUE(SUBSTITUTE('04A_국토부원자료'!I2480,",",""))),""),"")</f>
        <v/>
      </c>
      <c r="G2479" s="42" t="str">
        <f>IFERROR(VALUE(SUBSTITUTE('04A_국토부원자료'!J2480,",","")),"")</f>
        <v/>
      </c>
      <c r="H2479" s="43" t="str">
        <f t="shared" si="76"/>
        <v/>
      </c>
      <c r="I2479" s="43" t="str">
        <f t="shared" si="77"/>
        <v/>
      </c>
      <c r="J2479" s="38" t="str">
        <f>IFERROR(VALUE(SUBSTITUTE('04A_국토부원자료'!K2480,",","")),"")</f>
        <v/>
      </c>
      <c r="K2479" s="38" t="str">
        <f>IFERROR(VALUE(SUBSTITUTE('04A_국토부원자료'!N2480,",","")),"")</f>
        <v/>
      </c>
      <c r="L2479" s="39">
        <f>IFERROR('04A_국토부원자료'!O2480,"")</f>
        <v>0</v>
      </c>
      <c r="M2479" s="39">
        <f>IFERROR('04A_국토부원자료'!Q2480,"")</f>
        <v>0</v>
      </c>
      <c r="N2479" s="38">
        <f>IF(B2479="","",IF('02_대상물건입력'!B5="",1,IF(ISNUMBER(SEARCH('02_대상물건입력'!B5,B2479)),1,0)))</f>
        <v>0</v>
      </c>
      <c r="O2479" s="38">
        <f>IF(B2479="","",IF('02_대상물건입력'!B6="",1,IF(ISNUMBER(SEARCH('02_대상물건입력'!B6,B2479)),1,0)))</f>
        <v>0</v>
      </c>
      <c r="P2479" s="38">
        <f>IF(L2479="","",IF('02_대상물건입력'!B15="",0,IF(ISNUMBER(SEARCH('02_대상물건입력'!B15,L2479)),1,0)))</f>
        <v>0</v>
      </c>
      <c r="Q2479" s="38">
        <f>IF(D2479="","",IF('02_대상물건입력'!B8="",0,IF(ISNUMBER(SEARCH('02_대상물건입력'!B8,D2479)),1,0)))</f>
        <v>0</v>
      </c>
      <c r="R2479" s="44" t="str">
        <f>IFERROR(ABS(E2479-'02_대상물건입력'!B11)/'02_대상물건입력'!B11,"")</f>
        <v/>
      </c>
      <c r="S2479" s="38" t="str">
        <f>IFERROR(ABS(J2479-'02_대상물건입력'!B10),"")</f>
        <v/>
      </c>
      <c r="T2479" s="38" t="str">
        <f>IFERROR(ABS('01_설정'!B4-F2479),"")</f>
        <v/>
      </c>
      <c r="U2479" s="38" t="str">
        <f>IFERROR(ABS(K2479-YEAR('02_대상물건입력'!B14)),"")</f>
        <v/>
      </c>
      <c r="V2479" s="38" t="str">
        <f>IF(B2479="","",IF(AND(E2479&gt;0,F2479&gt;0,H2479&gt;0,OR('04A_국토부원자료'!P2480="",'04A_국토부원자료'!P2480="-"),IF('01_설정'!B10=1,N2479=1,TRUE),R2479&lt;='01_설정'!B5,S2479&lt;='01_설정'!B6,T2479&lt;='01_설정'!B7,U2479&lt;='01_설정'!B8),"Y",""))</f>
        <v/>
      </c>
      <c r="W2479" s="40" t="str">
        <f>IF(V2479&lt;&gt;"Y","",MAX(0,(1-R2479/'01_설정'!B5))*'01_설정'!B14+MAX(0,(1-S2479/'01_설정'!B6))*'01_설정'!B15+MAX(0,(1-T2479/'01_설정'!B7))*'01_설정'!B16+MAX(0,(1-U2479/'01_설정'!B8))*'01_설정'!B17+O2479*'01_설정'!B11+Q2479*'01_설정'!B12+P2479*'01_설정'!B13)</f>
        <v/>
      </c>
      <c r="X2479" s="38" t="str">
        <f>IF(W2479="","",1+COUNTIFS($W$4:$W$3003,"&gt;"&amp;W2479)+COUNTIFS($W$4:W2479,W2479)-1)</f>
        <v/>
      </c>
    </row>
    <row r="2480" spans="1:24" ht="16.5">
      <c r="A2480" s="38" t="str">
        <f>IF('04A_국토부원자료'!A2481="","",ROW()-3)</f>
        <v/>
      </c>
      <c r="B2480" s="39">
        <f>IFERROR('04A_국토부원자료'!B2481,"")</f>
        <v>0</v>
      </c>
      <c r="C2480" s="39" t="str">
        <f>IF(B2480="","",IF('04A_국토부원자료'!C2481&lt;&gt;"",'04A_국토부원자료'!C2481,TRIM('04A_국토부원자료'!D2481&amp;IF('04A_국토부원자료'!E2481&lt;&gt;"","-"&amp;'04A_국토부원자료'!E2481,""))))</f>
        <v/>
      </c>
      <c r="D2480" s="39">
        <f>IFERROR('04A_국토부원자료'!F2481,"")</f>
        <v>0</v>
      </c>
      <c r="E2480" s="40" t="str">
        <f>IFERROR(VALUE(SUBSTITUTE('04A_국토부원자료'!G2481,",","")),"")</f>
        <v/>
      </c>
      <c r="F2480" s="41" t="str">
        <f>IFERROR(IF(AND('04A_국토부원자료'!H2481&lt;&gt;"",'04A_국토부원자료'!I2481&lt;&gt;""),DATE(INT(VALUE(SUBSTITUTE('04A_국토부원자료'!H2481,",",""))/100),MOD(VALUE(SUBSTITUTE('04A_국토부원자료'!H2481,",","")),100),VALUE(SUBSTITUTE('04A_국토부원자료'!I2481,",",""))),""),"")</f>
        <v/>
      </c>
      <c r="G2480" s="42" t="str">
        <f>IFERROR(VALUE(SUBSTITUTE('04A_국토부원자료'!J2481,",","")),"")</f>
        <v/>
      </c>
      <c r="H2480" s="43" t="str">
        <f t="shared" si="76"/>
        <v/>
      </c>
      <c r="I2480" s="43" t="str">
        <f t="shared" si="77"/>
        <v/>
      </c>
      <c r="J2480" s="38" t="str">
        <f>IFERROR(VALUE(SUBSTITUTE('04A_국토부원자료'!K2481,",","")),"")</f>
        <v/>
      </c>
      <c r="K2480" s="38" t="str">
        <f>IFERROR(VALUE(SUBSTITUTE('04A_국토부원자료'!N2481,",","")),"")</f>
        <v/>
      </c>
      <c r="L2480" s="39">
        <f>IFERROR('04A_국토부원자료'!O2481,"")</f>
        <v>0</v>
      </c>
      <c r="M2480" s="39">
        <f>IFERROR('04A_국토부원자료'!Q2481,"")</f>
        <v>0</v>
      </c>
      <c r="N2480" s="38">
        <f>IF(B2480="","",IF('02_대상물건입력'!B5="",1,IF(ISNUMBER(SEARCH('02_대상물건입력'!B5,B2480)),1,0)))</f>
        <v>0</v>
      </c>
      <c r="O2480" s="38">
        <f>IF(B2480="","",IF('02_대상물건입력'!B6="",1,IF(ISNUMBER(SEARCH('02_대상물건입력'!B6,B2480)),1,0)))</f>
        <v>0</v>
      </c>
      <c r="P2480" s="38">
        <f>IF(L2480="","",IF('02_대상물건입력'!B15="",0,IF(ISNUMBER(SEARCH('02_대상물건입력'!B15,L2480)),1,0)))</f>
        <v>0</v>
      </c>
      <c r="Q2480" s="38">
        <f>IF(D2480="","",IF('02_대상물건입력'!B8="",0,IF(ISNUMBER(SEARCH('02_대상물건입력'!B8,D2480)),1,0)))</f>
        <v>0</v>
      </c>
      <c r="R2480" s="44" t="str">
        <f>IFERROR(ABS(E2480-'02_대상물건입력'!B11)/'02_대상물건입력'!B11,"")</f>
        <v/>
      </c>
      <c r="S2480" s="38" t="str">
        <f>IFERROR(ABS(J2480-'02_대상물건입력'!B10),"")</f>
        <v/>
      </c>
      <c r="T2480" s="38" t="str">
        <f>IFERROR(ABS('01_설정'!B4-F2480),"")</f>
        <v/>
      </c>
      <c r="U2480" s="38" t="str">
        <f>IFERROR(ABS(K2480-YEAR('02_대상물건입력'!B14)),"")</f>
        <v/>
      </c>
      <c r="V2480" s="38" t="str">
        <f>IF(B2480="","",IF(AND(E2480&gt;0,F2480&gt;0,H2480&gt;0,OR('04A_국토부원자료'!P2481="",'04A_국토부원자료'!P2481="-"),IF('01_설정'!B10=1,N2480=1,TRUE),R2480&lt;='01_설정'!B5,S2480&lt;='01_설정'!B6,T2480&lt;='01_설정'!B7,U2480&lt;='01_설정'!B8),"Y",""))</f>
        <v/>
      </c>
      <c r="W2480" s="40" t="str">
        <f>IF(V2480&lt;&gt;"Y","",MAX(0,(1-R2480/'01_설정'!B5))*'01_설정'!B14+MAX(0,(1-S2480/'01_설정'!B6))*'01_설정'!B15+MAX(0,(1-T2480/'01_설정'!B7))*'01_설정'!B16+MAX(0,(1-U2480/'01_설정'!B8))*'01_설정'!B17+O2480*'01_설정'!B11+Q2480*'01_설정'!B12+P2480*'01_설정'!B13)</f>
        <v/>
      </c>
      <c r="X2480" s="38" t="str">
        <f>IF(W2480="","",1+COUNTIFS($W$4:$W$3003,"&gt;"&amp;W2480)+COUNTIFS($W$4:W2480,W2480)-1)</f>
        <v/>
      </c>
    </row>
    <row r="2481" spans="1:24" ht="16.5">
      <c r="A2481" s="38" t="str">
        <f>IF('04A_국토부원자료'!A2482="","",ROW()-3)</f>
        <v/>
      </c>
      <c r="B2481" s="39">
        <f>IFERROR('04A_국토부원자료'!B2482,"")</f>
        <v>0</v>
      </c>
      <c r="C2481" s="39" t="str">
        <f>IF(B2481="","",IF('04A_국토부원자료'!C2482&lt;&gt;"",'04A_국토부원자료'!C2482,TRIM('04A_국토부원자료'!D2482&amp;IF('04A_국토부원자료'!E2482&lt;&gt;"","-"&amp;'04A_국토부원자료'!E2482,""))))</f>
        <v/>
      </c>
      <c r="D2481" s="39">
        <f>IFERROR('04A_국토부원자료'!F2482,"")</f>
        <v>0</v>
      </c>
      <c r="E2481" s="40" t="str">
        <f>IFERROR(VALUE(SUBSTITUTE('04A_국토부원자료'!G2482,",","")),"")</f>
        <v/>
      </c>
      <c r="F2481" s="41" t="str">
        <f>IFERROR(IF(AND('04A_국토부원자료'!H2482&lt;&gt;"",'04A_국토부원자료'!I2482&lt;&gt;""),DATE(INT(VALUE(SUBSTITUTE('04A_국토부원자료'!H2482,",",""))/100),MOD(VALUE(SUBSTITUTE('04A_국토부원자료'!H2482,",","")),100),VALUE(SUBSTITUTE('04A_국토부원자료'!I2482,",",""))),""),"")</f>
        <v/>
      </c>
      <c r="G2481" s="42" t="str">
        <f>IFERROR(VALUE(SUBSTITUTE('04A_국토부원자료'!J2482,",","")),"")</f>
        <v/>
      </c>
      <c r="H2481" s="43" t="str">
        <f t="shared" si="76"/>
        <v/>
      </c>
      <c r="I2481" s="43" t="str">
        <f t="shared" si="77"/>
        <v/>
      </c>
      <c r="J2481" s="38" t="str">
        <f>IFERROR(VALUE(SUBSTITUTE('04A_국토부원자료'!K2482,",","")),"")</f>
        <v/>
      </c>
      <c r="K2481" s="38" t="str">
        <f>IFERROR(VALUE(SUBSTITUTE('04A_국토부원자료'!N2482,",","")),"")</f>
        <v/>
      </c>
      <c r="L2481" s="39">
        <f>IFERROR('04A_국토부원자료'!O2482,"")</f>
        <v>0</v>
      </c>
      <c r="M2481" s="39">
        <f>IFERROR('04A_국토부원자료'!Q2482,"")</f>
        <v>0</v>
      </c>
      <c r="N2481" s="38">
        <f>IF(B2481="","",IF('02_대상물건입력'!B5="",1,IF(ISNUMBER(SEARCH('02_대상물건입력'!B5,B2481)),1,0)))</f>
        <v>0</v>
      </c>
      <c r="O2481" s="38">
        <f>IF(B2481="","",IF('02_대상물건입력'!B6="",1,IF(ISNUMBER(SEARCH('02_대상물건입력'!B6,B2481)),1,0)))</f>
        <v>0</v>
      </c>
      <c r="P2481" s="38">
        <f>IF(L2481="","",IF('02_대상물건입력'!B15="",0,IF(ISNUMBER(SEARCH('02_대상물건입력'!B15,L2481)),1,0)))</f>
        <v>0</v>
      </c>
      <c r="Q2481" s="38">
        <f>IF(D2481="","",IF('02_대상물건입력'!B8="",0,IF(ISNUMBER(SEARCH('02_대상물건입력'!B8,D2481)),1,0)))</f>
        <v>0</v>
      </c>
      <c r="R2481" s="44" t="str">
        <f>IFERROR(ABS(E2481-'02_대상물건입력'!B11)/'02_대상물건입력'!B11,"")</f>
        <v/>
      </c>
      <c r="S2481" s="38" t="str">
        <f>IFERROR(ABS(J2481-'02_대상물건입력'!B10),"")</f>
        <v/>
      </c>
      <c r="T2481" s="38" t="str">
        <f>IFERROR(ABS('01_설정'!B4-F2481),"")</f>
        <v/>
      </c>
      <c r="U2481" s="38" t="str">
        <f>IFERROR(ABS(K2481-YEAR('02_대상물건입력'!B14)),"")</f>
        <v/>
      </c>
      <c r="V2481" s="38" t="str">
        <f>IF(B2481="","",IF(AND(E2481&gt;0,F2481&gt;0,H2481&gt;0,OR('04A_국토부원자료'!P2482="",'04A_국토부원자료'!P2482="-"),IF('01_설정'!B10=1,N2481=1,TRUE),R2481&lt;='01_설정'!B5,S2481&lt;='01_설정'!B6,T2481&lt;='01_설정'!B7,U2481&lt;='01_설정'!B8),"Y",""))</f>
        <v/>
      </c>
      <c r="W2481" s="40" t="str">
        <f>IF(V2481&lt;&gt;"Y","",MAX(0,(1-R2481/'01_설정'!B5))*'01_설정'!B14+MAX(0,(1-S2481/'01_설정'!B6))*'01_설정'!B15+MAX(0,(1-T2481/'01_설정'!B7))*'01_설정'!B16+MAX(0,(1-U2481/'01_설정'!B8))*'01_설정'!B17+O2481*'01_설정'!B11+Q2481*'01_설정'!B12+P2481*'01_설정'!B13)</f>
        <v/>
      </c>
      <c r="X2481" s="38" t="str">
        <f>IF(W2481="","",1+COUNTIFS($W$4:$W$3003,"&gt;"&amp;W2481)+COUNTIFS($W$4:W2481,W2481)-1)</f>
        <v/>
      </c>
    </row>
    <row r="2482" spans="1:24" ht="16.5">
      <c r="A2482" s="38" t="str">
        <f>IF('04A_국토부원자료'!A2483="","",ROW()-3)</f>
        <v/>
      </c>
      <c r="B2482" s="39">
        <f>IFERROR('04A_국토부원자료'!B2483,"")</f>
        <v>0</v>
      </c>
      <c r="C2482" s="39" t="str">
        <f>IF(B2482="","",IF('04A_국토부원자료'!C2483&lt;&gt;"",'04A_국토부원자료'!C2483,TRIM('04A_국토부원자료'!D2483&amp;IF('04A_국토부원자료'!E2483&lt;&gt;"","-"&amp;'04A_국토부원자료'!E2483,""))))</f>
        <v/>
      </c>
      <c r="D2482" s="39">
        <f>IFERROR('04A_국토부원자료'!F2483,"")</f>
        <v>0</v>
      </c>
      <c r="E2482" s="40" t="str">
        <f>IFERROR(VALUE(SUBSTITUTE('04A_국토부원자료'!G2483,",","")),"")</f>
        <v/>
      </c>
      <c r="F2482" s="41" t="str">
        <f>IFERROR(IF(AND('04A_국토부원자료'!H2483&lt;&gt;"",'04A_국토부원자료'!I2483&lt;&gt;""),DATE(INT(VALUE(SUBSTITUTE('04A_국토부원자료'!H2483,",",""))/100),MOD(VALUE(SUBSTITUTE('04A_국토부원자료'!H2483,",","")),100),VALUE(SUBSTITUTE('04A_국토부원자료'!I2483,",",""))),""),"")</f>
        <v/>
      </c>
      <c r="G2482" s="42" t="str">
        <f>IFERROR(VALUE(SUBSTITUTE('04A_국토부원자료'!J2483,",","")),"")</f>
        <v/>
      </c>
      <c r="H2482" s="43" t="str">
        <f t="shared" si="76"/>
        <v/>
      </c>
      <c r="I2482" s="43" t="str">
        <f t="shared" si="77"/>
        <v/>
      </c>
      <c r="J2482" s="38" t="str">
        <f>IFERROR(VALUE(SUBSTITUTE('04A_국토부원자료'!K2483,",","")),"")</f>
        <v/>
      </c>
      <c r="K2482" s="38" t="str">
        <f>IFERROR(VALUE(SUBSTITUTE('04A_국토부원자료'!N2483,",","")),"")</f>
        <v/>
      </c>
      <c r="L2482" s="39">
        <f>IFERROR('04A_국토부원자료'!O2483,"")</f>
        <v>0</v>
      </c>
      <c r="M2482" s="39">
        <f>IFERROR('04A_국토부원자료'!Q2483,"")</f>
        <v>0</v>
      </c>
      <c r="N2482" s="38">
        <f>IF(B2482="","",IF('02_대상물건입력'!B5="",1,IF(ISNUMBER(SEARCH('02_대상물건입력'!B5,B2482)),1,0)))</f>
        <v>0</v>
      </c>
      <c r="O2482" s="38">
        <f>IF(B2482="","",IF('02_대상물건입력'!B6="",1,IF(ISNUMBER(SEARCH('02_대상물건입력'!B6,B2482)),1,0)))</f>
        <v>0</v>
      </c>
      <c r="P2482" s="38">
        <f>IF(L2482="","",IF('02_대상물건입력'!B15="",0,IF(ISNUMBER(SEARCH('02_대상물건입력'!B15,L2482)),1,0)))</f>
        <v>0</v>
      </c>
      <c r="Q2482" s="38">
        <f>IF(D2482="","",IF('02_대상물건입력'!B8="",0,IF(ISNUMBER(SEARCH('02_대상물건입력'!B8,D2482)),1,0)))</f>
        <v>0</v>
      </c>
      <c r="R2482" s="44" t="str">
        <f>IFERROR(ABS(E2482-'02_대상물건입력'!B11)/'02_대상물건입력'!B11,"")</f>
        <v/>
      </c>
      <c r="S2482" s="38" t="str">
        <f>IFERROR(ABS(J2482-'02_대상물건입력'!B10),"")</f>
        <v/>
      </c>
      <c r="T2482" s="38" t="str">
        <f>IFERROR(ABS('01_설정'!B4-F2482),"")</f>
        <v/>
      </c>
      <c r="U2482" s="38" t="str">
        <f>IFERROR(ABS(K2482-YEAR('02_대상물건입력'!B14)),"")</f>
        <v/>
      </c>
      <c r="V2482" s="38" t="str">
        <f>IF(B2482="","",IF(AND(E2482&gt;0,F2482&gt;0,H2482&gt;0,OR('04A_국토부원자료'!P2483="",'04A_국토부원자료'!P2483="-"),IF('01_설정'!B10=1,N2482=1,TRUE),R2482&lt;='01_설정'!B5,S2482&lt;='01_설정'!B6,T2482&lt;='01_설정'!B7,U2482&lt;='01_설정'!B8),"Y",""))</f>
        <v/>
      </c>
      <c r="W2482" s="40" t="str">
        <f>IF(V2482&lt;&gt;"Y","",MAX(0,(1-R2482/'01_설정'!B5))*'01_설정'!B14+MAX(0,(1-S2482/'01_설정'!B6))*'01_설정'!B15+MAX(0,(1-T2482/'01_설정'!B7))*'01_설정'!B16+MAX(0,(1-U2482/'01_설정'!B8))*'01_설정'!B17+O2482*'01_설정'!B11+Q2482*'01_설정'!B12+P2482*'01_설정'!B13)</f>
        <v/>
      </c>
      <c r="X2482" s="38" t="str">
        <f>IF(W2482="","",1+COUNTIFS($W$4:$W$3003,"&gt;"&amp;W2482)+COUNTIFS($W$4:W2482,W2482)-1)</f>
        <v/>
      </c>
    </row>
    <row r="2483" spans="1:24" ht="16.5">
      <c r="A2483" s="38" t="str">
        <f>IF('04A_국토부원자료'!A2484="","",ROW()-3)</f>
        <v/>
      </c>
      <c r="B2483" s="39">
        <f>IFERROR('04A_국토부원자료'!B2484,"")</f>
        <v>0</v>
      </c>
      <c r="C2483" s="39" t="str">
        <f>IF(B2483="","",IF('04A_국토부원자료'!C2484&lt;&gt;"",'04A_국토부원자료'!C2484,TRIM('04A_국토부원자료'!D2484&amp;IF('04A_국토부원자료'!E2484&lt;&gt;"","-"&amp;'04A_국토부원자료'!E2484,""))))</f>
        <v/>
      </c>
      <c r="D2483" s="39">
        <f>IFERROR('04A_국토부원자료'!F2484,"")</f>
        <v>0</v>
      </c>
      <c r="E2483" s="40" t="str">
        <f>IFERROR(VALUE(SUBSTITUTE('04A_국토부원자료'!G2484,",","")),"")</f>
        <v/>
      </c>
      <c r="F2483" s="41" t="str">
        <f>IFERROR(IF(AND('04A_국토부원자료'!H2484&lt;&gt;"",'04A_국토부원자료'!I2484&lt;&gt;""),DATE(INT(VALUE(SUBSTITUTE('04A_국토부원자료'!H2484,",",""))/100),MOD(VALUE(SUBSTITUTE('04A_국토부원자료'!H2484,",","")),100),VALUE(SUBSTITUTE('04A_국토부원자료'!I2484,",",""))),""),"")</f>
        <v/>
      </c>
      <c r="G2483" s="42" t="str">
        <f>IFERROR(VALUE(SUBSTITUTE('04A_국토부원자료'!J2484,",","")),"")</f>
        <v/>
      </c>
      <c r="H2483" s="43" t="str">
        <f t="shared" si="76"/>
        <v/>
      </c>
      <c r="I2483" s="43" t="str">
        <f t="shared" si="77"/>
        <v/>
      </c>
      <c r="J2483" s="38" t="str">
        <f>IFERROR(VALUE(SUBSTITUTE('04A_국토부원자료'!K2484,",","")),"")</f>
        <v/>
      </c>
      <c r="K2483" s="38" t="str">
        <f>IFERROR(VALUE(SUBSTITUTE('04A_국토부원자료'!N2484,",","")),"")</f>
        <v/>
      </c>
      <c r="L2483" s="39">
        <f>IFERROR('04A_국토부원자료'!O2484,"")</f>
        <v>0</v>
      </c>
      <c r="M2483" s="39">
        <f>IFERROR('04A_국토부원자료'!Q2484,"")</f>
        <v>0</v>
      </c>
      <c r="N2483" s="38">
        <f>IF(B2483="","",IF('02_대상물건입력'!B5="",1,IF(ISNUMBER(SEARCH('02_대상물건입력'!B5,B2483)),1,0)))</f>
        <v>0</v>
      </c>
      <c r="O2483" s="38">
        <f>IF(B2483="","",IF('02_대상물건입력'!B6="",1,IF(ISNUMBER(SEARCH('02_대상물건입력'!B6,B2483)),1,0)))</f>
        <v>0</v>
      </c>
      <c r="P2483" s="38">
        <f>IF(L2483="","",IF('02_대상물건입력'!B15="",0,IF(ISNUMBER(SEARCH('02_대상물건입력'!B15,L2483)),1,0)))</f>
        <v>0</v>
      </c>
      <c r="Q2483" s="38">
        <f>IF(D2483="","",IF('02_대상물건입력'!B8="",0,IF(ISNUMBER(SEARCH('02_대상물건입력'!B8,D2483)),1,0)))</f>
        <v>0</v>
      </c>
      <c r="R2483" s="44" t="str">
        <f>IFERROR(ABS(E2483-'02_대상물건입력'!B11)/'02_대상물건입력'!B11,"")</f>
        <v/>
      </c>
      <c r="S2483" s="38" t="str">
        <f>IFERROR(ABS(J2483-'02_대상물건입력'!B10),"")</f>
        <v/>
      </c>
      <c r="T2483" s="38" t="str">
        <f>IFERROR(ABS('01_설정'!B4-F2483),"")</f>
        <v/>
      </c>
      <c r="U2483" s="38" t="str">
        <f>IFERROR(ABS(K2483-YEAR('02_대상물건입력'!B14)),"")</f>
        <v/>
      </c>
      <c r="V2483" s="38" t="str">
        <f>IF(B2483="","",IF(AND(E2483&gt;0,F2483&gt;0,H2483&gt;0,OR('04A_국토부원자료'!P2484="",'04A_국토부원자료'!P2484="-"),IF('01_설정'!B10=1,N2483=1,TRUE),R2483&lt;='01_설정'!B5,S2483&lt;='01_설정'!B6,T2483&lt;='01_설정'!B7,U2483&lt;='01_설정'!B8),"Y",""))</f>
        <v/>
      </c>
      <c r="W2483" s="40" t="str">
        <f>IF(V2483&lt;&gt;"Y","",MAX(0,(1-R2483/'01_설정'!B5))*'01_설정'!B14+MAX(0,(1-S2483/'01_설정'!B6))*'01_설정'!B15+MAX(0,(1-T2483/'01_설정'!B7))*'01_설정'!B16+MAX(0,(1-U2483/'01_설정'!B8))*'01_설정'!B17+O2483*'01_설정'!B11+Q2483*'01_설정'!B12+P2483*'01_설정'!B13)</f>
        <v/>
      </c>
      <c r="X2483" s="38" t="str">
        <f>IF(W2483="","",1+COUNTIFS($W$4:$W$3003,"&gt;"&amp;W2483)+COUNTIFS($W$4:W2483,W2483)-1)</f>
        <v/>
      </c>
    </row>
    <row r="2484" spans="1:24" ht="16.5">
      <c r="A2484" s="38" t="str">
        <f>IF('04A_국토부원자료'!A2485="","",ROW()-3)</f>
        <v/>
      </c>
      <c r="B2484" s="39">
        <f>IFERROR('04A_국토부원자료'!B2485,"")</f>
        <v>0</v>
      </c>
      <c r="C2484" s="39" t="str">
        <f>IF(B2484="","",IF('04A_국토부원자료'!C2485&lt;&gt;"",'04A_국토부원자료'!C2485,TRIM('04A_국토부원자료'!D2485&amp;IF('04A_국토부원자료'!E2485&lt;&gt;"","-"&amp;'04A_국토부원자료'!E2485,""))))</f>
        <v/>
      </c>
      <c r="D2484" s="39">
        <f>IFERROR('04A_국토부원자료'!F2485,"")</f>
        <v>0</v>
      </c>
      <c r="E2484" s="40" t="str">
        <f>IFERROR(VALUE(SUBSTITUTE('04A_국토부원자료'!G2485,",","")),"")</f>
        <v/>
      </c>
      <c r="F2484" s="41" t="str">
        <f>IFERROR(IF(AND('04A_국토부원자료'!H2485&lt;&gt;"",'04A_국토부원자료'!I2485&lt;&gt;""),DATE(INT(VALUE(SUBSTITUTE('04A_국토부원자료'!H2485,",",""))/100),MOD(VALUE(SUBSTITUTE('04A_국토부원자료'!H2485,",","")),100),VALUE(SUBSTITUTE('04A_국토부원자료'!I2485,",",""))),""),"")</f>
        <v/>
      </c>
      <c r="G2484" s="42" t="str">
        <f>IFERROR(VALUE(SUBSTITUTE('04A_국토부원자료'!J2485,",","")),"")</f>
        <v/>
      </c>
      <c r="H2484" s="43" t="str">
        <f t="shared" si="76"/>
        <v/>
      </c>
      <c r="I2484" s="43" t="str">
        <f t="shared" si="77"/>
        <v/>
      </c>
      <c r="J2484" s="38" t="str">
        <f>IFERROR(VALUE(SUBSTITUTE('04A_국토부원자료'!K2485,",","")),"")</f>
        <v/>
      </c>
      <c r="K2484" s="38" t="str">
        <f>IFERROR(VALUE(SUBSTITUTE('04A_국토부원자료'!N2485,",","")),"")</f>
        <v/>
      </c>
      <c r="L2484" s="39">
        <f>IFERROR('04A_국토부원자료'!O2485,"")</f>
        <v>0</v>
      </c>
      <c r="M2484" s="39">
        <f>IFERROR('04A_국토부원자료'!Q2485,"")</f>
        <v>0</v>
      </c>
      <c r="N2484" s="38">
        <f>IF(B2484="","",IF('02_대상물건입력'!B5="",1,IF(ISNUMBER(SEARCH('02_대상물건입력'!B5,B2484)),1,0)))</f>
        <v>0</v>
      </c>
      <c r="O2484" s="38">
        <f>IF(B2484="","",IF('02_대상물건입력'!B6="",1,IF(ISNUMBER(SEARCH('02_대상물건입력'!B6,B2484)),1,0)))</f>
        <v>0</v>
      </c>
      <c r="P2484" s="38">
        <f>IF(L2484="","",IF('02_대상물건입력'!B15="",0,IF(ISNUMBER(SEARCH('02_대상물건입력'!B15,L2484)),1,0)))</f>
        <v>0</v>
      </c>
      <c r="Q2484" s="38">
        <f>IF(D2484="","",IF('02_대상물건입력'!B8="",0,IF(ISNUMBER(SEARCH('02_대상물건입력'!B8,D2484)),1,0)))</f>
        <v>0</v>
      </c>
      <c r="R2484" s="44" t="str">
        <f>IFERROR(ABS(E2484-'02_대상물건입력'!B11)/'02_대상물건입력'!B11,"")</f>
        <v/>
      </c>
      <c r="S2484" s="38" t="str">
        <f>IFERROR(ABS(J2484-'02_대상물건입력'!B10),"")</f>
        <v/>
      </c>
      <c r="T2484" s="38" t="str">
        <f>IFERROR(ABS('01_설정'!B4-F2484),"")</f>
        <v/>
      </c>
      <c r="U2484" s="38" t="str">
        <f>IFERROR(ABS(K2484-YEAR('02_대상물건입력'!B14)),"")</f>
        <v/>
      </c>
      <c r="V2484" s="38" t="str">
        <f>IF(B2484="","",IF(AND(E2484&gt;0,F2484&gt;0,H2484&gt;0,OR('04A_국토부원자료'!P2485="",'04A_국토부원자료'!P2485="-"),IF('01_설정'!B10=1,N2484=1,TRUE),R2484&lt;='01_설정'!B5,S2484&lt;='01_설정'!B6,T2484&lt;='01_설정'!B7,U2484&lt;='01_설정'!B8),"Y",""))</f>
        <v/>
      </c>
      <c r="W2484" s="40" t="str">
        <f>IF(V2484&lt;&gt;"Y","",MAX(0,(1-R2484/'01_설정'!B5))*'01_설정'!B14+MAX(0,(1-S2484/'01_설정'!B6))*'01_설정'!B15+MAX(0,(1-T2484/'01_설정'!B7))*'01_설정'!B16+MAX(0,(1-U2484/'01_설정'!B8))*'01_설정'!B17+O2484*'01_설정'!B11+Q2484*'01_설정'!B12+P2484*'01_설정'!B13)</f>
        <v/>
      </c>
      <c r="X2484" s="38" t="str">
        <f>IF(W2484="","",1+COUNTIFS($W$4:$W$3003,"&gt;"&amp;W2484)+COUNTIFS($W$4:W2484,W2484)-1)</f>
        <v/>
      </c>
    </row>
    <row r="2485" spans="1:24" ht="16.5">
      <c r="A2485" s="38" t="str">
        <f>IF('04A_국토부원자료'!A2486="","",ROW()-3)</f>
        <v/>
      </c>
      <c r="B2485" s="39">
        <f>IFERROR('04A_국토부원자료'!B2486,"")</f>
        <v>0</v>
      </c>
      <c r="C2485" s="39" t="str">
        <f>IF(B2485="","",IF('04A_국토부원자료'!C2486&lt;&gt;"",'04A_국토부원자료'!C2486,TRIM('04A_국토부원자료'!D2486&amp;IF('04A_국토부원자료'!E2486&lt;&gt;"","-"&amp;'04A_국토부원자료'!E2486,""))))</f>
        <v/>
      </c>
      <c r="D2485" s="39">
        <f>IFERROR('04A_국토부원자료'!F2486,"")</f>
        <v>0</v>
      </c>
      <c r="E2485" s="40" t="str">
        <f>IFERROR(VALUE(SUBSTITUTE('04A_국토부원자료'!G2486,",","")),"")</f>
        <v/>
      </c>
      <c r="F2485" s="41" t="str">
        <f>IFERROR(IF(AND('04A_국토부원자료'!H2486&lt;&gt;"",'04A_국토부원자료'!I2486&lt;&gt;""),DATE(INT(VALUE(SUBSTITUTE('04A_국토부원자료'!H2486,",",""))/100),MOD(VALUE(SUBSTITUTE('04A_국토부원자료'!H2486,",","")),100),VALUE(SUBSTITUTE('04A_국토부원자료'!I2486,",",""))),""),"")</f>
        <v/>
      </c>
      <c r="G2485" s="42" t="str">
        <f>IFERROR(VALUE(SUBSTITUTE('04A_국토부원자료'!J2486,",","")),"")</f>
        <v/>
      </c>
      <c r="H2485" s="43" t="str">
        <f t="shared" si="76"/>
        <v/>
      </c>
      <c r="I2485" s="43" t="str">
        <f t="shared" si="77"/>
        <v/>
      </c>
      <c r="J2485" s="38" t="str">
        <f>IFERROR(VALUE(SUBSTITUTE('04A_국토부원자료'!K2486,",","")),"")</f>
        <v/>
      </c>
      <c r="K2485" s="38" t="str">
        <f>IFERROR(VALUE(SUBSTITUTE('04A_국토부원자료'!N2486,",","")),"")</f>
        <v/>
      </c>
      <c r="L2485" s="39">
        <f>IFERROR('04A_국토부원자료'!O2486,"")</f>
        <v>0</v>
      </c>
      <c r="M2485" s="39">
        <f>IFERROR('04A_국토부원자료'!Q2486,"")</f>
        <v>0</v>
      </c>
      <c r="N2485" s="38">
        <f>IF(B2485="","",IF('02_대상물건입력'!B5="",1,IF(ISNUMBER(SEARCH('02_대상물건입력'!B5,B2485)),1,0)))</f>
        <v>0</v>
      </c>
      <c r="O2485" s="38">
        <f>IF(B2485="","",IF('02_대상물건입력'!B6="",1,IF(ISNUMBER(SEARCH('02_대상물건입력'!B6,B2485)),1,0)))</f>
        <v>0</v>
      </c>
      <c r="P2485" s="38">
        <f>IF(L2485="","",IF('02_대상물건입력'!B15="",0,IF(ISNUMBER(SEARCH('02_대상물건입력'!B15,L2485)),1,0)))</f>
        <v>0</v>
      </c>
      <c r="Q2485" s="38">
        <f>IF(D2485="","",IF('02_대상물건입력'!B8="",0,IF(ISNUMBER(SEARCH('02_대상물건입력'!B8,D2485)),1,0)))</f>
        <v>0</v>
      </c>
      <c r="R2485" s="44" t="str">
        <f>IFERROR(ABS(E2485-'02_대상물건입력'!B11)/'02_대상물건입력'!B11,"")</f>
        <v/>
      </c>
      <c r="S2485" s="38" t="str">
        <f>IFERROR(ABS(J2485-'02_대상물건입력'!B10),"")</f>
        <v/>
      </c>
      <c r="T2485" s="38" t="str">
        <f>IFERROR(ABS('01_설정'!B4-F2485),"")</f>
        <v/>
      </c>
      <c r="U2485" s="38" t="str">
        <f>IFERROR(ABS(K2485-YEAR('02_대상물건입력'!B14)),"")</f>
        <v/>
      </c>
      <c r="V2485" s="38" t="str">
        <f>IF(B2485="","",IF(AND(E2485&gt;0,F2485&gt;0,H2485&gt;0,OR('04A_국토부원자료'!P2486="",'04A_국토부원자료'!P2486="-"),IF('01_설정'!B10=1,N2485=1,TRUE),R2485&lt;='01_설정'!B5,S2485&lt;='01_설정'!B6,T2485&lt;='01_설정'!B7,U2485&lt;='01_설정'!B8),"Y",""))</f>
        <v/>
      </c>
      <c r="W2485" s="40" t="str">
        <f>IF(V2485&lt;&gt;"Y","",MAX(0,(1-R2485/'01_설정'!B5))*'01_설정'!B14+MAX(0,(1-S2485/'01_설정'!B6))*'01_설정'!B15+MAX(0,(1-T2485/'01_설정'!B7))*'01_설정'!B16+MAX(0,(1-U2485/'01_설정'!B8))*'01_설정'!B17+O2485*'01_설정'!B11+Q2485*'01_설정'!B12+P2485*'01_설정'!B13)</f>
        <v/>
      </c>
      <c r="X2485" s="38" t="str">
        <f>IF(W2485="","",1+COUNTIFS($W$4:$W$3003,"&gt;"&amp;W2485)+COUNTIFS($W$4:W2485,W2485)-1)</f>
        <v/>
      </c>
    </row>
    <row r="2486" spans="1:24" ht="16.5">
      <c r="A2486" s="38" t="str">
        <f>IF('04A_국토부원자료'!A2487="","",ROW()-3)</f>
        <v/>
      </c>
      <c r="B2486" s="39">
        <f>IFERROR('04A_국토부원자료'!B2487,"")</f>
        <v>0</v>
      </c>
      <c r="C2486" s="39" t="str">
        <f>IF(B2486="","",IF('04A_국토부원자료'!C2487&lt;&gt;"",'04A_국토부원자료'!C2487,TRIM('04A_국토부원자료'!D2487&amp;IF('04A_국토부원자료'!E2487&lt;&gt;"","-"&amp;'04A_국토부원자료'!E2487,""))))</f>
        <v/>
      </c>
      <c r="D2486" s="39">
        <f>IFERROR('04A_국토부원자료'!F2487,"")</f>
        <v>0</v>
      </c>
      <c r="E2486" s="40" t="str">
        <f>IFERROR(VALUE(SUBSTITUTE('04A_국토부원자료'!G2487,",","")),"")</f>
        <v/>
      </c>
      <c r="F2486" s="41" t="str">
        <f>IFERROR(IF(AND('04A_국토부원자료'!H2487&lt;&gt;"",'04A_국토부원자료'!I2487&lt;&gt;""),DATE(INT(VALUE(SUBSTITUTE('04A_국토부원자료'!H2487,",",""))/100),MOD(VALUE(SUBSTITUTE('04A_국토부원자료'!H2487,",","")),100),VALUE(SUBSTITUTE('04A_국토부원자료'!I2487,",",""))),""),"")</f>
        <v/>
      </c>
      <c r="G2486" s="42" t="str">
        <f>IFERROR(VALUE(SUBSTITUTE('04A_국토부원자료'!J2487,",","")),"")</f>
        <v/>
      </c>
      <c r="H2486" s="43" t="str">
        <f t="shared" si="76"/>
        <v/>
      </c>
      <c r="I2486" s="43" t="str">
        <f t="shared" si="77"/>
        <v/>
      </c>
      <c r="J2486" s="38" t="str">
        <f>IFERROR(VALUE(SUBSTITUTE('04A_국토부원자료'!K2487,",","")),"")</f>
        <v/>
      </c>
      <c r="K2486" s="38" t="str">
        <f>IFERROR(VALUE(SUBSTITUTE('04A_국토부원자료'!N2487,",","")),"")</f>
        <v/>
      </c>
      <c r="L2486" s="39">
        <f>IFERROR('04A_국토부원자료'!O2487,"")</f>
        <v>0</v>
      </c>
      <c r="M2486" s="39">
        <f>IFERROR('04A_국토부원자료'!Q2487,"")</f>
        <v>0</v>
      </c>
      <c r="N2486" s="38">
        <f>IF(B2486="","",IF('02_대상물건입력'!B5="",1,IF(ISNUMBER(SEARCH('02_대상물건입력'!B5,B2486)),1,0)))</f>
        <v>0</v>
      </c>
      <c r="O2486" s="38">
        <f>IF(B2486="","",IF('02_대상물건입력'!B6="",1,IF(ISNUMBER(SEARCH('02_대상물건입력'!B6,B2486)),1,0)))</f>
        <v>0</v>
      </c>
      <c r="P2486" s="38">
        <f>IF(L2486="","",IF('02_대상물건입력'!B15="",0,IF(ISNUMBER(SEARCH('02_대상물건입력'!B15,L2486)),1,0)))</f>
        <v>0</v>
      </c>
      <c r="Q2486" s="38">
        <f>IF(D2486="","",IF('02_대상물건입력'!B8="",0,IF(ISNUMBER(SEARCH('02_대상물건입력'!B8,D2486)),1,0)))</f>
        <v>0</v>
      </c>
      <c r="R2486" s="44" t="str">
        <f>IFERROR(ABS(E2486-'02_대상물건입력'!B11)/'02_대상물건입력'!B11,"")</f>
        <v/>
      </c>
      <c r="S2486" s="38" t="str">
        <f>IFERROR(ABS(J2486-'02_대상물건입력'!B10),"")</f>
        <v/>
      </c>
      <c r="T2486" s="38" t="str">
        <f>IFERROR(ABS('01_설정'!B4-F2486),"")</f>
        <v/>
      </c>
      <c r="U2486" s="38" t="str">
        <f>IFERROR(ABS(K2486-YEAR('02_대상물건입력'!B14)),"")</f>
        <v/>
      </c>
      <c r="V2486" s="38" t="str">
        <f>IF(B2486="","",IF(AND(E2486&gt;0,F2486&gt;0,H2486&gt;0,OR('04A_국토부원자료'!P2487="",'04A_국토부원자료'!P2487="-"),IF('01_설정'!B10=1,N2486=1,TRUE),R2486&lt;='01_설정'!B5,S2486&lt;='01_설정'!B6,T2486&lt;='01_설정'!B7,U2486&lt;='01_설정'!B8),"Y",""))</f>
        <v/>
      </c>
      <c r="W2486" s="40" t="str">
        <f>IF(V2486&lt;&gt;"Y","",MAX(0,(1-R2486/'01_설정'!B5))*'01_설정'!B14+MAX(0,(1-S2486/'01_설정'!B6))*'01_설정'!B15+MAX(0,(1-T2486/'01_설정'!B7))*'01_설정'!B16+MAX(0,(1-U2486/'01_설정'!B8))*'01_설정'!B17+O2486*'01_설정'!B11+Q2486*'01_설정'!B12+P2486*'01_설정'!B13)</f>
        <v/>
      </c>
      <c r="X2486" s="38" t="str">
        <f>IF(W2486="","",1+COUNTIFS($W$4:$W$3003,"&gt;"&amp;W2486)+COUNTIFS($W$4:W2486,W2486)-1)</f>
        <v/>
      </c>
    </row>
    <row r="2487" spans="1:24" ht="16.5">
      <c r="A2487" s="38" t="str">
        <f>IF('04A_국토부원자료'!A2488="","",ROW()-3)</f>
        <v/>
      </c>
      <c r="B2487" s="39">
        <f>IFERROR('04A_국토부원자료'!B2488,"")</f>
        <v>0</v>
      </c>
      <c r="C2487" s="39" t="str">
        <f>IF(B2487="","",IF('04A_국토부원자료'!C2488&lt;&gt;"",'04A_국토부원자료'!C2488,TRIM('04A_국토부원자료'!D2488&amp;IF('04A_국토부원자료'!E2488&lt;&gt;"","-"&amp;'04A_국토부원자료'!E2488,""))))</f>
        <v/>
      </c>
      <c r="D2487" s="39">
        <f>IFERROR('04A_국토부원자료'!F2488,"")</f>
        <v>0</v>
      </c>
      <c r="E2487" s="40" t="str">
        <f>IFERROR(VALUE(SUBSTITUTE('04A_국토부원자료'!G2488,",","")),"")</f>
        <v/>
      </c>
      <c r="F2487" s="41" t="str">
        <f>IFERROR(IF(AND('04A_국토부원자료'!H2488&lt;&gt;"",'04A_국토부원자료'!I2488&lt;&gt;""),DATE(INT(VALUE(SUBSTITUTE('04A_국토부원자료'!H2488,",",""))/100),MOD(VALUE(SUBSTITUTE('04A_국토부원자료'!H2488,",","")),100),VALUE(SUBSTITUTE('04A_국토부원자료'!I2488,",",""))),""),"")</f>
        <v/>
      </c>
      <c r="G2487" s="42" t="str">
        <f>IFERROR(VALUE(SUBSTITUTE('04A_국토부원자료'!J2488,",","")),"")</f>
        <v/>
      </c>
      <c r="H2487" s="43" t="str">
        <f t="shared" si="76"/>
        <v/>
      </c>
      <c r="I2487" s="43" t="str">
        <f t="shared" si="77"/>
        <v/>
      </c>
      <c r="J2487" s="38" t="str">
        <f>IFERROR(VALUE(SUBSTITUTE('04A_국토부원자료'!K2488,",","")),"")</f>
        <v/>
      </c>
      <c r="K2487" s="38" t="str">
        <f>IFERROR(VALUE(SUBSTITUTE('04A_국토부원자료'!N2488,",","")),"")</f>
        <v/>
      </c>
      <c r="L2487" s="39">
        <f>IFERROR('04A_국토부원자료'!O2488,"")</f>
        <v>0</v>
      </c>
      <c r="M2487" s="39">
        <f>IFERROR('04A_국토부원자료'!Q2488,"")</f>
        <v>0</v>
      </c>
      <c r="N2487" s="38">
        <f>IF(B2487="","",IF('02_대상물건입력'!B5="",1,IF(ISNUMBER(SEARCH('02_대상물건입력'!B5,B2487)),1,0)))</f>
        <v>0</v>
      </c>
      <c r="O2487" s="38">
        <f>IF(B2487="","",IF('02_대상물건입력'!B6="",1,IF(ISNUMBER(SEARCH('02_대상물건입력'!B6,B2487)),1,0)))</f>
        <v>0</v>
      </c>
      <c r="P2487" s="38">
        <f>IF(L2487="","",IF('02_대상물건입력'!B15="",0,IF(ISNUMBER(SEARCH('02_대상물건입력'!B15,L2487)),1,0)))</f>
        <v>0</v>
      </c>
      <c r="Q2487" s="38">
        <f>IF(D2487="","",IF('02_대상물건입력'!B8="",0,IF(ISNUMBER(SEARCH('02_대상물건입력'!B8,D2487)),1,0)))</f>
        <v>0</v>
      </c>
      <c r="R2487" s="44" t="str">
        <f>IFERROR(ABS(E2487-'02_대상물건입력'!B11)/'02_대상물건입력'!B11,"")</f>
        <v/>
      </c>
      <c r="S2487" s="38" t="str">
        <f>IFERROR(ABS(J2487-'02_대상물건입력'!B10),"")</f>
        <v/>
      </c>
      <c r="T2487" s="38" t="str">
        <f>IFERROR(ABS('01_설정'!B4-F2487),"")</f>
        <v/>
      </c>
      <c r="U2487" s="38" t="str">
        <f>IFERROR(ABS(K2487-YEAR('02_대상물건입력'!B14)),"")</f>
        <v/>
      </c>
      <c r="V2487" s="38" t="str">
        <f>IF(B2487="","",IF(AND(E2487&gt;0,F2487&gt;0,H2487&gt;0,OR('04A_국토부원자료'!P2488="",'04A_국토부원자료'!P2488="-"),IF('01_설정'!B10=1,N2487=1,TRUE),R2487&lt;='01_설정'!B5,S2487&lt;='01_설정'!B6,T2487&lt;='01_설정'!B7,U2487&lt;='01_설정'!B8),"Y",""))</f>
        <v/>
      </c>
      <c r="W2487" s="40" t="str">
        <f>IF(V2487&lt;&gt;"Y","",MAX(0,(1-R2487/'01_설정'!B5))*'01_설정'!B14+MAX(0,(1-S2487/'01_설정'!B6))*'01_설정'!B15+MAX(0,(1-T2487/'01_설정'!B7))*'01_설정'!B16+MAX(0,(1-U2487/'01_설정'!B8))*'01_설정'!B17+O2487*'01_설정'!B11+Q2487*'01_설정'!B12+P2487*'01_설정'!B13)</f>
        <v/>
      </c>
      <c r="X2487" s="38" t="str">
        <f>IF(W2487="","",1+COUNTIFS($W$4:$W$3003,"&gt;"&amp;W2487)+COUNTIFS($W$4:W2487,W2487)-1)</f>
        <v/>
      </c>
    </row>
    <row r="2488" spans="1:24" ht="16.5">
      <c r="A2488" s="38" t="str">
        <f>IF('04A_국토부원자료'!A2489="","",ROW()-3)</f>
        <v/>
      </c>
      <c r="B2488" s="39">
        <f>IFERROR('04A_국토부원자료'!B2489,"")</f>
        <v>0</v>
      </c>
      <c r="C2488" s="39" t="str">
        <f>IF(B2488="","",IF('04A_국토부원자료'!C2489&lt;&gt;"",'04A_국토부원자료'!C2489,TRIM('04A_국토부원자료'!D2489&amp;IF('04A_국토부원자료'!E2489&lt;&gt;"","-"&amp;'04A_국토부원자료'!E2489,""))))</f>
        <v/>
      </c>
      <c r="D2488" s="39">
        <f>IFERROR('04A_국토부원자료'!F2489,"")</f>
        <v>0</v>
      </c>
      <c r="E2488" s="40" t="str">
        <f>IFERROR(VALUE(SUBSTITUTE('04A_국토부원자료'!G2489,",","")),"")</f>
        <v/>
      </c>
      <c r="F2488" s="41" t="str">
        <f>IFERROR(IF(AND('04A_국토부원자료'!H2489&lt;&gt;"",'04A_국토부원자료'!I2489&lt;&gt;""),DATE(INT(VALUE(SUBSTITUTE('04A_국토부원자료'!H2489,",",""))/100),MOD(VALUE(SUBSTITUTE('04A_국토부원자료'!H2489,",","")),100),VALUE(SUBSTITUTE('04A_국토부원자료'!I2489,",",""))),""),"")</f>
        <v/>
      </c>
      <c r="G2488" s="42" t="str">
        <f>IFERROR(VALUE(SUBSTITUTE('04A_국토부원자료'!J2489,",","")),"")</f>
        <v/>
      </c>
      <c r="H2488" s="43" t="str">
        <f t="shared" si="76"/>
        <v/>
      </c>
      <c r="I2488" s="43" t="str">
        <f t="shared" si="77"/>
        <v/>
      </c>
      <c r="J2488" s="38" t="str">
        <f>IFERROR(VALUE(SUBSTITUTE('04A_국토부원자료'!K2489,",","")),"")</f>
        <v/>
      </c>
      <c r="K2488" s="38" t="str">
        <f>IFERROR(VALUE(SUBSTITUTE('04A_국토부원자료'!N2489,",","")),"")</f>
        <v/>
      </c>
      <c r="L2488" s="39">
        <f>IFERROR('04A_국토부원자료'!O2489,"")</f>
        <v>0</v>
      </c>
      <c r="M2488" s="39">
        <f>IFERROR('04A_국토부원자료'!Q2489,"")</f>
        <v>0</v>
      </c>
      <c r="N2488" s="38">
        <f>IF(B2488="","",IF('02_대상물건입력'!B5="",1,IF(ISNUMBER(SEARCH('02_대상물건입력'!B5,B2488)),1,0)))</f>
        <v>0</v>
      </c>
      <c r="O2488" s="38">
        <f>IF(B2488="","",IF('02_대상물건입력'!B6="",1,IF(ISNUMBER(SEARCH('02_대상물건입력'!B6,B2488)),1,0)))</f>
        <v>0</v>
      </c>
      <c r="P2488" s="38">
        <f>IF(L2488="","",IF('02_대상물건입력'!B15="",0,IF(ISNUMBER(SEARCH('02_대상물건입력'!B15,L2488)),1,0)))</f>
        <v>0</v>
      </c>
      <c r="Q2488" s="38">
        <f>IF(D2488="","",IF('02_대상물건입력'!B8="",0,IF(ISNUMBER(SEARCH('02_대상물건입력'!B8,D2488)),1,0)))</f>
        <v>0</v>
      </c>
      <c r="R2488" s="44" t="str">
        <f>IFERROR(ABS(E2488-'02_대상물건입력'!B11)/'02_대상물건입력'!B11,"")</f>
        <v/>
      </c>
      <c r="S2488" s="38" t="str">
        <f>IFERROR(ABS(J2488-'02_대상물건입력'!B10),"")</f>
        <v/>
      </c>
      <c r="T2488" s="38" t="str">
        <f>IFERROR(ABS('01_설정'!B4-F2488),"")</f>
        <v/>
      </c>
      <c r="U2488" s="38" t="str">
        <f>IFERROR(ABS(K2488-YEAR('02_대상물건입력'!B14)),"")</f>
        <v/>
      </c>
      <c r="V2488" s="38" t="str">
        <f>IF(B2488="","",IF(AND(E2488&gt;0,F2488&gt;0,H2488&gt;0,OR('04A_국토부원자료'!P2489="",'04A_국토부원자료'!P2489="-"),IF('01_설정'!B10=1,N2488=1,TRUE),R2488&lt;='01_설정'!B5,S2488&lt;='01_설정'!B6,T2488&lt;='01_설정'!B7,U2488&lt;='01_설정'!B8),"Y",""))</f>
        <v/>
      </c>
      <c r="W2488" s="40" t="str">
        <f>IF(V2488&lt;&gt;"Y","",MAX(0,(1-R2488/'01_설정'!B5))*'01_설정'!B14+MAX(0,(1-S2488/'01_설정'!B6))*'01_설정'!B15+MAX(0,(1-T2488/'01_설정'!B7))*'01_설정'!B16+MAX(0,(1-U2488/'01_설정'!B8))*'01_설정'!B17+O2488*'01_설정'!B11+Q2488*'01_설정'!B12+P2488*'01_설정'!B13)</f>
        <v/>
      </c>
      <c r="X2488" s="38" t="str">
        <f>IF(W2488="","",1+COUNTIFS($W$4:$W$3003,"&gt;"&amp;W2488)+COUNTIFS($W$4:W2488,W2488)-1)</f>
        <v/>
      </c>
    </row>
    <row r="2489" spans="1:24" ht="16.5">
      <c r="A2489" s="38" t="str">
        <f>IF('04A_국토부원자료'!A2490="","",ROW()-3)</f>
        <v/>
      </c>
      <c r="B2489" s="39">
        <f>IFERROR('04A_국토부원자료'!B2490,"")</f>
        <v>0</v>
      </c>
      <c r="C2489" s="39" t="str">
        <f>IF(B2489="","",IF('04A_국토부원자료'!C2490&lt;&gt;"",'04A_국토부원자료'!C2490,TRIM('04A_국토부원자료'!D2490&amp;IF('04A_국토부원자료'!E2490&lt;&gt;"","-"&amp;'04A_국토부원자료'!E2490,""))))</f>
        <v/>
      </c>
      <c r="D2489" s="39">
        <f>IFERROR('04A_국토부원자료'!F2490,"")</f>
        <v>0</v>
      </c>
      <c r="E2489" s="40" t="str">
        <f>IFERROR(VALUE(SUBSTITUTE('04A_국토부원자료'!G2490,",","")),"")</f>
        <v/>
      </c>
      <c r="F2489" s="41" t="str">
        <f>IFERROR(IF(AND('04A_국토부원자료'!H2490&lt;&gt;"",'04A_국토부원자료'!I2490&lt;&gt;""),DATE(INT(VALUE(SUBSTITUTE('04A_국토부원자료'!H2490,",",""))/100),MOD(VALUE(SUBSTITUTE('04A_국토부원자료'!H2490,",","")),100),VALUE(SUBSTITUTE('04A_국토부원자료'!I2490,",",""))),""),"")</f>
        <v/>
      </c>
      <c r="G2489" s="42" t="str">
        <f>IFERROR(VALUE(SUBSTITUTE('04A_국토부원자료'!J2490,",","")),"")</f>
        <v/>
      </c>
      <c r="H2489" s="43" t="str">
        <f t="shared" si="76"/>
        <v/>
      </c>
      <c r="I2489" s="43" t="str">
        <f t="shared" si="77"/>
        <v/>
      </c>
      <c r="J2489" s="38" t="str">
        <f>IFERROR(VALUE(SUBSTITUTE('04A_국토부원자료'!K2490,",","")),"")</f>
        <v/>
      </c>
      <c r="K2489" s="38" t="str">
        <f>IFERROR(VALUE(SUBSTITUTE('04A_국토부원자료'!N2490,",","")),"")</f>
        <v/>
      </c>
      <c r="L2489" s="39">
        <f>IFERROR('04A_국토부원자료'!O2490,"")</f>
        <v>0</v>
      </c>
      <c r="M2489" s="39">
        <f>IFERROR('04A_국토부원자료'!Q2490,"")</f>
        <v>0</v>
      </c>
      <c r="N2489" s="38">
        <f>IF(B2489="","",IF('02_대상물건입력'!B5="",1,IF(ISNUMBER(SEARCH('02_대상물건입력'!B5,B2489)),1,0)))</f>
        <v>0</v>
      </c>
      <c r="O2489" s="38">
        <f>IF(B2489="","",IF('02_대상물건입력'!B6="",1,IF(ISNUMBER(SEARCH('02_대상물건입력'!B6,B2489)),1,0)))</f>
        <v>0</v>
      </c>
      <c r="P2489" s="38">
        <f>IF(L2489="","",IF('02_대상물건입력'!B15="",0,IF(ISNUMBER(SEARCH('02_대상물건입력'!B15,L2489)),1,0)))</f>
        <v>0</v>
      </c>
      <c r="Q2489" s="38">
        <f>IF(D2489="","",IF('02_대상물건입력'!B8="",0,IF(ISNUMBER(SEARCH('02_대상물건입력'!B8,D2489)),1,0)))</f>
        <v>0</v>
      </c>
      <c r="R2489" s="44" t="str">
        <f>IFERROR(ABS(E2489-'02_대상물건입력'!B11)/'02_대상물건입력'!B11,"")</f>
        <v/>
      </c>
      <c r="S2489" s="38" t="str">
        <f>IFERROR(ABS(J2489-'02_대상물건입력'!B10),"")</f>
        <v/>
      </c>
      <c r="T2489" s="38" t="str">
        <f>IFERROR(ABS('01_설정'!B4-F2489),"")</f>
        <v/>
      </c>
      <c r="U2489" s="38" t="str">
        <f>IFERROR(ABS(K2489-YEAR('02_대상물건입력'!B14)),"")</f>
        <v/>
      </c>
      <c r="V2489" s="38" t="str">
        <f>IF(B2489="","",IF(AND(E2489&gt;0,F2489&gt;0,H2489&gt;0,OR('04A_국토부원자료'!P2490="",'04A_국토부원자료'!P2490="-"),IF('01_설정'!B10=1,N2489=1,TRUE),R2489&lt;='01_설정'!B5,S2489&lt;='01_설정'!B6,T2489&lt;='01_설정'!B7,U2489&lt;='01_설정'!B8),"Y",""))</f>
        <v/>
      </c>
      <c r="W2489" s="40" t="str">
        <f>IF(V2489&lt;&gt;"Y","",MAX(0,(1-R2489/'01_설정'!B5))*'01_설정'!B14+MAX(0,(1-S2489/'01_설정'!B6))*'01_설정'!B15+MAX(0,(1-T2489/'01_설정'!B7))*'01_설정'!B16+MAX(0,(1-U2489/'01_설정'!B8))*'01_설정'!B17+O2489*'01_설정'!B11+Q2489*'01_설정'!B12+P2489*'01_설정'!B13)</f>
        <v/>
      </c>
      <c r="X2489" s="38" t="str">
        <f>IF(W2489="","",1+COUNTIFS($W$4:$W$3003,"&gt;"&amp;W2489)+COUNTIFS($W$4:W2489,W2489)-1)</f>
        <v/>
      </c>
    </row>
    <row r="2490" spans="1:24" ht="16.5">
      <c r="A2490" s="38" t="str">
        <f>IF('04A_국토부원자료'!A2491="","",ROW()-3)</f>
        <v/>
      </c>
      <c r="B2490" s="39">
        <f>IFERROR('04A_국토부원자료'!B2491,"")</f>
        <v>0</v>
      </c>
      <c r="C2490" s="39" t="str">
        <f>IF(B2490="","",IF('04A_국토부원자료'!C2491&lt;&gt;"",'04A_국토부원자료'!C2491,TRIM('04A_국토부원자료'!D2491&amp;IF('04A_국토부원자료'!E2491&lt;&gt;"","-"&amp;'04A_국토부원자료'!E2491,""))))</f>
        <v/>
      </c>
      <c r="D2490" s="39">
        <f>IFERROR('04A_국토부원자료'!F2491,"")</f>
        <v>0</v>
      </c>
      <c r="E2490" s="40" t="str">
        <f>IFERROR(VALUE(SUBSTITUTE('04A_국토부원자료'!G2491,",","")),"")</f>
        <v/>
      </c>
      <c r="F2490" s="41" t="str">
        <f>IFERROR(IF(AND('04A_국토부원자료'!H2491&lt;&gt;"",'04A_국토부원자료'!I2491&lt;&gt;""),DATE(INT(VALUE(SUBSTITUTE('04A_국토부원자료'!H2491,",",""))/100),MOD(VALUE(SUBSTITUTE('04A_국토부원자료'!H2491,",","")),100),VALUE(SUBSTITUTE('04A_국토부원자료'!I2491,",",""))),""),"")</f>
        <v/>
      </c>
      <c r="G2490" s="42" t="str">
        <f>IFERROR(VALUE(SUBSTITUTE('04A_국토부원자료'!J2491,",","")),"")</f>
        <v/>
      </c>
      <c r="H2490" s="43" t="str">
        <f t="shared" si="76"/>
        <v/>
      </c>
      <c r="I2490" s="43" t="str">
        <f t="shared" si="77"/>
        <v/>
      </c>
      <c r="J2490" s="38" t="str">
        <f>IFERROR(VALUE(SUBSTITUTE('04A_국토부원자료'!K2491,",","")),"")</f>
        <v/>
      </c>
      <c r="K2490" s="38" t="str">
        <f>IFERROR(VALUE(SUBSTITUTE('04A_국토부원자료'!N2491,",","")),"")</f>
        <v/>
      </c>
      <c r="L2490" s="39">
        <f>IFERROR('04A_국토부원자료'!O2491,"")</f>
        <v>0</v>
      </c>
      <c r="M2490" s="39">
        <f>IFERROR('04A_국토부원자료'!Q2491,"")</f>
        <v>0</v>
      </c>
      <c r="N2490" s="38">
        <f>IF(B2490="","",IF('02_대상물건입력'!B5="",1,IF(ISNUMBER(SEARCH('02_대상물건입력'!B5,B2490)),1,0)))</f>
        <v>0</v>
      </c>
      <c r="O2490" s="38">
        <f>IF(B2490="","",IF('02_대상물건입력'!B6="",1,IF(ISNUMBER(SEARCH('02_대상물건입력'!B6,B2490)),1,0)))</f>
        <v>0</v>
      </c>
      <c r="P2490" s="38">
        <f>IF(L2490="","",IF('02_대상물건입력'!B15="",0,IF(ISNUMBER(SEARCH('02_대상물건입력'!B15,L2490)),1,0)))</f>
        <v>0</v>
      </c>
      <c r="Q2490" s="38">
        <f>IF(D2490="","",IF('02_대상물건입력'!B8="",0,IF(ISNUMBER(SEARCH('02_대상물건입력'!B8,D2490)),1,0)))</f>
        <v>0</v>
      </c>
      <c r="R2490" s="44" t="str">
        <f>IFERROR(ABS(E2490-'02_대상물건입력'!B11)/'02_대상물건입력'!B11,"")</f>
        <v/>
      </c>
      <c r="S2490" s="38" t="str">
        <f>IFERROR(ABS(J2490-'02_대상물건입력'!B10),"")</f>
        <v/>
      </c>
      <c r="T2490" s="38" t="str">
        <f>IFERROR(ABS('01_설정'!B4-F2490),"")</f>
        <v/>
      </c>
      <c r="U2490" s="38" t="str">
        <f>IFERROR(ABS(K2490-YEAR('02_대상물건입력'!B14)),"")</f>
        <v/>
      </c>
      <c r="V2490" s="38" t="str">
        <f>IF(B2490="","",IF(AND(E2490&gt;0,F2490&gt;0,H2490&gt;0,OR('04A_국토부원자료'!P2491="",'04A_국토부원자료'!P2491="-"),IF('01_설정'!B10=1,N2490=1,TRUE),R2490&lt;='01_설정'!B5,S2490&lt;='01_설정'!B6,T2490&lt;='01_설정'!B7,U2490&lt;='01_설정'!B8),"Y",""))</f>
        <v/>
      </c>
      <c r="W2490" s="40" t="str">
        <f>IF(V2490&lt;&gt;"Y","",MAX(0,(1-R2490/'01_설정'!B5))*'01_설정'!B14+MAX(0,(1-S2490/'01_설정'!B6))*'01_설정'!B15+MAX(0,(1-T2490/'01_설정'!B7))*'01_설정'!B16+MAX(0,(1-U2490/'01_설정'!B8))*'01_설정'!B17+O2490*'01_설정'!B11+Q2490*'01_설정'!B12+P2490*'01_설정'!B13)</f>
        <v/>
      </c>
      <c r="X2490" s="38" t="str">
        <f>IF(W2490="","",1+COUNTIFS($W$4:$W$3003,"&gt;"&amp;W2490)+COUNTIFS($W$4:W2490,W2490)-1)</f>
        <v/>
      </c>
    </row>
    <row r="2491" spans="1:24" ht="16.5">
      <c r="A2491" s="38" t="str">
        <f>IF('04A_국토부원자료'!A2492="","",ROW()-3)</f>
        <v/>
      </c>
      <c r="B2491" s="39">
        <f>IFERROR('04A_국토부원자료'!B2492,"")</f>
        <v>0</v>
      </c>
      <c r="C2491" s="39" t="str">
        <f>IF(B2491="","",IF('04A_국토부원자료'!C2492&lt;&gt;"",'04A_국토부원자료'!C2492,TRIM('04A_국토부원자료'!D2492&amp;IF('04A_국토부원자료'!E2492&lt;&gt;"","-"&amp;'04A_국토부원자료'!E2492,""))))</f>
        <v/>
      </c>
      <c r="D2491" s="39">
        <f>IFERROR('04A_국토부원자료'!F2492,"")</f>
        <v>0</v>
      </c>
      <c r="E2491" s="40" t="str">
        <f>IFERROR(VALUE(SUBSTITUTE('04A_국토부원자료'!G2492,",","")),"")</f>
        <v/>
      </c>
      <c r="F2491" s="41" t="str">
        <f>IFERROR(IF(AND('04A_국토부원자료'!H2492&lt;&gt;"",'04A_국토부원자료'!I2492&lt;&gt;""),DATE(INT(VALUE(SUBSTITUTE('04A_국토부원자료'!H2492,",",""))/100),MOD(VALUE(SUBSTITUTE('04A_국토부원자료'!H2492,",","")),100),VALUE(SUBSTITUTE('04A_국토부원자료'!I2492,",",""))),""),"")</f>
        <v/>
      </c>
      <c r="G2491" s="42" t="str">
        <f>IFERROR(VALUE(SUBSTITUTE('04A_국토부원자료'!J2492,",","")),"")</f>
        <v/>
      </c>
      <c r="H2491" s="43" t="str">
        <f t="shared" si="76"/>
        <v/>
      </c>
      <c r="I2491" s="43" t="str">
        <f t="shared" si="77"/>
        <v/>
      </c>
      <c r="J2491" s="38" t="str">
        <f>IFERROR(VALUE(SUBSTITUTE('04A_국토부원자료'!K2492,",","")),"")</f>
        <v/>
      </c>
      <c r="K2491" s="38" t="str">
        <f>IFERROR(VALUE(SUBSTITUTE('04A_국토부원자료'!N2492,",","")),"")</f>
        <v/>
      </c>
      <c r="L2491" s="39">
        <f>IFERROR('04A_국토부원자료'!O2492,"")</f>
        <v>0</v>
      </c>
      <c r="M2491" s="39">
        <f>IFERROR('04A_국토부원자료'!Q2492,"")</f>
        <v>0</v>
      </c>
      <c r="N2491" s="38">
        <f>IF(B2491="","",IF('02_대상물건입력'!B5="",1,IF(ISNUMBER(SEARCH('02_대상물건입력'!B5,B2491)),1,0)))</f>
        <v>0</v>
      </c>
      <c r="O2491" s="38">
        <f>IF(B2491="","",IF('02_대상물건입력'!B6="",1,IF(ISNUMBER(SEARCH('02_대상물건입력'!B6,B2491)),1,0)))</f>
        <v>0</v>
      </c>
      <c r="P2491" s="38">
        <f>IF(L2491="","",IF('02_대상물건입력'!B15="",0,IF(ISNUMBER(SEARCH('02_대상물건입력'!B15,L2491)),1,0)))</f>
        <v>0</v>
      </c>
      <c r="Q2491" s="38">
        <f>IF(D2491="","",IF('02_대상물건입력'!B8="",0,IF(ISNUMBER(SEARCH('02_대상물건입력'!B8,D2491)),1,0)))</f>
        <v>0</v>
      </c>
      <c r="R2491" s="44" t="str">
        <f>IFERROR(ABS(E2491-'02_대상물건입력'!B11)/'02_대상물건입력'!B11,"")</f>
        <v/>
      </c>
      <c r="S2491" s="38" t="str">
        <f>IFERROR(ABS(J2491-'02_대상물건입력'!B10),"")</f>
        <v/>
      </c>
      <c r="T2491" s="38" t="str">
        <f>IFERROR(ABS('01_설정'!B4-F2491),"")</f>
        <v/>
      </c>
      <c r="U2491" s="38" t="str">
        <f>IFERROR(ABS(K2491-YEAR('02_대상물건입력'!B14)),"")</f>
        <v/>
      </c>
      <c r="V2491" s="38" t="str">
        <f>IF(B2491="","",IF(AND(E2491&gt;0,F2491&gt;0,H2491&gt;0,OR('04A_국토부원자료'!P2492="",'04A_국토부원자료'!P2492="-"),IF('01_설정'!B10=1,N2491=1,TRUE),R2491&lt;='01_설정'!B5,S2491&lt;='01_설정'!B6,T2491&lt;='01_설정'!B7,U2491&lt;='01_설정'!B8),"Y",""))</f>
        <v/>
      </c>
      <c r="W2491" s="40" t="str">
        <f>IF(V2491&lt;&gt;"Y","",MAX(0,(1-R2491/'01_설정'!B5))*'01_설정'!B14+MAX(0,(1-S2491/'01_설정'!B6))*'01_설정'!B15+MAX(0,(1-T2491/'01_설정'!B7))*'01_설정'!B16+MAX(0,(1-U2491/'01_설정'!B8))*'01_설정'!B17+O2491*'01_설정'!B11+Q2491*'01_설정'!B12+P2491*'01_설정'!B13)</f>
        <v/>
      </c>
      <c r="X2491" s="38" t="str">
        <f>IF(W2491="","",1+COUNTIFS($W$4:$W$3003,"&gt;"&amp;W2491)+COUNTIFS($W$4:W2491,W2491)-1)</f>
        <v/>
      </c>
    </row>
    <row r="2492" spans="1:24" ht="16.5">
      <c r="A2492" s="38" t="str">
        <f>IF('04A_국토부원자료'!A2493="","",ROW()-3)</f>
        <v/>
      </c>
      <c r="B2492" s="39">
        <f>IFERROR('04A_국토부원자료'!B2493,"")</f>
        <v>0</v>
      </c>
      <c r="C2492" s="39" t="str">
        <f>IF(B2492="","",IF('04A_국토부원자료'!C2493&lt;&gt;"",'04A_국토부원자료'!C2493,TRIM('04A_국토부원자료'!D2493&amp;IF('04A_국토부원자료'!E2493&lt;&gt;"","-"&amp;'04A_국토부원자료'!E2493,""))))</f>
        <v/>
      </c>
      <c r="D2492" s="39">
        <f>IFERROR('04A_국토부원자료'!F2493,"")</f>
        <v>0</v>
      </c>
      <c r="E2492" s="40" t="str">
        <f>IFERROR(VALUE(SUBSTITUTE('04A_국토부원자료'!G2493,",","")),"")</f>
        <v/>
      </c>
      <c r="F2492" s="41" t="str">
        <f>IFERROR(IF(AND('04A_국토부원자료'!H2493&lt;&gt;"",'04A_국토부원자료'!I2493&lt;&gt;""),DATE(INT(VALUE(SUBSTITUTE('04A_국토부원자료'!H2493,",",""))/100),MOD(VALUE(SUBSTITUTE('04A_국토부원자료'!H2493,",","")),100),VALUE(SUBSTITUTE('04A_국토부원자료'!I2493,",",""))),""),"")</f>
        <v/>
      </c>
      <c r="G2492" s="42" t="str">
        <f>IFERROR(VALUE(SUBSTITUTE('04A_국토부원자료'!J2493,",","")),"")</f>
        <v/>
      </c>
      <c r="H2492" s="43" t="str">
        <f t="shared" si="76"/>
        <v/>
      </c>
      <c r="I2492" s="43" t="str">
        <f t="shared" si="77"/>
        <v/>
      </c>
      <c r="J2492" s="38" t="str">
        <f>IFERROR(VALUE(SUBSTITUTE('04A_국토부원자료'!K2493,",","")),"")</f>
        <v/>
      </c>
      <c r="K2492" s="38" t="str">
        <f>IFERROR(VALUE(SUBSTITUTE('04A_국토부원자료'!N2493,",","")),"")</f>
        <v/>
      </c>
      <c r="L2492" s="39">
        <f>IFERROR('04A_국토부원자료'!O2493,"")</f>
        <v>0</v>
      </c>
      <c r="M2492" s="39">
        <f>IFERROR('04A_국토부원자료'!Q2493,"")</f>
        <v>0</v>
      </c>
      <c r="N2492" s="38">
        <f>IF(B2492="","",IF('02_대상물건입력'!B5="",1,IF(ISNUMBER(SEARCH('02_대상물건입력'!B5,B2492)),1,0)))</f>
        <v>0</v>
      </c>
      <c r="O2492" s="38">
        <f>IF(B2492="","",IF('02_대상물건입력'!B6="",1,IF(ISNUMBER(SEARCH('02_대상물건입력'!B6,B2492)),1,0)))</f>
        <v>0</v>
      </c>
      <c r="P2492" s="38">
        <f>IF(L2492="","",IF('02_대상물건입력'!B15="",0,IF(ISNUMBER(SEARCH('02_대상물건입력'!B15,L2492)),1,0)))</f>
        <v>0</v>
      </c>
      <c r="Q2492" s="38">
        <f>IF(D2492="","",IF('02_대상물건입력'!B8="",0,IF(ISNUMBER(SEARCH('02_대상물건입력'!B8,D2492)),1,0)))</f>
        <v>0</v>
      </c>
      <c r="R2492" s="44" t="str">
        <f>IFERROR(ABS(E2492-'02_대상물건입력'!B11)/'02_대상물건입력'!B11,"")</f>
        <v/>
      </c>
      <c r="S2492" s="38" t="str">
        <f>IFERROR(ABS(J2492-'02_대상물건입력'!B10),"")</f>
        <v/>
      </c>
      <c r="T2492" s="38" t="str">
        <f>IFERROR(ABS('01_설정'!B4-F2492),"")</f>
        <v/>
      </c>
      <c r="U2492" s="38" t="str">
        <f>IFERROR(ABS(K2492-YEAR('02_대상물건입력'!B14)),"")</f>
        <v/>
      </c>
      <c r="V2492" s="38" t="str">
        <f>IF(B2492="","",IF(AND(E2492&gt;0,F2492&gt;0,H2492&gt;0,OR('04A_국토부원자료'!P2493="",'04A_국토부원자료'!P2493="-"),IF('01_설정'!B10=1,N2492=1,TRUE),R2492&lt;='01_설정'!B5,S2492&lt;='01_설정'!B6,T2492&lt;='01_설정'!B7,U2492&lt;='01_설정'!B8),"Y",""))</f>
        <v/>
      </c>
      <c r="W2492" s="40" t="str">
        <f>IF(V2492&lt;&gt;"Y","",MAX(0,(1-R2492/'01_설정'!B5))*'01_설정'!B14+MAX(0,(1-S2492/'01_설정'!B6))*'01_설정'!B15+MAX(0,(1-T2492/'01_설정'!B7))*'01_설정'!B16+MAX(0,(1-U2492/'01_설정'!B8))*'01_설정'!B17+O2492*'01_설정'!B11+Q2492*'01_설정'!B12+P2492*'01_설정'!B13)</f>
        <v/>
      </c>
      <c r="X2492" s="38" t="str">
        <f>IF(W2492="","",1+COUNTIFS($W$4:$W$3003,"&gt;"&amp;W2492)+COUNTIFS($W$4:W2492,W2492)-1)</f>
        <v/>
      </c>
    </row>
    <row r="2493" spans="1:24" ht="16.5">
      <c r="A2493" s="38" t="str">
        <f>IF('04A_국토부원자료'!A2494="","",ROW()-3)</f>
        <v/>
      </c>
      <c r="B2493" s="39">
        <f>IFERROR('04A_국토부원자료'!B2494,"")</f>
        <v>0</v>
      </c>
      <c r="C2493" s="39" t="str">
        <f>IF(B2493="","",IF('04A_국토부원자료'!C2494&lt;&gt;"",'04A_국토부원자료'!C2494,TRIM('04A_국토부원자료'!D2494&amp;IF('04A_국토부원자료'!E2494&lt;&gt;"","-"&amp;'04A_국토부원자료'!E2494,""))))</f>
        <v/>
      </c>
      <c r="D2493" s="39">
        <f>IFERROR('04A_국토부원자료'!F2494,"")</f>
        <v>0</v>
      </c>
      <c r="E2493" s="40" t="str">
        <f>IFERROR(VALUE(SUBSTITUTE('04A_국토부원자료'!G2494,",","")),"")</f>
        <v/>
      </c>
      <c r="F2493" s="41" t="str">
        <f>IFERROR(IF(AND('04A_국토부원자료'!H2494&lt;&gt;"",'04A_국토부원자료'!I2494&lt;&gt;""),DATE(INT(VALUE(SUBSTITUTE('04A_국토부원자료'!H2494,",",""))/100),MOD(VALUE(SUBSTITUTE('04A_국토부원자료'!H2494,",","")),100),VALUE(SUBSTITUTE('04A_국토부원자료'!I2494,",",""))),""),"")</f>
        <v/>
      </c>
      <c r="G2493" s="42" t="str">
        <f>IFERROR(VALUE(SUBSTITUTE('04A_국토부원자료'!J2494,",","")),"")</f>
        <v/>
      </c>
      <c r="H2493" s="43" t="str">
        <f t="shared" si="76"/>
        <v/>
      </c>
      <c r="I2493" s="43" t="str">
        <f t="shared" si="77"/>
        <v/>
      </c>
      <c r="J2493" s="38" t="str">
        <f>IFERROR(VALUE(SUBSTITUTE('04A_국토부원자료'!K2494,",","")),"")</f>
        <v/>
      </c>
      <c r="K2493" s="38" t="str">
        <f>IFERROR(VALUE(SUBSTITUTE('04A_국토부원자료'!N2494,",","")),"")</f>
        <v/>
      </c>
      <c r="L2493" s="39">
        <f>IFERROR('04A_국토부원자료'!O2494,"")</f>
        <v>0</v>
      </c>
      <c r="M2493" s="39">
        <f>IFERROR('04A_국토부원자료'!Q2494,"")</f>
        <v>0</v>
      </c>
      <c r="N2493" s="38">
        <f>IF(B2493="","",IF('02_대상물건입력'!B5="",1,IF(ISNUMBER(SEARCH('02_대상물건입력'!B5,B2493)),1,0)))</f>
        <v>0</v>
      </c>
      <c r="O2493" s="38">
        <f>IF(B2493="","",IF('02_대상물건입력'!B6="",1,IF(ISNUMBER(SEARCH('02_대상물건입력'!B6,B2493)),1,0)))</f>
        <v>0</v>
      </c>
      <c r="P2493" s="38">
        <f>IF(L2493="","",IF('02_대상물건입력'!B15="",0,IF(ISNUMBER(SEARCH('02_대상물건입력'!B15,L2493)),1,0)))</f>
        <v>0</v>
      </c>
      <c r="Q2493" s="38">
        <f>IF(D2493="","",IF('02_대상물건입력'!B8="",0,IF(ISNUMBER(SEARCH('02_대상물건입력'!B8,D2493)),1,0)))</f>
        <v>0</v>
      </c>
      <c r="R2493" s="44" t="str">
        <f>IFERROR(ABS(E2493-'02_대상물건입력'!B11)/'02_대상물건입력'!B11,"")</f>
        <v/>
      </c>
      <c r="S2493" s="38" t="str">
        <f>IFERROR(ABS(J2493-'02_대상물건입력'!B10),"")</f>
        <v/>
      </c>
      <c r="T2493" s="38" t="str">
        <f>IFERROR(ABS('01_설정'!B4-F2493),"")</f>
        <v/>
      </c>
      <c r="U2493" s="38" t="str">
        <f>IFERROR(ABS(K2493-YEAR('02_대상물건입력'!B14)),"")</f>
        <v/>
      </c>
      <c r="V2493" s="38" t="str">
        <f>IF(B2493="","",IF(AND(E2493&gt;0,F2493&gt;0,H2493&gt;0,OR('04A_국토부원자료'!P2494="",'04A_국토부원자료'!P2494="-"),IF('01_설정'!B10=1,N2493=1,TRUE),R2493&lt;='01_설정'!B5,S2493&lt;='01_설정'!B6,T2493&lt;='01_설정'!B7,U2493&lt;='01_설정'!B8),"Y",""))</f>
        <v/>
      </c>
      <c r="W2493" s="40" t="str">
        <f>IF(V2493&lt;&gt;"Y","",MAX(0,(1-R2493/'01_설정'!B5))*'01_설정'!B14+MAX(0,(1-S2493/'01_설정'!B6))*'01_설정'!B15+MAX(0,(1-T2493/'01_설정'!B7))*'01_설정'!B16+MAX(0,(1-U2493/'01_설정'!B8))*'01_설정'!B17+O2493*'01_설정'!B11+Q2493*'01_설정'!B12+P2493*'01_설정'!B13)</f>
        <v/>
      </c>
      <c r="X2493" s="38" t="str">
        <f>IF(W2493="","",1+COUNTIFS($W$4:$W$3003,"&gt;"&amp;W2493)+COUNTIFS($W$4:W2493,W2493)-1)</f>
        <v/>
      </c>
    </row>
    <row r="2494" spans="1:24" ht="16.5">
      <c r="A2494" s="38" t="str">
        <f>IF('04A_국토부원자료'!A2495="","",ROW()-3)</f>
        <v/>
      </c>
      <c r="B2494" s="39">
        <f>IFERROR('04A_국토부원자료'!B2495,"")</f>
        <v>0</v>
      </c>
      <c r="C2494" s="39" t="str">
        <f>IF(B2494="","",IF('04A_국토부원자료'!C2495&lt;&gt;"",'04A_국토부원자료'!C2495,TRIM('04A_국토부원자료'!D2495&amp;IF('04A_국토부원자료'!E2495&lt;&gt;"","-"&amp;'04A_국토부원자료'!E2495,""))))</f>
        <v/>
      </c>
      <c r="D2494" s="39">
        <f>IFERROR('04A_국토부원자료'!F2495,"")</f>
        <v>0</v>
      </c>
      <c r="E2494" s="40" t="str">
        <f>IFERROR(VALUE(SUBSTITUTE('04A_국토부원자료'!G2495,",","")),"")</f>
        <v/>
      </c>
      <c r="F2494" s="41" t="str">
        <f>IFERROR(IF(AND('04A_국토부원자료'!H2495&lt;&gt;"",'04A_국토부원자료'!I2495&lt;&gt;""),DATE(INT(VALUE(SUBSTITUTE('04A_국토부원자료'!H2495,",",""))/100),MOD(VALUE(SUBSTITUTE('04A_국토부원자료'!H2495,",","")),100),VALUE(SUBSTITUTE('04A_국토부원자료'!I2495,",",""))),""),"")</f>
        <v/>
      </c>
      <c r="G2494" s="42" t="str">
        <f>IFERROR(VALUE(SUBSTITUTE('04A_국토부원자료'!J2495,",","")),"")</f>
        <v/>
      </c>
      <c r="H2494" s="43" t="str">
        <f t="shared" si="76"/>
        <v/>
      </c>
      <c r="I2494" s="43" t="str">
        <f t="shared" si="77"/>
        <v/>
      </c>
      <c r="J2494" s="38" t="str">
        <f>IFERROR(VALUE(SUBSTITUTE('04A_국토부원자료'!K2495,",","")),"")</f>
        <v/>
      </c>
      <c r="K2494" s="38" t="str">
        <f>IFERROR(VALUE(SUBSTITUTE('04A_국토부원자료'!N2495,",","")),"")</f>
        <v/>
      </c>
      <c r="L2494" s="39">
        <f>IFERROR('04A_국토부원자료'!O2495,"")</f>
        <v>0</v>
      </c>
      <c r="M2494" s="39">
        <f>IFERROR('04A_국토부원자료'!Q2495,"")</f>
        <v>0</v>
      </c>
      <c r="N2494" s="38">
        <f>IF(B2494="","",IF('02_대상물건입력'!B5="",1,IF(ISNUMBER(SEARCH('02_대상물건입력'!B5,B2494)),1,0)))</f>
        <v>0</v>
      </c>
      <c r="O2494" s="38">
        <f>IF(B2494="","",IF('02_대상물건입력'!B6="",1,IF(ISNUMBER(SEARCH('02_대상물건입력'!B6,B2494)),1,0)))</f>
        <v>0</v>
      </c>
      <c r="P2494" s="38">
        <f>IF(L2494="","",IF('02_대상물건입력'!B15="",0,IF(ISNUMBER(SEARCH('02_대상물건입력'!B15,L2494)),1,0)))</f>
        <v>0</v>
      </c>
      <c r="Q2494" s="38">
        <f>IF(D2494="","",IF('02_대상물건입력'!B8="",0,IF(ISNUMBER(SEARCH('02_대상물건입력'!B8,D2494)),1,0)))</f>
        <v>0</v>
      </c>
      <c r="R2494" s="44" t="str">
        <f>IFERROR(ABS(E2494-'02_대상물건입력'!B11)/'02_대상물건입력'!B11,"")</f>
        <v/>
      </c>
      <c r="S2494" s="38" t="str">
        <f>IFERROR(ABS(J2494-'02_대상물건입력'!B10),"")</f>
        <v/>
      </c>
      <c r="T2494" s="38" t="str">
        <f>IFERROR(ABS('01_설정'!B4-F2494),"")</f>
        <v/>
      </c>
      <c r="U2494" s="38" t="str">
        <f>IFERROR(ABS(K2494-YEAR('02_대상물건입력'!B14)),"")</f>
        <v/>
      </c>
      <c r="V2494" s="38" t="str">
        <f>IF(B2494="","",IF(AND(E2494&gt;0,F2494&gt;0,H2494&gt;0,OR('04A_국토부원자료'!P2495="",'04A_국토부원자료'!P2495="-"),IF('01_설정'!B10=1,N2494=1,TRUE),R2494&lt;='01_설정'!B5,S2494&lt;='01_설정'!B6,T2494&lt;='01_설정'!B7,U2494&lt;='01_설정'!B8),"Y",""))</f>
        <v/>
      </c>
      <c r="W2494" s="40" t="str">
        <f>IF(V2494&lt;&gt;"Y","",MAX(0,(1-R2494/'01_설정'!B5))*'01_설정'!B14+MAX(0,(1-S2494/'01_설정'!B6))*'01_설정'!B15+MAX(0,(1-T2494/'01_설정'!B7))*'01_설정'!B16+MAX(0,(1-U2494/'01_설정'!B8))*'01_설정'!B17+O2494*'01_설정'!B11+Q2494*'01_설정'!B12+P2494*'01_설정'!B13)</f>
        <v/>
      </c>
      <c r="X2494" s="38" t="str">
        <f>IF(W2494="","",1+COUNTIFS($W$4:$W$3003,"&gt;"&amp;W2494)+COUNTIFS($W$4:W2494,W2494)-1)</f>
        <v/>
      </c>
    </row>
    <row r="2495" spans="1:24" ht="16.5">
      <c r="A2495" s="38" t="str">
        <f>IF('04A_국토부원자료'!A2496="","",ROW()-3)</f>
        <v/>
      </c>
      <c r="B2495" s="39">
        <f>IFERROR('04A_국토부원자료'!B2496,"")</f>
        <v>0</v>
      </c>
      <c r="C2495" s="39" t="str">
        <f>IF(B2495="","",IF('04A_국토부원자료'!C2496&lt;&gt;"",'04A_국토부원자료'!C2496,TRIM('04A_국토부원자료'!D2496&amp;IF('04A_국토부원자료'!E2496&lt;&gt;"","-"&amp;'04A_국토부원자료'!E2496,""))))</f>
        <v/>
      </c>
      <c r="D2495" s="39">
        <f>IFERROR('04A_국토부원자료'!F2496,"")</f>
        <v>0</v>
      </c>
      <c r="E2495" s="40" t="str">
        <f>IFERROR(VALUE(SUBSTITUTE('04A_국토부원자료'!G2496,",","")),"")</f>
        <v/>
      </c>
      <c r="F2495" s="41" t="str">
        <f>IFERROR(IF(AND('04A_국토부원자료'!H2496&lt;&gt;"",'04A_국토부원자료'!I2496&lt;&gt;""),DATE(INT(VALUE(SUBSTITUTE('04A_국토부원자료'!H2496,",",""))/100),MOD(VALUE(SUBSTITUTE('04A_국토부원자료'!H2496,",","")),100),VALUE(SUBSTITUTE('04A_국토부원자료'!I2496,",",""))),""),"")</f>
        <v/>
      </c>
      <c r="G2495" s="42" t="str">
        <f>IFERROR(VALUE(SUBSTITUTE('04A_국토부원자료'!J2496,",","")),"")</f>
        <v/>
      </c>
      <c r="H2495" s="43" t="str">
        <f t="shared" si="76"/>
        <v/>
      </c>
      <c r="I2495" s="43" t="str">
        <f t="shared" si="77"/>
        <v/>
      </c>
      <c r="J2495" s="38" t="str">
        <f>IFERROR(VALUE(SUBSTITUTE('04A_국토부원자료'!K2496,",","")),"")</f>
        <v/>
      </c>
      <c r="K2495" s="38" t="str">
        <f>IFERROR(VALUE(SUBSTITUTE('04A_국토부원자료'!N2496,",","")),"")</f>
        <v/>
      </c>
      <c r="L2495" s="39">
        <f>IFERROR('04A_국토부원자료'!O2496,"")</f>
        <v>0</v>
      </c>
      <c r="M2495" s="39">
        <f>IFERROR('04A_국토부원자료'!Q2496,"")</f>
        <v>0</v>
      </c>
      <c r="N2495" s="38">
        <f>IF(B2495="","",IF('02_대상물건입력'!B5="",1,IF(ISNUMBER(SEARCH('02_대상물건입력'!B5,B2495)),1,0)))</f>
        <v>0</v>
      </c>
      <c r="O2495" s="38">
        <f>IF(B2495="","",IF('02_대상물건입력'!B6="",1,IF(ISNUMBER(SEARCH('02_대상물건입력'!B6,B2495)),1,0)))</f>
        <v>0</v>
      </c>
      <c r="P2495" s="38">
        <f>IF(L2495="","",IF('02_대상물건입력'!B15="",0,IF(ISNUMBER(SEARCH('02_대상물건입력'!B15,L2495)),1,0)))</f>
        <v>0</v>
      </c>
      <c r="Q2495" s="38">
        <f>IF(D2495="","",IF('02_대상물건입력'!B8="",0,IF(ISNUMBER(SEARCH('02_대상물건입력'!B8,D2495)),1,0)))</f>
        <v>0</v>
      </c>
      <c r="R2495" s="44" t="str">
        <f>IFERROR(ABS(E2495-'02_대상물건입력'!B11)/'02_대상물건입력'!B11,"")</f>
        <v/>
      </c>
      <c r="S2495" s="38" t="str">
        <f>IFERROR(ABS(J2495-'02_대상물건입력'!B10),"")</f>
        <v/>
      </c>
      <c r="T2495" s="38" t="str">
        <f>IFERROR(ABS('01_설정'!B4-F2495),"")</f>
        <v/>
      </c>
      <c r="U2495" s="38" t="str">
        <f>IFERROR(ABS(K2495-YEAR('02_대상물건입력'!B14)),"")</f>
        <v/>
      </c>
      <c r="V2495" s="38" t="str">
        <f>IF(B2495="","",IF(AND(E2495&gt;0,F2495&gt;0,H2495&gt;0,OR('04A_국토부원자료'!P2496="",'04A_국토부원자료'!P2496="-"),IF('01_설정'!B10=1,N2495=1,TRUE),R2495&lt;='01_설정'!B5,S2495&lt;='01_설정'!B6,T2495&lt;='01_설정'!B7,U2495&lt;='01_설정'!B8),"Y",""))</f>
        <v/>
      </c>
      <c r="W2495" s="40" t="str">
        <f>IF(V2495&lt;&gt;"Y","",MAX(0,(1-R2495/'01_설정'!B5))*'01_설정'!B14+MAX(0,(1-S2495/'01_설정'!B6))*'01_설정'!B15+MAX(0,(1-T2495/'01_설정'!B7))*'01_설정'!B16+MAX(0,(1-U2495/'01_설정'!B8))*'01_설정'!B17+O2495*'01_설정'!B11+Q2495*'01_설정'!B12+P2495*'01_설정'!B13)</f>
        <v/>
      </c>
      <c r="X2495" s="38" t="str">
        <f>IF(W2495="","",1+COUNTIFS($W$4:$W$3003,"&gt;"&amp;W2495)+COUNTIFS($W$4:W2495,W2495)-1)</f>
        <v/>
      </c>
    </row>
    <row r="2496" spans="1:24" ht="16.5">
      <c r="A2496" s="38" t="str">
        <f>IF('04A_국토부원자료'!A2497="","",ROW()-3)</f>
        <v/>
      </c>
      <c r="B2496" s="39">
        <f>IFERROR('04A_국토부원자료'!B2497,"")</f>
        <v>0</v>
      </c>
      <c r="C2496" s="39" t="str">
        <f>IF(B2496="","",IF('04A_국토부원자료'!C2497&lt;&gt;"",'04A_국토부원자료'!C2497,TRIM('04A_국토부원자료'!D2497&amp;IF('04A_국토부원자료'!E2497&lt;&gt;"","-"&amp;'04A_국토부원자료'!E2497,""))))</f>
        <v/>
      </c>
      <c r="D2496" s="39">
        <f>IFERROR('04A_국토부원자료'!F2497,"")</f>
        <v>0</v>
      </c>
      <c r="E2496" s="40" t="str">
        <f>IFERROR(VALUE(SUBSTITUTE('04A_국토부원자료'!G2497,",","")),"")</f>
        <v/>
      </c>
      <c r="F2496" s="41" t="str">
        <f>IFERROR(IF(AND('04A_국토부원자료'!H2497&lt;&gt;"",'04A_국토부원자료'!I2497&lt;&gt;""),DATE(INT(VALUE(SUBSTITUTE('04A_국토부원자료'!H2497,",",""))/100),MOD(VALUE(SUBSTITUTE('04A_국토부원자료'!H2497,",","")),100),VALUE(SUBSTITUTE('04A_국토부원자료'!I2497,",",""))),""),"")</f>
        <v/>
      </c>
      <c r="G2496" s="42" t="str">
        <f>IFERROR(VALUE(SUBSTITUTE('04A_국토부원자료'!J2497,",","")),"")</f>
        <v/>
      </c>
      <c r="H2496" s="43" t="str">
        <f t="shared" si="76"/>
        <v/>
      </c>
      <c r="I2496" s="43" t="str">
        <f t="shared" si="77"/>
        <v/>
      </c>
      <c r="J2496" s="38" t="str">
        <f>IFERROR(VALUE(SUBSTITUTE('04A_국토부원자료'!K2497,",","")),"")</f>
        <v/>
      </c>
      <c r="K2496" s="38" t="str">
        <f>IFERROR(VALUE(SUBSTITUTE('04A_국토부원자료'!N2497,",","")),"")</f>
        <v/>
      </c>
      <c r="L2496" s="39">
        <f>IFERROR('04A_국토부원자료'!O2497,"")</f>
        <v>0</v>
      </c>
      <c r="M2496" s="39">
        <f>IFERROR('04A_국토부원자료'!Q2497,"")</f>
        <v>0</v>
      </c>
      <c r="N2496" s="38">
        <f>IF(B2496="","",IF('02_대상물건입력'!B5="",1,IF(ISNUMBER(SEARCH('02_대상물건입력'!B5,B2496)),1,0)))</f>
        <v>0</v>
      </c>
      <c r="O2496" s="38">
        <f>IF(B2496="","",IF('02_대상물건입력'!B6="",1,IF(ISNUMBER(SEARCH('02_대상물건입력'!B6,B2496)),1,0)))</f>
        <v>0</v>
      </c>
      <c r="P2496" s="38">
        <f>IF(L2496="","",IF('02_대상물건입력'!B15="",0,IF(ISNUMBER(SEARCH('02_대상물건입력'!B15,L2496)),1,0)))</f>
        <v>0</v>
      </c>
      <c r="Q2496" s="38">
        <f>IF(D2496="","",IF('02_대상물건입력'!B8="",0,IF(ISNUMBER(SEARCH('02_대상물건입력'!B8,D2496)),1,0)))</f>
        <v>0</v>
      </c>
      <c r="R2496" s="44" t="str">
        <f>IFERROR(ABS(E2496-'02_대상물건입력'!B11)/'02_대상물건입력'!B11,"")</f>
        <v/>
      </c>
      <c r="S2496" s="38" t="str">
        <f>IFERROR(ABS(J2496-'02_대상물건입력'!B10),"")</f>
        <v/>
      </c>
      <c r="T2496" s="38" t="str">
        <f>IFERROR(ABS('01_설정'!B4-F2496),"")</f>
        <v/>
      </c>
      <c r="U2496" s="38" t="str">
        <f>IFERROR(ABS(K2496-YEAR('02_대상물건입력'!B14)),"")</f>
        <v/>
      </c>
      <c r="V2496" s="38" t="str">
        <f>IF(B2496="","",IF(AND(E2496&gt;0,F2496&gt;0,H2496&gt;0,OR('04A_국토부원자료'!P2497="",'04A_국토부원자료'!P2497="-"),IF('01_설정'!B10=1,N2496=1,TRUE),R2496&lt;='01_설정'!B5,S2496&lt;='01_설정'!B6,T2496&lt;='01_설정'!B7,U2496&lt;='01_설정'!B8),"Y",""))</f>
        <v/>
      </c>
      <c r="W2496" s="40" t="str">
        <f>IF(V2496&lt;&gt;"Y","",MAX(0,(1-R2496/'01_설정'!B5))*'01_설정'!B14+MAX(0,(1-S2496/'01_설정'!B6))*'01_설정'!B15+MAX(0,(1-T2496/'01_설정'!B7))*'01_설정'!B16+MAX(0,(1-U2496/'01_설정'!B8))*'01_설정'!B17+O2496*'01_설정'!B11+Q2496*'01_설정'!B12+P2496*'01_설정'!B13)</f>
        <v/>
      </c>
      <c r="X2496" s="38" t="str">
        <f>IF(W2496="","",1+COUNTIFS($W$4:$W$3003,"&gt;"&amp;W2496)+COUNTIFS($W$4:W2496,W2496)-1)</f>
        <v/>
      </c>
    </row>
    <row r="2497" spans="1:24" ht="16.5">
      <c r="A2497" s="38" t="str">
        <f>IF('04A_국토부원자료'!A2498="","",ROW()-3)</f>
        <v/>
      </c>
      <c r="B2497" s="39">
        <f>IFERROR('04A_국토부원자료'!B2498,"")</f>
        <v>0</v>
      </c>
      <c r="C2497" s="39" t="str">
        <f>IF(B2497="","",IF('04A_국토부원자료'!C2498&lt;&gt;"",'04A_국토부원자료'!C2498,TRIM('04A_국토부원자료'!D2498&amp;IF('04A_국토부원자료'!E2498&lt;&gt;"","-"&amp;'04A_국토부원자료'!E2498,""))))</f>
        <v/>
      </c>
      <c r="D2497" s="39">
        <f>IFERROR('04A_국토부원자료'!F2498,"")</f>
        <v>0</v>
      </c>
      <c r="E2497" s="40" t="str">
        <f>IFERROR(VALUE(SUBSTITUTE('04A_국토부원자료'!G2498,",","")),"")</f>
        <v/>
      </c>
      <c r="F2497" s="41" t="str">
        <f>IFERROR(IF(AND('04A_국토부원자료'!H2498&lt;&gt;"",'04A_국토부원자료'!I2498&lt;&gt;""),DATE(INT(VALUE(SUBSTITUTE('04A_국토부원자료'!H2498,",",""))/100),MOD(VALUE(SUBSTITUTE('04A_국토부원자료'!H2498,",","")),100),VALUE(SUBSTITUTE('04A_국토부원자료'!I2498,",",""))),""),"")</f>
        <v/>
      </c>
      <c r="G2497" s="42" t="str">
        <f>IFERROR(VALUE(SUBSTITUTE('04A_국토부원자료'!J2498,",","")),"")</f>
        <v/>
      </c>
      <c r="H2497" s="43" t="str">
        <f t="shared" si="76"/>
        <v/>
      </c>
      <c r="I2497" s="43" t="str">
        <f t="shared" si="77"/>
        <v/>
      </c>
      <c r="J2497" s="38" t="str">
        <f>IFERROR(VALUE(SUBSTITUTE('04A_국토부원자료'!K2498,",","")),"")</f>
        <v/>
      </c>
      <c r="K2497" s="38" t="str">
        <f>IFERROR(VALUE(SUBSTITUTE('04A_국토부원자료'!N2498,",","")),"")</f>
        <v/>
      </c>
      <c r="L2497" s="39">
        <f>IFERROR('04A_국토부원자료'!O2498,"")</f>
        <v>0</v>
      </c>
      <c r="M2497" s="39">
        <f>IFERROR('04A_국토부원자료'!Q2498,"")</f>
        <v>0</v>
      </c>
      <c r="N2497" s="38">
        <f>IF(B2497="","",IF('02_대상물건입력'!B5="",1,IF(ISNUMBER(SEARCH('02_대상물건입력'!B5,B2497)),1,0)))</f>
        <v>0</v>
      </c>
      <c r="O2497" s="38">
        <f>IF(B2497="","",IF('02_대상물건입력'!B6="",1,IF(ISNUMBER(SEARCH('02_대상물건입력'!B6,B2497)),1,0)))</f>
        <v>0</v>
      </c>
      <c r="P2497" s="38">
        <f>IF(L2497="","",IF('02_대상물건입력'!B15="",0,IF(ISNUMBER(SEARCH('02_대상물건입력'!B15,L2497)),1,0)))</f>
        <v>0</v>
      </c>
      <c r="Q2497" s="38">
        <f>IF(D2497="","",IF('02_대상물건입력'!B8="",0,IF(ISNUMBER(SEARCH('02_대상물건입력'!B8,D2497)),1,0)))</f>
        <v>0</v>
      </c>
      <c r="R2497" s="44" t="str">
        <f>IFERROR(ABS(E2497-'02_대상물건입력'!B11)/'02_대상물건입력'!B11,"")</f>
        <v/>
      </c>
      <c r="S2497" s="38" t="str">
        <f>IFERROR(ABS(J2497-'02_대상물건입력'!B10),"")</f>
        <v/>
      </c>
      <c r="T2497" s="38" t="str">
        <f>IFERROR(ABS('01_설정'!B4-F2497),"")</f>
        <v/>
      </c>
      <c r="U2497" s="38" t="str">
        <f>IFERROR(ABS(K2497-YEAR('02_대상물건입력'!B14)),"")</f>
        <v/>
      </c>
      <c r="V2497" s="38" t="str">
        <f>IF(B2497="","",IF(AND(E2497&gt;0,F2497&gt;0,H2497&gt;0,OR('04A_국토부원자료'!P2498="",'04A_국토부원자료'!P2498="-"),IF('01_설정'!B10=1,N2497=1,TRUE),R2497&lt;='01_설정'!B5,S2497&lt;='01_설정'!B6,T2497&lt;='01_설정'!B7,U2497&lt;='01_설정'!B8),"Y",""))</f>
        <v/>
      </c>
      <c r="W2497" s="40" t="str">
        <f>IF(V2497&lt;&gt;"Y","",MAX(0,(1-R2497/'01_설정'!B5))*'01_설정'!B14+MAX(0,(1-S2497/'01_설정'!B6))*'01_설정'!B15+MAX(0,(1-T2497/'01_설정'!B7))*'01_설정'!B16+MAX(0,(1-U2497/'01_설정'!B8))*'01_설정'!B17+O2497*'01_설정'!B11+Q2497*'01_설정'!B12+P2497*'01_설정'!B13)</f>
        <v/>
      </c>
      <c r="X2497" s="38" t="str">
        <f>IF(W2497="","",1+COUNTIFS($W$4:$W$3003,"&gt;"&amp;W2497)+COUNTIFS($W$4:W2497,W2497)-1)</f>
        <v/>
      </c>
    </row>
    <row r="2498" spans="1:24" ht="16.5">
      <c r="A2498" s="38" t="str">
        <f>IF('04A_국토부원자료'!A2499="","",ROW()-3)</f>
        <v/>
      </c>
      <c r="B2498" s="39">
        <f>IFERROR('04A_국토부원자료'!B2499,"")</f>
        <v>0</v>
      </c>
      <c r="C2498" s="39" t="str">
        <f>IF(B2498="","",IF('04A_국토부원자료'!C2499&lt;&gt;"",'04A_국토부원자료'!C2499,TRIM('04A_국토부원자료'!D2499&amp;IF('04A_국토부원자료'!E2499&lt;&gt;"","-"&amp;'04A_국토부원자료'!E2499,""))))</f>
        <v/>
      </c>
      <c r="D2498" s="39">
        <f>IFERROR('04A_국토부원자료'!F2499,"")</f>
        <v>0</v>
      </c>
      <c r="E2498" s="40" t="str">
        <f>IFERROR(VALUE(SUBSTITUTE('04A_국토부원자료'!G2499,",","")),"")</f>
        <v/>
      </c>
      <c r="F2498" s="41" t="str">
        <f>IFERROR(IF(AND('04A_국토부원자료'!H2499&lt;&gt;"",'04A_국토부원자료'!I2499&lt;&gt;""),DATE(INT(VALUE(SUBSTITUTE('04A_국토부원자료'!H2499,",",""))/100),MOD(VALUE(SUBSTITUTE('04A_국토부원자료'!H2499,",","")),100),VALUE(SUBSTITUTE('04A_국토부원자료'!I2499,",",""))),""),"")</f>
        <v/>
      </c>
      <c r="G2498" s="42" t="str">
        <f>IFERROR(VALUE(SUBSTITUTE('04A_국토부원자료'!J2499,",","")),"")</f>
        <v/>
      </c>
      <c r="H2498" s="43" t="str">
        <f t="shared" si="76"/>
        <v/>
      </c>
      <c r="I2498" s="43" t="str">
        <f t="shared" si="77"/>
        <v/>
      </c>
      <c r="J2498" s="38" t="str">
        <f>IFERROR(VALUE(SUBSTITUTE('04A_국토부원자료'!K2499,",","")),"")</f>
        <v/>
      </c>
      <c r="K2498" s="38" t="str">
        <f>IFERROR(VALUE(SUBSTITUTE('04A_국토부원자료'!N2499,",","")),"")</f>
        <v/>
      </c>
      <c r="L2498" s="39">
        <f>IFERROR('04A_국토부원자료'!O2499,"")</f>
        <v>0</v>
      </c>
      <c r="M2498" s="39">
        <f>IFERROR('04A_국토부원자료'!Q2499,"")</f>
        <v>0</v>
      </c>
      <c r="N2498" s="38">
        <f>IF(B2498="","",IF('02_대상물건입력'!B5="",1,IF(ISNUMBER(SEARCH('02_대상물건입력'!B5,B2498)),1,0)))</f>
        <v>0</v>
      </c>
      <c r="O2498" s="38">
        <f>IF(B2498="","",IF('02_대상물건입력'!B6="",1,IF(ISNUMBER(SEARCH('02_대상물건입력'!B6,B2498)),1,0)))</f>
        <v>0</v>
      </c>
      <c r="P2498" s="38">
        <f>IF(L2498="","",IF('02_대상물건입력'!B15="",0,IF(ISNUMBER(SEARCH('02_대상물건입력'!B15,L2498)),1,0)))</f>
        <v>0</v>
      </c>
      <c r="Q2498" s="38">
        <f>IF(D2498="","",IF('02_대상물건입력'!B8="",0,IF(ISNUMBER(SEARCH('02_대상물건입력'!B8,D2498)),1,0)))</f>
        <v>0</v>
      </c>
      <c r="R2498" s="44" t="str">
        <f>IFERROR(ABS(E2498-'02_대상물건입력'!B11)/'02_대상물건입력'!B11,"")</f>
        <v/>
      </c>
      <c r="S2498" s="38" t="str">
        <f>IFERROR(ABS(J2498-'02_대상물건입력'!B10),"")</f>
        <v/>
      </c>
      <c r="T2498" s="38" t="str">
        <f>IFERROR(ABS('01_설정'!B4-F2498),"")</f>
        <v/>
      </c>
      <c r="U2498" s="38" t="str">
        <f>IFERROR(ABS(K2498-YEAR('02_대상물건입력'!B14)),"")</f>
        <v/>
      </c>
      <c r="V2498" s="38" t="str">
        <f>IF(B2498="","",IF(AND(E2498&gt;0,F2498&gt;0,H2498&gt;0,OR('04A_국토부원자료'!P2499="",'04A_국토부원자료'!P2499="-"),IF('01_설정'!B10=1,N2498=1,TRUE),R2498&lt;='01_설정'!B5,S2498&lt;='01_설정'!B6,T2498&lt;='01_설정'!B7,U2498&lt;='01_설정'!B8),"Y",""))</f>
        <v/>
      </c>
      <c r="W2498" s="40" t="str">
        <f>IF(V2498&lt;&gt;"Y","",MAX(0,(1-R2498/'01_설정'!B5))*'01_설정'!B14+MAX(0,(1-S2498/'01_설정'!B6))*'01_설정'!B15+MAX(0,(1-T2498/'01_설정'!B7))*'01_설정'!B16+MAX(0,(1-U2498/'01_설정'!B8))*'01_설정'!B17+O2498*'01_설정'!B11+Q2498*'01_설정'!B12+P2498*'01_설정'!B13)</f>
        <v/>
      </c>
      <c r="X2498" s="38" t="str">
        <f>IF(W2498="","",1+COUNTIFS($W$4:$W$3003,"&gt;"&amp;W2498)+COUNTIFS($W$4:W2498,W2498)-1)</f>
        <v/>
      </c>
    </row>
    <row r="2499" spans="1:24" ht="16.5">
      <c r="A2499" s="38" t="str">
        <f>IF('04A_국토부원자료'!A2500="","",ROW()-3)</f>
        <v/>
      </c>
      <c r="B2499" s="39">
        <f>IFERROR('04A_국토부원자료'!B2500,"")</f>
        <v>0</v>
      </c>
      <c r="C2499" s="39" t="str">
        <f>IF(B2499="","",IF('04A_국토부원자료'!C2500&lt;&gt;"",'04A_국토부원자료'!C2500,TRIM('04A_국토부원자료'!D2500&amp;IF('04A_국토부원자료'!E2500&lt;&gt;"","-"&amp;'04A_국토부원자료'!E2500,""))))</f>
        <v/>
      </c>
      <c r="D2499" s="39">
        <f>IFERROR('04A_국토부원자료'!F2500,"")</f>
        <v>0</v>
      </c>
      <c r="E2499" s="40" t="str">
        <f>IFERROR(VALUE(SUBSTITUTE('04A_국토부원자료'!G2500,",","")),"")</f>
        <v/>
      </c>
      <c r="F2499" s="41" t="str">
        <f>IFERROR(IF(AND('04A_국토부원자료'!H2500&lt;&gt;"",'04A_국토부원자료'!I2500&lt;&gt;""),DATE(INT(VALUE(SUBSTITUTE('04A_국토부원자료'!H2500,",",""))/100),MOD(VALUE(SUBSTITUTE('04A_국토부원자료'!H2500,",","")),100),VALUE(SUBSTITUTE('04A_국토부원자료'!I2500,",",""))),""),"")</f>
        <v/>
      </c>
      <c r="G2499" s="42" t="str">
        <f>IFERROR(VALUE(SUBSTITUTE('04A_국토부원자료'!J2500,",","")),"")</f>
        <v/>
      </c>
      <c r="H2499" s="43" t="str">
        <f t="shared" si="76"/>
        <v/>
      </c>
      <c r="I2499" s="43" t="str">
        <f t="shared" si="77"/>
        <v/>
      </c>
      <c r="J2499" s="38" t="str">
        <f>IFERROR(VALUE(SUBSTITUTE('04A_국토부원자료'!K2500,",","")),"")</f>
        <v/>
      </c>
      <c r="K2499" s="38" t="str">
        <f>IFERROR(VALUE(SUBSTITUTE('04A_국토부원자료'!N2500,",","")),"")</f>
        <v/>
      </c>
      <c r="L2499" s="39">
        <f>IFERROR('04A_국토부원자료'!O2500,"")</f>
        <v>0</v>
      </c>
      <c r="M2499" s="39">
        <f>IFERROR('04A_국토부원자료'!Q2500,"")</f>
        <v>0</v>
      </c>
      <c r="N2499" s="38">
        <f>IF(B2499="","",IF('02_대상물건입력'!B5="",1,IF(ISNUMBER(SEARCH('02_대상물건입력'!B5,B2499)),1,0)))</f>
        <v>0</v>
      </c>
      <c r="O2499" s="38">
        <f>IF(B2499="","",IF('02_대상물건입력'!B6="",1,IF(ISNUMBER(SEARCH('02_대상물건입력'!B6,B2499)),1,0)))</f>
        <v>0</v>
      </c>
      <c r="P2499" s="38">
        <f>IF(L2499="","",IF('02_대상물건입력'!B15="",0,IF(ISNUMBER(SEARCH('02_대상물건입력'!B15,L2499)),1,0)))</f>
        <v>0</v>
      </c>
      <c r="Q2499" s="38">
        <f>IF(D2499="","",IF('02_대상물건입력'!B8="",0,IF(ISNUMBER(SEARCH('02_대상물건입력'!B8,D2499)),1,0)))</f>
        <v>0</v>
      </c>
      <c r="R2499" s="44" t="str">
        <f>IFERROR(ABS(E2499-'02_대상물건입력'!B11)/'02_대상물건입력'!B11,"")</f>
        <v/>
      </c>
      <c r="S2499" s="38" t="str">
        <f>IFERROR(ABS(J2499-'02_대상물건입력'!B10),"")</f>
        <v/>
      </c>
      <c r="T2499" s="38" t="str">
        <f>IFERROR(ABS('01_설정'!B4-F2499),"")</f>
        <v/>
      </c>
      <c r="U2499" s="38" t="str">
        <f>IFERROR(ABS(K2499-YEAR('02_대상물건입력'!B14)),"")</f>
        <v/>
      </c>
      <c r="V2499" s="38" t="str">
        <f>IF(B2499="","",IF(AND(E2499&gt;0,F2499&gt;0,H2499&gt;0,OR('04A_국토부원자료'!P2500="",'04A_국토부원자료'!P2500="-"),IF('01_설정'!B10=1,N2499=1,TRUE),R2499&lt;='01_설정'!B5,S2499&lt;='01_설정'!B6,T2499&lt;='01_설정'!B7,U2499&lt;='01_설정'!B8),"Y",""))</f>
        <v/>
      </c>
      <c r="W2499" s="40" t="str">
        <f>IF(V2499&lt;&gt;"Y","",MAX(0,(1-R2499/'01_설정'!B5))*'01_설정'!B14+MAX(0,(1-S2499/'01_설정'!B6))*'01_설정'!B15+MAX(0,(1-T2499/'01_설정'!B7))*'01_설정'!B16+MAX(0,(1-U2499/'01_설정'!B8))*'01_설정'!B17+O2499*'01_설정'!B11+Q2499*'01_설정'!B12+P2499*'01_설정'!B13)</f>
        <v/>
      </c>
      <c r="X2499" s="38" t="str">
        <f>IF(W2499="","",1+COUNTIFS($W$4:$W$3003,"&gt;"&amp;W2499)+COUNTIFS($W$4:W2499,W2499)-1)</f>
        <v/>
      </c>
    </row>
    <row r="2500" spans="1:24" ht="16.5">
      <c r="A2500" s="38" t="str">
        <f>IF('04A_국토부원자료'!A2501="","",ROW()-3)</f>
        <v/>
      </c>
      <c r="B2500" s="39">
        <f>IFERROR('04A_국토부원자료'!B2501,"")</f>
        <v>0</v>
      </c>
      <c r="C2500" s="39" t="str">
        <f>IF(B2500="","",IF('04A_국토부원자료'!C2501&lt;&gt;"",'04A_국토부원자료'!C2501,TRIM('04A_국토부원자료'!D2501&amp;IF('04A_국토부원자료'!E2501&lt;&gt;"","-"&amp;'04A_국토부원자료'!E2501,""))))</f>
        <v/>
      </c>
      <c r="D2500" s="39">
        <f>IFERROR('04A_국토부원자료'!F2501,"")</f>
        <v>0</v>
      </c>
      <c r="E2500" s="40" t="str">
        <f>IFERROR(VALUE(SUBSTITUTE('04A_국토부원자료'!G2501,",","")),"")</f>
        <v/>
      </c>
      <c r="F2500" s="41" t="str">
        <f>IFERROR(IF(AND('04A_국토부원자료'!H2501&lt;&gt;"",'04A_국토부원자료'!I2501&lt;&gt;""),DATE(INT(VALUE(SUBSTITUTE('04A_국토부원자료'!H2501,",",""))/100),MOD(VALUE(SUBSTITUTE('04A_국토부원자료'!H2501,",","")),100),VALUE(SUBSTITUTE('04A_국토부원자료'!I2501,",",""))),""),"")</f>
        <v/>
      </c>
      <c r="G2500" s="42" t="str">
        <f>IFERROR(VALUE(SUBSTITUTE('04A_국토부원자료'!J2501,",","")),"")</f>
        <v/>
      </c>
      <c r="H2500" s="43" t="str">
        <f t="shared" ref="H2500:H2563" si="78">IF(G2500="","",G2500*10000)</f>
        <v/>
      </c>
      <c r="I2500" s="43" t="str">
        <f t="shared" ref="I2500:I2563" si="79">IFERROR(IF(AND(H2500&gt;0,E2500&gt;0),H2500/E2500,""),"")</f>
        <v/>
      </c>
      <c r="J2500" s="38" t="str">
        <f>IFERROR(VALUE(SUBSTITUTE('04A_국토부원자료'!K2501,",","")),"")</f>
        <v/>
      </c>
      <c r="K2500" s="38" t="str">
        <f>IFERROR(VALUE(SUBSTITUTE('04A_국토부원자료'!N2501,",","")),"")</f>
        <v/>
      </c>
      <c r="L2500" s="39">
        <f>IFERROR('04A_국토부원자료'!O2501,"")</f>
        <v>0</v>
      </c>
      <c r="M2500" s="39">
        <f>IFERROR('04A_국토부원자료'!Q2501,"")</f>
        <v>0</v>
      </c>
      <c r="N2500" s="38">
        <f>IF(B2500="","",IF('02_대상물건입력'!B5="",1,IF(ISNUMBER(SEARCH('02_대상물건입력'!B5,B2500)),1,0)))</f>
        <v>0</v>
      </c>
      <c r="O2500" s="38">
        <f>IF(B2500="","",IF('02_대상물건입력'!B6="",1,IF(ISNUMBER(SEARCH('02_대상물건입력'!B6,B2500)),1,0)))</f>
        <v>0</v>
      </c>
      <c r="P2500" s="38">
        <f>IF(L2500="","",IF('02_대상물건입력'!B15="",0,IF(ISNUMBER(SEARCH('02_대상물건입력'!B15,L2500)),1,0)))</f>
        <v>0</v>
      </c>
      <c r="Q2500" s="38">
        <f>IF(D2500="","",IF('02_대상물건입력'!B8="",0,IF(ISNUMBER(SEARCH('02_대상물건입력'!B8,D2500)),1,0)))</f>
        <v>0</v>
      </c>
      <c r="R2500" s="44" t="str">
        <f>IFERROR(ABS(E2500-'02_대상물건입력'!B11)/'02_대상물건입력'!B11,"")</f>
        <v/>
      </c>
      <c r="S2500" s="38" t="str">
        <f>IFERROR(ABS(J2500-'02_대상물건입력'!B10),"")</f>
        <v/>
      </c>
      <c r="T2500" s="38" t="str">
        <f>IFERROR(ABS('01_설정'!B4-F2500),"")</f>
        <v/>
      </c>
      <c r="U2500" s="38" t="str">
        <f>IFERROR(ABS(K2500-YEAR('02_대상물건입력'!B14)),"")</f>
        <v/>
      </c>
      <c r="V2500" s="38" t="str">
        <f>IF(B2500="","",IF(AND(E2500&gt;0,F2500&gt;0,H2500&gt;0,OR('04A_국토부원자료'!P2501="",'04A_국토부원자료'!P2501="-"),IF('01_설정'!B10=1,N2500=1,TRUE),R2500&lt;='01_설정'!B5,S2500&lt;='01_설정'!B6,T2500&lt;='01_설정'!B7,U2500&lt;='01_설정'!B8),"Y",""))</f>
        <v/>
      </c>
      <c r="W2500" s="40" t="str">
        <f>IF(V2500&lt;&gt;"Y","",MAX(0,(1-R2500/'01_설정'!B5))*'01_설정'!B14+MAX(0,(1-S2500/'01_설정'!B6))*'01_설정'!B15+MAX(0,(1-T2500/'01_설정'!B7))*'01_설정'!B16+MAX(0,(1-U2500/'01_설정'!B8))*'01_설정'!B17+O2500*'01_설정'!B11+Q2500*'01_설정'!B12+P2500*'01_설정'!B13)</f>
        <v/>
      </c>
      <c r="X2500" s="38" t="str">
        <f>IF(W2500="","",1+COUNTIFS($W$4:$W$3003,"&gt;"&amp;W2500)+COUNTIFS($W$4:W2500,W2500)-1)</f>
        <v/>
      </c>
    </row>
    <row r="2501" spans="1:24" ht="16.5">
      <c r="A2501" s="38" t="str">
        <f>IF('04A_국토부원자료'!A2502="","",ROW()-3)</f>
        <v/>
      </c>
      <c r="B2501" s="39">
        <f>IFERROR('04A_국토부원자료'!B2502,"")</f>
        <v>0</v>
      </c>
      <c r="C2501" s="39" t="str">
        <f>IF(B2501="","",IF('04A_국토부원자료'!C2502&lt;&gt;"",'04A_국토부원자료'!C2502,TRIM('04A_국토부원자료'!D2502&amp;IF('04A_국토부원자료'!E2502&lt;&gt;"","-"&amp;'04A_국토부원자료'!E2502,""))))</f>
        <v/>
      </c>
      <c r="D2501" s="39">
        <f>IFERROR('04A_국토부원자료'!F2502,"")</f>
        <v>0</v>
      </c>
      <c r="E2501" s="40" t="str">
        <f>IFERROR(VALUE(SUBSTITUTE('04A_국토부원자료'!G2502,",","")),"")</f>
        <v/>
      </c>
      <c r="F2501" s="41" t="str">
        <f>IFERROR(IF(AND('04A_국토부원자료'!H2502&lt;&gt;"",'04A_국토부원자료'!I2502&lt;&gt;""),DATE(INT(VALUE(SUBSTITUTE('04A_국토부원자료'!H2502,",",""))/100),MOD(VALUE(SUBSTITUTE('04A_국토부원자료'!H2502,",","")),100),VALUE(SUBSTITUTE('04A_국토부원자료'!I2502,",",""))),""),"")</f>
        <v/>
      </c>
      <c r="G2501" s="42" t="str">
        <f>IFERROR(VALUE(SUBSTITUTE('04A_국토부원자료'!J2502,",","")),"")</f>
        <v/>
      </c>
      <c r="H2501" s="43" t="str">
        <f t="shared" si="78"/>
        <v/>
      </c>
      <c r="I2501" s="43" t="str">
        <f t="shared" si="79"/>
        <v/>
      </c>
      <c r="J2501" s="38" t="str">
        <f>IFERROR(VALUE(SUBSTITUTE('04A_국토부원자료'!K2502,",","")),"")</f>
        <v/>
      </c>
      <c r="K2501" s="38" t="str">
        <f>IFERROR(VALUE(SUBSTITUTE('04A_국토부원자료'!N2502,",","")),"")</f>
        <v/>
      </c>
      <c r="L2501" s="39">
        <f>IFERROR('04A_국토부원자료'!O2502,"")</f>
        <v>0</v>
      </c>
      <c r="M2501" s="39">
        <f>IFERROR('04A_국토부원자료'!Q2502,"")</f>
        <v>0</v>
      </c>
      <c r="N2501" s="38">
        <f>IF(B2501="","",IF('02_대상물건입력'!B5="",1,IF(ISNUMBER(SEARCH('02_대상물건입력'!B5,B2501)),1,0)))</f>
        <v>0</v>
      </c>
      <c r="O2501" s="38">
        <f>IF(B2501="","",IF('02_대상물건입력'!B6="",1,IF(ISNUMBER(SEARCH('02_대상물건입력'!B6,B2501)),1,0)))</f>
        <v>0</v>
      </c>
      <c r="P2501" s="38">
        <f>IF(L2501="","",IF('02_대상물건입력'!B15="",0,IF(ISNUMBER(SEARCH('02_대상물건입력'!B15,L2501)),1,0)))</f>
        <v>0</v>
      </c>
      <c r="Q2501" s="38">
        <f>IF(D2501="","",IF('02_대상물건입력'!B8="",0,IF(ISNUMBER(SEARCH('02_대상물건입력'!B8,D2501)),1,0)))</f>
        <v>0</v>
      </c>
      <c r="R2501" s="44" t="str">
        <f>IFERROR(ABS(E2501-'02_대상물건입력'!B11)/'02_대상물건입력'!B11,"")</f>
        <v/>
      </c>
      <c r="S2501" s="38" t="str">
        <f>IFERROR(ABS(J2501-'02_대상물건입력'!B10),"")</f>
        <v/>
      </c>
      <c r="T2501" s="38" t="str">
        <f>IFERROR(ABS('01_설정'!B4-F2501),"")</f>
        <v/>
      </c>
      <c r="U2501" s="38" t="str">
        <f>IFERROR(ABS(K2501-YEAR('02_대상물건입력'!B14)),"")</f>
        <v/>
      </c>
      <c r="V2501" s="38" t="str">
        <f>IF(B2501="","",IF(AND(E2501&gt;0,F2501&gt;0,H2501&gt;0,OR('04A_국토부원자료'!P2502="",'04A_국토부원자료'!P2502="-"),IF('01_설정'!B10=1,N2501=1,TRUE),R2501&lt;='01_설정'!B5,S2501&lt;='01_설정'!B6,T2501&lt;='01_설정'!B7,U2501&lt;='01_설정'!B8),"Y",""))</f>
        <v/>
      </c>
      <c r="W2501" s="40" t="str">
        <f>IF(V2501&lt;&gt;"Y","",MAX(0,(1-R2501/'01_설정'!B5))*'01_설정'!B14+MAX(0,(1-S2501/'01_설정'!B6))*'01_설정'!B15+MAX(0,(1-T2501/'01_설정'!B7))*'01_설정'!B16+MAX(0,(1-U2501/'01_설정'!B8))*'01_설정'!B17+O2501*'01_설정'!B11+Q2501*'01_설정'!B12+P2501*'01_설정'!B13)</f>
        <v/>
      </c>
      <c r="X2501" s="38" t="str">
        <f>IF(W2501="","",1+COUNTIFS($W$4:$W$3003,"&gt;"&amp;W2501)+COUNTIFS($W$4:W2501,W2501)-1)</f>
        <v/>
      </c>
    </row>
    <row r="2502" spans="1:24" ht="16.5">
      <c r="A2502" s="38" t="str">
        <f>IF('04A_국토부원자료'!A2503="","",ROW()-3)</f>
        <v/>
      </c>
      <c r="B2502" s="39">
        <f>IFERROR('04A_국토부원자료'!B2503,"")</f>
        <v>0</v>
      </c>
      <c r="C2502" s="39" t="str">
        <f>IF(B2502="","",IF('04A_국토부원자료'!C2503&lt;&gt;"",'04A_국토부원자료'!C2503,TRIM('04A_국토부원자료'!D2503&amp;IF('04A_국토부원자료'!E2503&lt;&gt;"","-"&amp;'04A_국토부원자료'!E2503,""))))</f>
        <v/>
      </c>
      <c r="D2502" s="39">
        <f>IFERROR('04A_국토부원자료'!F2503,"")</f>
        <v>0</v>
      </c>
      <c r="E2502" s="40" t="str">
        <f>IFERROR(VALUE(SUBSTITUTE('04A_국토부원자료'!G2503,",","")),"")</f>
        <v/>
      </c>
      <c r="F2502" s="41" t="str">
        <f>IFERROR(IF(AND('04A_국토부원자료'!H2503&lt;&gt;"",'04A_국토부원자료'!I2503&lt;&gt;""),DATE(INT(VALUE(SUBSTITUTE('04A_국토부원자료'!H2503,",",""))/100),MOD(VALUE(SUBSTITUTE('04A_국토부원자료'!H2503,",","")),100),VALUE(SUBSTITUTE('04A_국토부원자료'!I2503,",",""))),""),"")</f>
        <v/>
      </c>
      <c r="G2502" s="42" t="str">
        <f>IFERROR(VALUE(SUBSTITUTE('04A_국토부원자료'!J2503,",","")),"")</f>
        <v/>
      </c>
      <c r="H2502" s="43" t="str">
        <f t="shared" si="78"/>
        <v/>
      </c>
      <c r="I2502" s="43" t="str">
        <f t="shared" si="79"/>
        <v/>
      </c>
      <c r="J2502" s="38" t="str">
        <f>IFERROR(VALUE(SUBSTITUTE('04A_국토부원자료'!K2503,",","")),"")</f>
        <v/>
      </c>
      <c r="K2502" s="38" t="str">
        <f>IFERROR(VALUE(SUBSTITUTE('04A_국토부원자료'!N2503,",","")),"")</f>
        <v/>
      </c>
      <c r="L2502" s="39">
        <f>IFERROR('04A_국토부원자료'!O2503,"")</f>
        <v>0</v>
      </c>
      <c r="M2502" s="39">
        <f>IFERROR('04A_국토부원자료'!Q2503,"")</f>
        <v>0</v>
      </c>
      <c r="N2502" s="38">
        <f>IF(B2502="","",IF('02_대상물건입력'!B5="",1,IF(ISNUMBER(SEARCH('02_대상물건입력'!B5,B2502)),1,0)))</f>
        <v>0</v>
      </c>
      <c r="O2502" s="38">
        <f>IF(B2502="","",IF('02_대상물건입력'!B6="",1,IF(ISNUMBER(SEARCH('02_대상물건입력'!B6,B2502)),1,0)))</f>
        <v>0</v>
      </c>
      <c r="P2502" s="38">
        <f>IF(L2502="","",IF('02_대상물건입력'!B15="",0,IF(ISNUMBER(SEARCH('02_대상물건입력'!B15,L2502)),1,0)))</f>
        <v>0</v>
      </c>
      <c r="Q2502" s="38">
        <f>IF(D2502="","",IF('02_대상물건입력'!B8="",0,IF(ISNUMBER(SEARCH('02_대상물건입력'!B8,D2502)),1,0)))</f>
        <v>0</v>
      </c>
      <c r="R2502" s="44" t="str">
        <f>IFERROR(ABS(E2502-'02_대상물건입력'!B11)/'02_대상물건입력'!B11,"")</f>
        <v/>
      </c>
      <c r="S2502" s="38" t="str">
        <f>IFERROR(ABS(J2502-'02_대상물건입력'!B10),"")</f>
        <v/>
      </c>
      <c r="T2502" s="38" t="str">
        <f>IFERROR(ABS('01_설정'!B4-F2502),"")</f>
        <v/>
      </c>
      <c r="U2502" s="38" t="str">
        <f>IFERROR(ABS(K2502-YEAR('02_대상물건입력'!B14)),"")</f>
        <v/>
      </c>
      <c r="V2502" s="38" t="str">
        <f>IF(B2502="","",IF(AND(E2502&gt;0,F2502&gt;0,H2502&gt;0,OR('04A_국토부원자료'!P2503="",'04A_국토부원자료'!P2503="-"),IF('01_설정'!B10=1,N2502=1,TRUE),R2502&lt;='01_설정'!B5,S2502&lt;='01_설정'!B6,T2502&lt;='01_설정'!B7,U2502&lt;='01_설정'!B8),"Y",""))</f>
        <v/>
      </c>
      <c r="W2502" s="40" t="str">
        <f>IF(V2502&lt;&gt;"Y","",MAX(0,(1-R2502/'01_설정'!B5))*'01_설정'!B14+MAX(0,(1-S2502/'01_설정'!B6))*'01_설정'!B15+MAX(0,(1-T2502/'01_설정'!B7))*'01_설정'!B16+MAX(0,(1-U2502/'01_설정'!B8))*'01_설정'!B17+O2502*'01_설정'!B11+Q2502*'01_설정'!B12+P2502*'01_설정'!B13)</f>
        <v/>
      </c>
      <c r="X2502" s="38" t="str">
        <f>IF(W2502="","",1+COUNTIFS($W$4:$W$3003,"&gt;"&amp;W2502)+COUNTIFS($W$4:W2502,W2502)-1)</f>
        <v/>
      </c>
    </row>
    <row r="2503" spans="1:24" ht="16.5">
      <c r="A2503" s="38" t="str">
        <f>IF('04A_국토부원자료'!A2504="","",ROW()-3)</f>
        <v/>
      </c>
      <c r="B2503" s="39">
        <f>IFERROR('04A_국토부원자료'!B2504,"")</f>
        <v>0</v>
      </c>
      <c r="C2503" s="39" t="str">
        <f>IF(B2503="","",IF('04A_국토부원자료'!C2504&lt;&gt;"",'04A_국토부원자료'!C2504,TRIM('04A_국토부원자료'!D2504&amp;IF('04A_국토부원자료'!E2504&lt;&gt;"","-"&amp;'04A_국토부원자료'!E2504,""))))</f>
        <v/>
      </c>
      <c r="D2503" s="39">
        <f>IFERROR('04A_국토부원자료'!F2504,"")</f>
        <v>0</v>
      </c>
      <c r="E2503" s="40" t="str">
        <f>IFERROR(VALUE(SUBSTITUTE('04A_국토부원자료'!G2504,",","")),"")</f>
        <v/>
      </c>
      <c r="F2503" s="41" t="str">
        <f>IFERROR(IF(AND('04A_국토부원자료'!H2504&lt;&gt;"",'04A_국토부원자료'!I2504&lt;&gt;""),DATE(INT(VALUE(SUBSTITUTE('04A_국토부원자료'!H2504,",",""))/100),MOD(VALUE(SUBSTITUTE('04A_국토부원자료'!H2504,",","")),100),VALUE(SUBSTITUTE('04A_국토부원자료'!I2504,",",""))),""),"")</f>
        <v/>
      </c>
      <c r="G2503" s="42" t="str">
        <f>IFERROR(VALUE(SUBSTITUTE('04A_국토부원자료'!J2504,",","")),"")</f>
        <v/>
      </c>
      <c r="H2503" s="43" t="str">
        <f t="shared" si="78"/>
        <v/>
      </c>
      <c r="I2503" s="43" t="str">
        <f t="shared" si="79"/>
        <v/>
      </c>
      <c r="J2503" s="38" t="str">
        <f>IFERROR(VALUE(SUBSTITUTE('04A_국토부원자료'!K2504,",","")),"")</f>
        <v/>
      </c>
      <c r="K2503" s="38" t="str">
        <f>IFERROR(VALUE(SUBSTITUTE('04A_국토부원자료'!N2504,",","")),"")</f>
        <v/>
      </c>
      <c r="L2503" s="39">
        <f>IFERROR('04A_국토부원자료'!O2504,"")</f>
        <v>0</v>
      </c>
      <c r="M2503" s="39">
        <f>IFERROR('04A_국토부원자료'!Q2504,"")</f>
        <v>0</v>
      </c>
      <c r="N2503" s="38">
        <f>IF(B2503="","",IF('02_대상물건입력'!B5="",1,IF(ISNUMBER(SEARCH('02_대상물건입력'!B5,B2503)),1,0)))</f>
        <v>0</v>
      </c>
      <c r="O2503" s="38">
        <f>IF(B2503="","",IF('02_대상물건입력'!B6="",1,IF(ISNUMBER(SEARCH('02_대상물건입력'!B6,B2503)),1,0)))</f>
        <v>0</v>
      </c>
      <c r="P2503" s="38">
        <f>IF(L2503="","",IF('02_대상물건입력'!B15="",0,IF(ISNUMBER(SEARCH('02_대상물건입력'!B15,L2503)),1,0)))</f>
        <v>0</v>
      </c>
      <c r="Q2503" s="38">
        <f>IF(D2503="","",IF('02_대상물건입력'!B8="",0,IF(ISNUMBER(SEARCH('02_대상물건입력'!B8,D2503)),1,0)))</f>
        <v>0</v>
      </c>
      <c r="R2503" s="44" t="str">
        <f>IFERROR(ABS(E2503-'02_대상물건입력'!B11)/'02_대상물건입력'!B11,"")</f>
        <v/>
      </c>
      <c r="S2503" s="38" t="str">
        <f>IFERROR(ABS(J2503-'02_대상물건입력'!B10),"")</f>
        <v/>
      </c>
      <c r="T2503" s="38" t="str">
        <f>IFERROR(ABS('01_설정'!B4-F2503),"")</f>
        <v/>
      </c>
      <c r="U2503" s="38" t="str">
        <f>IFERROR(ABS(K2503-YEAR('02_대상물건입력'!B14)),"")</f>
        <v/>
      </c>
      <c r="V2503" s="38" t="str">
        <f>IF(B2503="","",IF(AND(E2503&gt;0,F2503&gt;0,H2503&gt;0,OR('04A_국토부원자료'!P2504="",'04A_국토부원자료'!P2504="-"),IF('01_설정'!B10=1,N2503=1,TRUE),R2503&lt;='01_설정'!B5,S2503&lt;='01_설정'!B6,T2503&lt;='01_설정'!B7,U2503&lt;='01_설정'!B8),"Y",""))</f>
        <v/>
      </c>
      <c r="W2503" s="40" t="str">
        <f>IF(V2503&lt;&gt;"Y","",MAX(0,(1-R2503/'01_설정'!B5))*'01_설정'!B14+MAX(0,(1-S2503/'01_설정'!B6))*'01_설정'!B15+MAX(0,(1-T2503/'01_설정'!B7))*'01_설정'!B16+MAX(0,(1-U2503/'01_설정'!B8))*'01_설정'!B17+O2503*'01_설정'!B11+Q2503*'01_설정'!B12+P2503*'01_설정'!B13)</f>
        <v/>
      </c>
      <c r="X2503" s="38" t="str">
        <f>IF(W2503="","",1+COUNTIFS($W$4:$W$3003,"&gt;"&amp;W2503)+COUNTIFS($W$4:W2503,W2503)-1)</f>
        <v/>
      </c>
    </row>
    <row r="2504" spans="1:24" ht="16.5">
      <c r="A2504" s="38" t="str">
        <f>IF('04A_국토부원자료'!A2505="","",ROW()-3)</f>
        <v/>
      </c>
      <c r="B2504" s="39">
        <f>IFERROR('04A_국토부원자료'!B2505,"")</f>
        <v>0</v>
      </c>
      <c r="C2504" s="39" t="str">
        <f>IF(B2504="","",IF('04A_국토부원자료'!C2505&lt;&gt;"",'04A_국토부원자료'!C2505,TRIM('04A_국토부원자료'!D2505&amp;IF('04A_국토부원자료'!E2505&lt;&gt;"","-"&amp;'04A_국토부원자료'!E2505,""))))</f>
        <v/>
      </c>
      <c r="D2504" s="39">
        <f>IFERROR('04A_국토부원자료'!F2505,"")</f>
        <v>0</v>
      </c>
      <c r="E2504" s="40" t="str">
        <f>IFERROR(VALUE(SUBSTITUTE('04A_국토부원자료'!G2505,",","")),"")</f>
        <v/>
      </c>
      <c r="F2504" s="41" t="str">
        <f>IFERROR(IF(AND('04A_국토부원자료'!H2505&lt;&gt;"",'04A_국토부원자료'!I2505&lt;&gt;""),DATE(INT(VALUE(SUBSTITUTE('04A_국토부원자료'!H2505,",",""))/100),MOD(VALUE(SUBSTITUTE('04A_국토부원자료'!H2505,",","")),100),VALUE(SUBSTITUTE('04A_국토부원자료'!I2505,",",""))),""),"")</f>
        <v/>
      </c>
      <c r="G2504" s="42" t="str">
        <f>IFERROR(VALUE(SUBSTITUTE('04A_국토부원자료'!J2505,",","")),"")</f>
        <v/>
      </c>
      <c r="H2504" s="43" t="str">
        <f t="shared" si="78"/>
        <v/>
      </c>
      <c r="I2504" s="43" t="str">
        <f t="shared" si="79"/>
        <v/>
      </c>
      <c r="J2504" s="38" t="str">
        <f>IFERROR(VALUE(SUBSTITUTE('04A_국토부원자료'!K2505,",","")),"")</f>
        <v/>
      </c>
      <c r="K2504" s="38" t="str">
        <f>IFERROR(VALUE(SUBSTITUTE('04A_국토부원자료'!N2505,",","")),"")</f>
        <v/>
      </c>
      <c r="L2504" s="39">
        <f>IFERROR('04A_국토부원자료'!O2505,"")</f>
        <v>0</v>
      </c>
      <c r="M2504" s="39">
        <f>IFERROR('04A_국토부원자료'!Q2505,"")</f>
        <v>0</v>
      </c>
      <c r="N2504" s="38">
        <f>IF(B2504="","",IF('02_대상물건입력'!B5="",1,IF(ISNUMBER(SEARCH('02_대상물건입력'!B5,B2504)),1,0)))</f>
        <v>0</v>
      </c>
      <c r="O2504" s="38">
        <f>IF(B2504="","",IF('02_대상물건입력'!B6="",1,IF(ISNUMBER(SEARCH('02_대상물건입력'!B6,B2504)),1,0)))</f>
        <v>0</v>
      </c>
      <c r="P2504" s="38">
        <f>IF(L2504="","",IF('02_대상물건입력'!B15="",0,IF(ISNUMBER(SEARCH('02_대상물건입력'!B15,L2504)),1,0)))</f>
        <v>0</v>
      </c>
      <c r="Q2504" s="38">
        <f>IF(D2504="","",IF('02_대상물건입력'!B8="",0,IF(ISNUMBER(SEARCH('02_대상물건입력'!B8,D2504)),1,0)))</f>
        <v>0</v>
      </c>
      <c r="R2504" s="44" t="str">
        <f>IFERROR(ABS(E2504-'02_대상물건입력'!B11)/'02_대상물건입력'!B11,"")</f>
        <v/>
      </c>
      <c r="S2504" s="38" t="str">
        <f>IFERROR(ABS(J2504-'02_대상물건입력'!B10),"")</f>
        <v/>
      </c>
      <c r="T2504" s="38" t="str">
        <f>IFERROR(ABS('01_설정'!B4-F2504),"")</f>
        <v/>
      </c>
      <c r="U2504" s="38" t="str">
        <f>IFERROR(ABS(K2504-YEAR('02_대상물건입력'!B14)),"")</f>
        <v/>
      </c>
      <c r="V2504" s="38" t="str">
        <f>IF(B2504="","",IF(AND(E2504&gt;0,F2504&gt;0,H2504&gt;0,OR('04A_국토부원자료'!P2505="",'04A_국토부원자료'!P2505="-"),IF('01_설정'!B10=1,N2504=1,TRUE),R2504&lt;='01_설정'!B5,S2504&lt;='01_설정'!B6,T2504&lt;='01_설정'!B7,U2504&lt;='01_설정'!B8),"Y",""))</f>
        <v/>
      </c>
      <c r="W2504" s="40" t="str">
        <f>IF(V2504&lt;&gt;"Y","",MAX(0,(1-R2504/'01_설정'!B5))*'01_설정'!B14+MAX(0,(1-S2504/'01_설정'!B6))*'01_설정'!B15+MAX(0,(1-T2504/'01_설정'!B7))*'01_설정'!B16+MAX(0,(1-U2504/'01_설정'!B8))*'01_설정'!B17+O2504*'01_설정'!B11+Q2504*'01_설정'!B12+P2504*'01_설정'!B13)</f>
        <v/>
      </c>
      <c r="X2504" s="38" t="str">
        <f>IF(W2504="","",1+COUNTIFS($W$4:$W$3003,"&gt;"&amp;W2504)+COUNTIFS($W$4:W2504,W2504)-1)</f>
        <v/>
      </c>
    </row>
    <row r="2505" spans="1:24" ht="16.5">
      <c r="A2505" s="38" t="str">
        <f>IF('04A_국토부원자료'!A2506="","",ROW()-3)</f>
        <v/>
      </c>
      <c r="B2505" s="39">
        <f>IFERROR('04A_국토부원자료'!B2506,"")</f>
        <v>0</v>
      </c>
      <c r="C2505" s="39" t="str">
        <f>IF(B2505="","",IF('04A_국토부원자료'!C2506&lt;&gt;"",'04A_국토부원자료'!C2506,TRIM('04A_국토부원자료'!D2506&amp;IF('04A_국토부원자료'!E2506&lt;&gt;"","-"&amp;'04A_국토부원자료'!E2506,""))))</f>
        <v/>
      </c>
      <c r="D2505" s="39">
        <f>IFERROR('04A_국토부원자료'!F2506,"")</f>
        <v>0</v>
      </c>
      <c r="E2505" s="40" t="str">
        <f>IFERROR(VALUE(SUBSTITUTE('04A_국토부원자료'!G2506,",","")),"")</f>
        <v/>
      </c>
      <c r="F2505" s="41" t="str">
        <f>IFERROR(IF(AND('04A_국토부원자료'!H2506&lt;&gt;"",'04A_국토부원자료'!I2506&lt;&gt;""),DATE(INT(VALUE(SUBSTITUTE('04A_국토부원자료'!H2506,",",""))/100),MOD(VALUE(SUBSTITUTE('04A_국토부원자료'!H2506,",","")),100),VALUE(SUBSTITUTE('04A_국토부원자료'!I2506,",",""))),""),"")</f>
        <v/>
      </c>
      <c r="G2505" s="42" t="str">
        <f>IFERROR(VALUE(SUBSTITUTE('04A_국토부원자료'!J2506,",","")),"")</f>
        <v/>
      </c>
      <c r="H2505" s="43" t="str">
        <f t="shared" si="78"/>
        <v/>
      </c>
      <c r="I2505" s="43" t="str">
        <f t="shared" si="79"/>
        <v/>
      </c>
      <c r="J2505" s="38" t="str">
        <f>IFERROR(VALUE(SUBSTITUTE('04A_국토부원자료'!K2506,",","")),"")</f>
        <v/>
      </c>
      <c r="K2505" s="38" t="str">
        <f>IFERROR(VALUE(SUBSTITUTE('04A_국토부원자료'!N2506,",","")),"")</f>
        <v/>
      </c>
      <c r="L2505" s="39">
        <f>IFERROR('04A_국토부원자료'!O2506,"")</f>
        <v>0</v>
      </c>
      <c r="M2505" s="39">
        <f>IFERROR('04A_국토부원자료'!Q2506,"")</f>
        <v>0</v>
      </c>
      <c r="N2505" s="38">
        <f>IF(B2505="","",IF('02_대상물건입력'!B5="",1,IF(ISNUMBER(SEARCH('02_대상물건입력'!B5,B2505)),1,0)))</f>
        <v>0</v>
      </c>
      <c r="O2505" s="38">
        <f>IF(B2505="","",IF('02_대상물건입력'!B6="",1,IF(ISNUMBER(SEARCH('02_대상물건입력'!B6,B2505)),1,0)))</f>
        <v>0</v>
      </c>
      <c r="P2505" s="38">
        <f>IF(L2505="","",IF('02_대상물건입력'!B15="",0,IF(ISNUMBER(SEARCH('02_대상물건입력'!B15,L2505)),1,0)))</f>
        <v>0</v>
      </c>
      <c r="Q2505" s="38">
        <f>IF(D2505="","",IF('02_대상물건입력'!B8="",0,IF(ISNUMBER(SEARCH('02_대상물건입력'!B8,D2505)),1,0)))</f>
        <v>0</v>
      </c>
      <c r="R2505" s="44" t="str">
        <f>IFERROR(ABS(E2505-'02_대상물건입력'!B11)/'02_대상물건입력'!B11,"")</f>
        <v/>
      </c>
      <c r="S2505" s="38" t="str">
        <f>IFERROR(ABS(J2505-'02_대상물건입력'!B10),"")</f>
        <v/>
      </c>
      <c r="T2505" s="38" t="str">
        <f>IFERROR(ABS('01_설정'!B4-F2505),"")</f>
        <v/>
      </c>
      <c r="U2505" s="38" t="str">
        <f>IFERROR(ABS(K2505-YEAR('02_대상물건입력'!B14)),"")</f>
        <v/>
      </c>
      <c r="V2505" s="38" t="str">
        <f>IF(B2505="","",IF(AND(E2505&gt;0,F2505&gt;0,H2505&gt;0,OR('04A_국토부원자료'!P2506="",'04A_국토부원자료'!P2506="-"),IF('01_설정'!B10=1,N2505=1,TRUE),R2505&lt;='01_설정'!B5,S2505&lt;='01_설정'!B6,T2505&lt;='01_설정'!B7,U2505&lt;='01_설정'!B8),"Y",""))</f>
        <v/>
      </c>
      <c r="W2505" s="40" t="str">
        <f>IF(V2505&lt;&gt;"Y","",MAX(0,(1-R2505/'01_설정'!B5))*'01_설정'!B14+MAX(0,(1-S2505/'01_설정'!B6))*'01_설정'!B15+MAX(0,(1-T2505/'01_설정'!B7))*'01_설정'!B16+MAX(0,(1-U2505/'01_설정'!B8))*'01_설정'!B17+O2505*'01_설정'!B11+Q2505*'01_설정'!B12+P2505*'01_설정'!B13)</f>
        <v/>
      </c>
      <c r="X2505" s="38" t="str">
        <f>IF(W2505="","",1+COUNTIFS($W$4:$W$3003,"&gt;"&amp;W2505)+COUNTIFS($W$4:W2505,W2505)-1)</f>
        <v/>
      </c>
    </row>
    <row r="2506" spans="1:24" ht="16.5">
      <c r="A2506" s="38" t="str">
        <f>IF('04A_국토부원자료'!A2507="","",ROW()-3)</f>
        <v/>
      </c>
      <c r="B2506" s="39">
        <f>IFERROR('04A_국토부원자료'!B2507,"")</f>
        <v>0</v>
      </c>
      <c r="C2506" s="39" t="str">
        <f>IF(B2506="","",IF('04A_국토부원자료'!C2507&lt;&gt;"",'04A_국토부원자료'!C2507,TRIM('04A_국토부원자료'!D2507&amp;IF('04A_국토부원자료'!E2507&lt;&gt;"","-"&amp;'04A_국토부원자료'!E2507,""))))</f>
        <v/>
      </c>
      <c r="D2506" s="39">
        <f>IFERROR('04A_국토부원자료'!F2507,"")</f>
        <v>0</v>
      </c>
      <c r="E2506" s="40" t="str">
        <f>IFERROR(VALUE(SUBSTITUTE('04A_국토부원자료'!G2507,",","")),"")</f>
        <v/>
      </c>
      <c r="F2506" s="41" t="str">
        <f>IFERROR(IF(AND('04A_국토부원자료'!H2507&lt;&gt;"",'04A_국토부원자료'!I2507&lt;&gt;""),DATE(INT(VALUE(SUBSTITUTE('04A_국토부원자료'!H2507,",",""))/100),MOD(VALUE(SUBSTITUTE('04A_국토부원자료'!H2507,",","")),100),VALUE(SUBSTITUTE('04A_국토부원자료'!I2507,",",""))),""),"")</f>
        <v/>
      </c>
      <c r="G2506" s="42" t="str">
        <f>IFERROR(VALUE(SUBSTITUTE('04A_국토부원자료'!J2507,",","")),"")</f>
        <v/>
      </c>
      <c r="H2506" s="43" t="str">
        <f t="shared" si="78"/>
        <v/>
      </c>
      <c r="I2506" s="43" t="str">
        <f t="shared" si="79"/>
        <v/>
      </c>
      <c r="J2506" s="38" t="str">
        <f>IFERROR(VALUE(SUBSTITUTE('04A_국토부원자료'!K2507,",","")),"")</f>
        <v/>
      </c>
      <c r="K2506" s="38" t="str">
        <f>IFERROR(VALUE(SUBSTITUTE('04A_국토부원자료'!N2507,",","")),"")</f>
        <v/>
      </c>
      <c r="L2506" s="39">
        <f>IFERROR('04A_국토부원자료'!O2507,"")</f>
        <v>0</v>
      </c>
      <c r="M2506" s="39">
        <f>IFERROR('04A_국토부원자료'!Q2507,"")</f>
        <v>0</v>
      </c>
      <c r="N2506" s="38">
        <f>IF(B2506="","",IF('02_대상물건입력'!B5="",1,IF(ISNUMBER(SEARCH('02_대상물건입력'!B5,B2506)),1,0)))</f>
        <v>0</v>
      </c>
      <c r="O2506" s="38">
        <f>IF(B2506="","",IF('02_대상물건입력'!B6="",1,IF(ISNUMBER(SEARCH('02_대상물건입력'!B6,B2506)),1,0)))</f>
        <v>0</v>
      </c>
      <c r="P2506" s="38">
        <f>IF(L2506="","",IF('02_대상물건입력'!B15="",0,IF(ISNUMBER(SEARCH('02_대상물건입력'!B15,L2506)),1,0)))</f>
        <v>0</v>
      </c>
      <c r="Q2506" s="38">
        <f>IF(D2506="","",IF('02_대상물건입력'!B8="",0,IF(ISNUMBER(SEARCH('02_대상물건입력'!B8,D2506)),1,0)))</f>
        <v>0</v>
      </c>
      <c r="R2506" s="44" t="str">
        <f>IFERROR(ABS(E2506-'02_대상물건입력'!B11)/'02_대상물건입력'!B11,"")</f>
        <v/>
      </c>
      <c r="S2506" s="38" t="str">
        <f>IFERROR(ABS(J2506-'02_대상물건입력'!B10),"")</f>
        <v/>
      </c>
      <c r="T2506" s="38" t="str">
        <f>IFERROR(ABS('01_설정'!B4-F2506),"")</f>
        <v/>
      </c>
      <c r="U2506" s="38" t="str">
        <f>IFERROR(ABS(K2506-YEAR('02_대상물건입력'!B14)),"")</f>
        <v/>
      </c>
      <c r="V2506" s="38" t="str">
        <f>IF(B2506="","",IF(AND(E2506&gt;0,F2506&gt;0,H2506&gt;0,OR('04A_국토부원자료'!P2507="",'04A_국토부원자료'!P2507="-"),IF('01_설정'!B10=1,N2506=1,TRUE),R2506&lt;='01_설정'!B5,S2506&lt;='01_설정'!B6,T2506&lt;='01_설정'!B7,U2506&lt;='01_설정'!B8),"Y",""))</f>
        <v/>
      </c>
      <c r="W2506" s="40" t="str">
        <f>IF(V2506&lt;&gt;"Y","",MAX(0,(1-R2506/'01_설정'!B5))*'01_설정'!B14+MAX(0,(1-S2506/'01_설정'!B6))*'01_설정'!B15+MAX(0,(1-T2506/'01_설정'!B7))*'01_설정'!B16+MAX(0,(1-U2506/'01_설정'!B8))*'01_설정'!B17+O2506*'01_설정'!B11+Q2506*'01_설정'!B12+P2506*'01_설정'!B13)</f>
        <v/>
      </c>
      <c r="X2506" s="38" t="str">
        <f>IF(W2506="","",1+COUNTIFS($W$4:$W$3003,"&gt;"&amp;W2506)+COUNTIFS($W$4:W2506,W2506)-1)</f>
        <v/>
      </c>
    </row>
    <row r="2507" spans="1:24" ht="16.5">
      <c r="A2507" s="38" t="str">
        <f>IF('04A_국토부원자료'!A2508="","",ROW()-3)</f>
        <v/>
      </c>
      <c r="B2507" s="39">
        <f>IFERROR('04A_국토부원자료'!B2508,"")</f>
        <v>0</v>
      </c>
      <c r="C2507" s="39" t="str">
        <f>IF(B2507="","",IF('04A_국토부원자료'!C2508&lt;&gt;"",'04A_국토부원자료'!C2508,TRIM('04A_국토부원자료'!D2508&amp;IF('04A_국토부원자료'!E2508&lt;&gt;"","-"&amp;'04A_국토부원자료'!E2508,""))))</f>
        <v/>
      </c>
      <c r="D2507" s="39">
        <f>IFERROR('04A_국토부원자료'!F2508,"")</f>
        <v>0</v>
      </c>
      <c r="E2507" s="40" t="str">
        <f>IFERROR(VALUE(SUBSTITUTE('04A_국토부원자료'!G2508,",","")),"")</f>
        <v/>
      </c>
      <c r="F2507" s="41" t="str">
        <f>IFERROR(IF(AND('04A_국토부원자료'!H2508&lt;&gt;"",'04A_국토부원자료'!I2508&lt;&gt;""),DATE(INT(VALUE(SUBSTITUTE('04A_국토부원자료'!H2508,",",""))/100),MOD(VALUE(SUBSTITUTE('04A_국토부원자료'!H2508,",","")),100),VALUE(SUBSTITUTE('04A_국토부원자료'!I2508,",",""))),""),"")</f>
        <v/>
      </c>
      <c r="G2507" s="42" t="str">
        <f>IFERROR(VALUE(SUBSTITUTE('04A_국토부원자료'!J2508,",","")),"")</f>
        <v/>
      </c>
      <c r="H2507" s="43" t="str">
        <f t="shared" si="78"/>
        <v/>
      </c>
      <c r="I2507" s="43" t="str">
        <f t="shared" si="79"/>
        <v/>
      </c>
      <c r="J2507" s="38" t="str">
        <f>IFERROR(VALUE(SUBSTITUTE('04A_국토부원자료'!K2508,",","")),"")</f>
        <v/>
      </c>
      <c r="K2507" s="38" t="str">
        <f>IFERROR(VALUE(SUBSTITUTE('04A_국토부원자료'!N2508,",","")),"")</f>
        <v/>
      </c>
      <c r="L2507" s="39">
        <f>IFERROR('04A_국토부원자료'!O2508,"")</f>
        <v>0</v>
      </c>
      <c r="M2507" s="39">
        <f>IFERROR('04A_국토부원자료'!Q2508,"")</f>
        <v>0</v>
      </c>
      <c r="N2507" s="38">
        <f>IF(B2507="","",IF('02_대상물건입력'!B5="",1,IF(ISNUMBER(SEARCH('02_대상물건입력'!B5,B2507)),1,0)))</f>
        <v>0</v>
      </c>
      <c r="O2507" s="38">
        <f>IF(B2507="","",IF('02_대상물건입력'!B6="",1,IF(ISNUMBER(SEARCH('02_대상물건입력'!B6,B2507)),1,0)))</f>
        <v>0</v>
      </c>
      <c r="P2507" s="38">
        <f>IF(L2507="","",IF('02_대상물건입력'!B15="",0,IF(ISNUMBER(SEARCH('02_대상물건입력'!B15,L2507)),1,0)))</f>
        <v>0</v>
      </c>
      <c r="Q2507" s="38">
        <f>IF(D2507="","",IF('02_대상물건입력'!B8="",0,IF(ISNUMBER(SEARCH('02_대상물건입력'!B8,D2507)),1,0)))</f>
        <v>0</v>
      </c>
      <c r="R2507" s="44" t="str">
        <f>IFERROR(ABS(E2507-'02_대상물건입력'!B11)/'02_대상물건입력'!B11,"")</f>
        <v/>
      </c>
      <c r="S2507" s="38" t="str">
        <f>IFERROR(ABS(J2507-'02_대상물건입력'!B10),"")</f>
        <v/>
      </c>
      <c r="T2507" s="38" t="str">
        <f>IFERROR(ABS('01_설정'!B4-F2507),"")</f>
        <v/>
      </c>
      <c r="U2507" s="38" t="str">
        <f>IFERROR(ABS(K2507-YEAR('02_대상물건입력'!B14)),"")</f>
        <v/>
      </c>
      <c r="V2507" s="38" t="str">
        <f>IF(B2507="","",IF(AND(E2507&gt;0,F2507&gt;0,H2507&gt;0,OR('04A_국토부원자료'!P2508="",'04A_국토부원자료'!P2508="-"),IF('01_설정'!B10=1,N2507=1,TRUE),R2507&lt;='01_설정'!B5,S2507&lt;='01_설정'!B6,T2507&lt;='01_설정'!B7,U2507&lt;='01_설정'!B8),"Y",""))</f>
        <v/>
      </c>
      <c r="W2507" s="40" t="str">
        <f>IF(V2507&lt;&gt;"Y","",MAX(0,(1-R2507/'01_설정'!B5))*'01_설정'!B14+MAX(0,(1-S2507/'01_설정'!B6))*'01_설정'!B15+MAX(0,(1-T2507/'01_설정'!B7))*'01_설정'!B16+MAX(0,(1-U2507/'01_설정'!B8))*'01_설정'!B17+O2507*'01_설정'!B11+Q2507*'01_설정'!B12+P2507*'01_설정'!B13)</f>
        <v/>
      </c>
      <c r="X2507" s="38" t="str">
        <f>IF(W2507="","",1+COUNTIFS($W$4:$W$3003,"&gt;"&amp;W2507)+COUNTIFS($W$4:W2507,W2507)-1)</f>
        <v/>
      </c>
    </row>
    <row r="2508" spans="1:24" ht="16.5">
      <c r="A2508" s="38" t="str">
        <f>IF('04A_국토부원자료'!A2509="","",ROW()-3)</f>
        <v/>
      </c>
      <c r="B2508" s="39">
        <f>IFERROR('04A_국토부원자료'!B2509,"")</f>
        <v>0</v>
      </c>
      <c r="C2508" s="39" t="str">
        <f>IF(B2508="","",IF('04A_국토부원자료'!C2509&lt;&gt;"",'04A_국토부원자료'!C2509,TRIM('04A_국토부원자료'!D2509&amp;IF('04A_국토부원자료'!E2509&lt;&gt;"","-"&amp;'04A_국토부원자료'!E2509,""))))</f>
        <v/>
      </c>
      <c r="D2508" s="39">
        <f>IFERROR('04A_국토부원자료'!F2509,"")</f>
        <v>0</v>
      </c>
      <c r="E2508" s="40" t="str">
        <f>IFERROR(VALUE(SUBSTITUTE('04A_국토부원자료'!G2509,",","")),"")</f>
        <v/>
      </c>
      <c r="F2508" s="41" t="str">
        <f>IFERROR(IF(AND('04A_국토부원자료'!H2509&lt;&gt;"",'04A_국토부원자료'!I2509&lt;&gt;""),DATE(INT(VALUE(SUBSTITUTE('04A_국토부원자료'!H2509,",",""))/100),MOD(VALUE(SUBSTITUTE('04A_국토부원자료'!H2509,",","")),100),VALUE(SUBSTITUTE('04A_국토부원자료'!I2509,",",""))),""),"")</f>
        <v/>
      </c>
      <c r="G2508" s="42" t="str">
        <f>IFERROR(VALUE(SUBSTITUTE('04A_국토부원자료'!J2509,",","")),"")</f>
        <v/>
      </c>
      <c r="H2508" s="43" t="str">
        <f t="shared" si="78"/>
        <v/>
      </c>
      <c r="I2508" s="43" t="str">
        <f t="shared" si="79"/>
        <v/>
      </c>
      <c r="J2508" s="38" t="str">
        <f>IFERROR(VALUE(SUBSTITUTE('04A_국토부원자료'!K2509,",","")),"")</f>
        <v/>
      </c>
      <c r="K2508" s="38" t="str">
        <f>IFERROR(VALUE(SUBSTITUTE('04A_국토부원자료'!N2509,",","")),"")</f>
        <v/>
      </c>
      <c r="L2508" s="39">
        <f>IFERROR('04A_국토부원자료'!O2509,"")</f>
        <v>0</v>
      </c>
      <c r="M2508" s="39">
        <f>IFERROR('04A_국토부원자료'!Q2509,"")</f>
        <v>0</v>
      </c>
      <c r="N2508" s="38">
        <f>IF(B2508="","",IF('02_대상물건입력'!B5="",1,IF(ISNUMBER(SEARCH('02_대상물건입력'!B5,B2508)),1,0)))</f>
        <v>0</v>
      </c>
      <c r="O2508" s="38">
        <f>IF(B2508="","",IF('02_대상물건입력'!B6="",1,IF(ISNUMBER(SEARCH('02_대상물건입력'!B6,B2508)),1,0)))</f>
        <v>0</v>
      </c>
      <c r="P2508" s="38">
        <f>IF(L2508="","",IF('02_대상물건입력'!B15="",0,IF(ISNUMBER(SEARCH('02_대상물건입력'!B15,L2508)),1,0)))</f>
        <v>0</v>
      </c>
      <c r="Q2508" s="38">
        <f>IF(D2508="","",IF('02_대상물건입력'!B8="",0,IF(ISNUMBER(SEARCH('02_대상물건입력'!B8,D2508)),1,0)))</f>
        <v>0</v>
      </c>
      <c r="R2508" s="44" t="str">
        <f>IFERROR(ABS(E2508-'02_대상물건입력'!B11)/'02_대상물건입력'!B11,"")</f>
        <v/>
      </c>
      <c r="S2508" s="38" t="str">
        <f>IFERROR(ABS(J2508-'02_대상물건입력'!B10),"")</f>
        <v/>
      </c>
      <c r="T2508" s="38" t="str">
        <f>IFERROR(ABS('01_설정'!B4-F2508),"")</f>
        <v/>
      </c>
      <c r="U2508" s="38" t="str">
        <f>IFERROR(ABS(K2508-YEAR('02_대상물건입력'!B14)),"")</f>
        <v/>
      </c>
      <c r="V2508" s="38" t="str">
        <f>IF(B2508="","",IF(AND(E2508&gt;0,F2508&gt;0,H2508&gt;0,OR('04A_국토부원자료'!P2509="",'04A_국토부원자료'!P2509="-"),IF('01_설정'!B10=1,N2508=1,TRUE),R2508&lt;='01_설정'!B5,S2508&lt;='01_설정'!B6,T2508&lt;='01_설정'!B7,U2508&lt;='01_설정'!B8),"Y",""))</f>
        <v/>
      </c>
      <c r="W2508" s="40" t="str">
        <f>IF(V2508&lt;&gt;"Y","",MAX(0,(1-R2508/'01_설정'!B5))*'01_설정'!B14+MAX(0,(1-S2508/'01_설정'!B6))*'01_설정'!B15+MAX(0,(1-T2508/'01_설정'!B7))*'01_설정'!B16+MAX(0,(1-U2508/'01_설정'!B8))*'01_설정'!B17+O2508*'01_설정'!B11+Q2508*'01_설정'!B12+P2508*'01_설정'!B13)</f>
        <v/>
      </c>
      <c r="X2508" s="38" t="str">
        <f>IF(W2508="","",1+COUNTIFS($W$4:$W$3003,"&gt;"&amp;W2508)+COUNTIFS($W$4:W2508,W2508)-1)</f>
        <v/>
      </c>
    </row>
    <row r="2509" spans="1:24" ht="16.5">
      <c r="A2509" s="38" t="str">
        <f>IF('04A_국토부원자료'!A2510="","",ROW()-3)</f>
        <v/>
      </c>
      <c r="B2509" s="39">
        <f>IFERROR('04A_국토부원자료'!B2510,"")</f>
        <v>0</v>
      </c>
      <c r="C2509" s="39" t="str">
        <f>IF(B2509="","",IF('04A_국토부원자료'!C2510&lt;&gt;"",'04A_국토부원자료'!C2510,TRIM('04A_국토부원자료'!D2510&amp;IF('04A_국토부원자료'!E2510&lt;&gt;"","-"&amp;'04A_국토부원자료'!E2510,""))))</f>
        <v/>
      </c>
      <c r="D2509" s="39">
        <f>IFERROR('04A_국토부원자료'!F2510,"")</f>
        <v>0</v>
      </c>
      <c r="E2509" s="40" t="str">
        <f>IFERROR(VALUE(SUBSTITUTE('04A_국토부원자료'!G2510,",","")),"")</f>
        <v/>
      </c>
      <c r="F2509" s="41" t="str">
        <f>IFERROR(IF(AND('04A_국토부원자료'!H2510&lt;&gt;"",'04A_국토부원자료'!I2510&lt;&gt;""),DATE(INT(VALUE(SUBSTITUTE('04A_국토부원자료'!H2510,",",""))/100),MOD(VALUE(SUBSTITUTE('04A_국토부원자료'!H2510,",","")),100),VALUE(SUBSTITUTE('04A_국토부원자료'!I2510,",",""))),""),"")</f>
        <v/>
      </c>
      <c r="G2509" s="42" t="str">
        <f>IFERROR(VALUE(SUBSTITUTE('04A_국토부원자료'!J2510,",","")),"")</f>
        <v/>
      </c>
      <c r="H2509" s="43" t="str">
        <f t="shared" si="78"/>
        <v/>
      </c>
      <c r="I2509" s="43" t="str">
        <f t="shared" si="79"/>
        <v/>
      </c>
      <c r="J2509" s="38" t="str">
        <f>IFERROR(VALUE(SUBSTITUTE('04A_국토부원자료'!K2510,",","")),"")</f>
        <v/>
      </c>
      <c r="K2509" s="38" t="str">
        <f>IFERROR(VALUE(SUBSTITUTE('04A_국토부원자료'!N2510,",","")),"")</f>
        <v/>
      </c>
      <c r="L2509" s="39">
        <f>IFERROR('04A_국토부원자료'!O2510,"")</f>
        <v>0</v>
      </c>
      <c r="M2509" s="39">
        <f>IFERROR('04A_국토부원자료'!Q2510,"")</f>
        <v>0</v>
      </c>
      <c r="N2509" s="38">
        <f>IF(B2509="","",IF('02_대상물건입력'!B5="",1,IF(ISNUMBER(SEARCH('02_대상물건입력'!B5,B2509)),1,0)))</f>
        <v>0</v>
      </c>
      <c r="O2509" s="38">
        <f>IF(B2509="","",IF('02_대상물건입력'!B6="",1,IF(ISNUMBER(SEARCH('02_대상물건입력'!B6,B2509)),1,0)))</f>
        <v>0</v>
      </c>
      <c r="P2509" s="38">
        <f>IF(L2509="","",IF('02_대상물건입력'!B15="",0,IF(ISNUMBER(SEARCH('02_대상물건입력'!B15,L2509)),1,0)))</f>
        <v>0</v>
      </c>
      <c r="Q2509" s="38">
        <f>IF(D2509="","",IF('02_대상물건입력'!B8="",0,IF(ISNUMBER(SEARCH('02_대상물건입력'!B8,D2509)),1,0)))</f>
        <v>0</v>
      </c>
      <c r="R2509" s="44" t="str">
        <f>IFERROR(ABS(E2509-'02_대상물건입력'!B11)/'02_대상물건입력'!B11,"")</f>
        <v/>
      </c>
      <c r="S2509" s="38" t="str">
        <f>IFERROR(ABS(J2509-'02_대상물건입력'!B10),"")</f>
        <v/>
      </c>
      <c r="T2509" s="38" t="str">
        <f>IFERROR(ABS('01_설정'!B4-F2509),"")</f>
        <v/>
      </c>
      <c r="U2509" s="38" t="str">
        <f>IFERROR(ABS(K2509-YEAR('02_대상물건입력'!B14)),"")</f>
        <v/>
      </c>
      <c r="V2509" s="38" t="str">
        <f>IF(B2509="","",IF(AND(E2509&gt;0,F2509&gt;0,H2509&gt;0,OR('04A_국토부원자료'!P2510="",'04A_국토부원자료'!P2510="-"),IF('01_설정'!B10=1,N2509=1,TRUE),R2509&lt;='01_설정'!B5,S2509&lt;='01_설정'!B6,T2509&lt;='01_설정'!B7,U2509&lt;='01_설정'!B8),"Y",""))</f>
        <v/>
      </c>
      <c r="W2509" s="40" t="str">
        <f>IF(V2509&lt;&gt;"Y","",MAX(0,(1-R2509/'01_설정'!B5))*'01_설정'!B14+MAX(0,(1-S2509/'01_설정'!B6))*'01_설정'!B15+MAX(0,(1-T2509/'01_설정'!B7))*'01_설정'!B16+MAX(0,(1-U2509/'01_설정'!B8))*'01_설정'!B17+O2509*'01_설정'!B11+Q2509*'01_설정'!B12+P2509*'01_설정'!B13)</f>
        <v/>
      </c>
      <c r="X2509" s="38" t="str">
        <f>IF(W2509="","",1+COUNTIFS($W$4:$W$3003,"&gt;"&amp;W2509)+COUNTIFS($W$4:W2509,W2509)-1)</f>
        <v/>
      </c>
    </row>
    <row r="2510" spans="1:24" ht="16.5">
      <c r="A2510" s="38" t="str">
        <f>IF('04A_국토부원자료'!A2511="","",ROW()-3)</f>
        <v/>
      </c>
      <c r="B2510" s="39">
        <f>IFERROR('04A_국토부원자료'!B2511,"")</f>
        <v>0</v>
      </c>
      <c r="C2510" s="39" t="str">
        <f>IF(B2510="","",IF('04A_국토부원자료'!C2511&lt;&gt;"",'04A_국토부원자료'!C2511,TRIM('04A_국토부원자료'!D2511&amp;IF('04A_국토부원자료'!E2511&lt;&gt;"","-"&amp;'04A_국토부원자료'!E2511,""))))</f>
        <v/>
      </c>
      <c r="D2510" s="39">
        <f>IFERROR('04A_국토부원자료'!F2511,"")</f>
        <v>0</v>
      </c>
      <c r="E2510" s="40" t="str">
        <f>IFERROR(VALUE(SUBSTITUTE('04A_국토부원자료'!G2511,",","")),"")</f>
        <v/>
      </c>
      <c r="F2510" s="41" t="str">
        <f>IFERROR(IF(AND('04A_국토부원자료'!H2511&lt;&gt;"",'04A_국토부원자료'!I2511&lt;&gt;""),DATE(INT(VALUE(SUBSTITUTE('04A_국토부원자료'!H2511,",",""))/100),MOD(VALUE(SUBSTITUTE('04A_국토부원자료'!H2511,",","")),100),VALUE(SUBSTITUTE('04A_국토부원자료'!I2511,",",""))),""),"")</f>
        <v/>
      </c>
      <c r="G2510" s="42" t="str">
        <f>IFERROR(VALUE(SUBSTITUTE('04A_국토부원자료'!J2511,",","")),"")</f>
        <v/>
      </c>
      <c r="H2510" s="43" t="str">
        <f t="shared" si="78"/>
        <v/>
      </c>
      <c r="I2510" s="43" t="str">
        <f t="shared" si="79"/>
        <v/>
      </c>
      <c r="J2510" s="38" t="str">
        <f>IFERROR(VALUE(SUBSTITUTE('04A_국토부원자료'!K2511,",","")),"")</f>
        <v/>
      </c>
      <c r="K2510" s="38" t="str">
        <f>IFERROR(VALUE(SUBSTITUTE('04A_국토부원자료'!N2511,",","")),"")</f>
        <v/>
      </c>
      <c r="L2510" s="39">
        <f>IFERROR('04A_국토부원자료'!O2511,"")</f>
        <v>0</v>
      </c>
      <c r="M2510" s="39">
        <f>IFERROR('04A_국토부원자료'!Q2511,"")</f>
        <v>0</v>
      </c>
      <c r="N2510" s="38">
        <f>IF(B2510="","",IF('02_대상물건입력'!B5="",1,IF(ISNUMBER(SEARCH('02_대상물건입력'!B5,B2510)),1,0)))</f>
        <v>0</v>
      </c>
      <c r="O2510" s="38">
        <f>IF(B2510="","",IF('02_대상물건입력'!B6="",1,IF(ISNUMBER(SEARCH('02_대상물건입력'!B6,B2510)),1,0)))</f>
        <v>0</v>
      </c>
      <c r="P2510" s="38">
        <f>IF(L2510="","",IF('02_대상물건입력'!B15="",0,IF(ISNUMBER(SEARCH('02_대상물건입력'!B15,L2510)),1,0)))</f>
        <v>0</v>
      </c>
      <c r="Q2510" s="38">
        <f>IF(D2510="","",IF('02_대상물건입력'!B8="",0,IF(ISNUMBER(SEARCH('02_대상물건입력'!B8,D2510)),1,0)))</f>
        <v>0</v>
      </c>
      <c r="R2510" s="44" t="str">
        <f>IFERROR(ABS(E2510-'02_대상물건입력'!B11)/'02_대상물건입력'!B11,"")</f>
        <v/>
      </c>
      <c r="S2510" s="38" t="str">
        <f>IFERROR(ABS(J2510-'02_대상물건입력'!B10),"")</f>
        <v/>
      </c>
      <c r="T2510" s="38" t="str">
        <f>IFERROR(ABS('01_설정'!B4-F2510),"")</f>
        <v/>
      </c>
      <c r="U2510" s="38" t="str">
        <f>IFERROR(ABS(K2510-YEAR('02_대상물건입력'!B14)),"")</f>
        <v/>
      </c>
      <c r="V2510" s="38" t="str">
        <f>IF(B2510="","",IF(AND(E2510&gt;0,F2510&gt;0,H2510&gt;0,OR('04A_국토부원자료'!P2511="",'04A_국토부원자료'!P2511="-"),IF('01_설정'!B10=1,N2510=1,TRUE),R2510&lt;='01_설정'!B5,S2510&lt;='01_설정'!B6,T2510&lt;='01_설정'!B7,U2510&lt;='01_설정'!B8),"Y",""))</f>
        <v/>
      </c>
      <c r="W2510" s="40" t="str">
        <f>IF(V2510&lt;&gt;"Y","",MAX(0,(1-R2510/'01_설정'!B5))*'01_설정'!B14+MAX(0,(1-S2510/'01_설정'!B6))*'01_설정'!B15+MAX(0,(1-T2510/'01_설정'!B7))*'01_설정'!B16+MAX(0,(1-U2510/'01_설정'!B8))*'01_설정'!B17+O2510*'01_설정'!B11+Q2510*'01_설정'!B12+P2510*'01_설정'!B13)</f>
        <v/>
      </c>
      <c r="X2510" s="38" t="str">
        <f>IF(W2510="","",1+COUNTIFS($W$4:$W$3003,"&gt;"&amp;W2510)+COUNTIFS($W$4:W2510,W2510)-1)</f>
        <v/>
      </c>
    </row>
    <row r="2511" spans="1:24" ht="16.5">
      <c r="A2511" s="38" t="str">
        <f>IF('04A_국토부원자료'!A2512="","",ROW()-3)</f>
        <v/>
      </c>
      <c r="B2511" s="39">
        <f>IFERROR('04A_국토부원자료'!B2512,"")</f>
        <v>0</v>
      </c>
      <c r="C2511" s="39" t="str">
        <f>IF(B2511="","",IF('04A_국토부원자료'!C2512&lt;&gt;"",'04A_국토부원자료'!C2512,TRIM('04A_국토부원자료'!D2512&amp;IF('04A_국토부원자료'!E2512&lt;&gt;"","-"&amp;'04A_국토부원자료'!E2512,""))))</f>
        <v/>
      </c>
      <c r="D2511" s="39">
        <f>IFERROR('04A_국토부원자료'!F2512,"")</f>
        <v>0</v>
      </c>
      <c r="E2511" s="40" t="str">
        <f>IFERROR(VALUE(SUBSTITUTE('04A_국토부원자료'!G2512,",","")),"")</f>
        <v/>
      </c>
      <c r="F2511" s="41" t="str">
        <f>IFERROR(IF(AND('04A_국토부원자료'!H2512&lt;&gt;"",'04A_국토부원자료'!I2512&lt;&gt;""),DATE(INT(VALUE(SUBSTITUTE('04A_국토부원자료'!H2512,",",""))/100),MOD(VALUE(SUBSTITUTE('04A_국토부원자료'!H2512,",","")),100),VALUE(SUBSTITUTE('04A_국토부원자료'!I2512,",",""))),""),"")</f>
        <v/>
      </c>
      <c r="G2511" s="42" t="str">
        <f>IFERROR(VALUE(SUBSTITUTE('04A_국토부원자료'!J2512,",","")),"")</f>
        <v/>
      </c>
      <c r="H2511" s="43" t="str">
        <f t="shared" si="78"/>
        <v/>
      </c>
      <c r="I2511" s="43" t="str">
        <f t="shared" si="79"/>
        <v/>
      </c>
      <c r="J2511" s="38" t="str">
        <f>IFERROR(VALUE(SUBSTITUTE('04A_국토부원자료'!K2512,",","")),"")</f>
        <v/>
      </c>
      <c r="K2511" s="38" t="str">
        <f>IFERROR(VALUE(SUBSTITUTE('04A_국토부원자료'!N2512,",","")),"")</f>
        <v/>
      </c>
      <c r="L2511" s="39">
        <f>IFERROR('04A_국토부원자료'!O2512,"")</f>
        <v>0</v>
      </c>
      <c r="M2511" s="39">
        <f>IFERROR('04A_국토부원자료'!Q2512,"")</f>
        <v>0</v>
      </c>
      <c r="N2511" s="38">
        <f>IF(B2511="","",IF('02_대상물건입력'!B5="",1,IF(ISNUMBER(SEARCH('02_대상물건입력'!B5,B2511)),1,0)))</f>
        <v>0</v>
      </c>
      <c r="O2511" s="38">
        <f>IF(B2511="","",IF('02_대상물건입력'!B6="",1,IF(ISNUMBER(SEARCH('02_대상물건입력'!B6,B2511)),1,0)))</f>
        <v>0</v>
      </c>
      <c r="P2511" s="38">
        <f>IF(L2511="","",IF('02_대상물건입력'!B15="",0,IF(ISNUMBER(SEARCH('02_대상물건입력'!B15,L2511)),1,0)))</f>
        <v>0</v>
      </c>
      <c r="Q2511" s="38">
        <f>IF(D2511="","",IF('02_대상물건입력'!B8="",0,IF(ISNUMBER(SEARCH('02_대상물건입력'!B8,D2511)),1,0)))</f>
        <v>0</v>
      </c>
      <c r="R2511" s="44" t="str">
        <f>IFERROR(ABS(E2511-'02_대상물건입력'!B11)/'02_대상물건입력'!B11,"")</f>
        <v/>
      </c>
      <c r="S2511" s="38" t="str">
        <f>IFERROR(ABS(J2511-'02_대상물건입력'!B10),"")</f>
        <v/>
      </c>
      <c r="T2511" s="38" t="str">
        <f>IFERROR(ABS('01_설정'!B4-F2511),"")</f>
        <v/>
      </c>
      <c r="U2511" s="38" t="str">
        <f>IFERROR(ABS(K2511-YEAR('02_대상물건입력'!B14)),"")</f>
        <v/>
      </c>
      <c r="V2511" s="38" t="str">
        <f>IF(B2511="","",IF(AND(E2511&gt;0,F2511&gt;0,H2511&gt;0,OR('04A_국토부원자료'!P2512="",'04A_국토부원자료'!P2512="-"),IF('01_설정'!B10=1,N2511=1,TRUE),R2511&lt;='01_설정'!B5,S2511&lt;='01_설정'!B6,T2511&lt;='01_설정'!B7,U2511&lt;='01_설정'!B8),"Y",""))</f>
        <v/>
      </c>
      <c r="W2511" s="40" t="str">
        <f>IF(V2511&lt;&gt;"Y","",MAX(0,(1-R2511/'01_설정'!B5))*'01_설정'!B14+MAX(0,(1-S2511/'01_설정'!B6))*'01_설정'!B15+MAX(0,(1-T2511/'01_설정'!B7))*'01_설정'!B16+MAX(0,(1-U2511/'01_설정'!B8))*'01_설정'!B17+O2511*'01_설정'!B11+Q2511*'01_설정'!B12+P2511*'01_설정'!B13)</f>
        <v/>
      </c>
      <c r="X2511" s="38" t="str">
        <f>IF(W2511="","",1+COUNTIFS($W$4:$W$3003,"&gt;"&amp;W2511)+COUNTIFS($W$4:W2511,W2511)-1)</f>
        <v/>
      </c>
    </row>
    <row r="2512" spans="1:24" ht="16.5">
      <c r="A2512" s="38" t="str">
        <f>IF('04A_국토부원자료'!A2513="","",ROW()-3)</f>
        <v/>
      </c>
      <c r="B2512" s="39">
        <f>IFERROR('04A_국토부원자료'!B2513,"")</f>
        <v>0</v>
      </c>
      <c r="C2512" s="39" t="str">
        <f>IF(B2512="","",IF('04A_국토부원자료'!C2513&lt;&gt;"",'04A_국토부원자료'!C2513,TRIM('04A_국토부원자료'!D2513&amp;IF('04A_국토부원자료'!E2513&lt;&gt;"","-"&amp;'04A_국토부원자료'!E2513,""))))</f>
        <v/>
      </c>
      <c r="D2512" s="39">
        <f>IFERROR('04A_국토부원자료'!F2513,"")</f>
        <v>0</v>
      </c>
      <c r="E2512" s="40" t="str">
        <f>IFERROR(VALUE(SUBSTITUTE('04A_국토부원자료'!G2513,",","")),"")</f>
        <v/>
      </c>
      <c r="F2512" s="41" t="str">
        <f>IFERROR(IF(AND('04A_국토부원자료'!H2513&lt;&gt;"",'04A_국토부원자료'!I2513&lt;&gt;""),DATE(INT(VALUE(SUBSTITUTE('04A_국토부원자료'!H2513,",",""))/100),MOD(VALUE(SUBSTITUTE('04A_국토부원자료'!H2513,",","")),100),VALUE(SUBSTITUTE('04A_국토부원자료'!I2513,",",""))),""),"")</f>
        <v/>
      </c>
      <c r="G2512" s="42" t="str">
        <f>IFERROR(VALUE(SUBSTITUTE('04A_국토부원자료'!J2513,",","")),"")</f>
        <v/>
      </c>
      <c r="H2512" s="43" t="str">
        <f t="shared" si="78"/>
        <v/>
      </c>
      <c r="I2512" s="43" t="str">
        <f t="shared" si="79"/>
        <v/>
      </c>
      <c r="J2512" s="38" t="str">
        <f>IFERROR(VALUE(SUBSTITUTE('04A_국토부원자료'!K2513,",","")),"")</f>
        <v/>
      </c>
      <c r="K2512" s="38" t="str">
        <f>IFERROR(VALUE(SUBSTITUTE('04A_국토부원자료'!N2513,",","")),"")</f>
        <v/>
      </c>
      <c r="L2512" s="39">
        <f>IFERROR('04A_국토부원자료'!O2513,"")</f>
        <v>0</v>
      </c>
      <c r="M2512" s="39">
        <f>IFERROR('04A_국토부원자료'!Q2513,"")</f>
        <v>0</v>
      </c>
      <c r="N2512" s="38">
        <f>IF(B2512="","",IF('02_대상물건입력'!B5="",1,IF(ISNUMBER(SEARCH('02_대상물건입력'!B5,B2512)),1,0)))</f>
        <v>0</v>
      </c>
      <c r="O2512" s="38">
        <f>IF(B2512="","",IF('02_대상물건입력'!B6="",1,IF(ISNUMBER(SEARCH('02_대상물건입력'!B6,B2512)),1,0)))</f>
        <v>0</v>
      </c>
      <c r="P2512" s="38">
        <f>IF(L2512="","",IF('02_대상물건입력'!B15="",0,IF(ISNUMBER(SEARCH('02_대상물건입력'!B15,L2512)),1,0)))</f>
        <v>0</v>
      </c>
      <c r="Q2512" s="38">
        <f>IF(D2512="","",IF('02_대상물건입력'!B8="",0,IF(ISNUMBER(SEARCH('02_대상물건입력'!B8,D2512)),1,0)))</f>
        <v>0</v>
      </c>
      <c r="R2512" s="44" t="str">
        <f>IFERROR(ABS(E2512-'02_대상물건입력'!B11)/'02_대상물건입력'!B11,"")</f>
        <v/>
      </c>
      <c r="S2512" s="38" t="str">
        <f>IFERROR(ABS(J2512-'02_대상물건입력'!B10),"")</f>
        <v/>
      </c>
      <c r="T2512" s="38" t="str">
        <f>IFERROR(ABS('01_설정'!B4-F2512),"")</f>
        <v/>
      </c>
      <c r="U2512" s="38" t="str">
        <f>IFERROR(ABS(K2512-YEAR('02_대상물건입력'!B14)),"")</f>
        <v/>
      </c>
      <c r="V2512" s="38" t="str">
        <f>IF(B2512="","",IF(AND(E2512&gt;0,F2512&gt;0,H2512&gt;0,OR('04A_국토부원자료'!P2513="",'04A_국토부원자료'!P2513="-"),IF('01_설정'!B10=1,N2512=1,TRUE),R2512&lt;='01_설정'!B5,S2512&lt;='01_설정'!B6,T2512&lt;='01_설정'!B7,U2512&lt;='01_설정'!B8),"Y",""))</f>
        <v/>
      </c>
      <c r="W2512" s="40" t="str">
        <f>IF(V2512&lt;&gt;"Y","",MAX(0,(1-R2512/'01_설정'!B5))*'01_설정'!B14+MAX(0,(1-S2512/'01_설정'!B6))*'01_설정'!B15+MAX(0,(1-T2512/'01_설정'!B7))*'01_설정'!B16+MAX(0,(1-U2512/'01_설정'!B8))*'01_설정'!B17+O2512*'01_설정'!B11+Q2512*'01_설정'!B12+P2512*'01_설정'!B13)</f>
        <v/>
      </c>
      <c r="X2512" s="38" t="str">
        <f>IF(W2512="","",1+COUNTIFS($W$4:$W$3003,"&gt;"&amp;W2512)+COUNTIFS($W$4:W2512,W2512)-1)</f>
        <v/>
      </c>
    </row>
    <row r="2513" spans="1:24" ht="16.5">
      <c r="A2513" s="38" t="str">
        <f>IF('04A_국토부원자료'!A2514="","",ROW()-3)</f>
        <v/>
      </c>
      <c r="B2513" s="39">
        <f>IFERROR('04A_국토부원자료'!B2514,"")</f>
        <v>0</v>
      </c>
      <c r="C2513" s="39" t="str">
        <f>IF(B2513="","",IF('04A_국토부원자료'!C2514&lt;&gt;"",'04A_국토부원자료'!C2514,TRIM('04A_국토부원자료'!D2514&amp;IF('04A_국토부원자료'!E2514&lt;&gt;"","-"&amp;'04A_국토부원자료'!E2514,""))))</f>
        <v/>
      </c>
      <c r="D2513" s="39">
        <f>IFERROR('04A_국토부원자료'!F2514,"")</f>
        <v>0</v>
      </c>
      <c r="E2513" s="40" t="str">
        <f>IFERROR(VALUE(SUBSTITUTE('04A_국토부원자료'!G2514,",","")),"")</f>
        <v/>
      </c>
      <c r="F2513" s="41" t="str">
        <f>IFERROR(IF(AND('04A_국토부원자료'!H2514&lt;&gt;"",'04A_국토부원자료'!I2514&lt;&gt;""),DATE(INT(VALUE(SUBSTITUTE('04A_국토부원자료'!H2514,",",""))/100),MOD(VALUE(SUBSTITUTE('04A_국토부원자료'!H2514,",","")),100),VALUE(SUBSTITUTE('04A_국토부원자료'!I2514,",",""))),""),"")</f>
        <v/>
      </c>
      <c r="G2513" s="42" t="str">
        <f>IFERROR(VALUE(SUBSTITUTE('04A_국토부원자료'!J2514,",","")),"")</f>
        <v/>
      </c>
      <c r="H2513" s="43" t="str">
        <f t="shared" si="78"/>
        <v/>
      </c>
      <c r="I2513" s="43" t="str">
        <f t="shared" si="79"/>
        <v/>
      </c>
      <c r="J2513" s="38" t="str">
        <f>IFERROR(VALUE(SUBSTITUTE('04A_국토부원자료'!K2514,",","")),"")</f>
        <v/>
      </c>
      <c r="K2513" s="38" t="str">
        <f>IFERROR(VALUE(SUBSTITUTE('04A_국토부원자료'!N2514,",","")),"")</f>
        <v/>
      </c>
      <c r="L2513" s="39">
        <f>IFERROR('04A_국토부원자료'!O2514,"")</f>
        <v>0</v>
      </c>
      <c r="M2513" s="39">
        <f>IFERROR('04A_국토부원자료'!Q2514,"")</f>
        <v>0</v>
      </c>
      <c r="N2513" s="38">
        <f>IF(B2513="","",IF('02_대상물건입력'!B5="",1,IF(ISNUMBER(SEARCH('02_대상물건입력'!B5,B2513)),1,0)))</f>
        <v>0</v>
      </c>
      <c r="O2513" s="38">
        <f>IF(B2513="","",IF('02_대상물건입력'!B6="",1,IF(ISNUMBER(SEARCH('02_대상물건입력'!B6,B2513)),1,0)))</f>
        <v>0</v>
      </c>
      <c r="P2513" s="38">
        <f>IF(L2513="","",IF('02_대상물건입력'!B15="",0,IF(ISNUMBER(SEARCH('02_대상물건입력'!B15,L2513)),1,0)))</f>
        <v>0</v>
      </c>
      <c r="Q2513" s="38">
        <f>IF(D2513="","",IF('02_대상물건입력'!B8="",0,IF(ISNUMBER(SEARCH('02_대상물건입력'!B8,D2513)),1,0)))</f>
        <v>0</v>
      </c>
      <c r="R2513" s="44" t="str">
        <f>IFERROR(ABS(E2513-'02_대상물건입력'!B11)/'02_대상물건입력'!B11,"")</f>
        <v/>
      </c>
      <c r="S2513" s="38" t="str">
        <f>IFERROR(ABS(J2513-'02_대상물건입력'!B10),"")</f>
        <v/>
      </c>
      <c r="T2513" s="38" t="str">
        <f>IFERROR(ABS('01_설정'!B4-F2513),"")</f>
        <v/>
      </c>
      <c r="U2513" s="38" t="str">
        <f>IFERROR(ABS(K2513-YEAR('02_대상물건입력'!B14)),"")</f>
        <v/>
      </c>
      <c r="V2513" s="38" t="str">
        <f>IF(B2513="","",IF(AND(E2513&gt;0,F2513&gt;0,H2513&gt;0,OR('04A_국토부원자료'!P2514="",'04A_국토부원자료'!P2514="-"),IF('01_설정'!B10=1,N2513=1,TRUE),R2513&lt;='01_설정'!B5,S2513&lt;='01_설정'!B6,T2513&lt;='01_설정'!B7,U2513&lt;='01_설정'!B8),"Y",""))</f>
        <v/>
      </c>
      <c r="W2513" s="40" t="str">
        <f>IF(V2513&lt;&gt;"Y","",MAX(0,(1-R2513/'01_설정'!B5))*'01_설정'!B14+MAX(0,(1-S2513/'01_설정'!B6))*'01_설정'!B15+MAX(0,(1-T2513/'01_설정'!B7))*'01_설정'!B16+MAX(0,(1-U2513/'01_설정'!B8))*'01_설정'!B17+O2513*'01_설정'!B11+Q2513*'01_설정'!B12+P2513*'01_설정'!B13)</f>
        <v/>
      </c>
      <c r="X2513" s="38" t="str">
        <f>IF(W2513="","",1+COUNTIFS($W$4:$W$3003,"&gt;"&amp;W2513)+COUNTIFS($W$4:W2513,W2513)-1)</f>
        <v/>
      </c>
    </row>
    <row r="2514" spans="1:24" ht="16.5">
      <c r="A2514" s="38" t="str">
        <f>IF('04A_국토부원자료'!A2515="","",ROW()-3)</f>
        <v/>
      </c>
      <c r="B2514" s="39">
        <f>IFERROR('04A_국토부원자료'!B2515,"")</f>
        <v>0</v>
      </c>
      <c r="C2514" s="39" t="str">
        <f>IF(B2514="","",IF('04A_국토부원자료'!C2515&lt;&gt;"",'04A_국토부원자료'!C2515,TRIM('04A_국토부원자료'!D2515&amp;IF('04A_국토부원자료'!E2515&lt;&gt;"","-"&amp;'04A_국토부원자료'!E2515,""))))</f>
        <v/>
      </c>
      <c r="D2514" s="39">
        <f>IFERROR('04A_국토부원자료'!F2515,"")</f>
        <v>0</v>
      </c>
      <c r="E2514" s="40" t="str">
        <f>IFERROR(VALUE(SUBSTITUTE('04A_국토부원자료'!G2515,",","")),"")</f>
        <v/>
      </c>
      <c r="F2514" s="41" t="str">
        <f>IFERROR(IF(AND('04A_국토부원자료'!H2515&lt;&gt;"",'04A_국토부원자료'!I2515&lt;&gt;""),DATE(INT(VALUE(SUBSTITUTE('04A_국토부원자료'!H2515,",",""))/100),MOD(VALUE(SUBSTITUTE('04A_국토부원자료'!H2515,",","")),100),VALUE(SUBSTITUTE('04A_국토부원자료'!I2515,",",""))),""),"")</f>
        <v/>
      </c>
      <c r="G2514" s="42" t="str">
        <f>IFERROR(VALUE(SUBSTITUTE('04A_국토부원자료'!J2515,",","")),"")</f>
        <v/>
      </c>
      <c r="H2514" s="43" t="str">
        <f t="shared" si="78"/>
        <v/>
      </c>
      <c r="I2514" s="43" t="str">
        <f t="shared" si="79"/>
        <v/>
      </c>
      <c r="J2514" s="38" t="str">
        <f>IFERROR(VALUE(SUBSTITUTE('04A_국토부원자료'!K2515,",","")),"")</f>
        <v/>
      </c>
      <c r="K2514" s="38" t="str">
        <f>IFERROR(VALUE(SUBSTITUTE('04A_국토부원자료'!N2515,",","")),"")</f>
        <v/>
      </c>
      <c r="L2514" s="39">
        <f>IFERROR('04A_국토부원자료'!O2515,"")</f>
        <v>0</v>
      </c>
      <c r="M2514" s="39">
        <f>IFERROR('04A_국토부원자료'!Q2515,"")</f>
        <v>0</v>
      </c>
      <c r="N2514" s="38">
        <f>IF(B2514="","",IF('02_대상물건입력'!B5="",1,IF(ISNUMBER(SEARCH('02_대상물건입력'!B5,B2514)),1,0)))</f>
        <v>0</v>
      </c>
      <c r="O2514" s="38">
        <f>IF(B2514="","",IF('02_대상물건입력'!B6="",1,IF(ISNUMBER(SEARCH('02_대상물건입력'!B6,B2514)),1,0)))</f>
        <v>0</v>
      </c>
      <c r="P2514" s="38">
        <f>IF(L2514="","",IF('02_대상물건입력'!B15="",0,IF(ISNUMBER(SEARCH('02_대상물건입력'!B15,L2514)),1,0)))</f>
        <v>0</v>
      </c>
      <c r="Q2514" s="38">
        <f>IF(D2514="","",IF('02_대상물건입력'!B8="",0,IF(ISNUMBER(SEARCH('02_대상물건입력'!B8,D2514)),1,0)))</f>
        <v>0</v>
      </c>
      <c r="R2514" s="44" t="str">
        <f>IFERROR(ABS(E2514-'02_대상물건입력'!B11)/'02_대상물건입력'!B11,"")</f>
        <v/>
      </c>
      <c r="S2514" s="38" t="str">
        <f>IFERROR(ABS(J2514-'02_대상물건입력'!B10),"")</f>
        <v/>
      </c>
      <c r="T2514" s="38" t="str">
        <f>IFERROR(ABS('01_설정'!B4-F2514),"")</f>
        <v/>
      </c>
      <c r="U2514" s="38" t="str">
        <f>IFERROR(ABS(K2514-YEAR('02_대상물건입력'!B14)),"")</f>
        <v/>
      </c>
      <c r="V2514" s="38" t="str">
        <f>IF(B2514="","",IF(AND(E2514&gt;0,F2514&gt;0,H2514&gt;0,OR('04A_국토부원자료'!P2515="",'04A_국토부원자료'!P2515="-"),IF('01_설정'!B10=1,N2514=1,TRUE),R2514&lt;='01_설정'!B5,S2514&lt;='01_설정'!B6,T2514&lt;='01_설정'!B7,U2514&lt;='01_설정'!B8),"Y",""))</f>
        <v/>
      </c>
      <c r="W2514" s="40" t="str">
        <f>IF(V2514&lt;&gt;"Y","",MAX(0,(1-R2514/'01_설정'!B5))*'01_설정'!B14+MAX(0,(1-S2514/'01_설정'!B6))*'01_설정'!B15+MAX(0,(1-T2514/'01_설정'!B7))*'01_설정'!B16+MAX(0,(1-U2514/'01_설정'!B8))*'01_설정'!B17+O2514*'01_설정'!B11+Q2514*'01_설정'!B12+P2514*'01_설정'!B13)</f>
        <v/>
      </c>
      <c r="X2514" s="38" t="str">
        <f>IF(W2514="","",1+COUNTIFS($W$4:$W$3003,"&gt;"&amp;W2514)+COUNTIFS($W$4:W2514,W2514)-1)</f>
        <v/>
      </c>
    </row>
    <row r="2515" spans="1:24" ht="16.5">
      <c r="A2515" s="38" t="str">
        <f>IF('04A_국토부원자료'!A2516="","",ROW()-3)</f>
        <v/>
      </c>
      <c r="B2515" s="39">
        <f>IFERROR('04A_국토부원자료'!B2516,"")</f>
        <v>0</v>
      </c>
      <c r="C2515" s="39" t="str">
        <f>IF(B2515="","",IF('04A_국토부원자료'!C2516&lt;&gt;"",'04A_국토부원자료'!C2516,TRIM('04A_국토부원자료'!D2516&amp;IF('04A_국토부원자료'!E2516&lt;&gt;"","-"&amp;'04A_국토부원자료'!E2516,""))))</f>
        <v/>
      </c>
      <c r="D2515" s="39">
        <f>IFERROR('04A_국토부원자료'!F2516,"")</f>
        <v>0</v>
      </c>
      <c r="E2515" s="40" t="str">
        <f>IFERROR(VALUE(SUBSTITUTE('04A_국토부원자료'!G2516,",","")),"")</f>
        <v/>
      </c>
      <c r="F2515" s="41" t="str">
        <f>IFERROR(IF(AND('04A_국토부원자료'!H2516&lt;&gt;"",'04A_국토부원자료'!I2516&lt;&gt;""),DATE(INT(VALUE(SUBSTITUTE('04A_국토부원자료'!H2516,",",""))/100),MOD(VALUE(SUBSTITUTE('04A_국토부원자료'!H2516,",","")),100),VALUE(SUBSTITUTE('04A_국토부원자료'!I2516,",",""))),""),"")</f>
        <v/>
      </c>
      <c r="G2515" s="42" t="str">
        <f>IFERROR(VALUE(SUBSTITUTE('04A_국토부원자료'!J2516,",","")),"")</f>
        <v/>
      </c>
      <c r="H2515" s="43" t="str">
        <f t="shared" si="78"/>
        <v/>
      </c>
      <c r="I2515" s="43" t="str">
        <f t="shared" si="79"/>
        <v/>
      </c>
      <c r="J2515" s="38" t="str">
        <f>IFERROR(VALUE(SUBSTITUTE('04A_국토부원자료'!K2516,",","")),"")</f>
        <v/>
      </c>
      <c r="K2515" s="38" t="str">
        <f>IFERROR(VALUE(SUBSTITUTE('04A_국토부원자료'!N2516,",","")),"")</f>
        <v/>
      </c>
      <c r="L2515" s="39">
        <f>IFERROR('04A_국토부원자료'!O2516,"")</f>
        <v>0</v>
      </c>
      <c r="M2515" s="39">
        <f>IFERROR('04A_국토부원자료'!Q2516,"")</f>
        <v>0</v>
      </c>
      <c r="N2515" s="38">
        <f>IF(B2515="","",IF('02_대상물건입력'!B5="",1,IF(ISNUMBER(SEARCH('02_대상물건입력'!B5,B2515)),1,0)))</f>
        <v>0</v>
      </c>
      <c r="O2515" s="38">
        <f>IF(B2515="","",IF('02_대상물건입력'!B6="",1,IF(ISNUMBER(SEARCH('02_대상물건입력'!B6,B2515)),1,0)))</f>
        <v>0</v>
      </c>
      <c r="P2515" s="38">
        <f>IF(L2515="","",IF('02_대상물건입력'!B15="",0,IF(ISNUMBER(SEARCH('02_대상물건입력'!B15,L2515)),1,0)))</f>
        <v>0</v>
      </c>
      <c r="Q2515" s="38">
        <f>IF(D2515="","",IF('02_대상물건입력'!B8="",0,IF(ISNUMBER(SEARCH('02_대상물건입력'!B8,D2515)),1,0)))</f>
        <v>0</v>
      </c>
      <c r="R2515" s="44" t="str">
        <f>IFERROR(ABS(E2515-'02_대상물건입력'!B11)/'02_대상물건입력'!B11,"")</f>
        <v/>
      </c>
      <c r="S2515" s="38" t="str">
        <f>IFERROR(ABS(J2515-'02_대상물건입력'!B10),"")</f>
        <v/>
      </c>
      <c r="T2515" s="38" t="str">
        <f>IFERROR(ABS('01_설정'!B4-F2515),"")</f>
        <v/>
      </c>
      <c r="U2515" s="38" t="str">
        <f>IFERROR(ABS(K2515-YEAR('02_대상물건입력'!B14)),"")</f>
        <v/>
      </c>
      <c r="V2515" s="38" t="str">
        <f>IF(B2515="","",IF(AND(E2515&gt;0,F2515&gt;0,H2515&gt;0,OR('04A_국토부원자료'!P2516="",'04A_국토부원자료'!P2516="-"),IF('01_설정'!B10=1,N2515=1,TRUE),R2515&lt;='01_설정'!B5,S2515&lt;='01_설정'!B6,T2515&lt;='01_설정'!B7,U2515&lt;='01_설정'!B8),"Y",""))</f>
        <v/>
      </c>
      <c r="W2515" s="40" t="str">
        <f>IF(V2515&lt;&gt;"Y","",MAX(0,(1-R2515/'01_설정'!B5))*'01_설정'!B14+MAX(0,(1-S2515/'01_설정'!B6))*'01_설정'!B15+MAX(0,(1-T2515/'01_설정'!B7))*'01_설정'!B16+MAX(0,(1-U2515/'01_설정'!B8))*'01_설정'!B17+O2515*'01_설정'!B11+Q2515*'01_설정'!B12+P2515*'01_설정'!B13)</f>
        <v/>
      </c>
      <c r="X2515" s="38" t="str">
        <f>IF(W2515="","",1+COUNTIFS($W$4:$W$3003,"&gt;"&amp;W2515)+COUNTIFS($W$4:W2515,W2515)-1)</f>
        <v/>
      </c>
    </row>
    <row r="2516" spans="1:24" ht="16.5">
      <c r="A2516" s="38" t="str">
        <f>IF('04A_국토부원자료'!A2517="","",ROW()-3)</f>
        <v/>
      </c>
      <c r="B2516" s="39">
        <f>IFERROR('04A_국토부원자료'!B2517,"")</f>
        <v>0</v>
      </c>
      <c r="C2516" s="39" t="str">
        <f>IF(B2516="","",IF('04A_국토부원자료'!C2517&lt;&gt;"",'04A_국토부원자료'!C2517,TRIM('04A_국토부원자료'!D2517&amp;IF('04A_국토부원자료'!E2517&lt;&gt;"","-"&amp;'04A_국토부원자료'!E2517,""))))</f>
        <v/>
      </c>
      <c r="D2516" s="39">
        <f>IFERROR('04A_국토부원자료'!F2517,"")</f>
        <v>0</v>
      </c>
      <c r="E2516" s="40" t="str">
        <f>IFERROR(VALUE(SUBSTITUTE('04A_국토부원자료'!G2517,",","")),"")</f>
        <v/>
      </c>
      <c r="F2516" s="41" t="str">
        <f>IFERROR(IF(AND('04A_국토부원자료'!H2517&lt;&gt;"",'04A_국토부원자료'!I2517&lt;&gt;""),DATE(INT(VALUE(SUBSTITUTE('04A_국토부원자료'!H2517,",",""))/100),MOD(VALUE(SUBSTITUTE('04A_국토부원자료'!H2517,",","")),100),VALUE(SUBSTITUTE('04A_국토부원자료'!I2517,",",""))),""),"")</f>
        <v/>
      </c>
      <c r="G2516" s="42" t="str">
        <f>IFERROR(VALUE(SUBSTITUTE('04A_국토부원자료'!J2517,",","")),"")</f>
        <v/>
      </c>
      <c r="H2516" s="43" t="str">
        <f t="shared" si="78"/>
        <v/>
      </c>
      <c r="I2516" s="43" t="str">
        <f t="shared" si="79"/>
        <v/>
      </c>
      <c r="J2516" s="38" t="str">
        <f>IFERROR(VALUE(SUBSTITUTE('04A_국토부원자료'!K2517,",","")),"")</f>
        <v/>
      </c>
      <c r="K2516" s="38" t="str">
        <f>IFERROR(VALUE(SUBSTITUTE('04A_국토부원자료'!N2517,",","")),"")</f>
        <v/>
      </c>
      <c r="L2516" s="39">
        <f>IFERROR('04A_국토부원자료'!O2517,"")</f>
        <v>0</v>
      </c>
      <c r="M2516" s="39">
        <f>IFERROR('04A_국토부원자료'!Q2517,"")</f>
        <v>0</v>
      </c>
      <c r="N2516" s="38">
        <f>IF(B2516="","",IF('02_대상물건입력'!B5="",1,IF(ISNUMBER(SEARCH('02_대상물건입력'!B5,B2516)),1,0)))</f>
        <v>0</v>
      </c>
      <c r="O2516" s="38">
        <f>IF(B2516="","",IF('02_대상물건입력'!B6="",1,IF(ISNUMBER(SEARCH('02_대상물건입력'!B6,B2516)),1,0)))</f>
        <v>0</v>
      </c>
      <c r="P2516" s="38">
        <f>IF(L2516="","",IF('02_대상물건입력'!B15="",0,IF(ISNUMBER(SEARCH('02_대상물건입력'!B15,L2516)),1,0)))</f>
        <v>0</v>
      </c>
      <c r="Q2516" s="38">
        <f>IF(D2516="","",IF('02_대상물건입력'!B8="",0,IF(ISNUMBER(SEARCH('02_대상물건입력'!B8,D2516)),1,0)))</f>
        <v>0</v>
      </c>
      <c r="R2516" s="44" t="str">
        <f>IFERROR(ABS(E2516-'02_대상물건입력'!B11)/'02_대상물건입력'!B11,"")</f>
        <v/>
      </c>
      <c r="S2516" s="38" t="str">
        <f>IFERROR(ABS(J2516-'02_대상물건입력'!B10),"")</f>
        <v/>
      </c>
      <c r="T2516" s="38" t="str">
        <f>IFERROR(ABS('01_설정'!B4-F2516),"")</f>
        <v/>
      </c>
      <c r="U2516" s="38" t="str">
        <f>IFERROR(ABS(K2516-YEAR('02_대상물건입력'!B14)),"")</f>
        <v/>
      </c>
      <c r="V2516" s="38" t="str">
        <f>IF(B2516="","",IF(AND(E2516&gt;0,F2516&gt;0,H2516&gt;0,OR('04A_국토부원자료'!P2517="",'04A_국토부원자료'!P2517="-"),IF('01_설정'!B10=1,N2516=1,TRUE),R2516&lt;='01_설정'!B5,S2516&lt;='01_설정'!B6,T2516&lt;='01_설정'!B7,U2516&lt;='01_설정'!B8),"Y",""))</f>
        <v/>
      </c>
      <c r="W2516" s="40" t="str">
        <f>IF(V2516&lt;&gt;"Y","",MAX(0,(1-R2516/'01_설정'!B5))*'01_설정'!B14+MAX(0,(1-S2516/'01_설정'!B6))*'01_설정'!B15+MAX(0,(1-T2516/'01_설정'!B7))*'01_설정'!B16+MAX(0,(1-U2516/'01_설정'!B8))*'01_설정'!B17+O2516*'01_설정'!B11+Q2516*'01_설정'!B12+P2516*'01_설정'!B13)</f>
        <v/>
      </c>
      <c r="X2516" s="38" t="str">
        <f>IF(W2516="","",1+COUNTIFS($W$4:$W$3003,"&gt;"&amp;W2516)+COUNTIFS($W$4:W2516,W2516)-1)</f>
        <v/>
      </c>
    </row>
    <row r="2517" spans="1:24" ht="16.5">
      <c r="A2517" s="38" t="str">
        <f>IF('04A_국토부원자료'!A2518="","",ROW()-3)</f>
        <v/>
      </c>
      <c r="B2517" s="39">
        <f>IFERROR('04A_국토부원자료'!B2518,"")</f>
        <v>0</v>
      </c>
      <c r="C2517" s="39" t="str">
        <f>IF(B2517="","",IF('04A_국토부원자료'!C2518&lt;&gt;"",'04A_국토부원자료'!C2518,TRIM('04A_국토부원자료'!D2518&amp;IF('04A_국토부원자료'!E2518&lt;&gt;"","-"&amp;'04A_국토부원자료'!E2518,""))))</f>
        <v/>
      </c>
      <c r="D2517" s="39">
        <f>IFERROR('04A_국토부원자료'!F2518,"")</f>
        <v>0</v>
      </c>
      <c r="E2517" s="40" t="str">
        <f>IFERROR(VALUE(SUBSTITUTE('04A_국토부원자료'!G2518,",","")),"")</f>
        <v/>
      </c>
      <c r="F2517" s="41" t="str">
        <f>IFERROR(IF(AND('04A_국토부원자료'!H2518&lt;&gt;"",'04A_국토부원자료'!I2518&lt;&gt;""),DATE(INT(VALUE(SUBSTITUTE('04A_국토부원자료'!H2518,",",""))/100),MOD(VALUE(SUBSTITUTE('04A_국토부원자료'!H2518,",","")),100),VALUE(SUBSTITUTE('04A_국토부원자료'!I2518,",",""))),""),"")</f>
        <v/>
      </c>
      <c r="G2517" s="42" t="str">
        <f>IFERROR(VALUE(SUBSTITUTE('04A_국토부원자료'!J2518,",","")),"")</f>
        <v/>
      </c>
      <c r="H2517" s="43" t="str">
        <f t="shared" si="78"/>
        <v/>
      </c>
      <c r="I2517" s="43" t="str">
        <f t="shared" si="79"/>
        <v/>
      </c>
      <c r="J2517" s="38" t="str">
        <f>IFERROR(VALUE(SUBSTITUTE('04A_국토부원자료'!K2518,",","")),"")</f>
        <v/>
      </c>
      <c r="K2517" s="38" t="str">
        <f>IFERROR(VALUE(SUBSTITUTE('04A_국토부원자료'!N2518,",","")),"")</f>
        <v/>
      </c>
      <c r="L2517" s="39">
        <f>IFERROR('04A_국토부원자료'!O2518,"")</f>
        <v>0</v>
      </c>
      <c r="M2517" s="39">
        <f>IFERROR('04A_국토부원자료'!Q2518,"")</f>
        <v>0</v>
      </c>
      <c r="N2517" s="38">
        <f>IF(B2517="","",IF('02_대상물건입력'!B5="",1,IF(ISNUMBER(SEARCH('02_대상물건입력'!B5,B2517)),1,0)))</f>
        <v>0</v>
      </c>
      <c r="O2517" s="38">
        <f>IF(B2517="","",IF('02_대상물건입력'!B6="",1,IF(ISNUMBER(SEARCH('02_대상물건입력'!B6,B2517)),1,0)))</f>
        <v>0</v>
      </c>
      <c r="P2517" s="38">
        <f>IF(L2517="","",IF('02_대상물건입력'!B15="",0,IF(ISNUMBER(SEARCH('02_대상물건입력'!B15,L2517)),1,0)))</f>
        <v>0</v>
      </c>
      <c r="Q2517" s="38">
        <f>IF(D2517="","",IF('02_대상물건입력'!B8="",0,IF(ISNUMBER(SEARCH('02_대상물건입력'!B8,D2517)),1,0)))</f>
        <v>0</v>
      </c>
      <c r="R2517" s="44" t="str">
        <f>IFERROR(ABS(E2517-'02_대상물건입력'!B11)/'02_대상물건입력'!B11,"")</f>
        <v/>
      </c>
      <c r="S2517" s="38" t="str">
        <f>IFERROR(ABS(J2517-'02_대상물건입력'!B10),"")</f>
        <v/>
      </c>
      <c r="T2517" s="38" t="str">
        <f>IFERROR(ABS('01_설정'!B4-F2517),"")</f>
        <v/>
      </c>
      <c r="U2517" s="38" t="str">
        <f>IFERROR(ABS(K2517-YEAR('02_대상물건입력'!B14)),"")</f>
        <v/>
      </c>
      <c r="V2517" s="38" t="str">
        <f>IF(B2517="","",IF(AND(E2517&gt;0,F2517&gt;0,H2517&gt;0,OR('04A_국토부원자료'!P2518="",'04A_국토부원자료'!P2518="-"),IF('01_설정'!B10=1,N2517=1,TRUE),R2517&lt;='01_설정'!B5,S2517&lt;='01_설정'!B6,T2517&lt;='01_설정'!B7,U2517&lt;='01_설정'!B8),"Y",""))</f>
        <v/>
      </c>
      <c r="W2517" s="40" t="str">
        <f>IF(V2517&lt;&gt;"Y","",MAX(0,(1-R2517/'01_설정'!B5))*'01_설정'!B14+MAX(0,(1-S2517/'01_설정'!B6))*'01_설정'!B15+MAX(0,(1-T2517/'01_설정'!B7))*'01_설정'!B16+MAX(0,(1-U2517/'01_설정'!B8))*'01_설정'!B17+O2517*'01_설정'!B11+Q2517*'01_설정'!B12+P2517*'01_설정'!B13)</f>
        <v/>
      </c>
      <c r="X2517" s="38" t="str">
        <f>IF(W2517="","",1+COUNTIFS($W$4:$W$3003,"&gt;"&amp;W2517)+COUNTIFS($W$4:W2517,W2517)-1)</f>
        <v/>
      </c>
    </row>
    <row r="2518" spans="1:24" ht="16.5">
      <c r="A2518" s="38" t="str">
        <f>IF('04A_국토부원자료'!A2519="","",ROW()-3)</f>
        <v/>
      </c>
      <c r="B2518" s="39">
        <f>IFERROR('04A_국토부원자료'!B2519,"")</f>
        <v>0</v>
      </c>
      <c r="C2518" s="39" t="str">
        <f>IF(B2518="","",IF('04A_국토부원자료'!C2519&lt;&gt;"",'04A_국토부원자료'!C2519,TRIM('04A_국토부원자료'!D2519&amp;IF('04A_국토부원자료'!E2519&lt;&gt;"","-"&amp;'04A_국토부원자료'!E2519,""))))</f>
        <v/>
      </c>
      <c r="D2518" s="39">
        <f>IFERROR('04A_국토부원자료'!F2519,"")</f>
        <v>0</v>
      </c>
      <c r="E2518" s="40" t="str">
        <f>IFERROR(VALUE(SUBSTITUTE('04A_국토부원자료'!G2519,",","")),"")</f>
        <v/>
      </c>
      <c r="F2518" s="41" t="str">
        <f>IFERROR(IF(AND('04A_국토부원자료'!H2519&lt;&gt;"",'04A_국토부원자료'!I2519&lt;&gt;""),DATE(INT(VALUE(SUBSTITUTE('04A_국토부원자료'!H2519,",",""))/100),MOD(VALUE(SUBSTITUTE('04A_국토부원자료'!H2519,",","")),100),VALUE(SUBSTITUTE('04A_국토부원자료'!I2519,",",""))),""),"")</f>
        <v/>
      </c>
      <c r="G2518" s="42" t="str">
        <f>IFERROR(VALUE(SUBSTITUTE('04A_국토부원자료'!J2519,",","")),"")</f>
        <v/>
      </c>
      <c r="H2518" s="43" t="str">
        <f t="shared" si="78"/>
        <v/>
      </c>
      <c r="I2518" s="43" t="str">
        <f t="shared" si="79"/>
        <v/>
      </c>
      <c r="J2518" s="38" t="str">
        <f>IFERROR(VALUE(SUBSTITUTE('04A_국토부원자료'!K2519,",","")),"")</f>
        <v/>
      </c>
      <c r="K2518" s="38" t="str">
        <f>IFERROR(VALUE(SUBSTITUTE('04A_국토부원자료'!N2519,",","")),"")</f>
        <v/>
      </c>
      <c r="L2518" s="39">
        <f>IFERROR('04A_국토부원자료'!O2519,"")</f>
        <v>0</v>
      </c>
      <c r="M2518" s="39">
        <f>IFERROR('04A_국토부원자료'!Q2519,"")</f>
        <v>0</v>
      </c>
      <c r="N2518" s="38">
        <f>IF(B2518="","",IF('02_대상물건입력'!B5="",1,IF(ISNUMBER(SEARCH('02_대상물건입력'!B5,B2518)),1,0)))</f>
        <v>0</v>
      </c>
      <c r="O2518" s="38">
        <f>IF(B2518="","",IF('02_대상물건입력'!B6="",1,IF(ISNUMBER(SEARCH('02_대상물건입력'!B6,B2518)),1,0)))</f>
        <v>0</v>
      </c>
      <c r="P2518" s="38">
        <f>IF(L2518="","",IF('02_대상물건입력'!B15="",0,IF(ISNUMBER(SEARCH('02_대상물건입력'!B15,L2518)),1,0)))</f>
        <v>0</v>
      </c>
      <c r="Q2518" s="38">
        <f>IF(D2518="","",IF('02_대상물건입력'!B8="",0,IF(ISNUMBER(SEARCH('02_대상물건입력'!B8,D2518)),1,0)))</f>
        <v>0</v>
      </c>
      <c r="R2518" s="44" t="str">
        <f>IFERROR(ABS(E2518-'02_대상물건입력'!B11)/'02_대상물건입력'!B11,"")</f>
        <v/>
      </c>
      <c r="S2518" s="38" t="str">
        <f>IFERROR(ABS(J2518-'02_대상물건입력'!B10),"")</f>
        <v/>
      </c>
      <c r="T2518" s="38" t="str">
        <f>IFERROR(ABS('01_설정'!B4-F2518),"")</f>
        <v/>
      </c>
      <c r="U2518" s="38" t="str">
        <f>IFERROR(ABS(K2518-YEAR('02_대상물건입력'!B14)),"")</f>
        <v/>
      </c>
      <c r="V2518" s="38" t="str">
        <f>IF(B2518="","",IF(AND(E2518&gt;0,F2518&gt;0,H2518&gt;0,OR('04A_국토부원자료'!P2519="",'04A_국토부원자료'!P2519="-"),IF('01_설정'!B10=1,N2518=1,TRUE),R2518&lt;='01_설정'!B5,S2518&lt;='01_설정'!B6,T2518&lt;='01_설정'!B7,U2518&lt;='01_설정'!B8),"Y",""))</f>
        <v/>
      </c>
      <c r="W2518" s="40" t="str">
        <f>IF(V2518&lt;&gt;"Y","",MAX(0,(1-R2518/'01_설정'!B5))*'01_설정'!B14+MAX(0,(1-S2518/'01_설정'!B6))*'01_설정'!B15+MAX(0,(1-T2518/'01_설정'!B7))*'01_설정'!B16+MAX(0,(1-U2518/'01_설정'!B8))*'01_설정'!B17+O2518*'01_설정'!B11+Q2518*'01_설정'!B12+P2518*'01_설정'!B13)</f>
        <v/>
      </c>
      <c r="X2518" s="38" t="str">
        <f>IF(W2518="","",1+COUNTIFS($W$4:$W$3003,"&gt;"&amp;W2518)+COUNTIFS($W$4:W2518,W2518)-1)</f>
        <v/>
      </c>
    </row>
    <row r="2519" spans="1:24" ht="16.5">
      <c r="A2519" s="38" t="str">
        <f>IF('04A_국토부원자료'!A2520="","",ROW()-3)</f>
        <v/>
      </c>
      <c r="B2519" s="39">
        <f>IFERROR('04A_국토부원자료'!B2520,"")</f>
        <v>0</v>
      </c>
      <c r="C2519" s="39" t="str">
        <f>IF(B2519="","",IF('04A_국토부원자료'!C2520&lt;&gt;"",'04A_국토부원자료'!C2520,TRIM('04A_국토부원자료'!D2520&amp;IF('04A_국토부원자료'!E2520&lt;&gt;"","-"&amp;'04A_국토부원자료'!E2520,""))))</f>
        <v/>
      </c>
      <c r="D2519" s="39">
        <f>IFERROR('04A_국토부원자료'!F2520,"")</f>
        <v>0</v>
      </c>
      <c r="E2519" s="40" t="str">
        <f>IFERROR(VALUE(SUBSTITUTE('04A_국토부원자료'!G2520,",","")),"")</f>
        <v/>
      </c>
      <c r="F2519" s="41" t="str">
        <f>IFERROR(IF(AND('04A_국토부원자료'!H2520&lt;&gt;"",'04A_국토부원자료'!I2520&lt;&gt;""),DATE(INT(VALUE(SUBSTITUTE('04A_국토부원자료'!H2520,",",""))/100),MOD(VALUE(SUBSTITUTE('04A_국토부원자료'!H2520,",","")),100),VALUE(SUBSTITUTE('04A_국토부원자료'!I2520,",",""))),""),"")</f>
        <v/>
      </c>
      <c r="G2519" s="42" t="str">
        <f>IFERROR(VALUE(SUBSTITUTE('04A_국토부원자료'!J2520,",","")),"")</f>
        <v/>
      </c>
      <c r="H2519" s="43" t="str">
        <f t="shared" si="78"/>
        <v/>
      </c>
      <c r="I2519" s="43" t="str">
        <f t="shared" si="79"/>
        <v/>
      </c>
      <c r="J2519" s="38" t="str">
        <f>IFERROR(VALUE(SUBSTITUTE('04A_국토부원자료'!K2520,",","")),"")</f>
        <v/>
      </c>
      <c r="K2519" s="38" t="str">
        <f>IFERROR(VALUE(SUBSTITUTE('04A_국토부원자료'!N2520,",","")),"")</f>
        <v/>
      </c>
      <c r="L2519" s="39">
        <f>IFERROR('04A_국토부원자료'!O2520,"")</f>
        <v>0</v>
      </c>
      <c r="M2519" s="39">
        <f>IFERROR('04A_국토부원자료'!Q2520,"")</f>
        <v>0</v>
      </c>
      <c r="N2519" s="38">
        <f>IF(B2519="","",IF('02_대상물건입력'!B5="",1,IF(ISNUMBER(SEARCH('02_대상물건입력'!B5,B2519)),1,0)))</f>
        <v>0</v>
      </c>
      <c r="O2519" s="38">
        <f>IF(B2519="","",IF('02_대상물건입력'!B6="",1,IF(ISNUMBER(SEARCH('02_대상물건입력'!B6,B2519)),1,0)))</f>
        <v>0</v>
      </c>
      <c r="P2519" s="38">
        <f>IF(L2519="","",IF('02_대상물건입력'!B15="",0,IF(ISNUMBER(SEARCH('02_대상물건입력'!B15,L2519)),1,0)))</f>
        <v>0</v>
      </c>
      <c r="Q2519" s="38">
        <f>IF(D2519="","",IF('02_대상물건입력'!B8="",0,IF(ISNUMBER(SEARCH('02_대상물건입력'!B8,D2519)),1,0)))</f>
        <v>0</v>
      </c>
      <c r="R2519" s="44" t="str">
        <f>IFERROR(ABS(E2519-'02_대상물건입력'!B11)/'02_대상물건입력'!B11,"")</f>
        <v/>
      </c>
      <c r="S2519" s="38" t="str">
        <f>IFERROR(ABS(J2519-'02_대상물건입력'!B10),"")</f>
        <v/>
      </c>
      <c r="T2519" s="38" t="str">
        <f>IFERROR(ABS('01_설정'!B4-F2519),"")</f>
        <v/>
      </c>
      <c r="U2519" s="38" t="str">
        <f>IFERROR(ABS(K2519-YEAR('02_대상물건입력'!B14)),"")</f>
        <v/>
      </c>
      <c r="V2519" s="38" t="str">
        <f>IF(B2519="","",IF(AND(E2519&gt;0,F2519&gt;0,H2519&gt;0,OR('04A_국토부원자료'!P2520="",'04A_국토부원자료'!P2520="-"),IF('01_설정'!B10=1,N2519=1,TRUE),R2519&lt;='01_설정'!B5,S2519&lt;='01_설정'!B6,T2519&lt;='01_설정'!B7,U2519&lt;='01_설정'!B8),"Y",""))</f>
        <v/>
      </c>
      <c r="W2519" s="40" t="str">
        <f>IF(V2519&lt;&gt;"Y","",MAX(0,(1-R2519/'01_설정'!B5))*'01_설정'!B14+MAX(0,(1-S2519/'01_설정'!B6))*'01_설정'!B15+MAX(0,(1-T2519/'01_설정'!B7))*'01_설정'!B16+MAX(0,(1-U2519/'01_설정'!B8))*'01_설정'!B17+O2519*'01_설정'!B11+Q2519*'01_설정'!B12+P2519*'01_설정'!B13)</f>
        <v/>
      </c>
      <c r="X2519" s="38" t="str">
        <f>IF(W2519="","",1+COUNTIFS($W$4:$W$3003,"&gt;"&amp;W2519)+COUNTIFS($W$4:W2519,W2519)-1)</f>
        <v/>
      </c>
    </row>
    <row r="2520" spans="1:24" ht="16.5">
      <c r="A2520" s="38" t="str">
        <f>IF('04A_국토부원자료'!A2521="","",ROW()-3)</f>
        <v/>
      </c>
      <c r="B2520" s="39">
        <f>IFERROR('04A_국토부원자료'!B2521,"")</f>
        <v>0</v>
      </c>
      <c r="C2520" s="39" t="str">
        <f>IF(B2520="","",IF('04A_국토부원자료'!C2521&lt;&gt;"",'04A_국토부원자료'!C2521,TRIM('04A_국토부원자료'!D2521&amp;IF('04A_국토부원자료'!E2521&lt;&gt;"","-"&amp;'04A_국토부원자료'!E2521,""))))</f>
        <v/>
      </c>
      <c r="D2520" s="39">
        <f>IFERROR('04A_국토부원자료'!F2521,"")</f>
        <v>0</v>
      </c>
      <c r="E2520" s="40" t="str">
        <f>IFERROR(VALUE(SUBSTITUTE('04A_국토부원자료'!G2521,",","")),"")</f>
        <v/>
      </c>
      <c r="F2520" s="41" t="str">
        <f>IFERROR(IF(AND('04A_국토부원자료'!H2521&lt;&gt;"",'04A_국토부원자료'!I2521&lt;&gt;""),DATE(INT(VALUE(SUBSTITUTE('04A_국토부원자료'!H2521,",",""))/100),MOD(VALUE(SUBSTITUTE('04A_국토부원자료'!H2521,",","")),100),VALUE(SUBSTITUTE('04A_국토부원자료'!I2521,",",""))),""),"")</f>
        <v/>
      </c>
      <c r="G2520" s="42" t="str">
        <f>IFERROR(VALUE(SUBSTITUTE('04A_국토부원자료'!J2521,",","")),"")</f>
        <v/>
      </c>
      <c r="H2520" s="43" t="str">
        <f t="shared" si="78"/>
        <v/>
      </c>
      <c r="I2520" s="43" t="str">
        <f t="shared" si="79"/>
        <v/>
      </c>
      <c r="J2520" s="38" t="str">
        <f>IFERROR(VALUE(SUBSTITUTE('04A_국토부원자료'!K2521,",","")),"")</f>
        <v/>
      </c>
      <c r="K2520" s="38" t="str">
        <f>IFERROR(VALUE(SUBSTITUTE('04A_국토부원자료'!N2521,",","")),"")</f>
        <v/>
      </c>
      <c r="L2520" s="39">
        <f>IFERROR('04A_국토부원자료'!O2521,"")</f>
        <v>0</v>
      </c>
      <c r="M2520" s="39">
        <f>IFERROR('04A_국토부원자료'!Q2521,"")</f>
        <v>0</v>
      </c>
      <c r="N2520" s="38">
        <f>IF(B2520="","",IF('02_대상물건입력'!B5="",1,IF(ISNUMBER(SEARCH('02_대상물건입력'!B5,B2520)),1,0)))</f>
        <v>0</v>
      </c>
      <c r="O2520" s="38">
        <f>IF(B2520="","",IF('02_대상물건입력'!B6="",1,IF(ISNUMBER(SEARCH('02_대상물건입력'!B6,B2520)),1,0)))</f>
        <v>0</v>
      </c>
      <c r="P2520" s="38">
        <f>IF(L2520="","",IF('02_대상물건입력'!B15="",0,IF(ISNUMBER(SEARCH('02_대상물건입력'!B15,L2520)),1,0)))</f>
        <v>0</v>
      </c>
      <c r="Q2520" s="38">
        <f>IF(D2520="","",IF('02_대상물건입력'!B8="",0,IF(ISNUMBER(SEARCH('02_대상물건입력'!B8,D2520)),1,0)))</f>
        <v>0</v>
      </c>
      <c r="R2520" s="44" t="str">
        <f>IFERROR(ABS(E2520-'02_대상물건입력'!B11)/'02_대상물건입력'!B11,"")</f>
        <v/>
      </c>
      <c r="S2520" s="38" t="str">
        <f>IFERROR(ABS(J2520-'02_대상물건입력'!B10),"")</f>
        <v/>
      </c>
      <c r="T2520" s="38" t="str">
        <f>IFERROR(ABS('01_설정'!B4-F2520),"")</f>
        <v/>
      </c>
      <c r="U2520" s="38" t="str">
        <f>IFERROR(ABS(K2520-YEAR('02_대상물건입력'!B14)),"")</f>
        <v/>
      </c>
      <c r="V2520" s="38" t="str">
        <f>IF(B2520="","",IF(AND(E2520&gt;0,F2520&gt;0,H2520&gt;0,OR('04A_국토부원자료'!P2521="",'04A_국토부원자료'!P2521="-"),IF('01_설정'!B10=1,N2520=1,TRUE),R2520&lt;='01_설정'!B5,S2520&lt;='01_설정'!B6,T2520&lt;='01_설정'!B7,U2520&lt;='01_설정'!B8),"Y",""))</f>
        <v/>
      </c>
      <c r="W2520" s="40" t="str">
        <f>IF(V2520&lt;&gt;"Y","",MAX(0,(1-R2520/'01_설정'!B5))*'01_설정'!B14+MAX(0,(1-S2520/'01_설정'!B6))*'01_설정'!B15+MAX(0,(1-T2520/'01_설정'!B7))*'01_설정'!B16+MAX(0,(1-U2520/'01_설정'!B8))*'01_설정'!B17+O2520*'01_설정'!B11+Q2520*'01_설정'!B12+P2520*'01_설정'!B13)</f>
        <v/>
      </c>
      <c r="X2520" s="38" t="str">
        <f>IF(W2520="","",1+COUNTIFS($W$4:$W$3003,"&gt;"&amp;W2520)+COUNTIFS($W$4:W2520,W2520)-1)</f>
        <v/>
      </c>
    </row>
    <row r="2521" spans="1:24" ht="16.5">
      <c r="A2521" s="38" t="str">
        <f>IF('04A_국토부원자료'!A2522="","",ROW()-3)</f>
        <v/>
      </c>
      <c r="B2521" s="39">
        <f>IFERROR('04A_국토부원자료'!B2522,"")</f>
        <v>0</v>
      </c>
      <c r="C2521" s="39" t="str">
        <f>IF(B2521="","",IF('04A_국토부원자료'!C2522&lt;&gt;"",'04A_국토부원자료'!C2522,TRIM('04A_국토부원자료'!D2522&amp;IF('04A_국토부원자료'!E2522&lt;&gt;"","-"&amp;'04A_국토부원자료'!E2522,""))))</f>
        <v/>
      </c>
      <c r="D2521" s="39">
        <f>IFERROR('04A_국토부원자료'!F2522,"")</f>
        <v>0</v>
      </c>
      <c r="E2521" s="40" t="str">
        <f>IFERROR(VALUE(SUBSTITUTE('04A_국토부원자료'!G2522,",","")),"")</f>
        <v/>
      </c>
      <c r="F2521" s="41" t="str">
        <f>IFERROR(IF(AND('04A_국토부원자료'!H2522&lt;&gt;"",'04A_국토부원자료'!I2522&lt;&gt;""),DATE(INT(VALUE(SUBSTITUTE('04A_국토부원자료'!H2522,",",""))/100),MOD(VALUE(SUBSTITUTE('04A_국토부원자료'!H2522,",","")),100),VALUE(SUBSTITUTE('04A_국토부원자료'!I2522,",",""))),""),"")</f>
        <v/>
      </c>
      <c r="G2521" s="42" t="str">
        <f>IFERROR(VALUE(SUBSTITUTE('04A_국토부원자료'!J2522,",","")),"")</f>
        <v/>
      </c>
      <c r="H2521" s="43" t="str">
        <f t="shared" si="78"/>
        <v/>
      </c>
      <c r="I2521" s="43" t="str">
        <f t="shared" si="79"/>
        <v/>
      </c>
      <c r="J2521" s="38" t="str">
        <f>IFERROR(VALUE(SUBSTITUTE('04A_국토부원자료'!K2522,",","")),"")</f>
        <v/>
      </c>
      <c r="K2521" s="38" t="str">
        <f>IFERROR(VALUE(SUBSTITUTE('04A_국토부원자료'!N2522,",","")),"")</f>
        <v/>
      </c>
      <c r="L2521" s="39">
        <f>IFERROR('04A_국토부원자료'!O2522,"")</f>
        <v>0</v>
      </c>
      <c r="M2521" s="39">
        <f>IFERROR('04A_국토부원자료'!Q2522,"")</f>
        <v>0</v>
      </c>
      <c r="N2521" s="38">
        <f>IF(B2521="","",IF('02_대상물건입력'!B5="",1,IF(ISNUMBER(SEARCH('02_대상물건입력'!B5,B2521)),1,0)))</f>
        <v>0</v>
      </c>
      <c r="O2521" s="38">
        <f>IF(B2521="","",IF('02_대상물건입력'!B6="",1,IF(ISNUMBER(SEARCH('02_대상물건입력'!B6,B2521)),1,0)))</f>
        <v>0</v>
      </c>
      <c r="P2521" s="38">
        <f>IF(L2521="","",IF('02_대상물건입력'!B15="",0,IF(ISNUMBER(SEARCH('02_대상물건입력'!B15,L2521)),1,0)))</f>
        <v>0</v>
      </c>
      <c r="Q2521" s="38">
        <f>IF(D2521="","",IF('02_대상물건입력'!B8="",0,IF(ISNUMBER(SEARCH('02_대상물건입력'!B8,D2521)),1,0)))</f>
        <v>0</v>
      </c>
      <c r="R2521" s="44" t="str">
        <f>IFERROR(ABS(E2521-'02_대상물건입력'!B11)/'02_대상물건입력'!B11,"")</f>
        <v/>
      </c>
      <c r="S2521" s="38" t="str">
        <f>IFERROR(ABS(J2521-'02_대상물건입력'!B10),"")</f>
        <v/>
      </c>
      <c r="T2521" s="38" t="str">
        <f>IFERROR(ABS('01_설정'!B4-F2521),"")</f>
        <v/>
      </c>
      <c r="U2521" s="38" t="str">
        <f>IFERROR(ABS(K2521-YEAR('02_대상물건입력'!B14)),"")</f>
        <v/>
      </c>
      <c r="V2521" s="38" t="str">
        <f>IF(B2521="","",IF(AND(E2521&gt;0,F2521&gt;0,H2521&gt;0,OR('04A_국토부원자료'!P2522="",'04A_국토부원자료'!P2522="-"),IF('01_설정'!B10=1,N2521=1,TRUE),R2521&lt;='01_설정'!B5,S2521&lt;='01_설정'!B6,T2521&lt;='01_설정'!B7,U2521&lt;='01_설정'!B8),"Y",""))</f>
        <v/>
      </c>
      <c r="W2521" s="40" t="str">
        <f>IF(V2521&lt;&gt;"Y","",MAX(0,(1-R2521/'01_설정'!B5))*'01_설정'!B14+MAX(0,(1-S2521/'01_설정'!B6))*'01_설정'!B15+MAX(0,(1-T2521/'01_설정'!B7))*'01_설정'!B16+MAX(0,(1-U2521/'01_설정'!B8))*'01_설정'!B17+O2521*'01_설정'!B11+Q2521*'01_설정'!B12+P2521*'01_설정'!B13)</f>
        <v/>
      </c>
      <c r="X2521" s="38" t="str">
        <f>IF(W2521="","",1+COUNTIFS($W$4:$W$3003,"&gt;"&amp;W2521)+COUNTIFS($W$4:W2521,W2521)-1)</f>
        <v/>
      </c>
    </row>
    <row r="2522" spans="1:24" ht="16.5">
      <c r="A2522" s="38" t="str">
        <f>IF('04A_국토부원자료'!A2523="","",ROW()-3)</f>
        <v/>
      </c>
      <c r="B2522" s="39">
        <f>IFERROR('04A_국토부원자료'!B2523,"")</f>
        <v>0</v>
      </c>
      <c r="C2522" s="39" t="str">
        <f>IF(B2522="","",IF('04A_국토부원자료'!C2523&lt;&gt;"",'04A_국토부원자료'!C2523,TRIM('04A_국토부원자료'!D2523&amp;IF('04A_국토부원자료'!E2523&lt;&gt;"","-"&amp;'04A_국토부원자료'!E2523,""))))</f>
        <v/>
      </c>
      <c r="D2522" s="39">
        <f>IFERROR('04A_국토부원자료'!F2523,"")</f>
        <v>0</v>
      </c>
      <c r="E2522" s="40" t="str">
        <f>IFERROR(VALUE(SUBSTITUTE('04A_국토부원자료'!G2523,",","")),"")</f>
        <v/>
      </c>
      <c r="F2522" s="41" t="str">
        <f>IFERROR(IF(AND('04A_국토부원자료'!H2523&lt;&gt;"",'04A_국토부원자료'!I2523&lt;&gt;""),DATE(INT(VALUE(SUBSTITUTE('04A_국토부원자료'!H2523,",",""))/100),MOD(VALUE(SUBSTITUTE('04A_국토부원자료'!H2523,",","")),100),VALUE(SUBSTITUTE('04A_국토부원자료'!I2523,",",""))),""),"")</f>
        <v/>
      </c>
      <c r="G2522" s="42" t="str">
        <f>IFERROR(VALUE(SUBSTITUTE('04A_국토부원자료'!J2523,",","")),"")</f>
        <v/>
      </c>
      <c r="H2522" s="43" t="str">
        <f t="shared" si="78"/>
        <v/>
      </c>
      <c r="I2522" s="43" t="str">
        <f t="shared" si="79"/>
        <v/>
      </c>
      <c r="J2522" s="38" t="str">
        <f>IFERROR(VALUE(SUBSTITUTE('04A_국토부원자료'!K2523,",","")),"")</f>
        <v/>
      </c>
      <c r="K2522" s="38" t="str">
        <f>IFERROR(VALUE(SUBSTITUTE('04A_국토부원자료'!N2523,",","")),"")</f>
        <v/>
      </c>
      <c r="L2522" s="39">
        <f>IFERROR('04A_국토부원자료'!O2523,"")</f>
        <v>0</v>
      </c>
      <c r="M2522" s="39">
        <f>IFERROR('04A_국토부원자료'!Q2523,"")</f>
        <v>0</v>
      </c>
      <c r="N2522" s="38">
        <f>IF(B2522="","",IF('02_대상물건입력'!B5="",1,IF(ISNUMBER(SEARCH('02_대상물건입력'!B5,B2522)),1,0)))</f>
        <v>0</v>
      </c>
      <c r="O2522" s="38">
        <f>IF(B2522="","",IF('02_대상물건입력'!B6="",1,IF(ISNUMBER(SEARCH('02_대상물건입력'!B6,B2522)),1,0)))</f>
        <v>0</v>
      </c>
      <c r="P2522" s="38">
        <f>IF(L2522="","",IF('02_대상물건입력'!B15="",0,IF(ISNUMBER(SEARCH('02_대상물건입력'!B15,L2522)),1,0)))</f>
        <v>0</v>
      </c>
      <c r="Q2522" s="38">
        <f>IF(D2522="","",IF('02_대상물건입력'!B8="",0,IF(ISNUMBER(SEARCH('02_대상물건입력'!B8,D2522)),1,0)))</f>
        <v>0</v>
      </c>
      <c r="R2522" s="44" t="str">
        <f>IFERROR(ABS(E2522-'02_대상물건입력'!B11)/'02_대상물건입력'!B11,"")</f>
        <v/>
      </c>
      <c r="S2522" s="38" t="str">
        <f>IFERROR(ABS(J2522-'02_대상물건입력'!B10),"")</f>
        <v/>
      </c>
      <c r="T2522" s="38" t="str">
        <f>IFERROR(ABS('01_설정'!B4-F2522),"")</f>
        <v/>
      </c>
      <c r="U2522" s="38" t="str">
        <f>IFERROR(ABS(K2522-YEAR('02_대상물건입력'!B14)),"")</f>
        <v/>
      </c>
      <c r="V2522" s="38" t="str">
        <f>IF(B2522="","",IF(AND(E2522&gt;0,F2522&gt;0,H2522&gt;0,OR('04A_국토부원자료'!P2523="",'04A_국토부원자료'!P2523="-"),IF('01_설정'!B10=1,N2522=1,TRUE),R2522&lt;='01_설정'!B5,S2522&lt;='01_설정'!B6,T2522&lt;='01_설정'!B7,U2522&lt;='01_설정'!B8),"Y",""))</f>
        <v/>
      </c>
      <c r="W2522" s="40" t="str">
        <f>IF(V2522&lt;&gt;"Y","",MAX(0,(1-R2522/'01_설정'!B5))*'01_설정'!B14+MAX(0,(1-S2522/'01_설정'!B6))*'01_설정'!B15+MAX(0,(1-T2522/'01_설정'!B7))*'01_설정'!B16+MAX(0,(1-U2522/'01_설정'!B8))*'01_설정'!B17+O2522*'01_설정'!B11+Q2522*'01_설정'!B12+P2522*'01_설정'!B13)</f>
        <v/>
      </c>
      <c r="X2522" s="38" t="str">
        <f>IF(W2522="","",1+COUNTIFS($W$4:$W$3003,"&gt;"&amp;W2522)+COUNTIFS($W$4:W2522,W2522)-1)</f>
        <v/>
      </c>
    </row>
    <row r="2523" spans="1:24" ht="16.5">
      <c r="A2523" s="38" t="str">
        <f>IF('04A_국토부원자료'!A2524="","",ROW()-3)</f>
        <v/>
      </c>
      <c r="B2523" s="39">
        <f>IFERROR('04A_국토부원자료'!B2524,"")</f>
        <v>0</v>
      </c>
      <c r="C2523" s="39" t="str">
        <f>IF(B2523="","",IF('04A_국토부원자료'!C2524&lt;&gt;"",'04A_국토부원자료'!C2524,TRIM('04A_국토부원자료'!D2524&amp;IF('04A_국토부원자료'!E2524&lt;&gt;"","-"&amp;'04A_국토부원자료'!E2524,""))))</f>
        <v/>
      </c>
      <c r="D2523" s="39">
        <f>IFERROR('04A_국토부원자료'!F2524,"")</f>
        <v>0</v>
      </c>
      <c r="E2523" s="40" t="str">
        <f>IFERROR(VALUE(SUBSTITUTE('04A_국토부원자료'!G2524,",","")),"")</f>
        <v/>
      </c>
      <c r="F2523" s="41" t="str">
        <f>IFERROR(IF(AND('04A_국토부원자료'!H2524&lt;&gt;"",'04A_국토부원자료'!I2524&lt;&gt;""),DATE(INT(VALUE(SUBSTITUTE('04A_국토부원자료'!H2524,",",""))/100),MOD(VALUE(SUBSTITUTE('04A_국토부원자료'!H2524,",","")),100),VALUE(SUBSTITUTE('04A_국토부원자료'!I2524,",",""))),""),"")</f>
        <v/>
      </c>
      <c r="G2523" s="42" t="str">
        <f>IFERROR(VALUE(SUBSTITUTE('04A_국토부원자료'!J2524,",","")),"")</f>
        <v/>
      </c>
      <c r="H2523" s="43" t="str">
        <f t="shared" si="78"/>
        <v/>
      </c>
      <c r="I2523" s="43" t="str">
        <f t="shared" si="79"/>
        <v/>
      </c>
      <c r="J2523" s="38" t="str">
        <f>IFERROR(VALUE(SUBSTITUTE('04A_국토부원자료'!K2524,",","")),"")</f>
        <v/>
      </c>
      <c r="K2523" s="38" t="str">
        <f>IFERROR(VALUE(SUBSTITUTE('04A_국토부원자료'!N2524,",","")),"")</f>
        <v/>
      </c>
      <c r="L2523" s="39">
        <f>IFERROR('04A_국토부원자료'!O2524,"")</f>
        <v>0</v>
      </c>
      <c r="M2523" s="39">
        <f>IFERROR('04A_국토부원자료'!Q2524,"")</f>
        <v>0</v>
      </c>
      <c r="N2523" s="38">
        <f>IF(B2523="","",IF('02_대상물건입력'!B5="",1,IF(ISNUMBER(SEARCH('02_대상물건입력'!B5,B2523)),1,0)))</f>
        <v>0</v>
      </c>
      <c r="O2523" s="38">
        <f>IF(B2523="","",IF('02_대상물건입력'!B6="",1,IF(ISNUMBER(SEARCH('02_대상물건입력'!B6,B2523)),1,0)))</f>
        <v>0</v>
      </c>
      <c r="P2523" s="38">
        <f>IF(L2523="","",IF('02_대상물건입력'!B15="",0,IF(ISNUMBER(SEARCH('02_대상물건입력'!B15,L2523)),1,0)))</f>
        <v>0</v>
      </c>
      <c r="Q2523" s="38">
        <f>IF(D2523="","",IF('02_대상물건입력'!B8="",0,IF(ISNUMBER(SEARCH('02_대상물건입력'!B8,D2523)),1,0)))</f>
        <v>0</v>
      </c>
      <c r="R2523" s="44" t="str">
        <f>IFERROR(ABS(E2523-'02_대상물건입력'!B11)/'02_대상물건입력'!B11,"")</f>
        <v/>
      </c>
      <c r="S2523" s="38" t="str">
        <f>IFERROR(ABS(J2523-'02_대상물건입력'!B10),"")</f>
        <v/>
      </c>
      <c r="T2523" s="38" t="str">
        <f>IFERROR(ABS('01_설정'!B4-F2523),"")</f>
        <v/>
      </c>
      <c r="U2523" s="38" t="str">
        <f>IFERROR(ABS(K2523-YEAR('02_대상물건입력'!B14)),"")</f>
        <v/>
      </c>
      <c r="V2523" s="38" t="str">
        <f>IF(B2523="","",IF(AND(E2523&gt;0,F2523&gt;0,H2523&gt;0,OR('04A_국토부원자료'!P2524="",'04A_국토부원자료'!P2524="-"),IF('01_설정'!B10=1,N2523=1,TRUE),R2523&lt;='01_설정'!B5,S2523&lt;='01_설정'!B6,T2523&lt;='01_설정'!B7,U2523&lt;='01_설정'!B8),"Y",""))</f>
        <v/>
      </c>
      <c r="W2523" s="40" t="str">
        <f>IF(V2523&lt;&gt;"Y","",MAX(0,(1-R2523/'01_설정'!B5))*'01_설정'!B14+MAX(0,(1-S2523/'01_설정'!B6))*'01_설정'!B15+MAX(0,(1-T2523/'01_설정'!B7))*'01_설정'!B16+MAX(0,(1-U2523/'01_설정'!B8))*'01_설정'!B17+O2523*'01_설정'!B11+Q2523*'01_설정'!B12+P2523*'01_설정'!B13)</f>
        <v/>
      </c>
      <c r="X2523" s="38" t="str">
        <f>IF(W2523="","",1+COUNTIFS($W$4:$W$3003,"&gt;"&amp;W2523)+COUNTIFS($W$4:W2523,W2523)-1)</f>
        <v/>
      </c>
    </row>
    <row r="2524" spans="1:24" ht="16.5">
      <c r="A2524" s="38" t="str">
        <f>IF('04A_국토부원자료'!A2525="","",ROW()-3)</f>
        <v/>
      </c>
      <c r="B2524" s="39">
        <f>IFERROR('04A_국토부원자료'!B2525,"")</f>
        <v>0</v>
      </c>
      <c r="C2524" s="39" t="str">
        <f>IF(B2524="","",IF('04A_국토부원자료'!C2525&lt;&gt;"",'04A_국토부원자료'!C2525,TRIM('04A_국토부원자료'!D2525&amp;IF('04A_국토부원자료'!E2525&lt;&gt;"","-"&amp;'04A_국토부원자료'!E2525,""))))</f>
        <v/>
      </c>
      <c r="D2524" s="39">
        <f>IFERROR('04A_국토부원자료'!F2525,"")</f>
        <v>0</v>
      </c>
      <c r="E2524" s="40" t="str">
        <f>IFERROR(VALUE(SUBSTITUTE('04A_국토부원자료'!G2525,",","")),"")</f>
        <v/>
      </c>
      <c r="F2524" s="41" t="str">
        <f>IFERROR(IF(AND('04A_국토부원자료'!H2525&lt;&gt;"",'04A_국토부원자료'!I2525&lt;&gt;""),DATE(INT(VALUE(SUBSTITUTE('04A_국토부원자료'!H2525,",",""))/100),MOD(VALUE(SUBSTITUTE('04A_국토부원자료'!H2525,",","")),100),VALUE(SUBSTITUTE('04A_국토부원자료'!I2525,",",""))),""),"")</f>
        <v/>
      </c>
      <c r="G2524" s="42" t="str">
        <f>IFERROR(VALUE(SUBSTITUTE('04A_국토부원자료'!J2525,",","")),"")</f>
        <v/>
      </c>
      <c r="H2524" s="43" t="str">
        <f t="shared" si="78"/>
        <v/>
      </c>
      <c r="I2524" s="43" t="str">
        <f t="shared" si="79"/>
        <v/>
      </c>
      <c r="J2524" s="38" t="str">
        <f>IFERROR(VALUE(SUBSTITUTE('04A_국토부원자료'!K2525,",","")),"")</f>
        <v/>
      </c>
      <c r="K2524" s="38" t="str">
        <f>IFERROR(VALUE(SUBSTITUTE('04A_국토부원자료'!N2525,",","")),"")</f>
        <v/>
      </c>
      <c r="L2524" s="39">
        <f>IFERROR('04A_국토부원자료'!O2525,"")</f>
        <v>0</v>
      </c>
      <c r="M2524" s="39">
        <f>IFERROR('04A_국토부원자료'!Q2525,"")</f>
        <v>0</v>
      </c>
      <c r="N2524" s="38">
        <f>IF(B2524="","",IF('02_대상물건입력'!B5="",1,IF(ISNUMBER(SEARCH('02_대상물건입력'!B5,B2524)),1,0)))</f>
        <v>0</v>
      </c>
      <c r="O2524" s="38">
        <f>IF(B2524="","",IF('02_대상물건입력'!B6="",1,IF(ISNUMBER(SEARCH('02_대상물건입력'!B6,B2524)),1,0)))</f>
        <v>0</v>
      </c>
      <c r="P2524" s="38">
        <f>IF(L2524="","",IF('02_대상물건입력'!B15="",0,IF(ISNUMBER(SEARCH('02_대상물건입력'!B15,L2524)),1,0)))</f>
        <v>0</v>
      </c>
      <c r="Q2524" s="38">
        <f>IF(D2524="","",IF('02_대상물건입력'!B8="",0,IF(ISNUMBER(SEARCH('02_대상물건입력'!B8,D2524)),1,0)))</f>
        <v>0</v>
      </c>
      <c r="R2524" s="44" t="str">
        <f>IFERROR(ABS(E2524-'02_대상물건입력'!B11)/'02_대상물건입력'!B11,"")</f>
        <v/>
      </c>
      <c r="S2524" s="38" t="str">
        <f>IFERROR(ABS(J2524-'02_대상물건입력'!B10),"")</f>
        <v/>
      </c>
      <c r="T2524" s="38" t="str">
        <f>IFERROR(ABS('01_설정'!B4-F2524),"")</f>
        <v/>
      </c>
      <c r="U2524" s="38" t="str">
        <f>IFERROR(ABS(K2524-YEAR('02_대상물건입력'!B14)),"")</f>
        <v/>
      </c>
      <c r="V2524" s="38" t="str">
        <f>IF(B2524="","",IF(AND(E2524&gt;0,F2524&gt;0,H2524&gt;0,OR('04A_국토부원자료'!P2525="",'04A_국토부원자료'!P2525="-"),IF('01_설정'!B10=1,N2524=1,TRUE),R2524&lt;='01_설정'!B5,S2524&lt;='01_설정'!B6,T2524&lt;='01_설정'!B7,U2524&lt;='01_설정'!B8),"Y",""))</f>
        <v/>
      </c>
      <c r="W2524" s="40" t="str">
        <f>IF(V2524&lt;&gt;"Y","",MAX(0,(1-R2524/'01_설정'!B5))*'01_설정'!B14+MAX(0,(1-S2524/'01_설정'!B6))*'01_설정'!B15+MAX(0,(1-T2524/'01_설정'!B7))*'01_설정'!B16+MAX(0,(1-U2524/'01_설정'!B8))*'01_설정'!B17+O2524*'01_설정'!B11+Q2524*'01_설정'!B12+P2524*'01_설정'!B13)</f>
        <v/>
      </c>
      <c r="X2524" s="38" t="str">
        <f>IF(W2524="","",1+COUNTIFS($W$4:$W$3003,"&gt;"&amp;W2524)+COUNTIFS($W$4:W2524,W2524)-1)</f>
        <v/>
      </c>
    </row>
    <row r="2525" spans="1:24" ht="16.5">
      <c r="A2525" s="38" t="str">
        <f>IF('04A_국토부원자료'!A2526="","",ROW()-3)</f>
        <v/>
      </c>
      <c r="B2525" s="39">
        <f>IFERROR('04A_국토부원자료'!B2526,"")</f>
        <v>0</v>
      </c>
      <c r="C2525" s="39" t="str">
        <f>IF(B2525="","",IF('04A_국토부원자료'!C2526&lt;&gt;"",'04A_국토부원자료'!C2526,TRIM('04A_국토부원자료'!D2526&amp;IF('04A_국토부원자료'!E2526&lt;&gt;"","-"&amp;'04A_국토부원자료'!E2526,""))))</f>
        <v/>
      </c>
      <c r="D2525" s="39">
        <f>IFERROR('04A_국토부원자료'!F2526,"")</f>
        <v>0</v>
      </c>
      <c r="E2525" s="40" t="str">
        <f>IFERROR(VALUE(SUBSTITUTE('04A_국토부원자료'!G2526,",","")),"")</f>
        <v/>
      </c>
      <c r="F2525" s="41" t="str">
        <f>IFERROR(IF(AND('04A_국토부원자료'!H2526&lt;&gt;"",'04A_국토부원자료'!I2526&lt;&gt;""),DATE(INT(VALUE(SUBSTITUTE('04A_국토부원자료'!H2526,",",""))/100),MOD(VALUE(SUBSTITUTE('04A_국토부원자료'!H2526,",","")),100),VALUE(SUBSTITUTE('04A_국토부원자료'!I2526,",",""))),""),"")</f>
        <v/>
      </c>
      <c r="G2525" s="42" t="str">
        <f>IFERROR(VALUE(SUBSTITUTE('04A_국토부원자료'!J2526,",","")),"")</f>
        <v/>
      </c>
      <c r="H2525" s="43" t="str">
        <f t="shared" si="78"/>
        <v/>
      </c>
      <c r="I2525" s="43" t="str">
        <f t="shared" si="79"/>
        <v/>
      </c>
      <c r="J2525" s="38" t="str">
        <f>IFERROR(VALUE(SUBSTITUTE('04A_국토부원자료'!K2526,",","")),"")</f>
        <v/>
      </c>
      <c r="K2525" s="38" t="str">
        <f>IFERROR(VALUE(SUBSTITUTE('04A_국토부원자료'!N2526,",","")),"")</f>
        <v/>
      </c>
      <c r="L2525" s="39">
        <f>IFERROR('04A_국토부원자료'!O2526,"")</f>
        <v>0</v>
      </c>
      <c r="M2525" s="39">
        <f>IFERROR('04A_국토부원자료'!Q2526,"")</f>
        <v>0</v>
      </c>
      <c r="N2525" s="38">
        <f>IF(B2525="","",IF('02_대상물건입력'!B5="",1,IF(ISNUMBER(SEARCH('02_대상물건입력'!B5,B2525)),1,0)))</f>
        <v>0</v>
      </c>
      <c r="O2525" s="38">
        <f>IF(B2525="","",IF('02_대상물건입력'!B6="",1,IF(ISNUMBER(SEARCH('02_대상물건입력'!B6,B2525)),1,0)))</f>
        <v>0</v>
      </c>
      <c r="P2525" s="38">
        <f>IF(L2525="","",IF('02_대상물건입력'!B15="",0,IF(ISNUMBER(SEARCH('02_대상물건입력'!B15,L2525)),1,0)))</f>
        <v>0</v>
      </c>
      <c r="Q2525" s="38">
        <f>IF(D2525="","",IF('02_대상물건입력'!B8="",0,IF(ISNUMBER(SEARCH('02_대상물건입력'!B8,D2525)),1,0)))</f>
        <v>0</v>
      </c>
      <c r="R2525" s="44" t="str">
        <f>IFERROR(ABS(E2525-'02_대상물건입력'!B11)/'02_대상물건입력'!B11,"")</f>
        <v/>
      </c>
      <c r="S2525" s="38" t="str">
        <f>IFERROR(ABS(J2525-'02_대상물건입력'!B10),"")</f>
        <v/>
      </c>
      <c r="T2525" s="38" t="str">
        <f>IFERROR(ABS('01_설정'!B4-F2525),"")</f>
        <v/>
      </c>
      <c r="U2525" s="38" t="str">
        <f>IFERROR(ABS(K2525-YEAR('02_대상물건입력'!B14)),"")</f>
        <v/>
      </c>
      <c r="V2525" s="38" t="str">
        <f>IF(B2525="","",IF(AND(E2525&gt;0,F2525&gt;0,H2525&gt;0,OR('04A_국토부원자료'!P2526="",'04A_국토부원자료'!P2526="-"),IF('01_설정'!B10=1,N2525=1,TRUE),R2525&lt;='01_설정'!B5,S2525&lt;='01_설정'!B6,T2525&lt;='01_설정'!B7,U2525&lt;='01_설정'!B8),"Y",""))</f>
        <v/>
      </c>
      <c r="W2525" s="40" t="str">
        <f>IF(V2525&lt;&gt;"Y","",MAX(0,(1-R2525/'01_설정'!B5))*'01_설정'!B14+MAX(0,(1-S2525/'01_설정'!B6))*'01_설정'!B15+MAX(0,(1-T2525/'01_설정'!B7))*'01_설정'!B16+MAX(0,(1-U2525/'01_설정'!B8))*'01_설정'!B17+O2525*'01_설정'!B11+Q2525*'01_설정'!B12+P2525*'01_설정'!B13)</f>
        <v/>
      </c>
      <c r="X2525" s="38" t="str">
        <f>IF(W2525="","",1+COUNTIFS($W$4:$W$3003,"&gt;"&amp;W2525)+COUNTIFS($W$4:W2525,W2525)-1)</f>
        <v/>
      </c>
    </row>
    <row r="2526" spans="1:24" ht="16.5">
      <c r="A2526" s="38" t="str">
        <f>IF('04A_국토부원자료'!A2527="","",ROW()-3)</f>
        <v/>
      </c>
      <c r="B2526" s="39">
        <f>IFERROR('04A_국토부원자료'!B2527,"")</f>
        <v>0</v>
      </c>
      <c r="C2526" s="39" t="str">
        <f>IF(B2526="","",IF('04A_국토부원자료'!C2527&lt;&gt;"",'04A_국토부원자료'!C2527,TRIM('04A_국토부원자료'!D2527&amp;IF('04A_국토부원자료'!E2527&lt;&gt;"","-"&amp;'04A_국토부원자료'!E2527,""))))</f>
        <v/>
      </c>
      <c r="D2526" s="39">
        <f>IFERROR('04A_국토부원자료'!F2527,"")</f>
        <v>0</v>
      </c>
      <c r="E2526" s="40" t="str">
        <f>IFERROR(VALUE(SUBSTITUTE('04A_국토부원자료'!G2527,",","")),"")</f>
        <v/>
      </c>
      <c r="F2526" s="41" t="str">
        <f>IFERROR(IF(AND('04A_국토부원자료'!H2527&lt;&gt;"",'04A_국토부원자료'!I2527&lt;&gt;""),DATE(INT(VALUE(SUBSTITUTE('04A_국토부원자료'!H2527,",",""))/100),MOD(VALUE(SUBSTITUTE('04A_국토부원자료'!H2527,",","")),100),VALUE(SUBSTITUTE('04A_국토부원자료'!I2527,",",""))),""),"")</f>
        <v/>
      </c>
      <c r="G2526" s="42" t="str">
        <f>IFERROR(VALUE(SUBSTITUTE('04A_국토부원자료'!J2527,",","")),"")</f>
        <v/>
      </c>
      <c r="H2526" s="43" t="str">
        <f t="shared" si="78"/>
        <v/>
      </c>
      <c r="I2526" s="43" t="str">
        <f t="shared" si="79"/>
        <v/>
      </c>
      <c r="J2526" s="38" t="str">
        <f>IFERROR(VALUE(SUBSTITUTE('04A_국토부원자료'!K2527,",","")),"")</f>
        <v/>
      </c>
      <c r="K2526" s="38" t="str">
        <f>IFERROR(VALUE(SUBSTITUTE('04A_국토부원자료'!N2527,",","")),"")</f>
        <v/>
      </c>
      <c r="L2526" s="39">
        <f>IFERROR('04A_국토부원자료'!O2527,"")</f>
        <v>0</v>
      </c>
      <c r="M2526" s="39">
        <f>IFERROR('04A_국토부원자료'!Q2527,"")</f>
        <v>0</v>
      </c>
      <c r="N2526" s="38">
        <f>IF(B2526="","",IF('02_대상물건입력'!B5="",1,IF(ISNUMBER(SEARCH('02_대상물건입력'!B5,B2526)),1,0)))</f>
        <v>0</v>
      </c>
      <c r="O2526" s="38">
        <f>IF(B2526="","",IF('02_대상물건입력'!B6="",1,IF(ISNUMBER(SEARCH('02_대상물건입력'!B6,B2526)),1,0)))</f>
        <v>0</v>
      </c>
      <c r="P2526" s="38">
        <f>IF(L2526="","",IF('02_대상물건입력'!B15="",0,IF(ISNUMBER(SEARCH('02_대상물건입력'!B15,L2526)),1,0)))</f>
        <v>0</v>
      </c>
      <c r="Q2526" s="38">
        <f>IF(D2526="","",IF('02_대상물건입력'!B8="",0,IF(ISNUMBER(SEARCH('02_대상물건입력'!B8,D2526)),1,0)))</f>
        <v>0</v>
      </c>
      <c r="R2526" s="44" t="str">
        <f>IFERROR(ABS(E2526-'02_대상물건입력'!B11)/'02_대상물건입력'!B11,"")</f>
        <v/>
      </c>
      <c r="S2526" s="38" t="str">
        <f>IFERROR(ABS(J2526-'02_대상물건입력'!B10),"")</f>
        <v/>
      </c>
      <c r="T2526" s="38" t="str">
        <f>IFERROR(ABS('01_설정'!B4-F2526),"")</f>
        <v/>
      </c>
      <c r="U2526" s="38" t="str">
        <f>IFERROR(ABS(K2526-YEAR('02_대상물건입력'!B14)),"")</f>
        <v/>
      </c>
      <c r="V2526" s="38" t="str">
        <f>IF(B2526="","",IF(AND(E2526&gt;0,F2526&gt;0,H2526&gt;0,OR('04A_국토부원자료'!P2527="",'04A_국토부원자료'!P2527="-"),IF('01_설정'!B10=1,N2526=1,TRUE),R2526&lt;='01_설정'!B5,S2526&lt;='01_설정'!B6,T2526&lt;='01_설정'!B7,U2526&lt;='01_설정'!B8),"Y",""))</f>
        <v/>
      </c>
      <c r="W2526" s="40" t="str">
        <f>IF(V2526&lt;&gt;"Y","",MAX(0,(1-R2526/'01_설정'!B5))*'01_설정'!B14+MAX(0,(1-S2526/'01_설정'!B6))*'01_설정'!B15+MAX(0,(1-T2526/'01_설정'!B7))*'01_설정'!B16+MAX(0,(1-U2526/'01_설정'!B8))*'01_설정'!B17+O2526*'01_설정'!B11+Q2526*'01_설정'!B12+P2526*'01_설정'!B13)</f>
        <v/>
      </c>
      <c r="X2526" s="38" t="str">
        <f>IF(W2526="","",1+COUNTIFS($W$4:$W$3003,"&gt;"&amp;W2526)+COUNTIFS($W$4:W2526,W2526)-1)</f>
        <v/>
      </c>
    </row>
    <row r="2527" spans="1:24" ht="16.5">
      <c r="A2527" s="38" t="str">
        <f>IF('04A_국토부원자료'!A2528="","",ROW()-3)</f>
        <v/>
      </c>
      <c r="B2527" s="39">
        <f>IFERROR('04A_국토부원자료'!B2528,"")</f>
        <v>0</v>
      </c>
      <c r="C2527" s="39" t="str">
        <f>IF(B2527="","",IF('04A_국토부원자료'!C2528&lt;&gt;"",'04A_국토부원자료'!C2528,TRIM('04A_국토부원자료'!D2528&amp;IF('04A_국토부원자료'!E2528&lt;&gt;"","-"&amp;'04A_국토부원자료'!E2528,""))))</f>
        <v/>
      </c>
      <c r="D2527" s="39">
        <f>IFERROR('04A_국토부원자료'!F2528,"")</f>
        <v>0</v>
      </c>
      <c r="E2527" s="40" t="str">
        <f>IFERROR(VALUE(SUBSTITUTE('04A_국토부원자료'!G2528,",","")),"")</f>
        <v/>
      </c>
      <c r="F2527" s="41" t="str">
        <f>IFERROR(IF(AND('04A_국토부원자료'!H2528&lt;&gt;"",'04A_국토부원자료'!I2528&lt;&gt;""),DATE(INT(VALUE(SUBSTITUTE('04A_국토부원자료'!H2528,",",""))/100),MOD(VALUE(SUBSTITUTE('04A_국토부원자료'!H2528,",","")),100),VALUE(SUBSTITUTE('04A_국토부원자료'!I2528,",",""))),""),"")</f>
        <v/>
      </c>
      <c r="G2527" s="42" t="str">
        <f>IFERROR(VALUE(SUBSTITUTE('04A_국토부원자료'!J2528,",","")),"")</f>
        <v/>
      </c>
      <c r="H2527" s="43" t="str">
        <f t="shared" si="78"/>
        <v/>
      </c>
      <c r="I2527" s="43" t="str">
        <f t="shared" si="79"/>
        <v/>
      </c>
      <c r="J2527" s="38" t="str">
        <f>IFERROR(VALUE(SUBSTITUTE('04A_국토부원자료'!K2528,",","")),"")</f>
        <v/>
      </c>
      <c r="K2527" s="38" t="str">
        <f>IFERROR(VALUE(SUBSTITUTE('04A_국토부원자료'!N2528,",","")),"")</f>
        <v/>
      </c>
      <c r="L2527" s="39">
        <f>IFERROR('04A_국토부원자료'!O2528,"")</f>
        <v>0</v>
      </c>
      <c r="M2527" s="39">
        <f>IFERROR('04A_국토부원자료'!Q2528,"")</f>
        <v>0</v>
      </c>
      <c r="N2527" s="38">
        <f>IF(B2527="","",IF('02_대상물건입력'!B5="",1,IF(ISNUMBER(SEARCH('02_대상물건입력'!B5,B2527)),1,0)))</f>
        <v>0</v>
      </c>
      <c r="O2527" s="38">
        <f>IF(B2527="","",IF('02_대상물건입력'!B6="",1,IF(ISNUMBER(SEARCH('02_대상물건입력'!B6,B2527)),1,0)))</f>
        <v>0</v>
      </c>
      <c r="P2527" s="38">
        <f>IF(L2527="","",IF('02_대상물건입력'!B15="",0,IF(ISNUMBER(SEARCH('02_대상물건입력'!B15,L2527)),1,0)))</f>
        <v>0</v>
      </c>
      <c r="Q2527" s="38">
        <f>IF(D2527="","",IF('02_대상물건입력'!B8="",0,IF(ISNUMBER(SEARCH('02_대상물건입력'!B8,D2527)),1,0)))</f>
        <v>0</v>
      </c>
      <c r="R2527" s="44" t="str">
        <f>IFERROR(ABS(E2527-'02_대상물건입력'!B11)/'02_대상물건입력'!B11,"")</f>
        <v/>
      </c>
      <c r="S2527" s="38" t="str">
        <f>IFERROR(ABS(J2527-'02_대상물건입력'!B10),"")</f>
        <v/>
      </c>
      <c r="T2527" s="38" t="str">
        <f>IFERROR(ABS('01_설정'!B4-F2527),"")</f>
        <v/>
      </c>
      <c r="U2527" s="38" t="str">
        <f>IFERROR(ABS(K2527-YEAR('02_대상물건입력'!B14)),"")</f>
        <v/>
      </c>
      <c r="V2527" s="38" t="str">
        <f>IF(B2527="","",IF(AND(E2527&gt;0,F2527&gt;0,H2527&gt;0,OR('04A_국토부원자료'!P2528="",'04A_국토부원자료'!P2528="-"),IF('01_설정'!B10=1,N2527=1,TRUE),R2527&lt;='01_설정'!B5,S2527&lt;='01_설정'!B6,T2527&lt;='01_설정'!B7,U2527&lt;='01_설정'!B8),"Y",""))</f>
        <v/>
      </c>
      <c r="W2527" s="40" t="str">
        <f>IF(V2527&lt;&gt;"Y","",MAX(0,(1-R2527/'01_설정'!B5))*'01_설정'!B14+MAX(0,(1-S2527/'01_설정'!B6))*'01_설정'!B15+MAX(0,(1-T2527/'01_설정'!B7))*'01_설정'!B16+MAX(0,(1-U2527/'01_설정'!B8))*'01_설정'!B17+O2527*'01_설정'!B11+Q2527*'01_설정'!B12+P2527*'01_설정'!B13)</f>
        <v/>
      </c>
      <c r="X2527" s="38" t="str">
        <f>IF(W2527="","",1+COUNTIFS($W$4:$W$3003,"&gt;"&amp;W2527)+COUNTIFS($W$4:W2527,W2527)-1)</f>
        <v/>
      </c>
    </row>
    <row r="2528" spans="1:24" ht="16.5">
      <c r="A2528" s="38" t="str">
        <f>IF('04A_국토부원자료'!A2529="","",ROW()-3)</f>
        <v/>
      </c>
      <c r="B2528" s="39">
        <f>IFERROR('04A_국토부원자료'!B2529,"")</f>
        <v>0</v>
      </c>
      <c r="C2528" s="39" t="str">
        <f>IF(B2528="","",IF('04A_국토부원자료'!C2529&lt;&gt;"",'04A_국토부원자료'!C2529,TRIM('04A_국토부원자료'!D2529&amp;IF('04A_국토부원자료'!E2529&lt;&gt;"","-"&amp;'04A_국토부원자료'!E2529,""))))</f>
        <v/>
      </c>
      <c r="D2528" s="39">
        <f>IFERROR('04A_국토부원자료'!F2529,"")</f>
        <v>0</v>
      </c>
      <c r="E2528" s="40" t="str">
        <f>IFERROR(VALUE(SUBSTITUTE('04A_국토부원자료'!G2529,",","")),"")</f>
        <v/>
      </c>
      <c r="F2528" s="41" t="str">
        <f>IFERROR(IF(AND('04A_국토부원자료'!H2529&lt;&gt;"",'04A_국토부원자료'!I2529&lt;&gt;""),DATE(INT(VALUE(SUBSTITUTE('04A_국토부원자료'!H2529,",",""))/100),MOD(VALUE(SUBSTITUTE('04A_국토부원자료'!H2529,",","")),100),VALUE(SUBSTITUTE('04A_국토부원자료'!I2529,",",""))),""),"")</f>
        <v/>
      </c>
      <c r="G2528" s="42" t="str">
        <f>IFERROR(VALUE(SUBSTITUTE('04A_국토부원자료'!J2529,",","")),"")</f>
        <v/>
      </c>
      <c r="H2528" s="43" t="str">
        <f t="shared" si="78"/>
        <v/>
      </c>
      <c r="I2528" s="43" t="str">
        <f t="shared" si="79"/>
        <v/>
      </c>
      <c r="J2528" s="38" t="str">
        <f>IFERROR(VALUE(SUBSTITUTE('04A_국토부원자료'!K2529,",","")),"")</f>
        <v/>
      </c>
      <c r="K2528" s="38" t="str">
        <f>IFERROR(VALUE(SUBSTITUTE('04A_국토부원자료'!N2529,",","")),"")</f>
        <v/>
      </c>
      <c r="L2528" s="39">
        <f>IFERROR('04A_국토부원자료'!O2529,"")</f>
        <v>0</v>
      </c>
      <c r="M2528" s="39">
        <f>IFERROR('04A_국토부원자료'!Q2529,"")</f>
        <v>0</v>
      </c>
      <c r="N2528" s="38">
        <f>IF(B2528="","",IF('02_대상물건입력'!B5="",1,IF(ISNUMBER(SEARCH('02_대상물건입력'!B5,B2528)),1,0)))</f>
        <v>0</v>
      </c>
      <c r="O2528" s="38">
        <f>IF(B2528="","",IF('02_대상물건입력'!B6="",1,IF(ISNUMBER(SEARCH('02_대상물건입력'!B6,B2528)),1,0)))</f>
        <v>0</v>
      </c>
      <c r="P2528" s="38">
        <f>IF(L2528="","",IF('02_대상물건입력'!B15="",0,IF(ISNUMBER(SEARCH('02_대상물건입력'!B15,L2528)),1,0)))</f>
        <v>0</v>
      </c>
      <c r="Q2528" s="38">
        <f>IF(D2528="","",IF('02_대상물건입력'!B8="",0,IF(ISNUMBER(SEARCH('02_대상물건입력'!B8,D2528)),1,0)))</f>
        <v>0</v>
      </c>
      <c r="R2528" s="44" t="str">
        <f>IFERROR(ABS(E2528-'02_대상물건입력'!B11)/'02_대상물건입력'!B11,"")</f>
        <v/>
      </c>
      <c r="S2528" s="38" t="str">
        <f>IFERROR(ABS(J2528-'02_대상물건입력'!B10),"")</f>
        <v/>
      </c>
      <c r="T2528" s="38" t="str">
        <f>IFERROR(ABS('01_설정'!B4-F2528),"")</f>
        <v/>
      </c>
      <c r="U2528" s="38" t="str">
        <f>IFERROR(ABS(K2528-YEAR('02_대상물건입력'!B14)),"")</f>
        <v/>
      </c>
      <c r="V2528" s="38" t="str">
        <f>IF(B2528="","",IF(AND(E2528&gt;0,F2528&gt;0,H2528&gt;0,OR('04A_국토부원자료'!P2529="",'04A_국토부원자료'!P2529="-"),IF('01_설정'!B10=1,N2528=1,TRUE),R2528&lt;='01_설정'!B5,S2528&lt;='01_설정'!B6,T2528&lt;='01_설정'!B7,U2528&lt;='01_설정'!B8),"Y",""))</f>
        <v/>
      </c>
      <c r="W2528" s="40" t="str">
        <f>IF(V2528&lt;&gt;"Y","",MAX(0,(1-R2528/'01_설정'!B5))*'01_설정'!B14+MAX(0,(1-S2528/'01_설정'!B6))*'01_설정'!B15+MAX(0,(1-T2528/'01_설정'!B7))*'01_설정'!B16+MAX(0,(1-U2528/'01_설정'!B8))*'01_설정'!B17+O2528*'01_설정'!B11+Q2528*'01_설정'!B12+P2528*'01_설정'!B13)</f>
        <v/>
      </c>
      <c r="X2528" s="38" t="str">
        <f>IF(W2528="","",1+COUNTIFS($W$4:$W$3003,"&gt;"&amp;W2528)+COUNTIFS($W$4:W2528,W2528)-1)</f>
        <v/>
      </c>
    </row>
    <row r="2529" spans="1:24" ht="16.5">
      <c r="A2529" s="38" t="str">
        <f>IF('04A_국토부원자료'!A2530="","",ROW()-3)</f>
        <v/>
      </c>
      <c r="B2529" s="39">
        <f>IFERROR('04A_국토부원자료'!B2530,"")</f>
        <v>0</v>
      </c>
      <c r="C2529" s="39" t="str">
        <f>IF(B2529="","",IF('04A_국토부원자료'!C2530&lt;&gt;"",'04A_국토부원자료'!C2530,TRIM('04A_국토부원자료'!D2530&amp;IF('04A_국토부원자료'!E2530&lt;&gt;"","-"&amp;'04A_국토부원자료'!E2530,""))))</f>
        <v/>
      </c>
      <c r="D2529" s="39">
        <f>IFERROR('04A_국토부원자료'!F2530,"")</f>
        <v>0</v>
      </c>
      <c r="E2529" s="40" t="str">
        <f>IFERROR(VALUE(SUBSTITUTE('04A_국토부원자료'!G2530,",","")),"")</f>
        <v/>
      </c>
      <c r="F2529" s="41" t="str">
        <f>IFERROR(IF(AND('04A_국토부원자료'!H2530&lt;&gt;"",'04A_국토부원자료'!I2530&lt;&gt;""),DATE(INT(VALUE(SUBSTITUTE('04A_국토부원자료'!H2530,",",""))/100),MOD(VALUE(SUBSTITUTE('04A_국토부원자료'!H2530,",","")),100),VALUE(SUBSTITUTE('04A_국토부원자료'!I2530,",",""))),""),"")</f>
        <v/>
      </c>
      <c r="G2529" s="42" t="str">
        <f>IFERROR(VALUE(SUBSTITUTE('04A_국토부원자료'!J2530,",","")),"")</f>
        <v/>
      </c>
      <c r="H2529" s="43" t="str">
        <f t="shared" si="78"/>
        <v/>
      </c>
      <c r="I2529" s="43" t="str">
        <f t="shared" si="79"/>
        <v/>
      </c>
      <c r="J2529" s="38" t="str">
        <f>IFERROR(VALUE(SUBSTITUTE('04A_국토부원자료'!K2530,",","")),"")</f>
        <v/>
      </c>
      <c r="K2529" s="38" t="str">
        <f>IFERROR(VALUE(SUBSTITUTE('04A_국토부원자료'!N2530,",","")),"")</f>
        <v/>
      </c>
      <c r="L2529" s="39">
        <f>IFERROR('04A_국토부원자료'!O2530,"")</f>
        <v>0</v>
      </c>
      <c r="M2529" s="39">
        <f>IFERROR('04A_국토부원자료'!Q2530,"")</f>
        <v>0</v>
      </c>
      <c r="N2529" s="38">
        <f>IF(B2529="","",IF('02_대상물건입력'!B5="",1,IF(ISNUMBER(SEARCH('02_대상물건입력'!B5,B2529)),1,0)))</f>
        <v>0</v>
      </c>
      <c r="O2529" s="38">
        <f>IF(B2529="","",IF('02_대상물건입력'!B6="",1,IF(ISNUMBER(SEARCH('02_대상물건입력'!B6,B2529)),1,0)))</f>
        <v>0</v>
      </c>
      <c r="P2529" s="38">
        <f>IF(L2529="","",IF('02_대상물건입력'!B15="",0,IF(ISNUMBER(SEARCH('02_대상물건입력'!B15,L2529)),1,0)))</f>
        <v>0</v>
      </c>
      <c r="Q2529" s="38">
        <f>IF(D2529="","",IF('02_대상물건입력'!B8="",0,IF(ISNUMBER(SEARCH('02_대상물건입력'!B8,D2529)),1,0)))</f>
        <v>0</v>
      </c>
      <c r="R2529" s="44" t="str">
        <f>IFERROR(ABS(E2529-'02_대상물건입력'!B11)/'02_대상물건입력'!B11,"")</f>
        <v/>
      </c>
      <c r="S2529" s="38" t="str">
        <f>IFERROR(ABS(J2529-'02_대상물건입력'!B10),"")</f>
        <v/>
      </c>
      <c r="T2529" s="38" t="str">
        <f>IFERROR(ABS('01_설정'!B4-F2529),"")</f>
        <v/>
      </c>
      <c r="U2529" s="38" t="str">
        <f>IFERROR(ABS(K2529-YEAR('02_대상물건입력'!B14)),"")</f>
        <v/>
      </c>
      <c r="V2529" s="38" t="str">
        <f>IF(B2529="","",IF(AND(E2529&gt;0,F2529&gt;0,H2529&gt;0,OR('04A_국토부원자료'!P2530="",'04A_국토부원자료'!P2530="-"),IF('01_설정'!B10=1,N2529=1,TRUE),R2529&lt;='01_설정'!B5,S2529&lt;='01_설정'!B6,T2529&lt;='01_설정'!B7,U2529&lt;='01_설정'!B8),"Y",""))</f>
        <v/>
      </c>
      <c r="W2529" s="40" t="str">
        <f>IF(V2529&lt;&gt;"Y","",MAX(0,(1-R2529/'01_설정'!B5))*'01_설정'!B14+MAX(0,(1-S2529/'01_설정'!B6))*'01_설정'!B15+MAX(0,(1-T2529/'01_설정'!B7))*'01_설정'!B16+MAX(0,(1-U2529/'01_설정'!B8))*'01_설정'!B17+O2529*'01_설정'!B11+Q2529*'01_설정'!B12+P2529*'01_설정'!B13)</f>
        <v/>
      </c>
      <c r="X2529" s="38" t="str">
        <f>IF(W2529="","",1+COUNTIFS($W$4:$W$3003,"&gt;"&amp;W2529)+COUNTIFS($W$4:W2529,W2529)-1)</f>
        <v/>
      </c>
    </row>
    <row r="2530" spans="1:24" ht="16.5">
      <c r="A2530" s="38" t="str">
        <f>IF('04A_국토부원자료'!A2531="","",ROW()-3)</f>
        <v/>
      </c>
      <c r="B2530" s="39">
        <f>IFERROR('04A_국토부원자료'!B2531,"")</f>
        <v>0</v>
      </c>
      <c r="C2530" s="39" t="str">
        <f>IF(B2530="","",IF('04A_국토부원자료'!C2531&lt;&gt;"",'04A_국토부원자료'!C2531,TRIM('04A_국토부원자료'!D2531&amp;IF('04A_국토부원자료'!E2531&lt;&gt;"","-"&amp;'04A_국토부원자료'!E2531,""))))</f>
        <v/>
      </c>
      <c r="D2530" s="39">
        <f>IFERROR('04A_국토부원자료'!F2531,"")</f>
        <v>0</v>
      </c>
      <c r="E2530" s="40" t="str">
        <f>IFERROR(VALUE(SUBSTITUTE('04A_국토부원자료'!G2531,",","")),"")</f>
        <v/>
      </c>
      <c r="F2530" s="41" t="str">
        <f>IFERROR(IF(AND('04A_국토부원자료'!H2531&lt;&gt;"",'04A_국토부원자료'!I2531&lt;&gt;""),DATE(INT(VALUE(SUBSTITUTE('04A_국토부원자료'!H2531,",",""))/100),MOD(VALUE(SUBSTITUTE('04A_국토부원자료'!H2531,",","")),100),VALUE(SUBSTITUTE('04A_국토부원자료'!I2531,",",""))),""),"")</f>
        <v/>
      </c>
      <c r="G2530" s="42" t="str">
        <f>IFERROR(VALUE(SUBSTITUTE('04A_국토부원자료'!J2531,",","")),"")</f>
        <v/>
      </c>
      <c r="H2530" s="43" t="str">
        <f t="shared" si="78"/>
        <v/>
      </c>
      <c r="I2530" s="43" t="str">
        <f t="shared" si="79"/>
        <v/>
      </c>
      <c r="J2530" s="38" t="str">
        <f>IFERROR(VALUE(SUBSTITUTE('04A_국토부원자료'!K2531,",","")),"")</f>
        <v/>
      </c>
      <c r="K2530" s="38" t="str">
        <f>IFERROR(VALUE(SUBSTITUTE('04A_국토부원자료'!N2531,",","")),"")</f>
        <v/>
      </c>
      <c r="L2530" s="39">
        <f>IFERROR('04A_국토부원자료'!O2531,"")</f>
        <v>0</v>
      </c>
      <c r="M2530" s="39">
        <f>IFERROR('04A_국토부원자료'!Q2531,"")</f>
        <v>0</v>
      </c>
      <c r="N2530" s="38">
        <f>IF(B2530="","",IF('02_대상물건입력'!B5="",1,IF(ISNUMBER(SEARCH('02_대상물건입력'!B5,B2530)),1,0)))</f>
        <v>0</v>
      </c>
      <c r="O2530" s="38">
        <f>IF(B2530="","",IF('02_대상물건입력'!B6="",1,IF(ISNUMBER(SEARCH('02_대상물건입력'!B6,B2530)),1,0)))</f>
        <v>0</v>
      </c>
      <c r="P2530" s="38">
        <f>IF(L2530="","",IF('02_대상물건입력'!B15="",0,IF(ISNUMBER(SEARCH('02_대상물건입력'!B15,L2530)),1,0)))</f>
        <v>0</v>
      </c>
      <c r="Q2530" s="38">
        <f>IF(D2530="","",IF('02_대상물건입력'!B8="",0,IF(ISNUMBER(SEARCH('02_대상물건입력'!B8,D2530)),1,0)))</f>
        <v>0</v>
      </c>
      <c r="R2530" s="44" t="str">
        <f>IFERROR(ABS(E2530-'02_대상물건입력'!B11)/'02_대상물건입력'!B11,"")</f>
        <v/>
      </c>
      <c r="S2530" s="38" t="str">
        <f>IFERROR(ABS(J2530-'02_대상물건입력'!B10),"")</f>
        <v/>
      </c>
      <c r="T2530" s="38" t="str">
        <f>IFERROR(ABS('01_설정'!B4-F2530),"")</f>
        <v/>
      </c>
      <c r="U2530" s="38" t="str">
        <f>IFERROR(ABS(K2530-YEAR('02_대상물건입력'!B14)),"")</f>
        <v/>
      </c>
      <c r="V2530" s="38" t="str">
        <f>IF(B2530="","",IF(AND(E2530&gt;0,F2530&gt;0,H2530&gt;0,OR('04A_국토부원자료'!P2531="",'04A_국토부원자료'!P2531="-"),IF('01_설정'!B10=1,N2530=1,TRUE),R2530&lt;='01_설정'!B5,S2530&lt;='01_설정'!B6,T2530&lt;='01_설정'!B7,U2530&lt;='01_설정'!B8),"Y",""))</f>
        <v/>
      </c>
      <c r="W2530" s="40" t="str">
        <f>IF(V2530&lt;&gt;"Y","",MAX(0,(1-R2530/'01_설정'!B5))*'01_설정'!B14+MAX(0,(1-S2530/'01_설정'!B6))*'01_설정'!B15+MAX(0,(1-T2530/'01_설정'!B7))*'01_설정'!B16+MAX(0,(1-U2530/'01_설정'!B8))*'01_설정'!B17+O2530*'01_설정'!B11+Q2530*'01_설정'!B12+P2530*'01_설정'!B13)</f>
        <v/>
      </c>
      <c r="X2530" s="38" t="str">
        <f>IF(W2530="","",1+COUNTIFS($W$4:$W$3003,"&gt;"&amp;W2530)+COUNTIFS($W$4:W2530,W2530)-1)</f>
        <v/>
      </c>
    </row>
    <row r="2531" spans="1:24" ht="16.5">
      <c r="A2531" s="38" t="str">
        <f>IF('04A_국토부원자료'!A2532="","",ROW()-3)</f>
        <v/>
      </c>
      <c r="B2531" s="39">
        <f>IFERROR('04A_국토부원자료'!B2532,"")</f>
        <v>0</v>
      </c>
      <c r="C2531" s="39" t="str">
        <f>IF(B2531="","",IF('04A_국토부원자료'!C2532&lt;&gt;"",'04A_국토부원자료'!C2532,TRIM('04A_국토부원자료'!D2532&amp;IF('04A_국토부원자료'!E2532&lt;&gt;"","-"&amp;'04A_국토부원자료'!E2532,""))))</f>
        <v/>
      </c>
      <c r="D2531" s="39">
        <f>IFERROR('04A_국토부원자료'!F2532,"")</f>
        <v>0</v>
      </c>
      <c r="E2531" s="40" t="str">
        <f>IFERROR(VALUE(SUBSTITUTE('04A_국토부원자료'!G2532,",","")),"")</f>
        <v/>
      </c>
      <c r="F2531" s="41" t="str">
        <f>IFERROR(IF(AND('04A_국토부원자료'!H2532&lt;&gt;"",'04A_국토부원자료'!I2532&lt;&gt;""),DATE(INT(VALUE(SUBSTITUTE('04A_국토부원자료'!H2532,",",""))/100),MOD(VALUE(SUBSTITUTE('04A_국토부원자료'!H2532,",","")),100),VALUE(SUBSTITUTE('04A_국토부원자료'!I2532,",",""))),""),"")</f>
        <v/>
      </c>
      <c r="G2531" s="42" t="str">
        <f>IFERROR(VALUE(SUBSTITUTE('04A_국토부원자료'!J2532,",","")),"")</f>
        <v/>
      </c>
      <c r="H2531" s="43" t="str">
        <f t="shared" si="78"/>
        <v/>
      </c>
      <c r="I2531" s="43" t="str">
        <f t="shared" si="79"/>
        <v/>
      </c>
      <c r="J2531" s="38" t="str">
        <f>IFERROR(VALUE(SUBSTITUTE('04A_국토부원자료'!K2532,",","")),"")</f>
        <v/>
      </c>
      <c r="K2531" s="38" t="str">
        <f>IFERROR(VALUE(SUBSTITUTE('04A_국토부원자료'!N2532,",","")),"")</f>
        <v/>
      </c>
      <c r="L2531" s="39">
        <f>IFERROR('04A_국토부원자료'!O2532,"")</f>
        <v>0</v>
      </c>
      <c r="M2531" s="39">
        <f>IFERROR('04A_국토부원자료'!Q2532,"")</f>
        <v>0</v>
      </c>
      <c r="N2531" s="38">
        <f>IF(B2531="","",IF('02_대상물건입력'!B5="",1,IF(ISNUMBER(SEARCH('02_대상물건입력'!B5,B2531)),1,0)))</f>
        <v>0</v>
      </c>
      <c r="O2531" s="38">
        <f>IF(B2531="","",IF('02_대상물건입력'!B6="",1,IF(ISNUMBER(SEARCH('02_대상물건입력'!B6,B2531)),1,0)))</f>
        <v>0</v>
      </c>
      <c r="P2531" s="38">
        <f>IF(L2531="","",IF('02_대상물건입력'!B15="",0,IF(ISNUMBER(SEARCH('02_대상물건입력'!B15,L2531)),1,0)))</f>
        <v>0</v>
      </c>
      <c r="Q2531" s="38">
        <f>IF(D2531="","",IF('02_대상물건입력'!B8="",0,IF(ISNUMBER(SEARCH('02_대상물건입력'!B8,D2531)),1,0)))</f>
        <v>0</v>
      </c>
      <c r="R2531" s="44" t="str">
        <f>IFERROR(ABS(E2531-'02_대상물건입력'!B11)/'02_대상물건입력'!B11,"")</f>
        <v/>
      </c>
      <c r="S2531" s="38" t="str">
        <f>IFERROR(ABS(J2531-'02_대상물건입력'!B10),"")</f>
        <v/>
      </c>
      <c r="T2531" s="38" t="str">
        <f>IFERROR(ABS('01_설정'!B4-F2531),"")</f>
        <v/>
      </c>
      <c r="U2531" s="38" t="str">
        <f>IFERROR(ABS(K2531-YEAR('02_대상물건입력'!B14)),"")</f>
        <v/>
      </c>
      <c r="V2531" s="38" t="str">
        <f>IF(B2531="","",IF(AND(E2531&gt;0,F2531&gt;0,H2531&gt;0,OR('04A_국토부원자료'!P2532="",'04A_국토부원자료'!P2532="-"),IF('01_설정'!B10=1,N2531=1,TRUE),R2531&lt;='01_설정'!B5,S2531&lt;='01_설정'!B6,T2531&lt;='01_설정'!B7,U2531&lt;='01_설정'!B8),"Y",""))</f>
        <v/>
      </c>
      <c r="W2531" s="40" t="str">
        <f>IF(V2531&lt;&gt;"Y","",MAX(0,(1-R2531/'01_설정'!B5))*'01_설정'!B14+MAX(0,(1-S2531/'01_설정'!B6))*'01_설정'!B15+MAX(0,(1-T2531/'01_설정'!B7))*'01_설정'!B16+MAX(0,(1-U2531/'01_설정'!B8))*'01_설정'!B17+O2531*'01_설정'!B11+Q2531*'01_설정'!B12+P2531*'01_설정'!B13)</f>
        <v/>
      </c>
      <c r="X2531" s="38" t="str">
        <f>IF(W2531="","",1+COUNTIFS($W$4:$W$3003,"&gt;"&amp;W2531)+COUNTIFS($W$4:W2531,W2531)-1)</f>
        <v/>
      </c>
    </row>
    <row r="2532" spans="1:24" ht="16.5">
      <c r="A2532" s="38" t="str">
        <f>IF('04A_국토부원자료'!A2533="","",ROW()-3)</f>
        <v/>
      </c>
      <c r="B2532" s="39">
        <f>IFERROR('04A_국토부원자료'!B2533,"")</f>
        <v>0</v>
      </c>
      <c r="C2532" s="39" t="str">
        <f>IF(B2532="","",IF('04A_국토부원자료'!C2533&lt;&gt;"",'04A_국토부원자료'!C2533,TRIM('04A_국토부원자료'!D2533&amp;IF('04A_국토부원자료'!E2533&lt;&gt;"","-"&amp;'04A_국토부원자료'!E2533,""))))</f>
        <v/>
      </c>
      <c r="D2532" s="39">
        <f>IFERROR('04A_국토부원자료'!F2533,"")</f>
        <v>0</v>
      </c>
      <c r="E2532" s="40" t="str">
        <f>IFERROR(VALUE(SUBSTITUTE('04A_국토부원자료'!G2533,",","")),"")</f>
        <v/>
      </c>
      <c r="F2532" s="41" t="str">
        <f>IFERROR(IF(AND('04A_국토부원자료'!H2533&lt;&gt;"",'04A_국토부원자료'!I2533&lt;&gt;""),DATE(INT(VALUE(SUBSTITUTE('04A_국토부원자료'!H2533,",",""))/100),MOD(VALUE(SUBSTITUTE('04A_국토부원자료'!H2533,",","")),100),VALUE(SUBSTITUTE('04A_국토부원자료'!I2533,",",""))),""),"")</f>
        <v/>
      </c>
      <c r="G2532" s="42" t="str">
        <f>IFERROR(VALUE(SUBSTITUTE('04A_국토부원자료'!J2533,",","")),"")</f>
        <v/>
      </c>
      <c r="H2532" s="43" t="str">
        <f t="shared" si="78"/>
        <v/>
      </c>
      <c r="I2532" s="43" t="str">
        <f t="shared" si="79"/>
        <v/>
      </c>
      <c r="J2532" s="38" t="str">
        <f>IFERROR(VALUE(SUBSTITUTE('04A_국토부원자료'!K2533,",","")),"")</f>
        <v/>
      </c>
      <c r="K2532" s="38" t="str">
        <f>IFERROR(VALUE(SUBSTITUTE('04A_국토부원자료'!N2533,",","")),"")</f>
        <v/>
      </c>
      <c r="L2532" s="39">
        <f>IFERROR('04A_국토부원자료'!O2533,"")</f>
        <v>0</v>
      </c>
      <c r="M2532" s="39">
        <f>IFERROR('04A_국토부원자료'!Q2533,"")</f>
        <v>0</v>
      </c>
      <c r="N2532" s="38">
        <f>IF(B2532="","",IF('02_대상물건입력'!B5="",1,IF(ISNUMBER(SEARCH('02_대상물건입력'!B5,B2532)),1,0)))</f>
        <v>0</v>
      </c>
      <c r="O2532" s="38">
        <f>IF(B2532="","",IF('02_대상물건입력'!B6="",1,IF(ISNUMBER(SEARCH('02_대상물건입력'!B6,B2532)),1,0)))</f>
        <v>0</v>
      </c>
      <c r="P2532" s="38">
        <f>IF(L2532="","",IF('02_대상물건입력'!B15="",0,IF(ISNUMBER(SEARCH('02_대상물건입력'!B15,L2532)),1,0)))</f>
        <v>0</v>
      </c>
      <c r="Q2532" s="38">
        <f>IF(D2532="","",IF('02_대상물건입력'!B8="",0,IF(ISNUMBER(SEARCH('02_대상물건입력'!B8,D2532)),1,0)))</f>
        <v>0</v>
      </c>
      <c r="R2532" s="44" t="str">
        <f>IFERROR(ABS(E2532-'02_대상물건입력'!B11)/'02_대상물건입력'!B11,"")</f>
        <v/>
      </c>
      <c r="S2532" s="38" t="str">
        <f>IFERROR(ABS(J2532-'02_대상물건입력'!B10),"")</f>
        <v/>
      </c>
      <c r="T2532" s="38" t="str">
        <f>IFERROR(ABS('01_설정'!B4-F2532),"")</f>
        <v/>
      </c>
      <c r="U2532" s="38" t="str">
        <f>IFERROR(ABS(K2532-YEAR('02_대상물건입력'!B14)),"")</f>
        <v/>
      </c>
      <c r="V2532" s="38" t="str">
        <f>IF(B2532="","",IF(AND(E2532&gt;0,F2532&gt;0,H2532&gt;0,OR('04A_국토부원자료'!P2533="",'04A_국토부원자료'!P2533="-"),IF('01_설정'!B10=1,N2532=1,TRUE),R2532&lt;='01_설정'!B5,S2532&lt;='01_설정'!B6,T2532&lt;='01_설정'!B7,U2532&lt;='01_설정'!B8),"Y",""))</f>
        <v/>
      </c>
      <c r="W2532" s="40" t="str">
        <f>IF(V2532&lt;&gt;"Y","",MAX(0,(1-R2532/'01_설정'!B5))*'01_설정'!B14+MAX(0,(1-S2532/'01_설정'!B6))*'01_설정'!B15+MAX(0,(1-T2532/'01_설정'!B7))*'01_설정'!B16+MAX(0,(1-U2532/'01_설정'!B8))*'01_설정'!B17+O2532*'01_설정'!B11+Q2532*'01_설정'!B12+P2532*'01_설정'!B13)</f>
        <v/>
      </c>
      <c r="X2532" s="38" t="str">
        <f>IF(W2532="","",1+COUNTIFS($W$4:$W$3003,"&gt;"&amp;W2532)+COUNTIFS($W$4:W2532,W2532)-1)</f>
        <v/>
      </c>
    </row>
    <row r="2533" spans="1:24" ht="16.5">
      <c r="A2533" s="38" t="str">
        <f>IF('04A_국토부원자료'!A2534="","",ROW()-3)</f>
        <v/>
      </c>
      <c r="B2533" s="39">
        <f>IFERROR('04A_국토부원자료'!B2534,"")</f>
        <v>0</v>
      </c>
      <c r="C2533" s="39" t="str">
        <f>IF(B2533="","",IF('04A_국토부원자료'!C2534&lt;&gt;"",'04A_국토부원자료'!C2534,TRIM('04A_국토부원자료'!D2534&amp;IF('04A_국토부원자료'!E2534&lt;&gt;"","-"&amp;'04A_국토부원자료'!E2534,""))))</f>
        <v/>
      </c>
      <c r="D2533" s="39">
        <f>IFERROR('04A_국토부원자료'!F2534,"")</f>
        <v>0</v>
      </c>
      <c r="E2533" s="40" t="str">
        <f>IFERROR(VALUE(SUBSTITUTE('04A_국토부원자료'!G2534,",","")),"")</f>
        <v/>
      </c>
      <c r="F2533" s="41" t="str">
        <f>IFERROR(IF(AND('04A_국토부원자료'!H2534&lt;&gt;"",'04A_국토부원자료'!I2534&lt;&gt;""),DATE(INT(VALUE(SUBSTITUTE('04A_국토부원자료'!H2534,",",""))/100),MOD(VALUE(SUBSTITUTE('04A_국토부원자료'!H2534,",","")),100),VALUE(SUBSTITUTE('04A_국토부원자료'!I2534,",",""))),""),"")</f>
        <v/>
      </c>
      <c r="G2533" s="42" t="str">
        <f>IFERROR(VALUE(SUBSTITUTE('04A_국토부원자료'!J2534,",","")),"")</f>
        <v/>
      </c>
      <c r="H2533" s="43" t="str">
        <f t="shared" si="78"/>
        <v/>
      </c>
      <c r="I2533" s="43" t="str">
        <f t="shared" si="79"/>
        <v/>
      </c>
      <c r="J2533" s="38" t="str">
        <f>IFERROR(VALUE(SUBSTITUTE('04A_국토부원자료'!K2534,",","")),"")</f>
        <v/>
      </c>
      <c r="K2533" s="38" t="str">
        <f>IFERROR(VALUE(SUBSTITUTE('04A_국토부원자료'!N2534,",","")),"")</f>
        <v/>
      </c>
      <c r="L2533" s="39">
        <f>IFERROR('04A_국토부원자료'!O2534,"")</f>
        <v>0</v>
      </c>
      <c r="M2533" s="39">
        <f>IFERROR('04A_국토부원자료'!Q2534,"")</f>
        <v>0</v>
      </c>
      <c r="N2533" s="38">
        <f>IF(B2533="","",IF('02_대상물건입력'!B5="",1,IF(ISNUMBER(SEARCH('02_대상물건입력'!B5,B2533)),1,0)))</f>
        <v>0</v>
      </c>
      <c r="O2533" s="38">
        <f>IF(B2533="","",IF('02_대상물건입력'!B6="",1,IF(ISNUMBER(SEARCH('02_대상물건입력'!B6,B2533)),1,0)))</f>
        <v>0</v>
      </c>
      <c r="P2533" s="38">
        <f>IF(L2533="","",IF('02_대상물건입력'!B15="",0,IF(ISNUMBER(SEARCH('02_대상물건입력'!B15,L2533)),1,0)))</f>
        <v>0</v>
      </c>
      <c r="Q2533" s="38">
        <f>IF(D2533="","",IF('02_대상물건입력'!B8="",0,IF(ISNUMBER(SEARCH('02_대상물건입력'!B8,D2533)),1,0)))</f>
        <v>0</v>
      </c>
      <c r="R2533" s="44" t="str">
        <f>IFERROR(ABS(E2533-'02_대상물건입력'!B11)/'02_대상물건입력'!B11,"")</f>
        <v/>
      </c>
      <c r="S2533" s="38" t="str">
        <f>IFERROR(ABS(J2533-'02_대상물건입력'!B10),"")</f>
        <v/>
      </c>
      <c r="T2533" s="38" t="str">
        <f>IFERROR(ABS('01_설정'!B4-F2533),"")</f>
        <v/>
      </c>
      <c r="U2533" s="38" t="str">
        <f>IFERROR(ABS(K2533-YEAR('02_대상물건입력'!B14)),"")</f>
        <v/>
      </c>
      <c r="V2533" s="38" t="str">
        <f>IF(B2533="","",IF(AND(E2533&gt;0,F2533&gt;0,H2533&gt;0,OR('04A_국토부원자료'!P2534="",'04A_국토부원자료'!P2534="-"),IF('01_설정'!B10=1,N2533=1,TRUE),R2533&lt;='01_설정'!B5,S2533&lt;='01_설정'!B6,T2533&lt;='01_설정'!B7,U2533&lt;='01_설정'!B8),"Y",""))</f>
        <v/>
      </c>
      <c r="W2533" s="40" t="str">
        <f>IF(V2533&lt;&gt;"Y","",MAX(0,(1-R2533/'01_설정'!B5))*'01_설정'!B14+MAX(0,(1-S2533/'01_설정'!B6))*'01_설정'!B15+MAX(0,(1-T2533/'01_설정'!B7))*'01_설정'!B16+MAX(0,(1-U2533/'01_설정'!B8))*'01_설정'!B17+O2533*'01_설정'!B11+Q2533*'01_설정'!B12+P2533*'01_설정'!B13)</f>
        <v/>
      </c>
      <c r="X2533" s="38" t="str">
        <f>IF(W2533="","",1+COUNTIFS($W$4:$W$3003,"&gt;"&amp;W2533)+COUNTIFS($W$4:W2533,W2533)-1)</f>
        <v/>
      </c>
    </row>
    <row r="2534" spans="1:24" ht="16.5">
      <c r="A2534" s="38" t="str">
        <f>IF('04A_국토부원자료'!A2535="","",ROW()-3)</f>
        <v/>
      </c>
      <c r="B2534" s="39">
        <f>IFERROR('04A_국토부원자료'!B2535,"")</f>
        <v>0</v>
      </c>
      <c r="C2534" s="39" t="str">
        <f>IF(B2534="","",IF('04A_국토부원자료'!C2535&lt;&gt;"",'04A_국토부원자료'!C2535,TRIM('04A_국토부원자료'!D2535&amp;IF('04A_국토부원자료'!E2535&lt;&gt;"","-"&amp;'04A_국토부원자료'!E2535,""))))</f>
        <v/>
      </c>
      <c r="D2534" s="39">
        <f>IFERROR('04A_국토부원자료'!F2535,"")</f>
        <v>0</v>
      </c>
      <c r="E2534" s="40" t="str">
        <f>IFERROR(VALUE(SUBSTITUTE('04A_국토부원자료'!G2535,",","")),"")</f>
        <v/>
      </c>
      <c r="F2534" s="41" t="str">
        <f>IFERROR(IF(AND('04A_국토부원자료'!H2535&lt;&gt;"",'04A_국토부원자료'!I2535&lt;&gt;""),DATE(INT(VALUE(SUBSTITUTE('04A_국토부원자료'!H2535,",",""))/100),MOD(VALUE(SUBSTITUTE('04A_국토부원자료'!H2535,",","")),100),VALUE(SUBSTITUTE('04A_국토부원자료'!I2535,",",""))),""),"")</f>
        <v/>
      </c>
      <c r="G2534" s="42" t="str">
        <f>IFERROR(VALUE(SUBSTITUTE('04A_국토부원자료'!J2535,",","")),"")</f>
        <v/>
      </c>
      <c r="H2534" s="43" t="str">
        <f t="shared" si="78"/>
        <v/>
      </c>
      <c r="I2534" s="43" t="str">
        <f t="shared" si="79"/>
        <v/>
      </c>
      <c r="J2534" s="38" t="str">
        <f>IFERROR(VALUE(SUBSTITUTE('04A_국토부원자료'!K2535,",","")),"")</f>
        <v/>
      </c>
      <c r="K2534" s="38" t="str">
        <f>IFERROR(VALUE(SUBSTITUTE('04A_국토부원자료'!N2535,",","")),"")</f>
        <v/>
      </c>
      <c r="L2534" s="39">
        <f>IFERROR('04A_국토부원자료'!O2535,"")</f>
        <v>0</v>
      </c>
      <c r="M2534" s="39">
        <f>IFERROR('04A_국토부원자료'!Q2535,"")</f>
        <v>0</v>
      </c>
      <c r="N2534" s="38">
        <f>IF(B2534="","",IF('02_대상물건입력'!B5="",1,IF(ISNUMBER(SEARCH('02_대상물건입력'!B5,B2534)),1,0)))</f>
        <v>0</v>
      </c>
      <c r="O2534" s="38">
        <f>IF(B2534="","",IF('02_대상물건입력'!B6="",1,IF(ISNUMBER(SEARCH('02_대상물건입력'!B6,B2534)),1,0)))</f>
        <v>0</v>
      </c>
      <c r="P2534" s="38">
        <f>IF(L2534="","",IF('02_대상물건입력'!B15="",0,IF(ISNUMBER(SEARCH('02_대상물건입력'!B15,L2534)),1,0)))</f>
        <v>0</v>
      </c>
      <c r="Q2534" s="38">
        <f>IF(D2534="","",IF('02_대상물건입력'!B8="",0,IF(ISNUMBER(SEARCH('02_대상물건입력'!B8,D2534)),1,0)))</f>
        <v>0</v>
      </c>
      <c r="R2534" s="44" t="str">
        <f>IFERROR(ABS(E2534-'02_대상물건입력'!B11)/'02_대상물건입력'!B11,"")</f>
        <v/>
      </c>
      <c r="S2534" s="38" t="str">
        <f>IFERROR(ABS(J2534-'02_대상물건입력'!B10),"")</f>
        <v/>
      </c>
      <c r="T2534" s="38" t="str">
        <f>IFERROR(ABS('01_설정'!B4-F2534),"")</f>
        <v/>
      </c>
      <c r="U2534" s="38" t="str">
        <f>IFERROR(ABS(K2534-YEAR('02_대상물건입력'!B14)),"")</f>
        <v/>
      </c>
      <c r="V2534" s="38" t="str">
        <f>IF(B2534="","",IF(AND(E2534&gt;0,F2534&gt;0,H2534&gt;0,OR('04A_국토부원자료'!P2535="",'04A_국토부원자료'!P2535="-"),IF('01_설정'!B10=1,N2534=1,TRUE),R2534&lt;='01_설정'!B5,S2534&lt;='01_설정'!B6,T2534&lt;='01_설정'!B7,U2534&lt;='01_설정'!B8),"Y",""))</f>
        <v/>
      </c>
      <c r="W2534" s="40" t="str">
        <f>IF(V2534&lt;&gt;"Y","",MAX(0,(1-R2534/'01_설정'!B5))*'01_설정'!B14+MAX(0,(1-S2534/'01_설정'!B6))*'01_설정'!B15+MAX(0,(1-T2534/'01_설정'!B7))*'01_설정'!B16+MAX(0,(1-U2534/'01_설정'!B8))*'01_설정'!B17+O2534*'01_설정'!B11+Q2534*'01_설정'!B12+P2534*'01_설정'!B13)</f>
        <v/>
      </c>
      <c r="X2534" s="38" t="str">
        <f>IF(W2534="","",1+COUNTIFS($W$4:$W$3003,"&gt;"&amp;W2534)+COUNTIFS($W$4:W2534,W2534)-1)</f>
        <v/>
      </c>
    </row>
    <row r="2535" spans="1:24" ht="16.5">
      <c r="A2535" s="38" t="str">
        <f>IF('04A_국토부원자료'!A2536="","",ROW()-3)</f>
        <v/>
      </c>
      <c r="B2535" s="39">
        <f>IFERROR('04A_국토부원자료'!B2536,"")</f>
        <v>0</v>
      </c>
      <c r="C2535" s="39" t="str">
        <f>IF(B2535="","",IF('04A_국토부원자료'!C2536&lt;&gt;"",'04A_국토부원자료'!C2536,TRIM('04A_국토부원자료'!D2536&amp;IF('04A_국토부원자료'!E2536&lt;&gt;"","-"&amp;'04A_국토부원자료'!E2536,""))))</f>
        <v/>
      </c>
      <c r="D2535" s="39">
        <f>IFERROR('04A_국토부원자료'!F2536,"")</f>
        <v>0</v>
      </c>
      <c r="E2535" s="40" t="str">
        <f>IFERROR(VALUE(SUBSTITUTE('04A_국토부원자료'!G2536,",","")),"")</f>
        <v/>
      </c>
      <c r="F2535" s="41" t="str">
        <f>IFERROR(IF(AND('04A_국토부원자료'!H2536&lt;&gt;"",'04A_국토부원자료'!I2536&lt;&gt;""),DATE(INT(VALUE(SUBSTITUTE('04A_국토부원자료'!H2536,",",""))/100),MOD(VALUE(SUBSTITUTE('04A_국토부원자료'!H2536,",","")),100),VALUE(SUBSTITUTE('04A_국토부원자료'!I2536,",",""))),""),"")</f>
        <v/>
      </c>
      <c r="G2535" s="42" t="str">
        <f>IFERROR(VALUE(SUBSTITUTE('04A_국토부원자료'!J2536,",","")),"")</f>
        <v/>
      </c>
      <c r="H2535" s="43" t="str">
        <f t="shared" si="78"/>
        <v/>
      </c>
      <c r="I2535" s="43" t="str">
        <f t="shared" si="79"/>
        <v/>
      </c>
      <c r="J2535" s="38" t="str">
        <f>IFERROR(VALUE(SUBSTITUTE('04A_국토부원자료'!K2536,",","")),"")</f>
        <v/>
      </c>
      <c r="K2535" s="38" t="str">
        <f>IFERROR(VALUE(SUBSTITUTE('04A_국토부원자료'!N2536,",","")),"")</f>
        <v/>
      </c>
      <c r="L2535" s="39">
        <f>IFERROR('04A_국토부원자료'!O2536,"")</f>
        <v>0</v>
      </c>
      <c r="M2535" s="39">
        <f>IFERROR('04A_국토부원자료'!Q2536,"")</f>
        <v>0</v>
      </c>
      <c r="N2535" s="38">
        <f>IF(B2535="","",IF('02_대상물건입력'!B5="",1,IF(ISNUMBER(SEARCH('02_대상물건입력'!B5,B2535)),1,0)))</f>
        <v>0</v>
      </c>
      <c r="O2535" s="38">
        <f>IF(B2535="","",IF('02_대상물건입력'!B6="",1,IF(ISNUMBER(SEARCH('02_대상물건입력'!B6,B2535)),1,0)))</f>
        <v>0</v>
      </c>
      <c r="P2535" s="38">
        <f>IF(L2535="","",IF('02_대상물건입력'!B15="",0,IF(ISNUMBER(SEARCH('02_대상물건입력'!B15,L2535)),1,0)))</f>
        <v>0</v>
      </c>
      <c r="Q2535" s="38">
        <f>IF(D2535="","",IF('02_대상물건입력'!B8="",0,IF(ISNUMBER(SEARCH('02_대상물건입력'!B8,D2535)),1,0)))</f>
        <v>0</v>
      </c>
      <c r="R2535" s="44" t="str">
        <f>IFERROR(ABS(E2535-'02_대상물건입력'!B11)/'02_대상물건입력'!B11,"")</f>
        <v/>
      </c>
      <c r="S2535" s="38" t="str">
        <f>IFERROR(ABS(J2535-'02_대상물건입력'!B10),"")</f>
        <v/>
      </c>
      <c r="T2535" s="38" t="str">
        <f>IFERROR(ABS('01_설정'!B4-F2535),"")</f>
        <v/>
      </c>
      <c r="U2535" s="38" t="str">
        <f>IFERROR(ABS(K2535-YEAR('02_대상물건입력'!B14)),"")</f>
        <v/>
      </c>
      <c r="V2535" s="38" t="str">
        <f>IF(B2535="","",IF(AND(E2535&gt;0,F2535&gt;0,H2535&gt;0,OR('04A_국토부원자료'!P2536="",'04A_국토부원자료'!P2536="-"),IF('01_설정'!B10=1,N2535=1,TRUE),R2535&lt;='01_설정'!B5,S2535&lt;='01_설정'!B6,T2535&lt;='01_설정'!B7,U2535&lt;='01_설정'!B8),"Y",""))</f>
        <v/>
      </c>
      <c r="W2535" s="40" t="str">
        <f>IF(V2535&lt;&gt;"Y","",MAX(0,(1-R2535/'01_설정'!B5))*'01_설정'!B14+MAX(0,(1-S2535/'01_설정'!B6))*'01_설정'!B15+MAX(0,(1-T2535/'01_설정'!B7))*'01_설정'!B16+MAX(0,(1-U2535/'01_설정'!B8))*'01_설정'!B17+O2535*'01_설정'!B11+Q2535*'01_설정'!B12+P2535*'01_설정'!B13)</f>
        <v/>
      </c>
      <c r="X2535" s="38" t="str">
        <f>IF(W2535="","",1+COUNTIFS($W$4:$W$3003,"&gt;"&amp;W2535)+COUNTIFS($W$4:W2535,W2535)-1)</f>
        <v/>
      </c>
    </row>
    <row r="2536" spans="1:24" ht="16.5">
      <c r="A2536" s="38" t="str">
        <f>IF('04A_국토부원자료'!A2537="","",ROW()-3)</f>
        <v/>
      </c>
      <c r="B2536" s="39">
        <f>IFERROR('04A_국토부원자료'!B2537,"")</f>
        <v>0</v>
      </c>
      <c r="C2536" s="39" t="str">
        <f>IF(B2536="","",IF('04A_국토부원자료'!C2537&lt;&gt;"",'04A_국토부원자료'!C2537,TRIM('04A_국토부원자료'!D2537&amp;IF('04A_국토부원자료'!E2537&lt;&gt;"","-"&amp;'04A_국토부원자료'!E2537,""))))</f>
        <v/>
      </c>
      <c r="D2536" s="39">
        <f>IFERROR('04A_국토부원자료'!F2537,"")</f>
        <v>0</v>
      </c>
      <c r="E2536" s="40" t="str">
        <f>IFERROR(VALUE(SUBSTITUTE('04A_국토부원자료'!G2537,",","")),"")</f>
        <v/>
      </c>
      <c r="F2536" s="41" t="str">
        <f>IFERROR(IF(AND('04A_국토부원자료'!H2537&lt;&gt;"",'04A_국토부원자료'!I2537&lt;&gt;""),DATE(INT(VALUE(SUBSTITUTE('04A_국토부원자료'!H2537,",",""))/100),MOD(VALUE(SUBSTITUTE('04A_국토부원자료'!H2537,",","")),100),VALUE(SUBSTITUTE('04A_국토부원자료'!I2537,",",""))),""),"")</f>
        <v/>
      </c>
      <c r="G2536" s="42" t="str">
        <f>IFERROR(VALUE(SUBSTITUTE('04A_국토부원자료'!J2537,",","")),"")</f>
        <v/>
      </c>
      <c r="H2536" s="43" t="str">
        <f t="shared" si="78"/>
        <v/>
      </c>
      <c r="I2536" s="43" t="str">
        <f t="shared" si="79"/>
        <v/>
      </c>
      <c r="J2536" s="38" t="str">
        <f>IFERROR(VALUE(SUBSTITUTE('04A_국토부원자료'!K2537,",","")),"")</f>
        <v/>
      </c>
      <c r="K2536" s="38" t="str">
        <f>IFERROR(VALUE(SUBSTITUTE('04A_국토부원자료'!N2537,",","")),"")</f>
        <v/>
      </c>
      <c r="L2536" s="39">
        <f>IFERROR('04A_국토부원자료'!O2537,"")</f>
        <v>0</v>
      </c>
      <c r="M2536" s="39">
        <f>IFERROR('04A_국토부원자료'!Q2537,"")</f>
        <v>0</v>
      </c>
      <c r="N2536" s="38">
        <f>IF(B2536="","",IF('02_대상물건입력'!B5="",1,IF(ISNUMBER(SEARCH('02_대상물건입력'!B5,B2536)),1,0)))</f>
        <v>0</v>
      </c>
      <c r="O2536" s="38">
        <f>IF(B2536="","",IF('02_대상물건입력'!B6="",1,IF(ISNUMBER(SEARCH('02_대상물건입력'!B6,B2536)),1,0)))</f>
        <v>0</v>
      </c>
      <c r="P2536" s="38">
        <f>IF(L2536="","",IF('02_대상물건입력'!B15="",0,IF(ISNUMBER(SEARCH('02_대상물건입력'!B15,L2536)),1,0)))</f>
        <v>0</v>
      </c>
      <c r="Q2536" s="38">
        <f>IF(D2536="","",IF('02_대상물건입력'!B8="",0,IF(ISNUMBER(SEARCH('02_대상물건입력'!B8,D2536)),1,0)))</f>
        <v>0</v>
      </c>
      <c r="R2536" s="44" t="str">
        <f>IFERROR(ABS(E2536-'02_대상물건입력'!B11)/'02_대상물건입력'!B11,"")</f>
        <v/>
      </c>
      <c r="S2536" s="38" t="str">
        <f>IFERROR(ABS(J2536-'02_대상물건입력'!B10),"")</f>
        <v/>
      </c>
      <c r="T2536" s="38" t="str">
        <f>IFERROR(ABS('01_설정'!B4-F2536),"")</f>
        <v/>
      </c>
      <c r="U2536" s="38" t="str">
        <f>IFERROR(ABS(K2536-YEAR('02_대상물건입력'!B14)),"")</f>
        <v/>
      </c>
      <c r="V2536" s="38" t="str">
        <f>IF(B2536="","",IF(AND(E2536&gt;0,F2536&gt;0,H2536&gt;0,OR('04A_국토부원자료'!P2537="",'04A_국토부원자료'!P2537="-"),IF('01_설정'!B10=1,N2536=1,TRUE),R2536&lt;='01_설정'!B5,S2536&lt;='01_설정'!B6,T2536&lt;='01_설정'!B7,U2536&lt;='01_설정'!B8),"Y",""))</f>
        <v/>
      </c>
      <c r="W2536" s="40" t="str">
        <f>IF(V2536&lt;&gt;"Y","",MAX(0,(1-R2536/'01_설정'!B5))*'01_설정'!B14+MAX(0,(1-S2536/'01_설정'!B6))*'01_설정'!B15+MAX(0,(1-T2536/'01_설정'!B7))*'01_설정'!B16+MAX(0,(1-U2536/'01_설정'!B8))*'01_설정'!B17+O2536*'01_설정'!B11+Q2536*'01_설정'!B12+P2536*'01_설정'!B13)</f>
        <v/>
      </c>
      <c r="X2536" s="38" t="str">
        <f>IF(W2536="","",1+COUNTIFS($W$4:$W$3003,"&gt;"&amp;W2536)+COUNTIFS($W$4:W2536,W2536)-1)</f>
        <v/>
      </c>
    </row>
    <row r="2537" spans="1:24" ht="16.5">
      <c r="A2537" s="38" t="str">
        <f>IF('04A_국토부원자료'!A2538="","",ROW()-3)</f>
        <v/>
      </c>
      <c r="B2537" s="39">
        <f>IFERROR('04A_국토부원자료'!B2538,"")</f>
        <v>0</v>
      </c>
      <c r="C2537" s="39" t="str">
        <f>IF(B2537="","",IF('04A_국토부원자료'!C2538&lt;&gt;"",'04A_국토부원자료'!C2538,TRIM('04A_국토부원자료'!D2538&amp;IF('04A_국토부원자료'!E2538&lt;&gt;"","-"&amp;'04A_국토부원자료'!E2538,""))))</f>
        <v/>
      </c>
      <c r="D2537" s="39">
        <f>IFERROR('04A_국토부원자료'!F2538,"")</f>
        <v>0</v>
      </c>
      <c r="E2537" s="40" t="str">
        <f>IFERROR(VALUE(SUBSTITUTE('04A_국토부원자료'!G2538,",","")),"")</f>
        <v/>
      </c>
      <c r="F2537" s="41" t="str">
        <f>IFERROR(IF(AND('04A_국토부원자료'!H2538&lt;&gt;"",'04A_국토부원자료'!I2538&lt;&gt;""),DATE(INT(VALUE(SUBSTITUTE('04A_국토부원자료'!H2538,",",""))/100),MOD(VALUE(SUBSTITUTE('04A_국토부원자료'!H2538,",","")),100),VALUE(SUBSTITUTE('04A_국토부원자료'!I2538,",",""))),""),"")</f>
        <v/>
      </c>
      <c r="G2537" s="42" t="str">
        <f>IFERROR(VALUE(SUBSTITUTE('04A_국토부원자료'!J2538,",","")),"")</f>
        <v/>
      </c>
      <c r="H2537" s="43" t="str">
        <f t="shared" si="78"/>
        <v/>
      </c>
      <c r="I2537" s="43" t="str">
        <f t="shared" si="79"/>
        <v/>
      </c>
      <c r="J2537" s="38" t="str">
        <f>IFERROR(VALUE(SUBSTITUTE('04A_국토부원자료'!K2538,",","")),"")</f>
        <v/>
      </c>
      <c r="K2537" s="38" t="str">
        <f>IFERROR(VALUE(SUBSTITUTE('04A_국토부원자료'!N2538,",","")),"")</f>
        <v/>
      </c>
      <c r="L2537" s="39">
        <f>IFERROR('04A_국토부원자료'!O2538,"")</f>
        <v>0</v>
      </c>
      <c r="M2537" s="39">
        <f>IFERROR('04A_국토부원자료'!Q2538,"")</f>
        <v>0</v>
      </c>
      <c r="N2537" s="38">
        <f>IF(B2537="","",IF('02_대상물건입력'!B5="",1,IF(ISNUMBER(SEARCH('02_대상물건입력'!B5,B2537)),1,0)))</f>
        <v>0</v>
      </c>
      <c r="O2537" s="38">
        <f>IF(B2537="","",IF('02_대상물건입력'!B6="",1,IF(ISNUMBER(SEARCH('02_대상물건입력'!B6,B2537)),1,0)))</f>
        <v>0</v>
      </c>
      <c r="P2537" s="38">
        <f>IF(L2537="","",IF('02_대상물건입력'!B15="",0,IF(ISNUMBER(SEARCH('02_대상물건입력'!B15,L2537)),1,0)))</f>
        <v>0</v>
      </c>
      <c r="Q2537" s="38">
        <f>IF(D2537="","",IF('02_대상물건입력'!B8="",0,IF(ISNUMBER(SEARCH('02_대상물건입력'!B8,D2537)),1,0)))</f>
        <v>0</v>
      </c>
      <c r="R2537" s="44" t="str">
        <f>IFERROR(ABS(E2537-'02_대상물건입력'!B11)/'02_대상물건입력'!B11,"")</f>
        <v/>
      </c>
      <c r="S2537" s="38" t="str">
        <f>IFERROR(ABS(J2537-'02_대상물건입력'!B10),"")</f>
        <v/>
      </c>
      <c r="T2537" s="38" t="str">
        <f>IFERROR(ABS('01_설정'!B4-F2537),"")</f>
        <v/>
      </c>
      <c r="U2537" s="38" t="str">
        <f>IFERROR(ABS(K2537-YEAR('02_대상물건입력'!B14)),"")</f>
        <v/>
      </c>
      <c r="V2537" s="38" t="str">
        <f>IF(B2537="","",IF(AND(E2537&gt;0,F2537&gt;0,H2537&gt;0,OR('04A_국토부원자료'!P2538="",'04A_국토부원자료'!P2538="-"),IF('01_설정'!B10=1,N2537=1,TRUE),R2537&lt;='01_설정'!B5,S2537&lt;='01_설정'!B6,T2537&lt;='01_설정'!B7,U2537&lt;='01_설정'!B8),"Y",""))</f>
        <v/>
      </c>
      <c r="W2537" s="40" t="str">
        <f>IF(V2537&lt;&gt;"Y","",MAX(0,(1-R2537/'01_설정'!B5))*'01_설정'!B14+MAX(0,(1-S2537/'01_설정'!B6))*'01_설정'!B15+MAX(0,(1-T2537/'01_설정'!B7))*'01_설정'!B16+MAX(0,(1-U2537/'01_설정'!B8))*'01_설정'!B17+O2537*'01_설정'!B11+Q2537*'01_설정'!B12+P2537*'01_설정'!B13)</f>
        <v/>
      </c>
      <c r="X2537" s="38" t="str">
        <f>IF(W2537="","",1+COUNTIFS($W$4:$W$3003,"&gt;"&amp;W2537)+COUNTIFS($W$4:W2537,W2537)-1)</f>
        <v/>
      </c>
    </row>
    <row r="2538" spans="1:24" ht="16.5">
      <c r="A2538" s="38" t="str">
        <f>IF('04A_국토부원자료'!A2539="","",ROW()-3)</f>
        <v/>
      </c>
      <c r="B2538" s="39">
        <f>IFERROR('04A_국토부원자료'!B2539,"")</f>
        <v>0</v>
      </c>
      <c r="C2538" s="39" t="str">
        <f>IF(B2538="","",IF('04A_국토부원자료'!C2539&lt;&gt;"",'04A_국토부원자료'!C2539,TRIM('04A_국토부원자료'!D2539&amp;IF('04A_국토부원자료'!E2539&lt;&gt;"","-"&amp;'04A_국토부원자료'!E2539,""))))</f>
        <v/>
      </c>
      <c r="D2538" s="39">
        <f>IFERROR('04A_국토부원자료'!F2539,"")</f>
        <v>0</v>
      </c>
      <c r="E2538" s="40" t="str">
        <f>IFERROR(VALUE(SUBSTITUTE('04A_국토부원자료'!G2539,",","")),"")</f>
        <v/>
      </c>
      <c r="F2538" s="41" t="str">
        <f>IFERROR(IF(AND('04A_국토부원자료'!H2539&lt;&gt;"",'04A_국토부원자료'!I2539&lt;&gt;""),DATE(INT(VALUE(SUBSTITUTE('04A_국토부원자료'!H2539,",",""))/100),MOD(VALUE(SUBSTITUTE('04A_국토부원자료'!H2539,",","")),100),VALUE(SUBSTITUTE('04A_국토부원자료'!I2539,",",""))),""),"")</f>
        <v/>
      </c>
      <c r="G2538" s="42" t="str">
        <f>IFERROR(VALUE(SUBSTITUTE('04A_국토부원자료'!J2539,",","")),"")</f>
        <v/>
      </c>
      <c r="H2538" s="43" t="str">
        <f t="shared" si="78"/>
        <v/>
      </c>
      <c r="I2538" s="43" t="str">
        <f t="shared" si="79"/>
        <v/>
      </c>
      <c r="J2538" s="38" t="str">
        <f>IFERROR(VALUE(SUBSTITUTE('04A_국토부원자료'!K2539,",","")),"")</f>
        <v/>
      </c>
      <c r="K2538" s="38" t="str">
        <f>IFERROR(VALUE(SUBSTITUTE('04A_국토부원자료'!N2539,",","")),"")</f>
        <v/>
      </c>
      <c r="L2538" s="39">
        <f>IFERROR('04A_국토부원자료'!O2539,"")</f>
        <v>0</v>
      </c>
      <c r="M2538" s="39">
        <f>IFERROR('04A_국토부원자료'!Q2539,"")</f>
        <v>0</v>
      </c>
      <c r="N2538" s="38">
        <f>IF(B2538="","",IF('02_대상물건입력'!B5="",1,IF(ISNUMBER(SEARCH('02_대상물건입력'!B5,B2538)),1,0)))</f>
        <v>0</v>
      </c>
      <c r="O2538" s="38">
        <f>IF(B2538="","",IF('02_대상물건입력'!B6="",1,IF(ISNUMBER(SEARCH('02_대상물건입력'!B6,B2538)),1,0)))</f>
        <v>0</v>
      </c>
      <c r="P2538" s="38">
        <f>IF(L2538="","",IF('02_대상물건입력'!B15="",0,IF(ISNUMBER(SEARCH('02_대상물건입력'!B15,L2538)),1,0)))</f>
        <v>0</v>
      </c>
      <c r="Q2538" s="38">
        <f>IF(D2538="","",IF('02_대상물건입력'!B8="",0,IF(ISNUMBER(SEARCH('02_대상물건입력'!B8,D2538)),1,0)))</f>
        <v>0</v>
      </c>
      <c r="R2538" s="44" t="str">
        <f>IFERROR(ABS(E2538-'02_대상물건입력'!B11)/'02_대상물건입력'!B11,"")</f>
        <v/>
      </c>
      <c r="S2538" s="38" t="str">
        <f>IFERROR(ABS(J2538-'02_대상물건입력'!B10),"")</f>
        <v/>
      </c>
      <c r="T2538" s="38" t="str">
        <f>IFERROR(ABS('01_설정'!B4-F2538),"")</f>
        <v/>
      </c>
      <c r="U2538" s="38" t="str">
        <f>IFERROR(ABS(K2538-YEAR('02_대상물건입력'!B14)),"")</f>
        <v/>
      </c>
      <c r="V2538" s="38" t="str">
        <f>IF(B2538="","",IF(AND(E2538&gt;0,F2538&gt;0,H2538&gt;0,OR('04A_국토부원자료'!P2539="",'04A_국토부원자료'!P2539="-"),IF('01_설정'!B10=1,N2538=1,TRUE),R2538&lt;='01_설정'!B5,S2538&lt;='01_설정'!B6,T2538&lt;='01_설정'!B7,U2538&lt;='01_설정'!B8),"Y",""))</f>
        <v/>
      </c>
      <c r="W2538" s="40" t="str">
        <f>IF(V2538&lt;&gt;"Y","",MAX(0,(1-R2538/'01_설정'!B5))*'01_설정'!B14+MAX(0,(1-S2538/'01_설정'!B6))*'01_설정'!B15+MAX(0,(1-T2538/'01_설정'!B7))*'01_설정'!B16+MAX(0,(1-U2538/'01_설정'!B8))*'01_설정'!B17+O2538*'01_설정'!B11+Q2538*'01_설정'!B12+P2538*'01_설정'!B13)</f>
        <v/>
      </c>
      <c r="X2538" s="38" t="str">
        <f>IF(W2538="","",1+COUNTIFS($W$4:$W$3003,"&gt;"&amp;W2538)+COUNTIFS($W$4:W2538,W2538)-1)</f>
        <v/>
      </c>
    </row>
    <row r="2539" spans="1:24" ht="16.5">
      <c r="A2539" s="38" t="str">
        <f>IF('04A_국토부원자료'!A2540="","",ROW()-3)</f>
        <v/>
      </c>
      <c r="B2539" s="39">
        <f>IFERROR('04A_국토부원자료'!B2540,"")</f>
        <v>0</v>
      </c>
      <c r="C2539" s="39" t="str">
        <f>IF(B2539="","",IF('04A_국토부원자료'!C2540&lt;&gt;"",'04A_국토부원자료'!C2540,TRIM('04A_국토부원자료'!D2540&amp;IF('04A_국토부원자료'!E2540&lt;&gt;"","-"&amp;'04A_국토부원자료'!E2540,""))))</f>
        <v/>
      </c>
      <c r="D2539" s="39">
        <f>IFERROR('04A_국토부원자료'!F2540,"")</f>
        <v>0</v>
      </c>
      <c r="E2539" s="40" t="str">
        <f>IFERROR(VALUE(SUBSTITUTE('04A_국토부원자료'!G2540,",","")),"")</f>
        <v/>
      </c>
      <c r="F2539" s="41" t="str">
        <f>IFERROR(IF(AND('04A_국토부원자료'!H2540&lt;&gt;"",'04A_국토부원자료'!I2540&lt;&gt;""),DATE(INT(VALUE(SUBSTITUTE('04A_국토부원자료'!H2540,",",""))/100),MOD(VALUE(SUBSTITUTE('04A_국토부원자료'!H2540,",","")),100),VALUE(SUBSTITUTE('04A_국토부원자료'!I2540,",",""))),""),"")</f>
        <v/>
      </c>
      <c r="G2539" s="42" t="str">
        <f>IFERROR(VALUE(SUBSTITUTE('04A_국토부원자료'!J2540,",","")),"")</f>
        <v/>
      </c>
      <c r="H2539" s="43" t="str">
        <f t="shared" si="78"/>
        <v/>
      </c>
      <c r="I2539" s="43" t="str">
        <f t="shared" si="79"/>
        <v/>
      </c>
      <c r="J2539" s="38" t="str">
        <f>IFERROR(VALUE(SUBSTITUTE('04A_국토부원자료'!K2540,",","")),"")</f>
        <v/>
      </c>
      <c r="K2539" s="38" t="str">
        <f>IFERROR(VALUE(SUBSTITUTE('04A_국토부원자료'!N2540,",","")),"")</f>
        <v/>
      </c>
      <c r="L2539" s="39">
        <f>IFERROR('04A_국토부원자료'!O2540,"")</f>
        <v>0</v>
      </c>
      <c r="M2539" s="39">
        <f>IFERROR('04A_국토부원자료'!Q2540,"")</f>
        <v>0</v>
      </c>
      <c r="N2539" s="38">
        <f>IF(B2539="","",IF('02_대상물건입력'!B5="",1,IF(ISNUMBER(SEARCH('02_대상물건입력'!B5,B2539)),1,0)))</f>
        <v>0</v>
      </c>
      <c r="O2539" s="38">
        <f>IF(B2539="","",IF('02_대상물건입력'!B6="",1,IF(ISNUMBER(SEARCH('02_대상물건입력'!B6,B2539)),1,0)))</f>
        <v>0</v>
      </c>
      <c r="P2539" s="38">
        <f>IF(L2539="","",IF('02_대상물건입력'!B15="",0,IF(ISNUMBER(SEARCH('02_대상물건입력'!B15,L2539)),1,0)))</f>
        <v>0</v>
      </c>
      <c r="Q2539" s="38">
        <f>IF(D2539="","",IF('02_대상물건입력'!B8="",0,IF(ISNUMBER(SEARCH('02_대상물건입력'!B8,D2539)),1,0)))</f>
        <v>0</v>
      </c>
      <c r="R2539" s="44" t="str">
        <f>IFERROR(ABS(E2539-'02_대상물건입력'!B11)/'02_대상물건입력'!B11,"")</f>
        <v/>
      </c>
      <c r="S2539" s="38" t="str">
        <f>IFERROR(ABS(J2539-'02_대상물건입력'!B10),"")</f>
        <v/>
      </c>
      <c r="T2539" s="38" t="str">
        <f>IFERROR(ABS('01_설정'!B4-F2539),"")</f>
        <v/>
      </c>
      <c r="U2539" s="38" t="str">
        <f>IFERROR(ABS(K2539-YEAR('02_대상물건입력'!B14)),"")</f>
        <v/>
      </c>
      <c r="V2539" s="38" t="str">
        <f>IF(B2539="","",IF(AND(E2539&gt;0,F2539&gt;0,H2539&gt;0,OR('04A_국토부원자료'!P2540="",'04A_국토부원자료'!P2540="-"),IF('01_설정'!B10=1,N2539=1,TRUE),R2539&lt;='01_설정'!B5,S2539&lt;='01_설정'!B6,T2539&lt;='01_설정'!B7,U2539&lt;='01_설정'!B8),"Y",""))</f>
        <v/>
      </c>
      <c r="W2539" s="40" t="str">
        <f>IF(V2539&lt;&gt;"Y","",MAX(0,(1-R2539/'01_설정'!B5))*'01_설정'!B14+MAX(0,(1-S2539/'01_설정'!B6))*'01_설정'!B15+MAX(0,(1-T2539/'01_설정'!B7))*'01_설정'!B16+MAX(0,(1-U2539/'01_설정'!B8))*'01_설정'!B17+O2539*'01_설정'!B11+Q2539*'01_설정'!B12+P2539*'01_설정'!B13)</f>
        <v/>
      </c>
      <c r="X2539" s="38" t="str">
        <f>IF(W2539="","",1+COUNTIFS($W$4:$W$3003,"&gt;"&amp;W2539)+COUNTIFS($W$4:W2539,W2539)-1)</f>
        <v/>
      </c>
    </row>
    <row r="2540" spans="1:24" ht="16.5">
      <c r="A2540" s="38" t="str">
        <f>IF('04A_국토부원자료'!A2541="","",ROW()-3)</f>
        <v/>
      </c>
      <c r="B2540" s="39">
        <f>IFERROR('04A_국토부원자료'!B2541,"")</f>
        <v>0</v>
      </c>
      <c r="C2540" s="39" t="str">
        <f>IF(B2540="","",IF('04A_국토부원자료'!C2541&lt;&gt;"",'04A_국토부원자료'!C2541,TRIM('04A_국토부원자료'!D2541&amp;IF('04A_국토부원자료'!E2541&lt;&gt;"","-"&amp;'04A_국토부원자료'!E2541,""))))</f>
        <v/>
      </c>
      <c r="D2540" s="39">
        <f>IFERROR('04A_국토부원자료'!F2541,"")</f>
        <v>0</v>
      </c>
      <c r="E2540" s="40" t="str">
        <f>IFERROR(VALUE(SUBSTITUTE('04A_국토부원자료'!G2541,",","")),"")</f>
        <v/>
      </c>
      <c r="F2540" s="41" t="str">
        <f>IFERROR(IF(AND('04A_국토부원자료'!H2541&lt;&gt;"",'04A_국토부원자료'!I2541&lt;&gt;""),DATE(INT(VALUE(SUBSTITUTE('04A_국토부원자료'!H2541,",",""))/100),MOD(VALUE(SUBSTITUTE('04A_국토부원자료'!H2541,",","")),100),VALUE(SUBSTITUTE('04A_국토부원자료'!I2541,",",""))),""),"")</f>
        <v/>
      </c>
      <c r="G2540" s="42" t="str">
        <f>IFERROR(VALUE(SUBSTITUTE('04A_국토부원자료'!J2541,",","")),"")</f>
        <v/>
      </c>
      <c r="H2540" s="43" t="str">
        <f t="shared" si="78"/>
        <v/>
      </c>
      <c r="I2540" s="43" t="str">
        <f t="shared" si="79"/>
        <v/>
      </c>
      <c r="J2540" s="38" t="str">
        <f>IFERROR(VALUE(SUBSTITUTE('04A_국토부원자료'!K2541,",","")),"")</f>
        <v/>
      </c>
      <c r="K2540" s="38" t="str">
        <f>IFERROR(VALUE(SUBSTITUTE('04A_국토부원자료'!N2541,",","")),"")</f>
        <v/>
      </c>
      <c r="L2540" s="39">
        <f>IFERROR('04A_국토부원자료'!O2541,"")</f>
        <v>0</v>
      </c>
      <c r="M2540" s="39">
        <f>IFERROR('04A_국토부원자료'!Q2541,"")</f>
        <v>0</v>
      </c>
      <c r="N2540" s="38">
        <f>IF(B2540="","",IF('02_대상물건입력'!B5="",1,IF(ISNUMBER(SEARCH('02_대상물건입력'!B5,B2540)),1,0)))</f>
        <v>0</v>
      </c>
      <c r="O2540" s="38">
        <f>IF(B2540="","",IF('02_대상물건입력'!B6="",1,IF(ISNUMBER(SEARCH('02_대상물건입력'!B6,B2540)),1,0)))</f>
        <v>0</v>
      </c>
      <c r="P2540" s="38">
        <f>IF(L2540="","",IF('02_대상물건입력'!B15="",0,IF(ISNUMBER(SEARCH('02_대상물건입력'!B15,L2540)),1,0)))</f>
        <v>0</v>
      </c>
      <c r="Q2540" s="38">
        <f>IF(D2540="","",IF('02_대상물건입력'!B8="",0,IF(ISNUMBER(SEARCH('02_대상물건입력'!B8,D2540)),1,0)))</f>
        <v>0</v>
      </c>
      <c r="R2540" s="44" t="str">
        <f>IFERROR(ABS(E2540-'02_대상물건입력'!B11)/'02_대상물건입력'!B11,"")</f>
        <v/>
      </c>
      <c r="S2540" s="38" t="str">
        <f>IFERROR(ABS(J2540-'02_대상물건입력'!B10),"")</f>
        <v/>
      </c>
      <c r="T2540" s="38" t="str">
        <f>IFERROR(ABS('01_설정'!B4-F2540),"")</f>
        <v/>
      </c>
      <c r="U2540" s="38" t="str">
        <f>IFERROR(ABS(K2540-YEAR('02_대상물건입력'!B14)),"")</f>
        <v/>
      </c>
      <c r="V2540" s="38" t="str">
        <f>IF(B2540="","",IF(AND(E2540&gt;0,F2540&gt;0,H2540&gt;0,OR('04A_국토부원자료'!P2541="",'04A_국토부원자료'!P2541="-"),IF('01_설정'!B10=1,N2540=1,TRUE),R2540&lt;='01_설정'!B5,S2540&lt;='01_설정'!B6,T2540&lt;='01_설정'!B7,U2540&lt;='01_설정'!B8),"Y",""))</f>
        <v/>
      </c>
      <c r="W2540" s="40" t="str">
        <f>IF(V2540&lt;&gt;"Y","",MAX(0,(1-R2540/'01_설정'!B5))*'01_설정'!B14+MAX(0,(1-S2540/'01_설정'!B6))*'01_설정'!B15+MAX(0,(1-T2540/'01_설정'!B7))*'01_설정'!B16+MAX(0,(1-U2540/'01_설정'!B8))*'01_설정'!B17+O2540*'01_설정'!B11+Q2540*'01_설정'!B12+P2540*'01_설정'!B13)</f>
        <v/>
      </c>
      <c r="X2540" s="38" t="str">
        <f>IF(W2540="","",1+COUNTIFS($W$4:$W$3003,"&gt;"&amp;W2540)+COUNTIFS($W$4:W2540,W2540)-1)</f>
        <v/>
      </c>
    </row>
    <row r="2541" spans="1:24" ht="16.5">
      <c r="A2541" s="38" t="str">
        <f>IF('04A_국토부원자료'!A2542="","",ROW()-3)</f>
        <v/>
      </c>
      <c r="B2541" s="39">
        <f>IFERROR('04A_국토부원자료'!B2542,"")</f>
        <v>0</v>
      </c>
      <c r="C2541" s="39" t="str">
        <f>IF(B2541="","",IF('04A_국토부원자료'!C2542&lt;&gt;"",'04A_국토부원자료'!C2542,TRIM('04A_국토부원자료'!D2542&amp;IF('04A_국토부원자료'!E2542&lt;&gt;"","-"&amp;'04A_국토부원자료'!E2542,""))))</f>
        <v/>
      </c>
      <c r="D2541" s="39">
        <f>IFERROR('04A_국토부원자료'!F2542,"")</f>
        <v>0</v>
      </c>
      <c r="E2541" s="40" t="str">
        <f>IFERROR(VALUE(SUBSTITUTE('04A_국토부원자료'!G2542,",","")),"")</f>
        <v/>
      </c>
      <c r="F2541" s="41" t="str">
        <f>IFERROR(IF(AND('04A_국토부원자료'!H2542&lt;&gt;"",'04A_국토부원자료'!I2542&lt;&gt;""),DATE(INT(VALUE(SUBSTITUTE('04A_국토부원자료'!H2542,",",""))/100),MOD(VALUE(SUBSTITUTE('04A_국토부원자료'!H2542,",","")),100),VALUE(SUBSTITUTE('04A_국토부원자료'!I2542,",",""))),""),"")</f>
        <v/>
      </c>
      <c r="G2541" s="42" t="str">
        <f>IFERROR(VALUE(SUBSTITUTE('04A_국토부원자료'!J2542,",","")),"")</f>
        <v/>
      </c>
      <c r="H2541" s="43" t="str">
        <f t="shared" si="78"/>
        <v/>
      </c>
      <c r="I2541" s="43" t="str">
        <f t="shared" si="79"/>
        <v/>
      </c>
      <c r="J2541" s="38" t="str">
        <f>IFERROR(VALUE(SUBSTITUTE('04A_국토부원자료'!K2542,",","")),"")</f>
        <v/>
      </c>
      <c r="K2541" s="38" t="str">
        <f>IFERROR(VALUE(SUBSTITUTE('04A_국토부원자료'!N2542,",","")),"")</f>
        <v/>
      </c>
      <c r="L2541" s="39">
        <f>IFERROR('04A_국토부원자료'!O2542,"")</f>
        <v>0</v>
      </c>
      <c r="M2541" s="39">
        <f>IFERROR('04A_국토부원자료'!Q2542,"")</f>
        <v>0</v>
      </c>
      <c r="N2541" s="38">
        <f>IF(B2541="","",IF('02_대상물건입력'!B5="",1,IF(ISNUMBER(SEARCH('02_대상물건입력'!B5,B2541)),1,0)))</f>
        <v>0</v>
      </c>
      <c r="O2541" s="38">
        <f>IF(B2541="","",IF('02_대상물건입력'!B6="",1,IF(ISNUMBER(SEARCH('02_대상물건입력'!B6,B2541)),1,0)))</f>
        <v>0</v>
      </c>
      <c r="P2541" s="38">
        <f>IF(L2541="","",IF('02_대상물건입력'!B15="",0,IF(ISNUMBER(SEARCH('02_대상물건입력'!B15,L2541)),1,0)))</f>
        <v>0</v>
      </c>
      <c r="Q2541" s="38">
        <f>IF(D2541="","",IF('02_대상물건입력'!B8="",0,IF(ISNUMBER(SEARCH('02_대상물건입력'!B8,D2541)),1,0)))</f>
        <v>0</v>
      </c>
      <c r="R2541" s="44" t="str">
        <f>IFERROR(ABS(E2541-'02_대상물건입력'!B11)/'02_대상물건입력'!B11,"")</f>
        <v/>
      </c>
      <c r="S2541" s="38" t="str">
        <f>IFERROR(ABS(J2541-'02_대상물건입력'!B10),"")</f>
        <v/>
      </c>
      <c r="T2541" s="38" t="str">
        <f>IFERROR(ABS('01_설정'!B4-F2541),"")</f>
        <v/>
      </c>
      <c r="U2541" s="38" t="str">
        <f>IFERROR(ABS(K2541-YEAR('02_대상물건입력'!B14)),"")</f>
        <v/>
      </c>
      <c r="V2541" s="38" t="str">
        <f>IF(B2541="","",IF(AND(E2541&gt;0,F2541&gt;0,H2541&gt;0,OR('04A_국토부원자료'!P2542="",'04A_국토부원자료'!P2542="-"),IF('01_설정'!B10=1,N2541=1,TRUE),R2541&lt;='01_설정'!B5,S2541&lt;='01_설정'!B6,T2541&lt;='01_설정'!B7,U2541&lt;='01_설정'!B8),"Y",""))</f>
        <v/>
      </c>
      <c r="W2541" s="40" t="str">
        <f>IF(V2541&lt;&gt;"Y","",MAX(0,(1-R2541/'01_설정'!B5))*'01_설정'!B14+MAX(0,(1-S2541/'01_설정'!B6))*'01_설정'!B15+MAX(0,(1-T2541/'01_설정'!B7))*'01_설정'!B16+MAX(0,(1-U2541/'01_설정'!B8))*'01_설정'!B17+O2541*'01_설정'!B11+Q2541*'01_설정'!B12+P2541*'01_설정'!B13)</f>
        <v/>
      </c>
      <c r="X2541" s="38" t="str">
        <f>IF(W2541="","",1+COUNTIFS($W$4:$W$3003,"&gt;"&amp;W2541)+COUNTIFS($W$4:W2541,W2541)-1)</f>
        <v/>
      </c>
    </row>
    <row r="2542" spans="1:24" ht="16.5">
      <c r="A2542" s="38" t="str">
        <f>IF('04A_국토부원자료'!A2543="","",ROW()-3)</f>
        <v/>
      </c>
      <c r="B2542" s="39">
        <f>IFERROR('04A_국토부원자료'!B2543,"")</f>
        <v>0</v>
      </c>
      <c r="C2542" s="39" t="str">
        <f>IF(B2542="","",IF('04A_국토부원자료'!C2543&lt;&gt;"",'04A_국토부원자료'!C2543,TRIM('04A_국토부원자료'!D2543&amp;IF('04A_국토부원자료'!E2543&lt;&gt;"","-"&amp;'04A_국토부원자료'!E2543,""))))</f>
        <v/>
      </c>
      <c r="D2542" s="39">
        <f>IFERROR('04A_국토부원자료'!F2543,"")</f>
        <v>0</v>
      </c>
      <c r="E2542" s="40" t="str">
        <f>IFERROR(VALUE(SUBSTITUTE('04A_국토부원자료'!G2543,",","")),"")</f>
        <v/>
      </c>
      <c r="F2542" s="41" t="str">
        <f>IFERROR(IF(AND('04A_국토부원자료'!H2543&lt;&gt;"",'04A_국토부원자료'!I2543&lt;&gt;""),DATE(INT(VALUE(SUBSTITUTE('04A_국토부원자료'!H2543,",",""))/100),MOD(VALUE(SUBSTITUTE('04A_국토부원자료'!H2543,",","")),100),VALUE(SUBSTITUTE('04A_국토부원자료'!I2543,",",""))),""),"")</f>
        <v/>
      </c>
      <c r="G2542" s="42" t="str">
        <f>IFERROR(VALUE(SUBSTITUTE('04A_국토부원자료'!J2543,",","")),"")</f>
        <v/>
      </c>
      <c r="H2542" s="43" t="str">
        <f t="shared" si="78"/>
        <v/>
      </c>
      <c r="I2542" s="43" t="str">
        <f t="shared" si="79"/>
        <v/>
      </c>
      <c r="J2542" s="38" t="str">
        <f>IFERROR(VALUE(SUBSTITUTE('04A_국토부원자료'!K2543,",","")),"")</f>
        <v/>
      </c>
      <c r="K2542" s="38" t="str">
        <f>IFERROR(VALUE(SUBSTITUTE('04A_국토부원자료'!N2543,",","")),"")</f>
        <v/>
      </c>
      <c r="L2542" s="39">
        <f>IFERROR('04A_국토부원자료'!O2543,"")</f>
        <v>0</v>
      </c>
      <c r="M2542" s="39">
        <f>IFERROR('04A_국토부원자료'!Q2543,"")</f>
        <v>0</v>
      </c>
      <c r="N2542" s="38">
        <f>IF(B2542="","",IF('02_대상물건입력'!B5="",1,IF(ISNUMBER(SEARCH('02_대상물건입력'!B5,B2542)),1,0)))</f>
        <v>0</v>
      </c>
      <c r="O2542" s="38">
        <f>IF(B2542="","",IF('02_대상물건입력'!B6="",1,IF(ISNUMBER(SEARCH('02_대상물건입력'!B6,B2542)),1,0)))</f>
        <v>0</v>
      </c>
      <c r="P2542" s="38">
        <f>IF(L2542="","",IF('02_대상물건입력'!B15="",0,IF(ISNUMBER(SEARCH('02_대상물건입력'!B15,L2542)),1,0)))</f>
        <v>0</v>
      </c>
      <c r="Q2542" s="38">
        <f>IF(D2542="","",IF('02_대상물건입력'!B8="",0,IF(ISNUMBER(SEARCH('02_대상물건입력'!B8,D2542)),1,0)))</f>
        <v>0</v>
      </c>
      <c r="R2542" s="44" t="str">
        <f>IFERROR(ABS(E2542-'02_대상물건입력'!B11)/'02_대상물건입력'!B11,"")</f>
        <v/>
      </c>
      <c r="S2542" s="38" t="str">
        <f>IFERROR(ABS(J2542-'02_대상물건입력'!B10),"")</f>
        <v/>
      </c>
      <c r="T2542" s="38" t="str">
        <f>IFERROR(ABS('01_설정'!B4-F2542),"")</f>
        <v/>
      </c>
      <c r="U2542" s="38" t="str">
        <f>IFERROR(ABS(K2542-YEAR('02_대상물건입력'!B14)),"")</f>
        <v/>
      </c>
      <c r="V2542" s="38" t="str">
        <f>IF(B2542="","",IF(AND(E2542&gt;0,F2542&gt;0,H2542&gt;0,OR('04A_국토부원자료'!P2543="",'04A_국토부원자료'!P2543="-"),IF('01_설정'!B10=1,N2542=1,TRUE),R2542&lt;='01_설정'!B5,S2542&lt;='01_설정'!B6,T2542&lt;='01_설정'!B7,U2542&lt;='01_설정'!B8),"Y",""))</f>
        <v/>
      </c>
      <c r="W2542" s="40" t="str">
        <f>IF(V2542&lt;&gt;"Y","",MAX(0,(1-R2542/'01_설정'!B5))*'01_설정'!B14+MAX(0,(1-S2542/'01_설정'!B6))*'01_설정'!B15+MAX(0,(1-T2542/'01_설정'!B7))*'01_설정'!B16+MAX(0,(1-U2542/'01_설정'!B8))*'01_설정'!B17+O2542*'01_설정'!B11+Q2542*'01_설정'!B12+P2542*'01_설정'!B13)</f>
        <v/>
      </c>
      <c r="X2542" s="38" t="str">
        <f>IF(W2542="","",1+COUNTIFS($W$4:$W$3003,"&gt;"&amp;W2542)+COUNTIFS($W$4:W2542,W2542)-1)</f>
        <v/>
      </c>
    </row>
    <row r="2543" spans="1:24" ht="16.5">
      <c r="A2543" s="38" t="str">
        <f>IF('04A_국토부원자료'!A2544="","",ROW()-3)</f>
        <v/>
      </c>
      <c r="B2543" s="39">
        <f>IFERROR('04A_국토부원자료'!B2544,"")</f>
        <v>0</v>
      </c>
      <c r="C2543" s="39" t="str">
        <f>IF(B2543="","",IF('04A_국토부원자료'!C2544&lt;&gt;"",'04A_국토부원자료'!C2544,TRIM('04A_국토부원자료'!D2544&amp;IF('04A_국토부원자료'!E2544&lt;&gt;"","-"&amp;'04A_국토부원자료'!E2544,""))))</f>
        <v/>
      </c>
      <c r="D2543" s="39">
        <f>IFERROR('04A_국토부원자료'!F2544,"")</f>
        <v>0</v>
      </c>
      <c r="E2543" s="40" t="str">
        <f>IFERROR(VALUE(SUBSTITUTE('04A_국토부원자료'!G2544,",","")),"")</f>
        <v/>
      </c>
      <c r="F2543" s="41" t="str">
        <f>IFERROR(IF(AND('04A_국토부원자료'!H2544&lt;&gt;"",'04A_국토부원자료'!I2544&lt;&gt;""),DATE(INT(VALUE(SUBSTITUTE('04A_국토부원자료'!H2544,",",""))/100),MOD(VALUE(SUBSTITUTE('04A_국토부원자료'!H2544,",","")),100),VALUE(SUBSTITUTE('04A_국토부원자료'!I2544,",",""))),""),"")</f>
        <v/>
      </c>
      <c r="G2543" s="42" t="str">
        <f>IFERROR(VALUE(SUBSTITUTE('04A_국토부원자료'!J2544,",","")),"")</f>
        <v/>
      </c>
      <c r="H2543" s="43" t="str">
        <f t="shared" si="78"/>
        <v/>
      </c>
      <c r="I2543" s="43" t="str">
        <f t="shared" si="79"/>
        <v/>
      </c>
      <c r="J2543" s="38" t="str">
        <f>IFERROR(VALUE(SUBSTITUTE('04A_국토부원자료'!K2544,",","")),"")</f>
        <v/>
      </c>
      <c r="K2543" s="38" t="str">
        <f>IFERROR(VALUE(SUBSTITUTE('04A_국토부원자료'!N2544,",","")),"")</f>
        <v/>
      </c>
      <c r="L2543" s="39">
        <f>IFERROR('04A_국토부원자료'!O2544,"")</f>
        <v>0</v>
      </c>
      <c r="M2543" s="39">
        <f>IFERROR('04A_국토부원자료'!Q2544,"")</f>
        <v>0</v>
      </c>
      <c r="N2543" s="38">
        <f>IF(B2543="","",IF('02_대상물건입력'!B5="",1,IF(ISNUMBER(SEARCH('02_대상물건입력'!B5,B2543)),1,0)))</f>
        <v>0</v>
      </c>
      <c r="O2543" s="38">
        <f>IF(B2543="","",IF('02_대상물건입력'!B6="",1,IF(ISNUMBER(SEARCH('02_대상물건입력'!B6,B2543)),1,0)))</f>
        <v>0</v>
      </c>
      <c r="P2543" s="38">
        <f>IF(L2543="","",IF('02_대상물건입력'!B15="",0,IF(ISNUMBER(SEARCH('02_대상물건입력'!B15,L2543)),1,0)))</f>
        <v>0</v>
      </c>
      <c r="Q2543" s="38">
        <f>IF(D2543="","",IF('02_대상물건입력'!B8="",0,IF(ISNUMBER(SEARCH('02_대상물건입력'!B8,D2543)),1,0)))</f>
        <v>0</v>
      </c>
      <c r="R2543" s="44" t="str">
        <f>IFERROR(ABS(E2543-'02_대상물건입력'!B11)/'02_대상물건입력'!B11,"")</f>
        <v/>
      </c>
      <c r="S2543" s="38" t="str">
        <f>IFERROR(ABS(J2543-'02_대상물건입력'!B10),"")</f>
        <v/>
      </c>
      <c r="T2543" s="38" t="str">
        <f>IFERROR(ABS('01_설정'!B4-F2543),"")</f>
        <v/>
      </c>
      <c r="U2543" s="38" t="str">
        <f>IFERROR(ABS(K2543-YEAR('02_대상물건입력'!B14)),"")</f>
        <v/>
      </c>
      <c r="V2543" s="38" t="str">
        <f>IF(B2543="","",IF(AND(E2543&gt;0,F2543&gt;0,H2543&gt;0,OR('04A_국토부원자료'!P2544="",'04A_국토부원자료'!P2544="-"),IF('01_설정'!B10=1,N2543=1,TRUE),R2543&lt;='01_설정'!B5,S2543&lt;='01_설정'!B6,T2543&lt;='01_설정'!B7,U2543&lt;='01_설정'!B8),"Y",""))</f>
        <v/>
      </c>
      <c r="W2543" s="40" t="str">
        <f>IF(V2543&lt;&gt;"Y","",MAX(0,(1-R2543/'01_설정'!B5))*'01_설정'!B14+MAX(0,(1-S2543/'01_설정'!B6))*'01_설정'!B15+MAX(0,(1-T2543/'01_설정'!B7))*'01_설정'!B16+MAX(0,(1-U2543/'01_설정'!B8))*'01_설정'!B17+O2543*'01_설정'!B11+Q2543*'01_설정'!B12+P2543*'01_설정'!B13)</f>
        <v/>
      </c>
      <c r="X2543" s="38" t="str">
        <f>IF(W2543="","",1+COUNTIFS($W$4:$W$3003,"&gt;"&amp;W2543)+COUNTIFS($W$4:W2543,W2543)-1)</f>
        <v/>
      </c>
    </row>
    <row r="2544" spans="1:24" ht="16.5">
      <c r="A2544" s="38" t="str">
        <f>IF('04A_국토부원자료'!A2545="","",ROW()-3)</f>
        <v/>
      </c>
      <c r="B2544" s="39">
        <f>IFERROR('04A_국토부원자료'!B2545,"")</f>
        <v>0</v>
      </c>
      <c r="C2544" s="39" t="str">
        <f>IF(B2544="","",IF('04A_국토부원자료'!C2545&lt;&gt;"",'04A_국토부원자료'!C2545,TRIM('04A_국토부원자료'!D2545&amp;IF('04A_국토부원자료'!E2545&lt;&gt;"","-"&amp;'04A_국토부원자료'!E2545,""))))</f>
        <v/>
      </c>
      <c r="D2544" s="39">
        <f>IFERROR('04A_국토부원자료'!F2545,"")</f>
        <v>0</v>
      </c>
      <c r="E2544" s="40" t="str">
        <f>IFERROR(VALUE(SUBSTITUTE('04A_국토부원자료'!G2545,",","")),"")</f>
        <v/>
      </c>
      <c r="F2544" s="41" t="str">
        <f>IFERROR(IF(AND('04A_국토부원자료'!H2545&lt;&gt;"",'04A_국토부원자료'!I2545&lt;&gt;""),DATE(INT(VALUE(SUBSTITUTE('04A_국토부원자료'!H2545,",",""))/100),MOD(VALUE(SUBSTITUTE('04A_국토부원자료'!H2545,",","")),100),VALUE(SUBSTITUTE('04A_국토부원자료'!I2545,",",""))),""),"")</f>
        <v/>
      </c>
      <c r="G2544" s="42" t="str">
        <f>IFERROR(VALUE(SUBSTITUTE('04A_국토부원자료'!J2545,",","")),"")</f>
        <v/>
      </c>
      <c r="H2544" s="43" t="str">
        <f t="shared" si="78"/>
        <v/>
      </c>
      <c r="I2544" s="43" t="str">
        <f t="shared" si="79"/>
        <v/>
      </c>
      <c r="J2544" s="38" t="str">
        <f>IFERROR(VALUE(SUBSTITUTE('04A_국토부원자료'!K2545,",","")),"")</f>
        <v/>
      </c>
      <c r="K2544" s="38" t="str">
        <f>IFERROR(VALUE(SUBSTITUTE('04A_국토부원자료'!N2545,",","")),"")</f>
        <v/>
      </c>
      <c r="L2544" s="39">
        <f>IFERROR('04A_국토부원자료'!O2545,"")</f>
        <v>0</v>
      </c>
      <c r="M2544" s="39">
        <f>IFERROR('04A_국토부원자료'!Q2545,"")</f>
        <v>0</v>
      </c>
      <c r="N2544" s="38">
        <f>IF(B2544="","",IF('02_대상물건입력'!B5="",1,IF(ISNUMBER(SEARCH('02_대상물건입력'!B5,B2544)),1,0)))</f>
        <v>0</v>
      </c>
      <c r="O2544" s="38">
        <f>IF(B2544="","",IF('02_대상물건입력'!B6="",1,IF(ISNUMBER(SEARCH('02_대상물건입력'!B6,B2544)),1,0)))</f>
        <v>0</v>
      </c>
      <c r="P2544" s="38">
        <f>IF(L2544="","",IF('02_대상물건입력'!B15="",0,IF(ISNUMBER(SEARCH('02_대상물건입력'!B15,L2544)),1,0)))</f>
        <v>0</v>
      </c>
      <c r="Q2544" s="38">
        <f>IF(D2544="","",IF('02_대상물건입력'!B8="",0,IF(ISNUMBER(SEARCH('02_대상물건입력'!B8,D2544)),1,0)))</f>
        <v>0</v>
      </c>
      <c r="R2544" s="44" t="str">
        <f>IFERROR(ABS(E2544-'02_대상물건입력'!B11)/'02_대상물건입력'!B11,"")</f>
        <v/>
      </c>
      <c r="S2544" s="38" t="str">
        <f>IFERROR(ABS(J2544-'02_대상물건입력'!B10),"")</f>
        <v/>
      </c>
      <c r="T2544" s="38" t="str">
        <f>IFERROR(ABS('01_설정'!B4-F2544),"")</f>
        <v/>
      </c>
      <c r="U2544" s="38" t="str">
        <f>IFERROR(ABS(K2544-YEAR('02_대상물건입력'!B14)),"")</f>
        <v/>
      </c>
      <c r="V2544" s="38" t="str">
        <f>IF(B2544="","",IF(AND(E2544&gt;0,F2544&gt;0,H2544&gt;0,OR('04A_국토부원자료'!P2545="",'04A_국토부원자료'!P2545="-"),IF('01_설정'!B10=1,N2544=1,TRUE),R2544&lt;='01_설정'!B5,S2544&lt;='01_설정'!B6,T2544&lt;='01_설정'!B7,U2544&lt;='01_설정'!B8),"Y",""))</f>
        <v/>
      </c>
      <c r="W2544" s="40" t="str">
        <f>IF(V2544&lt;&gt;"Y","",MAX(0,(1-R2544/'01_설정'!B5))*'01_설정'!B14+MAX(0,(1-S2544/'01_설정'!B6))*'01_설정'!B15+MAX(0,(1-T2544/'01_설정'!B7))*'01_설정'!B16+MAX(0,(1-U2544/'01_설정'!B8))*'01_설정'!B17+O2544*'01_설정'!B11+Q2544*'01_설정'!B12+P2544*'01_설정'!B13)</f>
        <v/>
      </c>
      <c r="X2544" s="38" t="str">
        <f>IF(W2544="","",1+COUNTIFS($W$4:$W$3003,"&gt;"&amp;W2544)+COUNTIFS($W$4:W2544,W2544)-1)</f>
        <v/>
      </c>
    </row>
    <row r="2545" spans="1:24" ht="16.5">
      <c r="A2545" s="38" t="str">
        <f>IF('04A_국토부원자료'!A2546="","",ROW()-3)</f>
        <v/>
      </c>
      <c r="B2545" s="39">
        <f>IFERROR('04A_국토부원자료'!B2546,"")</f>
        <v>0</v>
      </c>
      <c r="C2545" s="39" t="str">
        <f>IF(B2545="","",IF('04A_국토부원자료'!C2546&lt;&gt;"",'04A_국토부원자료'!C2546,TRIM('04A_국토부원자료'!D2546&amp;IF('04A_국토부원자료'!E2546&lt;&gt;"","-"&amp;'04A_국토부원자료'!E2546,""))))</f>
        <v/>
      </c>
      <c r="D2545" s="39">
        <f>IFERROR('04A_국토부원자료'!F2546,"")</f>
        <v>0</v>
      </c>
      <c r="E2545" s="40" t="str">
        <f>IFERROR(VALUE(SUBSTITUTE('04A_국토부원자료'!G2546,",","")),"")</f>
        <v/>
      </c>
      <c r="F2545" s="41" t="str">
        <f>IFERROR(IF(AND('04A_국토부원자료'!H2546&lt;&gt;"",'04A_국토부원자료'!I2546&lt;&gt;""),DATE(INT(VALUE(SUBSTITUTE('04A_국토부원자료'!H2546,",",""))/100),MOD(VALUE(SUBSTITUTE('04A_국토부원자료'!H2546,",","")),100),VALUE(SUBSTITUTE('04A_국토부원자료'!I2546,",",""))),""),"")</f>
        <v/>
      </c>
      <c r="G2545" s="42" t="str">
        <f>IFERROR(VALUE(SUBSTITUTE('04A_국토부원자료'!J2546,",","")),"")</f>
        <v/>
      </c>
      <c r="H2545" s="43" t="str">
        <f t="shared" si="78"/>
        <v/>
      </c>
      <c r="I2545" s="43" t="str">
        <f t="shared" si="79"/>
        <v/>
      </c>
      <c r="J2545" s="38" t="str">
        <f>IFERROR(VALUE(SUBSTITUTE('04A_국토부원자료'!K2546,",","")),"")</f>
        <v/>
      </c>
      <c r="K2545" s="38" t="str">
        <f>IFERROR(VALUE(SUBSTITUTE('04A_국토부원자료'!N2546,",","")),"")</f>
        <v/>
      </c>
      <c r="L2545" s="39">
        <f>IFERROR('04A_국토부원자료'!O2546,"")</f>
        <v>0</v>
      </c>
      <c r="M2545" s="39">
        <f>IFERROR('04A_국토부원자료'!Q2546,"")</f>
        <v>0</v>
      </c>
      <c r="N2545" s="38">
        <f>IF(B2545="","",IF('02_대상물건입력'!B5="",1,IF(ISNUMBER(SEARCH('02_대상물건입력'!B5,B2545)),1,0)))</f>
        <v>0</v>
      </c>
      <c r="O2545" s="38">
        <f>IF(B2545="","",IF('02_대상물건입력'!B6="",1,IF(ISNUMBER(SEARCH('02_대상물건입력'!B6,B2545)),1,0)))</f>
        <v>0</v>
      </c>
      <c r="P2545" s="38">
        <f>IF(L2545="","",IF('02_대상물건입력'!B15="",0,IF(ISNUMBER(SEARCH('02_대상물건입력'!B15,L2545)),1,0)))</f>
        <v>0</v>
      </c>
      <c r="Q2545" s="38">
        <f>IF(D2545="","",IF('02_대상물건입력'!B8="",0,IF(ISNUMBER(SEARCH('02_대상물건입력'!B8,D2545)),1,0)))</f>
        <v>0</v>
      </c>
      <c r="R2545" s="44" t="str">
        <f>IFERROR(ABS(E2545-'02_대상물건입력'!B11)/'02_대상물건입력'!B11,"")</f>
        <v/>
      </c>
      <c r="S2545" s="38" t="str">
        <f>IFERROR(ABS(J2545-'02_대상물건입력'!B10),"")</f>
        <v/>
      </c>
      <c r="T2545" s="38" t="str">
        <f>IFERROR(ABS('01_설정'!B4-F2545),"")</f>
        <v/>
      </c>
      <c r="U2545" s="38" t="str">
        <f>IFERROR(ABS(K2545-YEAR('02_대상물건입력'!B14)),"")</f>
        <v/>
      </c>
      <c r="V2545" s="38" t="str">
        <f>IF(B2545="","",IF(AND(E2545&gt;0,F2545&gt;0,H2545&gt;0,OR('04A_국토부원자료'!P2546="",'04A_국토부원자료'!P2546="-"),IF('01_설정'!B10=1,N2545=1,TRUE),R2545&lt;='01_설정'!B5,S2545&lt;='01_설정'!B6,T2545&lt;='01_설정'!B7,U2545&lt;='01_설정'!B8),"Y",""))</f>
        <v/>
      </c>
      <c r="W2545" s="40" t="str">
        <f>IF(V2545&lt;&gt;"Y","",MAX(0,(1-R2545/'01_설정'!B5))*'01_설정'!B14+MAX(0,(1-S2545/'01_설정'!B6))*'01_설정'!B15+MAX(0,(1-T2545/'01_설정'!B7))*'01_설정'!B16+MAX(0,(1-U2545/'01_설정'!B8))*'01_설정'!B17+O2545*'01_설정'!B11+Q2545*'01_설정'!B12+P2545*'01_설정'!B13)</f>
        <v/>
      </c>
      <c r="X2545" s="38" t="str">
        <f>IF(W2545="","",1+COUNTIFS($W$4:$W$3003,"&gt;"&amp;W2545)+COUNTIFS($W$4:W2545,W2545)-1)</f>
        <v/>
      </c>
    </row>
    <row r="2546" spans="1:24" ht="16.5">
      <c r="A2546" s="38" t="str">
        <f>IF('04A_국토부원자료'!A2547="","",ROW()-3)</f>
        <v/>
      </c>
      <c r="B2546" s="39">
        <f>IFERROR('04A_국토부원자료'!B2547,"")</f>
        <v>0</v>
      </c>
      <c r="C2546" s="39" t="str">
        <f>IF(B2546="","",IF('04A_국토부원자료'!C2547&lt;&gt;"",'04A_국토부원자료'!C2547,TRIM('04A_국토부원자료'!D2547&amp;IF('04A_국토부원자료'!E2547&lt;&gt;"","-"&amp;'04A_국토부원자료'!E2547,""))))</f>
        <v/>
      </c>
      <c r="D2546" s="39">
        <f>IFERROR('04A_국토부원자료'!F2547,"")</f>
        <v>0</v>
      </c>
      <c r="E2546" s="40" t="str">
        <f>IFERROR(VALUE(SUBSTITUTE('04A_국토부원자료'!G2547,",","")),"")</f>
        <v/>
      </c>
      <c r="F2546" s="41" t="str">
        <f>IFERROR(IF(AND('04A_국토부원자료'!H2547&lt;&gt;"",'04A_국토부원자료'!I2547&lt;&gt;""),DATE(INT(VALUE(SUBSTITUTE('04A_국토부원자료'!H2547,",",""))/100),MOD(VALUE(SUBSTITUTE('04A_국토부원자료'!H2547,",","")),100),VALUE(SUBSTITUTE('04A_국토부원자료'!I2547,",",""))),""),"")</f>
        <v/>
      </c>
      <c r="G2546" s="42" t="str">
        <f>IFERROR(VALUE(SUBSTITUTE('04A_국토부원자료'!J2547,",","")),"")</f>
        <v/>
      </c>
      <c r="H2546" s="43" t="str">
        <f t="shared" si="78"/>
        <v/>
      </c>
      <c r="I2546" s="43" t="str">
        <f t="shared" si="79"/>
        <v/>
      </c>
      <c r="J2546" s="38" t="str">
        <f>IFERROR(VALUE(SUBSTITUTE('04A_국토부원자료'!K2547,",","")),"")</f>
        <v/>
      </c>
      <c r="K2546" s="38" t="str">
        <f>IFERROR(VALUE(SUBSTITUTE('04A_국토부원자료'!N2547,",","")),"")</f>
        <v/>
      </c>
      <c r="L2546" s="39">
        <f>IFERROR('04A_국토부원자료'!O2547,"")</f>
        <v>0</v>
      </c>
      <c r="M2546" s="39">
        <f>IFERROR('04A_국토부원자료'!Q2547,"")</f>
        <v>0</v>
      </c>
      <c r="N2546" s="38">
        <f>IF(B2546="","",IF('02_대상물건입력'!B5="",1,IF(ISNUMBER(SEARCH('02_대상물건입력'!B5,B2546)),1,0)))</f>
        <v>0</v>
      </c>
      <c r="O2546" s="38">
        <f>IF(B2546="","",IF('02_대상물건입력'!B6="",1,IF(ISNUMBER(SEARCH('02_대상물건입력'!B6,B2546)),1,0)))</f>
        <v>0</v>
      </c>
      <c r="P2546" s="38">
        <f>IF(L2546="","",IF('02_대상물건입력'!B15="",0,IF(ISNUMBER(SEARCH('02_대상물건입력'!B15,L2546)),1,0)))</f>
        <v>0</v>
      </c>
      <c r="Q2546" s="38">
        <f>IF(D2546="","",IF('02_대상물건입력'!B8="",0,IF(ISNUMBER(SEARCH('02_대상물건입력'!B8,D2546)),1,0)))</f>
        <v>0</v>
      </c>
      <c r="R2546" s="44" t="str">
        <f>IFERROR(ABS(E2546-'02_대상물건입력'!B11)/'02_대상물건입력'!B11,"")</f>
        <v/>
      </c>
      <c r="S2546" s="38" t="str">
        <f>IFERROR(ABS(J2546-'02_대상물건입력'!B10),"")</f>
        <v/>
      </c>
      <c r="T2546" s="38" t="str">
        <f>IFERROR(ABS('01_설정'!B4-F2546),"")</f>
        <v/>
      </c>
      <c r="U2546" s="38" t="str">
        <f>IFERROR(ABS(K2546-YEAR('02_대상물건입력'!B14)),"")</f>
        <v/>
      </c>
      <c r="V2546" s="38" t="str">
        <f>IF(B2546="","",IF(AND(E2546&gt;0,F2546&gt;0,H2546&gt;0,OR('04A_국토부원자료'!P2547="",'04A_국토부원자료'!P2547="-"),IF('01_설정'!B10=1,N2546=1,TRUE),R2546&lt;='01_설정'!B5,S2546&lt;='01_설정'!B6,T2546&lt;='01_설정'!B7,U2546&lt;='01_설정'!B8),"Y",""))</f>
        <v/>
      </c>
      <c r="W2546" s="40" t="str">
        <f>IF(V2546&lt;&gt;"Y","",MAX(0,(1-R2546/'01_설정'!B5))*'01_설정'!B14+MAX(0,(1-S2546/'01_설정'!B6))*'01_설정'!B15+MAX(0,(1-T2546/'01_설정'!B7))*'01_설정'!B16+MAX(0,(1-U2546/'01_설정'!B8))*'01_설정'!B17+O2546*'01_설정'!B11+Q2546*'01_설정'!B12+P2546*'01_설정'!B13)</f>
        <v/>
      </c>
      <c r="X2546" s="38" t="str">
        <f>IF(W2546="","",1+COUNTIFS($W$4:$W$3003,"&gt;"&amp;W2546)+COUNTIFS($W$4:W2546,W2546)-1)</f>
        <v/>
      </c>
    </row>
    <row r="2547" spans="1:24" ht="16.5">
      <c r="A2547" s="38" t="str">
        <f>IF('04A_국토부원자료'!A2548="","",ROW()-3)</f>
        <v/>
      </c>
      <c r="B2547" s="39">
        <f>IFERROR('04A_국토부원자료'!B2548,"")</f>
        <v>0</v>
      </c>
      <c r="C2547" s="39" t="str">
        <f>IF(B2547="","",IF('04A_국토부원자료'!C2548&lt;&gt;"",'04A_국토부원자료'!C2548,TRIM('04A_국토부원자료'!D2548&amp;IF('04A_국토부원자료'!E2548&lt;&gt;"","-"&amp;'04A_국토부원자료'!E2548,""))))</f>
        <v/>
      </c>
      <c r="D2547" s="39">
        <f>IFERROR('04A_국토부원자료'!F2548,"")</f>
        <v>0</v>
      </c>
      <c r="E2547" s="40" t="str">
        <f>IFERROR(VALUE(SUBSTITUTE('04A_국토부원자료'!G2548,",","")),"")</f>
        <v/>
      </c>
      <c r="F2547" s="41" t="str">
        <f>IFERROR(IF(AND('04A_국토부원자료'!H2548&lt;&gt;"",'04A_국토부원자료'!I2548&lt;&gt;""),DATE(INT(VALUE(SUBSTITUTE('04A_국토부원자료'!H2548,",",""))/100),MOD(VALUE(SUBSTITUTE('04A_국토부원자료'!H2548,",","")),100),VALUE(SUBSTITUTE('04A_국토부원자료'!I2548,",",""))),""),"")</f>
        <v/>
      </c>
      <c r="G2547" s="42" t="str">
        <f>IFERROR(VALUE(SUBSTITUTE('04A_국토부원자료'!J2548,",","")),"")</f>
        <v/>
      </c>
      <c r="H2547" s="43" t="str">
        <f t="shared" si="78"/>
        <v/>
      </c>
      <c r="I2547" s="43" t="str">
        <f t="shared" si="79"/>
        <v/>
      </c>
      <c r="J2547" s="38" t="str">
        <f>IFERROR(VALUE(SUBSTITUTE('04A_국토부원자료'!K2548,",","")),"")</f>
        <v/>
      </c>
      <c r="K2547" s="38" t="str">
        <f>IFERROR(VALUE(SUBSTITUTE('04A_국토부원자료'!N2548,",","")),"")</f>
        <v/>
      </c>
      <c r="L2547" s="39">
        <f>IFERROR('04A_국토부원자료'!O2548,"")</f>
        <v>0</v>
      </c>
      <c r="M2547" s="39">
        <f>IFERROR('04A_국토부원자료'!Q2548,"")</f>
        <v>0</v>
      </c>
      <c r="N2547" s="38">
        <f>IF(B2547="","",IF('02_대상물건입력'!B5="",1,IF(ISNUMBER(SEARCH('02_대상물건입력'!B5,B2547)),1,0)))</f>
        <v>0</v>
      </c>
      <c r="O2547" s="38">
        <f>IF(B2547="","",IF('02_대상물건입력'!B6="",1,IF(ISNUMBER(SEARCH('02_대상물건입력'!B6,B2547)),1,0)))</f>
        <v>0</v>
      </c>
      <c r="P2547" s="38">
        <f>IF(L2547="","",IF('02_대상물건입력'!B15="",0,IF(ISNUMBER(SEARCH('02_대상물건입력'!B15,L2547)),1,0)))</f>
        <v>0</v>
      </c>
      <c r="Q2547" s="38">
        <f>IF(D2547="","",IF('02_대상물건입력'!B8="",0,IF(ISNUMBER(SEARCH('02_대상물건입력'!B8,D2547)),1,0)))</f>
        <v>0</v>
      </c>
      <c r="R2547" s="44" t="str">
        <f>IFERROR(ABS(E2547-'02_대상물건입력'!B11)/'02_대상물건입력'!B11,"")</f>
        <v/>
      </c>
      <c r="S2547" s="38" t="str">
        <f>IFERROR(ABS(J2547-'02_대상물건입력'!B10),"")</f>
        <v/>
      </c>
      <c r="T2547" s="38" t="str">
        <f>IFERROR(ABS('01_설정'!B4-F2547),"")</f>
        <v/>
      </c>
      <c r="U2547" s="38" t="str">
        <f>IFERROR(ABS(K2547-YEAR('02_대상물건입력'!B14)),"")</f>
        <v/>
      </c>
      <c r="V2547" s="38" t="str">
        <f>IF(B2547="","",IF(AND(E2547&gt;0,F2547&gt;0,H2547&gt;0,OR('04A_국토부원자료'!P2548="",'04A_국토부원자료'!P2548="-"),IF('01_설정'!B10=1,N2547=1,TRUE),R2547&lt;='01_설정'!B5,S2547&lt;='01_설정'!B6,T2547&lt;='01_설정'!B7,U2547&lt;='01_설정'!B8),"Y",""))</f>
        <v/>
      </c>
      <c r="W2547" s="40" t="str">
        <f>IF(V2547&lt;&gt;"Y","",MAX(0,(1-R2547/'01_설정'!B5))*'01_설정'!B14+MAX(0,(1-S2547/'01_설정'!B6))*'01_설정'!B15+MAX(0,(1-T2547/'01_설정'!B7))*'01_설정'!B16+MAX(0,(1-U2547/'01_설정'!B8))*'01_설정'!B17+O2547*'01_설정'!B11+Q2547*'01_설정'!B12+P2547*'01_설정'!B13)</f>
        <v/>
      </c>
      <c r="X2547" s="38" t="str">
        <f>IF(W2547="","",1+COUNTIFS($W$4:$W$3003,"&gt;"&amp;W2547)+COUNTIFS($W$4:W2547,W2547)-1)</f>
        <v/>
      </c>
    </row>
    <row r="2548" spans="1:24" ht="16.5">
      <c r="A2548" s="38" t="str">
        <f>IF('04A_국토부원자료'!A2549="","",ROW()-3)</f>
        <v/>
      </c>
      <c r="B2548" s="39">
        <f>IFERROR('04A_국토부원자료'!B2549,"")</f>
        <v>0</v>
      </c>
      <c r="C2548" s="39" t="str">
        <f>IF(B2548="","",IF('04A_국토부원자료'!C2549&lt;&gt;"",'04A_국토부원자료'!C2549,TRIM('04A_국토부원자료'!D2549&amp;IF('04A_국토부원자료'!E2549&lt;&gt;"","-"&amp;'04A_국토부원자료'!E2549,""))))</f>
        <v/>
      </c>
      <c r="D2548" s="39">
        <f>IFERROR('04A_국토부원자료'!F2549,"")</f>
        <v>0</v>
      </c>
      <c r="E2548" s="40" t="str">
        <f>IFERROR(VALUE(SUBSTITUTE('04A_국토부원자료'!G2549,",","")),"")</f>
        <v/>
      </c>
      <c r="F2548" s="41" t="str">
        <f>IFERROR(IF(AND('04A_국토부원자료'!H2549&lt;&gt;"",'04A_국토부원자료'!I2549&lt;&gt;""),DATE(INT(VALUE(SUBSTITUTE('04A_국토부원자료'!H2549,",",""))/100),MOD(VALUE(SUBSTITUTE('04A_국토부원자료'!H2549,",","")),100),VALUE(SUBSTITUTE('04A_국토부원자료'!I2549,",",""))),""),"")</f>
        <v/>
      </c>
      <c r="G2548" s="42" t="str">
        <f>IFERROR(VALUE(SUBSTITUTE('04A_국토부원자료'!J2549,",","")),"")</f>
        <v/>
      </c>
      <c r="H2548" s="43" t="str">
        <f t="shared" si="78"/>
        <v/>
      </c>
      <c r="I2548" s="43" t="str">
        <f t="shared" si="79"/>
        <v/>
      </c>
      <c r="J2548" s="38" t="str">
        <f>IFERROR(VALUE(SUBSTITUTE('04A_국토부원자료'!K2549,",","")),"")</f>
        <v/>
      </c>
      <c r="K2548" s="38" t="str">
        <f>IFERROR(VALUE(SUBSTITUTE('04A_국토부원자료'!N2549,",","")),"")</f>
        <v/>
      </c>
      <c r="L2548" s="39">
        <f>IFERROR('04A_국토부원자료'!O2549,"")</f>
        <v>0</v>
      </c>
      <c r="M2548" s="39">
        <f>IFERROR('04A_국토부원자료'!Q2549,"")</f>
        <v>0</v>
      </c>
      <c r="N2548" s="38">
        <f>IF(B2548="","",IF('02_대상물건입력'!B5="",1,IF(ISNUMBER(SEARCH('02_대상물건입력'!B5,B2548)),1,0)))</f>
        <v>0</v>
      </c>
      <c r="O2548" s="38">
        <f>IF(B2548="","",IF('02_대상물건입력'!B6="",1,IF(ISNUMBER(SEARCH('02_대상물건입력'!B6,B2548)),1,0)))</f>
        <v>0</v>
      </c>
      <c r="P2548" s="38">
        <f>IF(L2548="","",IF('02_대상물건입력'!B15="",0,IF(ISNUMBER(SEARCH('02_대상물건입력'!B15,L2548)),1,0)))</f>
        <v>0</v>
      </c>
      <c r="Q2548" s="38">
        <f>IF(D2548="","",IF('02_대상물건입력'!B8="",0,IF(ISNUMBER(SEARCH('02_대상물건입력'!B8,D2548)),1,0)))</f>
        <v>0</v>
      </c>
      <c r="R2548" s="44" t="str">
        <f>IFERROR(ABS(E2548-'02_대상물건입력'!B11)/'02_대상물건입력'!B11,"")</f>
        <v/>
      </c>
      <c r="S2548" s="38" t="str">
        <f>IFERROR(ABS(J2548-'02_대상물건입력'!B10),"")</f>
        <v/>
      </c>
      <c r="T2548" s="38" t="str">
        <f>IFERROR(ABS('01_설정'!B4-F2548),"")</f>
        <v/>
      </c>
      <c r="U2548" s="38" t="str">
        <f>IFERROR(ABS(K2548-YEAR('02_대상물건입력'!B14)),"")</f>
        <v/>
      </c>
      <c r="V2548" s="38" t="str">
        <f>IF(B2548="","",IF(AND(E2548&gt;0,F2548&gt;0,H2548&gt;0,OR('04A_국토부원자료'!P2549="",'04A_국토부원자료'!P2549="-"),IF('01_설정'!B10=1,N2548=1,TRUE),R2548&lt;='01_설정'!B5,S2548&lt;='01_설정'!B6,T2548&lt;='01_설정'!B7,U2548&lt;='01_설정'!B8),"Y",""))</f>
        <v/>
      </c>
      <c r="W2548" s="40" t="str">
        <f>IF(V2548&lt;&gt;"Y","",MAX(0,(1-R2548/'01_설정'!B5))*'01_설정'!B14+MAX(0,(1-S2548/'01_설정'!B6))*'01_설정'!B15+MAX(0,(1-T2548/'01_설정'!B7))*'01_설정'!B16+MAX(0,(1-U2548/'01_설정'!B8))*'01_설정'!B17+O2548*'01_설정'!B11+Q2548*'01_설정'!B12+P2548*'01_설정'!B13)</f>
        <v/>
      </c>
      <c r="X2548" s="38" t="str">
        <f>IF(W2548="","",1+COUNTIFS($W$4:$W$3003,"&gt;"&amp;W2548)+COUNTIFS($W$4:W2548,W2548)-1)</f>
        <v/>
      </c>
    </row>
    <row r="2549" spans="1:24" ht="16.5">
      <c r="A2549" s="38" t="str">
        <f>IF('04A_국토부원자료'!A2550="","",ROW()-3)</f>
        <v/>
      </c>
      <c r="B2549" s="39">
        <f>IFERROR('04A_국토부원자료'!B2550,"")</f>
        <v>0</v>
      </c>
      <c r="C2549" s="39" t="str">
        <f>IF(B2549="","",IF('04A_국토부원자료'!C2550&lt;&gt;"",'04A_국토부원자료'!C2550,TRIM('04A_국토부원자료'!D2550&amp;IF('04A_국토부원자료'!E2550&lt;&gt;"","-"&amp;'04A_국토부원자료'!E2550,""))))</f>
        <v/>
      </c>
      <c r="D2549" s="39">
        <f>IFERROR('04A_국토부원자료'!F2550,"")</f>
        <v>0</v>
      </c>
      <c r="E2549" s="40" t="str">
        <f>IFERROR(VALUE(SUBSTITUTE('04A_국토부원자료'!G2550,",","")),"")</f>
        <v/>
      </c>
      <c r="F2549" s="41" t="str">
        <f>IFERROR(IF(AND('04A_국토부원자료'!H2550&lt;&gt;"",'04A_국토부원자료'!I2550&lt;&gt;""),DATE(INT(VALUE(SUBSTITUTE('04A_국토부원자료'!H2550,",",""))/100),MOD(VALUE(SUBSTITUTE('04A_국토부원자료'!H2550,",","")),100),VALUE(SUBSTITUTE('04A_국토부원자료'!I2550,",",""))),""),"")</f>
        <v/>
      </c>
      <c r="G2549" s="42" t="str">
        <f>IFERROR(VALUE(SUBSTITUTE('04A_국토부원자료'!J2550,",","")),"")</f>
        <v/>
      </c>
      <c r="H2549" s="43" t="str">
        <f t="shared" si="78"/>
        <v/>
      </c>
      <c r="I2549" s="43" t="str">
        <f t="shared" si="79"/>
        <v/>
      </c>
      <c r="J2549" s="38" t="str">
        <f>IFERROR(VALUE(SUBSTITUTE('04A_국토부원자료'!K2550,",","")),"")</f>
        <v/>
      </c>
      <c r="K2549" s="38" t="str">
        <f>IFERROR(VALUE(SUBSTITUTE('04A_국토부원자료'!N2550,",","")),"")</f>
        <v/>
      </c>
      <c r="L2549" s="39">
        <f>IFERROR('04A_국토부원자료'!O2550,"")</f>
        <v>0</v>
      </c>
      <c r="M2549" s="39">
        <f>IFERROR('04A_국토부원자료'!Q2550,"")</f>
        <v>0</v>
      </c>
      <c r="N2549" s="38">
        <f>IF(B2549="","",IF('02_대상물건입력'!B5="",1,IF(ISNUMBER(SEARCH('02_대상물건입력'!B5,B2549)),1,0)))</f>
        <v>0</v>
      </c>
      <c r="O2549" s="38">
        <f>IF(B2549="","",IF('02_대상물건입력'!B6="",1,IF(ISNUMBER(SEARCH('02_대상물건입력'!B6,B2549)),1,0)))</f>
        <v>0</v>
      </c>
      <c r="P2549" s="38">
        <f>IF(L2549="","",IF('02_대상물건입력'!B15="",0,IF(ISNUMBER(SEARCH('02_대상물건입력'!B15,L2549)),1,0)))</f>
        <v>0</v>
      </c>
      <c r="Q2549" s="38">
        <f>IF(D2549="","",IF('02_대상물건입력'!B8="",0,IF(ISNUMBER(SEARCH('02_대상물건입력'!B8,D2549)),1,0)))</f>
        <v>0</v>
      </c>
      <c r="R2549" s="44" t="str">
        <f>IFERROR(ABS(E2549-'02_대상물건입력'!B11)/'02_대상물건입력'!B11,"")</f>
        <v/>
      </c>
      <c r="S2549" s="38" t="str">
        <f>IFERROR(ABS(J2549-'02_대상물건입력'!B10),"")</f>
        <v/>
      </c>
      <c r="T2549" s="38" t="str">
        <f>IFERROR(ABS('01_설정'!B4-F2549),"")</f>
        <v/>
      </c>
      <c r="U2549" s="38" t="str">
        <f>IFERROR(ABS(K2549-YEAR('02_대상물건입력'!B14)),"")</f>
        <v/>
      </c>
      <c r="V2549" s="38" t="str">
        <f>IF(B2549="","",IF(AND(E2549&gt;0,F2549&gt;0,H2549&gt;0,OR('04A_국토부원자료'!P2550="",'04A_국토부원자료'!P2550="-"),IF('01_설정'!B10=1,N2549=1,TRUE),R2549&lt;='01_설정'!B5,S2549&lt;='01_설정'!B6,T2549&lt;='01_설정'!B7,U2549&lt;='01_설정'!B8),"Y",""))</f>
        <v/>
      </c>
      <c r="W2549" s="40" t="str">
        <f>IF(V2549&lt;&gt;"Y","",MAX(0,(1-R2549/'01_설정'!B5))*'01_설정'!B14+MAX(0,(1-S2549/'01_설정'!B6))*'01_설정'!B15+MAX(0,(1-T2549/'01_설정'!B7))*'01_설정'!B16+MAX(0,(1-U2549/'01_설정'!B8))*'01_설정'!B17+O2549*'01_설정'!B11+Q2549*'01_설정'!B12+P2549*'01_설정'!B13)</f>
        <v/>
      </c>
      <c r="X2549" s="38" t="str">
        <f>IF(W2549="","",1+COUNTIFS($W$4:$W$3003,"&gt;"&amp;W2549)+COUNTIFS($W$4:W2549,W2549)-1)</f>
        <v/>
      </c>
    </row>
    <row r="2550" spans="1:24" ht="16.5">
      <c r="A2550" s="38" t="str">
        <f>IF('04A_국토부원자료'!A2551="","",ROW()-3)</f>
        <v/>
      </c>
      <c r="B2550" s="39">
        <f>IFERROR('04A_국토부원자료'!B2551,"")</f>
        <v>0</v>
      </c>
      <c r="C2550" s="39" t="str">
        <f>IF(B2550="","",IF('04A_국토부원자료'!C2551&lt;&gt;"",'04A_국토부원자료'!C2551,TRIM('04A_국토부원자료'!D2551&amp;IF('04A_국토부원자료'!E2551&lt;&gt;"","-"&amp;'04A_국토부원자료'!E2551,""))))</f>
        <v/>
      </c>
      <c r="D2550" s="39">
        <f>IFERROR('04A_국토부원자료'!F2551,"")</f>
        <v>0</v>
      </c>
      <c r="E2550" s="40" t="str">
        <f>IFERROR(VALUE(SUBSTITUTE('04A_국토부원자료'!G2551,",","")),"")</f>
        <v/>
      </c>
      <c r="F2550" s="41" t="str">
        <f>IFERROR(IF(AND('04A_국토부원자료'!H2551&lt;&gt;"",'04A_국토부원자료'!I2551&lt;&gt;""),DATE(INT(VALUE(SUBSTITUTE('04A_국토부원자료'!H2551,",",""))/100),MOD(VALUE(SUBSTITUTE('04A_국토부원자료'!H2551,",","")),100),VALUE(SUBSTITUTE('04A_국토부원자료'!I2551,",",""))),""),"")</f>
        <v/>
      </c>
      <c r="G2550" s="42" t="str">
        <f>IFERROR(VALUE(SUBSTITUTE('04A_국토부원자료'!J2551,",","")),"")</f>
        <v/>
      </c>
      <c r="H2550" s="43" t="str">
        <f t="shared" si="78"/>
        <v/>
      </c>
      <c r="I2550" s="43" t="str">
        <f t="shared" si="79"/>
        <v/>
      </c>
      <c r="J2550" s="38" t="str">
        <f>IFERROR(VALUE(SUBSTITUTE('04A_국토부원자료'!K2551,",","")),"")</f>
        <v/>
      </c>
      <c r="K2550" s="38" t="str">
        <f>IFERROR(VALUE(SUBSTITUTE('04A_국토부원자료'!N2551,",","")),"")</f>
        <v/>
      </c>
      <c r="L2550" s="39">
        <f>IFERROR('04A_국토부원자료'!O2551,"")</f>
        <v>0</v>
      </c>
      <c r="M2550" s="39">
        <f>IFERROR('04A_국토부원자료'!Q2551,"")</f>
        <v>0</v>
      </c>
      <c r="N2550" s="38">
        <f>IF(B2550="","",IF('02_대상물건입력'!B5="",1,IF(ISNUMBER(SEARCH('02_대상물건입력'!B5,B2550)),1,0)))</f>
        <v>0</v>
      </c>
      <c r="O2550" s="38">
        <f>IF(B2550="","",IF('02_대상물건입력'!B6="",1,IF(ISNUMBER(SEARCH('02_대상물건입력'!B6,B2550)),1,0)))</f>
        <v>0</v>
      </c>
      <c r="P2550" s="38">
        <f>IF(L2550="","",IF('02_대상물건입력'!B15="",0,IF(ISNUMBER(SEARCH('02_대상물건입력'!B15,L2550)),1,0)))</f>
        <v>0</v>
      </c>
      <c r="Q2550" s="38">
        <f>IF(D2550="","",IF('02_대상물건입력'!B8="",0,IF(ISNUMBER(SEARCH('02_대상물건입력'!B8,D2550)),1,0)))</f>
        <v>0</v>
      </c>
      <c r="R2550" s="44" t="str">
        <f>IFERROR(ABS(E2550-'02_대상물건입력'!B11)/'02_대상물건입력'!B11,"")</f>
        <v/>
      </c>
      <c r="S2550" s="38" t="str">
        <f>IFERROR(ABS(J2550-'02_대상물건입력'!B10),"")</f>
        <v/>
      </c>
      <c r="T2550" s="38" t="str">
        <f>IFERROR(ABS('01_설정'!B4-F2550),"")</f>
        <v/>
      </c>
      <c r="U2550" s="38" t="str">
        <f>IFERROR(ABS(K2550-YEAR('02_대상물건입력'!B14)),"")</f>
        <v/>
      </c>
      <c r="V2550" s="38" t="str">
        <f>IF(B2550="","",IF(AND(E2550&gt;0,F2550&gt;0,H2550&gt;0,OR('04A_국토부원자료'!P2551="",'04A_국토부원자료'!P2551="-"),IF('01_설정'!B10=1,N2550=1,TRUE),R2550&lt;='01_설정'!B5,S2550&lt;='01_설정'!B6,T2550&lt;='01_설정'!B7,U2550&lt;='01_설정'!B8),"Y",""))</f>
        <v/>
      </c>
      <c r="W2550" s="40" t="str">
        <f>IF(V2550&lt;&gt;"Y","",MAX(0,(1-R2550/'01_설정'!B5))*'01_설정'!B14+MAX(0,(1-S2550/'01_설정'!B6))*'01_설정'!B15+MAX(0,(1-T2550/'01_설정'!B7))*'01_설정'!B16+MAX(0,(1-U2550/'01_설정'!B8))*'01_설정'!B17+O2550*'01_설정'!B11+Q2550*'01_설정'!B12+P2550*'01_설정'!B13)</f>
        <v/>
      </c>
      <c r="X2550" s="38" t="str">
        <f>IF(W2550="","",1+COUNTIFS($W$4:$W$3003,"&gt;"&amp;W2550)+COUNTIFS($W$4:W2550,W2550)-1)</f>
        <v/>
      </c>
    </row>
    <row r="2551" spans="1:24" ht="16.5">
      <c r="A2551" s="38" t="str">
        <f>IF('04A_국토부원자료'!A2552="","",ROW()-3)</f>
        <v/>
      </c>
      <c r="B2551" s="39">
        <f>IFERROR('04A_국토부원자료'!B2552,"")</f>
        <v>0</v>
      </c>
      <c r="C2551" s="39" t="str">
        <f>IF(B2551="","",IF('04A_국토부원자료'!C2552&lt;&gt;"",'04A_국토부원자료'!C2552,TRIM('04A_국토부원자료'!D2552&amp;IF('04A_국토부원자료'!E2552&lt;&gt;"","-"&amp;'04A_국토부원자료'!E2552,""))))</f>
        <v/>
      </c>
      <c r="D2551" s="39">
        <f>IFERROR('04A_국토부원자료'!F2552,"")</f>
        <v>0</v>
      </c>
      <c r="E2551" s="40" t="str">
        <f>IFERROR(VALUE(SUBSTITUTE('04A_국토부원자료'!G2552,",","")),"")</f>
        <v/>
      </c>
      <c r="F2551" s="41" t="str">
        <f>IFERROR(IF(AND('04A_국토부원자료'!H2552&lt;&gt;"",'04A_국토부원자료'!I2552&lt;&gt;""),DATE(INT(VALUE(SUBSTITUTE('04A_국토부원자료'!H2552,",",""))/100),MOD(VALUE(SUBSTITUTE('04A_국토부원자료'!H2552,",","")),100),VALUE(SUBSTITUTE('04A_국토부원자료'!I2552,",",""))),""),"")</f>
        <v/>
      </c>
      <c r="G2551" s="42" t="str">
        <f>IFERROR(VALUE(SUBSTITUTE('04A_국토부원자료'!J2552,",","")),"")</f>
        <v/>
      </c>
      <c r="H2551" s="43" t="str">
        <f t="shared" si="78"/>
        <v/>
      </c>
      <c r="I2551" s="43" t="str">
        <f t="shared" si="79"/>
        <v/>
      </c>
      <c r="J2551" s="38" t="str">
        <f>IFERROR(VALUE(SUBSTITUTE('04A_국토부원자료'!K2552,",","")),"")</f>
        <v/>
      </c>
      <c r="K2551" s="38" t="str">
        <f>IFERROR(VALUE(SUBSTITUTE('04A_국토부원자료'!N2552,",","")),"")</f>
        <v/>
      </c>
      <c r="L2551" s="39">
        <f>IFERROR('04A_국토부원자료'!O2552,"")</f>
        <v>0</v>
      </c>
      <c r="M2551" s="39">
        <f>IFERROR('04A_국토부원자료'!Q2552,"")</f>
        <v>0</v>
      </c>
      <c r="N2551" s="38">
        <f>IF(B2551="","",IF('02_대상물건입력'!B5="",1,IF(ISNUMBER(SEARCH('02_대상물건입력'!B5,B2551)),1,0)))</f>
        <v>0</v>
      </c>
      <c r="O2551" s="38">
        <f>IF(B2551="","",IF('02_대상물건입력'!B6="",1,IF(ISNUMBER(SEARCH('02_대상물건입력'!B6,B2551)),1,0)))</f>
        <v>0</v>
      </c>
      <c r="P2551" s="38">
        <f>IF(L2551="","",IF('02_대상물건입력'!B15="",0,IF(ISNUMBER(SEARCH('02_대상물건입력'!B15,L2551)),1,0)))</f>
        <v>0</v>
      </c>
      <c r="Q2551" s="38">
        <f>IF(D2551="","",IF('02_대상물건입력'!B8="",0,IF(ISNUMBER(SEARCH('02_대상물건입력'!B8,D2551)),1,0)))</f>
        <v>0</v>
      </c>
      <c r="R2551" s="44" t="str">
        <f>IFERROR(ABS(E2551-'02_대상물건입력'!B11)/'02_대상물건입력'!B11,"")</f>
        <v/>
      </c>
      <c r="S2551" s="38" t="str">
        <f>IFERROR(ABS(J2551-'02_대상물건입력'!B10),"")</f>
        <v/>
      </c>
      <c r="T2551" s="38" t="str">
        <f>IFERROR(ABS('01_설정'!B4-F2551),"")</f>
        <v/>
      </c>
      <c r="U2551" s="38" t="str">
        <f>IFERROR(ABS(K2551-YEAR('02_대상물건입력'!B14)),"")</f>
        <v/>
      </c>
      <c r="V2551" s="38" t="str">
        <f>IF(B2551="","",IF(AND(E2551&gt;0,F2551&gt;0,H2551&gt;0,OR('04A_국토부원자료'!P2552="",'04A_국토부원자료'!P2552="-"),IF('01_설정'!B10=1,N2551=1,TRUE),R2551&lt;='01_설정'!B5,S2551&lt;='01_설정'!B6,T2551&lt;='01_설정'!B7,U2551&lt;='01_설정'!B8),"Y",""))</f>
        <v/>
      </c>
      <c r="W2551" s="40" t="str">
        <f>IF(V2551&lt;&gt;"Y","",MAX(0,(1-R2551/'01_설정'!B5))*'01_설정'!B14+MAX(0,(1-S2551/'01_설정'!B6))*'01_설정'!B15+MAX(0,(1-T2551/'01_설정'!B7))*'01_설정'!B16+MAX(0,(1-U2551/'01_설정'!B8))*'01_설정'!B17+O2551*'01_설정'!B11+Q2551*'01_설정'!B12+P2551*'01_설정'!B13)</f>
        <v/>
      </c>
      <c r="X2551" s="38" t="str">
        <f>IF(W2551="","",1+COUNTIFS($W$4:$W$3003,"&gt;"&amp;W2551)+COUNTIFS($W$4:W2551,W2551)-1)</f>
        <v/>
      </c>
    </row>
    <row r="2552" spans="1:24" ht="16.5">
      <c r="A2552" s="38" t="str">
        <f>IF('04A_국토부원자료'!A2553="","",ROW()-3)</f>
        <v/>
      </c>
      <c r="B2552" s="39">
        <f>IFERROR('04A_국토부원자료'!B2553,"")</f>
        <v>0</v>
      </c>
      <c r="C2552" s="39" t="str">
        <f>IF(B2552="","",IF('04A_국토부원자료'!C2553&lt;&gt;"",'04A_국토부원자료'!C2553,TRIM('04A_국토부원자료'!D2553&amp;IF('04A_국토부원자료'!E2553&lt;&gt;"","-"&amp;'04A_국토부원자료'!E2553,""))))</f>
        <v/>
      </c>
      <c r="D2552" s="39">
        <f>IFERROR('04A_국토부원자료'!F2553,"")</f>
        <v>0</v>
      </c>
      <c r="E2552" s="40" t="str">
        <f>IFERROR(VALUE(SUBSTITUTE('04A_국토부원자료'!G2553,",","")),"")</f>
        <v/>
      </c>
      <c r="F2552" s="41" t="str">
        <f>IFERROR(IF(AND('04A_국토부원자료'!H2553&lt;&gt;"",'04A_국토부원자료'!I2553&lt;&gt;""),DATE(INT(VALUE(SUBSTITUTE('04A_국토부원자료'!H2553,",",""))/100),MOD(VALUE(SUBSTITUTE('04A_국토부원자료'!H2553,",","")),100),VALUE(SUBSTITUTE('04A_국토부원자료'!I2553,",",""))),""),"")</f>
        <v/>
      </c>
      <c r="G2552" s="42" t="str">
        <f>IFERROR(VALUE(SUBSTITUTE('04A_국토부원자료'!J2553,",","")),"")</f>
        <v/>
      </c>
      <c r="H2552" s="43" t="str">
        <f t="shared" si="78"/>
        <v/>
      </c>
      <c r="I2552" s="43" t="str">
        <f t="shared" si="79"/>
        <v/>
      </c>
      <c r="J2552" s="38" t="str">
        <f>IFERROR(VALUE(SUBSTITUTE('04A_국토부원자료'!K2553,",","")),"")</f>
        <v/>
      </c>
      <c r="K2552" s="38" t="str">
        <f>IFERROR(VALUE(SUBSTITUTE('04A_국토부원자료'!N2553,",","")),"")</f>
        <v/>
      </c>
      <c r="L2552" s="39">
        <f>IFERROR('04A_국토부원자료'!O2553,"")</f>
        <v>0</v>
      </c>
      <c r="M2552" s="39">
        <f>IFERROR('04A_국토부원자료'!Q2553,"")</f>
        <v>0</v>
      </c>
      <c r="N2552" s="38">
        <f>IF(B2552="","",IF('02_대상물건입력'!B5="",1,IF(ISNUMBER(SEARCH('02_대상물건입력'!B5,B2552)),1,0)))</f>
        <v>0</v>
      </c>
      <c r="O2552" s="38">
        <f>IF(B2552="","",IF('02_대상물건입력'!B6="",1,IF(ISNUMBER(SEARCH('02_대상물건입력'!B6,B2552)),1,0)))</f>
        <v>0</v>
      </c>
      <c r="P2552" s="38">
        <f>IF(L2552="","",IF('02_대상물건입력'!B15="",0,IF(ISNUMBER(SEARCH('02_대상물건입력'!B15,L2552)),1,0)))</f>
        <v>0</v>
      </c>
      <c r="Q2552" s="38">
        <f>IF(D2552="","",IF('02_대상물건입력'!B8="",0,IF(ISNUMBER(SEARCH('02_대상물건입력'!B8,D2552)),1,0)))</f>
        <v>0</v>
      </c>
      <c r="R2552" s="44" t="str">
        <f>IFERROR(ABS(E2552-'02_대상물건입력'!B11)/'02_대상물건입력'!B11,"")</f>
        <v/>
      </c>
      <c r="S2552" s="38" t="str">
        <f>IFERROR(ABS(J2552-'02_대상물건입력'!B10),"")</f>
        <v/>
      </c>
      <c r="T2552" s="38" t="str">
        <f>IFERROR(ABS('01_설정'!B4-F2552),"")</f>
        <v/>
      </c>
      <c r="U2552" s="38" t="str">
        <f>IFERROR(ABS(K2552-YEAR('02_대상물건입력'!B14)),"")</f>
        <v/>
      </c>
      <c r="V2552" s="38" t="str">
        <f>IF(B2552="","",IF(AND(E2552&gt;0,F2552&gt;0,H2552&gt;0,OR('04A_국토부원자료'!P2553="",'04A_국토부원자료'!P2553="-"),IF('01_설정'!B10=1,N2552=1,TRUE),R2552&lt;='01_설정'!B5,S2552&lt;='01_설정'!B6,T2552&lt;='01_설정'!B7,U2552&lt;='01_설정'!B8),"Y",""))</f>
        <v/>
      </c>
      <c r="W2552" s="40" t="str">
        <f>IF(V2552&lt;&gt;"Y","",MAX(0,(1-R2552/'01_설정'!B5))*'01_설정'!B14+MAX(0,(1-S2552/'01_설정'!B6))*'01_설정'!B15+MAX(0,(1-T2552/'01_설정'!B7))*'01_설정'!B16+MAX(0,(1-U2552/'01_설정'!B8))*'01_설정'!B17+O2552*'01_설정'!B11+Q2552*'01_설정'!B12+P2552*'01_설정'!B13)</f>
        <v/>
      </c>
      <c r="X2552" s="38" t="str">
        <f>IF(W2552="","",1+COUNTIFS($W$4:$W$3003,"&gt;"&amp;W2552)+COUNTIFS($W$4:W2552,W2552)-1)</f>
        <v/>
      </c>
    </row>
    <row r="2553" spans="1:24" ht="16.5">
      <c r="A2553" s="38" t="str">
        <f>IF('04A_국토부원자료'!A2554="","",ROW()-3)</f>
        <v/>
      </c>
      <c r="B2553" s="39">
        <f>IFERROR('04A_국토부원자료'!B2554,"")</f>
        <v>0</v>
      </c>
      <c r="C2553" s="39" t="str">
        <f>IF(B2553="","",IF('04A_국토부원자료'!C2554&lt;&gt;"",'04A_국토부원자료'!C2554,TRIM('04A_국토부원자료'!D2554&amp;IF('04A_국토부원자료'!E2554&lt;&gt;"","-"&amp;'04A_국토부원자료'!E2554,""))))</f>
        <v/>
      </c>
      <c r="D2553" s="39">
        <f>IFERROR('04A_국토부원자료'!F2554,"")</f>
        <v>0</v>
      </c>
      <c r="E2553" s="40" t="str">
        <f>IFERROR(VALUE(SUBSTITUTE('04A_국토부원자료'!G2554,",","")),"")</f>
        <v/>
      </c>
      <c r="F2553" s="41" t="str">
        <f>IFERROR(IF(AND('04A_국토부원자료'!H2554&lt;&gt;"",'04A_국토부원자료'!I2554&lt;&gt;""),DATE(INT(VALUE(SUBSTITUTE('04A_국토부원자료'!H2554,",",""))/100),MOD(VALUE(SUBSTITUTE('04A_국토부원자료'!H2554,",","")),100),VALUE(SUBSTITUTE('04A_국토부원자료'!I2554,",",""))),""),"")</f>
        <v/>
      </c>
      <c r="G2553" s="42" t="str">
        <f>IFERROR(VALUE(SUBSTITUTE('04A_국토부원자료'!J2554,",","")),"")</f>
        <v/>
      </c>
      <c r="H2553" s="43" t="str">
        <f t="shared" si="78"/>
        <v/>
      </c>
      <c r="I2553" s="43" t="str">
        <f t="shared" si="79"/>
        <v/>
      </c>
      <c r="J2553" s="38" t="str">
        <f>IFERROR(VALUE(SUBSTITUTE('04A_국토부원자료'!K2554,",","")),"")</f>
        <v/>
      </c>
      <c r="K2553" s="38" t="str">
        <f>IFERROR(VALUE(SUBSTITUTE('04A_국토부원자료'!N2554,",","")),"")</f>
        <v/>
      </c>
      <c r="L2553" s="39">
        <f>IFERROR('04A_국토부원자료'!O2554,"")</f>
        <v>0</v>
      </c>
      <c r="M2553" s="39">
        <f>IFERROR('04A_국토부원자료'!Q2554,"")</f>
        <v>0</v>
      </c>
      <c r="N2553" s="38">
        <f>IF(B2553="","",IF('02_대상물건입력'!B5="",1,IF(ISNUMBER(SEARCH('02_대상물건입력'!B5,B2553)),1,0)))</f>
        <v>0</v>
      </c>
      <c r="O2553" s="38">
        <f>IF(B2553="","",IF('02_대상물건입력'!B6="",1,IF(ISNUMBER(SEARCH('02_대상물건입력'!B6,B2553)),1,0)))</f>
        <v>0</v>
      </c>
      <c r="P2553" s="38">
        <f>IF(L2553="","",IF('02_대상물건입력'!B15="",0,IF(ISNUMBER(SEARCH('02_대상물건입력'!B15,L2553)),1,0)))</f>
        <v>0</v>
      </c>
      <c r="Q2553" s="38">
        <f>IF(D2553="","",IF('02_대상물건입력'!B8="",0,IF(ISNUMBER(SEARCH('02_대상물건입력'!B8,D2553)),1,0)))</f>
        <v>0</v>
      </c>
      <c r="R2553" s="44" t="str">
        <f>IFERROR(ABS(E2553-'02_대상물건입력'!B11)/'02_대상물건입력'!B11,"")</f>
        <v/>
      </c>
      <c r="S2553" s="38" t="str">
        <f>IFERROR(ABS(J2553-'02_대상물건입력'!B10),"")</f>
        <v/>
      </c>
      <c r="T2553" s="38" t="str">
        <f>IFERROR(ABS('01_설정'!B4-F2553),"")</f>
        <v/>
      </c>
      <c r="U2553" s="38" t="str">
        <f>IFERROR(ABS(K2553-YEAR('02_대상물건입력'!B14)),"")</f>
        <v/>
      </c>
      <c r="V2553" s="38" t="str">
        <f>IF(B2553="","",IF(AND(E2553&gt;0,F2553&gt;0,H2553&gt;0,OR('04A_국토부원자료'!P2554="",'04A_국토부원자료'!P2554="-"),IF('01_설정'!B10=1,N2553=1,TRUE),R2553&lt;='01_설정'!B5,S2553&lt;='01_설정'!B6,T2553&lt;='01_설정'!B7,U2553&lt;='01_설정'!B8),"Y",""))</f>
        <v/>
      </c>
      <c r="W2553" s="40" t="str">
        <f>IF(V2553&lt;&gt;"Y","",MAX(0,(1-R2553/'01_설정'!B5))*'01_설정'!B14+MAX(0,(1-S2553/'01_설정'!B6))*'01_설정'!B15+MAX(0,(1-T2553/'01_설정'!B7))*'01_설정'!B16+MAX(0,(1-U2553/'01_설정'!B8))*'01_설정'!B17+O2553*'01_설정'!B11+Q2553*'01_설정'!B12+P2553*'01_설정'!B13)</f>
        <v/>
      </c>
      <c r="X2553" s="38" t="str">
        <f>IF(W2553="","",1+COUNTIFS($W$4:$W$3003,"&gt;"&amp;W2553)+COUNTIFS($W$4:W2553,W2553)-1)</f>
        <v/>
      </c>
    </row>
    <row r="2554" spans="1:24" ht="16.5">
      <c r="A2554" s="38" t="str">
        <f>IF('04A_국토부원자료'!A2555="","",ROW()-3)</f>
        <v/>
      </c>
      <c r="B2554" s="39">
        <f>IFERROR('04A_국토부원자료'!B2555,"")</f>
        <v>0</v>
      </c>
      <c r="C2554" s="39" t="str">
        <f>IF(B2554="","",IF('04A_국토부원자료'!C2555&lt;&gt;"",'04A_국토부원자료'!C2555,TRIM('04A_국토부원자료'!D2555&amp;IF('04A_국토부원자료'!E2555&lt;&gt;"","-"&amp;'04A_국토부원자료'!E2555,""))))</f>
        <v/>
      </c>
      <c r="D2554" s="39">
        <f>IFERROR('04A_국토부원자료'!F2555,"")</f>
        <v>0</v>
      </c>
      <c r="E2554" s="40" t="str">
        <f>IFERROR(VALUE(SUBSTITUTE('04A_국토부원자료'!G2555,",","")),"")</f>
        <v/>
      </c>
      <c r="F2554" s="41" t="str">
        <f>IFERROR(IF(AND('04A_국토부원자료'!H2555&lt;&gt;"",'04A_국토부원자료'!I2555&lt;&gt;""),DATE(INT(VALUE(SUBSTITUTE('04A_국토부원자료'!H2555,",",""))/100),MOD(VALUE(SUBSTITUTE('04A_국토부원자료'!H2555,",","")),100),VALUE(SUBSTITUTE('04A_국토부원자료'!I2555,",",""))),""),"")</f>
        <v/>
      </c>
      <c r="G2554" s="42" t="str">
        <f>IFERROR(VALUE(SUBSTITUTE('04A_국토부원자료'!J2555,",","")),"")</f>
        <v/>
      </c>
      <c r="H2554" s="43" t="str">
        <f t="shared" si="78"/>
        <v/>
      </c>
      <c r="I2554" s="43" t="str">
        <f t="shared" si="79"/>
        <v/>
      </c>
      <c r="J2554" s="38" t="str">
        <f>IFERROR(VALUE(SUBSTITUTE('04A_국토부원자료'!K2555,",","")),"")</f>
        <v/>
      </c>
      <c r="K2554" s="38" t="str">
        <f>IFERROR(VALUE(SUBSTITUTE('04A_국토부원자료'!N2555,",","")),"")</f>
        <v/>
      </c>
      <c r="L2554" s="39">
        <f>IFERROR('04A_국토부원자료'!O2555,"")</f>
        <v>0</v>
      </c>
      <c r="M2554" s="39">
        <f>IFERROR('04A_국토부원자료'!Q2555,"")</f>
        <v>0</v>
      </c>
      <c r="N2554" s="38">
        <f>IF(B2554="","",IF('02_대상물건입력'!B5="",1,IF(ISNUMBER(SEARCH('02_대상물건입력'!B5,B2554)),1,0)))</f>
        <v>0</v>
      </c>
      <c r="O2554" s="38">
        <f>IF(B2554="","",IF('02_대상물건입력'!B6="",1,IF(ISNUMBER(SEARCH('02_대상물건입력'!B6,B2554)),1,0)))</f>
        <v>0</v>
      </c>
      <c r="P2554" s="38">
        <f>IF(L2554="","",IF('02_대상물건입력'!B15="",0,IF(ISNUMBER(SEARCH('02_대상물건입력'!B15,L2554)),1,0)))</f>
        <v>0</v>
      </c>
      <c r="Q2554" s="38">
        <f>IF(D2554="","",IF('02_대상물건입력'!B8="",0,IF(ISNUMBER(SEARCH('02_대상물건입력'!B8,D2554)),1,0)))</f>
        <v>0</v>
      </c>
      <c r="R2554" s="44" t="str">
        <f>IFERROR(ABS(E2554-'02_대상물건입력'!B11)/'02_대상물건입력'!B11,"")</f>
        <v/>
      </c>
      <c r="S2554" s="38" t="str">
        <f>IFERROR(ABS(J2554-'02_대상물건입력'!B10),"")</f>
        <v/>
      </c>
      <c r="T2554" s="38" t="str">
        <f>IFERROR(ABS('01_설정'!B4-F2554),"")</f>
        <v/>
      </c>
      <c r="U2554" s="38" t="str">
        <f>IFERROR(ABS(K2554-YEAR('02_대상물건입력'!B14)),"")</f>
        <v/>
      </c>
      <c r="V2554" s="38" t="str">
        <f>IF(B2554="","",IF(AND(E2554&gt;0,F2554&gt;0,H2554&gt;0,OR('04A_국토부원자료'!P2555="",'04A_국토부원자료'!P2555="-"),IF('01_설정'!B10=1,N2554=1,TRUE),R2554&lt;='01_설정'!B5,S2554&lt;='01_설정'!B6,T2554&lt;='01_설정'!B7,U2554&lt;='01_설정'!B8),"Y",""))</f>
        <v/>
      </c>
      <c r="W2554" s="40" t="str">
        <f>IF(V2554&lt;&gt;"Y","",MAX(0,(1-R2554/'01_설정'!B5))*'01_설정'!B14+MAX(0,(1-S2554/'01_설정'!B6))*'01_설정'!B15+MAX(0,(1-T2554/'01_설정'!B7))*'01_설정'!B16+MAX(0,(1-U2554/'01_설정'!B8))*'01_설정'!B17+O2554*'01_설정'!B11+Q2554*'01_설정'!B12+P2554*'01_설정'!B13)</f>
        <v/>
      </c>
      <c r="X2554" s="38" t="str">
        <f>IF(W2554="","",1+COUNTIFS($W$4:$W$3003,"&gt;"&amp;W2554)+COUNTIFS($W$4:W2554,W2554)-1)</f>
        <v/>
      </c>
    </row>
    <row r="2555" spans="1:24" ht="16.5">
      <c r="A2555" s="38" t="str">
        <f>IF('04A_국토부원자료'!A2556="","",ROW()-3)</f>
        <v/>
      </c>
      <c r="B2555" s="39">
        <f>IFERROR('04A_국토부원자료'!B2556,"")</f>
        <v>0</v>
      </c>
      <c r="C2555" s="39" t="str">
        <f>IF(B2555="","",IF('04A_국토부원자료'!C2556&lt;&gt;"",'04A_국토부원자료'!C2556,TRIM('04A_국토부원자료'!D2556&amp;IF('04A_국토부원자료'!E2556&lt;&gt;"","-"&amp;'04A_국토부원자료'!E2556,""))))</f>
        <v/>
      </c>
      <c r="D2555" s="39">
        <f>IFERROR('04A_국토부원자료'!F2556,"")</f>
        <v>0</v>
      </c>
      <c r="E2555" s="40" t="str">
        <f>IFERROR(VALUE(SUBSTITUTE('04A_국토부원자료'!G2556,",","")),"")</f>
        <v/>
      </c>
      <c r="F2555" s="41" t="str">
        <f>IFERROR(IF(AND('04A_국토부원자료'!H2556&lt;&gt;"",'04A_국토부원자료'!I2556&lt;&gt;""),DATE(INT(VALUE(SUBSTITUTE('04A_국토부원자료'!H2556,",",""))/100),MOD(VALUE(SUBSTITUTE('04A_국토부원자료'!H2556,",","")),100),VALUE(SUBSTITUTE('04A_국토부원자료'!I2556,",",""))),""),"")</f>
        <v/>
      </c>
      <c r="G2555" s="42" t="str">
        <f>IFERROR(VALUE(SUBSTITUTE('04A_국토부원자료'!J2556,",","")),"")</f>
        <v/>
      </c>
      <c r="H2555" s="43" t="str">
        <f t="shared" si="78"/>
        <v/>
      </c>
      <c r="I2555" s="43" t="str">
        <f t="shared" si="79"/>
        <v/>
      </c>
      <c r="J2555" s="38" t="str">
        <f>IFERROR(VALUE(SUBSTITUTE('04A_국토부원자료'!K2556,",","")),"")</f>
        <v/>
      </c>
      <c r="K2555" s="38" t="str">
        <f>IFERROR(VALUE(SUBSTITUTE('04A_국토부원자료'!N2556,",","")),"")</f>
        <v/>
      </c>
      <c r="L2555" s="39">
        <f>IFERROR('04A_국토부원자료'!O2556,"")</f>
        <v>0</v>
      </c>
      <c r="M2555" s="39">
        <f>IFERROR('04A_국토부원자료'!Q2556,"")</f>
        <v>0</v>
      </c>
      <c r="N2555" s="38">
        <f>IF(B2555="","",IF('02_대상물건입력'!B5="",1,IF(ISNUMBER(SEARCH('02_대상물건입력'!B5,B2555)),1,0)))</f>
        <v>0</v>
      </c>
      <c r="O2555" s="38">
        <f>IF(B2555="","",IF('02_대상물건입력'!B6="",1,IF(ISNUMBER(SEARCH('02_대상물건입력'!B6,B2555)),1,0)))</f>
        <v>0</v>
      </c>
      <c r="P2555" s="38">
        <f>IF(L2555="","",IF('02_대상물건입력'!B15="",0,IF(ISNUMBER(SEARCH('02_대상물건입력'!B15,L2555)),1,0)))</f>
        <v>0</v>
      </c>
      <c r="Q2555" s="38">
        <f>IF(D2555="","",IF('02_대상물건입력'!B8="",0,IF(ISNUMBER(SEARCH('02_대상물건입력'!B8,D2555)),1,0)))</f>
        <v>0</v>
      </c>
      <c r="R2555" s="44" t="str">
        <f>IFERROR(ABS(E2555-'02_대상물건입력'!B11)/'02_대상물건입력'!B11,"")</f>
        <v/>
      </c>
      <c r="S2555" s="38" t="str">
        <f>IFERROR(ABS(J2555-'02_대상물건입력'!B10),"")</f>
        <v/>
      </c>
      <c r="T2555" s="38" t="str">
        <f>IFERROR(ABS('01_설정'!B4-F2555),"")</f>
        <v/>
      </c>
      <c r="U2555" s="38" t="str">
        <f>IFERROR(ABS(K2555-YEAR('02_대상물건입력'!B14)),"")</f>
        <v/>
      </c>
      <c r="V2555" s="38" t="str">
        <f>IF(B2555="","",IF(AND(E2555&gt;0,F2555&gt;0,H2555&gt;0,OR('04A_국토부원자료'!P2556="",'04A_국토부원자료'!P2556="-"),IF('01_설정'!B10=1,N2555=1,TRUE),R2555&lt;='01_설정'!B5,S2555&lt;='01_설정'!B6,T2555&lt;='01_설정'!B7,U2555&lt;='01_설정'!B8),"Y",""))</f>
        <v/>
      </c>
      <c r="W2555" s="40" t="str">
        <f>IF(V2555&lt;&gt;"Y","",MAX(0,(1-R2555/'01_설정'!B5))*'01_설정'!B14+MAX(0,(1-S2555/'01_설정'!B6))*'01_설정'!B15+MAX(0,(1-T2555/'01_설정'!B7))*'01_설정'!B16+MAX(0,(1-U2555/'01_설정'!B8))*'01_설정'!B17+O2555*'01_설정'!B11+Q2555*'01_설정'!B12+P2555*'01_설정'!B13)</f>
        <v/>
      </c>
      <c r="X2555" s="38" t="str">
        <f>IF(W2555="","",1+COUNTIFS($W$4:$W$3003,"&gt;"&amp;W2555)+COUNTIFS($W$4:W2555,W2555)-1)</f>
        <v/>
      </c>
    </row>
    <row r="2556" spans="1:24" ht="16.5">
      <c r="A2556" s="38" t="str">
        <f>IF('04A_국토부원자료'!A2557="","",ROW()-3)</f>
        <v/>
      </c>
      <c r="B2556" s="39">
        <f>IFERROR('04A_국토부원자료'!B2557,"")</f>
        <v>0</v>
      </c>
      <c r="C2556" s="39" t="str">
        <f>IF(B2556="","",IF('04A_국토부원자료'!C2557&lt;&gt;"",'04A_국토부원자료'!C2557,TRIM('04A_국토부원자료'!D2557&amp;IF('04A_국토부원자료'!E2557&lt;&gt;"","-"&amp;'04A_국토부원자료'!E2557,""))))</f>
        <v/>
      </c>
      <c r="D2556" s="39">
        <f>IFERROR('04A_국토부원자료'!F2557,"")</f>
        <v>0</v>
      </c>
      <c r="E2556" s="40" t="str">
        <f>IFERROR(VALUE(SUBSTITUTE('04A_국토부원자료'!G2557,",","")),"")</f>
        <v/>
      </c>
      <c r="F2556" s="41" t="str">
        <f>IFERROR(IF(AND('04A_국토부원자료'!H2557&lt;&gt;"",'04A_국토부원자료'!I2557&lt;&gt;""),DATE(INT(VALUE(SUBSTITUTE('04A_국토부원자료'!H2557,",",""))/100),MOD(VALUE(SUBSTITUTE('04A_국토부원자료'!H2557,",","")),100),VALUE(SUBSTITUTE('04A_국토부원자료'!I2557,",",""))),""),"")</f>
        <v/>
      </c>
      <c r="G2556" s="42" t="str">
        <f>IFERROR(VALUE(SUBSTITUTE('04A_국토부원자료'!J2557,",","")),"")</f>
        <v/>
      </c>
      <c r="H2556" s="43" t="str">
        <f t="shared" si="78"/>
        <v/>
      </c>
      <c r="I2556" s="43" t="str">
        <f t="shared" si="79"/>
        <v/>
      </c>
      <c r="J2556" s="38" t="str">
        <f>IFERROR(VALUE(SUBSTITUTE('04A_국토부원자료'!K2557,",","")),"")</f>
        <v/>
      </c>
      <c r="K2556" s="38" t="str">
        <f>IFERROR(VALUE(SUBSTITUTE('04A_국토부원자료'!N2557,",","")),"")</f>
        <v/>
      </c>
      <c r="L2556" s="39">
        <f>IFERROR('04A_국토부원자료'!O2557,"")</f>
        <v>0</v>
      </c>
      <c r="M2556" s="39">
        <f>IFERROR('04A_국토부원자료'!Q2557,"")</f>
        <v>0</v>
      </c>
      <c r="N2556" s="38">
        <f>IF(B2556="","",IF('02_대상물건입력'!B5="",1,IF(ISNUMBER(SEARCH('02_대상물건입력'!B5,B2556)),1,0)))</f>
        <v>0</v>
      </c>
      <c r="O2556" s="38">
        <f>IF(B2556="","",IF('02_대상물건입력'!B6="",1,IF(ISNUMBER(SEARCH('02_대상물건입력'!B6,B2556)),1,0)))</f>
        <v>0</v>
      </c>
      <c r="P2556" s="38">
        <f>IF(L2556="","",IF('02_대상물건입력'!B15="",0,IF(ISNUMBER(SEARCH('02_대상물건입력'!B15,L2556)),1,0)))</f>
        <v>0</v>
      </c>
      <c r="Q2556" s="38">
        <f>IF(D2556="","",IF('02_대상물건입력'!B8="",0,IF(ISNUMBER(SEARCH('02_대상물건입력'!B8,D2556)),1,0)))</f>
        <v>0</v>
      </c>
      <c r="R2556" s="44" t="str">
        <f>IFERROR(ABS(E2556-'02_대상물건입력'!B11)/'02_대상물건입력'!B11,"")</f>
        <v/>
      </c>
      <c r="S2556" s="38" t="str">
        <f>IFERROR(ABS(J2556-'02_대상물건입력'!B10),"")</f>
        <v/>
      </c>
      <c r="T2556" s="38" t="str">
        <f>IFERROR(ABS('01_설정'!B4-F2556),"")</f>
        <v/>
      </c>
      <c r="U2556" s="38" t="str">
        <f>IFERROR(ABS(K2556-YEAR('02_대상물건입력'!B14)),"")</f>
        <v/>
      </c>
      <c r="V2556" s="38" t="str">
        <f>IF(B2556="","",IF(AND(E2556&gt;0,F2556&gt;0,H2556&gt;0,OR('04A_국토부원자료'!P2557="",'04A_국토부원자료'!P2557="-"),IF('01_설정'!B10=1,N2556=1,TRUE),R2556&lt;='01_설정'!B5,S2556&lt;='01_설정'!B6,T2556&lt;='01_설정'!B7,U2556&lt;='01_설정'!B8),"Y",""))</f>
        <v/>
      </c>
      <c r="W2556" s="40" t="str">
        <f>IF(V2556&lt;&gt;"Y","",MAX(0,(1-R2556/'01_설정'!B5))*'01_설정'!B14+MAX(0,(1-S2556/'01_설정'!B6))*'01_설정'!B15+MAX(0,(1-T2556/'01_설정'!B7))*'01_설정'!B16+MAX(0,(1-U2556/'01_설정'!B8))*'01_설정'!B17+O2556*'01_설정'!B11+Q2556*'01_설정'!B12+P2556*'01_설정'!B13)</f>
        <v/>
      </c>
      <c r="X2556" s="38" t="str">
        <f>IF(W2556="","",1+COUNTIFS($W$4:$W$3003,"&gt;"&amp;W2556)+COUNTIFS($W$4:W2556,W2556)-1)</f>
        <v/>
      </c>
    </row>
    <row r="2557" spans="1:24" ht="16.5">
      <c r="A2557" s="38" t="str">
        <f>IF('04A_국토부원자료'!A2558="","",ROW()-3)</f>
        <v/>
      </c>
      <c r="B2557" s="39">
        <f>IFERROR('04A_국토부원자료'!B2558,"")</f>
        <v>0</v>
      </c>
      <c r="C2557" s="39" t="str">
        <f>IF(B2557="","",IF('04A_국토부원자료'!C2558&lt;&gt;"",'04A_국토부원자료'!C2558,TRIM('04A_국토부원자료'!D2558&amp;IF('04A_국토부원자료'!E2558&lt;&gt;"","-"&amp;'04A_국토부원자료'!E2558,""))))</f>
        <v/>
      </c>
      <c r="D2557" s="39">
        <f>IFERROR('04A_국토부원자료'!F2558,"")</f>
        <v>0</v>
      </c>
      <c r="E2557" s="40" t="str">
        <f>IFERROR(VALUE(SUBSTITUTE('04A_국토부원자료'!G2558,",","")),"")</f>
        <v/>
      </c>
      <c r="F2557" s="41" t="str">
        <f>IFERROR(IF(AND('04A_국토부원자료'!H2558&lt;&gt;"",'04A_국토부원자료'!I2558&lt;&gt;""),DATE(INT(VALUE(SUBSTITUTE('04A_국토부원자료'!H2558,",",""))/100),MOD(VALUE(SUBSTITUTE('04A_국토부원자료'!H2558,",","")),100),VALUE(SUBSTITUTE('04A_국토부원자료'!I2558,",",""))),""),"")</f>
        <v/>
      </c>
      <c r="G2557" s="42" t="str">
        <f>IFERROR(VALUE(SUBSTITUTE('04A_국토부원자료'!J2558,",","")),"")</f>
        <v/>
      </c>
      <c r="H2557" s="43" t="str">
        <f t="shared" si="78"/>
        <v/>
      </c>
      <c r="I2557" s="43" t="str">
        <f t="shared" si="79"/>
        <v/>
      </c>
      <c r="J2557" s="38" t="str">
        <f>IFERROR(VALUE(SUBSTITUTE('04A_국토부원자료'!K2558,",","")),"")</f>
        <v/>
      </c>
      <c r="K2557" s="38" t="str">
        <f>IFERROR(VALUE(SUBSTITUTE('04A_국토부원자료'!N2558,",","")),"")</f>
        <v/>
      </c>
      <c r="L2557" s="39">
        <f>IFERROR('04A_국토부원자료'!O2558,"")</f>
        <v>0</v>
      </c>
      <c r="M2557" s="39">
        <f>IFERROR('04A_국토부원자료'!Q2558,"")</f>
        <v>0</v>
      </c>
      <c r="N2557" s="38">
        <f>IF(B2557="","",IF('02_대상물건입력'!B5="",1,IF(ISNUMBER(SEARCH('02_대상물건입력'!B5,B2557)),1,0)))</f>
        <v>0</v>
      </c>
      <c r="O2557" s="38">
        <f>IF(B2557="","",IF('02_대상물건입력'!B6="",1,IF(ISNUMBER(SEARCH('02_대상물건입력'!B6,B2557)),1,0)))</f>
        <v>0</v>
      </c>
      <c r="P2557" s="38">
        <f>IF(L2557="","",IF('02_대상물건입력'!B15="",0,IF(ISNUMBER(SEARCH('02_대상물건입력'!B15,L2557)),1,0)))</f>
        <v>0</v>
      </c>
      <c r="Q2557" s="38">
        <f>IF(D2557="","",IF('02_대상물건입력'!B8="",0,IF(ISNUMBER(SEARCH('02_대상물건입력'!B8,D2557)),1,0)))</f>
        <v>0</v>
      </c>
      <c r="R2557" s="44" t="str">
        <f>IFERROR(ABS(E2557-'02_대상물건입력'!B11)/'02_대상물건입력'!B11,"")</f>
        <v/>
      </c>
      <c r="S2557" s="38" t="str">
        <f>IFERROR(ABS(J2557-'02_대상물건입력'!B10),"")</f>
        <v/>
      </c>
      <c r="T2557" s="38" t="str">
        <f>IFERROR(ABS('01_설정'!B4-F2557),"")</f>
        <v/>
      </c>
      <c r="U2557" s="38" t="str">
        <f>IFERROR(ABS(K2557-YEAR('02_대상물건입력'!B14)),"")</f>
        <v/>
      </c>
      <c r="V2557" s="38" t="str">
        <f>IF(B2557="","",IF(AND(E2557&gt;0,F2557&gt;0,H2557&gt;0,OR('04A_국토부원자료'!P2558="",'04A_국토부원자료'!P2558="-"),IF('01_설정'!B10=1,N2557=1,TRUE),R2557&lt;='01_설정'!B5,S2557&lt;='01_설정'!B6,T2557&lt;='01_설정'!B7,U2557&lt;='01_설정'!B8),"Y",""))</f>
        <v/>
      </c>
      <c r="W2557" s="40" t="str">
        <f>IF(V2557&lt;&gt;"Y","",MAX(0,(1-R2557/'01_설정'!B5))*'01_설정'!B14+MAX(0,(1-S2557/'01_설정'!B6))*'01_설정'!B15+MAX(0,(1-T2557/'01_설정'!B7))*'01_설정'!B16+MAX(0,(1-U2557/'01_설정'!B8))*'01_설정'!B17+O2557*'01_설정'!B11+Q2557*'01_설정'!B12+P2557*'01_설정'!B13)</f>
        <v/>
      </c>
      <c r="X2557" s="38" t="str">
        <f>IF(W2557="","",1+COUNTIFS($W$4:$W$3003,"&gt;"&amp;W2557)+COUNTIFS($W$4:W2557,W2557)-1)</f>
        <v/>
      </c>
    </row>
    <row r="2558" spans="1:24" ht="16.5">
      <c r="A2558" s="38" t="str">
        <f>IF('04A_국토부원자료'!A2559="","",ROW()-3)</f>
        <v/>
      </c>
      <c r="B2558" s="39">
        <f>IFERROR('04A_국토부원자료'!B2559,"")</f>
        <v>0</v>
      </c>
      <c r="C2558" s="39" t="str">
        <f>IF(B2558="","",IF('04A_국토부원자료'!C2559&lt;&gt;"",'04A_국토부원자료'!C2559,TRIM('04A_국토부원자료'!D2559&amp;IF('04A_국토부원자료'!E2559&lt;&gt;"","-"&amp;'04A_국토부원자료'!E2559,""))))</f>
        <v/>
      </c>
      <c r="D2558" s="39">
        <f>IFERROR('04A_국토부원자료'!F2559,"")</f>
        <v>0</v>
      </c>
      <c r="E2558" s="40" t="str">
        <f>IFERROR(VALUE(SUBSTITUTE('04A_국토부원자료'!G2559,",","")),"")</f>
        <v/>
      </c>
      <c r="F2558" s="41" t="str">
        <f>IFERROR(IF(AND('04A_국토부원자료'!H2559&lt;&gt;"",'04A_국토부원자료'!I2559&lt;&gt;""),DATE(INT(VALUE(SUBSTITUTE('04A_국토부원자료'!H2559,",",""))/100),MOD(VALUE(SUBSTITUTE('04A_국토부원자료'!H2559,",","")),100),VALUE(SUBSTITUTE('04A_국토부원자료'!I2559,",",""))),""),"")</f>
        <v/>
      </c>
      <c r="G2558" s="42" t="str">
        <f>IFERROR(VALUE(SUBSTITUTE('04A_국토부원자료'!J2559,",","")),"")</f>
        <v/>
      </c>
      <c r="H2558" s="43" t="str">
        <f t="shared" si="78"/>
        <v/>
      </c>
      <c r="I2558" s="43" t="str">
        <f t="shared" si="79"/>
        <v/>
      </c>
      <c r="J2558" s="38" t="str">
        <f>IFERROR(VALUE(SUBSTITUTE('04A_국토부원자료'!K2559,",","")),"")</f>
        <v/>
      </c>
      <c r="K2558" s="38" t="str">
        <f>IFERROR(VALUE(SUBSTITUTE('04A_국토부원자료'!N2559,",","")),"")</f>
        <v/>
      </c>
      <c r="L2558" s="39">
        <f>IFERROR('04A_국토부원자료'!O2559,"")</f>
        <v>0</v>
      </c>
      <c r="M2558" s="39">
        <f>IFERROR('04A_국토부원자료'!Q2559,"")</f>
        <v>0</v>
      </c>
      <c r="N2558" s="38">
        <f>IF(B2558="","",IF('02_대상물건입력'!B5="",1,IF(ISNUMBER(SEARCH('02_대상물건입력'!B5,B2558)),1,0)))</f>
        <v>0</v>
      </c>
      <c r="O2558" s="38">
        <f>IF(B2558="","",IF('02_대상물건입력'!B6="",1,IF(ISNUMBER(SEARCH('02_대상물건입력'!B6,B2558)),1,0)))</f>
        <v>0</v>
      </c>
      <c r="P2558" s="38">
        <f>IF(L2558="","",IF('02_대상물건입력'!B15="",0,IF(ISNUMBER(SEARCH('02_대상물건입력'!B15,L2558)),1,0)))</f>
        <v>0</v>
      </c>
      <c r="Q2558" s="38">
        <f>IF(D2558="","",IF('02_대상물건입력'!B8="",0,IF(ISNUMBER(SEARCH('02_대상물건입력'!B8,D2558)),1,0)))</f>
        <v>0</v>
      </c>
      <c r="R2558" s="44" t="str">
        <f>IFERROR(ABS(E2558-'02_대상물건입력'!B11)/'02_대상물건입력'!B11,"")</f>
        <v/>
      </c>
      <c r="S2558" s="38" t="str">
        <f>IFERROR(ABS(J2558-'02_대상물건입력'!B10),"")</f>
        <v/>
      </c>
      <c r="T2558" s="38" t="str">
        <f>IFERROR(ABS('01_설정'!B4-F2558),"")</f>
        <v/>
      </c>
      <c r="U2558" s="38" t="str">
        <f>IFERROR(ABS(K2558-YEAR('02_대상물건입력'!B14)),"")</f>
        <v/>
      </c>
      <c r="V2558" s="38" t="str">
        <f>IF(B2558="","",IF(AND(E2558&gt;0,F2558&gt;0,H2558&gt;0,OR('04A_국토부원자료'!P2559="",'04A_국토부원자료'!P2559="-"),IF('01_설정'!B10=1,N2558=1,TRUE),R2558&lt;='01_설정'!B5,S2558&lt;='01_설정'!B6,T2558&lt;='01_설정'!B7,U2558&lt;='01_설정'!B8),"Y",""))</f>
        <v/>
      </c>
      <c r="W2558" s="40" t="str">
        <f>IF(V2558&lt;&gt;"Y","",MAX(0,(1-R2558/'01_설정'!B5))*'01_설정'!B14+MAX(0,(1-S2558/'01_설정'!B6))*'01_설정'!B15+MAX(0,(1-T2558/'01_설정'!B7))*'01_설정'!B16+MAX(0,(1-U2558/'01_설정'!B8))*'01_설정'!B17+O2558*'01_설정'!B11+Q2558*'01_설정'!B12+P2558*'01_설정'!B13)</f>
        <v/>
      </c>
      <c r="X2558" s="38" t="str">
        <f>IF(W2558="","",1+COUNTIFS($W$4:$W$3003,"&gt;"&amp;W2558)+COUNTIFS($W$4:W2558,W2558)-1)</f>
        <v/>
      </c>
    </row>
    <row r="2559" spans="1:24" ht="16.5">
      <c r="A2559" s="38" t="str">
        <f>IF('04A_국토부원자료'!A2560="","",ROW()-3)</f>
        <v/>
      </c>
      <c r="B2559" s="39">
        <f>IFERROR('04A_국토부원자료'!B2560,"")</f>
        <v>0</v>
      </c>
      <c r="C2559" s="39" t="str">
        <f>IF(B2559="","",IF('04A_국토부원자료'!C2560&lt;&gt;"",'04A_국토부원자료'!C2560,TRIM('04A_국토부원자료'!D2560&amp;IF('04A_국토부원자료'!E2560&lt;&gt;"","-"&amp;'04A_국토부원자료'!E2560,""))))</f>
        <v/>
      </c>
      <c r="D2559" s="39">
        <f>IFERROR('04A_국토부원자료'!F2560,"")</f>
        <v>0</v>
      </c>
      <c r="E2559" s="40" t="str">
        <f>IFERROR(VALUE(SUBSTITUTE('04A_국토부원자료'!G2560,",","")),"")</f>
        <v/>
      </c>
      <c r="F2559" s="41" t="str">
        <f>IFERROR(IF(AND('04A_국토부원자료'!H2560&lt;&gt;"",'04A_국토부원자료'!I2560&lt;&gt;""),DATE(INT(VALUE(SUBSTITUTE('04A_국토부원자료'!H2560,",",""))/100),MOD(VALUE(SUBSTITUTE('04A_국토부원자료'!H2560,",","")),100),VALUE(SUBSTITUTE('04A_국토부원자료'!I2560,",",""))),""),"")</f>
        <v/>
      </c>
      <c r="G2559" s="42" t="str">
        <f>IFERROR(VALUE(SUBSTITUTE('04A_국토부원자료'!J2560,",","")),"")</f>
        <v/>
      </c>
      <c r="H2559" s="43" t="str">
        <f t="shared" si="78"/>
        <v/>
      </c>
      <c r="I2559" s="43" t="str">
        <f t="shared" si="79"/>
        <v/>
      </c>
      <c r="J2559" s="38" t="str">
        <f>IFERROR(VALUE(SUBSTITUTE('04A_국토부원자료'!K2560,",","")),"")</f>
        <v/>
      </c>
      <c r="K2559" s="38" t="str">
        <f>IFERROR(VALUE(SUBSTITUTE('04A_국토부원자료'!N2560,",","")),"")</f>
        <v/>
      </c>
      <c r="L2559" s="39">
        <f>IFERROR('04A_국토부원자료'!O2560,"")</f>
        <v>0</v>
      </c>
      <c r="M2559" s="39">
        <f>IFERROR('04A_국토부원자료'!Q2560,"")</f>
        <v>0</v>
      </c>
      <c r="N2559" s="38">
        <f>IF(B2559="","",IF('02_대상물건입력'!B5="",1,IF(ISNUMBER(SEARCH('02_대상물건입력'!B5,B2559)),1,0)))</f>
        <v>0</v>
      </c>
      <c r="O2559" s="38">
        <f>IF(B2559="","",IF('02_대상물건입력'!B6="",1,IF(ISNUMBER(SEARCH('02_대상물건입력'!B6,B2559)),1,0)))</f>
        <v>0</v>
      </c>
      <c r="P2559" s="38">
        <f>IF(L2559="","",IF('02_대상물건입력'!B15="",0,IF(ISNUMBER(SEARCH('02_대상물건입력'!B15,L2559)),1,0)))</f>
        <v>0</v>
      </c>
      <c r="Q2559" s="38">
        <f>IF(D2559="","",IF('02_대상물건입력'!B8="",0,IF(ISNUMBER(SEARCH('02_대상물건입력'!B8,D2559)),1,0)))</f>
        <v>0</v>
      </c>
      <c r="R2559" s="44" t="str">
        <f>IFERROR(ABS(E2559-'02_대상물건입력'!B11)/'02_대상물건입력'!B11,"")</f>
        <v/>
      </c>
      <c r="S2559" s="38" t="str">
        <f>IFERROR(ABS(J2559-'02_대상물건입력'!B10),"")</f>
        <v/>
      </c>
      <c r="T2559" s="38" t="str">
        <f>IFERROR(ABS('01_설정'!B4-F2559),"")</f>
        <v/>
      </c>
      <c r="U2559" s="38" t="str">
        <f>IFERROR(ABS(K2559-YEAR('02_대상물건입력'!B14)),"")</f>
        <v/>
      </c>
      <c r="V2559" s="38" t="str">
        <f>IF(B2559="","",IF(AND(E2559&gt;0,F2559&gt;0,H2559&gt;0,OR('04A_국토부원자료'!P2560="",'04A_국토부원자료'!P2560="-"),IF('01_설정'!B10=1,N2559=1,TRUE),R2559&lt;='01_설정'!B5,S2559&lt;='01_설정'!B6,T2559&lt;='01_설정'!B7,U2559&lt;='01_설정'!B8),"Y",""))</f>
        <v/>
      </c>
      <c r="W2559" s="40" t="str">
        <f>IF(V2559&lt;&gt;"Y","",MAX(0,(1-R2559/'01_설정'!B5))*'01_설정'!B14+MAX(0,(1-S2559/'01_설정'!B6))*'01_설정'!B15+MAX(0,(1-T2559/'01_설정'!B7))*'01_설정'!B16+MAX(0,(1-U2559/'01_설정'!B8))*'01_설정'!B17+O2559*'01_설정'!B11+Q2559*'01_설정'!B12+P2559*'01_설정'!B13)</f>
        <v/>
      </c>
      <c r="X2559" s="38" t="str">
        <f>IF(W2559="","",1+COUNTIFS($W$4:$W$3003,"&gt;"&amp;W2559)+COUNTIFS($W$4:W2559,W2559)-1)</f>
        <v/>
      </c>
    </row>
    <row r="2560" spans="1:24" ht="16.5">
      <c r="A2560" s="38" t="str">
        <f>IF('04A_국토부원자료'!A2561="","",ROW()-3)</f>
        <v/>
      </c>
      <c r="B2560" s="39">
        <f>IFERROR('04A_국토부원자료'!B2561,"")</f>
        <v>0</v>
      </c>
      <c r="C2560" s="39" t="str">
        <f>IF(B2560="","",IF('04A_국토부원자료'!C2561&lt;&gt;"",'04A_국토부원자료'!C2561,TRIM('04A_국토부원자료'!D2561&amp;IF('04A_국토부원자료'!E2561&lt;&gt;"","-"&amp;'04A_국토부원자료'!E2561,""))))</f>
        <v/>
      </c>
      <c r="D2560" s="39">
        <f>IFERROR('04A_국토부원자료'!F2561,"")</f>
        <v>0</v>
      </c>
      <c r="E2560" s="40" t="str">
        <f>IFERROR(VALUE(SUBSTITUTE('04A_국토부원자료'!G2561,",","")),"")</f>
        <v/>
      </c>
      <c r="F2560" s="41" t="str">
        <f>IFERROR(IF(AND('04A_국토부원자료'!H2561&lt;&gt;"",'04A_국토부원자료'!I2561&lt;&gt;""),DATE(INT(VALUE(SUBSTITUTE('04A_국토부원자료'!H2561,",",""))/100),MOD(VALUE(SUBSTITUTE('04A_국토부원자료'!H2561,",","")),100),VALUE(SUBSTITUTE('04A_국토부원자료'!I2561,",",""))),""),"")</f>
        <v/>
      </c>
      <c r="G2560" s="42" t="str">
        <f>IFERROR(VALUE(SUBSTITUTE('04A_국토부원자료'!J2561,",","")),"")</f>
        <v/>
      </c>
      <c r="H2560" s="43" t="str">
        <f t="shared" si="78"/>
        <v/>
      </c>
      <c r="I2560" s="43" t="str">
        <f t="shared" si="79"/>
        <v/>
      </c>
      <c r="J2560" s="38" t="str">
        <f>IFERROR(VALUE(SUBSTITUTE('04A_국토부원자료'!K2561,",","")),"")</f>
        <v/>
      </c>
      <c r="K2560" s="38" t="str">
        <f>IFERROR(VALUE(SUBSTITUTE('04A_국토부원자료'!N2561,",","")),"")</f>
        <v/>
      </c>
      <c r="L2560" s="39">
        <f>IFERROR('04A_국토부원자료'!O2561,"")</f>
        <v>0</v>
      </c>
      <c r="M2560" s="39">
        <f>IFERROR('04A_국토부원자료'!Q2561,"")</f>
        <v>0</v>
      </c>
      <c r="N2560" s="38">
        <f>IF(B2560="","",IF('02_대상물건입력'!B5="",1,IF(ISNUMBER(SEARCH('02_대상물건입력'!B5,B2560)),1,0)))</f>
        <v>0</v>
      </c>
      <c r="O2560" s="38">
        <f>IF(B2560="","",IF('02_대상물건입력'!B6="",1,IF(ISNUMBER(SEARCH('02_대상물건입력'!B6,B2560)),1,0)))</f>
        <v>0</v>
      </c>
      <c r="P2560" s="38">
        <f>IF(L2560="","",IF('02_대상물건입력'!B15="",0,IF(ISNUMBER(SEARCH('02_대상물건입력'!B15,L2560)),1,0)))</f>
        <v>0</v>
      </c>
      <c r="Q2560" s="38">
        <f>IF(D2560="","",IF('02_대상물건입력'!B8="",0,IF(ISNUMBER(SEARCH('02_대상물건입력'!B8,D2560)),1,0)))</f>
        <v>0</v>
      </c>
      <c r="R2560" s="44" t="str">
        <f>IFERROR(ABS(E2560-'02_대상물건입력'!B11)/'02_대상물건입력'!B11,"")</f>
        <v/>
      </c>
      <c r="S2560" s="38" t="str">
        <f>IFERROR(ABS(J2560-'02_대상물건입력'!B10),"")</f>
        <v/>
      </c>
      <c r="T2560" s="38" t="str">
        <f>IFERROR(ABS('01_설정'!B4-F2560),"")</f>
        <v/>
      </c>
      <c r="U2560" s="38" t="str">
        <f>IFERROR(ABS(K2560-YEAR('02_대상물건입력'!B14)),"")</f>
        <v/>
      </c>
      <c r="V2560" s="38" t="str">
        <f>IF(B2560="","",IF(AND(E2560&gt;0,F2560&gt;0,H2560&gt;0,OR('04A_국토부원자료'!P2561="",'04A_국토부원자료'!P2561="-"),IF('01_설정'!B10=1,N2560=1,TRUE),R2560&lt;='01_설정'!B5,S2560&lt;='01_설정'!B6,T2560&lt;='01_설정'!B7,U2560&lt;='01_설정'!B8),"Y",""))</f>
        <v/>
      </c>
      <c r="W2560" s="40" t="str">
        <f>IF(V2560&lt;&gt;"Y","",MAX(0,(1-R2560/'01_설정'!B5))*'01_설정'!B14+MAX(0,(1-S2560/'01_설정'!B6))*'01_설정'!B15+MAX(0,(1-T2560/'01_설정'!B7))*'01_설정'!B16+MAX(0,(1-U2560/'01_설정'!B8))*'01_설정'!B17+O2560*'01_설정'!B11+Q2560*'01_설정'!B12+P2560*'01_설정'!B13)</f>
        <v/>
      </c>
      <c r="X2560" s="38" t="str">
        <f>IF(W2560="","",1+COUNTIFS($W$4:$W$3003,"&gt;"&amp;W2560)+COUNTIFS($W$4:W2560,W2560)-1)</f>
        <v/>
      </c>
    </row>
    <row r="2561" spans="1:24" ht="16.5">
      <c r="A2561" s="38" t="str">
        <f>IF('04A_국토부원자료'!A2562="","",ROW()-3)</f>
        <v/>
      </c>
      <c r="B2561" s="39">
        <f>IFERROR('04A_국토부원자료'!B2562,"")</f>
        <v>0</v>
      </c>
      <c r="C2561" s="39" t="str">
        <f>IF(B2561="","",IF('04A_국토부원자료'!C2562&lt;&gt;"",'04A_국토부원자료'!C2562,TRIM('04A_국토부원자료'!D2562&amp;IF('04A_국토부원자료'!E2562&lt;&gt;"","-"&amp;'04A_국토부원자료'!E2562,""))))</f>
        <v/>
      </c>
      <c r="D2561" s="39">
        <f>IFERROR('04A_국토부원자료'!F2562,"")</f>
        <v>0</v>
      </c>
      <c r="E2561" s="40" t="str">
        <f>IFERROR(VALUE(SUBSTITUTE('04A_국토부원자료'!G2562,",","")),"")</f>
        <v/>
      </c>
      <c r="F2561" s="41" t="str">
        <f>IFERROR(IF(AND('04A_국토부원자료'!H2562&lt;&gt;"",'04A_국토부원자료'!I2562&lt;&gt;""),DATE(INT(VALUE(SUBSTITUTE('04A_국토부원자료'!H2562,",",""))/100),MOD(VALUE(SUBSTITUTE('04A_국토부원자료'!H2562,",","")),100),VALUE(SUBSTITUTE('04A_국토부원자료'!I2562,",",""))),""),"")</f>
        <v/>
      </c>
      <c r="G2561" s="42" t="str">
        <f>IFERROR(VALUE(SUBSTITUTE('04A_국토부원자료'!J2562,",","")),"")</f>
        <v/>
      </c>
      <c r="H2561" s="43" t="str">
        <f t="shared" si="78"/>
        <v/>
      </c>
      <c r="I2561" s="43" t="str">
        <f t="shared" si="79"/>
        <v/>
      </c>
      <c r="J2561" s="38" t="str">
        <f>IFERROR(VALUE(SUBSTITUTE('04A_국토부원자료'!K2562,",","")),"")</f>
        <v/>
      </c>
      <c r="K2561" s="38" t="str">
        <f>IFERROR(VALUE(SUBSTITUTE('04A_국토부원자료'!N2562,",","")),"")</f>
        <v/>
      </c>
      <c r="L2561" s="39">
        <f>IFERROR('04A_국토부원자료'!O2562,"")</f>
        <v>0</v>
      </c>
      <c r="M2561" s="39">
        <f>IFERROR('04A_국토부원자료'!Q2562,"")</f>
        <v>0</v>
      </c>
      <c r="N2561" s="38">
        <f>IF(B2561="","",IF('02_대상물건입력'!B5="",1,IF(ISNUMBER(SEARCH('02_대상물건입력'!B5,B2561)),1,0)))</f>
        <v>0</v>
      </c>
      <c r="O2561" s="38">
        <f>IF(B2561="","",IF('02_대상물건입력'!B6="",1,IF(ISNUMBER(SEARCH('02_대상물건입력'!B6,B2561)),1,0)))</f>
        <v>0</v>
      </c>
      <c r="P2561" s="38">
        <f>IF(L2561="","",IF('02_대상물건입력'!B15="",0,IF(ISNUMBER(SEARCH('02_대상물건입력'!B15,L2561)),1,0)))</f>
        <v>0</v>
      </c>
      <c r="Q2561" s="38">
        <f>IF(D2561="","",IF('02_대상물건입력'!B8="",0,IF(ISNUMBER(SEARCH('02_대상물건입력'!B8,D2561)),1,0)))</f>
        <v>0</v>
      </c>
      <c r="R2561" s="44" t="str">
        <f>IFERROR(ABS(E2561-'02_대상물건입력'!B11)/'02_대상물건입력'!B11,"")</f>
        <v/>
      </c>
      <c r="S2561" s="38" t="str">
        <f>IFERROR(ABS(J2561-'02_대상물건입력'!B10),"")</f>
        <v/>
      </c>
      <c r="T2561" s="38" t="str">
        <f>IFERROR(ABS('01_설정'!B4-F2561),"")</f>
        <v/>
      </c>
      <c r="U2561" s="38" t="str">
        <f>IFERROR(ABS(K2561-YEAR('02_대상물건입력'!B14)),"")</f>
        <v/>
      </c>
      <c r="V2561" s="38" t="str">
        <f>IF(B2561="","",IF(AND(E2561&gt;0,F2561&gt;0,H2561&gt;0,OR('04A_국토부원자료'!P2562="",'04A_국토부원자료'!P2562="-"),IF('01_설정'!B10=1,N2561=1,TRUE),R2561&lt;='01_설정'!B5,S2561&lt;='01_설정'!B6,T2561&lt;='01_설정'!B7,U2561&lt;='01_설정'!B8),"Y",""))</f>
        <v/>
      </c>
      <c r="W2561" s="40" t="str">
        <f>IF(V2561&lt;&gt;"Y","",MAX(0,(1-R2561/'01_설정'!B5))*'01_설정'!B14+MAX(0,(1-S2561/'01_설정'!B6))*'01_설정'!B15+MAX(0,(1-T2561/'01_설정'!B7))*'01_설정'!B16+MAX(0,(1-U2561/'01_설정'!B8))*'01_설정'!B17+O2561*'01_설정'!B11+Q2561*'01_설정'!B12+P2561*'01_설정'!B13)</f>
        <v/>
      </c>
      <c r="X2561" s="38" t="str">
        <f>IF(W2561="","",1+COUNTIFS($W$4:$W$3003,"&gt;"&amp;W2561)+COUNTIFS($W$4:W2561,W2561)-1)</f>
        <v/>
      </c>
    </row>
    <row r="2562" spans="1:24" ht="16.5">
      <c r="A2562" s="38" t="str">
        <f>IF('04A_국토부원자료'!A2563="","",ROW()-3)</f>
        <v/>
      </c>
      <c r="B2562" s="39">
        <f>IFERROR('04A_국토부원자료'!B2563,"")</f>
        <v>0</v>
      </c>
      <c r="C2562" s="39" t="str">
        <f>IF(B2562="","",IF('04A_국토부원자료'!C2563&lt;&gt;"",'04A_국토부원자료'!C2563,TRIM('04A_국토부원자료'!D2563&amp;IF('04A_국토부원자료'!E2563&lt;&gt;"","-"&amp;'04A_국토부원자료'!E2563,""))))</f>
        <v/>
      </c>
      <c r="D2562" s="39">
        <f>IFERROR('04A_국토부원자료'!F2563,"")</f>
        <v>0</v>
      </c>
      <c r="E2562" s="40" t="str">
        <f>IFERROR(VALUE(SUBSTITUTE('04A_국토부원자료'!G2563,",","")),"")</f>
        <v/>
      </c>
      <c r="F2562" s="41" t="str">
        <f>IFERROR(IF(AND('04A_국토부원자료'!H2563&lt;&gt;"",'04A_국토부원자료'!I2563&lt;&gt;""),DATE(INT(VALUE(SUBSTITUTE('04A_국토부원자료'!H2563,",",""))/100),MOD(VALUE(SUBSTITUTE('04A_국토부원자료'!H2563,",","")),100),VALUE(SUBSTITUTE('04A_국토부원자료'!I2563,",",""))),""),"")</f>
        <v/>
      </c>
      <c r="G2562" s="42" t="str">
        <f>IFERROR(VALUE(SUBSTITUTE('04A_국토부원자료'!J2563,",","")),"")</f>
        <v/>
      </c>
      <c r="H2562" s="43" t="str">
        <f t="shared" si="78"/>
        <v/>
      </c>
      <c r="I2562" s="43" t="str">
        <f t="shared" si="79"/>
        <v/>
      </c>
      <c r="J2562" s="38" t="str">
        <f>IFERROR(VALUE(SUBSTITUTE('04A_국토부원자료'!K2563,",","")),"")</f>
        <v/>
      </c>
      <c r="K2562" s="38" t="str">
        <f>IFERROR(VALUE(SUBSTITUTE('04A_국토부원자료'!N2563,",","")),"")</f>
        <v/>
      </c>
      <c r="L2562" s="39">
        <f>IFERROR('04A_국토부원자료'!O2563,"")</f>
        <v>0</v>
      </c>
      <c r="M2562" s="39">
        <f>IFERROR('04A_국토부원자료'!Q2563,"")</f>
        <v>0</v>
      </c>
      <c r="N2562" s="38">
        <f>IF(B2562="","",IF('02_대상물건입력'!B5="",1,IF(ISNUMBER(SEARCH('02_대상물건입력'!B5,B2562)),1,0)))</f>
        <v>0</v>
      </c>
      <c r="O2562" s="38">
        <f>IF(B2562="","",IF('02_대상물건입력'!B6="",1,IF(ISNUMBER(SEARCH('02_대상물건입력'!B6,B2562)),1,0)))</f>
        <v>0</v>
      </c>
      <c r="P2562" s="38">
        <f>IF(L2562="","",IF('02_대상물건입력'!B15="",0,IF(ISNUMBER(SEARCH('02_대상물건입력'!B15,L2562)),1,0)))</f>
        <v>0</v>
      </c>
      <c r="Q2562" s="38">
        <f>IF(D2562="","",IF('02_대상물건입력'!B8="",0,IF(ISNUMBER(SEARCH('02_대상물건입력'!B8,D2562)),1,0)))</f>
        <v>0</v>
      </c>
      <c r="R2562" s="44" t="str">
        <f>IFERROR(ABS(E2562-'02_대상물건입력'!B11)/'02_대상물건입력'!B11,"")</f>
        <v/>
      </c>
      <c r="S2562" s="38" t="str">
        <f>IFERROR(ABS(J2562-'02_대상물건입력'!B10),"")</f>
        <v/>
      </c>
      <c r="T2562" s="38" t="str">
        <f>IFERROR(ABS('01_설정'!B4-F2562),"")</f>
        <v/>
      </c>
      <c r="U2562" s="38" t="str">
        <f>IFERROR(ABS(K2562-YEAR('02_대상물건입력'!B14)),"")</f>
        <v/>
      </c>
      <c r="V2562" s="38" t="str">
        <f>IF(B2562="","",IF(AND(E2562&gt;0,F2562&gt;0,H2562&gt;0,OR('04A_국토부원자료'!P2563="",'04A_국토부원자료'!P2563="-"),IF('01_설정'!B10=1,N2562=1,TRUE),R2562&lt;='01_설정'!B5,S2562&lt;='01_설정'!B6,T2562&lt;='01_설정'!B7,U2562&lt;='01_설정'!B8),"Y",""))</f>
        <v/>
      </c>
      <c r="W2562" s="40" t="str">
        <f>IF(V2562&lt;&gt;"Y","",MAX(0,(1-R2562/'01_설정'!B5))*'01_설정'!B14+MAX(0,(1-S2562/'01_설정'!B6))*'01_설정'!B15+MAX(0,(1-T2562/'01_설정'!B7))*'01_설정'!B16+MAX(0,(1-U2562/'01_설정'!B8))*'01_설정'!B17+O2562*'01_설정'!B11+Q2562*'01_설정'!B12+P2562*'01_설정'!B13)</f>
        <v/>
      </c>
      <c r="X2562" s="38" t="str">
        <f>IF(W2562="","",1+COUNTIFS($W$4:$W$3003,"&gt;"&amp;W2562)+COUNTIFS($W$4:W2562,W2562)-1)</f>
        <v/>
      </c>
    </row>
    <row r="2563" spans="1:24" ht="16.5">
      <c r="A2563" s="38" t="str">
        <f>IF('04A_국토부원자료'!A2564="","",ROW()-3)</f>
        <v/>
      </c>
      <c r="B2563" s="39">
        <f>IFERROR('04A_국토부원자료'!B2564,"")</f>
        <v>0</v>
      </c>
      <c r="C2563" s="39" t="str">
        <f>IF(B2563="","",IF('04A_국토부원자료'!C2564&lt;&gt;"",'04A_국토부원자료'!C2564,TRIM('04A_국토부원자료'!D2564&amp;IF('04A_국토부원자료'!E2564&lt;&gt;"","-"&amp;'04A_국토부원자료'!E2564,""))))</f>
        <v/>
      </c>
      <c r="D2563" s="39">
        <f>IFERROR('04A_국토부원자료'!F2564,"")</f>
        <v>0</v>
      </c>
      <c r="E2563" s="40" t="str">
        <f>IFERROR(VALUE(SUBSTITUTE('04A_국토부원자료'!G2564,",","")),"")</f>
        <v/>
      </c>
      <c r="F2563" s="41" t="str">
        <f>IFERROR(IF(AND('04A_국토부원자료'!H2564&lt;&gt;"",'04A_국토부원자료'!I2564&lt;&gt;""),DATE(INT(VALUE(SUBSTITUTE('04A_국토부원자료'!H2564,",",""))/100),MOD(VALUE(SUBSTITUTE('04A_국토부원자료'!H2564,",","")),100),VALUE(SUBSTITUTE('04A_국토부원자료'!I2564,",",""))),""),"")</f>
        <v/>
      </c>
      <c r="G2563" s="42" t="str">
        <f>IFERROR(VALUE(SUBSTITUTE('04A_국토부원자료'!J2564,",","")),"")</f>
        <v/>
      </c>
      <c r="H2563" s="43" t="str">
        <f t="shared" si="78"/>
        <v/>
      </c>
      <c r="I2563" s="43" t="str">
        <f t="shared" si="79"/>
        <v/>
      </c>
      <c r="J2563" s="38" t="str">
        <f>IFERROR(VALUE(SUBSTITUTE('04A_국토부원자료'!K2564,",","")),"")</f>
        <v/>
      </c>
      <c r="K2563" s="38" t="str">
        <f>IFERROR(VALUE(SUBSTITUTE('04A_국토부원자료'!N2564,",","")),"")</f>
        <v/>
      </c>
      <c r="L2563" s="39">
        <f>IFERROR('04A_국토부원자료'!O2564,"")</f>
        <v>0</v>
      </c>
      <c r="M2563" s="39">
        <f>IFERROR('04A_국토부원자료'!Q2564,"")</f>
        <v>0</v>
      </c>
      <c r="N2563" s="38">
        <f>IF(B2563="","",IF('02_대상물건입력'!B5="",1,IF(ISNUMBER(SEARCH('02_대상물건입력'!B5,B2563)),1,0)))</f>
        <v>0</v>
      </c>
      <c r="O2563" s="38">
        <f>IF(B2563="","",IF('02_대상물건입력'!B6="",1,IF(ISNUMBER(SEARCH('02_대상물건입력'!B6,B2563)),1,0)))</f>
        <v>0</v>
      </c>
      <c r="P2563" s="38">
        <f>IF(L2563="","",IF('02_대상물건입력'!B15="",0,IF(ISNUMBER(SEARCH('02_대상물건입력'!B15,L2563)),1,0)))</f>
        <v>0</v>
      </c>
      <c r="Q2563" s="38">
        <f>IF(D2563="","",IF('02_대상물건입력'!B8="",0,IF(ISNUMBER(SEARCH('02_대상물건입력'!B8,D2563)),1,0)))</f>
        <v>0</v>
      </c>
      <c r="R2563" s="44" t="str">
        <f>IFERROR(ABS(E2563-'02_대상물건입력'!B11)/'02_대상물건입력'!B11,"")</f>
        <v/>
      </c>
      <c r="S2563" s="38" t="str">
        <f>IFERROR(ABS(J2563-'02_대상물건입력'!B10),"")</f>
        <v/>
      </c>
      <c r="T2563" s="38" t="str">
        <f>IFERROR(ABS('01_설정'!B4-F2563),"")</f>
        <v/>
      </c>
      <c r="U2563" s="38" t="str">
        <f>IFERROR(ABS(K2563-YEAR('02_대상물건입력'!B14)),"")</f>
        <v/>
      </c>
      <c r="V2563" s="38" t="str">
        <f>IF(B2563="","",IF(AND(E2563&gt;0,F2563&gt;0,H2563&gt;0,OR('04A_국토부원자료'!P2564="",'04A_국토부원자료'!P2564="-"),IF('01_설정'!B10=1,N2563=1,TRUE),R2563&lt;='01_설정'!B5,S2563&lt;='01_설정'!B6,T2563&lt;='01_설정'!B7,U2563&lt;='01_설정'!B8),"Y",""))</f>
        <v/>
      </c>
      <c r="W2563" s="40" t="str">
        <f>IF(V2563&lt;&gt;"Y","",MAX(0,(1-R2563/'01_설정'!B5))*'01_설정'!B14+MAX(0,(1-S2563/'01_설정'!B6))*'01_설정'!B15+MAX(0,(1-T2563/'01_설정'!B7))*'01_설정'!B16+MAX(0,(1-U2563/'01_설정'!B8))*'01_설정'!B17+O2563*'01_설정'!B11+Q2563*'01_설정'!B12+P2563*'01_설정'!B13)</f>
        <v/>
      </c>
      <c r="X2563" s="38" t="str">
        <f>IF(W2563="","",1+COUNTIFS($W$4:$W$3003,"&gt;"&amp;W2563)+COUNTIFS($W$4:W2563,W2563)-1)</f>
        <v/>
      </c>
    </row>
    <row r="2564" spans="1:24" ht="16.5">
      <c r="A2564" s="38" t="str">
        <f>IF('04A_국토부원자료'!A2565="","",ROW()-3)</f>
        <v/>
      </c>
      <c r="B2564" s="39">
        <f>IFERROR('04A_국토부원자료'!B2565,"")</f>
        <v>0</v>
      </c>
      <c r="C2564" s="39" t="str">
        <f>IF(B2564="","",IF('04A_국토부원자료'!C2565&lt;&gt;"",'04A_국토부원자료'!C2565,TRIM('04A_국토부원자료'!D2565&amp;IF('04A_국토부원자료'!E2565&lt;&gt;"","-"&amp;'04A_국토부원자료'!E2565,""))))</f>
        <v/>
      </c>
      <c r="D2564" s="39">
        <f>IFERROR('04A_국토부원자료'!F2565,"")</f>
        <v>0</v>
      </c>
      <c r="E2564" s="40" t="str">
        <f>IFERROR(VALUE(SUBSTITUTE('04A_국토부원자료'!G2565,",","")),"")</f>
        <v/>
      </c>
      <c r="F2564" s="41" t="str">
        <f>IFERROR(IF(AND('04A_국토부원자료'!H2565&lt;&gt;"",'04A_국토부원자료'!I2565&lt;&gt;""),DATE(INT(VALUE(SUBSTITUTE('04A_국토부원자료'!H2565,",",""))/100),MOD(VALUE(SUBSTITUTE('04A_국토부원자료'!H2565,",","")),100),VALUE(SUBSTITUTE('04A_국토부원자료'!I2565,",",""))),""),"")</f>
        <v/>
      </c>
      <c r="G2564" s="42" t="str">
        <f>IFERROR(VALUE(SUBSTITUTE('04A_국토부원자료'!J2565,",","")),"")</f>
        <v/>
      </c>
      <c r="H2564" s="43" t="str">
        <f t="shared" ref="H2564:H2627" si="80">IF(G2564="","",G2564*10000)</f>
        <v/>
      </c>
      <c r="I2564" s="43" t="str">
        <f t="shared" ref="I2564:I2627" si="81">IFERROR(IF(AND(H2564&gt;0,E2564&gt;0),H2564/E2564,""),"")</f>
        <v/>
      </c>
      <c r="J2564" s="38" t="str">
        <f>IFERROR(VALUE(SUBSTITUTE('04A_국토부원자료'!K2565,",","")),"")</f>
        <v/>
      </c>
      <c r="K2564" s="38" t="str">
        <f>IFERROR(VALUE(SUBSTITUTE('04A_국토부원자료'!N2565,",","")),"")</f>
        <v/>
      </c>
      <c r="L2564" s="39">
        <f>IFERROR('04A_국토부원자료'!O2565,"")</f>
        <v>0</v>
      </c>
      <c r="M2564" s="39">
        <f>IFERROR('04A_국토부원자료'!Q2565,"")</f>
        <v>0</v>
      </c>
      <c r="N2564" s="38">
        <f>IF(B2564="","",IF('02_대상물건입력'!B5="",1,IF(ISNUMBER(SEARCH('02_대상물건입력'!B5,B2564)),1,0)))</f>
        <v>0</v>
      </c>
      <c r="O2564" s="38">
        <f>IF(B2564="","",IF('02_대상물건입력'!B6="",1,IF(ISNUMBER(SEARCH('02_대상물건입력'!B6,B2564)),1,0)))</f>
        <v>0</v>
      </c>
      <c r="P2564" s="38">
        <f>IF(L2564="","",IF('02_대상물건입력'!B15="",0,IF(ISNUMBER(SEARCH('02_대상물건입력'!B15,L2564)),1,0)))</f>
        <v>0</v>
      </c>
      <c r="Q2564" s="38">
        <f>IF(D2564="","",IF('02_대상물건입력'!B8="",0,IF(ISNUMBER(SEARCH('02_대상물건입력'!B8,D2564)),1,0)))</f>
        <v>0</v>
      </c>
      <c r="R2564" s="44" t="str">
        <f>IFERROR(ABS(E2564-'02_대상물건입력'!B11)/'02_대상물건입력'!B11,"")</f>
        <v/>
      </c>
      <c r="S2564" s="38" t="str">
        <f>IFERROR(ABS(J2564-'02_대상물건입력'!B10),"")</f>
        <v/>
      </c>
      <c r="T2564" s="38" t="str">
        <f>IFERROR(ABS('01_설정'!B4-F2564),"")</f>
        <v/>
      </c>
      <c r="U2564" s="38" t="str">
        <f>IFERROR(ABS(K2564-YEAR('02_대상물건입력'!B14)),"")</f>
        <v/>
      </c>
      <c r="V2564" s="38" t="str">
        <f>IF(B2564="","",IF(AND(E2564&gt;0,F2564&gt;0,H2564&gt;0,OR('04A_국토부원자료'!P2565="",'04A_국토부원자료'!P2565="-"),IF('01_설정'!B10=1,N2564=1,TRUE),R2564&lt;='01_설정'!B5,S2564&lt;='01_설정'!B6,T2564&lt;='01_설정'!B7,U2564&lt;='01_설정'!B8),"Y",""))</f>
        <v/>
      </c>
      <c r="W2564" s="40" t="str">
        <f>IF(V2564&lt;&gt;"Y","",MAX(0,(1-R2564/'01_설정'!B5))*'01_설정'!B14+MAX(0,(1-S2564/'01_설정'!B6))*'01_설정'!B15+MAX(0,(1-T2564/'01_설정'!B7))*'01_설정'!B16+MAX(0,(1-U2564/'01_설정'!B8))*'01_설정'!B17+O2564*'01_설정'!B11+Q2564*'01_설정'!B12+P2564*'01_설정'!B13)</f>
        <v/>
      </c>
      <c r="X2564" s="38" t="str">
        <f>IF(W2564="","",1+COUNTIFS($W$4:$W$3003,"&gt;"&amp;W2564)+COUNTIFS($W$4:W2564,W2564)-1)</f>
        <v/>
      </c>
    </row>
    <row r="2565" spans="1:24" ht="16.5">
      <c r="A2565" s="38" t="str">
        <f>IF('04A_국토부원자료'!A2566="","",ROW()-3)</f>
        <v/>
      </c>
      <c r="B2565" s="39">
        <f>IFERROR('04A_국토부원자료'!B2566,"")</f>
        <v>0</v>
      </c>
      <c r="C2565" s="39" t="str">
        <f>IF(B2565="","",IF('04A_국토부원자료'!C2566&lt;&gt;"",'04A_국토부원자료'!C2566,TRIM('04A_국토부원자료'!D2566&amp;IF('04A_국토부원자료'!E2566&lt;&gt;"","-"&amp;'04A_국토부원자료'!E2566,""))))</f>
        <v/>
      </c>
      <c r="D2565" s="39">
        <f>IFERROR('04A_국토부원자료'!F2566,"")</f>
        <v>0</v>
      </c>
      <c r="E2565" s="40" t="str">
        <f>IFERROR(VALUE(SUBSTITUTE('04A_국토부원자료'!G2566,",","")),"")</f>
        <v/>
      </c>
      <c r="F2565" s="41" t="str">
        <f>IFERROR(IF(AND('04A_국토부원자료'!H2566&lt;&gt;"",'04A_국토부원자료'!I2566&lt;&gt;""),DATE(INT(VALUE(SUBSTITUTE('04A_국토부원자료'!H2566,",",""))/100),MOD(VALUE(SUBSTITUTE('04A_국토부원자료'!H2566,",","")),100),VALUE(SUBSTITUTE('04A_국토부원자료'!I2566,",",""))),""),"")</f>
        <v/>
      </c>
      <c r="G2565" s="42" t="str">
        <f>IFERROR(VALUE(SUBSTITUTE('04A_국토부원자료'!J2566,",","")),"")</f>
        <v/>
      </c>
      <c r="H2565" s="43" t="str">
        <f t="shared" si="80"/>
        <v/>
      </c>
      <c r="I2565" s="43" t="str">
        <f t="shared" si="81"/>
        <v/>
      </c>
      <c r="J2565" s="38" t="str">
        <f>IFERROR(VALUE(SUBSTITUTE('04A_국토부원자료'!K2566,",","")),"")</f>
        <v/>
      </c>
      <c r="K2565" s="38" t="str">
        <f>IFERROR(VALUE(SUBSTITUTE('04A_국토부원자료'!N2566,",","")),"")</f>
        <v/>
      </c>
      <c r="L2565" s="39">
        <f>IFERROR('04A_국토부원자료'!O2566,"")</f>
        <v>0</v>
      </c>
      <c r="M2565" s="39">
        <f>IFERROR('04A_국토부원자료'!Q2566,"")</f>
        <v>0</v>
      </c>
      <c r="N2565" s="38">
        <f>IF(B2565="","",IF('02_대상물건입력'!B5="",1,IF(ISNUMBER(SEARCH('02_대상물건입력'!B5,B2565)),1,0)))</f>
        <v>0</v>
      </c>
      <c r="O2565" s="38">
        <f>IF(B2565="","",IF('02_대상물건입력'!B6="",1,IF(ISNUMBER(SEARCH('02_대상물건입력'!B6,B2565)),1,0)))</f>
        <v>0</v>
      </c>
      <c r="P2565" s="38">
        <f>IF(L2565="","",IF('02_대상물건입력'!B15="",0,IF(ISNUMBER(SEARCH('02_대상물건입력'!B15,L2565)),1,0)))</f>
        <v>0</v>
      </c>
      <c r="Q2565" s="38">
        <f>IF(D2565="","",IF('02_대상물건입력'!B8="",0,IF(ISNUMBER(SEARCH('02_대상물건입력'!B8,D2565)),1,0)))</f>
        <v>0</v>
      </c>
      <c r="R2565" s="44" t="str">
        <f>IFERROR(ABS(E2565-'02_대상물건입력'!B11)/'02_대상물건입력'!B11,"")</f>
        <v/>
      </c>
      <c r="S2565" s="38" t="str">
        <f>IFERROR(ABS(J2565-'02_대상물건입력'!B10),"")</f>
        <v/>
      </c>
      <c r="T2565" s="38" t="str">
        <f>IFERROR(ABS('01_설정'!B4-F2565),"")</f>
        <v/>
      </c>
      <c r="U2565" s="38" t="str">
        <f>IFERROR(ABS(K2565-YEAR('02_대상물건입력'!B14)),"")</f>
        <v/>
      </c>
      <c r="V2565" s="38" t="str">
        <f>IF(B2565="","",IF(AND(E2565&gt;0,F2565&gt;0,H2565&gt;0,OR('04A_국토부원자료'!P2566="",'04A_국토부원자료'!P2566="-"),IF('01_설정'!B10=1,N2565=1,TRUE),R2565&lt;='01_설정'!B5,S2565&lt;='01_설정'!B6,T2565&lt;='01_설정'!B7,U2565&lt;='01_설정'!B8),"Y",""))</f>
        <v/>
      </c>
      <c r="W2565" s="40" t="str">
        <f>IF(V2565&lt;&gt;"Y","",MAX(0,(1-R2565/'01_설정'!B5))*'01_설정'!B14+MAX(0,(1-S2565/'01_설정'!B6))*'01_설정'!B15+MAX(0,(1-T2565/'01_설정'!B7))*'01_설정'!B16+MAX(0,(1-U2565/'01_설정'!B8))*'01_설정'!B17+O2565*'01_설정'!B11+Q2565*'01_설정'!B12+P2565*'01_설정'!B13)</f>
        <v/>
      </c>
      <c r="X2565" s="38" t="str">
        <f>IF(W2565="","",1+COUNTIFS($W$4:$W$3003,"&gt;"&amp;W2565)+COUNTIFS($W$4:W2565,W2565)-1)</f>
        <v/>
      </c>
    </row>
    <row r="2566" spans="1:24" ht="16.5">
      <c r="A2566" s="38" t="str">
        <f>IF('04A_국토부원자료'!A2567="","",ROW()-3)</f>
        <v/>
      </c>
      <c r="B2566" s="39">
        <f>IFERROR('04A_국토부원자료'!B2567,"")</f>
        <v>0</v>
      </c>
      <c r="C2566" s="39" t="str">
        <f>IF(B2566="","",IF('04A_국토부원자료'!C2567&lt;&gt;"",'04A_국토부원자료'!C2567,TRIM('04A_국토부원자료'!D2567&amp;IF('04A_국토부원자료'!E2567&lt;&gt;"","-"&amp;'04A_국토부원자료'!E2567,""))))</f>
        <v/>
      </c>
      <c r="D2566" s="39">
        <f>IFERROR('04A_국토부원자료'!F2567,"")</f>
        <v>0</v>
      </c>
      <c r="E2566" s="40" t="str">
        <f>IFERROR(VALUE(SUBSTITUTE('04A_국토부원자료'!G2567,",","")),"")</f>
        <v/>
      </c>
      <c r="F2566" s="41" t="str">
        <f>IFERROR(IF(AND('04A_국토부원자료'!H2567&lt;&gt;"",'04A_국토부원자료'!I2567&lt;&gt;""),DATE(INT(VALUE(SUBSTITUTE('04A_국토부원자료'!H2567,",",""))/100),MOD(VALUE(SUBSTITUTE('04A_국토부원자료'!H2567,",","")),100),VALUE(SUBSTITUTE('04A_국토부원자료'!I2567,",",""))),""),"")</f>
        <v/>
      </c>
      <c r="G2566" s="42" t="str">
        <f>IFERROR(VALUE(SUBSTITUTE('04A_국토부원자료'!J2567,",","")),"")</f>
        <v/>
      </c>
      <c r="H2566" s="43" t="str">
        <f t="shared" si="80"/>
        <v/>
      </c>
      <c r="I2566" s="43" t="str">
        <f t="shared" si="81"/>
        <v/>
      </c>
      <c r="J2566" s="38" t="str">
        <f>IFERROR(VALUE(SUBSTITUTE('04A_국토부원자료'!K2567,",","")),"")</f>
        <v/>
      </c>
      <c r="K2566" s="38" t="str">
        <f>IFERROR(VALUE(SUBSTITUTE('04A_국토부원자료'!N2567,",","")),"")</f>
        <v/>
      </c>
      <c r="L2566" s="39">
        <f>IFERROR('04A_국토부원자료'!O2567,"")</f>
        <v>0</v>
      </c>
      <c r="M2566" s="39">
        <f>IFERROR('04A_국토부원자료'!Q2567,"")</f>
        <v>0</v>
      </c>
      <c r="N2566" s="38">
        <f>IF(B2566="","",IF('02_대상물건입력'!B5="",1,IF(ISNUMBER(SEARCH('02_대상물건입력'!B5,B2566)),1,0)))</f>
        <v>0</v>
      </c>
      <c r="O2566" s="38">
        <f>IF(B2566="","",IF('02_대상물건입력'!B6="",1,IF(ISNUMBER(SEARCH('02_대상물건입력'!B6,B2566)),1,0)))</f>
        <v>0</v>
      </c>
      <c r="P2566" s="38">
        <f>IF(L2566="","",IF('02_대상물건입력'!B15="",0,IF(ISNUMBER(SEARCH('02_대상물건입력'!B15,L2566)),1,0)))</f>
        <v>0</v>
      </c>
      <c r="Q2566" s="38">
        <f>IF(D2566="","",IF('02_대상물건입력'!B8="",0,IF(ISNUMBER(SEARCH('02_대상물건입력'!B8,D2566)),1,0)))</f>
        <v>0</v>
      </c>
      <c r="R2566" s="44" t="str">
        <f>IFERROR(ABS(E2566-'02_대상물건입력'!B11)/'02_대상물건입력'!B11,"")</f>
        <v/>
      </c>
      <c r="S2566" s="38" t="str">
        <f>IFERROR(ABS(J2566-'02_대상물건입력'!B10),"")</f>
        <v/>
      </c>
      <c r="T2566" s="38" t="str">
        <f>IFERROR(ABS('01_설정'!B4-F2566),"")</f>
        <v/>
      </c>
      <c r="U2566" s="38" t="str">
        <f>IFERROR(ABS(K2566-YEAR('02_대상물건입력'!B14)),"")</f>
        <v/>
      </c>
      <c r="V2566" s="38" t="str">
        <f>IF(B2566="","",IF(AND(E2566&gt;0,F2566&gt;0,H2566&gt;0,OR('04A_국토부원자료'!P2567="",'04A_국토부원자료'!P2567="-"),IF('01_설정'!B10=1,N2566=1,TRUE),R2566&lt;='01_설정'!B5,S2566&lt;='01_설정'!B6,T2566&lt;='01_설정'!B7,U2566&lt;='01_설정'!B8),"Y",""))</f>
        <v/>
      </c>
      <c r="W2566" s="40" t="str">
        <f>IF(V2566&lt;&gt;"Y","",MAX(0,(1-R2566/'01_설정'!B5))*'01_설정'!B14+MAX(0,(1-S2566/'01_설정'!B6))*'01_설정'!B15+MAX(0,(1-T2566/'01_설정'!B7))*'01_설정'!B16+MAX(0,(1-U2566/'01_설정'!B8))*'01_설정'!B17+O2566*'01_설정'!B11+Q2566*'01_설정'!B12+P2566*'01_설정'!B13)</f>
        <v/>
      </c>
      <c r="X2566" s="38" t="str">
        <f>IF(W2566="","",1+COUNTIFS($W$4:$W$3003,"&gt;"&amp;W2566)+COUNTIFS($W$4:W2566,W2566)-1)</f>
        <v/>
      </c>
    </row>
    <row r="2567" spans="1:24" ht="16.5">
      <c r="A2567" s="38" t="str">
        <f>IF('04A_국토부원자료'!A2568="","",ROW()-3)</f>
        <v/>
      </c>
      <c r="B2567" s="39">
        <f>IFERROR('04A_국토부원자료'!B2568,"")</f>
        <v>0</v>
      </c>
      <c r="C2567" s="39" t="str">
        <f>IF(B2567="","",IF('04A_국토부원자료'!C2568&lt;&gt;"",'04A_국토부원자료'!C2568,TRIM('04A_국토부원자료'!D2568&amp;IF('04A_국토부원자료'!E2568&lt;&gt;"","-"&amp;'04A_국토부원자료'!E2568,""))))</f>
        <v/>
      </c>
      <c r="D2567" s="39">
        <f>IFERROR('04A_국토부원자료'!F2568,"")</f>
        <v>0</v>
      </c>
      <c r="E2567" s="40" t="str">
        <f>IFERROR(VALUE(SUBSTITUTE('04A_국토부원자료'!G2568,",","")),"")</f>
        <v/>
      </c>
      <c r="F2567" s="41" t="str">
        <f>IFERROR(IF(AND('04A_국토부원자료'!H2568&lt;&gt;"",'04A_국토부원자료'!I2568&lt;&gt;""),DATE(INT(VALUE(SUBSTITUTE('04A_국토부원자료'!H2568,",",""))/100),MOD(VALUE(SUBSTITUTE('04A_국토부원자료'!H2568,",","")),100),VALUE(SUBSTITUTE('04A_국토부원자료'!I2568,",",""))),""),"")</f>
        <v/>
      </c>
      <c r="G2567" s="42" t="str">
        <f>IFERROR(VALUE(SUBSTITUTE('04A_국토부원자료'!J2568,",","")),"")</f>
        <v/>
      </c>
      <c r="H2567" s="43" t="str">
        <f t="shared" si="80"/>
        <v/>
      </c>
      <c r="I2567" s="43" t="str">
        <f t="shared" si="81"/>
        <v/>
      </c>
      <c r="J2567" s="38" t="str">
        <f>IFERROR(VALUE(SUBSTITUTE('04A_국토부원자료'!K2568,",","")),"")</f>
        <v/>
      </c>
      <c r="K2567" s="38" t="str">
        <f>IFERROR(VALUE(SUBSTITUTE('04A_국토부원자료'!N2568,",","")),"")</f>
        <v/>
      </c>
      <c r="L2567" s="39">
        <f>IFERROR('04A_국토부원자료'!O2568,"")</f>
        <v>0</v>
      </c>
      <c r="M2567" s="39">
        <f>IFERROR('04A_국토부원자료'!Q2568,"")</f>
        <v>0</v>
      </c>
      <c r="N2567" s="38">
        <f>IF(B2567="","",IF('02_대상물건입력'!B5="",1,IF(ISNUMBER(SEARCH('02_대상물건입력'!B5,B2567)),1,0)))</f>
        <v>0</v>
      </c>
      <c r="O2567" s="38">
        <f>IF(B2567="","",IF('02_대상물건입력'!B6="",1,IF(ISNUMBER(SEARCH('02_대상물건입력'!B6,B2567)),1,0)))</f>
        <v>0</v>
      </c>
      <c r="P2567" s="38">
        <f>IF(L2567="","",IF('02_대상물건입력'!B15="",0,IF(ISNUMBER(SEARCH('02_대상물건입력'!B15,L2567)),1,0)))</f>
        <v>0</v>
      </c>
      <c r="Q2567" s="38">
        <f>IF(D2567="","",IF('02_대상물건입력'!B8="",0,IF(ISNUMBER(SEARCH('02_대상물건입력'!B8,D2567)),1,0)))</f>
        <v>0</v>
      </c>
      <c r="R2567" s="44" t="str">
        <f>IFERROR(ABS(E2567-'02_대상물건입력'!B11)/'02_대상물건입력'!B11,"")</f>
        <v/>
      </c>
      <c r="S2567" s="38" t="str">
        <f>IFERROR(ABS(J2567-'02_대상물건입력'!B10),"")</f>
        <v/>
      </c>
      <c r="T2567" s="38" t="str">
        <f>IFERROR(ABS('01_설정'!B4-F2567),"")</f>
        <v/>
      </c>
      <c r="U2567" s="38" t="str">
        <f>IFERROR(ABS(K2567-YEAR('02_대상물건입력'!B14)),"")</f>
        <v/>
      </c>
      <c r="V2567" s="38" t="str">
        <f>IF(B2567="","",IF(AND(E2567&gt;0,F2567&gt;0,H2567&gt;0,OR('04A_국토부원자료'!P2568="",'04A_국토부원자료'!P2568="-"),IF('01_설정'!B10=1,N2567=1,TRUE),R2567&lt;='01_설정'!B5,S2567&lt;='01_설정'!B6,T2567&lt;='01_설정'!B7,U2567&lt;='01_설정'!B8),"Y",""))</f>
        <v/>
      </c>
      <c r="W2567" s="40" t="str">
        <f>IF(V2567&lt;&gt;"Y","",MAX(0,(1-R2567/'01_설정'!B5))*'01_설정'!B14+MAX(0,(1-S2567/'01_설정'!B6))*'01_설정'!B15+MAX(0,(1-T2567/'01_설정'!B7))*'01_설정'!B16+MAX(0,(1-U2567/'01_설정'!B8))*'01_설정'!B17+O2567*'01_설정'!B11+Q2567*'01_설정'!B12+P2567*'01_설정'!B13)</f>
        <v/>
      </c>
      <c r="X2567" s="38" t="str">
        <f>IF(W2567="","",1+COUNTIFS($W$4:$W$3003,"&gt;"&amp;W2567)+COUNTIFS($W$4:W2567,W2567)-1)</f>
        <v/>
      </c>
    </row>
    <row r="2568" spans="1:24" ht="16.5">
      <c r="A2568" s="38" t="str">
        <f>IF('04A_국토부원자료'!A2569="","",ROW()-3)</f>
        <v/>
      </c>
      <c r="B2568" s="39">
        <f>IFERROR('04A_국토부원자료'!B2569,"")</f>
        <v>0</v>
      </c>
      <c r="C2568" s="39" t="str">
        <f>IF(B2568="","",IF('04A_국토부원자료'!C2569&lt;&gt;"",'04A_국토부원자료'!C2569,TRIM('04A_국토부원자료'!D2569&amp;IF('04A_국토부원자료'!E2569&lt;&gt;"","-"&amp;'04A_국토부원자료'!E2569,""))))</f>
        <v/>
      </c>
      <c r="D2568" s="39">
        <f>IFERROR('04A_국토부원자료'!F2569,"")</f>
        <v>0</v>
      </c>
      <c r="E2568" s="40" t="str">
        <f>IFERROR(VALUE(SUBSTITUTE('04A_국토부원자료'!G2569,",","")),"")</f>
        <v/>
      </c>
      <c r="F2568" s="41" t="str">
        <f>IFERROR(IF(AND('04A_국토부원자료'!H2569&lt;&gt;"",'04A_국토부원자료'!I2569&lt;&gt;""),DATE(INT(VALUE(SUBSTITUTE('04A_국토부원자료'!H2569,",",""))/100),MOD(VALUE(SUBSTITUTE('04A_국토부원자료'!H2569,",","")),100),VALUE(SUBSTITUTE('04A_국토부원자료'!I2569,",",""))),""),"")</f>
        <v/>
      </c>
      <c r="G2568" s="42" t="str">
        <f>IFERROR(VALUE(SUBSTITUTE('04A_국토부원자료'!J2569,",","")),"")</f>
        <v/>
      </c>
      <c r="H2568" s="43" t="str">
        <f t="shared" si="80"/>
        <v/>
      </c>
      <c r="I2568" s="43" t="str">
        <f t="shared" si="81"/>
        <v/>
      </c>
      <c r="J2568" s="38" t="str">
        <f>IFERROR(VALUE(SUBSTITUTE('04A_국토부원자료'!K2569,",","")),"")</f>
        <v/>
      </c>
      <c r="K2568" s="38" t="str">
        <f>IFERROR(VALUE(SUBSTITUTE('04A_국토부원자료'!N2569,",","")),"")</f>
        <v/>
      </c>
      <c r="L2568" s="39">
        <f>IFERROR('04A_국토부원자료'!O2569,"")</f>
        <v>0</v>
      </c>
      <c r="M2568" s="39">
        <f>IFERROR('04A_국토부원자료'!Q2569,"")</f>
        <v>0</v>
      </c>
      <c r="N2568" s="38">
        <f>IF(B2568="","",IF('02_대상물건입력'!B5="",1,IF(ISNUMBER(SEARCH('02_대상물건입력'!B5,B2568)),1,0)))</f>
        <v>0</v>
      </c>
      <c r="O2568" s="38">
        <f>IF(B2568="","",IF('02_대상물건입력'!B6="",1,IF(ISNUMBER(SEARCH('02_대상물건입력'!B6,B2568)),1,0)))</f>
        <v>0</v>
      </c>
      <c r="P2568" s="38">
        <f>IF(L2568="","",IF('02_대상물건입력'!B15="",0,IF(ISNUMBER(SEARCH('02_대상물건입력'!B15,L2568)),1,0)))</f>
        <v>0</v>
      </c>
      <c r="Q2568" s="38">
        <f>IF(D2568="","",IF('02_대상물건입력'!B8="",0,IF(ISNUMBER(SEARCH('02_대상물건입력'!B8,D2568)),1,0)))</f>
        <v>0</v>
      </c>
      <c r="R2568" s="44" t="str">
        <f>IFERROR(ABS(E2568-'02_대상물건입력'!B11)/'02_대상물건입력'!B11,"")</f>
        <v/>
      </c>
      <c r="S2568" s="38" t="str">
        <f>IFERROR(ABS(J2568-'02_대상물건입력'!B10),"")</f>
        <v/>
      </c>
      <c r="T2568" s="38" t="str">
        <f>IFERROR(ABS('01_설정'!B4-F2568),"")</f>
        <v/>
      </c>
      <c r="U2568" s="38" t="str">
        <f>IFERROR(ABS(K2568-YEAR('02_대상물건입력'!B14)),"")</f>
        <v/>
      </c>
      <c r="V2568" s="38" t="str">
        <f>IF(B2568="","",IF(AND(E2568&gt;0,F2568&gt;0,H2568&gt;0,OR('04A_국토부원자료'!P2569="",'04A_국토부원자료'!P2569="-"),IF('01_설정'!B10=1,N2568=1,TRUE),R2568&lt;='01_설정'!B5,S2568&lt;='01_설정'!B6,T2568&lt;='01_설정'!B7,U2568&lt;='01_설정'!B8),"Y",""))</f>
        <v/>
      </c>
      <c r="W2568" s="40" t="str">
        <f>IF(V2568&lt;&gt;"Y","",MAX(0,(1-R2568/'01_설정'!B5))*'01_설정'!B14+MAX(0,(1-S2568/'01_설정'!B6))*'01_설정'!B15+MAX(0,(1-T2568/'01_설정'!B7))*'01_설정'!B16+MAX(0,(1-U2568/'01_설정'!B8))*'01_설정'!B17+O2568*'01_설정'!B11+Q2568*'01_설정'!B12+P2568*'01_설정'!B13)</f>
        <v/>
      </c>
      <c r="X2568" s="38" t="str">
        <f>IF(W2568="","",1+COUNTIFS($W$4:$W$3003,"&gt;"&amp;W2568)+COUNTIFS($W$4:W2568,W2568)-1)</f>
        <v/>
      </c>
    </row>
    <row r="2569" spans="1:24" ht="16.5">
      <c r="A2569" s="38" t="str">
        <f>IF('04A_국토부원자료'!A2570="","",ROW()-3)</f>
        <v/>
      </c>
      <c r="B2569" s="39">
        <f>IFERROR('04A_국토부원자료'!B2570,"")</f>
        <v>0</v>
      </c>
      <c r="C2569" s="39" t="str">
        <f>IF(B2569="","",IF('04A_국토부원자료'!C2570&lt;&gt;"",'04A_국토부원자료'!C2570,TRIM('04A_국토부원자료'!D2570&amp;IF('04A_국토부원자료'!E2570&lt;&gt;"","-"&amp;'04A_국토부원자료'!E2570,""))))</f>
        <v/>
      </c>
      <c r="D2569" s="39">
        <f>IFERROR('04A_국토부원자료'!F2570,"")</f>
        <v>0</v>
      </c>
      <c r="E2569" s="40" t="str">
        <f>IFERROR(VALUE(SUBSTITUTE('04A_국토부원자료'!G2570,",","")),"")</f>
        <v/>
      </c>
      <c r="F2569" s="41" t="str">
        <f>IFERROR(IF(AND('04A_국토부원자료'!H2570&lt;&gt;"",'04A_국토부원자료'!I2570&lt;&gt;""),DATE(INT(VALUE(SUBSTITUTE('04A_국토부원자료'!H2570,",",""))/100),MOD(VALUE(SUBSTITUTE('04A_국토부원자료'!H2570,",","")),100),VALUE(SUBSTITUTE('04A_국토부원자료'!I2570,",",""))),""),"")</f>
        <v/>
      </c>
      <c r="G2569" s="42" t="str">
        <f>IFERROR(VALUE(SUBSTITUTE('04A_국토부원자료'!J2570,",","")),"")</f>
        <v/>
      </c>
      <c r="H2569" s="43" t="str">
        <f t="shared" si="80"/>
        <v/>
      </c>
      <c r="I2569" s="43" t="str">
        <f t="shared" si="81"/>
        <v/>
      </c>
      <c r="J2569" s="38" t="str">
        <f>IFERROR(VALUE(SUBSTITUTE('04A_국토부원자료'!K2570,",","")),"")</f>
        <v/>
      </c>
      <c r="K2569" s="38" t="str">
        <f>IFERROR(VALUE(SUBSTITUTE('04A_국토부원자료'!N2570,",","")),"")</f>
        <v/>
      </c>
      <c r="L2569" s="39">
        <f>IFERROR('04A_국토부원자료'!O2570,"")</f>
        <v>0</v>
      </c>
      <c r="M2569" s="39">
        <f>IFERROR('04A_국토부원자료'!Q2570,"")</f>
        <v>0</v>
      </c>
      <c r="N2569" s="38">
        <f>IF(B2569="","",IF('02_대상물건입력'!B5="",1,IF(ISNUMBER(SEARCH('02_대상물건입력'!B5,B2569)),1,0)))</f>
        <v>0</v>
      </c>
      <c r="O2569" s="38">
        <f>IF(B2569="","",IF('02_대상물건입력'!B6="",1,IF(ISNUMBER(SEARCH('02_대상물건입력'!B6,B2569)),1,0)))</f>
        <v>0</v>
      </c>
      <c r="P2569" s="38">
        <f>IF(L2569="","",IF('02_대상물건입력'!B15="",0,IF(ISNUMBER(SEARCH('02_대상물건입력'!B15,L2569)),1,0)))</f>
        <v>0</v>
      </c>
      <c r="Q2569" s="38">
        <f>IF(D2569="","",IF('02_대상물건입력'!B8="",0,IF(ISNUMBER(SEARCH('02_대상물건입력'!B8,D2569)),1,0)))</f>
        <v>0</v>
      </c>
      <c r="R2569" s="44" t="str">
        <f>IFERROR(ABS(E2569-'02_대상물건입력'!B11)/'02_대상물건입력'!B11,"")</f>
        <v/>
      </c>
      <c r="S2569" s="38" t="str">
        <f>IFERROR(ABS(J2569-'02_대상물건입력'!B10),"")</f>
        <v/>
      </c>
      <c r="T2569" s="38" t="str">
        <f>IFERROR(ABS('01_설정'!B4-F2569),"")</f>
        <v/>
      </c>
      <c r="U2569" s="38" t="str">
        <f>IFERROR(ABS(K2569-YEAR('02_대상물건입력'!B14)),"")</f>
        <v/>
      </c>
      <c r="V2569" s="38" t="str">
        <f>IF(B2569="","",IF(AND(E2569&gt;0,F2569&gt;0,H2569&gt;0,OR('04A_국토부원자료'!P2570="",'04A_국토부원자료'!P2570="-"),IF('01_설정'!B10=1,N2569=1,TRUE),R2569&lt;='01_설정'!B5,S2569&lt;='01_설정'!B6,T2569&lt;='01_설정'!B7,U2569&lt;='01_설정'!B8),"Y",""))</f>
        <v/>
      </c>
      <c r="W2569" s="40" t="str">
        <f>IF(V2569&lt;&gt;"Y","",MAX(0,(1-R2569/'01_설정'!B5))*'01_설정'!B14+MAX(0,(1-S2569/'01_설정'!B6))*'01_설정'!B15+MAX(0,(1-T2569/'01_설정'!B7))*'01_설정'!B16+MAX(0,(1-U2569/'01_설정'!B8))*'01_설정'!B17+O2569*'01_설정'!B11+Q2569*'01_설정'!B12+P2569*'01_설정'!B13)</f>
        <v/>
      </c>
      <c r="X2569" s="38" t="str">
        <f>IF(W2569="","",1+COUNTIFS($W$4:$W$3003,"&gt;"&amp;W2569)+COUNTIFS($W$4:W2569,W2569)-1)</f>
        <v/>
      </c>
    </row>
    <row r="2570" spans="1:24" ht="16.5">
      <c r="A2570" s="38" t="str">
        <f>IF('04A_국토부원자료'!A2571="","",ROW()-3)</f>
        <v/>
      </c>
      <c r="B2570" s="39">
        <f>IFERROR('04A_국토부원자료'!B2571,"")</f>
        <v>0</v>
      </c>
      <c r="C2570" s="39" t="str">
        <f>IF(B2570="","",IF('04A_국토부원자료'!C2571&lt;&gt;"",'04A_국토부원자료'!C2571,TRIM('04A_국토부원자료'!D2571&amp;IF('04A_국토부원자료'!E2571&lt;&gt;"","-"&amp;'04A_국토부원자료'!E2571,""))))</f>
        <v/>
      </c>
      <c r="D2570" s="39">
        <f>IFERROR('04A_국토부원자료'!F2571,"")</f>
        <v>0</v>
      </c>
      <c r="E2570" s="40" t="str">
        <f>IFERROR(VALUE(SUBSTITUTE('04A_국토부원자료'!G2571,",","")),"")</f>
        <v/>
      </c>
      <c r="F2570" s="41" t="str">
        <f>IFERROR(IF(AND('04A_국토부원자료'!H2571&lt;&gt;"",'04A_국토부원자료'!I2571&lt;&gt;""),DATE(INT(VALUE(SUBSTITUTE('04A_국토부원자료'!H2571,",",""))/100),MOD(VALUE(SUBSTITUTE('04A_국토부원자료'!H2571,",","")),100),VALUE(SUBSTITUTE('04A_국토부원자료'!I2571,",",""))),""),"")</f>
        <v/>
      </c>
      <c r="G2570" s="42" t="str">
        <f>IFERROR(VALUE(SUBSTITUTE('04A_국토부원자료'!J2571,",","")),"")</f>
        <v/>
      </c>
      <c r="H2570" s="43" t="str">
        <f t="shared" si="80"/>
        <v/>
      </c>
      <c r="I2570" s="43" t="str">
        <f t="shared" si="81"/>
        <v/>
      </c>
      <c r="J2570" s="38" t="str">
        <f>IFERROR(VALUE(SUBSTITUTE('04A_국토부원자료'!K2571,",","")),"")</f>
        <v/>
      </c>
      <c r="K2570" s="38" t="str">
        <f>IFERROR(VALUE(SUBSTITUTE('04A_국토부원자료'!N2571,",","")),"")</f>
        <v/>
      </c>
      <c r="L2570" s="39">
        <f>IFERROR('04A_국토부원자료'!O2571,"")</f>
        <v>0</v>
      </c>
      <c r="M2570" s="39">
        <f>IFERROR('04A_국토부원자료'!Q2571,"")</f>
        <v>0</v>
      </c>
      <c r="N2570" s="38">
        <f>IF(B2570="","",IF('02_대상물건입력'!B5="",1,IF(ISNUMBER(SEARCH('02_대상물건입력'!B5,B2570)),1,0)))</f>
        <v>0</v>
      </c>
      <c r="O2570" s="38">
        <f>IF(B2570="","",IF('02_대상물건입력'!B6="",1,IF(ISNUMBER(SEARCH('02_대상물건입력'!B6,B2570)),1,0)))</f>
        <v>0</v>
      </c>
      <c r="P2570" s="38">
        <f>IF(L2570="","",IF('02_대상물건입력'!B15="",0,IF(ISNUMBER(SEARCH('02_대상물건입력'!B15,L2570)),1,0)))</f>
        <v>0</v>
      </c>
      <c r="Q2570" s="38">
        <f>IF(D2570="","",IF('02_대상물건입력'!B8="",0,IF(ISNUMBER(SEARCH('02_대상물건입력'!B8,D2570)),1,0)))</f>
        <v>0</v>
      </c>
      <c r="R2570" s="44" t="str">
        <f>IFERROR(ABS(E2570-'02_대상물건입력'!B11)/'02_대상물건입력'!B11,"")</f>
        <v/>
      </c>
      <c r="S2570" s="38" t="str">
        <f>IFERROR(ABS(J2570-'02_대상물건입력'!B10),"")</f>
        <v/>
      </c>
      <c r="T2570" s="38" t="str">
        <f>IFERROR(ABS('01_설정'!B4-F2570),"")</f>
        <v/>
      </c>
      <c r="U2570" s="38" t="str">
        <f>IFERROR(ABS(K2570-YEAR('02_대상물건입력'!B14)),"")</f>
        <v/>
      </c>
      <c r="V2570" s="38" t="str">
        <f>IF(B2570="","",IF(AND(E2570&gt;0,F2570&gt;0,H2570&gt;0,OR('04A_국토부원자료'!P2571="",'04A_국토부원자료'!P2571="-"),IF('01_설정'!B10=1,N2570=1,TRUE),R2570&lt;='01_설정'!B5,S2570&lt;='01_설정'!B6,T2570&lt;='01_설정'!B7,U2570&lt;='01_설정'!B8),"Y",""))</f>
        <v/>
      </c>
      <c r="W2570" s="40" t="str">
        <f>IF(V2570&lt;&gt;"Y","",MAX(0,(1-R2570/'01_설정'!B5))*'01_설정'!B14+MAX(0,(1-S2570/'01_설정'!B6))*'01_설정'!B15+MAX(0,(1-T2570/'01_설정'!B7))*'01_설정'!B16+MAX(0,(1-U2570/'01_설정'!B8))*'01_설정'!B17+O2570*'01_설정'!B11+Q2570*'01_설정'!B12+P2570*'01_설정'!B13)</f>
        <v/>
      </c>
      <c r="X2570" s="38" t="str">
        <f>IF(W2570="","",1+COUNTIFS($W$4:$W$3003,"&gt;"&amp;W2570)+COUNTIFS($W$4:W2570,W2570)-1)</f>
        <v/>
      </c>
    </row>
    <row r="2571" spans="1:24" ht="16.5">
      <c r="A2571" s="38" t="str">
        <f>IF('04A_국토부원자료'!A2572="","",ROW()-3)</f>
        <v/>
      </c>
      <c r="B2571" s="39">
        <f>IFERROR('04A_국토부원자료'!B2572,"")</f>
        <v>0</v>
      </c>
      <c r="C2571" s="39" t="str">
        <f>IF(B2571="","",IF('04A_국토부원자료'!C2572&lt;&gt;"",'04A_국토부원자료'!C2572,TRIM('04A_국토부원자료'!D2572&amp;IF('04A_국토부원자료'!E2572&lt;&gt;"","-"&amp;'04A_국토부원자료'!E2572,""))))</f>
        <v/>
      </c>
      <c r="D2571" s="39">
        <f>IFERROR('04A_국토부원자료'!F2572,"")</f>
        <v>0</v>
      </c>
      <c r="E2571" s="40" t="str">
        <f>IFERROR(VALUE(SUBSTITUTE('04A_국토부원자료'!G2572,",","")),"")</f>
        <v/>
      </c>
      <c r="F2571" s="41" t="str">
        <f>IFERROR(IF(AND('04A_국토부원자료'!H2572&lt;&gt;"",'04A_국토부원자료'!I2572&lt;&gt;""),DATE(INT(VALUE(SUBSTITUTE('04A_국토부원자료'!H2572,",",""))/100),MOD(VALUE(SUBSTITUTE('04A_국토부원자료'!H2572,",","")),100),VALUE(SUBSTITUTE('04A_국토부원자료'!I2572,",",""))),""),"")</f>
        <v/>
      </c>
      <c r="G2571" s="42" t="str">
        <f>IFERROR(VALUE(SUBSTITUTE('04A_국토부원자료'!J2572,",","")),"")</f>
        <v/>
      </c>
      <c r="H2571" s="43" t="str">
        <f t="shared" si="80"/>
        <v/>
      </c>
      <c r="I2571" s="43" t="str">
        <f t="shared" si="81"/>
        <v/>
      </c>
      <c r="J2571" s="38" t="str">
        <f>IFERROR(VALUE(SUBSTITUTE('04A_국토부원자료'!K2572,",","")),"")</f>
        <v/>
      </c>
      <c r="K2571" s="38" t="str">
        <f>IFERROR(VALUE(SUBSTITUTE('04A_국토부원자료'!N2572,",","")),"")</f>
        <v/>
      </c>
      <c r="L2571" s="39">
        <f>IFERROR('04A_국토부원자료'!O2572,"")</f>
        <v>0</v>
      </c>
      <c r="M2571" s="39">
        <f>IFERROR('04A_국토부원자료'!Q2572,"")</f>
        <v>0</v>
      </c>
      <c r="N2571" s="38">
        <f>IF(B2571="","",IF('02_대상물건입력'!B5="",1,IF(ISNUMBER(SEARCH('02_대상물건입력'!B5,B2571)),1,0)))</f>
        <v>0</v>
      </c>
      <c r="O2571" s="38">
        <f>IF(B2571="","",IF('02_대상물건입력'!B6="",1,IF(ISNUMBER(SEARCH('02_대상물건입력'!B6,B2571)),1,0)))</f>
        <v>0</v>
      </c>
      <c r="P2571" s="38">
        <f>IF(L2571="","",IF('02_대상물건입력'!B15="",0,IF(ISNUMBER(SEARCH('02_대상물건입력'!B15,L2571)),1,0)))</f>
        <v>0</v>
      </c>
      <c r="Q2571" s="38">
        <f>IF(D2571="","",IF('02_대상물건입력'!B8="",0,IF(ISNUMBER(SEARCH('02_대상물건입력'!B8,D2571)),1,0)))</f>
        <v>0</v>
      </c>
      <c r="R2571" s="44" t="str">
        <f>IFERROR(ABS(E2571-'02_대상물건입력'!B11)/'02_대상물건입력'!B11,"")</f>
        <v/>
      </c>
      <c r="S2571" s="38" t="str">
        <f>IFERROR(ABS(J2571-'02_대상물건입력'!B10),"")</f>
        <v/>
      </c>
      <c r="T2571" s="38" t="str">
        <f>IFERROR(ABS('01_설정'!B4-F2571),"")</f>
        <v/>
      </c>
      <c r="U2571" s="38" t="str">
        <f>IFERROR(ABS(K2571-YEAR('02_대상물건입력'!B14)),"")</f>
        <v/>
      </c>
      <c r="V2571" s="38" t="str">
        <f>IF(B2571="","",IF(AND(E2571&gt;0,F2571&gt;0,H2571&gt;0,OR('04A_국토부원자료'!P2572="",'04A_국토부원자료'!P2572="-"),IF('01_설정'!B10=1,N2571=1,TRUE),R2571&lt;='01_설정'!B5,S2571&lt;='01_설정'!B6,T2571&lt;='01_설정'!B7,U2571&lt;='01_설정'!B8),"Y",""))</f>
        <v/>
      </c>
      <c r="W2571" s="40" t="str">
        <f>IF(V2571&lt;&gt;"Y","",MAX(0,(1-R2571/'01_설정'!B5))*'01_설정'!B14+MAX(0,(1-S2571/'01_설정'!B6))*'01_설정'!B15+MAX(0,(1-T2571/'01_설정'!B7))*'01_설정'!B16+MAX(0,(1-U2571/'01_설정'!B8))*'01_설정'!B17+O2571*'01_설정'!B11+Q2571*'01_설정'!B12+P2571*'01_설정'!B13)</f>
        <v/>
      </c>
      <c r="X2571" s="38" t="str">
        <f>IF(W2571="","",1+COUNTIFS($W$4:$W$3003,"&gt;"&amp;W2571)+COUNTIFS($W$4:W2571,W2571)-1)</f>
        <v/>
      </c>
    </row>
    <row r="2572" spans="1:24" ht="16.5">
      <c r="A2572" s="38" t="str">
        <f>IF('04A_국토부원자료'!A2573="","",ROW()-3)</f>
        <v/>
      </c>
      <c r="B2572" s="39">
        <f>IFERROR('04A_국토부원자료'!B2573,"")</f>
        <v>0</v>
      </c>
      <c r="C2572" s="39" t="str">
        <f>IF(B2572="","",IF('04A_국토부원자료'!C2573&lt;&gt;"",'04A_국토부원자료'!C2573,TRIM('04A_국토부원자료'!D2573&amp;IF('04A_국토부원자료'!E2573&lt;&gt;"","-"&amp;'04A_국토부원자료'!E2573,""))))</f>
        <v/>
      </c>
      <c r="D2572" s="39">
        <f>IFERROR('04A_국토부원자료'!F2573,"")</f>
        <v>0</v>
      </c>
      <c r="E2572" s="40" t="str">
        <f>IFERROR(VALUE(SUBSTITUTE('04A_국토부원자료'!G2573,",","")),"")</f>
        <v/>
      </c>
      <c r="F2572" s="41" t="str">
        <f>IFERROR(IF(AND('04A_국토부원자료'!H2573&lt;&gt;"",'04A_국토부원자료'!I2573&lt;&gt;""),DATE(INT(VALUE(SUBSTITUTE('04A_국토부원자료'!H2573,",",""))/100),MOD(VALUE(SUBSTITUTE('04A_국토부원자료'!H2573,",","")),100),VALUE(SUBSTITUTE('04A_국토부원자료'!I2573,",",""))),""),"")</f>
        <v/>
      </c>
      <c r="G2572" s="42" t="str">
        <f>IFERROR(VALUE(SUBSTITUTE('04A_국토부원자료'!J2573,",","")),"")</f>
        <v/>
      </c>
      <c r="H2572" s="43" t="str">
        <f t="shared" si="80"/>
        <v/>
      </c>
      <c r="I2572" s="43" t="str">
        <f t="shared" si="81"/>
        <v/>
      </c>
      <c r="J2572" s="38" t="str">
        <f>IFERROR(VALUE(SUBSTITUTE('04A_국토부원자료'!K2573,",","")),"")</f>
        <v/>
      </c>
      <c r="K2572" s="38" t="str">
        <f>IFERROR(VALUE(SUBSTITUTE('04A_국토부원자료'!N2573,",","")),"")</f>
        <v/>
      </c>
      <c r="L2572" s="39">
        <f>IFERROR('04A_국토부원자료'!O2573,"")</f>
        <v>0</v>
      </c>
      <c r="M2572" s="39">
        <f>IFERROR('04A_국토부원자료'!Q2573,"")</f>
        <v>0</v>
      </c>
      <c r="N2572" s="38">
        <f>IF(B2572="","",IF('02_대상물건입력'!B5="",1,IF(ISNUMBER(SEARCH('02_대상물건입력'!B5,B2572)),1,0)))</f>
        <v>0</v>
      </c>
      <c r="O2572" s="38">
        <f>IF(B2572="","",IF('02_대상물건입력'!B6="",1,IF(ISNUMBER(SEARCH('02_대상물건입력'!B6,B2572)),1,0)))</f>
        <v>0</v>
      </c>
      <c r="P2572" s="38">
        <f>IF(L2572="","",IF('02_대상물건입력'!B15="",0,IF(ISNUMBER(SEARCH('02_대상물건입력'!B15,L2572)),1,0)))</f>
        <v>0</v>
      </c>
      <c r="Q2572" s="38">
        <f>IF(D2572="","",IF('02_대상물건입력'!B8="",0,IF(ISNUMBER(SEARCH('02_대상물건입력'!B8,D2572)),1,0)))</f>
        <v>0</v>
      </c>
      <c r="R2572" s="44" t="str">
        <f>IFERROR(ABS(E2572-'02_대상물건입력'!B11)/'02_대상물건입력'!B11,"")</f>
        <v/>
      </c>
      <c r="S2572" s="38" t="str">
        <f>IFERROR(ABS(J2572-'02_대상물건입력'!B10),"")</f>
        <v/>
      </c>
      <c r="T2572" s="38" t="str">
        <f>IFERROR(ABS('01_설정'!B4-F2572),"")</f>
        <v/>
      </c>
      <c r="U2572" s="38" t="str">
        <f>IFERROR(ABS(K2572-YEAR('02_대상물건입력'!B14)),"")</f>
        <v/>
      </c>
      <c r="V2572" s="38" t="str">
        <f>IF(B2572="","",IF(AND(E2572&gt;0,F2572&gt;0,H2572&gt;0,OR('04A_국토부원자료'!P2573="",'04A_국토부원자료'!P2573="-"),IF('01_설정'!B10=1,N2572=1,TRUE),R2572&lt;='01_설정'!B5,S2572&lt;='01_설정'!B6,T2572&lt;='01_설정'!B7,U2572&lt;='01_설정'!B8),"Y",""))</f>
        <v/>
      </c>
      <c r="W2572" s="40" t="str">
        <f>IF(V2572&lt;&gt;"Y","",MAX(0,(1-R2572/'01_설정'!B5))*'01_설정'!B14+MAX(0,(1-S2572/'01_설정'!B6))*'01_설정'!B15+MAX(0,(1-T2572/'01_설정'!B7))*'01_설정'!B16+MAX(0,(1-U2572/'01_설정'!B8))*'01_설정'!B17+O2572*'01_설정'!B11+Q2572*'01_설정'!B12+P2572*'01_설정'!B13)</f>
        <v/>
      </c>
      <c r="X2572" s="38" t="str">
        <f>IF(W2572="","",1+COUNTIFS($W$4:$W$3003,"&gt;"&amp;W2572)+COUNTIFS($W$4:W2572,W2572)-1)</f>
        <v/>
      </c>
    </row>
    <row r="2573" spans="1:24" ht="16.5">
      <c r="A2573" s="38" t="str">
        <f>IF('04A_국토부원자료'!A2574="","",ROW()-3)</f>
        <v/>
      </c>
      <c r="B2573" s="39">
        <f>IFERROR('04A_국토부원자료'!B2574,"")</f>
        <v>0</v>
      </c>
      <c r="C2573" s="39" t="str">
        <f>IF(B2573="","",IF('04A_국토부원자료'!C2574&lt;&gt;"",'04A_국토부원자료'!C2574,TRIM('04A_국토부원자료'!D2574&amp;IF('04A_국토부원자료'!E2574&lt;&gt;"","-"&amp;'04A_국토부원자료'!E2574,""))))</f>
        <v/>
      </c>
      <c r="D2573" s="39">
        <f>IFERROR('04A_국토부원자료'!F2574,"")</f>
        <v>0</v>
      </c>
      <c r="E2573" s="40" t="str">
        <f>IFERROR(VALUE(SUBSTITUTE('04A_국토부원자료'!G2574,",","")),"")</f>
        <v/>
      </c>
      <c r="F2573" s="41" t="str">
        <f>IFERROR(IF(AND('04A_국토부원자료'!H2574&lt;&gt;"",'04A_국토부원자료'!I2574&lt;&gt;""),DATE(INT(VALUE(SUBSTITUTE('04A_국토부원자료'!H2574,",",""))/100),MOD(VALUE(SUBSTITUTE('04A_국토부원자료'!H2574,",","")),100),VALUE(SUBSTITUTE('04A_국토부원자료'!I2574,",",""))),""),"")</f>
        <v/>
      </c>
      <c r="G2573" s="42" t="str">
        <f>IFERROR(VALUE(SUBSTITUTE('04A_국토부원자료'!J2574,",","")),"")</f>
        <v/>
      </c>
      <c r="H2573" s="43" t="str">
        <f t="shared" si="80"/>
        <v/>
      </c>
      <c r="I2573" s="43" t="str">
        <f t="shared" si="81"/>
        <v/>
      </c>
      <c r="J2573" s="38" t="str">
        <f>IFERROR(VALUE(SUBSTITUTE('04A_국토부원자료'!K2574,",","")),"")</f>
        <v/>
      </c>
      <c r="K2573" s="38" t="str">
        <f>IFERROR(VALUE(SUBSTITUTE('04A_국토부원자료'!N2574,",","")),"")</f>
        <v/>
      </c>
      <c r="L2573" s="39">
        <f>IFERROR('04A_국토부원자료'!O2574,"")</f>
        <v>0</v>
      </c>
      <c r="M2573" s="39">
        <f>IFERROR('04A_국토부원자료'!Q2574,"")</f>
        <v>0</v>
      </c>
      <c r="N2573" s="38">
        <f>IF(B2573="","",IF('02_대상물건입력'!B5="",1,IF(ISNUMBER(SEARCH('02_대상물건입력'!B5,B2573)),1,0)))</f>
        <v>0</v>
      </c>
      <c r="O2573" s="38">
        <f>IF(B2573="","",IF('02_대상물건입력'!B6="",1,IF(ISNUMBER(SEARCH('02_대상물건입력'!B6,B2573)),1,0)))</f>
        <v>0</v>
      </c>
      <c r="P2573" s="38">
        <f>IF(L2573="","",IF('02_대상물건입력'!B15="",0,IF(ISNUMBER(SEARCH('02_대상물건입력'!B15,L2573)),1,0)))</f>
        <v>0</v>
      </c>
      <c r="Q2573" s="38">
        <f>IF(D2573="","",IF('02_대상물건입력'!B8="",0,IF(ISNUMBER(SEARCH('02_대상물건입력'!B8,D2573)),1,0)))</f>
        <v>0</v>
      </c>
      <c r="R2573" s="44" t="str">
        <f>IFERROR(ABS(E2573-'02_대상물건입력'!B11)/'02_대상물건입력'!B11,"")</f>
        <v/>
      </c>
      <c r="S2573" s="38" t="str">
        <f>IFERROR(ABS(J2573-'02_대상물건입력'!B10),"")</f>
        <v/>
      </c>
      <c r="T2573" s="38" t="str">
        <f>IFERROR(ABS('01_설정'!B4-F2573),"")</f>
        <v/>
      </c>
      <c r="U2573" s="38" t="str">
        <f>IFERROR(ABS(K2573-YEAR('02_대상물건입력'!B14)),"")</f>
        <v/>
      </c>
      <c r="V2573" s="38" t="str">
        <f>IF(B2573="","",IF(AND(E2573&gt;0,F2573&gt;0,H2573&gt;0,OR('04A_국토부원자료'!P2574="",'04A_국토부원자료'!P2574="-"),IF('01_설정'!B10=1,N2573=1,TRUE),R2573&lt;='01_설정'!B5,S2573&lt;='01_설정'!B6,T2573&lt;='01_설정'!B7,U2573&lt;='01_설정'!B8),"Y",""))</f>
        <v/>
      </c>
      <c r="W2573" s="40" t="str">
        <f>IF(V2573&lt;&gt;"Y","",MAX(0,(1-R2573/'01_설정'!B5))*'01_설정'!B14+MAX(0,(1-S2573/'01_설정'!B6))*'01_설정'!B15+MAX(0,(1-T2573/'01_설정'!B7))*'01_설정'!B16+MAX(0,(1-U2573/'01_설정'!B8))*'01_설정'!B17+O2573*'01_설정'!B11+Q2573*'01_설정'!B12+P2573*'01_설정'!B13)</f>
        <v/>
      </c>
      <c r="X2573" s="38" t="str">
        <f>IF(W2573="","",1+COUNTIFS($W$4:$W$3003,"&gt;"&amp;W2573)+COUNTIFS($W$4:W2573,W2573)-1)</f>
        <v/>
      </c>
    </row>
    <row r="2574" spans="1:24" ht="16.5">
      <c r="A2574" s="38" t="str">
        <f>IF('04A_국토부원자료'!A2575="","",ROW()-3)</f>
        <v/>
      </c>
      <c r="B2574" s="39">
        <f>IFERROR('04A_국토부원자료'!B2575,"")</f>
        <v>0</v>
      </c>
      <c r="C2574" s="39" t="str">
        <f>IF(B2574="","",IF('04A_국토부원자료'!C2575&lt;&gt;"",'04A_국토부원자료'!C2575,TRIM('04A_국토부원자료'!D2575&amp;IF('04A_국토부원자료'!E2575&lt;&gt;"","-"&amp;'04A_국토부원자료'!E2575,""))))</f>
        <v/>
      </c>
      <c r="D2574" s="39">
        <f>IFERROR('04A_국토부원자료'!F2575,"")</f>
        <v>0</v>
      </c>
      <c r="E2574" s="40" t="str">
        <f>IFERROR(VALUE(SUBSTITUTE('04A_국토부원자료'!G2575,",","")),"")</f>
        <v/>
      </c>
      <c r="F2574" s="41" t="str">
        <f>IFERROR(IF(AND('04A_국토부원자료'!H2575&lt;&gt;"",'04A_국토부원자료'!I2575&lt;&gt;""),DATE(INT(VALUE(SUBSTITUTE('04A_국토부원자료'!H2575,",",""))/100),MOD(VALUE(SUBSTITUTE('04A_국토부원자료'!H2575,",","")),100),VALUE(SUBSTITUTE('04A_국토부원자료'!I2575,",",""))),""),"")</f>
        <v/>
      </c>
      <c r="G2574" s="42" t="str">
        <f>IFERROR(VALUE(SUBSTITUTE('04A_국토부원자료'!J2575,",","")),"")</f>
        <v/>
      </c>
      <c r="H2574" s="43" t="str">
        <f t="shared" si="80"/>
        <v/>
      </c>
      <c r="I2574" s="43" t="str">
        <f t="shared" si="81"/>
        <v/>
      </c>
      <c r="J2574" s="38" t="str">
        <f>IFERROR(VALUE(SUBSTITUTE('04A_국토부원자료'!K2575,",","")),"")</f>
        <v/>
      </c>
      <c r="K2574" s="38" t="str">
        <f>IFERROR(VALUE(SUBSTITUTE('04A_국토부원자료'!N2575,",","")),"")</f>
        <v/>
      </c>
      <c r="L2574" s="39">
        <f>IFERROR('04A_국토부원자료'!O2575,"")</f>
        <v>0</v>
      </c>
      <c r="M2574" s="39">
        <f>IFERROR('04A_국토부원자료'!Q2575,"")</f>
        <v>0</v>
      </c>
      <c r="N2574" s="38">
        <f>IF(B2574="","",IF('02_대상물건입력'!B5="",1,IF(ISNUMBER(SEARCH('02_대상물건입력'!B5,B2574)),1,0)))</f>
        <v>0</v>
      </c>
      <c r="O2574" s="38">
        <f>IF(B2574="","",IF('02_대상물건입력'!B6="",1,IF(ISNUMBER(SEARCH('02_대상물건입력'!B6,B2574)),1,0)))</f>
        <v>0</v>
      </c>
      <c r="P2574" s="38">
        <f>IF(L2574="","",IF('02_대상물건입력'!B15="",0,IF(ISNUMBER(SEARCH('02_대상물건입력'!B15,L2574)),1,0)))</f>
        <v>0</v>
      </c>
      <c r="Q2574" s="38">
        <f>IF(D2574="","",IF('02_대상물건입력'!B8="",0,IF(ISNUMBER(SEARCH('02_대상물건입력'!B8,D2574)),1,0)))</f>
        <v>0</v>
      </c>
      <c r="R2574" s="44" t="str">
        <f>IFERROR(ABS(E2574-'02_대상물건입력'!B11)/'02_대상물건입력'!B11,"")</f>
        <v/>
      </c>
      <c r="S2574" s="38" t="str">
        <f>IFERROR(ABS(J2574-'02_대상물건입력'!B10),"")</f>
        <v/>
      </c>
      <c r="T2574" s="38" t="str">
        <f>IFERROR(ABS('01_설정'!B4-F2574),"")</f>
        <v/>
      </c>
      <c r="U2574" s="38" t="str">
        <f>IFERROR(ABS(K2574-YEAR('02_대상물건입력'!B14)),"")</f>
        <v/>
      </c>
      <c r="V2574" s="38" t="str">
        <f>IF(B2574="","",IF(AND(E2574&gt;0,F2574&gt;0,H2574&gt;0,OR('04A_국토부원자료'!P2575="",'04A_국토부원자료'!P2575="-"),IF('01_설정'!B10=1,N2574=1,TRUE),R2574&lt;='01_설정'!B5,S2574&lt;='01_설정'!B6,T2574&lt;='01_설정'!B7,U2574&lt;='01_설정'!B8),"Y",""))</f>
        <v/>
      </c>
      <c r="W2574" s="40" t="str">
        <f>IF(V2574&lt;&gt;"Y","",MAX(0,(1-R2574/'01_설정'!B5))*'01_설정'!B14+MAX(0,(1-S2574/'01_설정'!B6))*'01_설정'!B15+MAX(0,(1-T2574/'01_설정'!B7))*'01_설정'!B16+MAX(0,(1-U2574/'01_설정'!B8))*'01_설정'!B17+O2574*'01_설정'!B11+Q2574*'01_설정'!B12+P2574*'01_설정'!B13)</f>
        <v/>
      </c>
      <c r="X2574" s="38" t="str">
        <f>IF(W2574="","",1+COUNTIFS($W$4:$W$3003,"&gt;"&amp;W2574)+COUNTIFS($W$4:W2574,W2574)-1)</f>
        <v/>
      </c>
    </row>
    <row r="2575" spans="1:24" ht="16.5">
      <c r="A2575" s="38" t="str">
        <f>IF('04A_국토부원자료'!A2576="","",ROW()-3)</f>
        <v/>
      </c>
      <c r="B2575" s="39">
        <f>IFERROR('04A_국토부원자료'!B2576,"")</f>
        <v>0</v>
      </c>
      <c r="C2575" s="39" t="str">
        <f>IF(B2575="","",IF('04A_국토부원자료'!C2576&lt;&gt;"",'04A_국토부원자료'!C2576,TRIM('04A_국토부원자료'!D2576&amp;IF('04A_국토부원자료'!E2576&lt;&gt;"","-"&amp;'04A_국토부원자료'!E2576,""))))</f>
        <v/>
      </c>
      <c r="D2575" s="39">
        <f>IFERROR('04A_국토부원자료'!F2576,"")</f>
        <v>0</v>
      </c>
      <c r="E2575" s="40" t="str">
        <f>IFERROR(VALUE(SUBSTITUTE('04A_국토부원자료'!G2576,",","")),"")</f>
        <v/>
      </c>
      <c r="F2575" s="41" t="str">
        <f>IFERROR(IF(AND('04A_국토부원자료'!H2576&lt;&gt;"",'04A_국토부원자료'!I2576&lt;&gt;""),DATE(INT(VALUE(SUBSTITUTE('04A_국토부원자료'!H2576,",",""))/100),MOD(VALUE(SUBSTITUTE('04A_국토부원자료'!H2576,",","")),100),VALUE(SUBSTITUTE('04A_국토부원자료'!I2576,",",""))),""),"")</f>
        <v/>
      </c>
      <c r="G2575" s="42" t="str">
        <f>IFERROR(VALUE(SUBSTITUTE('04A_국토부원자료'!J2576,",","")),"")</f>
        <v/>
      </c>
      <c r="H2575" s="43" t="str">
        <f t="shared" si="80"/>
        <v/>
      </c>
      <c r="I2575" s="43" t="str">
        <f t="shared" si="81"/>
        <v/>
      </c>
      <c r="J2575" s="38" t="str">
        <f>IFERROR(VALUE(SUBSTITUTE('04A_국토부원자료'!K2576,",","")),"")</f>
        <v/>
      </c>
      <c r="K2575" s="38" t="str">
        <f>IFERROR(VALUE(SUBSTITUTE('04A_국토부원자료'!N2576,",","")),"")</f>
        <v/>
      </c>
      <c r="L2575" s="39">
        <f>IFERROR('04A_국토부원자료'!O2576,"")</f>
        <v>0</v>
      </c>
      <c r="M2575" s="39">
        <f>IFERROR('04A_국토부원자료'!Q2576,"")</f>
        <v>0</v>
      </c>
      <c r="N2575" s="38">
        <f>IF(B2575="","",IF('02_대상물건입력'!B5="",1,IF(ISNUMBER(SEARCH('02_대상물건입력'!B5,B2575)),1,0)))</f>
        <v>0</v>
      </c>
      <c r="O2575" s="38">
        <f>IF(B2575="","",IF('02_대상물건입력'!B6="",1,IF(ISNUMBER(SEARCH('02_대상물건입력'!B6,B2575)),1,0)))</f>
        <v>0</v>
      </c>
      <c r="P2575" s="38">
        <f>IF(L2575="","",IF('02_대상물건입력'!B15="",0,IF(ISNUMBER(SEARCH('02_대상물건입력'!B15,L2575)),1,0)))</f>
        <v>0</v>
      </c>
      <c r="Q2575" s="38">
        <f>IF(D2575="","",IF('02_대상물건입력'!B8="",0,IF(ISNUMBER(SEARCH('02_대상물건입력'!B8,D2575)),1,0)))</f>
        <v>0</v>
      </c>
      <c r="R2575" s="44" t="str">
        <f>IFERROR(ABS(E2575-'02_대상물건입력'!B11)/'02_대상물건입력'!B11,"")</f>
        <v/>
      </c>
      <c r="S2575" s="38" t="str">
        <f>IFERROR(ABS(J2575-'02_대상물건입력'!B10),"")</f>
        <v/>
      </c>
      <c r="T2575" s="38" t="str">
        <f>IFERROR(ABS('01_설정'!B4-F2575),"")</f>
        <v/>
      </c>
      <c r="U2575" s="38" t="str">
        <f>IFERROR(ABS(K2575-YEAR('02_대상물건입력'!B14)),"")</f>
        <v/>
      </c>
      <c r="V2575" s="38" t="str">
        <f>IF(B2575="","",IF(AND(E2575&gt;0,F2575&gt;0,H2575&gt;0,OR('04A_국토부원자료'!P2576="",'04A_국토부원자료'!P2576="-"),IF('01_설정'!B10=1,N2575=1,TRUE),R2575&lt;='01_설정'!B5,S2575&lt;='01_설정'!B6,T2575&lt;='01_설정'!B7,U2575&lt;='01_설정'!B8),"Y",""))</f>
        <v/>
      </c>
      <c r="W2575" s="40" t="str">
        <f>IF(V2575&lt;&gt;"Y","",MAX(0,(1-R2575/'01_설정'!B5))*'01_설정'!B14+MAX(0,(1-S2575/'01_설정'!B6))*'01_설정'!B15+MAX(0,(1-T2575/'01_설정'!B7))*'01_설정'!B16+MAX(0,(1-U2575/'01_설정'!B8))*'01_설정'!B17+O2575*'01_설정'!B11+Q2575*'01_설정'!B12+P2575*'01_설정'!B13)</f>
        <v/>
      </c>
      <c r="X2575" s="38" t="str">
        <f>IF(W2575="","",1+COUNTIFS($W$4:$W$3003,"&gt;"&amp;W2575)+COUNTIFS($W$4:W2575,W2575)-1)</f>
        <v/>
      </c>
    </row>
    <row r="2576" spans="1:24" ht="16.5">
      <c r="A2576" s="38" t="str">
        <f>IF('04A_국토부원자료'!A2577="","",ROW()-3)</f>
        <v/>
      </c>
      <c r="B2576" s="39">
        <f>IFERROR('04A_국토부원자료'!B2577,"")</f>
        <v>0</v>
      </c>
      <c r="C2576" s="39" t="str">
        <f>IF(B2576="","",IF('04A_국토부원자료'!C2577&lt;&gt;"",'04A_국토부원자료'!C2577,TRIM('04A_국토부원자료'!D2577&amp;IF('04A_국토부원자료'!E2577&lt;&gt;"","-"&amp;'04A_국토부원자료'!E2577,""))))</f>
        <v/>
      </c>
      <c r="D2576" s="39">
        <f>IFERROR('04A_국토부원자료'!F2577,"")</f>
        <v>0</v>
      </c>
      <c r="E2576" s="40" t="str">
        <f>IFERROR(VALUE(SUBSTITUTE('04A_국토부원자료'!G2577,",","")),"")</f>
        <v/>
      </c>
      <c r="F2576" s="41" t="str">
        <f>IFERROR(IF(AND('04A_국토부원자료'!H2577&lt;&gt;"",'04A_국토부원자료'!I2577&lt;&gt;""),DATE(INT(VALUE(SUBSTITUTE('04A_국토부원자료'!H2577,",",""))/100),MOD(VALUE(SUBSTITUTE('04A_국토부원자료'!H2577,",","")),100),VALUE(SUBSTITUTE('04A_국토부원자료'!I2577,",",""))),""),"")</f>
        <v/>
      </c>
      <c r="G2576" s="42" t="str">
        <f>IFERROR(VALUE(SUBSTITUTE('04A_국토부원자료'!J2577,",","")),"")</f>
        <v/>
      </c>
      <c r="H2576" s="43" t="str">
        <f t="shared" si="80"/>
        <v/>
      </c>
      <c r="I2576" s="43" t="str">
        <f t="shared" si="81"/>
        <v/>
      </c>
      <c r="J2576" s="38" t="str">
        <f>IFERROR(VALUE(SUBSTITUTE('04A_국토부원자료'!K2577,",","")),"")</f>
        <v/>
      </c>
      <c r="K2576" s="38" t="str">
        <f>IFERROR(VALUE(SUBSTITUTE('04A_국토부원자료'!N2577,",","")),"")</f>
        <v/>
      </c>
      <c r="L2576" s="39">
        <f>IFERROR('04A_국토부원자료'!O2577,"")</f>
        <v>0</v>
      </c>
      <c r="M2576" s="39">
        <f>IFERROR('04A_국토부원자료'!Q2577,"")</f>
        <v>0</v>
      </c>
      <c r="N2576" s="38">
        <f>IF(B2576="","",IF('02_대상물건입력'!B5="",1,IF(ISNUMBER(SEARCH('02_대상물건입력'!B5,B2576)),1,0)))</f>
        <v>0</v>
      </c>
      <c r="O2576" s="38">
        <f>IF(B2576="","",IF('02_대상물건입력'!B6="",1,IF(ISNUMBER(SEARCH('02_대상물건입력'!B6,B2576)),1,0)))</f>
        <v>0</v>
      </c>
      <c r="P2576" s="38">
        <f>IF(L2576="","",IF('02_대상물건입력'!B15="",0,IF(ISNUMBER(SEARCH('02_대상물건입력'!B15,L2576)),1,0)))</f>
        <v>0</v>
      </c>
      <c r="Q2576" s="38">
        <f>IF(D2576="","",IF('02_대상물건입력'!B8="",0,IF(ISNUMBER(SEARCH('02_대상물건입력'!B8,D2576)),1,0)))</f>
        <v>0</v>
      </c>
      <c r="R2576" s="44" t="str">
        <f>IFERROR(ABS(E2576-'02_대상물건입력'!B11)/'02_대상물건입력'!B11,"")</f>
        <v/>
      </c>
      <c r="S2576" s="38" t="str">
        <f>IFERROR(ABS(J2576-'02_대상물건입력'!B10),"")</f>
        <v/>
      </c>
      <c r="T2576" s="38" t="str">
        <f>IFERROR(ABS('01_설정'!B4-F2576),"")</f>
        <v/>
      </c>
      <c r="U2576" s="38" t="str">
        <f>IFERROR(ABS(K2576-YEAR('02_대상물건입력'!B14)),"")</f>
        <v/>
      </c>
      <c r="V2576" s="38" t="str">
        <f>IF(B2576="","",IF(AND(E2576&gt;0,F2576&gt;0,H2576&gt;0,OR('04A_국토부원자료'!P2577="",'04A_국토부원자료'!P2577="-"),IF('01_설정'!B10=1,N2576=1,TRUE),R2576&lt;='01_설정'!B5,S2576&lt;='01_설정'!B6,T2576&lt;='01_설정'!B7,U2576&lt;='01_설정'!B8),"Y",""))</f>
        <v/>
      </c>
      <c r="W2576" s="40" t="str">
        <f>IF(V2576&lt;&gt;"Y","",MAX(0,(1-R2576/'01_설정'!B5))*'01_설정'!B14+MAX(0,(1-S2576/'01_설정'!B6))*'01_설정'!B15+MAX(0,(1-T2576/'01_설정'!B7))*'01_설정'!B16+MAX(0,(1-U2576/'01_설정'!B8))*'01_설정'!B17+O2576*'01_설정'!B11+Q2576*'01_설정'!B12+P2576*'01_설정'!B13)</f>
        <v/>
      </c>
      <c r="X2576" s="38" t="str">
        <f>IF(W2576="","",1+COUNTIFS($W$4:$W$3003,"&gt;"&amp;W2576)+COUNTIFS($W$4:W2576,W2576)-1)</f>
        <v/>
      </c>
    </row>
    <row r="2577" spans="1:24" ht="16.5">
      <c r="A2577" s="38" t="str">
        <f>IF('04A_국토부원자료'!A2578="","",ROW()-3)</f>
        <v/>
      </c>
      <c r="B2577" s="39">
        <f>IFERROR('04A_국토부원자료'!B2578,"")</f>
        <v>0</v>
      </c>
      <c r="C2577" s="39" t="str">
        <f>IF(B2577="","",IF('04A_국토부원자료'!C2578&lt;&gt;"",'04A_국토부원자료'!C2578,TRIM('04A_국토부원자료'!D2578&amp;IF('04A_국토부원자료'!E2578&lt;&gt;"","-"&amp;'04A_국토부원자료'!E2578,""))))</f>
        <v/>
      </c>
      <c r="D2577" s="39">
        <f>IFERROR('04A_국토부원자료'!F2578,"")</f>
        <v>0</v>
      </c>
      <c r="E2577" s="40" t="str">
        <f>IFERROR(VALUE(SUBSTITUTE('04A_국토부원자료'!G2578,",","")),"")</f>
        <v/>
      </c>
      <c r="F2577" s="41" t="str">
        <f>IFERROR(IF(AND('04A_국토부원자료'!H2578&lt;&gt;"",'04A_국토부원자료'!I2578&lt;&gt;""),DATE(INT(VALUE(SUBSTITUTE('04A_국토부원자료'!H2578,",",""))/100),MOD(VALUE(SUBSTITUTE('04A_국토부원자료'!H2578,",","")),100),VALUE(SUBSTITUTE('04A_국토부원자료'!I2578,",",""))),""),"")</f>
        <v/>
      </c>
      <c r="G2577" s="42" t="str">
        <f>IFERROR(VALUE(SUBSTITUTE('04A_국토부원자료'!J2578,",","")),"")</f>
        <v/>
      </c>
      <c r="H2577" s="43" t="str">
        <f t="shared" si="80"/>
        <v/>
      </c>
      <c r="I2577" s="43" t="str">
        <f t="shared" si="81"/>
        <v/>
      </c>
      <c r="J2577" s="38" t="str">
        <f>IFERROR(VALUE(SUBSTITUTE('04A_국토부원자료'!K2578,",","")),"")</f>
        <v/>
      </c>
      <c r="K2577" s="38" t="str">
        <f>IFERROR(VALUE(SUBSTITUTE('04A_국토부원자료'!N2578,",","")),"")</f>
        <v/>
      </c>
      <c r="L2577" s="39">
        <f>IFERROR('04A_국토부원자료'!O2578,"")</f>
        <v>0</v>
      </c>
      <c r="M2577" s="39">
        <f>IFERROR('04A_국토부원자료'!Q2578,"")</f>
        <v>0</v>
      </c>
      <c r="N2577" s="38">
        <f>IF(B2577="","",IF('02_대상물건입력'!B5="",1,IF(ISNUMBER(SEARCH('02_대상물건입력'!B5,B2577)),1,0)))</f>
        <v>0</v>
      </c>
      <c r="O2577" s="38">
        <f>IF(B2577="","",IF('02_대상물건입력'!B6="",1,IF(ISNUMBER(SEARCH('02_대상물건입력'!B6,B2577)),1,0)))</f>
        <v>0</v>
      </c>
      <c r="P2577" s="38">
        <f>IF(L2577="","",IF('02_대상물건입력'!B15="",0,IF(ISNUMBER(SEARCH('02_대상물건입력'!B15,L2577)),1,0)))</f>
        <v>0</v>
      </c>
      <c r="Q2577" s="38">
        <f>IF(D2577="","",IF('02_대상물건입력'!B8="",0,IF(ISNUMBER(SEARCH('02_대상물건입력'!B8,D2577)),1,0)))</f>
        <v>0</v>
      </c>
      <c r="R2577" s="44" t="str">
        <f>IFERROR(ABS(E2577-'02_대상물건입력'!B11)/'02_대상물건입력'!B11,"")</f>
        <v/>
      </c>
      <c r="S2577" s="38" t="str">
        <f>IFERROR(ABS(J2577-'02_대상물건입력'!B10),"")</f>
        <v/>
      </c>
      <c r="T2577" s="38" t="str">
        <f>IFERROR(ABS('01_설정'!B4-F2577),"")</f>
        <v/>
      </c>
      <c r="U2577" s="38" t="str">
        <f>IFERROR(ABS(K2577-YEAR('02_대상물건입력'!B14)),"")</f>
        <v/>
      </c>
      <c r="V2577" s="38" t="str">
        <f>IF(B2577="","",IF(AND(E2577&gt;0,F2577&gt;0,H2577&gt;0,OR('04A_국토부원자료'!P2578="",'04A_국토부원자료'!P2578="-"),IF('01_설정'!B10=1,N2577=1,TRUE),R2577&lt;='01_설정'!B5,S2577&lt;='01_설정'!B6,T2577&lt;='01_설정'!B7,U2577&lt;='01_설정'!B8),"Y",""))</f>
        <v/>
      </c>
      <c r="W2577" s="40" t="str">
        <f>IF(V2577&lt;&gt;"Y","",MAX(0,(1-R2577/'01_설정'!B5))*'01_설정'!B14+MAX(0,(1-S2577/'01_설정'!B6))*'01_설정'!B15+MAX(0,(1-T2577/'01_설정'!B7))*'01_설정'!B16+MAX(0,(1-U2577/'01_설정'!B8))*'01_설정'!B17+O2577*'01_설정'!B11+Q2577*'01_설정'!B12+P2577*'01_설정'!B13)</f>
        <v/>
      </c>
      <c r="X2577" s="38" t="str">
        <f>IF(W2577="","",1+COUNTIFS($W$4:$W$3003,"&gt;"&amp;W2577)+COUNTIFS($W$4:W2577,W2577)-1)</f>
        <v/>
      </c>
    </row>
    <row r="2578" spans="1:24" ht="16.5">
      <c r="A2578" s="38" t="str">
        <f>IF('04A_국토부원자료'!A2579="","",ROW()-3)</f>
        <v/>
      </c>
      <c r="B2578" s="39">
        <f>IFERROR('04A_국토부원자료'!B2579,"")</f>
        <v>0</v>
      </c>
      <c r="C2578" s="39" t="str">
        <f>IF(B2578="","",IF('04A_국토부원자료'!C2579&lt;&gt;"",'04A_국토부원자료'!C2579,TRIM('04A_국토부원자료'!D2579&amp;IF('04A_국토부원자료'!E2579&lt;&gt;"","-"&amp;'04A_국토부원자료'!E2579,""))))</f>
        <v/>
      </c>
      <c r="D2578" s="39">
        <f>IFERROR('04A_국토부원자료'!F2579,"")</f>
        <v>0</v>
      </c>
      <c r="E2578" s="40" t="str">
        <f>IFERROR(VALUE(SUBSTITUTE('04A_국토부원자료'!G2579,",","")),"")</f>
        <v/>
      </c>
      <c r="F2578" s="41" t="str">
        <f>IFERROR(IF(AND('04A_국토부원자료'!H2579&lt;&gt;"",'04A_국토부원자료'!I2579&lt;&gt;""),DATE(INT(VALUE(SUBSTITUTE('04A_국토부원자료'!H2579,",",""))/100),MOD(VALUE(SUBSTITUTE('04A_국토부원자료'!H2579,",","")),100),VALUE(SUBSTITUTE('04A_국토부원자료'!I2579,",",""))),""),"")</f>
        <v/>
      </c>
      <c r="G2578" s="42" t="str">
        <f>IFERROR(VALUE(SUBSTITUTE('04A_국토부원자료'!J2579,",","")),"")</f>
        <v/>
      </c>
      <c r="H2578" s="43" t="str">
        <f t="shared" si="80"/>
        <v/>
      </c>
      <c r="I2578" s="43" t="str">
        <f t="shared" si="81"/>
        <v/>
      </c>
      <c r="J2578" s="38" t="str">
        <f>IFERROR(VALUE(SUBSTITUTE('04A_국토부원자료'!K2579,",","")),"")</f>
        <v/>
      </c>
      <c r="K2578" s="38" t="str">
        <f>IFERROR(VALUE(SUBSTITUTE('04A_국토부원자료'!N2579,",","")),"")</f>
        <v/>
      </c>
      <c r="L2578" s="39">
        <f>IFERROR('04A_국토부원자료'!O2579,"")</f>
        <v>0</v>
      </c>
      <c r="M2578" s="39">
        <f>IFERROR('04A_국토부원자료'!Q2579,"")</f>
        <v>0</v>
      </c>
      <c r="N2578" s="38">
        <f>IF(B2578="","",IF('02_대상물건입력'!B5="",1,IF(ISNUMBER(SEARCH('02_대상물건입력'!B5,B2578)),1,0)))</f>
        <v>0</v>
      </c>
      <c r="O2578" s="38">
        <f>IF(B2578="","",IF('02_대상물건입력'!B6="",1,IF(ISNUMBER(SEARCH('02_대상물건입력'!B6,B2578)),1,0)))</f>
        <v>0</v>
      </c>
      <c r="P2578" s="38">
        <f>IF(L2578="","",IF('02_대상물건입력'!B15="",0,IF(ISNUMBER(SEARCH('02_대상물건입력'!B15,L2578)),1,0)))</f>
        <v>0</v>
      </c>
      <c r="Q2578" s="38">
        <f>IF(D2578="","",IF('02_대상물건입력'!B8="",0,IF(ISNUMBER(SEARCH('02_대상물건입력'!B8,D2578)),1,0)))</f>
        <v>0</v>
      </c>
      <c r="R2578" s="44" t="str">
        <f>IFERROR(ABS(E2578-'02_대상물건입력'!B11)/'02_대상물건입력'!B11,"")</f>
        <v/>
      </c>
      <c r="S2578" s="38" t="str">
        <f>IFERROR(ABS(J2578-'02_대상물건입력'!B10),"")</f>
        <v/>
      </c>
      <c r="T2578" s="38" t="str">
        <f>IFERROR(ABS('01_설정'!B4-F2578),"")</f>
        <v/>
      </c>
      <c r="U2578" s="38" t="str">
        <f>IFERROR(ABS(K2578-YEAR('02_대상물건입력'!B14)),"")</f>
        <v/>
      </c>
      <c r="V2578" s="38" t="str">
        <f>IF(B2578="","",IF(AND(E2578&gt;0,F2578&gt;0,H2578&gt;0,OR('04A_국토부원자료'!P2579="",'04A_국토부원자료'!P2579="-"),IF('01_설정'!B10=1,N2578=1,TRUE),R2578&lt;='01_설정'!B5,S2578&lt;='01_설정'!B6,T2578&lt;='01_설정'!B7,U2578&lt;='01_설정'!B8),"Y",""))</f>
        <v/>
      </c>
      <c r="W2578" s="40" t="str">
        <f>IF(V2578&lt;&gt;"Y","",MAX(0,(1-R2578/'01_설정'!B5))*'01_설정'!B14+MAX(0,(1-S2578/'01_설정'!B6))*'01_설정'!B15+MAX(0,(1-T2578/'01_설정'!B7))*'01_설정'!B16+MAX(0,(1-U2578/'01_설정'!B8))*'01_설정'!B17+O2578*'01_설정'!B11+Q2578*'01_설정'!B12+P2578*'01_설정'!B13)</f>
        <v/>
      </c>
      <c r="X2578" s="38" t="str">
        <f>IF(W2578="","",1+COUNTIFS($W$4:$W$3003,"&gt;"&amp;W2578)+COUNTIFS($W$4:W2578,W2578)-1)</f>
        <v/>
      </c>
    </row>
    <row r="2579" spans="1:24" ht="16.5">
      <c r="A2579" s="38" t="str">
        <f>IF('04A_국토부원자료'!A2580="","",ROW()-3)</f>
        <v/>
      </c>
      <c r="B2579" s="39">
        <f>IFERROR('04A_국토부원자료'!B2580,"")</f>
        <v>0</v>
      </c>
      <c r="C2579" s="39" t="str">
        <f>IF(B2579="","",IF('04A_국토부원자료'!C2580&lt;&gt;"",'04A_국토부원자료'!C2580,TRIM('04A_국토부원자료'!D2580&amp;IF('04A_국토부원자료'!E2580&lt;&gt;"","-"&amp;'04A_국토부원자료'!E2580,""))))</f>
        <v/>
      </c>
      <c r="D2579" s="39">
        <f>IFERROR('04A_국토부원자료'!F2580,"")</f>
        <v>0</v>
      </c>
      <c r="E2579" s="40" t="str">
        <f>IFERROR(VALUE(SUBSTITUTE('04A_국토부원자료'!G2580,",","")),"")</f>
        <v/>
      </c>
      <c r="F2579" s="41" t="str">
        <f>IFERROR(IF(AND('04A_국토부원자료'!H2580&lt;&gt;"",'04A_국토부원자료'!I2580&lt;&gt;""),DATE(INT(VALUE(SUBSTITUTE('04A_국토부원자료'!H2580,",",""))/100),MOD(VALUE(SUBSTITUTE('04A_국토부원자료'!H2580,",","")),100),VALUE(SUBSTITUTE('04A_국토부원자료'!I2580,",",""))),""),"")</f>
        <v/>
      </c>
      <c r="G2579" s="42" t="str">
        <f>IFERROR(VALUE(SUBSTITUTE('04A_국토부원자료'!J2580,",","")),"")</f>
        <v/>
      </c>
      <c r="H2579" s="43" t="str">
        <f t="shared" si="80"/>
        <v/>
      </c>
      <c r="I2579" s="43" t="str">
        <f t="shared" si="81"/>
        <v/>
      </c>
      <c r="J2579" s="38" t="str">
        <f>IFERROR(VALUE(SUBSTITUTE('04A_국토부원자료'!K2580,",","")),"")</f>
        <v/>
      </c>
      <c r="K2579" s="38" t="str">
        <f>IFERROR(VALUE(SUBSTITUTE('04A_국토부원자료'!N2580,",","")),"")</f>
        <v/>
      </c>
      <c r="L2579" s="39">
        <f>IFERROR('04A_국토부원자료'!O2580,"")</f>
        <v>0</v>
      </c>
      <c r="M2579" s="39">
        <f>IFERROR('04A_국토부원자료'!Q2580,"")</f>
        <v>0</v>
      </c>
      <c r="N2579" s="38">
        <f>IF(B2579="","",IF('02_대상물건입력'!B5="",1,IF(ISNUMBER(SEARCH('02_대상물건입력'!B5,B2579)),1,0)))</f>
        <v>0</v>
      </c>
      <c r="O2579" s="38">
        <f>IF(B2579="","",IF('02_대상물건입력'!B6="",1,IF(ISNUMBER(SEARCH('02_대상물건입력'!B6,B2579)),1,0)))</f>
        <v>0</v>
      </c>
      <c r="P2579" s="38">
        <f>IF(L2579="","",IF('02_대상물건입력'!B15="",0,IF(ISNUMBER(SEARCH('02_대상물건입력'!B15,L2579)),1,0)))</f>
        <v>0</v>
      </c>
      <c r="Q2579" s="38">
        <f>IF(D2579="","",IF('02_대상물건입력'!B8="",0,IF(ISNUMBER(SEARCH('02_대상물건입력'!B8,D2579)),1,0)))</f>
        <v>0</v>
      </c>
      <c r="R2579" s="44" t="str">
        <f>IFERROR(ABS(E2579-'02_대상물건입력'!B11)/'02_대상물건입력'!B11,"")</f>
        <v/>
      </c>
      <c r="S2579" s="38" t="str">
        <f>IFERROR(ABS(J2579-'02_대상물건입력'!B10),"")</f>
        <v/>
      </c>
      <c r="T2579" s="38" t="str">
        <f>IFERROR(ABS('01_설정'!B4-F2579),"")</f>
        <v/>
      </c>
      <c r="U2579" s="38" t="str">
        <f>IFERROR(ABS(K2579-YEAR('02_대상물건입력'!B14)),"")</f>
        <v/>
      </c>
      <c r="V2579" s="38" t="str">
        <f>IF(B2579="","",IF(AND(E2579&gt;0,F2579&gt;0,H2579&gt;0,OR('04A_국토부원자료'!P2580="",'04A_국토부원자료'!P2580="-"),IF('01_설정'!B10=1,N2579=1,TRUE),R2579&lt;='01_설정'!B5,S2579&lt;='01_설정'!B6,T2579&lt;='01_설정'!B7,U2579&lt;='01_설정'!B8),"Y",""))</f>
        <v/>
      </c>
      <c r="W2579" s="40" t="str">
        <f>IF(V2579&lt;&gt;"Y","",MAX(0,(1-R2579/'01_설정'!B5))*'01_설정'!B14+MAX(0,(1-S2579/'01_설정'!B6))*'01_설정'!B15+MAX(0,(1-T2579/'01_설정'!B7))*'01_설정'!B16+MAX(0,(1-U2579/'01_설정'!B8))*'01_설정'!B17+O2579*'01_설정'!B11+Q2579*'01_설정'!B12+P2579*'01_설정'!B13)</f>
        <v/>
      </c>
      <c r="X2579" s="38" t="str">
        <f>IF(W2579="","",1+COUNTIFS($W$4:$W$3003,"&gt;"&amp;W2579)+COUNTIFS($W$4:W2579,W2579)-1)</f>
        <v/>
      </c>
    </row>
    <row r="2580" spans="1:24" ht="16.5">
      <c r="A2580" s="38" t="str">
        <f>IF('04A_국토부원자료'!A2581="","",ROW()-3)</f>
        <v/>
      </c>
      <c r="B2580" s="39">
        <f>IFERROR('04A_국토부원자료'!B2581,"")</f>
        <v>0</v>
      </c>
      <c r="C2580" s="39" t="str">
        <f>IF(B2580="","",IF('04A_국토부원자료'!C2581&lt;&gt;"",'04A_국토부원자료'!C2581,TRIM('04A_국토부원자료'!D2581&amp;IF('04A_국토부원자료'!E2581&lt;&gt;"","-"&amp;'04A_국토부원자료'!E2581,""))))</f>
        <v/>
      </c>
      <c r="D2580" s="39">
        <f>IFERROR('04A_국토부원자료'!F2581,"")</f>
        <v>0</v>
      </c>
      <c r="E2580" s="40" t="str">
        <f>IFERROR(VALUE(SUBSTITUTE('04A_국토부원자료'!G2581,",","")),"")</f>
        <v/>
      </c>
      <c r="F2580" s="41" t="str">
        <f>IFERROR(IF(AND('04A_국토부원자료'!H2581&lt;&gt;"",'04A_국토부원자료'!I2581&lt;&gt;""),DATE(INT(VALUE(SUBSTITUTE('04A_국토부원자료'!H2581,",",""))/100),MOD(VALUE(SUBSTITUTE('04A_국토부원자료'!H2581,",","")),100),VALUE(SUBSTITUTE('04A_국토부원자료'!I2581,",",""))),""),"")</f>
        <v/>
      </c>
      <c r="G2580" s="42" t="str">
        <f>IFERROR(VALUE(SUBSTITUTE('04A_국토부원자료'!J2581,",","")),"")</f>
        <v/>
      </c>
      <c r="H2580" s="43" t="str">
        <f t="shared" si="80"/>
        <v/>
      </c>
      <c r="I2580" s="43" t="str">
        <f t="shared" si="81"/>
        <v/>
      </c>
      <c r="J2580" s="38" t="str">
        <f>IFERROR(VALUE(SUBSTITUTE('04A_국토부원자료'!K2581,",","")),"")</f>
        <v/>
      </c>
      <c r="K2580" s="38" t="str">
        <f>IFERROR(VALUE(SUBSTITUTE('04A_국토부원자료'!N2581,",","")),"")</f>
        <v/>
      </c>
      <c r="L2580" s="39">
        <f>IFERROR('04A_국토부원자료'!O2581,"")</f>
        <v>0</v>
      </c>
      <c r="M2580" s="39">
        <f>IFERROR('04A_국토부원자료'!Q2581,"")</f>
        <v>0</v>
      </c>
      <c r="N2580" s="38">
        <f>IF(B2580="","",IF('02_대상물건입력'!B5="",1,IF(ISNUMBER(SEARCH('02_대상물건입력'!B5,B2580)),1,0)))</f>
        <v>0</v>
      </c>
      <c r="O2580" s="38">
        <f>IF(B2580="","",IF('02_대상물건입력'!B6="",1,IF(ISNUMBER(SEARCH('02_대상물건입력'!B6,B2580)),1,0)))</f>
        <v>0</v>
      </c>
      <c r="P2580" s="38">
        <f>IF(L2580="","",IF('02_대상물건입력'!B15="",0,IF(ISNUMBER(SEARCH('02_대상물건입력'!B15,L2580)),1,0)))</f>
        <v>0</v>
      </c>
      <c r="Q2580" s="38">
        <f>IF(D2580="","",IF('02_대상물건입력'!B8="",0,IF(ISNUMBER(SEARCH('02_대상물건입력'!B8,D2580)),1,0)))</f>
        <v>0</v>
      </c>
      <c r="R2580" s="44" t="str">
        <f>IFERROR(ABS(E2580-'02_대상물건입력'!B11)/'02_대상물건입력'!B11,"")</f>
        <v/>
      </c>
      <c r="S2580" s="38" t="str">
        <f>IFERROR(ABS(J2580-'02_대상물건입력'!B10),"")</f>
        <v/>
      </c>
      <c r="T2580" s="38" t="str">
        <f>IFERROR(ABS('01_설정'!B4-F2580),"")</f>
        <v/>
      </c>
      <c r="U2580" s="38" t="str">
        <f>IFERROR(ABS(K2580-YEAR('02_대상물건입력'!B14)),"")</f>
        <v/>
      </c>
      <c r="V2580" s="38" t="str">
        <f>IF(B2580="","",IF(AND(E2580&gt;0,F2580&gt;0,H2580&gt;0,OR('04A_국토부원자료'!P2581="",'04A_국토부원자료'!P2581="-"),IF('01_설정'!B10=1,N2580=1,TRUE),R2580&lt;='01_설정'!B5,S2580&lt;='01_설정'!B6,T2580&lt;='01_설정'!B7,U2580&lt;='01_설정'!B8),"Y",""))</f>
        <v/>
      </c>
      <c r="W2580" s="40" t="str">
        <f>IF(V2580&lt;&gt;"Y","",MAX(0,(1-R2580/'01_설정'!B5))*'01_설정'!B14+MAX(0,(1-S2580/'01_설정'!B6))*'01_설정'!B15+MAX(0,(1-T2580/'01_설정'!B7))*'01_설정'!B16+MAX(0,(1-U2580/'01_설정'!B8))*'01_설정'!B17+O2580*'01_설정'!B11+Q2580*'01_설정'!B12+P2580*'01_설정'!B13)</f>
        <v/>
      </c>
      <c r="X2580" s="38" t="str">
        <f>IF(W2580="","",1+COUNTIFS($W$4:$W$3003,"&gt;"&amp;W2580)+COUNTIFS($W$4:W2580,W2580)-1)</f>
        <v/>
      </c>
    </row>
    <row r="2581" spans="1:24" ht="16.5">
      <c r="A2581" s="38" t="str">
        <f>IF('04A_국토부원자료'!A2582="","",ROW()-3)</f>
        <v/>
      </c>
      <c r="B2581" s="39">
        <f>IFERROR('04A_국토부원자료'!B2582,"")</f>
        <v>0</v>
      </c>
      <c r="C2581" s="39" t="str">
        <f>IF(B2581="","",IF('04A_국토부원자료'!C2582&lt;&gt;"",'04A_국토부원자료'!C2582,TRIM('04A_국토부원자료'!D2582&amp;IF('04A_국토부원자료'!E2582&lt;&gt;"","-"&amp;'04A_국토부원자료'!E2582,""))))</f>
        <v/>
      </c>
      <c r="D2581" s="39">
        <f>IFERROR('04A_국토부원자료'!F2582,"")</f>
        <v>0</v>
      </c>
      <c r="E2581" s="40" t="str">
        <f>IFERROR(VALUE(SUBSTITUTE('04A_국토부원자료'!G2582,",","")),"")</f>
        <v/>
      </c>
      <c r="F2581" s="41" t="str">
        <f>IFERROR(IF(AND('04A_국토부원자료'!H2582&lt;&gt;"",'04A_국토부원자료'!I2582&lt;&gt;""),DATE(INT(VALUE(SUBSTITUTE('04A_국토부원자료'!H2582,",",""))/100),MOD(VALUE(SUBSTITUTE('04A_국토부원자료'!H2582,",","")),100),VALUE(SUBSTITUTE('04A_국토부원자료'!I2582,",",""))),""),"")</f>
        <v/>
      </c>
      <c r="G2581" s="42" t="str">
        <f>IFERROR(VALUE(SUBSTITUTE('04A_국토부원자료'!J2582,",","")),"")</f>
        <v/>
      </c>
      <c r="H2581" s="43" t="str">
        <f t="shared" si="80"/>
        <v/>
      </c>
      <c r="I2581" s="43" t="str">
        <f t="shared" si="81"/>
        <v/>
      </c>
      <c r="J2581" s="38" t="str">
        <f>IFERROR(VALUE(SUBSTITUTE('04A_국토부원자료'!K2582,",","")),"")</f>
        <v/>
      </c>
      <c r="K2581" s="38" t="str">
        <f>IFERROR(VALUE(SUBSTITUTE('04A_국토부원자료'!N2582,",","")),"")</f>
        <v/>
      </c>
      <c r="L2581" s="39">
        <f>IFERROR('04A_국토부원자료'!O2582,"")</f>
        <v>0</v>
      </c>
      <c r="M2581" s="39">
        <f>IFERROR('04A_국토부원자료'!Q2582,"")</f>
        <v>0</v>
      </c>
      <c r="N2581" s="38">
        <f>IF(B2581="","",IF('02_대상물건입력'!B5="",1,IF(ISNUMBER(SEARCH('02_대상물건입력'!B5,B2581)),1,0)))</f>
        <v>0</v>
      </c>
      <c r="O2581" s="38">
        <f>IF(B2581="","",IF('02_대상물건입력'!B6="",1,IF(ISNUMBER(SEARCH('02_대상물건입력'!B6,B2581)),1,0)))</f>
        <v>0</v>
      </c>
      <c r="P2581" s="38">
        <f>IF(L2581="","",IF('02_대상물건입력'!B15="",0,IF(ISNUMBER(SEARCH('02_대상물건입력'!B15,L2581)),1,0)))</f>
        <v>0</v>
      </c>
      <c r="Q2581" s="38">
        <f>IF(D2581="","",IF('02_대상물건입력'!B8="",0,IF(ISNUMBER(SEARCH('02_대상물건입력'!B8,D2581)),1,0)))</f>
        <v>0</v>
      </c>
      <c r="R2581" s="44" t="str">
        <f>IFERROR(ABS(E2581-'02_대상물건입력'!B11)/'02_대상물건입력'!B11,"")</f>
        <v/>
      </c>
      <c r="S2581" s="38" t="str">
        <f>IFERROR(ABS(J2581-'02_대상물건입력'!B10),"")</f>
        <v/>
      </c>
      <c r="T2581" s="38" t="str">
        <f>IFERROR(ABS('01_설정'!B4-F2581),"")</f>
        <v/>
      </c>
      <c r="U2581" s="38" t="str">
        <f>IFERROR(ABS(K2581-YEAR('02_대상물건입력'!B14)),"")</f>
        <v/>
      </c>
      <c r="V2581" s="38" t="str">
        <f>IF(B2581="","",IF(AND(E2581&gt;0,F2581&gt;0,H2581&gt;0,OR('04A_국토부원자료'!P2582="",'04A_국토부원자료'!P2582="-"),IF('01_설정'!B10=1,N2581=1,TRUE),R2581&lt;='01_설정'!B5,S2581&lt;='01_설정'!B6,T2581&lt;='01_설정'!B7,U2581&lt;='01_설정'!B8),"Y",""))</f>
        <v/>
      </c>
      <c r="W2581" s="40" t="str">
        <f>IF(V2581&lt;&gt;"Y","",MAX(0,(1-R2581/'01_설정'!B5))*'01_설정'!B14+MAX(0,(1-S2581/'01_설정'!B6))*'01_설정'!B15+MAX(0,(1-T2581/'01_설정'!B7))*'01_설정'!B16+MAX(0,(1-U2581/'01_설정'!B8))*'01_설정'!B17+O2581*'01_설정'!B11+Q2581*'01_설정'!B12+P2581*'01_설정'!B13)</f>
        <v/>
      </c>
      <c r="X2581" s="38" t="str">
        <f>IF(W2581="","",1+COUNTIFS($W$4:$W$3003,"&gt;"&amp;W2581)+COUNTIFS($W$4:W2581,W2581)-1)</f>
        <v/>
      </c>
    </row>
    <row r="2582" spans="1:24" ht="16.5">
      <c r="A2582" s="38" t="str">
        <f>IF('04A_국토부원자료'!A2583="","",ROW()-3)</f>
        <v/>
      </c>
      <c r="B2582" s="39">
        <f>IFERROR('04A_국토부원자료'!B2583,"")</f>
        <v>0</v>
      </c>
      <c r="C2582" s="39" t="str">
        <f>IF(B2582="","",IF('04A_국토부원자료'!C2583&lt;&gt;"",'04A_국토부원자료'!C2583,TRIM('04A_국토부원자료'!D2583&amp;IF('04A_국토부원자료'!E2583&lt;&gt;"","-"&amp;'04A_국토부원자료'!E2583,""))))</f>
        <v/>
      </c>
      <c r="D2582" s="39">
        <f>IFERROR('04A_국토부원자료'!F2583,"")</f>
        <v>0</v>
      </c>
      <c r="E2582" s="40" t="str">
        <f>IFERROR(VALUE(SUBSTITUTE('04A_국토부원자료'!G2583,",","")),"")</f>
        <v/>
      </c>
      <c r="F2582" s="41" t="str">
        <f>IFERROR(IF(AND('04A_국토부원자료'!H2583&lt;&gt;"",'04A_국토부원자료'!I2583&lt;&gt;""),DATE(INT(VALUE(SUBSTITUTE('04A_국토부원자료'!H2583,",",""))/100),MOD(VALUE(SUBSTITUTE('04A_국토부원자료'!H2583,",","")),100),VALUE(SUBSTITUTE('04A_국토부원자료'!I2583,",",""))),""),"")</f>
        <v/>
      </c>
      <c r="G2582" s="42" t="str">
        <f>IFERROR(VALUE(SUBSTITUTE('04A_국토부원자료'!J2583,",","")),"")</f>
        <v/>
      </c>
      <c r="H2582" s="43" t="str">
        <f t="shared" si="80"/>
        <v/>
      </c>
      <c r="I2582" s="43" t="str">
        <f t="shared" si="81"/>
        <v/>
      </c>
      <c r="J2582" s="38" t="str">
        <f>IFERROR(VALUE(SUBSTITUTE('04A_국토부원자료'!K2583,",","")),"")</f>
        <v/>
      </c>
      <c r="K2582" s="38" t="str">
        <f>IFERROR(VALUE(SUBSTITUTE('04A_국토부원자료'!N2583,",","")),"")</f>
        <v/>
      </c>
      <c r="L2582" s="39">
        <f>IFERROR('04A_국토부원자료'!O2583,"")</f>
        <v>0</v>
      </c>
      <c r="M2582" s="39">
        <f>IFERROR('04A_국토부원자료'!Q2583,"")</f>
        <v>0</v>
      </c>
      <c r="N2582" s="38">
        <f>IF(B2582="","",IF('02_대상물건입력'!B5="",1,IF(ISNUMBER(SEARCH('02_대상물건입력'!B5,B2582)),1,0)))</f>
        <v>0</v>
      </c>
      <c r="O2582" s="38">
        <f>IF(B2582="","",IF('02_대상물건입력'!B6="",1,IF(ISNUMBER(SEARCH('02_대상물건입력'!B6,B2582)),1,0)))</f>
        <v>0</v>
      </c>
      <c r="P2582" s="38">
        <f>IF(L2582="","",IF('02_대상물건입력'!B15="",0,IF(ISNUMBER(SEARCH('02_대상물건입력'!B15,L2582)),1,0)))</f>
        <v>0</v>
      </c>
      <c r="Q2582" s="38">
        <f>IF(D2582="","",IF('02_대상물건입력'!B8="",0,IF(ISNUMBER(SEARCH('02_대상물건입력'!B8,D2582)),1,0)))</f>
        <v>0</v>
      </c>
      <c r="R2582" s="44" t="str">
        <f>IFERROR(ABS(E2582-'02_대상물건입력'!B11)/'02_대상물건입력'!B11,"")</f>
        <v/>
      </c>
      <c r="S2582" s="38" t="str">
        <f>IFERROR(ABS(J2582-'02_대상물건입력'!B10),"")</f>
        <v/>
      </c>
      <c r="T2582" s="38" t="str">
        <f>IFERROR(ABS('01_설정'!B4-F2582),"")</f>
        <v/>
      </c>
      <c r="U2582" s="38" t="str">
        <f>IFERROR(ABS(K2582-YEAR('02_대상물건입력'!B14)),"")</f>
        <v/>
      </c>
      <c r="V2582" s="38" t="str">
        <f>IF(B2582="","",IF(AND(E2582&gt;0,F2582&gt;0,H2582&gt;0,OR('04A_국토부원자료'!P2583="",'04A_국토부원자료'!P2583="-"),IF('01_설정'!B10=1,N2582=1,TRUE),R2582&lt;='01_설정'!B5,S2582&lt;='01_설정'!B6,T2582&lt;='01_설정'!B7,U2582&lt;='01_설정'!B8),"Y",""))</f>
        <v/>
      </c>
      <c r="W2582" s="40" t="str">
        <f>IF(V2582&lt;&gt;"Y","",MAX(0,(1-R2582/'01_설정'!B5))*'01_설정'!B14+MAX(0,(1-S2582/'01_설정'!B6))*'01_설정'!B15+MAX(0,(1-T2582/'01_설정'!B7))*'01_설정'!B16+MAX(0,(1-U2582/'01_설정'!B8))*'01_설정'!B17+O2582*'01_설정'!B11+Q2582*'01_설정'!B12+P2582*'01_설정'!B13)</f>
        <v/>
      </c>
      <c r="X2582" s="38" t="str">
        <f>IF(W2582="","",1+COUNTIFS($W$4:$W$3003,"&gt;"&amp;W2582)+COUNTIFS($W$4:W2582,W2582)-1)</f>
        <v/>
      </c>
    </row>
    <row r="2583" spans="1:24" ht="16.5">
      <c r="A2583" s="38" t="str">
        <f>IF('04A_국토부원자료'!A2584="","",ROW()-3)</f>
        <v/>
      </c>
      <c r="B2583" s="39">
        <f>IFERROR('04A_국토부원자료'!B2584,"")</f>
        <v>0</v>
      </c>
      <c r="C2583" s="39" t="str">
        <f>IF(B2583="","",IF('04A_국토부원자료'!C2584&lt;&gt;"",'04A_국토부원자료'!C2584,TRIM('04A_국토부원자료'!D2584&amp;IF('04A_국토부원자료'!E2584&lt;&gt;"","-"&amp;'04A_국토부원자료'!E2584,""))))</f>
        <v/>
      </c>
      <c r="D2583" s="39">
        <f>IFERROR('04A_국토부원자료'!F2584,"")</f>
        <v>0</v>
      </c>
      <c r="E2583" s="40" t="str">
        <f>IFERROR(VALUE(SUBSTITUTE('04A_국토부원자료'!G2584,",","")),"")</f>
        <v/>
      </c>
      <c r="F2583" s="41" t="str">
        <f>IFERROR(IF(AND('04A_국토부원자료'!H2584&lt;&gt;"",'04A_국토부원자료'!I2584&lt;&gt;""),DATE(INT(VALUE(SUBSTITUTE('04A_국토부원자료'!H2584,",",""))/100),MOD(VALUE(SUBSTITUTE('04A_국토부원자료'!H2584,",","")),100),VALUE(SUBSTITUTE('04A_국토부원자료'!I2584,",",""))),""),"")</f>
        <v/>
      </c>
      <c r="G2583" s="42" t="str">
        <f>IFERROR(VALUE(SUBSTITUTE('04A_국토부원자료'!J2584,",","")),"")</f>
        <v/>
      </c>
      <c r="H2583" s="43" t="str">
        <f t="shared" si="80"/>
        <v/>
      </c>
      <c r="I2583" s="43" t="str">
        <f t="shared" si="81"/>
        <v/>
      </c>
      <c r="J2583" s="38" t="str">
        <f>IFERROR(VALUE(SUBSTITUTE('04A_국토부원자료'!K2584,",","")),"")</f>
        <v/>
      </c>
      <c r="K2583" s="38" t="str">
        <f>IFERROR(VALUE(SUBSTITUTE('04A_국토부원자료'!N2584,",","")),"")</f>
        <v/>
      </c>
      <c r="L2583" s="39">
        <f>IFERROR('04A_국토부원자료'!O2584,"")</f>
        <v>0</v>
      </c>
      <c r="M2583" s="39">
        <f>IFERROR('04A_국토부원자료'!Q2584,"")</f>
        <v>0</v>
      </c>
      <c r="N2583" s="38">
        <f>IF(B2583="","",IF('02_대상물건입력'!B5="",1,IF(ISNUMBER(SEARCH('02_대상물건입력'!B5,B2583)),1,0)))</f>
        <v>0</v>
      </c>
      <c r="O2583" s="38">
        <f>IF(B2583="","",IF('02_대상물건입력'!B6="",1,IF(ISNUMBER(SEARCH('02_대상물건입력'!B6,B2583)),1,0)))</f>
        <v>0</v>
      </c>
      <c r="P2583" s="38">
        <f>IF(L2583="","",IF('02_대상물건입력'!B15="",0,IF(ISNUMBER(SEARCH('02_대상물건입력'!B15,L2583)),1,0)))</f>
        <v>0</v>
      </c>
      <c r="Q2583" s="38">
        <f>IF(D2583="","",IF('02_대상물건입력'!B8="",0,IF(ISNUMBER(SEARCH('02_대상물건입력'!B8,D2583)),1,0)))</f>
        <v>0</v>
      </c>
      <c r="R2583" s="44" t="str">
        <f>IFERROR(ABS(E2583-'02_대상물건입력'!B11)/'02_대상물건입력'!B11,"")</f>
        <v/>
      </c>
      <c r="S2583" s="38" t="str">
        <f>IFERROR(ABS(J2583-'02_대상물건입력'!B10),"")</f>
        <v/>
      </c>
      <c r="T2583" s="38" t="str">
        <f>IFERROR(ABS('01_설정'!B4-F2583),"")</f>
        <v/>
      </c>
      <c r="U2583" s="38" t="str">
        <f>IFERROR(ABS(K2583-YEAR('02_대상물건입력'!B14)),"")</f>
        <v/>
      </c>
      <c r="V2583" s="38" t="str">
        <f>IF(B2583="","",IF(AND(E2583&gt;0,F2583&gt;0,H2583&gt;0,OR('04A_국토부원자료'!P2584="",'04A_국토부원자료'!P2584="-"),IF('01_설정'!B10=1,N2583=1,TRUE),R2583&lt;='01_설정'!B5,S2583&lt;='01_설정'!B6,T2583&lt;='01_설정'!B7,U2583&lt;='01_설정'!B8),"Y",""))</f>
        <v/>
      </c>
      <c r="W2583" s="40" t="str">
        <f>IF(V2583&lt;&gt;"Y","",MAX(0,(1-R2583/'01_설정'!B5))*'01_설정'!B14+MAX(0,(1-S2583/'01_설정'!B6))*'01_설정'!B15+MAX(0,(1-T2583/'01_설정'!B7))*'01_설정'!B16+MAX(0,(1-U2583/'01_설정'!B8))*'01_설정'!B17+O2583*'01_설정'!B11+Q2583*'01_설정'!B12+P2583*'01_설정'!B13)</f>
        <v/>
      </c>
      <c r="X2583" s="38" t="str">
        <f>IF(W2583="","",1+COUNTIFS($W$4:$W$3003,"&gt;"&amp;W2583)+COUNTIFS($W$4:W2583,W2583)-1)</f>
        <v/>
      </c>
    </row>
    <row r="2584" spans="1:24" ht="16.5">
      <c r="A2584" s="38" t="str">
        <f>IF('04A_국토부원자료'!A2585="","",ROW()-3)</f>
        <v/>
      </c>
      <c r="B2584" s="39">
        <f>IFERROR('04A_국토부원자료'!B2585,"")</f>
        <v>0</v>
      </c>
      <c r="C2584" s="39" t="str">
        <f>IF(B2584="","",IF('04A_국토부원자료'!C2585&lt;&gt;"",'04A_국토부원자료'!C2585,TRIM('04A_국토부원자료'!D2585&amp;IF('04A_국토부원자료'!E2585&lt;&gt;"","-"&amp;'04A_국토부원자료'!E2585,""))))</f>
        <v/>
      </c>
      <c r="D2584" s="39">
        <f>IFERROR('04A_국토부원자료'!F2585,"")</f>
        <v>0</v>
      </c>
      <c r="E2584" s="40" t="str">
        <f>IFERROR(VALUE(SUBSTITUTE('04A_국토부원자료'!G2585,",","")),"")</f>
        <v/>
      </c>
      <c r="F2584" s="41" t="str">
        <f>IFERROR(IF(AND('04A_국토부원자료'!H2585&lt;&gt;"",'04A_국토부원자료'!I2585&lt;&gt;""),DATE(INT(VALUE(SUBSTITUTE('04A_국토부원자료'!H2585,",",""))/100),MOD(VALUE(SUBSTITUTE('04A_국토부원자료'!H2585,",","")),100),VALUE(SUBSTITUTE('04A_국토부원자료'!I2585,",",""))),""),"")</f>
        <v/>
      </c>
      <c r="G2584" s="42" t="str">
        <f>IFERROR(VALUE(SUBSTITUTE('04A_국토부원자료'!J2585,",","")),"")</f>
        <v/>
      </c>
      <c r="H2584" s="43" t="str">
        <f t="shared" si="80"/>
        <v/>
      </c>
      <c r="I2584" s="43" t="str">
        <f t="shared" si="81"/>
        <v/>
      </c>
      <c r="J2584" s="38" t="str">
        <f>IFERROR(VALUE(SUBSTITUTE('04A_국토부원자료'!K2585,",","")),"")</f>
        <v/>
      </c>
      <c r="K2584" s="38" t="str">
        <f>IFERROR(VALUE(SUBSTITUTE('04A_국토부원자료'!N2585,",","")),"")</f>
        <v/>
      </c>
      <c r="L2584" s="39">
        <f>IFERROR('04A_국토부원자료'!O2585,"")</f>
        <v>0</v>
      </c>
      <c r="M2584" s="39">
        <f>IFERROR('04A_국토부원자료'!Q2585,"")</f>
        <v>0</v>
      </c>
      <c r="N2584" s="38">
        <f>IF(B2584="","",IF('02_대상물건입력'!B5="",1,IF(ISNUMBER(SEARCH('02_대상물건입력'!B5,B2584)),1,0)))</f>
        <v>0</v>
      </c>
      <c r="O2584" s="38">
        <f>IF(B2584="","",IF('02_대상물건입력'!B6="",1,IF(ISNUMBER(SEARCH('02_대상물건입력'!B6,B2584)),1,0)))</f>
        <v>0</v>
      </c>
      <c r="P2584" s="38">
        <f>IF(L2584="","",IF('02_대상물건입력'!B15="",0,IF(ISNUMBER(SEARCH('02_대상물건입력'!B15,L2584)),1,0)))</f>
        <v>0</v>
      </c>
      <c r="Q2584" s="38">
        <f>IF(D2584="","",IF('02_대상물건입력'!B8="",0,IF(ISNUMBER(SEARCH('02_대상물건입력'!B8,D2584)),1,0)))</f>
        <v>0</v>
      </c>
      <c r="R2584" s="44" t="str">
        <f>IFERROR(ABS(E2584-'02_대상물건입력'!B11)/'02_대상물건입력'!B11,"")</f>
        <v/>
      </c>
      <c r="S2584" s="38" t="str">
        <f>IFERROR(ABS(J2584-'02_대상물건입력'!B10),"")</f>
        <v/>
      </c>
      <c r="T2584" s="38" t="str">
        <f>IFERROR(ABS('01_설정'!B4-F2584),"")</f>
        <v/>
      </c>
      <c r="U2584" s="38" t="str">
        <f>IFERROR(ABS(K2584-YEAR('02_대상물건입력'!B14)),"")</f>
        <v/>
      </c>
      <c r="V2584" s="38" t="str">
        <f>IF(B2584="","",IF(AND(E2584&gt;0,F2584&gt;0,H2584&gt;0,OR('04A_국토부원자료'!P2585="",'04A_국토부원자료'!P2585="-"),IF('01_설정'!B10=1,N2584=1,TRUE),R2584&lt;='01_설정'!B5,S2584&lt;='01_설정'!B6,T2584&lt;='01_설정'!B7,U2584&lt;='01_설정'!B8),"Y",""))</f>
        <v/>
      </c>
      <c r="W2584" s="40" t="str">
        <f>IF(V2584&lt;&gt;"Y","",MAX(0,(1-R2584/'01_설정'!B5))*'01_설정'!B14+MAX(0,(1-S2584/'01_설정'!B6))*'01_설정'!B15+MAX(0,(1-T2584/'01_설정'!B7))*'01_설정'!B16+MAX(0,(1-U2584/'01_설정'!B8))*'01_설정'!B17+O2584*'01_설정'!B11+Q2584*'01_설정'!B12+P2584*'01_설정'!B13)</f>
        <v/>
      </c>
      <c r="X2584" s="38" t="str">
        <f>IF(W2584="","",1+COUNTIFS($W$4:$W$3003,"&gt;"&amp;W2584)+COUNTIFS($W$4:W2584,W2584)-1)</f>
        <v/>
      </c>
    </row>
    <row r="2585" spans="1:24" ht="16.5">
      <c r="A2585" s="38" t="str">
        <f>IF('04A_국토부원자료'!A2586="","",ROW()-3)</f>
        <v/>
      </c>
      <c r="B2585" s="39">
        <f>IFERROR('04A_국토부원자료'!B2586,"")</f>
        <v>0</v>
      </c>
      <c r="C2585" s="39" t="str">
        <f>IF(B2585="","",IF('04A_국토부원자료'!C2586&lt;&gt;"",'04A_국토부원자료'!C2586,TRIM('04A_국토부원자료'!D2586&amp;IF('04A_국토부원자료'!E2586&lt;&gt;"","-"&amp;'04A_국토부원자료'!E2586,""))))</f>
        <v/>
      </c>
      <c r="D2585" s="39">
        <f>IFERROR('04A_국토부원자료'!F2586,"")</f>
        <v>0</v>
      </c>
      <c r="E2585" s="40" t="str">
        <f>IFERROR(VALUE(SUBSTITUTE('04A_국토부원자료'!G2586,",","")),"")</f>
        <v/>
      </c>
      <c r="F2585" s="41" t="str">
        <f>IFERROR(IF(AND('04A_국토부원자료'!H2586&lt;&gt;"",'04A_국토부원자료'!I2586&lt;&gt;""),DATE(INT(VALUE(SUBSTITUTE('04A_국토부원자료'!H2586,",",""))/100),MOD(VALUE(SUBSTITUTE('04A_국토부원자료'!H2586,",","")),100),VALUE(SUBSTITUTE('04A_국토부원자료'!I2586,",",""))),""),"")</f>
        <v/>
      </c>
      <c r="G2585" s="42" t="str">
        <f>IFERROR(VALUE(SUBSTITUTE('04A_국토부원자료'!J2586,",","")),"")</f>
        <v/>
      </c>
      <c r="H2585" s="43" t="str">
        <f t="shared" si="80"/>
        <v/>
      </c>
      <c r="I2585" s="43" t="str">
        <f t="shared" si="81"/>
        <v/>
      </c>
      <c r="J2585" s="38" t="str">
        <f>IFERROR(VALUE(SUBSTITUTE('04A_국토부원자료'!K2586,",","")),"")</f>
        <v/>
      </c>
      <c r="K2585" s="38" t="str">
        <f>IFERROR(VALUE(SUBSTITUTE('04A_국토부원자료'!N2586,",","")),"")</f>
        <v/>
      </c>
      <c r="L2585" s="39">
        <f>IFERROR('04A_국토부원자료'!O2586,"")</f>
        <v>0</v>
      </c>
      <c r="M2585" s="39">
        <f>IFERROR('04A_국토부원자료'!Q2586,"")</f>
        <v>0</v>
      </c>
      <c r="N2585" s="38">
        <f>IF(B2585="","",IF('02_대상물건입력'!B5="",1,IF(ISNUMBER(SEARCH('02_대상물건입력'!B5,B2585)),1,0)))</f>
        <v>0</v>
      </c>
      <c r="O2585" s="38">
        <f>IF(B2585="","",IF('02_대상물건입력'!B6="",1,IF(ISNUMBER(SEARCH('02_대상물건입력'!B6,B2585)),1,0)))</f>
        <v>0</v>
      </c>
      <c r="P2585" s="38">
        <f>IF(L2585="","",IF('02_대상물건입력'!B15="",0,IF(ISNUMBER(SEARCH('02_대상물건입력'!B15,L2585)),1,0)))</f>
        <v>0</v>
      </c>
      <c r="Q2585" s="38">
        <f>IF(D2585="","",IF('02_대상물건입력'!B8="",0,IF(ISNUMBER(SEARCH('02_대상물건입력'!B8,D2585)),1,0)))</f>
        <v>0</v>
      </c>
      <c r="R2585" s="44" t="str">
        <f>IFERROR(ABS(E2585-'02_대상물건입력'!B11)/'02_대상물건입력'!B11,"")</f>
        <v/>
      </c>
      <c r="S2585" s="38" t="str">
        <f>IFERROR(ABS(J2585-'02_대상물건입력'!B10),"")</f>
        <v/>
      </c>
      <c r="T2585" s="38" t="str">
        <f>IFERROR(ABS('01_설정'!B4-F2585),"")</f>
        <v/>
      </c>
      <c r="U2585" s="38" t="str">
        <f>IFERROR(ABS(K2585-YEAR('02_대상물건입력'!B14)),"")</f>
        <v/>
      </c>
      <c r="V2585" s="38" t="str">
        <f>IF(B2585="","",IF(AND(E2585&gt;0,F2585&gt;0,H2585&gt;0,OR('04A_국토부원자료'!P2586="",'04A_국토부원자료'!P2586="-"),IF('01_설정'!B10=1,N2585=1,TRUE),R2585&lt;='01_설정'!B5,S2585&lt;='01_설정'!B6,T2585&lt;='01_설정'!B7,U2585&lt;='01_설정'!B8),"Y",""))</f>
        <v/>
      </c>
      <c r="W2585" s="40" t="str">
        <f>IF(V2585&lt;&gt;"Y","",MAX(0,(1-R2585/'01_설정'!B5))*'01_설정'!B14+MAX(0,(1-S2585/'01_설정'!B6))*'01_설정'!B15+MAX(0,(1-T2585/'01_설정'!B7))*'01_설정'!B16+MAX(0,(1-U2585/'01_설정'!B8))*'01_설정'!B17+O2585*'01_설정'!B11+Q2585*'01_설정'!B12+P2585*'01_설정'!B13)</f>
        <v/>
      </c>
      <c r="X2585" s="38" t="str">
        <f>IF(W2585="","",1+COUNTIFS($W$4:$W$3003,"&gt;"&amp;W2585)+COUNTIFS($W$4:W2585,W2585)-1)</f>
        <v/>
      </c>
    </row>
    <row r="2586" spans="1:24" ht="16.5">
      <c r="A2586" s="38" t="str">
        <f>IF('04A_국토부원자료'!A2587="","",ROW()-3)</f>
        <v/>
      </c>
      <c r="B2586" s="39">
        <f>IFERROR('04A_국토부원자료'!B2587,"")</f>
        <v>0</v>
      </c>
      <c r="C2586" s="39" t="str">
        <f>IF(B2586="","",IF('04A_국토부원자료'!C2587&lt;&gt;"",'04A_국토부원자료'!C2587,TRIM('04A_국토부원자료'!D2587&amp;IF('04A_국토부원자료'!E2587&lt;&gt;"","-"&amp;'04A_국토부원자료'!E2587,""))))</f>
        <v/>
      </c>
      <c r="D2586" s="39">
        <f>IFERROR('04A_국토부원자료'!F2587,"")</f>
        <v>0</v>
      </c>
      <c r="E2586" s="40" t="str">
        <f>IFERROR(VALUE(SUBSTITUTE('04A_국토부원자료'!G2587,",","")),"")</f>
        <v/>
      </c>
      <c r="F2586" s="41" t="str">
        <f>IFERROR(IF(AND('04A_국토부원자료'!H2587&lt;&gt;"",'04A_국토부원자료'!I2587&lt;&gt;""),DATE(INT(VALUE(SUBSTITUTE('04A_국토부원자료'!H2587,",",""))/100),MOD(VALUE(SUBSTITUTE('04A_국토부원자료'!H2587,",","")),100),VALUE(SUBSTITUTE('04A_국토부원자료'!I2587,",",""))),""),"")</f>
        <v/>
      </c>
      <c r="G2586" s="42" t="str">
        <f>IFERROR(VALUE(SUBSTITUTE('04A_국토부원자료'!J2587,",","")),"")</f>
        <v/>
      </c>
      <c r="H2586" s="43" t="str">
        <f t="shared" si="80"/>
        <v/>
      </c>
      <c r="I2586" s="43" t="str">
        <f t="shared" si="81"/>
        <v/>
      </c>
      <c r="J2586" s="38" t="str">
        <f>IFERROR(VALUE(SUBSTITUTE('04A_국토부원자료'!K2587,",","")),"")</f>
        <v/>
      </c>
      <c r="K2586" s="38" t="str">
        <f>IFERROR(VALUE(SUBSTITUTE('04A_국토부원자료'!N2587,",","")),"")</f>
        <v/>
      </c>
      <c r="L2586" s="39">
        <f>IFERROR('04A_국토부원자료'!O2587,"")</f>
        <v>0</v>
      </c>
      <c r="M2586" s="39">
        <f>IFERROR('04A_국토부원자료'!Q2587,"")</f>
        <v>0</v>
      </c>
      <c r="N2586" s="38">
        <f>IF(B2586="","",IF('02_대상물건입력'!B5="",1,IF(ISNUMBER(SEARCH('02_대상물건입력'!B5,B2586)),1,0)))</f>
        <v>0</v>
      </c>
      <c r="O2586" s="38">
        <f>IF(B2586="","",IF('02_대상물건입력'!B6="",1,IF(ISNUMBER(SEARCH('02_대상물건입력'!B6,B2586)),1,0)))</f>
        <v>0</v>
      </c>
      <c r="P2586" s="38">
        <f>IF(L2586="","",IF('02_대상물건입력'!B15="",0,IF(ISNUMBER(SEARCH('02_대상물건입력'!B15,L2586)),1,0)))</f>
        <v>0</v>
      </c>
      <c r="Q2586" s="38">
        <f>IF(D2586="","",IF('02_대상물건입력'!B8="",0,IF(ISNUMBER(SEARCH('02_대상물건입력'!B8,D2586)),1,0)))</f>
        <v>0</v>
      </c>
      <c r="R2586" s="44" t="str">
        <f>IFERROR(ABS(E2586-'02_대상물건입력'!B11)/'02_대상물건입력'!B11,"")</f>
        <v/>
      </c>
      <c r="S2586" s="38" t="str">
        <f>IFERROR(ABS(J2586-'02_대상물건입력'!B10),"")</f>
        <v/>
      </c>
      <c r="T2586" s="38" t="str">
        <f>IFERROR(ABS('01_설정'!B4-F2586),"")</f>
        <v/>
      </c>
      <c r="U2586" s="38" t="str">
        <f>IFERROR(ABS(K2586-YEAR('02_대상물건입력'!B14)),"")</f>
        <v/>
      </c>
      <c r="V2586" s="38" t="str">
        <f>IF(B2586="","",IF(AND(E2586&gt;0,F2586&gt;0,H2586&gt;0,OR('04A_국토부원자료'!P2587="",'04A_국토부원자료'!P2587="-"),IF('01_설정'!B10=1,N2586=1,TRUE),R2586&lt;='01_설정'!B5,S2586&lt;='01_설정'!B6,T2586&lt;='01_설정'!B7,U2586&lt;='01_설정'!B8),"Y",""))</f>
        <v/>
      </c>
      <c r="W2586" s="40" t="str">
        <f>IF(V2586&lt;&gt;"Y","",MAX(0,(1-R2586/'01_설정'!B5))*'01_설정'!B14+MAX(0,(1-S2586/'01_설정'!B6))*'01_설정'!B15+MAX(0,(1-T2586/'01_설정'!B7))*'01_설정'!B16+MAX(0,(1-U2586/'01_설정'!B8))*'01_설정'!B17+O2586*'01_설정'!B11+Q2586*'01_설정'!B12+P2586*'01_설정'!B13)</f>
        <v/>
      </c>
      <c r="X2586" s="38" t="str">
        <f>IF(W2586="","",1+COUNTIFS($W$4:$W$3003,"&gt;"&amp;W2586)+COUNTIFS($W$4:W2586,W2586)-1)</f>
        <v/>
      </c>
    </row>
    <row r="2587" spans="1:24" ht="16.5">
      <c r="A2587" s="38" t="str">
        <f>IF('04A_국토부원자료'!A2588="","",ROW()-3)</f>
        <v/>
      </c>
      <c r="B2587" s="39">
        <f>IFERROR('04A_국토부원자료'!B2588,"")</f>
        <v>0</v>
      </c>
      <c r="C2587" s="39" t="str">
        <f>IF(B2587="","",IF('04A_국토부원자료'!C2588&lt;&gt;"",'04A_국토부원자료'!C2588,TRIM('04A_국토부원자료'!D2588&amp;IF('04A_국토부원자료'!E2588&lt;&gt;"","-"&amp;'04A_국토부원자료'!E2588,""))))</f>
        <v/>
      </c>
      <c r="D2587" s="39">
        <f>IFERROR('04A_국토부원자료'!F2588,"")</f>
        <v>0</v>
      </c>
      <c r="E2587" s="40" t="str">
        <f>IFERROR(VALUE(SUBSTITUTE('04A_국토부원자료'!G2588,",","")),"")</f>
        <v/>
      </c>
      <c r="F2587" s="41" t="str">
        <f>IFERROR(IF(AND('04A_국토부원자료'!H2588&lt;&gt;"",'04A_국토부원자료'!I2588&lt;&gt;""),DATE(INT(VALUE(SUBSTITUTE('04A_국토부원자료'!H2588,",",""))/100),MOD(VALUE(SUBSTITUTE('04A_국토부원자료'!H2588,",","")),100),VALUE(SUBSTITUTE('04A_국토부원자료'!I2588,",",""))),""),"")</f>
        <v/>
      </c>
      <c r="G2587" s="42" t="str">
        <f>IFERROR(VALUE(SUBSTITUTE('04A_국토부원자료'!J2588,",","")),"")</f>
        <v/>
      </c>
      <c r="H2587" s="43" t="str">
        <f t="shared" si="80"/>
        <v/>
      </c>
      <c r="I2587" s="43" t="str">
        <f t="shared" si="81"/>
        <v/>
      </c>
      <c r="J2587" s="38" t="str">
        <f>IFERROR(VALUE(SUBSTITUTE('04A_국토부원자료'!K2588,",","")),"")</f>
        <v/>
      </c>
      <c r="K2587" s="38" t="str">
        <f>IFERROR(VALUE(SUBSTITUTE('04A_국토부원자료'!N2588,",","")),"")</f>
        <v/>
      </c>
      <c r="L2587" s="39">
        <f>IFERROR('04A_국토부원자료'!O2588,"")</f>
        <v>0</v>
      </c>
      <c r="M2587" s="39">
        <f>IFERROR('04A_국토부원자료'!Q2588,"")</f>
        <v>0</v>
      </c>
      <c r="N2587" s="38">
        <f>IF(B2587="","",IF('02_대상물건입력'!B5="",1,IF(ISNUMBER(SEARCH('02_대상물건입력'!B5,B2587)),1,0)))</f>
        <v>0</v>
      </c>
      <c r="O2587" s="38">
        <f>IF(B2587="","",IF('02_대상물건입력'!B6="",1,IF(ISNUMBER(SEARCH('02_대상물건입력'!B6,B2587)),1,0)))</f>
        <v>0</v>
      </c>
      <c r="P2587" s="38">
        <f>IF(L2587="","",IF('02_대상물건입력'!B15="",0,IF(ISNUMBER(SEARCH('02_대상물건입력'!B15,L2587)),1,0)))</f>
        <v>0</v>
      </c>
      <c r="Q2587" s="38">
        <f>IF(D2587="","",IF('02_대상물건입력'!B8="",0,IF(ISNUMBER(SEARCH('02_대상물건입력'!B8,D2587)),1,0)))</f>
        <v>0</v>
      </c>
      <c r="R2587" s="44" t="str">
        <f>IFERROR(ABS(E2587-'02_대상물건입력'!B11)/'02_대상물건입력'!B11,"")</f>
        <v/>
      </c>
      <c r="S2587" s="38" t="str">
        <f>IFERROR(ABS(J2587-'02_대상물건입력'!B10),"")</f>
        <v/>
      </c>
      <c r="T2587" s="38" t="str">
        <f>IFERROR(ABS('01_설정'!B4-F2587),"")</f>
        <v/>
      </c>
      <c r="U2587" s="38" t="str">
        <f>IFERROR(ABS(K2587-YEAR('02_대상물건입력'!B14)),"")</f>
        <v/>
      </c>
      <c r="V2587" s="38" t="str">
        <f>IF(B2587="","",IF(AND(E2587&gt;0,F2587&gt;0,H2587&gt;0,OR('04A_국토부원자료'!P2588="",'04A_국토부원자료'!P2588="-"),IF('01_설정'!B10=1,N2587=1,TRUE),R2587&lt;='01_설정'!B5,S2587&lt;='01_설정'!B6,T2587&lt;='01_설정'!B7,U2587&lt;='01_설정'!B8),"Y",""))</f>
        <v/>
      </c>
      <c r="W2587" s="40" t="str">
        <f>IF(V2587&lt;&gt;"Y","",MAX(0,(1-R2587/'01_설정'!B5))*'01_설정'!B14+MAX(0,(1-S2587/'01_설정'!B6))*'01_설정'!B15+MAX(0,(1-T2587/'01_설정'!B7))*'01_설정'!B16+MAX(0,(1-U2587/'01_설정'!B8))*'01_설정'!B17+O2587*'01_설정'!B11+Q2587*'01_설정'!B12+P2587*'01_설정'!B13)</f>
        <v/>
      </c>
      <c r="X2587" s="38" t="str">
        <f>IF(W2587="","",1+COUNTIFS($W$4:$W$3003,"&gt;"&amp;W2587)+COUNTIFS($W$4:W2587,W2587)-1)</f>
        <v/>
      </c>
    </row>
    <row r="2588" spans="1:24" ht="16.5">
      <c r="A2588" s="38" t="str">
        <f>IF('04A_국토부원자료'!A2589="","",ROW()-3)</f>
        <v/>
      </c>
      <c r="B2588" s="39">
        <f>IFERROR('04A_국토부원자료'!B2589,"")</f>
        <v>0</v>
      </c>
      <c r="C2588" s="39" t="str">
        <f>IF(B2588="","",IF('04A_국토부원자료'!C2589&lt;&gt;"",'04A_국토부원자료'!C2589,TRIM('04A_국토부원자료'!D2589&amp;IF('04A_국토부원자료'!E2589&lt;&gt;"","-"&amp;'04A_국토부원자료'!E2589,""))))</f>
        <v/>
      </c>
      <c r="D2588" s="39">
        <f>IFERROR('04A_국토부원자료'!F2589,"")</f>
        <v>0</v>
      </c>
      <c r="E2588" s="40" t="str">
        <f>IFERROR(VALUE(SUBSTITUTE('04A_국토부원자료'!G2589,",","")),"")</f>
        <v/>
      </c>
      <c r="F2588" s="41" t="str">
        <f>IFERROR(IF(AND('04A_국토부원자료'!H2589&lt;&gt;"",'04A_국토부원자료'!I2589&lt;&gt;""),DATE(INT(VALUE(SUBSTITUTE('04A_국토부원자료'!H2589,",",""))/100),MOD(VALUE(SUBSTITUTE('04A_국토부원자료'!H2589,",","")),100),VALUE(SUBSTITUTE('04A_국토부원자료'!I2589,",",""))),""),"")</f>
        <v/>
      </c>
      <c r="G2588" s="42" t="str">
        <f>IFERROR(VALUE(SUBSTITUTE('04A_국토부원자료'!J2589,",","")),"")</f>
        <v/>
      </c>
      <c r="H2588" s="43" t="str">
        <f t="shared" si="80"/>
        <v/>
      </c>
      <c r="I2588" s="43" t="str">
        <f t="shared" si="81"/>
        <v/>
      </c>
      <c r="J2588" s="38" t="str">
        <f>IFERROR(VALUE(SUBSTITUTE('04A_국토부원자료'!K2589,",","")),"")</f>
        <v/>
      </c>
      <c r="K2588" s="38" t="str">
        <f>IFERROR(VALUE(SUBSTITUTE('04A_국토부원자료'!N2589,",","")),"")</f>
        <v/>
      </c>
      <c r="L2588" s="39">
        <f>IFERROR('04A_국토부원자료'!O2589,"")</f>
        <v>0</v>
      </c>
      <c r="M2588" s="39">
        <f>IFERROR('04A_국토부원자료'!Q2589,"")</f>
        <v>0</v>
      </c>
      <c r="N2588" s="38">
        <f>IF(B2588="","",IF('02_대상물건입력'!B5="",1,IF(ISNUMBER(SEARCH('02_대상물건입력'!B5,B2588)),1,0)))</f>
        <v>0</v>
      </c>
      <c r="O2588" s="38">
        <f>IF(B2588="","",IF('02_대상물건입력'!B6="",1,IF(ISNUMBER(SEARCH('02_대상물건입력'!B6,B2588)),1,0)))</f>
        <v>0</v>
      </c>
      <c r="P2588" s="38">
        <f>IF(L2588="","",IF('02_대상물건입력'!B15="",0,IF(ISNUMBER(SEARCH('02_대상물건입력'!B15,L2588)),1,0)))</f>
        <v>0</v>
      </c>
      <c r="Q2588" s="38">
        <f>IF(D2588="","",IF('02_대상물건입력'!B8="",0,IF(ISNUMBER(SEARCH('02_대상물건입력'!B8,D2588)),1,0)))</f>
        <v>0</v>
      </c>
      <c r="R2588" s="44" t="str">
        <f>IFERROR(ABS(E2588-'02_대상물건입력'!B11)/'02_대상물건입력'!B11,"")</f>
        <v/>
      </c>
      <c r="S2588" s="38" t="str">
        <f>IFERROR(ABS(J2588-'02_대상물건입력'!B10),"")</f>
        <v/>
      </c>
      <c r="T2588" s="38" t="str">
        <f>IFERROR(ABS('01_설정'!B4-F2588),"")</f>
        <v/>
      </c>
      <c r="U2588" s="38" t="str">
        <f>IFERROR(ABS(K2588-YEAR('02_대상물건입력'!B14)),"")</f>
        <v/>
      </c>
      <c r="V2588" s="38" t="str">
        <f>IF(B2588="","",IF(AND(E2588&gt;0,F2588&gt;0,H2588&gt;0,OR('04A_국토부원자료'!P2589="",'04A_국토부원자료'!P2589="-"),IF('01_설정'!B10=1,N2588=1,TRUE),R2588&lt;='01_설정'!B5,S2588&lt;='01_설정'!B6,T2588&lt;='01_설정'!B7,U2588&lt;='01_설정'!B8),"Y",""))</f>
        <v/>
      </c>
      <c r="W2588" s="40" t="str">
        <f>IF(V2588&lt;&gt;"Y","",MAX(0,(1-R2588/'01_설정'!B5))*'01_설정'!B14+MAX(0,(1-S2588/'01_설정'!B6))*'01_설정'!B15+MAX(0,(1-T2588/'01_설정'!B7))*'01_설정'!B16+MAX(0,(1-U2588/'01_설정'!B8))*'01_설정'!B17+O2588*'01_설정'!B11+Q2588*'01_설정'!B12+P2588*'01_설정'!B13)</f>
        <v/>
      </c>
      <c r="X2588" s="38" t="str">
        <f>IF(W2588="","",1+COUNTIFS($W$4:$W$3003,"&gt;"&amp;W2588)+COUNTIFS($W$4:W2588,W2588)-1)</f>
        <v/>
      </c>
    </row>
    <row r="2589" spans="1:24" ht="16.5">
      <c r="A2589" s="38" t="str">
        <f>IF('04A_국토부원자료'!A2590="","",ROW()-3)</f>
        <v/>
      </c>
      <c r="B2589" s="39">
        <f>IFERROR('04A_국토부원자료'!B2590,"")</f>
        <v>0</v>
      </c>
      <c r="C2589" s="39" t="str">
        <f>IF(B2589="","",IF('04A_국토부원자료'!C2590&lt;&gt;"",'04A_국토부원자료'!C2590,TRIM('04A_국토부원자료'!D2590&amp;IF('04A_국토부원자료'!E2590&lt;&gt;"","-"&amp;'04A_국토부원자료'!E2590,""))))</f>
        <v/>
      </c>
      <c r="D2589" s="39">
        <f>IFERROR('04A_국토부원자료'!F2590,"")</f>
        <v>0</v>
      </c>
      <c r="E2589" s="40" t="str">
        <f>IFERROR(VALUE(SUBSTITUTE('04A_국토부원자료'!G2590,",","")),"")</f>
        <v/>
      </c>
      <c r="F2589" s="41" t="str">
        <f>IFERROR(IF(AND('04A_국토부원자료'!H2590&lt;&gt;"",'04A_국토부원자료'!I2590&lt;&gt;""),DATE(INT(VALUE(SUBSTITUTE('04A_국토부원자료'!H2590,",",""))/100),MOD(VALUE(SUBSTITUTE('04A_국토부원자료'!H2590,",","")),100),VALUE(SUBSTITUTE('04A_국토부원자료'!I2590,",",""))),""),"")</f>
        <v/>
      </c>
      <c r="G2589" s="42" t="str">
        <f>IFERROR(VALUE(SUBSTITUTE('04A_국토부원자료'!J2590,",","")),"")</f>
        <v/>
      </c>
      <c r="H2589" s="43" t="str">
        <f t="shared" si="80"/>
        <v/>
      </c>
      <c r="I2589" s="43" t="str">
        <f t="shared" si="81"/>
        <v/>
      </c>
      <c r="J2589" s="38" t="str">
        <f>IFERROR(VALUE(SUBSTITUTE('04A_국토부원자료'!K2590,",","")),"")</f>
        <v/>
      </c>
      <c r="K2589" s="38" t="str">
        <f>IFERROR(VALUE(SUBSTITUTE('04A_국토부원자료'!N2590,",","")),"")</f>
        <v/>
      </c>
      <c r="L2589" s="39">
        <f>IFERROR('04A_국토부원자료'!O2590,"")</f>
        <v>0</v>
      </c>
      <c r="M2589" s="39">
        <f>IFERROR('04A_국토부원자료'!Q2590,"")</f>
        <v>0</v>
      </c>
      <c r="N2589" s="38">
        <f>IF(B2589="","",IF('02_대상물건입력'!B5="",1,IF(ISNUMBER(SEARCH('02_대상물건입력'!B5,B2589)),1,0)))</f>
        <v>0</v>
      </c>
      <c r="O2589" s="38">
        <f>IF(B2589="","",IF('02_대상물건입력'!B6="",1,IF(ISNUMBER(SEARCH('02_대상물건입력'!B6,B2589)),1,0)))</f>
        <v>0</v>
      </c>
      <c r="P2589" s="38">
        <f>IF(L2589="","",IF('02_대상물건입력'!B15="",0,IF(ISNUMBER(SEARCH('02_대상물건입력'!B15,L2589)),1,0)))</f>
        <v>0</v>
      </c>
      <c r="Q2589" s="38">
        <f>IF(D2589="","",IF('02_대상물건입력'!B8="",0,IF(ISNUMBER(SEARCH('02_대상물건입력'!B8,D2589)),1,0)))</f>
        <v>0</v>
      </c>
      <c r="R2589" s="44" t="str">
        <f>IFERROR(ABS(E2589-'02_대상물건입력'!B11)/'02_대상물건입력'!B11,"")</f>
        <v/>
      </c>
      <c r="S2589" s="38" t="str">
        <f>IFERROR(ABS(J2589-'02_대상물건입력'!B10),"")</f>
        <v/>
      </c>
      <c r="T2589" s="38" t="str">
        <f>IFERROR(ABS('01_설정'!B4-F2589),"")</f>
        <v/>
      </c>
      <c r="U2589" s="38" t="str">
        <f>IFERROR(ABS(K2589-YEAR('02_대상물건입력'!B14)),"")</f>
        <v/>
      </c>
      <c r="V2589" s="38" t="str">
        <f>IF(B2589="","",IF(AND(E2589&gt;0,F2589&gt;0,H2589&gt;0,OR('04A_국토부원자료'!P2590="",'04A_국토부원자료'!P2590="-"),IF('01_설정'!B10=1,N2589=1,TRUE),R2589&lt;='01_설정'!B5,S2589&lt;='01_설정'!B6,T2589&lt;='01_설정'!B7,U2589&lt;='01_설정'!B8),"Y",""))</f>
        <v/>
      </c>
      <c r="W2589" s="40" t="str">
        <f>IF(V2589&lt;&gt;"Y","",MAX(0,(1-R2589/'01_설정'!B5))*'01_설정'!B14+MAX(0,(1-S2589/'01_설정'!B6))*'01_설정'!B15+MAX(0,(1-T2589/'01_설정'!B7))*'01_설정'!B16+MAX(0,(1-U2589/'01_설정'!B8))*'01_설정'!B17+O2589*'01_설정'!B11+Q2589*'01_설정'!B12+P2589*'01_설정'!B13)</f>
        <v/>
      </c>
      <c r="X2589" s="38" t="str">
        <f>IF(W2589="","",1+COUNTIFS($W$4:$W$3003,"&gt;"&amp;W2589)+COUNTIFS($W$4:W2589,W2589)-1)</f>
        <v/>
      </c>
    </row>
    <row r="2590" spans="1:24" ht="16.5">
      <c r="A2590" s="38" t="str">
        <f>IF('04A_국토부원자료'!A2591="","",ROW()-3)</f>
        <v/>
      </c>
      <c r="B2590" s="39">
        <f>IFERROR('04A_국토부원자료'!B2591,"")</f>
        <v>0</v>
      </c>
      <c r="C2590" s="39" t="str">
        <f>IF(B2590="","",IF('04A_국토부원자료'!C2591&lt;&gt;"",'04A_국토부원자료'!C2591,TRIM('04A_국토부원자료'!D2591&amp;IF('04A_국토부원자료'!E2591&lt;&gt;"","-"&amp;'04A_국토부원자료'!E2591,""))))</f>
        <v/>
      </c>
      <c r="D2590" s="39">
        <f>IFERROR('04A_국토부원자료'!F2591,"")</f>
        <v>0</v>
      </c>
      <c r="E2590" s="40" t="str">
        <f>IFERROR(VALUE(SUBSTITUTE('04A_국토부원자료'!G2591,",","")),"")</f>
        <v/>
      </c>
      <c r="F2590" s="41" t="str">
        <f>IFERROR(IF(AND('04A_국토부원자료'!H2591&lt;&gt;"",'04A_국토부원자료'!I2591&lt;&gt;""),DATE(INT(VALUE(SUBSTITUTE('04A_국토부원자료'!H2591,",",""))/100),MOD(VALUE(SUBSTITUTE('04A_국토부원자료'!H2591,",","")),100),VALUE(SUBSTITUTE('04A_국토부원자료'!I2591,",",""))),""),"")</f>
        <v/>
      </c>
      <c r="G2590" s="42" t="str">
        <f>IFERROR(VALUE(SUBSTITUTE('04A_국토부원자료'!J2591,",","")),"")</f>
        <v/>
      </c>
      <c r="H2590" s="43" t="str">
        <f t="shared" si="80"/>
        <v/>
      </c>
      <c r="I2590" s="43" t="str">
        <f t="shared" si="81"/>
        <v/>
      </c>
      <c r="J2590" s="38" t="str">
        <f>IFERROR(VALUE(SUBSTITUTE('04A_국토부원자료'!K2591,",","")),"")</f>
        <v/>
      </c>
      <c r="K2590" s="38" t="str">
        <f>IFERROR(VALUE(SUBSTITUTE('04A_국토부원자료'!N2591,",","")),"")</f>
        <v/>
      </c>
      <c r="L2590" s="39">
        <f>IFERROR('04A_국토부원자료'!O2591,"")</f>
        <v>0</v>
      </c>
      <c r="M2590" s="39">
        <f>IFERROR('04A_국토부원자료'!Q2591,"")</f>
        <v>0</v>
      </c>
      <c r="N2590" s="38">
        <f>IF(B2590="","",IF('02_대상물건입력'!B5="",1,IF(ISNUMBER(SEARCH('02_대상물건입력'!B5,B2590)),1,0)))</f>
        <v>0</v>
      </c>
      <c r="O2590" s="38">
        <f>IF(B2590="","",IF('02_대상물건입력'!B6="",1,IF(ISNUMBER(SEARCH('02_대상물건입력'!B6,B2590)),1,0)))</f>
        <v>0</v>
      </c>
      <c r="P2590" s="38">
        <f>IF(L2590="","",IF('02_대상물건입력'!B15="",0,IF(ISNUMBER(SEARCH('02_대상물건입력'!B15,L2590)),1,0)))</f>
        <v>0</v>
      </c>
      <c r="Q2590" s="38">
        <f>IF(D2590="","",IF('02_대상물건입력'!B8="",0,IF(ISNUMBER(SEARCH('02_대상물건입력'!B8,D2590)),1,0)))</f>
        <v>0</v>
      </c>
      <c r="R2590" s="44" t="str">
        <f>IFERROR(ABS(E2590-'02_대상물건입력'!B11)/'02_대상물건입력'!B11,"")</f>
        <v/>
      </c>
      <c r="S2590" s="38" t="str">
        <f>IFERROR(ABS(J2590-'02_대상물건입력'!B10),"")</f>
        <v/>
      </c>
      <c r="T2590" s="38" t="str">
        <f>IFERROR(ABS('01_설정'!B4-F2590),"")</f>
        <v/>
      </c>
      <c r="U2590" s="38" t="str">
        <f>IFERROR(ABS(K2590-YEAR('02_대상물건입력'!B14)),"")</f>
        <v/>
      </c>
      <c r="V2590" s="38" t="str">
        <f>IF(B2590="","",IF(AND(E2590&gt;0,F2590&gt;0,H2590&gt;0,OR('04A_국토부원자료'!P2591="",'04A_국토부원자료'!P2591="-"),IF('01_설정'!B10=1,N2590=1,TRUE),R2590&lt;='01_설정'!B5,S2590&lt;='01_설정'!B6,T2590&lt;='01_설정'!B7,U2590&lt;='01_설정'!B8),"Y",""))</f>
        <v/>
      </c>
      <c r="W2590" s="40" t="str">
        <f>IF(V2590&lt;&gt;"Y","",MAX(0,(1-R2590/'01_설정'!B5))*'01_설정'!B14+MAX(0,(1-S2590/'01_설정'!B6))*'01_설정'!B15+MAX(0,(1-T2590/'01_설정'!B7))*'01_설정'!B16+MAX(0,(1-U2590/'01_설정'!B8))*'01_설정'!B17+O2590*'01_설정'!B11+Q2590*'01_설정'!B12+P2590*'01_설정'!B13)</f>
        <v/>
      </c>
      <c r="X2590" s="38" t="str">
        <f>IF(W2590="","",1+COUNTIFS($W$4:$W$3003,"&gt;"&amp;W2590)+COUNTIFS($W$4:W2590,W2590)-1)</f>
        <v/>
      </c>
    </row>
    <row r="2591" spans="1:24" ht="16.5">
      <c r="A2591" s="38" t="str">
        <f>IF('04A_국토부원자료'!A2592="","",ROW()-3)</f>
        <v/>
      </c>
      <c r="B2591" s="39">
        <f>IFERROR('04A_국토부원자료'!B2592,"")</f>
        <v>0</v>
      </c>
      <c r="C2591" s="39" t="str">
        <f>IF(B2591="","",IF('04A_국토부원자료'!C2592&lt;&gt;"",'04A_국토부원자료'!C2592,TRIM('04A_국토부원자료'!D2592&amp;IF('04A_국토부원자료'!E2592&lt;&gt;"","-"&amp;'04A_국토부원자료'!E2592,""))))</f>
        <v/>
      </c>
      <c r="D2591" s="39">
        <f>IFERROR('04A_국토부원자료'!F2592,"")</f>
        <v>0</v>
      </c>
      <c r="E2591" s="40" t="str">
        <f>IFERROR(VALUE(SUBSTITUTE('04A_국토부원자료'!G2592,",","")),"")</f>
        <v/>
      </c>
      <c r="F2591" s="41" t="str">
        <f>IFERROR(IF(AND('04A_국토부원자료'!H2592&lt;&gt;"",'04A_국토부원자료'!I2592&lt;&gt;""),DATE(INT(VALUE(SUBSTITUTE('04A_국토부원자료'!H2592,",",""))/100),MOD(VALUE(SUBSTITUTE('04A_국토부원자료'!H2592,",","")),100),VALUE(SUBSTITUTE('04A_국토부원자료'!I2592,",",""))),""),"")</f>
        <v/>
      </c>
      <c r="G2591" s="42" t="str">
        <f>IFERROR(VALUE(SUBSTITUTE('04A_국토부원자료'!J2592,",","")),"")</f>
        <v/>
      </c>
      <c r="H2591" s="43" t="str">
        <f t="shared" si="80"/>
        <v/>
      </c>
      <c r="I2591" s="43" t="str">
        <f t="shared" si="81"/>
        <v/>
      </c>
      <c r="J2591" s="38" t="str">
        <f>IFERROR(VALUE(SUBSTITUTE('04A_국토부원자료'!K2592,",","")),"")</f>
        <v/>
      </c>
      <c r="K2591" s="38" t="str">
        <f>IFERROR(VALUE(SUBSTITUTE('04A_국토부원자료'!N2592,",","")),"")</f>
        <v/>
      </c>
      <c r="L2591" s="39">
        <f>IFERROR('04A_국토부원자료'!O2592,"")</f>
        <v>0</v>
      </c>
      <c r="M2591" s="39">
        <f>IFERROR('04A_국토부원자료'!Q2592,"")</f>
        <v>0</v>
      </c>
      <c r="N2591" s="38">
        <f>IF(B2591="","",IF('02_대상물건입력'!B5="",1,IF(ISNUMBER(SEARCH('02_대상물건입력'!B5,B2591)),1,0)))</f>
        <v>0</v>
      </c>
      <c r="O2591" s="38">
        <f>IF(B2591="","",IF('02_대상물건입력'!B6="",1,IF(ISNUMBER(SEARCH('02_대상물건입력'!B6,B2591)),1,0)))</f>
        <v>0</v>
      </c>
      <c r="P2591" s="38">
        <f>IF(L2591="","",IF('02_대상물건입력'!B15="",0,IF(ISNUMBER(SEARCH('02_대상물건입력'!B15,L2591)),1,0)))</f>
        <v>0</v>
      </c>
      <c r="Q2591" s="38">
        <f>IF(D2591="","",IF('02_대상물건입력'!B8="",0,IF(ISNUMBER(SEARCH('02_대상물건입력'!B8,D2591)),1,0)))</f>
        <v>0</v>
      </c>
      <c r="R2591" s="44" t="str">
        <f>IFERROR(ABS(E2591-'02_대상물건입력'!B11)/'02_대상물건입력'!B11,"")</f>
        <v/>
      </c>
      <c r="S2591" s="38" t="str">
        <f>IFERROR(ABS(J2591-'02_대상물건입력'!B10),"")</f>
        <v/>
      </c>
      <c r="T2591" s="38" t="str">
        <f>IFERROR(ABS('01_설정'!B4-F2591),"")</f>
        <v/>
      </c>
      <c r="U2591" s="38" t="str">
        <f>IFERROR(ABS(K2591-YEAR('02_대상물건입력'!B14)),"")</f>
        <v/>
      </c>
      <c r="V2591" s="38" t="str">
        <f>IF(B2591="","",IF(AND(E2591&gt;0,F2591&gt;0,H2591&gt;0,OR('04A_국토부원자료'!P2592="",'04A_국토부원자료'!P2592="-"),IF('01_설정'!B10=1,N2591=1,TRUE),R2591&lt;='01_설정'!B5,S2591&lt;='01_설정'!B6,T2591&lt;='01_설정'!B7,U2591&lt;='01_설정'!B8),"Y",""))</f>
        <v/>
      </c>
      <c r="W2591" s="40" t="str">
        <f>IF(V2591&lt;&gt;"Y","",MAX(0,(1-R2591/'01_설정'!B5))*'01_설정'!B14+MAX(0,(1-S2591/'01_설정'!B6))*'01_설정'!B15+MAX(0,(1-T2591/'01_설정'!B7))*'01_설정'!B16+MAX(0,(1-U2591/'01_설정'!B8))*'01_설정'!B17+O2591*'01_설정'!B11+Q2591*'01_설정'!B12+P2591*'01_설정'!B13)</f>
        <v/>
      </c>
      <c r="X2591" s="38" t="str">
        <f>IF(W2591="","",1+COUNTIFS($W$4:$W$3003,"&gt;"&amp;W2591)+COUNTIFS($W$4:W2591,W2591)-1)</f>
        <v/>
      </c>
    </row>
    <row r="2592" spans="1:24" ht="16.5">
      <c r="A2592" s="38" t="str">
        <f>IF('04A_국토부원자료'!A2593="","",ROW()-3)</f>
        <v/>
      </c>
      <c r="B2592" s="39">
        <f>IFERROR('04A_국토부원자료'!B2593,"")</f>
        <v>0</v>
      </c>
      <c r="C2592" s="39" t="str">
        <f>IF(B2592="","",IF('04A_국토부원자료'!C2593&lt;&gt;"",'04A_국토부원자료'!C2593,TRIM('04A_국토부원자료'!D2593&amp;IF('04A_국토부원자료'!E2593&lt;&gt;"","-"&amp;'04A_국토부원자료'!E2593,""))))</f>
        <v/>
      </c>
      <c r="D2592" s="39">
        <f>IFERROR('04A_국토부원자료'!F2593,"")</f>
        <v>0</v>
      </c>
      <c r="E2592" s="40" t="str">
        <f>IFERROR(VALUE(SUBSTITUTE('04A_국토부원자료'!G2593,",","")),"")</f>
        <v/>
      </c>
      <c r="F2592" s="41" t="str">
        <f>IFERROR(IF(AND('04A_국토부원자료'!H2593&lt;&gt;"",'04A_국토부원자료'!I2593&lt;&gt;""),DATE(INT(VALUE(SUBSTITUTE('04A_국토부원자료'!H2593,",",""))/100),MOD(VALUE(SUBSTITUTE('04A_국토부원자료'!H2593,",","")),100),VALUE(SUBSTITUTE('04A_국토부원자료'!I2593,",",""))),""),"")</f>
        <v/>
      </c>
      <c r="G2592" s="42" t="str">
        <f>IFERROR(VALUE(SUBSTITUTE('04A_국토부원자료'!J2593,",","")),"")</f>
        <v/>
      </c>
      <c r="H2592" s="43" t="str">
        <f t="shared" si="80"/>
        <v/>
      </c>
      <c r="I2592" s="43" t="str">
        <f t="shared" si="81"/>
        <v/>
      </c>
      <c r="J2592" s="38" t="str">
        <f>IFERROR(VALUE(SUBSTITUTE('04A_국토부원자료'!K2593,",","")),"")</f>
        <v/>
      </c>
      <c r="K2592" s="38" t="str">
        <f>IFERROR(VALUE(SUBSTITUTE('04A_국토부원자료'!N2593,",","")),"")</f>
        <v/>
      </c>
      <c r="L2592" s="39">
        <f>IFERROR('04A_국토부원자료'!O2593,"")</f>
        <v>0</v>
      </c>
      <c r="M2592" s="39">
        <f>IFERROR('04A_국토부원자료'!Q2593,"")</f>
        <v>0</v>
      </c>
      <c r="N2592" s="38">
        <f>IF(B2592="","",IF('02_대상물건입력'!B5="",1,IF(ISNUMBER(SEARCH('02_대상물건입력'!B5,B2592)),1,0)))</f>
        <v>0</v>
      </c>
      <c r="O2592" s="38">
        <f>IF(B2592="","",IF('02_대상물건입력'!B6="",1,IF(ISNUMBER(SEARCH('02_대상물건입력'!B6,B2592)),1,0)))</f>
        <v>0</v>
      </c>
      <c r="P2592" s="38">
        <f>IF(L2592="","",IF('02_대상물건입력'!B15="",0,IF(ISNUMBER(SEARCH('02_대상물건입력'!B15,L2592)),1,0)))</f>
        <v>0</v>
      </c>
      <c r="Q2592" s="38">
        <f>IF(D2592="","",IF('02_대상물건입력'!B8="",0,IF(ISNUMBER(SEARCH('02_대상물건입력'!B8,D2592)),1,0)))</f>
        <v>0</v>
      </c>
      <c r="R2592" s="44" t="str">
        <f>IFERROR(ABS(E2592-'02_대상물건입력'!B11)/'02_대상물건입력'!B11,"")</f>
        <v/>
      </c>
      <c r="S2592" s="38" t="str">
        <f>IFERROR(ABS(J2592-'02_대상물건입력'!B10),"")</f>
        <v/>
      </c>
      <c r="T2592" s="38" t="str">
        <f>IFERROR(ABS('01_설정'!B4-F2592),"")</f>
        <v/>
      </c>
      <c r="U2592" s="38" t="str">
        <f>IFERROR(ABS(K2592-YEAR('02_대상물건입력'!B14)),"")</f>
        <v/>
      </c>
      <c r="V2592" s="38" t="str">
        <f>IF(B2592="","",IF(AND(E2592&gt;0,F2592&gt;0,H2592&gt;0,OR('04A_국토부원자료'!P2593="",'04A_국토부원자료'!P2593="-"),IF('01_설정'!B10=1,N2592=1,TRUE),R2592&lt;='01_설정'!B5,S2592&lt;='01_설정'!B6,T2592&lt;='01_설정'!B7,U2592&lt;='01_설정'!B8),"Y",""))</f>
        <v/>
      </c>
      <c r="W2592" s="40" t="str">
        <f>IF(V2592&lt;&gt;"Y","",MAX(0,(1-R2592/'01_설정'!B5))*'01_설정'!B14+MAX(0,(1-S2592/'01_설정'!B6))*'01_설정'!B15+MAX(0,(1-T2592/'01_설정'!B7))*'01_설정'!B16+MAX(0,(1-U2592/'01_설정'!B8))*'01_설정'!B17+O2592*'01_설정'!B11+Q2592*'01_설정'!B12+P2592*'01_설정'!B13)</f>
        <v/>
      </c>
      <c r="X2592" s="38" t="str">
        <f>IF(W2592="","",1+COUNTIFS($W$4:$W$3003,"&gt;"&amp;W2592)+COUNTIFS($W$4:W2592,W2592)-1)</f>
        <v/>
      </c>
    </row>
    <row r="2593" spans="1:24" ht="16.5">
      <c r="A2593" s="38" t="str">
        <f>IF('04A_국토부원자료'!A2594="","",ROW()-3)</f>
        <v/>
      </c>
      <c r="B2593" s="39">
        <f>IFERROR('04A_국토부원자료'!B2594,"")</f>
        <v>0</v>
      </c>
      <c r="C2593" s="39" t="str">
        <f>IF(B2593="","",IF('04A_국토부원자료'!C2594&lt;&gt;"",'04A_국토부원자료'!C2594,TRIM('04A_국토부원자료'!D2594&amp;IF('04A_국토부원자료'!E2594&lt;&gt;"","-"&amp;'04A_국토부원자료'!E2594,""))))</f>
        <v/>
      </c>
      <c r="D2593" s="39">
        <f>IFERROR('04A_국토부원자료'!F2594,"")</f>
        <v>0</v>
      </c>
      <c r="E2593" s="40" t="str">
        <f>IFERROR(VALUE(SUBSTITUTE('04A_국토부원자료'!G2594,",","")),"")</f>
        <v/>
      </c>
      <c r="F2593" s="41" t="str">
        <f>IFERROR(IF(AND('04A_국토부원자료'!H2594&lt;&gt;"",'04A_국토부원자료'!I2594&lt;&gt;""),DATE(INT(VALUE(SUBSTITUTE('04A_국토부원자료'!H2594,",",""))/100),MOD(VALUE(SUBSTITUTE('04A_국토부원자료'!H2594,",","")),100),VALUE(SUBSTITUTE('04A_국토부원자료'!I2594,",",""))),""),"")</f>
        <v/>
      </c>
      <c r="G2593" s="42" t="str">
        <f>IFERROR(VALUE(SUBSTITUTE('04A_국토부원자료'!J2594,",","")),"")</f>
        <v/>
      </c>
      <c r="H2593" s="43" t="str">
        <f t="shared" si="80"/>
        <v/>
      </c>
      <c r="I2593" s="43" t="str">
        <f t="shared" si="81"/>
        <v/>
      </c>
      <c r="J2593" s="38" t="str">
        <f>IFERROR(VALUE(SUBSTITUTE('04A_국토부원자료'!K2594,",","")),"")</f>
        <v/>
      </c>
      <c r="K2593" s="38" t="str">
        <f>IFERROR(VALUE(SUBSTITUTE('04A_국토부원자료'!N2594,",","")),"")</f>
        <v/>
      </c>
      <c r="L2593" s="39">
        <f>IFERROR('04A_국토부원자료'!O2594,"")</f>
        <v>0</v>
      </c>
      <c r="M2593" s="39">
        <f>IFERROR('04A_국토부원자료'!Q2594,"")</f>
        <v>0</v>
      </c>
      <c r="N2593" s="38">
        <f>IF(B2593="","",IF('02_대상물건입력'!B5="",1,IF(ISNUMBER(SEARCH('02_대상물건입력'!B5,B2593)),1,0)))</f>
        <v>0</v>
      </c>
      <c r="O2593" s="38">
        <f>IF(B2593="","",IF('02_대상물건입력'!B6="",1,IF(ISNUMBER(SEARCH('02_대상물건입력'!B6,B2593)),1,0)))</f>
        <v>0</v>
      </c>
      <c r="P2593" s="38">
        <f>IF(L2593="","",IF('02_대상물건입력'!B15="",0,IF(ISNUMBER(SEARCH('02_대상물건입력'!B15,L2593)),1,0)))</f>
        <v>0</v>
      </c>
      <c r="Q2593" s="38">
        <f>IF(D2593="","",IF('02_대상물건입력'!B8="",0,IF(ISNUMBER(SEARCH('02_대상물건입력'!B8,D2593)),1,0)))</f>
        <v>0</v>
      </c>
      <c r="R2593" s="44" t="str">
        <f>IFERROR(ABS(E2593-'02_대상물건입력'!B11)/'02_대상물건입력'!B11,"")</f>
        <v/>
      </c>
      <c r="S2593" s="38" t="str">
        <f>IFERROR(ABS(J2593-'02_대상물건입력'!B10),"")</f>
        <v/>
      </c>
      <c r="T2593" s="38" t="str">
        <f>IFERROR(ABS('01_설정'!B4-F2593),"")</f>
        <v/>
      </c>
      <c r="U2593" s="38" t="str">
        <f>IFERROR(ABS(K2593-YEAR('02_대상물건입력'!B14)),"")</f>
        <v/>
      </c>
      <c r="V2593" s="38" t="str">
        <f>IF(B2593="","",IF(AND(E2593&gt;0,F2593&gt;0,H2593&gt;0,OR('04A_국토부원자료'!P2594="",'04A_국토부원자료'!P2594="-"),IF('01_설정'!B10=1,N2593=1,TRUE),R2593&lt;='01_설정'!B5,S2593&lt;='01_설정'!B6,T2593&lt;='01_설정'!B7,U2593&lt;='01_설정'!B8),"Y",""))</f>
        <v/>
      </c>
      <c r="W2593" s="40" t="str">
        <f>IF(V2593&lt;&gt;"Y","",MAX(0,(1-R2593/'01_설정'!B5))*'01_설정'!B14+MAX(0,(1-S2593/'01_설정'!B6))*'01_설정'!B15+MAX(0,(1-T2593/'01_설정'!B7))*'01_설정'!B16+MAX(0,(1-U2593/'01_설정'!B8))*'01_설정'!B17+O2593*'01_설정'!B11+Q2593*'01_설정'!B12+P2593*'01_설정'!B13)</f>
        <v/>
      </c>
      <c r="X2593" s="38" t="str">
        <f>IF(W2593="","",1+COUNTIFS($W$4:$W$3003,"&gt;"&amp;W2593)+COUNTIFS($W$4:W2593,W2593)-1)</f>
        <v/>
      </c>
    </row>
    <row r="2594" spans="1:24" ht="16.5">
      <c r="A2594" s="38" t="str">
        <f>IF('04A_국토부원자료'!A2595="","",ROW()-3)</f>
        <v/>
      </c>
      <c r="B2594" s="39">
        <f>IFERROR('04A_국토부원자료'!B2595,"")</f>
        <v>0</v>
      </c>
      <c r="C2594" s="39" t="str">
        <f>IF(B2594="","",IF('04A_국토부원자료'!C2595&lt;&gt;"",'04A_국토부원자료'!C2595,TRIM('04A_국토부원자료'!D2595&amp;IF('04A_국토부원자료'!E2595&lt;&gt;"","-"&amp;'04A_국토부원자료'!E2595,""))))</f>
        <v/>
      </c>
      <c r="D2594" s="39">
        <f>IFERROR('04A_국토부원자료'!F2595,"")</f>
        <v>0</v>
      </c>
      <c r="E2594" s="40" t="str">
        <f>IFERROR(VALUE(SUBSTITUTE('04A_국토부원자료'!G2595,",","")),"")</f>
        <v/>
      </c>
      <c r="F2594" s="41" t="str">
        <f>IFERROR(IF(AND('04A_국토부원자료'!H2595&lt;&gt;"",'04A_국토부원자료'!I2595&lt;&gt;""),DATE(INT(VALUE(SUBSTITUTE('04A_국토부원자료'!H2595,",",""))/100),MOD(VALUE(SUBSTITUTE('04A_국토부원자료'!H2595,",","")),100),VALUE(SUBSTITUTE('04A_국토부원자료'!I2595,",",""))),""),"")</f>
        <v/>
      </c>
      <c r="G2594" s="42" t="str">
        <f>IFERROR(VALUE(SUBSTITUTE('04A_국토부원자료'!J2595,",","")),"")</f>
        <v/>
      </c>
      <c r="H2594" s="43" t="str">
        <f t="shared" si="80"/>
        <v/>
      </c>
      <c r="I2594" s="43" t="str">
        <f t="shared" si="81"/>
        <v/>
      </c>
      <c r="J2594" s="38" t="str">
        <f>IFERROR(VALUE(SUBSTITUTE('04A_국토부원자료'!K2595,",","")),"")</f>
        <v/>
      </c>
      <c r="K2594" s="38" t="str">
        <f>IFERROR(VALUE(SUBSTITUTE('04A_국토부원자료'!N2595,",","")),"")</f>
        <v/>
      </c>
      <c r="L2594" s="39">
        <f>IFERROR('04A_국토부원자료'!O2595,"")</f>
        <v>0</v>
      </c>
      <c r="M2594" s="39">
        <f>IFERROR('04A_국토부원자료'!Q2595,"")</f>
        <v>0</v>
      </c>
      <c r="N2594" s="38">
        <f>IF(B2594="","",IF('02_대상물건입력'!B5="",1,IF(ISNUMBER(SEARCH('02_대상물건입력'!B5,B2594)),1,0)))</f>
        <v>0</v>
      </c>
      <c r="O2594" s="38">
        <f>IF(B2594="","",IF('02_대상물건입력'!B6="",1,IF(ISNUMBER(SEARCH('02_대상물건입력'!B6,B2594)),1,0)))</f>
        <v>0</v>
      </c>
      <c r="P2594" s="38">
        <f>IF(L2594="","",IF('02_대상물건입력'!B15="",0,IF(ISNUMBER(SEARCH('02_대상물건입력'!B15,L2594)),1,0)))</f>
        <v>0</v>
      </c>
      <c r="Q2594" s="38">
        <f>IF(D2594="","",IF('02_대상물건입력'!B8="",0,IF(ISNUMBER(SEARCH('02_대상물건입력'!B8,D2594)),1,0)))</f>
        <v>0</v>
      </c>
      <c r="R2594" s="44" t="str">
        <f>IFERROR(ABS(E2594-'02_대상물건입력'!B11)/'02_대상물건입력'!B11,"")</f>
        <v/>
      </c>
      <c r="S2594" s="38" t="str">
        <f>IFERROR(ABS(J2594-'02_대상물건입력'!B10),"")</f>
        <v/>
      </c>
      <c r="T2594" s="38" t="str">
        <f>IFERROR(ABS('01_설정'!B4-F2594),"")</f>
        <v/>
      </c>
      <c r="U2594" s="38" t="str">
        <f>IFERROR(ABS(K2594-YEAR('02_대상물건입력'!B14)),"")</f>
        <v/>
      </c>
      <c r="V2594" s="38" t="str">
        <f>IF(B2594="","",IF(AND(E2594&gt;0,F2594&gt;0,H2594&gt;0,OR('04A_국토부원자료'!P2595="",'04A_국토부원자료'!P2595="-"),IF('01_설정'!B10=1,N2594=1,TRUE),R2594&lt;='01_설정'!B5,S2594&lt;='01_설정'!B6,T2594&lt;='01_설정'!B7,U2594&lt;='01_설정'!B8),"Y",""))</f>
        <v/>
      </c>
      <c r="W2594" s="40" t="str">
        <f>IF(V2594&lt;&gt;"Y","",MAX(0,(1-R2594/'01_설정'!B5))*'01_설정'!B14+MAX(0,(1-S2594/'01_설정'!B6))*'01_설정'!B15+MAX(0,(1-T2594/'01_설정'!B7))*'01_설정'!B16+MAX(0,(1-U2594/'01_설정'!B8))*'01_설정'!B17+O2594*'01_설정'!B11+Q2594*'01_설정'!B12+P2594*'01_설정'!B13)</f>
        <v/>
      </c>
      <c r="X2594" s="38" t="str">
        <f>IF(W2594="","",1+COUNTIFS($W$4:$W$3003,"&gt;"&amp;W2594)+COUNTIFS($W$4:W2594,W2594)-1)</f>
        <v/>
      </c>
    </row>
    <row r="2595" spans="1:24" ht="16.5">
      <c r="A2595" s="38" t="str">
        <f>IF('04A_국토부원자료'!A2596="","",ROW()-3)</f>
        <v/>
      </c>
      <c r="B2595" s="39">
        <f>IFERROR('04A_국토부원자료'!B2596,"")</f>
        <v>0</v>
      </c>
      <c r="C2595" s="39" t="str">
        <f>IF(B2595="","",IF('04A_국토부원자료'!C2596&lt;&gt;"",'04A_국토부원자료'!C2596,TRIM('04A_국토부원자료'!D2596&amp;IF('04A_국토부원자료'!E2596&lt;&gt;"","-"&amp;'04A_국토부원자료'!E2596,""))))</f>
        <v/>
      </c>
      <c r="D2595" s="39">
        <f>IFERROR('04A_국토부원자료'!F2596,"")</f>
        <v>0</v>
      </c>
      <c r="E2595" s="40" t="str">
        <f>IFERROR(VALUE(SUBSTITUTE('04A_국토부원자료'!G2596,",","")),"")</f>
        <v/>
      </c>
      <c r="F2595" s="41" t="str">
        <f>IFERROR(IF(AND('04A_국토부원자료'!H2596&lt;&gt;"",'04A_국토부원자료'!I2596&lt;&gt;""),DATE(INT(VALUE(SUBSTITUTE('04A_국토부원자료'!H2596,",",""))/100),MOD(VALUE(SUBSTITUTE('04A_국토부원자료'!H2596,",","")),100),VALUE(SUBSTITUTE('04A_국토부원자료'!I2596,",",""))),""),"")</f>
        <v/>
      </c>
      <c r="G2595" s="42" t="str">
        <f>IFERROR(VALUE(SUBSTITUTE('04A_국토부원자료'!J2596,",","")),"")</f>
        <v/>
      </c>
      <c r="H2595" s="43" t="str">
        <f t="shared" si="80"/>
        <v/>
      </c>
      <c r="I2595" s="43" t="str">
        <f t="shared" si="81"/>
        <v/>
      </c>
      <c r="J2595" s="38" t="str">
        <f>IFERROR(VALUE(SUBSTITUTE('04A_국토부원자료'!K2596,",","")),"")</f>
        <v/>
      </c>
      <c r="K2595" s="38" t="str">
        <f>IFERROR(VALUE(SUBSTITUTE('04A_국토부원자료'!N2596,",","")),"")</f>
        <v/>
      </c>
      <c r="L2595" s="39">
        <f>IFERROR('04A_국토부원자료'!O2596,"")</f>
        <v>0</v>
      </c>
      <c r="M2595" s="39">
        <f>IFERROR('04A_국토부원자료'!Q2596,"")</f>
        <v>0</v>
      </c>
      <c r="N2595" s="38">
        <f>IF(B2595="","",IF('02_대상물건입력'!B5="",1,IF(ISNUMBER(SEARCH('02_대상물건입력'!B5,B2595)),1,0)))</f>
        <v>0</v>
      </c>
      <c r="O2595" s="38">
        <f>IF(B2595="","",IF('02_대상물건입력'!B6="",1,IF(ISNUMBER(SEARCH('02_대상물건입력'!B6,B2595)),1,0)))</f>
        <v>0</v>
      </c>
      <c r="P2595" s="38">
        <f>IF(L2595="","",IF('02_대상물건입력'!B15="",0,IF(ISNUMBER(SEARCH('02_대상물건입력'!B15,L2595)),1,0)))</f>
        <v>0</v>
      </c>
      <c r="Q2595" s="38">
        <f>IF(D2595="","",IF('02_대상물건입력'!B8="",0,IF(ISNUMBER(SEARCH('02_대상물건입력'!B8,D2595)),1,0)))</f>
        <v>0</v>
      </c>
      <c r="R2595" s="44" t="str">
        <f>IFERROR(ABS(E2595-'02_대상물건입력'!B11)/'02_대상물건입력'!B11,"")</f>
        <v/>
      </c>
      <c r="S2595" s="38" t="str">
        <f>IFERROR(ABS(J2595-'02_대상물건입력'!B10),"")</f>
        <v/>
      </c>
      <c r="T2595" s="38" t="str">
        <f>IFERROR(ABS('01_설정'!B4-F2595),"")</f>
        <v/>
      </c>
      <c r="U2595" s="38" t="str">
        <f>IFERROR(ABS(K2595-YEAR('02_대상물건입력'!B14)),"")</f>
        <v/>
      </c>
      <c r="V2595" s="38" t="str">
        <f>IF(B2595="","",IF(AND(E2595&gt;0,F2595&gt;0,H2595&gt;0,OR('04A_국토부원자료'!P2596="",'04A_국토부원자료'!P2596="-"),IF('01_설정'!B10=1,N2595=1,TRUE),R2595&lt;='01_설정'!B5,S2595&lt;='01_설정'!B6,T2595&lt;='01_설정'!B7,U2595&lt;='01_설정'!B8),"Y",""))</f>
        <v/>
      </c>
      <c r="W2595" s="40" t="str">
        <f>IF(V2595&lt;&gt;"Y","",MAX(0,(1-R2595/'01_설정'!B5))*'01_설정'!B14+MAX(0,(1-S2595/'01_설정'!B6))*'01_설정'!B15+MAX(0,(1-T2595/'01_설정'!B7))*'01_설정'!B16+MAX(0,(1-U2595/'01_설정'!B8))*'01_설정'!B17+O2595*'01_설정'!B11+Q2595*'01_설정'!B12+P2595*'01_설정'!B13)</f>
        <v/>
      </c>
      <c r="X2595" s="38" t="str">
        <f>IF(W2595="","",1+COUNTIFS($W$4:$W$3003,"&gt;"&amp;W2595)+COUNTIFS($W$4:W2595,W2595)-1)</f>
        <v/>
      </c>
    </row>
    <row r="2596" spans="1:24" ht="16.5">
      <c r="A2596" s="38" t="str">
        <f>IF('04A_국토부원자료'!A2597="","",ROW()-3)</f>
        <v/>
      </c>
      <c r="B2596" s="39">
        <f>IFERROR('04A_국토부원자료'!B2597,"")</f>
        <v>0</v>
      </c>
      <c r="C2596" s="39" t="str">
        <f>IF(B2596="","",IF('04A_국토부원자료'!C2597&lt;&gt;"",'04A_국토부원자료'!C2597,TRIM('04A_국토부원자료'!D2597&amp;IF('04A_국토부원자료'!E2597&lt;&gt;"","-"&amp;'04A_국토부원자료'!E2597,""))))</f>
        <v/>
      </c>
      <c r="D2596" s="39">
        <f>IFERROR('04A_국토부원자료'!F2597,"")</f>
        <v>0</v>
      </c>
      <c r="E2596" s="40" t="str">
        <f>IFERROR(VALUE(SUBSTITUTE('04A_국토부원자료'!G2597,",","")),"")</f>
        <v/>
      </c>
      <c r="F2596" s="41" t="str">
        <f>IFERROR(IF(AND('04A_국토부원자료'!H2597&lt;&gt;"",'04A_국토부원자료'!I2597&lt;&gt;""),DATE(INT(VALUE(SUBSTITUTE('04A_국토부원자료'!H2597,",",""))/100),MOD(VALUE(SUBSTITUTE('04A_국토부원자료'!H2597,",","")),100),VALUE(SUBSTITUTE('04A_국토부원자료'!I2597,",",""))),""),"")</f>
        <v/>
      </c>
      <c r="G2596" s="42" t="str">
        <f>IFERROR(VALUE(SUBSTITUTE('04A_국토부원자료'!J2597,",","")),"")</f>
        <v/>
      </c>
      <c r="H2596" s="43" t="str">
        <f t="shared" si="80"/>
        <v/>
      </c>
      <c r="I2596" s="43" t="str">
        <f t="shared" si="81"/>
        <v/>
      </c>
      <c r="J2596" s="38" t="str">
        <f>IFERROR(VALUE(SUBSTITUTE('04A_국토부원자료'!K2597,",","")),"")</f>
        <v/>
      </c>
      <c r="K2596" s="38" t="str">
        <f>IFERROR(VALUE(SUBSTITUTE('04A_국토부원자료'!N2597,",","")),"")</f>
        <v/>
      </c>
      <c r="L2596" s="39">
        <f>IFERROR('04A_국토부원자료'!O2597,"")</f>
        <v>0</v>
      </c>
      <c r="M2596" s="39">
        <f>IFERROR('04A_국토부원자료'!Q2597,"")</f>
        <v>0</v>
      </c>
      <c r="N2596" s="38">
        <f>IF(B2596="","",IF('02_대상물건입력'!B5="",1,IF(ISNUMBER(SEARCH('02_대상물건입력'!B5,B2596)),1,0)))</f>
        <v>0</v>
      </c>
      <c r="O2596" s="38">
        <f>IF(B2596="","",IF('02_대상물건입력'!B6="",1,IF(ISNUMBER(SEARCH('02_대상물건입력'!B6,B2596)),1,0)))</f>
        <v>0</v>
      </c>
      <c r="P2596" s="38">
        <f>IF(L2596="","",IF('02_대상물건입력'!B15="",0,IF(ISNUMBER(SEARCH('02_대상물건입력'!B15,L2596)),1,0)))</f>
        <v>0</v>
      </c>
      <c r="Q2596" s="38">
        <f>IF(D2596="","",IF('02_대상물건입력'!B8="",0,IF(ISNUMBER(SEARCH('02_대상물건입력'!B8,D2596)),1,0)))</f>
        <v>0</v>
      </c>
      <c r="R2596" s="44" t="str">
        <f>IFERROR(ABS(E2596-'02_대상물건입력'!B11)/'02_대상물건입력'!B11,"")</f>
        <v/>
      </c>
      <c r="S2596" s="38" t="str">
        <f>IFERROR(ABS(J2596-'02_대상물건입력'!B10),"")</f>
        <v/>
      </c>
      <c r="T2596" s="38" t="str">
        <f>IFERROR(ABS('01_설정'!B4-F2596),"")</f>
        <v/>
      </c>
      <c r="U2596" s="38" t="str">
        <f>IFERROR(ABS(K2596-YEAR('02_대상물건입력'!B14)),"")</f>
        <v/>
      </c>
      <c r="V2596" s="38" t="str">
        <f>IF(B2596="","",IF(AND(E2596&gt;0,F2596&gt;0,H2596&gt;0,OR('04A_국토부원자료'!P2597="",'04A_국토부원자료'!P2597="-"),IF('01_설정'!B10=1,N2596=1,TRUE),R2596&lt;='01_설정'!B5,S2596&lt;='01_설정'!B6,T2596&lt;='01_설정'!B7,U2596&lt;='01_설정'!B8),"Y",""))</f>
        <v/>
      </c>
      <c r="W2596" s="40" t="str">
        <f>IF(V2596&lt;&gt;"Y","",MAX(0,(1-R2596/'01_설정'!B5))*'01_설정'!B14+MAX(0,(1-S2596/'01_설정'!B6))*'01_설정'!B15+MAX(0,(1-T2596/'01_설정'!B7))*'01_설정'!B16+MAX(0,(1-U2596/'01_설정'!B8))*'01_설정'!B17+O2596*'01_설정'!B11+Q2596*'01_설정'!B12+P2596*'01_설정'!B13)</f>
        <v/>
      </c>
      <c r="X2596" s="38" t="str">
        <f>IF(W2596="","",1+COUNTIFS($W$4:$W$3003,"&gt;"&amp;W2596)+COUNTIFS($W$4:W2596,W2596)-1)</f>
        <v/>
      </c>
    </row>
    <row r="2597" spans="1:24" ht="16.5">
      <c r="A2597" s="38" t="str">
        <f>IF('04A_국토부원자료'!A2598="","",ROW()-3)</f>
        <v/>
      </c>
      <c r="B2597" s="39">
        <f>IFERROR('04A_국토부원자료'!B2598,"")</f>
        <v>0</v>
      </c>
      <c r="C2597" s="39" t="str">
        <f>IF(B2597="","",IF('04A_국토부원자료'!C2598&lt;&gt;"",'04A_국토부원자료'!C2598,TRIM('04A_국토부원자료'!D2598&amp;IF('04A_국토부원자료'!E2598&lt;&gt;"","-"&amp;'04A_국토부원자료'!E2598,""))))</f>
        <v/>
      </c>
      <c r="D2597" s="39">
        <f>IFERROR('04A_국토부원자료'!F2598,"")</f>
        <v>0</v>
      </c>
      <c r="E2597" s="40" t="str">
        <f>IFERROR(VALUE(SUBSTITUTE('04A_국토부원자료'!G2598,",","")),"")</f>
        <v/>
      </c>
      <c r="F2597" s="41" t="str">
        <f>IFERROR(IF(AND('04A_국토부원자료'!H2598&lt;&gt;"",'04A_국토부원자료'!I2598&lt;&gt;""),DATE(INT(VALUE(SUBSTITUTE('04A_국토부원자료'!H2598,",",""))/100),MOD(VALUE(SUBSTITUTE('04A_국토부원자료'!H2598,",","")),100),VALUE(SUBSTITUTE('04A_국토부원자료'!I2598,",",""))),""),"")</f>
        <v/>
      </c>
      <c r="G2597" s="42" t="str">
        <f>IFERROR(VALUE(SUBSTITUTE('04A_국토부원자료'!J2598,",","")),"")</f>
        <v/>
      </c>
      <c r="H2597" s="43" t="str">
        <f t="shared" si="80"/>
        <v/>
      </c>
      <c r="I2597" s="43" t="str">
        <f t="shared" si="81"/>
        <v/>
      </c>
      <c r="J2597" s="38" t="str">
        <f>IFERROR(VALUE(SUBSTITUTE('04A_국토부원자료'!K2598,",","")),"")</f>
        <v/>
      </c>
      <c r="K2597" s="38" t="str">
        <f>IFERROR(VALUE(SUBSTITUTE('04A_국토부원자료'!N2598,",","")),"")</f>
        <v/>
      </c>
      <c r="L2597" s="39">
        <f>IFERROR('04A_국토부원자료'!O2598,"")</f>
        <v>0</v>
      </c>
      <c r="M2597" s="39">
        <f>IFERROR('04A_국토부원자료'!Q2598,"")</f>
        <v>0</v>
      </c>
      <c r="N2597" s="38">
        <f>IF(B2597="","",IF('02_대상물건입력'!B5="",1,IF(ISNUMBER(SEARCH('02_대상물건입력'!B5,B2597)),1,0)))</f>
        <v>0</v>
      </c>
      <c r="O2597" s="38">
        <f>IF(B2597="","",IF('02_대상물건입력'!B6="",1,IF(ISNUMBER(SEARCH('02_대상물건입력'!B6,B2597)),1,0)))</f>
        <v>0</v>
      </c>
      <c r="P2597" s="38">
        <f>IF(L2597="","",IF('02_대상물건입력'!B15="",0,IF(ISNUMBER(SEARCH('02_대상물건입력'!B15,L2597)),1,0)))</f>
        <v>0</v>
      </c>
      <c r="Q2597" s="38">
        <f>IF(D2597="","",IF('02_대상물건입력'!B8="",0,IF(ISNUMBER(SEARCH('02_대상물건입력'!B8,D2597)),1,0)))</f>
        <v>0</v>
      </c>
      <c r="R2597" s="44" t="str">
        <f>IFERROR(ABS(E2597-'02_대상물건입력'!B11)/'02_대상물건입력'!B11,"")</f>
        <v/>
      </c>
      <c r="S2597" s="38" t="str">
        <f>IFERROR(ABS(J2597-'02_대상물건입력'!B10),"")</f>
        <v/>
      </c>
      <c r="T2597" s="38" t="str">
        <f>IFERROR(ABS('01_설정'!B4-F2597),"")</f>
        <v/>
      </c>
      <c r="U2597" s="38" t="str">
        <f>IFERROR(ABS(K2597-YEAR('02_대상물건입력'!B14)),"")</f>
        <v/>
      </c>
      <c r="V2597" s="38" t="str">
        <f>IF(B2597="","",IF(AND(E2597&gt;0,F2597&gt;0,H2597&gt;0,OR('04A_국토부원자료'!P2598="",'04A_국토부원자료'!P2598="-"),IF('01_설정'!B10=1,N2597=1,TRUE),R2597&lt;='01_설정'!B5,S2597&lt;='01_설정'!B6,T2597&lt;='01_설정'!B7,U2597&lt;='01_설정'!B8),"Y",""))</f>
        <v/>
      </c>
      <c r="W2597" s="40" t="str">
        <f>IF(V2597&lt;&gt;"Y","",MAX(0,(1-R2597/'01_설정'!B5))*'01_설정'!B14+MAX(0,(1-S2597/'01_설정'!B6))*'01_설정'!B15+MAX(0,(1-T2597/'01_설정'!B7))*'01_설정'!B16+MAX(0,(1-U2597/'01_설정'!B8))*'01_설정'!B17+O2597*'01_설정'!B11+Q2597*'01_설정'!B12+P2597*'01_설정'!B13)</f>
        <v/>
      </c>
      <c r="X2597" s="38" t="str">
        <f>IF(W2597="","",1+COUNTIFS($W$4:$W$3003,"&gt;"&amp;W2597)+COUNTIFS($W$4:W2597,W2597)-1)</f>
        <v/>
      </c>
    </row>
    <row r="2598" spans="1:24" ht="16.5">
      <c r="A2598" s="38" t="str">
        <f>IF('04A_국토부원자료'!A2599="","",ROW()-3)</f>
        <v/>
      </c>
      <c r="B2598" s="39">
        <f>IFERROR('04A_국토부원자료'!B2599,"")</f>
        <v>0</v>
      </c>
      <c r="C2598" s="39" t="str">
        <f>IF(B2598="","",IF('04A_국토부원자료'!C2599&lt;&gt;"",'04A_국토부원자료'!C2599,TRIM('04A_국토부원자료'!D2599&amp;IF('04A_국토부원자료'!E2599&lt;&gt;"","-"&amp;'04A_국토부원자료'!E2599,""))))</f>
        <v/>
      </c>
      <c r="D2598" s="39">
        <f>IFERROR('04A_국토부원자료'!F2599,"")</f>
        <v>0</v>
      </c>
      <c r="E2598" s="40" t="str">
        <f>IFERROR(VALUE(SUBSTITUTE('04A_국토부원자료'!G2599,",","")),"")</f>
        <v/>
      </c>
      <c r="F2598" s="41" t="str">
        <f>IFERROR(IF(AND('04A_국토부원자료'!H2599&lt;&gt;"",'04A_국토부원자료'!I2599&lt;&gt;""),DATE(INT(VALUE(SUBSTITUTE('04A_국토부원자료'!H2599,",",""))/100),MOD(VALUE(SUBSTITUTE('04A_국토부원자료'!H2599,",","")),100),VALUE(SUBSTITUTE('04A_국토부원자료'!I2599,",",""))),""),"")</f>
        <v/>
      </c>
      <c r="G2598" s="42" t="str">
        <f>IFERROR(VALUE(SUBSTITUTE('04A_국토부원자료'!J2599,",","")),"")</f>
        <v/>
      </c>
      <c r="H2598" s="43" t="str">
        <f t="shared" si="80"/>
        <v/>
      </c>
      <c r="I2598" s="43" t="str">
        <f t="shared" si="81"/>
        <v/>
      </c>
      <c r="J2598" s="38" t="str">
        <f>IFERROR(VALUE(SUBSTITUTE('04A_국토부원자료'!K2599,",","")),"")</f>
        <v/>
      </c>
      <c r="K2598" s="38" t="str">
        <f>IFERROR(VALUE(SUBSTITUTE('04A_국토부원자료'!N2599,",","")),"")</f>
        <v/>
      </c>
      <c r="L2598" s="39">
        <f>IFERROR('04A_국토부원자료'!O2599,"")</f>
        <v>0</v>
      </c>
      <c r="M2598" s="39">
        <f>IFERROR('04A_국토부원자료'!Q2599,"")</f>
        <v>0</v>
      </c>
      <c r="N2598" s="38">
        <f>IF(B2598="","",IF('02_대상물건입력'!B5="",1,IF(ISNUMBER(SEARCH('02_대상물건입력'!B5,B2598)),1,0)))</f>
        <v>0</v>
      </c>
      <c r="O2598" s="38">
        <f>IF(B2598="","",IF('02_대상물건입력'!B6="",1,IF(ISNUMBER(SEARCH('02_대상물건입력'!B6,B2598)),1,0)))</f>
        <v>0</v>
      </c>
      <c r="P2598" s="38">
        <f>IF(L2598="","",IF('02_대상물건입력'!B15="",0,IF(ISNUMBER(SEARCH('02_대상물건입력'!B15,L2598)),1,0)))</f>
        <v>0</v>
      </c>
      <c r="Q2598" s="38">
        <f>IF(D2598="","",IF('02_대상물건입력'!B8="",0,IF(ISNUMBER(SEARCH('02_대상물건입력'!B8,D2598)),1,0)))</f>
        <v>0</v>
      </c>
      <c r="R2598" s="44" t="str">
        <f>IFERROR(ABS(E2598-'02_대상물건입력'!B11)/'02_대상물건입력'!B11,"")</f>
        <v/>
      </c>
      <c r="S2598" s="38" t="str">
        <f>IFERROR(ABS(J2598-'02_대상물건입력'!B10),"")</f>
        <v/>
      </c>
      <c r="T2598" s="38" t="str">
        <f>IFERROR(ABS('01_설정'!B4-F2598),"")</f>
        <v/>
      </c>
      <c r="U2598" s="38" t="str">
        <f>IFERROR(ABS(K2598-YEAR('02_대상물건입력'!B14)),"")</f>
        <v/>
      </c>
      <c r="V2598" s="38" t="str">
        <f>IF(B2598="","",IF(AND(E2598&gt;0,F2598&gt;0,H2598&gt;0,OR('04A_국토부원자료'!P2599="",'04A_국토부원자료'!P2599="-"),IF('01_설정'!B10=1,N2598=1,TRUE),R2598&lt;='01_설정'!B5,S2598&lt;='01_설정'!B6,T2598&lt;='01_설정'!B7,U2598&lt;='01_설정'!B8),"Y",""))</f>
        <v/>
      </c>
      <c r="W2598" s="40" t="str">
        <f>IF(V2598&lt;&gt;"Y","",MAX(0,(1-R2598/'01_설정'!B5))*'01_설정'!B14+MAX(0,(1-S2598/'01_설정'!B6))*'01_설정'!B15+MAX(0,(1-T2598/'01_설정'!B7))*'01_설정'!B16+MAX(0,(1-U2598/'01_설정'!B8))*'01_설정'!B17+O2598*'01_설정'!B11+Q2598*'01_설정'!B12+P2598*'01_설정'!B13)</f>
        <v/>
      </c>
      <c r="X2598" s="38" t="str">
        <f>IF(W2598="","",1+COUNTIFS($W$4:$W$3003,"&gt;"&amp;W2598)+COUNTIFS($W$4:W2598,W2598)-1)</f>
        <v/>
      </c>
    </row>
    <row r="2599" spans="1:24" ht="16.5">
      <c r="A2599" s="38" t="str">
        <f>IF('04A_국토부원자료'!A2600="","",ROW()-3)</f>
        <v/>
      </c>
      <c r="B2599" s="39">
        <f>IFERROR('04A_국토부원자료'!B2600,"")</f>
        <v>0</v>
      </c>
      <c r="C2599" s="39" t="str">
        <f>IF(B2599="","",IF('04A_국토부원자료'!C2600&lt;&gt;"",'04A_국토부원자료'!C2600,TRIM('04A_국토부원자료'!D2600&amp;IF('04A_국토부원자료'!E2600&lt;&gt;"","-"&amp;'04A_국토부원자료'!E2600,""))))</f>
        <v/>
      </c>
      <c r="D2599" s="39">
        <f>IFERROR('04A_국토부원자료'!F2600,"")</f>
        <v>0</v>
      </c>
      <c r="E2599" s="40" t="str">
        <f>IFERROR(VALUE(SUBSTITUTE('04A_국토부원자료'!G2600,",","")),"")</f>
        <v/>
      </c>
      <c r="F2599" s="41" t="str">
        <f>IFERROR(IF(AND('04A_국토부원자료'!H2600&lt;&gt;"",'04A_국토부원자료'!I2600&lt;&gt;""),DATE(INT(VALUE(SUBSTITUTE('04A_국토부원자료'!H2600,",",""))/100),MOD(VALUE(SUBSTITUTE('04A_국토부원자료'!H2600,",","")),100),VALUE(SUBSTITUTE('04A_국토부원자료'!I2600,",",""))),""),"")</f>
        <v/>
      </c>
      <c r="G2599" s="42" t="str">
        <f>IFERROR(VALUE(SUBSTITUTE('04A_국토부원자료'!J2600,",","")),"")</f>
        <v/>
      </c>
      <c r="H2599" s="43" t="str">
        <f t="shared" si="80"/>
        <v/>
      </c>
      <c r="I2599" s="43" t="str">
        <f t="shared" si="81"/>
        <v/>
      </c>
      <c r="J2599" s="38" t="str">
        <f>IFERROR(VALUE(SUBSTITUTE('04A_국토부원자료'!K2600,",","")),"")</f>
        <v/>
      </c>
      <c r="K2599" s="38" t="str">
        <f>IFERROR(VALUE(SUBSTITUTE('04A_국토부원자료'!N2600,",","")),"")</f>
        <v/>
      </c>
      <c r="L2599" s="39">
        <f>IFERROR('04A_국토부원자료'!O2600,"")</f>
        <v>0</v>
      </c>
      <c r="M2599" s="39">
        <f>IFERROR('04A_국토부원자료'!Q2600,"")</f>
        <v>0</v>
      </c>
      <c r="N2599" s="38">
        <f>IF(B2599="","",IF('02_대상물건입력'!B5="",1,IF(ISNUMBER(SEARCH('02_대상물건입력'!B5,B2599)),1,0)))</f>
        <v>0</v>
      </c>
      <c r="O2599" s="38">
        <f>IF(B2599="","",IF('02_대상물건입력'!B6="",1,IF(ISNUMBER(SEARCH('02_대상물건입력'!B6,B2599)),1,0)))</f>
        <v>0</v>
      </c>
      <c r="P2599" s="38">
        <f>IF(L2599="","",IF('02_대상물건입력'!B15="",0,IF(ISNUMBER(SEARCH('02_대상물건입력'!B15,L2599)),1,0)))</f>
        <v>0</v>
      </c>
      <c r="Q2599" s="38">
        <f>IF(D2599="","",IF('02_대상물건입력'!B8="",0,IF(ISNUMBER(SEARCH('02_대상물건입력'!B8,D2599)),1,0)))</f>
        <v>0</v>
      </c>
      <c r="R2599" s="44" t="str">
        <f>IFERROR(ABS(E2599-'02_대상물건입력'!B11)/'02_대상물건입력'!B11,"")</f>
        <v/>
      </c>
      <c r="S2599" s="38" t="str">
        <f>IFERROR(ABS(J2599-'02_대상물건입력'!B10),"")</f>
        <v/>
      </c>
      <c r="T2599" s="38" t="str">
        <f>IFERROR(ABS('01_설정'!B4-F2599),"")</f>
        <v/>
      </c>
      <c r="U2599" s="38" t="str">
        <f>IFERROR(ABS(K2599-YEAR('02_대상물건입력'!B14)),"")</f>
        <v/>
      </c>
      <c r="V2599" s="38" t="str">
        <f>IF(B2599="","",IF(AND(E2599&gt;0,F2599&gt;0,H2599&gt;0,OR('04A_국토부원자료'!P2600="",'04A_국토부원자료'!P2600="-"),IF('01_설정'!B10=1,N2599=1,TRUE),R2599&lt;='01_설정'!B5,S2599&lt;='01_설정'!B6,T2599&lt;='01_설정'!B7,U2599&lt;='01_설정'!B8),"Y",""))</f>
        <v/>
      </c>
      <c r="W2599" s="40" t="str">
        <f>IF(V2599&lt;&gt;"Y","",MAX(0,(1-R2599/'01_설정'!B5))*'01_설정'!B14+MAX(0,(1-S2599/'01_설정'!B6))*'01_설정'!B15+MAX(0,(1-T2599/'01_설정'!B7))*'01_설정'!B16+MAX(0,(1-U2599/'01_설정'!B8))*'01_설정'!B17+O2599*'01_설정'!B11+Q2599*'01_설정'!B12+P2599*'01_설정'!B13)</f>
        <v/>
      </c>
      <c r="X2599" s="38" t="str">
        <f>IF(W2599="","",1+COUNTIFS($W$4:$W$3003,"&gt;"&amp;W2599)+COUNTIFS($W$4:W2599,W2599)-1)</f>
        <v/>
      </c>
    </row>
    <row r="2600" spans="1:24" ht="16.5">
      <c r="A2600" s="38" t="str">
        <f>IF('04A_국토부원자료'!A2601="","",ROW()-3)</f>
        <v/>
      </c>
      <c r="B2600" s="39">
        <f>IFERROR('04A_국토부원자료'!B2601,"")</f>
        <v>0</v>
      </c>
      <c r="C2600" s="39" t="str">
        <f>IF(B2600="","",IF('04A_국토부원자료'!C2601&lt;&gt;"",'04A_국토부원자료'!C2601,TRIM('04A_국토부원자료'!D2601&amp;IF('04A_국토부원자료'!E2601&lt;&gt;"","-"&amp;'04A_국토부원자료'!E2601,""))))</f>
        <v/>
      </c>
      <c r="D2600" s="39">
        <f>IFERROR('04A_국토부원자료'!F2601,"")</f>
        <v>0</v>
      </c>
      <c r="E2600" s="40" t="str">
        <f>IFERROR(VALUE(SUBSTITUTE('04A_국토부원자료'!G2601,",","")),"")</f>
        <v/>
      </c>
      <c r="F2600" s="41" t="str">
        <f>IFERROR(IF(AND('04A_국토부원자료'!H2601&lt;&gt;"",'04A_국토부원자료'!I2601&lt;&gt;""),DATE(INT(VALUE(SUBSTITUTE('04A_국토부원자료'!H2601,",",""))/100),MOD(VALUE(SUBSTITUTE('04A_국토부원자료'!H2601,",","")),100),VALUE(SUBSTITUTE('04A_국토부원자료'!I2601,",",""))),""),"")</f>
        <v/>
      </c>
      <c r="G2600" s="42" t="str">
        <f>IFERROR(VALUE(SUBSTITUTE('04A_국토부원자료'!J2601,",","")),"")</f>
        <v/>
      </c>
      <c r="H2600" s="43" t="str">
        <f t="shared" si="80"/>
        <v/>
      </c>
      <c r="I2600" s="43" t="str">
        <f t="shared" si="81"/>
        <v/>
      </c>
      <c r="J2600" s="38" t="str">
        <f>IFERROR(VALUE(SUBSTITUTE('04A_국토부원자료'!K2601,",","")),"")</f>
        <v/>
      </c>
      <c r="K2600" s="38" t="str">
        <f>IFERROR(VALUE(SUBSTITUTE('04A_국토부원자료'!N2601,",","")),"")</f>
        <v/>
      </c>
      <c r="L2600" s="39">
        <f>IFERROR('04A_국토부원자료'!O2601,"")</f>
        <v>0</v>
      </c>
      <c r="M2600" s="39">
        <f>IFERROR('04A_국토부원자료'!Q2601,"")</f>
        <v>0</v>
      </c>
      <c r="N2600" s="38">
        <f>IF(B2600="","",IF('02_대상물건입력'!B5="",1,IF(ISNUMBER(SEARCH('02_대상물건입력'!B5,B2600)),1,0)))</f>
        <v>0</v>
      </c>
      <c r="O2600" s="38">
        <f>IF(B2600="","",IF('02_대상물건입력'!B6="",1,IF(ISNUMBER(SEARCH('02_대상물건입력'!B6,B2600)),1,0)))</f>
        <v>0</v>
      </c>
      <c r="P2600" s="38">
        <f>IF(L2600="","",IF('02_대상물건입력'!B15="",0,IF(ISNUMBER(SEARCH('02_대상물건입력'!B15,L2600)),1,0)))</f>
        <v>0</v>
      </c>
      <c r="Q2600" s="38">
        <f>IF(D2600="","",IF('02_대상물건입력'!B8="",0,IF(ISNUMBER(SEARCH('02_대상물건입력'!B8,D2600)),1,0)))</f>
        <v>0</v>
      </c>
      <c r="R2600" s="44" t="str">
        <f>IFERROR(ABS(E2600-'02_대상물건입력'!B11)/'02_대상물건입력'!B11,"")</f>
        <v/>
      </c>
      <c r="S2600" s="38" t="str">
        <f>IFERROR(ABS(J2600-'02_대상물건입력'!B10),"")</f>
        <v/>
      </c>
      <c r="T2600" s="38" t="str">
        <f>IFERROR(ABS('01_설정'!B4-F2600),"")</f>
        <v/>
      </c>
      <c r="U2600" s="38" t="str">
        <f>IFERROR(ABS(K2600-YEAR('02_대상물건입력'!B14)),"")</f>
        <v/>
      </c>
      <c r="V2600" s="38" t="str">
        <f>IF(B2600="","",IF(AND(E2600&gt;0,F2600&gt;0,H2600&gt;0,OR('04A_국토부원자료'!P2601="",'04A_국토부원자료'!P2601="-"),IF('01_설정'!B10=1,N2600=1,TRUE),R2600&lt;='01_설정'!B5,S2600&lt;='01_설정'!B6,T2600&lt;='01_설정'!B7,U2600&lt;='01_설정'!B8),"Y",""))</f>
        <v/>
      </c>
      <c r="W2600" s="40" t="str">
        <f>IF(V2600&lt;&gt;"Y","",MAX(0,(1-R2600/'01_설정'!B5))*'01_설정'!B14+MAX(0,(1-S2600/'01_설정'!B6))*'01_설정'!B15+MAX(0,(1-T2600/'01_설정'!B7))*'01_설정'!B16+MAX(0,(1-U2600/'01_설정'!B8))*'01_설정'!B17+O2600*'01_설정'!B11+Q2600*'01_설정'!B12+P2600*'01_설정'!B13)</f>
        <v/>
      </c>
      <c r="X2600" s="38" t="str">
        <f>IF(W2600="","",1+COUNTIFS($W$4:$W$3003,"&gt;"&amp;W2600)+COUNTIFS($W$4:W2600,W2600)-1)</f>
        <v/>
      </c>
    </row>
    <row r="2601" spans="1:24" ht="16.5">
      <c r="A2601" s="38" t="str">
        <f>IF('04A_국토부원자료'!A2602="","",ROW()-3)</f>
        <v/>
      </c>
      <c r="B2601" s="39">
        <f>IFERROR('04A_국토부원자료'!B2602,"")</f>
        <v>0</v>
      </c>
      <c r="C2601" s="39" t="str">
        <f>IF(B2601="","",IF('04A_국토부원자료'!C2602&lt;&gt;"",'04A_국토부원자료'!C2602,TRIM('04A_국토부원자료'!D2602&amp;IF('04A_국토부원자료'!E2602&lt;&gt;"","-"&amp;'04A_국토부원자료'!E2602,""))))</f>
        <v/>
      </c>
      <c r="D2601" s="39">
        <f>IFERROR('04A_국토부원자료'!F2602,"")</f>
        <v>0</v>
      </c>
      <c r="E2601" s="40" t="str">
        <f>IFERROR(VALUE(SUBSTITUTE('04A_국토부원자료'!G2602,",","")),"")</f>
        <v/>
      </c>
      <c r="F2601" s="41" t="str">
        <f>IFERROR(IF(AND('04A_국토부원자료'!H2602&lt;&gt;"",'04A_국토부원자료'!I2602&lt;&gt;""),DATE(INT(VALUE(SUBSTITUTE('04A_국토부원자료'!H2602,",",""))/100),MOD(VALUE(SUBSTITUTE('04A_국토부원자료'!H2602,",","")),100),VALUE(SUBSTITUTE('04A_국토부원자료'!I2602,",",""))),""),"")</f>
        <v/>
      </c>
      <c r="G2601" s="42" t="str">
        <f>IFERROR(VALUE(SUBSTITUTE('04A_국토부원자료'!J2602,",","")),"")</f>
        <v/>
      </c>
      <c r="H2601" s="43" t="str">
        <f t="shared" si="80"/>
        <v/>
      </c>
      <c r="I2601" s="43" t="str">
        <f t="shared" si="81"/>
        <v/>
      </c>
      <c r="J2601" s="38" t="str">
        <f>IFERROR(VALUE(SUBSTITUTE('04A_국토부원자료'!K2602,",","")),"")</f>
        <v/>
      </c>
      <c r="K2601" s="38" t="str">
        <f>IFERROR(VALUE(SUBSTITUTE('04A_국토부원자료'!N2602,",","")),"")</f>
        <v/>
      </c>
      <c r="L2601" s="39">
        <f>IFERROR('04A_국토부원자료'!O2602,"")</f>
        <v>0</v>
      </c>
      <c r="M2601" s="39">
        <f>IFERROR('04A_국토부원자료'!Q2602,"")</f>
        <v>0</v>
      </c>
      <c r="N2601" s="38">
        <f>IF(B2601="","",IF('02_대상물건입력'!B5="",1,IF(ISNUMBER(SEARCH('02_대상물건입력'!B5,B2601)),1,0)))</f>
        <v>0</v>
      </c>
      <c r="O2601" s="38">
        <f>IF(B2601="","",IF('02_대상물건입력'!B6="",1,IF(ISNUMBER(SEARCH('02_대상물건입력'!B6,B2601)),1,0)))</f>
        <v>0</v>
      </c>
      <c r="P2601" s="38">
        <f>IF(L2601="","",IF('02_대상물건입력'!B15="",0,IF(ISNUMBER(SEARCH('02_대상물건입력'!B15,L2601)),1,0)))</f>
        <v>0</v>
      </c>
      <c r="Q2601" s="38">
        <f>IF(D2601="","",IF('02_대상물건입력'!B8="",0,IF(ISNUMBER(SEARCH('02_대상물건입력'!B8,D2601)),1,0)))</f>
        <v>0</v>
      </c>
      <c r="R2601" s="44" t="str">
        <f>IFERROR(ABS(E2601-'02_대상물건입력'!B11)/'02_대상물건입력'!B11,"")</f>
        <v/>
      </c>
      <c r="S2601" s="38" t="str">
        <f>IFERROR(ABS(J2601-'02_대상물건입력'!B10),"")</f>
        <v/>
      </c>
      <c r="T2601" s="38" t="str">
        <f>IFERROR(ABS('01_설정'!B4-F2601),"")</f>
        <v/>
      </c>
      <c r="U2601" s="38" t="str">
        <f>IFERROR(ABS(K2601-YEAR('02_대상물건입력'!B14)),"")</f>
        <v/>
      </c>
      <c r="V2601" s="38" t="str">
        <f>IF(B2601="","",IF(AND(E2601&gt;0,F2601&gt;0,H2601&gt;0,OR('04A_국토부원자료'!P2602="",'04A_국토부원자료'!P2602="-"),IF('01_설정'!B10=1,N2601=1,TRUE),R2601&lt;='01_설정'!B5,S2601&lt;='01_설정'!B6,T2601&lt;='01_설정'!B7,U2601&lt;='01_설정'!B8),"Y",""))</f>
        <v/>
      </c>
      <c r="W2601" s="40" t="str">
        <f>IF(V2601&lt;&gt;"Y","",MAX(0,(1-R2601/'01_설정'!B5))*'01_설정'!B14+MAX(0,(1-S2601/'01_설정'!B6))*'01_설정'!B15+MAX(0,(1-T2601/'01_설정'!B7))*'01_설정'!B16+MAX(0,(1-U2601/'01_설정'!B8))*'01_설정'!B17+O2601*'01_설정'!B11+Q2601*'01_설정'!B12+P2601*'01_설정'!B13)</f>
        <v/>
      </c>
      <c r="X2601" s="38" t="str">
        <f>IF(W2601="","",1+COUNTIFS($W$4:$W$3003,"&gt;"&amp;W2601)+COUNTIFS($W$4:W2601,W2601)-1)</f>
        <v/>
      </c>
    </row>
    <row r="2602" spans="1:24" ht="16.5">
      <c r="A2602" s="38" t="str">
        <f>IF('04A_국토부원자료'!A2603="","",ROW()-3)</f>
        <v/>
      </c>
      <c r="B2602" s="39">
        <f>IFERROR('04A_국토부원자료'!B2603,"")</f>
        <v>0</v>
      </c>
      <c r="C2602" s="39" t="str">
        <f>IF(B2602="","",IF('04A_국토부원자료'!C2603&lt;&gt;"",'04A_국토부원자료'!C2603,TRIM('04A_국토부원자료'!D2603&amp;IF('04A_국토부원자료'!E2603&lt;&gt;"","-"&amp;'04A_국토부원자료'!E2603,""))))</f>
        <v/>
      </c>
      <c r="D2602" s="39">
        <f>IFERROR('04A_국토부원자료'!F2603,"")</f>
        <v>0</v>
      </c>
      <c r="E2602" s="40" t="str">
        <f>IFERROR(VALUE(SUBSTITUTE('04A_국토부원자료'!G2603,",","")),"")</f>
        <v/>
      </c>
      <c r="F2602" s="41" t="str">
        <f>IFERROR(IF(AND('04A_국토부원자료'!H2603&lt;&gt;"",'04A_국토부원자료'!I2603&lt;&gt;""),DATE(INT(VALUE(SUBSTITUTE('04A_국토부원자료'!H2603,",",""))/100),MOD(VALUE(SUBSTITUTE('04A_국토부원자료'!H2603,",","")),100),VALUE(SUBSTITUTE('04A_국토부원자료'!I2603,",",""))),""),"")</f>
        <v/>
      </c>
      <c r="G2602" s="42" t="str">
        <f>IFERROR(VALUE(SUBSTITUTE('04A_국토부원자료'!J2603,",","")),"")</f>
        <v/>
      </c>
      <c r="H2602" s="43" t="str">
        <f t="shared" si="80"/>
        <v/>
      </c>
      <c r="I2602" s="43" t="str">
        <f t="shared" si="81"/>
        <v/>
      </c>
      <c r="J2602" s="38" t="str">
        <f>IFERROR(VALUE(SUBSTITUTE('04A_국토부원자료'!K2603,",","")),"")</f>
        <v/>
      </c>
      <c r="K2602" s="38" t="str">
        <f>IFERROR(VALUE(SUBSTITUTE('04A_국토부원자료'!N2603,",","")),"")</f>
        <v/>
      </c>
      <c r="L2602" s="39">
        <f>IFERROR('04A_국토부원자료'!O2603,"")</f>
        <v>0</v>
      </c>
      <c r="M2602" s="39">
        <f>IFERROR('04A_국토부원자료'!Q2603,"")</f>
        <v>0</v>
      </c>
      <c r="N2602" s="38">
        <f>IF(B2602="","",IF('02_대상물건입력'!B5="",1,IF(ISNUMBER(SEARCH('02_대상물건입력'!B5,B2602)),1,0)))</f>
        <v>0</v>
      </c>
      <c r="O2602" s="38">
        <f>IF(B2602="","",IF('02_대상물건입력'!B6="",1,IF(ISNUMBER(SEARCH('02_대상물건입력'!B6,B2602)),1,0)))</f>
        <v>0</v>
      </c>
      <c r="P2602" s="38">
        <f>IF(L2602="","",IF('02_대상물건입력'!B15="",0,IF(ISNUMBER(SEARCH('02_대상물건입력'!B15,L2602)),1,0)))</f>
        <v>0</v>
      </c>
      <c r="Q2602" s="38">
        <f>IF(D2602="","",IF('02_대상물건입력'!B8="",0,IF(ISNUMBER(SEARCH('02_대상물건입력'!B8,D2602)),1,0)))</f>
        <v>0</v>
      </c>
      <c r="R2602" s="44" t="str">
        <f>IFERROR(ABS(E2602-'02_대상물건입력'!B11)/'02_대상물건입력'!B11,"")</f>
        <v/>
      </c>
      <c r="S2602" s="38" t="str">
        <f>IFERROR(ABS(J2602-'02_대상물건입력'!B10),"")</f>
        <v/>
      </c>
      <c r="T2602" s="38" t="str">
        <f>IFERROR(ABS('01_설정'!B4-F2602),"")</f>
        <v/>
      </c>
      <c r="U2602" s="38" t="str">
        <f>IFERROR(ABS(K2602-YEAR('02_대상물건입력'!B14)),"")</f>
        <v/>
      </c>
      <c r="V2602" s="38" t="str">
        <f>IF(B2602="","",IF(AND(E2602&gt;0,F2602&gt;0,H2602&gt;0,OR('04A_국토부원자료'!P2603="",'04A_국토부원자료'!P2603="-"),IF('01_설정'!B10=1,N2602=1,TRUE),R2602&lt;='01_설정'!B5,S2602&lt;='01_설정'!B6,T2602&lt;='01_설정'!B7,U2602&lt;='01_설정'!B8),"Y",""))</f>
        <v/>
      </c>
      <c r="W2602" s="40" t="str">
        <f>IF(V2602&lt;&gt;"Y","",MAX(0,(1-R2602/'01_설정'!B5))*'01_설정'!B14+MAX(0,(1-S2602/'01_설정'!B6))*'01_설정'!B15+MAX(0,(1-T2602/'01_설정'!B7))*'01_설정'!B16+MAX(0,(1-U2602/'01_설정'!B8))*'01_설정'!B17+O2602*'01_설정'!B11+Q2602*'01_설정'!B12+P2602*'01_설정'!B13)</f>
        <v/>
      </c>
      <c r="X2602" s="38" t="str">
        <f>IF(W2602="","",1+COUNTIFS($W$4:$W$3003,"&gt;"&amp;W2602)+COUNTIFS($W$4:W2602,W2602)-1)</f>
        <v/>
      </c>
    </row>
    <row r="2603" spans="1:24" ht="16.5">
      <c r="A2603" s="38" t="str">
        <f>IF('04A_국토부원자료'!A2604="","",ROW()-3)</f>
        <v/>
      </c>
      <c r="B2603" s="39">
        <f>IFERROR('04A_국토부원자료'!B2604,"")</f>
        <v>0</v>
      </c>
      <c r="C2603" s="39" t="str">
        <f>IF(B2603="","",IF('04A_국토부원자료'!C2604&lt;&gt;"",'04A_국토부원자료'!C2604,TRIM('04A_국토부원자료'!D2604&amp;IF('04A_국토부원자료'!E2604&lt;&gt;"","-"&amp;'04A_국토부원자료'!E2604,""))))</f>
        <v/>
      </c>
      <c r="D2603" s="39">
        <f>IFERROR('04A_국토부원자료'!F2604,"")</f>
        <v>0</v>
      </c>
      <c r="E2603" s="40" t="str">
        <f>IFERROR(VALUE(SUBSTITUTE('04A_국토부원자료'!G2604,",","")),"")</f>
        <v/>
      </c>
      <c r="F2603" s="41" t="str">
        <f>IFERROR(IF(AND('04A_국토부원자료'!H2604&lt;&gt;"",'04A_국토부원자료'!I2604&lt;&gt;""),DATE(INT(VALUE(SUBSTITUTE('04A_국토부원자료'!H2604,",",""))/100),MOD(VALUE(SUBSTITUTE('04A_국토부원자료'!H2604,",","")),100),VALUE(SUBSTITUTE('04A_국토부원자료'!I2604,",",""))),""),"")</f>
        <v/>
      </c>
      <c r="G2603" s="42" t="str">
        <f>IFERROR(VALUE(SUBSTITUTE('04A_국토부원자료'!J2604,",","")),"")</f>
        <v/>
      </c>
      <c r="H2603" s="43" t="str">
        <f t="shared" si="80"/>
        <v/>
      </c>
      <c r="I2603" s="43" t="str">
        <f t="shared" si="81"/>
        <v/>
      </c>
      <c r="J2603" s="38" t="str">
        <f>IFERROR(VALUE(SUBSTITUTE('04A_국토부원자료'!K2604,",","")),"")</f>
        <v/>
      </c>
      <c r="K2603" s="38" t="str">
        <f>IFERROR(VALUE(SUBSTITUTE('04A_국토부원자료'!N2604,",","")),"")</f>
        <v/>
      </c>
      <c r="L2603" s="39">
        <f>IFERROR('04A_국토부원자료'!O2604,"")</f>
        <v>0</v>
      </c>
      <c r="M2603" s="39">
        <f>IFERROR('04A_국토부원자료'!Q2604,"")</f>
        <v>0</v>
      </c>
      <c r="N2603" s="38">
        <f>IF(B2603="","",IF('02_대상물건입력'!B5="",1,IF(ISNUMBER(SEARCH('02_대상물건입력'!B5,B2603)),1,0)))</f>
        <v>0</v>
      </c>
      <c r="O2603" s="38">
        <f>IF(B2603="","",IF('02_대상물건입력'!B6="",1,IF(ISNUMBER(SEARCH('02_대상물건입력'!B6,B2603)),1,0)))</f>
        <v>0</v>
      </c>
      <c r="P2603" s="38">
        <f>IF(L2603="","",IF('02_대상물건입력'!B15="",0,IF(ISNUMBER(SEARCH('02_대상물건입력'!B15,L2603)),1,0)))</f>
        <v>0</v>
      </c>
      <c r="Q2603" s="38">
        <f>IF(D2603="","",IF('02_대상물건입력'!B8="",0,IF(ISNUMBER(SEARCH('02_대상물건입력'!B8,D2603)),1,0)))</f>
        <v>0</v>
      </c>
      <c r="R2603" s="44" t="str">
        <f>IFERROR(ABS(E2603-'02_대상물건입력'!B11)/'02_대상물건입력'!B11,"")</f>
        <v/>
      </c>
      <c r="S2603" s="38" t="str">
        <f>IFERROR(ABS(J2603-'02_대상물건입력'!B10),"")</f>
        <v/>
      </c>
      <c r="T2603" s="38" t="str">
        <f>IFERROR(ABS('01_설정'!B4-F2603),"")</f>
        <v/>
      </c>
      <c r="U2603" s="38" t="str">
        <f>IFERROR(ABS(K2603-YEAR('02_대상물건입력'!B14)),"")</f>
        <v/>
      </c>
      <c r="V2603" s="38" t="str">
        <f>IF(B2603="","",IF(AND(E2603&gt;0,F2603&gt;0,H2603&gt;0,OR('04A_국토부원자료'!P2604="",'04A_국토부원자료'!P2604="-"),IF('01_설정'!B10=1,N2603=1,TRUE),R2603&lt;='01_설정'!B5,S2603&lt;='01_설정'!B6,T2603&lt;='01_설정'!B7,U2603&lt;='01_설정'!B8),"Y",""))</f>
        <v/>
      </c>
      <c r="W2603" s="40" t="str">
        <f>IF(V2603&lt;&gt;"Y","",MAX(0,(1-R2603/'01_설정'!B5))*'01_설정'!B14+MAX(0,(1-S2603/'01_설정'!B6))*'01_설정'!B15+MAX(0,(1-T2603/'01_설정'!B7))*'01_설정'!B16+MAX(0,(1-U2603/'01_설정'!B8))*'01_설정'!B17+O2603*'01_설정'!B11+Q2603*'01_설정'!B12+P2603*'01_설정'!B13)</f>
        <v/>
      </c>
      <c r="X2603" s="38" t="str">
        <f>IF(W2603="","",1+COUNTIFS($W$4:$W$3003,"&gt;"&amp;W2603)+COUNTIFS($W$4:W2603,W2603)-1)</f>
        <v/>
      </c>
    </row>
    <row r="2604" spans="1:24" ht="16.5">
      <c r="A2604" s="38" t="str">
        <f>IF('04A_국토부원자료'!A2605="","",ROW()-3)</f>
        <v/>
      </c>
      <c r="B2604" s="39">
        <f>IFERROR('04A_국토부원자료'!B2605,"")</f>
        <v>0</v>
      </c>
      <c r="C2604" s="39" t="str">
        <f>IF(B2604="","",IF('04A_국토부원자료'!C2605&lt;&gt;"",'04A_국토부원자료'!C2605,TRIM('04A_국토부원자료'!D2605&amp;IF('04A_국토부원자료'!E2605&lt;&gt;"","-"&amp;'04A_국토부원자료'!E2605,""))))</f>
        <v/>
      </c>
      <c r="D2604" s="39">
        <f>IFERROR('04A_국토부원자료'!F2605,"")</f>
        <v>0</v>
      </c>
      <c r="E2604" s="40" t="str">
        <f>IFERROR(VALUE(SUBSTITUTE('04A_국토부원자료'!G2605,",","")),"")</f>
        <v/>
      </c>
      <c r="F2604" s="41" t="str">
        <f>IFERROR(IF(AND('04A_국토부원자료'!H2605&lt;&gt;"",'04A_국토부원자료'!I2605&lt;&gt;""),DATE(INT(VALUE(SUBSTITUTE('04A_국토부원자료'!H2605,",",""))/100),MOD(VALUE(SUBSTITUTE('04A_국토부원자료'!H2605,",","")),100),VALUE(SUBSTITUTE('04A_국토부원자료'!I2605,",",""))),""),"")</f>
        <v/>
      </c>
      <c r="G2604" s="42" t="str">
        <f>IFERROR(VALUE(SUBSTITUTE('04A_국토부원자료'!J2605,",","")),"")</f>
        <v/>
      </c>
      <c r="H2604" s="43" t="str">
        <f t="shared" si="80"/>
        <v/>
      </c>
      <c r="I2604" s="43" t="str">
        <f t="shared" si="81"/>
        <v/>
      </c>
      <c r="J2604" s="38" t="str">
        <f>IFERROR(VALUE(SUBSTITUTE('04A_국토부원자료'!K2605,",","")),"")</f>
        <v/>
      </c>
      <c r="K2604" s="38" t="str">
        <f>IFERROR(VALUE(SUBSTITUTE('04A_국토부원자료'!N2605,",","")),"")</f>
        <v/>
      </c>
      <c r="L2604" s="39">
        <f>IFERROR('04A_국토부원자료'!O2605,"")</f>
        <v>0</v>
      </c>
      <c r="M2604" s="39">
        <f>IFERROR('04A_국토부원자료'!Q2605,"")</f>
        <v>0</v>
      </c>
      <c r="N2604" s="38">
        <f>IF(B2604="","",IF('02_대상물건입력'!B5="",1,IF(ISNUMBER(SEARCH('02_대상물건입력'!B5,B2604)),1,0)))</f>
        <v>0</v>
      </c>
      <c r="O2604" s="38">
        <f>IF(B2604="","",IF('02_대상물건입력'!B6="",1,IF(ISNUMBER(SEARCH('02_대상물건입력'!B6,B2604)),1,0)))</f>
        <v>0</v>
      </c>
      <c r="P2604" s="38">
        <f>IF(L2604="","",IF('02_대상물건입력'!B15="",0,IF(ISNUMBER(SEARCH('02_대상물건입력'!B15,L2604)),1,0)))</f>
        <v>0</v>
      </c>
      <c r="Q2604" s="38">
        <f>IF(D2604="","",IF('02_대상물건입력'!B8="",0,IF(ISNUMBER(SEARCH('02_대상물건입력'!B8,D2604)),1,0)))</f>
        <v>0</v>
      </c>
      <c r="R2604" s="44" t="str">
        <f>IFERROR(ABS(E2604-'02_대상물건입력'!B11)/'02_대상물건입력'!B11,"")</f>
        <v/>
      </c>
      <c r="S2604" s="38" t="str">
        <f>IFERROR(ABS(J2604-'02_대상물건입력'!B10),"")</f>
        <v/>
      </c>
      <c r="T2604" s="38" t="str">
        <f>IFERROR(ABS('01_설정'!B4-F2604),"")</f>
        <v/>
      </c>
      <c r="U2604" s="38" t="str">
        <f>IFERROR(ABS(K2604-YEAR('02_대상물건입력'!B14)),"")</f>
        <v/>
      </c>
      <c r="V2604" s="38" t="str">
        <f>IF(B2604="","",IF(AND(E2604&gt;0,F2604&gt;0,H2604&gt;0,OR('04A_국토부원자료'!P2605="",'04A_국토부원자료'!P2605="-"),IF('01_설정'!B10=1,N2604=1,TRUE),R2604&lt;='01_설정'!B5,S2604&lt;='01_설정'!B6,T2604&lt;='01_설정'!B7,U2604&lt;='01_설정'!B8),"Y",""))</f>
        <v/>
      </c>
      <c r="W2604" s="40" t="str">
        <f>IF(V2604&lt;&gt;"Y","",MAX(0,(1-R2604/'01_설정'!B5))*'01_설정'!B14+MAX(0,(1-S2604/'01_설정'!B6))*'01_설정'!B15+MAX(0,(1-T2604/'01_설정'!B7))*'01_설정'!B16+MAX(0,(1-U2604/'01_설정'!B8))*'01_설정'!B17+O2604*'01_설정'!B11+Q2604*'01_설정'!B12+P2604*'01_설정'!B13)</f>
        <v/>
      </c>
      <c r="X2604" s="38" t="str">
        <f>IF(W2604="","",1+COUNTIFS($W$4:$W$3003,"&gt;"&amp;W2604)+COUNTIFS($W$4:W2604,W2604)-1)</f>
        <v/>
      </c>
    </row>
    <row r="2605" spans="1:24" ht="16.5">
      <c r="A2605" s="38" t="str">
        <f>IF('04A_국토부원자료'!A2606="","",ROW()-3)</f>
        <v/>
      </c>
      <c r="B2605" s="39">
        <f>IFERROR('04A_국토부원자료'!B2606,"")</f>
        <v>0</v>
      </c>
      <c r="C2605" s="39" t="str">
        <f>IF(B2605="","",IF('04A_국토부원자료'!C2606&lt;&gt;"",'04A_국토부원자료'!C2606,TRIM('04A_국토부원자료'!D2606&amp;IF('04A_국토부원자료'!E2606&lt;&gt;"","-"&amp;'04A_국토부원자료'!E2606,""))))</f>
        <v/>
      </c>
      <c r="D2605" s="39">
        <f>IFERROR('04A_국토부원자료'!F2606,"")</f>
        <v>0</v>
      </c>
      <c r="E2605" s="40" t="str">
        <f>IFERROR(VALUE(SUBSTITUTE('04A_국토부원자료'!G2606,",","")),"")</f>
        <v/>
      </c>
      <c r="F2605" s="41" t="str">
        <f>IFERROR(IF(AND('04A_국토부원자료'!H2606&lt;&gt;"",'04A_국토부원자료'!I2606&lt;&gt;""),DATE(INT(VALUE(SUBSTITUTE('04A_국토부원자료'!H2606,",",""))/100),MOD(VALUE(SUBSTITUTE('04A_국토부원자료'!H2606,",","")),100),VALUE(SUBSTITUTE('04A_국토부원자료'!I2606,",",""))),""),"")</f>
        <v/>
      </c>
      <c r="G2605" s="42" t="str">
        <f>IFERROR(VALUE(SUBSTITUTE('04A_국토부원자료'!J2606,",","")),"")</f>
        <v/>
      </c>
      <c r="H2605" s="43" t="str">
        <f t="shared" si="80"/>
        <v/>
      </c>
      <c r="I2605" s="43" t="str">
        <f t="shared" si="81"/>
        <v/>
      </c>
      <c r="J2605" s="38" t="str">
        <f>IFERROR(VALUE(SUBSTITUTE('04A_국토부원자료'!K2606,",","")),"")</f>
        <v/>
      </c>
      <c r="K2605" s="38" t="str">
        <f>IFERROR(VALUE(SUBSTITUTE('04A_국토부원자료'!N2606,",","")),"")</f>
        <v/>
      </c>
      <c r="L2605" s="39">
        <f>IFERROR('04A_국토부원자료'!O2606,"")</f>
        <v>0</v>
      </c>
      <c r="M2605" s="39">
        <f>IFERROR('04A_국토부원자료'!Q2606,"")</f>
        <v>0</v>
      </c>
      <c r="N2605" s="38">
        <f>IF(B2605="","",IF('02_대상물건입력'!B5="",1,IF(ISNUMBER(SEARCH('02_대상물건입력'!B5,B2605)),1,0)))</f>
        <v>0</v>
      </c>
      <c r="O2605" s="38">
        <f>IF(B2605="","",IF('02_대상물건입력'!B6="",1,IF(ISNUMBER(SEARCH('02_대상물건입력'!B6,B2605)),1,0)))</f>
        <v>0</v>
      </c>
      <c r="P2605" s="38">
        <f>IF(L2605="","",IF('02_대상물건입력'!B15="",0,IF(ISNUMBER(SEARCH('02_대상물건입력'!B15,L2605)),1,0)))</f>
        <v>0</v>
      </c>
      <c r="Q2605" s="38">
        <f>IF(D2605="","",IF('02_대상물건입력'!B8="",0,IF(ISNUMBER(SEARCH('02_대상물건입력'!B8,D2605)),1,0)))</f>
        <v>0</v>
      </c>
      <c r="R2605" s="44" t="str">
        <f>IFERROR(ABS(E2605-'02_대상물건입력'!B11)/'02_대상물건입력'!B11,"")</f>
        <v/>
      </c>
      <c r="S2605" s="38" t="str">
        <f>IFERROR(ABS(J2605-'02_대상물건입력'!B10),"")</f>
        <v/>
      </c>
      <c r="T2605" s="38" t="str">
        <f>IFERROR(ABS('01_설정'!B4-F2605),"")</f>
        <v/>
      </c>
      <c r="U2605" s="38" t="str">
        <f>IFERROR(ABS(K2605-YEAR('02_대상물건입력'!B14)),"")</f>
        <v/>
      </c>
      <c r="V2605" s="38" t="str">
        <f>IF(B2605="","",IF(AND(E2605&gt;0,F2605&gt;0,H2605&gt;0,OR('04A_국토부원자료'!P2606="",'04A_국토부원자료'!P2606="-"),IF('01_설정'!B10=1,N2605=1,TRUE),R2605&lt;='01_설정'!B5,S2605&lt;='01_설정'!B6,T2605&lt;='01_설정'!B7,U2605&lt;='01_설정'!B8),"Y",""))</f>
        <v/>
      </c>
      <c r="W2605" s="40" t="str">
        <f>IF(V2605&lt;&gt;"Y","",MAX(0,(1-R2605/'01_설정'!B5))*'01_설정'!B14+MAX(0,(1-S2605/'01_설정'!B6))*'01_설정'!B15+MAX(0,(1-T2605/'01_설정'!B7))*'01_설정'!B16+MAX(0,(1-U2605/'01_설정'!B8))*'01_설정'!B17+O2605*'01_설정'!B11+Q2605*'01_설정'!B12+P2605*'01_설정'!B13)</f>
        <v/>
      </c>
      <c r="X2605" s="38" t="str">
        <f>IF(W2605="","",1+COUNTIFS($W$4:$W$3003,"&gt;"&amp;W2605)+COUNTIFS($W$4:W2605,W2605)-1)</f>
        <v/>
      </c>
    </row>
    <row r="2606" spans="1:24" ht="16.5">
      <c r="A2606" s="38" t="str">
        <f>IF('04A_국토부원자료'!A2607="","",ROW()-3)</f>
        <v/>
      </c>
      <c r="B2606" s="39">
        <f>IFERROR('04A_국토부원자료'!B2607,"")</f>
        <v>0</v>
      </c>
      <c r="C2606" s="39" t="str">
        <f>IF(B2606="","",IF('04A_국토부원자료'!C2607&lt;&gt;"",'04A_국토부원자료'!C2607,TRIM('04A_국토부원자료'!D2607&amp;IF('04A_국토부원자료'!E2607&lt;&gt;"","-"&amp;'04A_국토부원자료'!E2607,""))))</f>
        <v/>
      </c>
      <c r="D2606" s="39">
        <f>IFERROR('04A_국토부원자료'!F2607,"")</f>
        <v>0</v>
      </c>
      <c r="E2606" s="40" t="str">
        <f>IFERROR(VALUE(SUBSTITUTE('04A_국토부원자료'!G2607,",","")),"")</f>
        <v/>
      </c>
      <c r="F2606" s="41" t="str">
        <f>IFERROR(IF(AND('04A_국토부원자료'!H2607&lt;&gt;"",'04A_국토부원자료'!I2607&lt;&gt;""),DATE(INT(VALUE(SUBSTITUTE('04A_국토부원자료'!H2607,",",""))/100),MOD(VALUE(SUBSTITUTE('04A_국토부원자료'!H2607,",","")),100),VALUE(SUBSTITUTE('04A_국토부원자료'!I2607,",",""))),""),"")</f>
        <v/>
      </c>
      <c r="G2606" s="42" t="str">
        <f>IFERROR(VALUE(SUBSTITUTE('04A_국토부원자료'!J2607,",","")),"")</f>
        <v/>
      </c>
      <c r="H2606" s="43" t="str">
        <f t="shared" si="80"/>
        <v/>
      </c>
      <c r="I2606" s="43" t="str">
        <f t="shared" si="81"/>
        <v/>
      </c>
      <c r="J2606" s="38" t="str">
        <f>IFERROR(VALUE(SUBSTITUTE('04A_국토부원자료'!K2607,",","")),"")</f>
        <v/>
      </c>
      <c r="K2606" s="38" t="str">
        <f>IFERROR(VALUE(SUBSTITUTE('04A_국토부원자료'!N2607,",","")),"")</f>
        <v/>
      </c>
      <c r="L2606" s="39">
        <f>IFERROR('04A_국토부원자료'!O2607,"")</f>
        <v>0</v>
      </c>
      <c r="M2606" s="39">
        <f>IFERROR('04A_국토부원자료'!Q2607,"")</f>
        <v>0</v>
      </c>
      <c r="N2606" s="38">
        <f>IF(B2606="","",IF('02_대상물건입력'!B5="",1,IF(ISNUMBER(SEARCH('02_대상물건입력'!B5,B2606)),1,0)))</f>
        <v>0</v>
      </c>
      <c r="O2606" s="38">
        <f>IF(B2606="","",IF('02_대상물건입력'!B6="",1,IF(ISNUMBER(SEARCH('02_대상물건입력'!B6,B2606)),1,0)))</f>
        <v>0</v>
      </c>
      <c r="P2606" s="38">
        <f>IF(L2606="","",IF('02_대상물건입력'!B15="",0,IF(ISNUMBER(SEARCH('02_대상물건입력'!B15,L2606)),1,0)))</f>
        <v>0</v>
      </c>
      <c r="Q2606" s="38">
        <f>IF(D2606="","",IF('02_대상물건입력'!B8="",0,IF(ISNUMBER(SEARCH('02_대상물건입력'!B8,D2606)),1,0)))</f>
        <v>0</v>
      </c>
      <c r="R2606" s="44" t="str">
        <f>IFERROR(ABS(E2606-'02_대상물건입력'!B11)/'02_대상물건입력'!B11,"")</f>
        <v/>
      </c>
      <c r="S2606" s="38" t="str">
        <f>IFERROR(ABS(J2606-'02_대상물건입력'!B10),"")</f>
        <v/>
      </c>
      <c r="T2606" s="38" t="str">
        <f>IFERROR(ABS('01_설정'!B4-F2606),"")</f>
        <v/>
      </c>
      <c r="U2606" s="38" t="str">
        <f>IFERROR(ABS(K2606-YEAR('02_대상물건입력'!B14)),"")</f>
        <v/>
      </c>
      <c r="V2606" s="38" t="str">
        <f>IF(B2606="","",IF(AND(E2606&gt;0,F2606&gt;0,H2606&gt;0,OR('04A_국토부원자료'!P2607="",'04A_국토부원자료'!P2607="-"),IF('01_설정'!B10=1,N2606=1,TRUE),R2606&lt;='01_설정'!B5,S2606&lt;='01_설정'!B6,T2606&lt;='01_설정'!B7,U2606&lt;='01_설정'!B8),"Y",""))</f>
        <v/>
      </c>
      <c r="W2606" s="40" t="str">
        <f>IF(V2606&lt;&gt;"Y","",MAX(0,(1-R2606/'01_설정'!B5))*'01_설정'!B14+MAX(0,(1-S2606/'01_설정'!B6))*'01_설정'!B15+MAX(0,(1-T2606/'01_설정'!B7))*'01_설정'!B16+MAX(0,(1-U2606/'01_설정'!B8))*'01_설정'!B17+O2606*'01_설정'!B11+Q2606*'01_설정'!B12+P2606*'01_설정'!B13)</f>
        <v/>
      </c>
      <c r="X2606" s="38" t="str">
        <f>IF(W2606="","",1+COUNTIFS($W$4:$W$3003,"&gt;"&amp;W2606)+COUNTIFS($W$4:W2606,W2606)-1)</f>
        <v/>
      </c>
    </row>
    <row r="2607" spans="1:24" ht="16.5">
      <c r="A2607" s="38" t="str">
        <f>IF('04A_국토부원자료'!A2608="","",ROW()-3)</f>
        <v/>
      </c>
      <c r="B2607" s="39">
        <f>IFERROR('04A_국토부원자료'!B2608,"")</f>
        <v>0</v>
      </c>
      <c r="C2607" s="39" t="str">
        <f>IF(B2607="","",IF('04A_국토부원자료'!C2608&lt;&gt;"",'04A_국토부원자료'!C2608,TRIM('04A_국토부원자료'!D2608&amp;IF('04A_국토부원자료'!E2608&lt;&gt;"","-"&amp;'04A_국토부원자료'!E2608,""))))</f>
        <v/>
      </c>
      <c r="D2607" s="39">
        <f>IFERROR('04A_국토부원자료'!F2608,"")</f>
        <v>0</v>
      </c>
      <c r="E2607" s="40" t="str">
        <f>IFERROR(VALUE(SUBSTITUTE('04A_국토부원자료'!G2608,",","")),"")</f>
        <v/>
      </c>
      <c r="F2607" s="41" t="str">
        <f>IFERROR(IF(AND('04A_국토부원자료'!H2608&lt;&gt;"",'04A_국토부원자료'!I2608&lt;&gt;""),DATE(INT(VALUE(SUBSTITUTE('04A_국토부원자료'!H2608,",",""))/100),MOD(VALUE(SUBSTITUTE('04A_국토부원자료'!H2608,",","")),100),VALUE(SUBSTITUTE('04A_국토부원자료'!I2608,",",""))),""),"")</f>
        <v/>
      </c>
      <c r="G2607" s="42" t="str">
        <f>IFERROR(VALUE(SUBSTITUTE('04A_국토부원자료'!J2608,",","")),"")</f>
        <v/>
      </c>
      <c r="H2607" s="43" t="str">
        <f t="shared" si="80"/>
        <v/>
      </c>
      <c r="I2607" s="43" t="str">
        <f t="shared" si="81"/>
        <v/>
      </c>
      <c r="J2607" s="38" t="str">
        <f>IFERROR(VALUE(SUBSTITUTE('04A_국토부원자료'!K2608,",","")),"")</f>
        <v/>
      </c>
      <c r="K2607" s="38" t="str">
        <f>IFERROR(VALUE(SUBSTITUTE('04A_국토부원자료'!N2608,",","")),"")</f>
        <v/>
      </c>
      <c r="L2607" s="39">
        <f>IFERROR('04A_국토부원자료'!O2608,"")</f>
        <v>0</v>
      </c>
      <c r="M2607" s="39">
        <f>IFERROR('04A_국토부원자료'!Q2608,"")</f>
        <v>0</v>
      </c>
      <c r="N2607" s="38">
        <f>IF(B2607="","",IF('02_대상물건입력'!B5="",1,IF(ISNUMBER(SEARCH('02_대상물건입력'!B5,B2607)),1,0)))</f>
        <v>0</v>
      </c>
      <c r="O2607" s="38">
        <f>IF(B2607="","",IF('02_대상물건입력'!B6="",1,IF(ISNUMBER(SEARCH('02_대상물건입력'!B6,B2607)),1,0)))</f>
        <v>0</v>
      </c>
      <c r="P2607" s="38">
        <f>IF(L2607="","",IF('02_대상물건입력'!B15="",0,IF(ISNUMBER(SEARCH('02_대상물건입력'!B15,L2607)),1,0)))</f>
        <v>0</v>
      </c>
      <c r="Q2607" s="38">
        <f>IF(D2607="","",IF('02_대상물건입력'!B8="",0,IF(ISNUMBER(SEARCH('02_대상물건입력'!B8,D2607)),1,0)))</f>
        <v>0</v>
      </c>
      <c r="R2607" s="44" t="str">
        <f>IFERROR(ABS(E2607-'02_대상물건입력'!B11)/'02_대상물건입력'!B11,"")</f>
        <v/>
      </c>
      <c r="S2607" s="38" t="str">
        <f>IFERROR(ABS(J2607-'02_대상물건입력'!B10),"")</f>
        <v/>
      </c>
      <c r="T2607" s="38" t="str">
        <f>IFERROR(ABS('01_설정'!B4-F2607),"")</f>
        <v/>
      </c>
      <c r="U2607" s="38" t="str">
        <f>IFERROR(ABS(K2607-YEAR('02_대상물건입력'!B14)),"")</f>
        <v/>
      </c>
      <c r="V2607" s="38" t="str">
        <f>IF(B2607="","",IF(AND(E2607&gt;0,F2607&gt;0,H2607&gt;0,OR('04A_국토부원자료'!P2608="",'04A_국토부원자료'!P2608="-"),IF('01_설정'!B10=1,N2607=1,TRUE),R2607&lt;='01_설정'!B5,S2607&lt;='01_설정'!B6,T2607&lt;='01_설정'!B7,U2607&lt;='01_설정'!B8),"Y",""))</f>
        <v/>
      </c>
      <c r="W2607" s="40" t="str">
        <f>IF(V2607&lt;&gt;"Y","",MAX(0,(1-R2607/'01_설정'!B5))*'01_설정'!B14+MAX(0,(1-S2607/'01_설정'!B6))*'01_설정'!B15+MAX(0,(1-T2607/'01_설정'!B7))*'01_설정'!B16+MAX(0,(1-U2607/'01_설정'!B8))*'01_설정'!B17+O2607*'01_설정'!B11+Q2607*'01_설정'!B12+P2607*'01_설정'!B13)</f>
        <v/>
      </c>
      <c r="X2607" s="38" t="str">
        <f>IF(W2607="","",1+COUNTIFS($W$4:$W$3003,"&gt;"&amp;W2607)+COUNTIFS($W$4:W2607,W2607)-1)</f>
        <v/>
      </c>
    </row>
    <row r="2608" spans="1:24" ht="16.5">
      <c r="A2608" s="38" t="str">
        <f>IF('04A_국토부원자료'!A2609="","",ROW()-3)</f>
        <v/>
      </c>
      <c r="B2608" s="39">
        <f>IFERROR('04A_국토부원자료'!B2609,"")</f>
        <v>0</v>
      </c>
      <c r="C2608" s="39" t="str">
        <f>IF(B2608="","",IF('04A_국토부원자료'!C2609&lt;&gt;"",'04A_국토부원자료'!C2609,TRIM('04A_국토부원자료'!D2609&amp;IF('04A_국토부원자료'!E2609&lt;&gt;"","-"&amp;'04A_국토부원자료'!E2609,""))))</f>
        <v/>
      </c>
      <c r="D2608" s="39">
        <f>IFERROR('04A_국토부원자료'!F2609,"")</f>
        <v>0</v>
      </c>
      <c r="E2608" s="40" t="str">
        <f>IFERROR(VALUE(SUBSTITUTE('04A_국토부원자료'!G2609,",","")),"")</f>
        <v/>
      </c>
      <c r="F2608" s="41" t="str">
        <f>IFERROR(IF(AND('04A_국토부원자료'!H2609&lt;&gt;"",'04A_국토부원자료'!I2609&lt;&gt;""),DATE(INT(VALUE(SUBSTITUTE('04A_국토부원자료'!H2609,",",""))/100),MOD(VALUE(SUBSTITUTE('04A_국토부원자료'!H2609,",","")),100),VALUE(SUBSTITUTE('04A_국토부원자료'!I2609,",",""))),""),"")</f>
        <v/>
      </c>
      <c r="G2608" s="42" t="str">
        <f>IFERROR(VALUE(SUBSTITUTE('04A_국토부원자료'!J2609,",","")),"")</f>
        <v/>
      </c>
      <c r="H2608" s="43" t="str">
        <f t="shared" si="80"/>
        <v/>
      </c>
      <c r="I2608" s="43" t="str">
        <f t="shared" si="81"/>
        <v/>
      </c>
      <c r="J2608" s="38" t="str">
        <f>IFERROR(VALUE(SUBSTITUTE('04A_국토부원자료'!K2609,",","")),"")</f>
        <v/>
      </c>
      <c r="K2608" s="38" t="str">
        <f>IFERROR(VALUE(SUBSTITUTE('04A_국토부원자료'!N2609,",","")),"")</f>
        <v/>
      </c>
      <c r="L2608" s="39">
        <f>IFERROR('04A_국토부원자료'!O2609,"")</f>
        <v>0</v>
      </c>
      <c r="M2608" s="39">
        <f>IFERROR('04A_국토부원자료'!Q2609,"")</f>
        <v>0</v>
      </c>
      <c r="N2608" s="38">
        <f>IF(B2608="","",IF('02_대상물건입력'!B5="",1,IF(ISNUMBER(SEARCH('02_대상물건입력'!B5,B2608)),1,0)))</f>
        <v>0</v>
      </c>
      <c r="O2608" s="38">
        <f>IF(B2608="","",IF('02_대상물건입력'!B6="",1,IF(ISNUMBER(SEARCH('02_대상물건입력'!B6,B2608)),1,0)))</f>
        <v>0</v>
      </c>
      <c r="P2608" s="38">
        <f>IF(L2608="","",IF('02_대상물건입력'!B15="",0,IF(ISNUMBER(SEARCH('02_대상물건입력'!B15,L2608)),1,0)))</f>
        <v>0</v>
      </c>
      <c r="Q2608" s="38">
        <f>IF(D2608="","",IF('02_대상물건입력'!B8="",0,IF(ISNUMBER(SEARCH('02_대상물건입력'!B8,D2608)),1,0)))</f>
        <v>0</v>
      </c>
      <c r="R2608" s="44" t="str">
        <f>IFERROR(ABS(E2608-'02_대상물건입력'!B11)/'02_대상물건입력'!B11,"")</f>
        <v/>
      </c>
      <c r="S2608" s="38" t="str">
        <f>IFERROR(ABS(J2608-'02_대상물건입력'!B10),"")</f>
        <v/>
      </c>
      <c r="T2608" s="38" t="str">
        <f>IFERROR(ABS('01_설정'!B4-F2608),"")</f>
        <v/>
      </c>
      <c r="U2608" s="38" t="str">
        <f>IFERROR(ABS(K2608-YEAR('02_대상물건입력'!B14)),"")</f>
        <v/>
      </c>
      <c r="V2608" s="38" t="str">
        <f>IF(B2608="","",IF(AND(E2608&gt;0,F2608&gt;0,H2608&gt;0,OR('04A_국토부원자료'!P2609="",'04A_국토부원자료'!P2609="-"),IF('01_설정'!B10=1,N2608=1,TRUE),R2608&lt;='01_설정'!B5,S2608&lt;='01_설정'!B6,T2608&lt;='01_설정'!B7,U2608&lt;='01_설정'!B8),"Y",""))</f>
        <v/>
      </c>
      <c r="W2608" s="40" t="str">
        <f>IF(V2608&lt;&gt;"Y","",MAX(0,(1-R2608/'01_설정'!B5))*'01_설정'!B14+MAX(0,(1-S2608/'01_설정'!B6))*'01_설정'!B15+MAX(0,(1-T2608/'01_설정'!B7))*'01_설정'!B16+MAX(0,(1-U2608/'01_설정'!B8))*'01_설정'!B17+O2608*'01_설정'!B11+Q2608*'01_설정'!B12+P2608*'01_설정'!B13)</f>
        <v/>
      </c>
      <c r="X2608" s="38" t="str">
        <f>IF(W2608="","",1+COUNTIFS($W$4:$W$3003,"&gt;"&amp;W2608)+COUNTIFS($W$4:W2608,W2608)-1)</f>
        <v/>
      </c>
    </row>
    <row r="2609" spans="1:24" ht="16.5">
      <c r="A2609" s="38" t="str">
        <f>IF('04A_국토부원자료'!A2610="","",ROW()-3)</f>
        <v/>
      </c>
      <c r="B2609" s="39">
        <f>IFERROR('04A_국토부원자료'!B2610,"")</f>
        <v>0</v>
      </c>
      <c r="C2609" s="39" t="str">
        <f>IF(B2609="","",IF('04A_국토부원자료'!C2610&lt;&gt;"",'04A_국토부원자료'!C2610,TRIM('04A_국토부원자료'!D2610&amp;IF('04A_국토부원자료'!E2610&lt;&gt;"","-"&amp;'04A_국토부원자료'!E2610,""))))</f>
        <v/>
      </c>
      <c r="D2609" s="39">
        <f>IFERROR('04A_국토부원자료'!F2610,"")</f>
        <v>0</v>
      </c>
      <c r="E2609" s="40" t="str">
        <f>IFERROR(VALUE(SUBSTITUTE('04A_국토부원자료'!G2610,",","")),"")</f>
        <v/>
      </c>
      <c r="F2609" s="41" t="str">
        <f>IFERROR(IF(AND('04A_국토부원자료'!H2610&lt;&gt;"",'04A_국토부원자료'!I2610&lt;&gt;""),DATE(INT(VALUE(SUBSTITUTE('04A_국토부원자료'!H2610,",",""))/100),MOD(VALUE(SUBSTITUTE('04A_국토부원자료'!H2610,",","")),100),VALUE(SUBSTITUTE('04A_국토부원자료'!I2610,",",""))),""),"")</f>
        <v/>
      </c>
      <c r="G2609" s="42" t="str">
        <f>IFERROR(VALUE(SUBSTITUTE('04A_국토부원자료'!J2610,",","")),"")</f>
        <v/>
      </c>
      <c r="H2609" s="43" t="str">
        <f t="shared" si="80"/>
        <v/>
      </c>
      <c r="I2609" s="43" t="str">
        <f t="shared" si="81"/>
        <v/>
      </c>
      <c r="J2609" s="38" t="str">
        <f>IFERROR(VALUE(SUBSTITUTE('04A_국토부원자료'!K2610,",","")),"")</f>
        <v/>
      </c>
      <c r="K2609" s="38" t="str">
        <f>IFERROR(VALUE(SUBSTITUTE('04A_국토부원자료'!N2610,",","")),"")</f>
        <v/>
      </c>
      <c r="L2609" s="39">
        <f>IFERROR('04A_국토부원자료'!O2610,"")</f>
        <v>0</v>
      </c>
      <c r="M2609" s="39">
        <f>IFERROR('04A_국토부원자료'!Q2610,"")</f>
        <v>0</v>
      </c>
      <c r="N2609" s="38">
        <f>IF(B2609="","",IF('02_대상물건입력'!B5="",1,IF(ISNUMBER(SEARCH('02_대상물건입력'!B5,B2609)),1,0)))</f>
        <v>0</v>
      </c>
      <c r="O2609" s="38">
        <f>IF(B2609="","",IF('02_대상물건입력'!B6="",1,IF(ISNUMBER(SEARCH('02_대상물건입력'!B6,B2609)),1,0)))</f>
        <v>0</v>
      </c>
      <c r="P2609" s="38">
        <f>IF(L2609="","",IF('02_대상물건입력'!B15="",0,IF(ISNUMBER(SEARCH('02_대상물건입력'!B15,L2609)),1,0)))</f>
        <v>0</v>
      </c>
      <c r="Q2609" s="38">
        <f>IF(D2609="","",IF('02_대상물건입력'!B8="",0,IF(ISNUMBER(SEARCH('02_대상물건입력'!B8,D2609)),1,0)))</f>
        <v>0</v>
      </c>
      <c r="R2609" s="44" t="str">
        <f>IFERROR(ABS(E2609-'02_대상물건입력'!B11)/'02_대상물건입력'!B11,"")</f>
        <v/>
      </c>
      <c r="S2609" s="38" t="str">
        <f>IFERROR(ABS(J2609-'02_대상물건입력'!B10),"")</f>
        <v/>
      </c>
      <c r="T2609" s="38" t="str">
        <f>IFERROR(ABS('01_설정'!B4-F2609),"")</f>
        <v/>
      </c>
      <c r="U2609" s="38" t="str">
        <f>IFERROR(ABS(K2609-YEAR('02_대상물건입력'!B14)),"")</f>
        <v/>
      </c>
      <c r="V2609" s="38" t="str">
        <f>IF(B2609="","",IF(AND(E2609&gt;0,F2609&gt;0,H2609&gt;0,OR('04A_국토부원자료'!P2610="",'04A_국토부원자료'!P2610="-"),IF('01_설정'!B10=1,N2609=1,TRUE),R2609&lt;='01_설정'!B5,S2609&lt;='01_설정'!B6,T2609&lt;='01_설정'!B7,U2609&lt;='01_설정'!B8),"Y",""))</f>
        <v/>
      </c>
      <c r="W2609" s="40" t="str">
        <f>IF(V2609&lt;&gt;"Y","",MAX(0,(1-R2609/'01_설정'!B5))*'01_설정'!B14+MAX(0,(1-S2609/'01_설정'!B6))*'01_설정'!B15+MAX(0,(1-T2609/'01_설정'!B7))*'01_설정'!B16+MAX(0,(1-U2609/'01_설정'!B8))*'01_설정'!B17+O2609*'01_설정'!B11+Q2609*'01_설정'!B12+P2609*'01_설정'!B13)</f>
        <v/>
      </c>
      <c r="X2609" s="38" t="str">
        <f>IF(W2609="","",1+COUNTIFS($W$4:$W$3003,"&gt;"&amp;W2609)+COUNTIFS($W$4:W2609,W2609)-1)</f>
        <v/>
      </c>
    </row>
    <row r="2610" spans="1:24" ht="16.5">
      <c r="A2610" s="38" t="str">
        <f>IF('04A_국토부원자료'!A2611="","",ROW()-3)</f>
        <v/>
      </c>
      <c r="B2610" s="39">
        <f>IFERROR('04A_국토부원자료'!B2611,"")</f>
        <v>0</v>
      </c>
      <c r="C2610" s="39" t="str">
        <f>IF(B2610="","",IF('04A_국토부원자료'!C2611&lt;&gt;"",'04A_국토부원자료'!C2611,TRIM('04A_국토부원자료'!D2611&amp;IF('04A_국토부원자료'!E2611&lt;&gt;"","-"&amp;'04A_국토부원자료'!E2611,""))))</f>
        <v/>
      </c>
      <c r="D2610" s="39">
        <f>IFERROR('04A_국토부원자료'!F2611,"")</f>
        <v>0</v>
      </c>
      <c r="E2610" s="40" t="str">
        <f>IFERROR(VALUE(SUBSTITUTE('04A_국토부원자료'!G2611,",","")),"")</f>
        <v/>
      </c>
      <c r="F2610" s="41" t="str">
        <f>IFERROR(IF(AND('04A_국토부원자료'!H2611&lt;&gt;"",'04A_국토부원자료'!I2611&lt;&gt;""),DATE(INT(VALUE(SUBSTITUTE('04A_국토부원자료'!H2611,",",""))/100),MOD(VALUE(SUBSTITUTE('04A_국토부원자료'!H2611,",","")),100),VALUE(SUBSTITUTE('04A_국토부원자료'!I2611,",",""))),""),"")</f>
        <v/>
      </c>
      <c r="G2610" s="42" t="str">
        <f>IFERROR(VALUE(SUBSTITUTE('04A_국토부원자료'!J2611,",","")),"")</f>
        <v/>
      </c>
      <c r="H2610" s="43" t="str">
        <f t="shared" si="80"/>
        <v/>
      </c>
      <c r="I2610" s="43" t="str">
        <f t="shared" si="81"/>
        <v/>
      </c>
      <c r="J2610" s="38" t="str">
        <f>IFERROR(VALUE(SUBSTITUTE('04A_국토부원자료'!K2611,",","")),"")</f>
        <v/>
      </c>
      <c r="K2610" s="38" t="str">
        <f>IFERROR(VALUE(SUBSTITUTE('04A_국토부원자료'!N2611,",","")),"")</f>
        <v/>
      </c>
      <c r="L2610" s="39">
        <f>IFERROR('04A_국토부원자료'!O2611,"")</f>
        <v>0</v>
      </c>
      <c r="M2610" s="39">
        <f>IFERROR('04A_국토부원자료'!Q2611,"")</f>
        <v>0</v>
      </c>
      <c r="N2610" s="38">
        <f>IF(B2610="","",IF('02_대상물건입력'!B5="",1,IF(ISNUMBER(SEARCH('02_대상물건입력'!B5,B2610)),1,0)))</f>
        <v>0</v>
      </c>
      <c r="O2610" s="38">
        <f>IF(B2610="","",IF('02_대상물건입력'!B6="",1,IF(ISNUMBER(SEARCH('02_대상물건입력'!B6,B2610)),1,0)))</f>
        <v>0</v>
      </c>
      <c r="P2610" s="38">
        <f>IF(L2610="","",IF('02_대상물건입력'!B15="",0,IF(ISNUMBER(SEARCH('02_대상물건입력'!B15,L2610)),1,0)))</f>
        <v>0</v>
      </c>
      <c r="Q2610" s="38">
        <f>IF(D2610="","",IF('02_대상물건입력'!B8="",0,IF(ISNUMBER(SEARCH('02_대상물건입력'!B8,D2610)),1,0)))</f>
        <v>0</v>
      </c>
      <c r="R2610" s="44" t="str">
        <f>IFERROR(ABS(E2610-'02_대상물건입력'!B11)/'02_대상물건입력'!B11,"")</f>
        <v/>
      </c>
      <c r="S2610" s="38" t="str">
        <f>IFERROR(ABS(J2610-'02_대상물건입력'!B10),"")</f>
        <v/>
      </c>
      <c r="T2610" s="38" t="str">
        <f>IFERROR(ABS('01_설정'!B4-F2610),"")</f>
        <v/>
      </c>
      <c r="U2610" s="38" t="str">
        <f>IFERROR(ABS(K2610-YEAR('02_대상물건입력'!B14)),"")</f>
        <v/>
      </c>
      <c r="V2610" s="38" t="str">
        <f>IF(B2610="","",IF(AND(E2610&gt;0,F2610&gt;0,H2610&gt;0,OR('04A_국토부원자료'!P2611="",'04A_국토부원자료'!P2611="-"),IF('01_설정'!B10=1,N2610=1,TRUE),R2610&lt;='01_설정'!B5,S2610&lt;='01_설정'!B6,T2610&lt;='01_설정'!B7,U2610&lt;='01_설정'!B8),"Y",""))</f>
        <v/>
      </c>
      <c r="W2610" s="40" t="str">
        <f>IF(V2610&lt;&gt;"Y","",MAX(0,(1-R2610/'01_설정'!B5))*'01_설정'!B14+MAX(0,(1-S2610/'01_설정'!B6))*'01_설정'!B15+MAX(0,(1-T2610/'01_설정'!B7))*'01_설정'!B16+MAX(0,(1-U2610/'01_설정'!B8))*'01_설정'!B17+O2610*'01_설정'!B11+Q2610*'01_설정'!B12+P2610*'01_설정'!B13)</f>
        <v/>
      </c>
      <c r="X2610" s="38" t="str">
        <f>IF(W2610="","",1+COUNTIFS($W$4:$W$3003,"&gt;"&amp;W2610)+COUNTIFS($W$4:W2610,W2610)-1)</f>
        <v/>
      </c>
    </row>
    <row r="2611" spans="1:24" ht="16.5">
      <c r="A2611" s="38" t="str">
        <f>IF('04A_국토부원자료'!A2612="","",ROW()-3)</f>
        <v/>
      </c>
      <c r="B2611" s="39">
        <f>IFERROR('04A_국토부원자료'!B2612,"")</f>
        <v>0</v>
      </c>
      <c r="C2611" s="39" t="str">
        <f>IF(B2611="","",IF('04A_국토부원자료'!C2612&lt;&gt;"",'04A_국토부원자료'!C2612,TRIM('04A_국토부원자료'!D2612&amp;IF('04A_국토부원자료'!E2612&lt;&gt;"","-"&amp;'04A_국토부원자료'!E2612,""))))</f>
        <v/>
      </c>
      <c r="D2611" s="39">
        <f>IFERROR('04A_국토부원자료'!F2612,"")</f>
        <v>0</v>
      </c>
      <c r="E2611" s="40" t="str">
        <f>IFERROR(VALUE(SUBSTITUTE('04A_국토부원자료'!G2612,",","")),"")</f>
        <v/>
      </c>
      <c r="F2611" s="41" t="str">
        <f>IFERROR(IF(AND('04A_국토부원자료'!H2612&lt;&gt;"",'04A_국토부원자료'!I2612&lt;&gt;""),DATE(INT(VALUE(SUBSTITUTE('04A_국토부원자료'!H2612,",",""))/100),MOD(VALUE(SUBSTITUTE('04A_국토부원자료'!H2612,",","")),100),VALUE(SUBSTITUTE('04A_국토부원자료'!I2612,",",""))),""),"")</f>
        <v/>
      </c>
      <c r="G2611" s="42" t="str">
        <f>IFERROR(VALUE(SUBSTITUTE('04A_국토부원자료'!J2612,",","")),"")</f>
        <v/>
      </c>
      <c r="H2611" s="43" t="str">
        <f t="shared" si="80"/>
        <v/>
      </c>
      <c r="I2611" s="43" t="str">
        <f t="shared" si="81"/>
        <v/>
      </c>
      <c r="J2611" s="38" t="str">
        <f>IFERROR(VALUE(SUBSTITUTE('04A_국토부원자료'!K2612,",","")),"")</f>
        <v/>
      </c>
      <c r="K2611" s="38" t="str">
        <f>IFERROR(VALUE(SUBSTITUTE('04A_국토부원자료'!N2612,",","")),"")</f>
        <v/>
      </c>
      <c r="L2611" s="39">
        <f>IFERROR('04A_국토부원자료'!O2612,"")</f>
        <v>0</v>
      </c>
      <c r="M2611" s="39">
        <f>IFERROR('04A_국토부원자료'!Q2612,"")</f>
        <v>0</v>
      </c>
      <c r="N2611" s="38">
        <f>IF(B2611="","",IF('02_대상물건입력'!B5="",1,IF(ISNUMBER(SEARCH('02_대상물건입력'!B5,B2611)),1,0)))</f>
        <v>0</v>
      </c>
      <c r="O2611" s="38">
        <f>IF(B2611="","",IF('02_대상물건입력'!B6="",1,IF(ISNUMBER(SEARCH('02_대상물건입력'!B6,B2611)),1,0)))</f>
        <v>0</v>
      </c>
      <c r="P2611" s="38">
        <f>IF(L2611="","",IF('02_대상물건입력'!B15="",0,IF(ISNUMBER(SEARCH('02_대상물건입력'!B15,L2611)),1,0)))</f>
        <v>0</v>
      </c>
      <c r="Q2611" s="38">
        <f>IF(D2611="","",IF('02_대상물건입력'!B8="",0,IF(ISNUMBER(SEARCH('02_대상물건입력'!B8,D2611)),1,0)))</f>
        <v>0</v>
      </c>
      <c r="R2611" s="44" t="str">
        <f>IFERROR(ABS(E2611-'02_대상물건입력'!B11)/'02_대상물건입력'!B11,"")</f>
        <v/>
      </c>
      <c r="S2611" s="38" t="str">
        <f>IFERROR(ABS(J2611-'02_대상물건입력'!B10),"")</f>
        <v/>
      </c>
      <c r="T2611" s="38" t="str">
        <f>IFERROR(ABS('01_설정'!B4-F2611),"")</f>
        <v/>
      </c>
      <c r="U2611" s="38" t="str">
        <f>IFERROR(ABS(K2611-YEAR('02_대상물건입력'!B14)),"")</f>
        <v/>
      </c>
      <c r="V2611" s="38" t="str">
        <f>IF(B2611="","",IF(AND(E2611&gt;0,F2611&gt;0,H2611&gt;0,OR('04A_국토부원자료'!P2612="",'04A_국토부원자료'!P2612="-"),IF('01_설정'!B10=1,N2611=1,TRUE),R2611&lt;='01_설정'!B5,S2611&lt;='01_설정'!B6,T2611&lt;='01_설정'!B7,U2611&lt;='01_설정'!B8),"Y",""))</f>
        <v/>
      </c>
      <c r="W2611" s="40" t="str">
        <f>IF(V2611&lt;&gt;"Y","",MAX(0,(1-R2611/'01_설정'!B5))*'01_설정'!B14+MAX(0,(1-S2611/'01_설정'!B6))*'01_설정'!B15+MAX(0,(1-T2611/'01_설정'!B7))*'01_설정'!B16+MAX(0,(1-U2611/'01_설정'!B8))*'01_설정'!B17+O2611*'01_설정'!B11+Q2611*'01_설정'!B12+P2611*'01_설정'!B13)</f>
        <v/>
      </c>
      <c r="X2611" s="38" t="str">
        <f>IF(W2611="","",1+COUNTIFS($W$4:$W$3003,"&gt;"&amp;W2611)+COUNTIFS($W$4:W2611,W2611)-1)</f>
        <v/>
      </c>
    </row>
    <row r="2612" spans="1:24" ht="16.5">
      <c r="A2612" s="38" t="str">
        <f>IF('04A_국토부원자료'!A2613="","",ROW()-3)</f>
        <v/>
      </c>
      <c r="B2612" s="39">
        <f>IFERROR('04A_국토부원자료'!B2613,"")</f>
        <v>0</v>
      </c>
      <c r="C2612" s="39" t="str">
        <f>IF(B2612="","",IF('04A_국토부원자료'!C2613&lt;&gt;"",'04A_국토부원자료'!C2613,TRIM('04A_국토부원자료'!D2613&amp;IF('04A_국토부원자료'!E2613&lt;&gt;"","-"&amp;'04A_국토부원자료'!E2613,""))))</f>
        <v/>
      </c>
      <c r="D2612" s="39">
        <f>IFERROR('04A_국토부원자료'!F2613,"")</f>
        <v>0</v>
      </c>
      <c r="E2612" s="40" t="str">
        <f>IFERROR(VALUE(SUBSTITUTE('04A_국토부원자료'!G2613,",","")),"")</f>
        <v/>
      </c>
      <c r="F2612" s="41" t="str">
        <f>IFERROR(IF(AND('04A_국토부원자료'!H2613&lt;&gt;"",'04A_국토부원자료'!I2613&lt;&gt;""),DATE(INT(VALUE(SUBSTITUTE('04A_국토부원자료'!H2613,",",""))/100),MOD(VALUE(SUBSTITUTE('04A_국토부원자료'!H2613,",","")),100),VALUE(SUBSTITUTE('04A_국토부원자료'!I2613,",",""))),""),"")</f>
        <v/>
      </c>
      <c r="G2612" s="42" t="str">
        <f>IFERROR(VALUE(SUBSTITUTE('04A_국토부원자료'!J2613,",","")),"")</f>
        <v/>
      </c>
      <c r="H2612" s="43" t="str">
        <f t="shared" si="80"/>
        <v/>
      </c>
      <c r="I2612" s="43" t="str">
        <f t="shared" si="81"/>
        <v/>
      </c>
      <c r="J2612" s="38" t="str">
        <f>IFERROR(VALUE(SUBSTITUTE('04A_국토부원자료'!K2613,",","")),"")</f>
        <v/>
      </c>
      <c r="K2612" s="38" t="str">
        <f>IFERROR(VALUE(SUBSTITUTE('04A_국토부원자료'!N2613,",","")),"")</f>
        <v/>
      </c>
      <c r="L2612" s="39">
        <f>IFERROR('04A_국토부원자료'!O2613,"")</f>
        <v>0</v>
      </c>
      <c r="M2612" s="39">
        <f>IFERROR('04A_국토부원자료'!Q2613,"")</f>
        <v>0</v>
      </c>
      <c r="N2612" s="38">
        <f>IF(B2612="","",IF('02_대상물건입력'!B5="",1,IF(ISNUMBER(SEARCH('02_대상물건입력'!B5,B2612)),1,0)))</f>
        <v>0</v>
      </c>
      <c r="O2612" s="38">
        <f>IF(B2612="","",IF('02_대상물건입력'!B6="",1,IF(ISNUMBER(SEARCH('02_대상물건입력'!B6,B2612)),1,0)))</f>
        <v>0</v>
      </c>
      <c r="P2612" s="38">
        <f>IF(L2612="","",IF('02_대상물건입력'!B15="",0,IF(ISNUMBER(SEARCH('02_대상물건입력'!B15,L2612)),1,0)))</f>
        <v>0</v>
      </c>
      <c r="Q2612" s="38">
        <f>IF(D2612="","",IF('02_대상물건입력'!B8="",0,IF(ISNUMBER(SEARCH('02_대상물건입력'!B8,D2612)),1,0)))</f>
        <v>0</v>
      </c>
      <c r="R2612" s="44" t="str">
        <f>IFERROR(ABS(E2612-'02_대상물건입력'!B11)/'02_대상물건입력'!B11,"")</f>
        <v/>
      </c>
      <c r="S2612" s="38" t="str">
        <f>IFERROR(ABS(J2612-'02_대상물건입력'!B10),"")</f>
        <v/>
      </c>
      <c r="T2612" s="38" t="str">
        <f>IFERROR(ABS('01_설정'!B4-F2612),"")</f>
        <v/>
      </c>
      <c r="U2612" s="38" t="str">
        <f>IFERROR(ABS(K2612-YEAR('02_대상물건입력'!B14)),"")</f>
        <v/>
      </c>
      <c r="V2612" s="38" t="str">
        <f>IF(B2612="","",IF(AND(E2612&gt;0,F2612&gt;0,H2612&gt;0,OR('04A_국토부원자료'!P2613="",'04A_국토부원자료'!P2613="-"),IF('01_설정'!B10=1,N2612=1,TRUE),R2612&lt;='01_설정'!B5,S2612&lt;='01_설정'!B6,T2612&lt;='01_설정'!B7,U2612&lt;='01_설정'!B8),"Y",""))</f>
        <v/>
      </c>
      <c r="W2612" s="40" t="str">
        <f>IF(V2612&lt;&gt;"Y","",MAX(0,(1-R2612/'01_설정'!B5))*'01_설정'!B14+MAX(0,(1-S2612/'01_설정'!B6))*'01_설정'!B15+MAX(0,(1-T2612/'01_설정'!B7))*'01_설정'!B16+MAX(0,(1-U2612/'01_설정'!B8))*'01_설정'!B17+O2612*'01_설정'!B11+Q2612*'01_설정'!B12+P2612*'01_설정'!B13)</f>
        <v/>
      </c>
      <c r="X2612" s="38" t="str">
        <f>IF(W2612="","",1+COUNTIFS($W$4:$W$3003,"&gt;"&amp;W2612)+COUNTIFS($W$4:W2612,W2612)-1)</f>
        <v/>
      </c>
    </row>
    <row r="2613" spans="1:24" ht="16.5">
      <c r="A2613" s="38" t="str">
        <f>IF('04A_국토부원자료'!A2614="","",ROW()-3)</f>
        <v/>
      </c>
      <c r="B2613" s="39">
        <f>IFERROR('04A_국토부원자료'!B2614,"")</f>
        <v>0</v>
      </c>
      <c r="C2613" s="39" t="str">
        <f>IF(B2613="","",IF('04A_국토부원자료'!C2614&lt;&gt;"",'04A_국토부원자료'!C2614,TRIM('04A_국토부원자료'!D2614&amp;IF('04A_국토부원자료'!E2614&lt;&gt;"","-"&amp;'04A_국토부원자료'!E2614,""))))</f>
        <v/>
      </c>
      <c r="D2613" s="39">
        <f>IFERROR('04A_국토부원자료'!F2614,"")</f>
        <v>0</v>
      </c>
      <c r="E2613" s="40" t="str">
        <f>IFERROR(VALUE(SUBSTITUTE('04A_국토부원자료'!G2614,",","")),"")</f>
        <v/>
      </c>
      <c r="F2613" s="41" t="str">
        <f>IFERROR(IF(AND('04A_국토부원자료'!H2614&lt;&gt;"",'04A_국토부원자료'!I2614&lt;&gt;""),DATE(INT(VALUE(SUBSTITUTE('04A_국토부원자료'!H2614,",",""))/100),MOD(VALUE(SUBSTITUTE('04A_국토부원자료'!H2614,",","")),100),VALUE(SUBSTITUTE('04A_국토부원자료'!I2614,",",""))),""),"")</f>
        <v/>
      </c>
      <c r="G2613" s="42" t="str">
        <f>IFERROR(VALUE(SUBSTITUTE('04A_국토부원자료'!J2614,",","")),"")</f>
        <v/>
      </c>
      <c r="H2613" s="43" t="str">
        <f t="shared" si="80"/>
        <v/>
      </c>
      <c r="I2613" s="43" t="str">
        <f t="shared" si="81"/>
        <v/>
      </c>
      <c r="J2613" s="38" t="str">
        <f>IFERROR(VALUE(SUBSTITUTE('04A_국토부원자료'!K2614,",","")),"")</f>
        <v/>
      </c>
      <c r="K2613" s="38" t="str">
        <f>IFERROR(VALUE(SUBSTITUTE('04A_국토부원자료'!N2614,",","")),"")</f>
        <v/>
      </c>
      <c r="L2613" s="39">
        <f>IFERROR('04A_국토부원자료'!O2614,"")</f>
        <v>0</v>
      </c>
      <c r="M2613" s="39">
        <f>IFERROR('04A_국토부원자료'!Q2614,"")</f>
        <v>0</v>
      </c>
      <c r="N2613" s="38">
        <f>IF(B2613="","",IF('02_대상물건입력'!B5="",1,IF(ISNUMBER(SEARCH('02_대상물건입력'!B5,B2613)),1,0)))</f>
        <v>0</v>
      </c>
      <c r="O2613" s="38">
        <f>IF(B2613="","",IF('02_대상물건입력'!B6="",1,IF(ISNUMBER(SEARCH('02_대상물건입력'!B6,B2613)),1,0)))</f>
        <v>0</v>
      </c>
      <c r="P2613" s="38">
        <f>IF(L2613="","",IF('02_대상물건입력'!B15="",0,IF(ISNUMBER(SEARCH('02_대상물건입력'!B15,L2613)),1,0)))</f>
        <v>0</v>
      </c>
      <c r="Q2613" s="38">
        <f>IF(D2613="","",IF('02_대상물건입력'!B8="",0,IF(ISNUMBER(SEARCH('02_대상물건입력'!B8,D2613)),1,0)))</f>
        <v>0</v>
      </c>
      <c r="R2613" s="44" t="str">
        <f>IFERROR(ABS(E2613-'02_대상물건입력'!B11)/'02_대상물건입력'!B11,"")</f>
        <v/>
      </c>
      <c r="S2613" s="38" t="str">
        <f>IFERROR(ABS(J2613-'02_대상물건입력'!B10),"")</f>
        <v/>
      </c>
      <c r="T2613" s="38" t="str">
        <f>IFERROR(ABS('01_설정'!B4-F2613),"")</f>
        <v/>
      </c>
      <c r="U2613" s="38" t="str">
        <f>IFERROR(ABS(K2613-YEAR('02_대상물건입력'!B14)),"")</f>
        <v/>
      </c>
      <c r="V2613" s="38" t="str">
        <f>IF(B2613="","",IF(AND(E2613&gt;0,F2613&gt;0,H2613&gt;0,OR('04A_국토부원자료'!P2614="",'04A_국토부원자료'!P2614="-"),IF('01_설정'!B10=1,N2613=1,TRUE),R2613&lt;='01_설정'!B5,S2613&lt;='01_설정'!B6,T2613&lt;='01_설정'!B7,U2613&lt;='01_설정'!B8),"Y",""))</f>
        <v/>
      </c>
      <c r="W2613" s="40" t="str">
        <f>IF(V2613&lt;&gt;"Y","",MAX(0,(1-R2613/'01_설정'!B5))*'01_설정'!B14+MAX(0,(1-S2613/'01_설정'!B6))*'01_설정'!B15+MAX(0,(1-T2613/'01_설정'!B7))*'01_설정'!B16+MAX(0,(1-U2613/'01_설정'!B8))*'01_설정'!B17+O2613*'01_설정'!B11+Q2613*'01_설정'!B12+P2613*'01_설정'!B13)</f>
        <v/>
      </c>
      <c r="X2613" s="38" t="str">
        <f>IF(W2613="","",1+COUNTIFS($W$4:$W$3003,"&gt;"&amp;W2613)+COUNTIFS($W$4:W2613,W2613)-1)</f>
        <v/>
      </c>
    </row>
    <row r="2614" spans="1:24" ht="16.5">
      <c r="A2614" s="38" t="str">
        <f>IF('04A_국토부원자료'!A2615="","",ROW()-3)</f>
        <v/>
      </c>
      <c r="B2614" s="39">
        <f>IFERROR('04A_국토부원자료'!B2615,"")</f>
        <v>0</v>
      </c>
      <c r="C2614" s="39" t="str">
        <f>IF(B2614="","",IF('04A_국토부원자료'!C2615&lt;&gt;"",'04A_국토부원자료'!C2615,TRIM('04A_국토부원자료'!D2615&amp;IF('04A_국토부원자료'!E2615&lt;&gt;"","-"&amp;'04A_국토부원자료'!E2615,""))))</f>
        <v/>
      </c>
      <c r="D2614" s="39">
        <f>IFERROR('04A_국토부원자료'!F2615,"")</f>
        <v>0</v>
      </c>
      <c r="E2614" s="40" t="str">
        <f>IFERROR(VALUE(SUBSTITUTE('04A_국토부원자료'!G2615,",","")),"")</f>
        <v/>
      </c>
      <c r="F2614" s="41" t="str">
        <f>IFERROR(IF(AND('04A_국토부원자료'!H2615&lt;&gt;"",'04A_국토부원자료'!I2615&lt;&gt;""),DATE(INT(VALUE(SUBSTITUTE('04A_국토부원자료'!H2615,",",""))/100),MOD(VALUE(SUBSTITUTE('04A_국토부원자료'!H2615,",","")),100),VALUE(SUBSTITUTE('04A_국토부원자료'!I2615,",",""))),""),"")</f>
        <v/>
      </c>
      <c r="G2614" s="42" t="str">
        <f>IFERROR(VALUE(SUBSTITUTE('04A_국토부원자료'!J2615,",","")),"")</f>
        <v/>
      </c>
      <c r="H2614" s="43" t="str">
        <f t="shared" si="80"/>
        <v/>
      </c>
      <c r="I2614" s="43" t="str">
        <f t="shared" si="81"/>
        <v/>
      </c>
      <c r="J2614" s="38" t="str">
        <f>IFERROR(VALUE(SUBSTITUTE('04A_국토부원자료'!K2615,",","")),"")</f>
        <v/>
      </c>
      <c r="K2614" s="38" t="str">
        <f>IFERROR(VALUE(SUBSTITUTE('04A_국토부원자료'!N2615,",","")),"")</f>
        <v/>
      </c>
      <c r="L2614" s="39">
        <f>IFERROR('04A_국토부원자료'!O2615,"")</f>
        <v>0</v>
      </c>
      <c r="M2614" s="39">
        <f>IFERROR('04A_국토부원자료'!Q2615,"")</f>
        <v>0</v>
      </c>
      <c r="N2614" s="38">
        <f>IF(B2614="","",IF('02_대상물건입력'!B5="",1,IF(ISNUMBER(SEARCH('02_대상물건입력'!B5,B2614)),1,0)))</f>
        <v>0</v>
      </c>
      <c r="O2614" s="38">
        <f>IF(B2614="","",IF('02_대상물건입력'!B6="",1,IF(ISNUMBER(SEARCH('02_대상물건입력'!B6,B2614)),1,0)))</f>
        <v>0</v>
      </c>
      <c r="P2614" s="38">
        <f>IF(L2614="","",IF('02_대상물건입력'!B15="",0,IF(ISNUMBER(SEARCH('02_대상물건입력'!B15,L2614)),1,0)))</f>
        <v>0</v>
      </c>
      <c r="Q2614" s="38">
        <f>IF(D2614="","",IF('02_대상물건입력'!B8="",0,IF(ISNUMBER(SEARCH('02_대상물건입력'!B8,D2614)),1,0)))</f>
        <v>0</v>
      </c>
      <c r="R2614" s="44" t="str">
        <f>IFERROR(ABS(E2614-'02_대상물건입력'!B11)/'02_대상물건입력'!B11,"")</f>
        <v/>
      </c>
      <c r="S2614" s="38" t="str">
        <f>IFERROR(ABS(J2614-'02_대상물건입력'!B10),"")</f>
        <v/>
      </c>
      <c r="T2614" s="38" t="str">
        <f>IFERROR(ABS('01_설정'!B4-F2614),"")</f>
        <v/>
      </c>
      <c r="U2614" s="38" t="str">
        <f>IFERROR(ABS(K2614-YEAR('02_대상물건입력'!B14)),"")</f>
        <v/>
      </c>
      <c r="V2614" s="38" t="str">
        <f>IF(B2614="","",IF(AND(E2614&gt;0,F2614&gt;0,H2614&gt;0,OR('04A_국토부원자료'!P2615="",'04A_국토부원자료'!P2615="-"),IF('01_설정'!B10=1,N2614=1,TRUE),R2614&lt;='01_설정'!B5,S2614&lt;='01_설정'!B6,T2614&lt;='01_설정'!B7,U2614&lt;='01_설정'!B8),"Y",""))</f>
        <v/>
      </c>
      <c r="W2614" s="40" t="str">
        <f>IF(V2614&lt;&gt;"Y","",MAX(0,(1-R2614/'01_설정'!B5))*'01_설정'!B14+MAX(0,(1-S2614/'01_설정'!B6))*'01_설정'!B15+MAX(0,(1-T2614/'01_설정'!B7))*'01_설정'!B16+MAX(0,(1-U2614/'01_설정'!B8))*'01_설정'!B17+O2614*'01_설정'!B11+Q2614*'01_설정'!B12+P2614*'01_설정'!B13)</f>
        <v/>
      </c>
      <c r="X2614" s="38" t="str">
        <f>IF(W2614="","",1+COUNTIFS($W$4:$W$3003,"&gt;"&amp;W2614)+COUNTIFS($W$4:W2614,W2614)-1)</f>
        <v/>
      </c>
    </row>
    <row r="2615" spans="1:24" ht="16.5">
      <c r="A2615" s="38" t="str">
        <f>IF('04A_국토부원자료'!A2616="","",ROW()-3)</f>
        <v/>
      </c>
      <c r="B2615" s="39">
        <f>IFERROR('04A_국토부원자료'!B2616,"")</f>
        <v>0</v>
      </c>
      <c r="C2615" s="39" t="str">
        <f>IF(B2615="","",IF('04A_국토부원자료'!C2616&lt;&gt;"",'04A_국토부원자료'!C2616,TRIM('04A_국토부원자료'!D2616&amp;IF('04A_국토부원자료'!E2616&lt;&gt;"","-"&amp;'04A_국토부원자료'!E2616,""))))</f>
        <v/>
      </c>
      <c r="D2615" s="39">
        <f>IFERROR('04A_국토부원자료'!F2616,"")</f>
        <v>0</v>
      </c>
      <c r="E2615" s="40" t="str">
        <f>IFERROR(VALUE(SUBSTITUTE('04A_국토부원자료'!G2616,",","")),"")</f>
        <v/>
      </c>
      <c r="F2615" s="41" t="str">
        <f>IFERROR(IF(AND('04A_국토부원자료'!H2616&lt;&gt;"",'04A_국토부원자료'!I2616&lt;&gt;""),DATE(INT(VALUE(SUBSTITUTE('04A_국토부원자료'!H2616,",",""))/100),MOD(VALUE(SUBSTITUTE('04A_국토부원자료'!H2616,",","")),100),VALUE(SUBSTITUTE('04A_국토부원자료'!I2616,",",""))),""),"")</f>
        <v/>
      </c>
      <c r="G2615" s="42" t="str">
        <f>IFERROR(VALUE(SUBSTITUTE('04A_국토부원자료'!J2616,",","")),"")</f>
        <v/>
      </c>
      <c r="H2615" s="43" t="str">
        <f t="shared" si="80"/>
        <v/>
      </c>
      <c r="I2615" s="43" t="str">
        <f t="shared" si="81"/>
        <v/>
      </c>
      <c r="J2615" s="38" t="str">
        <f>IFERROR(VALUE(SUBSTITUTE('04A_국토부원자료'!K2616,",","")),"")</f>
        <v/>
      </c>
      <c r="K2615" s="38" t="str">
        <f>IFERROR(VALUE(SUBSTITUTE('04A_국토부원자료'!N2616,",","")),"")</f>
        <v/>
      </c>
      <c r="L2615" s="39">
        <f>IFERROR('04A_국토부원자료'!O2616,"")</f>
        <v>0</v>
      </c>
      <c r="M2615" s="39">
        <f>IFERROR('04A_국토부원자료'!Q2616,"")</f>
        <v>0</v>
      </c>
      <c r="N2615" s="38">
        <f>IF(B2615="","",IF('02_대상물건입력'!B5="",1,IF(ISNUMBER(SEARCH('02_대상물건입력'!B5,B2615)),1,0)))</f>
        <v>0</v>
      </c>
      <c r="O2615" s="38">
        <f>IF(B2615="","",IF('02_대상물건입력'!B6="",1,IF(ISNUMBER(SEARCH('02_대상물건입력'!B6,B2615)),1,0)))</f>
        <v>0</v>
      </c>
      <c r="P2615" s="38">
        <f>IF(L2615="","",IF('02_대상물건입력'!B15="",0,IF(ISNUMBER(SEARCH('02_대상물건입력'!B15,L2615)),1,0)))</f>
        <v>0</v>
      </c>
      <c r="Q2615" s="38">
        <f>IF(D2615="","",IF('02_대상물건입력'!B8="",0,IF(ISNUMBER(SEARCH('02_대상물건입력'!B8,D2615)),1,0)))</f>
        <v>0</v>
      </c>
      <c r="R2615" s="44" t="str">
        <f>IFERROR(ABS(E2615-'02_대상물건입력'!B11)/'02_대상물건입력'!B11,"")</f>
        <v/>
      </c>
      <c r="S2615" s="38" t="str">
        <f>IFERROR(ABS(J2615-'02_대상물건입력'!B10),"")</f>
        <v/>
      </c>
      <c r="T2615" s="38" t="str">
        <f>IFERROR(ABS('01_설정'!B4-F2615),"")</f>
        <v/>
      </c>
      <c r="U2615" s="38" t="str">
        <f>IFERROR(ABS(K2615-YEAR('02_대상물건입력'!B14)),"")</f>
        <v/>
      </c>
      <c r="V2615" s="38" t="str">
        <f>IF(B2615="","",IF(AND(E2615&gt;0,F2615&gt;0,H2615&gt;0,OR('04A_국토부원자료'!P2616="",'04A_국토부원자료'!P2616="-"),IF('01_설정'!B10=1,N2615=1,TRUE),R2615&lt;='01_설정'!B5,S2615&lt;='01_설정'!B6,T2615&lt;='01_설정'!B7,U2615&lt;='01_설정'!B8),"Y",""))</f>
        <v/>
      </c>
      <c r="W2615" s="40" t="str">
        <f>IF(V2615&lt;&gt;"Y","",MAX(0,(1-R2615/'01_설정'!B5))*'01_설정'!B14+MAX(0,(1-S2615/'01_설정'!B6))*'01_설정'!B15+MAX(0,(1-T2615/'01_설정'!B7))*'01_설정'!B16+MAX(0,(1-U2615/'01_설정'!B8))*'01_설정'!B17+O2615*'01_설정'!B11+Q2615*'01_설정'!B12+P2615*'01_설정'!B13)</f>
        <v/>
      </c>
      <c r="X2615" s="38" t="str">
        <f>IF(W2615="","",1+COUNTIFS($W$4:$W$3003,"&gt;"&amp;W2615)+COUNTIFS($W$4:W2615,W2615)-1)</f>
        <v/>
      </c>
    </row>
    <row r="2616" spans="1:24" ht="16.5">
      <c r="A2616" s="38" t="str">
        <f>IF('04A_국토부원자료'!A2617="","",ROW()-3)</f>
        <v/>
      </c>
      <c r="B2616" s="39">
        <f>IFERROR('04A_국토부원자료'!B2617,"")</f>
        <v>0</v>
      </c>
      <c r="C2616" s="39" t="str">
        <f>IF(B2616="","",IF('04A_국토부원자료'!C2617&lt;&gt;"",'04A_국토부원자료'!C2617,TRIM('04A_국토부원자료'!D2617&amp;IF('04A_국토부원자료'!E2617&lt;&gt;"","-"&amp;'04A_국토부원자료'!E2617,""))))</f>
        <v/>
      </c>
      <c r="D2616" s="39">
        <f>IFERROR('04A_국토부원자료'!F2617,"")</f>
        <v>0</v>
      </c>
      <c r="E2616" s="40" t="str">
        <f>IFERROR(VALUE(SUBSTITUTE('04A_국토부원자료'!G2617,",","")),"")</f>
        <v/>
      </c>
      <c r="F2616" s="41" t="str">
        <f>IFERROR(IF(AND('04A_국토부원자료'!H2617&lt;&gt;"",'04A_국토부원자료'!I2617&lt;&gt;""),DATE(INT(VALUE(SUBSTITUTE('04A_국토부원자료'!H2617,",",""))/100),MOD(VALUE(SUBSTITUTE('04A_국토부원자료'!H2617,",","")),100),VALUE(SUBSTITUTE('04A_국토부원자료'!I2617,",",""))),""),"")</f>
        <v/>
      </c>
      <c r="G2616" s="42" t="str">
        <f>IFERROR(VALUE(SUBSTITUTE('04A_국토부원자료'!J2617,",","")),"")</f>
        <v/>
      </c>
      <c r="H2616" s="43" t="str">
        <f t="shared" si="80"/>
        <v/>
      </c>
      <c r="I2616" s="43" t="str">
        <f t="shared" si="81"/>
        <v/>
      </c>
      <c r="J2616" s="38" t="str">
        <f>IFERROR(VALUE(SUBSTITUTE('04A_국토부원자료'!K2617,",","")),"")</f>
        <v/>
      </c>
      <c r="K2616" s="38" t="str">
        <f>IFERROR(VALUE(SUBSTITUTE('04A_국토부원자료'!N2617,",","")),"")</f>
        <v/>
      </c>
      <c r="L2616" s="39">
        <f>IFERROR('04A_국토부원자료'!O2617,"")</f>
        <v>0</v>
      </c>
      <c r="M2616" s="39">
        <f>IFERROR('04A_국토부원자료'!Q2617,"")</f>
        <v>0</v>
      </c>
      <c r="N2616" s="38">
        <f>IF(B2616="","",IF('02_대상물건입력'!B5="",1,IF(ISNUMBER(SEARCH('02_대상물건입력'!B5,B2616)),1,0)))</f>
        <v>0</v>
      </c>
      <c r="O2616" s="38">
        <f>IF(B2616="","",IF('02_대상물건입력'!B6="",1,IF(ISNUMBER(SEARCH('02_대상물건입력'!B6,B2616)),1,0)))</f>
        <v>0</v>
      </c>
      <c r="P2616" s="38">
        <f>IF(L2616="","",IF('02_대상물건입력'!B15="",0,IF(ISNUMBER(SEARCH('02_대상물건입력'!B15,L2616)),1,0)))</f>
        <v>0</v>
      </c>
      <c r="Q2616" s="38">
        <f>IF(D2616="","",IF('02_대상물건입력'!B8="",0,IF(ISNUMBER(SEARCH('02_대상물건입력'!B8,D2616)),1,0)))</f>
        <v>0</v>
      </c>
      <c r="R2616" s="44" t="str">
        <f>IFERROR(ABS(E2616-'02_대상물건입력'!B11)/'02_대상물건입력'!B11,"")</f>
        <v/>
      </c>
      <c r="S2616" s="38" t="str">
        <f>IFERROR(ABS(J2616-'02_대상물건입력'!B10),"")</f>
        <v/>
      </c>
      <c r="T2616" s="38" t="str">
        <f>IFERROR(ABS('01_설정'!B4-F2616),"")</f>
        <v/>
      </c>
      <c r="U2616" s="38" t="str">
        <f>IFERROR(ABS(K2616-YEAR('02_대상물건입력'!B14)),"")</f>
        <v/>
      </c>
      <c r="V2616" s="38" t="str">
        <f>IF(B2616="","",IF(AND(E2616&gt;0,F2616&gt;0,H2616&gt;0,OR('04A_국토부원자료'!P2617="",'04A_국토부원자료'!P2617="-"),IF('01_설정'!B10=1,N2616=1,TRUE),R2616&lt;='01_설정'!B5,S2616&lt;='01_설정'!B6,T2616&lt;='01_설정'!B7,U2616&lt;='01_설정'!B8),"Y",""))</f>
        <v/>
      </c>
      <c r="W2616" s="40" t="str">
        <f>IF(V2616&lt;&gt;"Y","",MAX(0,(1-R2616/'01_설정'!B5))*'01_설정'!B14+MAX(0,(1-S2616/'01_설정'!B6))*'01_설정'!B15+MAX(0,(1-T2616/'01_설정'!B7))*'01_설정'!B16+MAX(0,(1-U2616/'01_설정'!B8))*'01_설정'!B17+O2616*'01_설정'!B11+Q2616*'01_설정'!B12+P2616*'01_설정'!B13)</f>
        <v/>
      </c>
      <c r="X2616" s="38" t="str">
        <f>IF(W2616="","",1+COUNTIFS($W$4:$W$3003,"&gt;"&amp;W2616)+COUNTIFS($W$4:W2616,W2616)-1)</f>
        <v/>
      </c>
    </row>
    <row r="2617" spans="1:24" ht="16.5">
      <c r="A2617" s="38" t="str">
        <f>IF('04A_국토부원자료'!A2618="","",ROW()-3)</f>
        <v/>
      </c>
      <c r="B2617" s="39">
        <f>IFERROR('04A_국토부원자료'!B2618,"")</f>
        <v>0</v>
      </c>
      <c r="C2617" s="39" t="str">
        <f>IF(B2617="","",IF('04A_국토부원자료'!C2618&lt;&gt;"",'04A_국토부원자료'!C2618,TRIM('04A_국토부원자료'!D2618&amp;IF('04A_국토부원자료'!E2618&lt;&gt;"","-"&amp;'04A_국토부원자료'!E2618,""))))</f>
        <v/>
      </c>
      <c r="D2617" s="39">
        <f>IFERROR('04A_국토부원자료'!F2618,"")</f>
        <v>0</v>
      </c>
      <c r="E2617" s="40" t="str">
        <f>IFERROR(VALUE(SUBSTITUTE('04A_국토부원자료'!G2618,",","")),"")</f>
        <v/>
      </c>
      <c r="F2617" s="41" t="str">
        <f>IFERROR(IF(AND('04A_국토부원자료'!H2618&lt;&gt;"",'04A_국토부원자료'!I2618&lt;&gt;""),DATE(INT(VALUE(SUBSTITUTE('04A_국토부원자료'!H2618,",",""))/100),MOD(VALUE(SUBSTITUTE('04A_국토부원자료'!H2618,",","")),100),VALUE(SUBSTITUTE('04A_국토부원자료'!I2618,",",""))),""),"")</f>
        <v/>
      </c>
      <c r="G2617" s="42" t="str">
        <f>IFERROR(VALUE(SUBSTITUTE('04A_국토부원자료'!J2618,",","")),"")</f>
        <v/>
      </c>
      <c r="H2617" s="43" t="str">
        <f t="shared" si="80"/>
        <v/>
      </c>
      <c r="I2617" s="43" t="str">
        <f t="shared" si="81"/>
        <v/>
      </c>
      <c r="J2617" s="38" t="str">
        <f>IFERROR(VALUE(SUBSTITUTE('04A_국토부원자료'!K2618,",","")),"")</f>
        <v/>
      </c>
      <c r="K2617" s="38" t="str">
        <f>IFERROR(VALUE(SUBSTITUTE('04A_국토부원자료'!N2618,",","")),"")</f>
        <v/>
      </c>
      <c r="L2617" s="39">
        <f>IFERROR('04A_국토부원자료'!O2618,"")</f>
        <v>0</v>
      </c>
      <c r="M2617" s="39">
        <f>IFERROR('04A_국토부원자료'!Q2618,"")</f>
        <v>0</v>
      </c>
      <c r="N2617" s="38">
        <f>IF(B2617="","",IF('02_대상물건입력'!B5="",1,IF(ISNUMBER(SEARCH('02_대상물건입력'!B5,B2617)),1,0)))</f>
        <v>0</v>
      </c>
      <c r="O2617" s="38">
        <f>IF(B2617="","",IF('02_대상물건입력'!B6="",1,IF(ISNUMBER(SEARCH('02_대상물건입력'!B6,B2617)),1,0)))</f>
        <v>0</v>
      </c>
      <c r="P2617" s="38">
        <f>IF(L2617="","",IF('02_대상물건입력'!B15="",0,IF(ISNUMBER(SEARCH('02_대상물건입력'!B15,L2617)),1,0)))</f>
        <v>0</v>
      </c>
      <c r="Q2617" s="38">
        <f>IF(D2617="","",IF('02_대상물건입력'!B8="",0,IF(ISNUMBER(SEARCH('02_대상물건입력'!B8,D2617)),1,0)))</f>
        <v>0</v>
      </c>
      <c r="R2617" s="44" t="str">
        <f>IFERROR(ABS(E2617-'02_대상물건입력'!B11)/'02_대상물건입력'!B11,"")</f>
        <v/>
      </c>
      <c r="S2617" s="38" t="str">
        <f>IFERROR(ABS(J2617-'02_대상물건입력'!B10),"")</f>
        <v/>
      </c>
      <c r="T2617" s="38" t="str">
        <f>IFERROR(ABS('01_설정'!B4-F2617),"")</f>
        <v/>
      </c>
      <c r="U2617" s="38" t="str">
        <f>IFERROR(ABS(K2617-YEAR('02_대상물건입력'!B14)),"")</f>
        <v/>
      </c>
      <c r="V2617" s="38" t="str">
        <f>IF(B2617="","",IF(AND(E2617&gt;0,F2617&gt;0,H2617&gt;0,OR('04A_국토부원자료'!P2618="",'04A_국토부원자료'!P2618="-"),IF('01_설정'!B10=1,N2617=1,TRUE),R2617&lt;='01_설정'!B5,S2617&lt;='01_설정'!B6,T2617&lt;='01_설정'!B7,U2617&lt;='01_설정'!B8),"Y",""))</f>
        <v/>
      </c>
      <c r="W2617" s="40" t="str">
        <f>IF(V2617&lt;&gt;"Y","",MAX(0,(1-R2617/'01_설정'!B5))*'01_설정'!B14+MAX(0,(1-S2617/'01_설정'!B6))*'01_설정'!B15+MAX(0,(1-T2617/'01_설정'!B7))*'01_설정'!B16+MAX(0,(1-U2617/'01_설정'!B8))*'01_설정'!B17+O2617*'01_설정'!B11+Q2617*'01_설정'!B12+P2617*'01_설정'!B13)</f>
        <v/>
      </c>
      <c r="X2617" s="38" t="str">
        <f>IF(W2617="","",1+COUNTIFS($W$4:$W$3003,"&gt;"&amp;W2617)+COUNTIFS($W$4:W2617,W2617)-1)</f>
        <v/>
      </c>
    </row>
    <row r="2618" spans="1:24" ht="16.5">
      <c r="A2618" s="38" t="str">
        <f>IF('04A_국토부원자료'!A2619="","",ROW()-3)</f>
        <v/>
      </c>
      <c r="B2618" s="39">
        <f>IFERROR('04A_국토부원자료'!B2619,"")</f>
        <v>0</v>
      </c>
      <c r="C2618" s="39" t="str">
        <f>IF(B2618="","",IF('04A_국토부원자료'!C2619&lt;&gt;"",'04A_국토부원자료'!C2619,TRIM('04A_국토부원자료'!D2619&amp;IF('04A_국토부원자료'!E2619&lt;&gt;"","-"&amp;'04A_국토부원자료'!E2619,""))))</f>
        <v/>
      </c>
      <c r="D2618" s="39">
        <f>IFERROR('04A_국토부원자료'!F2619,"")</f>
        <v>0</v>
      </c>
      <c r="E2618" s="40" t="str">
        <f>IFERROR(VALUE(SUBSTITUTE('04A_국토부원자료'!G2619,",","")),"")</f>
        <v/>
      </c>
      <c r="F2618" s="41" t="str">
        <f>IFERROR(IF(AND('04A_국토부원자료'!H2619&lt;&gt;"",'04A_국토부원자료'!I2619&lt;&gt;""),DATE(INT(VALUE(SUBSTITUTE('04A_국토부원자료'!H2619,",",""))/100),MOD(VALUE(SUBSTITUTE('04A_국토부원자료'!H2619,",","")),100),VALUE(SUBSTITUTE('04A_국토부원자료'!I2619,",",""))),""),"")</f>
        <v/>
      </c>
      <c r="G2618" s="42" t="str">
        <f>IFERROR(VALUE(SUBSTITUTE('04A_국토부원자료'!J2619,",","")),"")</f>
        <v/>
      </c>
      <c r="H2618" s="43" t="str">
        <f t="shared" si="80"/>
        <v/>
      </c>
      <c r="I2618" s="43" t="str">
        <f t="shared" si="81"/>
        <v/>
      </c>
      <c r="J2618" s="38" t="str">
        <f>IFERROR(VALUE(SUBSTITUTE('04A_국토부원자료'!K2619,",","")),"")</f>
        <v/>
      </c>
      <c r="K2618" s="38" t="str">
        <f>IFERROR(VALUE(SUBSTITUTE('04A_국토부원자료'!N2619,",","")),"")</f>
        <v/>
      </c>
      <c r="L2618" s="39">
        <f>IFERROR('04A_국토부원자료'!O2619,"")</f>
        <v>0</v>
      </c>
      <c r="M2618" s="39">
        <f>IFERROR('04A_국토부원자료'!Q2619,"")</f>
        <v>0</v>
      </c>
      <c r="N2618" s="38">
        <f>IF(B2618="","",IF('02_대상물건입력'!B5="",1,IF(ISNUMBER(SEARCH('02_대상물건입력'!B5,B2618)),1,0)))</f>
        <v>0</v>
      </c>
      <c r="O2618" s="38">
        <f>IF(B2618="","",IF('02_대상물건입력'!B6="",1,IF(ISNUMBER(SEARCH('02_대상물건입력'!B6,B2618)),1,0)))</f>
        <v>0</v>
      </c>
      <c r="P2618" s="38">
        <f>IF(L2618="","",IF('02_대상물건입력'!B15="",0,IF(ISNUMBER(SEARCH('02_대상물건입력'!B15,L2618)),1,0)))</f>
        <v>0</v>
      </c>
      <c r="Q2618" s="38">
        <f>IF(D2618="","",IF('02_대상물건입력'!B8="",0,IF(ISNUMBER(SEARCH('02_대상물건입력'!B8,D2618)),1,0)))</f>
        <v>0</v>
      </c>
      <c r="R2618" s="44" t="str">
        <f>IFERROR(ABS(E2618-'02_대상물건입력'!B11)/'02_대상물건입력'!B11,"")</f>
        <v/>
      </c>
      <c r="S2618" s="38" t="str">
        <f>IFERROR(ABS(J2618-'02_대상물건입력'!B10),"")</f>
        <v/>
      </c>
      <c r="T2618" s="38" t="str">
        <f>IFERROR(ABS('01_설정'!B4-F2618),"")</f>
        <v/>
      </c>
      <c r="U2618" s="38" t="str">
        <f>IFERROR(ABS(K2618-YEAR('02_대상물건입력'!B14)),"")</f>
        <v/>
      </c>
      <c r="V2618" s="38" t="str">
        <f>IF(B2618="","",IF(AND(E2618&gt;0,F2618&gt;0,H2618&gt;0,OR('04A_국토부원자료'!P2619="",'04A_국토부원자료'!P2619="-"),IF('01_설정'!B10=1,N2618=1,TRUE),R2618&lt;='01_설정'!B5,S2618&lt;='01_설정'!B6,T2618&lt;='01_설정'!B7,U2618&lt;='01_설정'!B8),"Y",""))</f>
        <v/>
      </c>
      <c r="W2618" s="40" t="str">
        <f>IF(V2618&lt;&gt;"Y","",MAX(0,(1-R2618/'01_설정'!B5))*'01_설정'!B14+MAX(0,(1-S2618/'01_설정'!B6))*'01_설정'!B15+MAX(0,(1-T2618/'01_설정'!B7))*'01_설정'!B16+MAX(0,(1-U2618/'01_설정'!B8))*'01_설정'!B17+O2618*'01_설정'!B11+Q2618*'01_설정'!B12+P2618*'01_설정'!B13)</f>
        <v/>
      </c>
      <c r="X2618" s="38" t="str">
        <f>IF(W2618="","",1+COUNTIFS($W$4:$W$3003,"&gt;"&amp;W2618)+COUNTIFS($W$4:W2618,W2618)-1)</f>
        <v/>
      </c>
    </row>
    <row r="2619" spans="1:24" ht="16.5">
      <c r="A2619" s="38" t="str">
        <f>IF('04A_국토부원자료'!A2620="","",ROW()-3)</f>
        <v/>
      </c>
      <c r="B2619" s="39">
        <f>IFERROR('04A_국토부원자료'!B2620,"")</f>
        <v>0</v>
      </c>
      <c r="C2619" s="39" t="str">
        <f>IF(B2619="","",IF('04A_국토부원자료'!C2620&lt;&gt;"",'04A_국토부원자료'!C2620,TRIM('04A_국토부원자료'!D2620&amp;IF('04A_국토부원자료'!E2620&lt;&gt;"","-"&amp;'04A_국토부원자료'!E2620,""))))</f>
        <v/>
      </c>
      <c r="D2619" s="39">
        <f>IFERROR('04A_국토부원자료'!F2620,"")</f>
        <v>0</v>
      </c>
      <c r="E2619" s="40" t="str">
        <f>IFERROR(VALUE(SUBSTITUTE('04A_국토부원자료'!G2620,",","")),"")</f>
        <v/>
      </c>
      <c r="F2619" s="41" t="str">
        <f>IFERROR(IF(AND('04A_국토부원자료'!H2620&lt;&gt;"",'04A_국토부원자료'!I2620&lt;&gt;""),DATE(INT(VALUE(SUBSTITUTE('04A_국토부원자료'!H2620,",",""))/100),MOD(VALUE(SUBSTITUTE('04A_국토부원자료'!H2620,",","")),100),VALUE(SUBSTITUTE('04A_국토부원자료'!I2620,",",""))),""),"")</f>
        <v/>
      </c>
      <c r="G2619" s="42" t="str">
        <f>IFERROR(VALUE(SUBSTITUTE('04A_국토부원자료'!J2620,",","")),"")</f>
        <v/>
      </c>
      <c r="H2619" s="43" t="str">
        <f t="shared" si="80"/>
        <v/>
      </c>
      <c r="I2619" s="43" t="str">
        <f t="shared" si="81"/>
        <v/>
      </c>
      <c r="J2619" s="38" t="str">
        <f>IFERROR(VALUE(SUBSTITUTE('04A_국토부원자료'!K2620,",","")),"")</f>
        <v/>
      </c>
      <c r="K2619" s="38" t="str">
        <f>IFERROR(VALUE(SUBSTITUTE('04A_국토부원자료'!N2620,",","")),"")</f>
        <v/>
      </c>
      <c r="L2619" s="39">
        <f>IFERROR('04A_국토부원자료'!O2620,"")</f>
        <v>0</v>
      </c>
      <c r="M2619" s="39">
        <f>IFERROR('04A_국토부원자료'!Q2620,"")</f>
        <v>0</v>
      </c>
      <c r="N2619" s="38">
        <f>IF(B2619="","",IF('02_대상물건입력'!B5="",1,IF(ISNUMBER(SEARCH('02_대상물건입력'!B5,B2619)),1,0)))</f>
        <v>0</v>
      </c>
      <c r="O2619" s="38">
        <f>IF(B2619="","",IF('02_대상물건입력'!B6="",1,IF(ISNUMBER(SEARCH('02_대상물건입력'!B6,B2619)),1,0)))</f>
        <v>0</v>
      </c>
      <c r="P2619" s="38">
        <f>IF(L2619="","",IF('02_대상물건입력'!B15="",0,IF(ISNUMBER(SEARCH('02_대상물건입력'!B15,L2619)),1,0)))</f>
        <v>0</v>
      </c>
      <c r="Q2619" s="38">
        <f>IF(D2619="","",IF('02_대상물건입력'!B8="",0,IF(ISNUMBER(SEARCH('02_대상물건입력'!B8,D2619)),1,0)))</f>
        <v>0</v>
      </c>
      <c r="R2619" s="44" t="str">
        <f>IFERROR(ABS(E2619-'02_대상물건입력'!B11)/'02_대상물건입력'!B11,"")</f>
        <v/>
      </c>
      <c r="S2619" s="38" t="str">
        <f>IFERROR(ABS(J2619-'02_대상물건입력'!B10),"")</f>
        <v/>
      </c>
      <c r="T2619" s="38" t="str">
        <f>IFERROR(ABS('01_설정'!B4-F2619),"")</f>
        <v/>
      </c>
      <c r="U2619" s="38" t="str">
        <f>IFERROR(ABS(K2619-YEAR('02_대상물건입력'!B14)),"")</f>
        <v/>
      </c>
      <c r="V2619" s="38" t="str">
        <f>IF(B2619="","",IF(AND(E2619&gt;0,F2619&gt;0,H2619&gt;0,OR('04A_국토부원자료'!P2620="",'04A_국토부원자료'!P2620="-"),IF('01_설정'!B10=1,N2619=1,TRUE),R2619&lt;='01_설정'!B5,S2619&lt;='01_설정'!B6,T2619&lt;='01_설정'!B7,U2619&lt;='01_설정'!B8),"Y",""))</f>
        <v/>
      </c>
      <c r="W2619" s="40" t="str">
        <f>IF(V2619&lt;&gt;"Y","",MAX(0,(1-R2619/'01_설정'!B5))*'01_설정'!B14+MAX(0,(1-S2619/'01_설정'!B6))*'01_설정'!B15+MAX(0,(1-T2619/'01_설정'!B7))*'01_설정'!B16+MAX(0,(1-U2619/'01_설정'!B8))*'01_설정'!B17+O2619*'01_설정'!B11+Q2619*'01_설정'!B12+P2619*'01_설정'!B13)</f>
        <v/>
      </c>
      <c r="X2619" s="38" t="str">
        <f>IF(W2619="","",1+COUNTIFS($W$4:$W$3003,"&gt;"&amp;W2619)+COUNTIFS($W$4:W2619,W2619)-1)</f>
        <v/>
      </c>
    </row>
    <row r="2620" spans="1:24" ht="16.5">
      <c r="A2620" s="38" t="str">
        <f>IF('04A_국토부원자료'!A2621="","",ROW()-3)</f>
        <v/>
      </c>
      <c r="B2620" s="39">
        <f>IFERROR('04A_국토부원자료'!B2621,"")</f>
        <v>0</v>
      </c>
      <c r="C2620" s="39" t="str">
        <f>IF(B2620="","",IF('04A_국토부원자료'!C2621&lt;&gt;"",'04A_국토부원자료'!C2621,TRIM('04A_국토부원자료'!D2621&amp;IF('04A_국토부원자료'!E2621&lt;&gt;"","-"&amp;'04A_국토부원자료'!E2621,""))))</f>
        <v/>
      </c>
      <c r="D2620" s="39">
        <f>IFERROR('04A_국토부원자료'!F2621,"")</f>
        <v>0</v>
      </c>
      <c r="E2620" s="40" t="str">
        <f>IFERROR(VALUE(SUBSTITUTE('04A_국토부원자료'!G2621,",","")),"")</f>
        <v/>
      </c>
      <c r="F2620" s="41" t="str">
        <f>IFERROR(IF(AND('04A_국토부원자료'!H2621&lt;&gt;"",'04A_국토부원자료'!I2621&lt;&gt;""),DATE(INT(VALUE(SUBSTITUTE('04A_국토부원자료'!H2621,",",""))/100),MOD(VALUE(SUBSTITUTE('04A_국토부원자료'!H2621,",","")),100),VALUE(SUBSTITUTE('04A_국토부원자료'!I2621,",",""))),""),"")</f>
        <v/>
      </c>
      <c r="G2620" s="42" t="str">
        <f>IFERROR(VALUE(SUBSTITUTE('04A_국토부원자료'!J2621,",","")),"")</f>
        <v/>
      </c>
      <c r="H2620" s="43" t="str">
        <f t="shared" si="80"/>
        <v/>
      </c>
      <c r="I2620" s="43" t="str">
        <f t="shared" si="81"/>
        <v/>
      </c>
      <c r="J2620" s="38" t="str">
        <f>IFERROR(VALUE(SUBSTITUTE('04A_국토부원자료'!K2621,",","")),"")</f>
        <v/>
      </c>
      <c r="K2620" s="38" t="str">
        <f>IFERROR(VALUE(SUBSTITUTE('04A_국토부원자료'!N2621,",","")),"")</f>
        <v/>
      </c>
      <c r="L2620" s="39">
        <f>IFERROR('04A_국토부원자료'!O2621,"")</f>
        <v>0</v>
      </c>
      <c r="M2620" s="39">
        <f>IFERROR('04A_국토부원자료'!Q2621,"")</f>
        <v>0</v>
      </c>
      <c r="N2620" s="38">
        <f>IF(B2620="","",IF('02_대상물건입력'!B5="",1,IF(ISNUMBER(SEARCH('02_대상물건입력'!B5,B2620)),1,0)))</f>
        <v>0</v>
      </c>
      <c r="O2620" s="38">
        <f>IF(B2620="","",IF('02_대상물건입력'!B6="",1,IF(ISNUMBER(SEARCH('02_대상물건입력'!B6,B2620)),1,0)))</f>
        <v>0</v>
      </c>
      <c r="P2620" s="38">
        <f>IF(L2620="","",IF('02_대상물건입력'!B15="",0,IF(ISNUMBER(SEARCH('02_대상물건입력'!B15,L2620)),1,0)))</f>
        <v>0</v>
      </c>
      <c r="Q2620" s="38">
        <f>IF(D2620="","",IF('02_대상물건입력'!B8="",0,IF(ISNUMBER(SEARCH('02_대상물건입력'!B8,D2620)),1,0)))</f>
        <v>0</v>
      </c>
      <c r="R2620" s="44" t="str">
        <f>IFERROR(ABS(E2620-'02_대상물건입력'!B11)/'02_대상물건입력'!B11,"")</f>
        <v/>
      </c>
      <c r="S2620" s="38" t="str">
        <f>IFERROR(ABS(J2620-'02_대상물건입력'!B10),"")</f>
        <v/>
      </c>
      <c r="T2620" s="38" t="str">
        <f>IFERROR(ABS('01_설정'!B4-F2620),"")</f>
        <v/>
      </c>
      <c r="U2620" s="38" t="str">
        <f>IFERROR(ABS(K2620-YEAR('02_대상물건입력'!B14)),"")</f>
        <v/>
      </c>
      <c r="V2620" s="38" t="str">
        <f>IF(B2620="","",IF(AND(E2620&gt;0,F2620&gt;0,H2620&gt;0,OR('04A_국토부원자료'!P2621="",'04A_국토부원자료'!P2621="-"),IF('01_설정'!B10=1,N2620=1,TRUE),R2620&lt;='01_설정'!B5,S2620&lt;='01_설정'!B6,T2620&lt;='01_설정'!B7,U2620&lt;='01_설정'!B8),"Y",""))</f>
        <v/>
      </c>
      <c r="W2620" s="40" t="str">
        <f>IF(V2620&lt;&gt;"Y","",MAX(0,(1-R2620/'01_설정'!B5))*'01_설정'!B14+MAX(0,(1-S2620/'01_설정'!B6))*'01_설정'!B15+MAX(0,(1-T2620/'01_설정'!B7))*'01_설정'!B16+MAX(0,(1-U2620/'01_설정'!B8))*'01_설정'!B17+O2620*'01_설정'!B11+Q2620*'01_설정'!B12+P2620*'01_설정'!B13)</f>
        <v/>
      </c>
      <c r="X2620" s="38" t="str">
        <f>IF(W2620="","",1+COUNTIFS($W$4:$W$3003,"&gt;"&amp;W2620)+COUNTIFS($W$4:W2620,W2620)-1)</f>
        <v/>
      </c>
    </row>
    <row r="2621" spans="1:24" ht="16.5">
      <c r="A2621" s="38" t="str">
        <f>IF('04A_국토부원자료'!A2622="","",ROW()-3)</f>
        <v/>
      </c>
      <c r="B2621" s="39">
        <f>IFERROR('04A_국토부원자료'!B2622,"")</f>
        <v>0</v>
      </c>
      <c r="C2621" s="39" t="str">
        <f>IF(B2621="","",IF('04A_국토부원자료'!C2622&lt;&gt;"",'04A_국토부원자료'!C2622,TRIM('04A_국토부원자료'!D2622&amp;IF('04A_국토부원자료'!E2622&lt;&gt;"","-"&amp;'04A_국토부원자료'!E2622,""))))</f>
        <v/>
      </c>
      <c r="D2621" s="39">
        <f>IFERROR('04A_국토부원자료'!F2622,"")</f>
        <v>0</v>
      </c>
      <c r="E2621" s="40" t="str">
        <f>IFERROR(VALUE(SUBSTITUTE('04A_국토부원자료'!G2622,",","")),"")</f>
        <v/>
      </c>
      <c r="F2621" s="41" t="str">
        <f>IFERROR(IF(AND('04A_국토부원자료'!H2622&lt;&gt;"",'04A_국토부원자료'!I2622&lt;&gt;""),DATE(INT(VALUE(SUBSTITUTE('04A_국토부원자료'!H2622,",",""))/100),MOD(VALUE(SUBSTITUTE('04A_국토부원자료'!H2622,",","")),100),VALUE(SUBSTITUTE('04A_국토부원자료'!I2622,",",""))),""),"")</f>
        <v/>
      </c>
      <c r="G2621" s="42" t="str">
        <f>IFERROR(VALUE(SUBSTITUTE('04A_국토부원자료'!J2622,",","")),"")</f>
        <v/>
      </c>
      <c r="H2621" s="43" t="str">
        <f t="shared" si="80"/>
        <v/>
      </c>
      <c r="I2621" s="43" t="str">
        <f t="shared" si="81"/>
        <v/>
      </c>
      <c r="J2621" s="38" t="str">
        <f>IFERROR(VALUE(SUBSTITUTE('04A_국토부원자료'!K2622,",","")),"")</f>
        <v/>
      </c>
      <c r="K2621" s="38" t="str">
        <f>IFERROR(VALUE(SUBSTITUTE('04A_국토부원자료'!N2622,",","")),"")</f>
        <v/>
      </c>
      <c r="L2621" s="39">
        <f>IFERROR('04A_국토부원자료'!O2622,"")</f>
        <v>0</v>
      </c>
      <c r="M2621" s="39">
        <f>IFERROR('04A_국토부원자료'!Q2622,"")</f>
        <v>0</v>
      </c>
      <c r="N2621" s="38">
        <f>IF(B2621="","",IF('02_대상물건입력'!B5="",1,IF(ISNUMBER(SEARCH('02_대상물건입력'!B5,B2621)),1,0)))</f>
        <v>0</v>
      </c>
      <c r="O2621" s="38">
        <f>IF(B2621="","",IF('02_대상물건입력'!B6="",1,IF(ISNUMBER(SEARCH('02_대상물건입력'!B6,B2621)),1,0)))</f>
        <v>0</v>
      </c>
      <c r="P2621" s="38">
        <f>IF(L2621="","",IF('02_대상물건입력'!B15="",0,IF(ISNUMBER(SEARCH('02_대상물건입력'!B15,L2621)),1,0)))</f>
        <v>0</v>
      </c>
      <c r="Q2621" s="38">
        <f>IF(D2621="","",IF('02_대상물건입력'!B8="",0,IF(ISNUMBER(SEARCH('02_대상물건입력'!B8,D2621)),1,0)))</f>
        <v>0</v>
      </c>
      <c r="R2621" s="44" t="str">
        <f>IFERROR(ABS(E2621-'02_대상물건입력'!B11)/'02_대상물건입력'!B11,"")</f>
        <v/>
      </c>
      <c r="S2621" s="38" t="str">
        <f>IFERROR(ABS(J2621-'02_대상물건입력'!B10),"")</f>
        <v/>
      </c>
      <c r="T2621" s="38" t="str">
        <f>IFERROR(ABS('01_설정'!B4-F2621),"")</f>
        <v/>
      </c>
      <c r="U2621" s="38" t="str">
        <f>IFERROR(ABS(K2621-YEAR('02_대상물건입력'!B14)),"")</f>
        <v/>
      </c>
      <c r="V2621" s="38" t="str">
        <f>IF(B2621="","",IF(AND(E2621&gt;0,F2621&gt;0,H2621&gt;0,OR('04A_국토부원자료'!P2622="",'04A_국토부원자료'!P2622="-"),IF('01_설정'!B10=1,N2621=1,TRUE),R2621&lt;='01_설정'!B5,S2621&lt;='01_설정'!B6,T2621&lt;='01_설정'!B7,U2621&lt;='01_설정'!B8),"Y",""))</f>
        <v/>
      </c>
      <c r="W2621" s="40" t="str">
        <f>IF(V2621&lt;&gt;"Y","",MAX(0,(1-R2621/'01_설정'!B5))*'01_설정'!B14+MAX(0,(1-S2621/'01_설정'!B6))*'01_설정'!B15+MAX(0,(1-T2621/'01_설정'!B7))*'01_설정'!B16+MAX(0,(1-U2621/'01_설정'!B8))*'01_설정'!B17+O2621*'01_설정'!B11+Q2621*'01_설정'!B12+P2621*'01_설정'!B13)</f>
        <v/>
      </c>
      <c r="X2621" s="38" t="str">
        <f>IF(W2621="","",1+COUNTIFS($W$4:$W$3003,"&gt;"&amp;W2621)+COUNTIFS($W$4:W2621,W2621)-1)</f>
        <v/>
      </c>
    </row>
    <row r="2622" spans="1:24" ht="16.5">
      <c r="A2622" s="38" t="str">
        <f>IF('04A_국토부원자료'!A2623="","",ROW()-3)</f>
        <v/>
      </c>
      <c r="B2622" s="39">
        <f>IFERROR('04A_국토부원자료'!B2623,"")</f>
        <v>0</v>
      </c>
      <c r="C2622" s="39" t="str">
        <f>IF(B2622="","",IF('04A_국토부원자료'!C2623&lt;&gt;"",'04A_국토부원자료'!C2623,TRIM('04A_국토부원자료'!D2623&amp;IF('04A_국토부원자료'!E2623&lt;&gt;"","-"&amp;'04A_국토부원자료'!E2623,""))))</f>
        <v/>
      </c>
      <c r="D2622" s="39">
        <f>IFERROR('04A_국토부원자료'!F2623,"")</f>
        <v>0</v>
      </c>
      <c r="E2622" s="40" t="str">
        <f>IFERROR(VALUE(SUBSTITUTE('04A_국토부원자료'!G2623,",","")),"")</f>
        <v/>
      </c>
      <c r="F2622" s="41" t="str">
        <f>IFERROR(IF(AND('04A_국토부원자료'!H2623&lt;&gt;"",'04A_국토부원자료'!I2623&lt;&gt;""),DATE(INT(VALUE(SUBSTITUTE('04A_국토부원자료'!H2623,",",""))/100),MOD(VALUE(SUBSTITUTE('04A_국토부원자료'!H2623,",","")),100),VALUE(SUBSTITUTE('04A_국토부원자료'!I2623,",",""))),""),"")</f>
        <v/>
      </c>
      <c r="G2622" s="42" t="str">
        <f>IFERROR(VALUE(SUBSTITUTE('04A_국토부원자료'!J2623,",","")),"")</f>
        <v/>
      </c>
      <c r="H2622" s="43" t="str">
        <f t="shared" si="80"/>
        <v/>
      </c>
      <c r="I2622" s="43" t="str">
        <f t="shared" si="81"/>
        <v/>
      </c>
      <c r="J2622" s="38" t="str">
        <f>IFERROR(VALUE(SUBSTITUTE('04A_국토부원자료'!K2623,",","")),"")</f>
        <v/>
      </c>
      <c r="K2622" s="38" t="str">
        <f>IFERROR(VALUE(SUBSTITUTE('04A_국토부원자료'!N2623,",","")),"")</f>
        <v/>
      </c>
      <c r="L2622" s="39">
        <f>IFERROR('04A_국토부원자료'!O2623,"")</f>
        <v>0</v>
      </c>
      <c r="M2622" s="39">
        <f>IFERROR('04A_국토부원자료'!Q2623,"")</f>
        <v>0</v>
      </c>
      <c r="N2622" s="38">
        <f>IF(B2622="","",IF('02_대상물건입력'!B5="",1,IF(ISNUMBER(SEARCH('02_대상물건입력'!B5,B2622)),1,0)))</f>
        <v>0</v>
      </c>
      <c r="O2622" s="38">
        <f>IF(B2622="","",IF('02_대상물건입력'!B6="",1,IF(ISNUMBER(SEARCH('02_대상물건입력'!B6,B2622)),1,0)))</f>
        <v>0</v>
      </c>
      <c r="P2622" s="38">
        <f>IF(L2622="","",IF('02_대상물건입력'!B15="",0,IF(ISNUMBER(SEARCH('02_대상물건입력'!B15,L2622)),1,0)))</f>
        <v>0</v>
      </c>
      <c r="Q2622" s="38">
        <f>IF(D2622="","",IF('02_대상물건입력'!B8="",0,IF(ISNUMBER(SEARCH('02_대상물건입력'!B8,D2622)),1,0)))</f>
        <v>0</v>
      </c>
      <c r="R2622" s="44" t="str">
        <f>IFERROR(ABS(E2622-'02_대상물건입력'!B11)/'02_대상물건입력'!B11,"")</f>
        <v/>
      </c>
      <c r="S2622" s="38" t="str">
        <f>IFERROR(ABS(J2622-'02_대상물건입력'!B10),"")</f>
        <v/>
      </c>
      <c r="T2622" s="38" t="str">
        <f>IFERROR(ABS('01_설정'!B4-F2622),"")</f>
        <v/>
      </c>
      <c r="U2622" s="38" t="str">
        <f>IFERROR(ABS(K2622-YEAR('02_대상물건입력'!B14)),"")</f>
        <v/>
      </c>
      <c r="V2622" s="38" t="str">
        <f>IF(B2622="","",IF(AND(E2622&gt;0,F2622&gt;0,H2622&gt;0,OR('04A_국토부원자료'!P2623="",'04A_국토부원자료'!P2623="-"),IF('01_설정'!B10=1,N2622=1,TRUE),R2622&lt;='01_설정'!B5,S2622&lt;='01_설정'!B6,T2622&lt;='01_설정'!B7,U2622&lt;='01_설정'!B8),"Y",""))</f>
        <v/>
      </c>
      <c r="W2622" s="40" t="str">
        <f>IF(V2622&lt;&gt;"Y","",MAX(0,(1-R2622/'01_설정'!B5))*'01_설정'!B14+MAX(0,(1-S2622/'01_설정'!B6))*'01_설정'!B15+MAX(0,(1-T2622/'01_설정'!B7))*'01_설정'!B16+MAX(0,(1-U2622/'01_설정'!B8))*'01_설정'!B17+O2622*'01_설정'!B11+Q2622*'01_설정'!B12+P2622*'01_설정'!B13)</f>
        <v/>
      </c>
      <c r="X2622" s="38" t="str">
        <f>IF(W2622="","",1+COUNTIFS($W$4:$W$3003,"&gt;"&amp;W2622)+COUNTIFS($W$4:W2622,W2622)-1)</f>
        <v/>
      </c>
    </row>
    <row r="2623" spans="1:24" ht="16.5">
      <c r="A2623" s="38" t="str">
        <f>IF('04A_국토부원자료'!A2624="","",ROW()-3)</f>
        <v/>
      </c>
      <c r="B2623" s="39">
        <f>IFERROR('04A_국토부원자료'!B2624,"")</f>
        <v>0</v>
      </c>
      <c r="C2623" s="39" t="str">
        <f>IF(B2623="","",IF('04A_국토부원자료'!C2624&lt;&gt;"",'04A_국토부원자료'!C2624,TRIM('04A_국토부원자료'!D2624&amp;IF('04A_국토부원자료'!E2624&lt;&gt;"","-"&amp;'04A_국토부원자료'!E2624,""))))</f>
        <v/>
      </c>
      <c r="D2623" s="39">
        <f>IFERROR('04A_국토부원자료'!F2624,"")</f>
        <v>0</v>
      </c>
      <c r="E2623" s="40" t="str">
        <f>IFERROR(VALUE(SUBSTITUTE('04A_국토부원자료'!G2624,",","")),"")</f>
        <v/>
      </c>
      <c r="F2623" s="41" t="str">
        <f>IFERROR(IF(AND('04A_국토부원자료'!H2624&lt;&gt;"",'04A_국토부원자료'!I2624&lt;&gt;""),DATE(INT(VALUE(SUBSTITUTE('04A_국토부원자료'!H2624,",",""))/100),MOD(VALUE(SUBSTITUTE('04A_국토부원자료'!H2624,",","")),100),VALUE(SUBSTITUTE('04A_국토부원자료'!I2624,",",""))),""),"")</f>
        <v/>
      </c>
      <c r="G2623" s="42" t="str">
        <f>IFERROR(VALUE(SUBSTITUTE('04A_국토부원자료'!J2624,",","")),"")</f>
        <v/>
      </c>
      <c r="H2623" s="43" t="str">
        <f t="shared" si="80"/>
        <v/>
      </c>
      <c r="I2623" s="43" t="str">
        <f t="shared" si="81"/>
        <v/>
      </c>
      <c r="J2623" s="38" t="str">
        <f>IFERROR(VALUE(SUBSTITUTE('04A_국토부원자료'!K2624,",","")),"")</f>
        <v/>
      </c>
      <c r="K2623" s="38" t="str">
        <f>IFERROR(VALUE(SUBSTITUTE('04A_국토부원자료'!N2624,",","")),"")</f>
        <v/>
      </c>
      <c r="L2623" s="39">
        <f>IFERROR('04A_국토부원자료'!O2624,"")</f>
        <v>0</v>
      </c>
      <c r="M2623" s="39">
        <f>IFERROR('04A_국토부원자료'!Q2624,"")</f>
        <v>0</v>
      </c>
      <c r="N2623" s="38">
        <f>IF(B2623="","",IF('02_대상물건입력'!B5="",1,IF(ISNUMBER(SEARCH('02_대상물건입력'!B5,B2623)),1,0)))</f>
        <v>0</v>
      </c>
      <c r="O2623" s="38">
        <f>IF(B2623="","",IF('02_대상물건입력'!B6="",1,IF(ISNUMBER(SEARCH('02_대상물건입력'!B6,B2623)),1,0)))</f>
        <v>0</v>
      </c>
      <c r="P2623" s="38">
        <f>IF(L2623="","",IF('02_대상물건입력'!B15="",0,IF(ISNUMBER(SEARCH('02_대상물건입력'!B15,L2623)),1,0)))</f>
        <v>0</v>
      </c>
      <c r="Q2623" s="38">
        <f>IF(D2623="","",IF('02_대상물건입력'!B8="",0,IF(ISNUMBER(SEARCH('02_대상물건입력'!B8,D2623)),1,0)))</f>
        <v>0</v>
      </c>
      <c r="R2623" s="44" t="str">
        <f>IFERROR(ABS(E2623-'02_대상물건입력'!B11)/'02_대상물건입력'!B11,"")</f>
        <v/>
      </c>
      <c r="S2623" s="38" t="str">
        <f>IFERROR(ABS(J2623-'02_대상물건입력'!B10),"")</f>
        <v/>
      </c>
      <c r="T2623" s="38" t="str">
        <f>IFERROR(ABS('01_설정'!B4-F2623),"")</f>
        <v/>
      </c>
      <c r="U2623" s="38" t="str">
        <f>IFERROR(ABS(K2623-YEAR('02_대상물건입력'!B14)),"")</f>
        <v/>
      </c>
      <c r="V2623" s="38" t="str">
        <f>IF(B2623="","",IF(AND(E2623&gt;0,F2623&gt;0,H2623&gt;0,OR('04A_국토부원자료'!P2624="",'04A_국토부원자료'!P2624="-"),IF('01_설정'!B10=1,N2623=1,TRUE),R2623&lt;='01_설정'!B5,S2623&lt;='01_설정'!B6,T2623&lt;='01_설정'!B7,U2623&lt;='01_설정'!B8),"Y",""))</f>
        <v/>
      </c>
      <c r="W2623" s="40" t="str">
        <f>IF(V2623&lt;&gt;"Y","",MAX(0,(1-R2623/'01_설정'!B5))*'01_설정'!B14+MAX(0,(1-S2623/'01_설정'!B6))*'01_설정'!B15+MAX(0,(1-T2623/'01_설정'!B7))*'01_설정'!B16+MAX(0,(1-U2623/'01_설정'!B8))*'01_설정'!B17+O2623*'01_설정'!B11+Q2623*'01_설정'!B12+P2623*'01_설정'!B13)</f>
        <v/>
      </c>
      <c r="X2623" s="38" t="str">
        <f>IF(W2623="","",1+COUNTIFS($W$4:$W$3003,"&gt;"&amp;W2623)+COUNTIFS($W$4:W2623,W2623)-1)</f>
        <v/>
      </c>
    </row>
    <row r="2624" spans="1:24" ht="16.5">
      <c r="A2624" s="38" t="str">
        <f>IF('04A_국토부원자료'!A2625="","",ROW()-3)</f>
        <v/>
      </c>
      <c r="B2624" s="39">
        <f>IFERROR('04A_국토부원자료'!B2625,"")</f>
        <v>0</v>
      </c>
      <c r="C2624" s="39" t="str">
        <f>IF(B2624="","",IF('04A_국토부원자료'!C2625&lt;&gt;"",'04A_국토부원자료'!C2625,TRIM('04A_국토부원자료'!D2625&amp;IF('04A_국토부원자료'!E2625&lt;&gt;"","-"&amp;'04A_국토부원자료'!E2625,""))))</f>
        <v/>
      </c>
      <c r="D2624" s="39">
        <f>IFERROR('04A_국토부원자료'!F2625,"")</f>
        <v>0</v>
      </c>
      <c r="E2624" s="40" t="str">
        <f>IFERROR(VALUE(SUBSTITUTE('04A_국토부원자료'!G2625,",","")),"")</f>
        <v/>
      </c>
      <c r="F2624" s="41" t="str">
        <f>IFERROR(IF(AND('04A_국토부원자료'!H2625&lt;&gt;"",'04A_국토부원자료'!I2625&lt;&gt;""),DATE(INT(VALUE(SUBSTITUTE('04A_국토부원자료'!H2625,",",""))/100),MOD(VALUE(SUBSTITUTE('04A_국토부원자료'!H2625,",","")),100),VALUE(SUBSTITUTE('04A_국토부원자료'!I2625,",",""))),""),"")</f>
        <v/>
      </c>
      <c r="G2624" s="42" t="str">
        <f>IFERROR(VALUE(SUBSTITUTE('04A_국토부원자료'!J2625,",","")),"")</f>
        <v/>
      </c>
      <c r="H2624" s="43" t="str">
        <f t="shared" si="80"/>
        <v/>
      </c>
      <c r="I2624" s="43" t="str">
        <f t="shared" si="81"/>
        <v/>
      </c>
      <c r="J2624" s="38" t="str">
        <f>IFERROR(VALUE(SUBSTITUTE('04A_국토부원자료'!K2625,",","")),"")</f>
        <v/>
      </c>
      <c r="K2624" s="38" t="str">
        <f>IFERROR(VALUE(SUBSTITUTE('04A_국토부원자료'!N2625,",","")),"")</f>
        <v/>
      </c>
      <c r="L2624" s="39">
        <f>IFERROR('04A_국토부원자료'!O2625,"")</f>
        <v>0</v>
      </c>
      <c r="M2624" s="39">
        <f>IFERROR('04A_국토부원자료'!Q2625,"")</f>
        <v>0</v>
      </c>
      <c r="N2624" s="38">
        <f>IF(B2624="","",IF('02_대상물건입력'!B5="",1,IF(ISNUMBER(SEARCH('02_대상물건입력'!B5,B2624)),1,0)))</f>
        <v>0</v>
      </c>
      <c r="O2624" s="38">
        <f>IF(B2624="","",IF('02_대상물건입력'!B6="",1,IF(ISNUMBER(SEARCH('02_대상물건입력'!B6,B2624)),1,0)))</f>
        <v>0</v>
      </c>
      <c r="P2624" s="38">
        <f>IF(L2624="","",IF('02_대상물건입력'!B15="",0,IF(ISNUMBER(SEARCH('02_대상물건입력'!B15,L2624)),1,0)))</f>
        <v>0</v>
      </c>
      <c r="Q2624" s="38">
        <f>IF(D2624="","",IF('02_대상물건입력'!B8="",0,IF(ISNUMBER(SEARCH('02_대상물건입력'!B8,D2624)),1,0)))</f>
        <v>0</v>
      </c>
      <c r="R2624" s="44" t="str">
        <f>IFERROR(ABS(E2624-'02_대상물건입력'!B11)/'02_대상물건입력'!B11,"")</f>
        <v/>
      </c>
      <c r="S2624" s="38" t="str">
        <f>IFERROR(ABS(J2624-'02_대상물건입력'!B10),"")</f>
        <v/>
      </c>
      <c r="T2624" s="38" t="str">
        <f>IFERROR(ABS('01_설정'!B4-F2624),"")</f>
        <v/>
      </c>
      <c r="U2624" s="38" t="str">
        <f>IFERROR(ABS(K2624-YEAR('02_대상물건입력'!B14)),"")</f>
        <v/>
      </c>
      <c r="V2624" s="38" t="str">
        <f>IF(B2624="","",IF(AND(E2624&gt;0,F2624&gt;0,H2624&gt;0,OR('04A_국토부원자료'!P2625="",'04A_국토부원자료'!P2625="-"),IF('01_설정'!B10=1,N2624=1,TRUE),R2624&lt;='01_설정'!B5,S2624&lt;='01_설정'!B6,T2624&lt;='01_설정'!B7,U2624&lt;='01_설정'!B8),"Y",""))</f>
        <v/>
      </c>
      <c r="W2624" s="40" t="str">
        <f>IF(V2624&lt;&gt;"Y","",MAX(0,(1-R2624/'01_설정'!B5))*'01_설정'!B14+MAX(0,(1-S2624/'01_설정'!B6))*'01_설정'!B15+MAX(0,(1-T2624/'01_설정'!B7))*'01_설정'!B16+MAX(0,(1-U2624/'01_설정'!B8))*'01_설정'!B17+O2624*'01_설정'!B11+Q2624*'01_설정'!B12+P2624*'01_설정'!B13)</f>
        <v/>
      </c>
      <c r="X2624" s="38" t="str">
        <f>IF(W2624="","",1+COUNTIFS($W$4:$W$3003,"&gt;"&amp;W2624)+COUNTIFS($W$4:W2624,W2624)-1)</f>
        <v/>
      </c>
    </row>
    <row r="2625" spans="1:24" ht="16.5">
      <c r="A2625" s="38" t="str">
        <f>IF('04A_국토부원자료'!A2626="","",ROW()-3)</f>
        <v/>
      </c>
      <c r="B2625" s="39">
        <f>IFERROR('04A_국토부원자료'!B2626,"")</f>
        <v>0</v>
      </c>
      <c r="C2625" s="39" t="str">
        <f>IF(B2625="","",IF('04A_국토부원자료'!C2626&lt;&gt;"",'04A_국토부원자료'!C2626,TRIM('04A_국토부원자료'!D2626&amp;IF('04A_국토부원자료'!E2626&lt;&gt;"","-"&amp;'04A_국토부원자료'!E2626,""))))</f>
        <v/>
      </c>
      <c r="D2625" s="39">
        <f>IFERROR('04A_국토부원자료'!F2626,"")</f>
        <v>0</v>
      </c>
      <c r="E2625" s="40" t="str">
        <f>IFERROR(VALUE(SUBSTITUTE('04A_국토부원자료'!G2626,",","")),"")</f>
        <v/>
      </c>
      <c r="F2625" s="41" t="str">
        <f>IFERROR(IF(AND('04A_국토부원자료'!H2626&lt;&gt;"",'04A_국토부원자료'!I2626&lt;&gt;""),DATE(INT(VALUE(SUBSTITUTE('04A_국토부원자료'!H2626,",",""))/100),MOD(VALUE(SUBSTITUTE('04A_국토부원자료'!H2626,",","")),100),VALUE(SUBSTITUTE('04A_국토부원자료'!I2626,",",""))),""),"")</f>
        <v/>
      </c>
      <c r="G2625" s="42" t="str">
        <f>IFERROR(VALUE(SUBSTITUTE('04A_국토부원자료'!J2626,",","")),"")</f>
        <v/>
      </c>
      <c r="H2625" s="43" t="str">
        <f t="shared" si="80"/>
        <v/>
      </c>
      <c r="I2625" s="43" t="str">
        <f t="shared" si="81"/>
        <v/>
      </c>
      <c r="J2625" s="38" t="str">
        <f>IFERROR(VALUE(SUBSTITUTE('04A_국토부원자료'!K2626,",","")),"")</f>
        <v/>
      </c>
      <c r="K2625" s="38" t="str">
        <f>IFERROR(VALUE(SUBSTITUTE('04A_국토부원자료'!N2626,",","")),"")</f>
        <v/>
      </c>
      <c r="L2625" s="39">
        <f>IFERROR('04A_국토부원자료'!O2626,"")</f>
        <v>0</v>
      </c>
      <c r="M2625" s="39">
        <f>IFERROR('04A_국토부원자료'!Q2626,"")</f>
        <v>0</v>
      </c>
      <c r="N2625" s="38">
        <f>IF(B2625="","",IF('02_대상물건입력'!B5="",1,IF(ISNUMBER(SEARCH('02_대상물건입력'!B5,B2625)),1,0)))</f>
        <v>0</v>
      </c>
      <c r="O2625" s="38">
        <f>IF(B2625="","",IF('02_대상물건입력'!B6="",1,IF(ISNUMBER(SEARCH('02_대상물건입력'!B6,B2625)),1,0)))</f>
        <v>0</v>
      </c>
      <c r="P2625" s="38">
        <f>IF(L2625="","",IF('02_대상물건입력'!B15="",0,IF(ISNUMBER(SEARCH('02_대상물건입력'!B15,L2625)),1,0)))</f>
        <v>0</v>
      </c>
      <c r="Q2625" s="38">
        <f>IF(D2625="","",IF('02_대상물건입력'!B8="",0,IF(ISNUMBER(SEARCH('02_대상물건입력'!B8,D2625)),1,0)))</f>
        <v>0</v>
      </c>
      <c r="R2625" s="44" t="str">
        <f>IFERROR(ABS(E2625-'02_대상물건입력'!B11)/'02_대상물건입력'!B11,"")</f>
        <v/>
      </c>
      <c r="S2625" s="38" t="str">
        <f>IFERROR(ABS(J2625-'02_대상물건입력'!B10),"")</f>
        <v/>
      </c>
      <c r="T2625" s="38" t="str">
        <f>IFERROR(ABS('01_설정'!B4-F2625),"")</f>
        <v/>
      </c>
      <c r="U2625" s="38" t="str">
        <f>IFERROR(ABS(K2625-YEAR('02_대상물건입력'!B14)),"")</f>
        <v/>
      </c>
      <c r="V2625" s="38" t="str">
        <f>IF(B2625="","",IF(AND(E2625&gt;0,F2625&gt;0,H2625&gt;0,OR('04A_국토부원자료'!P2626="",'04A_국토부원자료'!P2626="-"),IF('01_설정'!B10=1,N2625=1,TRUE),R2625&lt;='01_설정'!B5,S2625&lt;='01_설정'!B6,T2625&lt;='01_설정'!B7,U2625&lt;='01_설정'!B8),"Y",""))</f>
        <v/>
      </c>
      <c r="W2625" s="40" t="str">
        <f>IF(V2625&lt;&gt;"Y","",MAX(0,(1-R2625/'01_설정'!B5))*'01_설정'!B14+MAX(0,(1-S2625/'01_설정'!B6))*'01_설정'!B15+MAX(0,(1-T2625/'01_설정'!B7))*'01_설정'!B16+MAX(0,(1-U2625/'01_설정'!B8))*'01_설정'!B17+O2625*'01_설정'!B11+Q2625*'01_설정'!B12+P2625*'01_설정'!B13)</f>
        <v/>
      </c>
      <c r="X2625" s="38" t="str">
        <f>IF(W2625="","",1+COUNTIFS($W$4:$W$3003,"&gt;"&amp;W2625)+COUNTIFS($W$4:W2625,W2625)-1)</f>
        <v/>
      </c>
    </row>
    <row r="2626" spans="1:24" ht="16.5">
      <c r="A2626" s="38" t="str">
        <f>IF('04A_국토부원자료'!A2627="","",ROW()-3)</f>
        <v/>
      </c>
      <c r="B2626" s="39">
        <f>IFERROR('04A_국토부원자료'!B2627,"")</f>
        <v>0</v>
      </c>
      <c r="C2626" s="39" t="str">
        <f>IF(B2626="","",IF('04A_국토부원자료'!C2627&lt;&gt;"",'04A_국토부원자료'!C2627,TRIM('04A_국토부원자료'!D2627&amp;IF('04A_국토부원자료'!E2627&lt;&gt;"","-"&amp;'04A_국토부원자료'!E2627,""))))</f>
        <v/>
      </c>
      <c r="D2626" s="39">
        <f>IFERROR('04A_국토부원자료'!F2627,"")</f>
        <v>0</v>
      </c>
      <c r="E2626" s="40" t="str">
        <f>IFERROR(VALUE(SUBSTITUTE('04A_국토부원자료'!G2627,",","")),"")</f>
        <v/>
      </c>
      <c r="F2626" s="41" t="str">
        <f>IFERROR(IF(AND('04A_국토부원자료'!H2627&lt;&gt;"",'04A_국토부원자료'!I2627&lt;&gt;""),DATE(INT(VALUE(SUBSTITUTE('04A_국토부원자료'!H2627,",",""))/100),MOD(VALUE(SUBSTITUTE('04A_국토부원자료'!H2627,",","")),100),VALUE(SUBSTITUTE('04A_국토부원자료'!I2627,",",""))),""),"")</f>
        <v/>
      </c>
      <c r="G2626" s="42" t="str">
        <f>IFERROR(VALUE(SUBSTITUTE('04A_국토부원자료'!J2627,",","")),"")</f>
        <v/>
      </c>
      <c r="H2626" s="43" t="str">
        <f t="shared" si="80"/>
        <v/>
      </c>
      <c r="I2626" s="43" t="str">
        <f t="shared" si="81"/>
        <v/>
      </c>
      <c r="J2626" s="38" t="str">
        <f>IFERROR(VALUE(SUBSTITUTE('04A_국토부원자료'!K2627,",","")),"")</f>
        <v/>
      </c>
      <c r="K2626" s="38" t="str">
        <f>IFERROR(VALUE(SUBSTITUTE('04A_국토부원자료'!N2627,",","")),"")</f>
        <v/>
      </c>
      <c r="L2626" s="39">
        <f>IFERROR('04A_국토부원자료'!O2627,"")</f>
        <v>0</v>
      </c>
      <c r="M2626" s="39">
        <f>IFERROR('04A_국토부원자료'!Q2627,"")</f>
        <v>0</v>
      </c>
      <c r="N2626" s="38">
        <f>IF(B2626="","",IF('02_대상물건입력'!B5="",1,IF(ISNUMBER(SEARCH('02_대상물건입력'!B5,B2626)),1,0)))</f>
        <v>0</v>
      </c>
      <c r="O2626" s="38">
        <f>IF(B2626="","",IF('02_대상물건입력'!B6="",1,IF(ISNUMBER(SEARCH('02_대상물건입력'!B6,B2626)),1,0)))</f>
        <v>0</v>
      </c>
      <c r="P2626" s="38">
        <f>IF(L2626="","",IF('02_대상물건입력'!B15="",0,IF(ISNUMBER(SEARCH('02_대상물건입력'!B15,L2626)),1,0)))</f>
        <v>0</v>
      </c>
      <c r="Q2626" s="38">
        <f>IF(D2626="","",IF('02_대상물건입력'!B8="",0,IF(ISNUMBER(SEARCH('02_대상물건입력'!B8,D2626)),1,0)))</f>
        <v>0</v>
      </c>
      <c r="R2626" s="44" t="str">
        <f>IFERROR(ABS(E2626-'02_대상물건입력'!B11)/'02_대상물건입력'!B11,"")</f>
        <v/>
      </c>
      <c r="S2626" s="38" t="str">
        <f>IFERROR(ABS(J2626-'02_대상물건입력'!B10),"")</f>
        <v/>
      </c>
      <c r="T2626" s="38" t="str">
        <f>IFERROR(ABS('01_설정'!B4-F2626),"")</f>
        <v/>
      </c>
      <c r="U2626" s="38" t="str">
        <f>IFERROR(ABS(K2626-YEAR('02_대상물건입력'!B14)),"")</f>
        <v/>
      </c>
      <c r="V2626" s="38" t="str">
        <f>IF(B2626="","",IF(AND(E2626&gt;0,F2626&gt;0,H2626&gt;0,OR('04A_국토부원자료'!P2627="",'04A_국토부원자료'!P2627="-"),IF('01_설정'!B10=1,N2626=1,TRUE),R2626&lt;='01_설정'!B5,S2626&lt;='01_설정'!B6,T2626&lt;='01_설정'!B7,U2626&lt;='01_설정'!B8),"Y",""))</f>
        <v/>
      </c>
      <c r="W2626" s="40" t="str">
        <f>IF(V2626&lt;&gt;"Y","",MAX(0,(1-R2626/'01_설정'!B5))*'01_설정'!B14+MAX(0,(1-S2626/'01_설정'!B6))*'01_설정'!B15+MAX(0,(1-T2626/'01_설정'!B7))*'01_설정'!B16+MAX(0,(1-U2626/'01_설정'!B8))*'01_설정'!B17+O2626*'01_설정'!B11+Q2626*'01_설정'!B12+P2626*'01_설정'!B13)</f>
        <v/>
      </c>
      <c r="X2626" s="38" t="str">
        <f>IF(W2626="","",1+COUNTIFS($W$4:$W$3003,"&gt;"&amp;W2626)+COUNTIFS($W$4:W2626,W2626)-1)</f>
        <v/>
      </c>
    </row>
    <row r="2627" spans="1:24" ht="16.5">
      <c r="A2627" s="38" t="str">
        <f>IF('04A_국토부원자료'!A2628="","",ROW()-3)</f>
        <v/>
      </c>
      <c r="B2627" s="39">
        <f>IFERROR('04A_국토부원자료'!B2628,"")</f>
        <v>0</v>
      </c>
      <c r="C2627" s="39" t="str">
        <f>IF(B2627="","",IF('04A_국토부원자료'!C2628&lt;&gt;"",'04A_국토부원자료'!C2628,TRIM('04A_국토부원자료'!D2628&amp;IF('04A_국토부원자료'!E2628&lt;&gt;"","-"&amp;'04A_국토부원자료'!E2628,""))))</f>
        <v/>
      </c>
      <c r="D2627" s="39">
        <f>IFERROR('04A_국토부원자료'!F2628,"")</f>
        <v>0</v>
      </c>
      <c r="E2627" s="40" t="str">
        <f>IFERROR(VALUE(SUBSTITUTE('04A_국토부원자료'!G2628,",","")),"")</f>
        <v/>
      </c>
      <c r="F2627" s="41" t="str">
        <f>IFERROR(IF(AND('04A_국토부원자료'!H2628&lt;&gt;"",'04A_국토부원자료'!I2628&lt;&gt;""),DATE(INT(VALUE(SUBSTITUTE('04A_국토부원자료'!H2628,",",""))/100),MOD(VALUE(SUBSTITUTE('04A_국토부원자료'!H2628,",","")),100),VALUE(SUBSTITUTE('04A_국토부원자료'!I2628,",",""))),""),"")</f>
        <v/>
      </c>
      <c r="G2627" s="42" t="str">
        <f>IFERROR(VALUE(SUBSTITUTE('04A_국토부원자료'!J2628,",","")),"")</f>
        <v/>
      </c>
      <c r="H2627" s="43" t="str">
        <f t="shared" si="80"/>
        <v/>
      </c>
      <c r="I2627" s="43" t="str">
        <f t="shared" si="81"/>
        <v/>
      </c>
      <c r="J2627" s="38" t="str">
        <f>IFERROR(VALUE(SUBSTITUTE('04A_국토부원자료'!K2628,",","")),"")</f>
        <v/>
      </c>
      <c r="K2627" s="38" t="str">
        <f>IFERROR(VALUE(SUBSTITUTE('04A_국토부원자료'!N2628,",","")),"")</f>
        <v/>
      </c>
      <c r="L2627" s="39">
        <f>IFERROR('04A_국토부원자료'!O2628,"")</f>
        <v>0</v>
      </c>
      <c r="M2627" s="39">
        <f>IFERROR('04A_국토부원자료'!Q2628,"")</f>
        <v>0</v>
      </c>
      <c r="N2627" s="38">
        <f>IF(B2627="","",IF('02_대상물건입력'!B5="",1,IF(ISNUMBER(SEARCH('02_대상물건입력'!B5,B2627)),1,0)))</f>
        <v>0</v>
      </c>
      <c r="O2627" s="38">
        <f>IF(B2627="","",IF('02_대상물건입력'!B6="",1,IF(ISNUMBER(SEARCH('02_대상물건입력'!B6,B2627)),1,0)))</f>
        <v>0</v>
      </c>
      <c r="P2627" s="38">
        <f>IF(L2627="","",IF('02_대상물건입력'!B15="",0,IF(ISNUMBER(SEARCH('02_대상물건입력'!B15,L2627)),1,0)))</f>
        <v>0</v>
      </c>
      <c r="Q2627" s="38">
        <f>IF(D2627="","",IF('02_대상물건입력'!B8="",0,IF(ISNUMBER(SEARCH('02_대상물건입력'!B8,D2627)),1,0)))</f>
        <v>0</v>
      </c>
      <c r="R2627" s="44" t="str">
        <f>IFERROR(ABS(E2627-'02_대상물건입력'!B11)/'02_대상물건입력'!B11,"")</f>
        <v/>
      </c>
      <c r="S2627" s="38" t="str">
        <f>IFERROR(ABS(J2627-'02_대상물건입력'!B10),"")</f>
        <v/>
      </c>
      <c r="T2627" s="38" t="str">
        <f>IFERROR(ABS('01_설정'!B4-F2627),"")</f>
        <v/>
      </c>
      <c r="U2627" s="38" t="str">
        <f>IFERROR(ABS(K2627-YEAR('02_대상물건입력'!B14)),"")</f>
        <v/>
      </c>
      <c r="V2627" s="38" t="str">
        <f>IF(B2627="","",IF(AND(E2627&gt;0,F2627&gt;0,H2627&gt;0,OR('04A_국토부원자료'!P2628="",'04A_국토부원자료'!P2628="-"),IF('01_설정'!B10=1,N2627=1,TRUE),R2627&lt;='01_설정'!B5,S2627&lt;='01_설정'!B6,T2627&lt;='01_설정'!B7,U2627&lt;='01_설정'!B8),"Y",""))</f>
        <v/>
      </c>
      <c r="W2627" s="40" t="str">
        <f>IF(V2627&lt;&gt;"Y","",MAX(0,(1-R2627/'01_설정'!B5))*'01_설정'!B14+MAX(0,(1-S2627/'01_설정'!B6))*'01_설정'!B15+MAX(0,(1-T2627/'01_설정'!B7))*'01_설정'!B16+MAX(0,(1-U2627/'01_설정'!B8))*'01_설정'!B17+O2627*'01_설정'!B11+Q2627*'01_설정'!B12+P2627*'01_설정'!B13)</f>
        <v/>
      </c>
      <c r="X2627" s="38" t="str">
        <f>IF(W2627="","",1+COUNTIFS($W$4:$W$3003,"&gt;"&amp;W2627)+COUNTIFS($W$4:W2627,W2627)-1)</f>
        <v/>
      </c>
    </row>
    <row r="2628" spans="1:24" ht="16.5">
      <c r="A2628" s="38" t="str">
        <f>IF('04A_국토부원자료'!A2629="","",ROW()-3)</f>
        <v/>
      </c>
      <c r="B2628" s="39">
        <f>IFERROR('04A_국토부원자료'!B2629,"")</f>
        <v>0</v>
      </c>
      <c r="C2628" s="39" t="str">
        <f>IF(B2628="","",IF('04A_국토부원자료'!C2629&lt;&gt;"",'04A_국토부원자료'!C2629,TRIM('04A_국토부원자료'!D2629&amp;IF('04A_국토부원자료'!E2629&lt;&gt;"","-"&amp;'04A_국토부원자료'!E2629,""))))</f>
        <v/>
      </c>
      <c r="D2628" s="39">
        <f>IFERROR('04A_국토부원자료'!F2629,"")</f>
        <v>0</v>
      </c>
      <c r="E2628" s="40" t="str">
        <f>IFERROR(VALUE(SUBSTITUTE('04A_국토부원자료'!G2629,",","")),"")</f>
        <v/>
      </c>
      <c r="F2628" s="41" t="str">
        <f>IFERROR(IF(AND('04A_국토부원자료'!H2629&lt;&gt;"",'04A_국토부원자료'!I2629&lt;&gt;""),DATE(INT(VALUE(SUBSTITUTE('04A_국토부원자료'!H2629,",",""))/100),MOD(VALUE(SUBSTITUTE('04A_국토부원자료'!H2629,",","")),100),VALUE(SUBSTITUTE('04A_국토부원자료'!I2629,",",""))),""),"")</f>
        <v/>
      </c>
      <c r="G2628" s="42" t="str">
        <f>IFERROR(VALUE(SUBSTITUTE('04A_국토부원자료'!J2629,",","")),"")</f>
        <v/>
      </c>
      <c r="H2628" s="43" t="str">
        <f t="shared" ref="H2628:H2691" si="82">IF(G2628="","",G2628*10000)</f>
        <v/>
      </c>
      <c r="I2628" s="43" t="str">
        <f t="shared" ref="I2628:I2691" si="83">IFERROR(IF(AND(H2628&gt;0,E2628&gt;0),H2628/E2628,""),"")</f>
        <v/>
      </c>
      <c r="J2628" s="38" t="str">
        <f>IFERROR(VALUE(SUBSTITUTE('04A_국토부원자료'!K2629,",","")),"")</f>
        <v/>
      </c>
      <c r="K2628" s="38" t="str">
        <f>IFERROR(VALUE(SUBSTITUTE('04A_국토부원자료'!N2629,",","")),"")</f>
        <v/>
      </c>
      <c r="L2628" s="39">
        <f>IFERROR('04A_국토부원자료'!O2629,"")</f>
        <v>0</v>
      </c>
      <c r="M2628" s="39">
        <f>IFERROR('04A_국토부원자료'!Q2629,"")</f>
        <v>0</v>
      </c>
      <c r="N2628" s="38">
        <f>IF(B2628="","",IF('02_대상물건입력'!B5="",1,IF(ISNUMBER(SEARCH('02_대상물건입력'!B5,B2628)),1,0)))</f>
        <v>0</v>
      </c>
      <c r="O2628" s="38">
        <f>IF(B2628="","",IF('02_대상물건입력'!B6="",1,IF(ISNUMBER(SEARCH('02_대상물건입력'!B6,B2628)),1,0)))</f>
        <v>0</v>
      </c>
      <c r="P2628" s="38">
        <f>IF(L2628="","",IF('02_대상물건입력'!B15="",0,IF(ISNUMBER(SEARCH('02_대상물건입력'!B15,L2628)),1,0)))</f>
        <v>0</v>
      </c>
      <c r="Q2628" s="38">
        <f>IF(D2628="","",IF('02_대상물건입력'!B8="",0,IF(ISNUMBER(SEARCH('02_대상물건입력'!B8,D2628)),1,0)))</f>
        <v>0</v>
      </c>
      <c r="R2628" s="44" t="str">
        <f>IFERROR(ABS(E2628-'02_대상물건입력'!B11)/'02_대상물건입력'!B11,"")</f>
        <v/>
      </c>
      <c r="S2628" s="38" t="str">
        <f>IFERROR(ABS(J2628-'02_대상물건입력'!B10),"")</f>
        <v/>
      </c>
      <c r="T2628" s="38" t="str">
        <f>IFERROR(ABS('01_설정'!B4-F2628),"")</f>
        <v/>
      </c>
      <c r="U2628" s="38" t="str">
        <f>IFERROR(ABS(K2628-YEAR('02_대상물건입력'!B14)),"")</f>
        <v/>
      </c>
      <c r="V2628" s="38" t="str">
        <f>IF(B2628="","",IF(AND(E2628&gt;0,F2628&gt;0,H2628&gt;0,OR('04A_국토부원자료'!P2629="",'04A_국토부원자료'!P2629="-"),IF('01_설정'!B10=1,N2628=1,TRUE),R2628&lt;='01_설정'!B5,S2628&lt;='01_설정'!B6,T2628&lt;='01_설정'!B7,U2628&lt;='01_설정'!B8),"Y",""))</f>
        <v/>
      </c>
      <c r="W2628" s="40" t="str">
        <f>IF(V2628&lt;&gt;"Y","",MAX(0,(1-R2628/'01_설정'!B5))*'01_설정'!B14+MAX(0,(1-S2628/'01_설정'!B6))*'01_설정'!B15+MAX(0,(1-T2628/'01_설정'!B7))*'01_설정'!B16+MAX(0,(1-U2628/'01_설정'!B8))*'01_설정'!B17+O2628*'01_설정'!B11+Q2628*'01_설정'!B12+P2628*'01_설정'!B13)</f>
        <v/>
      </c>
      <c r="X2628" s="38" t="str">
        <f>IF(W2628="","",1+COUNTIFS($W$4:$W$3003,"&gt;"&amp;W2628)+COUNTIFS($W$4:W2628,W2628)-1)</f>
        <v/>
      </c>
    </row>
    <row r="2629" spans="1:24" ht="16.5">
      <c r="A2629" s="38" t="str">
        <f>IF('04A_국토부원자료'!A2630="","",ROW()-3)</f>
        <v/>
      </c>
      <c r="B2629" s="39">
        <f>IFERROR('04A_국토부원자료'!B2630,"")</f>
        <v>0</v>
      </c>
      <c r="C2629" s="39" t="str">
        <f>IF(B2629="","",IF('04A_국토부원자료'!C2630&lt;&gt;"",'04A_국토부원자료'!C2630,TRIM('04A_국토부원자료'!D2630&amp;IF('04A_국토부원자료'!E2630&lt;&gt;"","-"&amp;'04A_국토부원자료'!E2630,""))))</f>
        <v/>
      </c>
      <c r="D2629" s="39">
        <f>IFERROR('04A_국토부원자료'!F2630,"")</f>
        <v>0</v>
      </c>
      <c r="E2629" s="40" t="str">
        <f>IFERROR(VALUE(SUBSTITUTE('04A_국토부원자료'!G2630,",","")),"")</f>
        <v/>
      </c>
      <c r="F2629" s="41" t="str">
        <f>IFERROR(IF(AND('04A_국토부원자료'!H2630&lt;&gt;"",'04A_국토부원자료'!I2630&lt;&gt;""),DATE(INT(VALUE(SUBSTITUTE('04A_국토부원자료'!H2630,",",""))/100),MOD(VALUE(SUBSTITUTE('04A_국토부원자료'!H2630,",","")),100),VALUE(SUBSTITUTE('04A_국토부원자료'!I2630,",",""))),""),"")</f>
        <v/>
      </c>
      <c r="G2629" s="42" t="str">
        <f>IFERROR(VALUE(SUBSTITUTE('04A_국토부원자료'!J2630,",","")),"")</f>
        <v/>
      </c>
      <c r="H2629" s="43" t="str">
        <f t="shared" si="82"/>
        <v/>
      </c>
      <c r="I2629" s="43" t="str">
        <f t="shared" si="83"/>
        <v/>
      </c>
      <c r="J2629" s="38" t="str">
        <f>IFERROR(VALUE(SUBSTITUTE('04A_국토부원자료'!K2630,",","")),"")</f>
        <v/>
      </c>
      <c r="K2629" s="38" t="str">
        <f>IFERROR(VALUE(SUBSTITUTE('04A_국토부원자료'!N2630,",","")),"")</f>
        <v/>
      </c>
      <c r="L2629" s="39">
        <f>IFERROR('04A_국토부원자료'!O2630,"")</f>
        <v>0</v>
      </c>
      <c r="M2629" s="39">
        <f>IFERROR('04A_국토부원자료'!Q2630,"")</f>
        <v>0</v>
      </c>
      <c r="N2629" s="38">
        <f>IF(B2629="","",IF('02_대상물건입력'!B5="",1,IF(ISNUMBER(SEARCH('02_대상물건입력'!B5,B2629)),1,0)))</f>
        <v>0</v>
      </c>
      <c r="O2629" s="38">
        <f>IF(B2629="","",IF('02_대상물건입력'!B6="",1,IF(ISNUMBER(SEARCH('02_대상물건입력'!B6,B2629)),1,0)))</f>
        <v>0</v>
      </c>
      <c r="P2629" s="38">
        <f>IF(L2629="","",IF('02_대상물건입력'!B15="",0,IF(ISNUMBER(SEARCH('02_대상물건입력'!B15,L2629)),1,0)))</f>
        <v>0</v>
      </c>
      <c r="Q2629" s="38">
        <f>IF(D2629="","",IF('02_대상물건입력'!B8="",0,IF(ISNUMBER(SEARCH('02_대상물건입력'!B8,D2629)),1,0)))</f>
        <v>0</v>
      </c>
      <c r="R2629" s="44" t="str">
        <f>IFERROR(ABS(E2629-'02_대상물건입력'!B11)/'02_대상물건입력'!B11,"")</f>
        <v/>
      </c>
      <c r="S2629" s="38" t="str">
        <f>IFERROR(ABS(J2629-'02_대상물건입력'!B10),"")</f>
        <v/>
      </c>
      <c r="T2629" s="38" t="str">
        <f>IFERROR(ABS('01_설정'!B4-F2629),"")</f>
        <v/>
      </c>
      <c r="U2629" s="38" t="str">
        <f>IFERROR(ABS(K2629-YEAR('02_대상물건입력'!B14)),"")</f>
        <v/>
      </c>
      <c r="V2629" s="38" t="str">
        <f>IF(B2629="","",IF(AND(E2629&gt;0,F2629&gt;0,H2629&gt;0,OR('04A_국토부원자료'!P2630="",'04A_국토부원자료'!P2630="-"),IF('01_설정'!B10=1,N2629=1,TRUE),R2629&lt;='01_설정'!B5,S2629&lt;='01_설정'!B6,T2629&lt;='01_설정'!B7,U2629&lt;='01_설정'!B8),"Y",""))</f>
        <v/>
      </c>
      <c r="W2629" s="40" t="str">
        <f>IF(V2629&lt;&gt;"Y","",MAX(0,(1-R2629/'01_설정'!B5))*'01_설정'!B14+MAX(0,(1-S2629/'01_설정'!B6))*'01_설정'!B15+MAX(0,(1-T2629/'01_설정'!B7))*'01_설정'!B16+MAX(0,(1-U2629/'01_설정'!B8))*'01_설정'!B17+O2629*'01_설정'!B11+Q2629*'01_설정'!B12+P2629*'01_설정'!B13)</f>
        <v/>
      </c>
      <c r="X2629" s="38" t="str">
        <f>IF(W2629="","",1+COUNTIFS($W$4:$W$3003,"&gt;"&amp;W2629)+COUNTIFS($W$4:W2629,W2629)-1)</f>
        <v/>
      </c>
    </row>
    <row r="2630" spans="1:24" ht="16.5">
      <c r="A2630" s="38" t="str">
        <f>IF('04A_국토부원자료'!A2631="","",ROW()-3)</f>
        <v/>
      </c>
      <c r="B2630" s="39">
        <f>IFERROR('04A_국토부원자료'!B2631,"")</f>
        <v>0</v>
      </c>
      <c r="C2630" s="39" t="str">
        <f>IF(B2630="","",IF('04A_국토부원자료'!C2631&lt;&gt;"",'04A_국토부원자료'!C2631,TRIM('04A_국토부원자료'!D2631&amp;IF('04A_국토부원자료'!E2631&lt;&gt;"","-"&amp;'04A_국토부원자료'!E2631,""))))</f>
        <v/>
      </c>
      <c r="D2630" s="39">
        <f>IFERROR('04A_국토부원자료'!F2631,"")</f>
        <v>0</v>
      </c>
      <c r="E2630" s="40" t="str">
        <f>IFERROR(VALUE(SUBSTITUTE('04A_국토부원자료'!G2631,",","")),"")</f>
        <v/>
      </c>
      <c r="F2630" s="41" t="str">
        <f>IFERROR(IF(AND('04A_국토부원자료'!H2631&lt;&gt;"",'04A_국토부원자료'!I2631&lt;&gt;""),DATE(INT(VALUE(SUBSTITUTE('04A_국토부원자료'!H2631,",",""))/100),MOD(VALUE(SUBSTITUTE('04A_국토부원자료'!H2631,",","")),100),VALUE(SUBSTITUTE('04A_국토부원자료'!I2631,",",""))),""),"")</f>
        <v/>
      </c>
      <c r="G2630" s="42" t="str">
        <f>IFERROR(VALUE(SUBSTITUTE('04A_국토부원자료'!J2631,",","")),"")</f>
        <v/>
      </c>
      <c r="H2630" s="43" t="str">
        <f t="shared" si="82"/>
        <v/>
      </c>
      <c r="I2630" s="43" t="str">
        <f t="shared" si="83"/>
        <v/>
      </c>
      <c r="J2630" s="38" t="str">
        <f>IFERROR(VALUE(SUBSTITUTE('04A_국토부원자료'!K2631,",","")),"")</f>
        <v/>
      </c>
      <c r="K2630" s="38" t="str">
        <f>IFERROR(VALUE(SUBSTITUTE('04A_국토부원자료'!N2631,",","")),"")</f>
        <v/>
      </c>
      <c r="L2630" s="39">
        <f>IFERROR('04A_국토부원자료'!O2631,"")</f>
        <v>0</v>
      </c>
      <c r="M2630" s="39">
        <f>IFERROR('04A_국토부원자료'!Q2631,"")</f>
        <v>0</v>
      </c>
      <c r="N2630" s="38">
        <f>IF(B2630="","",IF('02_대상물건입력'!B5="",1,IF(ISNUMBER(SEARCH('02_대상물건입력'!B5,B2630)),1,0)))</f>
        <v>0</v>
      </c>
      <c r="O2630" s="38">
        <f>IF(B2630="","",IF('02_대상물건입력'!B6="",1,IF(ISNUMBER(SEARCH('02_대상물건입력'!B6,B2630)),1,0)))</f>
        <v>0</v>
      </c>
      <c r="P2630" s="38">
        <f>IF(L2630="","",IF('02_대상물건입력'!B15="",0,IF(ISNUMBER(SEARCH('02_대상물건입력'!B15,L2630)),1,0)))</f>
        <v>0</v>
      </c>
      <c r="Q2630" s="38">
        <f>IF(D2630="","",IF('02_대상물건입력'!B8="",0,IF(ISNUMBER(SEARCH('02_대상물건입력'!B8,D2630)),1,0)))</f>
        <v>0</v>
      </c>
      <c r="R2630" s="44" t="str">
        <f>IFERROR(ABS(E2630-'02_대상물건입력'!B11)/'02_대상물건입력'!B11,"")</f>
        <v/>
      </c>
      <c r="S2630" s="38" t="str">
        <f>IFERROR(ABS(J2630-'02_대상물건입력'!B10),"")</f>
        <v/>
      </c>
      <c r="T2630" s="38" t="str">
        <f>IFERROR(ABS('01_설정'!B4-F2630),"")</f>
        <v/>
      </c>
      <c r="U2630" s="38" t="str">
        <f>IFERROR(ABS(K2630-YEAR('02_대상물건입력'!B14)),"")</f>
        <v/>
      </c>
      <c r="V2630" s="38" t="str">
        <f>IF(B2630="","",IF(AND(E2630&gt;0,F2630&gt;0,H2630&gt;0,OR('04A_국토부원자료'!P2631="",'04A_국토부원자료'!P2631="-"),IF('01_설정'!B10=1,N2630=1,TRUE),R2630&lt;='01_설정'!B5,S2630&lt;='01_설정'!B6,T2630&lt;='01_설정'!B7,U2630&lt;='01_설정'!B8),"Y",""))</f>
        <v/>
      </c>
      <c r="W2630" s="40" t="str">
        <f>IF(V2630&lt;&gt;"Y","",MAX(0,(1-R2630/'01_설정'!B5))*'01_설정'!B14+MAX(0,(1-S2630/'01_설정'!B6))*'01_설정'!B15+MAX(0,(1-T2630/'01_설정'!B7))*'01_설정'!B16+MAX(0,(1-U2630/'01_설정'!B8))*'01_설정'!B17+O2630*'01_설정'!B11+Q2630*'01_설정'!B12+P2630*'01_설정'!B13)</f>
        <v/>
      </c>
      <c r="X2630" s="38" t="str">
        <f>IF(W2630="","",1+COUNTIFS($W$4:$W$3003,"&gt;"&amp;W2630)+COUNTIFS($W$4:W2630,W2630)-1)</f>
        <v/>
      </c>
    </row>
    <row r="2631" spans="1:24" ht="16.5">
      <c r="A2631" s="38" t="str">
        <f>IF('04A_국토부원자료'!A2632="","",ROW()-3)</f>
        <v/>
      </c>
      <c r="B2631" s="39">
        <f>IFERROR('04A_국토부원자료'!B2632,"")</f>
        <v>0</v>
      </c>
      <c r="C2631" s="39" t="str">
        <f>IF(B2631="","",IF('04A_국토부원자료'!C2632&lt;&gt;"",'04A_국토부원자료'!C2632,TRIM('04A_국토부원자료'!D2632&amp;IF('04A_국토부원자료'!E2632&lt;&gt;"","-"&amp;'04A_국토부원자료'!E2632,""))))</f>
        <v/>
      </c>
      <c r="D2631" s="39">
        <f>IFERROR('04A_국토부원자료'!F2632,"")</f>
        <v>0</v>
      </c>
      <c r="E2631" s="40" t="str">
        <f>IFERROR(VALUE(SUBSTITUTE('04A_국토부원자료'!G2632,",","")),"")</f>
        <v/>
      </c>
      <c r="F2631" s="41" t="str">
        <f>IFERROR(IF(AND('04A_국토부원자료'!H2632&lt;&gt;"",'04A_국토부원자료'!I2632&lt;&gt;""),DATE(INT(VALUE(SUBSTITUTE('04A_국토부원자료'!H2632,",",""))/100),MOD(VALUE(SUBSTITUTE('04A_국토부원자료'!H2632,",","")),100),VALUE(SUBSTITUTE('04A_국토부원자료'!I2632,",",""))),""),"")</f>
        <v/>
      </c>
      <c r="G2631" s="42" t="str">
        <f>IFERROR(VALUE(SUBSTITUTE('04A_국토부원자료'!J2632,",","")),"")</f>
        <v/>
      </c>
      <c r="H2631" s="43" t="str">
        <f t="shared" si="82"/>
        <v/>
      </c>
      <c r="I2631" s="43" t="str">
        <f t="shared" si="83"/>
        <v/>
      </c>
      <c r="J2631" s="38" t="str">
        <f>IFERROR(VALUE(SUBSTITUTE('04A_국토부원자료'!K2632,",","")),"")</f>
        <v/>
      </c>
      <c r="K2631" s="38" t="str">
        <f>IFERROR(VALUE(SUBSTITUTE('04A_국토부원자료'!N2632,",","")),"")</f>
        <v/>
      </c>
      <c r="L2631" s="39">
        <f>IFERROR('04A_국토부원자료'!O2632,"")</f>
        <v>0</v>
      </c>
      <c r="M2631" s="39">
        <f>IFERROR('04A_국토부원자료'!Q2632,"")</f>
        <v>0</v>
      </c>
      <c r="N2631" s="38">
        <f>IF(B2631="","",IF('02_대상물건입력'!B5="",1,IF(ISNUMBER(SEARCH('02_대상물건입력'!B5,B2631)),1,0)))</f>
        <v>0</v>
      </c>
      <c r="O2631" s="38">
        <f>IF(B2631="","",IF('02_대상물건입력'!B6="",1,IF(ISNUMBER(SEARCH('02_대상물건입력'!B6,B2631)),1,0)))</f>
        <v>0</v>
      </c>
      <c r="P2631" s="38">
        <f>IF(L2631="","",IF('02_대상물건입력'!B15="",0,IF(ISNUMBER(SEARCH('02_대상물건입력'!B15,L2631)),1,0)))</f>
        <v>0</v>
      </c>
      <c r="Q2631" s="38">
        <f>IF(D2631="","",IF('02_대상물건입력'!B8="",0,IF(ISNUMBER(SEARCH('02_대상물건입력'!B8,D2631)),1,0)))</f>
        <v>0</v>
      </c>
      <c r="R2631" s="44" t="str">
        <f>IFERROR(ABS(E2631-'02_대상물건입력'!B11)/'02_대상물건입력'!B11,"")</f>
        <v/>
      </c>
      <c r="S2631" s="38" t="str">
        <f>IFERROR(ABS(J2631-'02_대상물건입력'!B10),"")</f>
        <v/>
      </c>
      <c r="T2631" s="38" t="str">
        <f>IFERROR(ABS('01_설정'!B4-F2631),"")</f>
        <v/>
      </c>
      <c r="U2631" s="38" t="str">
        <f>IFERROR(ABS(K2631-YEAR('02_대상물건입력'!B14)),"")</f>
        <v/>
      </c>
      <c r="V2631" s="38" t="str">
        <f>IF(B2631="","",IF(AND(E2631&gt;0,F2631&gt;0,H2631&gt;0,OR('04A_국토부원자료'!P2632="",'04A_국토부원자료'!P2632="-"),IF('01_설정'!B10=1,N2631=1,TRUE),R2631&lt;='01_설정'!B5,S2631&lt;='01_설정'!B6,T2631&lt;='01_설정'!B7,U2631&lt;='01_설정'!B8),"Y",""))</f>
        <v/>
      </c>
      <c r="W2631" s="40" t="str">
        <f>IF(V2631&lt;&gt;"Y","",MAX(0,(1-R2631/'01_설정'!B5))*'01_설정'!B14+MAX(0,(1-S2631/'01_설정'!B6))*'01_설정'!B15+MAX(0,(1-T2631/'01_설정'!B7))*'01_설정'!B16+MAX(0,(1-U2631/'01_설정'!B8))*'01_설정'!B17+O2631*'01_설정'!B11+Q2631*'01_설정'!B12+P2631*'01_설정'!B13)</f>
        <v/>
      </c>
      <c r="X2631" s="38" t="str">
        <f>IF(W2631="","",1+COUNTIFS($W$4:$W$3003,"&gt;"&amp;W2631)+COUNTIFS($W$4:W2631,W2631)-1)</f>
        <v/>
      </c>
    </row>
    <row r="2632" spans="1:24" ht="16.5">
      <c r="A2632" s="38" t="str">
        <f>IF('04A_국토부원자료'!A2633="","",ROW()-3)</f>
        <v/>
      </c>
      <c r="B2632" s="39">
        <f>IFERROR('04A_국토부원자료'!B2633,"")</f>
        <v>0</v>
      </c>
      <c r="C2632" s="39" t="str">
        <f>IF(B2632="","",IF('04A_국토부원자료'!C2633&lt;&gt;"",'04A_국토부원자료'!C2633,TRIM('04A_국토부원자료'!D2633&amp;IF('04A_국토부원자료'!E2633&lt;&gt;"","-"&amp;'04A_국토부원자료'!E2633,""))))</f>
        <v/>
      </c>
      <c r="D2632" s="39">
        <f>IFERROR('04A_국토부원자료'!F2633,"")</f>
        <v>0</v>
      </c>
      <c r="E2632" s="40" t="str">
        <f>IFERROR(VALUE(SUBSTITUTE('04A_국토부원자료'!G2633,",","")),"")</f>
        <v/>
      </c>
      <c r="F2632" s="41" t="str">
        <f>IFERROR(IF(AND('04A_국토부원자료'!H2633&lt;&gt;"",'04A_국토부원자료'!I2633&lt;&gt;""),DATE(INT(VALUE(SUBSTITUTE('04A_국토부원자료'!H2633,",",""))/100),MOD(VALUE(SUBSTITUTE('04A_국토부원자료'!H2633,",","")),100),VALUE(SUBSTITUTE('04A_국토부원자료'!I2633,",",""))),""),"")</f>
        <v/>
      </c>
      <c r="G2632" s="42" t="str">
        <f>IFERROR(VALUE(SUBSTITUTE('04A_국토부원자료'!J2633,",","")),"")</f>
        <v/>
      </c>
      <c r="H2632" s="43" t="str">
        <f t="shared" si="82"/>
        <v/>
      </c>
      <c r="I2632" s="43" t="str">
        <f t="shared" si="83"/>
        <v/>
      </c>
      <c r="J2632" s="38" t="str">
        <f>IFERROR(VALUE(SUBSTITUTE('04A_국토부원자료'!K2633,",","")),"")</f>
        <v/>
      </c>
      <c r="K2632" s="38" t="str">
        <f>IFERROR(VALUE(SUBSTITUTE('04A_국토부원자료'!N2633,",","")),"")</f>
        <v/>
      </c>
      <c r="L2632" s="39">
        <f>IFERROR('04A_국토부원자료'!O2633,"")</f>
        <v>0</v>
      </c>
      <c r="M2632" s="39">
        <f>IFERROR('04A_국토부원자료'!Q2633,"")</f>
        <v>0</v>
      </c>
      <c r="N2632" s="38">
        <f>IF(B2632="","",IF('02_대상물건입력'!B5="",1,IF(ISNUMBER(SEARCH('02_대상물건입력'!B5,B2632)),1,0)))</f>
        <v>0</v>
      </c>
      <c r="O2632" s="38">
        <f>IF(B2632="","",IF('02_대상물건입력'!B6="",1,IF(ISNUMBER(SEARCH('02_대상물건입력'!B6,B2632)),1,0)))</f>
        <v>0</v>
      </c>
      <c r="P2632" s="38">
        <f>IF(L2632="","",IF('02_대상물건입력'!B15="",0,IF(ISNUMBER(SEARCH('02_대상물건입력'!B15,L2632)),1,0)))</f>
        <v>0</v>
      </c>
      <c r="Q2632" s="38">
        <f>IF(D2632="","",IF('02_대상물건입력'!B8="",0,IF(ISNUMBER(SEARCH('02_대상물건입력'!B8,D2632)),1,0)))</f>
        <v>0</v>
      </c>
      <c r="R2632" s="44" t="str">
        <f>IFERROR(ABS(E2632-'02_대상물건입력'!B11)/'02_대상물건입력'!B11,"")</f>
        <v/>
      </c>
      <c r="S2632" s="38" t="str">
        <f>IFERROR(ABS(J2632-'02_대상물건입력'!B10),"")</f>
        <v/>
      </c>
      <c r="T2632" s="38" t="str">
        <f>IFERROR(ABS('01_설정'!B4-F2632),"")</f>
        <v/>
      </c>
      <c r="U2632" s="38" t="str">
        <f>IFERROR(ABS(K2632-YEAR('02_대상물건입력'!B14)),"")</f>
        <v/>
      </c>
      <c r="V2632" s="38" t="str">
        <f>IF(B2632="","",IF(AND(E2632&gt;0,F2632&gt;0,H2632&gt;0,OR('04A_국토부원자료'!P2633="",'04A_국토부원자료'!P2633="-"),IF('01_설정'!B10=1,N2632=1,TRUE),R2632&lt;='01_설정'!B5,S2632&lt;='01_설정'!B6,T2632&lt;='01_설정'!B7,U2632&lt;='01_설정'!B8),"Y",""))</f>
        <v/>
      </c>
      <c r="W2632" s="40" t="str">
        <f>IF(V2632&lt;&gt;"Y","",MAX(0,(1-R2632/'01_설정'!B5))*'01_설정'!B14+MAX(0,(1-S2632/'01_설정'!B6))*'01_설정'!B15+MAX(0,(1-T2632/'01_설정'!B7))*'01_설정'!B16+MAX(0,(1-U2632/'01_설정'!B8))*'01_설정'!B17+O2632*'01_설정'!B11+Q2632*'01_설정'!B12+P2632*'01_설정'!B13)</f>
        <v/>
      </c>
      <c r="X2632" s="38" t="str">
        <f>IF(W2632="","",1+COUNTIFS($W$4:$W$3003,"&gt;"&amp;W2632)+COUNTIFS($W$4:W2632,W2632)-1)</f>
        <v/>
      </c>
    </row>
    <row r="2633" spans="1:24" ht="16.5">
      <c r="A2633" s="38" t="str">
        <f>IF('04A_국토부원자료'!A2634="","",ROW()-3)</f>
        <v/>
      </c>
      <c r="B2633" s="39">
        <f>IFERROR('04A_국토부원자료'!B2634,"")</f>
        <v>0</v>
      </c>
      <c r="C2633" s="39" t="str">
        <f>IF(B2633="","",IF('04A_국토부원자료'!C2634&lt;&gt;"",'04A_국토부원자료'!C2634,TRIM('04A_국토부원자료'!D2634&amp;IF('04A_국토부원자료'!E2634&lt;&gt;"","-"&amp;'04A_국토부원자료'!E2634,""))))</f>
        <v/>
      </c>
      <c r="D2633" s="39">
        <f>IFERROR('04A_국토부원자료'!F2634,"")</f>
        <v>0</v>
      </c>
      <c r="E2633" s="40" t="str">
        <f>IFERROR(VALUE(SUBSTITUTE('04A_국토부원자료'!G2634,",","")),"")</f>
        <v/>
      </c>
      <c r="F2633" s="41" t="str">
        <f>IFERROR(IF(AND('04A_국토부원자료'!H2634&lt;&gt;"",'04A_국토부원자료'!I2634&lt;&gt;""),DATE(INT(VALUE(SUBSTITUTE('04A_국토부원자료'!H2634,",",""))/100),MOD(VALUE(SUBSTITUTE('04A_국토부원자료'!H2634,",","")),100),VALUE(SUBSTITUTE('04A_국토부원자료'!I2634,",",""))),""),"")</f>
        <v/>
      </c>
      <c r="G2633" s="42" t="str">
        <f>IFERROR(VALUE(SUBSTITUTE('04A_국토부원자료'!J2634,",","")),"")</f>
        <v/>
      </c>
      <c r="H2633" s="43" t="str">
        <f t="shared" si="82"/>
        <v/>
      </c>
      <c r="I2633" s="43" t="str">
        <f t="shared" si="83"/>
        <v/>
      </c>
      <c r="J2633" s="38" t="str">
        <f>IFERROR(VALUE(SUBSTITUTE('04A_국토부원자료'!K2634,",","")),"")</f>
        <v/>
      </c>
      <c r="K2633" s="38" t="str">
        <f>IFERROR(VALUE(SUBSTITUTE('04A_국토부원자료'!N2634,",","")),"")</f>
        <v/>
      </c>
      <c r="L2633" s="39">
        <f>IFERROR('04A_국토부원자료'!O2634,"")</f>
        <v>0</v>
      </c>
      <c r="M2633" s="39">
        <f>IFERROR('04A_국토부원자료'!Q2634,"")</f>
        <v>0</v>
      </c>
      <c r="N2633" s="38">
        <f>IF(B2633="","",IF('02_대상물건입력'!B5="",1,IF(ISNUMBER(SEARCH('02_대상물건입력'!B5,B2633)),1,0)))</f>
        <v>0</v>
      </c>
      <c r="O2633" s="38">
        <f>IF(B2633="","",IF('02_대상물건입력'!B6="",1,IF(ISNUMBER(SEARCH('02_대상물건입력'!B6,B2633)),1,0)))</f>
        <v>0</v>
      </c>
      <c r="P2633" s="38">
        <f>IF(L2633="","",IF('02_대상물건입력'!B15="",0,IF(ISNUMBER(SEARCH('02_대상물건입력'!B15,L2633)),1,0)))</f>
        <v>0</v>
      </c>
      <c r="Q2633" s="38">
        <f>IF(D2633="","",IF('02_대상물건입력'!B8="",0,IF(ISNUMBER(SEARCH('02_대상물건입력'!B8,D2633)),1,0)))</f>
        <v>0</v>
      </c>
      <c r="R2633" s="44" t="str">
        <f>IFERROR(ABS(E2633-'02_대상물건입력'!B11)/'02_대상물건입력'!B11,"")</f>
        <v/>
      </c>
      <c r="S2633" s="38" t="str">
        <f>IFERROR(ABS(J2633-'02_대상물건입력'!B10),"")</f>
        <v/>
      </c>
      <c r="T2633" s="38" t="str">
        <f>IFERROR(ABS('01_설정'!B4-F2633),"")</f>
        <v/>
      </c>
      <c r="U2633" s="38" t="str">
        <f>IFERROR(ABS(K2633-YEAR('02_대상물건입력'!B14)),"")</f>
        <v/>
      </c>
      <c r="V2633" s="38" t="str">
        <f>IF(B2633="","",IF(AND(E2633&gt;0,F2633&gt;0,H2633&gt;0,OR('04A_국토부원자료'!P2634="",'04A_국토부원자료'!P2634="-"),IF('01_설정'!B10=1,N2633=1,TRUE),R2633&lt;='01_설정'!B5,S2633&lt;='01_설정'!B6,T2633&lt;='01_설정'!B7,U2633&lt;='01_설정'!B8),"Y",""))</f>
        <v/>
      </c>
      <c r="W2633" s="40" t="str">
        <f>IF(V2633&lt;&gt;"Y","",MAX(0,(1-R2633/'01_설정'!B5))*'01_설정'!B14+MAX(0,(1-S2633/'01_설정'!B6))*'01_설정'!B15+MAX(0,(1-T2633/'01_설정'!B7))*'01_설정'!B16+MAX(0,(1-U2633/'01_설정'!B8))*'01_설정'!B17+O2633*'01_설정'!B11+Q2633*'01_설정'!B12+P2633*'01_설정'!B13)</f>
        <v/>
      </c>
      <c r="X2633" s="38" t="str">
        <f>IF(W2633="","",1+COUNTIFS($W$4:$W$3003,"&gt;"&amp;W2633)+COUNTIFS($W$4:W2633,W2633)-1)</f>
        <v/>
      </c>
    </row>
    <row r="2634" spans="1:24" ht="16.5">
      <c r="A2634" s="38" t="str">
        <f>IF('04A_국토부원자료'!A2635="","",ROW()-3)</f>
        <v/>
      </c>
      <c r="B2634" s="39">
        <f>IFERROR('04A_국토부원자료'!B2635,"")</f>
        <v>0</v>
      </c>
      <c r="C2634" s="39" t="str">
        <f>IF(B2634="","",IF('04A_국토부원자료'!C2635&lt;&gt;"",'04A_국토부원자료'!C2635,TRIM('04A_국토부원자료'!D2635&amp;IF('04A_국토부원자료'!E2635&lt;&gt;"","-"&amp;'04A_국토부원자료'!E2635,""))))</f>
        <v/>
      </c>
      <c r="D2634" s="39">
        <f>IFERROR('04A_국토부원자료'!F2635,"")</f>
        <v>0</v>
      </c>
      <c r="E2634" s="40" t="str">
        <f>IFERROR(VALUE(SUBSTITUTE('04A_국토부원자료'!G2635,",","")),"")</f>
        <v/>
      </c>
      <c r="F2634" s="41" t="str">
        <f>IFERROR(IF(AND('04A_국토부원자료'!H2635&lt;&gt;"",'04A_국토부원자료'!I2635&lt;&gt;""),DATE(INT(VALUE(SUBSTITUTE('04A_국토부원자료'!H2635,",",""))/100),MOD(VALUE(SUBSTITUTE('04A_국토부원자료'!H2635,",","")),100),VALUE(SUBSTITUTE('04A_국토부원자료'!I2635,",",""))),""),"")</f>
        <v/>
      </c>
      <c r="G2634" s="42" t="str">
        <f>IFERROR(VALUE(SUBSTITUTE('04A_국토부원자료'!J2635,",","")),"")</f>
        <v/>
      </c>
      <c r="H2634" s="43" t="str">
        <f t="shared" si="82"/>
        <v/>
      </c>
      <c r="I2634" s="43" t="str">
        <f t="shared" si="83"/>
        <v/>
      </c>
      <c r="J2634" s="38" t="str">
        <f>IFERROR(VALUE(SUBSTITUTE('04A_국토부원자료'!K2635,",","")),"")</f>
        <v/>
      </c>
      <c r="K2634" s="38" t="str">
        <f>IFERROR(VALUE(SUBSTITUTE('04A_국토부원자료'!N2635,",","")),"")</f>
        <v/>
      </c>
      <c r="L2634" s="39">
        <f>IFERROR('04A_국토부원자료'!O2635,"")</f>
        <v>0</v>
      </c>
      <c r="M2634" s="39">
        <f>IFERROR('04A_국토부원자료'!Q2635,"")</f>
        <v>0</v>
      </c>
      <c r="N2634" s="38">
        <f>IF(B2634="","",IF('02_대상물건입력'!B5="",1,IF(ISNUMBER(SEARCH('02_대상물건입력'!B5,B2634)),1,0)))</f>
        <v>0</v>
      </c>
      <c r="O2634" s="38">
        <f>IF(B2634="","",IF('02_대상물건입력'!B6="",1,IF(ISNUMBER(SEARCH('02_대상물건입력'!B6,B2634)),1,0)))</f>
        <v>0</v>
      </c>
      <c r="P2634" s="38">
        <f>IF(L2634="","",IF('02_대상물건입력'!B15="",0,IF(ISNUMBER(SEARCH('02_대상물건입력'!B15,L2634)),1,0)))</f>
        <v>0</v>
      </c>
      <c r="Q2634" s="38">
        <f>IF(D2634="","",IF('02_대상물건입력'!B8="",0,IF(ISNUMBER(SEARCH('02_대상물건입력'!B8,D2634)),1,0)))</f>
        <v>0</v>
      </c>
      <c r="R2634" s="44" t="str">
        <f>IFERROR(ABS(E2634-'02_대상물건입력'!B11)/'02_대상물건입력'!B11,"")</f>
        <v/>
      </c>
      <c r="S2634" s="38" t="str">
        <f>IFERROR(ABS(J2634-'02_대상물건입력'!B10),"")</f>
        <v/>
      </c>
      <c r="T2634" s="38" t="str">
        <f>IFERROR(ABS('01_설정'!B4-F2634),"")</f>
        <v/>
      </c>
      <c r="U2634" s="38" t="str">
        <f>IFERROR(ABS(K2634-YEAR('02_대상물건입력'!B14)),"")</f>
        <v/>
      </c>
      <c r="V2634" s="38" t="str">
        <f>IF(B2634="","",IF(AND(E2634&gt;0,F2634&gt;0,H2634&gt;0,OR('04A_국토부원자료'!P2635="",'04A_국토부원자료'!P2635="-"),IF('01_설정'!B10=1,N2634=1,TRUE),R2634&lt;='01_설정'!B5,S2634&lt;='01_설정'!B6,T2634&lt;='01_설정'!B7,U2634&lt;='01_설정'!B8),"Y",""))</f>
        <v/>
      </c>
      <c r="W2634" s="40" t="str">
        <f>IF(V2634&lt;&gt;"Y","",MAX(0,(1-R2634/'01_설정'!B5))*'01_설정'!B14+MAX(0,(1-S2634/'01_설정'!B6))*'01_설정'!B15+MAX(0,(1-T2634/'01_설정'!B7))*'01_설정'!B16+MAX(0,(1-U2634/'01_설정'!B8))*'01_설정'!B17+O2634*'01_설정'!B11+Q2634*'01_설정'!B12+P2634*'01_설정'!B13)</f>
        <v/>
      </c>
      <c r="X2634" s="38" t="str">
        <f>IF(W2634="","",1+COUNTIFS($W$4:$W$3003,"&gt;"&amp;W2634)+COUNTIFS($W$4:W2634,W2634)-1)</f>
        <v/>
      </c>
    </row>
    <row r="2635" spans="1:24" ht="16.5">
      <c r="A2635" s="38" t="str">
        <f>IF('04A_국토부원자료'!A2636="","",ROW()-3)</f>
        <v/>
      </c>
      <c r="B2635" s="39">
        <f>IFERROR('04A_국토부원자료'!B2636,"")</f>
        <v>0</v>
      </c>
      <c r="C2635" s="39" t="str">
        <f>IF(B2635="","",IF('04A_국토부원자료'!C2636&lt;&gt;"",'04A_국토부원자료'!C2636,TRIM('04A_국토부원자료'!D2636&amp;IF('04A_국토부원자료'!E2636&lt;&gt;"","-"&amp;'04A_국토부원자료'!E2636,""))))</f>
        <v/>
      </c>
      <c r="D2635" s="39">
        <f>IFERROR('04A_국토부원자료'!F2636,"")</f>
        <v>0</v>
      </c>
      <c r="E2635" s="40" t="str">
        <f>IFERROR(VALUE(SUBSTITUTE('04A_국토부원자료'!G2636,",","")),"")</f>
        <v/>
      </c>
      <c r="F2635" s="41" t="str">
        <f>IFERROR(IF(AND('04A_국토부원자료'!H2636&lt;&gt;"",'04A_국토부원자료'!I2636&lt;&gt;""),DATE(INT(VALUE(SUBSTITUTE('04A_국토부원자료'!H2636,",",""))/100),MOD(VALUE(SUBSTITUTE('04A_국토부원자료'!H2636,",","")),100),VALUE(SUBSTITUTE('04A_국토부원자료'!I2636,",",""))),""),"")</f>
        <v/>
      </c>
      <c r="G2635" s="42" t="str">
        <f>IFERROR(VALUE(SUBSTITUTE('04A_국토부원자료'!J2636,",","")),"")</f>
        <v/>
      </c>
      <c r="H2635" s="43" t="str">
        <f t="shared" si="82"/>
        <v/>
      </c>
      <c r="I2635" s="43" t="str">
        <f t="shared" si="83"/>
        <v/>
      </c>
      <c r="J2635" s="38" t="str">
        <f>IFERROR(VALUE(SUBSTITUTE('04A_국토부원자료'!K2636,",","")),"")</f>
        <v/>
      </c>
      <c r="K2635" s="38" t="str">
        <f>IFERROR(VALUE(SUBSTITUTE('04A_국토부원자료'!N2636,",","")),"")</f>
        <v/>
      </c>
      <c r="L2635" s="39">
        <f>IFERROR('04A_국토부원자료'!O2636,"")</f>
        <v>0</v>
      </c>
      <c r="M2635" s="39">
        <f>IFERROR('04A_국토부원자료'!Q2636,"")</f>
        <v>0</v>
      </c>
      <c r="N2635" s="38">
        <f>IF(B2635="","",IF('02_대상물건입력'!B5="",1,IF(ISNUMBER(SEARCH('02_대상물건입력'!B5,B2635)),1,0)))</f>
        <v>0</v>
      </c>
      <c r="O2635" s="38">
        <f>IF(B2635="","",IF('02_대상물건입력'!B6="",1,IF(ISNUMBER(SEARCH('02_대상물건입력'!B6,B2635)),1,0)))</f>
        <v>0</v>
      </c>
      <c r="P2635" s="38">
        <f>IF(L2635="","",IF('02_대상물건입력'!B15="",0,IF(ISNUMBER(SEARCH('02_대상물건입력'!B15,L2635)),1,0)))</f>
        <v>0</v>
      </c>
      <c r="Q2635" s="38">
        <f>IF(D2635="","",IF('02_대상물건입력'!B8="",0,IF(ISNUMBER(SEARCH('02_대상물건입력'!B8,D2635)),1,0)))</f>
        <v>0</v>
      </c>
      <c r="R2635" s="44" t="str">
        <f>IFERROR(ABS(E2635-'02_대상물건입력'!B11)/'02_대상물건입력'!B11,"")</f>
        <v/>
      </c>
      <c r="S2635" s="38" t="str">
        <f>IFERROR(ABS(J2635-'02_대상물건입력'!B10),"")</f>
        <v/>
      </c>
      <c r="T2635" s="38" t="str">
        <f>IFERROR(ABS('01_설정'!B4-F2635),"")</f>
        <v/>
      </c>
      <c r="U2635" s="38" t="str">
        <f>IFERROR(ABS(K2635-YEAR('02_대상물건입력'!B14)),"")</f>
        <v/>
      </c>
      <c r="V2635" s="38" t="str">
        <f>IF(B2635="","",IF(AND(E2635&gt;0,F2635&gt;0,H2635&gt;0,OR('04A_국토부원자료'!P2636="",'04A_국토부원자료'!P2636="-"),IF('01_설정'!B10=1,N2635=1,TRUE),R2635&lt;='01_설정'!B5,S2635&lt;='01_설정'!B6,T2635&lt;='01_설정'!B7,U2635&lt;='01_설정'!B8),"Y",""))</f>
        <v/>
      </c>
      <c r="W2635" s="40" t="str">
        <f>IF(V2635&lt;&gt;"Y","",MAX(0,(1-R2635/'01_설정'!B5))*'01_설정'!B14+MAX(0,(1-S2635/'01_설정'!B6))*'01_설정'!B15+MAX(0,(1-T2635/'01_설정'!B7))*'01_설정'!B16+MAX(0,(1-U2635/'01_설정'!B8))*'01_설정'!B17+O2635*'01_설정'!B11+Q2635*'01_설정'!B12+P2635*'01_설정'!B13)</f>
        <v/>
      </c>
      <c r="X2635" s="38" t="str">
        <f>IF(W2635="","",1+COUNTIFS($W$4:$W$3003,"&gt;"&amp;W2635)+COUNTIFS($W$4:W2635,W2635)-1)</f>
        <v/>
      </c>
    </row>
    <row r="2636" spans="1:24" ht="16.5">
      <c r="A2636" s="38" t="str">
        <f>IF('04A_국토부원자료'!A2637="","",ROW()-3)</f>
        <v/>
      </c>
      <c r="B2636" s="39">
        <f>IFERROR('04A_국토부원자료'!B2637,"")</f>
        <v>0</v>
      </c>
      <c r="C2636" s="39" t="str">
        <f>IF(B2636="","",IF('04A_국토부원자료'!C2637&lt;&gt;"",'04A_국토부원자료'!C2637,TRIM('04A_국토부원자료'!D2637&amp;IF('04A_국토부원자료'!E2637&lt;&gt;"","-"&amp;'04A_국토부원자료'!E2637,""))))</f>
        <v/>
      </c>
      <c r="D2636" s="39">
        <f>IFERROR('04A_국토부원자료'!F2637,"")</f>
        <v>0</v>
      </c>
      <c r="E2636" s="40" t="str">
        <f>IFERROR(VALUE(SUBSTITUTE('04A_국토부원자료'!G2637,",","")),"")</f>
        <v/>
      </c>
      <c r="F2636" s="41" t="str">
        <f>IFERROR(IF(AND('04A_국토부원자료'!H2637&lt;&gt;"",'04A_국토부원자료'!I2637&lt;&gt;""),DATE(INT(VALUE(SUBSTITUTE('04A_국토부원자료'!H2637,",",""))/100),MOD(VALUE(SUBSTITUTE('04A_국토부원자료'!H2637,",","")),100),VALUE(SUBSTITUTE('04A_국토부원자료'!I2637,",",""))),""),"")</f>
        <v/>
      </c>
      <c r="G2636" s="42" t="str">
        <f>IFERROR(VALUE(SUBSTITUTE('04A_국토부원자료'!J2637,",","")),"")</f>
        <v/>
      </c>
      <c r="H2636" s="43" t="str">
        <f t="shared" si="82"/>
        <v/>
      </c>
      <c r="I2636" s="43" t="str">
        <f t="shared" si="83"/>
        <v/>
      </c>
      <c r="J2636" s="38" t="str">
        <f>IFERROR(VALUE(SUBSTITUTE('04A_국토부원자료'!K2637,",","")),"")</f>
        <v/>
      </c>
      <c r="K2636" s="38" t="str">
        <f>IFERROR(VALUE(SUBSTITUTE('04A_국토부원자료'!N2637,",","")),"")</f>
        <v/>
      </c>
      <c r="L2636" s="39">
        <f>IFERROR('04A_국토부원자료'!O2637,"")</f>
        <v>0</v>
      </c>
      <c r="M2636" s="39">
        <f>IFERROR('04A_국토부원자료'!Q2637,"")</f>
        <v>0</v>
      </c>
      <c r="N2636" s="38">
        <f>IF(B2636="","",IF('02_대상물건입력'!B5="",1,IF(ISNUMBER(SEARCH('02_대상물건입력'!B5,B2636)),1,0)))</f>
        <v>0</v>
      </c>
      <c r="O2636" s="38">
        <f>IF(B2636="","",IF('02_대상물건입력'!B6="",1,IF(ISNUMBER(SEARCH('02_대상물건입력'!B6,B2636)),1,0)))</f>
        <v>0</v>
      </c>
      <c r="P2636" s="38">
        <f>IF(L2636="","",IF('02_대상물건입력'!B15="",0,IF(ISNUMBER(SEARCH('02_대상물건입력'!B15,L2636)),1,0)))</f>
        <v>0</v>
      </c>
      <c r="Q2636" s="38">
        <f>IF(D2636="","",IF('02_대상물건입력'!B8="",0,IF(ISNUMBER(SEARCH('02_대상물건입력'!B8,D2636)),1,0)))</f>
        <v>0</v>
      </c>
      <c r="R2636" s="44" t="str">
        <f>IFERROR(ABS(E2636-'02_대상물건입력'!B11)/'02_대상물건입력'!B11,"")</f>
        <v/>
      </c>
      <c r="S2636" s="38" t="str">
        <f>IFERROR(ABS(J2636-'02_대상물건입력'!B10),"")</f>
        <v/>
      </c>
      <c r="T2636" s="38" t="str">
        <f>IFERROR(ABS('01_설정'!B4-F2636),"")</f>
        <v/>
      </c>
      <c r="U2636" s="38" t="str">
        <f>IFERROR(ABS(K2636-YEAR('02_대상물건입력'!B14)),"")</f>
        <v/>
      </c>
      <c r="V2636" s="38" t="str">
        <f>IF(B2636="","",IF(AND(E2636&gt;0,F2636&gt;0,H2636&gt;0,OR('04A_국토부원자료'!P2637="",'04A_국토부원자료'!P2637="-"),IF('01_설정'!B10=1,N2636=1,TRUE),R2636&lt;='01_설정'!B5,S2636&lt;='01_설정'!B6,T2636&lt;='01_설정'!B7,U2636&lt;='01_설정'!B8),"Y",""))</f>
        <v/>
      </c>
      <c r="W2636" s="40" t="str">
        <f>IF(V2636&lt;&gt;"Y","",MAX(0,(1-R2636/'01_설정'!B5))*'01_설정'!B14+MAX(0,(1-S2636/'01_설정'!B6))*'01_설정'!B15+MAX(0,(1-T2636/'01_설정'!B7))*'01_설정'!B16+MAX(0,(1-U2636/'01_설정'!B8))*'01_설정'!B17+O2636*'01_설정'!B11+Q2636*'01_설정'!B12+P2636*'01_설정'!B13)</f>
        <v/>
      </c>
      <c r="X2636" s="38" t="str">
        <f>IF(W2636="","",1+COUNTIFS($W$4:$W$3003,"&gt;"&amp;W2636)+COUNTIFS($W$4:W2636,W2636)-1)</f>
        <v/>
      </c>
    </row>
    <row r="2637" spans="1:24" ht="16.5">
      <c r="A2637" s="38" t="str">
        <f>IF('04A_국토부원자료'!A2638="","",ROW()-3)</f>
        <v/>
      </c>
      <c r="B2637" s="39">
        <f>IFERROR('04A_국토부원자료'!B2638,"")</f>
        <v>0</v>
      </c>
      <c r="C2637" s="39" t="str">
        <f>IF(B2637="","",IF('04A_국토부원자료'!C2638&lt;&gt;"",'04A_국토부원자료'!C2638,TRIM('04A_국토부원자료'!D2638&amp;IF('04A_국토부원자료'!E2638&lt;&gt;"","-"&amp;'04A_국토부원자료'!E2638,""))))</f>
        <v/>
      </c>
      <c r="D2637" s="39">
        <f>IFERROR('04A_국토부원자료'!F2638,"")</f>
        <v>0</v>
      </c>
      <c r="E2637" s="40" t="str">
        <f>IFERROR(VALUE(SUBSTITUTE('04A_국토부원자료'!G2638,",","")),"")</f>
        <v/>
      </c>
      <c r="F2637" s="41" t="str">
        <f>IFERROR(IF(AND('04A_국토부원자료'!H2638&lt;&gt;"",'04A_국토부원자료'!I2638&lt;&gt;""),DATE(INT(VALUE(SUBSTITUTE('04A_국토부원자료'!H2638,",",""))/100),MOD(VALUE(SUBSTITUTE('04A_국토부원자료'!H2638,",","")),100),VALUE(SUBSTITUTE('04A_국토부원자료'!I2638,",",""))),""),"")</f>
        <v/>
      </c>
      <c r="G2637" s="42" t="str">
        <f>IFERROR(VALUE(SUBSTITUTE('04A_국토부원자료'!J2638,",","")),"")</f>
        <v/>
      </c>
      <c r="H2637" s="43" t="str">
        <f t="shared" si="82"/>
        <v/>
      </c>
      <c r="I2637" s="43" t="str">
        <f t="shared" si="83"/>
        <v/>
      </c>
      <c r="J2637" s="38" t="str">
        <f>IFERROR(VALUE(SUBSTITUTE('04A_국토부원자료'!K2638,",","")),"")</f>
        <v/>
      </c>
      <c r="K2637" s="38" t="str">
        <f>IFERROR(VALUE(SUBSTITUTE('04A_국토부원자료'!N2638,",","")),"")</f>
        <v/>
      </c>
      <c r="L2637" s="39">
        <f>IFERROR('04A_국토부원자료'!O2638,"")</f>
        <v>0</v>
      </c>
      <c r="M2637" s="39">
        <f>IFERROR('04A_국토부원자료'!Q2638,"")</f>
        <v>0</v>
      </c>
      <c r="N2637" s="38">
        <f>IF(B2637="","",IF('02_대상물건입력'!B5="",1,IF(ISNUMBER(SEARCH('02_대상물건입력'!B5,B2637)),1,0)))</f>
        <v>0</v>
      </c>
      <c r="O2637" s="38">
        <f>IF(B2637="","",IF('02_대상물건입력'!B6="",1,IF(ISNUMBER(SEARCH('02_대상물건입력'!B6,B2637)),1,0)))</f>
        <v>0</v>
      </c>
      <c r="P2637" s="38">
        <f>IF(L2637="","",IF('02_대상물건입력'!B15="",0,IF(ISNUMBER(SEARCH('02_대상물건입력'!B15,L2637)),1,0)))</f>
        <v>0</v>
      </c>
      <c r="Q2637" s="38">
        <f>IF(D2637="","",IF('02_대상물건입력'!B8="",0,IF(ISNUMBER(SEARCH('02_대상물건입력'!B8,D2637)),1,0)))</f>
        <v>0</v>
      </c>
      <c r="R2637" s="44" t="str">
        <f>IFERROR(ABS(E2637-'02_대상물건입력'!B11)/'02_대상물건입력'!B11,"")</f>
        <v/>
      </c>
      <c r="S2637" s="38" t="str">
        <f>IFERROR(ABS(J2637-'02_대상물건입력'!B10),"")</f>
        <v/>
      </c>
      <c r="T2637" s="38" t="str">
        <f>IFERROR(ABS('01_설정'!B4-F2637),"")</f>
        <v/>
      </c>
      <c r="U2637" s="38" t="str">
        <f>IFERROR(ABS(K2637-YEAR('02_대상물건입력'!B14)),"")</f>
        <v/>
      </c>
      <c r="V2637" s="38" t="str">
        <f>IF(B2637="","",IF(AND(E2637&gt;0,F2637&gt;0,H2637&gt;0,OR('04A_국토부원자료'!P2638="",'04A_국토부원자료'!P2638="-"),IF('01_설정'!B10=1,N2637=1,TRUE),R2637&lt;='01_설정'!B5,S2637&lt;='01_설정'!B6,T2637&lt;='01_설정'!B7,U2637&lt;='01_설정'!B8),"Y",""))</f>
        <v/>
      </c>
      <c r="W2637" s="40" t="str">
        <f>IF(V2637&lt;&gt;"Y","",MAX(0,(1-R2637/'01_설정'!B5))*'01_설정'!B14+MAX(0,(1-S2637/'01_설정'!B6))*'01_설정'!B15+MAX(0,(1-T2637/'01_설정'!B7))*'01_설정'!B16+MAX(0,(1-U2637/'01_설정'!B8))*'01_설정'!B17+O2637*'01_설정'!B11+Q2637*'01_설정'!B12+P2637*'01_설정'!B13)</f>
        <v/>
      </c>
      <c r="X2637" s="38" t="str">
        <f>IF(W2637="","",1+COUNTIFS($W$4:$W$3003,"&gt;"&amp;W2637)+COUNTIFS($W$4:W2637,W2637)-1)</f>
        <v/>
      </c>
    </row>
    <row r="2638" spans="1:24" ht="16.5">
      <c r="A2638" s="38" t="str">
        <f>IF('04A_국토부원자료'!A2639="","",ROW()-3)</f>
        <v/>
      </c>
      <c r="B2638" s="39">
        <f>IFERROR('04A_국토부원자료'!B2639,"")</f>
        <v>0</v>
      </c>
      <c r="C2638" s="39" t="str">
        <f>IF(B2638="","",IF('04A_국토부원자료'!C2639&lt;&gt;"",'04A_국토부원자료'!C2639,TRIM('04A_국토부원자료'!D2639&amp;IF('04A_국토부원자료'!E2639&lt;&gt;"","-"&amp;'04A_국토부원자료'!E2639,""))))</f>
        <v/>
      </c>
      <c r="D2638" s="39">
        <f>IFERROR('04A_국토부원자료'!F2639,"")</f>
        <v>0</v>
      </c>
      <c r="E2638" s="40" t="str">
        <f>IFERROR(VALUE(SUBSTITUTE('04A_국토부원자료'!G2639,",","")),"")</f>
        <v/>
      </c>
      <c r="F2638" s="41" t="str">
        <f>IFERROR(IF(AND('04A_국토부원자료'!H2639&lt;&gt;"",'04A_국토부원자료'!I2639&lt;&gt;""),DATE(INT(VALUE(SUBSTITUTE('04A_국토부원자료'!H2639,",",""))/100),MOD(VALUE(SUBSTITUTE('04A_국토부원자료'!H2639,",","")),100),VALUE(SUBSTITUTE('04A_국토부원자료'!I2639,",",""))),""),"")</f>
        <v/>
      </c>
      <c r="G2638" s="42" t="str">
        <f>IFERROR(VALUE(SUBSTITUTE('04A_국토부원자료'!J2639,",","")),"")</f>
        <v/>
      </c>
      <c r="H2638" s="43" t="str">
        <f t="shared" si="82"/>
        <v/>
      </c>
      <c r="I2638" s="43" t="str">
        <f t="shared" si="83"/>
        <v/>
      </c>
      <c r="J2638" s="38" t="str">
        <f>IFERROR(VALUE(SUBSTITUTE('04A_국토부원자료'!K2639,",","")),"")</f>
        <v/>
      </c>
      <c r="K2638" s="38" t="str">
        <f>IFERROR(VALUE(SUBSTITUTE('04A_국토부원자료'!N2639,",","")),"")</f>
        <v/>
      </c>
      <c r="L2638" s="39">
        <f>IFERROR('04A_국토부원자료'!O2639,"")</f>
        <v>0</v>
      </c>
      <c r="M2638" s="39">
        <f>IFERROR('04A_국토부원자료'!Q2639,"")</f>
        <v>0</v>
      </c>
      <c r="N2638" s="38">
        <f>IF(B2638="","",IF('02_대상물건입력'!B5="",1,IF(ISNUMBER(SEARCH('02_대상물건입력'!B5,B2638)),1,0)))</f>
        <v>0</v>
      </c>
      <c r="O2638" s="38">
        <f>IF(B2638="","",IF('02_대상물건입력'!B6="",1,IF(ISNUMBER(SEARCH('02_대상물건입력'!B6,B2638)),1,0)))</f>
        <v>0</v>
      </c>
      <c r="P2638" s="38">
        <f>IF(L2638="","",IF('02_대상물건입력'!B15="",0,IF(ISNUMBER(SEARCH('02_대상물건입력'!B15,L2638)),1,0)))</f>
        <v>0</v>
      </c>
      <c r="Q2638" s="38">
        <f>IF(D2638="","",IF('02_대상물건입력'!B8="",0,IF(ISNUMBER(SEARCH('02_대상물건입력'!B8,D2638)),1,0)))</f>
        <v>0</v>
      </c>
      <c r="R2638" s="44" t="str">
        <f>IFERROR(ABS(E2638-'02_대상물건입력'!B11)/'02_대상물건입력'!B11,"")</f>
        <v/>
      </c>
      <c r="S2638" s="38" t="str">
        <f>IFERROR(ABS(J2638-'02_대상물건입력'!B10),"")</f>
        <v/>
      </c>
      <c r="T2638" s="38" t="str">
        <f>IFERROR(ABS('01_설정'!B4-F2638),"")</f>
        <v/>
      </c>
      <c r="U2638" s="38" t="str">
        <f>IFERROR(ABS(K2638-YEAR('02_대상물건입력'!B14)),"")</f>
        <v/>
      </c>
      <c r="V2638" s="38" t="str">
        <f>IF(B2638="","",IF(AND(E2638&gt;0,F2638&gt;0,H2638&gt;0,OR('04A_국토부원자료'!P2639="",'04A_국토부원자료'!P2639="-"),IF('01_설정'!B10=1,N2638=1,TRUE),R2638&lt;='01_설정'!B5,S2638&lt;='01_설정'!B6,T2638&lt;='01_설정'!B7,U2638&lt;='01_설정'!B8),"Y",""))</f>
        <v/>
      </c>
      <c r="W2638" s="40" t="str">
        <f>IF(V2638&lt;&gt;"Y","",MAX(0,(1-R2638/'01_설정'!B5))*'01_설정'!B14+MAX(0,(1-S2638/'01_설정'!B6))*'01_설정'!B15+MAX(0,(1-T2638/'01_설정'!B7))*'01_설정'!B16+MAX(0,(1-U2638/'01_설정'!B8))*'01_설정'!B17+O2638*'01_설정'!B11+Q2638*'01_설정'!B12+P2638*'01_설정'!B13)</f>
        <v/>
      </c>
      <c r="X2638" s="38" t="str">
        <f>IF(W2638="","",1+COUNTIFS($W$4:$W$3003,"&gt;"&amp;W2638)+COUNTIFS($W$4:W2638,W2638)-1)</f>
        <v/>
      </c>
    </row>
    <row r="2639" spans="1:24" ht="16.5">
      <c r="A2639" s="38" t="str">
        <f>IF('04A_국토부원자료'!A2640="","",ROW()-3)</f>
        <v/>
      </c>
      <c r="B2639" s="39">
        <f>IFERROR('04A_국토부원자료'!B2640,"")</f>
        <v>0</v>
      </c>
      <c r="C2639" s="39" t="str">
        <f>IF(B2639="","",IF('04A_국토부원자료'!C2640&lt;&gt;"",'04A_국토부원자료'!C2640,TRIM('04A_국토부원자료'!D2640&amp;IF('04A_국토부원자료'!E2640&lt;&gt;"","-"&amp;'04A_국토부원자료'!E2640,""))))</f>
        <v/>
      </c>
      <c r="D2639" s="39">
        <f>IFERROR('04A_국토부원자료'!F2640,"")</f>
        <v>0</v>
      </c>
      <c r="E2639" s="40" t="str">
        <f>IFERROR(VALUE(SUBSTITUTE('04A_국토부원자료'!G2640,",","")),"")</f>
        <v/>
      </c>
      <c r="F2639" s="41" t="str">
        <f>IFERROR(IF(AND('04A_국토부원자료'!H2640&lt;&gt;"",'04A_국토부원자료'!I2640&lt;&gt;""),DATE(INT(VALUE(SUBSTITUTE('04A_국토부원자료'!H2640,",",""))/100),MOD(VALUE(SUBSTITUTE('04A_국토부원자료'!H2640,",","")),100),VALUE(SUBSTITUTE('04A_국토부원자료'!I2640,",",""))),""),"")</f>
        <v/>
      </c>
      <c r="G2639" s="42" t="str">
        <f>IFERROR(VALUE(SUBSTITUTE('04A_국토부원자료'!J2640,",","")),"")</f>
        <v/>
      </c>
      <c r="H2639" s="43" t="str">
        <f t="shared" si="82"/>
        <v/>
      </c>
      <c r="I2639" s="43" t="str">
        <f t="shared" si="83"/>
        <v/>
      </c>
      <c r="J2639" s="38" t="str">
        <f>IFERROR(VALUE(SUBSTITUTE('04A_국토부원자료'!K2640,",","")),"")</f>
        <v/>
      </c>
      <c r="K2639" s="38" t="str">
        <f>IFERROR(VALUE(SUBSTITUTE('04A_국토부원자료'!N2640,",","")),"")</f>
        <v/>
      </c>
      <c r="L2639" s="39">
        <f>IFERROR('04A_국토부원자료'!O2640,"")</f>
        <v>0</v>
      </c>
      <c r="M2639" s="39">
        <f>IFERROR('04A_국토부원자료'!Q2640,"")</f>
        <v>0</v>
      </c>
      <c r="N2639" s="38">
        <f>IF(B2639="","",IF('02_대상물건입력'!B5="",1,IF(ISNUMBER(SEARCH('02_대상물건입력'!B5,B2639)),1,0)))</f>
        <v>0</v>
      </c>
      <c r="O2639" s="38">
        <f>IF(B2639="","",IF('02_대상물건입력'!B6="",1,IF(ISNUMBER(SEARCH('02_대상물건입력'!B6,B2639)),1,0)))</f>
        <v>0</v>
      </c>
      <c r="P2639" s="38">
        <f>IF(L2639="","",IF('02_대상물건입력'!B15="",0,IF(ISNUMBER(SEARCH('02_대상물건입력'!B15,L2639)),1,0)))</f>
        <v>0</v>
      </c>
      <c r="Q2639" s="38">
        <f>IF(D2639="","",IF('02_대상물건입력'!B8="",0,IF(ISNUMBER(SEARCH('02_대상물건입력'!B8,D2639)),1,0)))</f>
        <v>0</v>
      </c>
      <c r="R2639" s="44" t="str">
        <f>IFERROR(ABS(E2639-'02_대상물건입력'!B11)/'02_대상물건입력'!B11,"")</f>
        <v/>
      </c>
      <c r="S2639" s="38" t="str">
        <f>IFERROR(ABS(J2639-'02_대상물건입력'!B10),"")</f>
        <v/>
      </c>
      <c r="T2639" s="38" t="str">
        <f>IFERROR(ABS('01_설정'!B4-F2639),"")</f>
        <v/>
      </c>
      <c r="U2639" s="38" t="str">
        <f>IFERROR(ABS(K2639-YEAR('02_대상물건입력'!B14)),"")</f>
        <v/>
      </c>
      <c r="V2639" s="38" t="str">
        <f>IF(B2639="","",IF(AND(E2639&gt;0,F2639&gt;0,H2639&gt;0,OR('04A_국토부원자료'!P2640="",'04A_국토부원자료'!P2640="-"),IF('01_설정'!B10=1,N2639=1,TRUE),R2639&lt;='01_설정'!B5,S2639&lt;='01_설정'!B6,T2639&lt;='01_설정'!B7,U2639&lt;='01_설정'!B8),"Y",""))</f>
        <v/>
      </c>
      <c r="W2639" s="40" t="str">
        <f>IF(V2639&lt;&gt;"Y","",MAX(0,(1-R2639/'01_설정'!B5))*'01_설정'!B14+MAX(0,(1-S2639/'01_설정'!B6))*'01_설정'!B15+MAX(0,(1-T2639/'01_설정'!B7))*'01_설정'!B16+MAX(0,(1-U2639/'01_설정'!B8))*'01_설정'!B17+O2639*'01_설정'!B11+Q2639*'01_설정'!B12+P2639*'01_설정'!B13)</f>
        <v/>
      </c>
      <c r="X2639" s="38" t="str">
        <f>IF(W2639="","",1+COUNTIFS($W$4:$W$3003,"&gt;"&amp;W2639)+COUNTIFS($W$4:W2639,W2639)-1)</f>
        <v/>
      </c>
    </row>
    <row r="2640" spans="1:24" ht="16.5">
      <c r="A2640" s="38" t="str">
        <f>IF('04A_국토부원자료'!A2641="","",ROW()-3)</f>
        <v/>
      </c>
      <c r="B2640" s="39">
        <f>IFERROR('04A_국토부원자료'!B2641,"")</f>
        <v>0</v>
      </c>
      <c r="C2640" s="39" t="str">
        <f>IF(B2640="","",IF('04A_국토부원자료'!C2641&lt;&gt;"",'04A_국토부원자료'!C2641,TRIM('04A_국토부원자료'!D2641&amp;IF('04A_국토부원자료'!E2641&lt;&gt;"","-"&amp;'04A_국토부원자료'!E2641,""))))</f>
        <v/>
      </c>
      <c r="D2640" s="39">
        <f>IFERROR('04A_국토부원자료'!F2641,"")</f>
        <v>0</v>
      </c>
      <c r="E2640" s="40" t="str">
        <f>IFERROR(VALUE(SUBSTITUTE('04A_국토부원자료'!G2641,",","")),"")</f>
        <v/>
      </c>
      <c r="F2640" s="41" t="str">
        <f>IFERROR(IF(AND('04A_국토부원자료'!H2641&lt;&gt;"",'04A_국토부원자료'!I2641&lt;&gt;""),DATE(INT(VALUE(SUBSTITUTE('04A_국토부원자료'!H2641,",",""))/100),MOD(VALUE(SUBSTITUTE('04A_국토부원자료'!H2641,",","")),100),VALUE(SUBSTITUTE('04A_국토부원자료'!I2641,",",""))),""),"")</f>
        <v/>
      </c>
      <c r="G2640" s="42" t="str">
        <f>IFERROR(VALUE(SUBSTITUTE('04A_국토부원자료'!J2641,",","")),"")</f>
        <v/>
      </c>
      <c r="H2640" s="43" t="str">
        <f t="shared" si="82"/>
        <v/>
      </c>
      <c r="I2640" s="43" t="str">
        <f t="shared" si="83"/>
        <v/>
      </c>
      <c r="J2640" s="38" t="str">
        <f>IFERROR(VALUE(SUBSTITUTE('04A_국토부원자료'!K2641,",","")),"")</f>
        <v/>
      </c>
      <c r="K2640" s="38" t="str">
        <f>IFERROR(VALUE(SUBSTITUTE('04A_국토부원자료'!N2641,",","")),"")</f>
        <v/>
      </c>
      <c r="L2640" s="39">
        <f>IFERROR('04A_국토부원자료'!O2641,"")</f>
        <v>0</v>
      </c>
      <c r="M2640" s="39">
        <f>IFERROR('04A_국토부원자료'!Q2641,"")</f>
        <v>0</v>
      </c>
      <c r="N2640" s="38">
        <f>IF(B2640="","",IF('02_대상물건입력'!B5="",1,IF(ISNUMBER(SEARCH('02_대상물건입력'!B5,B2640)),1,0)))</f>
        <v>0</v>
      </c>
      <c r="O2640" s="38">
        <f>IF(B2640="","",IF('02_대상물건입력'!B6="",1,IF(ISNUMBER(SEARCH('02_대상물건입력'!B6,B2640)),1,0)))</f>
        <v>0</v>
      </c>
      <c r="P2640" s="38">
        <f>IF(L2640="","",IF('02_대상물건입력'!B15="",0,IF(ISNUMBER(SEARCH('02_대상물건입력'!B15,L2640)),1,0)))</f>
        <v>0</v>
      </c>
      <c r="Q2640" s="38">
        <f>IF(D2640="","",IF('02_대상물건입력'!B8="",0,IF(ISNUMBER(SEARCH('02_대상물건입력'!B8,D2640)),1,0)))</f>
        <v>0</v>
      </c>
      <c r="R2640" s="44" t="str">
        <f>IFERROR(ABS(E2640-'02_대상물건입력'!B11)/'02_대상물건입력'!B11,"")</f>
        <v/>
      </c>
      <c r="S2640" s="38" t="str">
        <f>IFERROR(ABS(J2640-'02_대상물건입력'!B10),"")</f>
        <v/>
      </c>
      <c r="T2640" s="38" t="str">
        <f>IFERROR(ABS('01_설정'!B4-F2640),"")</f>
        <v/>
      </c>
      <c r="U2640" s="38" t="str">
        <f>IFERROR(ABS(K2640-YEAR('02_대상물건입력'!B14)),"")</f>
        <v/>
      </c>
      <c r="V2640" s="38" t="str">
        <f>IF(B2640="","",IF(AND(E2640&gt;0,F2640&gt;0,H2640&gt;0,OR('04A_국토부원자료'!P2641="",'04A_국토부원자료'!P2641="-"),IF('01_설정'!B10=1,N2640=1,TRUE),R2640&lt;='01_설정'!B5,S2640&lt;='01_설정'!B6,T2640&lt;='01_설정'!B7,U2640&lt;='01_설정'!B8),"Y",""))</f>
        <v/>
      </c>
      <c r="W2640" s="40" t="str">
        <f>IF(V2640&lt;&gt;"Y","",MAX(0,(1-R2640/'01_설정'!B5))*'01_설정'!B14+MAX(0,(1-S2640/'01_설정'!B6))*'01_설정'!B15+MAX(0,(1-T2640/'01_설정'!B7))*'01_설정'!B16+MAX(0,(1-U2640/'01_설정'!B8))*'01_설정'!B17+O2640*'01_설정'!B11+Q2640*'01_설정'!B12+P2640*'01_설정'!B13)</f>
        <v/>
      </c>
      <c r="X2640" s="38" t="str">
        <f>IF(W2640="","",1+COUNTIFS($W$4:$W$3003,"&gt;"&amp;W2640)+COUNTIFS($W$4:W2640,W2640)-1)</f>
        <v/>
      </c>
    </row>
    <row r="2641" spans="1:24" ht="16.5">
      <c r="A2641" s="38" t="str">
        <f>IF('04A_국토부원자료'!A2642="","",ROW()-3)</f>
        <v/>
      </c>
      <c r="B2641" s="39">
        <f>IFERROR('04A_국토부원자료'!B2642,"")</f>
        <v>0</v>
      </c>
      <c r="C2641" s="39" t="str">
        <f>IF(B2641="","",IF('04A_국토부원자료'!C2642&lt;&gt;"",'04A_국토부원자료'!C2642,TRIM('04A_국토부원자료'!D2642&amp;IF('04A_국토부원자료'!E2642&lt;&gt;"","-"&amp;'04A_국토부원자료'!E2642,""))))</f>
        <v/>
      </c>
      <c r="D2641" s="39">
        <f>IFERROR('04A_국토부원자료'!F2642,"")</f>
        <v>0</v>
      </c>
      <c r="E2641" s="40" t="str">
        <f>IFERROR(VALUE(SUBSTITUTE('04A_국토부원자료'!G2642,",","")),"")</f>
        <v/>
      </c>
      <c r="F2641" s="41" t="str">
        <f>IFERROR(IF(AND('04A_국토부원자료'!H2642&lt;&gt;"",'04A_국토부원자료'!I2642&lt;&gt;""),DATE(INT(VALUE(SUBSTITUTE('04A_국토부원자료'!H2642,",",""))/100),MOD(VALUE(SUBSTITUTE('04A_국토부원자료'!H2642,",","")),100),VALUE(SUBSTITUTE('04A_국토부원자료'!I2642,",",""))),""),"")</f>
        <v/>
      </c>
      <c r="G2641" s="42" t="str">
        <f>IFERROR(VALUE(SUBSTITUTE('04A_국토부원자료'!J2642,",","")),"")</f>
        <v/>
      </c>
      <c r="H2641" s="43" t="str">
        <f t="shared" si="82"/>
        <v/>
      </c>
      <c r="I2641" s="43" t="str">
        <f t="shared" si="83"/>
        <v/>
      </c>
      <c r="J2641" s="38" t="str">
        <f>IFERROR(VALUE(SUBSTITUTE('04A_국토부원자료'!K2642,",","")),"")</f>
        <v/>
      </c>
      <c r="K2641" s="38" t="str">
        <f>IFERROR(VALUE(SUBSTITUTE('04A_국토부원자료'!N2642,",","")),"")</f>
        <v/>
      </c>
      <c r="L2641" s="39">
        <f>IFERROR('04A_국토부원자료'!O2642,"")</f>
        <v>0</v>
      </c>
      <c r="M2641" s="39">
        <f>IFERROR('04A_국토부원자료'!Q2642,"")</f>
        <v>0</v>
      </c>
      <c r="N2641" s="38">
        <f>IF(B2641="","",IF('02_대상물건입력'!B5="",1,IF(ISNUMBER(SEARCH('02_대상물건입력'!B5,B2641)),1,0)))</f>
        <v>0</v>
      </c>
      <c r="O2641" s="38">
        <f>IF(B2641="","",IF('02_대상물건입력'!B6="",1,IF(ISNUMBER(SEARCH('02_대상물건입력'!B6,B2641)),1,0)))</f>
        <v>0</v>
      </c>
      <c r="P2641" s="38">
        <f>IF(L2641="","",IF('02_대상물건입력'!B15="",0,IF(ISNUMBER(SEARCH('02_대상물건입력'!B15,L2641)),1,0)))</f>
        <v>0</v>
      </c>
      <c r="Q2641" s="38">
        <f>IF(D2641="","",IF('02_대상물건입력'!B8="",0,IF(ISNUMBER(SEARCH('02_대상물건입력'!B8,D2641)),1,0)))</f>
        <v>0</v>
      </c>
      <c r="R2641" s="44" t="str">
        <f>IFERROR(ABS(E2641-'02_대상물건입력'!B11)/'02_대상물건입력'!B11,"")</f>
        <v/>
      </c>
      <c r="S2641" s="38" t="str">
        <f>IFERROR(ABS(J2641-'02_대상물건입력'!B10),"")</f>
        <v/>
      </c>
      <c r="T2641" s="38" t="str">
        <f>IFERROR(ABS('01_설정'!B4-F2641),"")</f>
        <v/>
      </c>
      <c r="U2641" s="38" t="str">
        <f>IFERROR(ABS(K2641-YEAR('02_대상물건입력'!B14)),"")</f>
        <v/>
      </c>
      <c r="V2641" s="38" t="str">
        <f>IF(B2641="","",IF(AND(E2641&gt;0,F2641&gt;0,H2641&gt;0,OR('04A_국토부원자료'!P2642="",'04A_국토부원자료'!P2642="-"),IF('01_설정'!B10=1,N2641=1,TRUE),R2641&lt;='01_설정'!B5,S2641&lt;='01_설정'!B6,T2641&lt;='01_설정'!B7,U2641&lt;='01_설정'!B8),"Y",""))</f>
        <v/>
      </c>
      <c r="W2641" s="40" t="str">
        <f>IF(V2641&lt;&gt;"Y","",MAX(0,(1-R2641/'01_설정'!B5))*'01_설정'!B14+MAX(0,(1-S2641/'01_설정'!B6))*'01_설정'!B15+MAX(0,(1-T2641/'01_설정'!B7))*'01_설정'!B16+MAX(0,(1-U2641/'01_설정'!B8))*'01_설정'!B17+O2641*'01_설정'!B11+Q2641*'01_설정'!B12+P2641*'01_설정'!B13)</f>
        <v/>
      </c>
      <c r="X2641" s="38" t="str">
        <f>IF(W2641="","",1+COUNTIFS($W$4:$W$3003,"&gt;"&amp;W2641)+COUNTIFS($W$4:W2641,W2641)-1)</f>
        <v/>
      </c>
    </row>
    <row r="2642" spans="1:24" ht="16.5">
      <c r="A2642" s="38" t="str">
        <f>IF('04A_국토부원자료'!A2643="","",ROW()-3)</f>
        <v/>
      </c>
      <c r="B2642" s="39">
        <f>IFERROR('04A_국토부원자료'!B2643,"")</f>
        <v>0</v>
      </c>
      <c r="C2642" s="39" t="str">
        <f>IF(B2642="","",IF('04A_국토부원자료'!C2643&lt;&gt;"",'04A_국토부원자료'!C2643,TRIM('04A_국토부원자료'!D2643&amp;IF('04A_국토부원자료'!E2643&lt;&gt;"","-"&amp;'04A_국토부원자료'!E2643,""))))</f>
        <v/>
      </c>
      <c r="D2642" s="39">
        <f>IFERROR('04A_국토부원자료'!F2643,"")</f>
        <v>0</v>
      </c>
      <c r="E2642" s="40" t="str">
        <f>IFERROR(VALUE(SUBSTITUTE('04A_국토부원자료'!G2643,",","")),"")</f>
        <v/>
      </c>
      <c r="F2642" s="41" t="str">
        <f>IFERROR(IF(AND('04A_국토부원자료'!H2643&lt;&gt;"",'04A_국토부원자료'!I2643&lt;&gt;""),DATE(INT(VALUE(SUBSTITUTE('04A_국토부원자료'!H2643,",",""))/100),MOD(VALUE(SUBSTITUTE('04A_국토부원자료'!H2643,",","")),100),VALUE(SUBSTITUTE('04A_국토부원자료'!I2643,",",""))),""),"")</f>
        <v/>
      </c>
      <c r="G2642" s="42" t="str">
        <f>IFERROR(VALUE(SUBSTITUTE('04A_국토부원자료'!J2643,",","")),"")</f>
        <v/>
      </c>
      <c r="H2642" s="43" t="str">
        <f t="shared" si="82"/>
        <v/>
      </c>
      <c r="I2642" s="43" t="str">
        <f t="shared" si="83"/>
        <v/>
      </c>
      <c r="J2642" s="38" t="str">
        <f>IFERROR(VALUE(SUBSTITUTE('04A_국토부원자료'!K2643,",","")),"")</f>
        <v/>
      </c>
      <c r="K2642" s="38" t="str">
        <f>IFERROR(VALUE(SUBSTITUTE('04A_국토부원자료'!N2643,",","")),"")</f>
        <v/>
      </c>
      <c r="L2642" s="39">
        <f>IFERROR('04A_국토부원자료'!O2643,"")</f>
        <v>0</v>
      </c>
      <c r="M2642" s="39">
        <f>IFERROR('04A_국토부원자료'!Q2643,"")</f>
        <v>0</v>
      </c>
      <c r="N2642" s="38">
        <f>IF(B2642="","",IF('02_대상물건입력'!B5="",1,IF(ISNUMBER(SEARCH('02_대상물건입력'!B5,B2642)),1,0)))</f>
        <v>0</v>
      </c>
      <c r="O2642" s="38">
        <f>IF(B2642="","",IF('02_대상물건입력'!B6="",1,IF(ISNUMBER(SEARCH('02_대상물건입력'!B6,B2642)),1,0)))</f>
        <v>0</v>
      </c>
      <c r="P2642" s="38">
        <f>IF(L2642="","",IF('02_대상물건입력'!B15="",0,IF(ISNUMBER(SEARCH('02_대상물건입력'!B15,L2642)),1,0)))</f>
        <v>0</v>
      </c>
      <c r="Q2642" s="38">
        <f>IF(D2642="","",IF('02_대상물건입력'!B8="",0,IF(ISNUMBER(SEARCH('02_대상물건입력'!B8,D2642)),1,0)))</f>
        <v>0</v>
      </c>
      <c r="R2642" s="44" t="str">
        <f>IFERROR(ABS(E2642-'02_대상물건입력'!B11)/'02_대상물건입력'!B11,"")</f>
        <v/>
      </c>
      <c r="S2642" s="38" t="str">
        <f>IFERROR(ABS(J2642-'02_대상물건입력'!B10),"")</f>
        <v/>
      </c>
      <c r="T2642" s="38" t="str">
        <f>IFERROR(ABS('01_설정'!B4-F2642),"")</f>
        <v/>
      </c>
      <c r="U2642" s="38" t="str">
        <f>IFERROR(ABS(K2642-YEAR('02_대상물건입력'!B14)),"")</f>
        <v/>
      </c>
      <c r="V2642" s="38" t="str">
        <f>IF(B2642="","",IF(AND(E2642&gt;0,F2642&gt;0,H2642&gt;0,OR('04A_국토부원자료'!P2643="",'04A_국토부원자료'!P2643="-"),IF('01_설정'!B10=1,N2642=1,TRUE),R2642&lt;='01_설정'!B5,S2642&lt;='01_설정'!B6,T2642&lt;='01_설정'!B7,U2642&lt;='01_설정'!B8),"Y",""))</f>
        <v/>
      </c>
      <c r="W2642" s="40" t="str">
        <f>IF(V2642&lt;&gt;"Y","",MAX(0,(1-R2642/'01_설정'!B5))*'01_설정'!B14+MAX(0,(1-S2642/'01_설정'!B6))*'01_설정'!B15+MAX(0,(1-T2642/'01_설정'!B7))*'01_설정'!B16+MAX(0,(1-U2642/'01_설정'!B8))*'01_설정'!B17+O2642*'01_설정'!B11+Q2642*'01_설정'!B12+P2642*'01_설정'!B13)</f>
        <v/>
      </c>
      <c r="X2642" s="38" t="str">
        <f>IF(W2642="","",1+COUNTIFS($W$4:$W$3003,"&gt;"&amp;W2642)+COUNTIFS($W$4:W2642,W2642)-1)</f>
        <v/>
      </c>
    </row>
    <row r="2643" spans="1:24" ht="16.5">
      <c r="A2643" s="38" t="str">
        <f>IF('04A_국토부원자료'!A2644="","",ROW()-3)</f>
        <v/>
      </c>
      <c r="B2643" s="39">
        <f>IFERROR('04A_국토부원자료'!B2644,"")</f>
        <v>0</v>
      </c>
      <c r="C2643" s="39" t="str">
        <f>IF(B2643="","",IF('04A_국토부원자료'!C2644&lt;&gt;"",'04A_국토부원자료'!C2644,TRIM('04A_국토부원자료'!D2644&amp;IF('04A_국토부원자료'!E2644&lt;&gt;"","-"&amp;'04A_국토부원자료'!E2644,""))))</f>
        <v/>
      </c>
      <c r="D2643" s="39">
        <f>IFERROR('04A_국토부원자료'!F2644,"")</f>
        <v>0</v>
      </c>
      <c r="E2643" s="40" t="str">
        <f>IFERROR(VALUE(SUBSTITUTE('04A_국토부원자료'!G2644,",","")),"")</f>
        <v/>
      </c>
      <c r="F2643" s="41" t="str">
        <f>IFERROR(IF(AND('04A_국토부원자료'!H2644&lt;&gt;"",'04A_국토부원자료'!I2644&lt;&gt;""),DATE(INT(VALUE(SUBSTITUTE('04A_국토부원자료'!H2644,",",""))/100),MOD(VALUE(SUBSTITUTE('04A_국토부원자료'!H2644,",","")),100),VALUE(SUBSTITUTE('04A_국토부원자료'!I2644,",",""))),""),"")</f>
        <v/>
      </c>
      <c r="G2643" s="42" t="str">
        <f>IFERROR(VALUE(SUBSTITUTE('04A_국토부원자료'!J2644,",","")),"")</f>
        <v/>
      </c>
      <c r="H2643" s="43" t="str">
        <f t="shared" si="82"/>
        <v/>
      </c>
      <c r="I2643" s="43" t="str">
        <f t="shared" si="83"/>
        <v/>
      </c>
      <c r="J2643" s="38" t="str">
        <f>IFERROR(VALUE(SUBSTITUTE('04A_국토부원자료'!K2644,",","")),"")</f>
        <v/>
      </c>
      <c r="K2643" s="38" t="str">
        <f>IFERROR(VALUE(SUBSTITUTE('04A_국토부원자료'!N2644,",","")),"")</f>
        <v/>
      </c>
      <c r="L2643" s="39">
        <f>IFERROR('04A_국토부원자료'!O2644,"")</f>
        <v>0</v>
      </c>
      <c r="M2643" s="39">
        <f>IFERROR('04A_국토부원자료'!Q2644,"")</f>
        <v>0</v>
      </c>
      <c r="N2643" s="38">
        <f>IF(B2643="","",IF('02_대상물건입력'!B5="",1,IF(ISNUMBER(SEARCH('02_대상물건입력'!B5,B2643)),1,0)))</f>
        <v>0</v>
      </c>
      <c r="O2643" s="38">
        <f>IF(B2643="","",IF('02_대상물건입력'!B6="",1,IF(ISNUMBER(SEARCH('02_대상물건입력'!B6,B2643)),1,0)))</f>
        <v>0</v>
      </c>
      <c r="P2643" s="38">
        <f>IF(L2643="","",IF('02_대상물건입력'!B15="",0,IF(ISNUMBER(SEARCH('02_대상물건입력'!B15,L2643)),1,0)))</f>
        <v>0</v>
      </c>
      <c r="Q2643" s="38">
        <f>IF(D2643="","",IF('02_대상물건입력'!B8="",0,IF(ISNUMBER(SEARCH('02_대상물건입력'!B8,D2643)),1,0)))</f>
        <v>0</v>
      </c>
      <c r="R2643" s="44" t="str">
        <f>IFERROR(ABS(E2643-'02_대상물건입력'!B11)/'02_대상물건입력'!B11,"")</f>
        <v/>
      </c>
      <c r="S2643" s="38" t="str">
        <f>IFERROR(ABS(J2643-'02_대상물건입력'!B10),"")</f>
        <v/>
      </c>
      <c r="T2643" s="38" t="str">
        <f>IFERROR(ABS('01_설정'!B4-F2643),"")</f>
        <v/>
      </c>
      <c r="U2643" s="38" t="str">
        <f>IFERROR(ABS(K2643-YEAR('02_대상물건입력'!B14)),"")</f>
        <v/>
      </c>
      <c r="V2643" s="38" t="str">
        <f>IF(B2643="","",IF(AND(E2643&gt;0,F2643&gt;0,H2643&gt;0,OR('04A_국토부원자료'!P2644="",'04A_국토부원자료'!P2644="-"),IF('01_설정'!B10=1,N2643=1,TRUE),R2643&lt;='01_설정'!B5,S2643&lt;='01_설정'!B6,T2643&lt;='01_설정'!B7,U2643&lt;='01_설정'!B8),"Y",""))</f>
        <v/>
      </c>
      <c r="W2643" s="40" t="str">
        <f>IF(V2643&lt;&gt;"Y","",MAX(0,(1-R2643/'01_설정'!B5))*'01_설정'!B14+MAX(0,(1-S2643/'01_설정'!B6))*'01_설정'!B15+MAX(0,(1-T2643/'01_설정'!B7))*'01_설정'!B16+MAX(0,(1-U2643/'01_설정'!B8))*'01_설정'!B17+O2643*'01_설정'!B11+Q2643*'01_설정'!B12+P2643*'01_설정'!B13)</f>
        <v/>
      </c>
      <c r="X2643" s="38" t="str">
        <f>IF(W2643="","",1+COUNTIFS($W$4:$W$3003,"&gt;"&amp;W2643)+COUNTIFS($W$4:W2643,W2643)-1)</f>
        <v/>
      </c>
    </row>
    <row r="2644" spans="1:24" ht="16.5">
      <c r="A2644" s="38" t="str">
        <f>IF('04A_국토부원자료'!A2645="","",ROW()-3)</f>
        <v/>
      </c>
      <c r="B2644" s="39">
        <f>IFERROR('04A_국토부원자료'!B2645,"")</f>
        <v>0</v>
      </c>
      <c r="C2644" s="39" t="str">
        <f>IF(B2644="","",IF('04A_국토부원자료'!C2645&lt;&gt;"",'04A_국토부원자료'!C2645,TRIM('04A_국토부원자료'!D2645&amp;IF('04A_국토부원자료'!E2645&lt;&gt;"","-"&amp;'04A_국토부원자료'!E2645,""))))</f>
        <v/>
      </c>
      <c r="D2644" s="39">
        <f>IFERROR('04A_국토부원자료'!F2645,"")</f>
        <v>0</v>
      </c>
      <c r="E2644" s="40" t="str">
        <f>IFERROR(VALUE(SUBSTITUTE('04A_국토부원자료'!G2645,",","")),"")</f>
        <v/>
      </c>
      <c r="F2644" s="41" t="str">
        <f>IFERROR(IF(AND('04A_국토부원자료'!H2645&lt;&gt;"",'04A_국토부원자료'!I2645&lt;&gt;""),DATE(INT(VALUE(SUBSTITUTE('04A_국토부원자료'!H2645,",",""))/100),MOD(VALUE(SUBSTITUTE('04A_국토부원자료'!H2645,",","")),100),VALUE(SUBSTITUTE('04A_국토부원자료'!I2645,",",""))),""),"")</f>
        <v/>
      </c>
      <c r="G2644" s="42" t="str">
        <f>IFERROR(VALUE(SUBSTITUTE('04A_국토부원자료'!J2645,",","")),"")</f>
        <v/>
      </c>
      <c r="H2644" s="43" t="str">
        <f t="shared" si="82"/>
        <v/>
      </c>
      <c r="I2644" s="43" t="str">
        <f t="shared" si="83"/>
        <v/>
      </c>
      <c r="J2644" s="38" t="str">
        <f>IFERROR(VALUE(SUBSTITUTE('04A_국토부원자료'!K2645,",","")),"")</f>
        <v/>
      </c>
      <c r="K2644" s="38" t="str">
        <f>IFERROR(VALUE(SUBSTITUTE('04A_국토부원자료'!N2645,",","")),"")</f>
        <v/>
      </c>
      <c r="L2644" s="39">
        <f>IFERROR('04A_국토부원자료'!O2645,"")</f>
        <v>0</v>
      </c>
      <c r="M2644" s="39">
        <f>IFERROR('04A_국토부원자료'!Q2645,"")</f>
        <v>0</v>
      </c>
      <c r="N2644" s="38">
        <f>IF(B2644="","",IF('02_대상물건입력'!B5="",1,IF(ISNUMBER(SEARCH('02_대상물건입력'!B5,B2644)),1,0)))</f>
        <v>0</v>
      </c>
      <c r="O2644" s="38">
        <f>IF(B2644="","",IF('02_대상물건입력'!B6="",1,IF(ISNUMBER(SEARCH('02_대상물건입력'!B6,B2644)),1,0)))</f>
        <v>0</v>
      </c>
      <c r="P2644" s="38">
        <f>IF(L2644="","",IF('02_대상물건입력'!B15="",0,IF(ISNUMBER(SEARCH('02_대상물건입력'!B15,L2644)),1,0)))</f>
        <v>0</v>
      </c>
      <c r="Q2644" s="38">
        <f>IF(D2644="","",IF('02_대상물건입력'!B8="",0,IF(ISNUMBER(SEARCH('02_대상물건입력'!B8,D2644)),1,0)))</f>
        <v>0</v>
      </c>
      <c r="R2644" s="44" t="str">
        <f>IFERROR(ABS(E2644-'02_대상물건입력'!B11)/'02_대상물건입력'!B11,"")</f>
        <v/>
      </c>
      <c r="S2644" s="38" t="str">
        <f>IFERROR(ABS(J2644-'02_대상물건입력'!B10),"")</f>
        <v/>
      </c>
      <c r="T2644" s="38" t="str">
        <f>IFERROR(ABS('01_설정'!B4-F2644),"")</f>
        <v/>
      </c>
      <c r="U2644" s="38" t="str">
        <f>IFERROR(ABS(K2644-YEAR('02_대상물건입력'!B14)),"")</f>
        <v/>
      </c>
      <c r="V2644" s="38" t="str">
        <f>IF(B2644="","",IF(AND(E2644&gt;0,F2644&gt;0,H2644&gt;0,OR('04A_국토부원자료'!P2645="",'04A_국토부원자료'!P2645="-"),IF('01_설정'!B10=1,N2644=1,TRUE),R2644&lt;='01_설정'!B5,S2644&lt;='01_설정'!B6,T2644&lt;='01_설정'!B7,U2644&lt;='01_설정'!B8),"Y",""))</f>
        <v/>
      </c>
      <c r="W2644" s="40" t="str">
        <f>IF(V2644&lt;&gt;"Y","",MAX(0,(1-R2644/'01_설정'!B5))*'01_설정'!B14+MAX(0,(1-S2644/'01_설정'!B6))*'01_설정'!B15+MAX(0,(1-T2644/'01_설정'!B7))*'01_설정'!B16+MAX(0,(1-U2644/'01_설정'!B8))*'01_설정'!B17+O2644*'01_설정'!B11+Q2644*'01_설정'!B12+P2644*'01_설정'!B13)</f>
        <v/>
      </c>
      <c r="X2644" s="38" t="str">
        <f>IF(W2644="","",1+COUNTIFS($W$4:$W$3003,"&gt;"&amp;W2644)+COUNTIFS($W$4:W2644,W2644)-1)</f>
        <v/>
      </c>
    </row>
    <row r="2645" spans="1:24" ht="16.5">
      <c r="A2645" s="38" t="str">
        <f>IF('04A_국토부원자료'!A2646="","",ROW()-3)</f>
        <v/>
      </c>
      <c r="B2645" s="39">
        <f>IFERROR('04A_국토부원자료'!B2646,"")</f>
        <v>0</v>
      </c>
      <c r="C2645" s="39" t="str">
        <f>IF(B2645="","",IF('04A_국토부원자료'!C2646&lt;&gt;"",'04A_국토부원자료'!C2646,TRIM('04A_국토부원자료'!D2646&amp;IF('04A_국토부원자료'!E2646&lt;&gt;"","-"&amp;'04A_국토부원자료'!E2646,""))))</f>
        <v/>
      </c>
      <c r="D2645" s="39">
        <f>IFERROR('04A_국토부원자료'!F2646,"")</f>
        <v>0</v>
      </c>
      <c r="E2645" s="40" t="str">
        <f>IFERROR(VALUE(SUBSTITUTE('04A_국토부원자료'!G2646,",","")),"")</f>
        <v/>
      </c>
      <c r="F2645" s="41" t="str">
        <f>IFERROR(IF(AND('04A_국토부원자료'!H2646&lt;&gt;"",'04A_국토부원자료'!I2646&lt;&gt;""),DATE(INT(VALUE(SUBSTITUTE('04A_국토부원자료'!H2646,",",""))/100),MOD(VALUE(SUBSTITUTE('04A_국토부원자료'!H2646,",","")),100),VALUE(SUBSTITUTE('04A_국토부원자료'!I2646,",",""))),""),"")</f>
        <v/>
      </c>
      <c r="G2645" s="42" t="str">
        <f>IFERROR(VALUE(SUBSTITUTE('04A_국토부원자료'!J2646,",","")),"")</f>
        <v/>
      </c>
      <c r="H2645" s="43" t="str">
        <f t="shared" si="82"/>
        <v/>
      </c>
      <c r="I2645" s="43" t="str">
        <f t="shared" si="83"/>
        <v/>
      </c>
      <c r="J2645" s="38" t="str">
        <f>IFERROR(VALUE(SUBSTITUTE('04A_국토부원자료'!K2646,",","")),"")</f>
        <v/>
      </c>
      <c r="K2645" s="38" t="str">
        <f>IFERROR(VALUE(SUBSTITUTE('04A_국토부원자료'!N2646,",","")),"")</f>
        <v/>
      </c>
      <c r="L2645" s="39">
        <f>IFERROR('04A_국토부원자료'!O2646,"")</f>
        <v>0</v>
      </c>
      <c r="M2645" s="39">
        <f>IFERROR('04A_국토부원자료'!Q2646,"")</f>
        <v>0</v>
      </c>
      <c r="N2645" s="38">
        <f>IF(B2645="","",IF('02_대상물건입력'!B5="",1,IF(ISNUMBER(SEARCH('02_대상물건입력'!B5,B2645)),1,0)))</f>
        <v>0</v>
      </c>
      <c r="O2645" s="38">
        <f>IF(B2645="","",IF('02_대상물건입력'!B6="",1,IF(ISNUMBER(SEARCH('02_대상물건입력'!B6,B2645)),1,0)))</f>
        <v>0</v>
      </c>
      <c r="P2645" s="38">
        <f>IF(L2645="","",IF('02_대상물건입력'!B15="",0,IF(ISNUMBER(SEARCH('02_대상물건입력'!B15,L2645)),1,0)))</f>
        <v>0</v>
      </c>
      <c r="Q2645" s="38">
        <f>IF(D2645="","",IF('02_대상물건입력'!B8="",0,IF(ISNUMBER(SEARCH('02_대상물건입력'!B8,D2645)),1,0)))</f>
        <v>0</v>
      </c>
      <c r="R2645" s="44" t="str">
        <f>IFERROR(ABS(E2645-'02_대상물건입력'!B11)/'02_대상물건입력'!B11,"")</f>
        <v/>
      </c>
      <c r="S2645" s="38" t="str">
        <f>IFERROR(ABS(J2645-'02_대상물건입력'!B10),"")</f>
        <v/>
      </c>
      <c r="T2645" s="38" t="str">
        <f>IFERROR(ABS('01_설정'!B4-F2645),"")</f>
        <v/>
      </c>
      <c r="U2645" s="38" t="str">
        <f>IFERROR(ABS(K2645-YEAR('02_대상물건입력'!B14)),"")</f>
        <v/>
      </c>
      <c r="V2645" s="38" t="str">
        <f>IF(B2645="","",IF(AND(E2645&gt;0,F2645&gt;0,H2645&gt;0,OR('04A_국토부원자료'!P2646="",'04A_국토부원자료'!P2646="-"),IF('01_설정'!B10=1,N2645=1,TRUE),R2645&lt;='01_설정'!B5,S2645&lt;='01_설정'!B6,T2645&lt;='01_설정'!B7,U2645&lt;='01_설정'!B8),"Y",""))</f>
        <v/>
      </c>
      <c r="W2645" s="40" t="str">
        <f>IF(V2645&lt;&gt;"Y","",MAX(0,(1-R2645/'01_설정'!B5))*'01_설정'!B14+MAX(0,(1-S2645/'01_설정'!B6))*'01_설정'!B15+MAX(0,(1-T2645/'01_설정'!B7))*'01_설정'!B16+MAX(0,(1-U2645/'01_설정'!B8))*'01_설정'!B17+O2645*'01_설정'!B11+Q2645*'01_설정'!B12+P2645*'01_설정'!B13)</f>
        <v/>
      </c>
      <c r="X2645" s="38" t="str">
        <f>IF(W2645="","",1+COUNTIFS($W$4:$W$3003,"&gt;"&amp;W2645)+COUNTIFS($W$4:W2645,W2645)-1)</f>
        <v/>
      </c>
    </row>
    <row r="2646" spans="1:24" ht="16.5">
      <c r="A2646" s="38" t="str">
        <f>IF('04A_국토부원자료'!A2647="","",ROW()-3)</f>
        <v/>
      </c>
      <c r="B2646" s="39">
        <f>IFERROR('04A_국토부원자료'!B2647,"")</f>
        <v>0</v>
      </c>
      <c r="C2646" s="39" t="str">
        <f>IF(B2646="","",IF('04A_국토부원자료'!C2647&lt;&gt;"",'04A_국토부원자료'!C2647,TRIM('04A_국토부원자료'!D2647&amp;IF('04A_국토부원자료'!E2647&lt;&gt;"","-"&amp;'04A_국토부원자료'!E2647,""))))</f>
        <v/>
      </c>
      <c r="D2646" s="39">
        <f>IFERROR('04A_국토부원자료'!F2647,"")</f>
        <v>0</v>
      </c>
      <c r="E2646" s="40" t="str">
        <f>IFERROR(VALUE(SUBSTITUTE('04A_국토부원자료'!G2647,",","")),"")</f>
        <v/>
      </c>
      <c r="F2646" s="41" t="str">
        <f>IFERROR(IF(AND('04A_국토부원자료'!H2647&lt;&gt;"",'04A_국토부원자료'!I2647&lt;&gt;""),DATE(INT(VALUE(SUBSTITUTE('04A_국토부원자료'!H2647,",",""))/100),MOD(VALUE(SUBSTITUTE('04A_국토부원자료'!H2647,",","")),100),VALUE(SUBSTITUTE('04A_국토부원자료'!I2647,",",""))),""),"")</f>
        <v/>
      </c>
      <c r="G2646" s="42" t="str">
        <f>IFERROR(VALUE(SUBSTITUTE('04A_국토부원자료'!J2647,",","")),"")</f>
        <v/>
      </c>
      <c r="H2646" s="43" t="str">
        <f t="shared" si="82"/>
        <v/>
      </c>
      <c r="I2646" s="43" t="str">
        <f t="shared" si="83"/>
        <v/>
      </c>
      <c r="J2646" s="38" t="str">
        <f>IFERROR(VALUE(SUBSTITUTE('04A_국토부원자료'!K2647,",","")),"")</f>
        <v/>
      </c>
      <c r="K2646" s="38" t="str">
        <f>IFERROR(VALUE(SUBSTITUTE('04A_국토부원자료'!N2647,",","")),"")</f>
        <v/>
      </c>
      <c r="L2646" s="39">
        <f>IFERROR('04A_국토부원자료'!O2647,"")</f>
        <v>0</v>
      </c>
      <c r="M2646" s="39">
        <f>IFERROR('04A_국토부원자료'!Q2647,"")</f>
        <v>0</v>
      </c>
      <c r="N2646" s="38">
        <f>IF(B2646="","",IF('02_대상물건입력'!B5="",1,IF(ISNUMBER(SEARCH('02_대상물건입력'!B5,B2646)),1,0)))</f>
        <v>0</v>
      </c>
      <c r="O2646" s="38">
        <f>IF(B2646="","",IF('02_대상물건입력'!B6="",1,IF(ISNUMBER(SEARCH('02_대상물건입력'!B6,B2646)),1,0)))</f>
        <v>0</v>
      </c>
      <c r="P2646" s="38">
        <f>IF(L2646="","",IF('02_대상물건입력'!B15="",0,IF(ISNUMBER(SEARCH('02_대상물건입력'!B15,L2646)),1,0)))</f>
        <v>0</v>
      </c>
      <c r="Q2646" s="38">
        <f>IF(D2646="","",IF('02_대상물건입력'!B8="",0,IF(ISNUMBER(SEARCH('02_대상물건입력'!B8,D2646)),1,0)))</f>
        <v>0</v>
      </c>
      <c r="R2646" s="44" t="str">
        <f>IFERROR(ABS(E2646-'02_대상물건입력'!B11)/'02_대상물건입력'!B11,"")</f>
        <v/>
      </c>
      <c r="S2646" s="38" t="str">
        <f>IFERROR(ABS(J2646-'02_대상물건입력'!B10),"")</f>
        <v/>
      </c>
      <c r="T2646" s="38" t="str">
        <f>IFERROR(ABS('01_설정'!B4-F2646),"")</f>
        <v/>
      </c>
      <c r="U2646" s="38" t="str">
        <f>IFERROR(ABS(K2646-YEAR('02_대상물건입력'!B14)),"")</f>
        <v/>
      </c>
      <c r="V2646" s="38" t="str">
        <f>IF(B2646="","",IF(AND(E2646&gt;0,F2646&gt;0,H2646&gt;0,OR('04A_국토부원자료'!P2647="",'04A_국토부원자료'!P2647="-"),IF('01_설정'!B10=1,N2646=1,TRUE),R2646&lt;='01_설정'!B5,S2646&lt;='01_설정'!B6,T2646&lt;='01_설정'!B7,U2646&lt;='01_설정'!B8),"Y",""))</f>
        <v/>
      </c>
      <c r="W2646" s="40" t="str">
        <f>IF(V2646&lt;&gt;"Y","",MAX(0,(1-R2646/'01_설정'!B5))*'01_설정'!B14+MAX(0,(1-S2646/'01_설정'!B6))*'01_설정'!B15+MAX(0,(1-T2646/'01_설정'!B7))*'01_설정'!B16+MAX(0,(1-U2646/'01_설정'!B8))*'01_설정'!B17+O2646*'01_설정'!B11+Q2646*'01_설정'!B12+P2646*'01_설정'!B13)</f>
        <v/>
      </c>
      <c r="X2646" s="38" t="str">
        <f>IF(W2646="","",1+COUNTIFS($W$4:$W$3003,"&gt;"&amp;W2646)+COUNTIFS($W$4:W2646,W2646)-1)</f>
        <v/>
      </c>
    </row>
    <row r="2647" spans="1:24" ht="16.5">
      <c r="A2647" s="38" t="str">
        <f>IF('04A_국토부원자료'!A2648="","",ROW()-3)</f>
        <v/>
      </c>
      <c r="B2647" s="39">
        <f>IFERROR('04A_국토부원자료'!B2648,"")</f>
        <v>0</v>
      </c>
      <c r="C2647" s="39" t="str">
        <f>IF(B2647="","",IF('04A_국토부원자료'!C2648&lt;&gt;"",'04A_국토부원자료'!C2648,TRIM('04A_국토부원자료'!D2648&amp;IF('04A_국토부원자료'!E2648&lt;&gt;"","-"&amp;'04A_국토부원자료'!E2648,""))))</f>
        <v/>
      </c>
      <c r="D2647" s="39">
        <f>IFERROR('04A_국토부원자료'!F2648,"")</f>
        <v>0</v>
      </c>
      <c r="E2647" s="40" t="str">
        <f>IFERROR(VALUE(SUBSTITUTE('04A_국토부원자료'!G2648,",","")),"")</f>
        <v/>
      </c>
      <c r="F2647" s="41" t="str">
        <f>IFERROR(IF(AND('04A_국토부원자료'!H2648&lt;&gt;"",'04A_국토부원자료'!I2648&lt;&gt;""),DATE(INT(VALUE(SUBSTITUTE('04A_국토부원자료'!H2648,",",""))/100),MOD(VALUE(SUBSTITUTE('04A_국토부원자료'!H2648,",","")),100),VALUE(SUBSTITUTE('04A_국토부원자료'!I2648,",",""))),""),"")</f>
        <v/>
      </c>
      <c r="G2647" s="42" t="str">
        <f>IFERROR(VALUE(SUBSTITUTE('04A_국토부원자료'!J2648,",","")),"")</f>
        <v/>
      </c>
      <c r="H2647" s="43" t="str">
        <f t="shared" si="82"/>
        <v/>
      </c>
      <c r="I2647" s="43" t="str">
        <f t="shared" si="83"/>
        <v/>
      </c>
      <c r="J2647" s="38" t="str">
        <f>IFERROR(VALUE(SUBSTITUTE('04A_국토부원자료'!K2648,",","")),"")</f>
        <v/>
      </c>
      <c r="K2647" s="38" t="str">
        <f>IFERROR(VALUE(SUBSTITUTE('04A_국토부원자료'!N2648,",","")),"")</f>
        <v/>
      </c>
      <c r="L2647" s="39">
        <f>IFERROR('04A_국토부원자료'!O2648,"")</f>
        <v>0</v>
      </c>
      <c r="M2647" s="39">
        <f>IFERROR('04A_국토부원자료'!Q2648,"")</f>
        <v>0</v>
      </c>
      <c r="N2647" s="38">
        <f>IF(B2647="","",IF('02_대상물건입력'!B5="",1,IF(ISNUMBER(SEARCH('02_대상물건입력'!B5,B2647)),1,0)))</f>
        <v>0</v>
      </c>
      <c r="O2647" s="38">
        <f>IF(B2647="","",IF('02_대상물건입력'!B6="",1,IF(ISNUMBER(SEARCH('02_대상물건입력'!B6,B2647)),1,0)))</f>
        <v>0</v>
      </c>
      <c r="P2647" s="38">
        <f>IF(L2647="","",IF('02_대상물건입력'!B15="",0,IF(ISNUMBER(SEARCH('02_대상물건입력'!B15,L2647)),1,0)))</f>
        <v>0</v>
      </c>
      <c r="Q2647" s="38">
        <f>IF(D2647="","",IF('02_대상물건입력'!B8="",0,IF(ISNUMBER(SEARCH('02_대상물건입력'!B8,D2647)),1,0)))</f>
        <v>0</v>
      </c>
      <c r="R2647" s="44" t="str">
        <f>IFERROR(ABS(E2647-'02_대상물건입력'!B11)/'02_대상물건입력'!B11,"")</f>
        <v/>
      </c>
      <c r="S2647" s="38" t="str">
        <f>IFERROR(ABS(J2647-'02_대상물건입력'!B10),"")</f>
        <v/>
      </c>
      <c r="T2647" s="38" t="str">
        <f>IFERROR(ABS('01_설정'!B4-F2647),"")</f>
        <v/>
      </c>
      <c r="U2647" s="38" t="str">
        <f>IFERROR(ABS(K2647-YEAR('02_대상물건입력'!B14)),"")</f>
        <v/>
      </c>
      <c r="V2647" s="38" t="str">
        <f>IF(B2647="","",IF(AND(E2647&gt;0,F2647&gt;0,H2647&gt;0,OR('04A_국토부원자료'!P2648="",'04A_국토부원자료'!P2648="-"),IF('01_설정'!B10=1,N2647=1,TRUE),R2647&lt;='01_설정'!B5,S2647&lt;='01_설정'!B6,T2647&lt;='01_설정'!B7,U2647&lt;='01_설정'!B8),"Y",""))</f>
        <v/>
      </c>
      <c r="W2647" s="40" t="str">
        <f>IF(V2647&lt;&gt;"Y","",MAX(0,(1-R2647/'01_설정'!B5))*'01_설정'!B14+MAX(0,(1-S2647/'01_설정'!B6))*'01_설정'!B15+MAX(0,(1-T2647/'01_설정'!B7))*'01_설정'!B16+MAX(0,(1-U2647/'01_설정'!B8))*'01_설정'!B17+O2647*'01_설정'!B11+Q2647*'01_설정'!B12+P2647*'01_설정'!B13)</f>
        <v/>
      </c>
      <c r="X2647" s="38" t="str">
        <f>IF(W2647="","",1+COUNTIFS($W$4:$W$3003,"&gt;"&amp;W2647)+COUNTIFS($W$4:W2647,W2647)-1)</f>
        <v/>
      </c>
    </row>
    <row r="2648" spans="1:24" ht="16.5">
      <c r="A2648" s="38" t="str">
        <f>IF('04A_국토부원자료'!A2649="","",ROW()-3)</f>
        <v/>
      </c>
      <c r="B2648" s="39">
        <f>IFERROR('04A_국토부원자료'!B2649,"")</f>
        <v>0</v>
      </c>
      <c r="C2648" s="39" t="str">
        <f>IF(B2648="","",IF('04A_국토부원자료'!C2649&lt;&gt;"",'04A_국토부원자료'!C2649,TRIM('04A_국토부원자료'!D2649&amp;IF('04A_국토부원자료'!E2649&lt;&gt;"","-"&amp;'04A_국토부원자료'!E2649,""))))</f>
        <v/>
      </c>
      <c r="D2648" s="39">
        <f>IFERROR('04A_국토부원자료'!F2649,"")</f>
        <v>0</v>
      </c>
      <c r="E2648" s="40" t="str">
        <f>IFERROR(VALUE(SUBSTITUTE('04A_국토부원자료'!G2649,",","")),"")</f>
        <v/>
      </c>
      <c r="F2648" s="41" t="str">
        <f>IFERROR(IF(AND('04A_국토부원자료'!H2649&lt;&gt;"",'04A_국토부원자료'!I2649&lt;&gt;""),DATE(INT(VALUE(SUBSTITUTE('04A_국토부원자료'!H2649,",",""))/100),MOD(VALUE(SUBSTITUTE('04A_국토부원자료'!H2649,",","")),100),VALUE(SUBSTITUTE('04A_국토부원자료'!I2649,",",""))),""),"")</f>
        <v/>
      </c>
      <c r="G2648" s="42" t="str">
        <f>IFERROR(VALUE(SUBSTITUTE('04A_국토부원자료'!J2649,",","")),"")</f>
        <v/>
      </c>
      <c r="H2648" s="43" t="str">
        <f t="shared" si="82"/>
        <v/>
      </c>
      <c r="I2648" s="43" t="str">
        <f t="shared" si="83"/>
        <v/>
      </c>
      <c r="J2648" s="38" t="str">
        <f>IFERROR(VALUE(SUBSTITUTE('04A_국토부원자료'!K2649,",","")),"")</f>
        <v/>
      </c>
      <c r="K2648" s="38" t="str">
        <f>IFERROR(VALUE(SUBSTITUTE('04A_국토부원자료'!N2649,",","")),"")</f>
        <v/>
      </c>
      <c r="L2648" s="39">
        <f>IFERROR('04A_국토부원자료'!O2649,"")</f>
        <v>0</v>
      </c>
      <c r="M2648" s="39">
        <f>IFERROR('04A_국토부원자료'!Q2649,"")</f>
        <v>0</v>
      </c>
      <c r="N2648" s="38">
        <f>IF(B2648="","",IF('02_대상물건입력'!B5="",1,IF(ISNUMBER(SEARCH('02_대상물건입력'!B5,B2648)),1,0)))</f>
        <v>0</v>
      </c>
      <c r="O2648" s="38">
        <f>IF(B2648="","",IF('02_대상물건입력'!B6="",1,IF(ISNUMBER(SEARCH('02_대상물건입력'!B6,B2648)),1,0)))</f>
        <v>0</v>
      </c>
      <c r="P2648" s="38">
        <f>IF(L2648="","",IF('02_대상물건입력'!B15="",0,IF(ISNUMBER(SEARCH('02_대상물건입력'!B15,L2648)),1,0)))</f>
        <v>0</v>
      </c>
      <c r="Q2648" s="38">
        <f>IF(D2648="","",IF('02_대상물건입력'!B8="",0,IF(ISNUMBER(SEARCH('02_대상물건입력'!B8,D2648)),1,0)))</f>
        <v>0</v>
      </c>
      <c r="R2648" s="44" t="str">
        <f>IFERROR(ABS(E2648-'02_대상물건입력'!B11)/'02_대상물건입력'!B11,"")</f>
        <v/>
      </c>
      <c r="S2648" s="38" t="str">
        <f>IFERROR(ABS(J2648-'02_대상물건입력'!B10),"")</f>
        <v/>
      </c>
      <c r="T2648" s="38" t="str">
        <f>IFERROR(ABS('01_설정'!B4-F2648),"")</f>
        <v/>
      </c>
      <c r="U2648" s="38" t="str">
        <f>IFERROR(ABS(K2648-YEAR('02_대상물건입력'!B14)),"")</f>
        <v/>
      </c>
      <c r="V2648" s="38" t="str">
        <f>IF(B2648="","",IF(AND(E2648&gt;0,F2648&gt;0,H2648&gt;0,OR('04A_국토부원자료'!P2649="",'04A_국토부원자료'!P2649="-"),IF('01_설정'!B10=1,N2648=1,TRUE),R2648&lt;='01_설정'!B5,S2648&lt;='01_설정'!B6,T2648&lt;='01_설정'!B7,U2648&lt;='01_설정'!B8),"Y",""))</f>
        <v/>
      </c>
      <c r="W2648" s="40" t="str">
        <f>IF(V2648&lt;&gt;"Y","",MAX(0,(1-R2648/'01_설정'!B5))*'01_설정'!B14+MAX(0,(1-S2648/'01_설정'!B6))*'01_설정'!B15+MAX(0,(1-T2648/'01_설정'!B7))*'01_설정'!B16+MAX(0,(1-U2648/'01_설정'!B8))*'01_설정'!B17+O2648*'01_설정'!B11+Q2648*'01_설정'!B12+P2648*'01_설정'!B13)</f>
        <v/>
      </c>
      <c r="X2648" s="38" t="str">
        <f>IF(W2648="","",1+COUNTIFS($W$4:$W$3003,"&gt;"&amp;W2648)+COUNTIFS($W$4:W2648,W2648)-1)</f>
        <v/>
      </c>
    </row>
    <row r="2649" spans="1:24" ht="16.5">
      <c r="A2649" s="38" t="str">
        <f>IF('04A_국토부원자료'!A2650="","",ROW()-3)</f>
        <v/>
      </c>
      <c r="B2649" s="39">
        <f>IFERROR('04A_국토부원자료'!B2650,"")</f>
        <v>0</v>
      </c>
      <c r="C2649" s="39" t="str">
        <f>IF(B2649="","",IF('04A_국토부원자료'!C2650&lt;&gt;"",'04A_국토부원자료'!C2650,TRIM('04A_국토부원자료'!D2650&amp;IF('04A_국토부원자료'!E2650&lt;&gt;"","-"&amp;'04A_국토부원자료'!E2650,""))))</f>
        <v/>
      </c>
      <c r="D2649" s="39">
        <f>IFERROR('04A_국토부원자료'!F2650,"")</f>
        <v>0</v>
      </c>
      <c r="E2649" s="40" t="str">
        <f>IFERROR(VALUE(SUBSTITUTE('04A_국토부원자료'!G2650,",","")),"")</f>
        <v/>
      </c>
      <c r="F2649" s="41" t="str">
        <f>IFERROR(IF(AND('04A_국토부원자료'!H2650&lt;&gt;"",'04A_국토부원자료'!I2650&lt;&gt;""),DATE(INT(VALUE(SUBSTITUTE('04A_국토부원자료'!H2650,",",""))/100),MOD(VALUE(SUBSTITUTE('04A_국토부원자료'!H2650,",","")),100),VALUE(SUBSTITUTE('04A_국토부원자료'!I2650,",",""))),""),"")</f>
        <v/>
      </c>
      <c r="G2649" s="42" t="str">
        <f>IFERROR(VALUE(SUBSTITUTE('04A_국토부원자료'!J2650,",","")),"")</f>
        <v/>
      </c>
      <c r="H2649" s="43" t="str">
        <f t="shared" si="82"/>
        <v/>
      </c>
      <c r="I2649" s="43" t="str">
        <f t="shared" si="83"/>
        <v/>
      </c>
      <c r="J2649" s="38" t="str">
        <f>IFERROR(VALUE(SUBSTITUTE('04A_국토부원자료'!K2650,",","")),"")</f>
        <v/>
      </c>
      <c r="K2649" s="38" t="str">
        <f>IFERROR(VALUE(SUBSTITUTE('04A_국토부원자료'!N2650,",","")),"")</f>
        <v/>
      </c>
      <c r="L2649" s="39">
        <f>IFERROR('04A_국토부원자료'!O2650,"")</f>
        <v>0</v>
      </c>
      <c r="M2649" s="39">
        <f>IFERROR('04A_국토부원자료'!Q2650,"")</f>
        <v>0</v>
      </c>
      <c r="N2649" s="38">
        <f>IF(B2649="","",IF('02_대상물건입력'!B5="",1,IF(ISNUMBER(SEARCH('02_대상물건입력'!B5,B2649)),1,0)))</f>
        <v>0</v>
      </c>
      <c r="O2649" s="38">
        <f>IF(B2649="","",IF('02_대상물건입력'!B6="",1,IF(ISNUMBER(SEARCH('02_대상물건입력'!B6,B2649)),1,0)))</f>
        <v>0</v>
      </c>
      <c r="P2649" s="38">
        <f>IF(L2649="","",IF('02_대상물건입력'!B15="",0,IF(ISNUMBER(SEARCH('02_대상물건입력'!B15,L2649)),1,0)))</f>
        <v>0</v>
      </c>
      <c r="Q2649" s="38">
        <f>IF(D2649="","",IF('02_대상물건입력'!B8="",0,IF(ISNUMBER(SEARCH('02_대상물건입력'!B8,D2649)),1,0)))</f>
        <v>0</v>
      </c>
      <c r="R2649" s="44" t="str">
        <f>IFERROR(ABS(E2649-'02_대상물건입력'!B11)/'02_대상물건입력'!B11,"")</f>
        <v/>
      </c>
      <c r="S2649" s="38" t="str">
        <f>IFERROR(ABS(J2649-'02_대상물건입력'!B10),"")</f>
        <v/>
      </c>
      <c r="T2649" s="38" t="str">
        <f>IFERROR(ABS('01_설정'!B4-F2649),"")</f>
        <v/>
      </c>
      <c r="U2649" s="38" t="str">
        <f>IFERROR(ABS(K2649-YEAR('02_대상물건입력'!B14)),"")</f>
        <v/>
      </c>
      <c r="V2649" s="38" t="str">
        <f>IF(B2649="","",IF(AND(E2649&gt;0,F2649&gt;0,H2649&gt;0,OR('04A_국토부원자료'!P2650="",'04A_국토부원자료'!P2650="-"),IF('01_설정'!B10=1,N2649=1,TRUE),R2649&lt;='01_설정'!B5,S2649&lt;='01_설정'!B6,T2649&lt;='01_설정'!B7,U2649&lt;='01_설정'!B8),"Y",""))</f>
        <v/>
      </c>
      <c r="W2649" s="40" t="str">
        <f>IF(V2649&lt;&gt;"Y","",MAX(0,(1-R2649/'01_설정'!B5))*'01_설정'!B14+MAX(0,(1-S2649/'01_설정'!B6))*'01_설정'!B15+MAX(0,(1-T2649/'01_설정'!B7))*'01_설정'!B16+MAX(0,(1-U2649/'01_설정'!B8))*'01_설정'!B17+O2649*'01_설정'!B11+Q2649*'01_설정'!B12+P2649*'01_설정'!B13)</f>
        <v/>
      </c>
      <c r="X2649" s="38" t="str">
        <f>IF(W2649="","",1+COUNTIFS($W$4:$W$3003,"&gt;"&amp;W2649)+COUNTIFS($W$4:W2649,W2649)-1)</f>
        <v/>
      </c>
    </row>
    <row r="2650" spans="1:24" ht="16.5">
      <c r="A2650" s="38" t="str">
        <f>IF('04A_국토부원자료'!A2651="","",ROW()-3)</f>
        <v/>
      </c>
      <c r="B2650" s="39">
        <f>IFERROR('04A_국토부원자료'!B2651,"")</f>
        <v>0</v>
      </c>
      <c r="C2650" s="39" t="str">
        <f>IF(B2650="","",IF('04A_국토부원자료'!C2651&lt;&gt;"",'04A_국토부원자료'!C2651,TRIM('04A_국토부원자료'!D2651&amp;IF('04A_국토부원자료'!E2651&lt;&gt;"","-"&amp;'04A_국토부원자료'!E2651,""))))</f>
        <v/>
      </c>
      <c r="D2650" s="39">
        <f>IFERROR('04A_국토부원자료'!F2651,"")</f>
        <v>0</v>
      </c>
      <c r="E2650" s="40" t="str">
        <f>IFERROR(VALUE(SUBSTITUTE('04A_국토부원자료'!G2651,",","")),"")</f>
        <v/>
      </c>
      <c r="F2650" s="41" t="str">
        <f>IFERROR(IF(AND('04A_국토부원자료'!H2651&lt;&gt;"",'04A_국토부원자료'!I2651&lt;&gt;""),DATE(INT(VALUE(SUBSTITUTE('04A_국토부원자료'!H2651,",",""))/100),MOD(VALUE(SUBSTITUTE('04A_국토부원자료'!H2651,",","")),100),VALUE(SUBSTITUTE('04A_국토부원자료'!I2651,",",""))),""),"")</f>
        <v/>
      </c>
      <c r="G2650" s="42" t="str">
        <f>IFERROR(VALUE(SUBSTITUTE('04A_국토부원자료'!J2651,",","")),"")</f>
        <v/>
      </c>
      <c r="H2650" s="43" t="str">
        <f t="shared" si="82"/>
        <v/>
      </c>
      <c r="I2650" s="43" t="str">
        <f t="shared" si="83"/>
        <v/>
      </c>
      <c r="J2650" s="38" t="str">
        <f>IFERROR(VALUE(SUBSTITUTE('04A_국토부원자료'!K2651,",","")),"")</f>
        <v/>
      </c>
      <c r="K2650" s="38" t="str">
        <f>IFERROR(VALUE(SUBSTITUTE('04A_국토부원자료'!N2651,",","")),"")</f>
        <v/>
      </c>
      <c r="L2650" s="39">
        <f>IFERROR('04A_국토부원자료'!O2651,"")</f>
        <v>0</v>
      </c>
      <c r="M2650" s="39">
        <f>IFERROR('04A_국토부원자료'!Q2651,"")</f>
        <v>0</v>
      </c>
      <c r="N2650" s="38">
        <f>IF(B2650="","",IF('02_대상물건입력'!B5="",1,IF(ISNUMBER(SEARCH('02_대상물건입력'!B5,B2650)),1,0)))</f>
        <v>0</v>
      </c>
      <c r="O2650" s="38">
        <f>IF(B2650="","",IF('02_대상물건입력'!B6="",1,IF(ISNUMBER(SEARCH('02_대상물건입력'!B6,B2650)),1,0)))</f>
        <v>0</v>
      </c>
      <c r="P2650" s="38">
        <f>IF(L2650="","",IF('02_대상물건입력'!B15="",0,IF(ISNUMBER(SEARCH('02_대상물건입력'!B15,L2650)),1,0)))</f>
        <v>0</v>
      </c>
      <c r="Q2650" s="38">
        <f>IF(D2650="","",IF('02_대상물건입력'!B8="",0,IF(ISNUMBER(SEARCH('02_대상물건입력'!B8,D2650)),1,0)))</f>
        <v>0</v>
      </c>
      <c r="R2650" s="44" t="str">
        <f>IFERROR(ABS(E2650-'02_대상물건입력'!B11)/'02_대상물건입력'!B11,"")</f>
        <v/>
      </c>
      <c r="S2650" s="38" t="str">
        <f>IFERROR(ABS(J2650-'02_대상물건입력'!B10),"")</f>
        <v/>
      </c>
      <c r="T2650" s="38" t="str">
        <f>IFERROR(ABS('01_설정'!B4-F2650),"")</f>
        <v/>
      </c>
      <c r="U2650" s="38" t="str">
        <f>IFERROR(ABS(K2650-YEAR('02_대상물건입력'!B14)),"")</f>
        <v/>
      </c>
      <c r="V2650" s="38" t="str">
        <f>IF(B2650="","",IF(AND(E2650&gt;0,F2650&gt;0,H2650&gt;0,OR('04A_국토부원자료'!P2651="",'04A_국토부원자료'!P2651="-"),IF('01_설정'!B10=1,N2650=1,TRUE),R2650&lt;='01_설정'!B5,S2650&lt;='01_설정'!B6,T2650&lt;='01_설정'!B7,U2650&lt;='01_설정'!B8),"Y",""))</f>
        <v/>
      </c>
      <c r="W2650" s="40" t="str">
        <f>IF(V2650&lt;&gt;"Y","",MAX(0,(1-R2650/'01_설정'!B5))*'01_설정'!B14+MAX(0,(1-S2650/'01_설정'!B6))*'01_설정'!B15+MAX(0,(1-T2650/'01_설정'!B7))*'01_설정'!B16+MAX(0,(1-U2650/'01_설정'!B8))*'01_설정'!B17+O2650*'01_설정'!B11+Q2650*'01_설정'!B12+P2650*'01_설정'!B13)</f>
        <v/>
      </c>
      <c r="X2650" s="38" t="str">
        <f>IF(W2650="","",1+COUNTIFS($W$4:$W$3003,"&gt;"&amp;W2650)+COUNTIFS($W$4:W2650,W2650)-1)</f>
        <v/>
      </c>
    </row>
    <row r="2651" spans="1:24" ht="16.5">
      <c r="A2651" s="38" t="str">
        <f>IF('04A_국토부원자료'!A2652="","",ROW()-3)</f>
        <v/>
      </c>
      <c r="B2651" s="39">
        <f>IFERROR('04A_국토부원자료'!B2652,"")</f>
        <v>0</v>
      </c>
      <c r="C2651" s="39" t="str">
        <f>IF(B2651="","",IF('04A_국토부원자료'!C2652&lt;&gt;"",'04A_국토부원자료'!C2652,TRIM('04A_국토부원자료'!D2652&amp;IF('04A_국토부원자료'!E2652&lt;&gt;"","-"&amp;'04A_국토부원자료'!E2652,""))))</f>
        <v/>
      </c>
      <c r="D2651" s="39">
        <f>IFERROR('04A_국토부원자료'!F2652,"")</f>
        <v>0</v>
      </c>
      <c r="E2651" s="40" t="str">
        <f>IFERROR(VALUE(SUBSTITUTE('04A_국토부원자료'!G2652,",","")),"")</f>
        <v/>
      </c>
      <c r="F2651" s="41" t="str">
        <f>IFERROR(IF(AND('04A_국토부원자료'!H2652&lt;&gt;"",'04A_국토부원자료'!I2652&lt;&gt;""),DATE(INT(VALUE(SUBSTITUTE('04A_국토부원자료'!H2652,",",""))/100),MOD(VALUE(SUBSTITUTE('04A_국토부원자료'!H2652,",","")),100),VALUE(SUBSTITUTE('04A_국토부원자료'!I2652,",",""))),""),"")</f>
        <v/>
      </c>
      <c r="G2651" s="42" t="str">
        <f>IFERROR(VALUE(SUBSTITUTE('04A_국토부원자료'!J2652,",","")),"")</f>
        <v/>
      </c>
      <c r="H2651" s="43" t="str">
        <f t="shared" si="82"/>
        <v/>
      </c>
      <c r="I2651" s="43" t="str">
        <f t="shared" si="83"/>
        <v/>
      </c>
      <c r="J2651" s="38" t="str">
        <f>IFERROR(VALUE(SUBSTITUTE('04A_국토부원자료'!K2652,",","")),"")</f>
        <v/>
      </c>
      <c r="K2651" s="38" t="str">
        <f>IFERROR(VALUE(SUBSTITUTE('04A_국토부원자료'!N2652,",","")),"")</f>
        <v/>
      </c>
      <c r="L2651" s="39">
        <f>IFERROR('04A_국토부원자료'!O2652,"")</f>
        <v>0</v>
      </c>
      <c r="M2651" s="39">
        <f>IFERROR('04A_국토부원자료'!Q2652,"")</f>
        <v>0</v>
      </c>
      <c r="N2651" s="38">
        <f>IF(B2651="","",IF('02_대상물건입력'!B5="",1,IF(ISNUMBER(SEARCH('02_대상물건입력'!B5,B2651)),1,0)))</f>
        <v>0</v>
      </c>
      <c r="O2651" s="38">
        <f>IF(B2651="","",IF('02_대상물건입력'!B6="",1,IF(ISNUMBER(SEARCH('02_대상물건입력'!B6,B2651)),1,0)))</f>
        <v>0</v>
      </c>
      <c r="P2651" s="38">
        <f>IF(L2651="","",IF('02_대상물건입력'!B15="",0,IF(ISNUMBER(SEARCH('02_대상물건입력'!B15,L2651)),1,0)))</f>
        <v>0</v>
      </c>
      <c r="Q2651" s="38">
        <f>IF(D2651="","",IF('02_대상물건입력'!B8="",0,IF(ISNUMBER(SEARCH('02_대상물건입력'!B8,D2651)),1,0)))</f>
        <v>0</v>
      </c>
      <c r="R2651" s="44" t="str">
        <f>IFERROR(ABS(E2651-'02_대상물건입력'!B11)/'02_대상물건입력'!B11,"")</f>
        <v/>
      </c>
      <c r="S2651" s="38" t="str">
        <f>IFERROR(ABS(J2651-'02_대상물건입력'!B10),"")</f>
        <v/>
      </c>
      <c r="T2651" s="38" t="str">
        <f>IFERROR(ABS('01_설정'!B4-F2651),"")</f>
        <v/>
      </c>
      <c r="U2651" s="38" t="str">
        <f>IFERROR(ABS(K2651-YEAR('02_대상물건입력'!B14)),"")</f>
        <v/>
      </c>
      <c r="V2651" s="38" t="str">
        <f>IF(B2651="","",IF(AND(E2651&gt;0,F2651&gt;0,H2651&gt;0,OR('04A_국토부원자료'!P2652="",'04A_국토부원자료'!P2652="-"),IF('01_설정'!B10=1,N2651=1,TRUE),R2651&lt;='01_설정'!B5,S2651&lt;='01_설정'!B6,T2651&lt;='01_설정'!B7,U2651&lt;='01_설정'!B8),"Y",""))</f>
        <v/>
      </c>
      <c r="W2651" s="40" t="str">
        <f>IF(V2651&lt;&gt;"Y","",MAX(0,(1-R2651/'01_설정'!B5))*'01_설정'!B14+MAX(0,(1-S2651/'01_설정'!B6))*'01_설정'!B15+MAX(0,(1-T2651/'01_설정'!B7))*'01_설정'!B16+MAX(0,(1-U2651/'01_설정'!B8))*'01_설정'!B17+O2651*'01_설정'!B11+Q2651*'01_설정'!B12+P2651*'01_설정'!B13)</f>
        <v/>
      </c>
      <c r="X2651" s="38" t="str">
        <f>IF(W2651="","",1+COUNTIFS($W$4:$W$3003,"&gt;"&amp;W2651)+COUNTIFS($W$4:W2651,W2651)-1)</f>
        <v/>
      </c>
    </row>
    <row r="2652" spans="1:24" ht="16.5">
      <c r="A2652" s="38" t="str">
        <f>IF('04A_국토부원자료'!A2653="","",ROW()-3)</f>
        <v/>
      </c>
      <c r="B2652" s="39">
        <f>IFERROR('04A_국토부원자료'!B2653,"")</f>
        <v>0</v>
      </c>
      <c r="C2652" s="39" t="str">
        <f>IF(B2652="","",IF('04A_국토부원자료'!C2653&lt;&gt;"",'04A_국토부원자료'!C2653,TRIM('04A_국토부원자료'!D2653&amp;IF('04A_국토부원자료'!E2653&lt;&gt;"","-"&amp;'04A_국토부원자료'!E2653,""))))</f>
        <v/>
      </c>
      <c r="D2652" s="39">
        <f>IFERROR('04A_국토부원자료'!F2653,"")</f>
        <v>0</v>
      </c>
      <c r="E2652" s="40" t="str">
        <f>IFERROR(VALUE(SUBSTITUTE('04A_국토부원자료'!G2653,",","")),"")</f>
        <v/>
      </c>
      <c r="F2652" s="41" t="str">
        <f>IFERROR(IF(AND('04A_국토부원자료'!H2653&lt;&gt;"",'04A_국토부원자료'!I2653&lt;&gt;""),DATE(INT(VALUE(SUBSTITUTE('04A_국토부원자료'!H2653,",",""))/100),MOD(VALUE(SUBSTITUTE('04A_국토부원자료'!H2653,",","")),100),VALUE(SUBSTITUTE('04A_국토부원자료'!I2653,",",""))),""),"")</f>
        <v/>
      </c>
      <c r="G2652" s="42" t="str">
        <f>IFERROR(VALUE(SUBSTITUTE('04A_국토부원자료'!J2653,",","")),"")</f>
        <v/>
      </c>
      <c r="H2652" s="43" t="str">
        <f t="shared" si="82"/>
        <v/>
      </c>
      <c r="I2652" s="43" t="str">
        <f t="shared" si="83"/>
        <v/>
      </c>
      <c r="J2652" s="38" t="str">
        <f>IFERROR(VALUE(SUBSTITUTE('04A_국토부원자료'!K2653,",","")),"")</f>
        <v/>
      </c>
      <c r="K2652" s="38" t="str">
        <f>IFERROR(VALUE(SUBSTITUTE('04A_국토부원자료'!N2653,",","")),"")</f>
        <v/>
      </c>
      <c r="L2652" s="39">
        <f>IFERROR('04A_국토부원자료'!O2653,"")</f>
        <v>0</v>
      </c>
      <c r="M2652" s="39">
        <f>IFERROR('04A_국토부원자료'!Q2653,"")</f>
        <v>0</v>
      </c>
      <c r="N2652" s="38">
        <f>IF(B2652="","",IF('02_대상물건입력'!B5="",1,IF(ISNUMBER(SEARCH('02_대상물건입력'!B5,B2652)),1,0)))</f>
        <v>0</v>
      </c>
      <c r="O2652" s="38">
        <f>IF(B2652="","",IF('02_대상물건입력'!B6="",1,IF(ISNUMBER(SEARCH('02_대상물건입력'!B6,B2652)),1,0)))</f>
        <v>0</v>
      </c>
      <c r="P2652" s="38">
        <f>IF(L2652="","",IF('02_대상물건입력'!B15="",0,IF(ISNUMBER(SEARCH('02_대상물건입력'!B15,L2652)),1,0)))</f>
        <v>0</v>
      </c>
      <c r="Q2652" s="38">
        <f>IF(D2652="","",IF('02_대상물건입력'!B8="",0,IF(ISNUMBER(SEARCH('02_대상물건입력'!B8,D2652)),1,0)))</f>
        <v>0</v>
      </c>
      <c r="R2652" s="44" t="str">
        <f>IFERROR(ABS(E2652-'02_대상물건입력'!B11)/'02_대상물건입력'!B11,"")</f>
        <v/>
      </c>
      <c r="S2652" s="38" t="str">
        <f>IFERROR(ABS(J2652-'02_대상물건입력'!B10),"")</f>
        <v/>
      </c>
      <c r="T2652" s="38" t="str">
        <f>IFERROR(ABS('01_설정'!B4-F2652),"")</f>
        <v/>
      </c>
      <c r="U2652" s="38" t="str">
        <f>IFERROR(ABS(K2652-YEAR('02_대상물건입력'!B14)),"")</f>
        <v/>
      </c>
      <c r="V2652" s="38" t="str">
        <f>IF(B2652="","",IF(AND(E2652&gt;0,F2652&gt;0,H2652&gt;0,OR('04A_국토부원자료'!P2653="",'04A_국토부원자료'!P2653="-"),IF('01_설정'!B10=1,N2652=1,TRUE),R2652&lt;='01_설정'!B5,S2652&lt;='01_설정'!B6,T2652&lt;='01_설정'!B7,U2652&lt;='01_설정'!B8),"Y",""))</f>
        <v/>
      </c>
      <c r="W2652" s="40" t="str">
        <f>IF(V2652&lt;&gt;"Y","",MAX(0,(1-R2652/'01_설정'!B5))*'01_설정'!B14+MAX(0,(1-S2652/'01_설정'!B6))*'01_설정'!B15+MAX(0,(1-T2652/'01_설정'!B7))*'01_설정'!B16+MAX(0,(1-U2652/'01_설정'!B8))*'01_설정'!B17+O2652*'01_설정'!B11+Q2652*'01_설정'!B12+P2652*'01_설정'!B13)</f>
        <v/>
      </c>
      <c r="X2652" s="38" t="str">
        <f>IF(W2652="","",1+COUNTIFS($W$4:$W$3003,"&gt;"&amp;W2652)+COUNTIFS($W$4:W2652,W2652)-1)</f>
        <v/>
      </c>
    </row>
    <row r="2653" spans="1:24" ht="16.5">
      <c r="A2653" s="38" t="str">
        <f>IF('04A_국토부원자료'!A2654="","",ROW()-3)</f>
        <v/>
      </c>
      <c r="B2653" s="39">
        <f>IFERROR('04A_국토부원자료'!B2654,"")</f>
        <v>0</v>
      </c>
      <c r="C2653" s="39" t="str">
        <f>IF(B2653="","",IF('04A_국토부원자료'!C2654&lt;&gt;"",'04A_국토부원자료'!C2654,TRIM('04A_국토부원자료'!D2654&amp;IF('04A_국토부원자료'!E2654&lt;&gt;"","-"&amp;'04A_국토부원자료'!E2654,""))))</f>
        <v/>
      </c>
      <c r="D2653" s="39">
        <f>IFERROR('04A_국토부원자료'!F2654,"")</f>
        <v>0</v>
      </c>
      <c r="E2653" s="40" t="str">
        <f>IFERROR(VALUE(SUBSTITUTE('04A_국토부원자료'!G2654,",","")),"")</f>
        <v/>
      </c>
      <c r="F2653" s="41" t="str">
        <f>IFERROR(IF(AND('04A_국토부원자료'!H2654&lt;&gt;"",'04A_국토부원자료'!I2654&lt;&gt;""),DATE(INT(VALUE(SUBSTITUTE('04A_국토부원자료'!H2654,",",""))/100),MOD(VALUE(SUBSTITUTE('04A_국토부원자료'!H2654,",","")),100),VALUE(SUBSTITUTE('04A_국토부원자료'!I2654,",",""))),""),"")</f>
        <v/>
      </c>
      <c r="G2653" s="42" t="str">
        <f>IFERROR(VALUE(SUBSTITUTE('04A_국토부원자료'!J2654,",","")),"")</f>
        <v/>
      </c>
      <c r="H2653" s="43" t="str">
        <f t="shared" si="82"/>
        <v/>
      </c>
      <c r="I2653" s="43" t="str">
        <f t="shared" si="83"/>
        <v/>
      </c>
      <c r="J2653" s="38" t="str">
        <f>IFERROR(VALUE(SUBSTITUTE('04A_국토부원자료'!K2654,",","")),"")</f>
        <v/>
      </c>
      <c r="K2653" s="38" t="str">
        <f>IFERROR(VALUE(SUBSTITUTE('04A_국토부원자료'!N2654,",","")),"")</f>
        <v/>
      </c>
      <c r="L2653" s="39">
        <f>IFERROR('04A_국토부원자료'!O2654,"")</f>
        <v>0</v>
      </c>
      <c r="M2653" s="39">
        <f>IFERROR('04A_국토부원자료'!Q2654,"")</f>
        <v>0</v>
      </c>
      <c r="N2653" s="38">
        <f>IF(B2653="","",IF('02_대상물건입력'!B5="",1,IF(ISNUMBER(SEARCH('02_대상물건입력'!B5,B2653)),1,0)))</f>
        <v>0</v>
      </c>
      <c r="O2653" s="38">
        <f>IF(B2653="","",IF('02_대상물건입력'!B6="",1,IF(ISNUMBER(SEARCH('02_대상물건입력'!B6,B2653)),1,0)))</f>
        <v>0</v>
      </c>
      <c r="P2653" s="38">
        <f>IF(L2653="","",IF('02_대상물건입력'!B15="",0,IF(ISNUMBER(SEARCH('02_대상물건입력'!B15,L2653)),1,0)))</f>
        <v>0</v>
      </c>
      <c r="Q2653" s="38">
        <f>IF(D2653="","",IF('02_대상물건입력'!B8="",0,IF(ISNUMBER(SEARCH('02_대상물건입력'!B8,D2653)),1,0)))</f>
        <v>0</v>
      </c>
      <c r="R2653" s="44" t="str">
        <f>IFERROR(ABS(E2653-'02_대상물건입력'!B11)/'02_대상물건입력'!B11,"")</f>
        <v/>
      </c>
      <c r="S2653" s="38" t="str">
        <f>IFERROR(ABS(J2653-'02_대상물건입력'!B10),"")</f>
        <v/>
      </c>
      <c r="T2653" s="38" t="str">
        <f>IFERROR(ABS('01_설정'!B4-F2653),"")</f>
        <v/>
      </c>
      <c r="U2653" s="38" t="str">
        <f>IFERROR(ABS(K2653-YEAR('02_대상물건입력'!B14)),"")</f>
        <v/>
      </c>
      <c r="V2653" s="38" t="str">
        <f>IF(B2653="","",IF(AND(E2653&gt;0,F2653&gt;0,H2653&gt;0,OR('04A_국토부원자료'!P2654="",'04A_국토부원자료'!P2654="-"),IF('01_설정'!B10=1,N2653=1,TRUE),R2653&lt;='01_설정'!B5,S2653&lt;='01_설정'!B6,T2653&lt;='01_설정'!B7,U2653&lt;='01_설정'!B8),"Y",""))</f>
        <v/>
      </c>
      <c r="W2653" s="40" t="str">
        <f>IF(V2653&lt;&gt;"Y","",MAX(0,(1-R2653/'01_설정'!B5))*'01_설정'!B14+MAX(0,(1-S2653/'01_설정'!B6))*'01_설정'!B15+MAX(0,(1-T2653/'01_설정'!B7))*'01_설정'!B16+MAX(0,(1-U2653/'01_설정'!B8))*'01_설정'!B17+O2653*'01_설정'!B11+Q2653*'01_설정'!B12+P2653*'01_설정'!B13)</f>
        <v/>
      </c>
      <c r="X2653" s="38" t="str">
        <f>IF(W2653="","",1+COUNTIFS($W$4:$W$3003,"&gt;"&amp;W2653)+COUNTIFS($W$4:W2653,W2653)-1)</f>
        <v/>
      </c>
    </row>
    <row r="2654" spans="1:24" ht="16.5">
      <c r="A2654" s="38" t="str">
        <f>IF('04A_국토부원자료'!A2655="","",ROW()-3)</f>
        <v/>
      </c>
      <c r="B2654" s="39">
        <f>IFERROR('04A_국토부원자료'!B2655,"")</f>
        <v>0</v>
      </c>
      <c r="C2654" s="39" t="str">
        <f>IF(B2654="","",IF('04A_국토부원자료'!C2655&lt;&gt;"",'04A_국토부원자료'!C2655,TRIM('04A_국토부원자료'!D2655&amp;IF('04A_국토부원자료'!E2655&lt;&gt;"","-"&amp;'04A_국토부원자료'!E2655,""))))</f>
        <v/>
      </c>
      <c r="D2654" s="39">
        <f>IFERROR('04A_국토부원자료'!F2655,"")</f>
        <v>0</v>
      </c>
      <c r="E2654" s="40" t="str">
        <f>IFERROR(VALUE(SUBSTITUTE('04A_국토부원자료'!G2655,",","")),"")</f>
        <v/>
      </c>
      <c r="F2654" s="41" t="str">
        <f>IFERROR(IF(AND('04A_국토부원자료'!H2655&lt;&gt;"",'04A_국토부원자료'!I2655&lt;&gt;""),DATE(INT(VALUE(SUBSTITUTE('04A_국토부원자료'!H2655,",",""))/100),MOD(VALUE(SUBSTITUTE('04A_국토부원자료'!H2655,",","")),100),VALUE(SUBSTITUTE('04A_국토부원자료'!I2655,",",""))),""),"")</f>
        <v/>
      </c>
      <c r="G2654" s="42" t="str">
        <f>IFERROR(VALUE(SUBSTITUTE('04A_국토부원자료'!J2655,",","")),"")</f>
        <v/>
      </c>
      <c r="H2654" s="43" t="str">
        <f t="shared" si="82"/>
        <v/>
      </c>
      <c r="I2654" s="43" t="str">
        <f t="shared" si="83"/>
        <v/>
      </c>
      <c r="J2654" s="38" t="str">
        <f>IFERROR(VALUE(SUBSTITUTE('04A_국토부원자료'!K2655,",","")),"")</f>
        <v/>
      </c>
      <c r="K2654" s="38" t="str">
        <f>IFERROR(VALUE(SUBSTITUTE('04A_국토부원자료'!N2655,",","")),"")</f>
        <v/>
      </c>
      <c r="L2654" s="39">
        <f>IFERROR('04A_국토부원자료'!O2655,"")</f>
        <v>0</v>
      </c>
      <c r="M2654" s="39">
        <f>IFERROR('04A_국토부원자료'!Q2655,"")</f>
        <v>0</v>
      </c>
      <c r="N2654" s="38">
        <f>IF(B2654="","",IF('02_대상물건입력'!B5="",1,IF(ISNUMBER(SEARCH('02_대상물건입력'!B5,B2654)),1,0)))</f>
        <v>0</v>
      </c>
      <c r="O2654" s="38">
        <f>IF(B2654="","",IF('02_대상물건입력'!B6="",1,IF(ISNUMBER(SEARCH('02_대상물건입력'!B6,B2654)),1,0)))</f>
        <v>0</v>
      </c>
      <c r="P2654" s="38">
        <f>IF(L2654="","",IF('02_대상물건입력'!B15="",0,IF(ISNUMBER(SEARCH('02_대상물건입력'!B15,L2654)),1,0)))</f>
        <v>0</v>
      </c>
      <c r="Q2654" s="38">
        <f>IF(D2654="","",IF('02_대상물건입력'!B8="",0,IF(ISNUMBER(SEARCH('02_대상물건입력'!B8,D2654)),1,0)))</f>
        <v>0</v>
      </c>
      <c r="R2654" s="44" t="str">
        <f>IFERROR(ABS(E2654-'02_대상물건입력'!B11)/'02_대상물건입력'!B11,"")</f>
        <v/>
      </c>
      <c r="S2654" s="38" t="str">
        <f>IFERROR(ABS(J2654-'02_대상물건입력'!B10),"")</f>
        <v/>
      </c>
      <c r="T2654" s="38" t="str">
        <f>IFERROR(ABS('01_설정'!B4-F2654),"")</f>
        <v/>
      </c>
      <c r="U2654" s="38" t="str">
        <f>IFERROR(ABS(K2654-YEAR('02_대상물건입력'!B14)),"")</f>
        <v/>
      </c>
      <c r="V2654" s="38" t="str">
        <f>IF(B2654="","",IF(AND(E2654&gt;0,F2654&gt;0,H2654&gt;0,OR('04A_국토부원자료'!P2655="",'04A_국토부원자료'!P2655="-"),IF('01_설정'!B10=1,N2654=1,TRUE),R2654&lt;='01_설정'!B5,S2654&lt;='01_설정'!B6,T2654&lt;='01_설정'!B7,U2654&lt;='01_설정'!B8),"Y",""))</f>
        <v/>
      </c>
      <c r="W2654" s="40" t="str">
        <f>IF(V2654&lt;&gt;"Y","",MAX(0,(1-R2654/'01_설정'!B5))*'01_설정'!B14+MAX(0,(1-S2654/'01_설정'!B6))*'01_설정'!B15+MAX(0,(1-T2654/'01_설정'!B7))*'01_설정'!B16+MAX(0,(1-U2654/'01_설정'!B8))*'01_설정'!B17+O2654*'01_설정'!B11+Q2654*'01_설정'!B12+P2654*'01_설정'!B13)</f>
        <v/>
      </c>
      <c r="X2654" s="38" t="str">
        <f>IF(W2654="","",1+COUNTIFS($W$4:$W$3003,"&gt;"&amp;W2654)+COUNTIFS($W$4:W2654,W2654)-1)</f>
        <v/>
      </c>
    </row>
    <row r="2655" spans="1:24" ht="16.5">
      <c r="A2655" s="38" t="str">
        <f>IF('04A_국토부원자료'!A2656="","",ROW()-3)</f>
        <v/>
      </c>
      <c r="B2655" s="39">
        <f>IFERROR('04A_국토부원자료'!B2656,"")</f>
        <v>0</v>
      </c>
      <c r="C2655" s="39" t="str">
        <f>IF(B2655="","",IF('04A_국토부원자료'!C2656&lt;&gt;"",'04A_국토부원자료'!C2656,TRIM('04A_국토부원자료'!D2656&amp;IF('04A_국토부원자료'!E2656&lt;&gt;"","-"&amp;'04A_국토부원자료'!E2656,""))))</f>
        <v/>
      </c>
      <c r="D2655" s="39">
        <f>IFERROR('04A_국토부원자료'!F2656,"")</f>
        <v>0</v>
      </c>
      <c r="E2655" s="40" t="str">
        <f>IFERROR(VALUE(SUBSTITUTE('04A_국토부원자료'!G2656,",","")),"")</f>
        <v/>
      </c>
      <c r="F2655" s="41" t="str">
        <f>IFERROR(IF(AND('04A_국토부원자료'!H2656&lt;&gt;"",'04A_국토부원자료'!I2656&lt;&gt;""),DATE(INT(VALUE(SUBSTITUTE('04A_국토부원자료'!H2656,",",""))/100),MOD(VALUE(SUBSTITUTE('04A_국토부원자료'!H2656,",","")),100),VALUE(SUBSTITUTE('04A_국토부원자료'!I2656,",",""))),""),"")</f>
        <v/>
      </c>
      <c r="G2655" s="42" t="str">
        <f>IFERROR(VALUE(SUBSTITUTE('04A_국토부원자료'!J2656,",","")),"")</f>
        <v/>
      </c>
      <c r="H2655" s="43" t="str">
        <f t="shared" si="82"/>
        <v/>
      </c>
      <c r="I2655" s="43" t="str">
        <f t="shared" si="83"/>
        <v/>
      </c>
      <c r="J2655" s="38" t="str">
        <f>IFERROR(VALUE(SUBSTITUTE('04A_국토부원자료'!K2656,",","")),"")</f>
        <v/>
      </c>
      <c r="K2655" s="38" t="str">
        <f>IFERROR(VALUE(SUBSTITUTE('04A_국토부원자료'!N2656,",","")),"")</f>
        <v/>
      </c>
      <c r="L2655" s="39">
        <f>IFERROR('04A_국토부원자료'!O2656,"")</f>
        <v>0</v>
      </c>
      <c r="M2655" s="39">
        <f>IFERROR('04A_국토부원자료'!Q2656,"")</f>
        <v>0</v>
      </c>
      <c r="N2655" s="38">
        <f>IF(B2655="","",IF('02_대상물건입력'!B5="",1,IF(ISNUMBER(SEARCH('02_대상물건입력'!B5,B2655)),1,0)))</f>
        <v>0</v>
      </c>
      <c r="O2655" s="38">
        <f>IF(B2655="","",IF('02_대상물건입력'!B6="",1,IF(ISNUMBER(SEARCH('02_대상물건입력'!B6,B2655)),1,0)))</f>
        <v>0</v>
      </c>
      <c r="P2655" s="38">
        <f>IF(L2655="","",IF('02_대상물건입력'!B15="",0,IF(ISNUMBER(SEARCH('02_대상물건입력'!B15,L2655)),1,0)))</f>
        <v>0</v>
      </c>
      <c r="Q2655" s="38">
        <f>IF(D2655="","",IF('02_대상물건입력'!B8="",0,IF(ISNUMBER(SEARCH('02_대상물건입력'!B8,D2655)),1,0)))</f>
        <v>0</v>
      </c>
      <c r="R2655" s="44" t="str">
        <f>IFERROR(ABS(E2655-'02_대상물건입력'!B11)/'02_대상물건입력'!B11,"")</f>
        <v/>
      </c>
      <c r="S2655" s="38" t="str">
        <f>IFERROR(ABS(J2655-'02_대상물건입력'!B10),"")</f>
        <v/>
      </c>
      <c r="T2655" s="38" t="str">
        <f>IFERROR(ABS('01_설정'!B4-F2655),"")</f>
        <v/>
      </c>
      <c r="U2655" s="38" t="str">
        <f>IFERROR(ABS(K2655-YEAR('02_대상물건입력'!B14)),"")</f>
        <v/>
      </c>
      <c r="V2655" s="38" t="str">
        <f>IF(B2655="","",IF(AND(E2655&gt;0,F2655&gt;0,H2655&gt;0,OR('04A_국토부원자료'!P2656="",'04A_국토부원자료'!P2656="-"),IF('01_설정'!B10=1,N2655=1,TRUE),R2655&lt;='01_설정'!B5,S2655&lt;='01_설정'!B6,T2655&lt;='01_설정'!B7,U2655&lt;='01_설정'!B8),"Y",""))</f>
        <v/>
      </c>
      <c r="W2655" s="40" t="str">
        <f>IF(V2655&lt;&gt;"Y","",MAX(0,(1-R2655/'01_설정'!B5))*'01_설정'!B14+MAX(0,(1-S2655/'01_설정'!B6))*'01_설정'!B15+MAX(0,(1-T2655/'01_설정'!B7))*'01_설정'!B16+MAX(0,(1-U2655/'01_설정'!B8))*'01_설정'!B17+O2655*'01_설정'!B11+Q2655*'01_설정'!B12+P2655*'01_설정'!B13)</f>
        <v/>
      </c>
      <c r="X2655" s="38" t="str">
        <f>IF(W2655="","",1+COUNTIFS($W$4:$W$3003,"&gt;"&amp;W2655)+COUNTIFS($W$4:W2655,W2655)-1)</f>
        <v/>
      </c>
    </row>
    <row r="2656" spans="1:24" ht="16.5">
      <c r="A2656" s="38" t="str">
        <f>IF('04A_국토부원자료'!A2657="","",ROW()-3)</f>
        <v/>
      </c>
      <c r="B2656" s="39">
        <f>IFERROR('04A_국토부원자료'!B2657,"")</f>
        <v>0</v>
      </c>
      <c r="C2656" s="39" t="str">
        <f>IF(B2656="","",IF('04A_국토부원자료'!C2657&lt;&gt;"",'04A_국토부원자료'!C2657,TRIM('04A_국토부원자료'!D2657&amp;IF('04A_국토부원자료'!E2657&lt;&gt;"","-"&amp;'04A_국토부원자료'!E2657,""))))</f>
        <v/>
      </c>
      <c r="D2656" s="39">
        <f>IFERROR('04A_국토부원자료'!F2657,"")</f>
        <v>0</v>
      </c>
      <c r="E2656" s="40" t="str">
        <f>IFERROR(VALUE(SUBSTITUTE('04A_국토부원자료'!G2657,",","")),"")</f>
        <v/>
      </c>
      <c r="F2656" s="41" t="str">
        <f>IFERROR(IF(AND('04A_국토부원자료'!H2657&lt;&gt;"",'04A_국토부원자료'!I2657&lt;&gt;""),DATE(INT(VALUE(SUBSTITUTE('04A_국토부원자료'!H2657,",",""))/100),MOD(VALUE(SUBSTITUTE('04A_국토부원자료'!H2657,",","")),100),VALUE(SUBSTITUTE('04A_국토부원자료'!I2657,",",""))),""),"")</f>
        <v/>
      </c>
      <c r="G2656" s="42" t="str">
        <f>IFERROR(VALUE(SUBSTITUTE('04A_국토부원자료'!J2657,",","")),"")</f>
        <v/>
      </c>
      <c r="H2656" s="43" t="str">
        <f t="shared" si="82"/>
        <v/>
      </c>
      <c r="I2656" s="43" t="str">
        <f t="shared" si="83"/>
        <v/>
      </c>
      <c r="J2656" s="38" t="str">
        <f>IFERROR(VALUE(SUBSTITUTE('04A_국토부원자료'!K2657,",","")),"")</f>
        <v/>
      </c>
      <c r="K2656" s="38" t="str">
        <f>IFERROR(VALUE(SUBSTITUTE('04A_국토부원자료'!N2657,",","")),"")</f>
        <v/>
      </c>
      <c r="L2656" s="39">
        <f>IFERROR('04A_국토부원자료'!O2657,"")</f>
        <v>0</v>
      </c>
      <c r="M2656" s="39">
        <f>IFERROR('04A_국토부원자료'!Q2657,"")</f>
        <v>0</v>
      </c>
      <c r="N2656" s="38">
        <f>IF(B2656="","",IF('02_대상물건입력'!B5="",1,IF(ISNUMBER(SEARCH('02_대상물건입력'!B5,B2656)),1,0)))</f>
        <v>0</v>
      </c>
      <c r="O2656" s="38">
        <f>IF(B2656="","",IF('02_대상물건입력'!B6="",1,IF(ISNUMBER(SEARCH('02_대상물건입력'!B6,B2656)),1,0)))</f>
        <v>0</v>
      </c>
      <c r="P2656" s="38">
        <f>IF(L2656="","",IF('02_대상물건입력'!B15="",0,IF(ISNUMBER(SEARCH('02_대상물건입력'!B15,L2656)),1,0)))</f>
        <v>0</v>
      </c>
      <c r="Q2656" s="38">
        <f>IF(D2656="","",IF('02_대상물건입력'!B8="",0,IF(ISNUMBER(SEARCH('02_대상물건입력'!B8,D2656)),1,0)))</f>
        <v>0</v>
      </c>
      <c r="R2656" s="44" t="str">
        <f>IFERROR(ABS(E2656-'02_대상물건입력'!B11)/'02_대상물건입력'!B11,"")</f>
        <v/>
      </c>
      <c r="S2656" s="38" t="str">
        <f>IFERROR(ABS(J2656-'02_대상물건입력'!B10),"")</f>
        <v/>
      </c>
      <c r="T2656" s="38" t="str">
        <f>IFERROR(ABS('01_설정'!B4-F2656),"")</f>
        <v/>
      </c>
      <c r="U2656" s="38" t="str">
        <f>IFERROR(ABS(K2656-YEAR('02_대상물건입력'!B14)),"")</f>
        <v/>
      </c>
      <c r="V2656" s="38" t="str">
        <f>IF(B2656="","",IF(AND(E2656&gt;0,F2656&gt;0,H2656&gt;0,OR('04A_국토부원자료'!P2657="",'04A_국토부원자료'!P2657="-"),IF('01_설정'!B10=1,N2656=1,TRUE),R2656&lt;='01_설정'!B5,S2656&lt;='01_설정'!B6,T2656&lt;='01_설정'!B7,U2656&lt;='01_설정'!B8),"Y",""))</f>
        <v/>
      </c>
      <c r="W2656" s="40" t="str">
        <f>IF(V2656&lt;&gt;"Y","",MAX(0,(1-R2656/'01_설정'!B5))*'01_설정'!B14+MAX(0,(1-S2656/'01_설정'!B6))*'01_설정'!B15+MAX(0,(1-T2656/'01_설정'!B7))*'01_설정'!B16+MAX(0,(1-U2656/'01_설정'!B8))*'01_설정'!B17+O2656*'01_설정'!B11+Q2656*'01_설정'!B12+P2656*'01_설정'!B13)</f>
        <v/>
      </c>
      <c r="X2656" s="38" t="str">
        <f>IF(W2656="","",1+COUNTIFS($W$4:$W$3003,"&gt;"&amp;W2656)+COUNTIFS($W$4:W2656,W2656)-1)</f>
        <v/>
      </c>
    </row>
    <row r="2657" spans="1:24" ht="16.5">
      <c r="A2657" s="38" t="str">
        <f>IF('04A_국토부원자료'!A2658="","",ROW()-3)</f>
        <v/>
      </c>
      <c r="B2657" s="39">
        <f>IFERROR('04A_국토부원자료'!B2658,"")</f>
        <v>0</v>
      </c>
      <c r="C2657" s="39" t="str">
        <f>IF(B2657="","",IF('04A_국토부원자료'!C2658&lt;&gt;"",'04A_국토부원자료'!C2658,TRIM('04A_국토부원자료'!D2658&amp;IF('04A_국토부원자료'!E2658&lt;&gt;"","-"&amp;'04A_국토부원자료'!E2658,""))))</f>
        <v/>
      </c>
      <c r="D2657" s="39">
        <f>IFERROR('04A_국토부원자료'!F2658,"")</f>
        <v>0</v>
      </c>
      <c r="E2657" s="40" t="str">
        <f>IFERROR(VALUE(SUBSTITUTE('04A_국토부원자료'!G2658,",","")),"")</f>
        <v/>
      </c>
      <c r="F2657" s="41" t="str">
        <f>IFERROR(IF(AND('04A_국토부원자료'!H2658&lt;&gt;"",'04A_국토부원자료'!I2658&lt;&gt;""),DATE(INT(VALUE(SUBSTITUTE('04A_국토부원자료'!H2658,",",""))/100),MOD(VALUE(SUBSTITUTE('04A_국토부원자료'!H2658,",","")),100),VALUE(SUBSTITUTE('04A_국토부원자료'!I2658,",",""))),""),"")</f>
        <v/>
      </c>
      <c r="G2657" s="42" t="str">
        <f>IFERROR(VALUE(SUBSTITUTE('04A_국토부원자료'!J2658,",","")),"")</f>
        <v/>
      </c>
      <c r="H2657" s="43" t="str">
        <f t="shared" si="82"/>
        <v/>
      </c>
      <c r="I2657" s="43" t="str">
        <f t="shared" si="83"/>
        <v/>
      </c>
      <c r="J2657" s="38" t="str">
        <f>IFERROR(VALUE(SUBSTITUTE('04A_국토부원자료'!K2658,",","")),"")</f>
        <v/>
      </c>
      <c r="K2657" s="38" t="str">
        <f>IFERROR(VALUE(SUBSTITUTE('04A_국토부원자료'!N2658,",","")),"")</f>
        <v/>
      </c>
      <c r="L2657" s="39">
        <f>IFERROR('04A_국토부원자료'!O2658,"")</f>
        <v>0</v>
      </c>
      <c r="M2657" s="39">
        <f>IFERROR('04A_국토부원자료'!Q2658,"")</f>
        <v>0</v>
      </c>
      <c r="N2657" s="38">
        <f>IF(B2657="","",IF('02_대상물건입력'!B5="",1,IF(ISNUMBER(SEARCH('02_대상물건입력'!B5,B2657)),1,0)))</f>
        <v>0</v>
      </c>
      <c r="O2657" s="38">
        <f>IF(B2657="","",IF('02_대상물건입력'!B6="",1,IF(ISNUMBER(SEARCH('02_대상물건입력'!B6,B2657)),1,0)))</f>
        <v>0</v>
      </c>
      <c r="P2657" s="38">
        <f>IF(L2657="","",IF('02_대상물건입력'!B15="",0,IF(ISNUMBER(SEARCH('02_대상물건입력'!B15,L2657)),1,0)))</f>
        <v>0</v>
      </c>
      <c r="Q2657" s="38">
        <f>IF(D2657="","",IF('02_대상물건입력'!B8="",0,IF(ISNUMBER(SEARCH('02_대상물건입력'!B8,D2657)),1,0)))</f>
        <v>0</v>
      </c>
      <c r="R2657" s="44" t="str">
        <f>IFERROR(ABS(E2657-'02_대상물건입력'!B11)/'02_대상물건입력'!B11,"")</f>
        <v/>
      </c>
      <c r="S2657" s="38" t="str">
        <f>IFERROR(ABS(J2657-'02_대상물건입력'!B10),"")</f>
        <v/>
      </c>
      <c r="T2657" s="38" t="str">
        <f>IFERROR(ABS('01_설정'!B4-F2657),"")</f>
        <v/>
      </c>
      <c r="U2657" s="38" t="str">
        <f>IFERROR(ABS(K2657-YEAR('02_대상물건입력'!B14)),"")</f>
        <v/>
      </c>
      <c r="V2657" s="38" t="str">
        <f>IF(B2657="","",IF(AND(E2657&gt;0,F2657&gt;0,H2657&gt;0,OR('04A_국토부원자료'!P2658="",'04A_국토부원자료'!P2658="-"),IF('01_설정'!B10=1,N2657=1,TRUE),R2657&lt;='01_설정'!B5,S2657&lt;='01_설정'!B6,T2657&lt;='01_설정'!B7,U2657&lt;='01_설정'!B8),"Y",""))</f>
        <v/>
      </c>
      <c r="W2657" s="40" t="str">
        <f>IF(V2657&lt;&gt;"Y","",MAX(0,(1-R2657/'01_설정'!B5))*'01_설정'!B14+MAX(0,(1-S2657/'01_설정'!B6))*'01_설정'!B15+MAX(0,(1-T2657/'01_설정'!B7))*'01_설정'!B16+MAX(0,(1-U2657/'01_설정'!B8))*'01_설정'!B17+O2657*'01_설정'!B11+Q2657*'01_설정'!B12+P2657*'01_설정'!B13)</f>
        <v/>
      </c>
      <c r="X2657" s="38" t="str">
        <f>IF(W2657="","",1+COUNTIFS($W$4:$W$3003,"&gt;"&amp;W2657)+COUNTIFS($W$4:W2657,W2657)-1)</f>
        <v/>
      </c>
    </row>
    <row r="2658" spans="1:24" ht="16.5">
      <c r="A2658" s="38" t="str">
        <f>IF('04A_국토부원자료'!A2659="","",ROW()-3)</f>
        <v/>
      </c>
      <c r="B2658" s="39">
        <f>IFERROR('04A_국토부원자료'!B2659,"")</f>
        <v>0</v>
      </c>
      <c r="C2658" s="39" t="str">
        <f>IF(B2658="","",IF('04A_국토부원자료'!C2659&lt;&gt;"",'04A_국토부원자료'!C2659,TRIM('04A_국토부원자료'!D2659&amp;IF('04A_국토부원자료'!E2659&lt;&gt;"","-"&amp;'04A_국토부원자료'!E2659,""))))</f>
        <v/>
      </c>
      <c r="D2658" s="39">
        <f>IFERROR('04A_국토부원자료'!F2659,"")</f>
        <v>0</v>
      </c>
      <c r="E2658" s="40" t="str">
        <f>IFERROR(VALUE(SUBSTITUTE('04A_국토부원자료'!G2659,",","")),"")</f>
        <v/>
      </c>
      <c r="F2658" s="41" t="str">
        <f>IFERROR(IF(AND('04A_국토부원자료'!H2659&lt;&gt;"",'04A_국토부원자료'!I2659&lt;&gt;""),DATE(INT(VALUE(SUBSTITUTE('04A_국토부원자료'!H2659,",",""))/100),MOD(VALUE(SUBSTITUTE('04A_국토부원자료'!H2659,",","")),100),VALUE(SUBSTITUTE('04A_국토부원자료'!I2659,",",""))),""),"")</f>
        <v/>
      </c>
      <c r="G2658" s="42" t="str">
        <f>IFERROR(VALUE(SUBSTITUTE('04A_국토부원자료'!J2659,",","")),"")</f>
        <v/>
      </c>
      <c r="H2658" s="43" t="str">
        <f t="shared" si="82"/>
        <v/>
      </c>
      <c r="I2658" s="43" t="str">
        <f t="shared" si="83"/>
        <v/>
      </c>
      <c r="J2658" s="38" t="str">
        <f>IFERROR(VALUE(SUBSTITUTE('04A_국토부원자료'!K2659,",","")),"")</f>
        <v/>
      </c>
      <c r="K2658" s="38" t="str">
        <f>IFERROR(VALUE(SUBSTITUTE('04A_국토부원자료'!N2659,",","")),"")</f>
        <v/>
      </c>
      <c r="L2658" s="39">
        <f>IFERROR('04A_국토부원자료'!O2659,"")</f>
        <v>0</v>
      </c>
      <c r="M2658" s="39">
        <f>IFERROR('04A_국토부원자료'!Q2659,"")</f>
        <v>0</v>
      </c>
      <c r="N2658" s="38">
        <f>IF(B2658="","",IF('02_대상물건입력'!B5="",1,IF(ISNUMBER(SEARCH('02_대상물건입력'!B5,B2658)),1,0)))</f>
        <v>0</v>
      </c>
      <c r="O2658" s="38">
        <f>IF(B2658="","",IF('02_대상물건입력'!B6="",1,IF(ISNUMBER(SEARCH('02_대상물건입력'!B6,B2658)),1,0)))</f>
        <v>0</v>
      </c>
      <c r="P2658" s="38">
        <f>IF(L2658="","",IF('02_대상물건입력'!B15="",0,IF(ISNUMBER(SEARCH('02_대상물건입력'!B15,L2658)),1,0)))</f>
        <v>0</v>
      </c>
      <c r="Q2658" s="38">
        <f>IF(D2658="","",IF('02_대상물건입력'!B8="",0,IF(ISNUMBER(SEARCH('02_대상물건입력'!B8,D2658)),1,0)))</f>
        <v>0</v>
      </c>
      <c r="R2658" s="44" t="str">
        <f>IFERROR(ABS(E2658-'02_대상물건입력'!B11)/'02_대상물건입력'!B11,"")</f>
        <v/>
      </c>
      <c r="S2658" s="38" t="str">
        <f>IFERROR(ABS(J2658-'02_대상물건입력'!B10),"")</f>
        <v/>
      </c>
      <c r="T2658" s="38" t="str">
        <f>IFERROR(ABS('01_설정'!B4-F2658),"")</f>
        <v/>
      </c>
      <c r="U2658" s="38" t="str">
        <f>IFERROR(ABS(K2658-YEAR('02_대상물건입력'!B14)),"")</f>
        <v/>
      </c>
      <c r="V2658" s="38" t="str">
        <f>IF(B2658="","",IF(AND(E2658&gt;0,F2658&gt;0,H2658&gt;0,OR('04A_국토부원자료'!P2659="",'04A_국토부원자료'!P2659="-"),IF('01_설정'!B10=1,N2658=1,TRUE),R2658&lt;='01_설정'!B5,S2658&lt;='01_설정'!B6,T2658&lt;='01_설정'!B7,U2658&lt;='01_설정'!B8),"Y",""))</f>
        <v/>
      </c>
      <c r="W2658" s="40" t="str">
        <f>IF(V2658&lt;&gt;"Y","",MAX(0,(1-R2658/'01_설정'!B5))*'01_설정'!B14+MAX(0,(1-S2658/'01_설정'!B6))*'01_설정'!B15+MAX(0,(1-T2658/'01_설정'!B7))*'01_설정'!B16+MAX(0,(1-U2658/'01_설정'!B8))*'01_설정'!B17+O2658*'01_설정'!B11+Q2658*'01_설정'!B12+P2658*'01_설정'!B13)</f>
        <v/>
      </c>
      <c r="X2658" s="38" t="str">
        <f>IF(W2658="","",1+COUNTIFS($W$4:$W$3003,"&gt;"&amp;W2658)+COUNTIFS($W$4:W2658,W2658)-1)</f>
        <v/>
      </c>
    </row>
    <row r="2659" spans="1:24" ht="16.5">
      <c r="A2659" s="38" t="str">
        <f>IF('04A_국토부원자료'!A2660="","",ROW()-3)</f>
        <v/>
      </c>
      <c r="B2659" s="39">
        <f>IFERROR('04A_국토부원자료'!B2660,"")</f>
        <v>0</v>
      </c>
      <c r="C2659" s="39" t="str">
        <f>IF(B2659="","",IF('04A_국토부원자료'!C2660&lt;&gt;"",'04A_국토부원자료'!C2660,TRIM('04A_국토부원자료'!D2660&amp;IF('04A_국토부원자료'!E2660&lt;&gt;"","-"&amp;'04A_국토부원자료'!E2660,""))))</f>
        <v/>
      </c>
      <c r="D2659" s="39">
        <f>IFERROR('04A_국토부원자료'!F2660,"")</f>
        <v>0</v>
      </c>
      <c r="E2659" s="40" t="str">
        <f>IFERROR(VALUE(SUBSTITUTE('04A_국토부원자료'!G2660,",","")),"")</f>
        <v/>
      </c>
      <c r="F2659" s="41" t="str">
        <f>IFERROR(IF(AND('04A_국토부원자료'!H2660&lt;&gt;"",'04A_국토부원자료'!I2660&lt;&gt;""),DATE(INT(VALUE(SUBSTITUTE('04A_국토부원자료'!H2660,",",""))/100),MOD(VALUE(SUBSTITUTE('04A_국토부원자료'!H2660,",","")),100),VALUE(SUBSTITUTE('04A_국토부원자료'!I2660,",",""))),""),"")</f>
        <v/>
      </c>
      <c r="G2659" s="42" t="str">
        <f>IFERROR(VALUE(SUBSTITUTE('04A_국토부원자료'!J2660,",","")),"")</f>
        <v/>
      </c>
      <c r="H2659" s="43" t="str">
        <f t="shared" si="82"/>
        <v/>
      </c>
      <c r="I2659" s="43" t="str">
        <f t="shared" si="83"/>
        <v/>
      </c>
      <c r="J2659" s="38" t="str">
        <f>IFERROR(VALUE(SUBSTITUTE('04A_국토부원자료'!K2660,",","")),"")</f>
        <v/>
      </c>
      <c r="K2659" s="38" t="str">
        <f>IFERROR(VALUE(SUBSTITUTE('04A_국토부원자료'!N2660,",","")),"")</f>
        <v/>
      </c>
      <c r="L2659" s="39">
        <f>IFERROR('04A_국토부원자료'!O2660,"")</f>
        <v>0</v>
      </c>
      <c r="M2659" s="39">
        <f>IFERROR('04A_국토부원자료'!Q2660,"")</f>
        <v>0</v>
      </c>
      <c r="N2659" s="38">
        <f>IF(B2659="","",IF('02_대상물건입력'!B5="",1,IF(ISNUMBER(SEARCH('02_대상물건입력'!B5,B2659)),1,0)))</f>
        <v>0</v>
      </c>
      <c r="O2659" s="38">
        <f>IF(B2659="","",IF('02_대상물건입력'!B6="",1,IF(ISNUMBER(SEARCH('02_대상물건입력'!B6,B2659)),1,0)))</f>
        <v>0</v>
      </c>
      <c r="P2659" s="38">
        <f>IF(L2659="","",IF('02_대상물건입력'!B15="",0,IF(ISNUMBER(SEARCH('02_대상물건입력'!B15,L2659)),1,0)))</f>
        <v>0</v>
      </c>
      <c r="Q2659" s="38">
        <f>IF(D2659="","",IF('02_대상물건입력'!B8="",0,IF(ISNUMBER(SEARCH('02_대상물건입력'!B8,D2659)),1,0)))</f>
        <v>0</v>
      </c>
      <c r="R2659" s="44" t="str">
        <f>IFERROR(ABS(E2659-'02_대상물건입력'!B11)/'02_대상물건입력'!B11,"")</f>
        <v/>
      </c>
      <c r="S2659" s="38" t="str">
        <f>IFERROR(ABS(J2659-'02_대상물건입력'!B10),"")</f>
        <v/>
      </c>
      <c r="T2659" s="38" t="str">
        <f>IFERROR(ABS('01_설정'!B4-F2659),"")</f>
        <v/>
      </c>
      <c r="U2659" s="38" t="str">
        <f>IFERROR(ABS(K2659-YEAR('02_대상물건입력'!B14)),"")</f>
        <v/>
      </c>
      <c r="V2659" s="38" t="str">
        <f>IF(B2659="","",IF(AND(E2659&gt;0,F2659&gt;0,H2659&gt;0,OR('04A_국토부원자료'!P2660="",'04A_국토부원자료'!P2660="-"),IF('01_설정'!B10=1,N2659=1,TRUE),R2659&lt;='01_설정'!B5,S2659&lt;='01_설정'!B6,T2659&lt;='01_설정'!B7,U2659&lt;='01_설정'!B8),"Y",""))</f>
        <v/>
      </c>
      <c r="W2659" s="40" t="str">
        <f>IF(V2659&lt;&gt;"Y","",MAX(0,(1-R2659/'01_설정'!B5))*'01_설정'!B14+MAX(0,(1-S2659/'01_설정'!B6))*'01_설정'!B15+MAX(0,(1-T2659/'01_설정'!B7))*'01_설정'!B16+MAX(0,(1-U2659/'01_설정'!B8))*'01_설정'!B17+O2659*'01_설정'!B11+Q2659*'01_설정'!B12+P2659*'01_설정'!B13)</f>
        <v/>
      </c>
      <c r="X2659" s="38" t="str">
        <f>IF(W2659="","",1+COUNTIFS($W$4:$W$3003,"&gt;"&amp;W2659)+COUNTIFS($W$4:W2659,W2659)-1)</f>
        <v/>
      </c>
    </row>
    <row r="2660" spans="1:24" ht="16.5">
      <c r="A2660" s="38" t="str">
        <f>IF('04A_국토부원자료'!A2661="","",ROW()-3)</f>
        <v/>
      </c>
      <c r="B2660" s="39">
        <f>IFERROR('04A_국토부원자료'!B2661,"")</f>
        <v>0</v>
      </c>
      <c r="C2660" s="39" t="str">
        <f>IF(B2660="","",IF('04A_국토부원자료'!C2661&lt;&gt;"",'04A_국토부원자료'!C2661,TRIM('04A_국토부원자료'!D2661&amp;IF('04A_국토부원자료'!E2661&lt;&gt;"","-"&amp;'04A_국토부원자료'!E2661,""))))</f>
        <v/>
      </c>
      <c r="D2660" s="39">
        <f>IFERROR('04A_국토부원자료'!F2661,"")</f>
        <v>0</v>
      </c>
      <c r="E2660" s="40" t="str">
        <f>IFERROR(VALUE(SUBSTITUTE('04A_국토부원자료'!G2661,",","")),"")</f>
        <v/>
      </c>
      <c r="F2660" s="41" t="str">
        <f>IFERROR(IF(AND('04A_국토부원자료'!H2661&lt;&gt;"",'04A_국토부원자료'!I2661&lt;&gt;""),DATE(INT(VALUE(SUBSTITUTE('04A_국토부원자료'!H2661,",",""))/100),MOD(VALUE(SUBSTITUTE('04A_국토부원자료'!H2661,",","")),100),VALUE(SUBSTITUTE('04A_국토부원자료'!I2661,",",""))),""),"")</f>
        <v/>
      </c>
      <c r="G2660" s="42" t="str">
        <f>IFERROR(VALUE(SUBSTITUTE('04A_국토부원자료'!J2661,",","")),"")</f>
        <v/>
      </c>
      <c r="H2660" s="43" t="str">
        <f t="shared" si="82"/>
        <v/>
      </c>
      <c r="I2660" s="43" t="str">
        <f t="shared" si="83"/>
        <v/>
      </c>
      <c r="J2660" s="38" t="str">
        <f>IFERROR(VALUE(SUBSTITUTE('04A_국토부원자료'!K2661,",","")),"")</f>
        <v/>
      </c>
      <c r="K2660" s="38" t="str">
        <f>IFERROR(VALUE(SUBSTITUTE('04A_국토부원자료'!N2661,",","")),"")</f>
        <v/>
      </c>
      <c r="L2660" s="39">
        <f>IFERROR('04A_국토부원자료'!O2661,"")</f>
        <v>0</v>
      </c>
      <c r="M2660" s="39">
        <f>IFERROR('04A_국토부원자료'!Q2661,"")</f>
        <v>0</v>
      </c>
      <c r="N2660" s="38">
        <f>IF(B2660="","",IF('02_대상물건입력'!B5="",1,IF(ISNUMBER(SEARCH('02_대상물건입력'!B5,B2660)),1,0)))</f>
        <v>0</v>
      </c>
      <c r="O2660" s="38">
        <f>IF(B2660="","",IF('02_대상물건입력'!B6="",1,IF(ISNUMBER(SEARCH('02_대상물건입력'!B6,B2660)),1,0)))</f>
        <v>0</v>
      </c>
      <c r="P2660" s="38">
        <f>IF(L2660="","",IF('02_대상물건입력'!B15="",0,IF(ISNUMBER(SEARCH('02_대상물건입력'!B15,L2660)),1,0)))</f>
        <v>0</v>
      </c>
      <c r="Q2660" s="38">
        <f>IF(D2660="","",IF('02_대상물건입력'!B8="",0,IF(ISNUMBER(SEARCH('02_대상물건입력'!B8,D2660)),1,0)))</f>
        <v>0</v>
      </c>
      <c r="R2660" s="44" t="str">
        <f>IFERROR(ABS(E2660-'02_대상물건입력'!B11)/'02_대상물건입력'!B11,"")</f>
        <v/>
      </c>
      <c r="S2660" s="38" t="str">
        <f>IFERROR(ABS(J2660-'02_대상물건입력'!B10),"")</f>
        <v/>
      </c>
      <c r="T2660" s="38" t="str">
        <f>IFERROR(ABS('01_설정'!B4-F2660),"")</f>
        <v/>
      </c>
      <c r="U2660" s="38" t="str">
        <f>IFERROR(ABS(K2660-YEAR('02_대상물건입력'!B14)),"")</f>
        <v/>
      </c>
      <c r="V2660" s="38" t="str">
        <f>IF(B2660="","",IF(AND(E2660&gt;0,F2660&gt;0,H2660&gt;0,OR('04A_국토부원자료'!P2661="",'04A_국토부원자료'!P2661="-"),IF('01_설정'!B10=1,N2660=1,TRUE),R2660&lt;='01_설정'!B5,S2660&lt;='01_설정'!B6,T2660&lt;='01_설정'!B7,U2660&lt;='01_설정'!B8),"Y",""))</f>
        <v/>
      </c>
      <c r="W2660" s="40" t="str">
        <f>IF(V2660&lt;&gt;"Y","",MAX(0,(1-R2660/'01_설정'!B5))*'01_설정'!B14+MAX(0,(1-S2660/'01_설정'!B6))*'01_설정'!B15+MAX(0,(1-T2660/'01_설정'!B7))*'01_설정'!B16+MAX(0,(1-U2660/'01_설정'!B8))*'01_설정'!B17+O2660*'01_설정'!B11+Q2660*'01_설정'!B12+P2660*'01_설정'!B13)</f>
        <v/>
      </c>
      <c r="X2660" s="38" t="str">
        <f>IF(W2660="","",1+COUNTIFS($W$4:$W$3003,"&gt;"&amp;W2660)+COUNTIFS($W$4:W2660,W2660)-1)</f>
        <v/>
      </c>
    </row>
    <row r="2661" spans="1:24" ht="16.5">
      <c r="A2661" s="38" t="str">
        <f>IF('04A_국토부원자료'!A2662="","",ROW()-3)</f>
        <v/>
      </c>
      <c r="B2661" s="39">
        <f>IFERROR('04A_국토부원자료'!B2662,"")</f>
        <v>0</v>
      </c>
      <c r="C2661" s="39" t="str">
        <f>IF(B2661="","",IF('04A_국토부원자료'!C2662&lt;&gt;"",'04A_국토부원자료'!C2662,TRIM('04A_국토부원자료'!D2662&amp;IF('04A_국토부원자료'!E2662&lt;&gt;"","-"&amp;'04A_국토부원자료'!E2662,""))))</f>
        <v/>
      </c>
      <c r="D2661" s="39">
        <f>IFERROR('04A_국토부원자료'!F2662,"")</f>
        <v>0</v>
      </c>
      <c r="E2661" s="40" t="str">
        <f>IFERROR(VALUE(SUBSTITUTE('04A_국토부원자료'!G2662,",","")),"")</f>
        <v/>
      </c>
      <c r="F2661" s="41" t="str">
        <f>IFERROR(IF(AND('04A_국토부원자료'!H2662&lt;&gt;"",'04A_국토부원자료'!I2662&lt;&gt;""),DATE(INT(VALUE(SUBSTITUTE('04A_국토부원자료'!H2662,",",""))/100),MOD(VALUE(SUBSTITUTE('04A_국토부원자료'!H2662,",","")),100),VALUE(SUBSTITUTE('04A_국토부원자료'!I2662,",",""))),""),"")</f>
        <v/>
      </c>
      <c r="G2661" s="42" t="str">
        <f>IFERROR(VALUE(SUBSTITUTE('04A_국토부원자료'!J2662,",","")),"")</f>
        <v/>
      </c>
      <c r="H2661" s="43" t="str">
        <f t="shared" si="82"/>
        <v/>
      </c>
      <c r="I2661" s="43" t="str">
        <f t="shared" si="83"/>
        <v/>
      </c>
      <c r="J2661" s="38" t="str">
        <f>IFERROR(VALUE(SUBSTITUTE('04A_국토부원자료'!K2662,",","")),"")</f>
        <v/>
      </c>
      <c r="K2661" s="38" t="str">
        <f>IFERROR(VALUE(SUBSTITUTE('04A_국토부원자료'!N2662,",","")),"")</f>
        <v/>
      </c>
      <c r="L2661" s="39">
        <f>IFERROR('04A_국토부원자료'!O2662,"")</f>
        <v>0</v>
      </c>
      <c r="M2661" s="39">
        <f>IFERROR('04A_국토부원자료'!Q2662,"")</f>
        <v>0</v>
      </c>
      <c r="N2661" s="38">
        <f>IF(B2661="","",IF('02_대상물건입력'!B5="",1,IF(ISNUMBER(SEARCH('02_대상물건입력'!B5,B2661)),1,0)))</f>
        <v>0</v>
      </c>
      <c r="O2661" s="38">
        <f>IF(B2661="","",IF('02_대상물건입력'!B6="",1,IF(ISNUMBER(SEARCH('02_대상물건입력'!B6,B2661)),1,0)))</f>
        <v>0</v>
      </c>
      <c r="P2661" s="38">
        <f>IF(L2661="","",IF('02_대상물건입력'!B15="",0,IF(ISNUMBER(SEARCH('02_대상물건입력'!B15,L2661)),1,0)))</f>
        <v>0</v>
      </c>
      <c r="Q2661" s="38">
        <f>IF(D2661="","",IF('02_대상물건입력'!B8="",0,IF(ISNUMBER(SEARCH('02_대상물건입력'!B8,D2661)),1,0)))</f>
        <v>0</v>
      </c>
      <c r="R2661" s="44" t="str">
        <f>IFERROR(ABS(E2661-'02_대상물건입력'!B11)/'02_대상물건입력'!B11,"")</f>
        <v/>
      </c>
      <c r="S2661" s="38" t="str">
        <f>IFERROR(ABS(J2661-'02_대상물건입력'!B10),"")</f>
        <v/>
      </c>
      <c r="T2661" s="38" t="str">
        <f>IFERROR(ABS('01_설정'!B4-F2661),"")</f>
        <v/>
      </c>
      <c r="U2661" s="38" t="str">
        <f>IFERROR(ABS(K2661-YEAR('02_대상물건입력'!B14)),"")</f>
        <v/>
      </c>
      <c r="V2661" s="38" t="str">
        <f>IF(B2661="","",IF(AND(E2661&gt;0,F2661&gt;0,H2661&gt;0,OR('04A_국토부원자료'!P2662="",'04A_국토부원자료'!P2662="-"),IF('01_설정'!B10=1,N2661=1,TRUE),R2661&lt;='01_설정'!B5,S2661&lt;='01_설정'!B6,T2661&lt;='01_설정'!B7,U2661&lt;='01_설정'!B8),"Y",""))</f>
        <v/>
      </c>
      <c r="W2661" s="40" t="str">
        <f>IF(V2661&lt;&gt;"Y","",MAX(0,(1-R2661/'01_설정'!B5))*'01_설정'!B14+MAX(0,(1-S2661/'01_설정'!B6))*'01_설정'!B15+MAX(0,(1-T2661/'01_설정'!B7))*'01_설정'!B16+MAX(0,(1-U2661/'01_설정'!B8))*'01_설정'!B17+O2661*'01_설정'!B11+Q2661*'01_설정'!B12+P2661*'01_설정'!B13)</f>
        <v/>
      </c>
      <c r="X2661" s="38" t="str">
        <f>IF(W2661="","",1+COUNTIFS($W$4:$W$3003,"&gt;"&amp;W2661)+COUNTIFS($W$4:W2661,W2661)-1)</f>
        <v/>
      </c>
    </row>
    <row r="2662" spans="1:24" ht="16.5">
      <c r="A2662" s="38" t="str">
        <f>IF('04A_국토부원자료'!A2663="","",ROW()-3)</f>
        <v/>
      </c>
      <c r="B2662" s="39">
        <f>IFERROR('04A_국토부원자료'!B2663,"")</f>
        <v>0</v>
      </c>
      <c r="C2662" s="39" t="str">
        <f>IF(B2662="","",IF('04A_국토부원자료'!C2663&lt;&gt;"",'04A_국토부원자료'!C2663,TRIM('04A_국토부원자료'!D2663&amp;IF('04A_국토부원자료'!E2663&lt;&gt;"","-"&amp;'04A_국토부원자료'!E2663,""))))</f>
        <v/>
      </c>
      <c r="D2662" s="39">
        <f>IFERROR('04A_국토부원자료'!F2663,"")</f>
        <v>0</v>
      </c>
      <c r="E2662" s="40" t="str">
        <f>IFERROR(VALUE(SUBSTITUTE('04A_국토부원자료'!G2663,",","")),"")</f>
        <v/>
      </c>
      <c r="F2662" s="41" t="str">
        <f>IFERROR(IF(AND('04A_국토부원자료'!H2663&lt;&gt;"",'04A_국토부원자료'!I2663&lt;&gt;""),DATE(INT(VALUE(SUBSTITUTE('04A_국토부원자료'!H2663,",",""))/100),MOD(VALUE(SUBSTITUTE('04A_국토부원자료'!H2663,",","")),100),VALUE(SUBSTITUTE('04A_국토부원자료'!I2663,",",""))),""),"")</f>
        <v/>
      </c>
      <c r="G2662" s="42" t="str">
        <f>IFERROR(VALUE(SUBSTITUTE('04A_국토부원자료'!J2663,",","")),"")</f>
        <v/>
      </c>
      <c r="H2662" s="43" t="str">
        <f t="shared" si="82"/>
        <v/>
      </c>
      <c r="I2662" s="43" t="str">
        <f t="shared" si="83"/>
        <v/>
      </c>
      <c r="J2662" s="38" t="str">
        <f>IFERROR(VALUE(SUBSTITUTE('04A_국토부원자료'!K2663,",","")),"")</f>
        <v/>
      </c>
      <c r="K2662" s="38" t="str">
        <f>IFERROR(VALUE(SUBSTITUTE('04A_국토부원자료'!N2663,",","")),"")</f>
        <v/>
      </c>
      <c r="L2662" s="39">
        <f>IFERROR('04A_국토부원자료'!O2663,"")</f>
        <v>0</v>
      </c>
      <c r="M2662" s="39">
        <f>IFERROR('04A_국토부원자료'!Q2663,"")</f>
        <v>0</v>
      </c>
      <c r="N2662" s="38">
        <f>IF(B2662="","",IF('02_대상물건입력'!B5="",1,IF(ISNUMBER(SEARCH('02_대상물건입력'!B5,B2662)),1,0)))</f>
        <v>0</v>
      </c>
      <c r="O2662" s="38">
        <f>IF(B2662="","",IF('02_대상물건입력'!B6="",1,IF(ISNUMBER(SEARCH('02_대상물건입력'!B6,B2662)),1,0)))</f>
        <v>0</v>
      </c>
      <c r="P2662" s="38">
        <f>IF(L2662="","",IF('02_대상물건입력'!B15="",0,IF(ISNUMBER(SEARCH('02_대상물건입력'!B15,L2662)),1,0)))</f>
        <v>0</v>
      </c>
      <c r="Q2662" s="38">
        <f>IF(D2662="","",IF('02_대상물건입력'!B8="",0,IF(ISNUMBER(SEARCH('02_대상물건입력'!B8,D2662)),1,0)))</f>
        <v>0</v>
      </c>
      <c r="R2662" s="44" t="str">
        <f>IFERROR(ABS(E2662-'02_대상물건입력'!B11)/'02_대상물건입력'!B11,"")</f>
        <v/>
      </c>
      <c r="S2662" s="38" t="str">
        <f>IFERROR(ABS(J2662-'02_대상물건입력'!B10),"")</f>
        <v/>
      </c>
      <c r="T2662" s="38" t="str">
        <f>IFERROR(ABS('01_설정'!B4-F2662),"")</f>
        <v/>
      </c>
      <c r="U2662" s="38" t="str">
        <f>IFERROR(ABS(K2662-YEAR('02_대상물건입력'!B14)),"")</f>
        <v/>
      </c>
      <c r="V2662" s="38" t="str">
        <f>IF(B2662="","",IF(AND(E2662&gt;0,F2662&gt;0,H2662&gt;0,OR('04A_국토부원자료'!P2663="",'04A_국토부원자료'!P2663="-"),IF('01_설정'!B10=1,N2662=1,TRUE),R2662&lt;='01_설정'!B5,S2662&lt;='01_설정'!B6,T2662&lt;='01_설정'!B7,U2662&lt;='01_설정'!B8),"Y",""))</f>
        <v/>
      </c>
      <c r="W2662" s="40" t="str">
        <f>IF(V2662&lt;&gt;"Y","",MAX(0,(1-R2662/'01_설정'!B5))*'01_설정'!B14+MAX(0,(1-S2662/'01_설정'!B6))*'01_설정'!B15+MAX(0,(1-T2662/'01_설정'!B7))*'01_설정'!B16+MAX(0,(1-U2662/'01_설정'!B8))*'01_설정'!B17+O2662*'01_설정'!B11+Q2662*'01_설정'!B12+P2662*'01_설정'!B13)</f>
        <v/>
      </c>
      <c r="X2662" s="38" t="str">
        <f>IF(W2662="","",1+COUNTIFS($W$4:$W$3003,"&gt;"&amp;W2662)+COUNTIFS($W$4:W2662,W2662)-1)</f>
        <v/>
      </c>
    </row>
    <row r="2663" spans="1:24" ht="16.5">
      <c r="A2663" s="38" t="str">
        <f>IF('04A_국토부원자료'!A2664="","",ROW()-3)</f>
        <v/>
      </c>
      <c r="B2663" s="39">
        <f>IFERROR('04A_국토부원자료'!B2664,"")</f>
        <v>0</v>
      </c>
      <c r="C2663" s="39" t="str">
        <f>IF(B2663="","",IF('04A_국토부원자료'!C2664&lt;&gt;"",'04A_국토부원자료'!C2664,TRIM('04A_국토부원자료'!D2664&amp;IF('04A_국토부원자료'!E2664&lt;&gt;"","-"&amp;'04A_국토부원자료'!E2664,""))))</f>
        <v/>
      </c>
      <c r="D2663" s="39">
        <f>IFERROR('04A_국토부원자료'!F2664,"")</f>
        <v>0</v>
      </c>
      <c r="E2663" s="40" t="str">
        <f>IFERROR(VALUE(SUBSTITUTE('04A_국토부원자료'!G2664,",","")),"")</f>
        <v/>
      </c>
      <c r="F2663" s="41" t="str">
        <f>IFERROR(IF(AND('04A_국토부원자료'!H2664&lt;&gt;"",'04A_국토부원자료'!I2664&lt;&gt;""),DATE(INT(VALUE(SUBSTITUTE('04A_국토부원자료'!H2664,",",""))/100),MOD(VALUE(SUBSTITUTE('04A_국토부원자료'!H2664,",","")),100),VALUE(SUBSTITUTE('04A_국토부원자료'!I2664,",",""))),""),"")</f>
        <v/>
      </c>
      <c r="G2663" s="42" t="str">
        <f>IFERROR(VALUE(SUBSTITUTE('04A_국토부원자료'!J2664,",","")),"")</f>
        <v/>
      </c>
      <c r="H2663" s="43" t="str">
        <f t="shared" si="82"/>
        <v/>
      </c>
      <c r="I2663" s="43" t="str">
        <f t="shared" si="83"/>
        <v/>
      </c>
      <c r="J2663" s="38" t="str">
        <f>IFERROR(VALUE(SUBSTITUTE('04A_국토부원자료'!K2664,",","")),"")</f>
        <v/>
      </c>
      <c r="K2663" s="38" t="str">
        <f>IFERROR(VALUE(SUBSTITUTE('04A_국토부원자료'!N2664,",","")),"")</f>
        <v/>
      </c>
      <c r="L2663" s="39">
        <f>IFERROR('04A_국토부원자료'!O2664,"")</f>
        <v>0</v>
      </c>
      <c r="M2663" s="39">
        <f>IFERROR('04A_국토부원자료'!Q2664,"")</f>
        <v>0</v>
      </c>
      <c r="N2663" s="38">
        <f>IF(B2663="","",IF('02_대상물건입력'!B5="",1,IF(ISNUMBER(SEARCH('02_대상물건입력'!B5,B2663)),1,0)))</f>
        <v>0</v>
      </c>
      <c r="O2663" s="38">
        <f>IF(B2663="","",IF('02_대상물건입력'!B6="",1,IF(ISNUMBER(SEARCH('02_대상물건입력'!B6,B2663)),1,0)))</f>
        <v>0</v>
      </c>
      <c r="P2663" s="38">
        <f>IF(L2663="","",IF('02_대상물건입력'!B15="",0,IF(ISNUMBER(SEARCH('02_대상물건입력'!B15,L2663)),1,0)))</f>
        <v>0</v>
      </c>
      <c r="Q2663" s="38">
        <f>IF(D2663="","",IF('02_대상물건입력'!B8="",0,IF(ISNUMBER(SEARCH('02_대상물건입력'!B8,D2663)),1,0)))</f>
        <v>0</v>
      </c>
      <c r="R2663" s="44" t="str">
        <f>IFERROR(ABS(E2663-'02_대상물건입력'!B11)/'02_대상물건입력'!B11,"")</f>
        <v/>
      </c>
      <c r="S2663" s="38" t="str">
        <f>IFERROR(ABS(J2663-'02_대상물건입력'!B10),"")</f>
        <v/>
      </c>
      <c r="T2663" s="38" t="str">
        <f>IFERROR(ABS('01_설정'!B4-F2663),"")</f>
        <v/>
      </c>
      <c r="U2663" s="38" t="str">
        <f>IFERROR(ABS(K2663-YEAR('02_대상물건입력'!B14)),"")</f>
        <v/>
      </c>
      <c r="V2663" s="38" t="str">
        <f>IF(B2663="","",IF(AND(E2663&gt;0,F2663&gt;0,H2663&gt;0,OR('04A_국토부원자료'!P2664="",'04A_국토부원자료'!P2664="-"),IF('01_설정'!B10=1,N2663=1,TRUE),R2663&lt;='01_설정'!B5,S2663&lt;='01_설정'!B6,T2663&lt;='01_설정'!B7,U2663&lt;='01_설정'!B8),"Y",""))</f>
        <v/>
      </c>
      <c r="W2663" s="40" t="str">
        <f>IF(V2663&lt;&gt;"Y","",MAX(0,(1-R2663/'01_설정'!B5))*'01_설정'!B14+MAX(0,(1-S2663/'01_설정'!B6))*'01_설정'!B15+MAX(0,(1-T2663/'01_설정'!B7))*'01_설정'!B16+MAX(0,(1-U2663/'01_설정'!B8))*'01_설정'!B17+O2663*'01_설정'!B11+Q2663*'01_설정'!B12+P2663*'01_설정'!B13)</f>
        <v/>
      </c>
      <c r="X2663" s="38" t="str">
        <f>IF(W2663="","",1+COUNTIFS($W$4:$W$3003,"&gt;"&amp;W2663)+COUNTIFS($W$4:W2663,W2663)-1)</f>
        <v/>
      </c>
    </row>
    <row r="2664" spans="1:24" ht="16.5">
      <c r="A2664" s="38" t="str">
        <f>IF('04A_국토부원자료'!A2665="","",ROW()-3)</f>
        <v/>
      </c>
      <c r="B2664" s="39">
        <f>IFERROR('04A_국토부원자료'!B2665,"")</f>
        <v>0</v>
      </c>
      <c r="C2664" s="39" t="str">
        <f>IF(B2664="","",IF('04A_국토부원자료'!C2665&lt;&gt;"",'04A_국토부원자료'!C2665,TRIM('04A_국토부원자료'!D2665&amp;IF('04A_국토부원자료'!E2665&lt;&gt;"","-"&amp;'04A_국토부원자료'!E2665,""))))</f>
        <v/>
      </c>
      <c r="D2664" s="39">
        <f>IFERROR('04A_국토부원자료'!F2665,"")</f>
        <v>0</v>
      </c>
      <c r="E2664" s="40" t="str">
        <f>IFERROR(VALUE(SUBSTITUTE('04A_국토부원자료'!G2665,",","")),"")</f>
        <v/>
      </c>
      <c r="F2664" s="41" t="str">
        <f>IFERROR(IF(AND('04A_국토부원자료'!H2665&lt;&gt;"",'04A_국토부원자료'!I2665&lt;&gt;""),DATE(INT(VALUE(SUBSTITUTE('04A_국토부원자료'!H2665,",",""))/100),MOD(VALUE(SUBSTITUTE('04A_국토부원자료'!H2665,",","")),100),VALUE(SUBSTITUTE('04A_국토부원자료'!I2665,",",""))),""),"")</f>
        <v/>
      </c>
      <c r="G2664" s="42" t="str">
        <f>IFERROR(VALUE(SUBSTITUTE('04A_국토부원자료'!J2665,",","")),"")</f>
        <v/>
      </c>
      <c r="H2664" s="43" t="str">
        <f t="shared" si="82"/>
        <v/>
      </c>
      <c r="I2664" s="43" t="str">
        <f t="shared" si="83"/>
        <v/>
      </c>
      <c r="J2664" s="38" t="str">
        <f>IFERROR(VALUE(SUBSTITUTE('04A_국토부원자료'!K2665,",","")),"")</f>
        <v/>
      </c>
      <c r="K2664" s="38" t="str">
        <f>IFERROR(VALUE(SUBSTITUTE('04A_국토부원자료'!N2665,",","")),"")</f>
        <v/>
      </c>
      <c r="L2664" s="39">
        <f>IFERROR('04A_국토부원자료'!O2665,"")</f>
        <v>0</v>
      </c>
      <c r="M2664" s="39">
        <f>IFERROR('04A_국토부원자료'!Q2665,"")</f>
        <v>0</v>
      </c>
      <c r="N2664" s="38">
        <f>IF(B2664="","",IF('02_대상물건입력'!B5="",1,IF(ISNUMBER(SEARCH('02_대상물건입력'!B5,B2664)),1,0)))</f>
        <v>0</v>
      </c>
      <c r="O2664" s="38">
        <f>IF(B2664="","",IF('02_대상물건입력'!B6="",1,IF(ISNUMBER(SEARCH('02_대상물건입력'!B6,B2664)),1,0)))</f>
        <v>0</v>
      </c>
      <c r="P2664" s="38">
        <f>IF(L2664="","",IF('02_대상물건입력'!B15="",0,IF(ISNUMBER(SEARCH('02_대상물건입력'!B15,L2664)),1,0)))</f>
        <v>0</v>
      </c>
      <c r="Q2664" s="38">
        <f>IF(D2664="","",IF('02_대상물건입력'!B8="",0,IF(ISNUMBER(SEARCH('02_대상물건입력'!B8,D2664)),1,0)))</f>
        <v>0</v>
      </c>
      <c r="R2664" s="44" t="str">
        <f>IFERROR(ABS(E2664-'02_대상물건입력'!B11)/'02_대상물건입력'!B11,"")</f>
        <v/>
      </c>
      <c r="S2664" s="38" t="str">
        <f>IFERROR(ABS(J2664-'02_대상물건입력'!B10),"")</f>
        <v/>
      </c>
      <c r="T2664" s="38" t="str">
        <f>IFERROR(ABS('01_설정'!B4-F2664),"")</f>
        <v/>
      </c>
      <c r="U2664" s="38" t="str">
        <f>IFERROR(ABS(K2664-YEAR('02_대상물건입력'!B14)),"")</f>
        <v/>
      </c>
      <c r="V2664" s="38" t="str">
        <f>IF(B2664="","",IF(AND(E2664&gt;0,F2664&gt;0,H2664&gt;0,OR('04A_국토부원자료'!P2665="",'04A_국토부원자료'!P2665="-"),IF('01_설정'!B10=1,N2664=1,TRUE),R2664&lt;='01_설정'!B5,S2664&lt;='01_설정'!B6,T2664&lt;='01_설정'!B7,U2664&lt;='01_설정'!B8),"Y",""))</f>
        <v/>
      </c>
      <c r="W2664" s="40" t="str">
        <f>IF(V2664&lt;&gt;"Y","",MAX(0,(1-R2664/'01_설정'!B5))*'01_설정'!B14+MAX(0,(1-S2664/'01_설정'!B6))*'01_설정'!B15+MAX(0,(1-T2664/'01_설정'!B7))*'01_설정'!B16+MAX(0,(1-U2664/'01_설정'!B8))*'01_설정'!B17+O2664*'01_설정'!B11+Q2664*'01_설정'!B12+P2664*'01_설정'!B13)</f>
        <v/>
      </c>
      <c r="X2664" s="38" t="str">
        <f>IF(W2664="","",1+COUNTIFS($W$4:$W$3003,"&gt;"&amp;W2664)+COUNTIFS($W$4:W2664,W2664)-1)</f>
        <v/>
      </c>
    </row>
    <row r="2665" spans="1:24" ht="16.5">
      <c r="A2665" s="38" t="str">
        <f>IF('04A_국토부원자료'!A2666="","",ROW()-3)</f>
        <v/>
      </c>
      <c r="B2665" s="39">
        <f>IFERROR('04A_국토부원자료'!B2666,"")</f>
        <v>0</v>
      </c>
      <c r="C2665" s="39" t="str">
        <f>IF(B2665="","",IF('04A_국토부원자료'!C2666&lt;&gt;"",'04A_국토부원자료'!C2666,TRIM('04A_국토부원자료'!D2666&amp;IF('04A_국토부원자료'!E2666&lt;&gt;"","-"&amp;'04A_국토부원자료'!E2666,""))))</f>
        <v/>
      </c>
      <c r="D2665" s="39">
        <f>IFERROR('04A_국토부원자료'!F2666,"")</f>
        <v>0</v>
      </c>
      <c r="E2665" s="40" t="str">
        <f>IFERROR(VALUE(SUBSTITUTE('04A_국토부원자료'!G2666,",","")),"")</f>
        <v/>
      </c>
      <c r="F2665" s="41" t="str">
        <f>IFERROR(IF(AND('04A_국토부원자료'!H2666&lt;&gt;"",'04A_국토부원자료'!I2666&lt;&gt;""),DATE(INT(VALUE(SUBSTITUTE('04A_국토부원자료'!H2666,",",""))/100),MOD(VALUE(SUBSTITUTE('04A_국토부원자료'!H2666,",","")),100),VALUE(SUBSTITUTE('04A_국토부원자료'!I2666,",",""))),""),"")</f>
        <v/>
      </c>
      <c r="G2665" s="42" t="str">
        <f>IFERROR(VALUE(SUBSTITUTE('04A_국토부원자료'!J2666,",","")),"")</f>
        <v/>
      </c>
      <c r="H2665" s="43" t="str">
        <f t="shared" si="82"/>
        <v/>
      </c>
      <c r="I2665" s="43" t="str">
        <f t="shared" si="83"/>
        <v/>
      </c>
      <c r="J2665" s="38" t="str">
        <f>IFERROR(VALUE(SUBSTITUTE('04A_국토부원자료'!K2666,",","")),"")</f>
        <v/>
      </c>
      <c r="K2665" s="38" t="str">
        <f>IFERROR(VALUE(SUBSTITUTE('04A_국토부원자료'!N2666,",","")),"")</f>
        <v/>
      </c>
      <c r="L2665" s="39">
        <f>IFERROR('04A_국토부원자료'!O2666,"")</f>
        <v>0</v>
      </c>
      <c r="M2665" s="39">
        <f>IFERROR('04A_국토부원자료'!Q2666,"")</f>
        <v>0</v>
      </c>
      <c r="N2665" s="38">
        <f>IF(B2665="","",IF('02_대상물건입력'!B5="",1,IF(ISNUMBER(SEARCH('02_대상물건입력'!B5,B2665)),1,0)))</f>
        <v>0</v>
      </c>
      <c r="O2665" s="38">
        <f>IF(B2665="","",IF('02_대상물건입력'!B6="",1,IF(ISNUMBER(SEARCH('02_대상물건입력'!B6,B2665)),1,0)))</f>
        <v>0</v>
      </c>
      <c r="P2665" s="38">
        <f>IF(L2665="","",IF('02_대상물건입력'!B15="",0,IF(ISNUMBER(SEARCH('02_대상물건입력'!B15,L2665)),1,0)))</f>
        <v>0</v>
      </c>
      <c r="Q2665" s="38">
        <f>IF(D2665="","",IF('02_대상물건입력'!B8="",0,IF(ISNUMBER(SEARCH('02_대상물건입력'!B8,D2665)),1,0)))</f>
        <v>0</v>
      </c>
      <c r="R2665" s="44" t="str">
        <f>IFERROR(ABS(E2665-'02_대상물건입력'!B11)/'02_대상물건입력'!B11,"")</f>
        <v/>
      </c>
      <c r="S2665" s="38" t="str">
        <f>IFERROR(ABS(J2665-'02_대상물건입력'!B10),"")</f>
        <v/>
      </c>
      <c r="T2665" s="38" t="str">
        <f>IFERROR(ABS('01_설정'!B4-F2665),"")</f>
        <v/>
      </c>
      <c r="U2665" s="38" t="str">
        <f>IFERROR(ABS(K2665-YEAR('02_대상물건입력'!B14)),"")</f>
        <v/>
      </c>
      <c r="V2665" s="38" t="str">
        <f>IF(B2665="","",IF(AND(E2665&gt;0,F2665&gt;0,H2665&gt;0,OR('04A_국토부원자료'!P2666="",'04A_국토부원자료'!P2666="-"),IF('01_설정'!B10=1,N2665=1,TRUE),R2665&lt;='01_설정'!B5,S2665&lt;='01_설정'!B6,T2665&lt;='01_설정'!B7,U2665&lt;='01_설정'!B8),"Y",""))</f>
        <v/>
      </c>
      <c r="W2665" s="40" t="str">
        <f>IF(V2665&lt;&gt;"Y","",MAX(0,(1-R2665/'01_설정'!B5))*'01_설정'!B14+MAX(0,(1-S2665/'01_설정'!B6))*'01_설정'!B15+MAX(0,(1-T2665/'01_설정'!B7))*'01_설정'!B16+MAX(0,(1-U2665/'01_설정'!B8))*'01_설정'!B17+O2665*'01_설정'!B11+Q2665*'01_설정'!B12+P2665*'01_설정'!B13)</f>
        <v/>
      </c>
      <c r="X2665" s="38" t="str">
        <f>IF(W2665="","",1+COUNTIFS($W$4:$W$3003,"&gt;"&amp;W2665)+COUNTIFS($W$4:W2665,W2665)-1)</f>
        <v/>
      </c>
    </row>
    <row r="2666" spans="1:24" ht="16.5">
      <c r="A2666" s="38" t="str">
        <f>IF('04A_국토부원자료'!A2667="","",ROW()-3)</f>
        <v/>
      </c>
      <c r="B2666" s="39">
        <f>IFERROR('04A_국토부원자료'!B2667,"")</f>
        <v>0</v>
      </c>
      <c r="C2666" s="39" t="str">
        <f>IF(B2666="","",IF('04A_국토부원자료'!C2667&lt;&gt;"",'04A_국토부원자료'!C2667,TRIM('04A_국토부원자료'!D2667&amp;IF('04A_국토부원자료'!E2667&lt;&gt;"","-"&amp;'04A_국토부원자료'!E2667,""))))</f>
        <v/>
      </c>
      <c r="D2666" s="39">
        <f>IFERROR('04A_국토부원자료'!F2667,"")</f>
        <v>0</v>
      </c>
      <c r="E2666" s="40" t="str">
        <f>IFERROR(VALUE(SUBSTITUTE('04A_국토부원자료'!G2667,",","")),"")</f>
        <v/>
      </c>
      <c r="F2666" s="41" t="str">
        <f>IFERROR(IF(AND('04A_국토부원자료'!H2667&lt;&gt;"",'04A_국토부원자료'!I2667&lt;&gt;""),DATE(INT(VALUE(SUBSTITUTE('04A_국토부원자료'!H2667,",",""))/100),MOD(VALUE(SUBSTITUTE('04A_국토부원자료'!H2667,",","")),100),VALUE(SUBSTITUTE('04A_국토부원자료'!I2667,",",""))),""),"")</f>
        <v/>
      </c>
      <c r="G2666" s="42" t="str">
        <f>IFERROR(VALUE(SUBSTITUTE('04A_국토부원자료'!J2667,",","")),"")</f>
        <v/>
      </c>
      <c r="H2666" s="43" t="str">
        <f t="shared" si="82"/>
        <v/>
      </c>
      <c r="I2666" s="43" t="str">
        <f t="shared" si="83"/>
        <v/>
      </c>
      <c r="J2666" s="38" t="str">
        <f>IFERROR(VALUE(SUBSTITUTE('04A_국토부원자료'!K2667,",","")),"")</f>
        <v/>
      </c>
      <c r="K2666" s="38" t="str">
        <f>IFERROR(VALUE(SUBSTITUTE('04A_국토부원자료'!N2667,",","")),"")</f>
        <v/>
      </c>
      <c r="L2666" s="39">
        <f>IFERROR('04A_국토부원자료'!O2667,"")</f>
        <v>0</v>
      </c>
      <c r="M2666" s="39">
        <f>IFERROR('04A_국토부원자료'!Q2667,"")</f>
        <v>0</v>
      </c>
      <c r="N2666" s="38">
        <f>IF(B2666="","",IF('02_대상물건입력'!B5="",1,IF(ISNUMBER(SEARCH('02_대상물건입력'!B5,B2666)),1,0)))</f>
        <v>0</v>
      </c>
      <c r="O2666" s="38">
        <f>IF(B2666="","",IF('02_대상물건입력'!B6="",1,IF(ISNUMBER(SEARCH('02_대상물건입력'!B6,B2666)),1,0)))</f>
        <v>0</v>
      </c>
      <c r="P2666" s="38">
        <f>IF(L2666="","",IF('02_대상물건입력'!B15="",0,IF(ISNUMBER(SEARCH('02_대상물건입력'!B15,L2666)),1,0)))</f>
        <v>0</v>
      </c>
      <c r="Q2666" s="38">
        <f>IF(D2666="","",IF('02_대상물건입력'!B8="",0,IF(ISNUMBER(SEARCH('02_대상물건입력'!B8,D2666)),1,0)))</f>
        <v>0</v>
      </c>
      <c r="R2666" s="44" t="str">
        <f>IFERROR(ABS(E2666-'02_대상물건입력'!B11)/'02_대상물건입력'!B11,"")</f>
        <v/>
      </c>
      <c r="S2666" s="38" t="str">
        <f>IFERROR(ABS(J2666-'02_대상물건입력'!B10),"")</f>
        <v/>
      </c>
      <c r="T2666" s="38" t="str">
        <f>IFERROR(ABS('01_설정'!B4-F2666),"")</f>
        <v/>
      </c>
      <c r="U2666" s="38" t="str">
        <f>IFERROR(ABS(K2666-YEAR('02_대상물건입력'!B14)),"")</f>
        <v/>
      </c>
      <c r="V2666" s="38" t="str">
        <f>IF(B2666="","",IF(AND(E2666&gt;0,F2666&gt;0,H2666&gt;0,OR('04A_국토부원자료'!P2667="",'04A_국토부원자료'!P2667="-"),IF('01_설정'!B10=1,N2666=1,TRUE),R2666&lt;='01_설정'!B5,S2666&lt;='01_설정'!B6,T2666&lt;='01_설정'!B7,U2666&lt;='01_설정'!B8),"Y",""))</f>
        <v/>
      </c>
      <c r="W2666" s="40" t="str">
        <f>IF(V2666&lt;&gt;"Y","",MAX(0,(1-R2666/'01_설정'!B5))*'01_설정'!B14+MAX(0,(1-S2666/'01_설정'!B6))*'01_설정'!B15+MAX(0,(1-T2666/'01_설정'!B7))*'01_설정'!B16+MAX(0,(1-U2666/'01_설정'!B8))*'01_설정'!B17+O2666*'01_설정'!B11+Q2666*'01_설정'!B12+P2666*'01_설정'!B13)</f>
        <v/>
      </c>
      <c r="X2666" s="38" t="str">
        <f>IF(W2666="","",1+COUNTIFS($W$4:$W$3003,"&gt;"&amp;W2666)+COUNTIFS($W$4:W2666,W2666)-1)</f>
        <v/>
      </c>
    </row>
    <row r="2667" spans="1:24" ht="16.5">
      <c r="A2667" s="38" t="str">
        <f>IF('04A_국토부원자료'!A2668="","",ROW()-3)</f>
        <v/>
      </c>
      <c r="B2667" s="39">
        <f>IFERROR('04A_국토부원자료'!B2668,"")</f>
        <v>0</v>
      </c>
      <c r="C2667" s="39" t="str">
        <f>IF(B2667="","",IF('04A_국토부원자료'!C2668&lt;&gt;"",'04A_국토부원자료'!C2668,TRIM('04A_국토부원자료'!D2668&amp;IF('04A_국토부원자료'!E2668&lt;&gt;"","-"&amp;'04A_국토부원자료'!E2668,""))))</f>
        <v/>
      </c>
      <c r="D2667" s="39">
        <f>IFERROR('04A_국토부원자료'!F2668,"")</f>
        <v>0</v>
      </c>
      <c r="E2667" s="40" t="str">
        <f>IFERROR(VALUE(SUBSTITUTE('04A_국토부원자료'!G2668,",","")),"")</f>
        <v/>
      </c>
      <c r="F2667" s="41" t="str">
        <f>IFERROR(IF(AND('04A_국토부원자료'!H2668&lt;&gt;"",'04A_국토부원자료'!I2668&lt;&gt;""),DATE(INT(VALUE(SUBSTITUTE('04A_국토부원자료'!H2668,",",""))/100),MOD(VALUE(SUBSTITUTE('04A_국토부원자료'!H2668,",","")),100),VALUE(SUBSTITUTE('04A_국토부원자료'!I2668,",",""))),""),"")</f>
        <v/>
      </c>
      <c r="G2667" s="42" t="str">
        <f>IFERROR(VALUE(SUBSTITUTE('04A_국토부원자료'!J2668,",","")),"")</f>
        <v/>
      </c>
      <c r="H2667" s="43" t="str">
        <f t="shared" si="82"/>
        <v/>
      </c>
      <c r="I2667" s="43" t="str">
        <f t="shared" si="83"/>
        <v/>
      </c>
      <c r="J2667" s="38" t="str">
        <f>IFERROR(VALUE(SUBSTITUTE('04A_국토부원자료'!K2668,",","")),"")</f>
        <v/>
      </c>
      <c r="K2667" s="38" t="str">
        <f>IFERROR(VALUE(SUBSTITUTE('04A_국토부원자료'!N2668,",","")),"")</f>
        <v/>
      </c>
      <c r="L2667" s="39">
        <f>IFERROR('04A_국토부원자료'!O2668,"")</f>
        <v>0</v>
      </c>
      <c r="M2667" s="39">
        <f>IFERROR('04A_국토부원자료'!Q2668,"")</f>
        <v>0</v>
      </c>
      <c r="N2667" s="38">
        <f>IF(B2667="","",IF('02_대상물건입력'!B5="",1,IF(ISNUMBER(SEARCH('02_대상물건입력'!B5,B2667)),1,0)))</f>
        <v>0</v>
      </c>
      <c r="O2667" s="38">
        <f>IF(B2667="","",IF('02_대상물건입력'!B6="",1,IF(ISNUMBER(SEARCH('02_대상물건입력'!B6,B2667)),1,0)))</f>
        <v>0</v>
      </c>
      <c r="P2667" s="38">
        <f>IF(L2667="","",IF('02_대상물건입력'!B15="",0,IF(ISNUMBER(SEARCH('02_대상물건입력'!B15,L2667)),1,0)))</f>
        <v>0</v>
      </c>
      <c r="Q2667" s="38">
        <f>IF(D2667="","",IF('02_대상물건입력'!B8="",0,IF(ISNUMBER(SEARCH('02_대상물건입력'!B8,D2667)),1,0)))</f>
        <v>0</v>
      </c>
      <c r="R2667" s="44" t="str">
        <f>IFERROR(ABS(E2667-'02_대상물건입력'!B11)/'02_대상물건입력'!B11,"")</f>
        <v/>
      </c>
      <c r="S2667" s="38" t="str">
        <f>IFERROR(ABS(J2667-'02_대상물건입력'!B10),"")</f>
        <v/>
      </c>
      <c r="T2667" s="38" t="str">
        <f>IFERROR(ABS('01_설정'!B4-F2667),"")</f>
        <v/>
      </c>
      <c r="U2667" s="38" t="str">
        <f>IFERROR(ABS(K2667-YEAR('02_대상물건입력'!B14)),"")</f>
        <v/>
      </c>
      <c r="V2667" s="38" t="str">
        <f>IF(B2667="","",IF(AND(E2667&gt;0,F2667&gt;0,H2667&gt;0,OR('04A_국토부원자료'!P2668="",'04A_국토부원자료'!P2668="-"),IF('01_설정'!B10=1,N2667=1,TRUE),R2667&lt;='01_설정'!B5,S2667&lt;='01_설정'!B6,T2667&lt;='01_설정'!B7,U2667&lt;='01_설정'!B8),"Y",""))</f>
        <v/>
      </c>
      <c r="W2667" s="40" t="str">
        <f>IF(V2667&lt;&gt;"Y","",MAX(0,(1-R2667/'01_설정'!B5))*'01_설정'!B14+MAX(0,(1-S2667/'01_설정'!B6))*'01_설정'!B15+MAX(0,(1-T2667/'01_설정'!B7))*'01_설정'!B16+MAX(0,(1-U2667/'01_설정'!B8))*'01_설정'!B17+O2667*'01_설정'!B11+Q2667*'01_설정'!B12+P2667*'01_설정'!B13)</f>
        <v/>
      </c>
      <c r="X2667" s="38" t="str">
        <f>IF(W2667="","",1+COUNTIFS($W$4:$W$3003,"&gt;"&amp;W2667)+COUNTIFS($W$4:W2667,W2667)-1)</f>
        <v/>
      </c>
    </row>
    <row r="2668" spans="1:24" ht="16.5">
      <c r="A2668" s="38" t="str">
        <f>IF('04A_국토부원자료'!A2669="","",ROW()-3)</f>
        <v/>
      </c>
      <c r="B2668" s="39">
        <f>IFERROR('04A_국토부원자료'!B2669,"")</f>
        <v>0</v>
      </c>
      <c r="C2668" s="39" t="str">
        <f>IF(B2668="","",IF('04A_국토부원자료'!C2669&lt;&gt;"",'04A_국토부원자료'!C2669,TRIM('04A_국토부원자료'!D2669&amp;IF('04A_국토부원자료'!E2669&lt;&gt;"","-"&amp;'04A_국토부원자료'!E2669,""))))</f>
        <v/>
      </c>
      <c r="D2668" s="39">
        <f>IFERROR('04A_국토부원자료'!F2669,"")</f>
        <v>0</v>
      </c>
      <c r="E2668" s="40" t="str">
        <f>IFERROR(VALUE(SUBSTITUTE('04A_국토부원자료'!G2669,",","")),"")</f>
        <v/>
      </c>
      <c r="F2668" s="41" t="str">
        <f>IFERROR(IF(AND('04A_국토부원자료'!H2669&lt;&gt;"",'04A_국토부원자료'!I2669&lt;&gt;""),DATE(INT(VALUE(SUBSTITUTE('04A_국토부원자료'!H2669,",",""))/100),MOD(VALUE(SUBSTITUTE('04A_국토부원자료'!H2669,",","")),100),VALUE(SUBSTITUTE('04A_국토부원자료'!I2669,",",""))),""),"")</f>
        <v/>
      </c>
      <c r="G2668" s="42" t="str">
        <f>IFERROR(VALUE(SUBSTITUTE('04A_국토부원자료'!J2669,",","")),"")</f>
        <v/>
      </c>
      <c r="H2668" s="43" t="str">
        <f t="shared" si="82"/>
        <v/>
      </c>
      <c r="I2668" s="43" t="str">
        <f t="shared" si="83"/>
        <v/>
      </c>
      <c r="J2668" s="38" t="str">
        <f>IFERROR(VALUE(SUBSTITUTE('04A_국토부원자료'!K2669,",","")),"")</f>
        <v/>
      </c>
      <c r="K2668" s="38" t="str">
        <f>IFERROR(VALUE(SUBSTITUTE('04A_국토부원자료'!N2669,",","")),"")</f>
        <v/>
      </c>
      <c r="L2668" s="39">
        <f>IFERROR('04A_국토부원자료'!O2669,"")</f>
        <v>0</v>
      </c>
      <c r="M2668" s="39">
        <f>IFERROR('04A_국토부원자료'!Q2669,"")</f>
        <v>0</v>
      </c>
      <c r="N2668" s="38">
        <f>IF(B2668="","",IF('02_대상물건입력'!B5="",1,IF(ISNUMBER(SEARCH('02_대상물건입력'!B5,B2668)),1,0)))</f>
        <v>0</v>
      </c>
      <c r="O2668" s="38">
        <f>IF(B2668="","",IF('02_대상물건입력'!B6="",1,IF(ISNUMBER(SEARCH('02_대상물건입력'!B6,B2668)),1,0)))</f>
        <v>0</v>
      </c>
      <c r="P2668" s="38">
        <f>IF(L2668="","",IF('02_대상물건입력'!B15="",0,IF(ISNUMBER(SEARCH('02_대상물건입력'!B15,L2668)),1,0)))</f>
        <v>0</v>
      </c>
      <c r="Q2668" s="38">
        <f>IF(D2668="","",IF('02_대상물건입력'!B8="",0,IF(ISNUMBER(SEARCH('02_대상물건입력'!B8,D2668)),1,0)))</f>
        <v>0</v>
      </c>
      <c r="R2668" s="44" t="str">
        <f>IFERROR(ABS(E2668-'02_대상물건입력'!B11)/'02_대상물건입력'!B11,"")</f>
        <v/>
      </c>
      <c r="S2668" s="38" t="str">
        <f>IFERROR(ABS(J2668-'02_대상물건입력'!B10),"")</f>
        <v/>
      </c>
      <c r="T2668" s="38" t="str">
        <f>IFERROR(ABS('01_설정'!B4-F2668),"")</f>
        <v/>
      </c>
      <c r="U2668" s="38" t="str">
        <f>IFERROR(ABS(K2668-YEAR('02_대상물건입력'!B14)),"")</f>
        <v/>
      </c>
      <c r="V2668" s="38" t="str">
        <f>IF(B2668="","",IF(AND(E2668&gt;0,F2668&gt;0,H2668&gt;0,OR('04A_국토부원자료'!P2669="",'04A_국토부원자료'!P2669="-"),IF('01_설정'!B10=1,N2668=1,TRUE),R2668&lt;='01_설정'!B5,S2668&lt;='01_설정'!B6,T2668&lt;='01_설정'!B7,U2668&lt;='01_설정'!B8),"Y",""))</f>
        <v/>
      </c>
      <c r="W2668" s="40" t="str">
        <f>IF(V2668&lt;&gt;"Y","",MAX(0,(1-R2668/'01_설정'!B5))*'01_설정'!B14+MAX(0,(1-S2668/'01_설정'!B6))*'01_설정'!B15+MAX(0,(1-T2668/'01_설정'!B7))*'01_설정'!B16+MAX(0,(1-U2668/'01_설정'!B8))*'01_설정'!B17+O2668*'01_설정'!B11+Q2668*'01_설정'!B12+P2668*'01_설정'!B13)</f>
        <v/>
      </c>
      <c r="X2668" s="38" t="str">
        <f>IF(W2668="","",1+COUNTIFS($W$4:$W$3003,"&gt;"&amp;W2668)+COUNTIFS($W$4:W2668,W2668)-1)</f>
        <v/>
      </c>
    </row>
    <row r="2669" spans="1:24" ht="16.5">
      <c r="A2669" s="38" t="str">
        <f>IF('04A_국토부원자료'!A2670="","",ROW()-3)</f>
        <v/>
      </c>
      <c r="B2669" s="39">
        <f>IFERROR('04A_국토부원자료'!B2670,"")</f>
        <v>0</v>
      </c>
      <c r="C2669" s="39" t="str">
        <f>IF(B2669="","",IF('04A_국토부원자료'!C2670&lt;&gt;"",'04A_국토부원자료'!C2670,TRIM('04A_국토부원자료'!D2670&amp;IF('04A_국토부원자료'!E2670&lt;&gt;"","-"&amp;'04A_국토부원자료'!E2670,""))))</f>
        <v/>
      </c>
      <c r="D2669" s="39">
        <f>IFERROR('04A_국토부원자료'!F2670,"")</f>
        <v>0</v>
      </c>
      <c r="E2669" s="40" t="str">
        <f>IFERROR(VALUE(SUBSTITUTE('04A_국토부원자료'!G2670,",","")),"")</f>
        <v/>
      </c>
      <c r="F2669" s="41" t="str">
        <f>IFERROR(IF(AND('04A_국토부원자료'!H2670&lt;&gt;"",'04A_국토부원자료'!I2670&lt;&gt;""),DATE(INT(VALUE(SUBSTITUTE('04A_국토부원자료'!H2670,",",""))/100),MOD(VALUE(SUBSTITUTE('04A_국토부원자료'!H2670,",","")),100),VALUE(SUBSTITUTE('04A_국토부원자료'!I2670,",",""))),""),"")</f>
        <v/>
      </c>
      <c r="G2669" s="42" t="str">
        <f>IFERROR(VALUE(SUBSTITUTE('04A_국토부원자료'!J2670,",","")),"")</f>
        <v/>
      </c>
      <c r="H2669" s="43" t="str">
        <f t="shared" si="82"/>
        <v/>
      </c>
      <c r="I2669" s="43" t="str">
        <f t="shared" si="83"/>
        <v/>
      </c>
      <c r="J2669" s="38" t="str">
        <f>IFERROR(VALUE(SUBSTITUTE('04A_국토부원자료'!K2670,",","")),"")</f>
        <v/>
      </c>
      <c r="K2669" s="38" t="str">
        <f>IFERROR(VALUE(SUBSTITUTE('04A_국토부원자료'!N2670,",","")),"")</f>
        <v/>
      </c>
      <c r="L2669" s="39">
        <f>IFERROR('04A_국토부원자료'!O2670,"")</f>
        <v>0</v>
      </c>
      <c r="M2669" s="39">
        <f>IFERROR('04A_국토부원자료'!Q2670,"")</f>
        <v>0</v>
      </c>
      <c r="N2669" s="38">
        <f>IF(B2669="","",IF('02_대상물건입력'!B5="",1,IF(ISNUMBER(SEARCH('02_대상물건입력'!B5,B2669)),1,0)))</f>
        <v>0</v>
      </c>
      <c r="O2669" s="38">
        <f>IF(B2669="","",IF('02_대상물건입력'!B6="",1,IF(ISNUMBER(SEARCH('02_대상물건입력'!B6,B2669)),1,0)))</f>
        <v>0</v>
      </c>
      <c r="P2669" s="38">
        <f>IF(L2669="","",IF('02_대상물건입력'!B15="",0,IF(ISNUMBER(SEARCH('02_대상물건입력'!B15,L2669)),1,0)))</f>
        <v>0</v>
      </c>
      <c r="Q2669" s="38">
        <f>IF(D2669="","",IF('02_대상물건입력'!B8="",0,IF(ISNUMBER(SEARCH('02_대상물건입력'!B8,D2669)),1,0)))</f>
        <v>0</v>
      </c>
      <c r="R2669" s="44" t="str">
        <f>IFERROR(ABS(E2669-'02_대상물건입력'!B11)/'02_대상물건입력'!B11,"")</f>
        <v/>
      </c>
      <c r="S2669" s="38" t="str">
        <f>IFERROR(ABS(J2669-'02_대상물건입력'!B10),"")</f>
        <v/>
      </c>
      <c r="T2669" s="38" t="str">
        <f>IFERROR(ABS('01_설정'!B4-F2669),"")</f>
        <v/>
      </c>
      <c r="U2669" s="38" t="str">
        <f>IFERROR(ABS(K2669-YEAR('02_대상물건입력'!B14)),"")</f>
        <v/>
      </c>
      <c r="V2669" s="38" t="str">
        <f>IF(B2669="","",IF(AND(E2669&gt;0,F2669&gt;0,H2669&gt;0,OR('04A_국토부원자료'!P2670="",'04A_국토부원자료'!P2670="-"),IF('01_설정'!B10=1,N2669=1,TRUE),R2669&lt;='01_설정'!B5,S2669&lt;='01_설정'!B6,T2669&lt;='01_설정'!B7,U2669&lt;='01_설정'!B8),"Y",""))</f>
        <v/>
      </c>
      <c r="W2669" s="40" t="str">
        <f>IF(V2669&lt;&gt;"Y","",MAX(0,(1-R2669/'01_설정'!B5))*'01_설정'!B14+MAX(0,(1-S2669/'01_설정'!B6))*'01_설정'!B15+MAX(0,(1-T2669/'01_설정'!B7))*'01_설정'!B16+MAX(0,(1-U2669/'01_설정'!B8))*'01_설정'!B17+O2669*'01_설정'!B11+Q2669*'01_설정'!B12+P2669*'01_설정'!B13)</f>
        <v/>
      </c>
      <c r="X2669" s="38" t="str">
        <f>IF(W2669="","",1+COUNTIFS($W$4:$W$3003,"&gt;"&amp;W2669)+COUNTIFS($W$4:W2669,W2669)-1)</f>
        <v/>
      </c>
    </row>
    <row r="2670" spans="1:24" ht="16.5">
      <c r="A2670" s="38" t="str">
        <f>IF('04A_국토부원자료'!A2671="","",ROW()-3)</f>
        <v/>
      </c>
      <c r="B2670" s="39">
        <f>IFERROR('04A_국토부원자료'!B2671,"")</f>
        <v>0</v>
      </c>
      <c r="C2670" s="39" t="str">
        <f>IF(B2670="","",IF('04A_국토부원자료'!C2671&lt;&gt;"",'04A_국토부원자료'!C2671,TRIM('04A_국토부원자료'!D2671&amp;IF('04A_국토부원자료'!E2671&lt;&gt;"","-"&amp;'04A_국토부원자료'!E2671,""))))</f>
        <v/>
      </c>
      <c r="D2670" s="39">
        <f>IFERROR('04A_국토부원자료'!F2671,"")</f>
        <v>0</v>
      </c>
      <c r="E2670" s="40" t="str">
        <f>IFERROR(VALUE(SUBSTITUTE('04A_국토부원자료'!G2671,",","")),"")</f>
        <v/>
      </c>
      <c r="F2670" s="41" t="str">
        <f>IFERROR(IF(AND('04A_국토부원자료'!H2671&lt;&gt;"",'04A_국토부원자료'!I2671&lt;&gt;""),DATE(INT(VALUE(SUBSTITUTE('04A_국토부원자료'!H2671,",",""))/100),MOD(VALUE(SUBSTITUTE('04A_국토부원자료'!H2671,",","")),100),VALUE(SUBSTITUTE('04A_국토부원자료'!I2671,",",""))),""),"")</f>
        <v/>
      </c>
      <c r="G2670" s="42" t="str">
        <f>IFERROR(VALUE(SUBSTITUTE('04A_국토부원자료'!J2671,",","")),"")</f>
        <v/>
      </c>
      <c r="H2670" s="43" t="str">
        <f t="shared" si="82"/>
        <v/>
      </c>
      <c r="I2670" s="43" t="str">
        <f t="shared" si="83"/>
        <v/>
      </c>
      <c r="J2670" s="38" t="str">
        <f>IFERROR(VALUE(SUBSTITUTE('04A_국토부원자료'!K2671,",","")),"")</f>
        <v/>
      </c>
      <c r="K2670" s="38" t="str">
        <f>IFERROR(VALUE(SUBSTITUTE('04A_국토부원자료'!N2671,",","")),"")</f>
        <v/>
      </c>
      <c r="L2670" s="39">
        <f>IFERROR('04A_국토부원자료'!O2671,"")</f>
        <v>0</v>
      </c>
      <c r="M2670" s="39">
        <f>IFERROR('04A_국토부원자료'!Q2671,"")</f>
        <v>0</v>
      </c>
      <c r="N2670" s="38">
        <f>IF(B2670="","",IF('02_대상물건입력'!B5="",1,IF(ISNUMBER(SEARCH('02_대상물건입력'!B5,B2670)),1,0)))</f>
        <v>0</v>
      </c>
      <c r="O2670" s="38">
        <f>IF(B2670="","",IF('02_대상물건입력'!B6="",1,IF(ISNUMBER(SEARCH('02_대상물건입력'!B6,B2670)),1,0)))</f>
        <v>0</v>
      </c>
      <c r="P2670" s="38">
        <f>IF(L2670="","",IF('02_대상물건입력'!B15="",0,IF(ISNUMBER(SEARCH('02_대상물건입력'!B15,L2670)),1,0)))</f>
        <v>0</v>
      </c>
      <c r="Q2670" s="38">
        <f>IF(D2670="","",IF('02_대상물건입력'!B8="",0,IF(ISNUMBER(SEARCH('02_대상물건입력'!B8,D2670)),1,0)))</f>
        <v>0</v>
      </c>
      <c r="R2670" s="44" t="str">
        <f>IFERROR(ABS(E2670-'02_대상물건입력'!B11)/'02_대상물건입력'!B11,"")</f>
        <v/>
      </c>
      <c r="S2670" s="38" t="str">
        <f>IFERROR(ABS(J2670-'02_대상물건입력'!B10),"")</f>
        <v/>
      </c>
      <c r="T2670" s="38" t="str">
        <f>IFERROR(ABS('01_설정'!B4-F2670),"")</f>
        <v/>
      </c>
      <c r="U2670" s="38" t="str">
        <f>IFERROR(ABS(K2670-YEAR('02_대상물건입력'!B14)),"")</f>
        <v/>
      </c>
      <c r="V2670" s="38" t="str">
        <f>IF(B2670="","",IF(AND(E2670&gt;0,F2670&gt;0,H2670&gt;0,OR('04A_국토부원자료'!P2671="",'04A_국토부원자료'!P2671="-"),IF('01_설정'!B10=1,N2670=1,TRUE),R2670&lt;='01_설정'!B5,S2670&lt;='01_설정'!B6,T2670&lt;='01_설정'!B7,U2670&lt;='01_설정'!B8),"Y",""))</f>
        <v/>
      </c>
      <c r="W2670" s="40" t="str">
        <f>IF(V2670&lt;&gt;"Y","",MAX(0,(1-R2670/'01_설정'!B5))*'01_설정'!B14+MAX(0,(1-S2670/'01_설정'!B6))*'01_설정'!B15+MAX(0,(1-T2670/'01_설정'!B7))*'01_설정'!B16+MAX(0,(1-U2670/'01_설정'!B8))*'01_설정'!B17+O2670*'01_설정'!B11+Q2670*'01_설정'!B12+P2670*'01_설정'!B13)</f>
        <v/>
      </c>
      <c r="X2670" s="38" t="str">
        <f>IF(W2670="","",1+COUNTIFS($W$4:$W$3003,"&gt;"&amp;W2670)+COUNTIFS($W$4:W2670,W2670)-1)</f>
        <v/>
      </c>
    </row>
    <row r="2671" spans="1:24" ht="16.5">
      <c r="A2671" s="38" t="str">
        <f>IF('04A_국토부원자료'!A2672="","",ROW()-3)</f>
        <v/>
      </c>
      <c r="B2671" s="39">
        <f>IFERROR('04A_국토부원자료'!B2672,"")</f>
        <v>0</v>
      </c>
      <c r="C2671" s="39" t="str">
        <f>IF(B2671="","",IF('04A_국토부원자료'!C2672&lt;&gt;"",'04A_국토부원자료'!C2672,TRIM('04A_국토부원자료'!D2672&amp;IF('04A_국토부원자료'!E2672&lt;&gt;"","-"&amp;'04A_국토부원자료'!E2672,""))))</f>
        <v/>
      </c>
      <c r="D2671" s="39">
        <f>IFERROR('04A_국토부원자료'!F2672,"")</f>
        <v>0</v>
      </c>
      <c r="E2671" s="40" t="str">
        <f>IFERROR(VALUE(SUBSTITUTE('04A_국토부원자료'!G2672,",","")),"")</f>
        <v/>
      </c>
      <c r="F2671" s="41" t="str">
        <f>IFERROR(IF(AND('04A_국토부원자료'!H2672&lt;&gt;"",'04A_국토부원자료'!I2672&lt;&gt;""),DATE(INT(VALUE(SUBSTITUTE('04A_국토부원자료'!H2672,",",""))/100),MOD(VALUE(SUBSTITUTE('04A_국토부원자료'!H2672,",","")),100),VALUE(SUBSTITUTE('04A_국토부원자료'!I2672,",",""))),""),"")</f>
        <v/>
      </c>
      <c r="G2671" s="42" t="str">
        <f>IFERROR(VALUE(SUBSTITUTE('04A_국토부원자료'!J2672,",","")),"")</f>
        <v/>
      </c>
      <c r="H2671" s="43" t="str">
        <f t="shared" si="82"/>
        <v/>
      </c>
      <c r="I2671" s="43" t="str">
        <f t="shared" si="83"/>
        <v/>
      </c>
      <c r="J2671" s="38" t="str">
        <f>IFERROR(VALUE(SUBSTITUTE('04A_국토부원자료'!K2672,",","")),"")</f>
        <v/>
      </c>
      <c r="K2671" s="38" t="str">
        <f>IFERROR(VALUE(SUBSTITUTE('04A_국토부원자료'!N2672,",","")),"")</f>
        <v/>
      </c>
      <c r="L2671" s="39">
        <f>IFERROR('04A_국토부원자료'!O2672,"")</f>
        <v>0</v>
      </c>
      <c r="M2671" s="39">
        <f>IFERROR('04A_국토부원자료'!Q2672,"")</f>
        <v>0</v>
      </c>
      <c r="N2671" s="38">
        <f>IF(B2671="","",IF('02_대상물건입력'!B5="",1,IF(ISNUMBER(SEARCH('02_대상물건입력'!B5,B2671)),1,0)))</f>
        <v>0</v>
      </c>
      <c r="O2671" s="38">
        <f>IF(B2671="","",IF('02_대상물건입력'!B6="",1,IF(ISNUMBER(SEARCH('02_대상물건입력'!B6,B2671)),1,0)))</f>
        <v>0</v>
      </c>
      <c r="P2671" s="38">
        <f>IF(L2671="","",IF('02_대상물건입력'!B15="",0,IF(ISNUMBER(SEARCH('02_대상물건입력'!B15,L2671)),1,0)))</f>
        <v>0</v>
      </c>
      <c r="Q2671" s="38">
        <f>IF(D2671="","",IF('02_대상물건입력'!B8="",0,IF(ISNUMBER(SEARCH('02_대상물건입력'!B8,D2671)),1,0)))</f>
        <v>0</v>
      </c>
      <c r="R2671" s="44" t="str">
        <f>IFERROR(ABS(E2671-'02_대상물건입력'!B11)/'02_대상물건입력'!B11,"")</f>
        <v/>
      </c>
      <c r="S2671" s="38" t="str">
        <f>IFERROR(ABS(J2671-'02_대상물건입력'!B10),"")</f>
        <v/>
      </c>
      <c r="T2671" s="38" t="str">
        <f>IFERROR(ABS('01_설정'!B4-F2671),"")</f>
        <v/>
      </c>
      <c r="U2671" s="38" t="str">
        <f>IFERROR(ABS(K2671-YEAR('02_대상물건입력'!B14)),"")</f>
        <v/>
      </c>
      <c r="V2671" s="38" t="str">
        <f>IF(B2671="","",IF(AND(E2671&gt;0,F2671&gt;0,H2671&gt;0,OR('04A_국토부원자료'!P2672="",'04A_국토부원자료'!P2672="-"),IF('01_설정'!B10=1,N2671=1,TRUE),R2671&lt;='01_설정'!B5,S2671&lt;='01_설정'!B6,T2671&lt;='01_설정'!B7,U2671&lt;='01_설정'!B8),"Y",""))</f>
        <v/>
      </c>
      <c r="W2671" s="40" t="str">
        <f>IF(V2671&lt;&gt;"Y","",MAX(0,(1-R2671/'01_설정'!B5))*'01_설정'!B14+MAX(0,(1-S2671/'01_설정'!B6))*'01_설정'!B15+MAX(0,(1-T2671/'01_설정'!B7))*'01_설정'!B16+MAX(0,(1-U2671/'01_설정'!B8))*'01_설정'!B17+O2671*'01_설정'!B11+Q2671*'01_설정'!B12+P2671*'01_설정'!B13)</f>
        <v/>
      </c>
      <c r="X2671" s="38" t="str">
        <f>IF(W2671="","",1+COUNTIFS($W$4:$W$3003,"&gt;"&amp;W2671)+COUNTIFS($W$4:W2671,W2671)-1)</f>
        <v/>
      </c>
    </row>
    <row r="2672" spans="1:24" ht="16.5">
      <c r="A2672" s="38" t="str">
        <f>IF('04A_국토부원자료'!A2673="","",ROW()-3)</f>
        <v/>
      </c>
      <c r="B2672" s="39">
        <f>IFERROR('04A_국토부원자료'!B2673,"")</f>
        <v>0</v>
      </c>
      <c r="C2672" s="39" t="str">
        <f>IF(B2672="","",IF('04A_국토부원자료'!C2673&lt;&gt;"",'04A_국토부원자료'!C2673,TRIM('04A_국토부원자료'!D2673&amp;IF('04A_국토부원자료'!E2673&lt;&gt;"","-"&amp;'04A_국토부원자료'!E2673,""))))</f>
        <v/>
      </c>
      <c r="D2672" s="39">
        <f>IFERROR('04A_국토부원자료'!F2673,"")</f>
        <v>0</v>
      </c>
      <c r="E2672" s="40" t="str">
        <f>IFERROR(VALUE(SUBSTITUTE('04A_국토부원자료'!G2673,",","")),"")</f>
        <v/>
      </c>
      <c r="F2672" s="41" t="str">
        <f>IFERROR(IF(AND('04A_국토부원자료'!H2673&lt;&gt;"",'04A_국토부원자료'!I2673&lt;&gt;""),DATE(INT(VALUE(SUBSTITUTE('04A_국토부원자료'!H2673,",",""))/100),MOD(VALUE(SUBSTITUTE('04A_국토부원자료'!H2673,",","")),100),VALUE(SUBSTITUTE('04A_국토부원자료'!I2673,",",""))),""),"")</f>
        <v/>
      </c>
      <c r="G2672" s="42" t="str">
        <f>IFERROR(VALUE(SUBSTITUTE('04A_국토부원자료'!J2673,",","")),"")</f>
        <v/>
      </c>
      <c r="H2672" s="43" t="str">
        <f t="shared" si="82"/>
        <v/>
      </c>
      <c r="I2672" s="43" t="str">
        <f t="shared" si="83"/>
        <v/>
      </c>
      <c r="J2672" s="38" t="str">
        <f>IFERROR(VALUE(SUBSTITUTE('04A_국토부원자료'!K2673,",","")),"")</f>
        <v/>
      </c>
      <c r="K2672" s="38" t="str">
        <f>IFERROR(VALUE(SUBSTITUTE('04A_국토부원자료'!N2673,",","")),"")</f>
        <v/>
      </c>
      <c r="L2672" s="39">
        <f>IFERROR('04A_국토부원자료'!O2673,"")</f>
        <v>0</v>
      </c>
      <c r="M2672" s="39">
        <f>IFERROR('04A_국토부원자료'!Q2673,"")</f>
        <v>0</v>
      </c>
      <c r="N2672" s="38">
        <f>IF(B2672="","",IF('02_대상물건입력'!B5="",1,IF(ISNUMBER(SEARCH('02_대상물건입력'!B5,B2672)),1,0)))</f>
        <v>0</v>
      </c>
      <c r="O2672" s="38">
        <f>IF(B2672="","",IF('02_대상물건입력'!B6="",1,IF(ISNUMBER(SEARCH('02_대상물건입력'!B6,B2672)),1,0)))</f>
        <v>0</v>
      </c>
      <c r="P2672" s="38">
        <f>IF(L2672="","",IF('02_대상물건입력'!B15="",0,IF(ISNUMBER(SEARCH('02_대상물건입력'!B15,L2672)),1,0)))</f>
        <v>0</v>
      </c>
      <c r="Q2672" s="38">
        <f>IF(D2672="","",IF('02_대상물건입력'!B8="",0,IF(ISNUMBER(SEARCH('02_대상물건입력'!B8,D2672)),1,0)))</f>
        <v>0</v>
      </c>
      <c r="R2672" s="44" t="str">
        <f>IFERROR(ABS(E2672-'02_대상물건입력'!B11)/'02_대상물건입력'!B11,"")</f>
        <v/>
      </c>
      <c r="S2672" s="38" t="str">
        <f>IFERROR(ABS(J2672-'02_대상물건입력'!B10),"")</f>
        <v/>
      </c>
      <c r="T2672" s="38" t="str">
        <f>IFERROR(ABS('01_설정'!B4-F2672),"")</f>
        <v/>
      </c>
      <c r="U2672" s="38" t="str">
        <f>IFERROR(ABS(K2672-YEAR('02_대상물건입력'!B14)),"")</f>
        <v/>
      </c>
      <c r="V2672" s="38" t="str">
        <f>IF(B2672="","",IF(AND(E2672&gt;0,F2672&gt;0,H2672&gt;0,OR('04A_국토부원자료'!P2673="",'04A_국토부원자료'!P2673="-"),IF('01_설정'!B10=1,N2672=1,TRUE),R2672&lt;='01_설정'!B5,S2672&lt;='01_설정'!B6,T2672&lt;='01_설정'!B7,U2672&lt;='01_설정'!B8),"Y",""))</f>
        <v/>
      </c>
      <c r="W2672" s="40" t="str">
        <f>IF(V2672&lt;&gt;"Y","",MAX(0,(1-R2672/'01_설정'!B5))*'01_설정'!B14+MAX(0,(1-S2672/'01_설정'!B6))*'01_설정'!B15+MAX(0,(1-T2672/'01_설정'!B7))*'01_설정'!B16+MAX(0,(1-U2672/'01_설정'!B8))*'01_설정'!B17+O2672*'01_설정'!B11+Q2672*'01_설정'!B12+P2672*'01_설정'!B13)</f>
        <v/>
      </c>
      <c r="X2672" s="38" t="str">
        <f>IF(W2672="","",1+COUNTIFS($W$4:$W$3003,"&gt;"&amp;W2672)+COUNTIFS($W$4:W2672,W2672)-1)</f>
        <v/>
      </c>
    </row>
    <row r="2673" spans="1:24" ht="16.5">
      <c r="A2673" s="38" t="str">
        <f>IF('04A_국토부원자료'!A2674="","",ROW()-3)</f>
        <v/>
      </c>
      <c r="B2673" s="39">
        <f>IFERROR('04A_국토부원자료'!B2674,"")</f>
        <v>0</v>
      </c>
      <c r="C2673" s="39" t="str">
        <f>IF(B2673="","",IF('04A_국토부원자료'!C2674&lt;&gt;"",'04A_국토부원자료'!C2674,TRIM('04A_국토부원자료'!D2674&amp;IF('04A_국토부원자료'!E2674&lt;&gt;"","-"&amp;'04A_국토부원자료'!E2674,""))))</f>
        <v/>
      </c>
      <c r="D2673" s="39">
        <f>IFERROR('04A_국토부원자료'!F2674,"")</f>
        <v>0</v>
      </c>
      <c r="E2673" s="40" t="str">
        <f>IFERROR(VALUE(SUBSTITUTE('04A_국토부원자료'!G2674,",","")),"")</f>
        <v/>
      </c>
      <c r="F2673" s="41" t="str">
        <f>IFERROR(IF(AND('04A_국토부원자료'!H2674&lt;&gt;"",'04A_국토부원자료'!I2674&lt;&gt;""),DATE(INT(VALUE(SUBSTITUTE('04A_국토부원자료'!H2674,",",""))/100),MOD(VALUE(SUBSTITUTE('04A_국토부원자료'!H2674,",","")),100),VALUE(SUBSTITUTE('04A_국토부원자료'!I2674,",",""))),""),"")</f>
        <v/>
      </c>
      <c r="G2673" s="42" t="str">
        <f>IFERROR(VALUE(SUBSTITUTE('04A_국토부원자료'!J2674,",","")),"")</f>
        <v/>
      </c>
      <c r="H2673" s="43" t="str">
        <f t="shared" si="82"/>
        <v/>
      </c>
      <c r="I2673" s="43" t="str">
        <f t="shared" si="83"/>
        <v/>
      </c>
      <c r="J2673" s="38" t="str">
        <f>IFERROR(VALUE(SUBSTITUTE('04A_국토부원자료'!K2674,",","")),"")</f>
        <v/>
      </c>
      <c r="K2673" s="38" t="str">
        <f>IFERROR(VALUE(SUBSTITUTE('04A_국토부원자료'!N2674,",","")),"")</f>
        <v/>
      </c>
      <c r="L2673" s="39">
        <f>IFERROR('04A_국토부원자료'!O2674,"")</f>
        <v>0</v>
      </c>
      <c r="M2673" s="39">
        <f>IFERROR('04A_국토부원자료'!Q2674,"")</f>
        <v>0</v>
      </c>
      <c r="N2673" s="38">
        <f>IF(B2673="","",IF('02_대상물건입력'!B5="",1,IF(ISNUMBER(SEARCH('02_대상물건입력'!B5,B2673)),1,0)))</f>
        <v>0</v>
      </c>
      <c r="O2673" s="38">
        <f>IF(B2673="","",IF('02_대상물건입력'!B6="",1,IF(ISNUMBER(SEARCH('02_대상물건입력'!B6,B2673)),1,0)))</f>
        <v>0</v>
      </c>
      <c r="P2673" s="38">
        <f>IF(L2673="","",IF('02_대상물건입력'!B15="",0,IF(ISNUMBER(SEARCH('02_대상물건입력'!B15,L2673)),1,0)))</f>
        <v>0</v>
      </c>
      <c r="Q2673" s="38">
        <f>IF(D2673="","",IF('02_대상물건입력'!B8="",0,IF(ISNUMBER(SEARCH('02_대상물건입력'!B8,D2673)),1,0)))</f>
        <v>0</v>
      </c>
      <c r="R2673" s="44" t="str">
        <f>IFERROR(ABS(E2673-'02_대상물건입력'!B11)/'02_대상물건입력'!B11,"")</f>
        <v/>
      </c>
      <c r="S2673" s="38" t="str">
        <f>IFERROR(ABS(J2673-'02_대상물건입력'!B10),"")</f>
        <v/>
      </c>
      <c r="T2673" s="38" t="str">
        <f>IFERROR(ABS('01_설정'!B4-F2673),"")</f>
        <v/>
      </c>
      <c r="U2673" s="38" t="str">
        <f>IFERROR(ABS(K2673-YEAR('02_대상물건입력'!B14)),"")</f>
        <v/>
      </c>
      <c r="V2673" s="38" t="str">
        <f>IF(B2673="","",IF(AND(E2673&gt;0,F2673&gt;0,H2673&gt;0,OR('04A_국토부원자료'!P2674="",'04A_국토부원자료'!P2674="-"),IF('01_설정'!B10=1,N2673=1,TRUE),R2673&lt;='01_설정'!B5,S2673&lt;='01_설정'!B6,T2673&lt;='01_설정'!B7,U2673&lt;='01_설정'!B8),"Y",""))</f>
        <v/>
      </c>
      <c r="W2673" s="40" t="str">
        <f>IF(V2673&lt;&gt;"Y","",MAX(0,(1-R2673/'01_설정'!B5))*'01_설정'!B14+MAX(0,(1-S2673/'01_설정'!B6))*'01_설정'!B15+MAX(0,(1-T2673/'01_설정'!B7))*'01_설정'!B16+MAX(0,(1-U2673/'01_설정'!B8))*'01_설정'!B17+O2673*'01_설정'!B11+Q2673*'01_설정'!B12+P2673*'01_설정'!B13)</f>
        <v/>
      </c>
      <c r="X2673" s="38" t="str">
        <f>IF(W2673="","",1+COUNTIFS($W$4:$W$3003,"&gt;"&amp;W2673)+COUNTIFS($W$4:W2673,W2673)-1)</f>
        <v/>
      </c>
    </row>
    <row r="2674" spans="1:24" ht="16.5">
      <c r="A2674" s="38" t="str">
        <f>IF('04A_국토부원자료'!A2675="","",ROW()-3)</f>
        <v/>
      </c>
      <c r="B2674" s="39">
        <f>IFERROR('04A_국토부원자료'!B2675,"")</f>
        <v>0</v>
      </c>
      <c r="C2674" s="39" t="str">
        <f>IF(B2674="","",IF('04A_국토부원자료'!C2675&lt;&gt;"",'04A_국토부원자료'!C2675,TRIM('04A_국토부원자료'!D2675&amp;IF('04A_국토부원자료'!E2675&lt;&gt;"","-"&amp;'04A_국토부원자료'!E2675,""))))</f>
        <v/>
      </c>
      <c r="D2674" s="39">
        <f>IFERROR('04A_국토부원자료'!F2675,"")</f>
        <v>0</v>
      </c>
      <c r="E2674" s="40" t="str">
        <f>IFERROR(VALUE(SUBSTITUTE('04A_국토부원자료'!G2675,",","")),"")</f>
        <v/>
      </c>
      <c r="F2674" s="41" t="str">
        <f>IFERROR(IF(AND('04A_국토부원자료'!H2675&lt;&gt;"",'04A_국토부원자료'!I2675&lt;&gt;""),DATE(INT(VALUE(SUBSTITUTE('04A_국토부원자료'!H2675,",",""))/100),MOD(VALUE(SUBSTITUTE('04A_국토부원자료'!H2675,",","")),100),VALUE(SUBSTITUTE('04A_국토부원자료'!I2675,",",""))),""),"")</f>
        <v/>
      </c>
      <c r="G2674" s="42" t="str">
        <f>IFERROR(VALUE(SUBSTITUTE('04A_국토부원자료'!J2675,",","")),"")</f>
        <v/>
      </c>
      <c r="H2674" s="43" t="str">
        <f t="shared" si="82"/>
        <v/>
      </c>
      <c r="I2674" s="43" t="str">
        <f t="shared" si="83"/>
        <v/>
      </c>
      <c r="J2674" s="38" t="str">
        <f>IFERROR(VALUE(SUBSTITUTE('04A_국토부원자료'!K2675,",","")),"")</f>
        <v/>
      </c>
      <c r="K2674" s="38" t="str">
        <f>IFERROR(VALUE(SUBSTITUTE('04A_국토부원자료'!N2675,",","")),"")</f>
        <v/>
      </c>
      <c r="L2674" s="39">
        <f>IFERROR('04A_국토부원자료'!O2675,"")</f>
        <v>0</v>
      </c>
      <c r="M2674" s="39">
        <f>IFERROR('04A_국토부원자료'!Q2675,"")</f>
        <v>0</v>
      </c>
      <c r="N2674" s="38">
        <f>IF(B2674="","",IF('02_대상물건입력'!B5="",1,IF(ISNUMBER(SEARCH('02_대상물건입력'!B5,B2674)),1,0)))</f>
        <v>0</v>
      </c>
      <c r="O2674" s="38">
        <f>IF(B2674="","",IF('02_대상물건입력'!B6="",1,IF(ISNUMBER(SEARCH('02_대상물건입력'!B6,B2674)),1,0)))</f>
        <v>0</v>
      </c>
      <c r="P2674" s="38">
        <f>IF(L2674="","",IF('02_대상물건입력'!B15="",0,IF(ISNUMBER(SEARCH('02_대상물건입력'!B15,L2674)),1,0)))</f>
        <v>0</v>
      </c>
      <c r="Q2674" s="38">
        <f>IF(D2674="","",IF('02_대상물건입력'!B8="",0,IF(ISNUMBER(SEARCH('02_대상물건입력'!B8,D2674)),1,0)))</f>
        <v>0</v>
      </c>
      <c r="R2674" s="44" t="str">
        <f>IFERROR(ABS(E2674-'02_대상물건입력'!B11)/'02_대상물건입력'!B11,"")</f>
        <v/>
      </c>
      <c r="S2674" s="38" t="str">
        <f>IFERROR(ABS(J2674-'02_대상물건입력'!B10),"")</f>
        <v/>
      </c>
      <c r="T2674" s="38" t="str">
        <f>IFERROR(ABS('01_설정'!B4-F2674),"")</f>
        <v/>
      </c>
      <c r="U2674" s="38" t="str">
        <f>IFERROR(ABS(K2674-YEAR('02_대상물건입력'!B14)),"")</f>
        <v/>
      </c>
      <c r="V2674" s="38" t="str">
        <f>IF(B2674="","",IF(AND(E2674&gt;0,F2674&gt;0,H2674&gt;0,OR('04A_국토부원자료'!P2675="",'04A_국토부원자료'!P2675="-"),IF('01_설정'!B10=1,N2674=1,TRUE),R2674&lt;='01_설정'!B5,S2674&lt;='01_설정'!B6,T2674&lt;='01_설정'!B7,U2674&lt;='01_설정'!B8),"Y",""))</f>
        <v/>
      </c>
      <c r="W2674" s="40" t="str">
        <f>IF(V2674&lt;&gt;"Y","",MAX(0,(1-R2674/'01_설정'!B5))*'01_설정'!B14+MAX(0,(1-S2674/'01_설정'!B6))*'01_설정'!B15+MAX(0,(1-T2674/'01_설정'!B7))*'01_설정'!B16+MAX(0,(1-U2674/'01_설정'!B8))*'01_설정'!B17+O2674*'01_설정'!B11+Q2674*'01_설정'!B12+P2674*'01_설정'!B13)</f>
        <v/>
      </c>
      <c r="X2674" s="38" t="str">
        <f>IF(W2674="","",1+COUNTIFS($W$4:$W$3003,"&gt;"&amp;W2674)+COUNTIFS($W$4:W2674,W2674)-1)</f>
        <v/>
      </c>
    </row>
    <row r="2675" spans="1:24" ht="16.5">
      <c r="A2675" s="38" t="str">
        <f>IF('04A_국토부원자료'!A2676="","",ROW()-3)</f>
        <v/>
      </c>
      <c r="B2675" s="39">
        <f>IFERROR('04A_국토부원자료'!B2676,"")</f>
        <v>0</v>
      </c>
      <c r="C2675" s="39" t="str">
        <f>IF(B2675="","",IF('04A_국토부원자료'!C2676&lt;&gt;"",'04A_국토부원자료'!C2676,TRIM('04A_국토부원자료'!D2676&amp;IF('04A_국토부원자료'!E2676&lt;&gt;"","-"&amp;'04A_국토부원자료'!E2676,""))))</f>
        <v/>
      </c>
      <c r="D2675" s="39">
        <f>IFERROR('04A_국토부원자료'!F2676,"")</f>
        <v>0</v>
      </c>
      <c r="E2675" s="40" t="str">
        <f>IFERROR(VALUE(SUBSTITUTE('04A_국토부원자료'!G2676,",","")),"")</f>
        <v/>
      </c>
      <c r="F2675" s="41" t="str">
        <f>IFERROR(IF(AND('04A_국토부원자료'!H2676&lt;&gt;"",'04A_국토부원자료'!I2676&lt;&gt;""),DATE(INT(VALUE(SUBSTITUTE('04A_국토부원자료'!H2676,",",""))/100),MOD(VALUE(SUBSTITUTE('04A_국토부원자료'!H2676,",","")),100),VALUE(SUBSTITUTE('04A_국토부원자료'!I2676,",",""))),""),"")</f>
        <v/>
      </c>
      <c r="G2675" s="42" t="str">
        <f>IFERROR(VALUE(SUBSTITUTE('04A_국토부원자료'!J2676,",","")),"")</f>
        <v/>
      </c>
      <c r="H2675" s="43" t="str">
        <f t="shared" si="82"/>
        <v/>
      </c>
      <c r="I2675" s="43" t="str">
        <f t="shared" si="83"/>
        <v/>
      </c>
      <c r="J2675" s="38" t="str">
        <f>IFERROR(VALUE(SUBSTITUTE('04A_국토부원자료'!K2676,",","")),"")</f>
        <v/>
      </c>
      <c r="K2675" s="38" t="str">
        <f>IFERROR(VALUE(SUBSTITUTE('04A_국토부원자료'!N2676,",","")),"")</f>
        <v/>
      </c>
      <c r="L2675" s="39">
        <f>IFERROR('04A_국토부원자료'!O2676,"")</f>
        <v>0</v>
      </c>
      <c r="M2675" s="39">
        <f>IFERROR('04A_국토부원자료'!Q2676,"")</f>
        <v>0</v>
      </c>
      <c r="N2675" s="38">
        <f>IF(B2675="","",IF('02_대상물건입력'!B5="",1,IF(ISNUMBER(SEARCH('02_대상물건입력'!B5,B2675)),1,0)))</f>
        <v>0</v>
      </c>
      <c r="O2675" s="38">
        <f>IF(B2675="","",IF('02_대상물건입력'!B6="",1,IF(ISNUMBER(SEARCH('02_대상물건입력'!B6,B2675)),1,0)))</f>
        <v>0</v>
      </c>
      <c r="P2675" s="38">
        <f>IF(L2675="","",IF('02_대상물건입력'!B15="",0,IF(ISNUMBER(SEARCH('02_대상물건입력'!B15,L2675)),1,0)))</f>
        <v>0</v>
      </c>
      <c r="Q2675" s="38">
        <f>IF(D2675="","",IF('02_대상물건입력'!B8="",0,IF(ISNUMBER(SEARCH('02_대상물건입력'!B8,D2675)),1,0)))</f>
        <v>0</v>
      </c>
      <c r="R2675" s="44" t="str">
        <f>IFERROR(ABS(E2675-'02_대상물건입력'!B11)/'02_대상물건입력'!B11,"")</f>
        <v/>
      </c>
      <c r="S2675" s="38" t="str">
        <f>IFERROR(ABS(J2675-'02_대상물건입력'!B10),"")</f>
        <v/>
      </c>
      <c r="T2675" s="38" t="str">
        <f>IFERROR(ABS('01_설정'!B4-F2675),"")</f>
        <v/>
      </c>
      <c r="U2675" s="38" t="str">
        <f>IFERROR(ABS(K2675-YEAR('02_대상물건입력'!B14)),"")</f>
        <v/>
      </c>
      <c r="V2675" s="38" t="str">
        <f>IF(B2675="","",IF(AND(E2675&gt;0,F2675&gt;0,H2675&gt;0,OR('04A_국토부원자료'!P2676="",'04A_국토부원자료'!P2676="-"),IF('01_설정'!B10=1,N2675=1,TRUE),R2675&lt;='01_설정'!B5,S2675&lt;='01_설정'!B6,T2675&lt;='01_설정'!B7,U2675&lt;='01_설정'!B8),"Y",""))</f>
        <v/>
      </c>
      <c r="W2675" s="40" t="str">
        <f>IF(V2675&lt;&gt;"Y","",MAX(0,(1-R2675/'01_설정'!B5))*'01_설정'!B14+MAX(0,(1-S2675/'01_설정'!B6))*'01_설정'!B15+MAX(0,(1-T2675/'01_설정'!B7))*'01_설정'!B16+MAX(0,(1-U2675/'01_설정'!B8))*'01_설정'!B17+O2675*'01_설정'!B11+Q2675*'01_설정'!B12+P2675*'01_설정'!B13)</f>
        <v/>
      </c>
      <c r="X2675" s="38" t="str">
        <f>IF(W2675="","",1+COUNTIFS($W$4:$W$3003,"&gt;"&amp;W2675)+COUNTIFS($W$4:W2675,W2675)-1)</f>
        <v/>
      </c>
    </row>
    <row r="2676" spans="1:24" ht="16.5">
      <c r="A2676" s="38" t="str">
        <f>IF('04A_국토부원자료'!A2677="","",ROW()-3)</f>
        <v/>
      </c>
      <c r="B2676" s="39">
        <f>IFERROR('04A_국토부원자료'!B2677,"")</f>
        <v>0</v>
      </c>
      <c r="C2676" s="39" t="str">
        <f>IF(B2676="","",IF('04A_국토부원자료'!C2677&lt;&gt;"",'04A_국토부원자료'!C2677,TRIM('04A_국토부원자료'!D2677&amp;IF('04A_국토부원자료'!E2677&lt;&gt;"","-"&amp;'04A_국토부원자료'!E2677,""))))</f>
        <v/>
      </c>
      <c r="D2676" s="39">
        <f>IFERROR('04A_국토부원자료'!F2677,"")</f>
        <v>0</v>
      </c>
      <c r="E2676" s="40" t="str">
        <f>IFERROR(VALUE(SUBSTITUTE('04A_국토부원자료'!G2677,",","")),"")</f>
        <v/>
      </c>
      <c r="F2676" s="41" t="str">
        <f>IFERROR(IF(AND('04A_국토부원자료'!H2677&lt;&gt;"",'04A_국토부원자료'!I2677&lt;&gt;""),DATE(INT(VALUE(SUBSTITUTE('04A_국토부원자료'!H2677,",",""))/100),MOD(VALUE(SUBSTITUTE('04A_국토부원자료'!H2677,",","")),100),VALUE(SUBSTITUTE('04A_국토부원자료'!I2677,",",""))),""),"")</f>
        <v/>
      </c>
      <c r="G2676" s="42" t="str">
        <f>IFERROR(VALUE(SUBSTITUTE('04A_국토부원자료'!J2677,",","")),"")</f>
        <v/>
      </c>
      <c r="H2676" s="43" t="str">
        <f t="shared" si="82"/>
        <v/>
      </c>
      <c r="I2676" s="43" t="str">
        <f t="shared" si="83"/>
        <v/>
      </c>
      <c r="J2676" s="38" t="str">
        <f>IFERROR(VALUE(SUBSTITUTE('04A_국토부원자료'!K2677,",","")),"")</f>
        <v/>
      </c>
      <c r="K2676" s="38" t="str">
        <f>IFERROR(VALUE(SUBSTITUTE('04A_국토부원자료'!N2677,",","")),"")</f>
        <v/>
      </c>
      <c r="L2676" s="39">
        <f>IFERROR('04A_국토부원자료'!O2677,"")</f>
        <v>0</v>
      </c>
      <c r="M2676" s="39">
        <f>IFERROR('04A_국토부원자료'!Q2677,"")</f>
        <v>0</v>
      </c>
      <c r="N2676" s="38">
        <f>IF(B2676="","",IF('02_대상물건입력'!B5="",1,IF(ISNUMBER(SEARCH('02_대상물건입력'!B5,B2676)),1,0)))</f>
        <v>0</v>
      </c>
      <c r="O2676" s="38">
        <f>IF(B2676="","",IF('02_대상물건입력'!B6="",1,IF(ISNUMBER(SEARCH('02_대상물건입력'!B6,B2676)),1,0)))</f>
        <v>0</v>
      </c>
      <c r="P2676" s="38">
        <f>IF(L2676="","",IF('02_대상물건입력'!B15="",0,IF(ISNUMBER(SEARCH('02_대상물건입력'!B15,L2676)),1,0)))</f>
        <v>0</v>
      </c>
      <c r="Q2676" s="38">
        <f>IF(D2676="","",IF('02_대상물건입력'!B8="",0,IF(ISNUMBER(SEARCH('02_대상물건입력'!B8,D2676)),1,0)))</f>
        <v>0</v>
      </c>
      <c r="R2676" s="44" t="str">
        <f>IFERROR(ABS(E2676-'02_대상물건입력'!B11)/'02_대상물건입력'!B11,"")</f>
        <v/>
      </c>
      <c r="S2676" s="38" t="str">
        <f>IFERROR(ABS(J2676-'02_대상물건입력'!B10),"")</f>
        <v/>
      </c>
      <c r="T2676" s="38" t="str">
        <f>IFERROR(ABS('01_설정'!B4-F2676),"")</f>
        <v/>
      </c>
      <c r="U2676" s="38" t="str">
        <f>IFERROR(ABS(K2676-YEAR('02_대상물건입력'!B14)),"")</f>
        <v/>
      </c>
      <c r="V2676" s="38" t="str">
        <f>IF(B2676="","",IF(AND(E2676&gt;0,F2676&gt;0,H2676&gt;0,OR('04A_국토부원자료'!P2677="",'04A_국토부원자료'!P2677="-"),IF('01_설정'!B10=1,N2676=1,TRUE),R2676&lt;='01_설정'!B5,S2676&lt;='01_설정'!B6,T2676&lt;='01_설정'!B7,U2676&lt;='01_설정'!B8),"Y",""))</f>
        <v/>
      </c>
      <c r="W2676" s="40" t="str">
        <f>IF(V2676&lt;&gt;"Y","",MAX(0,(1-R2676/'01_설정'!B5))*'01_설정'!B14+MAX(0,(1-S2676/'01_설정'!B6))*'01_설정'!B15+MAX(0,(1-T2676/'01_설정'!B7))*'01_설정'!B16+MAX(0,(1-U2676/'01_설정'!B8))*'01_설정'!B17+O2676*'01_설정'!B11+Q2676*'01_설정'!B12+P2676*'01_설정'!B13)</f>
        <v/>
      </c>
      <c r="X2676" s="38" t="str">
        <f>IF(W2676="","",1+COUNTIFS($W$4:$W$3003,"&gt;"&amp;W2676)+COUNTIFS($W$4:W2676,W2676)-1)</f>
        <v/>
      </c>
    </row>
    <row r="2677" spans="1:24" ht="16.5">
      <c r="A2677" s="38" t="str">
        <f>IF('04A_국토부원자료'!A2678="","",ROW()-3)</f>
        <v/>
      </c>
      <c r="B2677" s="39">
        <f>IFERROR('04A_국토부원자료'!B2678,"")</f>
        <v>0</v>
      </c>
      <c r="C2677" s="39" t="str">
        <f>IF(B2677="","",IF('04A_국토부원자료'!C2678&lt;&gt;"",'04A_국토부원자료'!C2678,TRIM('04A_국토부원자료'!D2678&amp;IF('04A_국토부원자료'!E2678&lt;&gt;"","-"&amp;'04A_국토부원자료'!E2678,""))))</f>
        <v/>
      </c>
      <c r="D2677" s="39">
        <f>IFERROR('04A_국토부원자료'!F2678,"")</f>
        <v>0</v>
      </c>
      <c r="E2677" s="40" t="str">
        <f>IFERROR(VALUE(SUBSTITUTE('04A_국토부원자료'!G2678,",","")),"")</f>
        <v/>
      </c>
      <c r="F2677" s="41" t="str">
        <f>IFERROR(IF(AND('04A_국토부원자료'!H2678&lt;&gt;"",'04A_국토부원자료'!I2678&lt;&gt;""),DATE(INT(VALUE(SUBSTITUTE('04A_국토부원자료'!H2678,",",""))/100),MOD(VALUE(SUBSTITUTE('04A_국토부원자료'!H2678,",","")),100),VALUE(SUBSTITUTE('04A_국토부원자료'!I2678,",",""))),""),"")</f>
        <v/>
      </c>
      <c r="G2677" s="42" t="str">
        <f>IFERROR(VALUE(SUBSTITUTE('04A_국토부원자료'!J2678,",","")),"")</f>
        <v/>
      </c>
      <c r="H2677" s="43" t="str">
        <f t="shared" si="82"/>
        <v/>
      </c>
      <c r="I2677" s="43" t="str">
        <f t="shared" si="83"/>
        <v/>
      </c>
      <c r="J2677" s="38" t="str">
        <f>IFERROR(VALUE(SUBSTITUTE('04A_국토부원자료'!K2678,",","")),"")</f>
        <v/>
      </c>
      <c r="K2677" s="38" t="str">
        <f>IFERROR(VALUE(SUBSTITUTE('04A_국토부원자료'!N2678,",","")),"")</f>
        <v/>
      </c>
      <c r="L2677" s="39">
        <f>IFERROR('04A_국토부원자료'!O2678,"")</f>
        <v>0</v>
      </c>
      <c r="M2677" s="39">
        <f>IFERROR('04A_국토부원자료'!Q2678,"")</f>
        <v>0</v>
      </c>
      <c r="N2677" s="38">
        <f>IF(B2677="","",IF('02_대상물건입력'!B5="",1,IF(ISNUMBER(SEARCH('02_대상물건입력'!B5,B2677)),1,0)))</f>
        <v>0</v>
      </c>
      <c r="O2677" s="38">
        <f>IF(B2677="","",IF('02_대상물건입력'!B6="",1,IF(ISNUMBER(SEARCH('02_대상물건입력'!B6,B2677)),1,0)))</f>
        <v>0</v>
      </c>
      <c r="P2677" s="38">
        <f>IF(L2677="","",IF('02_대상물건입력'!B15="",0,IF(ISNUMBER(SEARCH('02_대상물건입력'!B15,L2677)),1,0)))</f>
        <v>0</v>
      </c>
      <c r="Q2677" s="38">
        <f>IF(D2677="","",IF('02_대상물건입력'!B8="",0,IF(ISNUMBER(SEARCH('02_대상물건입력'!B8,D2677)),1,0)))</f>
        <v>0</v>
      </c>
      <c r="R2677" s="44" t="str">
        <f>IFERROR(ABS(E2677-'02_대상물건입력'!B11)/'02_대상물건입력'!B11,"")</f>
        <v/>
      </c>
      <c r="S2677" s="38" t="str">
        <f>IFERROR(ABS(J2677-'02_대상물건입력'!B10),"")</f>
        <v/>
      </c>
      <c r="T2677" s="38" t="str">
        <f>IFERROR(ABS('01_설정'!B4-F2677),"")</f>
        <v/>
      </c>
      <c r="U2677" s="38" t="str">
        <f>IFERROR(ABS(K2677-YEAR('02_대상물건입력'!B14)),"")</f>
        <v/>
      </c>
      <c r="V2677" s="38" t="str">
        <f>IF(B2677="","",IF(AND(E2677&gt;0,F2677&gt;0,H2677&gt;0,OR('04A_국토부원자료'!P2678="",'04A_국토부원자료'!P2678="-"),IF('01_설정'!B10=1,N2677=1,TRUE),R2677&lt;='01_설정'!B5,S2677&lt;='01_설정'!B6,T2677&lt;='01_설정'!B7,U2677&lt;='01_설정'!B8),"Y",""))</f>
        <v/>
      </c>
      <c r="W2677" s="40" t="str">
        <f>IF(V2677&lt;&gt;"Y","",MAX(0,(1-R2677/'01_설정'!B5))*'01_설정'!B14+MAX(0,(1-S2677/'01_설정'!B6))*'01_설정'!B15+MAX(0,(1-T2677/'01_설정'!B7))*'01_설정'!B16+MAX(0,(1-U2677/'01_설정'!B8))*'01_설정'!B17+O2677*'01_설정'!B11+Q2677*'01_설정'!B12+P2677*'01_설정'!B13)</f>
        <v/>
      </c>
      <c r="X2677" s="38" t="str">
        <f>IF(W2677="","",1+COUNTIFS($W$4:$W$3003,"&gt;"&amp;W2677)+COUNTIFS($W$4:W2677,W2677)-1)</f>
        <v/>
      </c>
    </row>
    <row r="2678" spans="1:24" ht="16.5">
      <c r="A2678" s="38" t="str">
        <f>IF('04A_국토부원자료'!A2679="","",ROW()-3)</f>
        <v/>
      </c>
      <c r="B2678" s="39">
        <f>IFERROR('04A_국토부원자료'!B2679,"")</f>
        <v>0</v>
      </c>
      <c r="C2678" s="39" t="str">
        <f>IF(B2678="","",IF('04A_국토부원자료'!C2679&lt;&gt;"",'04A_국토부원자료'!C2679,TRIM('04A_국토부원자료'!D2679&amp;IF('04A_국토부원자료'!E2679&lt;&gt;"","-"&amp;'04A_국토부원자료'!E2679,""))))</f>
        <v/>
      </c>
      <c r="D2678" s="39">
        <f>IFERROR('04A_국토부원자료'!F2679,"")</f>
        <v>0</v>
      </c>
      <c r="E2678" s="40" t="str">
        <f>IFERROR(VALUE(SUBSTITUTE('04A_국토부원자료'!G2679,",","")),"")</f>
        <v/>
      </c>
      <c r="F2678" s="41" t="str">
        <f>IFERROR(IF(AND('04A_국토부원자료'!H2679&lt;&gt;"",'04A_국토부원자료'!I2679&lt;&gt;""),DATE(INT(VALUE(SUBSTITUTE('04A_국토부원자료'!H2679,",",""))/100),MOD(VALUE(SUBSTITUTE('04A_국토부원자료'!H2679,",","")),100),VALUE(SUBSTITUTE('04A_국토부원자료'!I2679,",",""))),""),"")</f>
        <v/>
      </c>
      <c r="G2678" s="42" t="str">
        <f>IFERROR(VALUE(SUBSTITUTE('04A_국토부원자료'!J2679,",","")),"")</f>
        <v/>
      </c>
      <c r="H2678" s="43" t="str">
        <f t="shared" si="82"/>
        <v/>
      </c>
      <c r="I2678" s="43" t="str">
        <f t="shared" si="83"/>
        <v/>
      </c>
      <c r="J2678" s="38" t="str">
        <f>IFERROR(VALUE(SUBSTITUTE('04A_국토부원자료'!K2679,",","")),"")</f>
        <v/>
      </c>
      <c r="K2678" s="38" t="str">
        <f>IFERROR(VALUE(SUBSTITUTE('04A_국토부원자료'!N2679,",","")),"")</f>
        <v/>
      </c>
      <c r="L2678" s="39">
        <f>IFERROR('04A_국토부원자료'!O2679,"")</f>
        <v>0</v>
      </c>
      <c r="M2678" s="39">
        <f>IFERROR('04A_국토부원자료'!Q2679,"")</f>
        <v>0</v>
      </c>
      <c r="N2678" s="38">
        <f>IF(B2678="","",IF('02_대상물건입력'!B5="",1,IF(ISNUMBER(SEARCH('02_대상물건입력'!B5,B2678)),1,0)))</f>
        <v>0</v>
      </c>
      <c r="O2678" s="38">
        <f>IF(B2678="","",IF('02_대상물건입력'!B6="",1,IF(ISNUMBER(SEARCH('02_대상물건입력'!B6,B2678)),1,0)))</f>
        <v>0</v>
      </c>
      <c r="P2678" s="38">
        <f>IF(L2678="","",IF('02_대상물건입력'!B15="",0,IF(ISNUMBER(SEARCH('02_대상물건입력'!B15,L2678)),1,0)))</f>
        <v>0</v>
      </c>
      <c r="Q2678" s="38">
        <f>IF(D2678="","",IF('02_대상물건입력'!B8="",0,IF(ISNUMBER(SEARCH('02_대상물건입력'!B8,D2678)),1,0)))</f>
        <v>0</v>
      </c>
      <c r="R2678" s="44" t="str">
        <f>IFERROR(ABS(E2678-'02_대상물건입력'!B11)/'02_대상물건입력'!B11,"")</f>
        <v/>
      </c>
      <c r="S2678" s="38" t="str">
        <f>IFERROR(ABS(J2678-'02_대상물건입력'!B10),"")</f>
        <v/>
      </c>
      <c r="T2678" s="38" t="str">
        <f>IFERROR(ABS('01_설정'!B4-F2678),"")</f>
        <v/>
      </c>
      <c r="U2678" s="38" t="str">
        <f>IFERROR(ABS(K2678-YEAR('02_대상물건입력'!B14)),"")</f>
        <v/>
      </c>
      <c r="V2678" s="38" t="str">
        <f>IF(B2678="","",IF(AND(E2678&gt;0,F2678&gt;0,H2678&gt;0,OR('04A_국토부원자료'!P2679="",'04A_국토부원자료'!P2679="-"),IF('01_설정'!B10=1,N2678=1,TRUE),R2678&lt;='01_설정'!B5,S2678&lt;='01_설정'!B6,T2678&lt;='01_설정'!B7,U2678&lt;='01_설정'!B8),"Y",""))</f>
        <v/>
      </c>
      <c r="W2678" s="40" t="str">
        <f>IF(V2678&lt;&gt;"Y","",MAX(0,(1-R2678/'01_설정'!B5))*'01_설정'!B14+MAX(0,(1-S2678/'01_설정'!B6))*'01_설정'!B15+MAX(0,(1-T2678/'01_설정'!B7))*'01_설정'!B16+MAX(0,(1-U2678/'01_설정'!B8))*'01_설정'!B17+O2678*'01_설정'!B11+Q2678*'01_설정'!B12+P2678*'01_설정'!B13)</f>
        <v/>
      </c>
      <c r="X2678" s="38" t="str">
        <f>IF(W2678="","",1+COUNTIFS($W$4:$W$3003,"&gt;"&amp;W2678)+COUNTIFS($W$4:W2678,W2678)-1)</f>
        <v/>
      </c>
    </row>
    <row r="2679" spans="1:24" ht="16.5">
      <c r="A2679" s="38" t="str">
        <f>IF('04A_국토부원자료'!A2680="","",ROW()-3)</f>
        <v/>
      </c>
      <c r="B2679" s="39">
        <f>IFERROR('04A_국토부원자료'!B2680,"")</f>
        <v>0</v>
      </c>
      <c r="C2679" s="39" t="str">
        <f>IF(B2679="","",IF('04A_국토부원자료'!C2680&lt;&gt;"",'04A_국토부원자료'!C2680,TRIM('04A_국토부원자료'!D2680&amp;IF('04A_국토부원자료'!E2680&lt;&gt;"","-"&amp;'04A_국토부원자료'!E2680,""))))</f>
        <v/>
      </c>
      <c r="D2679" s="39">
        <f>IFERROR('04A_국토부원자료'!F2680,"")</f>
        <v>0</v>
      </c>
      <c r="E2679" s="40" t="str">
        <f>IFERROR(VALUE(SUBSTITUTE('04A_국토부원자료'!G2680,",","")),"")</f>
        <v/>
      </c>
      <c r="F2679" s="41" t="str">
        <f>IFERROR(IF(AND('04A_국토부원자료'!H2680&lt;&gt;"",'04A_국토부원자료'!I2680&lt;&gt;""),DATE(INT(VALUE(SUBSTITUTE('04A_국토부원자료'!H2680,",",""))/100),MOD(VALUE(SUBSTITUTE('04A_국토부원자료'!H2680,",","")),100),VALUE(SUBSTITUTE('04A_국토부원자료'!I2680,",",""))),""),"")</f>
        <v/>
      </c>
      <c r="G2679" s="42" t="str">
        <f>IFERROR(VALUE(SUBSTITUTE('04A_국토부원자료'!J2680,",","")),"")</f>
        <v/>
      </c>
      <c r="H2679" s="43" t="str">
        <f t="shared" si="82"/>
        <v/>
      </c>
      <c r="I2679" s="43" t="str">
        <f t="shared" si="83"/>
        <v/>
      </c>
      <c r="J2679" s="38" t="str">
        <f>IFERROR(VALUE(SUBSTITUTE('04A_국토부원자료'!K2680,",","")),"")</f>
        <v/>
      </c>
      <c r="K2679" s="38" t="str">
        <f>IFERROR(VALUE(SUBSTITUTE('04A_국토부원자료'!N2680,",","")),"")</f>
        <v/>
      </c>
      <c r="L2679" s="39">
        <f>IFERROR('04A_국토부원자료'!O2680,"")</f>
        <v>0</v>
      </c>
      <c r="M2679" s="39">
        <f>IFERROR('04A_국토부원자료'!Q2680,"")</f>
        <v>0</v>
      </c>
      <c r="N2679" s="38">
        <f>IF(B2679="","",IF('02_대상물건입력'!B5="",1,IF(ISNUMBER(SEARCH('02_대상물건입력'!B5,B2679)),1,0)))</f>
        <v>0</v>
      </c>
      <c r="O2679" s="38">
        <f>IF(B2679="","",IF('02_대상물건입력'!B6="",1,IF(ISNUMBER(SEARCH('02_대상물건입력'!B6,B2679)),1,0)))</f>
        <v>0</v>
      </c>
      <c r="P2679" s="38">
        <f>IF(L2679="","",IF('02_대상물건입력'!B15="",0,IF(ISNUMBER(SEARCH('02_대상물건입력'!B15,L2679)),1,0)))</f>
        <v>0</v>
      </c>
      <c r="Q2679" s="38">
        <f>IF(D2679="","",IF('02_대상물건입력'!B8="",0,IF(ISNUMBER(SEARCH('02_대상물건입력'!B8,D2679)),1,0)))</f>
        <v>0</v>
      </c>
      <c r="R2679" s="44" t="str">
        <f>IFERROR(ABS(E2679-'02_대상물건입력'!B11)/'02_대상물건입력'!B11,"")</f>
        <v/>
      </c>
      <c r="S2679" s="38" t="str">
        <f>IFERROR(ABS(J2679-'02_대상물건입력'!B10),"")</f>
        <v/>
      </c>
      <c r="T2679" s="38" t="str">
        <f>IFERROR(ABS('01_설정'!B4-F2679),"")</f>
        <v/>
      </c>
      <c r="U2679" s="38" t="str">
        <f>IFERROR(ABS(K2679-YEAR('02_대상물건입력'!B14)),"")</f>
        <v/>
      </c>
      <c r="V2679" s="38" t="str">
        <f>IF(B2679="","",IF(AND(E2679&gt;0,F2679&gt;0,H2679&gt;0,OR('04A_국토부원자료'!P2680="",'04A_국토부원자료'!P2680="-"),IF('01_설정'!B10=1,N2679=1,TRUE),R2679&lt;='01_설정'!B5,S2679&lt;='01_설정'!B6,T2679&lt;='01_설정'!B7,U2679&lt;='01_설정'!B8),"Y",""))</f>
        <v/>
      </c>
      <c r="W2679" s="40" t="str">
        <f>IF(V2679&lt;&gt;"Y","",MAX(0,(1-R2679/'01_설정'!B5))*'01_설정'!B14+MAX(0,(1-S2679/'01_설정'!B6))*'01_설정'!B15+MAX(0,(1-T2679/'01_설정'!B7))*'01_설정'!B16+MAX(0,(1-U2679/'01_설정'!B8))*'01_설정'!B17+O2679*'01_설정'!B11+Q2679*'01_설정'!B12+P2679*'01_설정'!B13)</f>
        <v/>
      </c>
      <c r="X2679" s="38" t="str">
        <f>IF(W2679="","",1+COUNTIFS($W$4:$W$3003,"&gt;"&amp;W2679)+COUNTIFS($W$4:W2679,W2679)-1)</f>
        <v/>
      </c>
    </row>
    <row r="2680" spans="1:24" ht="16.5">
      <c r="A2680" s="38" t="str">
        <f>IF('04A_국토부원자료'!A2681="","",ROW()-3)</f>
        <v/>
      </c>
      <c r="B2680" s="39">
        <f>IFERROR('04A_국토부원자료'!B2681,"")</f>
        <v>0</v>
      </c>
      <c r="C2680" s="39" t="str">
        <f>IF(B2680="","",IF('04A_국토부원자료'!C2681&lt;&gt;"",'04A_국토부원자료'!C2681,TRIM('04A_국토부원자료'!D2681&amp;IF('04A_국토부원자료'!E2681&lt;&gt;"","-"&amp;'04A_국토부원자료'!E2681,""))))</f>
        <v/>
      </c>
      <c r="D2680" s="39">
        <f>IFERROR('04A_국토부원자료'!F2681,"")</f>
        <v>0</v>
      </c>
      <c r="E2680" s="40" t="str">
        <f>IFERROR(VALUE(SUBSTITUTE('04A_국토부원자료'!G2681,",","")),"")</f>
        <v/>
      </c>
      <c r="F2680" s="41" t="str">
        <f>IFERROR(IF(AND('04A_국토부원자료'!H2681&lt;&gt;"",'04A_국토부원자료'!I2681&lt;&gt;""),DATE(INT(VALUE(SUBSTITUTE('04A_국토부원자료'!H2681,",",""))/100),MOD(VALUE(SUBSTITUTE('04A_국토부원자료'!H2681,",","")),100),VALUE(SUBSTITUTE('04A_국토부원자료'!I2681,",",""))),""),"")</f>
        <v/>
      </c>
      <c r="G2680" s="42" t="str">
        <f>IFERROR(VALUE(SUBSTITUTE('04A_국토부원자료'!J2681,",","")),"")</f>
        <v/>
      </c>
      <c r="H2680" s="43" t="str">
        <f t="shared" si="82"/>
        <v/>
      </c>
      <c r="I2680" s="43" t="str">
        <f t="shared" si="83"/>
        <v/>
      </c>
      <c r="J2680" s="38" t="str">
        <f>IFERROR(VALUE(SUBSTITUTE('04A_국토부원자료'!K2681,",","")),"")</f>
        <v/>
      </c>
      <c r="K2680" s="38" t="str">
        <f>IFERROR(VALUE(SUBSTITUTE('04A_국토부원자료'!N2681,",","")),"")</f>
        <v/>
      </c>
      <c r="L2680" s="39">
        <f>IFERROR('04A_국토부원자료'!O2681,"")</f>
        <v>0</v>
      </c>
      <c r="M2680" s="39">
        <f>IFERROR('04A_국토부원자료'!Q2681,"")</f>
        <v>0</v>
      </c>
      <c r="N2680" s="38">
        <f>IF(B2680="","",IF('02_대상물건입력'!B5="",1,IF(ISNUMBER(SEARCH('02_대상물건입력'!B5,B2680)),1,0)))</f>
        <v>0</v>
      </c>
      <c r="O2680" s="38">
        <f>IF(B2680="","",IF('02_대상물건입력'!B6="",1,IF(ISNUMBER(SEARCH('02_대상물건입력'!B6,B2680)),1,0)))</f>
        <v>0</v>
      </c>
      <c r="P2680" s="38">
        <f>IF(L2680="","",IF('02_대상물건입력'!B15="",0,IF(ISNUMBER(SEARCH('02_대상물건입력'!B15,L2680)),1,0)))</f>
        <v>0</v>
      </c>
      <c r="Q2680" s="38">
        <f>IF(D2680="","",IF('02_대상물건입력'!B8="",0,IF(ISNUMBER(SEARCH('02_대상물건입력'!B8,D2680)),1,0)))</f>
        <v>0</v>
      </c>
      <c r="R2680" s="44" t="str">
        <f>IFERROR(ABS(E2680-'02_대상물건입력'!B11)/'02_대상물건입력'!B11,"")</f>
        <v/>
      </c>
      <c r="S2680" s="38" t="str">
        <f>IFERROR(ABS(J2680-'02_대상물건입력'!B10),"")</f>
        <v/>
      </c>
      <c r="T2680" s="38" t="str">
        <f>IFERROR(ABS('01_설정'!B4-F2680),"")</f>
        <v/>
      </c>
      <c r="U2680" s="38" t="str">
        <f>IFERROR(ABS(K2680-YEAR('02_대상물건입력'!B14)),"")</f>
        <v/>
      </c>
      <c r="V2680" s="38" t="str">
        <f>IF(B2680="","",IF(AND(E2680&gt;0,F2680&gt;0,H2680&gt;0,OR('04A_국토부원자료'!P2681="",'04A_국토부원자료'!P2681="-"),IF('01_설정'!B10=1,N2680=1,TRUE),R2680&lt;='01_설정'!B5,S2680&lt;='01_설정'!B6,T2680&lt;='01_설정'!B7,U2680&lt;='01_설정'!B8),"Y",""))</f>
        <v/>
      </c>
      <c r="W2680" s="40" t="str">
        <f>IF(V2680&lt;&gt;"Y","",MAX(0,(1-R2680/'01_설정'!B5))*'01_설정'!B14+MAX(0,(1-S2680/'01_설정'!B6))*'01_설정'!B15+MAX(0,(1-T2680/'01_설정'!B7))*'01_설정'!B16+MAX(0,(1-U2680/'01_설정'!B8))*'01_설정'!B17+O2680*'01_설정'!B11+Q2680*'01_설정'!B12+P2680*'01_설정'!B13)</f>
        <v/>
      </c>
      <c r="X2680" s="38" t="str">
        <f>IF(W2680="","",1+COUNTIFS($W$4:$W$3003,"&gt;"&amp;W2680)+COUNTIFS($W$4:W2680,W2680)-1)</f>
        <v/>
      </c>
    </row>
    <row r="2681" spans="1:24" ht="16.5">
      <c r="A2681" s="38" t="str">
        <f>IF('04A_국토부원자료'!A2682="","",ROW()-3)</f>
        <v/>
      </c>
      <c r="B2681" s="39">
        <f>IFERROR('04A_국토부원자료'!B2682,"")</f>
        <v>0</v>
      </c>
      <c r="C2681" s="39" t="str">
        <f>IF(B2681="","",IF('04A_국토부원자료'!C2682&lt;&gt;"",'04A_국토부원자료'!C2682,TRIM('04A_국토부원자료'!D2682&amp;IF('04A_국토부원자료'!E2682&lt;&gt;"","-"&amp;'04A_국토부원자료'!E2682,""))))</f>
        <v/>
      </c>
      <c r="D2681" s="39">
        <f>IFERROR('04A_국토부원자료'!F2682,"")</f>
        <v>0</v>
      </c>
      <c r="E2681" s="40" t="str">
        <f>IFERROR(VALUE(SUBSTITUTE('04A_국토부원자료'!G2682,",","")),"")</f>
        <v/>
      </c>
      <c r="F2681" s="41" t="str">
        <f>IFERROR(IF(AND('04A_국토부원자료'!H2682&lt;&gt;"",'04A_국토부원자료'!I2682&lt;&gt;""),DATE(INT(VALUE(SUBSTITUTE('04A_국토부원자료'!H2682,",",""))/100),MOD(VALUE(SUBSTITUTE('04A_국토부원자료'!H2682,",","")),100),VALUE(SUBSTITUTE('04A_국토부원자료'!I2682,",",""))),""),"")</f>
        <v/>
      </c>
      <c r="G2681" s="42" t="str">
        <f>IFERROR(VALUE(SUBSTITUTE('04A_국토부원자료'!J2682,",","")),"")</f>
        <v/>
      </c>
      <c r="H2681" s="43" t="str">
        <f t="shared" si="82"/>
        <v/>
      </c>
      <c r="I2681" s="43" t="str">
        <f t="shared" si="83"/>
        <v/>
      </c>
      <c r="J2681" s="38" t="str">
        <f>IFERROR(VALUE(SUBSTITUTE('04A_국토부원자료'!K2682,",","")),"")</f>
        <v/>
      </c>
      <c r="K2681" s="38" t="str">
        <f>IFERROR(VALUE(SUBSTITUTE('04A_국토부원자료'!N2682,",","")),"")</f>
        <v/>
      </c>
      <c r="L2681" s="39">
        <f>IFERROR('04A_국토부원자료'!O2682,"")</f>
        <v>0</v>
      </c>
      <c r="M2681" s="39">
        <f>IFERROR('04A_국토부원자료'!Q2682,"")</f>
        <v>0</v>
      </c>
      <c r="N2681" s="38">
        <f>IF(B2681="","",IF('02_대상물건입력'!B5="",1,IF(ISNUMBER(SEARCH('02_대상물건입력'!B5,B2681)),1,0)))</f>
        <v>0</v>
      </c>
      <c r="O2681" s="38">
        <f>IF(B2681="","",IF('02_대상물건입력'!B6="",1,IF(ISNUMBER(SEARCH('02_대상물건입력'!B6,B2681)),1,0)))</f>
        <v>0</v>
      </c>
      <c r="P2681" s="38">
        <f>IF(L2681="","",IF('02_대상물건입력'!B15="",0,IF(ISNUMBER(SEARCH('02_대상물건입력'!B15,L2681)),1,0)))</f>
        <v>0</v>
      </c>
      <c r="Q2681" s="38">
        <f>IF(D2681="","",IF('02_대상물건입력'!B8="",0,IF(ISNUMBER(SEARCH('02_대상물건입력'!B8,D2681)),1,0)))</f>
        <v>0</v>
      </c>
      <c r="R2681" s="44" t="str">
        <f>IFERROR(ABS(E2681-'02_대상물건입력'!B11)/'02_대상물건입력'!B11,"")</f>
        <v/>
      </c>
      <c r="S2681" s="38" t="str">
        <f>IFERROR(ABS(J2681-'02_대상물건입력'!B10),"")</f>
        <v/>
      </c>
      <c r="T2681" s="38" t="str">
        <f>IFERROR(ABS('01_설정'!B4-F2681),"")</f>
        <v/>
      </c>
      <c r="U2681" s="38" t="str">
        <f>IFERROR(ABS(K2681-YEAR('02_대상물건입력'!B14)),"")</f>
        <v/>
      </c>
      <c r="V2681" s="38" t="str">
        <f>IF(B2681="","",IF(AND(E2681&gt;0,F2681&gt;0,H2681&gt;0,OR('04A_국토부원자료'!P2682="",'04A_국토부원자료'!P2682="-"),IF('01_설정'!B10=1,N2681=1,TRUE),R2681&lt;='01_설정'!B5,S2681&lt;='01_설정'!B6,T2681&lt;='01_설정'!B7,U2681&lt;='01_설정'!B8),"Y",""))</f>
        <v/>
      </c>
      <c r="W2681" s="40" t="str">
        <f>IF(V2681&lt;&gt;"Y","",MAX(0,(1-R2681/'01_설정'!B5))*'01_설정'!B14+MAX(0,(1-S2681/'01_설정'!B6))*'01_설정'!B15+MAX(0,(1-T2681/'01_설정'!B7))*'01_설정'!B16+MAX(0,(1-U2681/'01_설정'!B8))*'01_설정'!B17+O2681*'01_설정'!B11+Q2681*'01_설정'!B12+P2681*'01_설정'!B13)</f>
        <v/>
      </c>
      <c r="X2681" s="38" t="str">
        <f>IF(W2681="","",1+COUNTIFS($W$4:$W$3003,"&gt;"&amp;W2681)+COUNTIFS($W$4:W2681,W2681)-1)</f>
        <v/>
      </c>
    </row>
    <row r="2682" spans="1:24" ht="16.5">
      <c r="A2682" s="38" t="str">
        <f>IF('04A_국토부원자료'!A2683="","",ROW()-3)</f>
        <v/>
      </c>
      <c r="B2682" s="39">
        <f>IFERROR('04A_국토부원자료'!B2683,"")</f>
        <v>0</v>
      </c>
      <c r="C2682" s="39" t="str">
        <f>IF(B2682="","",IF('04A_국토부원자료'!C2683&lt;&gt;"",'04A_국토부원자료'!C2683,TRIM('04A_국토부원자료'!D2683&amp;IF('04A_국토부원자료'!E2683&lt;&gt;"","-"&amp;'04A_국토부원자료'!E2683,""))))</f>
        <v/>
      </c>
      <c r="D2682" s="39">
        <f>IFERROR('04A_국토부원자료'!F2683,"")</f>
        <v>0</v>
      </c>
      <c r="E2682" s="40" t="str">
        <f>IFERROR(VALUE(SUBSTITUTE('04A_국토부원자료'!G2683,",","")),"")</f>
        <v/>
      </c>
      <c r="F2682" s="41" t="str">
        <f>IFERROR(IF(AND('04A_국토부원자료'!H2683&lt;&gt;"",'04A_국토부원자료'!I2683&lt;&gt;""),DATE(INT(VALUE(SUBSTITUTE('04A_국토부원자료'!H2683,",",""))/100),MOD(VALUE(SUBSTITUTE('04A_국토부원자료'!H2683,",","")),100),VALUE(SUBSTITUTE('04A_국토부원자료'!I2683,",",""))),""),"")</f>
        <v/>
      </c>
      <c r="G2682" s="42" t="str">
        <f>IFERROR(VALUE(SUBSTITUTE('04A_국토부원자료'!J2683,",","")),"")</f>
        <v/>
      </c>
      <c r="H2682" s="43" t="str">
        <f t="shared" si="82"/>
        <v/>
      </c>
      <c r="I2682" s="43" t="str">
        <f t="shared" si="83"/>
        <v/>
      </c>
      <c r="J2682" s="38" t="str">
        <f>IFERROR(VALUE(SUBSTITUTE('04A_국토부원자료'!K2683,",","")),"")</f>
        <v/>
      </c>
      <c r="K2682" s="38" t="str">
        <f>IFERROR(VALUE(SUBSTITUTE('04A_국토부원자료'!N2683,",","")),"")</f>
        <v/>
      </c>
      <c r="L2682" s="39">
        <f>IFERROR('04A_국토부원자료'!O2683,"")</f>
        <v>0</v>
      </c>
      <c r="M2682" s="39">
        <f>IFERROR('04A_국토부원자료'!Q2683,"")</f>
        <v>0</v>
      </c>
      <c r="N2682" s="38">
        <f>IF(B2682="","",IF('02_대상물건입력'!B5="",1,IF(ISNUMBER(SEARCH('02_대상물건입력'!B5,B2682)),1,0)))</f>
        <v>0</v>
      </c>
      <c r="O2682" s="38">
        <f>IF(B2682="","",IF('02_대상물건입력'!B6="",1,IF(ISNUMBER(SEARCH('02_대상물건입력'!B6,B2682)),1,0)))</f>
        <v>0</v>
      </c>
      <c r="P2682" s="38">
        <f>IF(L2682="","",IF('02_대상물건입력'!B15="",0,IF(ISNUMBER(SEARCH('02_대상물건입력'!B15,L2682)),1,0)))</f>
        <v>0</v>
      </c>
      <c r="Q2682" s="38">
        <f>IF(D2682="","",IF('02_대상물건입력'!B8="",0,IF(ISNUMBER(SEARCH('02_대상물건입력'!B8,D2682)),1,0)))</f>
        <v>0</v>
      </c>
      <c r="R2682" s="44" t="str">
        <f>IFERROR(ABS(E2682-'02_대상물건입력'!B11)/'02_대상물건입력'!B11,"")</f>
        <v/>
      </c>
      <c r="S2682" s="38" t="str">
        <f>IFERROR(ABS(J2682-'02_대상물건입력'!B10),"")</f>
        <v/>
      </c>
      <c r="T2682" s="38" t="str">
        <f>IFERROR(ABS('01_설정'!B4-F2682),"")</f>
        <v/>
      </c>
      <c r="U2682" s="38" t="str">
        <f>IFERROR(ABS(K2682-YEAR('02_대상물건입력'!B14)),"")</f>
        <v/>
      </c>
      <c r="V2682" s="38" t="str">
        <f>IF(B2682="","",IF(AND(E2682&gt;0,F2682&gt;0,H2682&gt;0,OR('04A_국토부원자료'!P2683="",'04A_국토부원자료'!P2683="-"),IF('01_설정'!B10=1,N2682=1,TRUE),R2682&lt;='01_설정'!B5,S2682&lt;='01_설정'!B6,T2682&lt;='01_설정'!B7,U2682&lt;='01_설정'!B8),"Y",""))</f>
        <v/>
      </c>
      <c r="W2682" s="40" t="str">
        <f>IF(V2682&lt;&gt;"Y","",MAX(0,(1-R2682/'01_설정'!B5))*'01_설정'!B14+MAX(0,(1-S2682/'01_설정'!B6))*'01_설정'!B15+MAX(0,(1-T2682/'01_설정'!B7))*'01_설정'!B16+MAX(0,(1-U2682/'01_설정'!B8))*'01_설정'!B17+O2682*'01_설정'!B11+Q2682*'01_설정'!B12+P2682*'01_설정'!B13)</f>
        <v/>
      </c>
      <c r="X2682" s="38" t="str">
        <f>IF(W2682="","",1+COUNTIFS($W$4:$W$3003,"&gt;"&amp;W2682)+COUNTIFS($W$4:W2682,W2682)-1)</f>
        <v/>
      </c>
    </row>
    <row r="2683" spans="1:24" ht="16.5">
      <c r="A2683" s="38" t="str">
        <f>IF('04A_국토부원자료'!A2684="","",ROW()-3)</f>
        <v/>
      </c>
      <c r="B2683" s="39">
        <f>IFERROR('04A_국토부원자료'!B2684,"")</f>
        <v>0</v>
      </c>
      <c r="C2683" s="39" t="str">
        <f>IF(B2683="","",IF('04A_국토부원자료'!C2684&lt;&gt;"",'04A_국토부원자료'!C2684,TRIM('04A_국토부원자료'!D2684&amp;IF('04A_국토부원자료'!E2684&lt;&gt;"","-"&amp;'04A_국토부원자료'!E2684,""))))</f>
        <v/>
      </c>
      <c r="D2683" s="39">
        <f>IFERROR('04A_국토부원자료'!F2684,"")</f>
        <v>0</v>
      </c>
      <c r="E2683" s="40" t="str">
        <f>IFERROR(VALUE(SUBSTITUTE('04A_국토부원자료'!G2684,",","")),"")</f>
        <v/>
      </c>
      <c r="F2683" s="41" t="str">
        <f>IFERROR(IF(AND('04A_국토부원자료'!H2684&lt;&gt;"",'04A_국토부원자료'!I2684&lt;&gt;""),DATE(INT(VALUE(SUBSTITUTE('04A_국토부원자료'!H2684,",",""))/100),MOD(VALUE(SUBSTITUTE('04A_국토부원자료'!H2684,",","")),100),VALUE(SUBSTITUTE('04A_국토부원자료'!I2684,",",""))),""),"")</f>
        <v/>
      </c>
      <c r="G2683" s="42" t="str">
        <f>IFERROR(VALUE(SUBSTITUTE('04A_국토부원자료'!J2684,",","")),"")</f>
        <v/>
      </c>
      <c r="H2683" s="43" t="str">
        <f t="shared" si="82"/>
        <v/>
      </c>
      <c r="I2683" s="43" t="str">
        <f t="shared" si="83"/>
        <v/>
      </c>
      <c r="J2683" s="38" t="str">
        <f>IFERROR(VALUE(SUBSTITUTE('04A_국토부원자료'!K2684,",","")),"")</f>
        <v/>
      </c>
      <c r="K2683" s="38" t="str">
        <f>IFERROR(VALUE(SUBSTITUTE('04A_국토부원자료'!N2684,",","")),"")</f>
        <v/>
      </c>
      <c r="L2683" s="39">
        <f>IFERROR('04A_국토부원자료'!O2684,"")</f>
        <v>0</v>
      </c>
      <c r="M2683" s="39">
        <f>IFERROR('04A_국토부원자료'!Q2684,"")</f>
        <v>0</v>
      </c>
      <c r="N2683" s="38">
        <f>IF(B2683="","",IF('02_대상물건입력'!B5="",1,IF(ISNUMBER(SEARCH('02_대상물건입력'!B5,B2683)),1,0)))</f>
        <v>0</v>
      </c>
      <c r="O2683" s="38">
        <f>IF(B2683="","",IF('02_대상물건입력'!B6="",1,IF(ISNUMBER(SEARCH('02_대상물건입력'!B6,B2683)),1,0)))</f>
        <v>0</v>
      </c>
      <c r="P2683" s="38">
        <f>IF(L2683="","",IF('02_대상물건입력'!B15="",0,IF(ISNUMBER(SEARCH('02_대상물건입력'!B15,L2683)),1,0)))</f>
        <v>0</v>
      </c>
      <c r="Q2683" s="38">
        <f>IF(D2683="","",IF('02_대상물건입력'!B8="",0,IF(ISNUMBER(SEARCH('02_대상물건입력'!B8,D2683)),1,0)))</f>
        <v>0</v>
      </c>
      <c r="R2683" s="44" t="str">
        <f>IFERROR(ABS(E2683-'02_대상물건입력'!B11)/'02_대상물건입력'!B11,"")</f>
        <v/>
      </c>
      <c r="S2683" s="38" t="str">
        <f>IFERROR(ABS(J2683-'02_대상물건입력'!B10),"")</f>
        <v/>
      </c>
      <c r="T2683" s="38" t="str">
        <f>IFERROR(ABS('01_설정'!B4-F2683),"")</f>
        <v/>
      </c>
      <c r="U2683" s="38" t="str">
        <f>IFERROR(ABS(K2683-YEAR('02_대상물건입력'!B14)),"")</f>
        <v/>
      </c>
      <c r="V2683" s="38" t="str">
        <f>IF(B2683="","",IF(AND(E2683&gt;0,F2683&gt;0,H2683&gt;0,OR('04A_국토부원자료'!P2684="",'04A_국토부원자료'!P2684="-"),IF('01_설정'!B10=1,N2683=1,TRUE),R2683&lt;='01_설정'!B5,S2683&lt;='01_설정'!B6,T2683&lt;='01_설정'!B7,U2683&lt;='01_설정'!B8),"Y",""))</f>
        <v/>
      </c>
      <c r="W2683" s="40" t="str">
        <f>IF(V2683&lt;&gt;"Y","",MAX(0,(1-R2683/'01_설정'!B5))*'01_설정'!B14+MAX(0,(1-S2683/'01_설정'!B6))*'01_설정'!B15+MAX(0,(1-T2683/'01_설정'!B7))*'01_설정'!B16+MAX(0,(1-U2683/'01_설정'!B8))*'01_설정'!B17+O2683*'01_설정'!B11+Q2683*'01_설정'!B12+P2683*'01_설정'!B13)</f>
        <v/>
      </c>
      <c r="X2683" s="38" t="str">
        <f>IF(W2683="","",1+COUNTIFS($W$4:$W$3003,"&gt;"&amp;W2683)+COUNTIFS($W$4:W2683,W2683)-1)</f>
        <v/>
      </c>
    </row>
    <row r="2684" spans="1:24" ht="16.5">
      <c r="A2684" s="38" t="str">
        <f>IF('04A_국토부원자료'!A2685="","",ROW()-3)</f>
        <v/>
      </c>
      <c r="B2684" s="39">
        <f>IFERROR('04A_국토부원자료'!B2685,"")</f>
        <v>0</v>
      </c>
      <c r="C2684" s="39" t="str">
        <f>IF(B2684="","",IF('04A_국토부원자료'!C2685&lt;&gt;"",'04A_국토부원자료'!C2685,TRIM('04A_국토부원자료'!D2685&amp;IF('04A_국토부원자료'!E2685&lt;&gt;"","-"&amp;'04A_국토부원자료'!E2685,""))))</f>
        <v/>
      </c>
      <c r="D2684" s="39">
        <f>IFERROR('04A_국토부원자료'!F2685,"")</f>
        <v>0</v>
      </c>
      <c r="E2684" s="40" t="str">
        <f>IFERROR(VALUE(SUBSTITUTE('04A_국토부원자료'!G2685,",","")),"")</f>
        <v/>
      </c>
      <c r="F2684" s="41" t="str">
        <f>IFERROR(IF(AND('04A_국토부원자료'!H2685&lt;&gt;"",'04A_국토부원자료'!I2685&lt;&gt;""),DATE(INT(VALUE(SUBSTITUTE('04A_국토부원자료'!H2685,",",""))/100),MOD(VALUE(SUBSTITUTE('04A_국토부원자료'!H2685,",","")),100),VALUE(SUBSTITUTE('04A_국토부원자료'!I2685,",",""))),""),"")</f>
        <v/>
      </c>
      <c r="G2684" s="42" t="str">
        <f>IFERROR(VALUE(SUBSTITUTE('04A_국토부원자료'!J2685,",","")),"")</f>
        <v/>
      </c>
      <c r="H2684" s="43" t="str">
        <f t="shared" si="82"/>
        <v/>
      </c>
      <c r="I2684" s="43" t="str">
        <f t="shared" si="83"/>
        <v/>
      </c>
      <c r="J2684" s="38" t="str">
        <f>IFERROR(VALUE(SUBSTITUTE('04A_국토부원자료'!K2685,",","")),"")</f>
        <v/>
      </c>
      <c r="K2684" s="38" t="str">
        <f>IFERROR(VALUE(SUBSTITUTE('04A_국토부원자료'!N2685,",","")),"")</f>
        <v/>
      </c>
      <c r="L2684" s="39">
        <f>IFERROR('04A_국토부원자료'!O2685,"")</f>
        <v>0</v>
      </c>
      <c r="M2684" s="39">
        <f>IFERROR('04A_국토부원자료'!Q2685,"")</f>
        <v>0</v>
      </c>
      <c r="N2684" s="38">
        <f>IF(B2684="","",IF('02_대상물건입력'!B5="",1,IF(ISNUMBER(SEARCH('02_대상물건입력'!B5,B2684)),1,0)))</f>
        <v>0</v>
      </c>
      <c r="O2684" s="38">
        <f>IF(B2684="","",IF('02_대상물건입력'!B6="",1,IF(ISNUMBER(SEARCH('02_대상물건입력'!B6,B2684)),1,0)))</f>
        <v>0</v>
      </c>
      <c r="P2684" s="38">
        <f>IF(L2684="","",IF('02_대상물건입력'!B15="",0,IF(ISNUMBER(SEARCH('02_대상물건입력'!B15,L2684)),1,0)))</f>
        <v>0</v>
      </c>
      <c r="Q2684" s="38">
        <f>IF(D2684="","",IF('02_대상물건입력'!B8="",0,IF(ISNUMBER(SEARCH('02_대상물건입력'!B8,D2684)),1,0)))</f>
        <v>0</v>
      </c>
      <c r="R2684" s="44" t="str">
        <f>IFERROR(ABS(E2684-'02_대상물건입력'!B11)/'02_대상물건입력'!B11,"")</f>
        <v/>
      </c>
      <c r="S2684" s="38" t="str">
        <f>IFERROR(ABS(J2684-'02_대상물건입력'!B10),"")</f>
        <v/>
      </c>
      <c r="T2684" s="38" t="str">
        <f>IFERROR(ABS('01_설정'!B4-F2684),"")</f>
        <v/>
      </c>
      <c r="U2684" s="38" t="str">
        <f>IFERROR(ABS(K2684-YEAR('02_대상물건입력'!B14)),"")</f>
        <v/>
      </c>
      <c r="V2684" s="38" t="str">
        <f>IF(B2684="","",IF(AND(E2684&gt;0,F2684&gt;0,H2684&gt;0,OR('04A_국토부원자료'!P2685="",'04A_국토부원자료'!P2685="-"),IF('01_설정'!B10=1,N2684=1,TRUE),R2684&lt;='01_설정'!B5,S2684&lt;='01_설정'!B6,T2684&lt;='01_설정'!B7,U2684&lt;='01_설정'!B8),"Y",""))</f>
        <v/>
      </c>
      <c r="W2684" s="40" t="str">
        <f>IF(V2684&lt;&gt;"Y","",MAX(0,(1-R2684/'01_설정'!B5))*'01_설정'!B14+MAX(0,(1-S2684/'01_설정'!B6))*'01_설정'!B15+MAX(0,(1-T2684/'01_설정'!B7))*'01_설정'!B16+MAX(0,(1-U2684/'01_설정'!B8))*'01_설정'!B17+O2684*'01_설정'!B11+Q2684*'01_설정'!B12+P2684*'01_설정'!B13)</f>
        <v/>
      </c>
      <c r="X2684" s="38" t="str">
        <f>IF(W2684="","",1+COUNTIFS($W$4:$W$3003,"&gt;"&amp;W2684)+COUNTIFS($W$4:W2684,W2684)-1)</f>
        <v/>
      </c>
    </row>
    <row r="2685" spans="1:24" ht="16.5">
      <c r="A2685" s="38" t="str">
        <f>IF('04A_국토부원자료'!A2686="","",ROW()-3)</f>
        <v/>
      </c>
      <c r="B2685" s="39">
        <f>IFERROR('04A_국토부원자료'!B2686,"")</f>
        <v>0</v>
      </c>
      <c r="C2685" s="39" t="str">
        <f>IF(B2685="","",IF('04A_국토부원자료'!C2686&lt;&gt;"",'04A_국토부원자료'!C2686,TRIM('04A_국토부원자료'!D2686&amp;IF('04A_국토부원자료'!E2686&lt;&gt;"","-"&amp;'04A_국토부원자료'!E2686,""))))</f>
        <v/>
      </c>
      <c r="D2685" s="39">
        <f>IFERROR('04A_국토부원자료'!F2686,"")</f>
        <v>0</v>
      </c>
      <c r="E2685" s="40" t="str">
        <f>IFERROR(VALUE(SUBSTITUTE('04A_국토부원자료'!G2686,",","")),"")</f>
        <v/>
      </c>
      <c r="F2685" s="41" t="str">
        <f>IFERROR(IF(AND('04A_국토부원자료'!H2686&lt;&gt;"",'04A_국토부원자료'!I2686&lt;&gt;""),DATE(INT(VALUE(SUBSTITUTE('04A_국토부원자료'!H2686,",",""))/100),MOD(VALUE(SUBSTITUTE('04A_국토부원자료'!H2686,",","")),100),VALUE(SUBSTITUTE('04A_국토부원자료'!I2686,",",""))),""),"")</f>
        <v/>
      </c>
      <c r="G2685" s="42" t="str">
        <f>IFERROR(VALUE(SUBSTITUTE('04A_국토부원자료'!J2686,",","")),"")</f>
        <v/>
      </c>
      <c r="H2685" s="43" t="str">
        <f t="shared" si="82"/>
        <v/>
      </c>
      <c r="I2685" s="43" t="str">
        <f t="shared" si="83"/>
        <v/>
      </c>
      <c r="J2685" s="38" t="str">
        <f>IFERROR(VALUE(SUBSTITUTE('04A_국토부원자료'!K2686,",","")),"")</f>
        <v/>
      </c>
      <c r="K2685" s="38" t="str">
        <f>IFERROR(VALUE(SUBSTITUTE('04A_국토부원자료'!N2686,",","")),"")</f>
        <v/>
      </c>
      <c r="L2685" s="39">
        <f>IFERROR('04A_국토부원자료'!O2686,"")</f>
        <v>0</v>
      </c>
      <c r="M2685" s="39">
        <f>IFERROR('04A_국토부원자료'!Q2686,"")</f>
        <v>0</v>
      </c>
      <c r="N2685" s="38">
        <f>IF(B2685="","",IF('02_대상물건입력'!B5="",1,IF(ISNUMBER(SEARCH('02_대상물건입력'!B5,B2685)),1,0)))</f>
        <v>0</v>
      </c>
      <c r="O2685" s="38">
        <f>IF(B2685="","",IF('02_대상물건입력'!B6="",1,IF(ISNUMBER(SEARCH('02_대상물건입력'!B6,B2685)),1,0)))</f>
        <v>0</v>
      </c>
      <c r="P2685" s="38">
        <f>IF(L2685="","",IF('02_대상물건입력'!B15="",0,IF(ISNUMBER(SEARCH('02_대상물건입력'!B15,L2685)),1,0)))</f>
        <v>0</v>
      </c>
      <c r="Q2685" s="38">
        <f>IF(D2685="","",IF('02_대상물건입력'!B8="",0,IF(ISNUMBER(SEARCH('02_대상물건입력'!B8,D2685)),1,0)))</f>
        <v>0</v>
      </c>
      <c r="R2685" s="44" t="str">
        <f>IFERROR(ABS(E2685-'02_대상물건입력'!B11)/'02_대상물건입력'!B11,"")</f>
        <v/>
      </c>
      <c r="S2685" s="38" t="str">
        <f>IFERROR(ABS(J2685-'02_대상물건입력'!B10),"")</f>
        <v/>
      </c>
      <c r="T2685" s="38" t="str">
        <f>IFERROR(ABS('01_설정'!B4-F2685),"")</f>
        <v/>
      </c>
      <c r="U2685" s="38" t="str">
        <f>IFERROR(ABS(K2685-YEAR('02_대상물건입력'!B14)),"")</f>
        <v/>
      </c>
      <c r="V2685" s="38" t="str">
        <f>IF(B2685="","",IF(AND(E2685&gt;0,F2685&gt;0,H2685&gt;0,OR('04A_국토부원자료'!P2686="",'04A_국토부원자료'!P2686="-"),IF('01_설정'!B10=1,N2685=1,TRUE),R2685&lt;='01_설정'!B5,S2685&lt;='01_설정'!B6,T2685&lt;='01_설정'!B7,U2685&lt;='01_설정'!B8),"Y",""))</f>
        <v/>
      </c>
      <c r="W2685" s="40" t="str">
        <f>IF(V2685&lt;&gt;"Y","",MAX(0,(1-R2685/'01_설정'!B5))*'01_설정'!B14+MAX(0,(1-S2685/'01_설정'!B6))*'01_설정'!B15+MAX(0,(1-T2685/'01_설정'!B7))*'01_설정'!B16+MAX(0,(1-U2685/'01_설정'!B8))*'01_설정'!B17+O2685*'01_설정'!B11+Q2685*'01_설정'!B12+P2685*'01_설정'!B13)</f>
        <v/>
      </c>
      <c r="X2685" s="38" t="str">
        <f>IF(W2685="","",1+COUNTIFS($W$4:$W$3003,"&gt;"&amp;W2685)+COUNTIFS($W$4:W2685,W2685)-1)</f>
        <v/>
      </c>
    </row>
    <row r="2686" spans="1:24" ht="16.5">
      <c r="A2686" s="38" t="str">
        <f>IF('04A_국토부원자료'!A2687="","",ROW()-3)</f>
        <v/>
      </c>
      <c r="B2686" s="39">
        <f>IFERROR('04A_국토부원자료'!B2687,"")</f>
        <v>0</v>
      </c>
      <c r="C2686" s="39" t="str">
        <f>IF(B2686="","",IF('04A_국토부원자료'!C2687&lt;&gt;"",'04A_국토부원자료'!C2687,TRIM('04A_국토부원자료'!D2687&amp;IF('04A_국토부원자료'!E2687&lt;&gt;"","-"&amp;'04A_국토부원자료'!E2687,""))))</f>
        <v/>
      </c>
      <c r="D2686" s="39">
        <f>IFERROR('04A_국토부원자료'!F2687,"")</f>
        <v>0</v>
      </c>
      <c r="E2686" s="40" t="str">
        <f>IFERROR(VALUE(SUBSTITUTE('04A_국토부원자료'!G2687,",","")),"")</f>
        <v/>
      </c>
      <c r="F2686" s="41" t="str">
        <f>IFERROR(IF(AND('04A_국토부원자료'!H2687&lt;&gt;"",'04A_국토부원자료'!I2687&lt;&gt;""),DATE(INT(VALUE(SUBSTITUTE('04A_국토부원자료'!H2687,",",""))/100),MOD(VALUE(SUBSTITUTE('04A_국토부원자료'!H2687,",","")),100),VALUE(SUBSTITUTE('04A_국토부원자료'!I2687,",",""))),""),"")</f>
        <v/>
      </c>
      <c r="G2686" s="42" t="str">
        <f>IFERROR(VALUE(SUBSTITUTE('04A_국토부원자료'!J2687,",","")),"")</f>
        <v/>
      </c>
      <c r="H2686" s="43" t="str">
        <f t="shared" si="82"/>
        <v/>
      </c>
      <c r="I2686" s="43" t="str">
        <f t="shared" si="83"/>
        <v/>
      </c>
      <c r="J2686" s="38" t="str">
        <f>IFERROR(VALUE(SUBSTITUTE('04A_국토부원자료'!K2687,",","")),"")</f>
        <v/>
      </c>
      <c r="K2686" s="38" t="str">
        <f>IFERROR(VALUE(SUBSTITUTE('04A_국토부원자료'!N2687,",","")),"")</f>
        <v/>
      </c>
      <c r="L2686" s="39">
        <f>IFERROR('04A_국토부원자료'!O2687,"")</f>
        <v>0</v>
      </c>
      <c r="M2686" s="39">
        <f>IFERROR('04A_국토부원자료'!Q2687,"")</f>
        <v>0</v>
      </c>
      <c r="N2686" s="38">
        <f>IF(B2686="","",IF('02_대상물건입력'!B5="",1,IF(ISNUMBER(SEARCH('02_대상물건입력'!B5,B2686)),1,0)))</f>
        <v>0</v>
      </c>
      <c r="O2686" s="38">
        <f>IF(B2686="","",IF('02_대상물건입력'!B6="",1,IF(ISNUMBER(SEARCH('02_대상물건입력'!B6,B2686)),1,0)))</f>
        <v>0</v>
      </c>
      <c r="P2686" s="38">
        <f>IF(L2686="","",IF('02_대상물건입력'!B15="",0,IF(ISNUMBER(SEARCH('02_대상물건입력'!B15,L2686)),1,0)))</f>
        <v>0</v>
      </c>
      <c r="Q2686" s="38">
        <f>IF(D2686="","",IF('02_대상물건입력'!B8="",0,IF(ISNUMBER(SEARCH('02_대상물건입력'!B8,D2686)),1,0)))</f>
        <v>0</v>
      </c>
      <c r="R2686" s="44" t="str">
        <f>IFERROR(ABS(E2686-'02_대상물건입력'!B11)/'02_대상물건입력'!B11,"")</f>
        <v/>
      </c>
      <c r="S2686" s="38" t="str">
        <f>IFERROR(ABS(J2686-'02_대상물건입력'!B10),"")</f>
        <v/>
      </c>
      <c r="T2686" s="38" t="str">
        <f>IFERROR(ABS('01_설정'!B4-F2686),"")</f>
        <v/>
      </c>
      <c r="U2686" s="38" t="str">
        <f>IFERROR(ABS(K2686-YEAR('02_대상물건입력'!B14)),"")</f>
        <v/>
      </c>
      <c r="V2686" s="38" t="str">
        <f>IF(B2686="","",IF(AND(E2686&gt;0,F2686&gt;0,H2686&gt;0,OR('04A_국토부원자료'!P2687="",'04A_국토부원자료'!P2687="-"),IF('01_설정'!B10=1,N2686=1,TRUE),R2686&lt;='01_설정'!B5,S2686&lt;='01_설정'!B6,T2686&lt;='01_설정'!B7,U2686&lt;='01_설정'!B8),"Y",""))</f>
        <v/>
      </c>
      <c r="W2686" s="40" t="str">
        <f>IF(V2686&lt;&gt;"Y","",MAX(0,(1-R2686/'01_설정'!B5))*'01_설정'!B14+MAX(0,(1-S2686/'01_설정'!B6))*'01_설정'!B15+MAX(0,(1-T2686/'01_설정'!B7))*'01_설정'!B16+MAX(0,(1-U2686/'01_설정'!B8))*'01_설정'!B17+O2686*'01_설정'!B11+Q2686*'01_설정'!B12+P2686*'01_설정'!B13)</f>
        <v/>
      </c>
      <c r="X2686" s="38" t="str">
        <f>IF(W2686="","",1+COUNTIFS($W$4:$W$3003,"&gt;"&amp;W2686)+COUNTIFS($W$4:W2686,W2686)-1)</f>
        <v/>
      </c>
    </row>
    <row r="2687" spans="1:24" ht="16.5">
      <c r="A2687" s="38" t="str">
        <f>IF('04A_국토부원자료'!A2688="","",ROW()-3)</f>
        <v/>
      </c>
      <c r="B2687" s="39">
        <f>IFERROR('04A_국토부원자료'!B2688,"")</f>
        <v>0</v>
      </c>
      <c r="C2687" s="39" t="str">
        <f>IF(B2687="","",IF('04A_국토부원자료'!C2688&lt;&gt;"",'04A_국토부원자료'!C2688,TRIM('04A_국토부원자료'!D2688&amp;IF('04A_국토부원자료'!E2688&lt;&gt;"","-"&amp;'04A_국토부원자료'!E2688,""))))</f>
        <v/>
      </c>
      <c r="D2687" s="39">
        <f>IFERROR('04A_국토부원자료'!F2688,"")</f>
        <v>0</v>
      </c>
      <c r="E2687" s="40" t="str">
        <f>IFERROR(VALUE(SUBSTITUTE('04A_국토부원자료'!G2688,",","")),"")</f>
        <v/>
      </c>
      <c r="F2687" s="41" t="str">
        <f>IFERROR(IF(AND('04A_국토부원자료'!H2688&lt;&gt;"",'04A_국토부원자료'!I2688&lt;&gt;""),DATE(INT(VALUE(SUBSTITUTE('04A_국토부원자료'!H2688,",",""))/100),MOD(VALUE(SUBSTITUTE('04A_국토부원자료'!H2688,",","")),100),VALUE(SUBSTITUTE('04A_국토부원자료'!I2688,",",""))),""),"")</f>
        <v/>
      </c>
      <c r="G2687" s="42" t="str">
        <f>IFERROR(VALUE(SUBSTITUTE('04A_국토부원자료'!J2688,",","")),"")</f>
        <v/>
      </c>
      <c r="H2687" s="43" t="str">
        <f t="shared" si="82"/>
        <v/>
      </c>
      <c r="I2687" s="43" t="str">
        <f t="shared" si="83"/>
        <v/>
      </c>
      <c r="J2687" s="38" t="str">
        <f>IFERROR(VALUE(SUBSTITUTE('04A_국토부원자료'!K2688,",","")),"")</f>
        <v/>
      </c>
      <c r="K2687" s="38" t="str">
        <f>IFERROR(VALUE(SUBSTITUTE('04A_국토부원자료'!N2688,",","")),"")</f>
        <v/>
      </c>
      <c r="L2687" s="39">
        <f>IFERROR('04A_국토부원자료'!O2688,"")</f>
        <v>0</v>
      </c>
      <c r="M2687" s="39">
        <f>IFERROR('04A_국토부원자료'!Q2688,"")</f>
        <v>0</v>
      </c>
      <c r="N2687" s="38">
        <f>IF(B2687="","",IF('02_대상물건입력'!B5="",1,IF(ISNUMBER(SEARCH('02_대상물건입력'!B5,B2687)),1,0)))</f>
        <v>0</v>
      </c>
      <c r="O2687" s="38">
        <f>IF(B2687="","",IF('02_대상물건입력'!B6="",1,IF(ISNUMBER(SEARCH('02_대상물건입력'!B6,B2687)),1,0)))</f>
        <v>0</v>
      </c>
      <c r="P2687" s="38">
        <f>IF(L2687="","",IF('02_대상물건입력'!B15="",0,IF(ISNUMBER(SEARCH('02_대상물건입력'!B15,L2687)),1,0)))</f>
        <v>0</v>
      </c>
      <c r="Q2687" s="38">
        <f>IF(D2687="","",IF('02_대상물건입력'!B8="",0,IF(ISNUMBER(SEARCH('02_대상물건입력'!B8,D2687)),1,0)))</f>
        <v>0</v>
      </c>
      <c r="R2687" s="44" t="str">
        <f>IFERROR(ABS(E2687-'02_대상물건입력'!B11)/'02_대상물건입력'!B11,"")</f>
        <v/>
      </c>
      <c r="S2687" s="38" t="str">
        <f>IFERROR(ABS(J2687-'02_대상물건입력'!B10),"")</f>
        <v/>
      </c>
      <c r="T2687" s="38" t="str">
        <f>IFERROR(ABS('01_설정'!B4-F2687),"")</f>
        <v/>
      </c>
      <c r="U2687" s="38" t="str">
        <f>IFERROR(ABS(K2687-YEAR('02_대상물건입력'!B14)),"")</f>
        <v/>
      </c>
      <c r="V2687" s="38" t="str">
        <f>IF(B2687="","",IF(AND(E2687&gt;0,F2687&gt;0,H2687&gt;0,OR('04A_국토부원자료'!P2688="",'04A_국토부원자료'!P2688="-"),IF('01_설정'!B10=1,N2687=1,TRUE),R2687&lt;='01_설정'!B5,S2687&lt;='01_설정'!B6,T2687&lt;='01_설정'!B7,U2687&lt;='01_설정'!B8),"Y",""))</f>
        <v/>
      </c>
      <c r="W2687" s="40" t="str">
        <f>IF(V2687&lt;&gt;"Y","",MAX(0,(1-R2687/'01_설정'!B5))*'01_설정'!B14+MAX(0,(1-S2687/'01_설정'!B6))*'01_설정'!B15+MAX(0,(1-T2687/'01_설정'!B7))*'01_설정'!B16+MAX(0,(1-U2687/'01_설정'!B8))*'01_설정'!B17+O2687*'01_설정'!B11+Q2687*'01_설정'!B12+P2687*'01_설정'!B13)</f>
        <v/>
      </c>
      <c r="X2687" s="38" t="str">
        <f>IF(W2687="","",1+COUNTIFS($W$4:$W$3003,"&gt;"&amp;W2687)+COUNTIFS($W$4:W2687,W2687)-1)</f>
        <v/>
      </c>
    </row>
    <row r="2688" spans="1:24" ht="16.5">
      <c r="A2688" s="38" t="str">
        <f>IF('04A_국토부원자료'!A2689="","",ROW()-3)</f>
        <v/>
      </c>
      <c r="B2688" s="39">
        <f>IFERROR('04A_국토부원자료'!B2689,"")</f>
        <v>0</v>
      </c>
      <c r="C2688" s="39" t="str">
        <f>IF(B2688="","",IF('04A_국토부원자료'!C2689&lt;&gt;"",'04A_국토부원자료'!C2689,TRIM('04A_국토부원자료'!D2689&amp;IF('04A_국토부원자료'!E2689&lt;&gt;"","-"&amp;'04A_국토부원자료'!E2689,""))))</f>
        <v/>
      </c>
      <c r="D2688" s="39">
        <f>IFERROR('04A_국토부원자료'!F2689,"")</f>
        <v>0</v>
      </c>
      <c r="E2688" s="40" t="str">
        <f>IFERROR(VALUE(SUBSTITUTE('04A_국토부원자료'!G2689,",","")),"")</f>
        <v/>
      </c>
      <c r="F2688" s="41" t="str">
        <f>IFERROR(IF(AND('04A_국토부원자료'!H2689&lt;&gt;"",'04A_국토부원자료'!I2689&lt;&gt;""),DATE(INT(VALUE(SUBSTITUTE('04A_국토부원자료'!H2689,",",""))/100),MOD(VALUE(SUBSTITUTE('04A_국토부원자료'!H2689,",","")),100),VALUE(SUBSTITUTE('04A_국토부원자료'!I2689,",",""))),""),"")</f>
        <v/>
      </c>
      <c r="G2688" s="42" t="str">
        <f>IFERROR(VALUE(SUBSTITUTE('04A_국토부원자료'!J2689,",","")),"")</f>
        <v/>
      </c>
      <c r="H2688" s="43" t="str">
        <f t="shared" si="82"/>
        <v/>
      </c>
      <c r="I2688" s="43" t="str">
        <f t="shared" si="83"/>
        <v/>
      </c>
      <c r="J2688" s="38" t="str">
        <f>IFERROR(VALUE(SUBSTITUTE('04A_국토부원자료'!K2689,",","")),"")</f>
        <v/>
      </c>
      <c r="K2688" s="38" t="str">
        <f>IFERROR(VALUE(SUBSTITUTE('04A_국토부원자료'!N2689,",","")),"")</f>
        <v/>
      </c>
      <c r="L2688" s="39">
        <f>IFERROR('04A_국토부원자료'!O2689,"")</f>
        <v>0</v>
      </c>
      <c r="M2688" s="39">
        <f>IFERROR('04A_국토부원자료'!Q2689,"")</f>
        <v>0</v>
      </c>
      <c r="N2688" s="38">
        <f>IF(B2688="","",IF('02_대상물건입력'!B5="",1,IF(ISNUMBER(SEARCH('02_대상물건입력'!B5,B2688)),1,0)))</f>
        <v>0</v>
      </c>
      <c r="O2688" s="38">
        <f>IF(B2688="","",IF('02_대상물건입력'!B6="",1,IF(ISNUMBER(SEARCH('02_대상물건입력'!B6,B2688)),1,0)))</f>
        <v>0</v>
      </c>
      <c r="P2688" s="38">
        <f>IF(L2688="","",IF('02_대상물건입력'!B15="",0,IF(ISNUMBER(SEARCH('02_대상물건입력'!B15,L2688)),1,0)))</f>
        <v>0</v>
      </c>
      <c r="Q2688" s="38">
        <f>IF(D2688="","",IF('02_대상물건입력'!B8="",0,IF(ISNUMBER(SEARCH('02_대상물건입력'!B8,D2688)),1,0)))</f>
        <v>0</v>
      </c>
      <c r="R2688" s="44" t="str">
        <f>IFERROR(ABS(E2688-'02_대상물건입력'!B11)/'02_대상물건입력'!B11,"")</f>
        <v/>
      </c>
      <c r="S2688" s="38" t="str">
        <f>IFERROR(ABS(J2688-'02_대상물건입력'!B10),"")</f>
        <v/>
      </c>
      <c r="T2688" s="38" t="str">
        <f>IFERROR(ABS('01_설정'!B4-F2688),"")</f>
        <v/>
      </c>
      <c r="U2688" s="38" t="str">
        <f>IFERROR(ABS(K2688-YEAR('02_대상물건입력'!B14)),"")</f>
        <v/>
      </c>
      <c r="V2688" s="38" t="str">
        <f>IF(B2688="","",IF(AND(E2688&gt;0,F2688&gt;0,H2688&gt;0,OR('04A_국토부원자료'!P2689="",'04A_국토부원자료'!P2689="-"),IF('01_설정'!B10=1,N2688=1,TRUE),R2688&lt;='01_설정'!B5,S2688&lt;='01_설정'!B6,T2688&lt;='01_설정'!B7,U2688&lt;='01_설정'!B8),"Y",""))</f>
        <v/>
      </c>
      <c r="W2688" s="40" t="str">
        <f>IF(V2688&lt;&gt;"Y","",MAX(0,(1-R2688/'01_설정'!B5))*'01_설정'!B14+MAX(0,(1-S2688/'01_설정'!B6))*'01_설정'!B15+MAX(0,(1-T2688/'01_설정'!B7))*'01_설정'!B16+MAX(0,(1-U2688/'01_설정'!B8))*'01_설정'!B17+O2688*'01_설정'!B11+Q2688*'01_설정'!B12+P2688*'01_설정'!B13)</f>
        <v/>
      </c>
      <c r="X2688" s="38" t="str">
        <f>IF(W2688="","",1+COUNTIFS($W$4:$W$3003,"&gt;"&amp;W2688)+COUNTIFS($W$4:W2688,W2688)-1)</f>
        <v/>
      </c>
    </row>
    <row r="2689" spans="1:24" ht="16.5">
      <c r="A2689" s="38" t="str">
        <f>IF('04A_국토부원자료'!A2690="","",ROW()-3)</f>
        <v/>
      </c>
      <c r="B2689" s="39">
        <f>IFERROR('04A_국토부원자료'!B2690,"")</f>
        <v>0</v>
      </c>
      <c r="C2689" s="39" t="str">
        <f>IF(B2689="","",IF('04A_국토부원자료'!C2690&lt;&gt;"",'04A_국토부원자료'!C2690,TRIM('04A_국토부원자료'!D2690&amp;IF('04A_국토부원자료'!E2690&lt;&gt;"","-"&amp;'04A_국토부원자료'!E2690,""))))</f>
        <v/>
      </c>
      <c r="D2689" s="39">
        <f>IFERROR('04A_국토부원자료'!F2690,"")</f>
        <v>0</v>
      </c>
      <c r="E2689" s="40" t="str">
        <f>IFERROR(VALUE(SUBSTITUTE('04A_국토부원자료'!G2690,",","")),"")</f>
        <v/>
      </c>
      <c r="F2689" s="41" t="str">
        <f>IFERROR(IF(AND('04A_국토부원자료'!H2690&lt;&gt;"",'04A_국토부원자료'!I2690&lt;&gt;""),DATE(INT(VALUE(SUBSTITUTE('04A_국토부원자료'!H2690,",",""))/100),MOD(VALUE(SUBSTITUTE('04A_국토부원자료'!H2690,",","")),100),VALUE(SUBSTITUTE('04A_국토부원자료'!I2690,",",""))),""),"")</f>
        <v/>
      </c>
      <c r="G2689" s="42" t="str">
        <f>IFERROR(VALUE(SUBSTITUTE('04A_국토부원자료'!J2690,",","")),"")</f>
        <v/>
      </c>
      <c r="H2689" s="43" t="str">
        <f t="shared" si="82"/>
        <v/>
      </c>
      <c r="I2689" s="43" t="str">
        <f t="shared" si="83"/>
        <v/>
      </c>
      <c r="J2689" s="38" t="str">
        <f>IFERROR(VALUE(SUBSTITUTE('04A_국토부원자료'!K2690,",","")),"")</f>
        <v/>
      </c>
      <c r="K2689" s="38" t="str">
        <f>IFERROR(VALUE(SUBSTITUTE('04A_국토부원자료'!N2690,",","")),"")</f>
        <v/>
      </c>
      <c r="L2689" s="39">
        <f>IFERROR('04A_국토부원자료'!O2690,"")</f>
        <v>0</v>
      </c>
      <c r="M2689" s="39">
        <f>IFERROR('04A_국토부원자료'!Q2690,"")</f>
        <v>0</v>
      </c>
      <c r="N2689" s="38">
        <f>IF(B2689="","",IF('02_대상물건입력'!B5="",1,IF(ISNUMBER(SEARCH('02_대상물건입력'!B5,B2689)),1,0)))</f>
        <v>0</v>
      </c>
      <c r="O2689" s="38">
        <f>IF(B2689="","",IF('02_대상물건입력'!B6="",1,IF(ISNUMBER(SEARCH('02_대상물건입력'!B6,B2689)),1,0)))</f>
        <v>0</v>
      </c>
      <c r="P2689" s="38">
        <f>IF(L2689="","",IF('02_대상물건입력'!B15="",0,IF(ISNUMBER(SEARCH('02_대상물건입력'!B15,L2689)),1,0)))</f>
        <v>0</v>
      </c>
      <c r="Q2689" s="38">
        <f>IF(D2689="","",IF('02_대상물건입력'!B8="",0,IF(ISNUMBER(SEARCH('02_대상물건입력'!B8,D2689)),1,0)))</f>
        <v>0</v>
      </c>
      <c r="R2689" s="44" t="str">
        <f>IFERROR(ABS(E2689-'02_대상물건입력'!B11)/'02_대상물건입력'!B11,"")</f>
        <v/>
      </c>
      <c r="S2689" s="38" t="str">
        <f>IFERROR(ABS(J2689-'02_대상물건입력'!B10),"")</f>
        <v/>
      </c>
      <c r="T2689" s="38" t="str">
        <f>IFERROR(ABS('01_설정'!B4-F2689),"")</f>
        <v/>
      </c>
      <c r="U2689" s="38" t="str">
        <f>IFERROR(ABS(K2689-YEAR('02_대상물건입력'!B14)),"")</f>
        <v/>
      </c>
      <c r="V2689" s="38" t="str">
        <f>IF(B2689="","",IF(AND(E2689&gt;0,F2689&gt;0,H2689&gt;0,OR('04A_국토부원자료'!P2690="",'04A_국토부원자료'!P2690="-"),IF('01_설정'!B10=1,N2689=1,TRUE),R2689&lt;='01_설정'!B5,S2689&lt;='01_설정'!B6,T2689&lt;='01_설정'!B7,U2689&lt;='01_설정'!B8),"Y",""))</f>
        <v/>
      </c>
      <c r="W2689" s="40" t="str">
        <f>IF(V2689&lt;&gt;"Y","",MAX(0,(1-R2689/'01_설정'!B5))*'01_설정'!B14+MAX(0,(1-S2689/'01_설정'!B6))*'01_설정'!B15+MAX(0,(1-T2689/'01_설정'!B7))*'01_설정'!B16+MAX(0,(1-U2689/'01_설정'!B8))*'01_설정'!B17+O2689*'01_설정'!B11+Q2689*'01_설정'!B12+P2689*'01_설정'!B13)</f>
        <v/>
      </c>
      <c r="X2689" s="38" t="str">
        <f>IF(W2689="","",1+COUNTIFS($W$4:$W$3003,"&gt;"&amp;W2689)+COUNTIFS($W$4:W2689,W2689)-1)</f>
        <v/>
      </c>
    </row>
    <row r="2690" spans="1:24" ht="16.5">
      <c r="A2690" s="38" t="str">
        <f>IF('04A_국토부원자료'!A2691="","",ROW()-3)</f>
        <v/>
      </c>
      <c r="B2690" s="39">
        <f>IFERROR('04A_국토부원자료'!B2691,"")</f>
        <v>0</v>
      </c>
      <c r="C2690" s="39" t="str">
        <f>IF(B2690="","",IF('04A_국토부원자료'!C2691&lt;&gt;"",'04A_국토부원자료'!C2691,TRIM('04A_국토부원자료'!D2691&amp;IF('04A_국토부원자료'!E2691&lt;&gt;"","-"&amp;'04A_국토부원자료'!E2691,""))))</f>
        <v/>
      </c>
      <c r="D2690" s="39">
        <f>IFERROR('04A_국토부원자료'!F2691,"")</f>
        <v>0</v>
      </c>
      <c r="E2690" s="40" t="str">
        <f>IFERROR(VALUE(SUBSTITUTE('04A_국토부원자료'!G2691,",","")),"")</f>
        <v/>
      </c>
      <c r="F2690" s="41" t="str">
        <f>IFERROR(IF(AND('04A_국토부원자료'!H2691&lt;&gt;"",'04A_국토부원자료'!I2691&lt;&gt;""),DATE(INT(VALUE(SUBSTITUTE('04A_국토부원자료'!H2691,",",""))/100),MOD(VALUE(SUBSTITUTE('04A_국토부원자료'!H2691,",","")),100),VALUE(SUBSTITUTE('04A_국토부원자료'!I2691,",",""))),""),"")</f>
        <v/>
      </c>
      <c r="G2690" s="42" t="str">
        <f>IFERROR(VALUE(SUBSTITUTE('04A_국토부원자료'!J2691,",","")),"")</f>
        <v/>
      </c>
      <c r="H2690" s="43" t="str">
        <f t="shared" si="82"/>
        <v/>
      </c>
      <c r="I2690" s="43" t="str">
        <f t="shared" si="83"/>
        <v/>
      </c>
      <c r="J2690" s="38" t="str">
        <f>IFERROR(VALUE(SUBSTITUTE('04A_국토부원자료'!K2691,",","")),"")</f>
        <v/>
      </c>
      <c r="K2690" s="38" t="str">
        <f>IFERROR(VALUE(SUBSTITUTE('04A_국토부원자료'!N2691,",","")),"")</f>
        <v/>
      </c>
      <c r="L2690" s="39">
        <f>IFERROR('04A_국토부원자료'!O2691,"")</f>
        <v>0</v>
      </c>
      <c r="M2690" s="39">
        <f>IFERROR('04A_국토부원자료'!Q2691,"")</f>
        <v>0</v>
      </c>
      <c r="N2690" s="38">
        <f>IF(B2690="","",IF('02_대상물건입력'!B5="",1,IF(ISNUMBER(SEARCH('02_대상물건입력'!B5,B2690)),1,0)))</f>
        <v>0</v>
      </c>
      <c r="O2690" s="38">
        <f>IF(B2690="","",IF('02_대상물건입력'!B6="",1,IF(ISNUMBER(SEARCH('02_대상물건입력'!B6,B2690)),1,0)))</f>
        <v>0</v>
      </c>
      <c r="P2690" s="38">
        <f>IF(L2690="","",IF('02_대상물건입력'!B15="",0,IF(ISNUMBER(SEARCH('02_대상물건입력'!B15,L2690)),1,0)))</f>
        <v>0</v>
      </c>
      <c r="Q2690" s="38">
        <f>IF(D2690="","",IF('02_대상물건입력'!B8="",0,IF(ISNUMBER(SEARCH('02_대상물건입력'!B8,D2690)),1,0)))</f>
        <v>0</v>
      </c>
      <c r="R2690" s="44" t="str">
        <f>IFERROR(ABS(E2690-'02_대상물건입력'!B11)/'02_대상물건입력'!B11,"")</f>
        <v/>
      </c>
      <c r="S2690" s="38" t="str">
        <f>IFERROR(ABS(J2690-'02_대상물건입력'!B10),"")</f>
        <v/>
      </c>
      <c r="T2690" s="38" t="str">
        <f>IFERROR(ABS('01_설정'!B4-F2690),"")</f>
        <v/>
      </c>
      <c r="U2690" s="38" t="str">
        <f>IFERROR(ABS(K2690-YEAR('02_대상물건입력'!B14)),"")</f>
        <v/>
      </c>
      <c r="V2690" s="38" t="str">
        <f>IF(B2690="","",IF(AND(E2690&gt;0,F2690&gt;0,H2690&gt;0,OR('04A_국토부원자료'!P2691="",'04A_국토부원자료'!P2691="-"),IF('01_설정'!B10=1,N2690=1,TRUE),R2690&lt;='01_설정'!B5,S2690&lt;='01_설정'!B6,T2690&lt;='01_설정'!B7,U2690&lt;='01_설정'!B8),"Y",""))</f>
        <v/>
      </c>
      <c r="W2690" s="40" t="str">
        <f>IF(V2690&lt;&gt;"Y","",MAX(0,(1-R2690/'01_설정'!B5))*'01_설정'!B14+MAX(0,(1-S2690/'01_설정'!B6))*'01_설정'!B15+MAX(0,(1-T2690/'01_설정'!B7))*'01_설정'!B16+MAX(0,(1-U2690/'01_설정'!B8))*'01_설정'!B17+O2690*'01_설정'!B11+Q2690*'01_설정'!B12+P2690*'01_설정'!B13)</f>
        <v/>
      </c>
      <c r="X2690" s="38" t="str">
        <f>IF(W2690="","",1+COUNTIFS($W$4:$W$3003,"&gt;"&amp;W2690)+COUNTIFS($W$4:W2690,W2690)-1)</f>
        <v/>
      </c>
    </row>
    <row r="2691" spans="1:24" ht="16.5">
      <c r="A2691" s="38" t="str">
        <f>IF('04A_국토부원자료'!A2692="","",ROW()-3)</f>
        <v/>
      </c>
      <c r="B2691" s="39">
        <f>IFERROR('04A_국토부원자료'!B2692,"")</f>
        <v>0</v>
      </c>
      <c r="C2691" s="39" t="str">
        <f>IF(B2691="","",IF('04A_국토부원자료'!C2692&lt;&gt;"",'04A_국토부원자료'!C2692,TRIM('04A_국토부원자료'!D2692&amp;IF('04A_국토부원자료'!E2692&lt;&gt;"","-"&amp;'04A_국토부원자료'!E2692,""))))</f>
        <v/>
      </c>
      <c r="D2691" s="39">
        <f>IFERROR('04A_국토부원자료'!F2692,"")</f>
        <v>0</v>
      </c>
      <c r="E2691" s="40" t="str">
        <f>IFERROR(VALUE(SUBSTITUTE('04A_국토부원자료'!G2692,",","")),"")</f>
        <v/>
      </c>
      <c r="F2691" s="41" t="str">
        <f>IFERROR(IF(AND('04A_국토부원자료'!H2692&lt;&gt;"",'04A_국토부원자료'!I2692&lt;&gt;""),DATE(INT(VALUE(SUBSTITUTE('04A_국토부원자료'!H2692,",",""))/100),MOD(VALUE(SUBSTITUTE('04A_국토부원자료'!H2692,",","")),100),VALUE(SUBSTITUTE('04A_국토부원자료'!I2692,",",""))),""),"")</f>
        <v/>
      </c>
      <c r="G2691" s="42" t="str">
        <f>IFERROR(VALUE(SUBSTITUTE('04A_국토부원자료'!J2692,",","")),"")</f>
        <v/>
      </c>
      <c r="H2691" s="43" t="str">
        <f t="shared" si="82"/>
        <v/>
      </c>
      <c r="I2691" s="43" t="str">
        <f t="shared" si="83"/>
        <v/>
      </c>
      <c r="J2691" s="38" t="str">
        <f>IFERROR(VALUE(SUBSTITUTE('04A_국토부원자료'!K2692,",","")),"")</f>
        <v/>
      </c>
      <c r="K2691" s="38" t="str">
        <f>IFERROR(VALUE(SUBSTITUTE('04A_국토부원자료'!N2692,",","")),"")</f>
        <v/>
      </c>
      <c r="L2691" s="39">
        <f>IFERROR('04A_국토부원자료'!O2692,"")</f>
        <v>0</v>
      </c>
      <c r="M2691" s="39">
        <f>IFERROR('04A_국토부원자료'!Q2692,"")</f>
        <v>0</v>
      </c>
      <c r="N2691" s="38">
        <f>IF(B2691="","",IF('02_대상물건입력'!B5="",1,IF(ISNUMBER(SEARCH('02_대상물건입력'!B5,B2691)),1,0)))</f>
        <v>0</v>
      </c>
      <c r="O2691" s="38">
        <f>IF(B2691="","",IF('02_대상물건입력'!B6="",1,IF(ISNUMBER(SEARCH('02_대상물건입력'!B6,B2691)),1,0)))</f>
        <v>0</v>
      </c>
      <c r="P2691" s="38">
        <f>IF(L2691="","",IF('02_대상물건입력'!B15="",0,IF(ISNUMBER(SEARCH('02_대상물건입력'!B15,L2691)),1,0)))</f>
        <v>0</v>
      </c>
      <c r="Q2691" s="38">
        <f>IF(D2691="","",IF('02_대상물건입력'!B8="",0,IF(ISNUMBER(SEARCH('02_대상물건입력'!B8,D2691)),1,0)))</f>
        <v>0</v>
      </c>
      <c r="R2691" s="44" t="str">
        <f>IFERROR(ABS(E2691-'02_대상물건입력'!B11)/'02_대상물건입력'!B11,"")</f>
        <v/>
      </c>
      <c r="S2691" s="38" t="str">
        <f>IFERROR(ABS(J2691-'02_대상물건입력'!B10),"")</f>
        <v/>
      </c>
      <c r="T2691" s="38" t="str">
        <f>IFERROR(ABS('01_설정'!B4-F2691),"")</f>
        <v/>
      </c>
      <c r="U2691" s="38" t="str">
        <f>IFERROR(ABS(K2691-YEAR('02_대상물건입력'!B14)),"")</f>
        <v/>
      </c>
      <c r="V2691" s="38" t="str">
        <f>IF(B2691="","",IF(AND(E2691&gt;0,F2691&gt;0,H2691&gt;0,OR('04A_국토부원자료'!P2692="",'04A_국토부원자료'!P2692="-"),IF('01_설정'!B10=1,N2691=1,TRUE),R2691&lt;='01_설정'!B5,S2691&lt;='01_설정'!B6,T2691&lt;='01_설정'!B7,U2691&lt;='01_설정'!B8),"Y",""))</f>
        <v/>
      </c>
      <c r="W2691" s="40" t="str">
        <f>IF(V2691&lt;&gt;"Y","",MAX(0,(1-R2691/'01_설정'!B5))*'01_설정'!B14+MAX(0,(1-S2691/'01_설정'!B6))*'01_설정'!B15+MAX(0,(1-T2691/'01_설정'!B7))*'01_설정'!B16+MAX(0,(1-U2691/'01_설정'!B8))*'01_설정'!B17+O2691*'01_설정'!B11+Q2691*'01_설정'!B12+P2691*'01_설정'!B13)</f>
        <v/>
      </c>
      <c r="X2691" s="38" t="str">
        <f>IF(W2691="","",1+COUNTIFS($W$4:$W$3003,"&gt;"&amp;W2691)+COUNTIFS($W$4:W2691,W2691)-1)</f>
        <v/>
      </c>
    </row>
    <row r="2692" spans="1:24" ht="16.5">
      <c r="A2692" s="38" t="str">
        <f>IF('04A_국토부원자료'!A2693="","",ROW()-3)</f>
        <v/>
      </c>
      <c r="B2692" s="39">
        <f>IFERROR('04A_국토부원자료'!B2693,"")</f>
        <v>0</v>
      </c>
      <c r="C2692" s="39" t="str">
        <f>IF(B2692="","",IF('04A_국토부원자료'!C2693&lt;&gt;"",'04A_국토부원자료'!C2693,TRIM('04A_국토부원자료'!D2693&amp;IF('04A_국토부원자료'!E2693&lt;&gt;"","-"&amp;'04A_국토부원자료'!E2693,""))))</f>
        <v/>
      </c>
      <c r="D2692" s="39">
        <f>IFERROR('04A_국토부원자료'!F2693,"")</f>
        <v>0</v>
      </c>
      <c r="E2692" s="40" t="str">
        <f>IFERROR(VALUE(SUBSTITUTE('04A_국토부원자료'!G2693,",","")),"")</f>
        <v/>
      </c>
      <c r="F2692" s="41" t="str">
        <f>IFERROR(IF(AND('04A_국토부원자료'!H2693&lt;&gt;"",'04A_국토부원자료'!I2693&lt;&gt;""),DATE(INT(VALUE(SUBSTITUTE('04A_국토부원자료'!H2693,",",""))/100),MOD(VALUE(SUBSTITUTE('04A_국토부원자료'!H2693,",","")),100),VALUE(SUBSTITUTE('04A_국토부원자료'!I2693,",",""))),""),"")</f>
        <v/>
      </c>
      <c r="G2692" s="42" t="str">
        <f>IFERROR(VALUE(SUBSTITUTE('04A_국토부원자료'!J2693,",","")),"")</f>
        <v/>
      </c>
      <c r="H2692" s="43" t="str">
        <f t="shared" ref="H2692:H2755" si="84">IF(G2692="","",G2692*10000)</f>
        <v/>
      </c>
      <c r="I2692" s="43" t="str">
        <f t="shared" ref="I2692:I2755" si="85">IFERROR(IF(AND(H2692&gt;0,E2692&gt;0),H2692/E2692,""),"")</f>
        <v/>
      </c>
      <c r="J2692" s="38" t="str">
        <f>IFERROR(VALUE(SUBSTITUTE('04A_국토부원자료'!K2693,",","")),"")</f>
        <v/>
      </c>
      <c r="K2692" s="38" t="str">
        <f>IFERROR(VALUE(SUBSTITUTE('04A_국토부원자료'!N2693,",","")),"")</f>
        <v/>
      </c>
      <c r="L2692" s="39">
        <f>IFERROR('04A_국토부원자료'!O2693,"")</f>
        <v>0</v>
      </c>
      <c r="M2692" s="39">
        <f>IFERROR('04A_국토부원자료'!Q2693,"")</f>
        <v>0</v>
      </c>
      <c r="N2692" s="38">
        <f>IF(B2692="","",IF('02_대상물건입력'!B5="",1,IF(ISNUMBER(SEARCH('02_대상물건입력'!B5,B2692)),1,0)))</f>
        <v>0</v>
      </c>
      <c r="O2692" s="38">
        <f>IF(B2692="","",IF('02_대상물건입력'!B6="",1,IF(ISNUMBER(SEARCH('02_대상물건입력'!B6,B2692)),1,0)))</f>
        <v>0</v>
      </c>
      <c r="P2692" s="38">
        <f>IF(L2692="","",IF('02_대상물건입력'!B15="",0,IF(ISNUMBER(SEARCH('02_대상물건입력'!B15,L2692)),1,0)))</f>
        <v>0</v>
      </c>
      <c r="Q2692" s="38">
        <f>IF(D2692="","",IF('02_대상물건입력'!B8="",0,IF(ISNUMBER(SEARCH('02_대상물건입력'!B8,D2692)),1,0)))</f>
        <v>0</v>
      </c>
      <c r="R2692" s="44" t="str">
        <f>IFERROR(ABS(E2692-'02_대상물건입력'!B11)/'02_대상물건입력'!B11,"")</f>
        <v/>
      </c>
      <c r="S2692" s="38" t="str">
        <f>IFERROR(ABS(J2692-'02_대상물건입력'!B10),"")</f>
        <v/>
      </c>
      <c r="T2692" s="38" t="str">
        <f>IFERROR(ABS('01_설정'!B4-F2692),"")</f>
        <v/>
      </c>
      <c r="U2692" s="38" t="str">
        <f>IFERROR(ABS(K2692-YEAR('02_대상물건입력'!B14)),"")</f>
        <v/>
      </c>
      <c r="V2692" s="38" t="str">
        <f>IF(B2692="","",IF(AND(E2692&gt;0,F2692&gt;0,H2692&gt;0,OR('04A_국토부원자료'!P2693="",'04A_국토부원자료'!P2693="-"),IF('01_설정'!B10=1,N2692=1,TRUE),R2692&lt;='01_설정'!B5,S2692&lt;='01_설정'!B6,T2692&lt;='01_설정'!B7,U2692&lt;='01_설정'!B8),"Y",""))</f>
        <v/>
      </c>
      <c r="W2692" s="40" t="str">
        <f>IF(V2692&lt;&gt;"Y","",MAX(0,(1-R2692/'01_설정'!B5))*'01_설정'!B14+MAX(0,(1-S2692/'01_설정'!B6))*'01_설정'!B15+MAX(0,(1-T2692/'01_설정'!B7))*'01_설정'!B16+MAX(0,(1-U2692/'01_설정'!B8))*'01_설정'!B17+O2692*'01_설정'!B11+Q2692*'01_설정'!B12+P2692*'01_설정'!B13)</f>
        <v/>
      </c>
      <c r="X2692" s="38" t="str">
        <f>IF(W2692="","",1+COUNTIFS($W$4:$W$3003,"&gt;"&amp;W2692)+COUNTIFS($W$4:W2692,W2692)-1)</f>
        <v/>
      </c>
    </row>
    <row r="2693" spans="1:24" ht="16.5">
      <c r="A2693" s="38" t="str">
        <f>IF('04A_국토부원자료'!A2694="","",ROW()-3)</f>
        <v/>
      </c>
      <c r="B2693" s="39">
        <f>IFERROR('04A_국토부원자료'!B2694,"")</f>
        <v>0</v>
      </c>
      <c r="C2693" s="39" t="str">
        <f>IF(B2693="","",IF('04A_국토부원자료'!C2694&lt;&gt;"",'04A_국토부원자료'!C2694,TRIM('04A_국토부원자료'!D2694&amp;IF('04A_국토부원자료'!E2694&lt;&gt;"","-"&amp;'04A_국토부원자료'!E2694,""))))</f>
        <v/>
      </c>
      <c r="D2693" s="39">
        <f>IFERROR('04A_국토부원자료'!F2694,"")</f>
        <v>0</v>
      </c>
      <c r="E2693" s="40" t="str">
        <f>IFERROR(VALUE(SUBSTITUTE('04A_국토부원자료'!G2694,",","")),"")</f>
        <v/>
      </c>
      <c r="F2693" s="41" t="str">
        <f>IFERROR(IF(AND('04A_국토부원자료'!H2694&lt;&gt;"",'04A_국토부원자료'!I2694&lt;&gt;""),DATE(INT(VALUE(SUBSTITUTE('04A_국토부원자료'!H2694,",",""))/100),MOD(VALUE(SUBSTITUTE('04A_국토부원자료'!H2694,",","")),100),VALUE(SUBSTITUTE('04A_국토부원자료'!I2694,",",""))),""),"")</f>
        <v/>
      </c>
      <c r="G2693" s="42" t="str">
        <f>IFERROR(VALUE(SUBSTITUTE('04A_국토부원자료'!J2694,",","")),"")</f>
        <v/>
      </c>
      <c r="H2693" s="43" t="str">
        <f t="shared" si="84"/>
        <v/>
      </c>
      <c r="I2693" s="43" t="str">
        <f t="shared" si="85"/>
        <v/>
      </c>
      <c r="J2693" s="38" t="str">
        <f>IFERROR(VALUE(SUBSTITUTE('04A_국토부원자료'!K2694,",","")),"")</f>
        <v/>
      </c>
      <c r="K2693" s="38" t="str">
        <f>IFERROR(VALUE(SUBSTITUTE('04A_국토부원자료'!N2694,",","")),"")</f>
        <v/>
      </c>
      <c r="L2693" s="39">
        <f>IFERROR('04A_국토부원자료'!O2694,"")</f>
        <v>0</v>
      </c>
      <c r="M2693" s="39">
        <f>IFERROR('04A_국토부원자료'!Q2694,"")</f>
        <v>0</v>
      </c>
      <c r="N2693" s="38">
        <f>IF(B2693="","",IF('02_대상물건입력'!B5="",1,IF(ISNUMBER(SEARCH('02_대상물건입력'!B5,B2693)),1,0)))</f>
        <v>0</v>
      </c>
      <c r="O2693" s="38">
        <f>IF(B2693="","",IF('02_대상물건입력'!B6="",1,IF(ISNUMBER(SEARCH('02_대상물건입력'!B6,B2693)),1,0)))</f>
        <v>0</v>
      </c>
      <c r="P2693" s="38">
        <f>IF(L2693="","",IF('02_대상물건입력'!B15="",0,IF(ISNUMBER(SEARCH('02_대상물건입력'!B15,L2693)),1,0)))</f>
        <v>0</v>
      </c>
      <c r="Q2693" s="38">
        <f>IF(D2693="","",IF('02_대상물건입력'!B8="",0,IF(ISNUMBER(SEARCH('02_대상물건입력'!B8,D2693)),1,0)))</f>
        <v>0</v>
      </c>
      <c r="R2693" s="44" t="str">
        <f>IFERROR(ABS(E2693-'02_대상물건입력'!B11)/'02_대상물건입력'!B11,"")</f>
        <v/>
      </c>
      <c r="S2693" s="38" t="str">
        <f>IFERROR(ABS(J2693-'02_대상물건입력'!B10),"")</f>
        <v/>
      </c>
      <c r="T2693" s="38" t="str">
        <f>IFERROR(ABS('01_설정'!B4-F2693),"")</f>
        <v/>
      </c>
      <c r="U2693" s="38" t="str">
        <f>IFERROR(ABS(K2693-YEAR('02_대상물건입력'!B14)),"")</f>
        <v/>
      </c>
      <c r="V2693" s="38" t="str">
        <f>IF(B2693="","",IF(AND(E2693&gt;0,F2693&gt;0,H2693&gt;0,OR('04A_국토부원자료'!P2694="",'04A_국토부원자료'!P2694="-"),IF('01_설정'!B10=1,N2693=1,TRUE),R2693&lt;='01_설정'!B5,S2693&lt;='01_설정'!B6,T2693&lt;='01_설정'!B7,U2693&lt;='01_설정'!B8),"Y",""))</f>
        <v/>
      </c>
      <c r="W2693" s="40" t="str">
        <f>IF(V2693&lt;&gt;"Y","",MAX(0,(1-R2693/'01_설정'!B5))*'01_설정'!B14+MAX(0,(1-S2693/'01_설정'!B6))*'01_설정'!B15+MAX(0,(1-T2693/'01_설정'!B7))*'01_설정'!B16+MAX(0,(1-U2693/'01_설정'!B8))*'01_설정'!B17+O2693*'01_설정'!B11+Q2693*'01_설정'!B12+P2693*'01_설정'!B13)</f>
        <v/>
      </c>
      <c r="X2693" s="38" t="str">
        <f>IF(W2693="","",1+COUNTIFS($W$4:$W$3003,"&gt;"&amp;W2693)+COUNTIFS($W$4:W2693,W2693)-1)</f>
        <v/>
      </c>
    </row>
    <row r="2694" spans="1:24" ht="16.5">
      <c r="A2694" s="38" t="str">
        <f>IF('04A_국토부원자료'!A2695="","",ROW()-3)</f>
        <v/>
      </c>
      <c r="B2694" s="39">
        <f>IFERROR('04A_국토부원자료'!B2695,"")</f>
        <v>0</v>
      </c>
      <c r="C2694" s="39" t="str">
        <f>IF(B2694="","",IF('04A_국토부원자료'!C2695&lt;&gt;"",'04A_국토부원자료'!C2695,TRIM('04A_국토부원자료'!D2695&amp;IF('04A_국토부원자료'!E2695&lt;&gt;"","-"&amp;'04A_국토부원자료'!E2695,""))))</f>
        <v/>
      </c>
      <c r="D2694" s="39">
        <f>IFERROR('04A_국토부원자료'!F2695,"")</f>
        <v>0</v>
      </c>
      <c r="E2694" s="40" t="str">
        <f>IFERROR(VALUE(SUBSTITUTE('04A_국토부원자료'!G2695,",","")),"")</f>
        <v/>
      </c>
      <c r="F2694" s="41" t="str">
        <f>IFERROR(IF(AND('04A_국토부원자료'!H2695&lt;&gt;"",'04A_국토부원자료'!I2695&lt;&gt;""),DATE(INT(VALUE(SUBSTITUTE('04A_국토부원자료'!H2695,",",""))/100),MOD(VALUE(SUBSTITUTE('04A_국토부원자료'!H2695,",","")),100),VALUE(SUBSTITUTE('04A_국토부원자료'!I2695,",",""))),""),"")</f>
        <v/>
      </c>
      <c r="G2694" s="42" t="str">
        <f>IFERROR(VALUE(SUBSTITUTE('04A_국토부원자료'!J2695,",","")),"")</f>
        <v/>
      </c>
      <c r="H2694" s="43" t="str">
        <f t="shared" si="84"/>
        <v/>
      </c>
      <c r="I2694" s="43" t="str">
        <f t="shared" si="85"/>
        <v/>
      </c>
      <c r="J2694" s="38" t="str">
        <f>IFERROR(VALUE(SUBSTITUTE('04A_국토부원자료'!K2695,",","")),"")</f>
        <v/>
      </c>
      <c r="K2694" s="38" t="str">
        <f>IFERROR(VALUE(SUBSTITUTE('04A_국토부원자료'!N2695,",","")),"")</f>
        <v/>
      </c>
      <c r="L2694" s="39">
        <f>IFERROR('04A_국토부원자료'!O2695,"")</f>
        <v>0</v>
      </c>
      <c r="M2694" s="39">
        <f>IFERROR('04A_국토부원자료'!Q2695,"")</f>
        <v>0</v>
      </c>
      <c r="N2694" s="38">
        <f>IF(B2694="","",IF('02_대상물건입력'!B5="",1,IF(ISNUMBER(SEARCH('02_대상물건입력'!B5,B2694)),1,0)))</f>
        <v>0</v>
      </c>
      <c r="O2694" s="38">
        <f>IF(B2694="","",IF('02_대상물건입력'!B6="",1,IF(ISNUMBER(SEARCH('02_대상물건입력'!B6,B2694)),1,0)))</f>
        <v>0</v>
      </c>
      <c r="P2694" s="38">
        <f>IF(L2694="","",IF('02_대상물건입력'!B15="",0,IF(ISNUMBER(SEARCH('02_대상물건입력'!B15,L2694)),1,0)))</f>
        <v>0</v>
      </c>
      <c r="Q2694" s="38">
        <f>IF(D2694="","",IF('02_대상물건입력'!B8="",0,IF(ISNUMBER(SEARCH('02_대상물건입력'!B8,D2694)),1,0)))</f>
        <v>0</v>
      </c>
      <c r="R2694" s="44" t="str">
        <f>IFERROR(ABS(E2694-'02_대상물건입력'!B11)/'02_대상물건입력'!B11,"")</f>
        <v/>
      </c>
      <c r="S2694" s="38" t="str">
        <f>IFERROR(ABS(J2694-'02_대상물건입력'!B10),"")</f>
        <v/>
      </c>
      <c r="T2694" s="38" t="str">
        <f>IFERROR(ABS('01_설정'!B4-F2694),"")</f>
        <v/>
      </c>
      <c r="U2694" s="38" t="str">
        <f>IFERROR(ABS(K2694-YEAR('02_대상물건입력'!B14)),"")</f>
        <v/>
      </c>
      <c r="V2694" s="38" t="str">
        <f>IF(B2694="","",IF(AND(E2694&gt;0,F2694&gt;0,H2694&gt;0,OR('04A_국토부원자료'!P2695="",'04A_국토부원자료'!P2695="-"),IF('01_설정'!B10=1,N2694=1,TRUE),R2694&lt;='01_설정'!B5,S2694&lt;='01_설정'!B6,T2694&lt;='01_설정'!B7,U2694&lt;='01_설정'!B8),"Y",""))</f>
        <v/>
      </c>
      <c r="W2694" s="40" t="str">
        <f>IF(V2694&lt;&gt;"Y","",MAX(0,(1-R2694/'01_설정'!B5))*'01_설정'!B14+MAX(0,(1-S2694/'01_설정'!B6))*'01_설정'!B15+MAX(0,(1-T2694/'01_설정'!B7))*'01_설정'!B16+MAX(0,(1-U2694/'01_설정'!B8))*'01_설정'!B17+O2694*'01_설정'!B11+Q2694*'01_설정'!B12+P2694*'01_설정'!B13)</f>
        <v/>
      </c>
      <c r="X2694" s="38" t="str">
        <f>IF(W2694="","",1+COUNTIFS($W$4:$W$3003,"&gt;"&amp;W2694)+COUNTIFS($W$4:W2694,W2694)-1)</f>
        <v/>
      </c>
    </row>
    <row r="2695" spans="1:24" ht="16.5">
      <c r="A2695" s="38" t="str">
        <f>IF('04A_국토부원자료'!A2696="","",ROW()-3)</f>
        <v/>
      </c>
      <c r="B2695" s="39">
        <f>IFERROR('04A_국토부원자료'!B2696,"")</f>
        <v>0</v>
      </c>
      <c r="C2695" s="39" t="str">
        <f>IF(B2695="","",IF('04A_국토부원자료'!C2696&lt;&gt;"",'04A_국토부원자료'!C2696,TRIM('04A_국토부원자료'!D2696&amp;IF('04A_국토부원자료'!E2696&lt;&gt;"","-"&amp;'04A_국토부원자료'!E2696,""))))</f>
        <v/>
      </c>
      <c r="D2695" s="39">
        <f>IFERROR('04A_국토부원자료'!F2696,"")</f>
        <v>0</v>
      </c>
      <c r="E2695" s="40" t="str">
        <f>IFERROR(VALUE(SUBSTITUTE('04A_국토부원자료'!G2696,",","")),"")</f>
        <v/>
      </c>
      <c r="F2695" s="41" t="str">
        <f>IFERROR(IF(AND('04A_국토부원자료'!H2696&lt;&gt;"",'04A_국토부원자료'!I2696&lt;&gt;""),DATE(INT(VALUE(SUBSTITUTE('04A_국토부원자료'!H2696,",",""))/100),MOD(VALUE(SUBSTITUTE('04A_국토부원자료'!H2696,",","")),100),VALUE(SUBSTITUTE('04A_국토부원자료'!I2696,",",""))),""),"")</f>
        <v/>
      </c>
      <c r="G2695" s="42" t="str">
        <f>IFERROR(VALUE(SUBSTITUTE('04A_국토부원자료'!J2696,",","")),"")</f>
        <v/>
      </c>
      <c r="H2695" s="43" t="str">
        <f t="shared" si="84"/>
        <v/>
      </c>
      <c r="I2695" s="43" t="str">
        <f t="shared" si="85"/>
        <v/>
      </c>
      <c r="J2695" s="38" t="str">
        <f>IFERROR(VALUE(SUBSTITUTE('04A_국토부원자료'!K2696,",","")),"")</f>
        <v/>
      </c>
      <c r="K2695" s="38" t="str">
        <f>IFERROR(VALUE(SUBSTITUTE('04A_국토부원자료'!N2696,",","")),"")</f>
        <v/>
      </c>
      <c r="L2695" s="39">
        <f>IFERROR('04A_국토부원자료'!O2696,"")</f>
        <v>0</v>
      </c>
      <c r="M2695" s="39">
        <f>IFERROR('04A_국토부원자료'!Q2696,"")</f>
        <v>0</v>
      </c>
      <c r="N2695" s="38">
        <f>IF(B2695="","",IF('02_대상물건입력'!B5="",1,IF(ISNUMBER(SEARCH('02_대상물건입력'!B5,B2695)),1,0)))</f>
        <v>0</v>
      </c>
      <c r="O2695" s="38">
        <f>IF(B2695="","",IF('02_대상물건입력'!B6="",1,IF(ISNUMBER(SEARCH('02_대상물건입력'!B6,B2695)),1,0)))</f>
        <v>0</v>
      </c>
      <c r="P2695" s="38">
        <f>IF(L2695="","",IF('02_대상물건입력'!B15="",0,IF(ISNUMBER(SEARCH('02_대상물건입력'!B15,L2695)),1,0)))</f>
        <v>0</v>
      </c>
      <c r="Q2695" s="38">
        <f>IF(D2695="","",IF('02_대상물건입력'!B8="",0,IF(ISNUMBER(SEARCH('02_대상물건입력'!B8,D2695)),1,0)))</f>
        <v>0</v>
      </c>
      <c r="R2695" s="44" t="str">
        <f>IFERROR(ABS(E2695-'02_대상물건입력'!B11)/'02_대상물건입력'!B11,"")</f>
        <v/>
      </c>
      <c r="S2695" s="38" t="str">
        <f>IFERROR(ABS(J2695-'02_대상물건입력'!B10),"")</f>
        <v/>
      </c>
      <c r="T2695" s="38" t="str">
        <f>IFERROR(ABS('01_설정'!B4-F2695),"")</f>
        <v/>
      </c>
      <c r="U2695" s="38" t="str">
        <f>IFERROR(ABS(K2695-YEAR('02_대상물건입력'!B14)),"")</f>
        <v/>
      </c>
      <c r="V2695" s="38" t="str">
        <f>IF(B2695="","",IF(AND(E2695&gt;0,F2695&gt;0,H2695&gt;0,OR('04A_국토부원자료'!P2696="",'04A_국토부원자료'!P2696="-"),IF('01_설정'!B10=1,N2695=1,TRUE),R2695&lt;='01_설정'!B5,S2695&lt;='01_설정'!B6,T2695&lt;='01_설정'!B7,U2695&lt;='01_설정'!B8),"Y",""))</f>
        <v/>
      </c>
      <c r="W2695" s="40" t="str">
        <f>IF(V2695&lt;&gt;"Y","",MAX(0,(1-R2695/'01_설정'!B5))*'01_설정'!B14+MAX(0,(1-S2695/'01_설정'!B6))*'01_설정'!B15+MAX(0,(1-T2695/'01_설정'!B7))*'01_설정'!B16+MAX(0,(1-U2695/'01_설정'!B8))*'01_설정'!B17+O2695*'01_설정'!B11+Q2695*'01_설정'!B12+P2695*'01_설정'!B13)</f>
        <v/>
      </c>
      <c r="X2695" s="38" t="str">
        <f>IF(W2695="","",1+COUNTIFS($W$4:$W$3003,"&gt;"&amp;W2695)+COUNTIFS($W$4:W2695,W2695)-1)</f>
        <v/>
      </c>
    </row>
    <row r="2696" spans="1:24" ht="16.5">
      <c r="A2696" s="38" t="str">
        <f>IF('04A_국토부원자료'!A2697="","",ROW()-3)</f>
        <v/>
      </c>
      <c r="B2696" s="39">
        <f>IFERROR('04A_국토부원자료'!B2697,"")</f>
        <v>0</v>
      </c>
      <c r="C2696" s="39" t="str">
        <f>IF(B2696="","",IF('04A_국토부원자료'!C2697&lt;&gt;"",'04A_국토부원자료'!C2697,TRIM('04A_국토부원자료'!D2697&amp;IF('04A_국토부원자료'!E2697&lt;&gt;"","-"&amp;'04A_국토부원자료'!E2697,""))))</f>
        <v/>
      </c>
      <c r="D2696" s="39">
        <f>IFERROR('04A_국토부원자료'!F2697,"")</f>
        <v>0</v>
      </c>
      <c r="E2696" s="40" t="str">
        <f>IFERROR(VALUE(SUBSTITUTE('04A_국토부원자료'!G2697,",","")),"")</f>
        <v/>
      </c>
      <c r="F2696" s="41" t="str">
        <f>IFERROR(IF(AND('04A_국토부원자료'!H2697&lt;&gt;"",'04A_국토부원자료'!I2697&lt;&gt;""),DATE(INT(VALUE(SUBSTITUTE('04A_국토부원자료'!H2697,",",""))/100),MOD(VALUE(SUBSTITUTE('04A_국토부원자료'!H2697,",","")),100),VALUE(SUBSTITUTE('04A_국토부원자료'!I2697,",",""))),""),"")</f>
        <v/>
      </c>
      <c r="G2696" s="42" t="str">
        <f>IFERROR(VALUE(SUBSTITUTE('04A_국토부원자료'!J2697,",","")),"")</f>
        <v/>
      </c>
      <c r="H2696" s="43" t="str">
        <f t="shared" si="84"/>
        <v/>
      </c>
      <c r="I2696" s="43" t="str">
        <f t="shared" si="85"/>
        <v/>
      </c>
      <c r="J2696" s="38" t="str">
        <f>IFERROR(VALUE(SUBSTITUTE('04A_국토부원자료'!K2697,",","")),"")</f>
        <v/>
      </c>
      <c r="K2696" s="38" t="str">
        <f>IFERROR(VALUE(SUBSTITUTE('04A_국토부원자료'!N2697,",","")),"")</f>
        <v/>
      </c>
      <c r="L2696" s="39">
        <f>IFERROR('04A_국토부원자료'!O2697,"")</f>
        <v>0</v>
      </c>
      <c r="M2696" s="39">
        <f>IFERROR('04A_국토부원자료'!Q2697,"")</f>
        <v>0</v>
      </c>
      <c r="N2696" s="38">
        <f>IF(B2696="","",IF('02_대상물건입력'!B5="",1,IF(ISNUMBER(SEARCH('02_대상물건입력'!B5,B2696)),1,0)))</f>
        <v>0</v>
      </c>
      <c r="O2696" s="38">
        <f>IF(B2696="","",IF('02_대상물건입력'!B6="",1,IF(ISNUMBER(SEARCH('02_대상물건입력'!B6,B2696)),1,0)))</f>
        <v>0</v>
      </c>
      <c r="P2696" s="38">
        <f>IF(L2696="","",IF('02_대상물건입력'!B15="",0,IF(ISNUMBER(SEARCH('02_대상물건입력'!B15,L2696)),1,0)))</f>
        <v>0</v>
      </c>
      <c r="Q2696" s="38">
        <f>IF(D2696="","",IF('02_대상물건입력'!B8="",0,IF(ISNUMBER(SEARCH('02_대상물건입력'!B8,D2696)),1,0)))</f>
        <v>0</v>
      </c>
      <c r="R2696" s="44" t="str">
        <f>IFERROR(ABS(E2696-'02_대상물건입력'!B11)/'02_대상물건입력'!B11,"")</f>
        <v/>
      </c>
      <c r="S2696" s="38" t="str">
        <f>IFERROR(ABS(J2696-'02_대상물건입력'!B10),"")</f>
        <v/>
      </c>
      <c r="T2696" s="38" t="str">
        <f>IFERROR(ABS('01_설정'!B4-F2696),"")</f>
        <v/>
      </c>
      <c r="U2696" s="38" t="str">
        <f>IFERROR(ABS(K2696-YEAR('02_대상물건입력'!B14)),"")</f>
        <v/>
      </c>
      <c r="V2696" s="38" t="str">
        <f>IF(B2696="","",IF(AND(E2696&gt;0,F2696&gt;0,H2696&gt;0,OR('04A_국토부원자료'!P2697="",'04A_국토부원자료'!P2697="-"),IF('01_설정'!B10=1,N2696=1,TRUE),R2696&lt;='01_설정'!B5,S2696&lt;='01_설정'!B6,T2696&lt;='01_설정'!B7,U2696&lt;='01_설정'!B8),"Y",""))</f>
        <v/>
      </c>
      <c r="W2696" s="40" t="str">
        <f>IF(V2696&lt;&gt;"Y","",MAX(0,(1-R2696/'01_설정'!B5))*'01_설정'!B14+MAX(0,(1-S2696/'01_설정'!B6))*'01_설정'!B15+MAX(0,(1-T2696/'01_설정'!B7))*'01_설정'!B16+MAX(0,(1-U2696/'01_설정'!B8))*'01_설정'!B17+O2696*'01_설정'!B11+Q2696*'01_설정'!B12+P2696*'01_설정'!B13)</f>
        <v/>
      </c>
      <c r="X2696" s="38" t="str">
        <f>IF(W2696="","",1+COUNTIFS($W$4:$W$3003,"&gt;"&amp;W2696)+COUNTIFS($W$4:W2696,W2696)-1)</f>
        <v/>
      </c>
    </row>
    <row r="2697" spans="1:24" ht="16.5">
      <c r="A2697" s="38" t="str">
        <f>IF('04A_국토부원자료'!A2698="","",ROW()-3)</f>
        <v/>
      </c>
      <c r="B2697" s="39">
        <f>IFERROR('04A_국토부원자료'!B2698,"")</f>
        <v>0</v>
      </c>
      <c r="C2697" s="39" t="str">
        <f>IF(B2697="","",IF('04A_국토부원자료'!C2698&lt;&gt;"",'04A_국토부원자료'!C2698,TRIM('04A_국토부원자료'!D2698&amp;IF('04A_국토부원자료'!E2698&lt;&gt;"","-"&amp;'04A_국토부원자료'!E2698,""))))</f>
        <v/>
      </c>
      <c r="D2697" s="39">
        <f>IFERROR('04A_국토부원자료'!F2698,"")</f>
        <v>0</v>
      </c>
      <c r="E2697" s="40" t="str">
        <f>IFERROR(VALUE(SUBSTITUTE('04A_국토부원자료'!G2698,",","")),"")</f>
        <v/>
      </c>
      <c r="F2697" s="41" t="str">
        <f>IFERROR(IF(AND('04A_국토부원자료'!H2698&lt;&gt;"",'04A_국토부원자료'!I2698&lt;&gt;""),DATE(INT(VALUE(SUBSTITUTE('04A_국토부원자료'!H2698,",",""))/100),MOD(VALUE(SUBSTITUTE('04A_국토부원자료'!H2698,",","")),100),VALUE(SUBSTITUTE('04A_국토부원자료'!I2698,",",""))),""),"")</f>
        <v/>
      </c>
      <c r="G2697" s="42" t="str">
        <f>IFERROR(VALUE(SUBSTITUTE('04A_국토부원자료'!J2698,",","")),"")</f>
        <v/>
      </c>
      <c r="H2697" s="43" t="str">
        <f t="shared" si="84"/>
        <v/>
      </c>
      <c r="I2697" s="43" t="str">
        <f t="shared" si="85"/>
        <v/>
      </c>
      <c r="J2697" s="38" t="str">
        <f>IFERROR(VALUE(SUBSTITUTE('04A_국토부원자료'!K2698,",","")),"")</f>
        <v/>
      </c>
      <c r="K2697" s="38" t="str">
        <f>IFERROR(VALUE(SUBSTITUTE('04A_국토부원자료'!N2698,",","")),"")</f>
        <v/>
      </c>
      <c r="L2697" s="39">
        <f>IFERROR('04A_국토부원자료'!O2698,"")</f>
        <v>0</v>
      </c>
      <c r="M2697" s="39">
        <f>IFERROR('04A_국토부원자료'!Q2698,"")</f>
        <v>0</v>
      </c>
      <c r="N2697" s="38">
        <f>IF(B2697="","",IF('02_대상물건입력'!B5="",1,IF(ISNUMBER(SEARCH('02_대상물건입력'!B5,B2697)),1,0)))</f>
        <v>0</v>
      </c>
      <c r="O2697" s="38">
        <f>IF(B2697="","",IF('02_대상물건입력'!B6="",1,IF(ISNUMBER(SEARCH('02_대상물건입력'!B6,B2697)),1,0)))</f>
        <v>0</v>
      </c>
      <c r="P2697" s="38">
        <f>IF(L2697="","",IF('02_대상물건입력'!B15="",0,IF(ISNUMBER(SEARCH('02_대상물건입력'!B15,L2697)),1,0)))</f>
        <v>0</v>
      </c>
      <c r="Q2697" s="38">
        <f>IF(D2697="","",IF('02_대상물건입력'!B8="",0,IF(ISNUMBER(SEARCH('02_대상물건입력'!B8,D2697)),1,0)))</f>
        <v>0</v>
      </c>
      <c r="R2697" s="44" t="str">
        <f>IFERROR(ABS(E2697-'02_대상물건입력'!B11)/'02_대상물건입력'!B11,"")</f>
        <v/>
      </c>
      <c r="S2697" s="38" t="str">
        <f>IFERROR(ABS(J2697-'02_대상물건입력'!B10),"")</f>
        <v/>
      </c>
      <c r="T2697" s="38" t="str">
        <f>IFERROR(ABS('01_설정'!B4-F2697),"")</f>
        <v/>
      </c>
      <c r="U2697" s="38" t="str">
        <f>IFERROR(ABS(K2697-YEAR('02_대상물건입력'!B14)),"")</f>
        <v/>
      </c>
      <c r="V2697" s="38" t="str">
        <f>IF(B2697="","",IF(AND(E2697&gt;0,F2697&gt;0,H2697&gt;0,OR('04A_국토부원자료'!P2698="",'04A_국토부원자료'!P2698="-"),IF('01_설정'!B10=1,N2697=1,TRUE),R2697&lt;='01_설정'!B5,S2697&lt;='01_설정'!B6,T2697&lt;='01_설정'!B7,U2697&lt;='01_설정'!B8),"Y",""))</f>
        <v/>
      </c>
      <c r="W2697" s="40" t="str">
        <f>IF(V2697&lt;&gt;"Y","",MAX(0,(1-R2697/'01_설정'!B5))*'01_설정'!B14+MAX(0,(1-S2697/'01_설정'!B6))*'01_설정'!B15+MAX(0,(1-T2697/'01_설정'!B7))*'01_설정'!B16+MAX(0,(1-U2697/'01_설정'!B8))*'01_설정'!B17+O2697*'01_설정'!B11+Q2697*'01_설정'!B12+P2697*'01_설정'!B13)</f>
        <v/>
      </c>
      <c r="X2697" s="38" t="str">
        <f>IF(W2697="","",1+COUNTIFS($W$4:$W$3003,"&gt;"&amp;W2697)+COUNTIFS($W$4:W2697,W2697)-1)</f>
        <v/>
      </c>
    </row>
    <row r="2698" spans="1:24" ht="16.5">
      <c r="A2698" s="38" t="str">
        <f>IF('04A_국토부원자료'!A2699="","",ROW()-3)</f>
        <v/>
      </c>
      <c r="B2698" s="39">
        <f>IFERROR('04A_국토부원자료'!B2699,"")</f>
        <v>0</v>
      </c>
      <c r="C2698" s="39" t="str">
        <f>IF(B2698="","",IF('04A_국토부원자료'!C2699&lt;&gt;"",'04A_국토부원자료'!C2699,TRIM('04A_국토부원자료'!D2699&amp;IF('04A_국토부원자료'!E2699&lt;&gt;"","-"&amp;'04A_국토부원자료'!E2699,""))))</f>
        <v/>
      </c>
      <c r="D2698" s="39">
        <f>IFERROR('04A_국토부원자료'!F2699,"")</f>
        <v>0</v>
      </c>
      <c r="E2698" s="40" t="str">
        <f>IFERROR(VALUE(SUBSTITUTE('04A_국토부원자료'!G2699,",","")),"")</f>
        <v/>
      </c>
      <c r="F2698" s="41" t="str">
        <f>IFERROR(IF(AND('04A_국토부원자료'!H2699&lt;&gt;"",'04A_국토부원자료'!I2699&lt;&gt;""),DATE(INT(VALUE(SUBSTITUTE('04A_국토부원자료'!H2699,",",""))/100),MOD(VALUE(SUBSTITUTE('04A_국토부원자료'!H2699,",","")),100),VALUE(SUBSTITUTE('04A_국토부원자료'!I2699,",",""))),""),"")</f>
        <v/>
      </c>
      <c r="G2698" s="42" t="str">
        <f>IFERROR(VALUE(SUBSTITUTE('04A_국토부원자료'!J2699,",","")),"")</f>
        <v/>
      </c>
      <c r="H2698" s="43" t="str">
        <f t="shared" si="84"/>
        <v/>
      </c>
      <c r="I2698" s="43" t="str">
        <f t="shared" si="85"/>
        <v/>
      </c>
      <c r="J2698" s="38" t="str">
        <f>IFERROR(VALUE(SUBSTITUTE('04A_국토부원자료'!K2699,",","")),"")</f>
        <v/>
      </c>
      <c r="K2698" s="38" t="str">
        <f>IFERROR(VALUE(SUBSTITUTE('04A_국토부원자료'!N2699,",","")),"")</f>
        <v/>
      </c>
      <c r="L2698" s="39">
        <f>IFERROR('04A_국토부원자료'!O2699,"")</f>
        <v>0</v>
      </c>
      <c r="M2698" s="39">
        <f>IFERROR('04A_국토부원자료'!Q2699,"")</f>
        <v>0</v>
      </c>
      <c r="N2698" s="38">
        <f>IF(B2698="","",IF('02_대상물건입력'!B5="",1,IF(ISNUMBER(SEARCH('02_대상물건입력'!B5,B2698)),1,0)))</f>
        <v>0</v>
      </c>
      <c r="O2698" s="38">
        <f>IF(B2698="","",IF('02_대상물건입력'!B6="",1,IF(ISNUMBER(SEARCH('02_대상물건입력'!B6,B2698)),1,0)))</f>
        <v>0</v>
      </c>
      <c r="P2698" s="38">
        <f>IF(L2698="","",IF('02_대상물건입력'!B15="",0,IF(ISNUMBER(SEARCH('02_대상물건입력'!B15,L2698)),1,0)))</f>
        <v>0</v>
      </c>
      <c r="Q2698" s="38">
        <f>IF(D2698="","",IF('02_대상물건입력'!B8="",0,IF(ISNUMBER(SEARCH('02_대상물건입력'!B8,D2698)),1,0)))</f>
        <v>0</v>
      </c>
      <c r="R2698" s="44" t="str">
        <f>IFERROR(ABS(E2698-'02_대상물건입력'!B11)/'02_대상물건입력'!B11,"")</f>
        <v/>
      </c>
      <c r="S2698" s="38" t="str">
        <f>IFERROR(ABS(J2698-'02_대상물건입력'!B10),"")</f>
        <v/>
      </c>
      <c r="T2698" s="38" t="str">
        <f>IFERROR(ABS('01_설정'!B4-F2698),"")</f>
        <v/>
      </c>
      <c r="U2698" s="38" t="str">
        <f>IFERROR(ABS(K2698-YEAR('02_대상물건입력'!B14)),"")</f>
        <v/>
      </c>
      <c r="V2698" s="38" t="str">
        <f>IF(B2698="","",IF(AND(E2698&gt;0,F2698&gt;0,H2698&gt;0,OR('04A_국토부원자료'!P2699="",'04A_국토부원자료'!P2699="-"),IF('01_설정'!B10=1,N2698=1,TRUE),R2698&lt;='01_설정'!B5,S2698&lt;='01_설정'!B6,T2698&lt;='01_설정'!B7,U2698&lt;='01_설정'!B8),"Y",""))</f>
        <v/>
      </c>
      <c r="W2698" s="40" t="str">
        <f>IF(V2698&lt;&gt;"Y","",MAX(0,(1-R2698/'01_설정'!B5))*'01_설정'!B14+MAX(0,(1-S2698/'01_설정'!B6))*'01_설정'!B15+MAX(0,(1-T2698/'01_설정'!B7))*'01_설정'!B16+MAX(0,(1-U2698/'01_설정'!B8))*'01_설정'!B17+O2698*'01_설정'!B11+Q2698*'01_설정'!B12+P2698*'01_설정'!B13)</f>
        <v/>
      </c>
      <c r="X2698" s="38" t="str">
        <f>IF(W2698="","",1+COUNTIFS($W$4:$W$3003,"&gt;"&amp;W2698)+COUNTIFS($W$4:W2698,W2698)-1)</f>
        <v/>
      </c>
    </row>
    <row r="2699" spans="1:24" ht="16.5">
      <c r="A2699" s="38" t="str">
        <f>IF('04A_국토부원자료'!A2700="","",ROW()-3)</f>
        <v/>
      </c>
      <c r="B2699" s="39">
        <f>IFERROR('04A_국토부원자료'!B2700,"")</f>
        <v>0</v>
      </c>
      <c r="C2699" s="39" t="str">
        <f>IF(B2699="","",IF('04A_국토부원자료'!C2700&lt;&gt;"",'04A_국토부원자료'!C2700,TRIM('04A_국토부원자료'!D2700&amp;IF('04A_국토부원자료'!E2700&lt;&gt;"","-"&amp;'04A_국토부원자료'!E2700,""))))</f>
        <v/>
      </c>
      <c r="D2699" s="39">
        <f>IFERROR('04A_국토부원자료'!F2700,"")</f>
        <v>0</v>
      </c>
      <c r="E2699" s="40" t="str">
        <f>IFERROR(VALUE(SUBSTITUTE('04A_국토부원자료'!G2700,",","")),"")</f>
        <v/>
      </c>
      <c r="F2699" s="41" t="str">
        <f>IFERROR(IF(AND('04A_국토부원자료'!H2700&lt;&gt;"",'04A_국토부원자료'!I2700&lt;&gt;""),DATE(INT(VALUE(SUBSTITUTE('04A_국토부원자료'!H2700,",",""))/100),MOD(VALUE(SUBSTITUTE('04A_국토부원자료'!H2700,",","")),100),VALUE(SUBSTITUTE('04A_국토부원자료'!I2700,",",""))),""),"")</f>
        <v/>
      </c>
      <c r="G2699" s="42" t="str">
        <f>IFERROR(VALUE(SUBSTITUTE('04A_국토부원자료'!J2700,",","")),"")</f>
        <v/>
      </c>
      <c r="H2699" s="43" t="str">
        <f t="shared" si="84"/>
        <v/>
      </c>
      <c r="I2699" s="43" t="str">
        <f t="shared" si="85"/>
        <v/>
      </c>
      <c r="J2699" s="38" t="str">
        <f>IFERROR(VALUE(SUBSTITUTE('04A_국토부원자료'!K2700,",","")),"")</f>
        <v/>
      </c>
      <c r="K2699" s="38" t="str">
        <f>IFERROR(VALUE(SUBSTITUTE('04A_국토부원자료'!N2700,",","")),"")</f>
        <v/>
      </c>
      <c r="L2699" s="39">
        <f>IFERROR('04A_국토부원자료'!O2700,"")</f>
        <v>0</v>
      </c>
      <c r="M2699" s="39">
        <f>IFERROR('04A_국토부원자료'!Q2700,"")</f>
        <v>0</v>
      </c>
      <c r="N2699" s="38">
        <f>IF(B2699="","",IF('02_대상물건입력'!B5="",1,IF(ISNUMBER(SEARCH('02_대상물건입력'!B5,B2699)),1,0)))</f>
        <v>0</v>
      </c>
      <c r="O2699" s="38">
        <f>IF(B2699="","",IF('02_대상물건입력'!B6="",1,IF(ISNUMBER(SEARCH('02_대상물건입력'!B6,B2699)),1,0)))</f>
        <v>0</v>
      </c>
      <c r="P2699" s="38">
        <f>IF(L2699="","",IF('02_대상물건입력'!B15="",0,IF(ISNUMBER(SEARCH('02_대상물건입력'!B15,L2699)),1,0)))</f>
        <v>0</v>
      </c>
      <c r="Q2699" s="38">
        <f>IF(D2699="","",IF('02_대상물건입력'!B8="",0,IF(ISNUMBER(SEARCH('02_대상물건입력'!B8,D2699)),1,0)))</f>
        <v>0</v>
      </c>
      <c r="R2699" s="44" t="str">
        <f>IFERROR(ABS(E2699-'02_대상물건입력'!B11)/'02_대상물건입력'!B11,"")</f>
        <v/>
      </c>
      <c r="S2699" s="38" t="str">
        <f>IFERROR(ABS(J2699-'02_대상물건입력'!B10),"")</f>
        <v/>
      </c>
      <c r="T2699" s="38" t="str">
        <f>IFERROR(ABS('01_설정'!B4-F2699),"")</f>
        <v/>
      </c>
      <c r="U2699" s="38" t="str">
        <f>IFERROR(ABS(K2699-YEAR('02_대상물건입력'!B14)),"")</f>
        <v/>
      </c>
      <c r="V2699" s="38" t="str">
        <f>IF(B2699="","",IF(AND(E2699&gt;0,F2699&gt;0,H2699&gt;0,OR('04A_국토부원자료'!P2700="",'04A_국토부원자료'!P2700="-"),IF('01_설정'!B10=1,N2699=1,TRUE),R2699&lt;='01_설정'!B5,S2699&lt;='01_설정'!B6,T2699&lt;='01_설정'!B7,U2699&lt;='01_설정'!B8),"Y",""))</f>
        <v/>
      </c>
      <c r="W2699" s="40" t="str">
        <f>IF(V2699&lt;&gt;"Y","",MAX(0,(1-R2699/'01_설정'!B5))*'01_설정'!B14+MAX(0,(1-S2699/'01_설정'!B6))*'01_설정'!B15+MAX(0,(1-T2699/'01_설정'!B7))*'01_설정'!B16+MAX(0,(1-U2699/'01_설정'!B8))*'01_설정'!B17+O2699*'01_설정'!B11+Q2699*'01_설정'!B12+P2699*'01_설정'!B13)</f>
        <v/>
      </c>
      <c r="X2699" s="38" t="str">
        <f>IF(W2699="","",1+COUNTIFS($W$4:$W$3003,"&gt;"&amp;W2699)+COUNTIFS($W$4:W2699,W2699)-1)</f>
        <v/>
      </c>
    </row>
    <row r="2700" spans="1:24" ht="16.5">
      <c r="A2700" s="38" t="str">
        <f>IF('04A_국토부원자료'!A2701="","",ROW()-3)</f>
        <v/>
      </c>
      <c r="B2700" s="39">
        <f>IFERROR('04A_국토부원자료'!B2701,"")</f>
        <v>0</v>
      </c>
      <c r="C2700" s="39" t="str">
        <f>IF(B2700="","",IF('04A_국토부원자료'!C2701&lt;&gt;"",'04A_국토부원자료'!C2701,TRIM('04A_국토부원자료'!D2701&amp;IF('04A_국토부원자료'!E2701&lt;&gt;"","-"&amp;'04A_국토부원자료'!E2701,""))))</f>
        <v/>
      </c>
      <c r="D2700" s="39">
        <f>IFERROR('04A_국토부원자료'!F2701,"")</f>
        <v>0</v>
      </c>
      <c r="E2700" s="40" t="str">
        <f>IFERROR(VALUE(SUBSTITUTE('04A_국토부원자료'!G2701,",","")),"")</f>
        <v/>
      </c>
      <c r="F2700" s="41" t="str">
        <f>IFERROR(IF(AND('04A_국토부원자료'!H2701&lt;&gt;"",'04A_국토부원자료'!I2701&lt;&gt;""),DATE(INT(VALUE(SUBSTITUTE('04A_국토부원자료'!H2701,",",""))/100),MOD(VALUE(SUBSTITUTE('04A_국토부원자료'!H2701,",","")),100),VALUE(SUBSTITUTE('04A_국토부원자료'!I2701,",",""))),""),"")</f>
        <v/>
      </c>
      <c r="G2700" s="42" t="str">
        <f>IFERROR(VALUE(SUBSTITUTE('04A_국토부원자료'!J2701,",","")),"")</f>
        <v/>
      </c>
      <c r="H2700" s="43" t="str">
        <f t="shared" si="84"/>
        <v/>
      </c>
      <c r="I2700" s="43" t="str">
        <f t="shared" si="85"/>
        <v/>
      </c>
      <c r="J2700" s="38" t="str">
        <f>IFERROR(VALUE(SUBSTITUTE('04A_국토부원자료'!K2701,",","")),"")</f>
        <v/>
      </c>
      <c r="K2700" s="38" t="str">
        <f>IFERROR(VALUE(SUBSTITUTE('04A_국토부원자료'!N2701,",","")),"")</f>
        <v/>
      </c>
      <c r="L2700" s="39">
        <f>IFERROR('04A_국토부원자료'!O2701,"")</f>
        <v>0</v>
      </c>
      <c r="M2700" s="39">
        <f>IFERROR('04A_국토부원자료'!Q2701,"")</f>
        <v>0</v>
      </c>
      <c r="N2700" s="38">
        <f>IF(B2700="","",IF('02_대상물건입력'!B5="",1,IF(ISNUMBER(SEARCH('02_대상물건입력'!B5,B2700)),1,0)))</f>
        <v>0</v>
      </c>
      <c r="O2700" s="38">
        <f>IF(B2700="","",IF('02_대상물건입력'!B6="",1,IF(ISNUMBER(SEARCH('02_대상물건입력'!B6,B2700)),1,0)))</f>
        <v>0</v>
      </c>
      <c r="P2700" s="38">
        <f>IF(L2700="","",IF('02_대상물건입력'!B15="",0,IF(ISNUMBER(SEARCH('02_대상물건입력'!B15,L2700)),1,0)))</f>
        <v>0</v>
      </c>
      <c r="Q2700" s="38">
        <f>IF(D2700="","",IF('02_대상물건입력'!B8="",0,IF(ISNUMBER(SEARCH('02_대상물건입력'!B8,D2700)),1,0)))</f>
        <v>0</v>
      </c>
      <c r="R2700" s="44" t="str">
        <f>IFERROR(ABS(E2700-'02_대상물건입력'!B11)/'02_대상물건입력'!B11,"")</f>
        <v/>
      </c>
      <c r="S2700" s="38" t="str">
        <f>IFERROR(ABS(J2700-'02_대상물건입력'!B10),"")</f>
        <v/>
      </c>
      <c r="T2700" s="38" t="str">
        <f>IFERROR(ABS('01_설정'!B4-F2700),"")</f>
        <v/>
      </c>
      <c r="U2700" s="38" t="str">
        <f>IFERROR(ABS(K2700-YEAR('02_대상물건입력'!B14)),"")</f>
        <v/>
      </c>
      <c r="V2700" s="38" t="str">
        <f>IF(B2700="","",IF(AND(E2700&gt;0,F2700&gt;0,H2700&gt;0,OR('04A_국토부원자료'!P2701="",'04A_국토부원자료'!P2701="-"),IF('01_설정'!B10=1,N2700=1,TRUE),R2700&lt;='01_설정'!B5,S2700&lt;='01_설정'!B6,T2700&lt;='01_설정'!B7,U2700&lt;='01_설정'!B8),"Y",""))</f>
        <v/>
      </c>
      <c r="W2700" s="40" t="str">
        <f>IF(V2700&lt;&gt;"Y","",MAX(0,(1-R2700/'01_설정'!B5))*'01_설정'!B14+MAX(0,(1-S2700/'01_설정'!B6))*'01_설정'!B15+MAX(0,(1-T2700/'01_설정'!B7))*'01_설정'!B16+MAX(0,(1-U2700/'01_설정'!B8))*'01_설정'!B17+O2700*'01_설정'!B11+Q2700*'01_설정'!B12+P2700*'01_설정'!B13)</f>
        <v/>
      </c>
      <c r="X2700" s="38" t="str">
        <f>IF(W2700="","",1+COUNTIFS($W$4:$W$3003,"&gt;"&amp;W2700)+COUNTIFS($W$4:W2700,W2700)-1)</f>
        <v/>
      </c>
    </row>
    <row r="2701" spans="1:24" ht="16.5">
      <c r="A2701" s="38" t="str">
        <f>IF('04A_국토부원자료'!A2702="","",ROW()-3)</f>
        <v/>
      </c>
      <c r="B2701" s="39">
        <f>IFERROR('04A_국토부원자료'!B2702,"")</f>
        <v>0</v>
      </c>
      <c r="C2701" s="39" t="str">
        <f>IF(B2701="","",IF('04A_국토부원자료'!C2702&lt;&gt;"",'04A_국토부원자료'!C2702,TRIM('04A_국토부원자료'!D2702&amp;IF('04A_국토부원자료'!E2702&lt;&gt;"","-"&amp;'04A_국토부원자료'!E2702,""))))</f>
        <v/>
      </c>
      <c r="D2701" s="39">
        <f>IFERROR('04A_국토부원자료'!F2702,"")</f>
        <v>0</v>
      </c>
      <c r="E2701" s="40" t="str">
        <f>IFERROR(VALUE(SUBSTITUTE('04A_국토부원자료'!G2702,",","")),"")</f>
        <v/>
      </c>
      <c r="F2701" s="41" t="str">
        <f>IFERROR(IF(AND('04A_국토부원자료'!H2702&lt;&gt;"",'04A_국토부원자료'!I2702&lt;&gt;""),DATE(INT(VALUE(SUBSTITUTE('04A_국토부원자료'!H2702,",",""))/100),MOD(VALUE(SUBSTITUTE('04A_국토부원자료'!H2702,",","")),100),VALUE(SUBSTITUTE('04A_국토부원자료'!I2702,",",""))),""),"")</f>
        <v/>
      </c>
      <c r="G2701" s="42" t="str">
        <f>IFERROR(VALUE(SUBSTITUTE('04A_국토부원자료'!J2702,",","")),"")</f>
        <v/>
      </c>
      <c r="H2701" s="43" t="str">
        <f t="shared" si="84"/>
        <v/>
      </c>
      <c r="I2701" s="43" t="str">
        <f t="shared" si="85"/>
        <v/>
      </c>
      <c r="J2701" s="38" t="str">
        <f>IFERROR(VALUE(SUBSTITUTE('04A_국토부원자료'!K2702,",","")),"")</f>
        <v/>
      </c>
      <c r="K2701" s="38" t="str">
        <f>IFERROR(VALUE(SUBSTITUTE('04A_국토부원자료'!N2702,",","")),"")</f>
        <v/>
      </c>
      <c r="L2701" s="39">
        <f>IFERROR('04A_국토부원자료'!O2702,"")</f>
        <v>0</v>
      </c>
      <c r="M2701" s="39">
        <f>IFERROR('04A_국토부원자료'!Q2702,"")</f>
        <v>0</v>
      </c>
      <c r="N2701" s="38">
        <f>IF(B2701="","",IF('02_대상물건입력'!B5="",1,IF(ISNUMBER(SEARCH('02_대상물건입력'!B5,B2701)),1,0)))</f>
        <v>0</v>
      </c>
      <c r="O2701" s="38">
        <f>IF(B2701="","",IF('02_대상물건입력'!B6="",1,IF(ISNUMBER(SEARCH('02_대상물건입력'!B6,B2701)),1,0)))</f>
        <v>0</v>
      </c>
      <c r="P2701" s="38">
        <f>IF(L2701="","",IF('02_대상물건입력'!B15="",0,IF(ISNUMBER(SEARCH('02_대상물건입력'!B15,L2701)),1,0)))</f>
        <v>0</v>
      </c>
      <c r="Q2701" s="38">
        <f>IF(D2701="","",IF('02_대상물건입력'!B8="",0,IF(ISNUMBER(SEARCH('02_대상물건입력'!B8,D2701)),1,0)))</f>
        <v>0</v>
      </c>
      <c r="R2701" s="44" t="str">
        <f>IFERROR(ABS(E2701-'02_대상물건입력'!B11)/'02_대상물건입력'!B11,"")</f>
        <v/>
      </c>
      <c r="S2701" s="38" t="str">
        <f>IFERROR(ABS(J2701-'02_대상물건입력'!B10),"")</f>
        <v/>
      </c>
      <c r="T2701" s="38" t="str">
        <f>IFERROR(ABS('01_설정'!B4-F2701),"")</f>
        <v/>
      </c>
      <c r="U2701" s="38" t="str">
        <f>IFERROR(ABS(K2701-YEAR('02_대상물건입력'!B14)),"")</f>
        <v/>
      </c>
      <c r="V2701" s="38" t="str">
        <f>IF(B2701="","",IF(AND(E2701&gt;0,F2701&gt;0,H2701&gt;0,OR('04A_국토부원자료'!P2702="",'04A_국토부원자료'!P2702="-"),IF('01_설정'!B10=1,N2701=1,TRUE),R2701&lt;='01_설정'!B5,S2701&lt;='01_설정'!B6,T2701&lt;='01_설정'!B7,U2701&lt;='01_설정'!B8),"Y",""))</f>
        <v/>
      </c>
      <c r="W2701" s="40" t="str">
        <f>IF(V2701&lt;&gt;"Y","",MAX(0,(1-R2701/'01_설정'!B5))*'01_설정'!B14+MAX(0,(1-S2701/'01_설정'!B6))*'01_설정'!B15+MAX(0,(1-T2701/'01_설정'!B7))*'01_설정'!B16+MAX(0,(1-U2701/'01_설정'!B8))*'01_설정'!B17+O2701*'01_설정'!B11+Q2701*'01_설정'!B12+P2701*'01_설정'!B13)</f>
        <v/>
      </c>
      <c r="X2701" s="38" t="str">
        <f>IF(W2701="","",1+COUNTIFS($W$4:$W$3003,"&gt;"&amp;W2701)+COUNTIFS($W$4:W2701,W2701)-1)</f>
        <v/>
      </c>
    </row>
    <row r="2702" spans="1:24" ht="16.5">
      <c r="A2702" s="38" t="str">
        <f>IF('04A_국토부원자료'!A2703="","",ROW()-3)</f>
        <v/>
      </c>
      <c r="B2702" s="39">
        <f>IFERROR('04A_국토부원자료'!B2703,"")</f>
        <v>0</v>
      </c>
      <c r="C2702" s="39" t="str">
        <f>IF(B2702="","",IF('04A_국토부원자료'!C2703&lt;&gt;"",'04A_국토부원자료'!C2703,TRIM('04A_국토부원자료'!D2703&amp;IF('04A_국토부원자료'!E2703&lt;&gt;"","-"&amp;'04A_국토부원자료'!E2703,""))))</f>
        <v/>
      </c>
      <c r="D2702" s="39">
        <f>IFERROR('04A_국토부원자료'!F2703,"")</f>
        <v>0</v>
      </c>
      <c r="E2702" s="40" t="str">
        <f>IFERROR(VALUE(SUBSTITUTE('04A_국토부원자료'!G2703,",","")),"")</f>
        <v/>
      </c>
      <c r="F2702" s="41" t="str">
        <f>IFERROR(IF(AND('04A_국토부원자료'!H2703&lt;&gt;"",'04A_국토부원자료'!I2703&lt;&gt;""),DATE(INT(VALUE(SUBSTITUTE('04A_국토부원자료'!H2703,",",""))/100),MOD(VALUE(SUBSTITUTE('04A_국토부원자료'!H2703,",","")),100),VALUE(SUBSTITUTE('04A_국토부원자료'!I2703,",",""))),""),"")</f>
        <v/>
      </c>
      <c r="G2702" s="42" t="str">
        <f>IFERROR(VALUE(SUBSTITUTE('04A_국토부원자료'!J2703,",","")),"")</f>
        <v/>
      </c>
      <c r="H2702" s="43" t="str">
        <f t="shared" si="84"/>
        <v/>
      </c>
      <c r="I2702" s="43" t="str">
        <f t="shared" si="85"/>
        <v/>
      </c>
      <c r="J2702" s="38" t="str">
        <f>IFERROR(VALUE(SUBSTITUTE('04A_국토부원자료'!K2703,",","")),"")</f>
        <v/>
      </c>
      <c r="K2702" s="38" t="str">
        <f>IFERROR(VALUE(SUBSTITUTE('04A_국토부원자료'!N2703,",","")),"")</f>
        <v/>
      </c>
      <c r="L2702" s="39">
        <f>IFERROR('04A_국토부원자료'!O2703,"")</f>
        <v>0</v>
      </c>
      <c r="M2702" s="39">
        <f>IFERROR('04A_국토부원자료'!Q2703,"")</f>
        <v>0</v>
      </c>
      <c r="N2702" s="38">
        <f>IF(B2702="","",IF('02_대상물건입력'!B5="",1,IF(ISNUMBER(SEARCH('02_대상물건입력'!B5,B2702)),1,0)))</f>
        <v>0</v>
      </c>
      <c r="O2702" s="38">
        <f>IF(B2702="","",IF('02_대상물건입력'!B6="",1,IF(ISNUMBER(SEARCH('02_대상물건입력'!B6,B2702)),1,0)))</f>
        <v>0</v>
      </c>
      <c r="P2702" s="38">
        <f>IF(L2702="","",IF('02_대상물건입력'!B15="",0,IF(ISNUMBER(SEARCH('02_대상물건입력'!B15,L2702)),1,0)))</f>
        <v>0</v>
      </c>
      <c r="Q2702" s="38">
        <f>IF(D2702="","",IF('02_대상물건입력'!B8="",0,IF(ISNUMBER(SEARCH('02_대상물건입력'!B8,D2702)),1,0)))</f>
        <v>0</v>
      </c>
      <c r="R2702" s="44" t="str">
        <f>IFERROR(ABS(E2702-'02_대상물건입력'!B11)/'02_대상물건입력'!B11,"")</f>
        <v/>
      </c>
      <c r="S2702" s="38" t="str">
        <f>IFERROR(ABS(J2702-'02_대상물건입력'!B10),"")</f>
        <v/>
      </c>
      <c r="T2702" s="38" t="str">
        <f>IFERROR(ABS('01_설정'!B4-F2702),"")</f>
        <v/>
      </c>
      <c r="U2702" s="38" t="str">
        <f>IFERROR(ABS(K2702-YEAR('02_대상물건입력'!B14)),"")</f>
        <v/>
      </c>
      <c r="V2702" s="38" t="str">
        <f>IF(B2702="","",IF(AND(E2702&gt;0,F2702&gt;0,H2702&gt;0,OR('04A_국토부원자료'!P2703="",'04A_국토부원자료'!P2703="-"),IF('01_설정'!B10=1,N2702=1,TRUE),R2702&lt;='01_설정'!B5,S2702&lt;='01_설정'!B6,T2702&lt;='01_설정'!B7,U2702&lt;='01_설정'!B8),"Y",""))</f>
        <v/>
      </c>
      <c r="W2702" s="40" t="str">
        <f>IF(V2702&lt;&gt;"Y","",MAX(0,(1-R2702/'01_설정'!B5))*'01_설정'!B14+MAX(0,(1-S2702/'01_설정'!B6))*'01_설정'!B15+MAX(0,(1-T2702/'01_설정'!B7))*'01_설정'!B16+MAX(0,(1-U2702/'01_설정'!B8))*'01_설정'!B17+O2702*'01_설정'!B11+Q2702*'01_설정'!B12+P2702*'01_설정'!B13)</f>
        <v/>
      </c>
      <c r="X2702" s="38" t="str">
        <f>IF(W2702="","",1+COUNTIFS($W$4:$W$3003,"&gt;"&amp;W2702)+COUNTIFS($W$4:W2702,W2702)-1)</f>
        <v/>
      </c>
    </row>
    <row r="2703" spans="1:24" ht="16.5">
      <c r="A2703" s="38" t="str">
        <f>IF('04A_국토부원자료'!A2704="","",ROW()-3)</f>
        <v/>
      </c>
      <c r="B2703" s="39">
        <f>IFERROR('04A_국토부원자료'!B2704,"")</f>
        <v>0</v>
      </c>
      <c r="C2703" s="39" t="str">
        <f>IF(B2703="","",IF('04A_국토부원자료'!C2704&lt;&gt;"",'04A_국토부원자료'!C2704,TRIM('04A_국토부원자료'!D2704&amp;IF('04A_국토부원자료'!E2704&lt;&gt;"","-"&amp;'04A_국토부원자료'!E2704,""))))</f>
        <v/>
      </c>
      <c r="D2703" s="39">
        <f>IFERROR('04A_국토부원자료'!F2704,"")</f>
        <v>0</v>
      </c>
      <c r="E2703" s="40" t="str">
        <f>IFERROR(VALUE(SUBSTITUTE('04A_국토부원자료'!G2704,",","")),"")</f>
        <v/>
      </c>
      <c r="F2703" s="41" t="str">
        <f>IFERROR(IF(AND('04A_국토부원자료'!H2704&lt;&gt;"",'04A_국토부원자료'!I2704&lt;&gt;""),DATE(INT(VALUE(SUBSTITUTE('04A_국토부원자료'!H2704,",",""))/100),MOD(VALUE(SUBSTITUTE('04A_국토부원자료'!H2704,",","")),100),VALUE(SUBSTITUTE('04A_국토부원자료'!I2704,",",""))),""),"")</f>
        <v/>
      </c>
      <c r="G2703" s="42" t="str">
        <f>IFERROR(VALUE(SUBSTITUTE('04A_국토부원자료'!J2704,",","")),"")</f>
        <v/>
      </c>
      <c r="H2703" s="43" t="str">
        <f t="shared" si="84"/>
        <v/>
      </c>
      <c r="I2703" s="43" t="str">
        <f t="shared" si="85"/>
        <v/>
      </c>
      <c r="J2703" s="38" t="str">
        <f>IFERROR(VALUE(SUBSTITUTE('04A_국토부원자료'!K2704,",","")),"")</f>
        <v/>
      </c>
      <c r="K2703" s="38" t="str">
        <f>IFERROR(VALUE(SUBSTITUTE('04A_국토부원자료'!N2704,",","")),"")</f>
        <v/>
      </c>
      <c r="L2703" s="39">
        <f>IFERROR('04A_국토부원자료'!O2704,"")</f>
        <v>0</v>
      </c>
      <c r="M2703" s="39">
        <f>IFERROR('04A_국토부원자료'!Q2704,"")</f>
        <v>0</v>
      </c>
      <c r="N2703" s="38">
        <f>IF(B2703="","",IF('02_대상물건입력'!B5="",1,IF(ISNUMBER(SEARCH('02_대상물건입력'!B5,B2703)),1,0)))</f>
        <v>0</v>
      </c>
      <c r="O2703" s="38">
        <f>IF(B2703="","",IF('02_대상물건입력'!B6="",1,IF(ISNUMBER(SEARCH('02_대상물건입력'!B6,B2703)),1,0)))</f>
        <v>0</v>
      </c>
      <c r="P2703" s="38">
        <f>IF(L2703="","",IF('02_대상물건입력'!B15="",0,IF(ISNUMBER(SEARCH('02_대상물건입력'!B15,L2703)),1,0)))</f>
        <v>0</v>
      </c>
      <c r="Q2703" s="38">
        <f>IF(D2703="","",IF('02_대상물건입력'!B8="",0,IF(ISNUMBER(SEARCH('02_대상물건입력'!B8,D2703)),1,0)))</f>
        <v>0</v>
      </c>
      <c r="R2703" s="44" t="str">
        <f>IFERROR(ABS(E2703-'02_대상물건입력'!B11)/'02_대상물건입력'!B11,"")</f>
        <v/>
      </c>
      <c r="S2703" s="38" t="str">
        <f>IFERROR(ABS(J2703-'02_대상물건입력'!B10),"")</f>
        <v/>
      </c>
      <c r="T2703" s="38" t="str">
        <f>IFERROR(ABS('01_설정'!B4-F2703),"")</f>
        <v/>
      </c>
      <c r="U2703" s="38" t="str">
        <f>IFERROR(ABS(K2703-YEAR('02_대상물건입력'!B14)),"")</f>
        <v/>
      </c>
      <c r="V2703" s="38" t="str">
        <f>IF(B2703="","",IF(AND(E2703&gt;0,F2703&gt;0,H2703&gt;0,OR('04A_국토부원자료'!P2704="",'04A_국토부원자료'!P2704="-"),IF('01_설정'!B10=1,N2703=1,TRUE),R2703&lt;='01_설정'!B5,S2703&lt;='01_설정'!B6,T2703&lt;='01_설정'!B7,U2703&lt;='01_설정'!B8),"Y",""))</f>
        <v/>
      </c>
      <c r="W2703" s="40" t="str">
        <f>IF(V2703&lt;&gt;"Y","",MAX(0,(1-R2703/'01_설정'!B5))*'01_설정'!B14+MAX(0,(1-S2703/'01_설정'!B6))*'01_설정'!B15+MAX(0,(1-T2703/'01_설정'!B7))*'01_설정'!B16+MAX(0,(1-U2703/'01_설정'!B8))*'01_설정'!B17+O2703*'01_설정'!B11+Q2703*'01_설정'!B12+P2703*'01_설정'!B13)</f>
        <v/>
      </c>
      <c r="X2703" s="38" t="str">
        <f>IF(W2703="","",1+COUNTIFS($W$4:$W$3003,"&gt;"&amp;W2703)+COUNTIFS($W$4:W2703,W2703)-1)</f>
        <v/>
      </c>
    </row>
    <row r="2704" spans="1:24" ht="16.5">
      <c r="A2704" s="38" t="str">
        <f>IF('04A_국토부원자료'!A2705="","",ROW()-3)</f>
        <v/>
      </c>
      <c r="B2704" s="39">
        <f>IFERROR('04A_국토부원자료'!B2705,"")</f>
        <v>0</v>
      </c>
      <c r="C2704" s="39" t="str">
        <f>IF(B2704="","",IF('04A_국토부원자료'!C2705&lt;&gt;"",'04A_국토부원자료'!C2705,TRIM('04A_국토부원자료'!D2705&amp;IF('04A_국토부원자료'!E2705&lt;&gt;"","-"&amp;'04A_국토부원자료'!E2705,""))))</f>
        <v/>
      </c>
      <c r="D2704" s="39">
        <f>IFERROR('04A_국토부원자료'!F2705,"")</f>
        <v>0</v>
      </c>
      <c r="E2704" s="40" t="str">
        <f>IFERROR(VALUE(SUBSTITUTE('04A_국토부원자료'!G2705,",","")),"")</f>
        <v/>
      </c>
      <c r="F2704" s="41" t="str">
        <f>IFERROR(IF(AND('04A_국토부원자료'!H2705&lt;&gt;"",'04A_국토부원자료'!I2705&lt;&gt;""),DATE(INT(VALUE(SUBSTITUTE('04A_국토부원자료'!H2705,",",""))/100),MOD(VALUE(SUBSTITUTE('04A_국토부원자료'!H2705,",","")),100),VALUE(SUBSTITUTE('04A_국토부원자료'!I2705,",",""))),""),"")</f>
        <v/>
      </c>
      <c r="G2704" s="42" t="str">
        <f>IFERROR(VALUE(SUBSTITUTE('04A_국토부원자료'!J2705,",","")),"")</f>
        <v/>
      </c>
      <c r="H2704" s="43" t="str">
        <f t="shared" si="84"/>
        <v/>
      </c>
      <c r="I2704" s="43" t="str">
        <f t="shared" si="85"/>
        <v/>
      </c>
      <c r="J2704" s="38" t="str">
        <f>IFERROR(VALUE(SUBSTITUTE('04A_국토부원자료'!K2705,",","")),"")</f>
        <v/>
      </c>
      <c r="K2704" s="38" t="str">
        <f>IFERROR(VALUE(SUBSTITUTE('04A_국토부원자료'!N2705,",","")),"")</f>
        <v/>
      </c>
      <c r="L2704" s="39">
        <f>IFERROR('04A_국토부원자료'!O2705,"")</f>
        <v>0</v>
      </c>
      <c r="M2704" s="39">
        <f>IFERROR('04A_국토부원자료'!Q2705,"")</f>
        <v>0</v>
      </c>
      <c r="N2704" s="38">
        <f>IF(B2704="","",IF('02_대상물건입력'!B5="",1,IF(ISNUMBER(SEARCH('02_대상물건입력'!B5,B2704)),1,0)))</f>
        <v>0</v>
      </c>
      <c r="O2704" s="38">
        <f>IF(B2704="","",IF('02_대상물건입력'!B6="",1,IF(ISNUMBER(SEARCH('02_대상물건입력'!B6,B2704)),1,0)))</f>
        <v>0</v>
      </c>
      <c r="P2704" s="38">
        <f>IF(L2704="","",IF('02_대상물건입력'!B15="",0,IF(ISNUMBER(SEARCH('02_대상물건입력'!B15,L2704)),1,0)))</f>
        <v>0</v>
      </c>
      <c r="Q2704" s="38">
        <f>IF(D2704="","",IF('02_대상물건입력'!B8="",0,IF(ISNUMBER(SEARCH('02_대상물건입력'!B8,D2704)),1,0)))</f>
        <v>0</v>
      </c>
      <c r="R2704" s="44" t="str">
        <f>IFERROR(ABS(E2704-'02_대상물건입력'!B11)/'02_대상물건입력'!B11,"")</f>
        <v/>
      </c>
      <c r="S2704" s="38" t="str">
        <f>IFERROR(ABS(J2704-'02_대상물건입력'!B10),"")</f>
        <v/>
      </c>
      <c r="T2704" s="38" t="str">
        <f>IFERROR(ABS('01_설정'!B4-F2704),"")</f>
        <v/>
      </c>
      <c r="U2704" s="38" t="str">
        <f>IFERROR(ABS(K2704-YEAR('02_대상물건입력'!B14)),"")</f>
        <v/>
      </c>
      <c r="V2704" s="38" t="str">
        <f>IF(B2704="","",IF(AND(E2704&gt;0,F2704&gt;0,H2704&gt;0,OR('04A_국토부원자료'!P2705="",'04A_국토부원자료'!P2705="-"),IF('01_설정'!B10=1,N2704=1,TRUE),R2704&lt;='01_설정'!B5,S2704&lt;='01_설정'!B6,T2704&lt;='01_설정'!B7,U2704&lt;='01_설정'!B8),"Y",""))</f>
        <v/>
      </c>
      <c r="W2704" s="40" t="str">
        <f>IF(V2704&lt;&gt;"Y","",MAX(0,(1-R2704/'01_설정'!B5))*'01_설정'!B14+MAX(0,(1-S2704/'01_설정'!B6))*'01_설정'!B15+MAX(0,(1-T2704/'01_설정'!B7))*'01_설정'!B16+MAX(0,(1-U2704/'01_설정'!B8))*'01_설정'!B17+O2704*'01_설정'!B11+Q2704*'01_설정'!B12+P2704*'01_설정'!B13)</f>
        <v/>
      </c>
      <c r="X2704" s="38" t="str">
        <f>IF(W2704="","",1+COUNTIFS($W$4:$W$3003,"&gt;"&amp;W2704)+COUNTIFS($W$4:W2704,W2704)-1)</f>
        <v/>
      </c>
    </row>
    <row r="2705" spans="1:24" ht="16.5">
      <c r="A2705" s="38" t="str">
        <f>IF('04A_국토부원자료'!A2706="","",ROW()-3)</f>
        <v/>
      </c>
      <c r="B2705" s="39">
        <f>IFERROR('04A_국토부원자료'!B2706,"")</f>
        <v>0</v>
      </c>
      <c r="C2705" s="39" t="str">
        <f>IF(B2705="","",IF('04A_국토부원자료'!C2706&lt;&gt;"",'04A_국토부원자료'!C2706,TRIM('04A_국토부원자료'!D2706&amp;IF('04A_국토부원자료'!E2706&lt;&gt;"","-"&amp;'04A_국토부원자료'!E2706,""))))</f>
        <v/>
      </c>
      <c r="D2705" s="39">
        <f>IFERROR('04A_국토부원자료'!F2706,"")</f>
        <v>0</v>
      </c>
      <c r="E2705" s="40" t="str">
        <f>IFERROR(VALUE(SUBSTITUTE('04A_국토부원자료'!G2706,",","")),"")</f>
        <v/>
      </c>
      <c r="F2705" s="41" t="str">
        <f>IFERROR(IF(AND('04A_국토부원자료'!H2706&lt;&gt;"",'04A_국토부원자료'!I2706&lt;&gt;""),DATE(INT(VALUE(SUBSTITUTE('04A_국토부원자료'!H2706,",",""))/100),MOD(VALUE(SUBSTITUTE('04A_국토부원자료'!H2706,",","")),100),VALUE(SUBSTITUTE('04A_국토부원자료'!I2706,",",""))),""),"")</f>
        <v/>
      </c>
      <c r="G2705" s="42" t="str">
        <f>IFERROR(VALUE(SUBSTITUTE('04A_국토부원자료'!J2706,",","")),"")</f>
        <v/>
      </c>
      <c r="H2705" s="43" t="str">
        <f t="shared" si="84"/>
        <v/>
      </c>
      <c r="I2705" s="43" t="str">
        <f t="shared" si="85"/>
        <v/>
      </c>
      <c r="J2705" s="38" t="str">
        <f>IFERROR(VALUE(SUBSTITUTE('04A_국토부원자료'!K2706,",","")),"")</f>
        <v/>
      </c>
      <c r="K2705" s="38" t="str">
        <f>IFERROR(VALUE(SUBSTITUTE('04A_국토부원자료'!N2706,",","")),"")</f>
        <v/>
      </c>
      <c r="L2705" s="39">
        <f>IFERROR('04A_국토부원자료'!O2706,"")</f>
        <v>0</v>
      </c>
      <c r="M2705" s="39">
        <f>IFERROR('04A_국토부원자료'!Q2706,"")</f>
        <v>0</v>
      </c>
      <c r="N2705" s="38">
        <f>IF(B2705="","",IF('02_대상물건입력'!B5="",1,IF(ISNUMBER(SEARCH('02_대상물건입력'!B5,B2705)),1,0)))</f>
        <v>0</v>
      </c>
      <c r="O2705" s="38">
        <f>IF(B2705="","",IF('02_대상물건입력'!B6="",1,IF(ISNUMBER(SEARCH('02_대상물건입력'!B6,B2705)),1,0)))</f>
        <v>0</v>
      </c>
      <c r="P2705" s="38">
        <f>IF(L2705="","",IF('02_대상물건입력'!B15="",0,IF(ISNUMBER(SEARCH('02_대상물건입력'!B15,L2705)),1,0)))</f>
        <v>0</v>
      </c>
      <c r="Q2705" s="38">
        <f>IF(D2705="","",IF('02_대상물건입력'!B8="",0,IF(ISNUMBER(SEARCH('02_대상물건입력'!B8,D2705)),1,0)))</f>
        <v>0</v>
      </c>
      <c r="R2705" s="44" t="str">
        <f>IFERROR(ABS(E2705-'02_대상물건입력'!B11)/'02_대상물건입력'!B11,"")</f>
        <v/>
      </c>
      <c r="S2705" s="38" t="str">
        <f>IFERROR(ABS(J2705-'02_대상물건입력'!B10),"")</f>
        <v/>
      </c>
      <c r="T2705" s="38" t="str">
        <f>IFERROR(ABS('01_설정'!B4-F2705),"")</f>
        <v/>
      </c>
      <c r="U2705" s="38" t="str">
        <f>IFERROR(ABS(K2705-YEAR('02_대상물건입력'!B14)),"")</f>
        <v/>
      </c>
      <c r="V2705" s="38" t="str">
        <f>IF(B2705="","",IF(AND(E2705&gt;0,F2705&gt;0,H2705&gt;0,OR('04A_국토부원자료'!P2706="",'04A_국토부원자료'!P2706="-"),IF('01_설정'!B10=1,N2705=1,TRUE),R2705&lt;='01_설정'!B5,S2705&lt;='01_설정'!B6,T2705&lt;='01_설정'!B7,U2705&lt;='01_설정'!B8),"Y",""))</f>
        <v/>
      </c>
      <c r="W2705" s="40" t="str">
        <f>IF(V2705&lt;&gt;"Y","",MAX(0,(1-R2705/'01_설정'!B5))*'01_설정'!B14+MAX(0,(1-S2705/'01_설정'!B6))*'01_설정'!B15+MAX(0,(1-T2705/'01_설정'!B7))*'01_설정'!B16+MAX(0,(1-U2705/'01_설정'!B8))*'01_설정'!B17+O2705*'01_설정'!B11+Q2705*'01_설정'!B12+P2705*'01_설정'!B13)</f>
        <v/>
      </c>
      <c r="X2705" s="38" t="str">
        <f>IF(W2705="","",1+COUNTIFS($W$4:$W$3003,"&gt;"&amp;W2705)+COUNTIFS($W$4:W2705,W2705)-1)</f>
        <v/>
      </c>
    </row>
    <row r="2706" spans="1:24" ht="16.5">
      <c r="A2706" s="38" t="str">
        <f>IF('04A_국토부원자료'!A2707="","",ROW()-3)</f>
        <v/>
      </c>
      <c r="B2706" s="39">
        <f>IFERROR('04A_국토부원자료'!B2707,"")</f>
        <v>0</v>
      </c>
      <c r="C2706" s="39" t="str">
        <f>IF(B2706="","",IF('04A_국토부원자료'!C2707&lt;&gt;"",'04A_국토부원자료'!C2707,TRIM('04A_국토부원자료'!D2707&amp;IF('04A_국토부원자료'!E2707&lt;&gt;"","-"&amp;'04A_국토부원자료'!E2707,""))))</f>
        <v/>
      </c>
      <c r="D2706" s="39">
        <f>IFERROR('04A_국토부원자료'!F2707,"")</f>
        <v>0</v>
      </c>
      <c r="E2706" s="40" t="str">
        <f>IFERROR(VALUE(SUBSTITUTE('04A_국토부원자료'!G2707,",","")),"")</f>
        <v/>
      </c>
      <c r="F2706" s="41" t="str">
        <f>IFERROR(IF(AND('04A_국토부원자료'!H2707&lt;&gt;"",'04A_국토부원자료'!I2707&lt;&gt;""),DATE(INT(VALUE(SUBSTITUTE('04A_국토부원자료'!H2707,",",""))/100),MOD(VALUE(SUBSTITUTE('04A_국토부원자료'!H2707,",","")),100),VALUE(SUBSTITUTE('04A_국토부원자료'!I2707,",",""))),""),"")</f>
        <v/>
      </c>
      <c r="G2706" s="42" t="str">
        <f>IFERROR(VALUE(SUBSTITUTE('04A_국토부원자료'!J2707,",","")),"")</f>
        <v/>
      </c>
      <c r="H2706" s="43" t="str">
        <f t="shared" si="84"/>
        <v/>
      </c>
      <c r="I2706" s="43" t="str">
        <f t="shared" si="85"/>
        <v/>
      </c>
      <c r="J2706" s="38" t="str">
        <f>IFERROR(VALUE(SUBSTITUTE('04A_국토부원자료'!K2707,",","")),"")</f>
        <v/>
      </c>
      <c r="K2706" s="38" t="str">
        <f>IFERROR(VALUE(SUBSTITUTE('04A_국토부원자료'!N2707,",","")),"")</f>
        <v/>
      </c>
      <c r="L2706" s="39">
        <f>IFERROR('04A_국토부원자료'!O2707,"")</f>
        <v>0</v>
      </c>
      <c r="M2706" s="39">
        <f>IFERROR('04A_국토부원자료'!Q2707,"")</f>
        <v>0</v>
      </c>
      <c r="N2706" s="38">
        <f>IF(B2706="","",IF('02_대상물건입력'!B5="",1,IF(ISNUMBER(SEARCH('02_대상물건입력'!B5,B2706)),1,0)))</f>
        <v>0</v>
      </c>
      <c r="O2706" s="38">
        <f>IF(B2706="","",IF('02_대상물건입력'!B6="",1,IF(ISNUMBER(SEARCH('02_대상물건입력'!B6,B2706)),1,0)))</f>
        <v>0</v>
      </c>
      <c r="P2706" s="38">
        <f>IF(L2706="","",IF('02_대상물건입력'!B15="",0,IF(ISNUMBER(SEARCH('02_대상물건입력'!B15,L2706)),1,0)))</f>
        <v>0</v>
      </c>
      <c r="Q2706" s="38">
        <f>IF(D2706="","",IF('02_대상물건입력'!B8="",0,IF(ISNUMBER(SEARCH('02_대상물건입력'!B8,D2706)),1,0)))</f>
        <v>0</v>
      </c>
      <c r="R2706" s="44" t="str">
        <f>IFERROR(ABS(E2706-'02_대상물건입력'!B11)/'02_대상물건입력'!B11,"")</f>
        <v/>
      </c>
      <c r="S2706" s="38" t="str">
        <f>IFERROR(ABS(J2706-'02_대상물건입력'!B10),"")</f>
        <v/>
      </c>
      <c r="T2706" s="38" t="str">
        <f>IFERROR(ABS('01_설정'!B4-F2706),"")</f>
        <v/>
      </c>
      <c r="U2706" s="38" t="str">
        <f>IFERROR(ABS(K2706-YEAR('02_대상물건입력'!B14)),"")</f>
        <v/>
      </c>
      <c r="V2706" s="38" t="str">
        <f>IF(B2706="","",IF(AND(E2706&gt;0,F2706&gt;0,H2706&gt;0,OR('04A_국토부원자료'!P2707="",'04A_국토부원자료'!P2707="-"),IF('01_설정'!B10=1,N2706=1,TRUE),R2706&lt;='01_설정'!B5,S2706&lt;='01_설정'!B6,T2706&lt;='01_설정'!B7,U2706&lt;='01_설정'!B8),"Y",""))</f>
        <v/>
      </c>
      <c r="W2706" s="40" t="str">
        <f>IF(V2706&lt;&gt;"Y","",MAX(0,(1-R2706/'01_설정'!B5))*'01_설정'!B14+MAX(0,(1-S2706/'01_설정'!B6))*'01_설정'!B15+MAX(0,(1-T2706/'01_설정'!B7))*'01_설정'!B16+MAX(0,(1-U2706/'01_설정'!B8))*'01_설정'!B17+O2706*'01_설정'!B11+Q2706*'01_설정'!B12+P2706*'01_설정'!B13)</f>
        <v/>
      </c>
      <c r="X2706" s="38" t="str">
        <f>IF(W2706="","",1+COUNTIFS($W$4:$W$3003,"&gt;"&amp;W2706)+COUNTIFS($W$4:W2706,W2706)-1)</f>
        <v/>
      </c>
    </row>
    <row r="2707" spans="1:24" ht="16.5">
      <c r="A2707" s="38" t="str">
        <f>IF('04A_국토부원자료'!A2708="","",ROW()-3)</f>
        <v/>
      </c>
      <c r="B2707" s="39">
        <f>IFERROR('04A_국토부원자료'!B2708,"")</f>
        <v>0</v>
      </c>
      <c r="C2707" s="39" t="str">
        <f>IF(B2707="","",IF('04A_국토부원자료'!C2708&lt;&gt;"",'04A_국토부원자료'!C2708,TRIM('04A_국토부원자료'!D2708&amp;IF('04A_국토부원자료'!E2708&lt;&gt;"","-"&amp;'04A_국토부원자료'!E2708,""))))</f>
        <v/>
      </c>
      <c r="D2707" s="39">
        <f>IFERROR('04A_국토부원자료'!F2708,"")</f>
        <v>0</v>
      </c>
      <c r="E2707" s="40" t="str">
        <f>IFERROR(VALUE(SUBSTITUTE('04A_국토부원자료'!G2708,",","")),"")</f>
        <v/>
      </c>
      <c r="F2707" s="41" t="str">
        <f>IFERROR(IF(AND('04A_국토부원자료'!H2708&lt;&gt;"",'04A_국토부원자료'!I2708&lt;&gt;""),DATE(INT(VALUE(SUBSTITUTE('04A_국토부원자료'!H2708,",",""))/100),MOD(VALUE(SUBSTITUTE('04A_국토부원자료'!H2708,",","")),100),VALUE(SUBSTITUTE('04A_국토부원자료'!I2708,",",""))),""),"")</f>
        <v/>
      </c>
      <c r="G2707" s="42" t="str">
        <f>IFERROR(VALUE(SUBSTITUTE('04A_국토부원자료'!J2708,",","")),"")</f>
        <v/>
      </c>
      <c r="H2707" s="43" t="str">
        <f t="shared" si="84"/>
        <v/>
      </c>
      <c r="I2707" s="43" t="str">
        <f t="shared" si="85"/>
        <v/>
      </c>
      <c r="J2707" s="38" t="str">
        <f>IFERROR(VALUE(SUBSTITUTE('04A_국토부원자료'!K2708,",","")),"")</f>
        <v/>
      </c>
      <c r="K2707" s="38" t="str">
        <f>IFERROR(VALUE(SUBSTITUTE('04A_국토부원자료'!N2708,",","")),"")</f>
        <v/>
      </c>
      <c r="L2707" s="39">
        <f>IFERROR('04A_국토부원자료'!O2708,"")</f>
        <v>0</v>
      </c>
      <c r="M2707" s="39">
        <f>IFERROR('04A_국토부원자료'!Q2708,"")</f>
        <v>0</v>
      </c>
      <c r="N2707" s="38">
        <f>IF(B2707="","",IF('02_대상물건입력'!B5="",1,IF(ISNUMBER(SEARCH('02_대상물건입력'!B5,B2707)),1,0)))</f>
        <v>0</v>
      </c>
      <c r="O2707" s="38">
        <f>IF(B2707="","",IF('02_대상물건입력'!B6="",1,IF(ISNUMBER(SEARCH('02_대상물건입력'!B6,B2707)),1,0)))</f>
        <v>0</v>
      </c>
      <c r="P2707" s="38">
        <f>IF(L2707="","",IF('02_대상물건입력'!B15="",0,IF(ISNUMBER(SEARCH('02_대상물건입력'!B15,L2707)),1,0)))</f>
        <v>0</v>
      </c>
      <c r="Q2707" s="38">
        <f>IF(D2707="","",IF('02_대상물건입력'!B8="",0,IF(ISNUMBER(SEARCH('02_대상물건입력'!B8,D2707)),1,0)))</f>
        <v>0</v>
      </c>
      <c r="R2707" s="44" t="str">
        <f>IFERROR(ABS(E2707-'02_대상물건입력'!B11)/'02_대상물건입력'!B11,"")</f>
        <v/>
      </c>
      <c r="S2707" s="38" t="str">
        <f>IFERROR(ABS(J2707-'02_대상물건입력'!B10),"")</f>
        <v/>
      </c>
      <c r="T2707" s="38" t="str">
        <f>IFERROR(ABS('01_설정'!B4-F2707),"")</f>
        <v/>
      </c>
      <c r="U2707" s="38" t="str">
        <f>IFERROR(ABS(K2707-YEAR('02_대상물건입력'!B14)),"")</f>
        <v/>
      </c>
      <c r="V2707" s="38" t="str">
        <f>IF(B2707="","",IF(AND(E2707&gt;0,F2707&gt;0,H2707&gt;0,OR('04A_국토부원자료'!P2708="",'04A_국토부원자료'!P2708="-"),IF('01_설정'!B10=1,N2707=1,TRUE),R2707&lt;='01_설정'!B5,S2707&lt;='01_설정'!B6,T2707&lt;='01_설정'!B7,U2707&lt;='01_설정'!B8),"Y",""))</f>
        <v/>
      </c>
      <c r="W2707" s="40" t="str">
        <f>IF(V2707&lt;&gt;"Y","",MAX(0,(1-R2707/'01_설정'!B5))*'01_설정'!B14+MAX(0,(1-S2707/'01_설정'!B6))*'01_설정'!B15+MAX(0,(1-T2707/'01_설정'!B7))*'01_설정'!B16+MAX(0,(1-U2707/'01_설정'!B8))*'01_설정'!B17+O2707*'01_설정'!B11+Q2707*'01_설정'!B12+P2707*'01_설정'!B13)</f>
        <v/>
      </c>
      <c r="X2707" s="38" t="str">
        <f>IF(W2707="","",1+COUNTIFS($W$4:$W$3003,"&gt;"&amp;W2707)+COUNTIFS($W$4:W2707,W2707)-1)</f>
        <v/>
      </c>
    </row>
    <row r="2708" spans="1:24" ht="16.5">
      <c r="A2708" s="38" t="str">
        <f>IF('04A_국토부원자료'!A2709="","",ROW()-3)</f>
        <v/>
      </c>
      <c r="B2708" s="39">
        <f>IFERROR('04A_국토부원자료'!B2709,"")</f>
        <v>0</v>
      </c>
      <c r="C2708" s="39" t="str">
        <f>IF(B2708="","",IF('04A_국토부원자료'!C2709&lt;&gt;"",'04A_국토부원자료'!C2709,TRIM('04A_국토부원자료'!D2709&amp;IF('04A_국토부원자료'!E2709&lt;&gt;"","-"&amp;'04A_국토부원자료'!E2709,""))))</f>
        <v/>
      </c>
      <c r="D2708" s="39">
        <f>IFERROR('04A_국토부원자료'!F2709,"")</f>
        <v>0</v>
      </c>
      <c r="E2708" s="40" t="str">
        <f>IFERROR(VALUE(SUBSTITUTE('04A_국토부원자료'!G2709,",","")),"")</f>
        <v/>
      </c>
      <c r="F2708" s="41" t="str">
        <f>IFERROR(IF(AND('04A_국토부원자료'!H2709&lt;&gt;"",'04A_국토부원자료'!I2709&lt;&gt;""),DATE(INT(VALUE(SUBSTITUTE('04A_국토부원자료'!H2709,",",""))/100),MOD(VALUE(SUBSTITUTE('04A_국토부원자료'!H2709,",","")),100),VALUE(SUBSTITUTE('04A_국토부원자료'!I2709,",",""))),""),"")</f>
        <v/>
      </c>
      <c r="G2708" s="42" t="str">
        <f>IFERROR(VALUE(SUBSTITUTE('04A_국토부원자료'!J2709,",","")),"")</f>
        <v/>
      </c>
      <c r="H2708" s="43" t="str">
        <f t="shared" si="84"/>
        <v/>
      </c>
      <c r="I2708" s="43" t="str">
        <f t="shared" si="85"/>
        <v/>
      </c>
      <c r="J2708" s="38" t="str">
        <f>IFERROR(VALUE(SUBSTITUTE('04A_국토부원자료'!K2709,",","")),"")</f>
        <v/>
      </c>
      <c r="K2708" s="38" t="str">
        <f>IFERROR(VALUE(SUBSTITUTE('04A_국토부원자료'!N2709,",","")),"")</f>
        <v/>
      </c>
      <c r="L2708" s="39">
        <f>IFERROR('04A_국토부원자료'!O2709,"")</f>
        <v>0</v>
      </c>
      <c r="M2708" s="39">
        <f>IFERROR('04A_국토부원자료'!Q2709,"")</f>
        <v>0</v>
      </c>
      <c r="N2708" s="38">
        <f>IF(B2708="","",IF('02_대상물건입력'!B5="",1,IF(ISNUMBER(SEARCH('02_대상물건입력'!B5,B2708)),1,0)))</f>
        <v>0</v>
      </c>
      <c r="O2708" s="38">
        <f>IF(B2708="","",IF('02_대상물건입력'!B6="",1,IF(ISNUMBER(SEARCH('02_대상물건입력'!B6,B2708)),1,0)))</f>
        <v>0</v>
      </c>
      <c r="P2708" s="38">
        <f>IF(L2708="","",IF('02_대상물건입력'!B15="",0,IF(ISNUMBER(SEARCH('02_대상물건입력'!B15,L2708)),1,0)))</f>
        <v>0</v>
      </c>
      <c r="Q2708" s="38">
        <f>IF(D2708="","",IF('02_대상물건입력'!B8="",0,IF(ISNUMBER(SEARCH('02_대상물건입력'!B8,D2708)),1,0)))</f>
        <v>0</v>
      </c>
      <c r="R2708" s="44" t="str">
        <f>IFERROR(ABS(E2708-'02_대상물건입력'!B11)/'02_대상물건입력'!B11,"")</f>
        <v/>
      </c>
      <c r="S2708" s="38" t="str">
        <f>IFERROR(ABS(J2708-'02_대상물건입력'!B10),"")</f>
        <v/>
      </c>
      <c r="T2708" s="38" t="str">
        <f>IFERROR(ABS('01_설정'!B4-F2708),"")</f>
        <v/>
      </c>
      <c r="U2708" s="38" t="str">
        <f>IFERROR(ABS(K2708-YEAR('02_대상물건입력'!B14)),"")</f>
        <v/>
      </c>
      <c r="V2708" s="38" t="str">
        <f>IF(B2708="","",IF(AND(E2708&gt;0,F2708&gt;0,H2708&gt;0,OR('04A_국토부원자료'!P2709="",'04A_국토부원자료'!P2709="-"),IF('01_설정'!B10=1,N2708=1,TRUE),R2708&lt;='01_설정'!B5,S2708&lt;='01_설정'!B6,T2708&lt;='01_설정'!B7,U2708&lt;='01_설정'!B8),"Y",""))</f>
        <v/>
      </c>
      <c r="W2708" s="40" t="str">
        <f>IF(V2708&lt;&gt;"Y","",MAX(0,(1-R2708/'01_설정'!B5))*'01_설정'!B14+MAX(0,(1-S2708/'01_설정'!B6))*'01_설정'!B15+MAX(0,(1-T2708/'01_설정'!B7))*'01_설정'!B16+MAX(0,(1-U2708/'01_설정'!B8))*'01_설정'!B17+O2708*'01_설정'!B11+Q2708*'01_설정'!B12+P2708*'01_설정'!B13)</f>
        <v/>
      </c>
      <c r="X2708" s="38" t="str">
        <f>IF(W2708="","",1+COUNTIFS($W$4:$W$3003,"&gt;"&amp;W2708)+COUNTIFS($W$4:W2708,W2708)-1)</f>
        <v/>
      </c>
    </row>
    <row r="2709" spans="1:24" ht="16.5">
      <c r="A2709" s="38" t="str">
        <f>IF('04A_국토부원자료'!A2710="","",ROW()-3)</f>
        <v/>
      </c>
      <c r="B2709" s="39">
        <f>IFERROR('04A_국토부원자료'!B2710,"")</f>
        <v>0</v>
      </c>
      <c r="C2709" s="39" t="str">
        <f>IF(B2709="","",IF('04A_국토부원자료'!C2710&lt;&gt;"",'04A_국토부원자료'!C2710,TRIM('04A_국토부원자료'!D2710&amp;IF('04A_국토부원자료'!E2710&lt;&gt;"","-"&amp;'04A_국토부원자료'!E2710,""))))</f>
        <v/>
      </c>
      <c r="D2709" s="39">
        <f>IFERROR('04A_국토부원자료'!F2710,"")</f>
        <v>0</v>
      </c>
      <c r="E2709" s="40" t="str">
        <f>IFERROR(VALUE(SUBSTITUTE('04A_국토부원자료'!G2710,",","")),"")</f>
        <v/>
      </c>
      <c r="F2709" s="41" t="str">
        <f>IFERROR(IF(AND('04A_국토부원자료'!H2710&lt;&gt;"",'04A_국토부원자료'!I2710&lt;&gt;""),DATE(INT(VALUE(SUBSTITUTE('04A_국토부원자료'!H2710,",",""))/100),MOD(VALUE(SUBSTITUTE('04A_국토부원자료'!H2710,",","")),100),VALUE(SUBSTITUTE('04A_국토부원자료'!I2710,",",""))),""),"")</f>
        <v/>
      </c>
      <c r="G2709" s="42" t="str">
        <f>IFERROR(VALUE(SUBSTITUTE('04A_국토부원자료'!J2710,",","")),"")</f>
        <v/>
      </c>
      <c r="H2709" s="43" t="str">
        <f t="shared" si="84"/>
        <v/>
      </c>
      <c r="I2709" s="43" t="str">
        <f t="shared" si="85"/>
        <v/>
      </c>
      <c r="J2709" s="38" t="str">
        <f>IFERROR(VALUE(SUBSTITUTE('04A_국토부원자료'!K2710,",","")),"")</f>
        <v/>
      </c>
      <c r="K2709" s="38" t="str">
        <f>IFERROR(VALUE(SUBSTITUTE('04A_국토부원자료'!N2710,",","")),"")</f>
        <v/>
      </c>
      <c r="L2709" s="39">
        <f>IFERROR('04A_국토부원자료'!O2710,"")</f>
        <v>0</v>
      </c>
      <c r="M2709" s="39">
        <f>IFERROR('04A_국토부원자료'!Q2710,"")</f>
        <v>0</v>
      </c>
      <c r="N2709" s="38">
        <f>IF(B2709="","",IF('02_대상물건입력'!B5="",1,IF(ISNUMBER(SEARCH('02_대상물건입력'!B5,B2709)),1,0)))</f>
        <v>0</v>
      </c>
      <c r="O2709" s="38">
        <f>IF(B2709="","",IF('02_대상물건입력'!B6="",1,IF(ISNUMBER(SEARCH('02_대상물건입력'!B6,B2709)),1,0)))</f>
        <v>0</v>
      </c>
      <c r="P2709" s="38">
        <f>IF(L2709="","",IF('02_대상물건입력'!B15="",0,IF(ISNUMBER(SEARCH('02_대상물건입력'!B15,L2709)),1,0)))</f>
        <v>0</v>
      </c>
      <c r="Q2709" s="38">
        <f>IF(D2709="","",IF('02_대상물건입력'!B8="",0,IF(ISNUMBER(SEARCH('02_대상물건입력'!B8,D2709)),1,0)))</f>
        <v>0</v>
      </c>
      <c r="R2709" s="44" t="str">
        <f>IFERROR(ABS(E2709-'02_대상물건입력'!B11)/'02_대상물건입력'!B11,"")</f>
        <v/>
      </c>
      <c r="S2709" s="38" t="str">
        <f>IFERROR(ABS(J2709-'02_대상물건입력'!B10),"")</f>
        <v/>
      </c>
      <c r="T2709" s="38" t="str">
        <f>IFERROR(ABS('01_설정'!B4-F2709),"")</f>
        <v/>
      </c>
      <c r="U2709" s="38" t="str">
        <f>IFERROR(ABS(K2709-YEAR('02_대상물건입력'!B14)),"")</f>
        <v/>
      </c>
      <c r="V2709" s="38" t="str">
        <f>IF(B2709="","",IF(AND(E2709&gt;0,F2709&gt;0,H2709&gt;0,OR('04A_국토부원자료'!P2710="",'04A_국토부원자료'!P2710="-"),IF('01_설정'!B10=1,N2709=1,TRUE),R2709&lt;='01_설정'!B5,S2709&lt;='01_설정'!B6,T2709&lt;='01_설정'!B7,U2709&lt;='01_설정'!B8),"Y",""))</f>
        <v/>
      </c>
      <c r="W2709" s="40" t="str">
        <f>IF(V2709&lt;&gt;"Y","",MAX(0,(1-R2709/'01_설정'!B5))*'01_설정'!B14+MAX(0,(1-S2709/'01_설정'!B6))*'01_설정'!B15+MAX(0,(1-T2709/'01_설정'!B7))*'01_설정'!B16+MAX(0,(1-U2709/'01_설정'!B8))*'01_설정'!B17+O2709*'01_설정'!B11+Q2709*'01_설정'!B12+P2709*'01_설정'!B13)</f>
        <v/>
      </c>
      <c r="X2709" s="38" t="str">
        <f>IF(W2709="","",1+COUNTIFS($W$4:$W$3003,"&gt;"&amp;W2709)+COUNTIFS($W$4:W2709,W2709)-1)</f>
        <v/>
      </c>
    </row>
    <row r="2710" spans="1:24" ht="16.5">
      <c r="A2710" s="38" t="str">
        <f>IF('04A_국토부원자료'!A2711="","",ROW()-3)</f>
        <v/>
      </c>
      <c r="B2710" s="39">
        <f>IFERROR('04A_국토부원자료'!B2711,"")</f>
        <v>0</v>
      </c>
      <c r="C2710" s="39" t="str">
        <f>IF(B2710="","",IF('04A_국토부원자료'!C2711&lt;&gt;"",'04A_국토부원자료'!C2711,TRIM('04A_국토부원자료'!D2711&amp;IF('04A_국토부원자료'!E2711&lt;&gt;"","-"&amp;'04A_국토부원자료'!E2711,""))))</f>
        <v/>
      </c>
      <c r="D2710" s="39">
        <f>IFERROR('04A_국토부원자료'!F2711,"")</f>
        <v>0</v>
      </c>
      <c r="E2710" s="40" t="str">
        <f>IFERROR(VALUE(SUBSTITUTE('04A_국토부원자료'!G2711,",","")),"")</f>
        <v/>
      </c>
      <c r="F2710" s="41" t="str">
        <f>IFERROR(IF(AND('04A_국토부원자료'!H2711&lt;&gt;"",'04A_국토부원자료'!I2711&lt;&gt;""),DATE(INT(VALUE(SUBSTITUTE('04A_국토부원자료'!H2711,",",""))/100),MOD(VALUE(SUBSTITUTE('04A_국토부원자료'!H2711,",","")),100),VALUE(SUBSTITUTE('04A_국토부원자료'!I2711,",",""))),""),"")</f>
        <v/>
      </c>
      <c r="G2710" s="42" t="str">
        <f>IFERROR(VALUE(SUBSTITUTE('04A_국토부원자료'!J2711,",","")),"")</f>
        <v/>
      </c>
      <c r="H2710" s="43" t="str">
        <f t="shared" si="84"/>
        <v/>
      </c>
      <c r="I2710" s="43" t="str">
        <f t="shared" si="85"/>
        <v/>
      </c>
      <c r="J2710" s="38" t="str">
        <f>IFERROR(VALUE(SUBSTITUTE('04A_국토부원자료'!K2711,",","")),"")</f>
        <v/>
      </c>
      <c r="K2710" s="38" t="str">
        <f>IFERROR(VALUE(SUBSTITUTE('04A_국토부원자료'!N2711,",","")),"")</f>
        <v/>
      </c>
      <c r="L2710" s="39">
        <f>IFERROR('04A_국토부원자료'!O2711,"")</f>
        <v>0</v>
      </c>
      <c r="M2710" s="39">
        <f>IFERROR('04A_국토부원자료'!Q2711,"")</f>
        <v>0</v>
      </c>
      <c r="N2710" s="38">
        <f>IF(B2710="","",IF('02_대상물건입력'!B5="",1,IF(ISNUMBER(SEARCH('02_대상물건입력'!B5,B2710)),1,0)))</f>
        <v>0</v>
      </c>
      <c r="O2710" s="38">
        <f>IF(B2710="","",IF('02_대상물건입력'!B6="",1,IF(ISNUMBER(SEARCH('02_대상물건입력'!B6,B2710)),1,0)))</f>
        <v>0</v>
      </c>
      <c r="P2710" s="38">
        <f>IF(L2710="","",IF('02_대상물건입력'!B15="",0,IF(ISNUMBER(SEARCH('02_대상물건입력'!B15,L2710)),1,0)))</f>
        <v>0</v>
      </c>
      <c r="Q2710" s="38">
        <f>IF(D2710="","",IF('02_대상물건입력'!B8="",0,IF(ISNUMBER(SEARCH('02_대상물건입력'!B8,D2710)),1,0)))</f>
        <v>0</v>
      </c>
      <c r="R2710" s="44" t="str">
        <f>IFERROR(ABS(E2710-'02_대상물건입력'!B11)/'02_대상물건입력'!B11,"")</f>
        <v/>
      </c>
      <c r="S2710" s="38" t="str">
        <f>IFERROR(ABS(J2710-'02_대상물건입력'!B10),"")</f>
        <v/>
      </c>
      <c r="T2710" s="38" t="str">
        <f>IFERROR(ABS('01_설정'!B4-F2710),"")</f>
        <v/>
      </c>
      <c r="U2710" s="38" t="str">
        <f>IFERROR(ABS(K2710-YEAR('02_대상물건입력'!B14)),"")</f>
        <v/>
      </c>
      <c r="V2710" s="38" t="str">
        <f>IF(B2710="","",IF(AND(E2710&gt;0,F2710&gt;0,H2710&gt;0,OR('04A_국토부원자료'!P2711="",'04A_국토부원자료'!P2711="-"),IF('01_설정'!B10=1,N2710=1,TRUE),R2710&lt;='01_설정'!B5,S2710&lt;='01_설정'!B6,T2710&lt;='01_설정'!B7,U2710&lt;='01_설정'!B8),"Y",""))</f>
        <v/>
      </c>
      <c r="W2710" s="40" t="str">
        <f>IF(V2710&lt;&gt;"Y","",MAX(0,(1-R2710/'01_설정'!B5))*'01_설정'!B14+MAX(0,(1-S2710/'01_설정'!B6))*'01_설정'!B15+MAX(0,(1-T2710/'01_설정'!B7))*'01_설정'!B16+MAX(0,(1-U2710/'01_설정'!B8))*'01_설정'!B17+O2710*'01_설정'!B11+Q2710*'01_설정'!B12+P2710*'01_설정'!B13)</f>
        <v/>
      </c>
      <c r="X2710" s="38" t="str">
        <f>IF(W2710="","",1+COUNTIFS($W$4:$W$3003,"&gt;"&amp;W2710)+COUNTIFS($W$4:W2710,W2710)-1)</f>
        <v/>
      </c>
    </row>
    <row r="2711" spans="1:24" ht="16.5">
      <c r="A2711" s="38" t="str">
        <f>IF('04A_국토부원자료'!A2712="","",ROW()-3)</f>
        <v/>
      </c>
      <c r="B2711" s="39">
        <f>IFERROR('04A_국토부원자료'!B2712,"")</f>
        <v>0</v>
      </c>
      <c r="C2711" s="39" t="str">
        <f>IF(B2711="","",IF('04A_국토부원자료'!C2712&lt;&gt;"",'04A_국토부원자료'!C2712,TRIM('04A_국토부원자료'!D2712&amp;IF('04A_국토부원자료'!E2712&lt;&gt;"","-"&amp;'04A_국토부원자료'!E2712,""))))</f>
        <v/>
      </c>
      <c r="D2711" s="39">
        <f>IFERROR('04A_국토부원자료'!F2712,"")</f>
        <v>0</v>
      </c>
      <c r="E2711" s="40" t="str">
        <f>IFERROR(VALUE(SUBSTITUTE('04A_국토부원자료'!G2712,",","")),"")</f>
        <v/>
      </c>
      <c r="F2711" s="41" t="str">
        <f>IFERROR(IF(AND('04A_국토부원자료'!H2712&lt;&gt;"",'04A_국토부원자료'!I2712&lt;&gt;""),DATE(INT(VALUE(SUBSTITUTE('04A_국토부원자료'!H2712,",",""))/100),MOD(VALUE(SUBSTITUTE('04A_국토부원자료'!H2712,",","")),100),VALUE(SUBSTITUTE('04A_국토부원자료'!I2712,",",""))),""),"")</f>
        <v/>
      </c>
      <c r="G2711" s="42" t="str">
        <f>IFERROR(VALUE(SUBSTITUTE('04A_국토부원자료'!J2712,",","")),"")</f>
        <v/>
      </c>
      <c r="H2711" s="43" t="str">
        <f t="shared" si="84"/>
        <v/>
      </c>
      <c r="I2711" s="43" t="str">
        <f t="shared" si="85"/>
        <v/>
      </c>
      <c r="J2711" s="38" t="str">
        <f>IFERROR(VALUE(SUBSTITUTE('04A_국토부원자료'!K2712,",","")),"")</f>
        <v/>
      </c>
      <c r="K2711" s="38" t="str">
        <f>IFERROR(VALUE(SUBSTITUTE('04A_국토부원자료'!N2712,",","")),"")</f>
        <v/>
      </c>
      <c r="L2711" s="39">
        <f>IFERROR('04A_국토부원자료'!O2712,"")</f>
        <v>0</v>
      </c>
      <c r="M2711" s="39">
        <f>IFERROR('04A_국토부원자료'!Q2712,"")</f>
        <v>0</v>
      </c>
      <c r="N2711" s="38">
        <f>IF(B2711="","",IF('02_대상물건입력'!B5="",1,IF(ISNUMBER(SEARCH('02_대상물건입력'!B5,B2711)),1,0)))</f>
        <v>0</v>
      </c>
      <c r="O2711" s="38">
        <f>IF(B2711="","",IF('02_대상물건입력'!B6="",1,IF(ISNUMBER(SEARCH('02_대상물건입력'!B6,B2711)),1,0)))</f>
        <v>0</v>
      </c>
      <c r="P2711" s="38">
        <f>IF(L2711="","",IF('02_대상물건입력'!B15="",0,IF(ISNUMBER(SEARCH('02_대상물건입력'!B15,L2711)),1,0)))</f>
        <v>0</v>
      </c>
      <c r="Q2711" s="38">
        <f>IF(D2711="","",IF('02_대상물건입력'!B8="",0,IF(ISNUMBER(SEARCH('02_대상물건입력'!B8,D2711)),1,0)))</f>
        <v>0</v>
      </c>
      <c r="R2711" s="44" t="str">
        <f>IFERROR(ABS(E2711-'02_대상물건입력'!B11)/'02_대상물건입력'!B11,"")</f>
        <v/>
      </c>
      <c r="S2711" s="38" t="str">
        <f>IFERROR(ABS(J2711-'02_대상물건입력'!B10),"")</f>
        <v/>
      </c>
      <c r="T2711" s="38" t="str">
        <f>IFERROR(ABS('01_설정'!B4-F2711),"")</f>
        <v/>
      </c>
      <c r="U2711" s="38" t="str">
        <f>IFERROR(ABS(K2711-YEAR('02_대상물건입력'!B14)),"")</f>
        <v/>
      </c>
      <c r="V2711" s="38" t="str">
        <f>IF(B2711="","",IF(AND(E2711&gt;0,F2711&gt;0,H2711&gt;0,OR('04A_국토부원자료'!P2712="",'04A_국토부원자료'!P2712="-"),IF('01_설정'!B10=1,N2711=1,TRUE),R2711&lt;='01_설정'!B5,S2711&lt;='01_설정'!B6,T2711&lt;='01_설정'!B7,U2711&lt;='01_설정'!B8),"Y",""))</f>
        <v/>
      </c>
      <c r="W2711" s="40" t="str">
        <f>IF(V2711&lt;&gt;"Y","",MAX(0,(1-R2711/'01_설정'!B5))*'01_설정'!B14+MAX(0,(1-S2711/'01_설정'!B6))*'01_설정'!B15+MAX(0,(1-T2711/'01_설정'!B7))*'01_설정'!B16+MAX(0,(1-U2711/'01_설정'!B8))*'01_설정'!B17+O2711*'01_설정'!B11+Q2711*'01_설정'!B12+P2711*'01_설정'!B13)</f>
        <v/>
      </c>
      <c r="X2711" s="38" t="str">
        <f>IF(W2711="","",1+COUNTIFS($W$4:$W$3003,"&gt;"&amp;W2711)+COUNTIFS($W$4:W2711,W2711)-1)</f>
        <v/>
      </c>
    </row>
    <row r="2712" spans="1:24" ht="16.5">
      <c r="A2712" s="38" t="str">
        <f>IF('04A_국토부원자료'!A2713="","",ROW()-3)</f>
        <v/>
      </c>
      <c r="B2712" s="39">
        <f>IFERROR('04A_국토부원자료'!B2713,"")</f>
        <v>0</v>
      </c>
      <c r="C2712" s="39" t="str">
        <f>IF(B2712="","",IF('04A_국토부원자료'!C2713&lt;&gt;"",'04A_국토부원자료'!C2713,TRIM('04A_국토부원자료'!D2713&amp;IF('04A_국토부원자료'!E2713&lt;&gt;"","-"&amp;'04A_국토부원자료'!E2713,""))))</f>
        <v/>
      </c>
      <c r="D2712" s="39">
        <f>IFERROR('04A_국토부원자료'!F2713,"")</f>
        <v>0</v>
      </c>
      <c r="E2712" s="40" t="str">
        <f>IFERROR(VALUE(SUBSTITUTE('04A_국토부원자료'!G2713,",","")),"")</f>
        <v/>
      </c>
      <c r="F2712" s="41" t="str">
        <f>IFERROR(IF(AND('04A_국토부원자료'!H2713&lt;&gt;"",'04A_국토부원자료'!I2713&lt;&gt;""),DATE(INT(VALUE(SUBSTITUTE('04A_국토부원자료'!H2713,",",""))/100),MOD(VALUE(SUBSTITUTE('04A_국토부원자료'!H2713,",","")),100),VALUE(SUBSTITUTE('04A_국토부원자료'!I2713,",",""))),""),"")</f>
        <v/>
      </c>
      <c r="G2712" s="42" t="str">
        <f>IFERROR(VALUE(SUBSTITUTE('04A_국토부원자료'!J2713,",","")),"")</f>
        <v/>
      </c>
      <c r="H2712" s="43" t="str">
        <f t="shared" si="84"/>
        <v/>
      </c>
      <c r="I2712" s="43" t="str">
        <f t="shared" si="85"/>
        <v/>
      </c>
      <c r="J2712" s="38" t="str">
        <f>IFERROR(VALUE(SUBSTITUTE('04A_국토부원자료'!K2713,",","")),"")</f>
        <v/>
      </c>
      <c r="K2712" s="38" t="str">
        <f>IFERROR(VALUE(SUBSTITUTE('04A_국토부원자료'!N2713,",","")),"")</f>
        <v/>
      </c>
      <c r="L2712" s="39">
        <f>IFERROR('04A_국토부원자료'!O2713,"")</f>
        <v>0</v>
      </c>
      <c r="M2712" s="39">
        <f>IFERROR('04A_국토부원자료'!Q2713,"")</f>
        <v>0</v>
      </c>
      <c r="N2712" s="38">
        <f>IF(B2712="","",IF('02_대상물건입력'!B5="",1,IF(ISNUMBER(SEARCH('02_대상물건입력'!B5,B2712)),1,0)))</f>
        <v>0</v>
      </c>
      <c r="O2712" s="38">
        <f>IF(B2712="","",IF('02_대상물건입력'!B6="",1,IF(ISNUMBER(SEARCH('02_대상물건입력'!B6,B2712)),1,0)))</f>
        <v>0</v>
      </c>
      <c r="P2712" s="38">
        <f>IF(L2712="","",IF('02_대상물건입력'!B15="",0,IF(ISNUMBER(SEARCH('02_대상물건입력'!B15,L2712)),1,0)))</f>
        <v>0</v>
      </c>
      <c r="Q2712" s="38">
        <f>IF(D2712="","",IF('02_대상물건입력'!B8="",0,IF(ISNUMBER(SEARCH('02_대상물건입력'!B8,D2712)),1,0)))</f>
        <v>0</v>
      </c>
      <c r="R2712" s="44" t="str">
        <f>IFERROR(ABS(E2712-'02_대상물건입력'!B11)/'02_대상물건입력'!B11,"")</f>
        <v/>
      </c>
      <c r="S2712" s="38" t="str">
        <f>IFERROR(ABS(J2712-'02_대상물건입력'!B10),"")</f>
        <v/>
      </c>
      <c r="T2712" s="38" t="str">
        <f>IFERROR(ABS('01_설정'!B4-F2712),"")</f>
        <v/>
      </c>
      <c r="U2712" s="38" t="str">
        <f>IFERROR(ABS(K2712-YEAR('02_대상물건입력'!B14)),"")</f>
        <v/>
      </c>
      <c r="V2712" s="38" t="str">
        <f>IF(B2712="","",IF(AND(E2712&gt;0,F2712&gt;0,H2712&gt;0,OR('04A_국토부원자료'!P2713="",'04A_국토부원자료'!P2713="-"),IF('01_설정'!B10=1,N2712=1,TRUE),R2712&lt;='01_설정'!B5,S2712&lt;='01_설정'!B6,T2712&lt;='01_설정'!B7,U2712&lt;='01_설정'!B8),"Y",""))</f>
        <v/>
      </c>
      <c r="W2712" s="40" t="str">
        <f>IF(V2712&lt;&gt;"Y","",MAX(0,(1-R2712/'01_설정'!B5))*'01_설정'!B14+MAX(0,(1-S2712/'01_설정'!B6))*'01_설정'!B15+MAX(0,(1-T2712/'01_설정'!B7))*'01_설정'!B16+MAX(0,(1-U2712/'01_설정'!B8))*'01_설정'!B17+O2712*'01_설정'!B11+Q2712*'01_설정'!B12+P2712*'01_설정'!B13)</f>
        <v/>
      </c>
      <c r="X2712" s="38" t="str">
        <f>IF(W2712="","",1+COUNTIFS($W$4:$W$3003,"&gt;"&amp;W2712)+COUNTIFS($W$4:W2712,W2712)-1)</f>
        <v/>
      </c>
    </row>
    <row r="2713" spans="1:24" ht="16.5">
      <c r="A2713" s="38" t="str">
        <f>IF('04A_국토부원자료'!A2714="","",ROW()-3)</f>
        <v/>
      </c>
      <c r="B2713" s="39">
        <f>IFERROR('04A_국토부원자료'!B2714,"")</f>
        <v>0</v>
      </c>
      <c r="C2713" s="39" t="str">
        <f>IF(B2713="","",IF('04A_국토부원자료'!C2714&lt;&gt;"",'04A_국토부원자료'!C2714,TRIM('04A_국토부원자료'!D2714&amp;IF('04A_국토부원자료'!E2714&lt;&gt;"","-"&amp;'04A_국토부원자료'!E2714,""))))</f>
        <v/>
      </c>
      <c r="D2713" s="39">
        <f>IFERROR('04A_국토부원자료'!F2714,"")</f>
        <v>0</v>
      </c>
      <c r="E2713" s="40" t="str">
        <f>IFERROR(VALUE(SUBSTITUTE('04A_국토부원자료'!G2714,",","")),"")</f>
        <v/>
      </c>
      <c r="F2713" s="41" t="str">
        <f>IFERROR(IF(AND('04A_국토부원자료'!H2714&lt;&gt;"",'04A_국토부원자료'!I2714&lt;&gt;""),DATE(INT(VALUE(SUBSTITUTE('04A_국토부원자료'!H2714,",",""))/100),MOD(VALUE(SUBSTITUTE('04A_국토부원자료'!H2714,",","")),100),VALUE(SUBSTITUTE('04A_국토부원자료'!I2714,",",""))),""),"")</f>
        <v/>
      </c>
      <c r="G2713" s="42" t="str">
        <f>IFERROR(VALUE(SUBSTITUTE('04A_국토부원자료'!J2714,",","")),"")</f>
        <v/>
      </c>
      <c r="H2713" s="43" t="str">
        <f t="shared" si="84"/>
        <v/>
      </c>
      <c r="I2713" s="43" t="str">
        <f t="shared" si="85"/>
        <v/>
      </c>
      <c r="J2713" s="38" t="str">
        <f>IFERROR(VALUE(SUBSTITUTE('04A_국토부원자료'!K2714,",","")),"")</f>
        <v/>
      </c>
      <c r="K2713" s="38" t="str">
        <f>IFERROR(VALUE(SUBSTITUTE('04A_국토부원자료'!N2714,",","")),"")</f>
        <v/>
      </c>
      <c r="L2713" s="39">
        <f>IFERROR('04A_국토부원자료'!O2714,"")</f>
        <v>0</v>
      </c>
      <c r="M2713" s="39">
        <f>IFERROR('04A_국토부원자료'!Q2714,"")</f>
        <v>0</v>
      </c>
      <c r="N2713" s="38">
        <f>IF(B2713="","",IF('02_대상물건입력'!B5="",1,IF(ISNUMBER(SEARCH('02_대상물건입력'!B5,B2713)),1,0)))</f>
        <v>0</v>
      </c>
      <c r="O2713" s="38">
        <f>IF(B2713="","",IF('02_대상물건입력'!B6="",1,IF(ISNUMBER(SEARCH('02_대상물건입력'!B6,B2713)),1,0)))</f>
        <v>0</v>
      </c>
      <c r="P2713" s="38">
        <f>IF(L2713="","",IF('02_대상물건입력'!B15="",0,IF(ISNUMBER(SEARCH('02_대상물건입력'!B15,L2713)),1,0)))</f>
        <v>0</v>
      </c>
      <c r="Q2713" s="38">
        <f>IF(D2713="","",IF('02_대상물건입력'!B8="",0,IF(ISNUMBER(SEARCH('02_대상물건입력'!B8,D2713)),1,0)))</f>
        <v>0</v>
      </c>
      <c r="R2713" s="44" t="str">
        <f>IFERROR(ABS(E2713-'02_대상물건입력'!B11)/'02_대상물건입력'!B11,"")</f>
        <v/>
      </c>
      <c r="S2713" s="38" t="str">
        <f>IFERROR(ABS(J2713-'02_대상물건입력'!B10),"")</f>
        <v/>
      </c>
      <c r="T2713" s="38" t="str">
        <f>IFERROR(ABS('01_설정'!B4-F2713),"")</f>
        <v/>
      </c>
      <c r="U2713" s="38" t="str">
        <f>IFERROR(ABS(K2713-YEAR('02_대상물건입력'!B14)),"")</f>
        <v/>
      </c>
      <c r="V2713" s="38" t="str">
        <f>IF(B2713="","",IF(AND(E2713&gt;0,F2713&gt;0,H2713&gt;0,OR('04A_국토부원자료'!P2714="",'04A_국토부원자료'!P2714="-"),IF('01_설정'!B10=1,N2713=1,TRUE),R2713&lt;='01_설정'!B5,S2713&lt;='01_설정'!B6,T2713&lt;='01_설정'!B7,U2713&lt;='01_설정'!B8),"Y",""))</f>
        <v/>
      </c>
      <c r="W2713" s="40" t="str">
        <f>IF(V2713&lt;&gt;"Y","",MAX(0,(1-R2713/'01_설정'!B5))*'01_설정'!B14+MAX(0,(1-S2713/'01_설정'!B6))*'01_설정'!B15+MAX(0,(1-T2713/'01_설정'!B7))*'01_설정'!B16+MAX(0,(1-U2713/'01_설정'!B8))*'01_설정'!B17+O2713*'01_설정'!B11+Q2713*'01_설정'!B12+P2713*'01_설정'!B13)</f>
        <v/>
      </c>
      <c r="X2713" s="38" t="str">
        <f>IF(W2713="","",1+COUNTIFS($W$4:$W$3003,"&gt;"&amp;W2713)+COUNTIFS($W$4:W2713,W2713)-1)</f>
        <v/>
      </c>
    </row>
    <row r="2714" spans="1:24" ht="16.5">
      <c r="A2714" s="38" t="str">
        <f>IF('04A_국토부원자료'!A2715="","",ROW()-3)</f>
        <v/>
      </c>
      <c r="B2714" s="39">
        <f>IFERROR('04A_국토부원자료'!B2715,"")</f>
        <v>0</v>
      </c>
      <c r="C2714" s="39" t="str">
        <f>IF(B2714="","",IF('04A_국토부원자료'!C2715&lt;&gt;"",'04A_국토부원자료'!C2715,TRIM('04A_국토부원자료'!D2715&amp;IF('04A_국토부원자료'!E2715&lt;&gt;"","-"&amp;'04A_국토부원자료'!E2715,""))))</f>
        <v/>
      </c>
      <c r="D2714" s="39">
        <f>IFERROR('04A_국토부원자료'!F2715,"")</f>
        <v>0</v>
      </c>
      <c r="E2714" s="40" t="str">
        <f>IFERROR(VALUE(SUBSTITUTE('04A_국토부원자료'!G2715,",","")),"")</f>
        <v/>
      </c>
      <c r="F2714" s="41" t="str">
        <f>IFERROR(IF(AND('04A_국토부원자료'!H2715&lt;&gt;"",'04A_국토부원자료'!I2715&lt;&gt;""),DATE(INT(VALUE(SUBSTITUTE('04A_국토부원자료'!H2715,",",""))/100),MOD(VALUE(SUBSTITUTE('04A_국토부원자료'!H2715,",","")),100),VALUE(SUBSTITUTE('04A_국토부원자료'!I2715,",",""))),""),"")</f>
        <v/>
      </c>
      <c r="G2714" s="42" t="str">
        <f>IFERROR(VALUE(SUBSTITUTE('04A_국토부원자료'!J2715,",","")),"")</f>
        <v/>
      </c>
      <c r="H2714" s="43" t="str">
        <f t="shared" si="84"/>
        <v/>
      </c>
      <c r="I2714" s="43" t="str">
        <f t="shared" si="85"/>
        <v/>
      </c>
      <c r="J2714" s="38" t="str">
        <f>IFERROR(VALUE(SUBSTITUTE('04A_국토부원자료'!K2715,",","")),"")</f>
        <v/>
      </c>
      <c r="K2714" s="38" t="str">
        <f>IFERROR(VALUE(SUBSTITUTE('04A_국토부원자료'!N2715,",","")),"")</f>
        <v/>
      </c>
      <c r="L2714" s="39">
        <f>IFERROR('04A_국토부원자료'!O2715,"")</f>
        <v>0</v>
      </c>
      <c r="M2714" s="39">
        <f>IFERROR('04A_국토부원자료'!Q2715,"")</f>
        <v>0</v>
      </c>
      <c r="N2714" s="38">
        <f>IF(B2714="","",IF('02_대상물건입력'!B5="",1,IF(ISNUMBER(SEARCH('02_대상물건입력'!B5,B2714)),1,0)))</f>
        <v>0</v>
      </c>
      <c r="O2714" s="38">
        <f>IF(B2714="","",IF('02_대상물건입력'!B6="",1,IF(ISNUMBER(SEARCH('02_대상물건입력'!B6,B2714)),1,0)))</f>
        <v>0</v>
      </c>
      <c r="P2714" s="38">
        <f>IF(L2714="","",IF('02_대상물건입력'!B15="",0,IF(ISNUMBER(SEARCH('02_대상물건입력'!B15,L2714)),1,0)))</f>
        <v>0</v>
      </c>
      <c r="Q2714" s="38">
        <f>IF(D2714="","",IF('02_대상물건입력'!B8="",0,IF(ISNUMBER(SEARCH('02_대상물건입력'!B8,D2714)),1,0)))</f>
        <v>0</v>
      </c>
      <c r="R2714" s="44" t="str">
        <f>IFERROR(ABS(E2714-'02_대상물건입력'!B11)/'02_대상물건입력'!B11,"")</f>
        <v/>
      </c>
      <c r="S2714" s="38" t="str">
        <f>IFERROR(ABS(J2714-'02_대상물건입력'!B10),"")</f>
        <v/>
      </c>
      <c r="T2714" s="38" t="str">
        <f>IFERROR(ABS('01_설정'!B4-F2714),"")</f>
        <v/>
      </c>
      <c r="U2714" s="38" t="str">
        <f>IFERROR(ABS(K2714-YEAR('02_대상물건입력'!B14)),"")</f>
        <v/>
      </c>
      <c r="V2714" s="38" t="str">
        <f>IF(B2714="","",IF(AND(E2714&gt;0,F2714&gt;0,H2714&gt;0,OR('04A_국토부원자료'!P2715="",'04A_국토부원자료'!P2715="-"),IF('01_설정'!B10=1,N2714=1,TRUE),R2714&lt;='01_설정'!B5,S2714&lt;='01_설정'!B6,T2714&lt;='01_설정'!B7,U2714&lt;='01_설정'!B8),"Y",""))</f>
        <v/>
      </c>
      <c r="W2714" s="40" t="str">
        <f>IF(V2714&lt;&gt;"Y","",MAX(0,(1-R2714/'01_설정'!B5))*'01_설정'!B14+MAX(0,(1-S2714/'01_설정'!B6))*'01_설정'!B15+MAX(0,(1-T2714/'01_설정'!B7))*'01_설정'!B16+MAX(0,(1-U2714/'01_설정'!B8))*'01_설정'!B17+O2714*'01_설정'!B11+Q2714*'01_설정'!B12+P2714*'01_설정'!B13)</f>
        <v/>
      </c>
      <c r="X2714" s="38" t="str">
        <f>IF(W2714="","",1+COUNTIFS($W$4:$W$3003,"&gt;"&amp;W2714)+COUNTIFS($W$4:W2714,W2714)-1)</f>
        <v/>
      </c>
    </row>
    <row r="2715" spans="1:24" ht="16.5">
      <c r="A2715" s="38" t="str">
        <f>IF('04A_국토부원자료'!A2716="","",ROW()-3)</f>
        <v/>
      </c>
      <c r="B2715" s="39">
        <f>IFERROR('04A_국토부원자료'!B2716,"")</f>
        <v>0</v>
      </c>
      <c r="C2715" s="39" t="str">
        <f>IF(B2715="","",IF('04A_국토부원자료'!C2716&lt;&gt;"",'04A_국토부원자료'!C2716,TRIM('04A_국토부원자료'!D2716&amp;IF('04A_국토부원자료'!E2716&lt;&gt;"","-"&amp;'04A_국토부원자료'!E2716,""))))</f>
        <v/>
      </c>
      <c r="D2715" s="39">
        <f>IFERROR('04A_국토부원자료'!F2716,"")</f>
        <v>0</v>
      </c>
      <c r="E2715" s="40" t="str">
        <f>IFERROR(VALUE(SUBSTITUTE('04A_국토부원자료'!G2716,",","")),"")</f>
        <v/>
      </c>
      <c r="F2715" s="41" t="str">
        <f>IFERROR(IF(AND('04A_국토부원자료'!H2716&lt;&gt;"",'04A_국토부원자료'!I2716&lt;&gt;""),DATE(INT(VALUE(SUBSTITUTE('04A_국토부원자료'!H2716,",",""))/100),MOD(VALUE(SUBSTITUTE('04A_국토부원자료'!H2716,",","")),100),VALUE(SUBSTITUTE('04A_국토부원자료'!I2716,",",""))),""),"")</f>
        <v/>
      </c>
      <c r="G2715" s="42" t="str">
        <f>IFERROR(VALUE(SUBSTITUTE('04A_국토부원자료'!J2716,",","")),"")</f>
        <v/>
      </c>
      <c r="H2715" s="43" t="str">
        <f t="shared" si="84"/>
        <v/>
      </c>
      <c r="I2715" s="43" t="str">
        <f t="shared" si="85"/>
        <v/>
      </c>
      <c r="J2715" s="38" t="str">
        <f>IFERROR(VALUE(SUBSTITUTE('04A_국토부원자료'!K2716,",","")),"")</f>
        <v/>
      </c>
      <c r="K2715" s="38" t="str">
        <f>IFERROR(VALUE(SUBSTITUTE('04A_국토부원자료'!N2716,",","")),"")</f>
        <v/>
      </c>
      <c r="L2715" s="39">
        <f>IFERROR('04A_국토부원자료'!O2716,"")</f>
        <v>0</v>
      </c>
      <c r="M2715" s="39">
        <f>IFERROR('04A_국토부원자료'!Q2716,"")</f>
        <v>0</v>
      </c>
      <c r="N2715" s="38">
        <f>IF(B2715="","",IF('02_대상물건입력'!B5="",1,IF(ISNUMBER(SEARCH('02_대상물건입력'!B5,B2715)),1,0)))</f>
        <v>0</v>
      </c>
      <c r="O2715" s="38">
        <f>IF(B2715="","",IF('02_대상물건입력'!B6="",1,IF(ISNUMBER(SEARCH('02_대상물건입력'!B6,B2715)),1,0)))</f>
        <v>0</v>
      </c>
      <c r="P2715" s="38">
        <f>IF(L2715="","",IF('02_대상물건입력'!B15="",0,IF(ISNUMBER(SEARCH('02_대상물건입력'!B15,L2715)),1,0)))</f>
        <v>0</v>
      </c>
      <c r="Q2715" s="38">
        <f>IF(D2715="","",IF('02_대상물건입력'!B8="",0,IF(ISNUMBER(SEARCH('02_대상물건입력'!B8,D2715)),1,0)))</f>
        <v>0</v>
      </c>
      <c r="R2715" s="44" t="str">
        <f>IFERROR(ABS(E2715-'02_대상물건입력'!B11)/'02_대상물건입력'!B11,"")</f>
        <v/>
      </c>
      <c r="S2715" s="38" t="str">
        <f>IFERROR(ABS(J2715-'02_대상물건입력'!B10),"")</f>
        <v/>
      </c>
      <c r="T2715" s="38" t="str">
        <f>IFERROR(ABS('01_설정'!B4-F2715),"")</f>
        <v/>
      </c>
      <c r="U2715" s="38" t="str">
        <f>IFERROR(ABS(K2715-YEAR('02_대상물건입력'!B14)),"")</f>
        <v/>
      </c>
      <c r="V2715" s="38" t="str">
        <f>IF(B2715="","",IF(AND(E2715&gt;0,F2715&gt;0,H2715&gt;0,OR('04A_국토부원자료'!P2716="",'04A_국토부원자료'!P2716="-"),IF('01_설정'!B10=1,N2715=1,TRUE),R2715&lt;='01_설정'!B5,S2715&lt;='01_설정'!B6,T2715&lt;='01_설정'!B7,U2715&lt;='01_설정'!B8),"Y",""))</f>
        <v/>
      </c>
      <c r="W2715" s="40" t="str">
        <f>IF(V2715&lt;&gt;"Y","",MAX(0,(1-R2715/'01_설정'!B5))*'01_설정'!B14+MAX(0,(1-S2715/'01_설정'!B6))*'01_설정'!B15+MAX(0,(1-T2715/'01_설정'!B7))*'01_설정'!B16+MAX(0,(1-U2715/'01_설정'!B8))*'01_설정'!B17+O2715*'01_설정'!B11+Q2715*'01_설정'!B12+P2715*'01_설정'!B13)</f>
        <v/>
      </c>
      <c r="X2715" s="38" t="str">
        <f>IF(W2715="","",1+COUNTIFS($W$4:$W$3003,"&gt;"&amp;W2715)+COUNTIFS($W$4:W2715,W2715)-1)</f>
        <v/>
      </c>
    </row>
    <row r="2716" spans="1:24" ht="16.5">
      <c r="A2716" s="38" t="str">
        <f>IF('04A_국토부원자료'!A2717="","",ROW()-3)</f>
        <v/>
      </c>
      <c r="B2716" s="39">
        <f>IFERROR('04A_국토부원자료'!B2717,"")</f>
        <v>0</v>
      </c>
      <c r="C2716" s="39" t="str">
        <f>IF(B2716="","",IF('04A_국토부원자료'!C2717&lt;&gt;"",'04A_국토부원자료'!C2717,TRIM('04A_국토부원자료'!D2717&amp;IF('04A_국토부원자료'!E2717&lt;&gt;"","-"&amp;'04A_국토부원자료'!E2717,""))))</f>
        <v/>
      </c>
      <c r="D2716" s="39">
        <f>IFERROR('04A_국토부원자료'!F2717,"")</f>
        <v>0</v>
      </c>
      <c r="E2716" s="40" t="str">
        <f>IFERROR(VALUE(SUBSTITUTE('04A_국토부원자료'!G2717,",","")),"")</f>
        <v/>
      </c>
      <c r="F2716" s="41" t="str">
        <f>IFERROR(IF(AND('04A_국토부원자료'!H2717&lt;&gt;"",'04A_국토부원자료'!I2717&lt;&gt;""),DATE(INT(VALUE(SUBSTITUTE('04A_국토부원자료'!H2717,",",""))/100),MOD(VALUE(SUBSTITUTE('04A_국토부원자료'!H2717,",","")),100),VALUE(SUBSTITUTE('04A_국토부원자료'!I2717,",",""))),""),"")</f>
        <v/>
      </c>
      <c r="G2716" s="42" t="str">
        <f>IFERROR(VALUE(SUBSTITUTE('04A_국토부원자료'!J2717,",","")),"")</f>
        <v/>
      </c>
      <c r="H2716" s="43" t="str">
        <f t="shared" si="84"/>
        <v/>
      </c>
      <c r="I2716" s="43" t="str">
        <f t="shared" si="85"/>
        <v/>
      </c>
      <c r="J2716" s="38" t="str">
        <f>IFERROR(VALUE(SUBSTITUTE('04A_국토부원자료'!K2717,",","")),"")</f>
        <v/>
      </c>
      <c r="K2716" s="38" t="str">
        <f>IFERROR(VALUE(SUBSTITUTE('04A_국토부원자료'!N2717,",","")),"")</f>
        <v/>
      </c>
      <c r="L2716" s="39">
        <f>IFERROR('04A_국토부원자료'!O2717,"")</f>
        <v>0</v>
      </c>
      <c r="M2716" s="39">
        <f>IFERROR('04A_국토부원자료'!Q2717,"")</f>
        <v>0</v>
      </c>
      <c r="N2716" s="38">
        <f>IF(B2716="","",IF('02_대상물건입력'!B5="",1,IF(ISNUMBER(SEARCH('02_대상물건입력'!B5,B2716)),1,0)))</f>
        <v>0</v>
      </c>
      <c r="O2716" s="38">
        <f>IF(B2716="","",IF('02_대상물건입력'!B6="",1,IF(ISNUMBER(SEARCH('02_대상물건입력'!B6,B2716)),1,0)))</f>
        <v>0</v>
      </c>
      <c r="P2716" s="38">
        <f>IF(L2716="","",IF('02_대상물건입력'!B15="",0,IF(ISNUMBER(SEARCH('02_대상물건입력'!B15,L2716)),1,0)))</f>
        <v>0</v>
      </c>
      <c r="Q2716" s="38">
        <f>IF(D2716="","",IF('02_대상물건입력'!B8="",0,IF(ISNUMBER(SEARCH('02_대상물건입력'!B8,D2716)),1,0)))</f>
        <v>0</v>
      </c>
      <c r="R2716" s="44" t="str">
        <f>IFERROR(ABS(E2716-'02_대상물건입력'!B11)/'02_대상물건입력'!B11,"")</f>
        <v/>
      </c>
      <c r="S2716" s="38" t="str">
        <f>IFERROR(ABS(J2716-'02_대상물건입력'!B10),"")</f>
        <v/>
      </c>
      <c r="T2716" s="38" t="str">
        <f>IFERROR(ABS('01_설정'!B4-F2716),"")</f>
        <v/>
      </c>
      <c r="U2716" s="38" t="str">
        <f>IFERROR(ABS(K2716-YEAR('02_대상물건입력'!B14)),"")</f>
        <v/>
      </c>
      <c r="V2716" s="38" t="str">
        <f>IF(B2716="","",IF(AND(E2716&gt;0,F2716&gt;0,H2716&gt;0,OR('04A_국토부원자료'!P2717="",'04A_국토부원자료'!P2717="-"),IF('01_설정'!B10=1,N2716=1,TRUE),R2716&lt;='01_설정'!B5,S2716&lt;='01_설정'!B6,T2716&lt;='01_설정'!B7,U2716&lt;='01_설정'!B8),"Y",""))</f>
        <v/>
      </c>
      <c r="W2716" s="40" t="str">
        <f>IF(V2716&lt;&gt;"Y","",MAX(0,(1-R2716/'01_설정'!B5))*'01_설정'!B14+MAX(0,(1-S2716/'01_설정'!B6))*'01_설정'!B15+MAX(0,(1-T2716/'01_설정'!B7))*'01_설정'!B16+MAX(0,(1-U2716/'01_설정'!B8))*'01_설정'!B17+O2716*'01_설정'!B11+Q2716*'01_설정'!B12+P2716*'01_설정'!B13)</f>
        <v/>
      </c>
      <c r="X2716" s="38" t="str">
        <f>IF(W2716="","",1+COUNTIFS($W$4:$W$3003,"&gt;"&amp;W2716)+COUNTIFS($W$4:W2716,W2716)-1)</f>
        <v/>
      </c>
    </row>
    <row r="2717" spans="1:24" ht="16.5">
      <c r="A2717" s="38" t="str">
        <f>IF('04A_국토부원자료'!A2718="","",ROW()-3)</f>
        <v/>
      </c>
      <c r="B2717" s="39">
        <f>IFERROR('04A_국토부원자료'!B2718,"")</f>
        <v>0</v>
      </c>
      <c r="C2717" s="39" t="str">
        <f>IF(B2717="","",IF('04A_국토부원자료'!C2718&lt;&gt;"",'04A_국토부원자료'!C2718,TRIM('04A_국토부원자료'!D2718&amp;IF('04A_국토부원자료'!E2718&lt;&gt;"","-"&amp;'04A_국토부원자료'!E2718,""))))</f>
        <v/>
      </c>
      <c r="D2717" s="39">
        <f>IFERROR('04A_국토부원자료'!F2718,"")</f>
        <v>0</v>
      </c>
      <c r="E2717" s="40" t="str">
        <f>IFERROR(VALUE(SUBSTITUTE('04A_국토부원자료'!G2718,",","")),"")</f>
        <v/>
      </c>
      <c r="F2717" s="41" t="str">
        <f>IFERROR(IF(AND('04A_국토부원자료'!H2718&lt;&gt;"",'04A_국토부원자료'!I2718&lt;&gt;""),DATE(INT(VALUE(SUBSTITUTE('04A_국토부원자료'!H2718,",",""))/100),MOD(VALUE(SUBSTITUTE('04A_국토부원자료'!H2718,",","")),100),VALUE(SUBSTITUTE('04A_국토부원자료'!I2718,",",""))),""),"")</f>
        <v/>
      </c>
      <c r="G2717" s="42" t="str">
        <f>IFERROR(VALUE(SUBSTITUTE('04A_국토부원자료'!J2718,",","")),"")</f>
        <v/>
      </c>
      <c r="H2717" s="43" t="str">
        <f t="shared" si="84"/>
        <v/>
      </c>
      <c r="I2717" s="43" t="str">
        <f t="shared" si="85"/>
        <v/>
      </c>
      <c r="J2717" s="38" t="str">
        <f>IFERROR(VALUE(SUBSTITUTE('04A_국토부원자료'!K2718,",","")),"")</f>
        <v/>
      </c>
      <c r="K2717" s="38" t="str">
        <f>IFERROR(VALUE(SUBSTITUTE('04A_국토부원자료'!N2718,",","")),"")</f>
        <v/>
      </c>
      <c r="L2717" s="39">
        <f>IFERROR('04A_국토부원자료'!O2718,"")</f>
        <v>0</v>
      </c>
      <c r="M2717" s="39">
        <f>IFERROR('04A_국토부원자료'!Q2718,"")</f>
        <v>0</v>
      </c>
      <c r="N2717" s="38">
        <f>IF(B2717="","",IF('02_대상물건입력'!B5="",1,IF(ISNUMBER(SEARCH('02_대상물건입력'!B5,B2717)),1,0)))</f>
        <v>0</v>
      </c>
      <c r="O2717" s="38">
        <f>IF(B2717="","",IF('02_대상물건입력'!B6="",1,IF(ISNUMBER(SEARCH('02_대상물건입력'!B6,B2717)),1,0)))</f>
        <v>0</v>
      </c>
      <c r="P2717" s="38">
        <f>IF(L2717="","",IF('02_대상물건입력'!B15="",0,IF(ISNUMBER(SEARCH('02_대상물건입력'!B15,L2717)),1,0)))</f>
        <v>0</v>
      </c>
      <c r="Q2717" s="38">
        <f>IF(D2717="","",IF('02_대상물건입력'!B8="",0,IF(ISNUMBER(SEARCH('02_대상물건입력'!B8,D2717)),1,0)))</f>
        <v>0</v>
      </c>
      <c r="R2717" s="44" t="str">
        <f>IFERROR(ABS(E2717-'02_대상물건입력'!B11)/'02_대상물건입력'!B11,"")</f>
        <v/>
      </c>
      <c r="S2717" s="38" t="str">
        <f>IFERROR(ABS(J2717-'02_대상물건입력'!B10),"")</f>
        <v/>
      </c>
      <c r="T2717" s="38" t="str">
        <f>IFERROR(ABS('01_설정'!B4-F2717),"")</f>
        <v/>
      </c>
      <c r="U2717" s="38" t="str">
        <f>IFERROR(ABS(K2717-YEAR('02_대상물건입력'!B14)),"")</f>
        <v/>
      </c>
      <c r="V2717" s="38" t="str">
        <f>IF(B2717="","",IF(AND(E2717&gt;0,F2717&gt;0,H2717&gt;0,OR('04A_국토부원자료'!P2718="",'04A_국토부원자료'!P2718="-"),IF('01_설정'!B10=1,N2717=1,TRUE),R2717&lt;='01_설정'!B5,S2717&lt;='01_설정'!B6,T2717&lt;='01_설정'!B7,U2717&lt;='01_설정'!B8),"Y",""))</f>
        <v/>
      </c>
      <c r="W2717" s="40" t="str">
        <f>IF(V2717&lt;&gt;"Y","",MAX(0,(1-R2717/'01_설정'!B5))*'01_설정'!B14+MAX(0,(1-S2717/'01_설정'!B6))*'01_설정'!B15+MAX(0,(1-T2717/'01_설정'!B7))*'01_설정'!B16+MAX(0,(1-U2717/'01_설정'!B8))*'01_설정'!B17+O2717*'01_설정'!B11+Q2717*'01_설정'!B12+P2717*'01_설정'!B13)</f>
        <v/>
      </c>
      <c r="X2717" s="38" t="str">
        <f>IF(W2717="","",1+COUNTIFS($W$4:$W$3003,"&gt;"&amp;W2717)+COUNTIFS($W$4:W2717,W2717)-1)</f>
        <v/>
      </c>
    </row>
    <row r="2718" spans="1:24" ht="16.5">
      <c r="A2718" s="38" t="str">
        <f>IF('04A_국토부원자료'!A2719="","",ROW()-3)</f>
        <v/>
      </c>
      <c r="B2718" s="39">
        <f>IFERROR('04A_국토부원자료'!B2719,"")</f>
        <v>0</v>
      </c>
      <c r="C2718" s="39" t="str">
        <f>IF(B2718="","",IF('04A_국토부원자료'!C2719&lt;&gt;"",'04A_국토부원자료'!C2719,TRIM('04A_국토부원자료'!D2719&amp;IF('04A_국토부원자료'!E2719&lt;&gt;"","-"&amp;'04A_국토부원자료'!E2719,""))))</f>
        <v/>
      </c>
      <c r="D2718" s="39">
        <f>IFERROR('04A_국토부원자료'!F2719,"")</f>
        <v>0</v>
      </c>
      <c r="E2718" s="40" t="str">
        <f>IFERROR(VALUE(SUBSTITUTE('04A_국토부원자료'!G2719,",","")),"")</f>
        <v/>
      </c>
      <c r="F2718" s="41" t="str">
        <f>IFERROR(IF(AND('04A_국토부원자료'!H2719&lt;&gt;"",'04A_국토부원자료'!I2719&lt;&gt;""),DATE(INT(VALUE(SUBSTITUTE('04A_국토부원자료'!H2719,",",""))/100),MOD(VALUE(SUBSTITUTE('04A_국토부원자료'!H2719,",","")),100),VALUE(SUBSTITUTE('04A_국토부원자료'!I2719,",",""))),""),"")</f>
        <v/>
      </c>
      <c r="G2718" s="42" t="str">
        <f>IFERROR(VALUE(SUBSTITUTE('04A_국토부원자료'!J2719,",","")),"")</f>
        <v/>
      </c>
      <c r="H2718" s="43" t="str">
        <f t="shared" si="84"/>
        <v/>
      </c>
      <c r="I2718" s="43" t="str">
        <f t="shared" si="85"/>
        <v/>
      </c>
      <c r="J2718" s="38" t="str">
        <f>IFERROR(VALUE(SUBSTITUTE('04A_국토부원자료'!K2719,",","")),"")</f>
        <v/>
      </c>
      <c r="K2718" s="38" t="str">
        <f>IFERROR(VALUE(SUBSTITUTE('04A_국토부원자료'!N2719,",","")),"")</f>
        <v/>
      </c>
      <c r="L2718" s="39">
        <f>IFERROR('04A_국토부원자료'!O2719,"")</f>
        <v>0</v>
      </c>
      <c r="M2718" s="39">
        <f>IFERROR('04A_국토부원자료'!Q2719,"")</f>
        <v>0</v>
      </c>
      <c r="N2718" s="38">
        <f>IF(B2718="","",IF('02_대상물건입력'!B5="",1,IF(ISNUMBER(SEARCH('02_대상물건입력'!B5,B2718)),1,0)))</f>
        <v>0</v>
      </c>
      <c r="O2718" s="38">
        <f>IF(B2718="","",IF('02_대상물건입력'!B6="",1,IF(ISNUMBER(SEARCH('02_대상물건입력'!B6,B2718)),1,0)))</f>
        <v>0</v>
      </c>
      <c r="P2718" s="38">
        <f>IF(L2718="","",IF('02_대상물건입력'!B15="",0,IF(ISNUMBER(SEARCH('02_대상물건입력'!B15,L2718)),1,0)))</f>
        <v>0</v>
      </c>
      <c r="Q2718" s="38">
        <f>IF(D2718="","",IF('02_대상물건입력'!B8="",0,IF(ISNUMBER(SEARCH('02_대상물건입력'!B8,D2718)),1,0)))</f>
        <v>0</v>
      </c>
      <c r="R2718" s="44" t="str">
        <f>IFERROR(ABS(E2718-'02_대상물건입력'!B11)/'02_대상물건입력'!B11,"")</f>
        <v/>
      </c>
      <c r="S2718" s="38" t="str">
        <f>IFERROR(ABS(J2718-'02_대상물건입력'!B10),"")</f>
        <v/>
      </c>
      <c r="T2718" s="38" t="str">
        <f>IFERROR(ABS('01_설정'!B4-F2718),"")</f>
        <v/>
      </c>
      <c r="U2718" s="38" t="str">
        <f>IFERROR(ABS(K2718-YEAR('02_대상물건입력'!B14)),"")</f>
        <v/>
      </c>
      <c r="V2718" s="38" t="str">
        <f>IF(B2718="","",IF(AND(E2718&gt;0,F2718&gt;0,H2718&gt;0,OR('04A_국토부원자료'!P2719="",'04A_국토부원자료'!P2719="-"),IF('01_설정'!B10=1,N2718=1,TRUE),R2718&lt;='01_설정'!B5,S2718&lt;='01_설정'!B6,T2718&lt;='01_설정'!B7,U2718&lt;='01_설정'!B8),"Y",""))</f>
        <v/>
      </c>
      <c r="W2718" s="40" t="str">
        <f>IF(V2718&lt;&gt;"Y","",MAX(0,(1-R2718/'01_설정'!B5))*'01_설정'!B14+MAX(0,(1-S2718/'01_설정'!B6))*'01_설정'!B15+MAX(0,(1-T2718/'01_설정'!B7))*'01_설정'!B16+MAX(0,(1-U2718/'01_설정'!B8))*'01_설정'!B17+O2718*'01_설정'!B11+Q2718*'01_설정'!B12+P2718*'01_설정'!B13)</f>
        <v/>
      </c>
      <c r="X2718" s="38" t="str">
        <f>IF(W2718="","",1+COUNTIFS($W$4:$W$3003,"&gt;"&amp;W2718)+COUNTIFS($W$4:W2718,W2718)-1)</f>
        <v/>
      </c>
    </row>
    <row r="2719" spans="1:24" ht="16.5">
      <c r="A2719" s="38" t="str">
        <f>IF('04A_국토부원자료'!A2720="","",ROW()-3)</f>
        <v/>
      </c>
      <c r="B2719" s="39">
        <f>IFERROR('04A_국토부원자료'!B2720,"")</f>
        <v>0</v>
      </c>
      <c r="C2719" s="39" t="str">
        <f>IF(B2719="","",IF('04A_국토부원자료'!C2720&lt;&gt;"",'04A_국토부원자료'!C2720,TRIM('04A_국토부원자료'!D2720&amp;IF('04A_국토부원자료'!E2720&lt;&gt;"","-"&amp;'04A_국토부원자료'!E2720,""))))</f>
        <v/>
      </c>
      <c r="D2719" s="39">
        <f>IFERROR('04A_국토부원자료'!F2720,"")</f>
        <v>0</v>
      </c>
      <c r="E2719" s="40" t="str">
        <f>IFERROR(VALUE(SUBSTITUTE('04A_국토부원자료'!G2720,",","")),"")</f>
        <v/>
      </c>
      <c r="F2719" s="41" t="str">
        <f>IFERROR(IF(AND('04A_국토부원자료'!H2720&lt;&gt;"",'04A_국토부원자료'!I2720&lt;&gt;""),DATE(INT(VALUE(SUBSTITUTE('04A_국토부원자료'!H2720,",",""))/100),MOD(VALUE(SUBSTITUTE('04A_국토부원자료'!H2720,",","")),100),VALUE(SUBSTITUTE('04A_국토부원자료'!I2720,",",""))),""),"")</f>
        <v/>
      </c>
      <c r="G2719" s="42" t="str">
        <f>IFERROR(VALUE(SUBSTITUTE('04A_국토부원자료'!J2720,",","")),"")</f>
        <v/>
      </c>
      <c r="H2719" s="43" t="str">
        <f t="shared" si="84"/>
        <v/>
      </c>
      <c r="I2719" s="43" t="str">
        <f t="shared" si="85"/>
        <v/>
      </c>
      <c r="J2719" s="38" t="str">
        <f>IFERROR(VALUE(SUBSTITUTE('04A_국토부원자료'!K2720,",","")),"")</f>
        <v/>
      </c>
      <c r="K2719" s="38" t="str">
        <f>IFERROR(VALUE(SUBSTITUTE('04A_국토부원자료'!N2720,",","")),"")</f>
        <v/>
      </c>
      <c r="L2719" s="39">
        <f>IFERROR('04A_국토부원자료'!O2720,"")</f>
        <v>0</v>
      </c>
      <c r="M2719" s="39">
        <f>IFERROR('04A_국토부원자료'!Q2720,"")</f>
        <v>0</v>
      </c>
      <c r="N2719" s="38">
        <f>IF(B2719="","",IF('02_대상물건입력'!B5="",1,IF(ISNUMBER(SEARCH('02_대상물건입력'!B5,B2719)),1,0)))</f>
        <v>0</v>
      </c>
      <c r="O2719" s="38">
        <f>IF(B2719="","",IF('02_대상물건입력'!B6="",1,IF(ISNUMBER(SEARCH('02_대상물건입력'!B6,B2719)),1,0)))</f>
        <v>0</v>
      </c>
      <c r="P2719" s="38">
        <f>IF(L2719="","",IF('02_대상물건입력'!B15="",0,IF(ISNUMBER(SEARCH('02_대상물건입력'!B15,L2719)),1,0)))</f>
        <v>0</v>
      </c>
      <c r="Q2719" s="38">
        <f>IF(D2719="","",IF('02_대상물건입력'!B8="",0,IF(ISNUMBER(SEARCH('02_대상물건입력'!B8,D2719)),1,0)))</f>
        <v>0</v>
      </c>
      <c r="R2719" s="44" t="str">
        <f>IFERROR(ABS(E2719-'02_대상물건입력'!B11)/'02_대상물건입력'!B11,"")</f>
        <v/>
      </c>
      <c r="S2719" s="38" t="str">
        <f>IFERROR(ABS(J2719-'02_대상물건입력'!B10),"")</f>
        <v/>
      </c>
      <c r="T2719" s="38" t="str">
        <f>IFERROR(ABS('01_설정'!B4-F2719),"")</f>
        <v/>
      </c>
      <c r="U2719" s="38" t="str">
        <f>IFERROR(ABS(K2719-YEAR('02_대상물건입력'!B14)),"")</f>
        <v/>
      </c>
      <c r="V2719" s="38" t="str">
        <f>IF(B2719="","",IF(AND(E2719&gt;0,F2719&gt;0,H2719&gt;0,OR('04A_국토부원자료'!P2720="",'04A_국토부원자료'!P2720="-"),IF('01_설정'!B10=1,N2719=1,TRUE),R2719&lt;='01_설정'!B5,S2719&lt;='01_설정'!B6,T2719&lt;='01_설정'!B7,U2719&lt;='01_설정'!B8),"Y",""))</f>
        <v/>
      </c>
      <c r="W2719" s="40" t="str">
        <f>IF(V2719&lt;&gt;"Y","",MAX(0,(1-R2719/'01_설정'!B5))*'01_설정'!B14+MAX(0,(1-S2719/'01_설정'!B6))*'01_설정'!B15+MAX(0,(1-T2719/'01_설정'!B7))*'01_설정'!B16+MAX(0,(1-U2719/'01_설정'!B8))*'01_설정'!B17+O2719*'01_설정'!B11+Q2719*'01_설정'!B12+P2719*'01_설정'!B13)</f>
        <v/>
      </c>
      <c r="X2719" s="38" t="str">
        <f>IF(W2719="","",1+COUNTIFS($W$4:$W$3003,"&gt;"&amp;W2719)+COUNTIFS($W$4:W2719,W2719)-1)</f>
        <v/>
      </c>
    </row>
    <row r="2720" spans="1:24" ht="16.5">
      <c r="A2720" s="38" t="str">
        <f>IF('04A_국토부원자료'!A2721="","",ROW()-3)</f>
        <v/>
      </c>
      <c r="B2720" s="39">
        <f>IFERROR('04A_국토부원자료'!B2721,"")</f>
        <v>0</v>
      </c>
      <c r="C2720" s="39" t="str">
        <f>IF(B2720="","",IF('04A_국토부원자료'!C2721&lt;&gt;"",'04A_국토부원자료'!C2721,TRIM('04A_국토부원자료'!D2721&amp;IF('04A_국토부원자료'!E2721&lt;&gt;"","-"&amp;'04A_국토부원자료'!E2721,""))))</f>
        <v/>
      </c>
      <c r="D2720" s="39">
        <f>IFERROR('04A_국토부원자료'!F2721,"")</f>
        <v>0</v>
      </c>
      <c r="E2720" s="40" t="str">
        <f>IFERROR(VALUE(SUBSTITUTE('04A_국토부원자료'!G2721,",","")),"")</f>
        <v/>
      </c>
      <c r="F2720" s="41" t="str">
        <f>IFERROR(IF(AND('04A_국토부원자료'!H2721&lt;&gt;"",'04A_국토부원자료'!I2721&lt;&gt;""),DATE(INT(VALUE(SUBSTITUTE('04A_국토부원자료'!H2721,",",""))/100),MOD(VALUE(SUBSTITUTE('04A_국토부원자료'!H2721,",","")),100),VALUE(SUBSTITUTE('04A_국토부원자료'!I2721,",",""))),""),"")</f>
        <v/>
      </c>
      <c r="G2720" s="42" t="str">
        <f>IFERROR(VALUE(SUBSTITUTE('04A_국토부원자료'!J2721,",","")),"")</f>
        <v/>
      </c>
      <c r="H2720" s="43" t="str">
        <f t="shared" si="84"/>
        <v/>
      </c>
      <c r="I2720" s="43" t="str">
        <f t="shared" si="85"/>
        <v/>
      </c>
      <c r="J2720" s="38" t="str">
        <f>IFERROR(VALUE(SUBSTITUTE('04A_국토부원자료'!K2721,",","")),"")</f>
        <v/>
      </c>
      <c r="K2720" s="38" t="str">
        <f>IFERROR(VALUE(SUBSTITUTE('04A_국토부원자료'!N2721,",","")),"")</f>
        <v/>
      </c>
      <c r="L2720" s="39">
        <f>IFERROR('04A_국토부원자료'!O2721,"")</f>
        <v>0</v>
      </c>
      <c r="M2720" s="39">
        <f>IFERROR('04A_국토부원자료'!Q2721,"")</f>
        <v>0</v>
      </c>
      <c r="N2720" s="38">
        <f>IF(B2720="","",IF('02_대상물건입력'!B5="",1,IF(ISNUMBER(SEARCH('02_대상물건입력'!B5,B2720)),1,0)))</f>
        <v>0</v>
      </c>
      <c r="O2720" s="38">
        <f>IF(B2720="","",IF('02_대상물건입력'!B6="",1,IF(ISNUMBER(SEARCH('02_대상물건입력'!B6,B2720)),1,0)))</f>
        <v>0</v>
      </c>
      <c r="P2720" s="38">
        <f>IF(L2720="","",IF('02_대상물건입력'!B15="",0,IF(ISNUMBER(SEARCH('02_대상물건입력'!B15,L2720)),1,0)))</f>
        <v>0</v>
      </c>
      <c r="Q2720" s="38">
        <f>IF(D2720="","",IF('02_대상물건입력'!B8="",0,IF(ISNUMBER(SEARCH('02_대상물건입력'!B8,D2720)),1,0)))</f>
        <v>0</v>
      </c>
      <c r="R2720" s="44" t="str">
        <f>IFERROR(ABS(E2720-'02_대상물건입력'!B11)/'02_대상물건입력'!B11,"")</f>
        <v/>
      </c>
      <c r="S2720" s="38" t="str">
        <f>IFERROR(ABS(J2720-'02_대상물건입력'!B10),"")</f>
        <v/>
      </c>
      <c r="T2720" s="38" t="str">
        <f>IFERROR(ABS('01_설정'!B4-F2720),"")</f>
        <v/>
      </c>
      <c r="U2720" s="38" t="str">
        <f>IFERROR(ABS(K2720-YEAR('02_대상물건입력'!B14)),"")</f>
        <v/>
      </c>
      <c r="V2720" s="38" t="str">
        <f>IF(B2720="","",IF(AND(E2720&gt;0,F2720&gt;0,H2720&gt;0,OR('04A_국토부원자료'!P2721="",'04A_국토부원자료'!P2721="-"),IF('01_설정'!B10=1,N2720=1,TRUE),R2720&lt;='01_설정'!B5,S2720&lt;='01_설정'!B6,T2720&lt;='01_설정'!B7,U2720&lt;='01_설정'!B8),"Y",""))</f>
        <v/>
      </c>
      <c r="W2720" s="40" t="str">
        <f>IF(V2720&lt;&gt;"Y","",MAX(0,(1-R2720/'01_설정'!B5))*'01_설정'!B14+MAX(0,(1-S2720/'01_설정'!B6))*'01_설정'!B15+MAX(0,(1-T2720/'01_설정'!B7))*'01_설정'!B16+MAX(0,(1-U2720/'01_설정'!B8))*'01_설정'!B17+O2720*'01_설정'!B11+Q2720*'01_설정'!B12+P2720*'01_설정'!B13)</f>
        <v/>
      </c>
      <c r="X2720" s="38" t="str">
        <f>IF(W2720="","",1+COUNTIFS($W$4:$W$3003,"&gt;"&amp;W2720)+COUNTIFS($W$4:W2720,W2720)-1)</f>
        <v/>
      </c>
    </row>
    <row r="2721" spans="1:24" ht="16.5">
      <c r="A2721" s="38" t="str">
        <f>IF('04A_국토부원자료'!A2722="","",ROW()-3)</f>
        <v/>
      </c>
      <c r="B2721" s="39">
        <f>IFERROR('04A_국토부원자료'!B2722,"")</f>
        <v>0</v>
      </c>
      <c r="C2721" s="39" t="str">
        <f>IF(B2721="","",IF('04A_국토부원자료'!C2722&lt;&gt;"",'04A_국토부원자료'!C2722,TRIM('04A_국토부원자료'!D2722&amp;IF('04A_국토부원자료'!E2722&lt;&gt;"","-"&amp;'04A_국토부원자료'!E2722,""))))</f>
        <v/>
      </c>
      <c r="D2721" s="39">
        <f>IFERROR('04A_국토부원자료'!F2722,"")</f>
        <v>0</v>
      </c>
      <c r="E2721" s="40" t="str">
        <f>IFERROR(VALUE(SUBSTITUTE('04A_국토부원자료'!G2722,",","")),"")</f>
        <v/>
      </c>
      <c r="F2721" s="41" t="str">
        <f>IFERROR(IF(AND('04A_국토부원자료'!H2722&lt;&gt;"",'04A_국토부원자료'!I2722&lt;&gt;""),DATE(INT(VALUE(SUBSTITUTE('04A_국토부원자료'!H2722,",",""))/100),MOD(VALUE(SUBSTITUTE('04A_국토부원자료'!H2722,",","")),100),VALUE(SUBSTITUTE('04A_국토부원자료'!I2722,",",""))),""),"")</f>
        <v/>
      </c>
      <c r="G2721" s="42" t="str">
        <f>IFERROR(VALUE(SUBSTITUTE('04A_국토부원자료'!J2722,",","")),"")</f>
        <v/>
      </c>
      <c r="H2721" s="43" t="str">
        <f t="shared" si="84"/>
        <v/>
      </c>
      <c r="I2721" s="43" t="str">
        <f t="shared" si="85"/>
        <v/>
      </c>
      <c r="J2721" s="38" t="str">
        <f>IFERROR(VALUE(SUBSTITUTE('04A_국토부원자료'!K2722,",","")),"")</f>
        <v/>
      </c>
      <c r="K2721" s="38" t="str">
        <f>IFERROR(VALUE(SUBSTITUTE('04A_국토부원자료'!N2722,",","")),"")</f>
        <v/>
      </c>
      <c r="L2721" s="39">
        <f>IFERROR('04A_국토부원자료'!O2722,"")</f>
        <v>0</v>
      </c>
      <c r="M2721" s="39">
        <f>IFERROR('04A_국토부원자료'!Q2722,"")</f>
        <v>0</v>
      </c>
      <c r="N2721" s="38">
        <f>IF(B2721="","",IF('02_대상물건입력'!B5="",1,IF(ISNUMBER(SEARCH('02_대상물건입력'!B5,B2721)),1,0)))</f>
        <v>0</v>
      </c>
      <c r="O2721" s="38">
        <f>IF(B2721="","",IF('02_대상물건입력'!B6="",1,IF(ISNUMBER(SEARCH('02_대상물건입력'!B6,B2721)),1,0)))</f>
        <v>0</v>
      </c>
      <c r="P2721" s="38">
        <f>IF(L2721="","",IF('02_대상물건입력'!B15="",0,IF(ISNUMBER(SEARCH('02_대상물건입력'!B15,L2721)),1,0)))</f>
        <v>0</v>
      </c>
      <c r="Q2721" s="38">
        <f>IF(D2721="","",IF('02_대상물건입력'!B8="",0,IF(ISNUMBER(SEARCH('02_대상물건입력'!B8,D2721)),1,0)))</f>
        <v>0</v>
      </c>
      <c r="R2721" s="44" t="str">
        <f>IFERROR(ABS(E2721-'02_대상물건입력'!B11)/'02_대상물건입력'!B11,"")</f>
        <v/>
      </c>
      <c r="S2721" s="38" t="str">
        <f>IFERROR(ABS(J2721-'02_대상물건입력'!B10),"")</f>
        <v/>
      </c>
      <c r="T2721" s="38" t="str">
        <f>IFERROR(ABS('01_설정'!B4-F2721),"")</f>
        <v/>
      </c>
      <c r="U2721" s="38" t="str">
        <f>IFERROR(ABS(K2721-YEAR('02_대상물건입력'!B14)),"")</f>
        <v/>
      </c>
      <c r="V2721" s="38" t="str">
        <f>IF(B2721="","",IF(AND(E2721&gt;0,F2721&gt;0,H2721&gt;0,OR('04A_국토부원자료'!P2722="",'04A_국토부원자료'!P2722="-"),IF('01_설정'!B10=1,N2721=1,TRUE),R2721&lt;='01_설정'!B5,S2721&lt;='01_설정'!B6,T2721&lt;='01_설정'!B7,U2721&lt;='01_설정'!B8),"Y",""))</f>
        <v/>
      </c>
      <c r="W2721" s="40" t="str">
        <f>IF(V2721&lt;&gt;"Y","",MAX(0,(1-R2721/'01_설정'!B5))*'01_설정'!B14+MAX(0,(1-S2721/'01_설정'!B6))*'01_설정'!B15+MAX(0,(1-T2721/'01_설정'!B7))*'01_설정'!B16+MAX(0,(1-U2721/'01_설정'!B8))*'01_설정'!B17+O2721*'01_설정'!B11+Q2721*'01_설정'!B12+P2721*'01_설정'!B13)</f>
        <v/>
      </c>
      <c r="X2721" s="38" t="str">
        <f>IF(W2721="","",1+COUNTIFS($W$4:$W$3003,"&gt;"&amp;W2721)+COUNTIFS($W$4:W2721,W2721)-1)</f>
        <v/>
      </c>
    </row>
    <row r="2722" spans="1:24" ht="16.5">
      <c r="A2722" s="38" t="str">
        <f>IF('04A_국토부원자료'!A2723="","",ROW()-3)</f>
        <v/>
      </c>
      <c r="B2722" s="39">
        <f>IFERROR('04A_국토부원자료'!B2723,"")</f>
        <v>0</v>
      </c>
      <c r="C2722" s="39" t="str">
        <f>IF(B2722="","",IF('04A_국토부원자료'!C2723&lt;&gt;"",'04A_국토부원자료'!C2723,TRIM('04A_국토부원자료'!D2723&amp;IF('04A_국토부원자료'!E2723&lt;&gt;"","-"&amp;'04A_국토부원자료'!E2723,""))))</f>
        <v/>
      </c>
      <c r="D2722" s="39">
        <f>IFERROR('04A_국토부원자료'!F2723,"")</f>
        <v>0</v>
      </c>
      <c r="E2722" s="40" t="str">
        <f>IFERROR(VALUE(SUBSTITUTE('04A_국토부원자료'!G2723,",","")),"")</f>
        <v/>
      </c>
      <c r="F2722" s="41" t="str">
        <f>IFERROR(IF(AND('04A_국토부원자료'!H2723&lt;&gt;"",'04A_국토부원자료'!I2723&lt;&gt;""),DATE(INT(VALUE(SUBSTITUTE('04A_국토부원자료'!H2723,",",""))/100),MOD(VALUE(SUBSTITUTE('04A_국토부원자료'!H2723,",","")),100),VALUE(SUBSTITUTE('04A_국토부원자료'!I2723,",",""))),""),"")</f>
        <v/>
      </c>
      <c r="G2722" s="42" t="str">
        <f>IFERROR(VALUE(SUBSTITUTE('04A_국토부원자료'!J2723,",","")),"")</f>
        <v/>
      </c>
      <c r="H2722" s="43" t="str">
        <f t="shared" si="84"/>
        <v/>
      </c>
      <c r="I2722" s="43" t="str">
        <f t="shared" si="85"/>
        <v/>
      </c>
      <c r="J2722" s="38" t="str">
        <f>IFERROR(VALUE(SUBSTITUTE('04A_국토부원자료'!K2723,",","")),"")</f>
        <v/>
      </c>
      <c r="K2722" s="38" t="str">
        <f>IFERROR(VALUE(SUBSTITUTE('04A_국토부원자료'!N2723,",","")),"")</f>
        <v/>
      </c>
      <c r="L2722" s="39">
        <f>IFERROR('04A_국토부원자료'!O2723,"")</f>
        <v>0</v>
      </c>
      <c r="M2722" s="39">
        <f>IFERROR('04A_국토부원자료'!Q2723,"")</f>
        <v>0</v>
      </c>
      <c r="N2722" s="38">
        <f>IF(B2722="","",IF('02_대상물건입력'!B5="",1,IF(ISNUMBER(SEARCH('02_대상물건입력'!B5,B2722)),1,0)))</f>
        <v>0</v>
      </c>
      <c r="O2722" s="38">
        <f>IF(B2722="","",IF('02_대상물건입력'!B6="",1,IF(ISNUMBER(SEARCH('02_대상물건입력'!B6,B2722)),1,0)))</f>
        <v>0</v>
      </c>
      <c r="P2722" s="38">
        <f>IF(L2722="","",IF('02_대상물건입력'!B15="",0,IF(ISNUMBER(SEARCH('02_대상물건입력'!B15,L2722)),1,0)))</f>
        <v>0</v>
      </c>
      <c r="Q2722" s="38">
        <f>IF(D2722="","",IF('02_대상물건입력'!B8="",0,IF(ISNUMBER(SEARCH('02_대상물건입력'!B8,D2722)),1,0)))</f>
        <v>0</v>
      </c>
      <c r="R2722" s="44" t="str">
        <f>IFERROR(ABS(E2722-'02_대상물건입력'!B11)/'02_대상물건입력'!B11,"")</f>
        <v/>
      </c>
      <c r="S2722" s="38" t="str">
        <f>IFERROR(ABS(J2722-'02_대상물건입력'!B10),"")</f>
        <v/>
      </c>
      <c r="T2722" s="38" t="str">
        <f>IFERROR(ABS('01_설정'!B4-F2722),"")</f>
        <v/>
      </c>
      <c r="U2722" s="38" t="str">
        <f>IFERROR(ABS(K2722-YEAR('02_대상물건입력'!B14)),"")</f>
        <v/>
      </c>
      <c r="V2722" s="38" t="str">
        <f>IF(B2722="","",IF(AND(E2722&gt;0,F2722&gt;0,H2722&gt;0,OR('04A_국토부원자료'!P2723="",'04A_국토부원자료'!P2723="-"),IF('01_설정'!B10=1,N2722=1,TRUE),R2722&lt;='01_설정'!B5,S2722&lt;='01_설정'!B6,T2722&lt;='01_설정'!B7,U2722&lt;='01_설정'!B8),"Y",""))</f>
        <v/>
      </c>
      <c r="W2722" s="40" t="str">
        <f>IF(V2722&lt;&gt;"Y","",MAX(0,(1-R2722/'01_설정'!B5))*'01_설정'!B14+MAX(0,(1-S2722/'01_설정'!B6))*'01_설정'!B15+MAX(0,(1-T2722/'01_설정'!B7))*'01_설정'!B16+MAX(0,(1-U2722/'01_설정'!B8))*'01_설정'!B17+O2722*'01_설정'!B11+Q2722*'01_설정'!B12+P2722*'01_설정'!B13)</f>
        <v/>
      </c>
      <c r="X2722" s="38" t="str">
        <f>IF(W2722="","",1+COUNTIFS($W$4:$W$3003,"&gt;"&amp;W2722)+COUNTIFS($W$4:W2722,W2722)-1)</f>
        <v/>
      </c>
    </row>
    <row r="2723" spans="1:24" ht="16.5">
      <c r="A2723" s="38" t="str">
        <f>IF('04A_국토부원자료'!A2724="","",ROW()-3)</f>
        <v/>
      </c>
      <c r="B2723" s="39">
        <f>IFERROR('04A_국토부원자료'!B2724,"")</f>
        <v>0</v>
      </c>
      <c r="C2723" s="39" t="str">
        <f>IF(B2723="","",IF('04A_국토부원자료'!C2724&lt;&gt;"",'04A_국토부원자료'!C2724,TRIM('04A_국토부원자료'!D2724&amp;IF('04A_국토부원자료'!E2724&lt;&gt;"","-"&amp;'04A_국토부원자료'!E2724,""))))</f>
        <v/>
      </c>
      <c r="D2723" s="39">
        <f>IFERROR('04A_국토부원자료'!F2724,"")</f>
        <v>0</v>
      </c>
      <c r="E2723" s="40" t="str">
        <f>IFERROR(VALUE(SUBSTITUTE('04A_국토부원자료'!G2724,",","")),"")</f>
        <v/>
      </c>
      <c r="F2723" s="41" t="str">
        <f>IFERROR(IF(AND('04A_국토부원자료'!H2724&lt;&gt;"",'04A_국토부원자료'!I2724&lt;&gt;""),DATE(INT(VALUE(SUBSTITUTE('04A_국토부원자료'!H2724,",",""))/100),MOD(VALUE(SUBSTITUTE('04A_국토부원자료'!H2724,",","")),100),VALUE(SUBSTITUTE('04A_국토부원자료'!I2724,",",""))),""),"")</f>
        <v/>
      </c>
      <c r="G2723" s="42" t="str">
        <f>IFERROR(VALUE(SUBSTITUTE('04A_국토부원자료'!J2724,",","")),"")</f>
        <v/>
      </c>
      <c r="H2723" s="43" t="str">
        <f t="shared" si="84"/>
        <v/>
      </c>
      <c r="I2723" s="43" t="str">
        <f t="shared" si="85"/>
        <v/>
      </c>
      <c r="J2723" s="38" t="str">
        <f>IFERROR(VALUE(SUBSTITUTE('04A_국토부원자료'!K2724,",","")),"")</f>
        <v/>
      </c>
      <c r="K2723" s="38" t="str">
        <f>IFERROR(VALUE(SUBSTITUTE('04A_국토부원자료'!N2724,",","")),"")</f>
        <v/>
      </c>
      <c r="L2723" s="39">
        <f>IFERROR('04A_국토부원자료'!O2724,"")</f>
        <v>0</v>
      </c>
      <c r="M2723" s="39">
        <f>IFERROR('04A_국토부원자료'!Q2724,"")</f>
        <v>0</v>
      </c>
      <c r="N2723" s="38">
        <f>IF(B2723="","",IF('02_대상물건입력'!B5="",1,IF(ISNUMBER(SEARCH('02_대상물건입력'!B5,B2723)),1,0)))</f>
        <v>0</v>
      </c>
      <c r="O2723" s="38">
        <f>IF(B2723="","",IF('02_대상물건입력'!B6="",1,IF(ISNUMBER(SEARCH('02_대상물건입력'!B6,B2723)),1,0)))</f>
        <v>0</v>
      </c>
      <c r="P2723" s="38">
        <f>IF(L2723="","",IF('02_대상물건입력'!B15="",0,IF(ISNUMBER(SEARCH('02_대상물건입력'!B15,L2723)),1,0)))</f>
        <v>0</v>
      </c>
      <c r="Q2723" s="38">
        <f>IF(D2723="","",IF('02_대상물건입력'!B8="",0,IF(ISNUMBER(SEARCH('02_대상물건입력'!B8,D2723)),1,0)))</f>
        <v>0</v>
      </c>
      <c r="R2723" s="44" t="str">
        <f>IFERROR(ABS(E2723-'02_대상물건입력'!B11)/'02_대상물건입력'!B11,"")</f>
        <v/>
      </c>
      <c r="S2723" s="38" t="str">
        <f>IFERROR(ABS(J2723-'02_대상물건입력'!B10),"")</f>
        <v/>
      </c>
      <c r="T2723" s="38" t="str">
        <f>IFERROR(ABS('01_설정'!B4-F2723),"")</f>
        <v/>
      </c>
      <c r="U2723" s="38" t="str">
        <f>IFERROR(ABS(K2723-YEAR('02_대상물건입력'!B14)),"")</f>
        <v/>
      </c>
      <c r="V2723" s="38" t="str">
        <f>IF(B2723="","",IF(AND(E2723&gt;0,F2723&gt;0,H2723&gt;0,OR('04A_국토부원자료'!P2724="",'04A_국토부원자료'!P2724="-"),IF('01_설정'!B10=1,N2723=1,TRUE),R2723&lt;='01_설정'!B5,S2723&lt;='01_설정'!B6,T2723&lt;='01_설정'!B7,U2723&lt;='01_설정'!B8),"Y",""))</f>
        <v/>
      </c>
      <c r="W2723" s="40" t="str">
        <f>IF(V2723&lt;&gt;"Y","",MAX(0,(1-R2723/'01_설정'!B5))*'01_설정'!B14+MAX(0,(1-S2723/'01_설정'!B6))*'01_설정'!B15+MAX(0,(1-T2723/'01_설정'!B7))*'01_설정'!B16+MAX(0,(1-U2723/'01_설정'!B8))*'01_설정'!B17+O2723*'01_설정'!B11+Q2723*'01_설정'!B12+P2723*'01_설정'!B13)</f>
        <v/>
      </c>
      <c r="X2723" s="38" t="str">
        <f>IF(W2723="","",1+COUNTIFS($W$4:$W$3003,"&gt;"&amp;W2723)+COUNTIFS($W$4:W2723,W2723)-1)</f>
        <v/>
      </c>
    </row>
    <row r="2724" spans="1:24" ht="16.5">
      <c r="A2724" s="38" t="str">
        <f>IF('04A_국토부원자료'!A2725="","",ROW()-3)</f>
        <v/>
      </c>
      <c r="B2724" s="39">
        <f>IFERROR('04A_국토부원자료'!B2725,"")</f>
        <v>0</v>
      </c>
      <c r="C2724" s="39" t="str">
        <f>IF(B2724="","",IF('04A_국토부원자료'!C2725&lt;&gt;"",'04A_국토부원자료'!C2725,TRIM('04A_국토부원자료'!D2725&amp;IF('04A_국토부원자료'!E2725&lt;&gt;"","-"&amp;'04A_국토부원자료'!E2725,""))))</f>
        <v/>
      </c>
      <c r="D2724" s="39">
        <f>IFERROR('04A_국토부원자료'!F2725,"")</f>
        <v>0</v>
      </c>
      <c r="E2724" s="40" t="str">
        <f>IFERROR(VALUE(SUBSTITUTE('04A_국토부원자료'!G2725,",","")),"")</f>
        <v/>
      </c>
      <c r="F2724" s="41" t="str">
        <f>IFERROR(IF(AND('04A_국토부원자료'!H2725&lt;&gt;"",'04A_국토부원자료'!I2725&lt;&gt;""),DATE(INT(VALUE(SUBSTITUTE('04A_국토부원자료'!H2725,",",""))/100),MOD(VALUE(SUBSTITUTE('04A_국토부원자료'!H2725,",","")),100),VALUE(SUBSTITUTE('04A_국토부원자료'!I2725,",",""))),""),"")</f>
        <v/>
      </c>
      <c r="G2724" s="42" t="str">
        <f>IFERROR(VALUE(SUBSTITUTE('04A_국토부원자료'!J2725,",","")),"")</f>
        <v/>
      </c>
      <c r="H2724" s="43" t="str">
        <f t="shared" si="84"/>
        <v/>
      </c>
      <c r="I2724" s="43" t="str">
        <f t="shared" si="85"/>
        <v/>
      </c>
      <c r="J2724" s="38" t="str">
        <f>IFERROR(VALUE(SUBSTITUTE('04A_국토부원자료'!K2725,",","")),"")</f>
        <v/>
      </c>
      <c r="K2724" s="38" t="str">
        <f>IFERROR(VALUE(SUBSTITUTE('04A_국토부원자료'!N2725,",","")),"")</f>
        <v/>
      </c>
      <c r="L2724" s="39">
        <f>IFERROR('04A_국토부원자료'!O2725,"")</f>
        <v>0</v>
      </c>
      <c r="M2724" s="39">
        <f>IFERROR('04A_국토부원자료'!Q2725,"")</f>
        <v>0</v>
      </c>
      <c r="N2724" s="38">
        <f>IF(B2724="","",IF('02_대상물건입력'!B5="",1,IF(ISNUMBER(SEARCH('02_대상물건입력'!B5,B2724)),1,0)))</f>
        <v>0</v>
      </c>
      <c r="O2724" s="38">
        <f>IF(B2724="","",IF('02_대상물건입력'!B6="",1,IF(ISNUMBER(SEARCH('02_대상물건입력'!B6,B2724)),1,0)))</f>
        <v>0</v>
      </c>
      <c r="P2724" s="38">
        <f>IF(L2724="","",IF('02_대상물건입력'!B15="",0,IF(ISNUMBER(SEARCH('02_대상물건입력'!B15,L2724)),1,0)))</f>
        <v>0</v>
      </c>
      <c r="Q2724" s="38">
        <f>IF(D2724="","",IF('02_대상물건입력'!B8="",0,IF(ISNUMBER(SEARCH('02_대상물건입력'!B8,D2724)),1,0)))</f>
        <v>0</v>
      </c>
      <c r="R2724" s="44" t="str">
        <f>IFERROR(ABS(E2724-'02_대상물건입력'!B11)/'02_대상물건입력'!B11,"")</f>
        <v/>
      </c>
      <c r="S2724" s="38" t="str">
        <f>IFERROR(ABS(J2724-'02_대상물건입력'!B10),"")</f>
        <v/>
      </c>
      <c r="T2724" s="38" t="str">
        <f>IFERROR(ABS('01_설정'!B4-F2724),"")</f>
        <v/>
      </c>
      <c r="U2724" s="38" t="str">
        <f>IFERROR(ABS(K2724-YEAR('02_대상물건입력'!B14)),"")</f>
        <v/>
      </c>
      <c r="V2724" s="38" t="str">
        <f>IF(B2724="","",IF(AND(E2724&gt;0,F2724&gt;0,H2724&gt;0,OR('04A_국토부원자료'!P2725="",'04A_국토부원자료'!P2725="-"),IF('01_설정'!B10=1,N2724=1,TRUE),R2724&lt;='01_설정'!B5,S2724&lt;='01_설정'!B6,T2724&lt;='01_설정'!B7,U2724&lt;='01_설정'!B8),"Y",""))</f>
        <v/>
      </c>
      <c r="W2724" s="40" t="str">
        <f>IF(V2724&lt;&gt;"Y","",MAX(0,(1-R2724/'01_설정'!B5))*'01_설정'!B14+MAX(0,(1-S2724/'01_설정'!B6))*'01_설정'!B15+MAX(0,(1-T2724/'01_설정'!B7))*'01_설정'!B16+MAX(0,(1-U2724/'01_설정'!B8))*'01_설정'!B17+O2724*'01_설정'!B11+Q2724*'01_설정'!B12+P2724*'01_설정'!B13)</f>
        <v/>
      </c>
      <c r="X2724" s="38" t="str">
        <f>IF(W2724="","",1+COUNTIFS($W$4:$W$3003,"&gt;"&amp;W2724)+COUNTIFS($W$4:W2724,W2724)-1)</f>
        <v/>
      </c>
    </row>
    <row r="2725" spans="1:24" ht="16.5">
      <c r="A2725" s="38" t="str">
        <f>IF('04A_국토부원자료'!A2726="","",ROW()-3)</f>
        <v/>
      </c>
      <c r="B2725" s="39">
        <f>IFERROR('04A_국토부원자료'!B2726,"")</f>
        <v>0</v>
      </c>
      <c r="C2725" s="39" t="str">
        <f>IF(B2725="","",IF('04A_국토부원자료'!C2726&lt;&gt;"",'04A_국토부원자료'!C2726,TRIM('04A_국토부원자료'!D2726&amp;IF('04A_국토부원자료'!E2726&lt;&gt;"","-"&amp;'04A_국토부원자료'!E2726,""))))</f>
        <v/>
      </c>
      <c r="D2725" s="39">
        <f>IFERROR('04A_국토부원자료'!F2726,"")</f>
        <v>0</v>
      </c>
      <c r="E2725" s="40" t="str">
        <f>IFERROR(VALUE(SUBSTITUTE('04A_국토부원자료'!G2726,",","")),"")</f>
        <v/>
      </c>
      <c r="F2725" s="41" t="str">
        <f>IFERROR(IF(AND('04A_국토부원자료'!H2726&lt;&gt;"",'04A_국토부원자료'!I2726&lt;&gt;""),DATE(INT(VALUE(SUBSTITUTE('04A_국토부원자료'!H2726,",",""))/100),MOD(VALUE(SUBSTITUTE('04A_국토부원자료'!H2726,",","")),100),VALUE(SUBSTITUTE('04A_국토부원자료'!I2726,",",""))),""),"")</f>
        <v/>
      </c>
      <c r="G2725" s="42" t="str">
        <f>IFERROR(VALUE(SUBSTITUTE('04A_국토부원자료'!J2726,",","")),"")</f>
        <v/>
      </c>
      <c r="H2725" s="43" t="str">
        <f t="shared" si="84"/>
        <v/>
      </c>
      <c r="I2725" s="43" t="str">
        <f t="shared" si="85"/>
        <v/>
      </c>
      <c r="J2725" s="38" t="str">
        <f>IFERROR(VALUE(SUBSTITUTE('04A_국토부원자료'!K2726,",","")),"")</f>
        <v/>
      </c>
      <c r="K2725" s="38" t="str">
        <f>IFERROR(VALUE(SUBSTITUTE('04A_국토부원자료'!N2726,",","")),"")</f>
        <v/>
      </c>
      <c r="L2725" s="39">
        <f>IFERROR('04A_국토부원자료'!O2726,"")</f>
        <v>0</v>
      </c>
      <c r="M2725" s="39">
        <f>IFERROR('04A_국토부원자료'!Q2726,"")</f>
        <v>0</v>
      </c>
      <c r="N2725" s="38">
        <f>IF(B2725="","",IF('02_대상물건입력'!B5="",1,IF(ISNUMBER(SEARCH('02_대상물건입력'!B5,B2725)),1,0)))</f>
        <v>0</v>
      </c>
      <c r="O2725" s="38">
        <f>IF(B2725="","",IF('02_대상물건입력'!B6="",1,IF(ISNUMBER(SEARCH('02_대상물건입력'!B6,B2725)),1,0)))</f>
        <v>0</v>
      </c>
      <c r="P2725" s="38">
        <f>IF(L2725="","",IF('02_대상물건입력'!B15="",0,IF(ISNUMBER(SEARCH('02_대상물건입력'!B15,L2725)),1,0)))</f>
        <v>0</v>
      </c>
      <c r="Q2725" s="38">
        <f>IF(D2725="","",IF('02_대상물건입력'!B8="",0,IF(ISNUMBER(SEARCH('02_대상물건입력'!B8,D2725)),1,0)))</f>
        <v>0</v>
      </c>
      <c r="R2725" s="44" t="str">
        <f>IFERROR(ABS(E2725-'02_대상물건입력'!B11)/'02_대상물건입력'!B11,"")</f>
        <v/>
      </c>
      <c r="S2725" s="38" t="str">
        <f>IFERROR(ABS(J2725-'02_대상물건입력'!B10),"")</f>
        <v/>
      </c>
      <c r="T2725" s="38" t="str">
        <f>IFERROR(ABS('01_설정'!B4-F2725),"")</f>
        <v/>
      </c>
      <c r="U2725" s="38" t="str">
        <f>IFERROR(ABS(K2725-YEAR('02_대상물건입력'!B14)),"")</f>
        <v/>
      </c>
      <c r="V2725" s="38" t="str">
        <f>IF(B2725="","",IF(AND(E2725&gt;0,F2725&gt;0,H2725&gt;0,OR('04A_국토부원자료'!P2726="",'04A_국토부원자료'!P2726="-"),IF('01_설정'!B10=1,N2725=1,TRUE),R2725&lt;='01_설정'!B5,S2725&lt;='01_설정'!B6,T2725&lt;='01_설정'!B7,U2725&lt;='01_설정'!B8),"Y",""))</f>
        <v/>
      </c>
      <c r="W2725" s="40" t="str">
        <f>IF(V2725&lt;&gt;"Y","",MAX(0,(1-R2725/'01_설정'!B5))*'01_설정'!B14+MAX(0,(1-S2725/'01_설정'!B6))*'01_설정'!B15+MAX(0,(1-T2725/'01_설정'!B7))*'01_설정'!B16+MAX(0,(1-U2725/'01_설정'!B8))*'01_설정'!B17+O2725*'01_설정'!B11+Q2725*'01_설정'!B12+P2725*'01_설정'!B13)</f>
        <v/>
      </c>
      <c r="X2725" s="38" t="str">
        <f>IF(W2725="","",1+COUNTIFS($W$4:$W$3003,"&gt;"&amp;W2725)+COUNTIFS($W$4:W2725,W2725)-1)</f>
        <v/>
      </c>
    </row>
    <row r="2726" spans="1:24" ht="16.5">
      <c r="A2726" s="38" t="str">
        <f>IF('04A_국토부원자료'!A2727="","",ROW()-3)</f>
        <v/>
      </c>
      <c r="B2726" s="39">
        <f>IFERROR('04A_국토부원자료'!B2727,"")</f>
        <v>0</v>
      </c>
      <c r="C2726" s="39" t="str">
        <f>IF(B2726="","",IF('04A_국토부원자료'!C2727&lt;&gt;"",'04A_국토부원자료'!C2727,TRIM('04A_국토부원자료'!D2727&amp;IF('04A_국토부원자료'!E2727&lt;&gt;"","-"&amp;'04A_국토부원자료'!E2727,""))))</f>
        <v/>
      </c>
      <c r="D2726" s="39">
        <f>IFERROR('04A_국토부원자료'!F2727,"")</f>
        <v>0</v>
      </c>
      <c r="E2726" s="40" t="str">
        <f>IFERROR(VALUE(SUBSTITUTE('04A_국토부원자료'!G2727,",","")),"")</f>
        <v/>
      </c>
      <c r="F2726" s="41" t="str">
        <f>IFERROR(IF(AND('04A_국토부원자료'!H2727&lt;&gt;"",'04A_국토부원자료'!I2727&lt;&gt;""),DATE(INT(VALUE(SUBSTITUTE('04A_국토부원자료'!H2727,",",""))/100),MOD(VALUE(SUBSTITUTE('04A_국토부원자료'!H2727,",","")),100),VALUE(SUBSTITUTE('04A_국토부원자료'!I2727,",",""))),""),"")</f>
        <v/>
      </c>
      <c r="G2726" s="42" t="str">
        <f>IFERROR(VALUE(SUBSTITUTE('04A_국토부원자료'!J2727,",","")),"")</f>
        <v/>
      </c>
      <c r="H2726" s="43" t="str">
        <f t="shared" si="84"/>
        <v/>
      </c>
      <c r="I2726" s="43" t="str">
        <f t="shared" si="85"/>
        <v/>
      </c>
      <c r="J2726" s="38" t="str">
        <f>IFERROR(VALUE(SUBSTITUTE('04A_국토부원자료'!K2727,",","")),"")</f>
        <v/>
      </c>
      <c r="K2726" s="38" t="str">
        <f>IFERROR(VALUE(SUBSTITUTE('04A_국토부원자료'!N2727,",","")),"")</f>
        <v/>
      </c>
      <c r="L2726" s="39">
        <f>IFERROR('04A_국토부원자료'!O2727,"")</f>
        <v>0</v>
      </c>
      <c r="M2726" s="39">
        <f>IFERROR('04A_국토부원자료'!Q2727,"")</f>
        <v>0</v>
      </c>
      <c r="N2726" s="38">
        <f>IF(B2726="","",IF('02_대상물건입력'!B5="",1,IF(ISNUMBER(SEARCH('02_대상물건입력'!B5,B2726)),1,0)))</f>
        <v>0</v>
      </c>
      <c r="O2726" s="38">
        <f>IF(B2726="","",IF('02_대상물건입력'!B6="",1,IF(ISNUMBER(SEARCH('02_대상물건입력'!B6,B2726)),1,0)))</f>
        <v>0</v>
      </c>
      <c r="P2726" s="38">
        <f>IF(L2726="","",IF('02_대상물건입력'!B15="",0,IF(ISNUMBER(SEARCH('02_대상물건입력'!B15,L2726)),1,0)))</f>
        <v>0</v>
      </c>
      <c r="Q2726" s="38">
        <f>IF(D2726="","",IF('02_대상물건입력'!B8="",0,IF(ISNUMBER(SEARCH('02_대상물건입력'!B8,D2726)),1,0)))</f>
        <v>0</v>
      </c>
      <c r="R2726" s="44" t="str">
        <f>IFERROR(ABS(E2726-'02_대상물건입력'!B11)/'02_대상물건입력'!B11,"")</f>
        <v/>
      </c>
      <c r="S2726" s="38" t="str">
        <f>IFERROR(ABS(J2726-'02_대상물건입력'!B10),"")</f>
        <v/>
      </c>
      <c r="T2726" s="38" t="str">
        <f>IFERROR(ABS('01_설정'!B4-F2726),"")</f>
        <v/>
      </c>
      <c r="U2726" s="38" t="str">
        <f>IFERROR(ABS(K2726-YEAR('02_대상물건입력'!B14)),"")</f>
        <v/>
      </c>
      <c r="V2726" s="38" t="str">
        <f>IF(B2726="","",IF(AND(E2726&gt;0,F2726&gt;0,H2726&gt;0,OR('04A_국토부원자료'!P2727="",'04A_국토부원자료'!P2727="-"),IF('01_설정'!B10=1,N2726=1,TRUE),R2726&lt;='01_설정'!B5,S2726&lt;='01_설정'!B6,T2726&lt;='01_설정'!B7,U2726&lt;='01_설정'!B8),"Y",""))</f>
        <v/>
      </c>
      <c r="W2726" s="40" t="str">
        <f>IF(V2726&lt;&gt;"Y","",MAX(0,(1-R2726/'01_설정'!B5))*'01_설정'!B14+MAX(0,(1-S2726/'01_설정'!B6))*'01_설정'!B15+MAX(0,(1-T2726/'01_설정'!B7))*'01_설정'!B16+MAX(0,(1-U2726/'01_설정'!B8))*'01_설정'!B17+O2726*'01_설정'!B11+Q2726*'01_설정'!B12+P2726*'01_설정'!B13)</f>
        <v/>
      </c>
      <c r="X2726" s="38" t="str">
        <f>IF(W2726="","",1+COUNTIFS($W$4:$W$3003,"&gt;"&amp;W2726)+COUNTIFS($W$4:W2726,W2726)-1)</f>
        <v/>
      </c>
    </row>
    <row r="2727" spans="1:24" ht="16.5">
      <c r="A2727" s="38" t="str">
        <f>IF('04A_국토부원자료'!A2728="","",ROW()-3)</f>
        <v/>
      </c>
      <c r="B2727" s="39">
        <f>IFERROR('04A_국토부원자료'!B2728,"")</f>
        <v>0</v>
      </c>
      <c r="C2727" s="39" t="str">
        <f>IF(B2727="","",IF('04A_국토부원자료'!C2728&lt;&gt;"",'04A_국토부원자료'!C2728,TRIM('04A_국토부원자료'!D2728&amp;IF('04A_국토부원자료'!E2728&lt;&gt;"","-"&amp;'04A_국토부원자료'!E2728,""))))</f>
        <v/>
      </c>
      <c r="D2727" s="39">
        <f>IFERROR('04A_국토부원자료'!F2728,"")</f>
        <v>0</v>
      </c>
      <c r="E2727" s="40" t="str">
        <f>IFERROR(VALUE(SUBSTITUTE('04A_국토부원자료'!G2728,",","")),"")</f>
        <v/>
      </c>
      <c r="F2727" s="41" t="str">
        <f>IFERROR(IF(AND('04A_국토부원자료'!H2728&lt;&gt;"",'04A_국토부원자료'!I2728&lt;&gt;""),DATE(INT(VALUE(SUBSTITUTE('04A_국토부원자료'!H2728,",",""))/100),MOD(VALUE(SUBSTITUTE('04A_국토부원자료'!H2728,",","")),100),VALUE(SUBSTITUTE('04A_국토부원자료'!I2728,",",""))),""),"")</f>
        <v/>
      </c>
      <c r="G2727" s="42" t="str">
        <f>IFERROR(VALUE(SUBSTITUTE('04A_국토부원자료'!J2728,",","")),"")</f>
        <v/>
      </c>
      <c r="H2727" s="43" t="str">
        <f t="shared" si="84"/>
        <v/>
      </c>
      <c r="I2727" s="43" t="str">
        <f t="shared" si="85"/>
        <v/>
      </c>
      <c r="J2727" s="38" t="str">
        <f>IFERROR(VALUE(SUBSTITUTE('04A_국토부원자료'!K2728,",","")),"")</f>
        <v/>
      </c>
      <c r="K2727" s="38" t="str">
        <f>IFERROR(VALUE(SUBSTITUTE('04A_국토부원자료'!N2728,",","")),"")</f>
        <v/>
      </c>
      <c r="L2727" s="39">
        <f>IFERROR('04A_국토부원자료'!O2728,"")</f>
        <v>0</v>
      </c>
      <c r="M2727" s="39">
        <f>IFERROR('04A_국토부원자료'!Q2728,"")</f>
        <v>0</v>
      </c>
      <c r="N2727" s="38">
        <f>IF(B2727="","",IF('02_대상물건입력'!B5="",1,IF(ISNUMBER(SEARCH('02_대상물건입력'!B5,B2727)),1,0)))</f>
        <v>0</v>
      </c>
      <c r="O2727" s="38">
        <f>IF(B2727="","",IF('02_대상물건입력'!B6="",1,IF(ISNUMBER(SEARCH('02_대상물건입력'!B6,B2727)),1,0)))</f>
        <v>0</v>
      </c>
      <c r="P2727" s="38">
        <f>IF(L2727="","",IF('02_대상물건입력'!B15="",0,IF(ISNUMBER(SEARCH('02_대상물건입력'!B15,L2727)),1,0)))</f>
        <v>0</v>
      </c>
      <c r="Q2727" s="38">
        <f>IF(D2727="","",IF('02_대상물건입력'!B8="",0,IF(ISNUMBER(SEARCH('02_대상물건입력'!B8,D2727)),1,0)))</f>
        <v>0</v>
      </c>
      <c r="R2727" s="44" t="str">
        <f>IFERROR(ABS(E2727-'02_대상물건입력'!B11)/'02_대상물건입력'!B11,"")</f>
        <v/>
      </c>
      <c r="S2727" s="38" t="str">
        <f>IFERROR(ABS(J2727-'02_대상물건입력'!B10),"")</f>
        <v/>
      </c>
      <c r="T2727" s="38" t="str">
        <f>IFERROR(ABS('01_설정'!B4-F2727),"")</f>
        <v/>
      </c>
      <c r="U2727" s="38" t="str">
        <f>IFERROR(ABS(K2727-YEAR('02_대상물건입력'!B14)),"")</f>
        <v/>
      </c>
      <c r="V2727" s="38" t="str">
        <f>IF(B2727="","",IF(AND(E2727&gt;0,F2727&gt;0,H2727&gt;0,OR('04A_국토부원자료'!P2728="",'04A_국토부원자료'!P2728="-"),IF('01_설정'!B10=1,N2727=1,TRUE),R2727&lt;='01_설정'!B5,S2727&lt;='01_설정'!B6,T2727&lt;='01_설정'!B7,U2727&lt;='01_설정'!B8),"Y",""))</f>
        <v/>
      </c>
      <c r="W2727" s="40" t="str">
        <f>IF(V2727&lt;&gt;"Y","",MAX(0,(1-R2727/'01_설정'!B5))*'01_설정'!B14+MAX(0,(1-S2727/'01_설정'!B6))*'01_설정'!B15+MAX(0,(1-T2727/'01_설정'!B7))*'01_설정'!B16+MAX(0,(1-U2727/'01_설정'!B8))*'01_설정'!B17+O2727*'01_설정'!B11+Q2727*'01_설정'!B12+P2727*'01_설정'!B13)</f>
        <v/>
      </c>
      <c r="X2727" s="38" t="str">
        <f>IF(W2727="","",1+COUNTIFS($W$4:$W$3003,"&gt;"&amp;W2727)+COUNTIFS($W$4:W2727,W2727)-1)</f>
        <v/>
      </c>
    </row>
    <row r="2728" spans="1:24" ht="16.5">
      <c r="A2728" s="38" t="str">
        <f>IF('04A_국토부원자료'!A2729="","",ROW()-3)</f>
        <v/>
      </c>
      <c r="B2728" s="39">
        <f>IFERROR('04A_국토부원자료'!B2729,"")</f>
        <v>0</v>
      </c>
      <c r="C2728" s="39" t="str">
        <f>IF(B2728="","",IF('04A_국토부원자료'!C2729&lt;&gt;"",'04A_국토부원자료'!C2729,TRIM('04A_국토부원자료'!D2729&amp;IF('04A_국토부원자료'!E2729&lt;&gt;"","-"&amp;'04A_국토부원자료'!E2729,""))))</f>
        <v/>
      </c>
      <c r="D2728" s="39">
        <f>IFERROR('04A_국토부원자료'!F2729,"")</f>
        <v>0</v>
      </c>
      <c r="E2728" s="40" t="str">
        <f>IFERROR(VALUE(SUBSTITUTE('04A_국토부원자료'!G2729,",","")),"")</f>
        <v/>
      </c>
      <c r="F2728" s="41" t="str">
        <f>IFERROR(IF(AND('04A_국토부원자료'!H2729&lt;&gt;"",'04A_국토부원자료'!I2729&lt;&gt;""),DATE(INT(VALUE(SUBSTITUTE('04A_국토부원자료'!H2729,",",""))/100),MOD(VALUE(SUBSTITUTE('04A_국토부원자료'!H2729,",","")),100),VALUE(SUBSTITUTE('04A_국토부원자료'!I2729,",",""))),""),"")</f>
        <v/>
      </c>
      <c r="G2728" s="42" t="str">
        <f>IFERROR(VALUE(SUBSTITUTE('04A_국토부원자료'!J2729,",","")),"")</f>
        <v/>
      </c>
      <c r="H2728" s="43" t="str">
        <f t="shared" si="84"/>
        <v/>
      </c>
      <c r="I2728" s="43" t="str">
        <f t="shared" si="85"/>
        <v/>
      </c>
      <c r="J2728" s="38" t="str">
        <f>IFERROR(VALUE(SUBSTITUTE('04A_국토부원자료'!K2729,",","")),"")</f>
        <v/>
      </c>
      <c r="K2728" s="38" t="str">
        <f>IFERROR(VALUE(SUBSTITUTE('04A_국토부원자료'!N2729,",","")),"")</f>
        <v/>
      </c>
      <c r="L2728" s="39">
        <f>IFERROR('04A_국토부원자료'!O2729,"")</f>
        <v>0</v>
      </c>
      <c r="M2728" s="39">
        <f>IFERROR('04A_국토부원자료'!Q2729,"")</f>
        <v>0</v>
      </c>
      <c r="N2728" s="38">
        <f>IF(B2728="","",IF('02_대상물건입력'!B5="",1,IF(ISNUMBER(SEARCH('02_대상물건입력'!B5,B2728)),1,0)))</f>
        <v>0</v>
      </c>
      <c r="O2728" s="38">
        <f>IF(B2728="","",IF('02_대상물건입력'!B6="",1,IF(ISNUMBER(SEARCH('02_대상물건입력'!B6,B2728)),1,0)))</f>
        <v>0</v>
      </c>
      <c r="P2728" s="38">
        <f>IF(L2728="","",IF('02_대상물건입력'!B15="",0,IF(ISNUMBER(SEARCH('02_대상물건입력'!B15,L2728)),1,0)))</f>
        <v>0</v>
      </c>
      <c r="Q2728" s="38">
        <f>IF(D2728="","",IF('02_대상물건입력'!B8="",0,IF(ISNUMBER(SEARCH('02_대상물건입력'!B8,D2728)),1,0)))</f>
        <v>0</v>
      </c>
      <c r="R2728" s="44" t="str">
        <f>IFERROR(ABS(E2728-'02_대상물건입력'!B11)/'02_대상물건입력'!B11,"")</f>
        <v/>
      </c>
      <c r="S2728" s="38" t="str">
        <f>IFERROR(ABS(J2728-'02_대상물건입력'!B10),"")</f>
        <v/>
      </c>
      <c r="T2728" s="38" t="str">
        <f>IFERROR(ABS('01_설정'!B4-F2728),"")</f>
        <v/>
      </c>
      <c r="U2728" s="38" t="str">
        <f>IFERROR(ABS(K2728-YEAR('02_대상물건입력'!B14)),"")</f>
        <v/>
      </c>
      <c r="V2728" s="38" t="str">
        <f>IF(B2728="","",IF(AND(E2728&gt;0,F2728&gt;0,H2728&gt;0,OR('04A_국토부원자료'!P2729="",'04A_국토부원자료'!P2729="-"),IF('01_설정'!B10=1,N2728=1,TRUE),R2728&lt;='01_설정'!B5,S2728&lt;='01_설정'!B6,T2728&lt;='01_설정'!B7,U2728&lt;='01_설정'!B8),"Y",""))</f>
        <v/>
      </c>
      <c r="W2728" s="40" t="str">
        <f>IF(V2728&lt;&gt;"Y","",MAX(0,(1-R2728/'01_설정'!B5))*'01_설정'!B14+MAX(0,(1-S2728/'01_설정'!B6))*'01_설정'!B15+MAX(0,(1-T2728/'01_설정'!B7))*'01_설정'!B16+MAX(0,(1-U2728/'01_설정'!B8))*'01_설정'!B17+O2728*'01_설정'!B11+Q2728*'01_설정'!B12+P2728*'01_설정'!B13)</f>
        <v/>
      </c>
      <c r="X2728" s="38" t="str">
        <f>IF(W2728="","",1+COUNTIFS($W$4:$W$3003,"&gt;"&amp;W2728)+COUNTIFS($W$4:W2728,W2728)-1)</f>
        <v/>
      </c>
    </row>
    <row r="2729" spans="1:24" ht="16.5">
      <c r="A2729" s="38" t="str">
        <f>IF('04A_국토부원자료'!A2730="","",ROW()-3)</f>
        <v/>
      </c>
      <c r="B2729" s="39">
        <f>IFERROR('04A_국토부원자료'!B2730,"")</f>
        <v>0</v>
      </c>
      <c r="C2729" s="39" t="str">
        <f>IF(B2729="","",IF('04A_국토부원자료'!C2730&lt;&gt;"",'04A_국토부원자료'!C2730,TRIM('04A_국토부원자료'!D2730&amp;IF('04A_국토부원자료'!E2730&lt;&gt;"","-"&amp;'04A_국토부원자료'!E2730,""))))</f>
        <v/>
      </c>
      <c r="D2729" s="39">
        <f>IFERROR('04A_국토부원자료'!F2730,"")</f>
        <v>0</v>
      </c>
      <c r="E2729" s="40" t="str">
        <f>IFERROR(VALUE(SUBSTITUTE('04A_국토부원자료'!G2730,",","")),"")</f>
        <v/>
      </c>
      <c r="F2729" s="41" t="str">
        <f>IFERROR(IF(AND('04A_국토부원자료'!H2730&lt;&gt;"",'04A_국토부원자료'!I2730&lt;&gt;""),DATE(INT(VALUE(SUBSTITUTE('04A_국토부원자료'!H2730,",",""))/100),MOD(VALUE(SUBSTITUTE('04A_국토부원자료'!H2730,",","")),100),VALUE(SUBSTITUTE('04A_국토부원자료'!I2730,",",""))),""),"")</f>
        <v/>
      </c>
      <c r="G2729" s="42" t="str">
        <f>IFERROR(VALUE(SUBSTITUTE('04A_국토부원자료'!J2730,",","")),"")</f>
        <v/>
      </c>
      <c r="H2729" s="43" t="str">
        <f t="shared" si="84"/>
        <v/>
      </c>
      <c r="I2729" s="43" t="str">
        <f t="shared" si="85"/>
        <v/>
      </c>
      <c r="J2729" s="38" t="str">
        <f>IFERROR(VALUE(SUBSTITUTE('04A_국토부원자료'!K2730,",","")),"")</f>
        <v/>
      </c>
      <c r="K2729" s="38" t="str">
        <f>IFERROR(VALUE(SUBSTITUTE('04A_국토부원자료'!N2730,",","")),"")</f>
        <v/>
      </c>
      <c r="L2729" s="39">
        <f>IFERROR('04A_국토부원자료'!O2730,"")</f>
        <v>0</v>
      </c>
      <c r="M2729" s="39">
        <f>IFERROR('04A_국토부원자료'!Q2730,"")</f>
        <v>0</v>
      </c>
      <c r="N2729" s="38">
        <f>IF(B2729="","",IF('02_대상물건입력'!B5="",1,IF(ISNUMBER(SEARCH('02_대상물건입력'!B5,B2729)),1,0)))</f>
        <v>0</v>
      </c>
      <c r="O2729" s="38">
        <f>IF(B2729="","",IF('02_대상물건입력'!B6="",1,IF(ISNUMBER(SEARCH('02_대상물건입력'!B6,B2729)),1,0)))</f>
        <v>0</v>
      </c>
      <c r="P2729" s="38">
        <f>IF(L2729="","",IF('02_대상물건입력'!B15="",0,IF(ISNUMBER(SEARCH('02_대상물건입력'!B15,L2729)),1,0)))</f>
        <v>0</v>
      </c>
      <c r="Q2729" s="38">
        <f>IF(D2729="","",IF('02_대상물건입력'!B8="",0,IF(ISNUMBER(SEARCH('02_대상물건입력'!B8,D2729)),1,0)))</f>
        <v>0</v>
      </c>
      <c r="R2729" s="44" t="str">
        <f>IFERROR(ABS(E2729-'02_대상물건입력'!B11)/'02_대상물건입력'!B11,"")</f>
        <v/>
      </c>
      <c r="S2729" s="38" t="str">
        <f>IFERROR(ABS(J2729-'02_대상물건입력'!B10),"")</f>
        <v/>
      </c>
      <c r="T2729" s="38" t="str">
        <f>IFERROR(ABS('01_설정'!B4-F2729),"")</f>
        <v/>
      </c>
      <c r="U2729" s="38" t="str">
        <f>IFERROR(ABS(K2729-YEAR('02_대상물건입력'!B14)),"")</f>
        <v/>
      </c>
      <c r="V2729" s="38" t="str">
        <f>IF(B2729="","",IF(AND(E2729&gt;0,F2729&gt;0,H2729&gt;0,OR('04A_국토부원자료'!P2730="",'04A_국토부원자료'!P2730="-"),IF('01_설정'!B10=1,N2729=1,TRUE),R2729&lt;='01_설정'!B5,S2729&lt;='01_설정'!B6,T2729&lt;='01_설정'!B7,U2729&lt;='01_설정'!B8),"Y",""))</f>
        <v/>
      </c>
      <c r="W2729" s="40" t="str">
        <f>IF(V2729&lt;&gt;"Y","",MAX(0,(1-R2729/'01_설정'!B5))*'01_설정'!B14+MAX(0,(1-S2729/'01_설정'!B6))*'01_설정'!B15+MAX(0,(1-T2729/'01_설정'!B7))*'01_설정'!B16+MAX(0,(1-U2729/'01_설정'!B8))*'01_설정'!B17+O2729*'01_설정'!B11+Q2729*'01_설정'!B12+P2729*'01_설정'!B13)</f>
        <v/>
      </c>
      <c r="X2729" s="38" t="str">
        <f>IF(W2729="","",1+COUNTIFS($W$4:$W$3003,"&gt;"&amp;W2729)+COUNTIFS($W$4:W2729,W2729)-1)</f>
        <v/>
      </c>
    </row>
    <row r="2730" spans="1:24" ht="16.5">
      <c r="A2730" s="38" t="str">
        <f>IF('04A_국토부원자료'!A2731="","",ROW()-3)</f>
        <v/>
      </c>
      <c r="B2730" s="39">
        <f>IFERROR('04A_국토부원자료'!B2731,"")</f>
        <v>0</v>
      </c>
      <c r="C2730" s="39" t="str">
        <f>IF(B2730="","",IF('04A_국토부원자료'!C2731&lt;&gt;"",'04A_국토부원자료'!C2731,TRIM('04A_국토부원자료'!D2731&amp;IF('04A_국토부원자료'!E2731&lt;&gt;"","-"&amp;'04A_국토부원자료'!E2731,""))))</f>
        <v/>
      </c>
      <c r="D2730" s="39">
        <f>IFERROR('04A_국토부원자료'!F2731,"")</f>
        <v>0</v>
      </c>
      <c r="E2730" s="40" t="str">
        <f>IFERROR(VALUE(SUBSTITUTE('04A_국토부원자료'!G2731,",","")),"")</f>
        <v/>
      </c>
      <c r="F2730" s="41" t="str">
        <f>IFERROR(IF(AND('04A_국토부원자료'!H2731&lt;&gt;"",'04A_국토부원자료'!I2731&lt;&gt;""),DATE(INT(VALUE(SUBSTITUTE('04A_국토부원자료'!H2731,",",""))/100),MOD(VALUE(SUBSTITUTE('04A_국토부원자료'!H2731,",","")),100),VALUE(SUBSTITUTE('04A_국토부원자료'!I2731,",",""))),""),"")</f>
        <v/>
      </c>
      <c r="G2730" s="42" t="str">
        <f>IFERROR(VALUE(SUBSTITUTE('04A_국토부원자료'!J2731,",","")),"")</f>
        <v/>
      </c>
      <c r="H2730" s="43" t="str">
        <f t="shared" si="84"/>
        <v/>
      </c>
      <c r="I2730" s="43" t="str">
        <f t="shared" si="85"/>
        <v/>
      </c>
      <c r="J2730" s="38" t="str">
        <f>IFERROR(VALUE(SUBSTITUTE('04A_국토부원자료'!K2731,",","")),"")</f>
        <v/>
      </c>
      <c r="K2730" s="38" t="str">
        <f>IFERROR(VALUE(SUBSTITUTE('04A_국토부원자료'!N2731,",","")),"")</f>
        <v/>
      </c>
      <c r="L2730" s="39">
        <f>IFERROR('04A_국토부원자료'!O2731,"")</f>
        <v>0</v>
      </c>
      <c r="M2730" s="39">
        <f>IFERROR('04A_국토부원자료'!Q2731,"")</f>
        <v>0</v>
      </c>
      <c r="N2730" s="38">
        <f>IF(B2730="","",IF('02_대상물건입력'!B5="",1,IF(ISNUMBER(SEARCH('02_대상물건입력'!B5,B2730)),1,0)))</f>
        <v>0</v>
      </c>
      <c r="O2730" s="38">
        <f>IF(B2730="","",IF('02_대상물건입력'!B6="",1,IF(ISNUMBER(SEARCH('02_대상물건입력'!B6,B2730)),1,0)))</f>
        <v>0</v>
      </c>
      <c r="P2730" s="38">
        <f>IF(L2730="","",IF('02_대상물건입력'!B15="",0,IF(ISNUMBER(SEARCH('02_대상물건입력'!B15,L2730)),1,0)))</f>
        <v>0</v>
      </c>
      <c r="Q2730" s="38">
        <f>IF(D2730="","",IF('02_대상물건입력'!B8="",0,IF(ISNUMBER(SEARCH('02_대상물건입력'!B8,D2730)),1,0)))</f>
        <v>0</v>
      </c>
      <c r="R2730" s="44" t="str">
        <f>IFERROR(ABS(E2730-'02_대상물건입력'!B11)/'02_대상물건입력'!B11,"")</f>
        <v/>
      </c>
      <c r="S2730" s="38" t="str">
        <f>IFERROR(ABS(J2730-'02_대상물건입력'!B10),"")</f>
        <v/>
      </c>
      <c r="T2730" s="38" t="str">
        <f>IFERROR(ABS('01_설정'!B4-F2730),"")</f>
        <v/>
      </c>
      <c r="U2730" s="38" t="str">
        <f>IFERROR(ABS(K2730-YEAR('02_대상물건입력'!B14)),"")</f>
        <v/>
      </c>
      <c r="V2730" s="38" t="str">
        <f>IF(B2730="","",IF(AND(E2730&gt;0,F2730&gt;0,H2730&gt;0,OR('04A_국토부원자료'!P2731="",'04A_국토부원자료'!P2731="-"),IF('01_설정'!B10=1,N2730=1,TRUE),R2730&lt;='01_설정'!B5,S2730&lt;='01_설정'!B6,T2730&lt;='01_설정'!B7,U2730&lt;='01_설정'!B8),"Y",""))</f>
        <v/>
      </c>
      <c r="W2730" s="40" t="str">
        <f>IF(V2730&lt;&gt;"Y","",MAX(0,(1-R2730/'01_설정'!B5))*'01_설정'!B14+MAX(0,(1-S2730/'01_설정'!B6))*'01_설정'!B15+MAX(0,(1-T2730/'01_설정'!B7))*'01_설정'!B16+MAX(0,(1-U2730/'01_설정'!B8))*'01_설정'!B17+O2730*'01_설정'!B11+Q2730*'01_설정'!B12+P2730*'01_설정'!B13)</f>
        <v/>
      </c>
      <c r="X2730" s="38" t="str">
        <f>IF(W2730="","",1+COUNTIFS($W$4:$W$3003,"&gt;"&amp;W2730)+COUNTIFS($W$4:W2730,W2730)-1)</f>
        <v/>
      </c>
    </row>
    <row r="2731" spans="1:24" ht="16.5">
      <c r="A2731" s="38" t="str">
        <f>IF('04A_국토부원자료'!A2732="","",ROW()-3)</f>
        <v/>
      </c>
      <c r="B2731" s="39">
        <f>IFERROR('04A_국토부원자료'!B2732,"")</f>
        <v>0</v>
      </c>
      <c r="C2731" s="39" t="str">
        <f>IF(B2731="","",IF('04A_국토부원자료'!C2732&lt;&gt;"",'04A_국토부원자료'!C2732,TRIM('04A_국토부원자료'!D2732&amp;IF('04A_국토부원자료'!E2732&lt;&gt;"","-"&amp;'04A_국토부원자료'!E2732,""))))</f>
        <v/>
      </c>
      <c r="D2731" s="39">
        <f>IFERROR('04A_국토부원자료'!F2732,"")</f>
        <v>0</v>
      </c>
      <c r="E2731" s="40" t="str">
        <f>IFERROR(VALUE(SUBSTITUTE('04A_국토부원자료'!G2732,",","")),"")</f>
        <v/>
      </c>
      <c r="F2731" s="41" t="str">
        <f>IFERROR(IF(AND('04A_국토부원자료'!H2732&lt;&gt;"",'04A_국토부원자료'!I2732&lt;&gt;""),DATE(INT(VALUE(SUBSTITUTE('04A_국토부원자료'!H2732,",",""))/100),MOD(VALUE(SUBSTITUTE('04A_국토부원자료'!H2732,",","")),100),VALUE(SUBSTITUTE('04A_국토부원자료'!I2732,",",""))),""),"")</f>
        <v/>
      </c>
      <c r="G2731" s="42" t="str">
        <f>IFERROR(VALUE(SUBSTITUTE('04A_국토부원자료'!J2732,",","")),"")</f>
        <v/>
      </c>
      <c r="H2731" s="43" t="str">
        <f t="shared" si="84"/>
        <v/>
      </c>
      <c r="I2731" s="43" t="str">
        <f t="shared" si="85"/>
        <v/>
      </c>
      <c r="J2731" s="38" t="str">
        <f>IFERROR(VALUE(SUBSTITUTE('04A_국토부원자료'!K2732,",","")),"")</f>
        <v/>
      </c>
      <c r="K2731" s="38" t="str">
        <f>IFERROR(VALUE(SUBSTITUTE('04A_국토부원자료'!N2732,",","")),"")</f>
        <v/>
      </c>
      <c r="L2731" s="39">
        <f>IFERROR('04A_국토부원자료'!O2732,"")</f>
        <v>0</v>
      </c>
      <c r="M2731" s="39">
        <f>IFERROR('04A_국토부원자료'!Q2732,"")</f>
        <v>0</v>
      </c>
      <c r="N2731" s="38">
        <f>IF(B2731="","",IF('02_대상물건입력'!B5="",1,IF(ISNUMBER(SEARCH('02_대상물건입력'!B5,B2731)),1,0)))</f>
        <v>0</v>
      </c>
      <c r="O2731" s="38">
        <f>IF(B2731="","",IF('02_대상물건입력'!B6="",1,IF(ISNUMBER(SEARCH('02_대상물건입력'!B6,B2731)),1,0)))</f>
        <v>0</v>
      </c>
      <c r="P2731" s="38">
        <f>IF(L2731="","",IF('02_대상물건입력'!B15="",0,IF(ISNUMBER(SEARCH('02_대상물건입력'!B15,L2731)),1,0)))</f>
        <v>0</v>
      </c>
      <c r="Q2731" s="38">
        <f>IF(D2731="","",IF('02_대상물건입력'!B8="",0,IF(ISNUMBER(SEARCH('02_대상물건입력'!B8,D2731)),1,0)))</f>
        <v>0</v>
      </c>
      <c r="R2731" s="44" t="str">
        <f>IFERROR(ABS(E2731-'02_대상물건입력'!B11)/'02_대상물건입력'!B11,"")</f>
        <v/>
      </c>
      <c r="S2731" s="38" t="str">
        <f>IFERROR(ABS(J2731-'02_대상물건입력'!B10),"")</f>
        <v/>
      </c>
      <c r="T2731" s="38" t="str">
        <f>IFERROR(ABS('01_설정'!B4-F2731),"")</f>
        <v/>
      </c>
      <c r="U2731" s="38" t="str">
        <f>IFERROR(ABS(K2731-YEAR('02_대상물건입력'!B14)),"")</f>
        <v/>
      </c>
      <c r="V2731" s="38" t="str">
        <f>IF(B2731="","",IF(AND(E2731&gt;0,F2731&gt;0,H2731&gt;0,OR('04A_국토부원자료'!P2732="",'04A_국토부원자료'!P2732="-"),IF('01_설정'!B10=1,N2731=1,TRUE),R2731&lt;='01_설정'!B5,S2731&lt;='01_설정'!B6,T2731&lt;='01_설정'!B7,U2731&lt;='01_설정'!B8),"Y",""))</f>
        <v/>
      </c>
      <c r="W2731" s="40" t="str">
        <f>IF(V2731&lt;&gt;"Y","",MAX(0,(1-R2731/'01_설정'!B5))*'01_설정'!B14+MAX(0,(1-S2731/'01_설정'!B6))*'01_설정'!B15+MAX(0,(1-T2731/'01_설정'!B7))*'01_설정'!B16+MAX(0,(1-U2731/'01_설정'!B8))*'01_설정'!B17+O2731*'01_설정'!B11+Q2731*'01_설정'!B12+P2731*'01_설정'!B13)</f>
        <v/>
      </c>
      <c r="X2731" s="38" t="str">
        <f>IF(W2731="","",1+COUNTIFS($W$4:$W$3003,"&gt;"&amp;W2731)+COUNTIFS($W$4:W2731,W2731)-1)</f>
        <v/>
      </c>
    </row>
    <row r="2732" spans="1:24" ht="16.5">
      <c r="A2732" s="38" t="str">
        <f>IF('04A_국토부원자료'!A2733="","",ROW()-3)</f>
        <v/>
      </c>
      <c r="B2732" s="39">
        <f>IFERROR('04A_국토부원자료'!B2733,"")</f>
        <v>0</v>
      </c>
      <c r="C2732" s="39" t="str">
        <f>IF(B2732="","",IF('04A_국토부원자료'!C2733&lt;&gt;"",'04A_국토부원자료'!C2733,TRIM('04A_국토부원자료'!D2733&amp;IF('04A_국토부원자료'!E2733&lt;&gt;"","-"&amp;'04A_국토부원자료'!E2733,""))))</f>
        <v/>
      </c>
      <c r="D2732" s="39">
        <f>IFERROR('04A_국토부원자료'!F2733,"")</f>
        <v>0</v>
      </c>
      <c r="E2732" s="40" t="str">
        <f>IFERROR(VALUE(SUBSTITUTE('04A_국토부원자료'!G2733,",","")),"")</f>
        <v/>
      </c>
      <c r="F2732" s="41" t="str">
        <f>IFERROR(IF(AND('04A_국토부원자료'!H2733&lt;&gt;"",'04A_국토부원자료'!I2733&lt;&gt;""),DATE(INT(VALUE(SUBSTITUTE('04A_국토부원자료'!H2733,",",""))/100),MOD(VALUE(SUBSTITUTE('04A_국토부원자료'!H2733,",","")),100),VALUE(SUBSTITUTE('04A_국토부원자료'!I2733,",",""))),""),"")</f>
        <v/>
      </c>
      <c r="G2732" s="42" t="str">
        <f>IFERROR(VALUE(SUBSTITUTE('04A_국토부원자료'!J2733,",","")),"")</f>
        <v/>
      </c>
      <c r="H2732" s="43" t="str">
        <f t="shared" si="84"/>
        <v/>
      </c>
      <c r="I2732" s="43" t="str">
        <f t="shared" si="85"/>
        <v/>
      </c>
      <c r="J2732" s="38" t="str">
        <f>IFERROR(VALUE(SUBSTITUTE('04A_국토부원자료'!K2733,",","")),"")</f>
        <v/>
      </c>
      <c r="K2732" s="38" t="str">
        <f>IFERROR(VALUE(SUBSTITUTE('04A_국토부원자료'!N2733,",","")),"")</f>
        <v/>
      </c>
      <c r="L2732" s="39">
        <f>IFERROR('04A_국토부원자료'!O2733,"")</f>
        <v>0</v>
      </c>
      <c r="M2732" s="39">
        <f>IFERROR('04A_국토부원자료'!Q2733,"")</f>
        <v>0</v>
      </c>
      <c r="N2732" s="38">
        <f>IF(B2732="","",IF('02_대상물건입력'!B5="",1,IF(ISNUMBER(SEARCH('02_대상물건입력'!B5,B2732)),1,0)))</f>
        <v>0</v>
      </c>
      <c r="O2732" s="38">
        <f>IF(B2732="","",IF('02_대상물건입력'!B6="",1,IF(ISNUMBER(SEARCH('02_대상물건입력'!B6,B2732)),1,0)))</f>
        <v>0</v>
      </c>
      <c r="P2732" s="38">
        <f>IF(L2732="","",IF('02_대상물건입력'!B15="",0,IF(ISNUMBER(SEARCH('02_대상물건입력'!B15,L2732)),1,0)))</f>
        <v>0</v>
      </c>
      <c r="Q2732" s="38">
        <f>IF(D2732="","",IF('02_대상물건입력'!B8="",0,IF(ISNUMBER(SEARCH('02_대상물건입력'!B8,D2732)),1,0)))</f>
        <v>0</v>
      </c>
      <c r="R2732" s="44" t="str">
        <f>IFERROR(ABS(E2732-'02_대상물건입력'!B11)/'02_대상물건입력'!B11,"")</f>
        <v/>
      </c>
      <c r="S2732" s="38" t="str">
        <f>IFERROR(ABS(J2732-'02_대상물건입력'!B10),"")</f>
        <v/>
      </c>
      <c r="T2732" s="38" t="str">
        <f>IFERROR(ABS('01_설정'!B4-F2732),"")</f>
        <v/>
      </c>
      <c r="U2732" s="38" t="str">
        <f>IFERROR(ABS(K2732-YEAR('02_대상물건입력'!B14)),"")</f>
        <v/>
      </c>
      <c r="V2732" s="38" t="str">
        <f>IF(B2732="","",IF(AND(E2732&gt;0,F2732&gt;0,H2732&gt;0,OR('04A_국토부원자료'!P2733="",'04A_국토부원자료'!P2733="-"),IF('01_설정'!B10=1,N2732=1,TRUE),R2732&lt;='01_설정'!B5,S2732&lt;='01_설정'!B6,T2732&lt;='01_설정'!B7,U2732&lt;='01_설정'!B8),"Y",""))</f>
        <v/>
      </c>
      <c r="W2732" s="40" t="str">
        <f>IF(V2732&lt;&gt;"Y","",MAX(0,(1-R2732/'01_설정'!B5))*'01_설정'!B14+MAX(0,(1-S2732/'01_설정'!B6))*'01_설정'!B15+MAX(0,(1-T2732/'01_설정'!B7))*'01_설정'!B16+MAX(0,(1-U2732/'01_설정'!B8))*'01_설정'!B17+O2732*'01_설정'!B11+Q2732*'01_설정'!B12+P2732*'01_설정'!B13)</f>
        <v/>
      </c>
      <c r="X2732" s="38" t="str">
        <f>IF(W2732="","",1+COUNTIFS($W$4:$W$3003,"&gt;"&amp;W2732)+COUNTIFS($W$4:W2732,W2732)-1)</f>
        <v/>
      </c>
    </row>
    <row r="2733" spans="1:24" ht="16.5">
      <c r="A2733" s="38" t="str">
        <f>IF('04A_국토부원자료'!A2734="","",ROW()-3)</f>
        <v/>
      </c>
      <c r="B2733" s="39">
        <f>IFERROR('04A_국토부원자료'!B2734,"")</f>
        <v>0</v>
      </c>
      <c r="C2733" s="39" t="str">
        <f>IF(B2733="","",IF('04A_국토부원자료'!C2734&lt;&gt;"",'04A_국토부원자료'!C2734,TRIM('04A_국토부원자료'!D2734&amp;IF('04A_국토부원자료'!E2734&lt;&gt;"","-"&amp;'04A_국토부원자료'!E2734,""))))</f>
        <v/>
      </c>
      <c r="D2733" s="39">
        <f>IFERROR('04A_국토부원자료'!F2734,"")</f>
        <v>0</v>
      </c>
      <c r="E2733" s="40" t="str">
        <f>IFERROR(VALUE(SUBSTITUTE('04A_국토부원자료'!G2734,",","")),"")</f>
        <v/>
      </c>
      <c r="F2733" s="41" t="str">
        <f>IFERROR(IF(AND('04A_국토부원자료'!H2734&lt;&gt;"",'04A_국토부원자료'!I2734&lt;&gt;""),DATE(INT(VALUE(SUBSTITUTE('04A_국토부원자료'!H2734,",",""))/100),MOD(VALUE(SUBSTITUTE('04A_국토부원자료'!H2734,",","")),100),VALUE(SUBSTITUTE('04A_국토부원자료'!I2734,",",""))),""),"")</f>
        <v/>
      </c>
      <c r="G2733" s="42" t="str">
        <f>IFERROR(VALUE(SUBSTITUTE('04A_국토부원자료'!J2734,",","")),"")</f>
        <v/>
      </c>
      <c r="H2733" s="43" t="str">
        <f t="shared" si="84"/>
        <v/>
      </c>
      <c r="I2733" s="43" t="str">
        <f t="shared" si="85"/>
        <v/>
      </c>
      <c r="J2733" s="38" t="str">
        <f>IFERROR(VALUE(SUBSTITUTE('04A_국토부원자료'!K2734,",","")),"")</f>
        <v/>
      </c>
      <c r="K2733" s="38" t="str">
        <f>IFERROR(VALUE(SUBSTITUTE('04A_국토부원자료'!N2734,",","")),"")</f>
        <v/>
      </c>
      <c r="L2733" s="39">
        <f>IFERROR('04A_국토부원자료'!O2734,"")</f>
        <v>0</v>
      </c>
      <c r="M2733" s="39">
        <f>IFERROR('04A_국토부원자료'!Q2734,"")</f>
        <v>0</v>
      </c>
      <c r="N2733" s="38">
        <f>IF(B2733="","",IF('02_대상물건입력'!B5="",1,IF(ISNUMBER(SEARCH('02_대상물건입력'!B5,B2733)),1,0)))</f>
        <v>0</v>
      </c>
      <c r="O2733" s="38">
        <f>IF(B2733="","",IF('02_대상물건입력'!B6="",1,IF(ISNUMBER(SEARCH('02_대상물건입력'!B6,B2733)),1,0)))</f>
        <v>0</v>
      </c>
      <c r="P2733" s="38">
        <f>IF(L2733="","",IF('02_대상물건입력'!B15="",0,IF(ISNUMBER(SEARCH('02_대상물건입력'!B15,L2733)),1,0)))</f>
        <v>0</v>
      </c>
      <c r="Q2733" s="38">
        <f>IF(D2733="","",IF('02_대상물건입력'!B8="",0,IF(ISNUMBER(SEARCH('02_대상물건입력'!B8,D2733)),1,0)))</f>
        <v>0</v>
      </c>
      <c r="R2733" s="44" t="str">
        <f>IFERROR(ABS(E2733-'02_대상물건입력'!B11)/'02_대상물건입력'!B11,"")</f>
        <v/>
      </c>
      <c r="S2733" s="38" t="str">
        <f>IFERROR(ABS(J2733-'02_대상물건입력'!B10),"")</f>
        <v/>
      </c>
      <c r="T2733" s="38" t="str">
        <f>IFERROR(ABS('01_설정'!B4-F2733),"")</f>
        <v/>
      </c>
      <c r="U2733" s="38" t="str">
        <f>IFERROR(ABS(K2733-YEAR('02_대상물건입력'!B14)),"")</f>
        <v/>
      </c>
      <c r="V2733" s="38" t="str">
        <f>IF(B2733="","",IF(AND(E2733&gt;0,F2733&gt;0,H2733&gt;0,OR('04A_국토부원자료'!P2734="",'04A_국토부원자료'!P2734="-"),IF('01_설정'!B10=1,N2733=1,TRUE),R2733&lt;='01_설정'!B5,S2733&lt;='01_설정'!B6,T2733&lt;='01_설정'!B7,U2733&lt;='01_설정'!B8),"Y",""))</f>
        <v/>
      </c>
      <c r="W2733" s="40" t="str">
        <f>IF(V2733&lt;&gt;"Y","",MAX(0,(1-R2733/'01_설정'!B5))*'01_설정'!B14+MAX(0,(1-S2733/'01_설정'!B6))*'01_설정'!B15+MAX(0,(1-T2733/'01_설정'!B7))*'01_설정'!B16+MAX(0,(1-U2733/'01_설정'!B8))*'01_설정'!B17+O2733*'01_설정'!B11+Q2733*'01_설정'!B12+P2733*'01_설정'!B13)</f>
        <v/>
      </c>
      <c r="X2733" s="38" t="str">
        <f>IF(W2733="","",1+COUNTIFS($W$4:$W$3003,"&gt;"&amp;W2733)+COUNTIFS($W$4:W2733,W2733)-1)</f>
        <v/>
      </c>
    </row>
    <row r="2734" spans="1:24" ht="16.5">
      <c r="A2734" s="38" t="str">
        <f>IF('04A_국토부원자료'!A2735="","",ROW()-3)</f>
        <v/>
      </c>
      <c r="B2734" s="39">
        <f>IFERROR('04A_국토부원자료'!B2735,"")</f>
        <v>0</v>
      </c>
      <c r="C2734" s="39" t="str">
        <f>IF(B2734="","",IF('04A_국토부원자료'!C2735&lt;&gt;"",'04A_국토부원자료'!C2735,TRIM('04A_국토부원자료'!D2735&amp;IF('04A_국토부원자료'!E2735&lt;&gt;"","-"&amp;'04A_국토부원자료'!E2735,""))))</f>
        <v/>
      </c>
      <c r="D2734" s="39">
        <f>IFERROR('04A_국토부원자료'!F2735,"")</f>
        <v>0</v>
      </c>
      <c r="E2734" s="40" t="str">
        <f>IFERROR(VALUE(SUBSTITUTE('04A_국토부원자료'!G2735,",","")),"")</f>
        <v/>
      </c>
      <c r="F2734" s="41" t="str">
        <f>IFERROR(IF(AND('04A_국토부원자료'!H2735&lt;&gt;"",'04A_국토부원자료'!I2735&lt;&gt;""),DATE(INT(VALUE(SUBSTITUTE('04A_국토부원자료'!H2735,",",""))/100),MOD(VALUE(SUBSTITUTE('04A_국토부원자료'!H2735,",","")),100),VALUE(SUBSTITUTE('04A_국토부원자료'!I2735,",",""))),""),"")</f>
        <v/>
      </c>
      <c r="G2734" s="42" t="str">
        <f>IFERROR(VALUE(SUBSTITUTE('04A_국토부원자료'!J2735,",","")),"")</f>
        <v/>
      </c>
      <c r="H2734" s="43" t="str">
        <f t="shared" si="84"/>
        <v/>
      </c>
      <c r="I2734" s="43" t="str">
        <f t="shared" si="85"/>
        <v/>
      </c>
      <c r="J2734" s="38" t="str">
        <f>IFERROR(VALUE(SUBSTITUTE('04A_국토부원자료'!K2735,",","")),"")</f>
        <v/>
      </c>
      <c r="K2734" s="38" t="str">
        <f>IFERROR(VALUE(SUBSTITUTE('04A_국토부원자료'!N2735,",","")),"")</f>
        <v/>
      </c>
      <c r="L2734" s="39">
        <f>IFERROR('04A_국토부원자료'!O2735,"")</f>
        <v>0</v>
      </c>
      <c r="M2734" s="39">
        <f>IFERROR('04A_국토부원자료'!Q2735,"")</f>
        <v>0</v>
      </c>
      <c r="N2734" s="38">
        <f>IF(B2734="","",IF('02_대상물건입력'!B5="",1,IF(ISNUMBER(SEARCH('02_대상물건입력'!B5,B2734)),1,0)))</f>
        <v>0</v>
      </c>
      <c r="O2734" s="38">
        <f>IF(B2734="","",IF('02_대상물건입력'!B6="",1,IF(ISNUMBER(SEARCH('02_대상물건입력'!B6,B2734)),1,0)))</f>
        <v>0</v>
      </c>
      <c r="P2734" s="38">
        <f>IF(L2734="","",IF('02_대상물건입력'!B15="",0,IF(ISNUMBER(SEARCH('02_대상물건입력'!B15,L2734)),1,0)))</f>
        <v>0</v>
      </c>
      <c r="Q2734" s="38">
        <f>IF(D2734="","",IF('02_대상물건입력'!B8="",0,IF(ISNUMBER(SEARCH('02_대상물건입력'!B8,D2734)),1,0)))</f>
        <v>0</v>
      </c>
      <c r="R2734" s="44" t="str">
        <f>IFERROR(ABS(E2734-'02_대상물건입력'!B11)/'02_대상물건입력'!B11,"")</f>
        <v/>
      </c>
      <c r="S2734" s="38" t="str">
        <f>IFERROR(ABS(J2734-'02_대상물건입력'!B10),"")</f>
        <v/>
      </c>
      <c r="T2734" s="38" t="str">
        <f>IFERROR(ABS('01_설정'!B4-F2734),"")</f>
        <v/>
      </c>
      <c r="U2734" s="38" t="str">
        <f>IFERROR(ABS(K2734-YEAR('02_대상물건입력'!B14)),"")</f>
        <v/>
      </c>
      <c r="V2734" s="38" t="str">
        <f>IF(B2734="","",IF(AND(E2734&gt;0,F2734&gt;0,H2734&gt;0,OR('04A_국토부원자료'!P2735="",'04A_국토부원자료'!P2735="-"),IF('01_설정'!B10=1,N2734=1,TRUE),R2734&lt;='01_설정'!B5,S2734&lt;='01_설정'!B6,T2734&lt;='01_설정'!B7,U2734&lt;='01_설정'!B8),"Y",""))</f>
        <v/>
      </c>
      <c r="W2734" s="40" t="str">
        <f>IF(V2734&lt;&gt;"Y","",MAX(0,(1-R2734/'01_설정'!B5))*'01_설정'!B14+MAX(0,(1-S2734/'01_설정'!B6))*'01_설정'!B15+MAX(0,(1-T2734/'01_설정'!B7))*'01_설정'!B16+MAX(0,(1-U2734/'01_설정'!B8))*'01_설정'!B17+O2734*'01_설정'!B11+Q2734*'01_설정'!B12+P2734*'01_설정'!B13)</f>
        <v/>
      </c>
      <c r="X2734" s="38" t="str">
        <f>IF(W2734="","",1+COUNTIFS($W$4:$W$3003,"&gt;"&amp;W2734)+COUNTIFS($W$4:W2734,W2734)-1)</f>
        <v/>
      </c>
    </row>
    <row r="2735" spans="1:24" ht="16.5">
      <c r="A2735" s="38" t="str">
        <f>IF('04A_국토부원자료'!A2736="","",ROW()-3)</f>
        <v/>
      </c>
      <c r="B2735" s="39">
        <f>IFERROR('04A_국토부원자료'!B2736,"")</f>
        <v>0</v>
      </c>
      <c r="C2735" s="39" t="str">
        <f>IF(B2735="","",IF('04A_국토부원자료'!C2736&lt;&gt;"",'04A_국토부원자료'!C2736,TRIM('04A_국토부원자료'!D2736&amp;IF('04A_국토부원자료'!E2736&lt;&gt;"","-"&amp;'04A_국토부원자료'!E2736,""))))</f>
        <v/>
      </c>
      <c r="D2735" s="39">
        <f>IFERROR('04A_국토부원자료'!F2736,"")</f>
        <v>0</v>
      </c>
      <c r="E2735" s="40" t="str">
        <f>IFERROR(VALUE(SUBSTITUTE('04A_국토부원자료'!G2736,",","")),"")</f>
        <v/>
      </c>
      <c r="F2735" s="41" t="str">
        <f>IFERROR(IF(AND('04A_국토부원자료'!H2736&lt;&gt;"",'04A_국토부원자료'!I2736&lt;&gt;""),DATE(INT(VALUE(SUBSTITUTE('04A_국토부원자료'!H2736,",",""))/100),MOD(VALUE(SUBSTITUTE('04A_국토부원자료'!H2736,",","")),100),VALUE(SUBSTITUTE('04A_국토부원자료'!I2736,",",""))),""),"")</f>
        <v/>
      </c>
      <c r="G2735" s="42" t="str">
        <f>IFERROR(VALUE(SUBSTITUTE('04A_국토부원자료'!J2736,",","")),"")</f>
        <v/>
      </c>
      <c r="H2735" s="43" t="str">
        <f t="shared" si="84"/>
        <v/>
      </c>
      <c r="I2735" s="43" t="str">
        <f t="shared" si="85"/>
        <v/>
      </c>
      <c r="J2735" s="38" t="str">
        <f>IFERROR(VALUE(SUBSTITUTE('04A_국토부원자료'!K2736,",","")),"")</f>
        <v/>
      </c>
      <c r="K2735" s="38" t="str">
        <f>IFERROR(VALUE(SUBSTITUTE('04A_국토부원자료'!N2736,",","")),"")</f>
        <v/>
      </c>
      <c r="L2735" s="39">
        <f>IFERROR('04A_국토부원자료'!O2736,"")</f>
        <v>0</v>
      </c>
      <c r="M2735" s="39">
        <f>IFERROR('04A_국토부원자료'!Q2736,"")</f>
        <v>0</v>
      </c>
      <c r="N2735" s="38">
        <f>IF(B2735="","",IF('02_대상물건입력'!B5="",1,IF(ISNUMBER(SEARCH('02_대상물건입력'!B5,B2735)),1,0)))</f>
        <v>0</v>
      </c>
      <c r="O2735" s="38">
        <f>IF(B2735="","",IF('02_대상물건입력'!B6="",1,IF(ISNUMBER(SEARCH('02_대상물건입력'!B6,B2735)),1,0)))</f>
        <v>0</v>
      </c>
      <c r="P2735" s="38">
        <f>IF(L2735="","",IF('02_대상물건입력'!B15="",0,IF(ISNUMBER(SEARCH('02_대상물건입력'!B15,L2735)),1,0)))</f>
        <v>0</v>
      </c>
      <c r="Q2735" s="38">
        <f>IF(D2735="","",IF('02_대상물건입력'!B8="",0,IF(ISNUMBER(SEARCH('02_대상물건입력'!B8,D2735)),1,0)))</f>
        <v>0</v>
      </c>
      <c r="R2735" s="44" t="str">
        <f>IFERROR(ABS(E2735-'02_대상물건입력'!B11)/'02_대상물건입력'!B11,"")</f>
        <v/>
      </c>
      <c r="S2735" s="38" t="str">
        <f>IFERROR(ABS(J2735-'02_대상물건입력'!B10),"")</f>
        <v/>
      </c>
      <c r="T2735" s="38" t="str">
        <f>IFERROR(ABS('01_설정'!B4-F2735),"")</f>
        <v/>
      </c>
      <c r="U2735" s="38" t="str">
        <f>IFERROR(ABS(K2735-YEAR('02_대상물건입력'!B14)),"")</f>
        <v/>
      </c>
      <c r="V2735" s="38" t="str">
        <f>IF(B2735="","",IF(AND(E2735&gt;0,F2735&gt;0,H2735&gt;0,OR('04A_국토부원자료'!P2736="",'04A_국토부원자료'!P2736="-"),IF('01_설정'!B10=1,N2735=1,TRUE),R2735&lt;='01_설정'!B5,S2735&lt;='01_설정'!B6,T2735&lt;='01_설정'!B7,U2735&lt;='01_설정'!B8),"Y",""))</f>
        <v/>
      </c>
      <c r="W2735" s="40" t="str">
        <f>IF(V2735&lt;&gt;"Y","",MAX(0,(1-R2735/'01_설정'!B5))*'01_설정'!B14+MAX(0,(1-S2735/'01_설정'!B6))*'01_설정'!B15+MAX(0,(1-T2735/'01_설정'!B7))*'01_설정'!B16+MAX(0,(1-U2735/'01_설정'!B8))*'01_설정'!B17+O2735*'01_설정'!B11+Q2735*'01_설정'!B12+P2735*'01_설정'!B13)</f>
        <v/>
      </c>
      <c r="X2735" s="38" t="str">
        <f>IF(W2735="","",1+COUNTIFS($W$4:$W$3003,"&gt;"&amp;W2735)+COUNTIFS($W$4:W2735,W2735)-1)</f>
        <v/>
      </c>
    </row>
    <row r="2736" spans="1:24" ht="16.5">
      <c r="A2736" s="38" t="str">
        <f>IF('04A_국토부원자료'!A2737="","",ROW()-3)</f>
        <v/>
      </c>
      <c r="B2736" s="39">
        <f>IFERROR('04A_국토부원자료'!B2737,"")</f>
        <v>0</v>
      </c>
      <c r="C2736" s="39" t="str">
        <f>IF(B2736="","",IF('04A_국토부원자료'!C2737&lt;&gt;"",'04A_국토부원자료'!C2737,TRIM('04A_국토부원자료'!D2737&amp;IF('04A_국토부원자료'!E2737&lt;&gt;"","-"&amp;'04A_국토부원자료'!E2737,""))))</f>
        <v/>
      </c>
      <c r="D2736" s="39">
        <f>IFERROR('04A_국토부원자료'!F2737,"")</f>
        <v>0</v>
      </c>
      <c r="E2736" s="40" t="str">
        <f>IFERROR(VALUE(SUBSTITUTE('04A_국토부원자료'!G2737,",","")),"")</f>
        <v/>
      </c>
      <c r="F2736" s="41" t="str">
        <f>IFERROR(IF(AND('04A_국토부원자료'!H2737&lt;&gt;"",'04A_국토부원자료'!I2737&lt;&gt;""),DATE(INT(VALUE(SUBSTITUTE('04A_국토부원자료'!H2737,",",""))/100),MOD(VALUE(SUBSTITUTE('04A_국토부원자료'!H2737,",","")),100),VALUE(SUBSTITUTE('04A_국토부원자료'!I2737,",",""))),""),"")</f>
        <v/>
      </c>
      <c r="G2736" s="42" t="str">
        <f>IFERROR(VALUE(SUBSTITUTE('04A_국토부원자료'!J2737,",","")),"")</f>
        <v/>
      </c>
      <c r="H2736" s="43" t="str">
        <f t="shared" si="84"/>
        <v/>
      </c>
      <c r="I2736" s="43" t="str">
        <f t="shared" si="85"/>
        <v/>
      </c>
      <c r="J2736" s="38" t="str">
        <f>IFERROR(VALUE(SUBSTITUTE('04A_국토부원자료'!K2737,",","")),"")</f>
        <v/>
      </c>
      <c r="K2736" s="38" t="str">
        <f>IFERROR(VALUE(SUBSTITUTE('04A_국토부원자료'!N2737,",","")),"")</f>
        <v/>
      </c>
      <c r="L2736" s="39">
        <f>IFERROR('04A_국토부원자료'!O2737,"")</f>
        <v>0</v>
      </c>
      <c r="M2736" s="39">
        <f>IFERROR('04A_국토부원자료'!Q2737,"")</f>
        <v>0</v>
      </c>
      <c r="N2736" s="38">
        <f>IF(B2736="","",IF('02_대상물건입력'!B5="",1,IF(ISNUMBER(SEARCH('02_대상물건입력'!B5,B2736)),1,0)))</f>
        <v>0</v>
      </c>
      <c r="O2736" s="38">
        <f>IF(B2736="","",IF('02_대상물건입력'!B6="",1,IF(ISNUMBER(SEARCH('02_대상물건입력'!B6,B2736)),1,0)))</f>
        <v>0</v>
      </c>
      <c r="P2736" s="38">
        <f>IF(L2736="","",IF('02_대상물건입력'!B15="",0,IF(ISNUMBER(SEARCH('02_대상물건입력'!B15,L2736)),1,0)))</f>
        <v>0</v>
      </c>
      <c r="Q2736" s="38">
        <f>IF(D2736="","",IF('02_대상물건입력'!B8="",0,IF(ISNUMBER(SEARCH('02_대상물건입력'!B8,D2736)),1,0)))</f>
        <v>0</v>
      </c>
      <c r="R2736" s="44" t="str">
        <f>IFERROR(ABS(E2736-'02_대상물건입력'!B11)/'02_대상물건입력'!B11,"")</f>
        <v/>
      </c>
      <c r="S2736" s="38" t="str">
        <f>IFERROR(ABS(J2736-'02_대상물건입력'!B10),"")</f>
        <v/>
      </c>
      <c r="T2736" s="38" t="str">
        <f>IFERROR(ABS('01_설정'!B4-F2736),"")</f>
        <v/>
      </c>
      <c r="U2736" s="38" t="str">
        <f>IFERROR(ABS(K2736-YEAR('02_대상물건입력'!B14)),"")</f>
        <v/>
      </c>
      <c r="V2736" s="38" t="str">
        <f>IF(B2736="","",IF(AND(E2736&gt;0,F2736&gt;0,H2736&gt;0,OR('04A_국토부원자료'!P2737="",'04A_국토부원자료'!P2737="-"),IF('01_설정'!B10=1,N2736=1,TRUE),R2736&lt;='01_설정'!B5,S2736&lt;='01_설정'!B6,T2736&lt;='01_설정'!B7,U2736&lt;='01_설정'!B8),"Y",""))</f>
        <v/>
      </c>
      <c r="W2736" s="40" t="str">
        <f>IF(V2736&lt;&gt;"Y","",MAX(0,(1-R2736/'01_설정'!B5))*'01_설정'!B14+MAX(0,(1-S2736/'01_설정'!B6))*'01_설정'!B15+MAX(0,(1-T2736/'01_설정'!B7))*'01_설정'!B16+MAX(0,(1-U2736/'01_설정'!B8))*'01_설정'!B17+O2736*'01_설정'!B11+Q2736*'01_설정'!B12+P2736*'01_설정'!B13)</f>
        <v/>
      </c>
      <c r="X2736" s="38" t="str">
        <f>IF(W2736="","",1+COUNTIFS($W$4:$W$3003,"&gt;"&amp;W2736)+COUNTIFS($W$4:W2736,W2736)-1)</f>
        <v/>
      </c>
    </row>
    <row r="2737" spans="1:24" ht="16.5">
      <c r="A2737" s="38" t="str">
        <f>IF('04A_국토부원자료'!A2738="","",ROW()-3)</f>
        <v/>
      </c>
      <c r="B2737" s="39">
        <f>IFERROR('04A_국토부원자료'!B2738,"")</f>
        <v>0</v>
      </c>
      <c r="C2737" s="39" t="str">
        <f>IF(B2737="","",IF('04A_국토부원자료'!C2738&lt;&gt;"",'04A_국토부원자료'!C2738,TRIM('04A_국토부원자료'!D2738&amp;IF('04A_국토부원자료'!E2738&lt;&gt;"","-"&amp;'04A_국토부원자료'!E2738,""))))</f>
        <v/>
      </c>
      <c r="D2737" s="39">
        <f>IFERROR('04A_국토부원자료'!F2738,"")</f>
        <v>0</v>
      </c>
      <c r="E2737" s="40" t="str">
        <f>IFERROR(VALUE(SUBSTITUTE('04A_국토부원자료'!G2738,",","")),"")</f>
        <v/>
      </c>
      <c r="F2737" s="41" t="str">
        <f>IFERROR(IF(AND('04A_국토부원자료'!H2738&lt;&gt;"",'04A_국토부원자료'!I2738&lt;&gt;""),DATE(INT(VALUE(SUBSTITUTE('04A_국토부원자료'!H2738,",",""))/100),MOD(VALUE(SUBSTITUTE('04A_국토부원자료'!H2738,",","")),100),VALUE(SUBSTITUTE('04A_국토부원자료'!I2738,",",""))),""),"")</f>
        <v/>
      </c>
      <c r="G2737" s="42" t="str">
        <f>IFERROR(VALUE(SUBSTITUTE('04A_국토부원자료'!J2738,",","")),"")</f>
        <v/>
      </c>
      <c r="H2737" s="43" t="str">
        <f t="shared" si="84"/>
        <v/>
      </c>
      <c r="I2737" s="43" t="str">
        <f t="shared" si="85"/>
        <v/>
      </c>
      <c r="J2737" s="38" t="str">
        <f>IFERROR(VALUE(SUBSTITUTE('04A_국토부원자료'!K2738,",","")),"")</f>
        <v/>
      </c>
      <c r="K2737" s="38" t="str">
        <f>IFERROR(VALUE(SUBSTITUTE('04A_국토부원자료'!N2738,",","")),"")</f>
        <v/>
      </c>
      <c r="L2737" s="39">
        <f>IFERROR('04A_국토부원자료'!O2738,"")</f>
        <v>0</v>
      </c>
      <c r="M2737" s="39">
        <f>IFERROR('04A_국토부원자료'!Q2738,"")</f>
        <v>0</v>
      </c>
      <c r="N2737" s="38">
        <f>IF(B2737="","",IF('02_대상물건입력'!B5="",1,IF(ISNUMBER(SEARCH('02_대상물건입력'!B5,B2737)),1,0)))</f>
        <v>0</v>
      </c>
      <c r="O2737" s="38">
        <f>IF(B2737="","",IF('02_대상물건입력'!B6="",1,IF(ISNUMBER(SEARCH('02_대상물건입력'!B6,B2737)),1,0)))</f>
        <v>0</v>
      </c>
      <c r="P2737" s="38">
        <f>IF(L2737="","",IF('02_대상물건입력'!B15="",0,IF(ISNUMBER(SEARCH('02_대상물건입력'!B15,L2737)),1,0)))</f>
        <v>0</v>
      </c>
      <c r="Q2737" s="38">
        <f>IF(D2737="","",IF('02_대상물건입력'!B8="",0,IF(ISNUMBER(SEARCH('02_대상물건입력'!B8,D2737)),1,0)))</f>
        <v>0</v>
      </c>
      <c r="R2737" s="44" t="str">
        <f>IFERROR(ABS(E2737-'02_대상물건입력'!B11)/'02_대상물건입력'!B11,"")</f>
        <v/>
      </c>
      <c r="S2737" s="38" t="str">
        <f>IFERROR(ABS(J2737-'02_대상물건입력'!B10),"")</f>
        <v/>
      </c>
      <c r="T2737" s="38" t="str">
        <f>IFERROR(ABS('01_설정'!B4-F2737),"")</f>
        <v/>
      </c>
      <c r="U2737" s="38" t="str">
        <f>IFERROR(ABS(K2737-YEAR('02_대상물건입력'!B14)),"")</f>
        <v/>
      </c>
      <c r="V2737" s="38" t="str">
        <f>IF(B2737="","",IF(AND(E2737&gt;0,F2737&gt;0,H2737&gt;0,OR('04A_국토부원자료'!P2738="",'04A_국토부원자료'!P2738="-"),IF('01_설정'!B10=1,N2737=1,TRUE),R2737&lt;='01_설정'!B5,S2737&lt;='01_설정'!B6,T2737&lt;='01_설정'!B7,U2737&lt;='01_설정'!B8),"Y",""))</f>
        <v/>
      </c>
      <c r="W2737" s="40" t="str">
        <f>IF(V2737&lt;&gt;"Y","",MAX(0,(1-R2737/'01_설정'!B5))*'01_설정'!B14+MAX(0,(1-S2737/'01_설정'!B6))*'01_설정'!B15+MAX(0,(1-T2737/'01_설정'!B7))*'01_설정'!B16+MAX(0,(1-U2737/'01_설정'!B8))*'01_설정'!B17+O2737*'01_설정'!B11+Q2737*'01_설정'!B12+P2737*'01_설정'!B13)</f>
        <v/>
      </c>
      <c r="X2737" s="38" t="str">
        <f>IF(W2737="","",1+COUNTIFS($W$4:$W$3003,"&gt;"&amp;W2737)+COUNTIFS($W$4:W2737,W2737)-1)</f>
        <v/>
      </c>
    </row>
    <row r="2738" spans="1:24" ht="16.5">
      <c r="A2738" s="38" t="str">
        <f>IF('04A_국토부원자료'!A2739="","",ROW()-3)</f>
        <v/>
      </c>
      <c r="B2738" s="39">
        <f>IFERROR('04A_국토부원자료'!B2739,"")</f>
        <v>0</v>
      </c>
      <c r="C2738" s="39" t="str">
        <f>IF(B2738="","",IF('04A_국토부원자료'!C2739&lt;&gt;"",'04A_국토부원자료'!C2739,TRIM('04A_국토부원자료'!D2739&amp;IF('04A_국토부원자료'!E2739&lt;&gt;"","-"&amp;'04A_국토부원자료'!E2739,""))))</f>
        <v/>
      </c>
      <c r="D2738" s="39">
        <f>IFERROR('04A_국토부원자료'!F2739,"")</f>
        <v>0</v>
      </c>
      <c r="E2738" s="40" t="str">
        <f>IFERROR(VALUE(SUBSTITUTE('04A_국토부원자료'!G2739,",","")),"")</f>
        <v/>
      </c>
      <c r="F2738" s="41" t="str">
        <f>IFERROR(IF(AND('04A_국토부원자료'!H2739&lt;&gt;"",'04A_국토부원자료'!I2739&lt;&gt;""),DATE(INT(VALUE(SUBSTITUTE('04A_국토부원자료'!H2739,",",""))/100),MOD(VALUE(SUBSTITUTE('04A_국토부원자료'!H2739,",","")),100),VALUE(SUBSTITUTE('04A_국토부원자료'!I2739,",",""))),""),"")</f>
        <v/>
      </c>
      <c r="G2738" s="42" t="str">
        <f>IFERROR(VALUE(SUBSTITUTE('04A_국토부원자료'!J2739,",","")),"")</f>
        <v/>
      </c>
      <c r="H2738" s="43" t="str">
        <f t="shared" si="84"/>
        <v/>
      </c>
      <c r="I2738" s="43" t="str">
        <f t="shared" si="85"/>
        <v/>
      </c>
      <c r="J2738" s="38" t="str">
        <f>IFERROR(VALUE(SUBSTITUTE('04A_국토부원자료'!K2739,",","")),"")</f>
        <v/>
      </c>
      <c r="K2738" s="38" t="str">
        <f>IFERROR(VALUE(SUBSTITUTE('04A_국토부원자료'!N2739,",","")),"")</f>
        <v/>
      </c>
      <c r="L2738" s="39">
        <f>IFERROR('04A_국토부원자료'!O2739,"")</f>
        <v>0</v>
      </c>
      <c r="M2738" s="39">
        <f>IFERROR('04A_국토부원자료'!Q2739,"")</f>
        <v>0</v>
      </c>
      <c r="N2738" s="38">
        <f>IF(B2738="","",IF('02_대상물건입력'!B5="",1,IF(ISNUMBER(SEARCH('02_대상물건입력'!B5,B2738)),1,0)))</f>
        <v>0</v>
      </c>
      <c r="O2738" s="38">
        <f>IF(B2738="","",IF('02_대상물건입력'!B6="",1,IF(ISNUMBER(SEARCH('02_대상물건입력'!B6,B2738)),1,0)))</f>
        <v>0</v>
      </c>
      <c r="P2738" s="38">
        <f>IF(L2738="","",IF('02_대상물건입력'!B15="",0,IF(ISNUMBER(SEARCH('02_대상물건입력'!B15,L2738)),1,0)))</f>
        <v>0</v>
      </c>
      <c r="Q2738" s="38">
        <f>IF(D2738="","",IF('02_대상물건입력'!B8="",0,IF(ISNUMBER(SEARCH('02_대상물건입력'!B8,D2738)),1,0)))</f>
        <v>0</v>
      </c>
      <c r="R2738" s="44" t="str">
        <f>IFERROR(ABS(E2738-'02_대상물건입력'!B11)/'02_대상물건입력'!B11,"")</f>
        <v/>
      </c>
      <c r="S2738" s="38" t="str">
        <f>IFERROR(ABS(J2738-'02_대상물건입력'!B10),"")</f>
        <v/>
      </c>
      <c r="T2738" s="38" t="str">
        <f>IFERROR(ABS('01_설정'!B4-F2738),"")</f>
        <v/>
      </c>
      <c r="U2738" s="38" t="str">
        <f>IFERROR(ABS(K2738-YEAR('02_대상물건입력'!B14)),"")</f>
        <v/>
      </c>
      <c r="V2738" s="38" t="str">
        <f>IF(B2738="","",IF(AND(E2738&gt;0,F2738&gt;0,H2738&gt;0,OR('04A_국토부원자료'!P2739="",'04A_국토부원자료'!P2739="-"),IF('01_설정'!B10=1,N2738=1,TRUE),R2738&lt;='01_설정'!B5,S2738&lt;='01_설정'!B6,T2738&lt;='01_설정'!B7,U2738&lt;='01_설정'!B8),"Y",""))</f>
        <v/>
      </c>
      <c r="W2738" s="40" t="str">
        <f>IF(V2738&lt;&gt;"Y","",MAX(0,(1-R2738/'01_설정'!B5))*'01_설정'!B14+MAX(0,(1-S2738/'01_설정'!B6))*'01_설정'!B15+MAX(0,(1-T2738/'01_설정'!B7))*'01_설정'!B16+MAX(0,(1-U2738/'01_설정'!B8))*'01_설정'!B17+O2738*'01_설정'!B11+Q2738*'01_설정'!B12+P2738*'01_설정'!B13)</f>
        <v/>
      </c>
      <c r="X2738" s="38" t="str">
        <f>IF(W2738="","",1+COUNTIFS($W$4:$W$3003,"&gt;"&amp;W2738)+COUNTIFS($W$4:W2738,W2738)-1)</f>
        <v/>
      </c>
    </row>
    <row r="2739" spans="1:24" ht="16.5">
      <c r="A2739" s="38" t="str">
        <f>IF('04A_국토부원자료'!A2740="","",ROW()-3)</f>
        <v/>
      </c>
      <c r="B2739" s="39">
        <f>IFERROR('04A_국토부원자료'!B2740,"")</f>
        <v>0</v>
      </c>
      <c r="C2739" s="39" t="str">
        <f>IF(B2739="","",IF('04A_국토부원자료'!C2740&lt;&gt;"",'04A_국토부원자료'!C2740,TRIM('04A_국토부원자료'!D2740&amp;IF('04A_국토부원자료'!E2740&lt;&gt;"","-"&amp;'04A_국토부원자료'!E2740,""))))</f>
        <v/>
      </c>
      <c r="D2739" s="39">
        <f>IFERROR('04A_국토부원자료'!F2740,"")</f>
        <v>0</v>
      </c>
      <c r="E2739" s="40" t="str">
        <f>IFERROR(VALUE(SUBSTITUTE('04A_국토부원자료'!G2740,",","")),"")</f>
        <v/>
      </c>
      <c r="F2739" s="41" t="str">
        <f>IFERROR(IF(AND('04A_국토부원자료'!H2740&lt;&gt;"",'04A_국토부원자료'!I2740&lt;&gt;""),DATE(INT(VALUE(SUBSTITUTE('04A_국토부원자료'!H2740,",",""))/100),MOD(VALUE(SUBSTITUTE('04A_국토부원자료'!H2740,",","")),100),VALUE(SUBSTITUTE('04A_국토부원자료'!I2740,",",""))),""),"")</f>
        <v/>
      </c>
      <c r="G2739" s="42" t="str">
        <f>IFERROR(VALUE(SUBSTITUTE('04A_국토부원자료'!J2740,",","")),"")</f>
        <v/>
      </c>
      <c r="H2739" s="43" t="str">
        <f t="shared" si="84"/>
        <v/>
      </c>
      <c r="I2739" s="43" t="str">
        <f t="shared" si="85"/>
        <v/>
      </c>
      <c r="J2739" s="38" t="str">
        <f>IFERROR(VALUE(SUBSTITUTE('04A_국토부원자료'!K2740,",","")),"")</f>
        <v/>
      </c>
      <c r="K2739" s="38" t="str">
        <f>IFERROR(VALUE(SUBSTITUTE('04A_국토부원자료'!N2740,",","")),"")</f>
        <v/>
      </c>
      <c r="L2739" s="39">
        <f>IFERROR('04A_국토부원자료'!O2740,"")</f>
        <v>0</v>
      </c>
      <c r="M2739" s="39">
        <f>IFERROR('04A_국토부원자료'!Q2740,"")</f>
        <v>0</v>
      </c>
      <c r="N2739" s="38">
        <f>IF(B2739="","",IF('02_대상물건입력'!B5="",1,IF(ISNUMBER(SEARCH('02_대상물건입력'!B5,B2739)),1,0)))</f>
        <v>0</v>
      </c>
      <c r="O2739" s="38">
        <f>IF(B2739="","",IF('02_대상물건입력'!B6="",1,IF(ISNUMBER(SEARCH('02_대상물건입력'!B6,B2739)),1,0)))</f>
        <v>0</v>
      </c>
      <c r="P2739" s="38">
        <f>IF(L2739="","",IF('02_대상물건입력'!B15="",0,IF(ISNUMBER(SEARCH('02_대상물건입력'!B15,L2739)),1,0)))</f>
        <v>0</v>
      </c>
      <c r="Q2739" s="38">
        <f>IF(D2739="","",IF('02_대상물건입력'!B8="",0,IF(ISNUMBER(SEARCH('02_대상물건입력'!B8,D2739)),1,0)))</f>
        <v>0</v>
      </c>
      <c r="R2739" s="44" t="str">
        <f>IFERROR(ABS(E2739-'02_대상물건입력'!B11)/'02_대상물건입력'!B11,"")</f>
        <v/>
      </c>
      <c r="S2739" s="38" t="str">
        <f>IFERROR(ABS(J2739-'02_대상물건입력'!B10),"")</f>
        <v/>
      </c>
      <c r="T2739" s="38" t="str">
        <f>IFERROR(ABS('01_설정'!B4-F2739),"")</f>
        <v/>
      </c>
      <c r="U2739" s="38" t="str">
        <f>IFERROR(ABS(K2739-YEAR('02_대상물건입력'!B14)),"")</f>
        <v/>
      </c>
      <c r="V2739" s="38" t="str">
        <f>IF(B2739="","",IF(AND(E2739&gt;0,F2739&gt;0,H2739&gt;0,OR('04A_국토부원자료'!P2740="",'04A_국토부원자료'!P2740="-"),IF('01_설정'!B10=1,N2739=1,TRUE),R2739&lt;='01_설정'!B5,S2739&lt;='01_설정'!B6,T2739&lt;='01_설정'!B7,U2739&lt;='01_설정'!B8),"Y",""))</f>
        <v/>
      </c>
      <c r="W2739" s="40" t="str">
        <f>IF(V2739&lt;&gt;"Y","",MAX(0,(1-R2739/'01_설정'!B5))*'01_설정'!B14+MAX(0,(1-S2739/'01_설정'!B6))*'01_설정'!B15+MAX(0,(1-T2739/'01_설정'!B7))*'01_설정'!B16+MAX(0,(1-U2739/'01_설정'!B8))*'01_설정'!B17+O2739*'01_설정'!B11+Q2739*'01_설정'!B12+P2739*'01_설정'!B13)</f>
        <v/>
      </c>
      <c r="X2739" s="38" t="str">
        <f>IF(W2739="","",1+COUNTIFS($W$4:$W$3003,"&gt;"&amp;W2739)+COUNTIFS($W$4:W2739,W2739)-1)</f>
        <v/>
      </c>
    </row>
    <row r="2740" spans="1:24" ht="16.5">
      <c r="A2740" s="38" t="str">
        <f>IF('04A_국토부원자료'!A2741="","",ROW()-3)</f>
        <v/>
      </c>
      <c r="B2740" s="39">
        <f>IFERROR('04A_국토부원자료'!B2741,"")</f>
        <v>0</v>
      </c>
      <c r="C2740" s="39" t="str">
        <f>IF(B2740="","",IF('04A_국토부원자료'!C2741&lt;&gt;"",'04A_국토부원자료'!C2741,TRIM('04A_국토부원자료'!D2741&amp;IF('04A_국토부원자료'!E2741&lt;&gt;"","-"&amp;'04A_국토부원자료'!E2741,""))))</f>
        <v/>
      </c>
      <c r="D2740" s="39">
        <f>IFERROR('04A_국토부원자료'!F2741,"")</f>
        <v>0</v>
      </c>
      <c r="E2740" s="40" t="str">
        <f>IFERROR(VALUE(SUBSTITUTE('04A_국토부원자료'!G2741,",","")),"")</f>
        <v/>
      </c>
      <c r="F2740" s="41" t="str">
        <f>IFERROR(IF(AND('04A_국토부원자료'!H2741&lt;&gt;"",'04A_국토부원자료'!I2741&lt;&gt;""),DATE(INT(VALUE(SUBSTITUTE('04A_국토부원자료'!H2741,",",""))/100),MOD(VALUE(SUBSTITUTE('04A_국토부원자료'!H2741,",","")),100),VALUE(SUBSTITUTE('04A_국토부원자료'!I2741,",",""))),""),"")</f>
        <v/>
      </c>
      <c r="G2740" s="42" t="str">
        <f>IFERROR(VALUE(SUBSTITUTE('04A_국토부원자료'!J2741,",","")),"")</f>
        <v/>
      </c>
      <c r="H2740" s="43" t="str">
        <f t="shared" si="84"/>
        <v/>
      </c>
      <c r="I2740" s="43" t="str">
        <f t="shared" si="85"/>
        <v/>
      </c>
      <c r="J2740" s="38" t="str">
        <f>IFERROR(VALUE(SUBSTITUTE('04A_국토부원자료'!K2741,",","")),"")</f>
        <v/>
      </c>
      <c r="K2740" s="38" t="str">
        <f>IFERROR(VALUE(SUBSTITUTE('04A_국토부원자료'!N2741,",","")),"")</f>
        <v/>
      </c>
      <c r="L2740" s="39">
        <f>IFERROR('04A_국토부원자료'!O2741,"")</f>
        <v>0</v>
      </c>
      <c r="M2740" s="39">
        <f>IFERROR('04A_국토부원자료'!Q2741,"")</f>
        <v>0</v>
      </c>
      <c r="N2740" s="38">
        <f>IF(B2740="","",IF('02_대상물건입력'!B5="",1,IF(ISNUMBER(SEARCH('02_대상물건입력'!B5,B2740)),1,0)))</f>
        <v>0</v>
      </c>
      <c r="O2740" s="38">
        <f>IF(B2740="","",IF('02_대상물건입력'!B6="",1,IF(ISNUMBER(SEARCH('02_대상물건입력'!B6,B2740)),1,0)))</f>
        <v>0</v>
      </c>
      <c r="P2740" s="38">
        <f>IF(L2740="","",IF('02_대상물건입력'!B15="",0,IF(ISNUMBER(SEARCH('02_대상물건입력'!B15,L2740)),1,0)))</f>
        <v>0</v>
      </c>
      <c r="Q2740" s="38">
        <f>IF(D2740="","",IF('02_대상물건입력'!B8="",0,IF(ISNUMBER(SEARCH('02_대상물건입력'!B8,D2740)),1,0)))</f>
        <v>0</v>
      </c>
      <c r="R2740" s="44" t="str">
        <f>IFERROR(ABS(E2740-'02_대상물건입력'!B11)/'02_대상물건입력'!B11,"")</f>
        <v/>
      </c>
      <c r="S2740" s="38" t="str">
        <f>IFERROR(ABS(J2740-'02_대상물건입력'!B10),"")</f>
        <v/>
      </c>
      <c r="T2740" s="38" t="str">
        <f>IFERROR(ABS('01_설정'!B4-F2740),"")</f>
        <v/>
      </c>
      <c r="U2740" s="38" t="str">
        <f>IFERROR(ABS(K2740-YEAR('02_대상물건입력'!B14)),"")</f>
        <v/>
      </c>
      <c r="V2740" s="38" t="str">
        <f>IF(B2740="","",IF(AND(E2740&gt;0,F2740&gt;0,H2740&gt;0,OR('04A_국토부원자료'!P2741="",'04A_국토부원자료'!P2741="-"),IF('01_설정'!B10=1,N2740=1,TRUE),R2740&lt;='01_설정'!B5,S2740&lt;='01_설정'!B6,T2740&lt;='01_설정'!B7,U2740&lt;='01_설정'!B8),"Y",""))</f>
        <v/>
      </c>
      <c r="W2740" s="40" t="str">
        <f>IF(V2740&lt;&gt;"Y","",MAX(0,(1-R2740/'01_설정'!B5))*'01_설정'!B14+MAX(0,(1-S2740/'01_설정'!B6))*'01_설정'!B15+MAX(0,(1-T2740/'01_설정'!B7))*'01_설정'!B16+MAX(0,(1-U2740/'01_설정'!B8))*'01_설정'!B17+O2740*'01_설정'!B11+Q2740*'01_설정'!B12+P2740*'01_설정'!B13)</f>
        <v/>
      </c>
      <c r="X2740" s="38" t="str">
        <f>IF(W2740="","",1+COUNTIFS($W$4:$W$3003,"&gt;"&amp;W2740)+COUNTIFS($W$4:W2740,W2740)-1)</f>
        <v/>
      </c>
    </row>
    <row r="2741" spans="1:24" ht="16.5">
      <c r="A2741" s="38" t="str">
        <f>IF('04A_국토부원자료'!A2742="","",ROW()-3)</f>
        <v/>
      </c>
      <c r="B2741" s="39">
        <f>IFERROR('04A_국토부원자료'!B2742,"")</f>
        <v>0</v>
      </c>
      <c r="C2741" s="39" t="str">
        <f>IF(B2741="","",IF('04A_국토부원자료'!C2742&lt;&gt;"",'04A_국토부원자료'!C2742,TRIM('04A_국토부원자료'!D2742&amp;IF('04A_국토부원자료'!E2742&lt;&gt;"","-"&amp;'04A_국토부원자료'!E2742,""))))</f>
        <v/>
      </c>
      <c r="D2741" s="39">
        <f>IFERROR('04A_국토부원자료'!F2742,"")</f>
        <v>0</v>
      </c>
      <c r="E2741" s="40" t="str">
        <f>IFERROR(VALUE(SUBSTITUTE('04A_국토부원자료'!G2742,",","")),"")</f>
        <v/>
      </c>
      <c r="F2741" s="41" t="str">
        <f>IFERROR(IF(AND('04A_국토부원자료'!H2742&lt;&gt;"",'04A_국토부원자료'!I2742&lt;&gt;""),DATE(INT(VALUE(SUBSTITUTE('04A_국토부원자료'!H2742,",",""))/100),MOD(VALUE(SUBSTITUTE('04A_국토부원자료'!H2742,",","")),100),VALUE(SUBSTITUTE('04A_국토부원자료'!I2742,",",""))),""),"")</f>
        <v/>
      </c>
      <c r="G2741" s="42" t="str">
        <f>IFERROR(VALUE(SUBSTITUTE('04A_국토부원자료'!J2742,",","")),"")</f>
        <v/>
      </c>
      <c r="H2741" s="43" t="str">
        <f t="shared" si="84"/>
        <v/>
      </c>
      <c r="I2741" s="43" t="str">
        <f t="shared" si="85"/>
        <v/>
      </c>
      <c r="J2741" s="38" t="str">
        <f>IFERROR(VALUE(SUBSTITUTE('04A_국토부원자료'!K2742,",","")),"")</f>
        <v/>
      </c>
      <c r="K2741" s="38" t="str">
        <f>IFERROR(VALUE(SUBSTITUTE('04A_국토부원자료'!N2742,",","")),"")</f>
        <v/>
      </c>
      <c r="L2741" s="39">
        <f>IFERROR('04A_국토부원자료'!O2742,"")</f>
        <v>0</v>
      </c>
      <c r="M2741" s="39">
        <f>IFERROR('04A_국토부원자료'!Q2742,"")</f>
        <v>0</v>
      </c>
      <c r="N2741" s="38">
        <f>IF(B2741="","",IF('02_대상물건입력'!B5="",1,IF(ISNUMBER(SEARCH('02_대상물건입력'!B5,B2741)),1,0)))</f>
        <v>0</v>
      </c>
      <c r="O2741" s="38">
        <f>IF(B2741="","",IF('02_대상물건입력'!B6="",1,IF(ISNUMBER(SEARCH('02_대상물건입력'!B6,B2741)),1,0)))</f>
        <v>0</v>
      </c>
      <c r="P2741" s="38">
        <f>IF(L2741="","",IF('02_대상물건입력'!B15="",0,IF(ISNUMBER(SEARCH('02_대상물건입력'!B15,L2741)),1,0)))</f>
        <v>0</v>
      </c>
      <c r="Q2741" s="38">
        <f>IF(D2741="","",IF('02_대상물건입력'!B8="",0,IF(ISNUMBER(SEARCH('02_대상물건입력'!B8,D2741)),1,0)))</f>
        <v>0</v>
      </c>
      <c r="R2741" s="44" t="str">
        <f>IFERROR(ABS(E2741-'02_대상물건입력'!B11)/'02_대상물건입력'!B11,"")</f>
        <v/>
      </c>
      <c r="S2741" s="38" t="str">
        <f>IFERROR(ABS(J2741-'02_대상물건입력'!B10),"")</f>
        <v/>
      </c>
      <c r="T2741" s="38" t="str">
        <f>IFERROR(ABS('01_설정'!B4-F2741),"")</f>
        <v/>
      </c>
      <c r="U2741" s="38" t="str">
        <f>IFERROR(ABS(K2741-YEAR('02_대상물건입력'!B14)),"")</f>
        <v/>
      </c>
      <c r="V2741" s="38" t="str">
        <f>IF(B2741="","",IF(AND(E2741&gt;0,F2741&gt;0,H2741&gt;0,OR('04A_국토부원자료'!P2742="",'04A_국토부원자료'!P2742="-"),IF('01_설정'!B10=1,N2741=1,TRUE),R2741&lt;='01_설정'!B5,S2741&lt;='01_설정'!B6,T2741&lt;='01_설정'!B7,U2741&lt;='01_설정'!B8),"Y",""))</f>
        <v/>
      </c>
      <c r="W2741" s="40" t="str">
        <f>IF(V2741&lt;&gt;"Y","",MAX(0,(1-R2741/'01_설정'!B5))*'01_설정'!B14+MAX(0,(1-S2741/'01_설정'!B6))*'01_설정'!B15+MAX(0,(1-T2741/'01_설정'!B7))*'01_설정'!B16+MAX(0,(1-U2741/'01_설정'!B8))*'01_설정'!B17+O2741*'01_설정'!B11+Q2741*'01_설정'!B12+P2741*'01_설정'!B13)</f>
        <v/>
      </c>
      <c r="X2741" s="38" t="str">
        <f>IF(W2741="","",1+COUNTIFS($W$4:$W$3003,"&gt;"&amp;W2741)+COUNTIFS($W$4:W2741,W2741)-1)</f>
        <v/>
      </c>
    </row>
    <row r="2742" spans="1:24" ht="16.5">
      <c r="A2742" s="38" t="str">
        <f>IF('04A_국토부원자료'!A2743="","",ROW()-3)</f>
        <v/>
      </c>
      <c r="B2742" s="39">
        <f>IFERROR('04A_국토부원자료'!B2743,"")</f>
        <v>0</v>
      </c>
      <c r="C2742" s="39" t="str">
        <f>IF(B2742="","",IF('04A_국토부원자료'!C2743&lt;&gt;"",'04A_국토부원자료'!C2743,TRIM('04A_국토부원자료'!D2743&amp;IF('04A_국토부원자료'!E2743&lt;&gt;"","-"&amp;'04A_국토부원자료'!E2743,""))))</f>
        <v/>
      </c>
      <c r="D2742" s="39">
        <f>IFERROR('04A_국토부원자료'!F2743,"")</f>
        <v>0</v>
      </c>
      <c r="E2742" s="40" t="str">
        <f>IFERROR(VALUE(SUBSTITUTE('04A_국토부원자료'!G2743,",","")),"")</f>
        <v/>
      </c>
      <c r="F2742" s="41" t="str">
        <f>IFERROR(IF(AND('04A_국토부원자료'!H2743&lt;&gt;"",'04A_국토부원자료'!I2743&lt;&gt;""),DATE(INT(VALUE(SUBSTITUTE('04A_국토부원자료'!H2743,",",""))/100),MOD(VALUE(SUBSTITUTE('04A_국토부원자료'!H2743,",","")),100),VALUE(SUBSTITUTE('04A_국토부원자료'!I2743,",",""))),""),"")</f>
        <v/>
      </c>
      <c r="G2742" s="42" t="str">
        <f>IFERROR(VALUE(SUBSTITUTE('04A_국토부원자료'!J2743,",","")),"")</f>
        <v/>
      </c>
      <c r="H2742" s="43" t="str">
        <f t="shared" si="84"/>
        <v/>
      </c>
      <c r="I2742" s="43" t="str">
        <f t="shared" si="85"/>
        <v/>
      </c>
      <c r="J2742" s="38" t="str">
        <f>IFERROR(VALUE(SUBSTITUTE('04A_국토부원자료'!K2743,",","")),"")</f>
        <v/>
      </c>
      <c r="K2742" s="38" t="str">
        <f>IFERROR(VALUE(SUBSTITUTE('04A_국토부원자료'!N2743,",","")),"")</f>
        <v/>
      </c>
      <c r="L2742" s="39">
        <f>IFERROR('04A_국토부원자료'!O2743,"")</f>
        <v>0</v>
      </c>
      <c r="M2742" s="39">
        <f>IFERROR('04A_국토부원자료'!Q2743,"")</f>
        <v>0</v>
      </c>
      <c r="N2742" s="38">
        <f>IF(B2742="","",IF('02_대상물건입력'!B5="",1,IF(ISNUMBER(SEARCH('02_대상물건입력'!B5,B2742)),1,0)))</f>
        <v>0</v>
      </c>
      <c r="O2742" s="38">
        <f>IF(B2742="","",IF('02_대상물건입력'!B6="",1,IF(ISNUMBER(SEARCH('02_대상물건입력'!B6,B2742)),1,0)))</f>
        <v>0</v>
      </c>
      <c r="P2742" s="38">
        <f>IF(L2742="","",IF('02_대상물건입력'!B15="",0,IF(ISNUMBER(SEARCH('02_대상물건입력'!B15,L2742)),1,0)))</f>
        <v>0</v>
      </c>
      <c r="Q2742" s="38">
        <f>IF(D2742="","",IF('02_대상물건입력'!B8="",0,IF(ISNUMBER(SEARCH('02_대상물건입력'!B8,D2742)),1,0)))</f>
        <v>0</v>
      </c>
      <c r="R2742" s="44" t="str">
        <f>IFERROR(ABS(E2742-'02_대상물건입력'!B11)/'02_대상물건입력'!B11,"")</f>
        <v/>
      </c>
      <c r="S2742" s="38" t="str">
        <f>IFERROR(ABS(J2742-'02_대상물건입력'!B10),"")</f>
        <v/>
      </c>
      <c r="T2742" s="38" t="str">
        <f>IFERROR(ABS('01_설정'!B4-F2742),"")</f>
        <v/>
      </c>
      <c r="U2742" s="38" t="str">
        <f>IFERROR(ABS(K2742-YEAR('02_대상물건입력'!B14)),"")</f>
        <v/>
      </c>
      <c r="V2742" s="38" t="str">
        <f>IF(B2742="","",IF(AND(E2742&gt;0,F2742&gt;0,H2742&gt;0,OR('04A_국토부원자료'!P2743="",'04A_국토부원자료'!P2743="-"),IF('01_설정'!B10=1,N2742=1,TRUE),R2742&lt;='01_설정'!B5,S2742&lt;='01_설정'!B6,T2742&lt;='01_설정'!B7,U2742&lt;='01_설정'!B8),"Y",""))</f>
        <v/>
      </c>
      <c r="W2742" s="40" t="str">
        <f>IF(V2742&lt;&gt;"Y","",MAX(0,(1-R2742/'01_설정'!B5))*'01_설정'!B14+MAX(0,(1-S2742/'01_설정'!B6))*'01_설정'!B15+MAX(0,(1-T2742/'01_설정'!B7))*'01_설정'!B16+MAX(0,(1-U2742/'01_설정'!B8))*'01_설정'!B17+O2742*'01_설정'!B11+Q2742*'01_설정'!B12+P2742*'01_설정'!B13)</f>
        <v/>
      </c>
      <c r="X2742" s="38" t="str">
        <f>IF(W2742="","",1+COUNTIFS($W$4:$W$3003,"&gt;"&amp;W2742)+COUNTIFS($W$4:W2742,W2742)-1)</f>
        <v/>
      </c>
    </row>
    <row r="2743" spans="1:24" ht="16.5">
      <c r="A2743" s="38" t="str">
        <f>IF('04A_국토부원자료'!A2744="","",ROW()-3)</f>
        <v/>
      </c>
      <c r="B2743" s="39">
        <f>IFERROR('04A_국토부원자료'!B2744,"")</f>
        <v>0</v>
      </c>
      <c r="C2743" s="39" t="str">
        <f>IF(B2743="","",IF('04A_국토부원자료'!C2744&lt;&gt;"",'04A_국토부원자료'!C2744,TRIM('04A_국토부원자료'!D2744&amp;IF('04A_국토부원자료'!E2744&lt;&gt;"","-"&amp;'04A_국토부원자료'!E2744,""))))</f>
        <v/>
      </c>
      <c r="D2743" s="39">
        <f>IFERROR('04A_국토부원자료'!F2744,"")</f>
        <v>0</v>
      </c>
      <c r="E2743" s="40" t="str">
        <f>IFERROR(VALUE(SUBSTITUTE('04A_국토부원자료'!G2744,",","")),"")</f>
        <v/>
      </c>
      <c r="F2743" s="41" t="str">
        <f>IFERROR(IF(AND('04A_국토부원자료'!H2744&lt;&gt;"",'04A_국토부원자료'!I2744&lt;&gt;""),DATE(INT(VALUE(SUBSTITUTE('04A_국토부원자료'!H2744,",",""))/100),MOD(VALUE(SUBSTITUTE('04A_국토부원자료'!H2744,",","")),100),VALUE(SUBSTITUTE('04A_국토부원자료'!I2744,",",""))),""),"")</f>
        <v/>
      </c>
      <c r="G2743" s="42" t="str">
        <f>IFERROR(VALUE(SUBSTITUTE('04A_국토부원자료'!J2744,",","")),"")</f>
        <v/>
      </c>
      <c r="H2743" s="43" t="str">
        <f t="shared" si="84"/>
        <v/>
      </c>
      <c r="I2743" s="43" t="str">
        <f t="shared" si="85"/>
        <v/>
      </c>
      <c r="J2743" s="38" t="str">
        <f>IFERROR(VALUE(SUBSTITUTE('04A_국토부원자료'!K2744,",","")),"")</f>
        <v/>
      </c>
      <c r="K2743" s="38" t="str">
        <f>IFERROR(VALUE(SUBSTITUTE('04A_국토부원자료'!N2744,",","")),"")</f>
        <v/>
      </c>
      <c r="L2743" s="39">
        <f>IFERROR('04A_국토부원자료'!O2744,"")</f>
        <v>0</v>
      </c>
      <c r="M2743" s="39">
        <f>IFERROR('04A_국토부원자료'!Q2744,"")</f>
        <v>0</v>
      </c>
      <c r="N2743" s="38">
        <f>IF(B2743="","",IF('02_대상물건입력'!B5="",1,IF(ISNUMBER(SEARCH('02_대상물건입력'!B5,B2743)),1,0)))</f>
        <v>0</v>
      </c>
      <c r="O2743" s="38">
        <f>IF(B2743="","",IF('02_대상물건입력'!B6="",1,IF(ISNUMBER(SEARCH('02_대상물건입력'!B6,B2743)),1,0)))</f>
        <v>0</v>
      </c>
      <c r="P2743" s="38">
        <f>IF(L2743="","",IF('02_대상물건입력'!B15="",0,IF(ISNUMBER(SEARCH('02_대상물건입력'!B15,L2743)),1,0)))</f>
        <v>0</v>
      </c>
      <c r="Q2743" s="38">
        <f>IF(D2743="","",IF('02_대상물건입력'!B8="",0,IF(ISNUMBER(SEARCH('02_대상물건입력'!B8,D2743)),1,0)))</f>
        <v>0</v>
      </c>
      <c r="R2743" s="44" t="str">
        <f>IFERROR(ABS(E2743-'02_대상물건입력'!B11)/'02_대상물건입력'!B11,"")</f>
        <v/>
      </c>
      <c r="S2743" s="38" t="str">
        <f>IFERROR(ABS(J2743-'02_대상물건입력'!B10),"")</f>
        <v/>
      </c>
      <c r="T2743" s="38" t="str">
        <f>IFERROR(ABS('01_설정'!B4-F2743),"")</f>
        <v/>
      </c>
      <c r="U2743" s="38" t="str">
        <f>IFERROR(ABS(K2743-YEAR('02_대상물건입력'!B14)),"")</f>
        <v/>
      </c>
      <c r="V2743" s="38" t="str">
        <f>IF(B2743="","",IF(AND(E2743&gt;0,F2743&gt;0,H2743&gt;0,OR('04A_국토부원자료'!P2744="",'04A_국토부원자료'!P2744="-"),IF('01_설정'!B10=1,N2743=1,TRUE),R2743&lt;='01_설정'!B5,S2743&lt;='01_설정'!B6,T2743&lt;='01_설정'!B7,U2743&lt;='01_설정'!B8),"Y",""))</f>
        <v/>
      </c>
      <c r="W2743" s="40" t="str">
        <f>IF(V2743&lt;&gt;"Y","",MAX(0,(1-R2743/'01_설정'!B5))*'01_설정'!B14+MAX(0,(1-S2743/'01_설정'!B6))*'01_설정'!B15+MAX(0,(1-T2743/'01_설정'!B7))*'01_설정'!B16+MAX(0,(1-U2743/'01_설정'!B8))*'01_설정'!B17+O2743*'01_설정'!B11+Q2743*'01_설정'!B12+P2743*'01_설정'!B13)</f>
        <v/>
      </c>
      <c r="X2743" s="38" t="str">
        <f>IF(W2743="","",1+COUNTIFS($W$4:$W$3003,"&gt;"&amp;W2743)+COUNTIFS($W$4:W2743,W2743)-1)</f>
        <v/>
      </c>
    </row>
    <row r="2744" spans="1:24" ht="16.5">
      <c r="A2744" s="38" t="str">
        <f>IF('04A_국토부원자료'!A2745="","",ROW()-3)</f>
        <v/>
      </c>
      <c r="B2744" s="39">
        <f>IFERROR('04A_국토부원자료'!B2745,"")</f>
        <v>0</v>
      </c>
      <c r="C2744" s="39" t="str">
        <f>IF(B2744="","",IF('04A_국토부원자료'!C2745&lt;&gt;"",'04A_국토부원자료'!C2745,TRIM('04A_국토부원자료'!D2745&amp;IF('04A_국토부원자료'!E2745&lt;&gt;"","-"&amp;'04A_국토부원자료'!E2745,""))))</f>
        <v/>
      </c>
      <c r="D2744" s="39">
        <f>IFERROR('04A_국토부원자료'!F2745,"")</f>
        <v>0</v>
      </c>
      <c r="E2744" s="40" t="str">
        <f>IFERROR(VALUE(SUBSTITUTE('04A_국토부원자료'!G2745,",","")),"")</f>
        <v/>
      </c>
      <c r="F2744" s="41" t="str">
        <f>IFERROR(IF(AND('04A_국토부원자료'!H2745&lt;&gt;"",'04A_국토부원자료'!I2745&lt;&gt;""),DATE(INT(VALUE(SUBSTITUTE('04A_국토부원자료'!H2745,",",""))/100),MOD(VALUE(SUBSTITUTE('04A_국토부원자료'!H2745,",","")),100),VALUE(SUBSTITUTE('04A_국토부원자료'!I2745,",",""))),""),"")</f>
        <v/>
      </c>
      <c r="G2744" s="42" t="str">
        <f>IFERROR(VALUE(SUBSTITUTE('04A_국토부원자료'!J2745,",","")),"")</f>
        <v/>
      </c>
      <c r="H2744" s="43" t="str">
        <f t="shared" si="84"/>
        <v/>
      </c>
      <c r="I2744" s="43" t="str">
        <f t="shared" si="85"/>
        <v/>
      </c>
      <c r="J2744" s="38" t="str">
        <f>IFERROR(VALUE(SUBSTITUTE('04A_국토부원자료'!K2745,",","")),"")</f>
        <v/>
      </c>
      <c r="K2744" s="38" t="str">
        <f>IFERROR(VALUE(SUBSTITUTE('04A_국토부원자료'!N2745,",","")),"")</f>
        <v/>
      </c>
      <c r="L2744" s="39">
        <f>IFERROR('04A_국토부원자료'!O2745,"")</f>
        <v>0</v>
      </c>
      <c r="M2744" s="39">
        <f>IFERROR('04A_국토부원자료'!Q2745,"")</f>
        <v>0</v>
      </c>
      <c r="N2744" s="38">
        <f>IF(B2744="","",IF('02_대상물건입력'!B5="",1,IF(ISNUMBER(SEARCH('02_대상물건입력'!B5,B2744)),1,0)))</f>
        <v>0</v>
      </c>
      <c r="O2744" s="38">
        <f>IF(B2744="","",IF('02_대상물건입력'!B6="",1,IF(ISNUMBER(SEARCH('02_대상물건입력'!B6,B2744)),1,0)))</f>
        <v>0</v>
      </c>
      <c r="P2744" s="38">
        <f>IF(L2744="","",IF('02_대상물건입력'!B15="",0,IF(ISNUMBER(SEARCH('02_대상물건입력'!B15,L2744)),1,0)))</f>
        <v>0</v>
      </c>
      <c r="Q2744" s="38">
        <f>IF(D2744="","",IF('02_대상물건입력'!B8="",0,IF(ISNUMBER(SEARCH('02_대상물건입력'!B8,D2744)),1,0)))</f>
        <v>0</v>
      </c>
      <c r="R2744" s="44" t="str">
        <f>IFERROR(ABS(E2744-'02_대상물건입력'!B11)/'02_대상물건입력'!B11,"")</f>
        <v/>
      </c>
      <c r="S2744" s="38" t="str">
        <f>IFERROR(ABS(J2744-'02_대상물건입력'!B10),"")</f>
        <v/>
      </c>
      <c r="T2744" s="38" t="str">
        <f>IFERROR(ABS('01_설정'!B4-F2744),"")</f>
        <v/>
      </c>
      <c r="U2744" s="38" t="str">
        <f>IFERROR(ABS(K2744-YEAR('02_대상물건입력'!B14)),"")</f>
        <v/>
      </c>
      <c r="V2744" s="38" t="str">
        <f>IF(B2744="","",IF(AND(E2744&gt;0,F2744&gt;0,H2744&gt;0,OR('04A_국토부원자료'!P2745="",'04A_국토부원자료'!P2745="-"),IF('01_설정'!B10=1,N2744=1,TRUE),R2744&lt;='01_설정'!B5,S2744&lt;='01_설정'!B6,T2744&lt;='01_설정'!B7,U2744&lt;='01_설정'!B8),"Y",""))</f>
        <v/>
      </c>
      <c r="W2744" s="40" t="str">
        <f>IF(V2744&lt;&gt;"Y","",MAX(0,(1-R2744/'01_설정'!B5))*'01_설정'!B14+MAX(0,(1-S2744/'01_설정'!B6))*'01_설정'!B15+MAX(0,(1-T2744/'01_설정'!B7))*'01_설정'!B16+MAX(0,(1-U2744/'01_설정'!B8))*'01_설정'!B17+O2744*'01_설정'!B11+Q2744*'01_설정'!B12+P2744*'01_설정'!B13)</f>
        <v/>
      </c>
      <c r="X2744" s="38" t="str">
        <f>IF(W2744="","",1+COUNTIFS($W$4:$W$3003,"&gt;"&amp;W2744)+COUNTIFS($W$4:W2744,W2744)-1)</f>
        <v/>
      </c>
    </row>
    <row r="2745" spans="1:24" ht="16.5">
      <c r="A2745" s="38" t="str">
        <f>IF('04A_국토부원자료'!A2746="","",ROW()-3)</f>
        <v/>
      </c>
      <c r="B2745" s="39">
        <f>IFERROR('04A_국토부원자료'!B2746,"")</f>
        <v>0</v>
      </c>
      <c r="C2745" s="39" t="str">
        <f>IF(B2745="","",IF('04A_국토부원자료'!C2746&lt;&gt;"",'04A_국토부원자료'!C2746,TRIM('04A_국토부원자료'!D2746&amp;IF('04A_국토부원자료'!E2746&lt;&gt;"","-"&amp;'04A_국토부원자료'!E2746,""))))</f>
        <v/>
      </c>
      <c r="D2745" s="39">
        <f>IFERROR('04A_국토부원자료'!F2746,"")</f>
        <v>0</v>
      </c>
      <c r="E2745" s="40" t="str">
        <f>IFERROR(VALUE(SUBSTITUTE('04A_국토부원자료'!G2746,",","")),"")</f>
        <v/>
      </c>
      <c r="F2745" s="41" t="str">
        <f>IFERROR(IF(AND('04A_국토부원자료'!H2746&lt;&gt;"",'04A_국토부원자료'!I2746&lt;&gt;""),DATE(INT(VALUE(SUBSTITUTE('04A_국토부원자료'!H2746,",",""))/100),MOD(VALUE(SUBSTITUTE('04A_국토부원자료'!H2746,",","")),100),VALUE(SUBSTITUTE('04A_국토부원자료'!I2746,",",""))),""),"")</f>
        <v/>
      </c>
      <c r="G2745" s="42" t="str">
        <f>IFERROR(VALUE(SUBSTITUTE('04A_국토부원자료'!J2746,",","")),"")</f>
        <v/>
      </c>
      <c r="H2745" s="43" t="str">
        <f t="shared" si="84"/>
        <v/>
      </c>
      <c r="I2745" s="43" t="str">
        <f t="shared" si="85"/>
        <v/>
      </c>
      <c r="J2745" s="38" t="str">
        <f>IFERROR(VALUE(SUBSTITUTE('04A_국토부원자료'!K2746,",","")),"")</f>
        <v/>
      </c>
      <c r="K2745" s="38" t="str">
        <f>IFERROR(VALUE(SUBSTITUTE('04A_국토부원자료'!N2746,",","")),"")</f>
        <v/>
      </c>
      <c r="L2745" s="39">
        <f>IFERROR('04A_국토부원자료'!O2746,"")</f>
        <v>0</v>
      </c>
      <c r="M2745" s="39">
        <f>IFERROR('04A_국토부원자료'!Q2746,"")</f>
        <v>0</v>
      </c>
      <c r="N2745" s="38">
        <f>IF(B2745="","",IF('02_대상물건입력'!B5="",1,IF(ISNUMBER(SEARCH('02_대상물건입력'!B5,B2745)),1,0)))</f>
        <v>0</v>
      </c>
      <c r="O2745" s="38">
        <f>IF(B2745="","",IF('02_대상물건입력'!B6="",1,IF(ISNUMBER(SEARCH('02_대상물건입력'!B6,B2745)),1,0)))</f>
        <v>0</v>
      </c>
      <c r="P2745" s="38">
        <f>IF(L2745="","",IF('02_대상물건입력'!B15="",0,IF(ISNUMBER(SEARCH('02_대상물건입력'!B15,L2745)),1,0)))</f>
        <v>0</v>
      </c>
      <c r="Q2745" s="38">
        <f>IF(D2745="","",IF('02_대상물건입력'!B8="",0,IF(ISNUMBER(SEARCH('02_대상물건입력'!B8,D2745)),1,0)))</f>
        <v>0</v>
      </c>
      <c r="R2745" s="44" t="str">
        <f>IFERROR(ABS(E2745-'02_대상물건입력'!B11)/'02_대상물건입력'!B11,"")</f>
        <v/>
      </c>
      <c r="S2745" s="38" t="str">
        <f>IFERROR(ABS(J2745-'02_대상물건입력'!B10),"")</f>
        <v/>
      </c>
      <c r="T2745" s="38" t="str">
        <f>IFERROR(ABS('01_설정'!B4-F2745),"")</f>
        <v/>
      </c>
      <c r="U2745" s="38" t="str">
        <f>IFERROR(ABS(K2745-YEAR('02_대상물건입력'!B14)),"")</f>
        <v/>
      </c>
      <c r="V2745" s="38" t="str">
        <f>IF(B2745="","",IF(AND(E2745&gt;0,F2745&gt;0,H2745&gt;0,OR('04A_국토부원자료'!P2746="",'04A_국토부원자료'!P2746="-"),IF('01_설정'!B10=1,N2745=1,TRUE),R2745&lt;='01_설정'!B5,S2745&lt;='01_설정'!B6,T2745&lt;='01_설정'!B7,U2745&lt;='01_설정'!B8),"Y",""))</f>
        <v/>
      </c>
      <c r="W2745" s="40" t="str">
        <f>IF(V2745&lt;&gt;"Y","",MAX(0,(1-R2745/'01_설정'!B5))*'01_설정'!B14+MAX(0,(1-S2745/'01_설정'!B6))*'01_설정'!B15+MAX(0,(1-T2745/'01_설정'!B7))*'01_설정'!B16+MAX(0,(1-U2745/'01_설정'!B8))*'01_설정'!B17+O2745*'01_설정'!B11+Q2745*'01_설정'!B12+P2745*'01_설정'!B13)</f>
        <v/>
      </c>
      <c r="X2745" s="38" t="str">
        <f>IF(W2745="","",1+COUNTIFS($W$4:$W$3003,"&gt;"&amp;W2745)+COUNTIFS($W$4:W2745,W2745)-1)</f>
        <v/>
      </c>
    </row>
    <row r="2746" spans="1:24" ht="16.5">
      <c r="A2746" s="38" t="str">
        <f>IF('04A_국토부원자료'!A2747="","",ROW()-3)</f>
        <v/>
      </c>
      <c r="B2746" s="39">
        <f>IFERROR('04A_국토부원자료'!B2747,"")</f>
        <v>0</v>
      </c>
      <c r="C2746" s="39" t="str">
        <f>IF(B2746="","",IF('04A_국토부원자료'!C2747&lt;&gt;"",'04A_국토부원자료'!C2747,TRIM('04A_국토부원자료'!D2747&amp;IF('04A_국토부원자료'!E2747&lt;&gt;"","-"&amp;'04A_국토부원자료'!E2747,""))))</f>
        <v/>
      </c>
      <c r="D2746" s="39">
        <f>IFERROR('04A_국토부원자료'!F2747,"")</f>
        <v>0</v>
      </c>
      <c r="E2746" s="40" t="str">
        <f>IFERROR(VALUE(SUBSTITUTE('04A_국토부원자료'!G2747,",","")),"")</f>
        <v/>
      </c>
      <c r="F2746" s="41" t="str">
        <f>IFERROR(IF(AND('04A_국토부원자료'!H2747&lt;&gt;"",'04A_국토부원자료'!I2747&lt;&gt;""),DATE(INT(VALUE(SUBSTITUTE('04A_국토부원자료'!H2747,",",""))/100),MOD(VALUE(SUBSTITUTE('04A_국토부원자료'!H2747,",","")),100),VALUE(SUBSTITUTE('04A_국토부원자료'!I2747,",",""))),""),"")</f>
        <v/>
      </c>
      <c r="G2746" s="42" t="str">
        <f>IFERROR(VALUE(SUBSTITUTE('04A_국토부원자료'!J2747,",","")),"")</f>
        <v/>
      </c>
      <c r="H2746" s="43" t="str">
        <f t="shared" si="84"/>
        <v/>
      </c>
      <c r="I2746" s="43" t="str">
        <f t="shared" si="85"/>
        <v/>
      </c>
      <c r="J2746" s="38" t="str">
        <f>IFERROR(VALUE(SUBSTITUTE('04A_국토부원자료'!K2747,",","")),"")</f>
        <v/>
      </c>
      <c r="K2746" s="38" t="str">
        <f>IFERROR(VALUE(SUBSTITUTE('04A_국토부원자료'!N2747,",","")),"")</f>
        <v/>
      </c>
      <c r="L2746" s="39">
        <f>IFERROR('04A_국토부원자료'!O2747,"")</f>
        <v>0</v>
      </c>
      <c r="M2746" s="39">
        <f>IFERROR('04A_국토부원자료'!Q2747,"")</f>
        <v>0</v>
      </c>
      <c r="N2746" s="38">
        <f>IF(B2746="","",IF('02_대상물건입력'!B5="",1,IF(ISNUMBER(SEARCH('02_대상물건입력'!B5,B2746)),1,0)))</f>
        <v>0</v>
      </c>
      <c r="O2746" s="38">
        <f>IF(B2746="","",IF('02_대상물건입력'!B6="",1,IF(ISNUMBER(SEARCH('02_대상물건입력'!B6,B2746)),1,0)))</f>
        <v>0</v>
      </c>
      <c r="P2746" s="38">
        <f>IF(L2746="","",IF('02_대상물건입력'!B15="",0,IF(ISNUMBER(SEARCH('02_대상물건입력'!B15,L2746)),1,0)))</f>
        <v>0</v>
      </c>
      <c r="Q2746" s="38">
        <f>IF(D2746="","",IF('02_대상물건입력'!B8="",0,IF(ISNUMBER(SEARCH('02_대상물건입력'!B8,D2746)),1,0)))</f>
        <v>0</v>
      </c>
      <c r="R2746" s="44" t="str">
        <f>IFERROR(ABS(E2746-'02_대상물건입력'!B11)/'02_대상물건입력'!B11,"")</f>
        <v/>
      </c>
      <c r="S2746" s="38" t="str">
        <f>IFERROR(ABS(J2746-'02_대상물건입력'!B10),"")</f>
        <v/>
      </c>
      <c r="T2746" s="38" t="str">
        <f>IFERROR(ABS('01_설정'!B4-F2746),"")</f>
        <v/>
      </c>
      <c r="U2746" s="38" t="str">
        <f>IFERROR(ABS(K2746-YEAR('02_대상물건입력'!B14)),"")</f>
        <v/>
      </c>
      <c r="V2746" s="38" t="str">
        <f>IF(B2746="","",IF(AND(E2746&gt;0,F2746&gt;0,H2746&gt;0,OR('04A_국토부원자료'!P2747="",'04A_국토부원자료'!P2747="-"),IF('01_설정'!B10=1,N2746=1,TRUE),R2746&lt;='01_설정'!B5,S2746&lt;='01_설정'!B6,T2746&lt;='01_설정'!B7,U2746&lt;='01_설정'!B8),"Y",""))</f>
        <v/>
      </c>
      <c r="W2746" s="40" t="str">
        <f>IF(V2746&lt;&gt;"Y","",MAX(0,(1-R2746/'01_설정'!B5))*'01_설정'!B14+MAX(0,(1-S2746/'01_설정'!B6))*'01_설정'!B15+MAX(0,(1-T2746/'01_설정'!B7))*'01_설정'!B16+MAX(0,(1-U2746/'01_설정'!B8))*'01_설정'!B17+O2746*'01_설정'!B11+Q2746*'01_설정'!B12+P2746*'01_설정'!B13)</f>
        <v/>
      </c>
      <c r="X2746" s="38" t="str">
        <f>IF(W2746="","",1+COUNTIFS($W$4:$W$3003,"&gt;"&amp;W2746)+COUNTIFS($W$4:W2746,W2746)-1)</f>
        <v/>
      </c>
    </row>
    <row r="2747" spans="1:24" ht="16.5">
      <c r="A2747" s="38" t="str">
        <f>IF('04A_국토부원자료'!A2748="","",ROW()-3)</f>
        <v/>
      </c>
      <c r="B2747" s="39">
        <f>IFERROR('04A_국토부원자료'!B2748,"")</f>
        <v>0</v>
      </c>
      <c r="C2747" s="39" t="str">
        <f>IF(B2747="","",IF('04A_국토부원자료'!C2748&lt;&gt;"",'04A_국토부원자료'!C2748,TRIM('04A_국토부원자료'!D2748&amp;IF('04A_국토부원자료'!E2748&lt;&gt;"","-"&amp;'04A_국토부원자료'!E2748,""))))</f>
        <v/>
      </c>
      <c r="D2747" s="39">
        <f>IFERROR('04A_국토부원자료'!F2748,"")</f>
        <v>0</v>
      </c>
      <c r="E2747" s="40" t="str">
        <f>IFERROR(VALUE(SUBSTITUTE('04A_국토부원자료'!G2748,",","")),"")</f>
        <v/>
      </c>
      <c r="F2747" s="41" t="str">
        <f>IFERROR(IF(AND('04A_국토부원자료'!H2748&lt;&gt;"",'04A_국토부원자료'!I2748&lt;&gt;""),DATE(INT(VALUE(SUBSTITUTE('04A_국토부원자료'!H2748,",",""))/100),MOD(VALUE(SUBSTITUTE('04A_국토부원자료'!H2748,",","")),100),VALUE(SUBSTITUTE('04A_국토부원자료'!I2748,",",""))),""),"")</f>
        <v/>
      </c>
      <c r="G2747" s="42" t="str">
        <f>IFERROR(VALUE(SUBSTITUTE('04A_국토부원자료'!J2748,",","")),"")</f>
        <v/>
      </c>
      <c r="H2747" s="43" t="str">
        <f t="shared" si="84"/>
        <v/>
      </c>
      <c r="I2747" s="43" t="str">
        <f t="shared" si="85"/>
        <v/>
      </c>
      <c r="J2747" s="38" t="str">
        <f>IFERROR(VALUE(SUBSTITUTE('04A_국토부원자료'!K2748,",","")),"")</f>
        <v/>
      </c>
      <c r="K2747" s="38" t="str">
        <f>IFERROR(VALUE(SUBSTITUTE('04A_국토부원자료'!N2748,",","")),"")</f>
        <v/>
      </c>
      <c r="L2747" s="39">
        <f>IFERROR('04A_국토부원자료'!O2748,"")</f>
        <v>0</v>
      </c>
      <c r="M2747" s="39">
        <f>IFERROR('04A_국토부원자료'!Q2748,"")</f>
        <v>0</v>
      </c>
      <c r="N2747" s="38">
        <f>IF(B2747="","",IF('02_대상물건입력'!B5="",1,IF(ISNUMBER(SEARCH('02_대상물건입력'!B5,B2747)),1,0)))</f>
        <v>0</v>
      </c>
      <c r="O2747" s="38">
        <f>IF(B2747="","",IF('02_대상물건입력'!B6="",1,IF(ISNUMBER(SEARCH('02_대상물건입력'!B6,B2747)),1,0)))</f>
        <v>0</v>
      </c>
      <c r="P2747" s="38">
        <f>IF(L2747="","",IF('02_대상물건입력'!B15="",0,IF(ISNUMBER(SEARCH('02_대상물건입력'!B15,L2747)),1,0)))</f>
        <v>0</v>
      </c>
      <c r="Q2747" s="38">
        <f>IF(D2747="","",IF('02_대상물건입력'!B8="",0,IF(ISNUMBER(SEARCH('02_대상물건입력'!B8,D2747)),1,0)))</f>
        <v>0</v>
      </c>
      <c r="R2747" s="44" t="str">
        <f>IFERROR(ABS(E2747-'02_대상물건입력'!B11)/'02_대상물건입력'!B11,"")</f>
        <v/>
      </c>
      <c r="S2747" s="38" t="str">
        <f>IFERROR(ABS(J2747-'02_대상물건입력'!B10),"")</f>
        <v/>
      </c>
      <c r="T2747" s="38" t="str">
        <f>IFERROR(ABS('01_설정'!B4-F2747),"")</f>
        <v/>
      </c>
      <c r="U2747" s="38" t="str">
        <f>IFERROR(ABS(K2747-YEAR('02_대상물건입력'!B14)),"")</f>
        <v/>
      </c>
      <c r="V2747" s="38" t="str">
        <f>IF(B2747="","",IF(AND(E2747&gt;0,F2747&gt;0,H2747&gt;0,OR('04A_국토부원자료'!P2748="",'04A_국토부원자료'!P2748="-"),IF('01_설정'!B10=1,N2747=1,TRUE),R2747&lt;='01_설정'!B5,S2747&lt;='01_설정'!B6,T2747&lt;='01_설정'!B7,U2747&lt;='01_설정'!B8),"Y",""))</f>
        <v/>
      </c>
      <c r="W2747" s="40" t="str">
        <f>IF(V2747&lt;&gt;"Y","",MAX(0,(1-R2747/'01_설정'!B5))*'01_설정'!B14+MAX(0,(1-S2747/'01_설정'!B6))*'01_설정'!B15+MAX(0,(1-T2747/'01_설정'!B7))*'01_설정'!B16+MAX(0,(1-U2747/'01_설정'!B8))*'01_설정'!B17+O2747*'01_설정'!B11+Q2747*'01_설정'!B12+P2747*'01_설정'!B13)</f>
        <v/>
      </c>
      <c r="X2747" s="38" t="str">
        <f>IF(W2747="","",1+COUNTIFS($W$4:$W$3003,"&gt;"&amp;W2747)+COUNTIFS($W$4:W2747,W2747)-1)</f>
        <v/>
      </c>
    </row>
    <row r="2748" spans="1:24" ht="16.5">
      <c r="A2748" s="38" t="str">
        <f>IF('04A_국토부원자료'!A2749="","",ROW()-3)</f>
        <v/>
      </c>
      <c r="B2748" s="39">
        <f>IFERROR('04A_국토부원자료'!B2749,"")</f>
        <v>0</v>
      </c>
      <c r="C2748" s="39" t="str">
        <f>IF(B2748="","",IF('04A_국토부원자료'!C2749&lt;&gt;"",'04A_국토부원자료'!C2749,TRIM('04A_국토부원자료'!D2749&amp;IF('04A_국토부원자료'!E2749&lt;&gt;"","-"&amp;'04A_국토부원자료'!E2749,""))))</f>
        <v/>
      </c>
      <c r="D2748" s="39">
        <f>IFERROR('04A_국토부원자료'!F2749,"")</f>
        <v>0</v>
      </c>
      <c r="E2748" s="40" t="str">
        <f>IFERROR(VALUE(SUBSTITUTE('04A_국토부원자료'!G2749,",","")),"")</f>
        <v/>
      </c>
      <c r="F2748" s="41" t="str">
        <f>IFERROR(IF(AND('04A_국토부원자료'!H2749&lt;&gt;"",'04A_국토부원자료'!I2749&lt;&gt;""),DATE(INT(VALUE(SUBSTITUTE('04A_국토부원자료'!H2749,",",""))/100),MOD(VALUE(SUBSTITUTE('04A_국토부원자료'!H2749,",","")),100),VALUE(SUBSTITUTE('04A_국토부원자료'!I2749,",",""))),""),"")</f>
        <v/>
      </c>
      <c r="G2748" s="42" t="str">
        <f>IFERROR(VALUE(SUBSTITUTE('04A_국토부원자료'!J2749,",","")),"")</f>
        <v/>
      </c>
      <c r="H2748" s="43" t="str">
        <f t="shared" si="84"/>
        <v/>
      </c>
      <c r="I2748" s="43" t="str">
        <f t="shared" si="85"/>
        <v/>
      </c>
      <c r="J2748" s="38" t="str">
        <f>IFERROR(VALUE(SUBSTITUTE('04A_국토부원자료'!K2749,",","")),"")</f>
        <v/>
      </c>
      <c r="K2748" s="38" t="str">
        <f>IFERROR(VALUE(SUBSTITUTE('04A_국토부원자료'!N2749,",","")),"")</f>
        <v/>
      </c>
      <c r="L2748" s="39">
        <f>IFERROR('04A_국토부원자료'!O2749,"")</f>
        <v>0</v>
      </c>
      <c r="M2748" s="39">
        <f>IFERROR('04A_국토부원자료'!Q2749,"")</f>
        <v>0</v>
      </c>
      <c r="N2748" s="38">
        <f>IF(B2748="","",IF('02_대상물건입력'!B5="",1,IF(ISNUMBER(SEARCH('02_대상물건입력'!B5,B2748)),1,0)))</f>
        <v>0</v>
      </c>
      <c r="O2748" s="38">
        <f>IF(B2748="","",IF('02_대상물건입력'!B6="",1,IF(ISNUMBER(SEARCH('02_대상물건입력'!B6,B2748)),1,0)))</f>
        <v>0</v>
      </c>
      <c r="P2748" s="38">
        <f>IF(L2748="","",IF('02_대상물건입력'!B15="",0,IF(ISNUMBER(SEARCH('02_대상물건입력'!B15,L2748)),1,0)))</f>
        <v>0</v>
      </c>
      <c r="Q2748" s="38">
        <f>IF(D2748="","",IF('02_대상물건입력'!B8="",0,IF(ISNUMBER(SEARCH('02_대상물건입력'!B8,D2748)),1,0)))</f>
        <v>0</v>
      </c>
      <c r="R2748" s="44" t="str">
        <f>IFERROR(ABS(E2748-'02_대상물건입력'!B11)/'02_대상물건입력'!B11,"")</f>
        <v/>
      </c>
      <c r="S2748" s="38" t="str">
        <f>IFERROR(ABS(J2748-'02_대상물건입력'!B10),"")</f>
        <v/>
      </c>
      <c r="T2748" s="38" t="str">
        <f>IFERROR(ABS('01_설정'!B4-F2748),"")</f>
        <v/>
      </c>
      <c r="U2748" s="38" t="str">
        <f>IFERROR(ABS(K2748-YEAR('02_대상물건입력'!B14)),"")</f>
        <v/>
      </c>
      <c r="V2748" s="38" t="str">
        <f>IF(B2748="","",IF(AND(E2748&gt;0,F2748&gt;0,H2748&gt;0,OR('04A_국토부원자료'!P2749="",'04A_국토부원자료'!P2749="-"),IF('01_설정'!B10=1,N2748=1,TRUE),R2748&lt;='01_설정'!B5,S2748&lt;='01_설정'!B6,T2748&lt;='01_설정'!B7,U2748&lt;='01_설정'!B8),"Y",""))</f>
        <v/>
      </c>
      <c r="W2748" s="40" t="str">
        <f>IF(V2748&lt;&gt;"Y","",MAX(0,(1-R2748/'01_설정'!B5))*'01_설정'!B14+MAX(0,(1-S2748/'01_설정'!B6))*'01_설정'!B15+MAX(0,(1-T2748/'01_설정'!B7))*'01_설정'!B16+MAX(0,(1-U2748/'01_설정'!B8))*'01_설정'!B17+O2748*'01_설정'!B11+Q2748*'01_설정'!B12+P2748*'01_설정'!B13)</f>
        <v/>
      </c>
      <c r="X2748" s="38" t="str">
        <f>IF(W2748="","",1+COUNTIFS($W$4:$W$3003,"&gt;"&amp;W2748)+COUNTIFS($W$4:W2748,W2748)-1)</f>
        <v/>
      </c>
    </row>
    <row r="2749" spans="1:24" ht="16.5">
      <c r="A2749" s="38" t="str">
        <f>IF('04A_국토부원자료'!A2750="","",ROW()-3)</f>
        <v/>
      </c>
      <c r="B2749" s="39">
        <f>IFERROR('04A_국토부원자료'!B2750,"")</f>
        <v>0</v>
      </c>
      <c r="C2749" s="39" t="str">
        <f>IF(B2749="","",IF('04A_국토부원자료'!C2750&lt;&gt;"",'04A_국토부원자료'!C2750,TRIM('04A_국토부원자료'!D2750&amp;IF('04A_국토부원자료'!E2750&lt;&gt;"","-"&amp;'04A_국토부원자료'!E2750,""))))</f>
        <v/>
      </c>
      <c r="D2749" s="39">
        <f>IFERROR('04A_국토부원자료'!F2750,"")</f>
        <v>0</v>
      </c>
      <c r="E2749" s="40" t="str">
        <f>IFERROR(VALUE(SUBSTITUTE('04A_국토부원자료'!G2750,",","")),"")</f>
        <v/>
      </c>
      <c r="F2749" s="41" t="str">
        <f>IFERROR(IF(AND('04A_국토부원자료'!H2750&lt;&gt;"",'04A_국토부원자료'!I2750&lt;&gt;""),DATE(INT(VALUE(SUBSTITUTE('04A_국토부원자료'!H2750,",",""))/100),MOD(VALUE(SUBSTITUTE('04A_국토부원자료'!H2750,",","")),100),VALUE(SUBSTITUTE('04A_국토부원자료'!I2750,",",""))),""),"")</f>
        <v/>
      </c>
      <c r="G2749" s="42" t="str">
        <f>IFERROR(VALUE(SUBSTITUTE('04A_국토부원자료'!J2750,",","")),"")</f>
        <v/>
      </c>
      <c r="H2749" s="43" t="str">
        <f t="shared" si="84"/>
        <v/>
      </c>
      <c r="I2749" s="43" t="str">
        <f t="shared" si="85"/>
        <v/>
      </c>
      <c r="J2749" s="38" t="str">
        <f>IFERROR(VALUE(SUBSTITUTE('04A_국토부원자료'!K2750,",","")),"")</f>
        <v/>
      </c>
      <c r="K2749" s="38" t="str">
        <f>IFERROR(VALUE(SUBSTITUTE('04A_국토부원자료'!N2750,",","")),"")</f>
        <v/>
      </c>
      <c r="L2749" s="39">
        <f>IFERROR('04A_국토부원자료'!O2750,"")</f>
        <v>0</v>
      </c>
      <c r="M2749" s="39">
        <f>IFERROR('04A_국토부원자료'!Q2750,"")</f>
        <v>0</v>
      </c>
      <c r="N2749" s="38">
        <f>IF(B2749="","",IF('02_대상물건입력'!B5="",1,IF(ISNUMBER(SEARCH('02_대상물건입력'!B5,B2749)),1,0)))</f>
        <v>0</v>
      </c>
      <c r="O2749" s="38">
        <f>IF(B2749="","",IF('02_대상물건입력'!B6="",1,IF(ISNUMBER(SEARCH('02_대상물건입력'!B6,B2749)),1,0)))</f>
        <v>0</v>
      </c>
      <c r="P2749" s="38">
        <f>IF(L2749="","",IF('02_대상물건입력'!B15="",0,IF(ISNUMBER(SEARCH('02_대상물건입력'!B15,L2749)),1,0)))</f>
        <v>0</v>
      </c>
      <c r="Q2749" s="38">
        <f>IF(D2749="","",IF('02_대상물건입력'!B8="",0,IF(ISNUMBER(SEARCH('02_대상물건입력'!B8,D2749)),1,0)))</f>
        <v>0</v>
      </c>
      <c r="R2749" s="44" t="str">
        <f>IFERROR(ABS(E2749-'02_대상물건입력'!B11)/'02_대상물건입력'!B11,"")</f>
        <v/>
      </c>
      <c r="S2749" s="38" t="str">
        <f>IFERROR(ABS(J2749-'02_대상물건입력'!B10),"")</f>
        <v/>
      </c>
      <c r="T2749" s="38" t="str">
        <f>IFERROR(ABS('01_설정'!B4-F2749),"")</f>
        <v/>
      </c>
      <c r="U2749" s="38" t="str">
        <f>IFERROR(ABS(K2749-YEAR('02_대상물건입력'!B14)),"")</f>
        <v/>
      </c>
      <c r="V2749" s="38" t="str">
        <f>IF(B2749="","",IF(AND(E2749&gt;0,F2749&gt;0,H2749&gt;0,OR('04A_국토부원자료'!P2750="",'04A_국토부원자료'!P2750="-"),IF('01_설정'!B10=1,N2749=1,TRUE),R2749&lt;='01_설정'!B5,S2749&lt;='01_설정'!B6,T2749&lt;='01_설정'!B7,U2749&lt;='01_설정'!B8),"Y",""))</f>
        <v/>
      </c>
      <c r="W2749" s="40" t="str">
        <f>IF(V2749&lt;&gt;"Y","",MAX(0,(1-R2749/'01_설정'!B5))*'01_설정'!B14+MAX(0,(1-S2749/'01_설정'!B6))*'01_설정'!B15+MAX(0,(1-T2749/'01_설정'!B7))*'01_설정'!B16+MAX(0,(1-U2749/'01_설정'!B8))*'01_설정'!B17+O2749*'01_설정'!B11+Q2749*'01_설정'!B12+P2749*'01_설정'!B13)</f>
        <v/>
      </c>
      <c r="X2749" s="38" t="str">
        <f>IF(W2749="","",1+COUNTIFS($W$4:$W$3003,"&gt;"&amp;W2749)+COUNTIFS($W$4:W2749,W2749)-1)</f>
        <v/>
      </c>
    </row>
    <row r="2750" spans="1:24" ht="16.5">
      <c r="A2750" s="38" t="str">
        <f>IF('04A_국토부원자료'!A2751="","",ROW()-3)</f>
        <v/>
      </c>
      <c r="B2750" s="39">
        <f>IFERROR('04A_국토부원자료'!B2751,"")</f>
        <v>0</v>
      </c>
      <c r="C2750" s="39" t="str">
        <f>IF(B2750="","",IF('04A_국토부원자료'!C2751&lt;&gt;"",'04A_국토부원자료'!C2751,TRIM('04A_국토부원자료'!D2751&amp;IF('04A_국토부원자료'!E2751&lt;&gt;"","-"&amp;'04A_국토부원자료'!E2751,""))))</f>
        <v/>
      </c>
      <c r="D2750" s="39">
        <f>IFERROR('04A_국토부원자료'!F2751,"")</f>
        <v>0</v>
      </c>
      <c r="E2750" s="40" t="str">
        <f>IFERROR(VALUE(SUBSTITUTE('04A_국토부원자료'!G2751,",","")),"")</f>
        <v/>
      </c>
      <c r="F2750" s="41" t="str">
        <f>IFERROR(IF(AND('04A_국토부원자료'!H2751&lt;&gt;"",'04A_국토부원자료'!I2751&lt;&gt;""),DATE(INT(VALUE(SUBSTITUTE('04A_국토부원자료'!H2751,",",""))/100),MOD(VALUE(SUBSTITUTE('04A_국토부원자료'!H2751,",","")),100),VALUE(SUBSTITUTE('04A_국토부원자료'!I2751,",",""))),""),"")</f>
        <v/>
      </c>
      <c r="G2750" s="42" t="str">
        <f>IFERROR(VALUE(SUBSTITUTE('04A_국토부원자료'!J2751,",","")),"")</f>
        <v/>
      </c>
      <c r="H2750" s="43" t="str">
        <f t="shared" si="84"/>
        <v/>
      </c>
      <c r="I2750" s="43" t="str">
        <f t="shared" si="85"/>
        <v/>
      </c>
      <c r="J2750" s="38" t="str">
        <f>IFERROR(VALUE(SUBSTITUTE('04A_국토부원자료'!K2751,",","")),"")</f>
        <v/>
      </c>
      <c r="K2750" s="38" t="str">
        <f>IFERROR(VALUE(SUBSTITUTE('04A_국토부원자료'!N2751,",","")),"")</f>
        <v/>
      </c>
      <c r="L2750" s="39">
        <f>IFERROR('04A_국토부원자료'!O2751,"")</f>
        <v>0</v>
      </c>
      <c r="M2750" s="39">
        <f>IFERROR('04A_국토부원자료'!Q2751,"")</f>
        <v>0</v>
      </c>
      <c r="N2750" s="38">
        <f>IF(B2750="","",IF('02_대상물건입력'!B5="",1,IF(ISNUMBER(SEARCH('02_대상물건입력'!B5,B2750)),1,0)))</f>
        <v>0</v>
      </c>
      <c r="O2750" s="38">
        <f>IF(B2750="","",IF('02_대상물건입력'!B6="",1,IF(ISNUMBER(SEARCH('02_대상물건입력'!B6,B2750)),1,0)))</f>
        <v>0</v>
      </c>
      <c r="P2750" s="38">
        <f>IF(L2750="","",IF('02_대상물건입력'!B15="",0,IF(ISNUMBER(SEARCH('02_대상물건입력'!B15,L2750)),1,0)))</f>
        <v>0</v>
      </c>
      <c r="Q2750" s="38">
        <f>IF(D2750="","",IF('02_대상물건입력'!B8="",0,IF(ISNUMBER(SEARCH('02_대상물건입력'!B8,D2750)),1,0)))</f>
        <v>0</v>
      </c>
      <c r="R2750" s="44" t="str">
        <f>IFERROR(ABS(E2750-'02_대상물건입력'!B11)/'02_대상물건입력'!B11,"")</f>
        <v/>
      </c>
      <c r="S2750" s="38" t="str">
        <f>IFERROR(ABS(J2750-'02_대상물건입력'!B10),"")</f>
        <v/>
      </c>
      <c r="T2750" s="38" t="str">
        <f>IFERROR(ABS('01_설정'!B4-F2750),"")</f>
        <v/>
      </c>
      <c r="U2750" s="38" t="str">
        <f>IFERROR(ABS(K2750-YEAR('02_대상물건입력'!B14)),"")</f>
        <v/>
      </c>
      <c r="V2750" s="38" t="str">
        <f>IF(B2750="","",IF(AND(E2750&gt;0,F2750&gt;0,H2750&gt;0,OR('04A_국토부원자료'!P2751="",'04A_국토부원자료'!P2751="-"),IF('01_설정'!B10=1,N2750=1,TRUE),R2750&lt;='01_설정'!B5,S2750&lt;='01_설정'!B6,T2750&lt;='01_설정'!B7,U2750&lt;='01_설정'!B8),"Y",""))</f>
        <v/>
      </c>
      <c r="W2750" s="40" t="str">
        <f>IF(V2750&lt;&gt;"Y","",MAX(0,(1-R2750/'01_설정'!B5))*'01_설정'!B14+MAX(0,(1-S2750/'01_설정'!B6))*'01_설정'!B15+MAX(0,(1-T2750/'01_설정'!B7))*'01_설정'!B16+MAX(0,(1-U2750/'01_설정'!B8))*'01_설정'!B17+O2750*'01_설정'!B11+Q2750*'01_설정'!B12+P2750*'01_설정'!B13)</f>
        <v/>
      </c>
      <c r="X2750" s="38" t="str">
        <f>IF(W2750="","",1+COUNTIFS($W$4:$W$3003,"&gt;"&amp;W2750)+COUNTIFS($W$4:W2750,W2750)-1)</f>
        <v/>
      </c>
    </row>
    <row r="2751" spans="1:24" ht="16.5">
      <c r="A2751" s="38" t="str">
        <f>IF('04A_국토부원자료'!A2752="","",ROW()-3)</f>
        <v/>
      </c>
      <c r="B2751" s="39">
        <f>IFERROR('04A_국토부원자료'!B2752,"")</f>
        <v>0</v>
      </c>
      <c r="C2751" s="39" t="str">
        <f>IF(B2751="","",IF('04A_국토부원자료'!C2752&lt;&gt;"",'04A_국토부원자료'!C2752,TRIM('04A_국토부원자료'!D2752&amp;IF('04A_국토부원자료'!E2752&lt;&gt;"","-"&amp;'04A_국토부원자료'!E2752,""))))</f>
        <v/>
      </c>
      <c r="D2751" s="39">
        <f>IFERROR('04A_국토부원자료'!F2752,"")</f>
        <v>0</v>
      </c>
      <c r="E2751" s="40" t="str">
        <f>IFERROR(VALUE(SUBSTITUTE('04A_국토부원자료'!G2752,",","")),"")</f>
        <v/>
      </c>
      <c r="F2751" s="41" t="str">
        <f>IFERROR(IF(AND('04A_국토부원자료'!H2752&lt;&gt;"",'04A_국토부원자료'!I2752&lt;&gt;""),DATE(INT(VALUE(SUBSTITUTE('04A_국토부원자료'!H2752,",",""))/100),MOD(VALUE(SUBSTITUTE('04A_국토부원자료'!H2752,",","")),100),VALUE(SUBSTITUTE('04A_국토부원자료'!I2752,",",""))),""),"")</f>
        <v/>
      </c>
      <c r="G2751" s="42" t="str">
        <f>IFERROR(VALUE(SUBSTITUTE('04A_국토부원자료'!J2752,",","")),"")</f>
        <v/>
      </c>
      <c r="H2751" s="43" t="str">
        <f t="shared" si="84"/>
        <v/>
      </c>
      <c r="I2751" s="43" t="str">
        <f t="shared" si="85"/>
        <v/>
      </c>
      <c r="J2751" s="38" t="str">
        <f>IFERROR(VALUE(SUBSTITUTE('04A_국토부원자료'!K2752,",","")),"")</f>
        <v/>
      </c>
      <c r="K2751" s="38" t="str">
        <f>IFERROR(VALUE(SUBSTITUTE('04A_국토부원자료'!N2752,",","")),"")</f>
        <v/>
      </c>
      <c r="L2751" s="39">
        <f>IFERROR('04A_국토부원자료'!O2752,"")</f>
        <v>0</v>
      </c>
      <c r="M2751" s="39">
        <f>IFERROR('04A_국토부원자료'!Q2752,"")</f>
        <v>0</v>
      </c>
      <c r="N2751" s="38">
        <f>IF(B2751="","",IF('02_대상물건입력'!B5="",1,IF(ISNUMBER(SEARCH('02_대상물건입력'!B5,B2751)),1,0)))</f>
        <v>0</v>
      </c>
      <c r="O2751" s="38">
        <f>IF(B2751="","",IF('02_대상물건입력'!B6="",1,IF(ISNUMBER(SEARCH('02_대상물건입력'!B6,B2751)),1,0)))</f>
        <v>0</v>
      </c>
      <c r="P2751" s="38">
        <f>IF(L2751="","",IF('02_대상물건입력'!B15="",0,IF(ISNUMBER(SEARCH('02_대상물건입력'!B15,L2751)),1,0)))</f>
        <v>0</v>
      </c>
      <c r="Q2751" s="38">
        <f>IF(D2751="","",IF('02_대상물건입력'!B8="",0,IF(ISNUMBER(SEARCH('02_대상물건입력'!B8,D2751)),1,0)))</f>
        <v>0</v>
      </c>
      <c r="R2751" s="44" t="str">
        <f>IFERROR(ABS(E2751-'02_대상물건입력'!B11)/'02_대상물건입력'!B11,"")</f>
        <v/>
      </c>
      <c r="S2751" s="38" t="str">
        <f>IFERROR(ABS(J2751-'02_대상물건입력'!B10),"")</f>
        <v/>
      </c>
      <c r="T2751" s="38" t="str">
        <f>IFERROR(ABS('01_설정'!B4-F2751),"")</f>
        <v/>
      </c>
      <c r="U2751" s="38" t="str">
        <f>IFERROR(ABS(K2751-YEAR('02_대상물건입력'!B14)),"")</f>
        <v/>
      </c>
      <c r="V2751" s="38" t="str">
        <f>IF(B2751="","",IF(AND(E2751&gt;0,F2751&gt;0,H2751&gt;0,OR('04A_국토부원자료'!P2752="",'04A_국토부원자료'!P2752="-"),IF('01_설정'!B10=1,N2751=1,TRUE),R2751&lt;='01_설정'!B5,S2751&lt;='01_설정'!B6,T2751&lt;='01_설정'!B7,U2751&lt;='01_설정'!B8),"Y",""))</f>
        <v/>
      </c>
      <c r="W2751" s="40" t="str">
        <f>IF(V2751&lt;&gt;"Y","",MAX(0,(1-R2751/'01_설정'!B5))*'01_설정'!B14+MAX(0,(1-S2751/'01_설정'!B6))*'01_설정'!B15+MAX(0,(1-T2751/'01_설정'!B7))*'01_설정'!B16+MAX(0,(1-U2751/'01_설정'!B8))*'01_설정'!B17+O2751*'01_설정'!B11+Q2751*'01_설정'!B12+P2751*'01_설정'!B13)</f>
        <v/>
      </c>
      <c r="X2751" s="38" t="str">
        <f>IF(W2751="","",1+COUNTIFS($W$4:$W$3003,"&gt;"&amp;W2751)+COUNTIFS($W$4:W2751,W2751)-1)</f>
        <v/>
      </c>
    </row>
    <row r="2752" spans="1:24" ht="16.5">
      <c r="A2752" s="38" t="str">
        <f>IF('04A_국토부원자료'!A2753="","",ROW()-3)</f>
        <v/>
      </c>
      <c r="B2752" s="39">
        <f>IFERROR('04A_국토부원자료'!B2753,"")</f>
        <v>0</v>
      </c>
      <c r="C2752" s="39" t="str">
        <f>IF(B2752="","",IF('04A_국토부원자료'!C2753&lt;&gt;"",'04A_국토부원자료'!C2753,TRIM('04A_국토부원자료'!D2753&amp;IF('04A_국토부원자료'!E2753&lt;&gt;"","-"&amp;'04A_국토부원자료'!E2753,""))))</f>
        <v/>
      </c>
      <c r="D2752" s="39">
        <f>IFERROR('04A_국토부원자료'!F2753,"")</f>
        <v>0</v>
      </c>
      <c r="E2752" s="40" t="str">
        <f>IFERROR(VALUE(SUBSTITUTE('04A_국토부원자료'!G2753,",","")),"")</f>
        <v/>
      </c>
      <c r="F2752" s="41" t="str">
        <f>IFERROR(IF(AND('04A_국토부원자료'!H2753&lt;&gt;"",'04A_국토부원자료'!I2753&lt;&gt;""),DATE(INT(VALUE(SUBSTITUTE('04A_국토부원자료'!H2753,",",""))/100),MOD(VALUE(SUBSTITUTE('04A_국토부원자료'!H2753,",","")),100),VALUE(SUBSTITUTE('04A_국토부원자료'!I2753,",",""))),""),"")</f>
        <v/>
      </c>
      <c r="G2752" s="42" t="str">
        <f>IFERROR(VALUE(SUBSTITUTE('04A_국토부원자료'!J2753,",","")),"")</f>
        <v/>
      </c>
      <c r="H2752" s="43" t="str">
        <f t="shared" si="84"/>
        <v/>
      </c>
      <c r="I2752" s="43" t="str">
        <f t="shared" si="85"/>
        <v/>
      </c>
      <c r="J2752" s="38" t="str">
        <f>IFERROR(VALUE(SUBSTITUTE('04A_국토부원자료'!K2753,",","")),"")</f>
        <v/>
      </c>
      <c r="K2752" s="38" t="str">
        <f>IFERROR(VALUE(SUBSTITUTE('04A_국토부원자료'!N2753,",","")),"")</f>
        <v/>
      </c>
      <c r="L2752" s="39">
        <f>IFERROR('04A_국토부원자료'!O2753,"")</f>
        <v>0</v>
      </c>
      <c r="M2752" s="39">
        <f>IFERROR('04A_국토부원자료'!Q2753,"")</f>
        <v>0</v>
      </c>
      <c r="N2752" s="38">
        <f>IF(B2752="","",IF('02_대상물건입력'!B5="",1,IF(ISNUMBER(SEARCH('02_대상물건입력'!B5,B2752)),1,0)))</f>
        <v>0</v>
      </c>
      <c r="O2752" s="38">
        <f>IF(B2752="","",IF('02_대상물건입력'!B6="",1,IF(ISNUMBER(SEARCH('02_대상물건입력'!B6,B2752)),1,0)))</f>
        <v>0</v>
      </c>
      <c r="P2752" s="38">
        <f>IF(L2752="","",IF('02_대상물건입력'!B15="",0,IF(ISNUMBER(SEARCH('02_대상물건입력'!B15,L2752)),1,0)))</f>
        <v>0</v>
      </c>
      <c r="Q2752" s="38">
        <f>IF(D2752="","",IF('02_대상물건입력'!B8="",0,IF(ISNUMBER(SEARCH('02_대상물건입력'!B8,D2752)),1,0)))</f>
        <v>0</v>
      </c>
      <c r="R2752" s="44" t="str">
        <f>IFERROR(ABS(E2752-'02_대상물건입력'!B11)/'02_대상물건입력'!B11,"")</f>
        <v/>
      </c>
      <c r="S2752" s="38" t="str">
        <f>IFERROR(ABS(J2752-'02_대상물건입력'!B10),"")</f>
        <v/>
      </c>
      <c r="T2752" s="38" t="str">
        <f>IFERROR(ABS('01_설정'!B4-F2752),"")</f>
        <v/>
      </c>
      <c r="U2752" s="38" t="str">
        <f>IFERROR(ABS(K2752-YEAR('02_대상물건입력'!B14)),"")</f>
        <v/>
      </c>
      <c r="V2752" s="38" t="str">
        <f>IF(B2752="","",IF(AND(E2752&gt;0,F2752&gt;0,H2752&gt;0,OR('04A_국토부원자료'!P2753="",'04A_국토부원자료'!P2753="-"),IF('01_설정'!B10=1,N2752=1,TRUE),R2752&lt;='01_설정'!B5,S2752&lt;='01_설정'!B6,T2752&lt;='01_설정'!B7,U2752&lt;='01_설정'!B8),"Y",""))</f>
        <v/>
      </c>
      <c r="W2752" s="40" t="str">
        <f>IF(V2752&lt;&gt;"Y","",MAX(0,(1-R2752/'01_설정'!B5))*'01_설정'!B14+MAX(0,(1-S2752/'01_설정'!B6))*'01_설정'!B15+MAX(0,(1-T2752/'01_설정'!B7))*'01_설정'!B16+MAX(0,(1-U2752/'01_설정'!B8))*'01_설정'!B17+O2752*'01_설정'!B11+Q2752*'01_설정'!B12+P2752*'01_설정'!B13)</f>
        <v/>
      </c>
      <c r="X2752" s="38" t="str">
        <f>IF(W2752="","",1+COUNTIFS($W$4:$W$3003,"&gt;"&amp;W2752)+COUNTIFS($W$4:W2752,W2752)-1)</f>
        <v/>
      </c>
    </row>
    <row r="2753" spans="1:24" ht="16.5">
      <c r="A2753" s="38" t="str">
        <f>IF('04A_국토부원자료'!A2754="","",ROW()-3)</f>
        <v/>
      </c>
      <c r="B2753" s="39">
        <f>IFERROR('04A_국토부원자료'!B2754,"")</f>
        <v>0</v>
      </c>
      <c r="C2753" s="39" t="str">
        <f>IF(B2753="","",IF('04A_국토부원자료'!C2754&lt;&gt;"",'04A_국토부원자료'!C2754,TRIM('04A_국토부원자료'!D2754&amp;IF('04A_국토부원자료'!E2754&lt;&gt;"","-"&amp;'04A_국토부원자료'!E2754,""))))</f>
        <v/>
      </c>
      <c r="D2753" s="39">
        <f>IFERROR('04A_국토부원자료'!F2754,"")</f>
        <v>0</v>
      </c>
      <c r="E2753" s="40" t="str">
        <f>IFERROR(VALUE(SUBSTITUTE('04A_국토부원자료'!G2754,",","")),"")</f>
        <v/>
      </c>
      <c r="F2753" s="41" t="str">
        <f>IFERROR(IF(AND('04A_국토부원자료'!H2754&lt;&gt;"",'04A_국토부원자료'!I2754&lt;&gt;""),DATE(INT(VALUE(SUBSTITUTE('04A_국토부원자료'!H2754,",",""))/100),MOD(VALUE(SUBSTITUTE('04A_국토부원자료'!H2754,",","")),100),VALUE(SUBSTITUTE('04A_국토부원자료'!I2754,",",""))),""),"")</f>
        <v/>
      </c>
      <c r="G2753" s="42" t="str">
        <f>IFERROR(VALUE(SUBSTITUTE('04A_국토부원자료'!J2754,",","")),"")</f>
        <v/>
      </c>
      <c r="H2753" s="43" t="str">
        <f t="shared" si="84"/>
        <v/>
      </c>
      <c r="I2753" s="43" t="str">
        <f t="shared" si="85"/>
        <v/>
      </c>
      <c r="J2753" s="38" t="str">
        <f>IFERROR(VALUE(SUBSTITUTE('04A_국토부원자료'!K2754,",","")),"")</f>
        <v/>
      </c>
      <c r="K2753" s="38" t="str">
        <f>IFERROR(VALUE(SUBSTITUTE('04A_국토부원자료'!N2754,",","")),"")</f>
        <v/>
      </c>
      <c r="L2753" s="39">
        <f>IFERROR('04A_국토부원자료'!O2754,"")</f>
        <v>0</v>
      </c>
      <c r="M2753" s="39">
        <f>IFERROR('04A_국토부원자료'!Q2754,"")</f>
        <v>0</v>
      </c>
      <c r="N2753" s="38">
        <f>IF(B2753="","",IF('02_대상물건입력'!B5="",1,IF(ISNUMBER(SEARCH('02_대상물건입력'!B5,B2753)),1,0)))</f>
        <v>0</v>
      </c>
      <c r="O2753" s="38">
        <f>IF(B2753="","",IF('02_대상물건입력'!B6="",1,IF(ISNUMBER(SEARCH('02_대상물건입력'!B6,B2753)),1,0)))</f>
        <v>0</v>
      </c>
      <c r="P2753" s="38">
        <f>IF(L2753="","",IF('02_대상물건입력'!B15="",0,IF(ISNUMBER(SEARCH('02_대상물건입력'!B15,L2753)),1,0)))</f>
        <v>0</v>
      </c>
      <c r="Q2753" s="38">
        <f>IF(D2753="","",IF('02_대상물건입력'!B8="",0,IF(ISNUMBER(SEARCH('02_대상물건입력'!B8,D2753)),1,0)))</f>
        <v>0</v>
      </c>
      <c r="R2753" s="44" t="str">
        <f>IFERROR(ABS(E2753-'02_대상물건입력'!B11)/'02_대상물건입력'!B11,"")</f>
        <v/>
      </c>
      <c r="S2753" s="38" t="str">
        <f>IFERROR(ABS(J2753-'02_대상물건입력'!B10),"")</f>
        <v/>
      </c>
      <c r="T2753" s="38" t="str">
        <f>IFERROR(ABS('01_설정'!B4-F2753),"")</f>
        <v/>
      </c>
      <c r="U2753" s="38" t="str">
        <f>IFERROR(ABS(K2753-YEAR('02_대상물건입력'!B14)),"")</f>
        <v/>
      </c>
      <c r="V2753" s="38" t="str">
        <f>IF(B2753="","",IF(AND(E2753&gt;0,F2753&gt;0,H2753&gt;0,OR('04A_국토부원자료'!P2754="",'04A_국토부원자료'!P2754="-"),IF('01_설정'!B10=1,N2753=1,TRUE),R2753&lt;='01_설정'!B5,S2753&lt;='01_설정'!B6,T2753&lt;='01_설정'!B7,U2753&lt;='01_설정'!B8),"Y",""))</f>
        <v/>
      </c>
      <c r="W2753" s="40" t="str">
        <f>IF(V2753&lt;&gt;"Y","",MAX(0,(1-R2753/'01_설정'!B5))*'01_설정'!B14+MAX(0,(1-S2753/'01_설정'!B6))*'01_설정'!B15+MAX(0,(1-T2753/'01_설정'!B7))*'01_설정'!B16+MAX(0,(1-U2753/'01_설정'!B8))*'01_설정'!B17+O2753*'01_설정'!B11+Q2753*'01_설정'!B12+P2753*'01_설정'!B13)</f>
        <v/>
      </c>
      <c r="X2753" s="38" t="str">
        <f>IF(W2753="","",1+COUNTIFS($W$4:$W$3003,"&gt;"&amp;W2753)+COUNTIFS($W$4:W2753,W2753)-1)</f>
        <v/>
      </c>
    </row>
    <row r="2754" spans="1:24" ht="16.5">
      <c r="A2754" s="38" t="str">
        <f>IF('04A_국토부원자료'!A2755="","",ROW()-3)</f>
        <v/>
      </c>
      <c r="B2754" s="39">
        <f>IFERROR('04A_국토부원자료'!B2755,"")</f>
        <v>0</v>
      </c>
      <c r="C2754" s="39" t="str">
        <f>IF(B2754="","",IF('04A_국토부원자료'!C2755&lt;&gt;"",'04A_국토부원자료'!C2755,TRIM('04A_국토부원자료'!D2755&amp;IF('04A_국토부원자료'!E2755&lt;&gt;"","-"&amp;'04A_국토부원자료'!E2755,""))))</f>
        <v/>
      </c>
      <c r="D2754" s="39">
        <f>IFERROR('04A_국토부원자료'!F2755,"")</f>
        <v>0</v>
      </c>
      <c r="E2754" s="40" t="str">
        <f>IFERROR(VALUE(SUBSTITUTE('04A_국토부원자료'!G2755,",","")),"")</f>
        <v/>
      </c>
      <c r="F2754" s="41" t="str">
        <f>IFERROR(IF(AND('04A_국토부원자료'!H2755&lt;&gt;"",'04A_국토부원자료'!I2755&lt;&gt;""),DATE(INT(VALUE(SUBSTITUTE('04A_국토부원자료'!H2755,",",""))/100),MOD(VALUE(SUBSTITUTE('04A_국토부원자료'!H2755,",","")),100),VALUE(SUBSTITUTE('04A_국토부원자료'!I2755,",",""))),""),"")</f>
        <v/>
      </c>
      <c r="G2754" s="42" t="str">
        <f>IFERROR(VALUE(SUBSTITUTE('04A_국토부원자료'!J2755,",","")),"")</f>
        <v/>
      </c>
      <c r="H2754" s="43" t="str">
        <f t="shared" si="84"/>
        <v/>
      </c>
      <c r="I2754" s="43" t="str">
        <f t="shared" si="85"/>
        <v/>
      </c>
      <c r="J2754" s="38" t="str">
        <f>IFERROR(VALUE(SUBSTITUTE('04A_국토부원자료'!K2755,",","")),"")</f>
        <v/>
      </c>
      <c r="K2754" s="38" t="str">
        <f>IFERROR(VALUE(SUBSTITUTE('04A_국토부원자료'!N2755,",","")),"")</f>
        <v/>
      </c>
      <c r="L2754" s="39">
        <f>IFERROR('04A_국토부원자료'!O2755,"")</f>
        <v>0</v>
      </c>
      <c r="M2754" s="39">
        <f>IFERROR('04A_국토부원자료'!Q2755,"")</f>
        <v>0</v>
      </c>
      <c r="N2754" s="38">
        <f>IF(B2754="","",IF('02_대상물건입력'!B5="",1,IF(ISNUMBER(SEARCH('02_대상물건입력'!B5,B2754)),1,0)))</f>
        <v>0</v>
      </c>
      <c r="O2754" s="38">
        <f>IF(B2754="","",IF('02_대상물건입력'!B6="",1,IF(ISNUMBER(SEARCH('02_대상물건입력'!B6,B2754)),1,0)))</f>
        <v>0</v>
      </c>
      <c r="P2754" s="38">
        <f>IF(L2754="","",IF('02_대상물건입력'!B15="",0,IF(ISNUMBER(SEARCH('02_대상물건입력'!B15,L2754)),1,0)))</f>
        <v>0</v>
      </c>
      <c r="Q2754" s="38">
        <f>IF(D2754="","",IF('02_대상물건입력'!B8="",0,IF(ISNUMBER(SEARCH('02_대상물건입력'!B8,D2754)),1,0)))</f>
        <v>0</v>
      </c>
      <c r="R2754" s="44" t="str">
        <f>IFERROR(ABS(E2754-'02_대상물건입력'!B11)/'02_대상물건입력'!B11,"")</f>
        <v/>
      </c>
      <c r="S2754" s="38" t="str">
        <f>IFERROR(ABS(J2754-'02_대상물건입력'!B10),"")</f>
        <v/>
      </c>
      <c r="T2754" s="38" t="str">
        <f>IFERROR(ABS('01_설정'!B4-F2754),"")</f>
        <v/>
      </c>
      <c r="U2754" s="38" t="str">
        <f>IFERROR(ABS(K2754-YEAR('02_대상물건입력'!B14)),"")</f>
        <v/>
      </c>
      <c r="V2754" s="38" t="str">
        <f>IF(B2754="","",IF(AND(E2754&gt;0,F2754&gt;0,H2754&gt;0,OR('04A_국토부원자료'!P2755="",'04A_국토부원자료'!P2755="-"),IF('01_설정'!B10=1,N2754=1,TRUE),R2754&lt;='01_설정'!B5,S2754&lt;='01_설정'!B6,T2754&lt;='01_설정'!B7,U2754&lt;='01_설정'!B8),"Y",""))</f>
        <v/>
      </c>
      <c r="W2754" s="40" t="str">
        <f>IF(V2754&lt;&gt;"Y","",MAX(0,(1-R2754/'01_설정'!B5))*'01_설정'!B14+MAX(0,(1-S2754/'01_설정'!B6))*'01_설정'!B15+MAX(0,(1-T2754/'01_설정'!B7))*'01_설정'!B16+MAX(0,(1-U2754/'01_설정'!B8))*'01_설정'!B17+O2754*'01_설정'!B11+Q2754*'01_설정'!B12+P2754*'01_설정'!B13)</f>
        <v/>
      </c>
      <c r="X2754" s="38" t="str">
        <f>IF(W2754="","",1+COUNTIFS($W$4:$W$3003,"&gt;"&amp;W2754)+COUNTIFS($W$4:W2754,W2754)-1)</f>
        <v/>
      </c>
    </row>
    <row r="2755" spans="1:24" ht="16.5">
      <c r="A2755" s="38" t="str">
        <f>IF('04A_국토부원자료'!A2756="","",ROW()-3)</f>
        <v/>
      </c>
      <c r="B2755" s="39">
        <f>IFERROR('04A_국토부원자료'!B2756,"")</f>
        <v>0</v>
      </c>
      <c r="C2755" s="39" t="str">
        <f>IF(B2755="","",IF('04A_국토부원자료'!C2756&lt;&gt;"",'04A_국토부원자료'!C2756,TRIM('04A_국토부원자료'!D2756&amp;IF('04A_국토부원자료'!E2756&lt;&gt;"","-"&amp;'04A_국토부원자료'!E2756,""))))</f>
        <v/>
      </c>
      <c r="D2755" s="39">
        <f>IFERROR('04A_국토부원자료'!F2756,"")</f>
        <v>0</v>
      </c>
      <c r="E2755" s="40" t="str">
        <f>IFERROR(VALUE(SUBSTITUTE('04A_국토부원자료'!G2756,",","")),"")</f>
        <v/>
      </c>
      <c r="F2755" s="41" t="str">
        <f>IFERROR(IF(AND('04A_국토부원자료'!H2756&lt;&gt;"",'04A_국토부원자료'!I2756&lt;&gt;""),DATE(INT(VALUE(SUBSTITUTE('04A_국토부원자료'!H2756,",",""))/100),MOD(VALUE(SUBSTITUTE('04A_국토부원자료'!H2756,",","")),100),VALUE(SUBSTITUTE('04A_국토부원자료'!I2756,",",""))),""),"")</f>
        <v/>
      </c>
      <c r="G2755" s="42" t="str">
        <f>IFERROR(VALUE(SUBSTITUTE('04A_국토부원자료'!J2756,",","")),"")</f>
        <v/>
      </c>
      <c r="H2755" s="43" t="str">
        <f t="shared" si="84"/>
        <v/>
      </c>
      <c r="I2755" s="43" t="str">
        <f t="shared" si="85"/>
        <v/>
      </c>
      <c r="J2755" s="38" t="str">
        <f>IFERROR(VALUE(SUBSTITUTE('04A_국토부원자료'!K2756,",","")),"")</f>
        <v/>
      </c>
      <c r="K2755" s="38" t="str">
        <f>IFERROR(VALUE(SUBSTITUTE('04A_국토부원자료'!N2756,",","")),"")</f>
        <v/>
      </c>
      <c r="L2755" s="39">
        <f>IFERROR('04A_국토부원자료'!O2756,"")</f>
        <v>0</v>
      </c>
      <c r="M2755" s="39">
        <f>IFERROR('04A_국토부원자료'!Q2756,"")</f>
        <v>0</v>
      </c>
      <c r="N2755" s="38">
        <f>IF(B2755="","",IF('02_대상물건입력'!B5="",1,IF(ISNUMBER(SEARCH('02_대상물건입력'!B5,B2755)),1,0)))</f>
        <v>0</v>
      </c>
      <c r="O2755" s="38">
        <f>IF(B2755="","",IF('02_대상물건입력'!B6="",1,IF(ISNUMBER(SEARCH('02_대상물건입력'!B6,B2755)),1,0)))</f>
        <v>0</v>
      </c>
      <c r="P2755" s="38">
        <f>IF(L2755="","",IF('02_대상물건입력'!B15="",0,IF(ISNUMBER(SEARCH('02_대상물건입력'!B15,L2755)),1,0)))</f>
        <v>0</v>
      </c>
      <c r="Q2755" s="38">
        <f>IF(D2755="","",IF('02_대상물건입력'!B8="",0,IF(ISNUMBER(SEARCH('02_대상물건입력'!B8,D2755)),1,0)))</f>
        <v>0</v>
      </c>
      <c r="R2755" s="44" t="str">
        <f>IFERROR(ABS(E2755-'02_대상물건입력'!B11)/'02_대상물건입력'!B11,"")</f>
        <v/>
      </c>
      <c r="S2755" s="38" t="str">
        <f>IFERROR(ABS(J2755-'02_대상물건입력'!B10),"")</f>
        <v/>
      </c>
      <c r="T2755" s="38" t="str">
        <f>IFERROR(ABS('01_설정'!B4-F2755),"")</f>
        <v/>
      </c>
      <c r="U2755" s="38" t="str">
        <f>IFERROR(ABS(K2755-YEAR('02_대상물건입력'!B14)),"")</f>
        <v/>
      </c>
      <c r="V2755" s="38" t="str">
        <f>IF(B2755="","",IF(AND(E2755&gt;0,F2755&gt;0,H2755&gt;0,OR('04A_국토부원자료'!P2756="",'04A_국토부원자료'!P2756="-"),IF('01_설정'!B10=1,N2755=1,TRUE),R2755&lt;='01_설정'!B5,S2755&lt;='01_설정'!B6,T2755&lt;='01_설정'!B7,U2755&lt;='01_설정'!B8),"Y",""))</f>
        <v/>
      </c>
      <c r="W2755" s="40" t="str">
        <f>IF(V2755&lt;&gt;"Y","",MAX(0,(1-R2755/'01_설정'!B5))*'01_설정'!B14+MAX(0,(1-S2755/'01_설정'!B6))*'01_설정'!B15+MAX(0,(1-T2755/'01_설정'!B7))*'01_설정'!B16+MAX(0,(1-U2755/'01_설정'!B8))*'01_설정'!B17+O2755*'01_설정'!B11+Q2755*'01_설정'!B12+P2755*'01_설정'!B13)</f>
        <v/>
      </c>
      <c r="X2755" s="38" t="str">
        <f>IF(W2755="","",1+COUNTIFS($W$4:$W$3003,"&gt;"&amp;W2755)+COUNTIFS($W$4:W2755,W2755)-1)</f>
        <v/>
      </c>
    </row>
    <row r="2756" spans="1:24" ht="16.5">
      <c r="A2756" s="38" t="str">
        <f>IF('04A_국토부원자료'!A2757="","",ROW()-3)</f>
        <v/>
      </c>
      <c r="B2756" s="39">
        <f>IFERROR('04A_국토부원자료'!B2757,"")</f>
        <v>0</v>
      </c>
      <c r="C2756" s="39" t="str">
        <f>IF(B2756="","",IF('04A_국토부원자료'!C2757&lt;&gt;"",'04A_국토부원자료'!C2757,TRIM('04A_국토부원자료'!D2757&amp;IF('04A_국토부원자료'!E2757&lt;&gt;"","-"&amp;'04A_국토부원자료'!E2757,""))))</f>
        <v/>
      </c>
      <c r="D2756" s="39">
        <f>IFERROR('04A_국토부원자료'!F2757,"")</f>
        <v>0</v>
      </c>
      <c r="E2756" s="40" t="str">
        <f>IFERROR(VALUE(SUBSTITUTE('04A_국토부원자료'!G2757,",","")),"")</f>
        <v/>
      </c>
      <c r="F2756" s="41" t="str">
        <f>IFERROR(IF(AND('04A_국토부원자료'!H2757&lt;&gt;"",'04A_국토부원자료'!I2757&lt;&gt;""),DATE(INT(VALUE(SUBSTITUTE('04A_국토부원자료'!H2757,",",""))/100),MOD(VALUE(SUBSTITUTE('04A_국토부원자료'!H2757,",","")),100),VALUE(SUBSTITUTE('04A_국토부원자료'!I2757,",",""))),""),"")</f>
        <v/>
      </c>
      <c r="G2756" s="42" t="str">
        <f>IFERROR(VALUE(SUBSTITUTE('04A_국토부원자료'!J2757,",","")),"")</f>
        <v/>
      </c>
      <c r="H2756" s="43" t="str">
        <f t="shared" ref="H2756:H2819" si="86">IF(G2756="","",G2756*10000)</f>
        <v/>
      </c>
      <c r="I2756" s="43" t="str">
        <f t="shared" ref="I2756:I2819" si="87">IFERROR(IF(AND(H2756&gt;0,E2756&gt;0),H2756/E2756,""),"")</f>
        <v/>
      </c>
      <c r="J2756" s="38" t="str">
        <f>IFERROR(VALUE(SUBSTITUTE('04A_국토부원자료'!K2757,",","")),"")</f>
        <v/>
      </c>
      <c r="K2756" s="38" t="str">
        <f>IFERROR(VALUE(SUBSTITUTE('04A_국토부원자료'!N2757,",","")),"")</f>
        <v/>
      </c>
      <c r="L2756" s="39">
        <f>IFERROR('04A_국토부원자료'!O2757,"")</f>
        <v>0</v>
      </c>
      <c r="M2756" s="39">
        <f>IFERROR('04A_국토부원자료'!Q2757,"")</f>
        <v>0</v>
      </c>
      <c r="N2756" s="38">
        <f>IF(B2756="","",IF('02_대상물건입력'!B5="",1,IF(ISNUMBER(SEARCH('02_대상물건입력'!B5,B2756)),1,0)))</f>
        <v>0</v>
      </c>
      <c r="O2756" s="38">
        <f>IF(B2756="","",IF('02_대상물건입력'!B6="",1,IF(ISNUMBER(SEARCH('02_대상물건입력'!B6,B2756)),1,0)))</f>
        <v>0</v>
      </c>
      <c r="P2756" s="38">
        <f>IF(L2756="","",IF('02_대상물건입력'!B15="",0,IF(ISNUMBER(SEARCH('02_대상물건입력'!B15,L2756)),1,0)))</f>
        <v>0</v>
      </c>
      <c r="Q2756" s="38">
        <f>IF(D2756="","",IF('02_대상물건입력'!B8="",0,IF(ISNUMBER(SEARCH('02_대상물건입력'!B8,D2756)),1,0)))</f>
        <v>0</v>
      </c>
      <c r="R2756" s="44" t="str">
        <f>IFERROR(ABS(E2756-'02_대상물건입력'!B11)/'02_대상물건입력'!B11,"")</f>
        <v/>
      </c>
      <c r="S2756" s="38" t="str">
        <f>IFERROR(ABS(J2756-'02_대상물건입력'!B10),"")</f>
        <v/>
      </c>
      <c r="T2756" s="38" t="str">
        <f>IFERROR(ABS('01_설정'!B4-F2756),"")</f>
        <v/>
      </c>
      <c r="U2756" s="38" t="str">
        <f>IFERROR(ABS(K2756-YEAR('02_대상물건입력'!B14)),"")</f>
        <v/>
      </c>
      <c r="V2756" s="38" t="str">
        <f>IF(B2756="","",IF(AND(E2756&gt;0,F2756&gt;0,H2756&gt;0,OR('04A_국토부원자료'!P2757="",'04A_국토부원자료'!P2757="-"),IF('01_설정'!B10=1,N2756=1,TRUE),R2756&lt;='01_설정'!B5,S2756&lt;='01_설정'!B6,T2756&lt;='01_설정'!B7,U2756&lt;='01_설정'!B8),"Y",""))</f>
        <v/>
      </c>
      <c r="W2756" s="40" t="str">
        <f>IF(V2756&lt;&gt;"Y","",MAX(0,(1-R2756/'01_설정'!B5))*'01_설정'!B14+MAX(0,(1-S2756/'01_설정'!B6))*'01_설정'!B15+MAX(0,(1-T2756/'01_설정'!B7))*'01_설정'!B16+MAX(0,(1-U2756/'01_설정'!B8))*'01_설정'!B17+O2756*'01_설정'!B11+Q2756*'01_설정'!B12+P2756*'01_설정'!B13)</f>
        <v/>
      </c>
      <c r="X2756" s="38" t="str">
        <f>IF(W2756="","",1+COUNTIFS($W$4:$W$3003,"&gt;"&amp;W2756)+COUNTIFS($W$4:W2756,W2756)-1)</f>
        <v/>
      </c>
    </row>
    <row r="2757" spans="1:24" ht="16.5">
      <c r="A2757" s="38" t="str">
        <f>IF('04A_국토부원자료'!A2758="","",ROW()-3)</f>
        <v/>
      </c>
      <c r="B2757" s="39">
        <f>IFERROR('04A_국토부원자료'!B2758,"")</f>
        <v>0</v>
      </c>
      <c r="C2757" s="39" t="str">
        <f>IF(B2757="","",IF('04A_국토부원자료'!C2758&lt;&gt;"",'04A_국토부원자료'!C2758,TRIM('04A_국토부원자료'!D2758&amp;IF('04A_국토부원자료'!E2758&lt;&gt;"","-"&amp;'04A_국토부원자료'!E2758,""))))</f>
        <v/>
      </c>
      <c r="D2757" s="39">
        <f>IFERROR('04A_국토부원자료'!F2758,"")</f>
        <v>0</v>
      </c>
      <c r="E2757" s="40" t="str">
        <f>IFERROR(VALUE(SUBSTITUTE('04A_국토부원자료'!G2758,",","")),"")</f>
        <v/>
      </c>
      <c r="F2757" s="41" t="str">
        <f>IFERROR(IF(AND('04A_국토부원자료'!H2758&lt;&gt;"",'04A_국토부원자료'!I2758&lt;&gt;""),DATE(INT(VALUE(SUBSTITUTE('04A_국토부원자료'!H2758,",",""))/100),MOD(VALUE(SUBSTITUTE('04A_국토부원자료'!H2758,",","")),100),VALUE(SUBSTITUTE('04A_국토부원자료'!I2758,",",""))),""),"")</f>
        <v/>
      </c>
      <c r="G2757" s="42" t="str">
        <f>IFERROR(VALUE(SUBSTITUTE('04A_국토부원자료'!J2758,",","")),"")</f>
        <v/>
      </c>
      <c r="H2757" s="43" t="str">
        <f t="shared" si="86"/>
        <v/>
      </c>
      <c r="I2757" s="43" t="str">
        <f t="shared" si="87"/>
        <v/>
      </c>
      <c r="J2757" s="38" t="str">
        <f>IFERROR(VALUE(SUBSTITUTE('04A_국토부원자료'!K2758,",","")),"")</f>
        <v/>
      </c>
      <c r="K2757" s="38" t="str">
        <f>IFERROR(VALUE(SUBSTITUTE('04A_국토부원자료'!N2758,",","")),"")</f>
        <v/>
      </c>
      <c r="L2757" s="39">
        <f>IFERROR('04A_국토부원자료'!O2758,"")</f>
        <v>0</v>
      </c>
      <c r="M2757" s="39">
        <f>IFERROR('04A_국토부원자료'!Q2758,"")</f>
        <v>0</v>
      </c>
      <c r="N2757" s="38">
        <f>IF(B2757="","",IF('02_대상물건입력'!B5="",1,IF(ISNUMBER(SEARCH('02_대상물건입력'!B5,B2757)),1,0)))</f>
        <v>0</v>
      </c>
      <c r="O2757" s="38">
        <f>IF(B2757="","",IF('02_대상물건입력'!B6="",1,IF(ISNUMBER(SEARCH('02_대상물건입력'!B6,B2757)),1,0)))</f>
        <v>0</v>
      </c>
      <c r="P2757" s="38">
        <f>IF(L2757="","",IF('02_대상물건입력'!B15="",0,IF(ISNUMBER(SEARCH('02_대상물건입력'!B15,L2757)),1,0)))</f>
        <v>0</v>
      </c>
      <c r="Q2757" s="38">
        <f>IF(D2757="","",IF('02_대상물건입력'!B8="",0,IF(ISNUMBER(SEARCH('02_대상물건입력'!B8,D2757)),1,0)))</f>
        <v>0</v>
      </c>
      <c r="R2757" s="44" t="str">
        <f>IFERROR(ABS(E2757-'02_대상물건입력'!B11)/'02_대상물건입력'!B11,"")</f>
        <v/>
      </c>
      <c r="S2757" s="38" t="str">
        <f>IFERROR(ABS(J2757-'02_대상물건입력'!B10),"")</f>
        <v/>
      </c>
      <c r="T2757" s="38" t="str">
        <f>IFERROR(ABS('01_설정'!B4-F2757),"")</f>
        <v/>
      </c>
      <c r="U2757" s="38" t="str">
        <f>IFERROR(ABS(K2757-YEAR('02_대상물건입력'!B14)),"")</f>
        <v/>
      </c>
      <c r="V2757" s="38" t="str">
        <f>IF(B2757="","",IF(AND(E2757&gt;0,F2757&gt;0,H2757&gt;0,OR('04A_국토부원자료'!P2758="",'04A_국토부원자료'!P2758="-"),IF('01_설정'!B10=1,N2757=1,TRUE),R2757&lt;='01_설정'!B5,S2757&lt;='01_설정'!B6,T2757&lt;='01_설정'!B7,U2757&lt;='01_설정'!B8),"Y",""))</f>
        <v/>
      </c>
      <c r="W2757" s="40" t="str">
        <f>IF(V2757&lt;&gt;"Y","",MAX(0,(1-R2757/'01_설정'!B5))*'01_설정'!B14+MAX(0,(1-S2757/'01_설정'!B6))*'01_설정'!B15+MAX(0,(1-T2757/'01_설정'!B7))*'01_설정'!B16+MAX(0,(1-U2757/'01_설정'!B8))*'01_설정'!B17+O2757*'01_설정'!B11+Q2757*'01_설정'!B12+P2757*'01_설정'!B13)</f>
        <v/>
      </c>
      <c r="X2757" s="38" t="str">
        <f>IF(W2757="","",1+COUNTIFS($W$4:$W$3003,"&gt;"&amp;W2757)+COUNTIFS($W$4:W2757,W2757)-1)</f>
        <v/>
      </c>
    </row>
    <row r="2758" spans="1:24" ht="16.5">
      <c r="A2758" s="38" t="str">
        <f>IF('04A_국토부원자료'!A2759="","",ROW()-3)</f>
        <v/>
      </c>
      <c r="B2758" s="39">
        <f>IFERROR('04A_국토부원자료'!B2759,"")</f>
        <v>0</v>
      </c>
      <c r="C2758" s="39" t="str">
        <f>IF(B2758="","",IF('04A_국토부원자료'!C2759&lt;&gt;"",'04A_국토부원자료'!C2759,TRIM('04A_국토부원자료'!D2759&amp;IF('04A_국토부원자료'!E2759&lt;&gt;"","-"&amp;'04A_국토부원자료'!E2759,""))))</f>
        <v/>
      </c>
      <c r="D2758" s="39">
        <f>IFERROR('04A_국토부원자료'!F2759,"")</f>
        <v>0</v>
      </c>
      <c r="E2758" s="40" t="str">
        <f>IFERROR(VALUE(SUBSTITUTE('04A_국토부원자료'!G2759,",","")),"")</f>
        <v/>
      </c>
      <c r="F2758" s="41" t="str">
        <f>IFERROR(IF(AND('04A_국토부원자료'!H2759&lt;&gt;"",'04A_국토부원자료'!I2759&lt;&gt;""),DATE(INT(VALUE(SUBSTITUTE('04A_국토부원자료'!H2759,",",""))/100),MOD(VALUE(SUBSTITUTE('04A_국토부원자료'!H2759,",","")),100),VALUE(SUBSTITUTE('04A_국토부원자료'!I2759,",",""))),""),"")</f>
        <v/>
      </c>
      <c r="G2758" s="42" t="str">
        <f>IFERROR(VALUE(SUBSTITUTE('04A_국토부원자료'!J2759,",","")),"")</f>
        <v/>
      </c>
      <c r="H2758" s="43" t="str">
        <f t="shared" si="86"/>
        <v/>
      </c>
      <c r="I2758" s="43" t="str">
        <f t="shared" si="87"/>
        <v/>
      </c>
      <c r="J2758" s="38" t="str">
        <f>IFERROR(VALUE(SUBSTITUTE('04A_국토부원자료'!K2759,",","")),"")</f>
        <v/>
      </c>
      <c r="K2758" s="38" t="str">
        <f>IFERROR(VALUE(SUBSTITUTE('04A_국토부원자료'!N2759,",","")),"")</f>
        <v/>
      </c>
      <c r="L2758" s="39">
        <f>IFERROR('04A_국토부원자료'!O2759,"")</f>
        <v>0</v>
      </c>
      <c r="M2758" s="39">
        <f>IFERROR('04A_국토부원자료'!Q2759,"")</f>
        <v>0</v>
      </c>
      <c r="N2758" s="38">
        <f>IF(B2758="","",IF('02_대상물건입력'!B5="",1,IF(ISNUMBER(SEARCH('02_대상물건입력'!B5,B2758)),1,0)))</f>
        <v>0</v>
      </c>
      <c r="O2758" s="38">
        <f>IF(B2758="","",IF('02_대상물건입력'!B6="",1,IF(ISNUMBER(SEARCH('02_대상물건입력'!B6,B2758)),1,0)))</f>
        <v>0</v>
      </c>
      <c r="P2758" s="38">
        <f>IF(L2758="","",IF('02_대상물건입력'!B15="",0,IF(ISNUMBER(SEARCH('02_대상물건입력'!B15,L2758)),1,0)))</f>
        <v>0</v>
      </c>
      <c r="Q2758" s="38">
        <f>IF(D2758="","",IF('02_대상물건입력'!B8="",0,IF(ISNUMBER(SEARCH('02_대상물건입력'!B8,D2758)),1,0)))</f>
        <v>0</v>
      </c>
      <c r="R2758" s="44" t="str">
        <f>IFERROR(ABS(E2758-'02_대상물건입력'!B11)/'02_대상물건입력'!B11,"")</f>
        <v/>
      </c>
      <c r="S2758" s="38" t="str">
        <f>IFERROR(ABS(J2758-'02_대상물건입력'!B10),"")</f>
        <v/>
      </c>
      <c r="T2758" s="38" t="str">
        <f>IFERROR(ABS('01_설정'!B4-F2758),"")</f>
        <v/>
      </c>
      <c r="U2758" s="38" t="str">
        <f>IFERROR(ABS(K2758-YEAR('02_대상물건입력'!B14)),"")</f>
        <v/>
      </c>
      <c r="V2758" s="38" t="str">
        <f>IF(B2758="","",IF(AND(E2758&gt;0,F2758&gt;0,H2758&gt;0,OR('04A_국토부원자료'!P2759="",'04A_국토부원자료'!P2759="-"),IF('01_설정'!B10=1,N2758=1,TRUE),R2758&lt;='01_설정'!B5,S2758&lt;='01_설정'!B6,T2758&lt;='01_설정'!B7,U2758&lt;='01_설정'!B8),"Y",""))</f>
        <v/>
      </c>
      <c r="W2758" s="40" t="str">
        <f>IF(V2758&lt;&gt;"Y","",MAX(0,(1-R2758/'01_설정'!B5))*'01_설정'!B14+MAX(0,(1-S2758/'01_설정'!B6))*'01_설정'!B15+MAX(0,(1-T2758/'01_설정'!B7))*'01_설정'!B16+MAX(0,(1-U2758/'01_설정'!B8))*'01_설정'!B17+O2758*'01_설정'!B11+Q2758*'01_설정'!B12+P2758*'01_설정'!B13)</f>
        <v/>
      </c>
      <c r="X2758" s="38" t="str">
        <f>IF(W2758="","",1+COUNTIFS($W$4:$W$3003,"&gt;"&amp;W2758)+COUNTIFS($W$4:W2758,W2758)-1)</f>
        <v/>
      </c>
    </row>
    <row r="2759" spans="1:24" ht="16.5">
      <c r="A2759" s="38" t="str">
        <f>IF('04A_국토부원자료'!A2760="","",ROW()-3)</f>
        <v/>
      </c>
      <c r="B2759" s="39">
        <f>IFERROR('04A_국토부원자료'!B2760,"")</f>
        <v>0</v>
      </c>
      <c r="C2759" s="39" t="str">
        <f>IF(B2759="","",IF('04A_국토부원자료'!C2760&lt;&gt;"",'04A_국토부원자료'!C2760,TRIM('04A_국토부원자료'!D2760&amp;IF('04A_국토부원자료'!E2760&lt;&gt;"","-"&amp;'04A_국토부원자료'!E2760,""))))</f>
        <v/>
      </c>
      <c r="D2759" s="39">
        <f>IFERROR('04A_국토부원자료'!F2760,"")</f>
        <v>0</v>
      </c>
      <c r="E2759" s="40" t="str">
        <f>IFERROR(VALUE(SUBSTITUTE('04A_국토부원자료'!G2760,",","")),"")</f>
        <v/>
      </c>
      <c r="F2759" s="41" t="str">
        <f>IFERROR(IF(AND('04A_국토부원자료'!H2760&lt;&gt;"",'04A_국토부원자료'!I2760&lt;&gt;""),DATE(INT(VALUE(SUBSTITUTE('04A_국토부원자료'!H2760,",",""))/100),MOD(VALUE(SUBSTITUTE('04A_국토부원자료'!H2760,",","")),100),VALUE(SUBSTITUTE('04A_국토부원자료'!I2760,",",""))),""),"")</f>
        <v/>
      </c>
      <c r="G2759" s="42" t="str">
        <f>IFERROR(VALUE(SUBSTITUTE('04A_국토부원자료'!J2760,",","")),"")</f>
        <v/>
      </c>
      <c r="H2759" s="43" t="str">
        <f t="shared" si="86"/>
        <v/>
      </c>
      <c r="I2759" s="43" t="str">
        <f t="shared" si="87"/>
        <v/>
      </c>
      <c r="J2759" s="38" t="str">
        <f>IFERROR(VALUE(SUBSTITUTE('04A_국토부원자료'!K2760,",","")),"")</f>
        <v/>
      </c>
      <c r="K2759" s="38" t="str">
        <f>IFERROR(VALUE(SUBSTITUTE('04A_국토부원자료'!N2760,",","")),"")</f>
        <v/>
      </c>
      <c r="L2759" s="39">
        <f>IFERROR('04A_국토부원자료'!O2760,"")</f>
        <v>0</v>
      </c>
      <c r="M2759" s="39">
        <f>IFERROR('04A_국토부원자료'!Q2760,"")</f>
        <v>0</v>
      </c>
      <c r="N2759" s="38">
        <f>IF(B2759="","",IF('02_대상물건입력'!B5="",1,IF(ISNUMBER(SEARCH('02_대상물건입력'!B5,B2759)),1,0)))</f>
        <v>0</v>
      </c>
      <c r="O2759" s="38">
        <f>IF(B2759="","",IF('02_대상물건입력'!B6="",1,IF(ISNUMBER(SEARCH('02_대상물건입력'!B6,B2759)),1,0)))</f>
        <v>0</v>
      </c>
      <c r="P2759" s="38">
        <f>IF(L2759="","",IF('02_대상물건입력'!B15="",0,IF(ISNUMBER(SEARCH('02_대상물건입력'!B15,L2759)),1,0)))</f>
        <v>0</v>
      </c>
      <c r="Q2759" s="38">
        <f>IF(D2759="","",IF('02_대상물건입력'!B8="",0,IF(ISNUMBER(SEARCH('02_대상물건입력'!B8,D2759)),1,0)))</f>
        <v>0</v>
      </c>
      <c r="R2759" s="44" t="str">
        <f>IFERROR(ABS(E2759-'02_대상물건입력'!B11)/'02_대상물건입력'!B11,"")</f>
        <v/>
      </c>
      <c r="S2759" s="38" t="str">
        <f>IFERROR(ABS(J2759-'02_대상물건입력'!B10),"")</f>
        <v/>
      </c>
      <c r="T2759" s="38" t="str">
        <f>IFERROR(ABS('01_설정'!B4-F2759),"")</f>
        <v/>
      </c>
      <c r="U2759" s="38" t="str">
        <f>IFERROR(ABS(K2759-YEAR('02_대상물건입력'!B14)),"")</f>
        <v/>
      </c>
      <c r="V2759" s="38" t="str">
        <f>IF(B2759="","",IF(AND(E2759&gt;0,F2759&gt;0,H2759&gt;0,OR('04A_국토부원자료'!P2760="",'04A_국토부원자료'!P2760="-"),IF('01_설정'!B10=1,N2759=1,TRUE),R2759&lt;='01_설정'!B5,S2759&lt;='01_설정'!B6,T2759&lt;='01_설정'!B7,U2759&lt;='01_설정'!B8),"Y",""))</f>
        <v/>
      </c>
      <c r="W2759" s="40" t="str">
        <f>IF(V2759&lt;&gt;"Y","",MAX(0,(1-R2759/'01_설정'!B5))*'01_설정'!B14+MAX(0,(1-S2759/'01_설정'!B6))*'01_설정'!B15+MAX(0,(1-T2759/'01_설정'!B7))*'01_설정'!B16+MAX(0,(1-U2759/'01_설정'!B8))*'01_설정'!B17+O2759*'01_설정'!B11+Q2759*'01_설정'!B12+P2759*'01_설정'!B13)</f>
        <v/>
      </c>
      <c r="X2759" s="38" t="str">
        <f>IF(W2759="","",1+COUNTIFS($W$4:$W$3003,"&gt;"&amp;W2759)+COUNTIFS($W$4:W2759,W2759)-1)</f>
        <v/>
      </c>
    </row>
    <row r="2760" spans="1:24" ht="16.5">
      <c r="A2760" s="38" t="str">
        <f>IF('04A_국토부원자료'!A2761="","",ROW()-3)</f>
        <v/>
      </c>
      <c r="B2760" s="39">
        <f>IFERROR('04A_국토부원자료'!B2761,"")</f>
        <v>0</v>
      </c>
      <c r="C2760" s="39" t="str">
        <f>IF(B2760="","",IF('04A_국토부원자료'!C2761&lt;&gt;"",'04A_국토부원자료'!C2761,TRIM('04A_국토부원자료'!D2761&amp;IF('04A_국토부원자료'!E2761&lt;&gt;"","-"&amp;'04A_국토부원자료'!E2761,""))))</f>
        <v/>
      </c>
      <c r="D2760" s="39">
        <f>IFERROR('04A_국토부원자료'!F2761,"")</f>
        <v>0</v>
      </c>
      <c r="E2760" s="40" t="str">
        <f>IFERROR(VALUE(SUBSTITUTE('04A_국토부원자료'!G2761,",","")),"")</f>
        <v/>
      </c>
      <c r="F2760" s="41" t="str">
        <f>IFERROR(IF(AND('04A_국토부원자료'!H2761&lt;&gt;"",'04A_국토부원자료'!I2761&lt;&gt;""),DATE(INT(VALUE(SUBSTITUTE('04A_국토부원자료'!H2761,",",""))/100),MOD(VALUE(SUBSTITUTE('04A_국토부원자료'!H2761,",","")),100),VALUE(SUBSTITUTE('04A_국토부원자료'!I2761,",",""))),""),"")</f>
        <v/>
      </c>
      <c r="G2760" s="42" t="str">
        <f>IFERROR(VALUE(SUBSTITUTE('04A_국토부원자료'!J2761,",","")),"")</f>
        <v/>
      </c>
      <c r="H2760" s="43" t="str">
        <f t="shared" si="86"/>
        <v/>
      </c>
      <c r="I2760" s="43" t="str">
        <f t="shared" si="87"/>
        <v/>
      </c>
      <c r="J2760" s="38" t="str">
        <f>IFERROR(VALUE(SUBSTITUTE('04A_국토부원자료'!K2761,",","")),"")</f>
        <v/>
      </c>
      <c r="K2760" s="38" t="str">
        <f>IFERROR(VALUE(SUBSTITUTE('04A_국토부원자료'!N2761,",","")),"")</f>
        <v/>
      </c>
      <c r="L2760" s="39">
        <f>IFERROR('04A_국토부원자료'!O2761,"")</f>
        <v>0</v>
      </c>
      <c r="M2760" s="39">
        <f>IFERROR('04A_국토부원자료'!Q2761,"")</f>
        <v>0</v>
      </c>
      <c r="N2760" s="38">
        <f>IF(B2760="","",IF('02_대상물건입력'!B5="",1,IF(ISNUMBER(SEARCH('02_대상물건입력'!B5,B2760)),1,0)))</f>
        <v>0</v>
      </c>
      <c r="O2760" s="38">
        <f>IF(B2760="","",IF('02_대상물건입력'!B6="",1,IF(ISNUMBER(SEARCH('02_대상물건입력'!B6,B2760)),1,0)))</f>
        <v>0</v>
      </c>
      <c r="P2760" s="38">
        <f>IF(L2760="","",IF('02_대상물건입력'!B15="",0,IF(ISNUMBER(SEARCH('02_대상물건입력'!B15,L2760)),1,0)))</f>
        <v>0</v>
      </c>
      <c r="Q2760" s="38">
        <f>IF(D2760="","",IF('02_대상물건입력'!B8="",0,IF(ISNUMBER(SEARCH('02_대상물건입력'!B8,D2760)),1,0)))</f>
        <v>0</v>
      </c>
      <c r="R2760" s="44" t="str">
        <f>IFERROR(ABS(E2760-'02_대상물건입력'!B11)/'02_대상물건입력'!B11,"")</f>
        <v/>
      </c>
      <c r="S2760" s="38" t="str">
        <f>IFERROR(ABS(J2760-'02_대상물건입력'!B10),"")</f>
        <v/>
      </c>
      <c r="T2760" s="38" t="str">
        <f>IFERROR(ABS('01_설정'!B4-F2760),"")</f>
        <v/>
      </c>
      <c r="U2760" s="38" t="str">
        <f>IFERROR(ABS(K2760-YEAR('02_대상물건입력'!B14)),"")</f>
        <v/>
      </c>
      <c r="V2760" s="38" t="str">
        <f>IF(B2760="","",IF(AND(E2760&gt;0,F2760&gt;0,H2760&gt;0,OR('04A_국토부원자료'!P2761="",'04A_국토부원자료'!P2761="-"),IF('01_설정'!B10=1,N2760=1,TRUE),R2760&lt;='01_설정'!B5,S2760&lt;='01_설정'!B6,T2760&lt;='01_설정'!B7,U2760&lt;='01_설정'!B8),"Y",""))</f>
        <v/>
      </c>
      <c r="W2760" s="40" t="str">
        <f>IF(V2760&lt;&gt;"Y","",MAX(0,(1-R2760/'01_설정'!B5))*'01_설정'!B14+MAX(0,(1-S2760/'01_설정'!B6))*'01_설정'!B15+MAX(0,(1-T2760/'01_설정'!B7))*'01_설정'!B16+MAX(0,(1-U2760/'01_설정'!B8))*'01_설정'!B17+O2760*'01_설정'!B11+Q2760*'01_설정'!B12+P2760*'01_설정'!B13)</f>
        <v/>
      </c>
      <c r="X2760" s="38" t="str">
        <f>IF(W2760="","",1+COUNTIFS($W$4:$W$3003,"&gt;"&amp;W2760)+COUNTIFS($W$4:W2760,W2760)-1)</f>
        <v/>
      </c>
    </row>
    <row r="2761" spans="1:24" ht="16.5">
      <c r="A2761" s="38" t="str">
        <f>IF('04A_국토부원자료'!A2762="","",ROW()-3)</f>
        <v/>
      </c>
      <c r="B2761" s="39">
        <f>IFERROR('04A_국토부원자료'!B2762,"")</f>
        <v>0</v>
      </c>
      <c r="C2761" s="39" t="str">
        <f>IF(B2761="","",IF('04A_국토부원자료'!C2762&lt;&gt;"",'04A_국토부원자료'!C2762,TRIM('04A_국토부원자료'!D2762&amp;IF('04A_국토부원자료'!E2762&lt;&gt;"","-"&amp;'04A_국토부원자료'!E2762,""))))</f>
        <v/>
      </c>
      <c r="D2761" s="39">
        <f>IFERROR('04A_국토부원자료'!F2762,"")</f>
        <v>0</v>
      </c>
      <c r="E2761" s="40" t="str">
        <f>IFERROR(VALUE(SUBSTITUTE('04A_국토부원자료'!G2762,",","")),"")</f>
        <v/>
      </c>
      <c r="F2761" s="41" t="str">
        <f>IFERROR(IF(AND('04A_국토부원자료'!H2762&lt;&gt;"",'04A_국토부원자료'!I2762&lt;&gt;""),DATE(INT(VALUE(SUBSTITUTE('04A_국토부원자료'!H2762,",",""))/100),MOD(VALUE(SUBSTITUTE('04A_국토부원자료'!H2762,",","")),100),VALUE(SUBSTITUTE('04A_국토부원자료'!I2762,",",""))),""),"")</f>
        <v/>
      </c>
      <c r="G2761" s="42" t="str">
        <f>IFERROR(VALUE(SUBSTITUTE('04A_국토부원자료'!J2762,",","")),"")</f>
        <v/>
      </c>
      <c r="H2761" s="43" t="str">
        <f t="shared" si="86"/>
        <v/>
      </c>
      <c r="I2761" s="43" t="str">
        <f t="shared" si="87"/>
        <v/>
      </c>
      <c r="J2761" s="38" t="str">
        <f>IFERROR(VALUE(SUBSTITUTE('04A_국토부원자료'!K2762,",","")),"")</f>
        <v/>
      </c>
      <c r="K2761" s="38" t="str">
        <f>IFERROR(VALUE(SUBSTITUTE('04A_국토부원자료'!N2762,",","")),"")</f>
        <v/>
      </c>
      <c r="L2761" s="39">
        <f>IFERROR('04A_국토부원자료'!O2762,"")</f>
        <v>0</v>
      </c>
      <c r="M2761" s="39">
        <f>IFERROR('04A_국토부원자료'!Q2762,"")</f>
        <v>0</v>
      </c>
      <c r="N2761" s="38">
        <f>IF(B2761="","",IF('02_대상물건입력'!B5="",1,IF(ISNUMBER(SEARCH('02_대상물건입력'!B5,B2761)),1,0)))</f>
        <v>0</v>
      </c>
      <c r="O2761" s="38">
        <f>IF(B2761="","",IF('02_대상물건입력'!B6="",1,IF(ISNUMBER(SEARCH('02_대상물건입력'!B6,B2761)),1,0)))</f>
        <v>0</v>
      </c>
      <c r="P2761" s="38">
        <f>IF(L2761="","",IF('02_대상물건입력'!B15="",0,IF(ISNUMBER(SEARCH('02_대상물건입력'!B15,L2761)),1,0)))</f>
        <v>0</v>
      </c>
      <c r="Q2761" s="38">
        <f>IF(D2761="","",IF('02_대상물건입력'!B8="",0,IF(ISNUMBER(SEARCH('02_대상물건입력'!B8,D2761)),1,0)))</f>
        <v>0</v>
      </c>
      <c r="R2761" s="44" t="str">
        <f>IFERROR(ABS(E2761-'02_대상물건입력'!B11)/'02_대상물건입력'!B11,"")</f>
        <v/>
      </c>
      <c r="S2761" s="38" t="str">
        <f>IFERROR(ABS(J2761-'02_대상물건입력'!B10),"")</f>
        <v/>
      </c>
      <c r="T2761" s="38" t="str">
        <f>IFERROR(ABS('01_설정'!B4-F2761),"")</f>
        <v/>
      </c>
      <c r="U2761" s="38" t="str">
        <f>IFERROR(ABS(K2761-YEAR('02_대상물건입력'!B14)),"")</f>
        <v/>
      </c>
      <c r="V2761" s="38" t="str">
        <f>IF(B2761="","",IF(AND(E2761&gt;0,F2761&gt;0,H2761&gt;0,OR('04A_국토부원자료'!P2762="",'04A_국토부원자료'!P2762="-"),IF('01_설정'!B10=1,N2761=1,TRUE),R2761&lt;='01_설정'!B5,S2761&lt;='01_설정'!B6,T2761&lt;='01_설정'!B7,U2761&lt;='01_설정'!B8),"Y",""))</f>
        <v/>
      </c>
      <c r="W2761" s="40" t="str">
        <f>IF(V2761&lt;&gt;"Y","",MAX(0,(1-R2761/'01_설정'!B5))*'01_설정'!B14+MAX(0,(1-S2761/'01_설정'!B6))*'01_설정'!B15+MAX(0,(1-T2761/'01_설정'!B7))*'01_설정'!B16+MAX(0,(1-U2761/'01_설정'!B8))*'01_설정'!B17+O2761*'01_설정'!B11+Q2761*'01_설정'!B12+P2761*'01_설정'!B13)</f>
        <v/>
      </c>
      <c r="X2761" s="38" t="str">
        <f>IF(W2761="","",1+COUNTIFS($W$4:$W$3003,"&gt;"&amp;W2761)+COUNTIFS($W$4:W2761,W2761)-1)</f>
        <v/>
      </c>
    </row>
    <row r="2762" spans="1:24" ht="16.5">
      <c r="A2762" s="38" t="str">
        <f>IF('04A_국토부원자료'!A2763="","",ROW()-3)</f>
        <v/>
      </c>
      <c r="B2762" s="39">
        <f>IFERROR('04A_국토부원자료'!B2763,"")</f>
        <v>0</v>
      </c>
      <c r="C2762" s="39" t="str">
        <f>IF(B2762="","",IF('04A_국토부원자료'!C2763&lt;&gt;"",'04A_국토부원자료'!C2763,TRIM('04A_국토부원자료'!D2763&amp;IF('04A_국토부원자료'!E2763&lt;&gt;"","-"&amp;'04A_국토부원자료'!E2763,""))))</f>
        <v/>
      </c>
      <c r="D2762" s="39">
        <f>IFERROR('04A_국토부원자료'!F2763,"")</f>
        <v>0</v>
      </c>
      <c r="E2762" s="40" t="str">
        <f>IFERROR(VALUE(SUBSTITUTE('04A_국토부원자료'!G2763,",","")),"")</f>
        <v/>
      </c>
      <c r="F2762" s="41" t="str">
        <f>IFERROR(IF(AND('04A_국토부원자료'!H2763&lt;&gt;"",'04A_국토부원자료'!I2763&lt;&gt;""),DATE(INT(VALUE(SUBSTITUTE('04A_국토부원자료'!H2763,",",""))/100),MOD(VALUE(SUBSTITUTE('04A_국토부원자료'!H2763,",","")),100),VALUE(SUBSTITUTE('04A_국토부원자료'!I2763,",",""))),""),"")</f>
        <v/>
      </c>
      <c r="G2762" s="42" t="str">
        <f>IFERROR(VALUE(SUBSTITUTE('04A_국토부원자료'!J2763,",","")),"")</f>
        <v/>
      </c>
      <c r="H2762" s="43" t="str">
        <f t="shared" si="86"/>
        <v/>
      </c>
      <c r="I2762" s="43" t="str">
        <f t="shared" si="87"/>
        <v/>
      </c>
      <c r="J2762" s="38" t="str">
        <f>IFERROR(VALUE(SUBSTITUTE('04A_국토부원자료'!K2763,",","")),"")</f>
        <v/>
      </c>
      <c r="K2762" s="38" t="str">
        <f>IFERROR(VALUE(SUBSTITUTE('04A_국토부원자료'!N2763,",","")),"")</f>
        <v/>
      </c>
      <c r="L2762" s="39">
        <f>IFERROR('04A_국토부원자료'!O2763,"")</f>
        <v>0</v>
      </c>
      <c r="M2762" s="39">
        <f>IFERROR('04A_국토부원자료'!Q2763,"")</f>
        <v>0</v>
      </c>
      <c r="N2762" s="38">
        <f>IF(B2762="","",IF('02_대상물건입력'!B5="",1,IF(ISNUMBER(SEARCH('02_대상물건입력'!B5,B2762)),1,0)))</f>
        <v>0</v>
      </c>
      <c r="O2762" s="38">
        <f>IF(B2762="","",IF('02_대상물건입력'!B6="",1,IF(ISNUMBER(SEARCH('02_대상물건입력'!B6,B2762)),1,0)))</f>
        <v>0</v>
      </c>
      <c r="P2762" s="38">
        <f>IF(L2762="","",IF('02_대상물건입력'!B15="",0,IF(ISNUMBER(SEARCH('02_대상물건입력'!B15,L2762)),1,0)))</f>
        <v>0</v>
      </c>
      <c r="Q2762" s="38">
        <f>IF(D2762="","",IF('02_대상물건입력'!B8="",0,IF(ISNUMBER(SEARCH('02_대상물건입력'!B8,D2762)),1,0)))</f>
        <v>0</v>
      </c>
      <c r="R2762" s="44" t="str">
        <f>IFERROR(ABS(E2762-'02_대상물건입력'!B11)/'02_대상물건입력'!B11,"")</f>
        <v/>
      </c>
      <c r="S2762" s="38" t="str">
        <f>IFERROR(ABS(J2762-'02_대상물건입력'!B10),"")</f>
        <v/>
      </c>
      <c r="T2762" s="38" t="str">
        <f>IFERROR(ABS('01_설정'!B4-F2762),"")</f>
        <v/>
      </c>
      <c r="U2762" s="38" t="str">
        <f>IFERROR(ABS(K2762-YEAR('02_대상물건입력'!B14)),"")</f>
        <v/>
      </c>
      <c r="V2762" s="38" t="str">
        <f>IF(B2762="","",IF(AND(E2762&gt;0,F2762&gt;0,H2762&gt;0,OR('04A_국토부원자료'!P2763="",'04A_국토부원자료'!P2763="-"),IF('01_설정'!B10=1,N2762=1,TRUE),R2762&lt;='01_설정'!B5,S2762&lt;='01_설정'!B6,T2762&lt;='01_설정'!B7,U2762&lt;='01_설정'!B8),"Y",""))</f>
        <v/>
      </c>
      <c r="W2762" s="40" t="str">
        <f>IF(V2762&lt;&gt;"Y","",MAX(0,(1-R2762/'01_설정'!B5))*'01_설정'!B14+MAX(0,(1-S2762/'01_설정'!B6))*'01_설정'!B15+MAX(0,(1-T2762/'01_설정'!B7))*'01_설정'!B16+MAX(0,(1-U2762/'01_설정'!B8))*'01_설정'!B17+O2762*'01_설정'!B11+Q2762*'01_설정'!B12+P2762*'01_설정'!B13)</f>
        <v/>
      </c>
      <c r="X2762" s="38" t="str">
        <f>IF(W2762="","",1+COUNTIFS($W$4:$W$3003,"&gt;"&amp;W2762)+COUNTIFS($W$4:W2762,W2762)-1)</f>
        <v/>
      </c>
    </row>
    <row r="2763" spans="1:24" ht="16.5">
      <c r="A2763" s="38" t="str">
        <f>IF('04A_국토부원자료'!A2764="","",ROW()-3)</f>
        <v/>
      </c>
      <c r="B2763" s="39">
        <f>IFERROR('04A_국토부원자료'!B2764,"")</f>
        <v>0</v>
      </c>
      <c r="C2763" s="39" t="str">
        <f>IF(B2763="","",IF('04A_국토부원자료'!C2764&lt;&gt;"",'04A_국토부원자료'!C2764,TRIM('04A_국토부원자료'!D2764&amp;IF('04A_국토부원자료'!E2764&lt;&gt;"","-"&amp;'04A_국토부원자료'!E2764,""))))</f>
        <v/>
      </c>
      <c r="D2763" s="39">
        <f>IFERROR('04A_국토부원자료'!F2764,"")</f>
        <v>0</v>
      </c>
      <c r="E2763" s="40" t="str">
        <f>IFERROR(VALUE(SUBSTITUTE('04A_국토부원자료'!G2764,",","")),"")</f>
        <v/>
      </c>
      <c r="F2763" s="41" t="str">
        <f>IFERROR(IF(AND('04A_국토부원자료'!H2764&lt;&gt;"",'04A_국토부원자료'!I2764&lt;&gt;""),DATE(INT(VALUE(SUBSTITUTE('04A_국토부원자료'!H2764,",",""))/100),MOD(VALUE(SUBSTITUTE('04A_국토부원자료'!H2764,",","")),100),VALUE(SUBSTITUTE('04A_국토부원자료'!I2764,",",""))),""),"")</f>
        <v/>
      </c>
      <c r="G2763" s="42" t="str">
        <f>IFERROR(VALUE(SUBSTITUTE('04A_국토부원자료'!J2764,",","")),"")</f>
        <v/>
      </c>
      <c r="H2763" s="43" t="str">
        <f t="shared" si="86"/>
        <v/>
      </c>
      <c r="I2763" s="43" t="str">
        <f t="shared" si="87"/>
        <v/>
      </c>
      <c r="J2763" s="38" t="str">
        <f>IFERROR(VALUE(SUBSTITUTE('04A_국토부원자료'!K2764,",","")),"")</f>
        <v/>
      </c>
      <c r="K2763" s="38" t="str">
        <f>IFERROR(VALUE(SUBSTITUTE('04A_국토부원자료'!N2764,",","")),"")</f>
        <v/>
      </c>
      <c r="L2763" s="39">
        <f>IFERROR('04A_국토부원자료'!O2764,"")</f>
        <v>0</v>
      </c>
      <c r="M2763" s="39">
        <f>IFERROR('04A_국토부원자료'!Q2764,"")</f>
        <v>0</v>
      </c>
      <c r="N2763" s="38">
        <f>IF(B2763="","",IF('02_대상물건입력'!B5="",1,IF(ISNUMBER(SEARCH('02_대상물건입력'!B5,B2763)),1,0)))</f>
        <v>0</v>
      </c>
      <c r="O2763" s="38">
        <f>IF(B2763="","",IF('02_대상물건입력'!B6="",1,IF(ISNUMBER(SEARCH('02_대상물건입력'!B6,B2763)),1,0)))</f>
        <v>0</v>
      </c>
      <c r="P2763" s="38">
        <f>IF(L2763="","",IF('02_대상물건입력'!B15="",0,IF(ISNUMBER(SEARCH('02_대상물건입력'!B15,L2763)),1,0)))</f>
        <v>0</v>
      </c>
      <c r="Q2763" s="38">
        <f>IF(D2763="","",IF('02_대상물건입력'!B8="",0,IF(ISNUMBER(SEARCH('02_대상물건입력'!B8,D2763)),1,0)))</f>
        <v>0</v>
      </c>
      <c r="R2763" s="44" t="str">
        <f>IFERROR(ABS(E2763-'02_대상물건입력'!B11)/'02_대상물건입력'!B11,"")</f>
        <v/>
      </c>
      <c r="S2763" s="38" t="str">
        <f>IFERROR(ABS(J2763-'02_대상물건입력'!B10),"")</f>
        <v/>
      </c>
      <c r="T2763" s="38" t="str">
        <f>IFERROR(ABS('01_설정'!B4-F2763),"")</f>
        <v/>
      </c>
      <c r="U2763" s="38" t="str">
        <f>IFERROR(ABS(K2763-YEAR('02_대상물건입력'!B14)),"")</f>
        <v/>
      </c>
      <c r="V2763" s="38" t="str">
        <f>IF(B2763="","",IF(AND(E2763&gt;0,F2763&gt;0,H2763&gt;0,OR('04A_국토부원자료'!P2764="",'04A_국토부원자료'!P2764="-"),IF('01_설정'!B10=1,N2763=1,TRUE),R2763&lt;='01_설정'!B5,S2763&lt;='01_설정'!B6,T2763&lt;='01_설정'!B7,U2763&lt;='01_설정'!B8),"Y",""))</f>
        <v/>
      </c>
      <c r="W2763" s="40" t="str">
        <f>IF(V2763&lt;&gt;"Y","",MAX(0,(1-R2763/'01_설정'!B5))*'01_설정'!B14+MAX(0,(1-S2763/'01_설정'!B6))*'01_설정'!B15+MAX(0,(1-T2763/'01_설정'!B7))*'01_설정'!B16+MAX(0,(1-U2763/'01_설정'!B8))*'01_설정'!B17+O2763*'01_설정'!B11+Q2763*'01_설정'!B12+P2763*'01_설정'!B13)</f>
        <v/>
      </c>
      <c r="X2763" s="38" t="str">
        <f>IF(W2763="","",1+COUNTIFS($W$4:$W$3003,"&gt;"&amp;W2763)+COUNTIFS($W$4:W2763,W2763)-1)</f>
        <v/>
      </c>
    </row>
    <row r="2764" spans="1:24" ht="16.5">
      <c r="A2764" s="38" t="str">
        <f>IF('04A_국토부원자료'!A2765="","",ROW()-3)</f>
        <v/>
      </c>
      <c r="B2764" s="39">
        <f>IFERROR('04A_국토부원자료'!B2765,"")</f>
        <v>0</v>
      </c>
      <c r="C2764" s="39" t="str">
        <f>IF(B2764="","",IF('04A_국토부원자료'!C2765&lt;&gt;"",'04A_국토부원자료'!C2765,TRIM('04A_국토부원자료'!D2765&amp;IF('04A_국토부원자료'!E2765&lt;&gt;"","-"&amp;'04A_국토부원자료'!E2765,""))))</f>
        <v/>
      </c>
      <c r="D2764" s="39">
        <f>IFERROR('04A_국토부원자료'!F2765,"")</f>
        <v>0</v>
      </c>
      <c r="E2764" s="40" t="str">
        <f>IFERROR(VALUE(SUBSTITUTE('04A_국토부원자료'!G2765,",","")),"")</f>
        <v/>
      </c>
      <c r="F2764" s="41" t="str">
        <f>IFERROR(IF(AND('04A_국토부원자료'!H2765&lt;&gt;"",'04A_국토부원자료'!I2765&lt;&gt;""),DATE(INT(VALUE(SUBSTITUTE('04A_국토부원자료'!H2765,",",""))/100),MOD(VALUE(SUBSTITUTE('04A_국토부원자료'!H2765,",","")),100),VALUE(SUBSTITUTE('04A_국토부원자료'!I2765,",",""))),""),"")</f>
        <v/>
      </c>
      <c r="G2764" s="42" t="str">
        <f>IFERROR(VALUE(SUBSTITUTE('04A_국토부원자료'!J2765,",","")),"")</f>
        <v/>
      </c>
      <c r="H2764" s="43" t="str">
        <f t="shared" si="86"/>
        <v/>
      </c>
      <c r="I2764" s="43" t="str">
        <f t="shared" si="87"/>
        <v/>
      </c>
      <c r="J2764" s="38" t="str">
        <f>IFERROR(VALUE(SUBSTITUTE('04A_국토부원자료'!K2765,",","")),"")</f>
        <v/>
      </c>
      <c r="K2764" s="38" t="str">
        <f>IFERROR(VALUE(SUBSTITUTE('04A_국토부원자료'!N2765,",","")),"")</f>
        <v/>
      </c>
      <c r="L2764" s="39">
        <f>IFERROR('04A_국토부원자료'!O2765,"")</f>
        <v>0</v>
      </c>
      <c r="M2764" s="39">
        <f>IFERROR('04A_국토부원자료'!Q2765,"")</f>
        <v>0</v>
      </c>
      <c r="N2764" s="38">
        <f>IF(B2764="","",IF('02_대상물건입력'!B5="",1,IF(ISNUMBER(SEARCH('02_대상물건입력'!B5,B2764)),1,0)))</f>
        <v>0</v>
      </c>
      <c r="O2764" s="38">
        <f>IF(B2764="","",IF('02_대상물건입력'!B6="",1,IF(ISNUMBER(SEARCH('02_대상물건입력'!B6,B2764)),1,0)))</f>
        <v>0</v>
      </c>
      <c r="P2764" s="38">
        <f>IF(L2764="","",IF('02_대상물건입력'!B15="",0,IF(ISNUMBER(SEARCH('02_대상물건입력'!B15,L2764)),1,0)))</f>
        <v>0</v>
      </c>
      <c r="Q2764" s="38">
        <f>IF(D2764="","",IF('02_대상물건입력'!B8="",0,IF(ISNUMBER(SEARCH('02_대상물건입력'!B8,D2764)),1,0)))</f>
        <v>0</v>
      </c>
      <c r="R2764" s="44" t="str">
        <f>IFERROR(ABS(E2764-'02_대상물건입력'!B11)/'02_대상물건입력'!B11,"")</f>
        <v/>
      </c>
      <c r="S2764" s="38" t="str">
        <f>IFERROR(ABS(J2764-'02_대상물건입력'!B10),"")</f>
        <v/>
      </c>
      <c r="T2764" s="38" t="str">
        <f>IFERROR(ABS('01_설정'!B4-F2764),"")</f>
        <v/>
      </c>
      <c r="U2764" s="38" t="str">
        <f>IFERROR(ABS(K2764-YEAR('02_대상물건입력'!B14)),"")</f>
        <v/>
      </c>
      <c r="V2764" s="38" t="str">
        <f>IF(B2764="","",IF(AND(E2764&gt;0,F2764&gt;0,H2764&gt;0,OR('04A_국토부원자료'!P2765="",'04A_국토부원자료'!P2765="-"),IF('01_설정'!B10=1,N2764=1,TRUE),R2764&lt;='01_설정'!B5,S2764&lt;='01_설정'!B6,T2764&lt;='01_설정'!B7,U2764&lt;='01_설정'!B8),"Y",""))</f>
        <v/>
      </c>
      <c r="W2764" s="40" t="str">
        <f>IF(V2764&lt;&gt;"Y","",MAX(0,(1-R2764/'01_설정'!B5))*'01_설정'!B14+MAX(0,(1-S2764/'01_설정'!B6))*'01_설정'!B15+MAX(0,(1-T2764/'01_설정'!B7))*'01_설정'!B16+MAX(0,(1-U2764/'01_설정'!B8))*'01_설정'!B17+O2764*'01_설정'!B11+Q2764*'01_설정'!B12+P2764*'01_설정'!B13)</f>
        <v/>
      </c>
      <c r="X2764" s="38" t="str">
        <f>IF(W2764="","",1+COUNTIFS($W$4:$W$3003,"&gt;"&amp;W2764)+COUNTIFS($W$4:W2764,W2764)-1)</f>
        <v/>
      </c>
    </row>
    <row r="2765" spans="1:24" ht="16.5">
      <c r="A2765" s="38" t="str">
        <f>IF('04A_국토부원자료'!A2766="","",ROW()-3)</f>
        <v/>
      </c>
      <c r="B2765" s="39">
        <f>IFERROR('04A_국토부원자료'!B2766,"")</f>
        <v>0</v>
      </c>
      <c r="C2765" s="39" t="str">
        <f>IF(B2765="","",IF('04A_국토부원자료'!C2766&lt;&gt;"",'04A_국토부원자료'!C2766,TRIM('04A_국토부원자료'!D2766&amp;IF('04A_국토부원자료'!E2766&lt;&gt;"","-"&amp;'04A_국토부원자료'!E2766,""))))</f>
        <v/>
      </c>
      <c r="D2765" s="39">
        <f>IFERROR('04A_국토부원자료'!F2766,"")</f>
        <v>0</v>
      </c>
      <c r="E2765" s="40" t="str">
        <f>IFERROR(VALUE(SUBSTITUTE('04A_국토부원자료'!G2766,",","")),"")</f>
        <v/>
      </c>
      <c r="F2765" s="41" t="str">
        <f>IFERROR(IF(AND('04A_국토부원자료'!H2766&lt;&gt;"",'04A_국토부원자료'!I2766&lt;&gt;""),DATE(INT(VALUE(SUBSTITUTE('04A_국토부원자료'!H2766,",",""))/100),MOD(VALUE(SUBSTITUTE('04A_국토부원자료'!H2766,",","")),100),VALUE(SUBSTITUTE('04A_국토부원자료'!I2766,",",""))),""),"")</f>
        <v/>
      </c>
      <c r="G2765" s="42" t="str">
        <f>IFERROR(VALUE(SUBSTITUTE('04A_국토부원자료'!J2766,",","")),"")</f>
        <v/>
      </c>
      <c r="H2765" s="43" t="str">
        <f t="shared" si="86"/>
        <v/>
      </c>
      <c r="I2765" s="43" t="str">
        <f t="shared" si="87"/>
        <v/>
      </c>
      <c r="J2765" s="38" t="str">
        <f>IFERROR(VALUE(SUBSTITUTE('04A_국토부원자료'!K2766,",","")),"")</f>
        <v/>
      </c>
      <c r="K2765" s="38" t="str">
        <f>IFERROR(VALUE(SUBSTITUTE('04A_국토부원자료'!N2766,",","")),"")</f>
        <v/>
      </c>
      <c r="L2765" s="39">
        <f>IFERROR('04A_국토부원자료'!O2766,"")</f>
        <v>0</v>
      </c>
      <c r="M2765" s="39">
        <f>IFERROR('04A_국토부원자료'!Q2766,"")</f>
        <v>0</v>
      </c>
      <c r="N2765" s="38">
        <f>IF(B2765="","",IF('02_대상물건입력'!B5="",1,IF(ISNUMBER(SEARCH('02_대상물건입력'!B5,B2765)),1,0)))</f>
        <v>0</v>
      </c>
      <c r="O2765" s="38">
        <f>IF(B2765="","",IF('02_대상물건입력'!B6="",1,IF(ISNUMBER(SEARCH('02_대상물건입력'!B6,B2765)),1,0)))</f>
        <v>0</v>
      </c>
      <c r="P2765" s="38">
        <f>IF(L2765="","",IF('02_대상물건입력'!B15="",0,IF(ISNUMBER(SEARCH('02_대상물건입력'!B15,L2765)),1,0)))</f>
        <v>0</v>
      </c>
      <c r="Q2765" s="38">
        <f>IF(D2765="","",IF('02_대상물건입력'!B8="",0,IF(ISNUMBER(SEARCH('02_대상물건입력'!B8,D2765)),1,0)))</f>
        <v>0</v>
      </c>
      <c r="R2765" s="44" t="str">
        <f>IFERROR(ABS(E2765-'02_대상물건입력'!B11)/'02_대상물건입력'!B11,"")</f>
        <v/>
      </c>
      <c r="S2765" s="38" t="str">
        <f>IFERROR(ABS(J2765-'02_대상물건입력'!B10),"")</f>
        <v/>
      </c>
      <c r="T2765" s="38" t="str">
        <f>IFERROR(ABS('01_설정'!B4-F2765),"")</f>
        <v/>
      </c>
      <c r="U2765" s="38" t="str">
        <f>IFERROR(ABS(K2765-YEAR('02_대상물건입력'!B14)),"")</f>
        <v/>
      </c>
      <c r="V2765" s="38" t="str">
        <f>IF(B2765="","",IF(AND(E2765&gt;0,F2765&gt;0,H2765&gt;0,OR('04A_국토부원자료'!P2766="",'04A_국토부원자료'!P2766="-"),IF('01_설정'!B10=1,N2765=1,TRUE),R2765&lt;='01_설정'!B5,S2765&lt;='01_설정'!B6,T2765&lt;='01_설정'!B7,U2765&lt;='01_설정'!B8),"Y",""))</f>
        <v/>
      </c>
      <c r="W2765" s="40" t="str">
        <f>IF(V2765&lt;&gt;"Y","",MAX(0,(1-R2765/'01_설정'!B5))*'01_설정'!B14+MAX(0,(1-S2765/'01_설정'!B6))*'01_설정'!B15+MAX(0,(1-T2765/'01_설정'!B7))*'01_설정'!B16+MAX(0,(1-U2765/'01_설정'!B8))*'01_설정'!B17+O2765*'01_설정'!B11+Q2765*'01_설정'!B12+P2765*'01_설정'!B13)</f>
        <v/>
      </c>
      <c r="X2765" s="38" t="str">
        <f>IF(W2765="","",1+COUNTIFS($W$4:$W$3003,"&gt;"&amp;W2765)+COUNTIFS($W$4:W2765,W2765)-1)</f>
        <v/>
      </c>
    </row>
    <row r="2766" spans="1:24" ht="16.5">
      <c r="A2766" s="38" t="str">
        <f>IF('04A_국토부원자료'!A2767="","",ROW()-3)</f>
        <v/>
      </c>
      <c r="B2766" s="39">
        <f>IFERROR('04A_국토부원자료'!B2767,"")</f>
        <v>0</v>
      </c>
      <c r="C2766" s="39" t="str">
        <f>IF(B2766="","",IF('04A_국토부원자료'!C2767&lt;&gt;"",'04A_국토부원자료'!C2767,TRIM('04A_국토부원자료'!D2767&amp;IF('04A_국토부원자료'!E2767&lt;&gt;"","-"&amp;'04A_국토부원자료'!E2767,""))))</f>
        <v/>
      </c>
      <c r="D2766" s="39">
        <f>IFERROR('04A_국토부원자료'!F2767,"")</f>
        <v>0</v>
      </c>
      <c r="E2766" s="40" t="str">
        <f>IFERROR(VALUE(SUBSTITUTE('04A_국토부원자료'!G2767,",","")),"")</f>
        <v/>
      </c>
      <c r="F2766" s="41" t="str">
        <f>IFERROR(IF(AND('04A_국토부원자료'!H2767&lt;&gt;"",'04A_국토부원자료'!I2767&lt;&gt;""),DATE(INT(VALUE(SUBSTITUTE('04A_국토부원자료'!H2767,",",""))/100),MOD(VALUE(SUBSTITUTE('04A_국토부원자료'!H2767,",","")),100),VALUE(SUBSTITUTE('04A_국토부원자료'!I2767,",",""))),""),"")</f>
        <v/>
      </c>
      <c r="G2766" s="42" t="str">
        <f>IFERROR(VALUE(SUBSTITUTE('04A_국토부원자료'!J2767,",","")),"")</f>
        <v/>
      </c>
      <c r="H2766" s="43" t="str">
        <f t="shared" si="86"/>
        <v/>
      </c>
      <c r="I2766" s="43" t="str">
        <f t="shared" si="87"/>
        <v/>
      </c>
      <c r="J2766" s="38" t="str">
        <f>IFERROR(VALUE(SUBSTITUTE('04A_국토부원자료'!K2767,",","")),"")</f>
        <v/>
      </c>
      <c r="K2766" s="38" t="str">
        <f>IFERROR(VALUE(SUBSTITUTE('04A_국토부원자료'!N2767,",","")),"")</f>
        <v/>
      </c>
      <c r="L2766" s="39">
        <f>IFERROR('04A_국토부원자료'!O2767,"")</f>
        <v>0</v>
      </c>
      <c r="M2766" s="39">
        <f>IFERROR('04A_국토부원자료'!Q2767,"")</f>
        <v>0</v>
      </c>
      <c r="N2766" s="38">
        <f>IF(B2766="","",IF('02_대상물건입력'!B5="",1,IF(ISNUMBER(SEARCH('02_대상물건입력'!B5,B2766)),1,0)))</f>
        <v>0</v>
      </c>
      <c r="O2766" s="38">
        <f>IF(B2766="","",IF('02_대상물건입력'!B6="",1,IF(ISNUMBER(SEARCH('02_대상물건입력'!B6,B2766)),1,0)))</f>
        <v>0</v>
      </c>
      <c r="P2766" s="38">
        <f>IF(L2766="","",IF('02_대상물건입력'!B15="",0,IF(ISNUMBER(SEARCH('02_대상물건입력'!B15,L2766)),1,0)))</f>
        <v>0</v>
      </c>
      <c r="Q2766" s="38">
        <f>IF(D2766="","",IF('02_대상물건입력'!B8="",0,IF(ISNUMBER(SEARCH('02_대상물건입력'!B8,D2766)),1,0)))</f>
        <v>0</v>
      </c>
      <c r="R2766" s="44" t="str">
        <f>IFERROR(ABS(E2766-'02_대상물건입력'!B11)/'02_대상물건입력'!B11,"")</f>
        <v/>
      </c>
      <c r="S2766" s="38" t="str">
        <f>IFERROR(ABS(J2766-'02_대상물건입력'!B10),"")</f>
        <v/>
      </c>
      <c r="T2766" s="38" t="str">
        <f>IFERROR(ABS('01_설정'!B4-F2766),"")</f>
        <v/>
      </c>
      <c r="U2766" s="38" t="str">
        <f>IFERROR(ABS(K2766-YEAR('02_대상물건입력'!B14)),"")</f>
        <v/>
      </c>
      <c r="V2766" s="38" t="str">
        <f>IF(B2766="","",IF(AND(E2766&gt;0,F2766&gt;0,H2766&gt;0,OR('04A_국토부원자료'!P2767="",'04A_국토부원자료'!P2767="-"),IF('01_설정'!B10=1,N2766=1,TRUE),R2766&lt;='01_설정'!B5,S2766&lt;='01_설정'!B6,T2766&lt;='01_설정'!B7,U2766&lt;='01_설정'!B8),"Y",""))</f>
        <v/>
      </c>
      <c r="W2766" s="40" t="str">
        <f>IF(V2766&lt;&gt;"Y","",MAX(0,(1-R2766/'01_설정'!B5))*'01_설정'!B14+MAX(0,(1-S2766/'01_설정'!B6))*'01_설정'!B15+MAX(0,(1-T2766/'01_설정'!B7))*'01_설정'!B16+MAX(0,(1-U2766/'01_설정'!B8))*'01_설정'!B17+O2766*'01_설정'!B11+Q2766*'01_설정'!B12+P2766*'01_설정'!B13)</f>
        <v/>
      </c>
      <c r="X2766" s="38" t="str">
        <f>IF(W2766="","",1+COUNTIFS($W$4:$W$3003,"&gt;"&amp;W2766)+COUNTIFS($W$4:W2766,W2766)-1)</f>
        <v/>
      </c>
    </row>
    <row r="2767" spans="1:24" ht="16.5">
      <c r="A2767" s="38" t="str">
        <f>IF('04A_국토부원자료'!A2768="","",ROW()-3)</f>
        <v/>
      </c>
      <c r="B2767" s="39">
        <f>IFERROR('04A_국토부원자료'!B2768,"")</f>
        <v>0</v>
      </c>
      <c r="C2767" s="39" t="str">
        <f>IF(B2767="","",IF('04A_국토부원자료'!C2768&lt;&gt;"",'04A_국토부원자료'!C2768,TRIM('04A_국토부원자료'!D2768&amp;IF('04A_국토부원자료'!E2768&lt;&gt;"","-"&amp;'04A_국토부원자료'!E2768,""))))</f>
        <v/>
      </c>
      <c r="D2767" s="39">
        <f>IFERROR('04A_국토부원자료'!F2768,"")</f>
        <v>0</v>
      </c>
      <c r="E2767" s="40" t="str">
        <f>IFERROR(VALUE(SUBSTITUTE('04A_국토부원자료'!G2768,",","")),"")</f>
        <v/>
      </c>
      <c r="F2767" s="41" t="str">
        <f>IFERROR(IF(AND('04A_국토부원자료'!H2768&lt;&gt;"",'04A_국토부원자료'!I2768&lt;&gt;""),DATE(INT(VALUE(SUBSTITUTE('04A_국토부원자료'!H2768,",",""))/100),MOD(VALUE(SUBSTITUTE('04A_국토부원자료'!H2768,",","")),100),VALUE(SUBSTITUTE('04A_국토부원자료'!I2768,",",""))),""),"")</f>
        <v/>
      </c>
      <c r="G2767" s="42" t="str">
        <f>IFERROR(VALUE(SUBSTITUTE('04A_국토부원자료'!J2768,",","")),"")</f>
        <v/>
      </c>
      <c r="H2767" s="43" t="str">
        <f t="shared" si="86"/>
        <v/>
      </c>
      <c r="I2767" s="43" t="str">
        <f t="shared" si="87"/>
        <v/>
      </c>
      <c r="J2767" s="38" t="str">
        <f>IFERROR(VALUE(SUBSTITUTE('04A_국토부원자료'!K2768,",","")),"")</f>
        <v/>
      </c>
      <c r="K2767" s="38" t="str">
        <f>IFERROR(VALUE(SUBSTITUTE('04A_국토부원자료'!N2768,",","")),"")</f>
        <v/>
      </c>
      <c r="L2767" s="39">
        <f>IFERROR('04A_국토부원자료'!O2768,"")</f>
        <v>0</v>
      </c>
      <c r="M2767" s="39">
        <f>IFERROR('04A_국토부원자료'!Q2768,"")</f>
        <v>0</v>
      </c>
      <c r="N2767" s="38">
        <f>IF(B2767="","",IF('02_대상물건입력'!B5="",1,IF(ISNUMBER(SEARCH('02_대상물건입력'!B5,B2767)),1,0)))</f>
        <v>0</v>
      </c>
      <c r="O2767" s="38">
        <f>IF(B2767="","",IF('02_대상물건입력'!B6="",1,IF(ISNUMBER(SEARCH('02_대상물건입력'!B6,B2767)),1,0)))</f>
        <v>0</v>
      </c>
      <c r="P2767" s="38">
        <f>IF(L2767="","",IF('02_대상물건입력'!B15="",0,IF(ISNUMBER(SEARCH('02_대상물건입력'!B15,L2767)),1,0)))</f>
        <v>0</v>
      </c>
      <c r="Q2767" s="38">
        <f>IF(D2767="","",IF('02_대상물건입력'!B8="",0,IF(ISNUMBER(SEARCH('02_대상물건입력'!B8,D2767)),1,0)))</f>
        <v>0</v>
      </c>
      <c r="R2767" s="44" t="str">
        <f>IFERROR(ABS(E2767-'02_대상물건입력'!B11)/'02_대상물건입력'!B11,"")</f>
        <v/>
      </c>
      <c r="S2767" s="38" t="str">
        <f>IFERROR(ABS(J2767-'02_대상물건입력'!B10),"")</f>
        <v/>
      </c>
      <c r="T2767" s="38" t="str">
        <f>IFERROR(ABS('01_설정'!B4-F2767),"")</f>
        <v/>
      </c>
      <c r="U2767" s="38" t="str">
        <f>IFERROR(ABS(K2767-YEAR('02_대상물건입력'!B14)),"")</f>
        <v/>
      </c>
      <c r="V2767" s="38" t="str">
        <f>IF(B2767="","",IF(AND(E2767&gt;0,F2767&gt;0,H2767&gt;0,OR('04A_국토부원자료'!P2768="",'04A_국토부원자료'!P2768="-"),IF('01_설정'!B10=1,N2767=1,TRUE),R2767&lt;='01_설정'!B5,S2767&lt;='01_설정'!B6,T2767&lt;='01_설정'!B7,U2767&lt;='01_설정'!B8),"Y",""))</f>
        <v/>
      </c>
      <c r="W2767" s="40" t="str">
        <f>IF(V2767&lt;&gt;"Y","",MAX(0,(1-R2767/'01_설정'!B5))*'01_설정'!B14+MAX(0,(1-S2767/'01_설정'!B6))*'01_설정'!B15+MAX(0,(1-T2767/'01_설정'!B7))*'01_설정'!B16+MAX(0,(1-U2767/'01_설정'!B8))*'01_설정'!B17+O2767*'01_설정'!B11+Q2767*'01_설정'!B12+P2767*'01_설정'!B13)</f>
        <v/>
      </c>
      <c r="X2767" s="38" t="str">
        <f>IF(W2767="","",1+COUNTIFS($W$4:$W$3003,"&gt;"&amp;W2767)+COUNTIFS($W$4:W2767,W2767)-1)</f>
        <v/>
      </c>
    </row>
    <row r="2768" spans="1:24" ht="16.5">
      <c r="A2768" s="38" t="str">
        <f>IF('04A_국토부원자료'!A2769="","",ROW()-3)</f>
        <v/>
      </c>
      <c r="B2768" s="39">
        <f>IFERROR('04A_국토부원자료'!B2769,"")</f>
        <v>0</v>
      </c>
      <c r="C2768" s="39" t="str">
        <f>IF(B2768="","",IF('04A_국토부원자료'!C2769&lt;&gt;"",'04A_국토부원자료'!C2769,TRIM('04A_국토부원자료'!D2769&amp;IF('04A_국토부원자료'!E2769&lt;&gt;"","-"&amp;'04A_국토부원자료'!E2769,""))))</f>
        <v/>
      </c>
      <c r="D2768" s="39">
        <f>IFERROR('04A_국토부원자료'!F2769,"")</f>
        <v>0</v>
      </c>
      <c r="E2768" s="40" t="str">
        <f>IFERROR(VALUE(SUBSTITUTE('04A_국토부원자료'!G2769,",","")),"")</f>
        <v/>
      </c>
      <c r="F2768" s="41" t="str">
        <f>IFERROR(IF(AND('04A_국토부원자료'!H2769&lt;&gt;"",'04A_국토부원자료'!I2769&lt;&gt;""),DATE(INT(VALUE(SUBSTITUTE('04A_국토부원자료'!H2769,",",""))/100),MOD(VALUE(SUBSTITUTE('04A_국토부원자료'!H2769,",","")),100),VALUE(SUBSTITUTE('04A_국토부원자료'!I2769,",",""))),""),"")</f>
        <v/>
      </c>
      <c r="G2768" s="42" t="str">
        <f>IFERROR(VALUE(SUBSTITUTE('04A_국토부원자료'!J2769,",","")),"")</f>
        <v/>
      </c>
      <c r="H2768" s="43" t="str">
        <f t="shared" si="86"/>
        <v/>
      </c>
      <c r="I2768" s="43" t="str">
        <f t="shared" si="87"/>
        <v/>
      </c>
      <c r="J2768" s="38" t="str">
        <f>IFERROR(VALUE(SUBSTITUTE('04A_국토부원자료'!K2769,",","")),"")</f>
        <v/>
      </c>
      <c r="K2768" s="38" t="str">
        <f>IFERROR(VALUE(SUBSTITUTE('04A_국토부원자료'!N2769,",","")),"")</f>
        <v/>
      </c>
      <c r="L2768" s="39">
        <f>IFERROR('04A_국토부원자료'!O2769,"")</f>
        <v>0</v>
      </c>
      <c r="M2768" s="39">
        <f>IFERROR('04A_국토부원자료'!Q2769,"")</f>
        <v>0</v>
      </c>
      <c r="N2768" s="38">
        <f>IF(B2768="","",IF('02_대상물건입력'!B5="",1,IF(ISNUMBER(SEARCH('02_대상물건입력'!B5,B2768)),1,0)))</f>
        <v>0</v>
      </c>
      <c r="O2768" s="38">
        <f>IF(B2768="","",IF('02_대상물건입력'!B6="",1,IF(ISNUMBER(SEARCH('02_대상물건입력'!B6,B2768)),1,0)))</f>
        <v>0</v>
      </c>
      <c r="P2768" s="38">
        <f>IF(L2768="","",IF('02_대상물건입력'!B15="",0,IF(ISNUMBER(SEARCH('02_대상물건입력'!B15,L2768)),1,0)))</f>
        <v>0</v>
      </c>
      <c r="Q2768" s="38">
        <f>IF(D2768="","",IF('02_대상물건입력'!B8="",0,IF(ISNUMBER(SEARCH('02_대상물건입력'!B8,D2768)),1,0)))</f>
        <v>0</v>
      </c>
      <c r="R2768" s="44" t="str">
        <f>IFERROR(ABS(E2768-'02_대상물건입력'!B11)/'02_대상물건입력'!B11,"")</f>
        <v/>
      </c>
      <c r="S2768" s="38" t="str">
        <f>IFERROR(ABS(J2768-'02_대상물건입력'!B10),"")</f>
        <v/>
      </c>
      <c r="T2768" s="38" t="str">
        <f>IFERROR(ABS('01_설정'!B4-F2768),"")</f>
        <v/>
      </c>
      <c r="U2768" s="38" t="str">
        <f>IFERROR(ABS(K2768-YEAR('02_대상물건입력'!B14)),"")</f>
        <v/>
      </c>
      <c r="V2768" s="38" t="str">
        <f>IF(B2768="","",IF(AND(E2768&gt;0,F2768&gt;0,H2768&gt;0,OR('04A_국토부원자료'!P2769="",'04A_국토부원자료'!P2769="-"),IF('01_설정'!B10=1,N2768=1,TRUE),R2768&lt;='01_설정'!B5,S2768&lt;='01_설정'!B6,T2768&lt;='01_설정'!B7,U2768&lt;='01_설정'!B8),"Y",""))</f>
        <v/>
      </c>
      <c r="W2768" s="40" t="str">
        <f>IF(V2768&lt;&gt;"Y","",MAX(0,(1-R2768/'01_설정'!B5))*'01_설정'!B14+MAX(0,(1-S2768/'01_설정'!B6))*'01_설정'!B15+MAX(0,(1-T2768/'01_설정'!B7))*'01_설정'!B16+MAX(0,(1-U2768/'01_설정'!B8))*'01_설정'!B17+O2768*'01_설정'!B11+Q2768*'01_설정'!B12+P2768*'01_설정'!B13)</f>
        <v/>
      </c>
      <c r="X2768" s="38" t="str">
        <f>IF(W2768="","",1+COUNTIFS($W$4:$W$3003,"&gt;"&amp;W2768)+COUNTIFS($W$4:W2768,W2768)-1)</f>
        <v/>
      </c>
    </row>
    <row r="2769" spans="1:24" ht="16.5">
      <c r="A2769" s="38" t="str">
        <f>IF('04A_국토부원자료'!A2770="","",ROW()-3)</f>
        <v/>
      </c>
      <c r="B2769" s="39">
        <f>IFERROR('04A_국토부원자료'!B2770,"")</f>
        <v>0</v>
      </c>
      <c r="C2769" s="39" t="str">
        <f>IF(B2769="","",IF('04A_국토부원자료'!C2770&lt;&gt;"",'04A_국토부원자료'!C2770,TRIM('04A_국토부원자료'!D2770&amp;IF('04A_국토부원자료'!E2770&lt;&gt;"","-"&amp;'04A_국토부원자료'!E2770,""))))</f>
        <v/>
      </c>
      <c r="D2769" s="39">
        <f>IFERROR('04A_국토부원자료'!F2770,"")</f>
        <v>0</v>
      </c>
      <c r="E2769" s="40" t="str">
        <f>IFERROR(VALUE(SUBSTITUTE('04A_국토부원자료'!G2770,",","")),"")</f>
        <v/>
      </c>
      <c r="F2769" s="41" t="str">
        <f>IFERROR(IF(AND('04A_국토부원자료'!H2770&lt;&gt;"",'04A_국토부원자료'!I2770&lt;&gt;""),DATE(INT(VALUE(SUBSTITUTE('04A_국토부원자료'!H2770,",",""))/100),MOD(VALUE(SUBSTITUTE('04A_국토부원자료'!H2770,",","")),100),VALUE(SUBSTITUTE('04A_국토부원자료'!I2770,",",""))),""),"")</f>
        <v/>
      </c>
      <c r="G2769" s="42" t="str">
        <f>IFERROR(VALUE(SUBSTITUTE('04A_국토부원자료'!J2770,",","")),"")</f>
        <v/>
      </c>
      <c r="H2769" s="43" t="str">
        <f t="shared" si="86"/>
        <v/>
      </c>
      <c r="I2769" s="43" t="str">
        <f t="shared" si="87"/>
        <v/>
      </c>
      <c r="J2769" s="38" t="str">
        <f>IFERROR(VALUE(SUBSTITUTE('04A_국토부원자료'!K2770,",","")),"")</f>
        <v/>
      </c>
      <c r="K2769" s="38" t="str">
        <f>IFERROR(VALUE(SUBSTITUTE('04A_국토부원자료'!N2770,",","")),"")</f>
        <v/>
      </c>
      <c r="L2769" s="39">
        <f>IFERROR('04A_국토부원자료'!O2770,"")</f>
        <v>0</v>
      </c>
      <c r="M2769" s="39">
        <f>IFERROR('04A_국토부원자료'!Q2770,"")</f>
        <v>0</v>
      </c>
      <c r="N2769" s="38">
        <f>IF(B2769="","",IF('02_대상물건입력'!B5="",1,IF(ISNUMBER(SEARCH('02_대상물건입력'!B5,B2769)),1,0)))</f>
        <v>0</v>
      </c>
      <c r="O2769" s="38">
        <f>IF(B2769="","",IF('02_대상물건입력'!B6="",1,IF(ISNUMBER(SEARCH('02_대상물건입력'!B6,B2769)),1,0)))</f>
        <v>0</v>
      </c>
      <c r="P2769" s="38">
        <f>IF(L2769="","",IF('02_대상물건입력'!B15="",0,IF(ISNUMBER(SEARCH('02_대상물건입력'!B15,L2769)),1,0)))</f>
        <v>0</v>
      </c>
      <c r="Q2769" s="38">
        <f>IF(D2769="","",IF('02_대상물건입력'!B8="",0,IF(ISNUMBER(SEARCH('02_대상물건입력'!B8,D2769)),1,0)))</f>
        <v>0</v>
      </c>
      <c r="R2769" s="44" t="str">
        <f>IFERROR(ABS(E2769-'02_대상물건입력'!B11)/'02_대상물건입력'!B11,"")</f>
        <v/>
      </c>
      <c r="S2769" s="38" t="str">
        <f>IFERROR(ABS(J2769-'02_대상물건입력'!B10),"")</f>
        <v/>
      </c>
      <c r="T2769" s="38" t="str">
        <f>IFERROR(ABS('01_설정'!B4-F2769),"")</f>
        <v/>
      </c>
      <c r="U2769" s="38" t="str">
        <f>IFERROR(ABS(K2769-YEAR('02_대상물건입력'!B14)),"")</f>
        <v/>
      </c>
      <c r="V2769" s="38" t="str">
        <f>IF(B2769="","",IF(AND(E2769&gt;0,F2769&gt;0,H2769&gt;0,OR('04A_국토부원자료'!P2770="",'04A_국토부원자료'!P2770="-"),IF('01_설정'!B10=1,N2769=1,TRUE),R2769&lt;='01_설정'!B5,S2769&lt;='01_설정'!B6,T2769&lt;='01_설정'!B7,U2769&lt;='01_설정'!B8),"Y",""))</f>
        <v/>
      </c>
      <c r="W2769" s="40" t="str">
        <f>IF(V2769&lt;&gt;"Y","",MAX(0,(1-R2769/'01_설정'!B5))*'01_설정'!B14+MAX(0,(1-S2769/'01_설정'!B6))*'01_설정'!B15+MAX(0,(1-T2769/'01_설정'!B7))*'01_설정'!B16+MAX(0,(1-U2769/'01_설정'!B8))*'01_설정'!B17+O2769*'01_설정'!B11+Q2769*'01_설정'!B12+P2769*'01_설정'!B13)</f>
        <v/>
      </c>
      <c r="X2769" s="38" t="str">
        <f>IF(W2769="","",1+COUNTIFS($W$4:$W$3003,"&gt;"&amp;W2769)+COUNTIFS($W$4:W2769,W2769)-1)</f>
        <v/>
      </c>
    </row>
    <row r="2770" spans="1:24" ht="16.5">
      <c r="A2770" s="38" t="str">
        <f>IF('04A_국토부원자료'!A2771="","",ROW()-3)</f>
        <v/>
      </c>
      <c r="B2770" s="39">
        <f>IFERROR('04A_국토부원자료'!B2771,"")</f>
        <v>0</v>
      </c>
      <c r="C2770" s="39" t="str">
        <f>IF(B2770="","",IF('04A_국토부원자료'!C2771&lt;&gt;"",'04A_국토부원자료'!C2771,TRIM('04A_국토부원자료'!D2771&amp;IF('04A_국토부원자료'!E2771&lt;&gt;"","-"&amp;'04A_국토부원자료'!E2771,""))))</f>
        <v/>
      </c>
      <c r="D2770" s="39">
        <f>IFERROR('04A_국토부원자료'!F2771,"")</f>
        <v>0</v>
      </c>
      <c r="E2770" s="40" t="str">
        <f>IFERROR(VALUE(SUBSTITUTE('04A_국토부원자료'!G2771,",","")),"")</f>
        <v/>
      </c>
      <c r="F2770" s="41" t="str">
        <f>IFERROR(IF(AND('04A_국토부원자료'!H2771&lt;&gt;"",'04A_국토부원자료'!I2771&lt;&gt;""),DATE(INT(VALUE(SUBSTITUTE('04A_국토부원자료'!H2771,",",""))/100),MOD(VALUE(SUBSTITUTE('04A_국토부원자료'!H2771,",","")),100),VALUE(SUBSTITUTE('04A_국토부원자료'!I2771,",",""))),""),"")</f>
        <v/>
      </c>
      <c r="G2770" s="42" t="str">
        <f>IFERROR(VALUE(SUBSTITUTE('04A_국토부원자료'!J2771,",","")),"")</f>
        <v/>
      </c>
      <c r="H2770" s="43" t="str">
        <f t="shared" si="86"/>
        <v/>
      </c>
      <c r="I2770" s="43" t="str">
        <f t="shared" si="87"/>
        <v/>
      </c>
      <c r="J2770" s="38" t="str">
        <f>IFERROR(VALUE(SUBSTITUTE('04A_국토부원자료'!K2771,",","")),"")</f>
        <v/>
      </c>
      <c r="K2770" s="38" t="str">
        <f>IFERROR(VALUE(SUBSTITUTE('04A_국토부원자료'!N2771,",","")),"")</f>
        <v/>
      </c>
      <c r="L2770" s="39">
        <f>IFERROR('04A_국토부원자료'!O2771,"")</f>
        <v>0</v>
      </c>
      <c r="M2770" s="39">
        <f>IFERROR('04A_국토부원자료'!Q2771,"")</f>
        <v>0</v>
      </c>
      <c r="N2770" s="38">
        <f>IF(B2770="","",IF('02_대상물건입력'!B5="",1,IF(ISNUMBER(SEARCH('02_대상물건입력'!B5,B2770)),1,0)))</f>
        <v>0</v>
      </c>
      <c r="O2770" s="38">
        <f>IF(B2770="","",IF('02_대상물건입력'!B6="",1,IF(ISNUMBER(SEARCH('02_대상물건입력'!B6,B2770)),1,0)))</f>
        <v>0</v>
      </c>
      <c r="P2770" s="38">
        <f>IF(L2770="","",IF('02_대상물건입력'!B15="",0,IF(ISNUMBER(SEARCH('02_대상물건입력'!B15,L2770)),1,0)))</f>
        <v>0</v>
      </c>
      <c r="Q2770" s="38">
        <f>IF(D2770="","",IF('02_대상물건입력'!B8="",0,IF(ISNUMBER(SEARCH('02_대상물건입력'!B8,D2770)),1,0)))</f>
        <v>0</v>
      </c>
      <c r="R2770" s="44" t="str">
        <f>IFERROR(ABS(E2770-'02_대상물건입력'!B11)/'02_대상물건입력'!B11,"")</f>
        <v/>
      </c>
      <c r="S2770" s="38" t="str">
        <f>IFERROR(ABS(J2770-'02_대상물건입력'!B10),"")</f>
        <v/>
      </c>
      <c r="T2770" s="38" t="str">
        <f>IFERROR(ABS('01_설정'!B4-F2770),"")</f>
        <v/>
      </c>
      <c r="U2770" s="38" t="str">
        <f>IFERROR(ABS(K2770-YEAR('02_대상물건입력'!B14)),"")</f>
        <v/>
      </c>
      <c r="V2770" s="38" t="str">
        <f>IF(B2770="","",IF(AND(E2770&gt;0,F2770&gt;0,H2770&gt;0,OR('04A_국토부원자료'!P2771="",'04A_국토부원자료'!P2771="-"),IF('01_설정'!B10=1,N2770=1,TRUE),R2770&lt;='01_설정'!B5,S2770&lt;='01_설정'!B6,T2770&lt;='01_설정'!B7,U2770&lt;='01_설정'!B8),"Y",""))</f>
        <v/>
      </c>
      <c r="W2770" s="40" t="str">
        <f>IF(V2770&lt;&gt;"Y","",MAX(0,(1-R2770/'01_설정'!B5))*'01_설정'!B14+MAX(0,(1-S2770/'01_설정'!B6))*'01_설정'!B15+MAX(0,(1-T2770/'01_설정'!B7))*'01_설정'!B16+MAX(0,(1-U2770/'01_설정'!B8))*'01_설정'!B17+O2770*'01_설정'!B11+Q2770*'01_설정'!B12+P2770*'01_설정'!B13)</f>
        <v/>
      </c>
      <c r="X2770" s="38" t="str">
        <f>IF(W2770="","",1+COUNTIFS($W$4:$W$3003,"&gt;"&amp;W2770)+COUNTIFS($W$4:W2770,W2770)-1)</f>
        <v/>
      </c>
    </row>
    <row r="2771" spans="1:24" ht="16.5">
      <c r="A2771" s="38" t="str">
        <f>IF('04A_국토부원자료'!A2772="","",ROW()-3)</f>
        <v/>
      </c>
      <c r="B2771" s="39">
        <f>IFERROR('04A_국토부원자료'!B2772,"")</f>
        <v>0</v>
      </c>
      <c r="C2771" s="39" t="str">
        <f>IF(B2771="","",IF('04A_국토부원자료'!C2772&lt;&gt;"",'04A_국토부원자료'!C2772,TRIM('04A_국토부원자료'!D2772&amp;IF('04A_국토부원자료'!E2772&lt;&gt;"","-"&amp;'04A_국토부원자료'!E2772,""))))</f>
        <v/>
      </c>
      <c r="D2771" s="39">
        <f>IFERROR('04A_국토부원자료'!F2772,"")</f>
        <v>0</v>
      </c>
      <c r="E2771" s="40" t="str">
        <f>IFERROR(VALUE(SUBSTITUTE('04A_국토부원자료'!G2772,",","")),"")</f>
        <v/>
      </c>
      <c r="F2771" s="41" t="str">
        <f>IFERROR(IF(AND('04A_국토부원자료'!H2772&lt;&gt;"",'04A_국토부원자료'!I2772&lt;&gt;""),DATE(INT(VALUE(SUBSTITUTE('04A_국토부원자료'!H2772,",",""))/100),MOD(VALUE(SUBSTITUTE('04A_국토부원자료'!H2772,",","")),100),VALUE(SUBSTITUTE('04A_국토부원자료'!I2772,",",""))),""),"")</f>
        <v/>
      </c>
      <c r="G2771" s="42" t="str">
        <f>IFERROR(VALUE(SUBSTITUTE('04A_국토부원자료'!J2772,",","")),"")</f>
        <v/>
      </c>
      <c r="H2771" s="43" t="str">
        <f t="shared" si="86"/>
        <v/>
      </c>
      <c r="I2771" s="43" t="str">
        <f t="shared" si="87"/>
        <v/>
      </c>
      <c r="J2771" s="38" t="str">
        <f>IFERROR(VALUE(SUBSTITUTE('04A_국토부원자료'!K2772,",","")),"")</f>
        <v/>
      </c>
      <c r="K2771" s="38" t="str">
        <f>IFERROR(VALUE(SUBSTITUTE('04A_국토부원자료'!N2772,",","")),"")</f>
        <v/>
      </c>
      <c r="L2771" s="39">
        <f>IFERROR('04A_국토부원자료'!O2772,"")</f>
        <v>0</v>
      </c>
      <c r="M2771" s="39">
        <f>IFERROR('04A_국토부원자료'!Q2772,"")</f>
        <v>0</v>
      </c>
      <c r="N2771" s="38">
        <f>IF(B2771="","",IF('02_대상물건입력'!B5="",1,IF(ISNUMBER(SEARCH('02_대상물건입력'!B5,B2771)),1,0)))</f>
        <v>0</v>
      </c>
      <c r="O2771" s="38">
        <f>IF(B2771="","",IF('02_대상물건입력'!B6="",1,IF(ISNUMBER(SEARCH('02_대상물건입력'!B6,B2771)),1,0)))</f>
        <v>0</v>
      </c>
      <c r="P2771" s="38">
        <f>IF(L2771="","",IF('02_대상물건입력'!B15="",0,IF(ISNUMBER(SEARCH('02_대상물건입력'!B15,L2771)),1,0)))</f>
        <v>0</v>
      </c>
      <c r="Q2771" s="38">
        <f>IF(D2771="","",IF('02_대상물건입력'!B8="",0,IF(ISNUMBER(SEARCH('02_대상물건입력'!B8,D2771)),1,0)))</f>
        <v>0</v>
      </c>
      <c r="R2771" s="44" t="str">
        <f>IFERROR(ABS(E2771-'02_대상물건입력'!B11)/'02_대상물건입력'!B11,"")</f>
        <v/>
      </c>
      <c r="S2771" s="38" t="str">
        <f>IFERROR(ABS(J2771-'02_대상물건입력'!B10),"")</f>
        <v/>
      </c>
      <c r="T2771" s="38" t="str">
        <f>IFERROR(ABS('01_설정'!B4-F2771),"")</f>
        <v/>
      </c>
      <c r="U2771" s="38" t="str">
        <f>IFERROR(ABS(K2771-YEAR('02_대상물건입력'!B14)),"")</f>
        <v/>
      </c>
      <c r="V2771" s="38" t="str">
        <f>IF(B2771="","",IF(AND(E2771&gt;0,F2771&gt;0,H2771&gt;0,OR('04A_국토부원자료'!P2772="",'04A_국토부원자료'!P2772="-"),IF('01_설정'!B10=1,N2771=1,TRUE),R2771&lt;='01_설정'!B5,S2771&lt;='01_설정'!B6,T2771&lt;='01_설정'!B7,U2771&lt;='01_설정'!B8),"Y",""))</f>
        <v/>
      </c>
      <c r="W2771" s="40" t="str">
        <f>IF(V2771&lt;&gt;"Y","",MAX(0,(1-R2771/'01_설정'!B5))*'01_설정'!B14+MAX(0,(1-S2771/'01_설정'!B6))*'01_설정'!B15+MAX(0,(1-T2771/'01_설정'!B7))*'01_설정'!B16+MAX(0,(1-U2771/'01_설정'!B8))*'01_설정'!B17+O2771*'01_설정'!B11+Q2771*'01_설정'!B12+P2771*'01_설정'!B13)</f>
        <v/>
      </c>
      <c r="X2771" s="38" t="str">
        <f>IF(W2771="","",1+COUNTIFS($W$4:$W$3003,"&gt;"&amp;W2771)+COUNTIFS($W$4:W2771,W2771)-1)</f>
        <v/>
      </c>
    </row>
    <row r="2772" spans="1:24" ht="16.5">
      <c r="A2772" s="38" t="str">
        <f>IF('04A_국토부원자료'!A2773="","",ROW()-3)</f>
        <v/>
      </c>
      <c r="B2772" s="39">
        <f>IFERROR('04A_국토부원자료'!B2773,"")</f>
        <v>0</v>
      </c>
      <c r="C2772" s="39" t="str">
        <f>IF(B2772="","",IF('04A_국토부원자료'!C2773&lt;&gt;"",'04A_국토부원자료'!C2773,TRIM('04A_국토부원자료'!D2773&amp;IF('04A_국토부원자료'!E2773&lt;&gt;"","-"&amp;'04A_국토부원자료'!E2773,""))))</f>
        <v/>
      </c>
      <c r="D2772" s="39">
        <f>IFERROR('04A_국토부원자료'!F2773,"")</f>
        <v>0</v>
      </c>
      <c r="E2772" s="40" t="str">
        <f>IFERROR(VALUE(SUBSTITUTE('04A_국토부원자료'!G2773,",","")),"")</f>
        <v/>
      </c>
      <c r="F2772" s="41" t="str">
        <f>IFERROR(IF(AND('04A_국토부원자료'!H2773&lt;&gt;"",'04A_국토부원자료'!I2773&lt;&gt;""),DATE(INT(VALUE(SUBSTITUTE('04A_국토부원자료'!H2773,",",""))/100),MOD(VALUE(SUBSTITUTE('04A_국토부원자료'!H2773,",","")),100),VALUE(SUBSTITUTE('04A_국토부원자료'!I2773,",",""))),""),"")</f>
        <v/>
      </c>
      <c r="G2772" s="42" t="str">
        <f>IFERROR(VALUE(SUBSTITUTE('04A_국토부원자료'!J2773,",","")),"")</f>
        <v/>
      </c>
      <c r="H2772" s="43" t="str">
        <f t="shared" si="86"/>
        <v/>
      </c>
      <c r="I2772" s="43" t="str">
        <f t="shared" si="87"/>
        <v/>
      </c>
      <c r="J2772" s="38" t="str">
        <f>IFERROR(VALUE(SUBSTITUTE('04A_국토부원자료'!K2773,",","")),"")</f>
        <v/>
      </c>
      <c r="K2772" s="38" t="str">
        <f>IFERROR(VALUE(SUBSTITUTE('04A_국토부원자료'!N2773,",","")),"")</f>
        <v/>
      </c>
      <c r="L2772" s="39">
        <f>IFERROR('04A_국토부원자료'!O2773,"")</f>
        <v>0</v>
      </c>
      <c r="M2772" s="39">
        <f>IFERROR('04A_국토부원자료'!Q2773,"")</f>
        <v>0</v>
      </c>
      <c r="N2772" s="38">
        <f>IF(B2772="","",IF('02_대상물건입력'!B5="",1,IF(ISNUMBER(SEARCH('02_대상물건입력'!B5,B2772)),1,0)))</f>
        <v>0</v>
      </c>
      <c r="O2772" s="38">
        <f>IF(B2772="","",IF('02_대상물건입력'!B6="",1,IF(ISNUMBER(SEARCH('02_대상물건입력'!B6,B2772)),1,0)))</f>
        <v>0</v>
      </c>
      <c r="P2772" s="38">
        <f>IF(L2772="","",IF('02_대상물건입력'!B15="",0,IF(ISNUMBER(SEARCH('02_대상물건입력'!B15,L2772)),1,0)))</f>
        <v>0</v>
      </c>
      <c r="Q2772" s="38">
        <f>IF(D2772="","",IF('02_대상물건입력'!B8="",0,IF(ISNUMBER(SEARCH('02_대상물건입력'!B8,D2772)),1,0)))</f>
        <v>0</v>
      </c>
      <c r="R2772" s="44" t="str">
        <f>IFERROR(ABS(E2772-'02_대상물건입력'!B11)/'02_대상물건입력'!B11,"")</f>
        <v/>
      </c>
      <c r="S2772" s="38" t="str">
        <f>IFERROR(ABS(J2772-'02_대상물건입력'!B10),"")</f>
        <v/>
      </c>
      <c r="T2772" s="38" t="str">
        <f>IFERROR(ABS('01_설정'!B4-F2772),"")</f>
        <v/>
      </c>
      <c r="U2772" s="38" t="str">
        <f>IFERROR(ABS(K2772-YEAR('02_대상물건입력'!B14)),"")</f>
        <v/>
      </c>
      <c r="V2772" s="38" t="str">
        <f>IF(B2772="","",IF(AND(E2772&gt;0,F2772&gt;0,H2772&gt;0,OR('04A_국토부원자료'!P2773="",'04A_국토부원자료'!P2773="-"),IF('01_설정'!B10=1,N2772=1,TRUE),R2772&lt;='01_설정'!B5,S2772&lt;='01_설정'!B6,T2772&lt;='01_설정'!B7,U2772&lt;='01_설정'!B8),"Y",""))</f>
        <v/>
      </c>
      <c r="W2772" s="40" t="str">
        <f>IF(V2772&lt;&gt;"Y","",MAX(0,(1-R2772/'01_설정'!B5))*'01_설정'!B14+MAX(0,(1-S2772/'01_설정'!B6))*'01_설정'!B15+MAX(0,(1-T2772/'01_설정'!B7))*'01_설정'!B16+MAX(0,(1-U2772/'01_설정'!B8))*'01_설정'!B17+O2772*'01_설정'!B11+Q2772*'01_설정'!B12+P2772*'01_설정'!B13)</f>
        <v/>
      </c>
      <c r="X2772" s="38" t="str">
        <f>IF(W2772="","",1+COUNTIFS($W$4:$W$3003,"&gt;"&amp;W2772)+COUNTIFS($W$4:W2772,W2772)-1)</f>
        <v/>
      </c>
    </row>
    <row r="2773" spans="1:24" ht="16.5">
      <c r="A2773" s="38" t="str">
        <f>IF('04A_국토부원자료'!A2774="","",ROW()-3)</f>
        <v/>
      </c>
      <c r="B2773" s="39">
        <f>IFERROR('04A_국토부원자료'!B2774,"")</f>
        <v>0</v>
      </c>
      <c r="C2773" s="39" t="str">
        <f>IF(B2773="","",IF('04A_국토부원자료'!C2774&lt;&gt;"",'04A_국토부원자료'!C2774,TRIM('04A_국토부원자료'!D2774&amp;IF('04A_국토부원자료'!E2774&lt;&gt;"","-"&amp;'04A_국토부원자료'!E2774,""))))</f>
        <v/>
      </c>
      <c r="D2773" s="39">
        <f>IFERROR('04A_국토부원자료'!F2774,"")</f>
        <v>0</v>
      </c>
      <c r="E2773" s="40" t="str">
        <f>IFERROR(VALUE(SUBSTITUTE('04A_국토부원자료'!G2774,",","")),"")</f>
        <v/>
      </c>
      <c r="F2773" s="41" t="str">
        <f>IFERROR(IF(AND('04A_국토부원자료'!H2774&lt;&gt;"",'04A_국토부원자료'!I2774&lt;&gt;""),DATE(INT(VALUE(SUBSTITUTE('04A_국토부원자료'!H2774,",",""))/100),MOD(VALUE(SUBSTITUTE('04A_국토부원자료'!H2774,",","")),100),VALUE(SUBSTITUTE('04A_국토부원자료'!I2774,",",""))),""),"")</f>
        <v/>
      </c>
      <c r="G2773" s="42" t="str">
        <f>IFERROR(VALUE(SUBSTITUTE('04A_국토부원자료'!J2774,",","")),"")</f>
        <v/>
      </c>
      <c r="H2773" s="43" t="str">
        <f t="shared" si="86"/>
        <v/>
      </c>
      <c r="I2773" s="43" t="str">
        <f t="shared" si="87"/>
        <v/>
      </c>
      <c r="J2773" s="38" t="str">
        <f>IFERROR(VALUE(SUBSTITUTE('04A_국토부원자료'!K2774,",","")),"")</f>
        <v/>
      </c>
      <c r="K2773" s="38" t="str">
        <f>IFERROR(VALUE(SUBSTITUTE('04A_국토부원자료'!N2774,",","")),"")</f>
        <v/>
      </c>
      <c r="L2773" s="39">
        <f>IFERROR('04A_국토부원자료'!O2774,"")</f>
        <v>0</v>
      </c>
      <c r="M2773" s="39">
        <f>IFERROR('04A_국토부원자료'!Q2774,"")</f>
        <v>0</v>
      </c>
      <c r="N2773" s="38">
        <f>IF(B2773="","",IF('02_대상물건입력'!B5="",1,IF(ISNUMBER(SEARCH('02_대상물건입력'!B5,B2773)),1,0)))</f>
        <v>0</v>
      </c>
      <c r="O2773" s="38">
        <f>IF(B2773="","",IF('02_대상물건입력'!B6="",1,IF(ISNUMBER(SEARCH('02_대상물건입력'!B6,B2773)),1,0)))</f>
        <v>0</v>
      </c>
      <c r="P2773" s="38">
        <f>IF(L2773="","",IF('02_대상물건입력'!B15="",0,IF(ISNUMBER(SEARCH('02_대상물건입력'!B15,L2773)),1,0)))</f>
        <v>0</v>
      </c>
      <c r="Q2773" s="38">
        <f>IF(D2773="","",IF('02_대상물건입력'!B8="",0,IF(ISNUMBER(SEARCH('02_대상물건입력'!B8,D2773)),1,0)))</f>
        <v>0</v>
      </c>
      <c r="R2773" s="44" t="str">
        <f>IFERROR(ABS(E2773-'02_대상물건입력'!B11)/'02_대상물건입력'!B11,"")</f>
        <v/>
      </c>
      <c r="S2773" s="38" t="str">
        <f>IFERROR(ABS(J2773-'02_대상물건입력'!B10),"")</f>
        <v/>
      </c>
      <c r="T2773" s="38" t="str">
        <f>IFERROR(ABS('01_설정'!B4-F2773),"")</f>
        <v/>
      </c>
      <c r="U2773" s="38" t="str">
        <f>IFERROR(ABS(K2773-YEAR('02_대상물건입력'!B14)),"")</f>
        <v/>
      </c>
      <c r="V2773" s="38" t="str">
        <f>IF(B2773="","",IF(AND(E2773&gt;0,F2773&gt;0,H2773&gt;0,OR('04A_국토부원자료'!P2774="",'04A_국토부원자료'!P2774="-"),IF('01_설정'!B10=1,N2773=1,TRUE),R2773&lt;='01_설정'!B5,S2773&lt;='01_설정'!B6,T2773&lt;='01_설정'!B7,U2773&lt;='01_설정'!B8),"Y",""))</f>
        <v/>
      </c>
      <c r="W2773" s="40" t="str">
        <f>IF(V2773&lt;&gt;"Y","",MAX(0,(1-R2773/'01_설정'!B5))*'01_설정'!B14+MAX(0,(1-S2773/'01_설정'!B6))*'01_설정'!B15+MAX(0,(1-T2773/'01_설정'!B7))*'01_설정'!B16+MAX(0,(1-U2773/'01_설정'!B8))*'01_설정'!B17+O2773*'01_설정'!B11+Q2773*'01_설정'!B12+P2773*'01_설정'!B13)</f>
        <v/>
      </c>
      <c r="X2773" s="38" t="str">
        <f>IF(W2773="","",1+COUNTIFS($W$4:$W$3003,"&gt;"&amp;W2773)+COUNTIFS($W$4:W2773,W2773)-1)</f>
        <v/>
      </c>
    </row>
    <row r="2774" spans="1:24" ht="16.5">
      <c r="A2774" s="38" t="str">
        <f>IF('04A_국토부원자료'!A2775="","",ROW()-3)</f>
        <v/>
      </c>
      <c r="B2774" s="39">
        <f>IFERROR('04A_국토부원자료'!B2775,"")</f>
        <v>0</v>
      </c>
      <c r="C2774" s="39" t="str">
        <f>IF(B2774="","",IF('04A_국토부원자료'!C2775&lt;&gt;"",'04A_국토부원자료'!C2775,TRIM('04A_국토부원자료'!D2775&amp;IF('04A_국토부원자료'!E2775&lt;&gt;"","-"&amp;'04A_국토부원자료'!E2775,""))))</f>
        <v/>
      </c>
      <c r="D2774" s="39">
        <f>IFERROR('04A_국토부원자료'!F2775,"")</f>
        <v>0</v>
      </c>
      <c r="E2774" s="40" t="str">
        <f>IFERROR(VALUE(SUBSTITUTE('04A_국토부원자료'!G2775,",","")),"")</f>
        <v/>
      </c>
      <c r="F2774" s="41" t="str">
        <f>IFERROR(IF(AND('04A_국토부원자료'!H2775&lt;&gt;"",'04A_국토부원자료'!I2775&lt;&gt;""),DATE(INT(VALUE(SUBSTITUTE('04A_국토부원자료'!H2775,",",""))/100),MOD(VALUE(SUBSTITUTE('04A_국토부원자료'!H2775,",","")),100),VALUE(SUBSTITUTE('04A_국토부원자료'!I2775,",",""))),""),"")</f>
        <v/>
      </c>
      <c r="G2774" s="42" t="str">
        <f>IFERROR(VALUE(SUBSTITUTE('04A_국토부원자료'!J2775,",","")),"")</f>
        <v/>
      </c>
      <c r="H2774" s="43" t="str">
        <f t="shared" si="86"/>
        <v/>
      </c>
      <c r="I2774" s="43" t="str">
        <f t="shared" si="87"/>
        <v/>
      </c>
      <c r="J2774" s="38" t="str">
        <f>IFERROR(VALUE(SUBSTITUTE('04A_국토부원자료'!K2775,",","")),"")</f>
        <v/>
      </c>
      <c r="K2774" s="38" t="str">
        <f>IFERROR(VALUE(SUBSTITUTE('04A_국토부원자료'!N2775,",","")),"")</f>
        <v/>
      </c>
      <c r="L2774" s="39">
        <f>IFERROR('04A_국토부원자료'!O2775,"")</f>
        <v>0</v>
      </c>
      <c r="M2774" s="39">
        <f>IFERROR('04A_국토부원자료'!Q2775,"")</f>
        <v>0</v>
      </c>
      <c r="N2774" s="38">
        <f>IF(B2774="","",IF('02_대상물건입력'!B5="",1,IF(ISNUMBER(SEARCH('02_대상물건입력'!B5,B2774)),1,0)))</f>
        <v>0</v>
      </c>
      <c r="O2774" s="38">
        <f>IF(B2774="","",IF('02_대상물건입력'!B6="",1,IF(ISNUMBER(SEARCH('02_대상물건입력'!B6,B2774)),1,0)))</f>
        <v>0</v>
      </c>
      <c r="P2774" s="38">
        <f>IF(L2774="","",IF('02_대상물건입력'!B15="",0,IF(ISNUMBER(SEARCH('02_대상물건입력'!B15,L2774)),1,0)))</f>
        <v>0</v>
      </c>
      <c r="Q2774" s="38">
        <f>IF(D2774="","",IF('02_대상물건입력'!B8="",0,IF(ISNUMBER(SEARCH('02_대상물건입력'!B8,D2774)),1,0)))</f>
        <v>0</v>
      </c>
      <c r="R2774" s="44" t="str">
        <f>IFERROR(ABS(E2774-'02_대상물건입력'!B11)/'02_대상물건입력'!B11,"")</f>
        <v/>
      </c>
      <c r="S2774" s="38" t="str">
        <f>IFERROR(ABS(J2774-'02_대상물건입력'!B10),"")</f>
        <v/>
      </c>
      <c r="T2774" s="38" t="str">
        <f>IFERROR(ABS('01_설정'!B4-F2774),"")</f>
        <v/>
      </c>
      <c r="U2774" s="38" t="str">
        <f>IFERROR(ABS(K2774-YEAR('02_대상물건입력'!B14)),"")</f>
        <v/>
      </c>
      <c r="V2774" s="38" t="str">
        <f>IF(B2774="","",IF(AND(E2774&gt;0,F2774&gt;0,H2774&gt;0,OR('04A_국토부원자료'!P2775="",'04A_국토부원자료'!P2775="-"),IF('01_설정'!B10=1,N2774=1,TRUE),R2774&lt;='01_설정'!B5,S2774&lt;='01_설정'!B6,T2774&lt;='01_설정'!B7,U2774&lt;='01_설정'!B8),"Y",""))</f>
        <v/>
      </c>
      <c r="W2774" s="40" t="str">
        <f>IF(V2774&lt;&gt;"Y","",MAX(0,(1-R2774/'01_설정'!B5))*'01_설정'!B14+MAX(0,(1-S2774/'01_설정'!B6))*'01_설정'!B15+MAX(0,(1-T2774/'01_설정'!B7))*'01_설정'!B16+MAX(0,(1-U2774/'01_설정'!B8))*'01_설정'!B17+O2774*'01_설정'!B11+Q2774*'01_설정'!B12+P2774*'01_설정'!B13)</f>
        <v/>
      </c>
      <c r="X2774" s="38" t="str">
        <f>IF(W2774="","",1+COUNTIFS($W$4:$W$3003,"&gt;"&amp;W2774)+COUNTIFS($W$4:W2774,W2774)-1)</f>
        <v/>
      </c>
    </row>
    <row r="2775" spans="1:24" ht="16.5">
      <c r="A2775" s="38" t="str">
        <f>IF('04A_국토부원자료'!A2776="","",ROW()-3)</f>
        <v/>
      </c>
      <c r="B2775" s="39">
        <f>IFERROR('04A_국토부원자료'!B2776,"")</f>
        <v>0</v>
      </c>
      <c r="C2775" s="39" t="str">
        <f>IF(B2775="","",IF('04A_국토부원자료'!C2776&lt;&gt;"",'04A_국토부원자료'!C2776,TRIM('04A_국토부원자료'!D2776&amp;IF('04A_국토부원자료'!E2776&lt;&gt;"","-"&amp;'04A_국토부원자료'!E2776,""))))</f>
        <v/>
      </c>
      <c r="D2775" s="39">
        <f>IFERROR('04A_국토부원자료'!F2776,"")</f>
        <v>0</v>
      </c>
      <c r="E2775" s="40" t="str">
        <f>IFERROR(VALUE(SUBSTITUTE('04A_국토부원자료'!G2776,",","")),"")</f>
        <v/>
      </c>
      <c r="F2775" s="41" t="str">
        <f>IFERROR(IF(AND('04A_국토부원자료'!H2776&lt;&gt;"",'04A_국토부원자료'!I2776&lt;&gt;""),DATE(INT(VALUE(SUBSTITUTE('04A_국토부원자료'!H2776,",",""))/100),MOD(VALUE(SUBSTITUTE('04A_국토부원자료'!H2776,",","")),100),VALUE(SUBSTITUTE('04A_국토부원자료'!I2776,",",""))),""),"")</f>
        <v/>
      </c>
      <c r="G2775" s="42" t="str">
        <f>IFERROR(VALUE(SUBSTITUTE('04A_국토부원자료'!J2776,",","")),"")</f>
        <v/>
      </c>
      <c r="H2775" s="43" t="str">
        <f t="shared" si="86"/>
        <v/>
      </c>
      <c r="I2775" s="43" t="str">
        <f t="shared" si="87"/>
        <v/>
      </c>
      <c r="J2775" s="38" t="str">
        <f>IFERROR(VALUE(SUBSTITUTE('04A_국토부원자료'!K2776,",","")),"")</f>
        <v/>
      </c>
      <c r="K2775" s="38" t="str">
        <f>IFERROR(VALUE(SUBSTITUTE('04A_국토부원자료'!N2776,",","")),"")</f>
        <v/>
      </c>
      <c r="L2775" s="39">
        <f>IFERROR('04A_국토부원자료'!O2776,"")</f>
        <v>0</v>
      </c>
      <c r="M2775" s="39">
        <f>IFERROR('04A_국토부원자료'!Q2776,"")</f>
        <v>0</v>
      </c>
      <c r="N2775" s="38">
        <f>IF(B2775="","",IF('02_대상물건입력'!B5="",1,IF(ISNUMBER(SEARCH('02_대상물건입력'!B5,B2775)),1,0)))</f>
        <v>0</v>
      </c>
      <c r="O2775" s="38">
        <f>IF(B2775="","",IF('02_대상물건입력'!B6="",1,IF(ISNUMBER(SEARCH('02_대상물건입력'!B6,B2775)),1,0)))</f>
        <v>0</v>
      </c>
      <c r="P2775" s="38">
        <f>IF(L2775="","",IF('02_대상물건입력'!B15="",0,IF(ISNUMBER(SEARCH('02_대상물건입력'!B15,L2775)),1,0)))</f>
        <v>0</v>
      </c>
      <c r="Q2775" s="38">
        <f>IF(D2775="","",IF('02_대상물건입력'!B8="",0,IF(ISNUMBER(SEARCH('02_대상물건입력'!B8,D2775)),1,0)))</f>
        <v>0</v>
      </c>
      <c r="R2775" s="44" t="str">
        <f>IFERROR(ABS(E2775-'02_대상물건입력'!B11)/'02_대상물건입력'!B11,"")</f>
        <v/>
      </c>
      <c r="S2775" s="38" t="str">
        <f>IFERROR(ABS(J2775-'02_대상물건입력'!B10),"")</f>
        <v/>
      </c>
      <c r="T2775" s="38" t="str">
        <f>IFERROR(ABS('01_설정'!B4-F2775),"")</f>
        <v/>
      </c>
      <c r="U2775" s="38" t="str">
        <f>IFERROR(ABS(K2775-YEAR('02_대상물건입력'!B14)),"")</f>
        <v/>
      </c>
      <c r="V2775" s="38" t="str">
        <f>IF(B2775="","",IF(AND(E2775&gt;0,F2775&gt;0,H2775&gt;0,OR('04A_국토부원자료'!P2776="",'04A_국토부원자료'!P2776="-"),IF('01_설정'!B10=1,N2775=1,TRUE),R2775&lt;='01_설정'!B5,S2775&lt;='01_설정'!B6,T2775&lt;='01_설정'!B7,U2775&lt;='01_설정'!B8),"Y",""))</f>
        <v/>
      </c>
      <c r="W2775" s="40" t="str">
        <f>IF(V2775&lt;&gt;"Y","",MAX(0,(1-R2775/'01_설정'!B5))*'01_설정'!B14+MAX(0,(1-S2775/'01_설정'!B6))*'01_설정'!B15+MAX(0,(1-T2775/'01_설정'!B7))*'01_설정'!B16+MAX(0,(1-U2775/'01_설정'!B8))*'01_설정'!B17+O2775*'01_설정'!B11+Q2775*'01_설정'!B12+P2775*'01_설정'!B13)</f>
        <v/>
      </c>
      <c r="X2775" s="38" t="str">
        <f>IF(W2775="","",1+COUNTIFS($W$4:$W$3003,"&gt;"&amp;W2775)+COUNTIFS($W$4:W2775,W2775)-1)</f>
        <v/>
      </c>
    </row>
    <row r="2776" spans="1:24" ht="16.5">
      <c r="A2776" s="38" t="str">
        <f>IF('04A_국토부원자료'!A2777="","",ROW()-3)</f>
        <v/>
      </c>
      <c r="B2776" s="39">
        <f>IFERROR('04A_국토부원자료'!B2777,"")</f>
        <v>0</v>
      </c>
      <c r="C2776" s="39" t="str">
        <f>IF(B2776="","",IF('04A_국토부원자료'!C2777&lt;&gt;"",'04A_국토부원자료'!C2777,TRIM('04A_국토부원자료'!D2777&amp;IF('04A_국토부원자료'!E2777&lt;&gt;"","-"&amp;'04A_국토부원자료'!E2777,""))))</f>
        <v/>
      </c>
      <c r="D2776" s="39">
        <f>IFERROR('04A_국토부원자료'!F2777,"")</f>
        <v>0</v>
      </c>
      <c r="E2776" s="40" t="str">
        <f>IFERROR(VALUE(SUBSTITUTE('04A_국토부원자료'!G2777,",","")),"")</f>
        <v/>
      </c>
      <c r="F2776" s="41" t="str">
        <f>IFERROR(IF(AND('04A_국토부원자료'!H2777&lt;&gt;"",'04A_국토부원자료'!I2777&lt;&gt;""),DATE(INT(VALUE(SUBSTITUTE('04A_국토부원자료'!H2777,",",""))/100),MOD(VALUE(SUBSTITUTE('04A_국토부원자료'!H2777,",","")),100),VALUE(SUBSTITUTE('04A_국토부원자료'!I2777,",",""))),""),"")</f>
        <v/>
      </c>
      <c r="G2776" s="42" t="str">
        <f>IFERROR(VALUE(SUBSTITUTE('04A_국토부원자료'!J2777,",","")),"")</f>
        <v/>
      </c>
      <c r="H2776" s="43" t="str">
        <f t="shared" si="86"/>
        <v/>
      </c>
      <c r="I2776" s="43" t="str">
        <f t="shared" si="87"/>
        <v/>
      </c>
      <c r="J2776" s="38" t="str">
        <f>IFERROR(VALUE(SUBSTITUTE('04A_국토부원자료'!K2777,",","")),"")</f>
        <v/>
      </c>
      <c r="K2776" s="38" t="str">
        <f>IFERROR(VALUE(SUBSTITUTE('04A_국토부원자료'!N2777,",","")),"")</f>
        <v/>
      </c>
      <c r="L2776" s="39">
        <f>IFERROR('04A_국토부원자료'!O2777,"")</f>
        <v>0</v>
      </c>
      <c r="M2776" s="39">
        <f>IFERROR('04A_국토부원자료'!Q2777,"")</f>
        <v>0</v>
      </c>
      <c r="N2776" s="38">
        <f>IF(B2776="","",IF('02_대상물건입력'!B5="",1,IF(ISNUMBER(SEARCH('02_대상물건입력'!B5,B2776)),1,0)))</f>
        <v>0</v>
      </c>
      <c r="O2776" s="38">
        <f>IF(B2776="","",IF('02_대상물건입력'!B6="",1,IF(ISNUMBER(SEARCH('02_대상물건입력'!B6,B2776)),1,0)))</f>
        <v>0</v>
      </c>
      <c r="P2776" s="38">
        <f>IF(L2776="","",IF('02_대상물건입력'!B15="",0,IF(ISNUMBER(SEARCH('02_대상물건입력'!B15,L2776)),1,0)))</f>
        <v>0</v>
      </c>
      <c r="Q2776" s="38">
        <f>IF(D2776="","",IF('02_대상물건입력'!B8="",0,IF(ISNUMBER(SEARCH('02_대상물건입력'!B8,D2776)),1,0)))</f>
        <v>0</v>
      </c>
      <c r="R2776" s="44" t="str">
        <f>IFERROR(ABS(E2776-'02_대상물건입력'!B11)/'02_대상물건입력'!B11,"")</f>
        <v/>
      </c>
      <c r="S2776" s="38" t="str">
        <f>IFERROR(ABS(J2776-'02_대상물건입력'!B10),"")</f>
        <v/>
      </c>
      <c r="T2776" s="38" t="str">
        <f>IFERROR(ABS('01_설정'!B4-F2776),"")</f>
        <v/>
      </c>
      <c r="U2776" s="38" t="str">
        <f>IFERROR(ABS(K2776-YEAR('02_대상물건입력'!B14)),"")</f>
        <v/>
      </c>
      <c r="V2776" s="38" t="str">
        <f>IF(B2776="","",IF(AND(E2776&gt;0,F2776&gt;0,H2776&gt;0,OR('04A_국토부원자료'!P2777="",'04A_국토부원자료'!P2777="-"),IF('01_설정'!B10=1,N2776=1,TRUE),R2776&lt;='01_설정'!B5,S2776&lt;='01_설정'!B6,T2776&lt;='01_설정'!B7,U2776&lt;='01_설정'!B8),"Y",""))</f>
        <v/>
      </c>
      <c r="W2776" s="40" t="str">
        <f>IF(V2776&lt;&gt;"Y","",MAX(0,(1-R2776/'01_설정'!B5))*'01_설정'!B14+MAX(0,(1-S2776/'01_설정'!B6))*'01_설정'!B15+MAX(0,(1-T2776/'01_설정'!B7))*'01_설정'!B16+MAX(0,(1-U2776/'01_설정'!B8))*'01_설정'!B17+O2776*'01_설정'!B11+Q2776*'01_설정'!B12+P2776*'01_설정'!B13)</f>
        <v/>
      </c>
      <c r="X2776" s="38" t="str">
        <f>IF(W2776="","",1+COUNTIFS($W$4:$W$3003,"&gt;"&amp;W2776)+COUNTIFS($W$4:W2776,W2776)-1)</f>
        <v/>
      </c>
    </row>
    <row r="2777" spans="1:24" ht="16.5">
      <c r="A2777" s="38" t="str">
        <f>IF('04A_국토부원자료'!A2778="","",ROW()-3)</f>
        <v/>
      </c>
      <c r="B2777" s="39">
        <f>IFERROR('04A_국토부원자료'!B2778,"")</f>
        <v>0</v>
      </c>
      <c r="C2777" s="39" t="str">
        <f>IF(B2777="","",IF('04A_국토부원자료'!C2778&lt;&gt;"",'04A_국토부원자료'!C2778,TRIM('04A_국토부원자료'!D2778&amp;IF('04A_국토부원자료'!E2778&lt;&gt;"","-"&amp;'04A_국토부원자료'!E2778,""))))</f>
        <v/>
      </c>
      <c r="D2777" s="39">
        <f>IFERROR('04A_국토부원자료'!F2778,"")</f>
        <v>0</v>
      </c>
      <c r="E2777" s="40" t="str">
        <f>IFERROR(VALUE(SUBSTITUTE('04A_국토부원자료'!G2778,",","")),"")</f>
        <v/>
      </c>
      <c r="F2777" s="41" t="str">
        <f>IFERROR(IF(AND('04A_국토부원자료'!H2778&lt;&gt;"",'04A_국토부원자료'!I2778&lt;&gt;""),DATE(INT(VALUE(SUBSTITUTE('04A_국토부원자료'!H2778,",",""))/100),MOD(VALUE(SUBSTITUTE('04A_국토부원자료'!H2778,",","")),100),VALUE(SUBSTITUTE('04A_국토부원자료'!I2778,",",""))),""),"")</f>
        <v/>
      </c>
      <c r="G2777" s="42" t="str">
        <f>IFERROR(VALUE(SUBSTITUTE('04A_국토부원자료'!J2778,",","")),"")</f>
        <v/>
      </c>
      <c r="H2777" s="43" t="str">
        <f t="shared" si="86"/>
        <v/>
      </c>
      <c r="I2777" s="43" t="str">
        <f t="shared" si="87"/>
        <v/>
      </c>
      <c r="J2777" s="38" t="str">
        <f>IFERROR(VALUE(SUBSTITUTE('04A_국토부원자료'!K2778,",","")),"")</f>
        <v/>
      </c>
      <c r="K2777" s="38" t="str">
        <f>IFERROR(VALUE(SUBSTITUTE('04A_국토부원자료'!N2778,",","")),"")</f>
        <v/>
      </c>
      <c r="L2777" s="39">
        <f>IFERROR('04A_국토부원자료'!O2778,"")</f>
        <v>0</v>
      </c>
      <c r="M2777" s="39">
        <f>IFERROR('04A_국토부원자료'!Q2778,"")</f>
        <v>0</v>
      </c>
      <c r="N2777" s="38">
        <f>IF(B2777="","",IF('02_대상물건입력'!B5="",1,IF(ISNUMBER(SEARCH('02_대상물건입력'!B5,B2777)),1,0)))</f>
        <v>0</v>
      </c>
      <c r="O2777" s="38">
        <f>IF(B2777="","",IF('02_대상물건입력'!B6="",1,IF(ISNUMBER(SEARCH('02_대상물건입력'!B6,B2777)),1,0)))</f>
        <v>0</v>
      </c>
      <c r="P2777" s="38">
        <f>IF(L2777="","",IF('02_대상물건입력'!B15="",0,IF(ISNUMBER(SEARCH('02_대상물건입력'!B15,L2777)),1,0)))</f>
        <v>0</v>
      </c>
      <c r="Q2777" s="38">
        <f>IF(D2777="","",IF('02_대상물건입력'!B8="",0,IF(ISNUMBER(SEARCH('02_대상물건입력'!B8,D2777)),1,0)))</f>
        <v>0</v>
      </c>
      <c r="R2777" s="44" t="str">
        <f>IFERROR(ABS(E2777-'02_대상물건입력'!B11)/'02_대상물건입력'!B11,"")</f>
        <v/>
      </c>
      <c r="S2777" s="38" t="str">
        <f>IFERROR(ABS(J2777-'02_대상물건입력'!B10),"")</f>
        <v/>
      </c>
      <c r="T2777" s="38" t="str">
        <f>IFERROR(ABS('01_설정'!B4-F2777),"")</f>
        <v/>
      </c>
      <c r="U2777" s="38" t="str">
        <f>IFERROR(ABS(K2777-YEAR('02_대상물건입력'!B14)),"")</f>
        <v/>
      </c>
      <c r="V2777" s="38" t="str">
        <f>IF(B2777="","",IF(AND(E2777&gt;0,F2777&gt;0,H2777&gt;0,OR('04A_국토부원자료'!P2778="",'04A_국토부원자료'!P2778="-"),IF('01_설정'!B10=1,N2777=1,TRUE),R2777&lt;='01_설정'!B5,S2777&lt;='01_설정'!B6,T2777&lt;='01_설정'!B7,U2777&lt;='01_설정'!B8),"Y",""))</f>
        <v/>
      </c>
      <c r="W2777" s="40" t="str">
        <f>IF(V2777&lt;&gt;"Y","",MAX(0,(1-R2777/'01_설정'!B5))*'01_설정'!B14+MAX(0,(1-S2777/'01_설정'!B6))*'01_설정'!B15+MAX(0,(1-T2777/'01_설정'!B7))*'01_설정'!B16+MAX(0,(1-U2777/'01_설정'!B8))*'01_설정'!B17+O2777*'01_설정'!B11+Q2777*'01_설정'!B12+P2777*'01_설정'!B13)</f>
        <v/>
      </c>
      <c r="X2777" s="38" t="str">
        <f>IF(W2777="","",1+COUNTIFS($W$4:$W$3003,"&gt;"&amp;W2777)+COUNTIFS($W$4:W2777,W2777)-1)</f>
        <v/>
      </c>
    </row>
    <row r="2778" spans="1:24" ht="16.5">
      <c r="A2778" s="38" t="str">
        <f>IF('04A_국토부원자료'!A2779="","",ROW()-3)</f>
        <v/>
      </c>
      <c r="B2778" s="39">
        <f>IFERROR('04A_국토부원자료'!B2779,"")</f>
        <v>0</v>
      </c>
      <c r="C2778" s="39" t="str">
        <f>IF(B2778="","",IF('04A_국토부원자료'!C2779&lt;&gt;"",'04A_국토부원자료'!C2779,TRIM('04A_국토부원자료'!D2779&amp;IF('04A_국토부원자료'!E2779&lt;&gt;"","-"&amp;'04A_국토부원자료'!E2779,""))))</f>
        <v/>
      </c>
      <c r="D2778" s="39">
        <f>IFERROR('04A_국토부원자료'!F2779,"")</f>
        <v>0</v>
      </c>
      <c r="E2778" s="40" t="str">
        <f>IFERROR(VALUE(SUBSTITUTE('04A_국토부원자료'!G2779,",","")),"")</f>
        <v/>
      </c>
      <c r="F2778" s="41" t="str">
        <f>IFERROR(IF(AND('04A_국토부원자료'!H2779&lt;&gt;"",'04A_국토부원자료'!I2779&lt;&gt;""),DATE(INT(VALUE(SUBSTITUTE('04A_국토부원자료'!H2779,",",""))/100),MOD(VALUE(SUBSTITUTE('04A_국토부원자료'!H2779,",","")),100),VALUE(SUBSTITUTE('04A_국토부원자료'!I2779,",",""))),""),"")</f>
        <v/>
      </c>
      <c r="G2778" s="42" t="str">
        <f>IFERROR(VALUE(SUBSTITUTE('04A_국토부원자료'!J2779,",","")),"")</f>
        <v/>
      </c>
      <c r="H2778" s="43" t="str">
        <f t="shared" si="86"/>
        <v/>
      </c>
      <c r="I2778" s="43" t="str">
        <f t="shared" si="87"/>
        <v/>
      </c>
      <c r="J2778" s="38" t="str">
        <f>IFERROR(VALUE(SUBSTITUTE('04A_국토부원자료'!K2779,",","")),"")</f>
        <v/>
      </c>
      <c r="K2778" s="38" t="str">
        <f>IFERROR(VALUE(SUBSTITUTE('04A_국토부원자료'!N2779,",","")),"")</f>
        <v/>
      </c>
      <c r="L2778" s="39">
        <f>IFERROR('04A_국토부원자료'!O2779,"")</f>
        <v>0</v>
      </c>
      <c r="M2778" s="39">
        <f>IFERROR('04A_국토부원자료'!Q2779,"")</f>
        <v>0</v>
      </c>
      <c r="N2778" s="38">
        <f>IF(B2778="","",IF('02_대상물건입력'!B5="",1,IF(ISNUMBER(SEARCH('02_대상물건입력'!B5,B2778)),1,0)))</f>
        <v>0</v>
      </c>
      <c r="O2778" s="38">
        <f>IF(B2778="","",IF('02_대상물건입력'!B6="",1,IF(ISNUMBER(SEARCH('02_대상물건입력'!B6,B2778)),1,0)))</f>
        <v>0</v>
      </c>
      <c r="P2778" s="38">
        <f>IF(L2778="","",IF('02_대상물건입력'!B15="",0,IF(ISNUMBER(SEARCH('02_대상물건입력'!B15,L2778)),1,0)))</f>
        <v>0</v>
      </c>
      <c r="Q2778" s="38">
        <f>IF(D2778="","",IF('02_대상물건입력'!B8="",0,IF(ISNUMBER(SEARCH('02_대상물건입력'!B8,D2778)),1,0)))</f>
        <v>0</v>
      </c>
      <c r="R2778" s="44" t="str">
        <f>IFERROR(ABS(E2778-'02_대상물건입력'!B11)/'02_대상물건입력'!B11,"")</f>
        <v/>
      </c>
      <c r="S2778" s="38" t="str">
        <f>IFERROR(ABS(J2778-'02_대상물건입력'!B10),"")</f>
        <v/>
      </c>
      <c r="T2778" s="38" t="str">
        <f>IFERROR(ABS('01_설정'!B4-F2778),"")</f>
        <v/>
      </c>
      <c r="U2778" s="38" t="str">
        <f>IFERROR(ABS(K2778-YEAR('02_대상물건입력'!B14)),"")</f>
        <v/>
      </c>
      <c r="V2778" s="38" t="str">
        <f>IF(B2778="","",IF(AND(E2778&gt;0,F2778&gt;0,H2778&gt;0,OR('04A_국토부원자료'!P2779="",'04A_국토부원자료'!P2779="-"),IF('01_설정'!B10=1,N2778=1,TRUE),R2778&lt;='01_설정'!B5,S2778&lt;='01_설정'!B6,T2778&lt;='01_설정'!B7,U2778&lt;='01_설정'!B8),"Y",""))</f>
        <v/>
      </c>
      <c r="W2778" s="40" t="str">
        <f>IF(V2778&lt;&gt;"Y","",MAX(0,(1-R2778/'01_설정'!B5))*'01_설정'!B14+MAX(0,(1-S2778/'01_설정'!B6))*'01_설정'!B15+MAX(0,(1-T2778/'01_설정'!B7))*'01_설정'!B16+MAX(0,(1-U2778/'01_설정'!B8))*'01_설정'!B17+O2778*'01_설정'!B11+Q2778*'01_설정'!B12+P2778*'01_설정'!B13)</f>
        <v/>
      </c>
      <c r="X2778" s="38" t="str">
        <f>IF(W2778="","",1+COUNTIFS($W$4:$W$3003,"&gt;"&amp;W2778)+COUNTIFS($W$4:W2778,W2778)-1)</f>
        <v/>
      </c>
    </row>
    <row r="2779" spans="1:24" ht="16.5">
      <c r="A2779" s="38" t="str">
        <f>IF('04A_국토부원자료'!A2780="","",ROW()-3)</f>
        <v/>
      </c>
      <c r="B2779" s="39">
        <f>IFERROR('04A_국토부원자료'!B2780,"")</f>
        <v>0</v>
      </c>
      <c r="C2779" s="39" t="str">
        <f>IF(B2779="","",IF('04A_국토부원자료'!C2780&lt;&gt;"",'04A_국토부원자료'!C2780,TRIM('04A_국토부원자료'!D2780&amp;IF('04A_국토부원자료'!E2780&lt;&gt;"","-"&amp;'04A_국토부원자료'!E2780,""))))</f>
        <v/>
      </c>
      <c r="D2779" s="39">
        <f>IFERROR('04A_국토부원자료'!F2780,"")</f>
        <v>0</v>
      </c>
      <c r="E2779" s="40" t="str">
        <f>IFERROR(VALUE(SUBSTITUTE('04A_국토부원자료'!G2780,",","")),"")</f>
        <v/>
      </c>
      <c r="F2779" s="41" t="str">
        <f>IFERROR(IF(AND('04A_국토부원자료'!H2780&lt;&gt;"",'04A_국토부원자료'!I2780&lt;&gt;""),DATE(INT(VALUE(SUBSTITUTE('04A_국토부원자료'!H2780,",",""))/100),MOD(VALUE(SUBSTITUTE('04A_국토부원자료'!H2780,",","")),100),VALUE(SUBSTITUTE('04A_국토부원자료'!I2780,",",""))),""),"")</f>
        <v/>
      </c>
      <c r="G2779" s="42" t="str">
        <f>IFERROR(VALUE(SUBSTITUTE('04A_국토부원자료'!J2780,",","")),"")</f>
        <v/>
      </c>
      <c r="H2779" s="43" t="str">
        <f t="shared" si="86"/>
        <v/>
      </c>
      <c r="I2779" s="43" t="str">
        <f t="shared" si="87"/>
        <v/>
      </c>
      <c r="J2779" s="38" t="str">
        <f>IFERROR(VALUE(SUBSTITUTE('04A_국토부원자료'!K2780,",","")),"")</f>
        <v/>
      </c>
      <c r="K2779" s="38" t="str">
        <f>IFERROR(VALUE(SUBSTITUTE('04A_국토부원자료'!N2780,",","")),"")</f>
        <v/>
      </c>
      <c r="L2779" s="39">
        <f>IFERROR('04A_국토부원자료'!O2780,"")</f>
        <v>0</v>
      </c>
      <c r="M2779" s="39">
        <f>IFERROR('04A_국토부원자료'!Q2780,"")</f>
        <v>0</v>
      </c>
      <c r="N2779" s="38">
        <f>IF(B2779="","",IF('02_대상물건입력'!B5="",1,IF(ISNUMBER(SEARCH('02_대상물건입력'!B5,B2779)),1,0)))</f>
        <v>0</v>
      </c>
      <c r="O2779" s="38">
        <f>IF(B2779="","",IF('02_대상물건입력'!B6="",1,IF(ISNUMBER(SEARCH('02_대상물건입력'!B6,B2779)),1,0)))</f>
        <v>0</v>
      </c>
      <c r="P2779" s="38">
        <f>IF(L2779="","",IF('02_대상물건입력'!B15="",0,IF(ISNUMBER(SEARCH('02_대상물건입력'!B15,L2779)),1,0)))</f>
        <v>0</v>
      </c>
      <c r="Q2779" s="38">
        <f>IF(D2779="","",IF('02_대상물건입력'!B8="",0,IF(ISNUMBER(SEARCH('02_대상물건입력'!B8,D2779)),1,0)))</f>
        <v>0</v>
      </c>
      <c r="R2779" s="44" t="str">
        <f>IFERROR(ABS(E2779-'02_대상물건입력'!B11)/'02_대상물건입력'!B11,"")</f>
        <v/>
      </c>
      <c r="S2779" s="38" t="str">
        <f>IFERROR(ABS(J2779-'02_대상물건입력'!B10),"")</f>
        <v/>
      </c>
      <c r="T2779" s="38" t="str">
        <f>IFERROR(ABS('01_설정'!B4-F2779),"")</f>
        <v/>
      </c>
      <c r="U2779" s="38" t="str">
        <f>IFERROR(ABS(K2779-YEAR('02_대상물건입력'!B14)),"")</f>
        <v/>
      </c>
      <c r="V2779" s="38" t="str">
        <f>IF(B2779="","",IF(AND(E2779&gt;0,F2779&gt;0,H2779&gt;0,OR('04A_국토부원자료'!P2780="",'04A_국토부원자료'!P2780="-"),IF('01_설정'!B10=1,N2779=1,TRUE),R2779&lt;='01_설정'!B5,S2779&lt;='01_설정'!B6,T2779&lt;='01_설정'!B7,U2779&lt;='01_설정'!B8),"Y",""))</f>
        <v/>
      </c>
      <c r="W2779" s="40" t="str">
        <f>IF(V2779&lt;&gt;"Y","",MAX(0,(1-R2779/'01_설정'!B5))*'01_설정'!B14+MAX(0,(1-S2779/'01_설정'!B6))*'01_설정'!B15+MAX(0,(1-T2779/'01_설정'!B7))*'01_설정'!B16+MAX(0,(1-U2779/'01_설정'!B8))*'01_설정'!B17+O2779*'01_설정'!B11+Q2779*'01_설정'!B12+P2779*'01_설정'!B13)</f>
        <v/>
      </c>
      <c r="X2779" s="38" t="str">
        <f>IF(W2779="","",1+COUNTIFS($W$4:$W$3003,"&gt;"&amp;W2779)+COUNTIFS($W$4:W2779,W2779)-1)</f>
        <v/>
      </c>
    </row>
    <row r="2780" spans="1:24" ht="16.5">
      <c r="A2780" s="38" t="str">
        <f>IF('04A_국토부원자료'!A2781="","",ROW()-3)</f>
        <v/>
      </c>
      <c r="B2780" s="39">
        <f>IFERROR('04A_국토부원자료'!B2781,"")</f>
        <v>0</v>
      </c>
      <c r="C2780" s="39" t="str">
        <f>IF(B2780="","",IF('04A_국토부원자료'!C2781&lt;&gt;"",'04A_국토부원자료'!C2781,TRIM('04A_국토부원자료'!D2781&amp;IF('04A_국토부원자료'!E2781&lt;&gt;"","-"&amp;'04A_국토부원자료'!E2781,""))))</f>
        <v/>
      </c>
      <c r="D2780" s="39">
        <f>IFERROR('04A_국토부원자료'!F2781,"")</f>
        <v>0</v>
      </c>
      <c r="E2780" s="40" t="str">
        <f>IFERROR(VALUE(SUBSTITUTE('04A_국토부원자료'!G2781,",","")),"")</f>
        <v/>
      </c>
      <c r="F2780" s="41" t="str">
        <f>IFERROR(IF(AND('04A_국토부원자료'!H2781&lt;&gt;"",'04A_국토부원자료'!I2781&lt;&gt;""),DATE(INT(VALUE(SUBSTITUTE('04A_국토부원자료'!H2781,",",""))/100),MOD(VALUE(SUBSTITUTE('04A_국토부원자료'!H2781,",","")),100),VALUE(SUBSTITUTE('04A_국토부원자료'!I2781,",",""))),""),"")</f>
        <v/>
      </c>
      <c r="G2780" s="42" t="str">
        <f>IFERROR(VALUE(SUBSTITUTE('04A_국토부원자료'!J2781,",","")),"")</f>
        <v/>
      </c>
      <c r="H2780" s="43" t="str">
        <f t="shared" si="86"/>
        <v/>
      </c>
      <c r="I2780" s="43" t="str">
        <f t="shared" si="87"/>
        <v/>
      </c>
      <c r="J2780" s="38" t="str">
        <f>IFERROR(VALUE(SUBSTITUTE('04A_국토부원자료'!K2781,",","")),"")</f>
        <v/>
      </c>
      <c r="K2780" s="38" t="str">
        <f>IFERROR(VALUE(SUBSTITUTE('04A_국토부원자료'!N2781,",","")),"")</f>
        <v/>
      </c>
      <c r="L2780" s="39">
        <f>IFERROR('04A_국토부원자료'!O2781,"")</f>
        <v>0</v>
      </c>
      <c r="M2780" s="39">
        <f>IFERROR('04A_국토부원자료'!Q2781,"")</f>
        <v>0</v>
      </c>
      <c r="N2780" s="38">
        <f>IF(B2780="","",IF('02_대상물건입력'!B5="",1,IF(ISNUMBER(SEARCH('02_대상물건입력'!B5,B2780)),1,0)))</f>
        <v>0</v>
      </c>
      <c r="O2780" s="38">
        <f>IF(B2780="","",IF('02_대상물건입력'!B6="",1,IF(ISNUMBER(SEARCH('02_대상물건입력'!B6,B2780)),1,0)))</f>
        <v>0</v>
      </c>
      <c r="P2780" s="38">
        <f>IF(L2780="","",IF('02_대상물건입력'!B15="",0,IF(ISNUMBER(SEARCH('02_대상물건입력'!B15,L2780)),1,0)))</f>
        <v>0</v>
      </c>
      <c r="Q2780" s="38">
        <f>IF(D2780="","",IF('02_대상물건입력'!B8="",0,IF(ISNUMBER(SEARCH('02_대상물건입력'!B8,D2780)),1,0)))</f>
        <v>0</v>
      </c>
      <c r="R2780" s="44" t="str">
        <f>IFERROR(ABS(E2780-'02_대상물건입력'!B11)/'02_대상물건입력'!B11,"")</f>
        <v/>
      </c>
      <c r="S2780" s="38" t="str">
        <f>IFERROR(ABS(J2780-'02_대상물건입력'!B10),"")</f>
        <v/>
      </c>
      <c r="T2780" s="38" t="str">
        <f>IFERROR(ABS('01_설정'!B4-F2780),"")</f>
        <v/>
      </c>
      <c r="U2780" s="38" t="str">
        <f>IFERROR(ABS(K2780-YEAR('02_대상물건입력'!B14)),"")</f>
        <v/>
      </c>
      <c r="V2780" s="38" t="str">
        <f>IF(B2780="","",IF(AND(E2780&gt;0,F2780&gt;0,H2780&gt;0,OR('04A_국토부원자료'!P2781="",'04A_국토부원자료'!P2781="-"),IF('01_설정'!B10=1,N2780=1,TRUE),R2780&lt;='01_설정'!B5,S2780&lt;='01_설정'!B6,T2780&lt;='01_설정'!B7,U2780&lt;='01_설정'!B8),"Y",""))</f>
        <v/>
      </c>
      <c r="W2780" s="40" t="str">
        <f>IF(V2780&lt;&gt;"Y","",MAX(0,(1-R2780/'01_설정'!B5))*'01_설정'!B14+MAX(0,(1-S2780/'01_설정'!B6))*'01_설정'!B15+MAX(0,(1-T2780/'01_설정'!B7))*'01_설정'!B16+MAX(0,(1-U2780/'01_설정'!B8))*'01_설정'!B17+O2780*'01_설정'!B11+Q2780*'01_설정'!B12+P2780*'01_설정'!B13)</f>
        <v/>
      </c>
      <c r="X2780" s="38" t="str">
        <f>IF(W2780="","",1+COUNTIFS($W$4:$W$3003,"&gt;"&amp;W2780)+COUNTIFS($W$4:W2780,W2780)-1)</f>
        <v/>
      </c>
    </row>
    <row r="2781" spans="1:24" ht="16.5">
      <c r="A2781" s="38" t="str">
        <f>IF('04A_국토부원자료'!A2782="","",ROW()-3)</f>
        <v/>
      </c>
      <c r="B2781" s="39">
        <f>IFERROR('04A_국토부원자료'!B2782,"")</f>
        <v>0</v>
      </c>
      <c r="C2781" s="39" t="str">
        <f>IF(B2781="","",IF('04A_국토부원자료'!C2782&lt;&gt;"",'04A_국토부원자료'!C2782,TRIM('04A_국토부원자료'!D2782&amp;IF('04A_국토부원자료'!E2782&lt;&gt;"","-"&amp;'04A_국토부원자료'!E2782,""))))</f>
        <v/>
      </c>
      <c r="D2781" s="39">
        <f>IFERROR('04A_국토부원자료'!F2782,"")</f>
        <v>0</v>
      </c>
      <c r="E2781" s="40" t="str">
        <f>IFERROR(VALUE(SUBSTITUTE('04A_국토부원자료'!G2782,",","")),"")</f>
        <v/>
      </c>
      <c r="F2781" s="41" t="str">
        <f>IFERROR(IF(AND('04A_국토부원자료'!H2782&lt;&gt;"",'04A_국토부원자료'!I2782&lt;&gt;""),DATE(INT(VALUE(SUBSTITUTE('04A_국토부원자료'!H2782,",",""))/100),MOD(VALUE(SUBSTITUTE('04A_국토부원자료'!H2782,",","")),100),VALUE(SUBSTITUTE('04A_국토부원자료'!I2782,",",""))),""),"")</f>
        <v/>
      </c>
      <c r="G2781" s="42" t="str">
        <f>IFERROR(VALUE(SUBSTITUTE('04A_국토부원자료'!J2782,",","")),"")</f>
        <v/>
      </c>
      <c r="H2781" s="43" t="str">
        <f t="shared" si="86"/>
        <v/>
      </c>
      <c r="I2781" s="43" t="str">
        <f t="shared" si="87"/>
        <v/>
      </c>
      <c r="J2781" s="38" t="str">
        <f>IFERROR(VALUE(SUBSTITUTE('04A_국토부원자료'!K2782,",","")),"")</f>
        <v/>
      </c>
      <c r="K2781" s="38" t="str">
        <f>IFERROR(VALUE(SUBSTITUTE('04A_국토부원자료'!N2782,",","")),"")</f>
        <v/>
      </c>
      <c r="L2781" s="39">
        <f>IFERROR('04A_국토부원자료'!O2782,"")</f>
        <v>0</v>
      </c>
      <c r="M2781" s="39">
        <f>IFERROR('04A_국토부원자료'!Q2782,"")</f>
        <v>0</v>
      </c>
      <c r="N2781" s="38">
        <f>IF(B2781="","",IF('02_대상물건입력'!B5="",1,IF(ISNUMBER(SEARCH('02_대상물건입력'!B5,B2781)),1,0)))</f>
        <v>0</v>
      </c>
      <c r="O2781" s="38">
        <f>IF(B2781="","",IF('02_대상물건입력'!B6="",1,IF(ISNUMBER(SEARCH('02_대상물건입력'!B6,B2781)),1,0)))</f>
        <v>0</v>
      </c>
      <c r="P2781" s="38">
        <f>IF(L2781="","",IF('02_대상물건입력'!B15="",0,IF(ISNUMBER(SEARCH('02_대상물건입력'!B15,L2781)),1,0)))</f>
        <v>0</v>
      </c>
      <c r="Q2781" s="38">
        <f>IF(D2781="","",IF('02_대상물건입력'!B8="",0,IF(ISNUMBER(SEARCH('02_대상물건입력'!B8,D2781)),1,0)))</f>
        <v>0</v>
      </c>
      <c r="R2781" s="44" t="str">
        <f>IFERROR(ABS(E2781-'02_대상물건입력'!B11)/'02_대상물건입력'!B11,"")</f>
        <v/>
      </c>
      <c r="S2781" s="38" t="str">
        <f>IFERROR(ABS(J2781-'02_대상물건입력'!B10),"")</f>
        <v/>
      </c>
      <c r="T2781" s="38" t="str">
        <f>IFERROR(ABS('01_설정'!B4-F2781),"")</f>
        <v/>
      </c>
      <c r="U2781" s="38" t="str">
        <f>IFERROR(ABS(K2781-YEAR('02_대상물건입력'!B14)),"")</f>
        <v/>
      </c>
      <c r="V2781" s="38" t="str">
        <f>IF(B2781="","",IF(AND(E2781&gt;0,F2781&gt;0,H2781&gt;0,OR('04A_국토부원자료'!P2782="",'04A_국토부원자료'!P2782="-"),IF('01_설정'!B10=1,N2781=1,TRUE),R2781&lt;='01_설정'!B5,S2781&lt;='01_설정'!B6,T2781&lt;='01_설정'!B7,U2781&lt;='01_설정'!B8),"Y",""))</f>
        <v/>
      </c>
      <c r="W2781" s="40" t="str">
        <f>IF(V2781&lt;&gt;"Y","",MAX(0,(1-R2781/'01_설정'!B5))*'01_설정'!B14+MAX(0,(1-S2781/'01_설정'!B6))*'01_설정'!B15+MAX(0,(1-T2781/'01_설정'!B7))*'01_설정'!B16+MAX(0,(1-U2781/'01_설정'!B8))*'01_설정'!B17+O2781*'01_설정'!B11+Q2781*'01_설정'!B12+P2781*'01_설정'!B13)</f>
        <v/>
      </c>
      <c r="X2781" s="38" t="str">
        <f>IF(W2781="","",1+COUNTIFS($W$4:$W$3003,"&gt;"&amp;W2781)+COUNTIFS($W$4:W2781,W2781)-1)</f>
        <v/>
      </c>
    </row>
    <row r="2782" spans="1:24" ht="16.5">
      <c r="A2782" s="38" t="str">
        <f>IF('04A_국토부원자료'!A2783="","",ROW()-3)</f>
        <v/>
      </c>
      <c r="B2782" s="39">
        <f>IFERROR('04A_국토부원자료'!B2783,"")</f>
        <v>0</v>
      </c>
      <c r="C2782" s="39" t="str">
        <f>IF(B2782="","",IF('04A_국토부원자료'!C2783&lt;&gt;"",'04A_국토부원자료'!C2783,TRIM('04A_국토부원자료'!D2783&amp;IF('04A_국토부원자료'!E2783&lt;&gt;"","-"&amp;'04A_국토부원자료'!E2783,""))))</f>
        <v/>
      </c>
      <c r="D2782" s="39">
        <f>IFERROR('04A_국토부원자료'!F2783,"")</f>
        <v>0</v>
      </c>
      <c r="E2782" s="40" t="str">
        <f>IFERROR(VALUE(SUBSTITUTE('04A_국토부원자료'!G2783,",","")),"")</f>
        <v/>
      </c>
      <c r="F2782" s="41" t="str">
        <f>IFERROR(IF(AND('04A_국토부원자료'!H2783&lt;&gt;"",'04A_국토부원자료'!I2783&lt;&gt;""),DATE(INT(VALUE(SUBSTITUTE('04A_국토부원자료'!H2783,",",""))/100),MOD(VALUE(SUBSTITUTE('04A_국토부원자료'!H2783,",","")),100),VALUE(SUBSTITUTE('04A_국토부원자료'!I2783,",",""))),""),"")</f>
        <v/>
      </c>
      <c r="G2782" s="42" t="str">
        <f>IFERROR(VALUE(SUBSTITUTE('04A_국토부원자료'!J2783,",","")),"")</f>
        <v/>
      </c>
      <c r="H2782" s="43" t="str">
        <f t="shared" si="86"/>
        <v/>
      </c>
      <c r="I2782" s="43" t="str">
        <f t="shared" si="87"/>
        <v/>
      </c>
      <c r="J2782" s="38" t="str">
        <f>IFERROR(VALUE(SUBSTITUTE('04A_국토부원자료'!K2783,",","")),"")</f>
        <v/>
      </c>
      <c r="K2782" s="38" t="str">
        <f>IFERROR(VALUE(SUBSTITUTE('04A_국토부원자료'!N2783,",","")),"")</f>
        <v/>
      </c>
      <c r="L2782" s="39">
        <f>IFERROR('04A_국토부원자료'!O2783,"")</f>
        <v>0</v>
      </c>
      <c r="M2782" s="39">
        <f>IFERROR('04A_국토부원자료'!Q2783,"")</f>
        <v>0</v>
      </c>
      <c r="N2782" s="38">
        <f>IF(B2782="","",IF('02_대상물건입력'!B5="",1,IF(ISNUMBER(SEARCH('02_대상물건입력'!B5,B2782)),1,0)))</f>
        <v>0</v>
      </c>
      <c r="O2782" s="38">
        <f>IF(B2782="","",IF('02_대상물건입력'!B6="",1,IF(ISNUMBER(SEARCH('02_대상물건입력'!B6,B2782)),1,0)))</f>
        <v>0</v>
      </c>
      <c r="P2782" s="38">
        <f>IF(L2782="","",IF('02_대상물건입력'!B15="",0,IF(ISNUMBER(SEARCH('02_대상물건입력'!B15,L2782)),1,0)))</f>
        <v>0</v>
      </c>
      <c r="Q2782" s="38">
        <f>IF(D2782="","",IF('02_대상물건입력'!B8="",0,IF(ISNUMBER(SEARCH('02_대상물건입력'!B8,D2782)),1,0)))</f>
        <v>0</v>
      </c>
      <c r="R2782" s="44" t="str">
        <f>IFERROR(ABS(E2782-'02_대상물건입력'!B11)/'02_대상물건입력'!B11,"")</f>
        <v/>
      </c>
      <c r="S2782" s="38" t="str">
        <f>IFERROR(ABS(J2782-'02_대상물건입력'!B10),"")</f>
        <v/>
      </c>
      <c r="T2782" s="38" t="str">
        <f>IFERROR(ABS('01_설정'!B4-F2782),"")</f>
        <v/>
      </c>
      <c r="U2782" s="38" t="str">
        <f>IFERROR(ABS(K2782-YEAR('02_대상물건입력'!B14)),"")</f>
        <v/>
      </c>
      <c r="V2782" s="38" t="str">
        <f>IF(B2782="","",IF(AND(E2782&gt;0,F2782&gt;0,H2782&gt;0,OR('04A_국토부원자료'!P2783="",'04A_국토부원자료'!P2783="-"),IF('01_설정'!B10=1,N2782=1,TRUE),R2782&lt;='01_설정'!B5,S2782&lt;='01_설정'!B6,T2782&lt;='01_설정'!B7,U2782&lt;='01_설정'!B8),"Y",""))</f>
        <v/>
      </c>
      <c r="W2782" s="40" t="str">
        <f>IF(V2782&lt;&gt;"Y","",MAX(0,(1-R2782/'01_설정'!B5))*'01_설정'!B14+MAX(0,(1-S2782/'01_설정'!B6))*'01_설정'!B15+MAX(0,(1-T2782/'01_설정'!B7))*'01_설정'!B16+MAX(0,(1-U2782/'01_설정'!B8))*'01_설정'!B17+O2782*'01_설정'!B11+Q2782*'01_설정'!B12+P2782*'01_설정'!B13)</f>
        <v/>
      </c>
      <c r="X2782" s="38" t="str">
        <f>IF(W2782="","",1+COUNTIFS($W$4:$W$3003,"&gt;"&amp;W2782)+COUNTIFS($W$4:W2782,W2782)-1)</f>
        <v/>
      </c>
    </row>
    <row r="2783" spans="1:24" ht="16.5">
      <c r="A2783" s="38" t="str">
        <f>IF('04A_국토부원자료'!A2784="","",ROW()-3)</f>
        <v/>
      </c>
      <c r="B2783" s="39">
        <f>IFERROR('04A_국토부원자료'!B2784,"")</f>
        <v>0</v>
      </c>
      <c r="C2783" s="39" t="str">
        <f>IF(B2783="","",IF('04A_국토부원자료'!C2784&lt;&gt;"",'04A_국토부원자료'!C2784,TRIM('04A_국토부원자료'!D2784&amp;IF('04A_국토부원자료'!E2784&lt;&gt;"","-"&amp;'04A_국토부원자료'!E2784,""))))</f>
        <v/>
      </c>
      <c r="D2783" s="39">
        <f>IFERROR('04A_국토부원자료'!F2784,"")</f>
        <v>0</v>
      </c>
      <c r="E2783" s="40" t="str">
        <f>IFERROR(VALUE(SUBSTITUTE('04A_국토부원자료'!G2784,",","")),"")</f>
        <v/>
      </c>
      <c r="F2783" s="41" t="str">
        <f>IFERROR(IF(AND('04A_국토부원자료'!H2784&lt;&gt;"",'04A_국토부원자료'!I2784&lt;&gt;""),DATE(INT(VALUE(SUBSTITUTE('04A_국토부원자료'!H2784,",",""))/100),MOD(VALUE(SUBSTITUTE('04A_국토부원자료'!H2784,",","")),100),VALUE(SUBSTITUTE('04A_국토부원자료'!I2784,",",""))),""),"")</f>
        <v/>
      </c>
      <c r="G2783" s="42" t="str">
        <f>IFERROR(VALUE(SUBSTITUTE('04A_국토부원자료'!J2784,",","")),"")</f>
        <v/>
      </c>
      <c r="H2783" s="43" t="str">
        <f t="shared" si="86"/>
        <v/>
      </c>
      <c r="I2783" s="43" t="str">
        <f t="shared" si="87"/>
        <v/>
      </c>
      <c r="J2783" s="38" t="str">
        <f>IFERROR(VALUE(SUBSTITUTE('04A_국토부원자료'!K2784,",","")),"")</f>
        <v/>
      </c>
      <c r="K2783" s="38" t="str">
        <f>IFERROR(VALUE(SUBSTITUTE('04A_국토부원자료'!N2784,",","")),"")</f>
        <v/>
      </c>
      <c r="L2783" s="39">
        <f>IFERROR('04A_국토부원자료'!O2784,"")</f>
        <v>0</v>
      </c>
      <c r="M2783" s="39">
        <f>IFERROR('04A_국토부원자료'!Q2784,"")</f>
        <v>0</v>
      </c>
      <c r="N2783" s="38">
        <f>IF(B2783="","",IF('02_대상물건입력'!B5="",1,IF(ISNUMBER(SEARCH('02_대상물건입력'!B5,B2783)),1,0)))</f>
        <v>0</v>
      </c>
      <c r="O2783" s="38">
        <f>IF(B2783="","",IF('02_대상물건입력'!B6="",1,IF(ISNUMBER(SEARCH('02_대상물건입력'!B6,B2783)),1,0)))</f>
        <v>0</v>
      </c>
      <c r="P2783" s="38">
        <f>IF(L2783="","",IF('02_대상물건입력'!B15="",0,IF(ISNUMBER(SEARCH('02_대상물건입력'!B15,L2783)),1,0)))</f>
        <v>0</v>
      </c>
      <c r="Q2783" s="38">
        <f>IF(D2783="","",IF('02_대상물건입력'!B8="",0,IF(ISNUMBER(SEARCH('02_대상물건입력'!B8,D2783)),1,0)))</f>
        <v>0</v>
      </c>
      <c r="R2783" s="44" t="str">
        <f>IFERROR(ABS(E2783-'02_대상물건입력'!B11)/'02_대상물건입력'!B11,"")</f>
        <v/>
      </c>
      <c r="S2783" s="38" t="str">
        <f>IFERROR(ABS(J2783-'02_대상물건입력'!B10),"")</f>
        <v/>
      </c>
      <c r="T2783" s="38" t="str">
        <f>IFERROR(ABS('01_설정'!B4-F2783),"")</f>
        <v/>
      </c>
      <c r="U2783" s="38" t="str">
        <f>IFERROR(ABS(K2783-YEAR('02_대상물건입력'!B14)),"")</f>
        <v/>
      </c>
      <c r="V2783" s="38" t="str">
        <f>IF(B2783="","",IF(AND(E2783&gt;0,F2783&gt;0,H2783&gt;0,OR('04A_국토부원자료'!P2784="",'04A_국토부원자료'!P2784="-"),IF('01_설정'!B10=1,N2783=1,TRUE),R2783&lt;='01_설정'!B5,S2783&lt;='01_설정'!B6,T2783&lt;='01_설정'!B7,U2783&lt;='01_설정'!B8),"Y",""))</f>
        <v/>
      </c>
      <c r="W2783" s="40" t="str">
        <f>IF(V2783&lt;&gt;"Y","",MAX(0,(1-R2783/'01_설정'!B5))*'01_설정'!B14+MAX(0,(1-S2783/'01_설정'!B6))*'01_설정'!B15+MAX(0,(1-T2783/'01_설정'!B7))*'01_설정'!B16+MAX(0,(1-U2783/'01_설정'!B8))*'01_설정'!B17+O2783*'01_설정'!B11+Q2783*'01_설정'!B12+P2783*'01_설정'!B13)</f>
        <v/>
      </c>
      <c r="X2783" s="38" t="str">
        <f>IF(W2783="","",1+COUNTIFS($W$4:$W$3003,"&gt;"&amp;W2783)+COUNTIFS($W$4:W2783,W2783)-1)</f>
        <v/>
      </c>
    </row>
    <row r="2784" spans="1:24" ht="16.5">
      <c r="A2784" s="38" t="str">
        <f>IF('04A_국토부원자료'!A2785="","",ROW()-3)</f>
        <v/>
      </c>
      <c r="B2784" s="39">
        <f>IFERROR('04A_국토부원자료'!B2785,"")</f>
        <v>0</v>
      </c>
      <c r="C2784" s="39" t="str">
        <f>IF(B2784="","",IF('04A_국토부원자료'!C2785&lt;&gt;"",'04A_국토부원자료'!C2785,TRIM('04A_국토부원자료'!D2785&amp;IF('04A_국토부원자료'!E2785&lt;&gt;"","-"&amp;'04A_국토부원자료'!E2785,""))))</f>
        <v/>
      </c>
      <c r="D2784" s="39">
        <f>IFERROR('04A_국토부원자료'!F2785,"")</f>
        <v>0</v>
      </c>
      <c r="E2784" s="40" t="str">
        <f>IFERROR(VALUE(SUBSTITUTE('04A_국토부원자료'!G2785,",","")),"")</f>
        <v/>
      </c>
      <c r="F2784" s="41" t="str">
        <f>IFERROR(IF(AND('04A_국토부원자료'!H2785&lt;&gt;"",'04A_국토부원자료'!I2785&lt;&gt;""),DATE(INT(VALUE(SUBSTITUTE('04A_국토부원자료'!H2785,",",""))/100),MOD(VALUE(SUBSTITUTE('04A_국토부원자료'!H2785,",","")),100),VALUE(SUBSTITUTE('04A_국토부원자료'!I2785,",",""))),""),"")</f>
        <v/>
      </c>
      <c r="G2784" s="42" t="str">
        <f>IFERROR(VALUE(SUBSTITUTE('04A_국토부원자료'!J2785,",","")),"")</f>
        <v/>
      </c>
      <c r="H2784" s="43" t="str">
        <f t="shared" si="86"/>
        <v/>
      </c>
      <c r="I2784" s="43" t="str">
        <f t="shared" si="87"/>
        <v/>
      </c>
      <c r="J2784" s="38" t="str">
        <f>IFERROR(VALUE(SUBSTITUTE('04A_국토부원자료'!K2785,",","")),"")</f>
        <v/>
      </c>
      <c r="K2784" s="38" t="str">
        <f>IFERROR(VALUE(SUBSTITUTE('04A_국토부원자료'!N2785,",","")),"")</f>
        <v/>
      </c>
      <c r="L2784" s="39">
        <f>IFERROR('04A_국토부원자료'!O2785,"")</f>
        <v>0</v>
      </c>
      <c r="M2784" s="39">
        <f>IFERROR('04A_국토부원자료'!Q2785,"")</f>
        <v>0</v>
      </c>
      <c r="N2784" s="38">
        <f>IF(B2784="","",IF('02_대상물건입력'!B5="",1,IF(ISNUMBER(SEARCH('02_대상물건입력'!B5,B2784)),1,0)))</f>
        <v>0</v>
      </c>
      <c r="O2784" s="38">
        <f>IF(B2784="","",IF('02_대상물건입력'!B6="",1,IF(ISNUMBER(SEARCH('02_대상물건입력'!B6,B2784)),1,0)))</f>
        <v>0</v>
      </c>
      <c r="P2784" s="38">
        <f>IF(L2784="","",IF('02_대상물건입력'!B15="",0,IF(ISNUMBER(SEARCH('02_대상물건입력'!B15,L2784)),1,0)))</f>
        <v>0</v>
      </c>
      <c r="Q2784" s="38">
        <f>IF(D2784="","",IF('02_대상물건입력'!B8="",0,IF(ISNUMBER(SEARCH('02_대상물건입력'!B8,D2784)),1,0)))</f>
        <v>0</v>
      </c>
      <c r="R2784" s="44" t="str">
        <f>IFERROR(ABS(E2784-'02_대상물건입력'!B11)/'02_대상물건입력'!B11,"")</f>
        <v/>
      </c>
      <c r="S2784" s="38" t="str">
        <f>IFERROR(ABS(J2784-'02_대상물건입력'!B10),"")</f>
        <v/>
      </c>
      <c r="T2784" s="38" t="str">
        <f>IFERROR(ABS('01_설정'!B4-F2784),"")</f>
        <v/>
      </c>
      <c r="U2784" s="38" t="str">
        <f>IFERROR(ABS(K2784-YEAR('02_대상물건입력'!B14)),"")</f>
        <v/>
      </c>
      <c r="V2784" s="38" t="str">
        <f>IF(B2784="","",IF(AND(E2784&gt;0,F2784&gt;0,H2784&gt;0,OR('04A_국토부원자료'!P2785="",'04A_국토부원자료'!P2785="-"),IF('01_설정'!B10=1,N2784=1,TRUE),R2784&lt;='01_설정'!B5,S2784&lt;='01_설정'!B6,T2784&lt;='01_설정'!B7,U2784&lt;='01_설정'!B8),"Y",""))</f>
        <v/>
      </c>
      <c r="W2784" s="40" t="str">
        <f>IF(V2784&lt;&gt;"Y","",MAX(0,(1-R2784/'01_설정'!B5))*'01_설정'!B14+MAX(0,(1-S2784/'01_설정'!B6))*'01_설정'!B15+MAX(0,(1-T2784/'01_설정'!B7))*'01_설정'!B16+MAX(0,(1-U2784/'01_설정'!B8))*'01_설정'!B17+O2784*'01_설정'!B11+Q2784*'01_설정'!B12+P2784*'01_설정'!B13)</f>
        <v/>
      </c>
      <c r="X2784" s="38" t="str">
        <f>IF(W2784="","",1+COUNTIFS($W$4:$W$3003,"&gt;"&amp;W2784)+COUNTIFS($W$4:W2784,W2784)-1)</f>
        <v/>
      </c>
    </row>
    <row r="2785" spans="1:24" ht="16.5">
      <c r="A2785" s="38" t="str">
        <f>IF('04A_국토부원자료'!A2786="","",ROW()-3)</f>
        <v/>
      </c>
      <c r="B2785" s="39">
        <f>IFERROR('04A_국토부원자료'!B2786,"")</f>
        <v>0</v>
      </c>
      <c r="C2785" s="39" t="str">
        <f>IF(B2785="","",IF('04A_국토부원자료'!C2786&lt;&gt;"",'04A_국토부원자료'!C2786,TRIM('04A_국토부원자료'!D2786&amp;IF('04A_국토부원자료'!E2786&lt;&gt;"","-"&amp;'04A_국토부원자료'!E2786,""))))</f>
        <v/>
      </c>
      <c r="D2785" s="39">
        <f>IFERROR('04A_국토부원자료'!F2786,"")</f>
        <v>0</v>
      </c>
      <c r="E2785" s="40" t="str">
        <f>IFERROR(VALUE(SUBSTITUTE('04A_국토부원자료'!G2786,",","")),"")</f>
        <v/>
      </c>
      <c r="F2785" s="41" t="str">
        <f>IFERROR(IF(AND('04A_국토부원자료'!H2786&lt;&gt;"",'04A_국토부원자료'!I2786&lt;&gt;""),DATE(INT(VALUE(SUBSTITUTE('04A_국토부원자료'!H2786,",",""))/100),MOD(VALUE(SUBSTITUTE('04A_국토부원자료'!H2786,",","")),100),VALUE(SUBSTITUTE('04A_국토부원자료'!I2786,",",""))),""),"")</f>
        <v/>
      </c>
      <c r="G2785" s="42" t="str">
        <f>IFERROR(VALUE(SUBSTITUTE('04A_국토부원자료'!J2786,",","")),"")</f>
        <v/>
      </c>
      <c r="H2785" s="43" t="str">
        <f t="shared" si="86"/>
        <v/>
      </c>
      <c r="I2785" s="43" t="str">
        <f t="shared" si="87"/>
        <v/>
      </c>
      <c r="J2785" s="38" t="str">
        <f>IFERROR(VALUE(SUBSTITUTE('04A_국토부원자료'!K2786,",","")),"")</f>
        <v/>
      </c>
      <c r="K2785" s="38" t="str">
        <f>IFERROR(VALUE(SUBSTITUTE('04A_국토부원자료'!N2786,",","")),"")</f>
        <v/>
      </c>
      <c r="L2785" s="39">
        <f>IFERROR('04A_국토부원자료'!O2786,"")</f>
        <v>0</v>
      </c>
      <c r="M2785" s="39">
        <f>IFERROR('04A_국토부원자료'!Q2786,"")</f>
        <v>0</v>
      </c>
      <c r="N2785" s="38">
        <f>IF(B2785="","",IF('02_대상물건입력'!B5="",1,IF(ISNUMBER(SEARCH('02_대상물건입력'!B5,B2785)),1,0)))</f>
        <v>0</v>
      </c>
      <c r="O2785" s="38">
        <f>IF(B2785="","",IF('02_대상물건입력'!B6="",1,IF(ISNUMBER(SEARCH('02_대상물건입력'!B6,B2785)),1,0)))</f>
        <v>0</v>
      </c>
      <c r="P2785" s="38">
        <f>IF(L2785="","",IF('02_대상물건입력'!B15="",0,IF(ISNUMBER(SEARCH('02_대상물건입력'!B15,L2785)),1,0)))</f>
        <v>0</v>
      </c>
      <c r="Q2785" s="38">
        <f>IF(D2785="","",IF('02_대상물건입력'!B8="",0,IF(ISNUMBER(SEARCH('02_대상물건입력'!B8,D2785)),1,0)))</f>
        <v>0</v>
      </c>
      <c r="R2785" s="44" t="str">
        <f>IFERROR(ABS(E2785-'02_대상물건입력'!B11)/'02_대상물건입력'!B11,"")</f>
        <v/>
      </c>
      <c r="S2785" s="38" t="str">
        <f>IFERROR(ABS(J2785-'02_대상물건입력'!B10),"")</f>
        <v/>
      </c>
      <c r="T2785" s="38" t="str">
        <f>IFERROR(ABS('01_설정'!B4-F2785),"")</f>
        <v/>
      </c>
      <c r="U2785" s="38" t="str">
        <f>IFERROR(ABS(K2785-YEAR('02_대상물건입력'!B14)),"")</f>
        <v/>
      </c>
      <c r="V2785" s="38" t="str">
        <f>IF(B2785="","",IF(AND(E2785&gt;0,F2785&gt;0,H2785&gt;0,OR('04A_국토부원자료'!P2786="",'04A_국토부원자료'!P2786="-"),IF('01_설정'!B10=1,N2785=1,TRUE),R2785&lt;='01_설정'!B5,S2785&lt;='01_설정'!B6,T2785&lt;='01_설정'!B7,U2785&lt;='01_설정'!B8),"Y",""))</f>
        <v/>
      </c>
      <c r="W2785" s="40" t="str">
        <f>IF(V2785&lt;&gt;"Y","",MAX(0,(1-R2785/'01_설정'!B5))*'01_설정'!B14+MAX(0,(1-S2785/'01_설정'!B6))*'01_설정'!B15+MAX(0,(1-T2785/'01_설정'!B7))*'01_설정'!B16+MAX(0,(1-U2785/'01_설정'!B8))*'01_설정'!B17+O2785*'01_설정'!B11+Q2785*'01_설정'!B12+P2785*'01_설정'!B13)</f>
        <v/>
      </c>
      <c r="X2785" s="38" t="str">
        <f>IF(W2785="","",1+COUNTIFS($W$4:$W$3003,"&gt;"&amp;W2785)+COUNTIFS($W$4:W2785,W2785)-1)</f>
        <v/>
      </c>
    </row>
    <row r="2786" spans="1:24" ht="16.5">
      <c r="A2786" s="38" t="str">
        <f>IF('04A_국토부원자료'!A2787="","",ROW()-3)</f>
        <v/>
      </c>
      <c r="B2786" s="39">
        <f>IFERROR('04A_국토부원자료'!B2787,"")</f>
        <v>0</v>
      </c>
      <c r="C2786" s="39" t="str">
        <f>IF(B2786="","",IF('04A_국토부원자료'!C2787&lt;&gt;"",'04A_국토부원자료'!C2787,TRIM('04A_국토부원자료'!D2787&amp;IF('04A_국토부원자료'!E2787&lt;&gt;"","-"&amp;'04A_국토부원자료'!E2787,""))))</f>
        <v/>
      </c>
      <c r="D2786" s="39">
        <f>IFERROR('04A_국토부원자료'!F2787,"")</f>
        <v>0</v>
      </c>
      <c r="E2786" s="40" t="str">
        <f>IFERROR(VALUE(SUBSTITUTE('04A_국토부원자료'!G2787,",","")),"")</f>
        <v/>
      </c>
      <c r="F2786" s="41" t="str">
        <f>IFERROR(IF(AND('04A_국토부원자료'!H2787&lt;&gt;"",'04A_국토부원자료'!I2787&lt;&gt;""),DATE(INT(VALUE(SUBSTITUTE('04A_국토부원자료'!H2787,",",""))/100),MOD(VALUE(SUBSTITUTE('04A_국토부원자료'!H2787,",","")),100),VALUE(SUBSTITUTE('04A_국토부원자료'!I2787,",",""))),""),"")</f>
        <v/>
      </c>
      <c r="G2786" s="42" t="str">
        <f>IFERROR(VALUE(SUBSTITUTE('04A_국토부원자료'!J2787,",","")),"")</f>
        <v/>
      </c>
      <c r="H2786" s="43" t="str">
        <f t="shared" si="86"/>
        <v/>
      </c>
      <c r="I2786" s="43" t="str">
        <f t="shared" si="87"/>
        <v/>
      </c>
      <c r="J2786" s="38" t="str">
        <f>IFERROR(VALUE(SUBSTITUTE('04A_국토부원자료'!K2787,",","")),"")</f>
        <v/>
      </c>
      <c r="K2786" s="38" t="str">
        <f>IFERROR(VALUE(SUBSTITUTE('04A_국토부원자료'!N2787,",","")),"")</f>
        <v/>
      </c>
      <c r="L2786" s="39">
        <f>IFERROR('04A_국토부원자료'!O2787,"")</f>
        <v>0</v>
      </c>
      <c r="M2786" s="39">
        <f>IFERROR('04A_국토부원자료'!Q2787,"")</f>
        <v>0</v>
      </c>
      <c r="N2786" s="38">
        <f>IF(B2786="","",IF('02_대상물건입력'!B5="",1,IF(ISNUMBER(SEARCH('02_대상물건입력'!B5,B2786)),1,0)))</f>
        <v>0</v>
      </c>
      <c r="O2786" s="38">
        <f>IF(B2786="","",IF('02_대상물건입력'!B6="",1,IF(ISNUMBER(SEARCH('02_대상물건입력'!B6,B2786)),1,0)))</f>
        <v>0</v>
      </c>
      <c r="P2786" s="38">
        <f>IF(L2786="","",IF('02_대상물건입력'!B15="",0,IF(ISNUMBER(SEARCH('02_대상물건입력'!B15,L2786)),1,0)))</f>
        <v>0</v>
      </c>
      <c r="Q2786" s="38">
        <f>IF(D2786="","",IF('02_대상물건입력'!B8="",0,IF(ISNUMBER(SEARCH('02_대상물건입력'!B8,D2786)),1,0)))</f>
        <v>0</v>
      </c>
      <c r="R2786" s="44" t="str">
        <f>IFERROR(ABS(E2786-'02_대상물건입력'!B11)/'02_대상물건입력'!B11,"")</f>
        <v/>
      </c>
      <c r="S2786" s="38" t="str">
        <f>IFERROR(ABS(J2786-'02_대상물건입력'!B10),"")</f>
        <v/>
      </c>
      <c r="T2786" s="38" t="str">
        <f>IFERROR(ABS('01_설정'!B4-F2786),"")</f>
        <v/>
      </c>
      <c r="U2786" s="38" t="str">
        <f>IFERROR(ABS(K2786-YEAR('02_대상물건입력'!B14)),"")</f>
        <v/>
      </c>
      <c r="V2786" s="38" t="str">
        <f>IF(B2786="","",IF(AND(E2786&gt;0,F2786&gt;0,H2786&gt;0,OR('04A_국토부원자료'!P2787="",'04A_국토부원자료'!P2787="-"),IF('01_설정'!B10=1,N2786=1,TRUE),R2786&lt;='01_설정'!B5,S2786&lt;='01_설정'!B6,T2786&lt;='01_설정'!B7,U2786&lt;='01_설정'!B8),"Y",""))</f>
        <v/>
      </c>
      <c r="W2786" s="40" t="str">
        <f>IF(V2786&lt;&gt;"Y","",MAX(0,(1-R2786/'01_설정'!B5))*'01_설정'!B14+MAX(0,(1-S2786/'01_설정'!B6))*'01_설정'!B15+MAX(0,(1-T2786/'01_설정'!B7))*'01_설정'!B16+MAX(0,(1-U2786/'01_설정'!B8))*'01_설정'!B17+O2786*'01_설정'!B11+Q2786*'01_설정'!B12+P2786*'01_설정'!B13)</f>
        <v/>
      </c>
      <c r="X2786" s="38" t="str">
        <f>IF(W2786="","",1+COUNTIFS($W$4:$W$3003,"&gt;"&amp;W2786)+COUNTIFS($W$4:W2786,W2786)-1)</f>
        <v/>
      </c>
    </row>
    <row r="2787" spans="1:24" ht="16.5">
      <c r="A2787" s="38" t="str">
        <f>IF('04A_국토부원자료'!A2788="","",ROW()-3)</f>
        <v/>
      </c>
      <c r="B2787" s="39">
        <f>IFERROR('04A_국토부원자료'!B2788,"")</f>
        <v>0</v>
      </c>
      <c r="C2787" s="39" t="str">
        <f>IF(B2787="","",IF('04A_국토부원자료'!C2788&lt;&gt;"",'04A_국토부원자료'!C2788,TRIM('04A_국토부원자료'!D2788&amp;IF('04A_국토부원자료'!E2788&lt;&gt;"","-"&amp;'04A_국토부원자료'!E2788,""))))</f>
        <v/>
      </c>
      <c r="D2787" s="39">
        <f>IFERROR('04A_국토부원자료'!F2788,"")</f>
        <v>0</v>
      </c>
      <c r="E2787" s="40" t="str">
        <f>IFERROR(VALUE(SUBSTITUTE('04A_국토부원자료'!G2788,",","")),"")</f>
        <v/>
      </c>
      <c r="F2787" s="41" t="str">
        <f>IFERROR(IF(AND('04A_국토부원자료'!H2788&lt;&gt;"",'04A_국토부원자료'!I2788&lt;&gt;""),DATE(INT(VALUE(SUBSTITUTE('04A_국토부원자료'!H2788,",",""))/100),MOD(VALUE(SUBSTITUTE('04A_국토부원자료'!H2788,",","")),100),VALUE(SUBSTITUTE('04A_국토부원자료'!I2788,",",""))),""),"")</f>
        <v/>
      </c>
      <c r="G2787" s="42" t="str">
        <f>IFERROR(VALUE(SUBSTITUTE('04A_국토부원자료'!J2788,",","")),"")</f>
        <v/>
      </c>
      <c r="H2787" s="43" t="str">
        <f t="shared" si="86"/>
        <v/>
      </c>
      <c r="I2787" s="43" t="str">
        <f t="shared" si="87"/>
        <v/>
      </c>
      <c r="J2787" s="38" t="str">
        <f>IFERROR(VALUE(SUBSTITUTE('04A_국토부원자료'!K2788,",","")),"")</f>
        <v/>
      </c>
      <c r="K2787" s="38" t="str">
        <f>IFERROR(VALUE(SUBSTITUTE('04A_국토부원자료'!N2788,",","")),"")</f>
        <v/>
      </c>
      <c r="L2787" s="39">
        <f>IFERROR('04A_국토부원자료'!O2788,"")</f>
        <v>0</v>
      </c>
      <c r="M2787" s="39">
        <f>IFERROR('04A_국토부원자료'!Q2788,"")</f>
        <v>0</v>
      </c>
      <c r="N2787" s="38">
        <f>IF(B2787="","",IF('02_대상물건입력'!B5="",1,IF(ISNUMBER(SEARCH('02_대상물건입력'!B5,B2787)),1,0)))</f>
        <v>0</v>
      </c>
      <c r="O2787" s="38">
        <f>IF(B2787="","",IF('02_대상물건입력'!B6="",1,IF(ISNUMBER(SEARCH('02_대상물건입력'!B6,B2787)),1,0)))</f>
        <v>0</v>
      </c>
      <c r="P2787" s="38">
        <f>IF(L2787="","",IF('02_대상물건입력'!B15="",0,IF(ISNUMBER(SEARCH('02_대상물건입력'!B15,L2787)),1,0)))</f>
        <v>0</v>
      </c>
      <c r="Q2787" s="38">
        <f>IF(D2787="","",IF('02_대상물건입력'!B8="",0,IF(ISNUMBER(SEARCH('02_대상물건입력'!B8,D2787)),1,0)))</f>
        <v>0</v>
      </c>
      <c r="R2787" s="44" t="str">
        <f>IFERROR(ABS(E2787-'02_대상물건입력'!B11)/'02_대상물건입력'!B11,"")</f>
        <v/>
      </c>
      <c r="S2787" s="38" t="str">
        <f>IFERROR(ABS(J2787-'02_대상물건입력'!B10),"")</f>
        <v/>
      </c>
      <c r="T2787" s="38" t="str">
        <f>IFERROR(ABS('01_설정'!B4-F2787),"")</f>
        <v/>
      </c>
      <c r="U2787" s="38" t="str">
        <f>IFERROR(ABS(K2787-YEAR('02_대상물건입력'!B14)),"")</f>
        <v/>
      </c>
      <c r="V2787" s="38" t="str">
        <f>IF(B2787="","",IF(AND(E2787&gt;0,F2787&gt;0,H2787&gt;0,OR('04A_국토부원자료'!P2788="",'04A_국토부원자료'!P2788="-"),IF('01_설정'!B10=1,N2787=1,TRUE),R2787&lt;='01_설정'!B5,S2787&lt;='01_설정'!B6,T2787&lt;='01_설정'!B7,U2787&lt;='01_설정'!B8),"Y",""))</f>
        <v/>
      </c>
      <c r="W2787" s="40" t="str">
        <f>IF(V2787&lt;&gt;"Y","",MAX(0,(1-R2787/'01_설정'!B5))*'01_설정'!B14+MAX(0,(1-S2787/'01_설정'!B6))*'01_설정'!B15+MAX(0,(1-T2787/'01_설정'!B7))*'01_설정'!B16+MAX(0,(1-U2787/'01_설정'!B8))*'01_설정'!B17+O2787*'01_설정'!B11+Q2787*'01_설정'!B12+P2787*'01_설정'!B13)</f>
        <v/>
      </c>
      <c r="X2787" s="38" t="str">
        <f>IF(W2787="","",1+COUNTIFS($W$4:$W$3003,"&gt;"&amp;W2787)+COUNTIFS($W$4:W2787,W2787)-1)</f>
        <v/>
      </c>
    </row>
    <row r="2788" spans="1:24" ht="16.5">
      <c r="A2788" s="38" t="str">
        <f>IF('04A_국토부원자료'!A2789="","",ROW()-3)</f>
        <v/>
      </c>
      <c r="B2788" s="39">
        <f>IFERROR('04A_국토부원자료'!B2789,"")</f>
        <v>0</v>
      </c>
      <c r="C2788" s="39" t="str">
        <f>IF(B2788="","",IF('04A_국토부원자료'!C2789&lt;&gt;"",'04A_국토부원자료'!C2789,TRIM('04A_국토부원자료'!D2789&amp;IF('04A_국토부원자료'!E2789&lt;&gt;"","-"&amp;'04A_국토부원자료'!E2789,""))))</f>
        <v/>
      </c>
      <c r="D2788" s="39">
        <f>IFERROR('04A_국토부원자료'!F2789,"")</f>
        <v>0</v>
      </c>
      <c r="E2788" s="40" t="str">
        <f>IFERROR(VALUE(SUBSTITUTE('04A_국토부원자료'!G2789,",","")),"")</f>
        <v/>
      </c>
      <c r="F2788" s="41" t="str">
        <f>IFERROR(IF(AND('04A_국토부원자료'!H2789&lt;&gt;"",'04A_국토부원자료'!I2789&lt;&gt;""),DATE(INT(VALUE(SUBSTITUTE('04A_국토부원자료'!H2789,",",""))/100),MOD(VALUE(SUBSTITUTE('04A_국토부원자료'!H2789,",","")),100),VALUE(SUBSTITUTE('04A_국토부원자료'!I2789,",",""))),""),"")</f>
        <v/>
      </c>
      <c r="G2788" s="42" t="str">
        <f>IFERROR(VALUE(SUBSTITUTE('04A_국토부원자료'!J2789,",","")),"")</f>
        <v/>
      </c>
      <c r="H2788" s="43" t="str">
        <f t="shared" si="86"/>
        <v/>
      </c>
      <c r="I2788" s="43" t="str">
        <f t="shared" si="87"/>
        <v/>
      </c>
      <c r="J2788" s="38" t="str">
        <f>IFERROR(VALUE(SUBSTITUTE('04A_국토부원자료'!K2789,",","")),"")</f>
        <v/>
      </c>
      <c r="K2788" s="38" t="str">
        <f>IFERROR(VALUE(SUBSTITUTE('04A_국토부원자료'!N2789,",","")),"")</f>
        <v/>
      </c>
      <c r="L2788" s="39">
        <f>IFERROR('04A_국토부원자료'!O2789,"")</f>
        <v>0</v>
      </c>
      <c r="M2788" s="39">
        <f>IFERROR('04A_국토부원자료'!Q2789,"")</f>
        <v>0</v>
      </c>
      <c r="N2788" s="38">
        <f>IF(B2788="","",IF('02_대상물건입력'!B5="",1,IF(ISNUMBER(SEARCH('02_대상물건입력'!B5,B2788)),1,0)))</f>
        <v>0</v>
      </c>
      <c r="O2788" s="38">
        <f>IF(B2788="","",IF('02_대상물건입력'!B6="",1,IF(ISNUMBER(SEARCH('02_대상물건입력'!B6,B2788)),1,0)))</f>
        <v>0</v>
      </c>
      <c r="P2788" s="38">
        <f>IF(L2788="","",IF('02_대상물건입력'!B15="",0,IF(ISNUMBER(SEARCH('02_대상물건입력'!B15,L2788)),1,0)))</f>
        <v>0</v>
      </c>
      <c r="Q2788" s="38">
        <f>IF(D2788="","",IF('02_대상물건입력'!B8="",0,IF(ISNUMBER(SEARCH('02_대상물건입력'!B8,D2788)),1,0)))</f>
        <v>0</v>
      </c>
      <c r="R2788" s="44" t="str">
        <f>IFERROR(ABS(E2788-'02_대상물건입력'!B11)/'02_대상물건입력'!B11,"")</f>
        <v/>
      </c>
      <c r="S2788" s="38" t="str">
        <f>IFERROR(ABS(J2788-'02_대상물건입력'!B10),"")</f>
        <v/>
      </c>
      <c r="T2788" s="38" t="str">
        <f>IFERROR(ABS('01_설정'!B4-F2788),"")</f>
        <v/>
      </c>
      <c r="U2788" s="38" t="str">
        <f>IFERROR(ABS(K2788-YEAR('02_대상물건입력'!B14)),"")</f>
        <v/>
      </c>
      <c r="V2788" s="38" t="str">
        <f>IF(B2788="","",IF(AND(E2788&gt;0,F2788&gt;0,H2788&gt;0,OR('04A_국토부원자료'!P2789="",'04A_국토부원자료'!P2789="-"),IF('01_설정'!B10=1,N2788=1,TRUE),R2788&lt;='01_설정'!B5,S2788&lt;='01_설정'!B6,T2788&lt;='01_설정'!B7,U2788&lt;='01_설정'!B8),"Y",""))</f>
        <v/>
      </c>
      <c r="W2788" s="40" t="str">
        <f>IF(V2788&lt;&gt;"Y","",MAX(0,(1-R2788/'01_설정'!B5))*'01_설정'!B14+MAX(0,(1-S2788/'01_설정'!B6))*'01_설정'!B15+MAX(0,(1-T2788/'01_설정'!B7))*'01_설정'!B16+MAX(0,(1-U2788/'01_설정'!B8))*'01_설정'!B17+O2788*'01_설정'!B11+Q2788*'01_설정'!B12+P2788*'01_설정'!B13)</f>
        <v/>
      </c>
      <c r="X2788" s="38" t="str">
        <f>IF(W2788="","",1+COUNTIFS($W$4:$W$3003,"&gt;"&amp;W2788)+COUNTIFS($W$4:W2788,W2788)-1)</f>
        <v/>
      </c>
    </row>
    <row r="2789" spans="1:24" ht="16.5">
      <c r="A2789" s="38" t="str">
        <f>IF('04A_국토부원자료'!A2790="","",ROW()-3)</f>
        <v/>
      </c>
      <c r="B2789" s="39">
        <f>IFERROR('04A_국토부원자료'!B2790,"")</f>
        <v>0</v>
      </c>
      <c r="C2789" s="39" t="str">
        <f>IF(B2789="","",IF('04A_국토부원자료'!C2790&lt;&gt;"",'04A_국토부원자료'!C2790,TRIM('04A_국토부원자료'!D2790&amp;IF('04A_국토부원자료'!E2790&lt;&gt;"","-"&amp;'04A_국토부원자료'!E2790,""))))</f>
        <v/>
      </c>
      <c r="D2789" s="39">
        <f>IFERROR('04A_국토부원자료'!F2790,"")</f>
        <v>0</v>
      </c>
      <c r="E2789" s="40" t="str">
        <f>IFERROR(VALUE(SUBSTITUTE('04A_국토부원자료'!G2790,",","")),"")</f>
        <v/>
      </c>
      <c r="F2789" s="41" t="str">
        <f>IFERROR(IF(AND('04A_국토부원자료'!H2790&lt;&gt;"",'04A_국토부원자료'!I2790&lt;&gt;""),DATE(INT(VALUE(SUBSTITUTE('04A_국토부원자료'!H2790,",",""))/100),MOD(VALUE(SUBSTITUTE('04A_국토부원자료'!H2790,",","")),100),VALUE(SUBSTITUTE('04A_국토부원자료'!I2790,",",""))),""),"")</f>
        <v/>
      </c>
      <c r="G2789" s="42" t="str">
        <f>IFERROR(VALUE(SUBSTITUTE('04A_국토부원자료'!J2790,",","")),"")</f>
        <v/>
      </c>
      <c r="H2789" s="43" t="str">
        <f t="shared" si="86"/>
        <v/>
      </c>
      <c r="I2789" s="43" t="str">
        <f t="shared" si="87"/>
        <v/>
      </c>
      <c r="J2789" s="38" t="str">
        <f>IFERROR(VALUE(SUBSTITUTE('04A_국토부원자료'!K2790,",","")),"")</f>
        <v/>
      </c>
      <c r="K2789" s="38" t="str">
        <f>IFERROR(VALUE(SUBSTITUTE('04A_국토부원자료'!N2790,",","")),"")</f>
        <v/>
      </c>
      <c r="L2789" s="39">
        <f>IFERROR('04A_국토부원자료'!O2790,"")</f>
        <v>0</v>
      </c>
      <c r="M2789" s="39">
        <f>IFERROR('04A_국토부원자료'!Q2790,"")</f>
        <v>0</v>
      </c>
      <c r="N2789" s="38">
        <f>IF(B2789="","",IF('02_대상물건입력'!B5="",1,IF(ISNUMBER(SEARCH('02_대상물건입력'!B5,B2789)),1,0)))</f>
        <v>0</v>
      </c>
      <c r="O2789" s="38">
        <f>IF(B2789="","",IF('02_대상물건입력'!B6="",1,IF(ISNUMBER(SEARCH('02_대상물건입력'!B6,B2789)),1,0)))</f>
        <v>0</v>
      </c>
      <c r="P2789" s="38">
        <f>IF(L2789="","",IF('02_대상물건입력'!B15="",0,IF(ISNUMBER(SEARCH('02_대상물건입력'!B15,L2789)),1,0)))</f>
        <v>0</v>
      </c>
      <c r="Q2789" s="38">
        <f>IF(D2789="","",IF('02_대상물건입력'!B8="",0,IF(ISNUMBER(SEARCH('02_대상물건입력'!B8,D2789)),1,0)))</f>
        <v>0</v>
      </c>
      <c r="R2789" s="44" t="str">
        <f>IFERROR(ABS(E2789-'02_대상물건입력'!B11)/'02_대상물건입력'!B11,"")</f>
        <v/>
      </c>
      <c r="S2789" s="38" t="str">
        <f>IFERROR(ABS(J2789-'02_대상물건입력'!B10),"")</f>
        <v/>
      </c>
      <c r="T2789" s="38" t="str">
        <f>IFERROR(ABS('01_설정'!B4-F2789),"")</f>
        <v/>
      </c>
      <c r="U2789" s="38" t="str">
        <f>IFERROR(ABS(K2789-YEAR('02_대상물건입력'!B14)),"")</f>
        <v/>
      </c>
      <c r="V2789" s="38" t="str">
        <f>IF(B2789="","",IF(AND(E2789&gt;0,F2789&gt;0,H2789&gt;0,OR('04A_국토부원자료'!P2790="",'04A_국토부원자료'!P2790="-"),IF('01_설정'!B10=1,N2789=1,TRUE),R2789&lt;='01_설정'!B5,S2789&lt;='01_설정'!B6,T2789&lt;='01_설정'!B7,U2789&lt;='01_설정'!B8),"Y",""))</f>
        <v/>
      </c>
      <c r="W2789" s="40" t="str">
        <f>IF(V2789&lt;&gt;"Y","",MAX(0,(1-R2789/'01_설정'!B5))*'01_설정'!B14+MAX(0,(1-S2789/'01_설정'!B6))*'01_설정'!B15+MAX(0,(1-T2789/'01_설정'!B7))*'01_설정'!B16+MAX(0,(1-U2789/'01_설정'!B8))*'01_설정'!B17+O2789*'01_설정'!B11+Q2789*'01_설정'!B12+P2789*'01_설정'!B13)</f>
        <v/>
      </c>
      <c r="X2789" s="38" t="str">
        <f>IF(W2789="","",1+COUNTIFS($W$4:$W$3003,"&gt;"&amp;W2789)+COUNTIFS($W$4:W2789,W2789)-1)</f>
        <v/>
      </c>
    </row>
    <row r="2790" spans="1:24" ht="16.5">
      <c r="A2790" s="38" t="str">
        <f>IF('04A_국토부원자료'!A2791="","",ROW()-3)</f>
        <v/>
      </c>
      <c r="B2790" s="39">
        <f>IFERROR('04A_국토부원자료'!B2791,"")</f>
        <v>0</v>
      </c>
      <c r="C2790" s="39" t="str">
        <f>IF(B2790="","",IF('04A_국토부원자료'!C2791&lt;&gt;"",'04A_국토부원자료'!C2791,TRIM('04A_국토부원자료'!D2791&amp;IF('04A_국토부원자료'!E2791&lt;&gt;"","-"&amp;'04A_국토부원자료'!E2791,""))))</f>
        <v/>
      </c>
      <c r="D2790" s="39">
        <f>IFERROR('04A_국토부원자료'!F2791,"")</f>
        <v>0</v>
      </c>
      <c r="E2790" s="40" t="str">
        <f>IFERROR(VALUE(SUBSTITUTE('04A_국토부원자료'!G2791,",","")),"")</f>
        <v/>
      </c>
      <c r="F2790" s="41" t="str">
        <f>IFERROR(IF(AND('04A_국토부원자료'!H2791&lt;&gt;"",'04A_국토부원자료'!I2791&lt;&gt;""),DATE(INT(VALUE(SUBSTITUTE('04A_국토부원자료'!H2791,",",""))/100),MOD(VALUE(SUBSTITUTE('04A_국토부원자료'!H2791,",","")),100),VALUE(SUBSTITUTE('04A_국토부원자료'!I2791,",",""))),""),"")</f>
        <v/>
      </c>
      <c r="G2790" s="42" t="str">
        <f>IFERROR(VALUE(SUBSTITUTE('04A_국토부원자료'!J2791,",","")),"")</f>
        <v/>
      </c>
      <c r="H2790" s="43" t="str">
        <f t="shared" si="86"/>
        <v/>
      </c>
      <c r="I2790" s="43" t="str">
        <f t="shared" si="87"/>
        <v/>
      </c>
      <c r="J2790" s="38" t="str">
        <f>IFERROR(VALUE(SUBSTITUTE('04A_국토부원자료'!K2791,",","")),"")</f>
        <v/>
      </c>
      <c r="K2790" s="38" t="str">
        <f>IFERROR(VALUE(SUBSTITUTE('04A_국토부원자료'!N2791,",","")),"")</f>
        <v/>
      </c>
      <c r="L2790" s="39">
        <f>IFERROR('04A_국토부원자료'!O2791,"")</f>
        <v>0</v>
      </c>
      <c r="M2790" s="39">
        <f>IFERROR('04A_국토부원자료'!Q2791,"")</f>
        <v>0</v>
      </c>
      <c r="N2790" s="38">
        <f>IF(B2790="","",IF('02_대상물건입력'!B5="",1,IF(ISNUMBER(SEARCH('02_대상물건입력'!B5,B2790)),1,0)))</f>
        <v>0</v>
      </c>
      <c r="O2790" s="38">
        <f>IF(B2790="","",IF('02_대상물건입력'!B6="",1,IF(ISNUMBER(SEARCH('02_대상물건입력'!B6,B2790)),1,0)))</f>
        <v>0</v>
      </c>
      <c r="P2790" s="38">
        <f>IF(L2790="","",IF('02_대상물건입력'!B15="",0,IF(ISNUMBER(SEARCH('02_대상물건입력'!B15,L2790)),1,0)))</f>
        <v>0</v>
      </c>
      <c r="Q2790" s="38">
        <f>IF(D2790="","",IF('02_대상물건입력'!B8="",0,IF(ISNUMBER(SEARCH('02_대상물건입력'!B8,D2790)),1,0)))</f>
        <v>0</v>
      </c>
      <c r="R2790" s="44" t="str">
        <f>IFERROR(ABS(E2790-'02_대상물건입력'!B11)/'02_대상물건입력'!B11,"")</f>
        <v/>
      </c>
      <c r="S2790" s="38" t="str">
        <f>IFERROR(ABS(J2790-'02_대상물건입력'!B10),"")</f>
        <v/>
      </c>
      <c r="T2790" s="38" t="str">
        <f>IFERROR(ABS('01_설정'!B4-F2790),"")</f>
        <v/>
      </c>
      <c r="U2790" s="38" t="str">
        <f>IFERROR(ABS(K2790-YEAR('02_대상물건입력'!B14)),"")</f>
        <v/>
      </c>
      <c r="V2790" s="38" t="str">
        <f>IF(B2790="","",IF(AND(E2790&gt;0,F2790&gt;0,H2790&gt;0,OR('04A_국토부원자료'!P2791="",'04A_국토부원자료'!P2791="-"),IF('01_설정'!B10=1,N2790=1,TRUE),R2790&lt;='01_설정'!B5,S2790&lt;='01_설정'!B6,T2790&lt;='01_설정'!B7,U2790&lt;='01_설정'!B8),"Y",""))</f>
        <v/>
      </c>
      <c r="W2790" s="40" t="str">
        <f>IF(V2790&lt;&gt;"Y","",MAX(0,(1-R2790/'01_설정'!B5))*'01_설정'!B14+MAX(0,(1-S2790/'01_설정'!B6))*'01_설정'!B15+MAX(0,(1-T2790/'01_설정'!B7))*'01_설정'!B16+MAX(0,(1-U2790/'01_설정'!B8))*'01_설정'!B17+O2790*'01_설정'!B11+Q2790*'01_설정'!B12+P2790*'01_설정'!B13)</f>
        <v/>
      </c>
      <c r="X2790" s="38" t="str">
        <f>IF(W2790="","",1+COUNTIFS($W$4:$W$3003,"&gt;"&amp;W2790)+COUNTIFS($W$4:W2790,W2790)-1)</f>
        <v/>
      </c>
    </row>
    <row r="2791" spans="1:24" ht="16.5">
      <c r="A2791" s="38" t="str">
        <f>IF('04A_국토부원자료'!A2792="","",ROW()-3)</f>
        <v/>
      </c>
      <c r="B2791" s="39">
        <f>IFERROR('04A_국토부원자료'!B2792,"")</f>
        <v>0</v>
      </c>
      <c r="C2791" s="39" t="str">
        <f>IF(B2791="","",IF('04A_국토부원자료'!C2792&lt;&gt;"",'04A_국토부원자료'!C2792,TRIM('04A_국토부원자료'!D2792&amp;IF('04A_국토부원자료'!E2792&lt;&gt;"","-"&amp;'04A_국토부원자료'!E2792,""))))</f>
        <v/>
      </c>
      <c r="D2791" s="39">
        <f>IFERROR('04A_국토부원자료'!F2792,"")</f>
        <v>0</v>
      </c>
      <c r="E2791" s="40" t="str">
        <f>IFERROR(VALUE(SUBSTITUTE('04A_국토부원자료'!G2792,",","")),"")</f>
        <v/>
      </c>
      <c r="F2791" s="41" t="str">
        <f>IFERROR(IF(AND('04A_국토부원자료'!H2792&lt;&gt;"",'04A_국토부원자료'!I2792&lt;&gt;""),DATE(INT(VALUE(SUBSTITUTE('04A_국토부원자료'!H2792,",",""))/100),MOD(VALUE(SUBSTITUTE('04A_국토부원자료'!H2792,",","")),100),VALUE(SUBSTITUTE('04A_국토부원자료'!I2792,",",""))),""),"")</f>
        <v/>
      </c>
      <c r="G2791" s="42" t="str">
        <f>IFERROR(VALUE(SUBSTITUTE('04A_국토부원자료'!J2792,",","")),"")</f>
        <v/>
      </c>
      <c r="H2791" s="43" t="str">
        <f t="shared" si="86"/>
        <v/>
      </c>
      <c r="I2791" s="43" t="str">
        <f t="shared" si="87"/>
        <v/>
      </c>
      <c r="J2791" s="38" t="str">
        <f>IFERROR(VALUE(SUBSTITUTE('04A_국토부원자료'!K2792,",","")),"")</f>
        <v/>
      </c>
      <c r="K2791" s="38" t="str">
        <f>IFERROR(VALUE(SUBSTITUTE('04A_국토부원자료'!N2792,",","")),"")</f>
        <v/>
      </c>
      <c r="L2791" s="39">
        <f>IFERROR('04A_국토부원자료'!O2792,"")</f>
        <v>0</v>
      </c>
      <c r="M2791" s="39">
        <f>IFERROR('04A_국토부원자료'!Q2792,"")</f>
        <v>0</v>
      </c>
      <c r="N2791" s="38">
        <f>IF(B2791="","",IF('02_대상물건입력'!B5="",1,IF(ISNUMBER(SEARCH('02_대상물건입력'!B5,B2791)),1,0)))</f>
        <v>0</v>
      </c>
      <c r="O2791" s="38">
        <f>IF(B2791="","",IF('02_대상물건입력'!B6="",1,IF(ISNUMBER(SEARCH('02_대상물건입력'!B6,B2791)),1,0)))</f>
        <v>0</v>
      </c>
      <c r="P2791" s="38">
        <f>IF(L2791="","",IF('02_대상물건입력'!B15="",0,IF(ISNUMBER(SEARCH('02_대상물건입력'!B15,L2791)),1,0)))</f>
        <v>0</v>
      </c>
      <c r="Q2791" s="38">
        <f>IF(D2791="","",IF('02_대상물건입력'!B8="",0,IF(ISNUMBER(SEARCH('02_대상물건입력'!B8,D2791)),1,0)))</f>
        <v>0</v>
      </c>
      <c r="R2791" s="44" t="str">
        <f>IFERROR(ABS(E2791-'02_대상물건입력'!B11)/'02_대상물건입력'!B11,"")</f>
        <v/>
      </c>
      <c r="S2791" s="38" t="str">
        <f>IFERROR(ABS(J2791-'02_대상물건입력'!B10),"")</f>
        <v/>
      </c>
      <c r="T2791" s="38" t="str">
        <f>IFERROR(ABS('01_설정'!B4-F2791),"")</f>
        <v/>
      </c>
      <c r="U2791" s="38" t="str">
        <f>IFERROR(ABS(K2791-YEAR('02_대상물건입력'!B14)),"")</f>
        <v/>
      </c>
      <c r="V2791" s="38" t="str">
        <f>IF(B2791="","",IF(AND(E2791&gt;0,F2791&gt;0,H2791&gt;0,OR('04A_국토부원자료'!P2792="",'04A_국토부원자료'!P2792="-"),IF('01_설정'!B10=1,N2791=1,TRUE),R2791&lt;='01_설정'!B5,S2791&lt;='01_설정'!B6,T2791&lt;='01_설정'!B7,U2791&lt;='01_설정'!B8),"Y",""))</f>
        <v/>
      </c>
      <c r="W2791" s="40" t="str">
        <f>IF(V2791&lt;&gt;"Y","",MAX(0,(1-R2791/'01_설정'!B5))*'01_설정'!B14+MAX(0,(1-S2791/'01_설정'!B6))*'01_설정'!B15+MAX(0,(1-T2791/'01_설정'!B7))*'01_설정'!B16+MAX(0,(1-U2791/'01_설정'!B8))*'01_설정'!B17+O2791*'01_설정'!B11+Q2791*'01_설정'!B12+P2791*'01_설정'!B13)</f>
        <v/>
      </c>
      <c r="X2791" s="38" t="str">
        <f>IF(W2791="","",1+COUNTIFS($W$4:$W$3003,"&gt;"&amp;W2791)+COUNTIFS($W$4:W2791,W2791)-1)</f>
        <v/>
      </c>
    </row>
    <row r="2792" spans="1:24" ht="16.5">
      <c r="A2792" s="38" t="str">
        <f>IF('04A_국토부원자료'!A2793="","",ROW()-3)</f>
        <v/>
      </c>
      <c r="B2792" s="39">
        <f>IFERROR('04A_국토부원자료'!B2793,"")</f>
        <v>0</v>
      </c>
      <c r="C2792" s="39" t="str">
        <f>IF(B2792="","",IF('04A_국토부원자료'!C2793&lt;&gt;"",'04A_국토부원자료'!C2793,TRIM('04A_국토부원자료'!D2793&amp;IF('04A_국토부원자료'!E2793&lt;&gt;"","-"&amp;'04A_국토부원자료'!E2793,""))))</f>
        <v/>
      </c>
      <c r="D2792" s="39">
        <f>IFERROR('04A_국토부원자료'!F2793,"")</f>
        <v>0</v>
      </c>
      <c r="E2792" s="40" t="str">
        <f>IFERROR(VALUE(SUBSTITUTE('04A_국토부원자료'!G2793,",","")),"")</f>
        <v/>
      </c>
      <c r="F2792" s="41" t="str">
        <f>IFERROR(IF(AND('04A_국토부원자료'!H2793&lt;&gt;"",'04A_국토부원자료'!I2793&lt;&gt;""),DATE(INT(VALUE(SUBSTITUTE('04A_국토부원자료'!H2793,",",""))/100),MOD(VALUE(SUBSTITUTE('04A_국토부원자료'!H2793,",","")),100),VALUE(SUBSTITUTE('04A_국토부원자료'!I2793,",",""))),""),"")</f>
        <v/>
      </c>
      <c r="G2792" s="42" t="str">
        <f>IFERROR(VALUE(SUBSTITUTE('04A_국토부원자료'!J2793,",","")),"")</f>
        <v/>
      </c>
      <c r="H2792" s="43" t="str">
        <f t="shared" si="86"/>
        <v/>
      </c>
      <c r="I2792" s="43" t="str">
        <f t="shared" si="87"/>
        <v/>
      </c>
      <c r="J2792" s="38" t="str">
        <f>IFERROR(VALUE(SUBSTITUTE('04A_국토부원자료'!K2793,",","")),"")</f>
        <v/>
      </c>
      <c r="K2792" s="38" t="str">
        <f>IFERROR(VALUE(SUBSTITUTE('04A_국토부원자료'!N2793,",","")),"")</f>
        <v/>
      </c>
      <c r="L2792" s="39">
        <f>IFERROR('04A_국토부원자료'!O2793,"")</f>
        <v>0</v>
      </c>
      <c r="M2792" s="39">
        <f>IFERROR('04A_국토부원자료'!Q2793,"")</f>
        <v>0</v>
      </c>
      <c r="N2792" s="38">
        <f>IF(B2792="","",IF('02_대상물건입력'!B5="",1,IF(ISNUMBER(SEARCH('02_대상물건입력'!B5,B2792)),1,0)))</f>
        <v>0</v>
      </c>
      <c r="O2792" s="38">
        <f>IF(B2792="","",IF('02_대상물건입력'!B6="",1,IF(ISNUMBER(SEARCH('02_대상물건입력'!B6,B2792)),1,0)))</f>
        <v>0</v>
      </c>
      <c r="P2792" s="38">
        <f>IF(L2792="","",IF('02_대상물건입력'!B15="",0,IF(ISNUMBER(SEARCH('02_대상물건입력'!B15,L2792)),1,0)))</f>
        <v>0</v>
      </c>
      <c r="Q2792" s="38">
        <f>IF(D2792="","",IF('02_대상물건입력'!B8="",0,IF(ISNUMBER(SEARCH('02_대상물건입력'!B8,D2792)),1,0)))</f>
        <v>0</v>
      </c>
      <c r="R2792" s="44" t="str">
        <f>IFERROR(ABS(E2792-'02_대상물건입력'!B11)/'02_대상물건입력'!B11,"")</f>
        <v/>
      </c>
      <c r="S2792" s="38" t="str">
        <f>IFERROR(ABS(J2792-'02_대상물건입력'!B10),"")</f>
        <v/>
      </c>
      <c r="T2792" s="38" t="str">
        <f>IFERROR(ABS('01_설정'!B4-F2792),"")</f>
        <v/>
      </c>
      <c r="U2792" s="38" t="str">
        <f>IFERROR(ABS(K2792-YEAR('02_대상물건입력'!B14)),"")</f>
        <v/>
      </c>
      <c r="V2792" s="38" t="str">
        <f>IF(B2792="","",IF(AND(E2792&gt;0,F2792&gt;0,H2792&gt;0,OR('04A_국토부원자료'!P2793="",'04A_국토부원자료'!P2793="-"),IF('01_설정'!B10=1,N2792=1,TRUE),R2792&lt;='01_설정'!B5,S2792&lt;='01_설정'!B6,T2792&lt;='01_설정'!B7,U2792&lt;='01_설정'!B8),"Y",""))</f>
        <v/>
      </c>
      <c r="W2792" s="40" t="str">
        <f>IF(V2792&lt;&gt;"Y","",MAX(0,(1-R2792/'01_설정'!B5))*'01_설정'!B14+MAX(0,(1-S2792/'01_설정'!B6))*'01_설정'!B15+MAX(0,(1-T2792/'01_설정'!B7))*'01_설정'!B16+MAX(0,(1-U2792/'01_설정'!B8))*'01_설정'!B17+O2792*'01_설정'!B11+Q2792*'01_설정'!B12+P2792*'01_설정'!B13)</f>
        <v/>
      </c>
      <c r="X2792" s="38" t="str">
        <f>IF(W2792="","",1+COUNTIFS($W$4:$W$3003,"&gt;"&amp;W2792)+COUNTIFS($W$4:W2792,W2792)-1)</f>
        <v/>
      </c>
    </row>
    <row r="2793" spans="1:24" ht="16.5">
      <c r="A2793" s="38" t="str">
        <f>IF('04A_국토부원자료'!A2794="","",ROW()-3)</f>
        <v/>
      </c>
      <c r="B2793" s="39">
        <f>IFERROR('04A_국토부원자료'!B2794,"")</f>
        <v>0</v>
      </c>
      <c r="C2793" s="39" t="str">
        <f>IF(B2793="","",IF('04A_국토부원자료'!C2794&lt;&gt;"",'04A_국토부원자료'!C2794,TRIM('04A_국토부원자료'!D2794&amp;IF('04A_국토부원자료'!E2794&lt;&gt;"","-"&amp;'04A_국토부원자료'!E2794,""))))</f>
        <v/>
      </c>
      <c r="D2793" s="39">
        <f>IFERROR('04A_국토부원자료'!F2794,"")</f>
        <v>0</v>
      </c>
      <c r="E2793" s="40" t="str">
        <f>IFERROR(VALUE(SUBSTITUTE('04A_국토부원자료'!G2794,",","")),"")</f>
        <v/>
      </c>
      <c r="F2793" s="41" t="str">
        <f>IFERROR(IF(AND('04A_국토부원자료'!H2794&lt;&gt;"",'04A_국토부원자료'!I2794&lt;&gt;""),DATE(INT(VALUE(SUBSTITUTE('04A_국토부원자료'!H2794,",",""))/100),MOD(VALUE(SUBSTITUTE('04A_국토부원자료'!H2794,",","")),100),VALUE(SUBSTITUTE('04A_국토부원자료'!I2794,",",""))),""),"")</f>
        <v/>
      </c>
      <c r="G2793" s="42" t="str">
        <f>IFERROR(VALUE(SUBSTITUTE('04A_국토부원자료'!J2794,",","")),"")</f>
        <v/>
      </c>
      <c r="H2793" s="43" t="str">
        <f t="shared" si="86"/>
        <v/>
      </c>
      <c r="I2793" s="43" t="str">
        <f t="shared" si="87"/>
        <v/>
      </c>
      <c r="J2793" s="38" t="str">
        <f>IFERROR(VALUE(SUBSTITUTE('04A_국토부원자료'!K2794,",","")),"")</f>
        <v/>
      </c>
      <c r="K2793" s="38" t="str">
        <f>IFERROR(VALUE(SUBSTITUTE('04A_국토부원자료'!N2794,",","")),"")</f>
        <v/>
      </c>
      <c r="L2793" s="39">
        <f>IFERROR('04A_국토부원자료'!O2794,"")</f>
        <v>0</v>
      </c>
      <c r="M2793" s="39">
        <f>IFERROR('04A_국토부원자료'!Q2794,"")</f>
        <v>0</v>
      </c>
      <c r="N2793" s="38">
        <f>IF(B2793="","",IF('02_대상물건입력'!B5="",1,IF(ISNUMBER(SEARCH('02_대상물건입력'!B5,B2793)),1,0)))</f>
        <v>0</v>
      </c>
      <c r="O2793" s="38">
        <f>IF(B2793="","",IF('02_대상물건입력'!B6="",1,IF(ISNUMBER(SEARCH('02_대상물건입력'!B6,B2793)),1,0)))</f>
        <v>0</v>
      </c>
      <c r="P2793" s="38">
        <f>IF(L2793="","",IF('02_대상물건입력'!B15="",0,IF(ISNUMBER(SEARCH('02_대상물건입력'!B15,L2793)),1,0)))</f>
        <v>0</v>
      </c>
      <c r="Q2793" s="38">
        <f>IF(D2793="","",IF('02_대상물건입력'!B8="",0,IF(ISNUMBER(SEARCH('02_대상물건입력'!B8,D2793)),1,0)))</f>
        <v>0</v>
      </c>
      <c r="R2793" s="44" t="str">
        <f>IFERROR(ABS(E2793-'02_대상물건입력'!B11)/'02_대상물건입력'!B11,"")</f>
        <v/>
      </c>
      <c r="S2793" s="38" t="str">
        <f>IFERROR(ABS(J2793-'02_대상물건입력'!B10),"")</f>
        <v/>
      </c>
      <c r="T2793" s="38" t="str">
        <f>IFERROR(ABS('01_설정'!B4-F2793),"")</f>
        <v/>
      </c>
      <c r="U2793" s="38" t="str">
        <f>IFERROR(ABS(K2793-YEAR('02_대상물건입력'!B14)),"")</f>
        <v/>
      </c>
      <c r="V2793" s="38" t="str">
        <f>IF(B2793="","",IF(AND(E2793&gt;0,F2793&gt;0,H2793&gt;0,OR('04A_국토부원자료'!P2794="",'04A_국토부원자료'!P2794="-"),IF('01_설정'!B10=1,N2793=1,TRUE),R2793&lt;='01_설정'!B5,S2793&lt;='01_설정'!B6,T2793&lt;='01_설정'!B7,U2793&lt;='01_설정'!B8),"Y",""))</f>
        <v/>
      </c>
      <c r="W2793" s="40" t="str">
        <f>IF(V2793&lt;&gt;"Y","",MAX(0,(1-R2793/'01_설정'!B5))*'01_설정'!B14+MAX(0,(1-S2793/'01_설정'!B6))*'01_설정'!B15+MAX(0,(1-T2793/'01_설정'!B7))*'01_설정'!B16+MAX(0,(1-U2793/'01_설정'!B8))*'01_설정'!B17+O2793*'01_설정'!B11+Q2793*'01_설정'!B12+P2793*'01_설정'!B13)</f>
        <v/>
      </c>
      <c r="X2793" s="38" t="str">
        <f>IF(W2793="","",1+COUNTIFS($W$4:$W$3003,"&gt;"&amp;W2793)+COUNTIFS($W$4:W2793,W2793)-1)</f>
        <v/>
      </c>
    </row>
    <row r="2794" spans="1:24" ht="16.5">
      <c r="A2794" s="38" t="str">
        <f>IF('04A_국토부원자료'!A2795="","",ROW()-3)</f>
        <v/>
      </c>
      <c r="B2794" s="39">
        <f>IFERROR('04A_국토부원자료'!B2795,"")</f>
        <v>0</v>
      </c>
      <c r="C2794" s="39" t="str">
        <f>IF(B2794="","",IF('04A_국토부원자료'!C2795&lt;&gt;"",'04A_국토부원자료'!C2795,TRIM('04A_국토부원자료'!D2795&amp;IF('04A_국토부원자료'!E2795&lt;&gt;"","-"&amp;'04A_국토부원자료'!E2795,""))))</f>
        <v/>
      </c>
      <c r="D2794" s="39">
        <f>IFERROR('04A_국토부원자료'!F2795,"")</f>
        <v>0</v>
      </c>
      <c r="E2794" s="40" t="str">
        <f>IFERROR(VALUE(SUBSTITUTE('04A_국토부원자료'!G2795,",","")),"")</f>
        <v/>
      </c>
      <c r="F2794" s="41" t="str">
        <f>IFERROR(IF(AND('04A_국토부원자료'!H2795&lt;&gt;"",'04A_국토부원자료'!I2795&lt;&gt;""),DATE(INT(VALUE(SUBSTITUTE('04A_국토부원자료'!H2795,",",""))/100),MOD(VALUE(SUBSTITUTE('04A_국토부원자료'!H2795,",","")),100),VALUE(SUBSTITUTE('04A_국토부원자료'!I2795,",",""))),""),"")</f>
        <v/>
      </c>
      <c r="G2794" s="42" t="str">
        <f>IFERROR(VALUE(SUBSTITUTE('04A_국토부원자료'!J2795,",","")),"")</f>
        <v/>
      </c>
      <c r="H2794" s="43" t="str">
        <f t="shared" si="86"/>
        <v/>
      </c>
      <c r="I2794" s="43" t="str">
        <f t="shared" si="87"/>
        <v/>
      </c>
      <c r="J2794" s="38" t="str">
        <f>IFERROR(VALUE(SUBSTITUTE('04A_국토부원자료'!K2795,",","")),"")</f>
        <v/>
      </c>
      <c r="K2794" s="38" t="str">
        <f>IFERROR(VALUE(SUBSTITUTE('04A_국토부원자료'!N2795,",","")),"")</f>
        <v/>
      </c>
      <c r="L2794" s="39">
        <f>IFERROR('04A_국토부원자료'!O2795,"")</f>
        <v>0</v>
      </c>
      <c r="M2794" s="39">
        <f>IFERROR('04A_국토부원자료'!Q2795,"")</f>
        <v>0</v>
      </c>
      <c r="N2794" s="38">
        <f>IF(B2794="","",IF('02_대상물건입력'!B5="",1,IF(ISNUMBER(SEARCH('02_대상물건입력'!B5,B2794)),1,0)))</f>
        <v>0</v>
      </c>
      <c r="O2794" s="38">
        <f>IF(B2794="","",IF('02_대상물건입력'!B6="",1,IF(ISNUMBER(SEARCH('02_대상물건입력'!B6,B2794)),1,0)))</f>
        <v>0</v>
      </c>
      <c r="P2794" s="38">
        <f>IF(L2794="","",IF('02_대상물건입력'!B15="",0,IF(ISNUMBER(SEARCH('02_대상물건입력'!B15,L2794)),1,0)))</f>
        <v>0</v>
      </c>
      <c r="Q2794" s="38">
        <f>IF(D2794="","",IF('02_대상물건입력'!B8="",0,IF(ISNUMBER(SEARCH('02_대상물건입력'!B8,D2794)),1,0)))</f>
        <v>0</v>
      </c>
      <c r="R2794" s="44" t="str">
        <f>IFERROR(ABS(E2794-'02_대상물건입력'!B11)/'02_대상물건입력'!B11,"")</f>
        <v/>
      </c>
      <c r="S2794" s="38" t="str">
        <f>IFERROR(ABS(J2794-'02_대상물건입력'!B10),"")</f>
        <v/>
      </c>
      <c r="T2794" s="38" t="str">
        <f>IFERROR(ABS('01_설정'!B4-F2794),"")</f>
        <v/>
      </c>
      <c r="U2794" s="38" t="str">
        <f>IFERROR(ABS(K2794-YEAR('02_대상물건입력'!B14)),"")</f>
        <v/>
      </c>
      <c r="V2794" s="38" t="str">
        <f>IF(B2794="","",IF(AND(E2794&gt;0,F2794&gt;0,H2794&gt;0,OR('04A_국토부원자료'!P2795="",'04A_국토부원자료'!P2795="-"),IF('01_설정'!B10=1,N2794=1,TRUE),R2794&lt;='01_설정'!B5,S2794&lt;='01_설정'!B6,T2794&lt;='01_설정'!B7,U2794&lt;='01_설정'!B8),"Y",""))</f>
        <v/>
      </c>
      <c r="W2794" s="40" t="str">
        <f>IF(V2794&lt;&gt;"Y","",MAX(0,(1-R2794/'01_설정'!B5))*'01_설정'!B14+MAX(0,(1-S2794/'01_설정'!B6))*'01_설정'!B15+MAX(0,(1-T2794/'01_설정'!B7))*'01_설정'!B16+MAX(0,(1-U2794/'01_설정'!B8))*'01_설정'!B17+O2794*'01_설정'!B11+Q2794*'01_설정'!B12+P2794*'01_설정'!B13)</f>
        <v/>
      </c>
      <c r="X2794" s="38" t="str">
        <f>IF(W2794="","",1+COUNTIFS($W$4:$W$3003,"&gt;"&amp;W2794)+COUNTIFS($W$4:W2794,W2794)-1)</f>
        <v/>
      </c>
    </row>
    <row r="2795" spans="1:24" ht="16.5">
      <c r="A2795" s="38" t="str">
        <f>IF('04A_국토부원자료'!A2796="","",ROW()-3)</f>
        <v/>
      </c>
      <c r="B2795" s="39">
        <f>IFERROR('04A_국토부원자료'!B2796,"")</f>
        <v>0</v>
      </c>
      <c r="C2795" s="39" t="str">
        <f>IF(B2795="","",IF('04A_국토부원자료'!C2796&lt;&gt;"",'04A_국토부원자료'!C2796,TRIM('04A_국토부원자료'!D2796&amp;IF('04A_국토부원자료'!E2796&lt;&gt;"","-"&amp;'04A_국토부원자료'!E2796,""))))</f>
        <v/>
      </c>
      <c r="D2795" s="39">
        <f>IFERROR('04A_국토부원자료'!F2796,"")</f>
        <v>0</v>
      </c>
      <c r="E2795" s="40" t="str">
        <f>IFERROR(VALUE(SUBSTITUTE('04A_국토부원자료'!G2796,",","")),"")</f>
        <v/>
      </c>
      <c r="F2795" s="41" t="str">
        <f>IFERROR(IF(AND('04A_국토부원자료'!H2796&lt;&gt;"",'04A_국토부원자료'!I2796&lt;&gt;""),DATE(INT(VALUE(SUBSTITUTE('04A_국토부원자료'!H2796,",",""))/100),MOD(VALUE(SUBSTITUTE('04A_국토부원자료'!H2796,",","")),100),VALUE(SUBSTITUTE('04A_국토부원자료'!I2796,",",""))),""),"")</f>
        <v/>
      </c>
      <c r="G2795" s="42" t="str">
        <f>IFERROR(VALUE(SUBSTITUTE('04A_국토부원자료'!J2796,",","")),"")</f>
        <v/>
      </c>
      <c r="H2795" s="43" t="str">
        <f t="shared" si="86"/>
        <v/>
      </c>
      <c r="I2795" s="43" t="str">
        <f t="shared" si="87"/>
        <v/>
      </c>
      <c r="J2795" s="38" t="str">
        <f>IFERROR(VALUE(SUBSTITUTE('04A_국토부원자료'!K2796,",","")),"")</f>
        <v/>
      </c>
      <c r="K2795" s="38" t="str">
        <f>IFERROR(VALUE(SUBSTITUTE('04A_국토부원자료'!N2796,",","")),"")</f>
        <v/>
      </c>
      <c r="L2795" s="39">
        <f>IFERROR('04A_국토부원자료'!O2796,"")</f>
        <v>0</v>
      </c>
      <c r="M2795" s="39">
        <f>IFERROR('04A_국토부원자료'!Q2796,"")</f>
        <v>0</v>
      </c>
      <c r="N2795" s="38">
        <f>IF(B2795="","",IF('02_대상물건입력'!B5="",1,IF(ISNUMBER(SEARCH('02_대상물건입력'!B5,B2795)),1,0)))</f>
        <v>0</v>
      </c>
      <c r="O2795" s="38">
        <f>IF(B2795="","",IF('02_대상물건입력'!B6="",1,IF(ISNUMBER(SEARCH('02_대상물건입력'!B6,B2795)),1,0)))</f>
        <v>0</v>
      </c>
      <c r="P2795" s="38">
        <f>IF(L2795="","",IF('02_대상물건입력'!B15="",0,IF(ISNUMBER(SEARCH('02_대상물건입력'!B15,L2795)),1,0)))</f>
        <v>0</v>
      </c>
      <c r="Q2795" s="38">
        <f>IF(D2795="","",IF('02_대상물건입력'!B8="",0,IF(ISNUMBER(SEARCH('02_대상물건입력'!B8,D2795)),1,0)))</f>
        <v>0</v>
      </c>
      <c r="R2795" s="44" t="str">
        <f>IFERROR(ABS(E2795-'02_대상물건입력'!B11)/'02_대상물건입력'!B11,"")</f>
        <v/>
      </c>
      <c r="S2795" s="38" t="str">
        <f>IFERROR(ABS(J2795-'02_대상물건입력'!B10),"")</f>
        <v/>
      </c>
      <c r="T2795" s="38" t="str">
        <f>IFERROR(ABS('01_설정'!B4-F2795),"")</f>
        <v/>
      </c>
      <c r="U2795" s="38" t="str">
        <f>IFERROR(ABS(K2795-YEAR('02_대상물건입력'!B14)),"")</f>
        <v/>
      </c>
      <c r="V2795" s="38" t="str">
        <f>IF(B2795="","",IF(AND(E2795&gt;0,F2795&gt;0,H2795&gt;0,OR('04A_국토부원자료'!P2796="",'04A_국토부원자료'!P2796="-"),IF('01_설정'!B10=1,N2795=1,TRUE),R2795&lt;='01_설정'!B5,S2795&lt;='01_설정'!B6,T2795&lt;='01_설정'!B7,U2795&lt;='01_설정'!B8),"Y",""))</f>
        <v/>
      </c>
      <c r="W2795" s="40" t="str">
        <f>IF(V2795&lt;&gt;"Y","",MAX(0,(1-R2795/'01_설정'!B5))*'01_설정'!B14+MAX(0,(1-S2795/'01_설정'!B6))*'01_설정'!B15+MAX(0,(1-T2795/'01_설정'!B7))*'01_설정'!B16+MAX(0,(1-U2795/'01_설정'!B8))*'01_설정'!B17+O2795*'01_설정'!B11+Q2795*'01_설정'!B12+P2795*'01_설정'!B13)</f>
        <v/>
      </c>
      <c r="X2795" s="38" t="str">
        <f>IF(W2795="","",1+COUNTIFS($W$4:$W$3003,"&gt;"&amp;W2795)+COUNTIFS($W$4:W2795,W2795)-1)</f>
        <v/>
      </c>
    </row>
    <row r="2796" spans="1:24" ht="16.5">
      <c r="A2796" s="38" t="str">
        <f>IF('04A_국토부원자료'!A2797="","",ROW()-3)</f>
        <v/>
      </c>
      <c r="B2796" s="39">
        <f>IFERROR('04A_국토부원자료'!B2797,"")</f>
        <v>0</v>
      </c>
      <c r="C2796" s="39" t="str">
        <f>IF(B2796="","",IF('04A_국토부원자료'!C2797&lt;&gt;"",'04A_국토부원자료'!C2797,TRIM('04A_국토부원자료'!D2797&amp;IF('04A_국토부원자료'!E2797&lt;&gt;"","-"&amp;'04A_국토부원자료'!E2797,""))))</f>
        <v/>
      </c>
      <c r="D2796" s="39">
        <f>IFERROR('04A_국토부원자료'!F2797,"")</f>
        <v>0</v>
      </c>
      <c r="E2796" s="40" t="str">
        <f>IFERROR(VALUE(SUBSTITUTE('04A_국토부원자료'!G2797,",","")),"")</f>
        <v/>
      </c>
      <c r="F2796" s="41" t="str">
        <f>IFERROR(IF(AND('04A_국토부원자료'!H2797&lt;&gt;"",'04A_국토부원자료'!I2797&lt;&gt;""),DATE(INT(VALUE(SUBSTITUTE('04A_국토부원자료'!H2797,",",""))/100),MOD(VALUE(SUBSTITUTE('04A_국토부원자료'!H2797,",","")),100),VALUE(SUBSTITUTE('04A_국토부원자료'!I2797,",",""))),""),"")</f>
        <v/>
      </c>
      <c r="G2796" s="42" t="str">
        <f>IFERROR(VALUE(SUBSTITUTE('04A_국토부원자료'!J2797,",","")),"")</f>
        <v/>
      </c>
      <c r="H2796" s="43" t="str">
        <f t="shared" si="86"/>
        <v/>
      </c>
      <c r="I2796" s="43" t="str">
        <f t="shared" si="87"/>
        <v/>
      </c>
      <c r="J2796" s="38" t="str">
        <f>IFERROR(VALUE(SUBSTITUTE('04A_국토부원자료'!K2797,",","")),"")</f>
        <v/>
      </c>
      <c r="K2796" s="38" t="str">
        <f>IFERROR(VALUE(SUBSTITUTE('04A_국토부원자료'!N2797,",","")),"")</f>
        <v/>
      </c>
      <c r="L2796" s="39">
        <f>IFERROR('04A_국토부원자료'!O2797,"")</f>
        <v>0</v>
      </c>
      <c r="M2796" s="39">
        <f>IFERROR('04A_국토부원자료'!Q2797,"")</f>
        <v>0</v>
      </c>
      <c r="N2796" s="38">
        <f>IF(B2796="","",IF('02_대상물건입력'!B5="",1,IF(ISNUMBER(SEARCH('02_대상물건입력'!B5,B2796)),1,0)))</f>
        <v>0</v>
      </c>
      <c r="O2796" s="38">
        <f>IF(B2796="","",IF('02_대상물건입력'!B6="",1,IF(ISNUMBER(SEARCH('02_대상물건입력'!B6,B2796)),1,0)))</f>
        <v>0</v>
      </c>
      <c r="P2796" s="38">
        <f>IF(L2796="","",IF('02_대상물건입력'!B15="",0,IF(ISNUMBER(SEARCH('02_대상물건입력'!B15,L2796)),1,0)))</f>
        <v>0</v>
      </c>
      <c r="Q2796" s="38">
        <f>IF(D2796="","",IF('02_대상물건입력'!B8="",0,IF(ISNUMBER(SEARCH('02_대상물건입력'!B8,D2796)),1,0)))</f>
        <v>0</v>
      </c>
      <c r="R2796" s="44" t="str">
        <f>IFERROR(ABS(E2796-'02_대상물건입력'!B11)/'02_대상물건입력'!B11,"")</f>
        <v/>
      </c>
      <c r="S2796" s="38" t="str">
        <f>IFERROR(ABS(J2796-'02_대상물건입력'!B10),"")</f>
        <v/>
      </c>
      <c r="T2796" s="38" t="str">
        <f>IFERROR(ABS('01_설정'!B4-F2796),"")</f>
        <v/>
      </c>
      <c r="U2796" s="38" t="str">
        <f>IFERROR(ABS(K2796-YEAR('02_대상물건입력'!B14)),"")</f>
        <v/>
      </c>
      <c r="V2796" s="38" t="str">
        <f>IF(B2796="","",IF(AND(E2796&gt;0,F2796&gt;0,H2796&gt;0,OR('04A_국토부원자료'!P2797="",'04A_국토부원자료'!P2797="-"),IF('01_설정'!B10=1,N2796=1,TRUE),R2796&lt;='01_설정'!B5,S2796&lt;='01_설정'!B6,T2796&lt;='01_설정'!B7,U2796&lt;='01_설정'!B8),"Y",""))</f>
        <v/>
      </c>
      <c r="W2796" s="40" t="str">
        <f>IF(V2796&lt;&gt;"Y","",MAX(0,(1-R2796/'01_설정'!B5))*'01_설정'!B14+MAX(0,(1-S2796/'01_설정'!B6))*'01_설정'!B15+MAX(0,(1-T2796/'01_설정'!B7))*'01_설정'!B16+MAX(0,(1-U2796/'01_설정'!B8))*'01_설정'!B17+O2796*'01_설정'!B11+Q2796*'01_설정'!B12+P2796*'01_설정'!B13)</f>
        <v/>
      </c>
      <c r="X2796" s="38" t="str">
        <f>IF(W2796="","",1+COUNTIFS($W$4:$W$3003,"&gt;"&amp;W2796)+COUNTIFS($W$4:W2796,W2796)-1)</f>
        <v/>
      </c>
    </row>
    <row r="2797" spans="1:24" ht="16.5">
      <c r="A2797" s="38" t="str">
        <f>IF('04A_국토부원자료'!A2798="","",ROW()-3)</f>
        <v/>
      </c>
      <c r="B2797" s="39">
        <f>IFERROR('04A_국토부원자료'!B2798,"")</f>
        <v>0</v>
      </c>
      <c r="C2797" s="39" t="str">
        <f>IF(B2797="","",IF('04A_국토부원자료'!C2798&lt;&gt;"",'04A_국토부원자료'!C2798,TRIM('04A_국토부원자료'!D2798&amp;IF('04A_국토부원자료'!E2798&lt;&gt;"","-"&amp;'04A_국토부원자료'!E2798,""))))</f>
        <v/>
      </c>
      <c r="D2797" s="39">
        <f>IFERROR('04A_국토부원자료'!F2798,"")</f>
        <v>0</v>
      </c>
      <c r="E2797" s="40" t="str">
        <f>IFERROR(VALUE(SUBSTITUTE('04A_국토부원자료'!G2798,",","")),"")</f>
        <v/>
      </c>
      <c r="F2797" s="41" t="str">
        <f>IFERROR(IF(AND('04A_국토부원자료'!H2798&lt;&gt;"",'04A_국토부원자료'!I2798&lt;&gt;""),DATE(INT(VALUE(SUBSTITUTE('04A_국토부원자료'!H2798,",",""))/100),MOD(VALUE(SUBSTITUTE('04A_국토부원자료'!H2798,",","")),100),VALUE(SUBSTITUTE('04A_국토부원자료'!I2798,",",""))),""),"")</f>
        <v/>
      </c>
      <c r="G2797" s="42" t="str">
        <f>IFERROR(VALUE(SUBSTITUTE('04A_국토부원자료'!J2798,",","")),"")</f>
        <v/>
      </c>
      <c r="H2797" s="43" t="str">
        <f t="shared" si="86"/>
        <v/>
      </c>
      <c r="I2797" s="43" t="str">
        <f t="shared" si="87"/>
        <v/>
      </c>
      <c r="J2797" s="38" t="str">
        <f>IFERROR(VALUE(SUBSTITUTE('04A_국토부원자료'!K2798,",","")),"")</f>
        <v/>
      </c>
      <c r="K2797" s="38" t="str">
        <f>IFERROR(VALUE(SUBSTITUTE('04A_국토부원자료'!N2798,",","")),"")</f>
        <v/>
      </c>
      <c r="L2797" s="39">
        <f>IFERROR('04A_국토부원자료'!O2798,"")</f>
        <v>0</v>
      </c>
      <c r="M2797" s="39">
        <f>IFERROR('04A_국토부원자료'!Q2798,"")</f>
        <v>0</v>
      </c>
      <c r="N2797" s="38">
        <f>IF(B2797="","",IF('02_대상물건입력'!B5="",1,IF(ISNUMBER(SEARCH('02_대상물건입력'!B5,B2797)),1,0)))</f>
        <v>0</v>
      </c>
      <c r="O2797" s="38">
        <f>IF(B2797="","",IF('02_대상물건입력'!B6="",1,IF(ISNUMBER(SEARCH('02_대상물건입력'!B6,B2797)),1,0)))</f>
        <v>0</v>
      </c>
      <c r="P2797" s="38">
        <f>IF(L2797="","",IF('02_대상물건입력'!B15="",0,IF(ISNUMBER(SEARCH('02_대상물건입력'!B15,L2797)),1,0)))</f>
        <v>0</v>
      </c>
      <c r="Q2797" s="38">
        <f>IF(D2797="","",IF('02_대상물건입력'!B8="",0,IF(ISNUMBER(SEARCH('02_대상물건입력'!B8,D2797)),1,0)))</f>
        <v>0</v>
      </c>
      <c r="R2797" s="44" t="str">
        <f>IFERROR(ABS(E2797-'02_대상물건입력'!B11)/'02_대상물건입력'!B11,"")</f>
        <v/>
      </c>
      <c r="S2797" s="38" t="str">
        <f>IFERROR(ABS(J2797-'02_대상물건입력'!B10),"")</f>
        <v/>
      </c>
      <c r="T2797" s="38" t="str">
        <f>IFERROR(ABS('01_설정'!B4-F2797),"")</f>
        <v/>
      </c>
      <c r="U2797" s="38" t="str">
        <f>IFERROR(ABS(K2797-YEAR('02_대상물건입력'!B14)),"")</f>
        <v/>
      </c>
      <c r="V2797" s="38" t="str">
        <f>IF(B2797="","",IF(AND(E2797&gt;0,F2797&gt;0,H2797&gt;0,OR('04A_국토부원자료'!P2798="",'04A_국토부원자료'!P2798="-"),IF('01_설정'!B10=1,N2797=1,TRUE),R2797&lt;='01_설정'!B5,S2797&lt;='01_설정'!B6,T2797&lt;='01_설정'!B7,U2797&lt;='01_설정'!B8),"Y",""))</f>
        <v/>
      </c>
      <c r="W2797" s="40" t="str">
        <f>IF(V2797&lt;&gt;"Y","",MAX(0,(1-R2797/'01_설정'!B5))*'01_설정'!B14+MAX(0,(1-S2797/'01_설정'!B6))*'01_설정'!B15+MAX(0,(1-T2797/'01_설정'!B7))*'01_설정'!B16+MAX(0,(1-U2797/'01_설정'!B8))*'01_설정'!B17+O2797*'01_설정'!B11+Q2797*'01_설정'!B12+P2797*'01_설정'!B13)</f>
        <v/>
      </c>
      <c r="X2797" s="38" t="str">
        <f>IF(W2797="","",1+COUNTIFS($W$4:$W$3003,"&gt;"&amp;W2797)+COUNTIFS($W$4:W2797,W2797)-1)</f>
        <v/>
      </c>
    </row>
    <row r="2798" spans="1:24" ht="16.5">
      <c r="A2798" s="38" t="str">
        <f>IF('04A_국토부원자료'!A2799="","",ROW()-3)</f>
        <v/>
      </c>
      <c r="B2798" s="39">
        <f>IFERROR('04A_국토부원자료'!B2799,"")</f>
        <v>0</v>
      </c>
      <c r="C2798" s="39" t="str">
        <f>IF(B2798="","",IF('04A_국토부원자료'!C2799&lt;&gt;"",'04A_국토부원자료'!C2799,TRIM('04A_국토부원자료'!D2799&amp;IF('04A_국토부원자료'!E2799&lt;&gt;"","-"&amp;'04A_국토부원자료'!E2799,""))))</f>
        <v/>
      </c>
      <c r="D2798" s="39">
        <f>IFERROR('04A_국토부원자료'!F2799,"")</f>
        <v>0</v>
      </c>
      <c r="E2798" s="40" t="str">
        <f>IFERROR(VALUE(SUBSTITUTE('04A_국토부원자료'!G2799,",","")),"")</f>
        <v/>
      </c>
      <c r="F2798" s="41" t="str">
        <f>IFERROR(IF(AND('04A_국토부원자료'!H2799&lt;&gt;"",'04A_국토부원자료'!I2799&lt;&gt;""),DATE(INT(VALUE(SUBSTITUTE('04A_국토부원자료'!H2799,",",""))/100),MOD(VALUE(SUBSTITUTE('04A_국토부원자료'!H2799,",","")),100),VALUE(SUBSTITUTE('04A_국토부원자료'!I2799,",",""))),""),"")</f>
        <v/>
      </c>
      <c r="G2798" s="42" t="str">
        <f>IFERROR(VALUE(SUBSTITUTE('04A_국토부원자료'!J2799,",","")),"")</f>
        <v/>
      </c>
      <c r="H2798" s="43" t="str">
        <f t="shared" si="86"/>
        <v/>
      </c>
      <c r="I2798" s="43" t="str">
        <f t="shared" si="87"/>
        <v/>
      </c>
      <c r="J2798" s="38" t="str">
        <f>IFERROR(VALUE(SUBSTITUTE('04A_국토부원자료'!K2799,",","")),"")</f>
        <v/>
      </c>
      <c r="K2798" s="38" t="str">
        <f>IFERROR(VALUE(SUBSTITUTE('04A_국토부원자료'!N2799,",","")),"")</f>
        <v/>
      </c>
      <c r="L2798" s="39">
        <f>IFERROR('04A_국토부원자료'!O2799,"")</f>
        <v>0</v>
      </c>
      <c r="M2798" s="39">
        <f>IFERROR('04A_국토부원자료'!Q2799,"")</f>
        <v>0</v>
      </c>
      <c r="N2798" s="38">
        <f>IF(B2798="","",IF('02_대상물건입력'!B5="",1,IF(ISNUMBER(SEARCH('02_대상물건입력'!B5,B2798)),1,0)))</f>
        <v>0</v>
      </c>
      <c r="O2798" s="38">
        <f>IF(B2798="","",IF('02_대상물건입력'!B6="",1,IF(ISNUMBER(SEARCH('02_대상물건입력'!B6,B2798)),1,0)))</f>
        <v>0</v>
      </c>
      <c r="P2798" s="38">
        <f>IF(L2798="","",IF('02_대상물건입력'!B15="",0,IF(ISNUMBER(SEARCH('02_대상물건입력'!B15,L2798)),1,0)))</f>
        <v>0</v>
      </c>
      <c r="Q2798" s="38">
        <f>IF(D2798="","",IF('02_대상물건입력'!B8="",0,IF(ISNUMBER(SEARCH('02_대상물건입력'!B8,D2798)),1,0)))</f>
        <v>0</v>
      </c>
      <c r="R2798" s="44" t="str">
        <f>IFERROR(ABS(E2798-'02_대상물건입력'!B11)/'02_대상물건입력'!B11,"")</f>
        <v/>
      </c>
      <c r="S2798" s="38" t="str">
        <f>IFERROR(ABS(J2798-'02_대상물건입력'!B10),"")</f>
        <v/>
      </c>
      <c r="T2798" s="38" t="str">
        <f>IFERROR(ABS('01_설정'!B4-F2798),"")</f>
        <v/>
      </c>
      <c r="U2798" s="38" t="str">
        <f>IFERROR(ABS(K2798-YEAR('02_대상물건입력'!B14)),"")</f>
        <v/>
      </c>
      <c r="V2798" s="38" t="str">
        <f>IF(B2798="","",IF(AND(E2798&gt;0,F2798&gt;0,H2798&gt;0,OR('04A_국토부원자료'!P2799="",'04A_국토부원자료'!P2799="-"),IF('01_설정'!B10=1,N2798=1,TRUE),R2798&lt;='01_설정'!B5,S2798&lt;='01_설정'!B6,T2798&lt;='01_설정'!B7,U2798&lt;='01_설정'!B8),"Y",""))</f>
        <v/>
      </c>
      <c r="W2798" s="40" t="str">
        <f>IF(V2798&lt;&gt;"Y","",MAX(0,(1-R2798/'01_설정'!B5))*'01_설정'!B14+MAX(0,(1-S2798/'01_설정'!B6))*'01_설정'!B15+MAX(0,(1-T2798/'01_설정'!B7))*'01_설정'!B16+MAX(0,(1-U2798/'01_설정'!B8))*'01_설정'!B17+O2798*'01_설정'!B11+Q2798*'01_설정'!B12+P2798*'01_설정'!B13)</f>
        <v/>
      </c>
      <c r="X2798" s="38" t="str">
        <f>IF(W2798="","",1+COUNTIFS($W$4:$W$3003,"&gt;"&amp;W2798)+COUNTIFS($W$4:W2798,W2798)-1)</f>
        <v/>
      </c>
    </row>
    <row r="2799" spans="1:24" ht="16.5">
      <c r="A2799" s="38" t="str">
        <f>IF('04A_국토부원자료'!A2800="","",ROW()-3)</f>
        <v/>
      </c>
      <c r="B2799" s="39">
        <f>IFERROR('04A_국토부원자료'!B2800,"")</f>
        <v>0</v>
      </c>
      <c r="C2799" s="39" t="str">
        <f>IF(B2799="","",IF('04A_국토부원자료'!C2800&lt;&gt;"",'04A_국토부원자료'!C2800,TRIM('04A_국토부원자료'!D2800&amp;IF('04A_국토부원자료'!E2800&lt;&gt;"","-"&amp;'04A_국토부원자료'!E2800,""))))</f>
        <v/>
      </c>
      <c r="D2799" s="39">
        <f>IFERROR('04A_국토부원자료'!F2800,"")</f>
        <v>0</v>
      </c>
      <c r="E2799" s="40" t="str">
        <f>IFERROR(VALUE(SUBSTITUTE('04A_국토부원자료'!G2800,",","")),"")</f>
        <v/>
      </c>
      <c r="F2799" s="41" t="str">
        <f>IFERROR(IF(AND('04A_국토부원자료'!H2800&lt;&gt;"",'04A_국토부원자료'!I2800&lt;&gt;""),DATE(INT(VALUE(SUBSTITUTE('04A_국토부원자료'!H2800,",",""))/100),MOD(VALUE(SUBSTITUTE('04A_국토부원자료'!H2800,",","")),100),VALUE(SUBSTITUTE('04A_국토부원자료'!I2800,",",""))),""),"")</f>
        <v/>
      </c>
      <c r="G2799" s="42" t="str">
        <f>IFERROR(VALUE(SUBSTITUTE('04A_국토부원자료'!J2800,",","")),"")</f>
        <v/>
      </c>
      <c r="H2799" s="43" t="str">
        <f t="shared" si="86"/>
        <v/>
      </c>
      <c r="I2799" s="43" t="str">
        <f t="shared" si="87"/>
        <v/>
      </c>
      <c r="J2799" s="38" t="str">
        <f>IFERROR(VALUE(SUBSTITUTE('04A_국토부원자료'!K2800,",","")),"")</f>
        <v/>
      </c>
      <c r="K2799" s="38" t="str">
        <f>IFERROR(VALUE(SUBSTITUTE('04A_국토부원자료'!N2800,",","")),"")</f>
        <v/>
      </c>
      <c r="L2799" s="39">
        <f>IFERROR('04A_국토부원자료'!O2800,"")</f>
        <v>0</v>
      </c>
      <c r="M2799" s="39">
        <f>IFERROR('04A_국토부원자료'!Q2800,"")</f>
        <v>0</v>
      </c>
      <c r="N2799" s="38">
        <f>IF(B2799="","",IF('02_대상물건입력'!B5="",1,IF(ISNUMBER(SEARCH('02_대상물건입력'!B5,B2799)),1,0)))</f>
        <v>0</v>
      </c>
      <c r="O2799" s="38">
        <f>IF(B2799="","",IF('02_대상물건입력'!B6="",1,IF(ISNUMBER(SEARCH('02_대상물건입력'!B6,B2799)),1,0)))</f>
        <v>0</v>
      </c>
      <c r="P2799" s="38">
        <f>IF(L2799="","",IF('02_대상물건입력'!B15="",0,IF(ISNUMBER(SEARCH('02_대상물건입력'!B15,L2799)),1,0)))</f>
        <v>0</v>
      </c>
      <c r="Q2799" s="38">
        <f>IF(D2799="","",IF('02_대상물건입력'!B8="",0,IF(ISNUMBER(SEARCH('02_대상물건입력'!B8,D2799)),1,0)))</f>
        <v>0</v>
      </c>
      <c r="R2799" s="44" t="str">
        <f>IFERROR(ABS(E2799-'02_대상물건입력'!B11)/'02_대상물건입력'!B11,"")</f>
        <v/>
      </c>
      <c r="S2799" s="38" t="str">
        <f>IFERROR(ABS(J2799-'02_대상물건입력'!B10),"")</f>
        <v/>
      </c>
      <c r="T2799" s="38" t="str">
        <f>IFERROR(ABS('01_설정'!B4-F2799),"")</f>
        <v/>
      </c>
      <c r="U2799" s="38" t="str">
        <f>IFERROR(ABS(K2799-YEAR('02_대상물건입력'!B14)),"")</f>
        <v/>
      </c>
      <c r="V2799" s="38" t="str">
        <f>IF(B2799="","",IF(AND(E2799&gt;0,F2799&gt;0,H2799&gt;0,OR('04A_국토부원자료'!P2800="",'04A_국토부원자료'!P2800="-"),IF('01_설정'!B10=1,N2799=1,TRUE),R2799&lt;='01_설정'!B5,S2799&lt;='01_설정'!B6,T2799&lt;='01_설정'!B7,U2799&lt;='01_설정'!B8),"Y",""))</f>
        <v/>
      </c>
      <c r="W2799" s="40" t="str">
        <f>IF(V2799&lt;&gt;"Y","",MAX(0,(1-R2799/'01_설정'!B5))*'01_설정'!B14+MAX(0,(1-S2799/'01_설정'!B6))*'01_설정'!B15+MAX(0,(1-T2799/'01_설정'!B7))*'01_설정'!B16+MAX(0,(1-U2799/'01_설정'!B8))*'01_설정'!B17+O2799*'01_설정'!B11+Q2799*'01_설정'!B12+P2799*'01_설정'!B13)</f>
        <v/>
      </c>
      <c r="X2799" s="38" t="str">
        <f>IF(W2799="","",1+COUNTIFS($W$4:$W$3003,"&gt;"&amp;W2799)+COUNTIFS($W$4:W2799,W2799)-1)</f>
        <v/>
      </c>
    </row>
    <row r="2800" spans="1:24" ht="16.5">
      <c r="A2800" s="38" t="str">
        <f>IF('04A_국토부원자료'!A2801="","",ROW()-3)</f>
        <v/>
      </c>
      <c r="B2800" s="39">
        <f>IFERROR('04A_국토부원자료'!B2801,"")</f>
        <v>0</v>
      </c>
      <c r="C2800" s="39" t="str">
        <f>IF(B2800="","",IF('04A_국토부원자료'!C2801&lt;&gt;"",'04A_국토부원자료'!C2801,TRIM('04A_국토부원자료'!D2801&amp;IF('04A_국토부원자료'!E2801&lt;&gt;"","-"&amp;'04A_국토부원자료'!E2801,""))))</f>
        <v/>
      </c>
      <c r="D2800" s="39">
        <f>IFERROR('04A_국토부원자료'!F2801,"")</f>
        <v>0</v>
      </c>
      <c r="E2800" s="40" t="str">
        <f>IFERROR(VALUE(SUBSTITUTE('04A_국토부원자료'!G2801,",","")),"")</f>
        <v/>
      </c>
      <c r="F2800" s="41" t="str">
        <f>IFERROR(IF(AND('04A_국토부원자료'!H2801&lt;&gt;"",'04A_국토부원자료'!I2801&lt;&gt;""),DATE(INT(VALUE(SUBSTITUTE('04A_국토부원자료'!H2801,",",""))/100),MOD(VALUE(SUBSTITUTE('04A_국토부원자료'!H2801,",","")),100),VALUE(SUBSTITUTE('04A_국토부원자료'!I2801,",",""))),""),"")</f>
        <v/>
      </c>
      <c r="G2800" s="42" t="str">
        <f>IFERROR(VALUE(SUBSTITUTE('04A_국토부원자료'!J2801,",","")),"")</f>
        <v/>
      </c>
      <c r="H2800" s="43" t="str">
        <f t="shared" si="86"/>
        <v/>
      </c>
      <c r="I2800" s="43" t="str">
        <f t="shared" si="87"/>
        <v/>
      </c>
      <c r="J2800" s="38" t="str">
        <f>IFERROR(VALUE(SUBSTITUTE('04A_국토부원자료'!K2801,",","")),"")</f>
        <v/>
      </c>
      <c r="K2800" s="38" t="str">
        <f>IFERROR(VALUE(SUBSTITUTE('04A_국토부원자료'!N2801,",","")),"")</f>
        <v/>
      </c>
      <c r="L2800" s="39">
        <f>IFERROR('04A_국토부원자료'!O2801,"")</f>
        <v>0</v>
      </c>
      <c r="M2800" s="39">
        <f>IFERROR('04A_국토부원자료'!Q2801,"")</f>
        <v>0</v>
      </c>
      <c r="N2800" s="38">
        <f>IF(B2800="","",IF('02_대상물건입력'!B5="",1,IF(ISNUMBER(SEARCH('02_대상물건입력'!B5,B2800)),1,0)))</f>
        <v>0</v>
      </c>
      <c r="O2800" s="38">
        <f>IF(B2800="","",IF('02_대상물건입력'!B6="",1,IF(ISNUMBER(SEARCH('02_대상물건입력'!B6,B2800)),1,0)))</f>
        <v>0</v>
      </c>
      <c r="P2800" s="38">
        <f>IF(L2800="","",IF('02_대상물건입력'!B15="",0,IF(ISNUMBER(SEARCH('02_대상물건입력'!B15,L2800)),1,0)))</f>
        <v>0</v>
      </c>
      <c r="Q2800" s="38">
        <f>IF(D2800="","",IF('02_대상물건입력'!B8="",0,IF(ISNUMBER(SEARCH('02_대상물건입력'!B8,D2800)),1,0)))</f>
        <v>0</v>
      </c>
      <c r="R2800" s="44" t="str">
        <f>IFERROR(ABS(E2800-'02_대상물건입력'!B11)/'02_대상물건입력'!B11,"")</f>
        <v/>
      </c>
      <c r="S2800" s="38" t="str">
        <f>IFERROR(ABS(J2800-'02_대상물건입력'!B10),"")</f>
        <v/>
      </c>
      <c r="T2800" s="38" t="str">
        <f>IFERROR(ABS('01_설정'!B4-F2800),"")</f>
        <v/>
      </c>
      <c r="U2800" s="38" t="str">
        <f>IFERROR(ABS(K2800-YEAR('02_대상물건입력'!B14)),"")</f>
        <v/>
      </c>
      <c r="V2800" s="38" t="str">
        <f>IF(B2800="","",IF(AND(E2800&gt;0,F2800&gt;0,H2800&gt;0,OR('04A_국토부원자료'!P2801="",'04A_국토부원자료'!P2801="-"),IF('01_설정'!B10=1,N2800=1,TRUE),R2800&lt;='01_설정'!B5,S2800&lt;='01_설정'!B6,T2800&lt;='01_설정'!B7,U2800&lt;='01_설정'!B8),"Y",""))</f>
        <v/>
      </c>
      <c r="W2800" s="40" t="str">
        <f>IF(V2800&lt;&gt;"Y","",MAX(0,(1-R2800/'01_설정'!B5))*'01_설정'!B14+MAX(0,(1-S2800/'01_설정'!B6))*'01_설정'!B15+MAX(0,(1-T2800/'01_설정'!B7))*'01_설정'!B16+MAX(0,(1-U2800/'01_설정'!B8))*'01_설정'!B17+O2800*'01_설정'!B11+Q2800*'01_설정'!B12+P2800*'01_설정'!B13)</f>
        <v/>
      </c>
      <c r="X2800" s="38" t="str">
        <f>IF(W2800="","",1+COUNTIFS($W$4:$W$3003,"&gt;"&amp;W2800)+COUNTIFS($W$4:W2800,W2800)-1)</f>
        <v/>
      </c>
    </row>
    <row r="2801" spans="1:24" ht="16.5">
      <c r="A2801" s="38" t="str">
        <f>IF('04A_국토부원자료'!A2802="","",ROW()-3)</f>
        <v/>
      </c>
      <c r="B2801" s="39">
        <f>IFERROR('04A_국토부원자료'!B2802,"")</f>
        <v>0</v>
      </c>
      <c r="C2801" s="39" t="str">
        <f>IF(B2801="","",IF('04A_국토부원자료'!C2802&lt;&gt;"",'04A_국토부원자료'!C2802,TRIM('04A_국토부원자료'!D2802&amp;IF('04A_국토부원자료'!E2802&lt;&gt;"","-"&amp;'04A_국토부원자료'!E2802,""))))</f>
        <v/>
      </c>
      <c r="D2801" s="39">
        <f>IFERROR('04A_국토부원자료'!F2802,"")</f>
        <v>0</v>
      </c>
      <c r="E2801" s="40" t="str">
        <f>IFERROR(VALUE(SUBSTITUTE('04A_국토부원자료'!G2802,",","")),"")</f>
        <v/>
      </c>
      <c r="F2801" s="41" t="str">
        <f>IFERROR(IF(AND('04A_국토부원자료'!H2802&lt;&gt;"",'04A_국토부원자료'!I2802&lt;&gt;""),DATE(INT(VALUE(SUBSTITUTE('04A_국토부원자료'!H2802,",",""))/100),MOD(VALUE(SUBSTITUTE('04A_국토부원자료'!H2802,",","")),100),VALUE(SUBSTITUTE('04A_국토부원자료'!I2802,",",""))),""),"")</f>
        <v/>
      </c>
      <c r="G2801" s="42" t="str">
        <f>IFERROR(VALUE(SUBSTITUTE('04A_국토부원자료'!J2802,",","")),"")</f>
        <v/>
      </c>
      <c r="H2801" s="43" t="str">
        <f t="shared" si="86"/>
        <v/>
      </c>
      <c r="I2801" s="43" t="str">
        <f t="shared" si="87"/>
        <v/>
      </c>
      <c r="J2801" s="38" t="str">
        <f>IFERROR(VALUE(SUBSTITUTE('04A_국토부원자료'!K2802,",","")),"")</f>
        <v/>
      </c>
      <c r="K2801" s="38" t="str">
        <f>IFERROR(VALUE(SUBSTITUTE('04A_국토부원자료'!N2802,",","")),"")</f>
        <v/>
      </c>
      <c r="L2801" s="39">
        <f>IFERROR('04A_국토부원자료'!O2802,"")</f>
        <v>0</v>
      </c>
      <c r="M2801" s="39">
        <f>IFERROR('04A_국토부원자료'!Q2802,"")</f>
        <v>0</v>
      </c>
      <c r="N2801" s="38">
        <f>IF(B2801="","",IF('02_대상물건입력'!B5="",1,IF(ISNUMBER(SEARCH('02_대상물건입력'!B5,B2801)),1,0)))</f>
        <v>0</v>
      </c>
      <c r="O2801" s="38">
        <f>IF(B2801="","",IF('02_대상물건입력'!B6="",1,IF(ISNUMBER(SEARCH('02_대상물건입력'!B6,B2801)),1,0)))</f>
        <v>0</v>
      </c>
      <c r="P2801" s="38">
        <f>IF(L2801="","",IF('02_대상물건입력'!B15="",0,IF(ISNUMBER(SEARCH('02_대상물건입력'!B15,L2801)),1,0)))</f>
        <v>0</v>
      </c>
      <c r="Q2801" s="38">
        <f>IF(D2801="","",IF('02_대상물건입력'!B8="",0,IF(ISNUMBER(SEARCH('02_대상물건입력'!B8,D2801)),1,0)))</f>
        <v>0</v>
      </c>
      <c r="R2801" s="44" t="str">
        <f>IFERROR(ABS(E2801-'02_대상물건입력'!B11)/'02_대상물건입력'!B11,"")</f>
        <v/>
      </c>
      <c r="S2801" s="38" t="str">
        <f>IFERROR(ABS(J2801-'02_대상물건입력'!B10),"")</f>
        <v/>
      </c>
      <c r="T2801" s="38" t="str">
        <f>IFERROR(ABS('01_설정'!B4-F2801),"")</f>
        <v/>
      </c>
      <c r="U2801" s="38" t="str">
        <f>IFERROR(ABS(K2801-YEAR('02_대상물건입력'!B14)),"")</f>
        <v/>
      </c>
      <c r="V2801" s="38" t="str">
        <f>IF(B2801="","",IF(AND(E2801&gt;0,F2801&gt;0,H2801&gt;0,OR('04A_국토부원자료'!P2802="",'04A_국토부원자료'!P2802="-"),IF('01_설정'!B10=1,N2801=1,TRUE),R2801&lt;='01_설정'!B5,S2801&lt;='01_설정'!B6,T2801&lt;='01_설정'!B7,U2801&lt;='01_설정'!B8),"Y",""))</f>
        <v/>
      </c>
      <c r="W2801" s="40" t="str">
        <f>IF(V2801&lt;&gt;"Y","",MAX(0,(1-R2801/'01_설정'!B5))*'01_설정'!B14+MAX(0,(1-S2801/'01_설정'!B6))*'01_설정'!B15+MAX(0,(1-T2801/'01_설정'!B7))*'01_설정'!B16+MAX(0,(1-U2801/'01_설정'!B8))*'01_설정'!B17+O2801*'01_설정'!B11+Q2801*'01_설정'!B12+P2801*'01_설정'!B13)</f>
        <v/>
      </c>
      <c r="X2801" s="38" t="str">
        <f>IF(W2801="","",1+COUNTIFS($W$4:$W$3003,"&gt;"&amp;W2801)+COUNTIFS($W$4:W2801,W2801)-1)</f>
        <v/>
      </c>
    </row>
    <row r="2802" spans="1:24" ht="16.5">
      <c r="A2802" s="38" t="str">
        <f>IF('04A_국토부원자료'!A2803="","",ROW()-3)</f>
        <v/>
      </c>
      <c r="B2802" s="39">
        <f>IFERROR('04A_국토부원자료'!B2803,"")</f>
        <v>0</v>
      </c>
      <c r="C2802" s="39" t="str">
        <f>IF(B2802="","",IF('04A_국토부원자료'!C2803&lt;&gt;"",'04A_국토부원자료'!C2803,TRIM('04A_국토부원자료'!D2803&amp;IF('04A_국토부원자료'!E2803&lt;&gt;"","-"&amp;'04A_국토부원자료'!E2803,""))))</f>
        <v/>
      </c>
      <c r="D2802" s="39">
        <f>IFERROR('04A_국토부원자료'!F2803,"")</f>
        <v>0</v>
      </c>
      <c r="E2802" s="40" t="str">
        <f>IFERROR(VALUE(SUBSTITUTE('04A_국토부원자료'!G2803,",","")),"")</f>
        <v/>
      </c>
      <c r="F2802" s="41" t="str">
        <f>IFERROR(IF(AND('04A_국토부원자료'!H2803&lt;&gt;"",'04A_국토부원자료'!I2803&lt;&gt;""),DATE(INT(VALUE(SUBSTITUTE('04A_국토부원자료'!H2803,",",""))/100),MOD(VALUE(SUBSTITUTE('04A_국토부원자료'!H2803,",","")),100),VALUE(SUBSTITUTE('04A_국토부원자료'!I2803,",",""))),""),"")</f>
        <v/>
      </c>
      <c r="G2802" s="42" t="str">
        <f>IFERROR(VALUE(SUBSTITUTE('04A_국토부원자료'!J2803,",","")),"")</f>
        <v/>
      </c>
      <c r="H2802" s="43" t="str">
        <f t="shared" si="86"/>
        <v/>
      </c>
      <c r="I2802" s="43" t="str">
        <f t="shared" si="87"/>
        <v/>
      </c>
      <c r="J2802" s="38" t="str">
        <f>IFERROR(VALUE(SUBSTITUTE('04A_국토부원자료'!K2803,",","")),"")</f>
        <v/>
      </c>
      <c r="K2802" s="38" t="str">
        <f>IFERROR(VALUE(SUBSTITUTE('04A_국토부원자료'!N2803,",","")),"")</f>
        <v/>
      </c>
      <c r="L2802" s="39">
        <f>IFERROR('04A_국토부원자료'!O2803,"")</f>
        <v>0</v>
      </c>
      <c r="M2802" s="39">
        <f>IFERROR('04A_국토부원자료'!Q2803,"")</f>
        <v>0</v>
      </c>
      <c r="N2802" s="38">
        <f>IF(B2802="","",IF('02_대상물건입력'!B5="",1,IF(ISNUMBER(SEARCH('02_대상물건입력'!B5,B2802)),1,0)))</f>
        <v>0</v>
      </c>
      <c r="O2802" s="38">
        <f>IF(B2802="","",IF('02_대상물건입력'!B6="",1,IF(ISNUMBER(SEARCH('02_대상물건입력'!B6,B2802)),1,0)))</f>
        <v>0</v>
      </c>
      <c r="P2802" s="38">
        <f>IF(L2802="","",IF('02_대상물건입력'!B15="",0,IF(ISNUMBER(SEARCH('02_대상물건입력'!B15,L2802)),1,0)))</f>
        <v>0</v>
      </c>
      <c r="Q2802" s="38">
        <f>IF(D2802="","",IF('02_대상물건입력'!B8="",0,IF(ISNUMBER(SEARCH('02_대상물건입력'!B8,D2802)),1,0)))</f>
        <v>0</v>
      </c>
      <c r="R2802" s="44" t="str">
        <f>IFERROR(ABS(E2802-'02_대상물건입력'!B11)/'02_대상물건입력'!B11,"")</f>
        <v/>
      </c>
      <c r="S2802" s="38" t="str">
        <f>IFERROR(ABS(J2802-'02_대상물건입력'!B10),"")</f>
        <v/>
      </c>
      <c r="T2802" s="38" t="str">
        <f>IFERROR(ABS('01_설정'!B4-F2802),"")</f>
        <v/>
      </c>
      <c r="U2802" s="38" t="str">
        <f>IFERROR(ABS(K2802-YEAR('02_대상물건입력'!B14)),"")</f>
        <v/>
      </c>
      <c r="V2802" s="38" t="str">
        <f>IF(B2802="","",IF(AND(E2802&gt;0,F2802&gt;0,H2802&gt;0,OR('04A_국토부원자료'!P2803="",'04A_국토부원자료'!P2803="-"),IF('01_설정'!B10=1,N2802=1,TRUE),R2802&lt;='01_설정'!B5,S2802&lt;='01_설정'!B6,T2802&lt;='01_설정'!B7,U2802&lt;='01_설정'!B8),"Y",""))</f>
        <v/>
      </c>
      <c r="W2802" s="40" t="str">
        <f>IF(V2802&lt;&gt;"Y","",MAX(0,(1-R2802/'01_설정'!B5))*'01_설정'!B14+MAX(0,(1-S2802/'01_설정'!B6))*'01_설정'!B15+MAX(0,(1-T2802/'01_설정'!B7))*'01_설정'!B16+MAX(0,(1-U2802/'01_설정'!B8))*'01_설정'!B17+O2802*'01_설정'!B11+Q2802*'01_설정'!B12+P2802*'01_설정'!B13)</f>
        <v/>
      </c>
      <c r="X2802" s="38" t="str">
        <f>IF(W2802="","",1+COUNTIFS($W$4:$W$3003,"&gt;"&amp;W2802)+COUNTIFS($W$4:W2802,W2802)-1)</f>
        <v/>
      </c>
    </row>
    <row r="2803" spans="1:24" ht="16.5">
      <c r="A2803" s="38" t="str">
        <f>IF('04A_국토부원자료'!A2804="","",ROW()-3)</f>
        <v/>
      </c>
      <c r="B2803" s="39">
        <f>IFERROR('04A_국토부원자료'!B2804,"")</f>
        <v>0</v>
      </c>
      <c r="C2803" s="39" t="str">
        <f>IF(B2803="","",IF('04A_국토부원자료'!C2804&lt;&gt;"",'04A_국토부원자료'!C2804,TRIM('04A_국토부원자료'!D2804&amp;IF('04A_국토부원자료'!E2804&lt;&gt;"","-"&amp;'04A_국토부원자료'!E2804,""))))</f>
        <v/>
      </c>
      <c r="D2803" s="39">
        <f>IFERROR('04A_국토부원자료'!F2804,"")</f>
        <v>0</v>
      </c>
      <c r="E2803" s="40" t="str">
        <f>IFERROR(VALUE(SUBSTITUTE('04A_국토부원자료'!G2804,",","")),"")</f>
        <v/>
      </c>
      <c r="F2803" s="41" t="str">
        <f>IFERROR(IF(AND('04A_국토부원자료'!H2804&lt;&gt;"",'04A_국토부원자료'!I2804&lt;&gt;""),DATE(INT(VALUE(SUBSTITUTE('04A_국토부원자료'!H2804,",",""))/100),MOD(VALUE(SUBSTITUTE('04A_국토부원자료'!H2804,",","")),100),VALUE(SUBSTITUTE('04A_국토부원자료'!I2804,",",""))),""),"")</f>
        <v/>
      </c>
      <c r="G2803" s="42" t="str">
        <f>IFERROR(VALUE(SUBSTITUTE('04A_국토부원자료'!J2804,",","")),"")</f>
        <v/>
      </c>
      <c r="H2803" s="43" t="str">
        <f t="shared" si="86"/>
        <v/>
      </c>
      <c r="I2803" s="43" t="str">
        <f t="shared" si="87"/>
        <v/>
      </c>
      <c r="J2803" s="38" t="str">
        <f>IFERROR(VALUE(SUBSTITUTE('04A_국토부원자료'!K2804,",","")),"")</f>
        <v/>
      </c>
      <c r="K2803" s="38" t="str">
        <f>IFERROR(VALUE(SUBSTITUTE('04A_국토부원자료'!N2804,",","")),"")</f>
        <v/>
      </c>
      <c r="L2803" s="39">
        <f>IFERROR('04A_국토부원자료'!O2804,"")</f>
        <v>0</v>
      </c>
      <c r="M2803" s="39">
        <f>IFERROR('04A_국토부원자료'!Q2804,"")</f>
        <v>0</v>
      </c>
      <c r="N2803" s="38">
        <f>IF(B2803="","",IF('02_대상물건입력'!B5="",1,IF(ISNUMBER(SEARCH('02_대상물건입력'!B5,B2803)),1,0)))</f>
        <v>0</v>
      </c>
      <c r="O2803" s="38">
        <f>IF(B2803="","",IF('02_대상물건입력'!B6="",1,IF(ISNUMBER(SEARCH('02_대상물건입력'!B6,B2803)),1,0)))</f>
        <v>0</v>
      </c>
      <c r="P2803" s="38">
        <f>IF(L2803="","",IF('02_대상물건입력'!B15="",0,IF(ISNUMBER(SEARCH('02_대상물건입력'!B15,L2803)),1,0)))</f>
        <v>0</v>
      </c>
      <c r="Q2803" s="38">
        <f>IF(D2803="","",IF('02_대상물건입력'!B8="",0,IF(ISNUMBER(SEARCH('02_대상물건입력'!B8,D2803)),1,0)))</f>
        <v>0</v>
      </c>
      <c r="R2803" s="44" t="str">
        <f>IFERROR(ABS(E2803-'02_대상물건입력'!B11)/'02_대상물건입력'!B11,"")</f>
        <v/>
      </c>
      <c r="S2803" s="38" t="str">
        <f>IFERROR(ABS(J2803-'02_대상물건입력'!B10),"")</f>
        <v/>
      </c>
      <c r="T2803" s="38" t="str">
        <f>IFERROR(ABS('01_설정'!B4-F2803),"")</f>
        <v/>
      </c>
      <c r="U2803" s="38" t="str">
        <f>IFERROR(ABS(K2803-YEAR('02_대상물건입력'!B14)),"")</f>
        <v/>
      </c>
      <c r="V2803" s="38" t="str">
        <f>IF(B2803="","",IF(AND(E2803&gt;0,F2803&gt;0,H2803&gt;0,OR('04A_국토부원자료'!P2804="",'04A_국토부원자료'!P2804="-"),IF('01_설정'!B10=1,N2803=1,TRUE),R2803&lt;='01_설정'!B5,S2803&lt;='01_설정'!B6,T2803&lt;='01_설정'!B7,U2803&lt;='01_설정'!B8),"Y",""))</f>
        <v/>
      </c>
      <c r="W2803" s="40" t="str">
        <f>IF(V2803&lt;&gt;"Y","",MAX(0,(1-R2803/'01_설정'!B5))*'01_설정'!B14+MAX(0,(1-S2803/'01_설정'!B6))*'01_설정'!B15+MAX(0,(1-T2803/'01_설정'!B7))*'01_설정'!B16+MAX(0,(1-U2803/'01_설정'!B8))*'01_설정'!B17+O2803*'01_설정'!B11+Q2803*'01_설정'!B12+P2803*'01_설정'!B13)</f>
        <v/>
      </c>
      <c r="X2803" s="38" t="str">
        <f>IF(W2803="","",1+COUNTIFS($W$4:$W$3003,"&gt;"&amp;W2803)+COUNTIFS($W$4:W2803,W2803)-1)</f>
        <v/>
      </c>
    </row>
    <row r="2804" spans="1:24" ht="16.5">
      <c r="A2804" s="38" t="str">
        <f>IF('04A_국토부원자료'!A2805="","",ROW()-3)</f>
        <v/>
      </c>
      <c r="B2804" s="39">
        <f>IFERROR('04A_국토부원자료'!B2805,"")</f>
        <v>0</v>
      </c>
      <c r="C2804" s="39" t="str">
        <f>IF(B2804="","",IF('04A_국토부원자료'!C2805&lt;&gt;"",'04A_국토부원자료'!C2805,TRIM('04A_국토부원자료'!D2805&amp;IF('04A_국토부원자료'!E2805&lt;&gt;"","-"&amp;'04A_국토부원자료'!E2805,""))))</f>
        <v/>
      </c>
      <c r="D2804" s="39">
        <f>IFERROR('04A_국토부원자료'!F2805,"")</f>
        <v>0</v>
      </c>
      <c r="E2804" s="40" t="str">
        <f>IFERROR(VALUE(SUBSTITUTE('04A_국토부원자료'!G2805,",","")),"")</f>
        <v/>
      </c>
      <c r="F2804" s="41" t="str">
        <f>IFERROR(IF(AND('04A_국토부원자료'!H2805&lt;&gt;"",'04A_국토부원자료'!I2805&lt;&gt;""),DATE(INT(VALUE(SUBSTITUTE('04A_국토부원자료'!H2805,",",""))/100),MOD(VALUE(SUBSTITUTE('04A_국토부원자료'!H2805,",","")),100),VALUE(SUBSTITUTE('04A_국토부원자료'!I2805,",",""))),""),"")</f>
        <v/>
      </c>
      <c r="G2804" s="42" t="str">
        <f>IFERROR(VALUE(SUBSTITUTE('04A_국토부원자료'!J2805,",","")),"")</f>
        <v/>
      </c>
      <c r="H2804" s="43" t="str">
        <f t="shared" si="86"/>
        <v/>
      </c>
      <c r="I2804" s="43" t="str">
        <f t="shared" si="87"/>
        <v/>
      </c>
      <c r="J2804" s="38" t="str">
        <f>IFERROR(VALUE(SUBSTITUTE('04A_국토부원자료'!K2805,",","")),"")</f>
        <v/>
      </c>
      <c r="K2804" s="38" t="str">
        <f>IFERROR(VALUE(SUBSTITUTE('04A_국토부원자료'!N2805,",","")),"")</f>
        <v/>
      </c>
      <c r="L2804" s="39">
        <f>IFERROR('04A_국토부원자료'!O2805,"")</f>
        <v>0</v>
      </c>
      <c r="M2804" s="39">
        <f>IFERROR('04A_국토부원자료'!Q2805,"")</f>
        <v>0</v>
      </c>
      <c r="N2804" s="38">
        <f>IF(B2804="","",IF('02_대상물건입력'!B5="",1,IF(ISNUMBER(SEARCH('02_대상물건입력'!B5,B2804)),1,0)))</f>
        <v>0</v>
      </c>
      <c r="O2804" s="38">
        <f>IF(B2804="","",IF('02_대상물건입력'!B6="",1,IF(ISNUMBER(SEARCH('02_대상물건입력'!B6,B2804)),1,0)))</f>
        <v>0</v>
      </c>
      <c r="P2804" s="38">
        <f>IF(L2804="","",IF('02_대상물건입력'!B15="",0,IF(ISNUMBER(SEARCH('02_대상물건입력'!B15,L2804)),1,0)))</f>
        <v>0</v>
      </c>
      <c r="Q2804" s="38">
        <f>IF(D2804="","",IF('02_대상물건입력'!B8="",0,IF(ISNUMBER(SEARCH('02_대상물건입력'!B8,D2804)),1,0)))</f>
        <v>0</v>
      </c>
      <c r="R2804" s="44" t="str">
        <f>IFERROR(ABS(E2804-'02_대상물건입력'!B11)/'02_대상물건입력'!B11,"")</f>
        <v/>
      </c>
      <c r="S2804" s="38" t="str">
        <f>IFERROR(ABS(J2804-'02_대상물건입력'!B10),"")</f>
        <v/>
      </c>
      <c r="T2804" s="38" t="str">
        <f>IFERROR(ABS('01_설정'!B4-F2804),"")</f>
        <v/>
      </c>
      <c r="U2804" s="38" t="str">
        <f>IFERROR(ABS(K2804-YEAR('02_대상물건입력'!B14)),"")</f>
        <v/>
      </c>
      <c r="V2804" s="38" t="str">
        <f>IF(B2804="","",IF(AND(E2804&gt;0,F2804&gt;0,H2804&gt;0,OR('04A_국토부원자료'!P2805="",'04A_국토부원자료'!P2805="-"),IF('01_설정'!B10=1,N2804=1,TRUE),R2804&lt;='01_설정'!B5,S2804&lt;='01_설정'!B6,T2804&lt;='01_설정'!B7,U2804&lt;='01_설정'!B8),"Y",""))</f>
        <v/>
      </c>
      <c r="W2804" s="40" t="str">
        <f>IF(V2804&lt;&gt;"Y","",MAX(0,(1-R2804/'01_설정'!B5))*'01_설정'!B14+MAX(0,(1-S2804/'01_설정'!B6))*'01_설정'!B15+MAX(0,(1-T2804/'01_설정'!B7))*'01_설정'!B16+MAX(0,(1-U2804/'01_설정'!B8))*'01_설정'!B17+O2804*'01_설정'!B11+Q2804*'01_설정'!B12+P2804*'01_설정'!B13)</f>
        <v/>
      </c>
      <c r="X2804" s="38" t="str">
        <f>IF(W2804="","",1+COUNTIFS($W$4:$W$3003,"&gt;"&amp;W2804)+COUNTIFS($W$4:W2804,W2804)-1)</f>
        <v/>
      </c>
    </row>
    <row r="2805" spans="1:24" ht="16.5">
      <c r="A2805" s="38" t="str">
        <f>IF('04A_국토부원자료'!A2806="","",ROW()-3)</f>
        <v/>
      </c>
      <c r="B2805" s="39">
        <f>IFERROR('04A_국토부원자료'!B2806,"")</f>
        <v>0</v>
      </c>
      <c r="C2805" s="39" t="str">
        <f>IF(B2805="","",IF('04A_국토부원자료'!C2806&lt;&gt;"",'04A_국토부원자료'!C2806,TRIM('04A_국토부원자료'!D2806&amp;IF('04A_국토부원자료'!E2806&lt;&gt;"","-"&amp;'04A_국토부원자료'!E2806,""))))</f>
        <v/>
      </c>
      <c r="D2805" s="39">
        <f>IFERROR('04A_국토부원자료'!F2806,"")</f>
        <v>0</v>
      </c>
      <c r="E2805" s="40" t="str">
        <f>IFERROR(VALUE(SUBSTITUTE('04A_국토부원자료'!G2806,",","")),"")</f>
        <v/>
      </c>
      <c r="F2805" s="41" t="str">
        <f>IFERROR(IF(AND('04A_국토부원자료'!H2806&lt;&gt;"",'04A_국토부원자료'!I2806&lt;&gt;""),DATE(INT(VALUE(SUBSTITUTE('04A_국토부원자료'!H2806,",",""))/100),MOD(VALUE(SUBSTITUTE('04A_국토부원자료'!H2806,",","")),100),VALUE(SUBSTITUTE('04A_국토부원자료'!I2806,",",""))),""),"")</f>
        <v/>
      </c>
      <c r="G2805" s="42" t="str">
        <f>IFERROR(VALUE(SUBSTITUTE('04A_국토부원자료'!J2806,",","")),"")</f>
        <v/>
      </c>
      <c r="H2805" s="43" t="str">
        <f t="shared" si="86"/>
        <v/>
      </c>
      <c r="I2805" s="43" t="str">
        <f t="shared" si="87"/>
        <v/>
      </c>
      <c r="J2805" s="38" t="str">
        <f>IFERROR(VALUE(SUBSTITUTE('04A_국토부원자료'!K2806,",","")),"")</f>
        <v/>
      </c>
      <c r="K2805" s="38" t="str">
        <f>IFERROR(VALUE(SUBSTITUTE('04A_국토부원자료'!N2806,",","")),"")</f>
        <v/>
      </c>
      <c r="L2805" s="39">
        <f>IFERROR('04A_국토부원자료'!O2806,"")</f>
        <v>0</v>
      </c>
      <c r="M2805" s="39">
        <f>IFERROR('04A_국토부원자료'!Q2806,"")</f>
        <v>0</v>
      </c>
      <c r="N2805" s="38">
        <f>IF(B2805="","",IF('02_대상물건입력'!B5="",1,IF(ISNUMBER(SEARCH('02_대상물건입력'!B5,B2805)),1,0)))</f>
        <v>0</v>
      </c>
      <c r="O2805" s="38">
        <f>IF(B2805="","",IF('02_대상물건입력'!B6="",1,IF(ISNUMBER(SEARCH('02_대상물건입력'!B6,B2805)),1,0)))</f>
        <v>0</v>
      </c>
      <c r="P2805" s="38">
        <f>IF(L2805="","",IF('02_대상물건입력'!B15="",0,IF(ISNUMBER(SEARCH('02_대상물건입력'!B15,L2805)),1,0)))</f>
        <v>0</v>
      </c>
      <c r="Q2805" s="38">
        <f>IF(D2805="","",IF('02_대상물건입력'!B8="",0,IF(ISNUMBER(SEARCH('02_대상물건입력'!B8,D2805)),1,0)))</f>
        <v>0</v>
      </c>
      <c r="R2805" s="44" t="str">
        <f>IFERROR(ABS(E2805-'02_대상물건입력'!B11)/'02_대상물건입력'!B11,"")</f>
        <v/>
      </c>
      <c r="S2805" s="38" t="str">
        <f>IFERROR(ABS(J2805-'02_대상물건입력'!B10),"")</f>
        <v/>
      </c>
      <c r="T2805" s="38" t="str">
        <f>IFERROR(ABS('01_설정'!B4-F2805),"")</f>
        <v/>
      </c>
      <c r="U2805" s="38" t="str">
        <f>IFERROR(ABS(K2805-YEAR('02_대상물건입력'!B14)),"")</f>
        <v/>
      </c>
      <c r="V2805" s="38" t="str">
        <f>IF(B2805="","",IF(AND(E2805&gt;0,F2805&gt;0,H2805&gt;0,OR('04A_국토부원자료'!P2806="",'04A_국토부원자료'!P2806="-"),IF('01_설정'!B10=1,N2805=1,TRUE),R2805&lt;='01_설정'!B5,S2805&lt;='01_설정'!B6,T2805&lt;='01_설정'!B7,U2805&lt;='01_설정'!B8),"Y",""))</f>
        <v/>
      </c>
      <c r="W2805" s="40" t="str">
        <f>IF(V2805&lt;&gt;"Y","",MAX(0,(1-R2805/'01_설정'!B5))*'01_설정'!B14+MAX(0,(1-S2805/'01_설정'!B6))*'01_설정'!B15+MAX(0,(1-T2805/'01_설정'!B7))*'01_설정'!B16+MAX(0,(1-U2805/'01_설정'!B8))*'01_설정'!B17+O2805*'01_설정'!B11+Q2805*'01_설정'!B12+P2805*'01_설정'!B13)</f>
        <v/>
      </c>
      <c r="X2805" s="38" t="str">
        <f>IF(W2805="","",1+COUNTIFS($W$4:$W$3003,"&gt;"&amp;W2805)+COUNTIFS($W$4:W2805,W2805)-1)</f>
        <v/>
      </c>
    </row>
    <row r="2806" spans="1:24" ht="16.5">
      <c r="A2806" s="38" t="str">
        <f>IF('04A_국토부원자료'!A2807="","",ROW()-3)</f>
        <v/>
      </c>
      <c r="B2806" s="39">
        <f>IFERROR('04A_국토부원자료'!B2807,"")</f>
        <v>0</v>
      </c>
      <c r="C2806" s="39" t="str">
        <f>IF(B2806="","",IF('04A_국토부원자료'!C2807&lt;&gt;"",'04A_국토부원자료'!C2807,TRIM('04A_국토부원자료'!D2807&amp;IF('04A_국토부원자료'!E2807&lt;&gt;"","-"&amp;'04A_국토부원자료'!E2807,""))))</f>
        <v/>
      </c>
      <c r="D2806" s="39">
        <f>IFERROR('04A_국토부원자료'!F2807,"")</f>
        <v>0</v>
      </c>
      <c r="E2806" s="40" t="str">
        <f>IFERROR(VALUE(SUBSTITUTE('04A_국토부원자료'!G2807,",","")),"")</f>
        <v/>
      </c>
      <c r="F2806" s="41" t="str">
        <f>IFERROR(IF(AND('04A_국토부원자료'!H2807&lt;&gt;"",'04A_국토부원자료'!I2807&lt;&gt;""),DATE(INT(VALUE(SUBSTITUTE('04A_국토부원자료'!H2807,",",""))/100),MOD(VALUE(SUBSTITUTE('04A_국토부원자료'!H2807,",","")),100),VALUE(SUBSTITUTE('04A_국토부원자료'!I2807,",",""))),""),"")</f>
        <v/>
      </c>
      <c r="G2806" s="42" t="str">
        <f>IFERROR(VALUE(SUBSTITUTE('04A_국토부원자료'!J2807,",","")),"")</f>
        <v/>
      </c>
      <c r="H2806" s="43" t="str">
        <f t="shared" si="86"/>
        <v/>
      </c>
      <c r="I2806" s="43" t="str">
        <f t="shared" si="87"/>
        <v/>
      </c>
      <c r="J2806" s="38" t="str">
        <f>IFERROR(VALUE(SUBSTITUTE('04A_국토부원자료'!K2807,",","")),"")</f>
        <v/>
      </c>
      <c r="K2806" s="38" t="str">
        <f>IFERROR(VALUE(SUBSTITUTE('04A_국토부원자료'!N2807,",","")),"")</f>
        <v/>
      </c>
      <c r="L2806" s="39">
        <f>IFERROR('04A_국토부원자료'!O2807,"")</f>
        <v>0</v>
      </c>
      <c r="M2806" s="39">
        <f>IFERROR('04A_국토부원자료'!Q2807,"")</f>
        <v>0</v>
      </c>
      <c r="N2806" s="38">
        <f>IF(B2806="","",IF('02_대상물건입력'!B5="",1,IF(ISNUMBER(SEARCH('02_대상물건입력'!B5,B2806)),1,0)))</f>
        <v>0</v>
      </c>
      <c r="O2806" s="38">
        <f>IF(B2806="","",IF('02_대상물건입력'!B6="",1,IF(ISNUMBER(SEARCH('02_대상물건입력'!B6,B2806)),1,0)))</f>
        <v>0</v>
      </c>
      <c r="P2806" s="38">
        <f>IF(L2806="","",IF('02_대상물건입력'!B15="",0,IF(ISNUMBER(SEARCH('02_대상물건입력'!B15,L2806)),1,0)))</f>
        <v>0</v>
      </c>
      <c r="Q2806" s="38">
        <f>IF(D2806="","",IF('02_대상물건입력'!B8="",0,IF(ISNUMBER(SEARCH('02_대상물건입력'!B8,D2806)),1,0)))</f>
        <v>0</v>
      </c>
      <c r="R2806" s="44" t="str">
        <f>IFERROR(ABS(E2806-'02_대상물건입력'!B11)/'02_대상물건입력'!B11,"")</f>
        <v/>
      </c>
      <c r="S2806" s="38" t="str">
        <f>IFERROR(ABS(J2806-'02_대상물건입력'!B10),"")</f>
        <v/>
      </c>
      <c r="T2806" s="38" t="str">
        <f>IFERROR(ABS('01_설정'!B4-F2806),"")</f>
        <v/>
      </c>
      <c r="U2806" s="38" t="str">
        <f>IFERROR(ABS(K2806-YEAR('02_대상물건입력'!B14)),"")</f>
        <v/>
      </c>
      <c r="V2806" s="38" t="str">
        <f>IF(B2806="","",IF(AND(E2806&gt;0,F2806&gt;0,H2806&gt;0,OR('04A_국토부원자료'!P2807="",'04A_국토부원자료'!P2807="-"),IF('01_설정'!B10=1,N2806=1,TRUE),R2806&lt;='01_설정'!B5,S2806&lt;='01_설정'!B6,T2806&lt;='01_설정'!B7,U2806&lt;='01_설정'!B8),"Y",""))</f>
        <v/>
      </c>
      <c r="W2806" s="40" t="str">
        <f>IF(V2806&lt;&gt;"Y","",MAX(0,(1-R2806/'01_설정'!B5))*'01_설정'!B14+MAX(0,(1-S2806/'01_설정'!B6))*'01_설정'!B15+MAX(0,(1-T2806/'01_설정'!B7))*'01_설정'!B16+MAX(0,(1-U2806/'01_설정'!B8))*'01_설정'!B17+O2806*'01_설정'!B11+Q2806*'01_설정'!B12+P2806*'01_설정'!B13)</f>
        <v/>
      </c>
      <c r="X2806" s="38" t="str">
        <f>IF(W2806="","",1+COUNTIFS($W$4:$W$3003,"&gt;"&amp;W2806)+COUNTIFS($W$4:W2806,W2806)-1)</f>
        <v/>
      </c>
    </row>
    <row r="2807" spans="1:24" ht="16.5">
      <c r="A2807" s="38" t="str">
        <f>IF('04A_국토부원자료'!A2808="","",ROW()-3)</f>
        <v/>
      </c>
      <c r="B2807" s="39">
        <f>IFERROR('04A_국토부원자료'!B2808,"")</f>
        <v>0</v>
      </c>
      <c r="C2807" s="39" t="str">
        <f>IF(B2807="","",IF('04A_국토부원자료'!C2808&lt;&gt;"",'04A_국토부원자료'!C2808,TRIM('04A_국토부원자료'!D2808&amp;IF('04A_국토부원자료'!E2808&lt;&gt;"","-"&amp;'04A_국토부원자료'!E2808,""))))</f>
        <v/>
      </c>
      <c r="D2807" s="39">
        <f>IFERROR('04A_국토부원자료'!F2808,"")</f>
        <v>0</v>
      </c>
      <c r="E2807" s="40" t="str">
        <f>IFERROR(VALUE(SUBSTITUTE('04A_국토부원자료'!G2808,",","")),"")</f>
        <v/>
      </c>
      <c r="F2807" s="41" t="str">
        <f>IFERROR(IF(AND('04A_국토부원자료'!H2808&lt;&gt;"",'04A_국토부원자료'!I2808&lt;&gt;""),DATE(INT(VALUE(SUBSTITUTE('04A_국토부원자료'!H2808,",",""))/100),MOD(VALUE(SUBSTITUTE('04A_국토부원자료'!H2808,",","")),100),VALUE(SUBSTITUTE('04A_국토부원자료'!I2808,",",""))),""),"")</f>
        <v/>
      </c>
      <c r="G2807" s="42" t="str">
        <f>IFERROR(VALUE(SUBSTITUTE('04A_국토부원자료'!J2808,",","")),"")</f>
        <v/>
      </c>
      <c r="H2807" s="43" t="str">
        <f t="shared" si="86"/>
        <v/>
      </c>
      <c r="I2807" s="43" t="str">
        <f t="shared" si="87"/>
        <v/>
      </c>
      <c r="J2807" s="38" t="str">
        <f>IFERROR(VALUE(SUBSTITUTE('04A_국토부원자료'!K2808,",","")),"")</f>
        <v/>
      </c>
      <c r="K2807" s="38" t="str">
        <f>IFERROR(VALUE(SUBSTITUTE('04A_국토부원자료'!N2808,",","")),"")</f>
        <v/>
      </c>
      <c r="L2807" s="39">
        <f>IFERROR('04A_국토부원자료'!O2808,"")</f>
        <v>0</v>
      </c>
      <c r="M2807" s="39">
        <f>IFERROR('04A_국토부원자료'!Q2808,"")</f>
        <v>0</v>
      </c>
      <c r="N2807" s="38">
        <f>IF(B2807="","",IF('02_대상물건입력'!B5="",1,IF(ISNUMBER(SEARCH('02_대상물건입력'!B5,B2807)),1,0)))</f>
        <v>0</v>
      </c>
      <c r="O2807" s="38">
        <f>IF(B2807="","",IF('02_대상물건입력'!B6="",1,IF(ISNUMBER(SEARCH('02_대상물건입력'!B6,B2807)),1,0)))</f>
        <v>0</v>
      </c>
      <c r="P2807" s="38">
        <f>IF(L2807="","",IF('02_대상물건입력'!B15="",0,IF(ISNUMBER(SEARCH('02_대상물건입력'!B15,L2807)),1,0)))</f>
        <v>0</v>
      </c>
      <c r="Q2807" s="38">
        <f>IF(D2807="","",IF('02_대상물건입력'!B8="",0,IF(ISNUMBER(SEARCH('02_대상물건입력'!B8,D2807)),1,0)))</f>
        <v>0</v>
      </c>
      <c r="R2807" s="44" t="str">
        <f>IFERROR(ABS(E2807-'02_대상물건입력'!B11)/'02_대상물건입력'!B11,"")</f>
        <v/>
      </c>
      <c r="S2807" s="38" t="str">
        <f>IFERROR(ABS(J2807-'02_대상물건입력'!B10),"")</f>
        <v/>
      </c>
      <c r="T2807" s="38" t="str">
        <f>IFERROR(ABS('01_설정'!B4-F2807),"")</f>
        <v/>
      </c>
      <c r="U2807" s="38" t="str">
        <f>IFERROR(ABS(K2807-YEAR('02_대상물건입력'!B14)),"")</f>
        <v/>
      </c>
      <c r="V2807" s="38" t="str">
        <f>IF(B2807="","",IF(AND(E2807&gt;0,F2807&gt;0,H2807&gt;0,OR('04A_국토부원자료'!P2808="",'04A_국토부원자료'!P2808="-"),IF('01_설정'!B10=1,N2807=1,TRUE),R2807&lt;='01_설정'!B5,S2807&lt;='01_설정'!B6,T2807&lt;='01_설정'!B7,U2807&lt;='01_설정'!B8),"Y",""))</f>
        <v/>
      </c>
      <c r="W2807" s="40" t="str">
        <f>IF(V2807&lt;&gt;"Y","",MAX(0,(1-R2807/'01_설정'!B5))*'01_설정'!B14+MAX(0,(1-S2807/'01_설정'!B6))*'01_설정'!B15+MAX(0,(1-T2807/'01_설정'!B7))*'01_설정'!B16+MAX(0,(1-U2807/'01_설정'!B8))*'01_설정'!B17+O2807*'01_설정'!B11+Q2807*'01_설정'!B12+P2807*'01_설정'!B13)</f>
        <v/>
      </c>
      <c r="X2807" s="38" t="str">
        <f>IF(W2807="","",1+COUNTIFS($W$4:$W$3003,"&gt;"&amp;W2807)+COUNTIFS($W$4:W2807,W2807)-1)</f>
        <v/>
      </c>
    </row>
    <row r="2808" spans="1:24" ht="16.5">
      <c r="A2808" s="38" t="str">
        <f>IF('04A_국토부원자료'!A2809="","",ROW()-3)</f>
        <v/>
      </c>
      <c r="B2808" s="39">
        <f>IFERROR('04A_국토부원자료'!B2809,"")</f>
        <v>0</v>
      </c>
      <c r="C2808" s="39" t="str">
        <f>IF(B2808="","",IF('04A_국토부원자료'!C2809&lt;&gt;"",'04A_국토부원자료'!C2809,TRIM('04A_국토부원자료'!D2809&amp;IF('04A_국토부원자료'!E2809&lt;&gt;"","-"&amp;'04A_국토부원자료'!E2809,""))))</f>
        <v/>
      </c>
      <c r="D2808" s="39">
        <f>IFERROR('04A_국토부원자료'!F2809,"")</f>
        <v>0</v>
      </c>
      <c r="E2808" s="40" t="str">
        <f>IFERROR(VALUE(SUBSTITUTE('04A_국토부원자료'!G2809,",","")),"")</f>
        <v/>
      </c>
      <c r="F2808" s="41" t="str">
        <f>IFERROR(IF(AND('04A_국토부원자료'!H2809&lt;&gt;"",'04A_국토부원자료'!I2809&lt;&gt;""),DATE(INT(VALUE(SUBSTITUTE('04A_국토부원자료'!H2809,",",""))/100),MOD(VALUE(SUBSTITUTE('04A_국토부원자료'!H2809,",","")),100),VALUE(SUBSTITUTE('04A_국토부원자료'!I2809,",",""))),""),"")</f>
        <v/>
      </c>
      <c r="G2808" s="42" t="str">
        <f>IFERROR(VALUE(SUBSTITUTE('04A_국토부원자료'!J2809,",","")),"")</f>
        <v/>
      </c>
      <c r="H2808" s="43" t="str">
        <f t="shared" si="86"/>
        <v/>
      </c>
      <c r="I2808" s="43" t="str">
        <f t="shared" si="87"/>
        <v/>
      </c>
      <c r="J2808" s="38" t="str">
        <f>IFERROR(VALUE(SUBSTITUTE('04A_국토부원자료'!K2809,",","")),"")</f>
        <v/>
      </c>
      <c r="K2808" s="38" t="str">
        <f>IFERROR(VALUE(SUBSTITUTE('04A_국토부원자료'!N2809,",","")),"")</f>
        <v/>
      </c>
      <c r="L2808" s="39">
        <f>IFERROR('04A_국토부원자료'!O2809,"")</f>
        <v>0</v>
      </c>
      <c r="M2808" s="39">
        <f>IFERROR('04A_국토부원자료'!Q2809,"")</f>
        <v>0</v>
      </c>
      <c r="N2808" s="38">
        <f>IF(B2808="","",IF('02_대상물건입력'!B5="",1,IF(ISNUMBER(SEARCH('02_대상물건입력'!B5,B2808)),1,0)))</f>
        <v>0</v>
      </c>
      <c r="O2808" s="38">
        <f>IF(B2808="","",IF('02_대상물건입력'!B6="",1,IF(ISNUMBER(SEARCH('02_대상물건입력'!B6,B2808)),1,0)))</f>
        <v>0</v>
      </c>
      <c r="P2808" s="38">
        <f>IF(L2808="","",IF('02_대상물건입력'!B15="",0,IF(ISNUMBER(SEARCH('02_대상물건입력'!B15,L2808)),1,0)))</f>
        <v>0</v>
      </c>
      <c r="Q2808" s="38">
        <f>IF(D2808="","",IF('02_대상물건입력'!B8="",0,IF(ISNUMBER(SEARCH('02_대상물건입력'!B8,D2808)),1,0)))</f>
        <v>0</v>
      </c>
      <c r="R2808" s="44" t="str">
        <f>IFERROR(ABS(E2808-'02_대상물건입력'!B11)/'02_대상물건입력'!B11,"")</f>
        <v/>
      </c>
      <c r="S2808" s="38" t="str">
        <f>IFERROR(ABS(J2808-'02_대상물건입력'!B10),"")</f>
        <v/>
      </c>
      <c r="T2808" s="38" t="str">
        <f>IFERROR(ABS('01_설정'!B4-F2808),"")</f>
        <v/>
      </c>
      <c r="U2808" s="38" t="str">
        <f>IFERROR(ABS(K2808-YEAR('02_대상물건입력'!B14)),"")</f>
        <v/>
      </c>
      <c r="V2808" s="38" t="str">
        <f>IF(B2808="","",IF(AND(E2808&gt;0,F2808&gt;0,H2808&gt;0,OR('04A_국토부원자료'!P2809="",'04A_국토부원자료'!P2809="-"),IF('01_설정'!B10=1,N2808=1,TRUE),R2808&lt;='01_설정'!B5,S2808&lt;='01_설정'!B6,T2808&lt;='01_설정'!B7,U2808&lt;='01_설정'!B8),"Y",""))</f>
        <v/>
      </c>
      <c r="W2808" s="40" t="str">
        <f>IF(V2808&lt;&gt;"Y","",MAX(0,(1-R2808/'01_설정'!B5))*'01_설정'!B14+MAX(0,(1-S2808/'01_설정'!B6))*'01_설정'!B15+MAX(0,(1-T2808/'01_설정'!B7))*'01_설정'!B16+MAX(0,(1-U2808/'01_설정'!B8))*'01_설정'!B17+O2808*'01_설정'!B11+Q2808*'01_설정'!B12+P2808*'01_설정'!B13)</f>
        <v/>
      </c>
      <c r="X2808" s="38" t="str">
        <f>IF(W2808="","",1+COUNTIFS($W$4:$W$3003,"&gt;"&amp;W2808)+COUNTIFS($W$4:W2808,W2808)-1)</f>
        <v/>
      </c>
    </row>
    <row r="2809" spans="1:24" ht="16.5">
      <c r="A2809" s="38" t="str">
        <f>IF('04A_국토부원자료'!A2810="","",ROW()-3)</f>
        <v/>
      </c>
      <c r="B2809" s="39">
        <f>IFERROR('04A_국토부원자료'!B2810,"")</f>
        <v>0</v>
      </c>
      <c r="C2809" s="39" t="str">
        <f>IF(B2809="","",IF('04A_국토부원자료'!C2810&lt;&gt;"",'04A_국토부원자료'!C2810,TRIM('04A_국토부원자료'!D2810&amp;IF('04A_국토부원자료'!E2810&lt;&gt;"","-"&amp;'04A_국토부원자료'!E2810,""))))</f>
        <v/>
      </c>
      <c r="D2809" s="39">
        <f>IFERROR('04A_국토부원자료'!F2810,"")</f>
        <v>0</v>
      </c>
      <c r="E2809" s="40" t="str">
        <f>IFERROR(VALUE(SUBSTITUTE('04A_국토부원자료'!G2810,",","")),"")</f>
        <v/>
      </c>
      <c r="F2809" s="41" t="str">
        <f>IFERROR(IF(AND('04A_국토부원자료'!H2810&lt;&gt;"",'04A_국토부원자료'!I2810&lt;&gt;""),DATE(INT(VALUE(SUBSTITUTE('04A_국토부원자료'!H2810,",",""))/100),MOD(VALUE(SUBSTITUTE('04A_국토부원자료'!H2810,",","")),100),VALUE(SUBSTITUTE('04A_국토부원자료'!I2810,",",""))),""),"")</f>
        <v/>
      </c>
      <c r="G2809" s="42" t="str">
        <f>IFERROR(VALUE(SUBSTITUTE('04A_국토부원자료'!J2810,",","")),"")</f>
        <v/>
      </c>
      <c r="H2809" s="43" t="str">
        <f t="shared" si="86"/>
        <v/>
      </c>
      <c r="I2809" s="43" t="str">
        <f t="shared" si="87"/>
        <v/>
      </c>
      <c r="J2809" s="38" t="str">
        <f>IFERROR(VALUE(SUBSTITUTE('04A_국토부원자료'!K2810,",","")),"")</f>
        <v/>
      </c>
      <c r="K2809" s="38" t="str">
        <f>IFERROR(VALUE(SUBSTITUTE('04A_국토부원자료'!N2810,",","")),"")</f>
        <v/>
      </c>
      <c r="L2809" s="39">
        <f>IFERROR('04A_국토부원자료'!O2810,"")</f>
        <v>0</v>
      </c>
      <c r="M2809" s="39">
        <f>IFERROR('04A_국토부원자료'!Q2810,"")</f>
        <v>0</v>
      </c>
      <c r="N2809" s="38">
        <f>IF(B2809="","",IF('02_대상물건입력'!B5="",1,IF(ISNUMBER(SEARCH('02_대상물건입력'!B5,B2809)),1,0)))</f>
        <v>0</v>
      </c>
      <c r="O2809" s="38">
        <f>IF(B2809="","",IF('02_대상물건입력'!B6="",1,IF(ISNUMBER(SEARCH('02_대상물건입력'!B6,B2809)),1,0)))</f>
        <v>0</v>
      </c>
      <c r="P2809" s="38">
        <f>IF(L2809="","",IF('02_대상물건입력'!B15="",0,IF(ISNUMBER(SEARCH('02_대상물건입력'!B15,L2809)),1,0)))</f>
        <v>0</v>
      </c>
      <c r="Q2809" s="38">
        <f>IF(D2809="","",IF('02_대상물건입력'!B8="",0,IF(ISNUMBER(SEARCH('02_대상물건입력'!B8,D2809)),1,0)))</f>
        <v>0</v>
      </c>
      <c r="R2809" s="44" t="str">
        <f>IFERROR(ABS(E2809-'02_대상물건입력'!B11)/'02_대상물건입력'!B11,"")</f>
        <v/>
      </c>
      <c r="S2809" s="38" t="str">
        <f>IFERROR(ABS(J2809-'02_대상물건입력'!B10),"")</f>
        <v/>
      </c>
      <c r="T2809" s="38" t="str">
        <f>IFERROR(ABS('01_설정'!B4-F2809),"")</f>
        <v/>
      </c>
      <c r="U2809" s="38" t="str">
        <f>IFERROR(ABS(K2809-YEAR('02_대상물건입력'!B14)),"")</f>
        <v/>
      </c>
      <c r="V2809" s="38" t="str">
        <f>IF(B2809="","",IF(AND(E2809&gt;0,F2809&gt;0,H2809&gt;0,OR('04A_국토부원자료'!P2810="",'04A_국토부원자료'!P2810="-"),IF('01_설정'!B10=1,N2809=1,TRUE),R2809&lt;='01_설정'!B5,S2809&lt;='01_설정'!B6,T2809&lt;='01_설정'!B7,U2809&lt;='01_설정'!B8),"Y",""))</f>
        <v/>
      </c>
      <c r="W2809" s="40" t="str">
        <f>IF(V2809&lt;&gt;"Y","",MAX(0,(1-R2809/'01_설정'!B5))*'01_설정'!B14+MAX(0,(1-S2809/'01_설정'!B6))*'01_설정'!B15+MAX(0,(1-T2809/'01_설정'!B7))*'01_설정'!B16+MAX(0,(1-U2809/'01_설정'!B8))*'01_설정'!B17+O2809*'01_설정'!B11+Q2809*'01_설정'!B12+P2809*'01_설정'!B13)</f>
        <v/>
      </c>
      <c r="X2809" s="38" t="str">
        <f>IF(W2809="","",1+COUNTIFS($W$4:$W$3003,"&gt;"&amp;W2809)+COUNTIFS($W$4:W2809,W2809)-1)</f>
        <v/>
      </c>
    </row>
    <row r="2810" spans="1:24" ht="16.5">
      <c r="A2810" s="38" t="str">
        <f>IF('04A_국토부원자료'!A2811="","",ROW()-3)</f>
        <v/>
      </c>
      <c r="B2810" s="39">
        <f>IFERROR('04A_국토부원자료'!B2811,"")</f>
        <v>0</v>
      </c>
      <c r="C2810" s="39" t="str">
        <f>IF(B2810="","",IF('04A_국토부원자료'!C2811&lt;&gt;"",'04A_국토부원자료'!C2811,TRIM('04A_국토부원자료'!D2811&amp;IF('04A_국토부원자료'!E2811&lt;&gt;"","-"&amp;'04A_국토부원자료'!E2811,""))))</f>
        <v/>
      </c>
      <c r="D2810" s="39">
        <f>IFERROR('04A_국토부원자료'!F2811,"")</f>
        <v>0</v>
      </c>
      <c r="E2810" s="40" t="str">
        <f>IFERROR(VALUE(SUBSTITUTE('04A_국토부원자료'!G2811,",","")),"")</f>
        <v/>
      </c>
      <c r="F2810" s="41" t="str">
        <f>IFERROR(IF(AND('04A_국토부원자료'!H2811&lt;&gt;"",'04A_국토부원자료'!I2811&lt;&gt;""),DATE(INT(VALUE(SUBSTITUTE('04A_국토부원자료'!H2811,",",""))/100),MOD(VALUE(SUBSTITUTE('04A_국토부원자료'!H2811,",","")),100),VALUE(SUBSTITUTE('04A_국토부원자료'!I2811,",",""))),""),"")</f>
        <v/>
      </c>
      <c r="G2810" s="42" t="str">
        <f>IFERROR(VALUE(SUBSTITUTE('04A_국토부원자료'!J2811,",","")),"")</f>
        <v/>
      </c>
      <c r="H2810" s="43" t="str">
        <f t="shared" si="86"/>
        <v/>
      </c>
      <c r="I2810" s="43" t="str">
        <f t="shared" si="87"/>
        <v/>
      </c>
      <c r="J2810" s="38" t="str">
        <f>IFERROR(VALUE(SUBSTITUTE('04A_국토부원자료'!K2811,",","")),"")</f>
        <v/>
      </c>
      <c r="K2810" s="38" t="str">
        <f>IFERROR(VALUE(SUBSTITUTE('04A_국토부원자료'!N2811,",","")),"")</f>
        <v/>
      </c>
      <c r="L2810" s="39">
        <f>IFERROR('04A_국토부원자료'!O2811,"")</f>
        <v>0</v>
      </c>
      <c r="M2810" s="39">
        <f>IFERROR('04A_국토부원자료'!Q2811,"")</f>
        <v>0</v>
      </c>
      <c r="N2810" s="38">
        <f>IF(B2810="","",IF('02_대상물건입력'!B5="",1,IF(ISNUMBER(SEARCH('02_대상물건입력'!B5,B2810)),1,0)))</f>
        <v>0</v>
      </c>
      <c r="O2810" s="38">
        <f>IF(B2810="","",IF('02_대상물건입력'!B6="",1,IF(ISNUMBER(SEARCH('02_대상물건입력'!B6,B2810)),1,0)))</f>
        <v>0</v>
      </c>
      <c r="P2810" s="38">
        <f>IF(L2810="","",IF('02_대상물건입력'!B15="",0,IF(ISNUMBER(SEARCH('02_대상물건입력'!B15,L2810)),1,0)))</f>
        <v>0</v>
      </c>
      <c r="Q2810" s="38">
        <f>IF(D2810="","",IF('02_대상물건입력'!B8="",0,IF(ISNUMBER(SEARCH('02_대상물건입력'!B8,D2810)),1,0)))</f>
        <v>0</v>
      </c>
      <c r="R2810" s="44" t="str">
        <f>IFERROR(ABS(E2810-'02_대상물건입력'!B11)/'02_대상물건입력'!B11,"")</f>
        <v/>
      </c>
      <c r="S2810" s="38" t="str">
        <f>IFERROR(ABS(J2810-'02_대상물건입력'!B10),"")</f>
        <v/>
      </c>
      <c r="T2810" s="38" t="str">
        <f>IFERROR(ABS('01_설정'!B4-F2810),"")</f>
        <v/>
      </c>
      <c r="U2810" s="38" t="str">
        <f>IFERROR(ABS(K2810-YEAR('02_대상물건입력'!B14)),"")</f>
        <v/>
      </c>
      <c r="V2810" s="38" t="str">
        <f>IF(B2810="","",IF(AND(E2810&gt;0,F2810&gt;0,H2810&gt;0,OR('04A_국토부원자료'!P2811="",'04A_국토부원자료'!P2811="-"),IF('01_설정'!B10=1,N2810=1,TRUE),R2810&lt;='01_설정'!B5,S2810&lt;='01_설정'!B6,T2810&lt;='01_설정'!B7,U2810&lt;='01_설정'!B8),"Y",""))</f>
        <v/>
      </c>
      <c r="W2810" s="40" t="str">
        <f>IF(V2810&lt;&gt;"Y","",MAX(0,(1-R2810/'01_설정'!B5))*'01_설정'!B14+MAX(0,(1-S2810/'01_설정'!B6))*'01_설정'!B15+MAX(0,(1-T2810/'01_설정'!B7))*'01_설정'!B16+MAX(0,(1-U2810/'01_설정'!B8))*'01_설정'!B17+O2810*'01_설정'!B11+Q2810*'01_설정'!B12+P2810*'01_설정'!B13)</f>
        <v/>
      </c>
      <c r="X2810" s="38" t="str">
        <f>IF(W2810="","",1+COUNTIFS($W$4:$W$3003,"&gt;"&amp;W2810)+COUNTIFS($W$4:W2810,W2810)-1)</f>
        <v/>
      </c>
    </row>
    <row r="2811" spans="1:24" ht="16.5">
      <c r="A2811" s="38" t="str">
        <f>IF('04A_국토부원자료'!A2812="","",ROW()-3)</f>
        <v/>
      </c>
      <c r="B2811" s="39">
        <f>IFERROR('04A_국토부원자료'!B2812,"")</f>
        <v>0</v>
      </c>
      <c r="C2811" s="39" t="str">
        <f>IF(B2811="","",IF('04A_국토부원자료'!C2812&lt;&gt;"",'04A_국토부원자료'!C2812,TRIM('04A_국토부원자료'!D2812&amp;IF('04A_국토부원자료'!E2812&lt;&gt;"","-"&amp;'04A_국토부원자료'!E2812,""))))</f>
        <v/>
      </c>
      <c r="D2811" s="39">
        <f>IFERROR('04A_국토부원자료'!F2812,"")</f>
        <v>0</v>
      </c>
      <c r="E2811" s="40" t="str">
        <f>IFERROR(VALUE(SUBSTITUTE('04A_국토부원자료'!G2812,",","")),"")</f>
        <v/>
      </c>
      <c r="F2811" s="41" t="str">
        <f>IFERROR(IF(AND('04A_국토부원자료'!H2812&lt;&gt;"",'04A_국토부원자료'!I2812&lt;&gt;""),DATE(INT(VALUE(SUBSTITUTE('04A_국토부원자료'!H2812,",",""))/100),MOD(VALUE(SUBSTITUTE('04A_국토부원자료'!H2812,",","")),100),VALUE(SUBSTITUTE('04A_국토부원자료'!I2812,",",""))),""),"")</f>
        <v/>
      </c>
      <c r="G2811" s="42" t="str">
        <f>IFERROR(VALUE(SUBSTITUTE('04A_국토부원자료'!J2812,",","")),"")</f>
        <v/>
      </c>
      <c r="H2811" s="43" t="str">
        <f t="shared" si="86"/>
        <v/>
      </c>
      <c r="I2811" s="43" t="str">
        <f t="shared" si="87"/>
        <v/>
      </c>
      <c r="J2811" s="38" t="str">
        <f>IFERROR(VALUE(SUBSTITUTE('04A_국토부원자료'!K2812,",","")),"")</f>
        <v/>
      </c>
      <c r="K2811" s="38" t="str">
        <f>IFERROR(VALUE(SUBSTITUTE('04A_국토부원자료'!N2812,",","")),"")</f>
        <v/>
      </c>
      <c r="L2811" s="39">
        <f>IFERROR('04A_국토부원자료'!O2812,"")</f>
        <v>0</v>
      </c>
      <c r="M2811" s="39">
        <f>IFERROR('04A_국토부원자료'!Q2812,"")</f>
        <v>0</v>
      </c>
      <c r="N2811" s="38">
        <f>IF(B2811="","",IF('02_대상물건입력'!B5="",1,IF(ISNUMBER(SEARCH('02_대상물건입력'!B5,B2811)),1,0)))</f>
        <v>0</v>
      </c>
      <c r="O2811" s="38">
        <f>IF(B2811="","",IF('02_대상물건입력'!B6="",1,IF(ISNUMBER(SEARCH('02_대상물건입력'!B6,B2811)),1,0)))</f>
        <v>0</v>
      </c>
      <c r="P2811" s="38">
        <f>IF(L2811="","",IF('02_대상물건입력'!B15="",0,IF(ISNUMBER(SEARCH('02_대상물건입력'!B15,L2811)),1,0)))</f>
        <v>0</v>
      </c>
      <c r="Q2811" s="38">
        <f>IF(D2811="","",IF('02_대상물건입력'!B8="",0,IF(ISNUMBER(SEARCH('02_대상물건입력'!B8,D2811)),1,0)))</f>
        <v>0</v>
      </c>
      <c r="R2811" s="44" t="str">
        <f>IFERROR(ABS(E2811-'02_대상물건입력'!B11)/'02_대상물건입력'!B11,"")</f>
        <v/>
      </c>
      <c r="S2811" s="38" t="str">
        <f>IFERROR(ABS(J2811-'02_대상물건입력'!B10),"")</f>
        <v/>
      </c>
      <c r="T2811" s="38" t="str">
        <f>IFERROR(ABS('01_설정'!B4-F2811),"")</f>
        <v/>
      </c>
      <c r="U2811" s="38" t="str">
        <f>IFERROR(ABS(K2811-YEAR('02_대상물건입력'!B14)),"")</f>
        <v/>
      </c>
      <c r="V2811" s="38" t="str">
        <f>IF(B2811="","",IF(AND(E2811&gt;0,F2811&gt;0,H2811&gt;0,OR('04A_국토부원자료'!P2812="",'04A_국토부원자료'!P2812="-"),IF('01_설정'!B10=1,N2811=1,TRUE),R2811&lt;='01_설정'!B5,S2811&lt;='01_설정'!B6,T2811&lt;='01_설정'!B7,U2811&lt;='01_설정'!B8),"Y",""))</f>
        <v/>
      </c>
      <c r="W2811" s="40" t="str">
        <f>IF(V2811&lt;&gt;"Y","",MAX(0,(1-R2811/'01_설정'!B5))*'01_설정'!B14+MAX(0,(1-S2811/'01_설정'!B6))*'01_설정'!B15+MAX(0,(1-T2811/'01_설정'!B7))*'01_설정'!B16+MAX(0,(1-U2811/'01_설정'!B8))*'01_설정'!B17+O2811*'01_설정'!B11+Q2811*'01_설정'!B12+P2811*'01_설정'!B13)</f>
        <v/>
      </c>
      <c r="X2811" s="38" t="str">
        <f>IF(W2811="","",1+COUNTIFS($W$4:$W$3003,"&gt;"&amp;W2811)+COUNTIFS($W$4:W2811,W2811)-1)</f>
        <v/>
      </c>
    </row>
    <row r="2812" spans="1:24" ht="16.5">
      <c r="A2812" s="38" t="str">
        <f>IF('04A_국토부원자료'!A2813="","",ROW()-3)</f>
        <v/>
      </c>
      <c r="B2812" s="39">
        <f>IFERROR('04A_국토부원자료'!B2813,"")</f>
        <v>0</v>
      </c>
      <c r="C2812" s="39" t="str">
        <f>IF(B2812="","",IF('04A_국토부원자료'!C2813&lt;&gt;"",'04A_국토부원자료'!C2813,TRIM('04A_국토부원자료'!D2813&amp;IF('04A_국토부원자료'!E2813&lt;&gt;"","-"&amp;'04A_국토부원자료'!E2813,""))))</f>
        <v/>
      </c>
      <c r="D2812" s="39">
        <f>IFERROR('04A_국토부원자료'!F2813,"")</f>
        <v>0</v>
      </c>
      <c r="E2812" s="40" t="str">
        <f>IFERROR(VALUE(SUBSTITUTE('04A_국토부원자료'!G2813,",","")),"")</f>
        <v/>
      </c>
      <c r="F2812" s="41" t="str">
        <f>IFERROR(IF(AND('04A_국토부원자료'!H2813&lt;&gt;"",'04A_국토부원자료'!I2813&lt;&gt;""),DATE(INT(VALUE(SUBSTITUTE('04A_국토부원자료'!H2813,",",""))/100),MOD(VALUE(SUBSTITUTE('04A_국토부원자료'!H2813,",","")),100),VALUE(SUBSTITUTE('04A_국토부원자료'!I2813,",",""))),""),"")</f>
        <v/>
      </c>
      <c r="G2812" s="42" t="str">
        <f>IFERROR(VALUE(SUBSTITUTE('04A_국토부원자료'!J2813,",","")),"")</f>
        <v/>
      </c>
      <c r="H2812" s="43" t="str">
        <f t="shared" si="86"/>
        <v/>
      </c>
      <c r="I2812" s="43" t="str">
        <f t="shared" si="87"/>
        <v/>
      </c>
      <c r="J2812" s="38" t="str">
        <f>IFERROR(VALUE(SUBSTITUTE('04A_국토부원자료'!K2813,",","")),"")</f>
        <v/>
      </c>
      <c r="K2812" s="38" t="str">
        <f>IFERROR(VALUE(SUBSTITUTE('04A_국토부원자료'!N2813,",","")),"")</f>
        <v/>
      </c>
      <c r="L2812" s="39">
        <f>IFERROR('04A_국토부원자료'!O2813,"")</f>
        <v>0</v>
      </c>
      <c r="M2812" s="39">
        <f>IFERROR('04A_국토부원자료'!Q2813,"")</f>
        <v>0</v>
      </c>
      <c r="N2812" s="38">
        <f>IF(B2812="","",IF('02_대상물건입력'!B5="",1,IF(ISNUMBER(SEARCH('02_대상물건입력'!B5,B2812)),1,0)))</f>
        <v>0</v>
      </c>
      <c r="O2812" s="38">
        <f>IF(B2812="","",IF('02_대상물건입력'!B6="",1,IF(ISNUMBER(SEARCH('02_대상물건입력'!B6,B2812)),1,0)))</f>
        <v>0</v>
      </c>
      <c r="P2812" s="38">
        <f>IF(L2812="","",IF('02_대상물건입력'!B15="",0,IF(ISNUMBER(SEARCH('02_대상물건입력'!B15,L2812)),1,0)))</f>
        <v>0</v>
      </c>
      <c r="Q2812" s="38">
        <f>IF(D2812="","",IF('02_대상물건입력'!B8="",0,IF(ISNUMBER(SEARCH('02_대상물건입력'!B8,D2812)),1,0)))</f>
        <v>0</v>
      </c>
      <c r="R2812" s="44" t="str">
        <f>IFERROR(ABS(E2812-'02_대상물건입력'!B11)/'02_대상물건입력'!B11,"")</f>
        <v/>
      </c>
      <c r="S2812" s="38" t="str">
        <f>IFERROR(ABS(J2812-'02_대상물건입력'!B10),"")</f>
        <v/>
      </c>
      <c r="T2812" s="38" t="str">
        <f>IFERROR(ABS('01_설정'!B4-F2812),"")</f>
        <v/>
      </c>
      <c r="U2812" s="38" t="str">
        <f>IFERROR(ABS(K2812-YEAR('02_대상물건입력'!B14)),"")</f>
        <v/>
      </c>
      <c r="V2812" s="38" t="str">
        <f>IF(B2812="","",IF(AND(E2812&gt;0,F2812&gt;0,H2812&gt;0,OR('04A_국토부원자료'!P2813="",'04A_국토부원자료'!P2813="-"),IF('01_설정'!B10=1,N2812=1,TRUE),R2812&lt;='01_설정'!B5,S2812&lt;='01_설정'!B6,T2812&lt;='01_설정'!B7,U2812&lt;='01_설정'!B8),"Y",""))</f>
        <v/>
      </c>
      <c r="W2812" s="40" t="str">
        <f>IF(V2812&lt;&gt;"Y","",MAX(0,(1-R2812/'01_설정'!B5))*'01_설정'!B14+MAX(0,(1-S2812/'01_설정'!B6))*'01_설정'!B15+MAX(0,(1-T2812/'01_설정'!B7))*'01_설정'!B16+MAX(0,(1-U2812/'01_설정'!B8))*'01_설정'!B17+O2812*'01_설정'!B11+Q2812*'01_설정'!B12+P2812*'01_설정'!B13)</f>
        <v/>
      </c>
      <c r="X2812" s="38" t="str">
        <f>IF(W2812="","",1+COUNTIFS($W$4:$W$3003,"&gt;"&amp;W2812)+COUNTIFS($W$4:W2812,W2812)-1)</f>
        <v/>
      </c>
    </row>
    <row r="2813" spans="1:24" ht="16.5">
      <c r="A2813" s="38" t="str">
        <f>IF('04A_국토부원자료'!A2814="","",ROW()-3)</f>
        <v/>
      </c>
      <c r="B2813" s="39">
        <f>IFERROR('04A_국토부원자료'!B2814,"")</f>
        <v>0</v>
      </c>
      <c r="C2813" s="39" t="str">
        <f>IF(B2813="","",IF('04A_국토부원자료'!C2814&lt;&gt;"",'04A_국토부원자료'!C2814,TRIM('04A_국토부원자료'!D2814&amp;IF('04A_국토부원자료'!E2814&lt;&gt;"","-"&amp;'04A_국토부원자료'!E2814,""))))</f>
        <v/>
      </c>
      <c r="D2813" s="39">
        <f>IFERROR('04A_국토부원자료'!F2814,"")</f>
        <v>0</v>
      </c>
      <c r="E2813" s="40" t="str">
        <f>IFERROR(VALUE(SUBSTITUTE('04A_국토부원자료'!G2814,",","")),"")</f>
        <v/>
      </c>
      <c r="F2813" s="41" t="str">
        <f>IFERROR(IF(AND('04A_국토부원자료'!H2814&lt;&gt;"",'04A_국토부원자료'!I2814&lt;&gt;""),DATE(INT(VALUE(SUBSTITUTE('04A_국토부원자료'!H2814,",",""))/100),MOD(VALUE(SUBSTITUTE('04A_국토부원자료'!H2814,",","")),100),VALUE(SUBSTITUTE('04A_국토부원자료'!I2814,",",""))),""),"")</f>
        <v/>
      </c>
      <c r="G2813" s="42" t="str">
        <f>IFERROR(VALUE(SUBSTITUTE('04A_국토부원자료'!J2814,",","")),"")</f>
        <v/>
      </c>
      <c r="H2813" s="43" t="str">
        <f t="shared" si="86"/>
        <v/>
      </c>
      <c r="I2813" s="43" t="str">
        <f t="shared" si="87"/>
        <v/>
      </c>
      <c r="J2813" s="38" t="str">
        <f>IFERROR(VALUE(SUBSTITUTE('04A_국토부원자료'!K2814,",","")),"")</f>
        <v/>
      </c>
      <c r="K2813" s="38" t="str">
        <f>IFERROR(VALUE(SUBSTITUTE('04A_국토부원자료'!N2814,",","")),"")</f>
        <v/>
      </c>
      <c r="L2813" s="39">
        <f>IFERROR('04A_국토부원자료'!O2814,"")</f>
        <v>0</v>
      </c>
      <c r="M2813" s="39">
        <f>IFERROR('04A_국토부원자료'!Q2814,"")</f>
        <v>0</v>
      </c>
      <c r="N2813" s="38">
        <f>IF(B2813="","",IF('02_대상물건입력'!B5="",1,IF(ISNUMBER(SEARCH('02_대상물건입력'!B5,B2813)),1,0)))</f>
        <v>0</v>
      </c>
      <c r="O2813" s="38">
        <f>IF(B2813="","",IF('02_대상물건입력'!B6="",1,IF(ISNUMBER(SEARCH('02_대상물건입력'!B6,B2813)),1,0)))</f>
        <v>0</v>
      </c>
      <c r="P2813" s="38">
        <f>IF(L2813="","",IF('02_대상물건입력'!B15="",0,IF(ISNUMBER(SEARCH('02_대상물건입력'!B15,L2813)),1,0)))</f>
        <v>0</v>
      </c>
      <c r="Q2813" s="38">
        <f>IF(D2813="","",IF('02_대상물건입력'!B8="",0,IF(ISNUMBER(SEARCH('02_대상물건입력'!B8,D2813)),1,0)))</f>
        <v>0</v>
      </c>
      <c r="R2813" s="44" t="str">
        <f>IFERROR(ABS(E2813-'02_대상물건입력'!B11)/'02_대상물건입력'!B11,"")</f>
        <v/>
      </c>
      <c r="S2813" s="38" t="str">
        <f>IFERROR(ABS(J2813-'02_대상물건입력'!B10),"")</f>
        <v/>
      </c>
      <c r="T2813" s="38" t="str">
        <f>IFERROR(ABS('01_설정'!B4-F2813),"")</f>
        <v/>
      </c>
      <c r="U2813" s="38" t="str">
        <f>IFERROR(ABS(K2813-YEAR('02_대상물건입력'!B14)),"")</f>
        <v/>
      </c>
      <c r="V2813" s="38" t="str">
        <f>IF(B2813="","",IF(AND(E2813&gt;0,F2813&gt;0,H2813&gt;0,OR('04A_국토부원자료'!P2814="",'04A_국토부원자료'!P2814="-"),IF('01_설정'!B10=1,N2813=1,TRUE),R2813&lt;='01_설정'!B5,S2813&lt;='01_설정'!B6,T2813&lt;='01_설정'!B7,U2813&lt;='01_설정'!B8),"Y",""))</f>
        <v/>
      </c>
      <c r="W2813" s="40" t="str">
        <f>IF(V2813&lt;&gt;"Y","",MAX(0,(1-R2813/'01_설정'!B5))*'01_설정'!B14+MAX(0,(1-S2813/'01_설정'!B6))*'01_설정'!B15+MAX(0,(1-T2813/'01_설정'!B7))*'01_설정'!B16+MAX(0,(1-U2813/'01_설정'!B8))*'01_설정'!B17+O2813*'01_설정'!B11+Q2813*'01_설정'!B12+P2813*'01_설정'!B13)</f>
        <v/>
      </c>
      <c r="X2813" s="38" t="str">
        <f>IF(W2813="","",1+COUNTIFS($W$4:$W$3003,"&gt;"&amp;W2813)+COUNTIFS($W$4:W2813,W2813)-1)</f>
        <v/>
      </c>
    </row>
    <row r="2814" spans="1:24" ht="16.5">
      <c r="A2814" s="38" t="str">
        <f>IF('04A_국토부원자료'!A2815="","",ROW()-3)</f>
        <v/>
      </c>
      <c r="B2814" s="39">
        <f>IFERROR('04A_국토부원자료'!B2815,"")</f>
        <v>0</v>
      </c>
      <c r="C2814" s="39" t="str">
        <f>IF(B2814="","",IF('04A_국토부원자료'!C2815&lt;&gt;"",'04A_국토부원자료'!C2815,TRIM('04A_국토부원자료'!D2815&amp;IF('04A_국토부원자료'!E2815&lt;&gt;"","-"&amp;'04A_국토부원자료'!E2815,""))))</f>
        <v/>
      </c>
      <c r="D2814" s="39">
        <f>IFERROR('04A_국토부원자료'!F2815,"")</f>
        <v>0</v>
      </c>
      <c r="E2814" s="40" t="str">
        <f>IFERROR(VALUE(SUBSTITUTE('04A_국토부원자료'!G2815,",","")),"")</f>
        <v/>
      </c>
      <c r="F2814" s="41" t="str">
        <f>IFERROR(IF(AND('04A_국토부원자료'!H2815&lt;&gt;"",'04A_국토부원자료'!I2815&lt;&gt;""),DATE(INT(VALUE(SUBSTITUTE('04A_국토부원자료'!H2815,",",""))/100),MOD(VALUE(SUBSTITUTE('04A_국토부원자료'!H2815,",","")),100),VALUE(SUBSTITUTE('04A_국토부원자료'!I2815,",",""))),""),"")</f>
        <v/>
      </c>
      <c r="G2814" s="42" t="str">
        <f>IFERROR(VALUE(SUBSTITUTE('04A_국토부원자료'!J2815,",","")),"")</f>
        <v/>
      </c>
      <c r="H2814" s="43" t="str">
        <f t="shared" si="86"/>
        <v/>
      </c>
      <c r="I2814" s="43" t="str">
        <f t="shared" si="87"/>
        <v/>
      </c>
      <c r="J2814" s="38" t="str">
        <f>IFERROR(VALUE(SUBSTITUTE('04A_국토부원자료'!K2815,",","")),"")</f>
        <v/>
      </c>
      <c r="K2814" s="38" t="str">
        <f>IFERROR(VALUE(SUBSTITUTE('04A_국토부원자료'!N2815,",","")),"")</f>
        <v/>
      </c>
      <c r="L2814" s="39">
        <f>IFERROR('04A_국토부원자료'!O2815,"")</f>
        <v>0</v>
      </c>
      <c r="M2814" s="39">
        <f>IFERROR('04A_국토부원자료'!Q2815,"")</f>
        <v>0</v>
      </c>
      <c r="N2814" s="38">
        <f>IF(B2814="","",IF('02_대상물건입력'!B5="",1,IF(ISNUMBER(SEARCH('02_대상물건입력'!B5,B2814)),1,0)))</f>
        <v>0</v>
      </c>
      <c r="O2814" s="38">
        <f>IF(B2814="","",IF('02_대상물건입력'!B6="",1,IF(ISNUMBER(SEARCH('02_대상물건입력'!B6,B2814)),1,0)))</f>
        <v>0</v>
      </c>
      <c r="P2814" s="38">
        <f>IF(L2814="","",IF('02_대상물건입력'!B15="",0,IF(ISNUMBER(SEARCH('02_대상물건입력'!B15,L2814)),1,0)))</f>
        <v>0</v>
      </c>
      <c r="Q2814" s="38">
        <f>IF(D2814="","",IF('02_대상물건입력'!B8="",0,IF(ISNUMBER(SEARCH('02_대상물건입력'!B8,D2814)),1,0)))</f>
        <v>0</v>
      </c>
      <c r="R2814" s="44" t="str">
        <f>IFERROR(ABS(E2814-'02_대상물건입력'!B11)/'02_대상물건입력'!B11,"")</f>
        <v/>
      </c>
      <c r="S2814" s="38" t="str">
        <f>IFERROR(ABS(J2814-'02_대상물건입력'!B10),"")</f>
        <v/>
      </c>
      <c r="T2814" s="38" t="str">
        <f>IFERROR(ABS('01_설정'!B4-F2814),"")</f>
        <v/>
      </c>
      <c r="U2814" s="38" t="str">
        <f>IFERROR(ABS(K2814-YEAR('02_대상물건입력'!B14)),"")</f>
        <v/>
      </c>
      <c r="V2814" s="38" t="str">
        <f>IF(B2814="","",IF(AND(E2814&gt;0,F2814&gt;0,H2814&gt;0,OR('04A_국토부원자료'!P2815="",'04A_국토부원자료'!P2815="-"),IF('01_설정'!B10=1,N2814=1,TRUE),R2814&lt;='01_설정'!B5,S2814&lt;='01_설정'!B6,T2814&lt;='01_설정'!B7,U2814&lt;='01_설정'!B8),"Y",""))</f>
        <v/>
      </c>
      <c r="W2814" s="40" t="str">
        <f>IF(V2814&lt;&gt;"Y","",MAX(0,(1-R2814/'01_설정'!B5))*'01_설정'!B14+MAX(0,(1-S2814/'01_설정'!B6))*'01_설정'!B15+MAX(0,(1-T2814/'01_설정'!B7))*'01_설정'!B16+MAX(0,(1-U2814/'01_설정'!B8))*'01_설정'!B17+O2814*'01_설정'!B11+Q2814*'01_설정'!B12+P2814*'01_설정'!B13)</f>
        <v/>
      </c>
      <c r="X2814" s="38" t="str">
        <f>IF(W2814="","",1+COUNTIFS($W$4:$W$3003,"&gt;"&amp;W2814)+COUNTIFS($W$4:W2814,W2814)-1)</f>
        <v/>
      </c>
    </row>
    <row r="2815" spans="1:24" ht="16.5">
      <c r="A2815" s="38" t="str">
        <f>IF('04A_국토부원자료'!A2816="","",ROW()-3)</f>
        <v/>
      </c>
      <c r="B2815" s="39">
        <f>IFERROR('04A_국토부원자료'!B2816,"")</f>
        <v>0</v>
      </c>
      <c r="C2815" s="39" t="str">
        <f>IF(B2815="","",IF('04A_국토부원자료'!C2816&lt;&gt;"",'04A_국토부원자료'!C2816,TRIM('04A_국토부원자료'!D2816&amp;IF('04A_국토부원자료'!E2816&lt;&gt;"","-"&amp;'04A_국토부원자료'!E2816,""))))</f>
        <v/>
      </c>
      <c r="D2815" s="39">
        <f>IFERROR('04A_국토부원자료'!F2816,"")</f>
        <v>0</v>
      </c>
      <c r="E2815" s="40" t="str">
        <f>IFERROR(VALUE(SUBSTITUTE('04A_국토부원자료'!G2816,",","")),"")</f>
        <v/>
      </c>
      <c r="F2815" s="41" t="str">
        <f>IFERROR(IF(AND('04A_국토부원자료'!H2816&lt;&gt;"",'04A_국토부원자료'!I2816&lt;&gt;""),DATE(INT(VALUE(SUBSTITUTE('04A_국토부원자료'!H2816,",",""))/100),MOD(VALUE(SUBSTITUTE('04A_국토부원자료'!H2816,",","")),100),VALUE(SUBSTITUTE('04A_국토부원자료'!I2816,",",""))),""),"")</f>
        <v/>
      </c>
      <c r="G2815" s="42" t="str">
        <f>IFERROR(VALUE(SUBSTITUTE('04A_국토부원자료'!J2816,",","")),"")</f>
        <v/>
      </c>
      <c r="H2815" s="43" t="str">
        <f t="shared" si="86"/>
        <v/>
      </c>
      <c r="I2815" s="43" t="str">
        <f t="shared" si="87"/>
        <v/>
      </c>
      <c r="J2815" s="38" t="str">
        <f>IFERROR(VALUE(SUBSTITUTE('04A_국토부원자료'!K2816,",","")),"")</f>
        <v/>
      </c>
      <c r="K2815" s="38" t="str">
        <f>IFERROR(VALUE(SUBSTITUTE('04A_국토부원자료'!N2816,",","")),"")</f>
        <v/>
      </c>
      <c r="L2815" s="39">
        <f>IFERROR('04A_국토부원자료'!O2816,"")</f>
        <v>0</v>
      </c>
      <c r="M2815" s="39">
        <f>IFERROR('04A_국토부원자료'!Q2816,"")</f>
        <v>0</v>
      </c>
      <c r="N2815" s="38">
        <f>IF(B2815="","",IF('02_대상물건입력'!B5="",1,IF(ISNUMBER(SEARCH('02_대상물건입력'!B5,B2815)),1,0)))</f>
        <v>0</v>
      </c>
      <c r="O2815" s="38">
        <f>IF(B2815="","",IF('02_대상물건입력'!B6="",1,IF(ISNUMBER(SEARCH('02_대상물건입력'!B6,B2815)),1,0)))</f>
        <v>0</v>
      </c>
      <c r="P2815" s="38">
        <f>IF(L2815="","",IF('02_대상물건입력'!B15="",0,IF(ISNUMBER(SEARCH('02_대상물건입력'!B15,L2815)),1,0)))</f>
        <v>0</v>
      </c>
      <c r="Q2815" s="38">
        <f>IF(D2815="","",IF('02_대상물건입력'!B8="",0,IF(ISNUMBER(SEARCH('02_대상물건입력'!B8,D2815)),1,0)))</f>
        <v>0</v>
      </c>
      <c r="R2815" s="44" t="str">
        <f>IFERROR(ABS(E2815-'02_대상물건입력'!B11)/'02_대상물건입력'!B11,"")</f>
        <v/>
      </c>
      <c r="S2815" s="38" t="str">
        <f>IFERROR(ABS(J2815-'02_대상물건입력'!B10),"")</f>
        <v/>
      </c>
      <c r="T2815" s="38" t="str">
        <f>IFERROR(ABS('01_설정'!B4-F2815),"")</f>
        <v/>
      </c>
      <c r="U2815" s="38" t="str">
        <f>IFERROR(ABS(K2815-YEAR('02_대상물건입력'!B14)),"")</f>
        <v/>
      </c>
      <c r="V2815" s="38" t="str">
        <f>IF(B2815="","",IF(AND(E2815&gt;0,F2815&gt;0,H2815&gt;0,OR('04A_국토부원자료'!P2816="",'04A_국토부원자료'!P2816="-"),IF('01_설정'!B10=1,N2815=1,TRUE),R2815&lt;='01_설정'!B5,S2815&lt;='01_설정'!B6,T2815&lt;='01_설정'!B7,U2815&lt;='01_설정'!B8),"Y",""))</f>
        <v/>
      </c>
      <c r="W2815" s="40" t="str">
        <f>IF(V2815&lt;&gt;"Y","",MAX(0,(1-R2815/'01_설정'!B5))*'01_설정'!B14+MAX(0,(1-S2815/'01_설정'!B6))*'01_설정'!B15+MAX(0,(1-T2815/'01_설정'!B7))*'01_설정'!B16+MAX(0,(1-U2815/'01_설정'!B8))*'01_설정'!B17+O2815*'01_설정'!B11+Q2815*'01_설정'!B12+P2815*'01_설정'!B13)</f>
        <v/>
      </c>
      <c r="X2815" s="38" t="str">
        <f>IF(W2815="","",1+COUNTIFS($W$4:$W$3003,"&gt;"&amp;W2815)+COUNTIFS($W$4:W2815,W2815)-1)</f>
        <v/>
      </c>
    </row>
    <row r="2816" spans="1:24" ht="16.5">
      <c r="A2816" s="38" t="str">
        <f>IF('04A_국토부원자료'!A2817="","",ROW()-3)</f>
        <v/>
      </c>
      <c r="B2816" s="39">
        <f>IFERROR('04A_국토부원자료'!B2817,"")</f>
        <v>0</v>
      </c>
      <c r="C2816" s="39" t="str">
        <f>IF(B2816="","",IF('04A_국토부원자료'!C2817&lt;&gt;"",'04A_국토부원자료'!C2817,TRIM('04A_국토부원자료'!D2817&amp;IF('04A_국토부원자료'!E2817&lt;&gt;"","-"&amp;'04A_국토부원자료'!E2817,""))))</f>
        <v/>
      </c>
      <c r="D2816" s="39">
        <f>IFERROR('04A_국토부원자료'!F2817,"")</f>
        <v>0</v>
      </c>
      <c r="E2816" s="40" t="str">
        <f>IFERROR(VALUE(SUBSTITUTE('04A_국토부원자료'!G2817,",","")),"")</f>
        <v/>
      </c>
      <c r="F2816" s="41" t="str">
        <f>IFERROR(IF(AND('04A_국토부원자료'!H2817&lt;&gt;"",'04A_국토부원자료'!I2817&lt;&gt;""),DATE(INT(VALUE(SUBSTITUTE('04A_국토부원자료'!H2817,",",""))/100),MOD(VALUE(SUBSTITUTE('04A_국토부원자료'!H2817,",","")),100),VALUE(SUBSTITUTE('04A_국토부원자료'!I2817,",",""))),""),"")</f>
        <v/>
      </c>
      <c r="G2816" s="42" t="str">
        <f>IFERROR(VALUE(SUBSTITUTE('04A_국토부원자료'!J2817,",","")),"")</f>
        <v/>
      </c>
      <c r="H2816" s="43" t="str">
        <f t="shared" si="86"/>
        <v/>
      </c>
      <c r="I2816" s="43" t="str">
        <f t="shared" si="87"/>
        <v/>
      </c>
      <c r="J2816" s="38" t="str">
        <f>IFERROR(VALUE(SUBSTITUTE('04A_국토부원자료'!K2817,",","")),"")</f>
        <v/>
      </c>
      <c r="K2816" s="38" t="str">
        <f>IFERROR(VALUE(SUBSTITUTE('04A_국토부원자료'!N2817,",","")),"")</f>
        <v/>
      </c>
      <c r="L2816" s="39">
        <f>IFERROR('04A_국토부원자료'!O2817,"")</f>
        <v>0</v>
      </c>
      <c r="M2816" s="39">
        <f>IFERROR('04A_국토부원자료'!Q2817,"")</f>
        <v>0</v>
      </c>
      <c r="N2816" s="38">
        <f>IF(B2816="","",IF('02_대상물건입력'!B5="",1,IF(ISNUMBER(SEARCH('02_대상물건입력'!B5,B2816)),1,0)))</f>
        <v>0</v>
      </c>
      <c r="O2816" s="38">
        <f>IF(B2816="","",IF('02_대상물건입력'!B6="",1,IF(ISNUMBER(SEARCH('02_대상물건입력'!B6,B2816)),1,0)))</f>
        <v>0</v>
      </c>
      <c r="P2816" s="38">
        <f>IF(L2816="","",IF('02_대상물건입력'!B15="",0,IF(ISNUMBER(SEARCH('02_대상물건입력'!B15,L2816)),1,0)))</f>
        <v>0</v>
      </c>
      <c r="Q2816" s="38">
        <f>IF(D2816="","",IF('02_대상물건입력'!B8="",0,IF(ISNUMBER(SEARCH('02_대상물건입력'!B8,D2816)),1,0)))</f>
        <v>0</v>
      </c>
      <c r="R2816" s="44" t="str">
        <f>IFERROR(ABS(E2816-'02_대상물건입력'!B11)/'02_대상물건입력'!B11,"")</f>
        <v/>
      </c>
      <c r="S2816" s="38" t="str">
        <f>IFERROR(ABS(J2816-'02_대상물건입력'!B10),"")</f>
        <v/>
      </c>
      <c r="T2816" s="38" t="str">
        <f>IFERROR(ABS('01_설정'!B4-F2816),"")</f>
        <v/>
      </c>
      <c r="U2816" s="38" t="str">
        <f>IFERROR(ABS(K2816-YEAR('02_대상물건입력'!B14)),"")</f>
        <v/>
      </c>
      <c r="V2816" s="38" t="str">
        <f>IF(B2816="","",IF(AND(E2816&gt;0,F2816&gt;0,H2816&gt;0,OR('04A_국토부원자료'!P2817="",'04A_국토부원자료'!P2817="-"),IF('01_설정'!B10=1,N2816=1,TRUE),R2816&lt;='01_설정'!B5,S2816&lt;='01_설정'!B6,T2816&lt;='01_설정'!B7,U2816&lt;='01_설정'!B8),"Y",""))</f>
        <v/>
      </c>
      <c r="W2816" s="40" t="str">
        <f>IF(V2816&lt;&gt;"Y","",MAX(0,(1-R2816/'01_설정'!B5))*'01_설정'!B14+MAX(0,(1-S2816/'01_설정'!B6))*'01_설정'!B15+MAX(0,(1-T2816/'01_설정'!B7))*'01_설정'!B16+MAX(0,(1-U2816/'01_설정'!B8))*'01_설정'!B17+O2816*'01_설정'!B11+Q2816*'01_설정'!B12+P2816*'01_설정'!B13)</f>
        <v/>
      </c>
      <c r="X2816" s="38" t="str">
        <f>IF(W2816="","",1+COUNTIFS($W$4:$W$3003,"&gt;"&amp;W2816)+COUNTIFS($W$4:W2816,W2816)-1)</f>
        <v/>
      </c>
    </row>
    <row r="2817" spans="1:24" ht="16.5">
      <c r="A2817" s="38" t="str">
        <f>IF('04A_국토부원자료'!A2818="","",ROW()-3)</f>
        <v/>
      </c>
      <c r="B2817" s="39">
        <f>IFERROR('04A_국토부원자료'!B2818,"")</f>
        <v>0</v>
      </c>
      <c r="C2817" s="39" t="str">
        <f>IF(B2817="","",IF('04A_국토부원자료'!C2818&lt;&gt;"",'04A_국토부원자료'!C2818,TRIM('04A_국토부원자료'!D2818&amp;IF('04A_국토부원자료'!E2818&lt;&gt;"","-"&amp;'04A_국토부원자료'!E2818,""))))</f>
        <v/>
      </c>
      <c r="D2817" s="39">
        <f>IFERROR('04A_국토부원자료'!F2818,"")</f>
        <v>0</v>
      </c>
      <c r="E2817" s="40" t="str">
        <f>IFERROR(VALUE(SUBSTITUTE('04A_국토부원자료'!G2818,",","")),"")</f>
        <v/>
      </c>
      <c r="F2817" s="41" t="str">
        <f>IFERROR(IF(AND('04A_국토부원자료'!H2818&lt;&gt;"",'04A_국토부원자료'!I2818&lt;&gt;""),DATE(INT(VALUE(SUBSTITUTE('04A_국토부원자료'!H2818,",",""))/100),MOD(VALUE(SUBSTITUTE('04A_국토부원자료'!H2818,",","")),100),VALUE(SUBSTITUTE('04A_국토부원자료'!I2818,",",""))),""),"")</f>
        <v/>
      </c>
      <c r="G2817" s="42" t="str">
        <f>IFERROR(VALUE(SUBSTITUTE('04A_국토부원자료'!J2818,",","")),"")</f>
        <v/>
      </c>
      <c r="H2817" s="43" t="str">
        <f t="shared" si="86"/>
        <v/>
      </c>
      <c r="I2817" s="43" t="str">
        <f t="shared" si="87"/>
        <v/>
      </c>
      <c r="J2817" s="38" t="str">
        <f>IFERROR(VALUE(SUBSTITUTE('04A_국토부원자료'!K2818,",","")),"")</f>
        <v/>
      </c>
      <c r="K2817" s="38" t="str">
        <f>IFERROR(VALUE(SUBSTITUTE('04A_국토부원자료'!N2818,",","")),"")</f>
        <v/>
      </c>
      <c r="L2817" s="39">
        <f>IFERROR('04A_국토부원자료'!O2818,"")</f>
        <v>0</v>
      </c>
      <c r="M2817" s="39">
        <f>IFERROR('04A_국토부원자료'!Q2818,"")</f>
        <v>0</v>
      </c>
      <c r="N2817" s="38">
        <f>IF(B2817="","",IF('02_대상물건입력'!B5="",1,IF(ISNUMBER(SEARCH('02_대상물건입력'!B5,B2817)),1,0)))</f>
        <v>0</v>
      </c>
      <c r="O2817" s="38">
        <f>IF(B2817="","",IF('02_대상물건입력'!B6="",1,IF(ISNUMBER(SEARCH('02_대상물건입력'!B6,B2817)),1,0)))</f>
        <v>0</v>
      </c>
      <c r="P2817" s="38">
        <f>IF(L2817="","",IF('02_대상물건입력'!B15="",0,IF(ISNUMBER(SEARCH('02_대상물건입력'!B15,L2817)),1,0)))</f>
        <v>0</v>
      </c>
      <c r="Q2817" s="38">
        <f>IF(D2817="","",IF('02_대상물건입력'!B8="",0,IF(ISNUMBER(SEARCH('02_대상물건입력'!B8,D2817)),1,0)))</f>
        <v>0</v>
      </c>
      <c r="R2817" s="44" t="str">
        <f>IFERROR(ABS(E2817-'02_대상물건입력'!B11)/'02_대상물건입력'!B11,"")</f>
        <v/>
      </c>
      <c r="S2817" s="38" t="str">
        <f>IFERROR(ABS(J2817-'02_대상물건입력'!B10),"")</f>
        <v/>
      </c>
      <c r="T2817" s="38" t="str">
        <f>IFERROR(ABS('01_설정'!B4-F2817),"")</f>
        <v/>
      </c>
      <c r="U2817" s="38" t="str">
        <f>IFERROR(ABS(K2817-YEAR('02_대상물건입력'!B14)),"")</f>
        <v/>
      </c>
      <c r="V2817" s="38" t="str">
        <f>IF(B2817="","",IF(AND(E2817&gt;0,F2817&gt;0,H2817&gt;0,OR('04A_국토부원자료'!P2818="",'04A_국토부원자료'!P2818="-"),IF('01_설정'!B10=1,N2817=1,TRUE),R2817&lt;='01_설정'!B5,S2817&lt;='01_설정'!B6,T2817&lt;='01_설정'!B7,U2817&lt;='01_설정'!B8),"Y",""))</f>
        <v/>
      </c>
      <c r="W2817" s="40" t="str">
        <f>IF(V2817&lt;&gt;"Y","",MAX(0,(1-R2817/'01_설정'!B5))*'01_설정'!B14+MAX(0,(1-S2817/'01_설정'!B6))*'01_설정'!B15+MAX(0,(1-T2817/'01_설정'!B7))*'01_설정'!B16+MAX(0,(1-U2817/'01_설정'!B8))*'01_설정'!B17+O2817*'01_설정'!B11+Q2817*'01_설정'!B12+P2817*'01_설정'!B13)</f>
        <v/>
      </c>
      <c r="X2817" s="38" t="str">
        <f>IF(W2817="","",1+COUNTIFS($W$4:$W$3003,"&gt;"&amp;W2817)+COUNTIFS($W$4:W2817,W2817)-1)</f>
        <v/>
      </c>
    </row>
    <row r="2818" spans="1:24" ht="16.5">
      <c r="A2818" s="38" t="str">
        <f>IF('04A_국토부원자료'!A2819="","",ROW()-3)</f>
        <v/>
      </c>
      <c r="B2818" s="39">
        <f>IFERROR('04A_국토부원자료'!B2819,"")</f>
        <v>0</v>
      </c>
      <c r="C2818" s="39" t="str">
        <f>IF(B2818="","",IF('04A_국토부원자료'!C2819&lt;&gt;"",'04A_국토부원자료'!C2819,TRIM('04A_국토부원자료'!D2819&amp;IF('04A_국토부원자료'!E2819&lt;&gt;"","-"&amp;'04A_국토부원자료'!E2819,""))))</f>
        <v/>
      </c>
      <c r="D2818" s="39">
        <f>IFERROR('04A_국토부원자료'!F2819,"")</f>
        <v>0</v>
      </c>
      <c r="E2818" s="40" t="str">
        <f>IFERROR(VALUE(SUBSTITUTE('04A_국토부원자료'!G2819,",","")),"")</f>
        <v/>
      </c>
      <c r="F2818" s="41" t="str">
        <f>IFERROR(IF(AND('04A_국토부원자료'!H2819&lt;&gt;"",'04A_국토부원자료'!I2819&lt;&gt;""),DATE(INT(VALUE(SUBSTITUTE('04A_국토부원자료'!H2819,",",""))/100),MOD(VALUE(SUBSTITUTE('04A_국토부원자료'!H2819,",","")),100),VALUE(SUBSTITUTE('04A_국토부원자료'!I2819,",",""))),""),"")</f>
        <v/>
      </c>
      <c r="G2818" s="42" t="str">
        <f>IFERROR(VALUE(SUBSTITUTE('04A_국토부원자료'!J2819,",","")),"")</f>
        <v/>
      </c>
      <c r="H2818" s="43" t="str">
        <f t="shared" si="86"/>
        <v/>
      </c>
      <c r="I2818" s="43" t="str">
        <f t="shared" si="87"/>
        <v/>
      </c>
      <c r="J2818" s="38" t="str">
        <f>IFERROR(VALUE(SUBSTITUTE('04A_국토부원자료'!K2819,",","")),"")</f>
        <v/>
      </c>
      <c r="K2818" s="38" t="str">
        <f>IFERROR(VALUE(SUBSTITUTE('04A_국토부원자료'!N2819,",","")),"")</f>
        <v/>
      </c>
      <c r="L2818" s="39">
        <f>IFERROR('04A_국토부원자료'!O2819,"")</f>
        <v>0</v>
      </c>
      <c r="M2818" s="39">
        <f>IFERROR('04A_국토부원자료'!Q2819,"")</f>
        <v>0</v>
      </c>
      <c r="N2818" s="38">
        <f>IF(B2818="","",IF('02_대상물건입력'!B5="",1,IF(ISNUMBER(SEARCH('02_대상물건입력'!B5,B2818)),1,0)))</f>
        <v>0</v>
      </c>
      <c r="O2818" s="38">
        <f>IF(B2818="","",IF('02_대상물건입력'!B6="",1,IF(ISNUMBER(SEARCH('02_대상물건입력'!B6,B2818)),1,0)))</f>
        <v>0</v>
      </c>
      <c r="P2818" s="38">
        <f>IF(L2818="","",IF('02_대상물건입력'!B15="",0,IF(ISNUMBER(SEARCH('02_대상물건입력'!B15,L2818)),1,0)))</f>
        <v>0</v>
      </c>
      <c r="Q2818" s="38">
        <f>IF(D2818="","",IF('02_대상물건입력'!B8="",0,IF(ISNUMBER(SEARCH('02_대상물건입력'!B8,D2818)),1,0)))</f>
        <v>0</v>
      </c>
      <c r="R2818" s="44" t="str">
        <f>IFERROR(ABS(E2818-'02_대상물건입력'!B11)/'02_대상물건입력'!B11,"")</f>
        <v/>
      </c>
      <c r="S2818" s="38" t="str">
        <f>IFERROR(ABS(J2818-'02_대상물건입력'!B10),"")</f>
        <v/>
      </c>
      <c r="T2818" s="38" t="str">
        <f>IFERROR(ABS('01_설정'!B4-F2818),"")</f>
        <v/>
      </c>
      <c r="U2818" s="38" t="str">
        <f>IFERROR(ABS(K2818-YEAR('02_대상물건입력'!B14)),"")</f>
        <v/>
      </c>
      <c r="V2818" s="38" t="str">
        <f>IF(B2818="","",IF(AND(E2818&gt;0,F2818&gt;0,H2818&gt;0,OR('04A_국토부원자료'!P2819="",'04A_국토부원자료'!P2819="-"),IF('01_설정'!B10=1,N2818=1,TRUE),R2818&lt;='01_설정'!B5,S2818&lt;='01_설정'!B6,T2818&lt;='01_설정'!B7,U2818&lt;='01_설정'!B8),"Y",""))</f>
        <v/>
      </c>
      <c r="W2818" s="40" t="str">
        <f>IF(V2818&lt;&gt;"Y","",MAX(0,(1-R2818/'01_설정'!B5))*'01_설정'!B14+MAX(0,(1-S2818/'01_설정'!B6))*'01_설정'!B15+MAX(0,(1-T2818/'01_설정'!B7))*'01_설정'!B16+MAX(0,(1-U2818/'01_설정'!B8))*'01_설정'!B17+O2818*'01_설정'!B11+Q2818*'01_설정'!B12+P2818*'01_설정'!B13)</f>
        <v/>
      </c>
      <c r="X2818" s="38" t="str">
        <f>IF(W2818="","",1+COUNTIFS($W$4:$W$3003,"&gt;"&amp;W2818)+COUNTIFS($W$4:W2818,W2818)-1)</f>
        <v/>
      </c>
    </row>
    <row r="2819" spans="1:24" ht="16.5">
      <c r="A2819" s="38" t="str">
        <f>IF('04A_국토부원자료'!A2820="","",ROW()-3)</f>
        <v/>
      </c>
      <c r="B2819" s="39">
        <f>IFERROR('04A_국토부원자료'!B2820,"")</f>
        <v>0</v>
      </c>
      <c r="C2819" s="39" t="str">
        <f>IF(B2819="","",IF('04A_국토부원자료'!C2820&lt;&gt;"",'04A_국토부원자료'!C2820,TRIM('04A_국토부원자료'!D2820&amp;IF('04A_국토부원자료'!E2820&lt;&gt;"","-"&amp;'04A_국토부원자료'!E2820,""))))</f>
        <v/>
      </c>
      <c r="D2819" s="39">
        <f>IFERROR('04A_국토부원자료'!F2820,"")</f>
        <v>0</v>
      </c>
      <c r="E2819" s="40" t="str">
        <f>IFERROR(VALUE(SUBSTITUTE('04A_국토부원자료'!G2820,",","")),"")</f>
        <v/>
      </c>
      <c r="F2819" s="41" t="str">
        <f>IFERROR(IF(AND('04A_국토부원자료'!H2820&lt;&gt;"",'04A_국토부원자료'!I2820&lt;&gt;""),DATE(INT(VALUE(SUBSTITUTE('04A_국토부원자료'!H2820,",",""))/100),MOD(VALUE(SUBSTITUTE('04A_국토부원자료'!H2820,",","")),100),VALUE(SUBSTITUTE('04A_국토부원자료'!I2820,",",""))),""),"")</f>
        <v/>
      </c>
      <c r="G2819" s="42" t="str">
        <f>IFERROR(VALUE(SUBSTITUTE('04A_국토부원자료'!J2820,",","")),"")</f>
        <v/>
      </c>
      <c r="H2819" s="43" t="str">
        <f t="shared" si="86"/>
        <v/>
      </c>
      <c r="I2819" s="43" t="str">
        <f t="shared" si="87"/>
        <v/>
      </c>
      <c r="J2819" s="38" t="str">
        <f>IFERROR(VALUE(SUBSTITUTE('04A_국토부원자료'!K2820,",","")),"")</f>
        <v/>
      </c>
      <c r="K2819" s="38" t="str">
        <f>IFERROR(VALUE(SUBSTITUTE('04A_국토부원자료'!N2820,",","")),"")</f>
        <v/>
      </c>
      <c r="L2819" s="39">
        <f>IFERROR('04A_국토부원자료'!O2820,"")</f>
        <v>0</v>
      </c>
      <c r="M2819" s="39">
        <f>IFERROR('04A_국토부원자료'!Q2820,"")</f>
        <v>0</v>
      </c>
      <c r="N2819" s="38">
        <f>IF(B2819="","",IF('02_대상물건입력'!B5="",1,IF(ISNUMBER(SEARCH('02_대상물건입력'!B5,B2819)),1,0)))</f>
        <v>0</v>
      </c>
      <c r="O2819" s="38">
        <f>IF(B2819="","",IF('02_대상물건입력'!B6="",1,IF(ISNUMBER(SEARCH('02_대상물건입력'!B6,B2819)),1,0)))</f>
        <v>0</v>
      </c>
      <c r="P2819" s="38">
        <f>IF(L2819="","",IF('02_대상물건입력'!B15="",0,IF(ISNUMBER(SEARCH('02_대상물건입력'!B15,L2819)),1,0)))</f>
        <v>0</v>
      </c>
      <c r="Q2819" s="38">
        <f>IF(D2819="","",IF('02_대상물건입력'!B8="",0,IF(ISNUMBER(SEARCH('02_대상물건입력'!B8,D2819)),1,0)))</f>
        <v>0</v>
      </c>
      <c r="R2819" s="44" t="str">
        <f>IFERROR(ABS(E2819-'02_대상물건입력'!B11)/'02_대상물건입력'!B11,"")</f>
        <v/>
      </c>
      <c r="S2819" s="38" t="str">
        <f>IFERROR(ABS(J2819-'02_대상물건입력'!B10),"")</f>
        <v/>
      </c>
      <c r="T2819" s="38" t="str">
        <f>IFERROR(ABS('01_설정'!B4-F2819),"")</f>
        <v/>
      </c>
      <c r="U2819" s="38" t="str">
        <f>IFERROR(ABS(K2819-YEAR('02_대상물건입력'!B14)),"")</f>
        <v/>
      </c>
      <c r="V2819" s="38" t="str">
        <f>IF(B2819="","",IF(AND(E2819&gt;0,F2819&gt;0,H2819&gt;0,OR('04A_국토부원자료'!P2820="",'04A_국토부원자료'!P2820="-"),IF('01_설정'!B10=1,N2819=1,TRUE),R2819&lt;='01_설정'!B5,S2819&lt;='01_설정'!B6,T2819&lt;='01_설정'!B7,U2819&lt;='01_설정'!B8),"Y",""))</f>
        <v/>
      </c>
      <c r="W2819" s="40" t="str">
        <f>IF(V2819&lt;&gt;"Y","",MAX(0,(1-R2819/'01_설정'!B5))*'01_설정'!B14+MAX(0,(1-S2819/'01_설정'!B6))*'01_설정'!B15+MAX(0,(1-T2819/'01_설정'!B7))*'01_설정'!B16+MAX(0,(1-U2819/'01_설정'!B8))*'01_설정'!B17+O2819*'01_설정'!B11+Q2819*'01_설정'!B12+P2819*'01_설정'!B13)</f>
        <v/>
      </c>
      <c r="X2819" s="38" t="str">
        <f>IF(W2819="","",1+COUNTIFS($W$4:$W$3003,"&gt;"&amp;W2819)+COUNTIFS($W$4:W2819,W2819)-1)</f>
        <v/>
      </c>
    </row>
    <row r="2820" spans="1:24" ht="16.5">
      <c r="A2820" s="38" t="str">
        <f>IF('04A_국토부원자료'!A2821="","",ROW()-3)</f>
        <v/>
      </c>
      <c r="B2820" s="39">
        <f>IFERROR('04A_국토부원자료'!B2821,"")</f>
        <v>0</v>
      </c>
      <c r="C2820" s="39" t="str">
        <f>IF(B2820="","",IF('04A_국토부원자료'!C2821&lt;&gt;"",'04A_국토부원자료'!C2821,TRIM('04A_국토부원자료'!D2821&amp;IF('04A_국토부원자료'!E2821&lt;&gt;"","-"&amp;'04A_국토부원자료'!E2821,""))))</f>
        <v/>
      </c>
      <c r="D2820" s="39">
        <f>IFERROR('04A_국토부원자료'!F2821,"")</f>
        <v>0</v>
      </c>
      <c r="E2820" s="40" t="str">
        <f>IFERROR(VALUE(SUBSTITUTE('04A_국토부원자료'!G2821,",","")),"")</f>
        <v/>
      </c>
      <c r="F2820" s="41" t="str">
        <f>IFERROR(IF(AND('04A_국토부원자료'!H2821&lt;&gt;"",'04A_국토부원자료'!I2821&lt;&gt;""),DATE(INT(VALUE(SUBSTITUTE('04A_국토부원자료'!H2821,",",""))/100),MOD(VALUE(SUBSTITUTE('04A_국토부원자료'!H2821,",","")),100),VALUE(SUBSTITUTE('04A_국토부원자료'!I2821,",",""))),""),"")</f>
        <v/>
      </c>
      <c r="G2820" s="42" t="str">
        <f>IFERROR(VALUE(SUBSTITUTE('04A_국토부원자료'!J2821,",","")),"")</f>
        <v/>
      </c>
      <c r="H2820" s="43" t="str">
        <f t="shared" ref="H2820:H2883" si="88">IF(G2820="","",G2820*10000)</f>
        <v/>
      </c>
      <c r="I2820" s="43" t="str">
        <f t="shared" ref="I2820:I2883" si="89">IFERROR(IF(AND(H2820&gt;0,E2820&gt;0),H2820/E2820,""),"")</f>
        <v/>
      </c>
      <c r="J2820" s="38" t="str">
        <f>IFERROR(VALUE(SUBSTITUTE('04A_국토부원자료'!K2821,",","")),"")</f>
        <v/>
      </c>
      <c r="K2820" s="38" t="str">
        <f>IFERROR(VALUE(SUBSTITUTE('04A_국토부원자료'!N2821,",","")),"")</f>
        <v/>
      </c>
      <c r="L2820" s="39">
        <f>IFERROR('04A_국토부원자료'!O2821,"")</f>
        <v>0</v>
      </c>
      <c r="M2820" s="39">
        <f>IFERROR('04A_국토부원자료'!Q2821,"")</f>
        <v>0</v>
      </c>
      <c r="N2820" s="38">
        <f>IF(B2820="","",IF('02_대상물건입력'!B5="",1,IF(ISNUMBER(SEARCH('02_대상물건입력'!B5,B2820)),1,0)))</f>
        <v>0</v>
      </c>
      <c r="O2820" s="38">
        <f>IF(B2820="","",IF('02_대상물건입력'!B6="",1,IF(ISNUMBER(SEARCH('02_대상물건입력'!B6,B2820)),1,0)))</f>
        <v>0</v>
      </c>
      <c r="P2820" s="38">
        <f>IF(L2820="","",IF('02_대상물건입력'!B15="",0,IF(ISNUMBER(SEARCH('02_대상물건입력'!B15,L2820)),1,0)))</f>
        <v>0</v>
      </c>
      <c r="Q2820" s="38">
        <f>IF(D2820="","",IF('02_대상물건입력'!B8="",0,IF(ISNUMBER(SEARCH('02_대상물건입력'!B8,D2820)),1,0)))</f>
        <v>0</v>
      </c>
      <c r="R2820" s="44" t="str">
        <f>IFERROR(ABS(E2820-'02_대상물건입력'!B11)/'02_대상물건입력'!B11,"")</f>
        <v/>
      </c>
      <c r="S2820" s="38" t="str">
        <f>IFERROR(ABS(J2820-'02_대상물건입력'!B10),"")</f>
        <v/>
      </c>
      <c r="T2820" s="38" t="str">
        <f>IFERROR(ABS('01_설정'!B4-F2820),"")</f>
        <v/>
      </c>
      <c r="U2820" s="38" t="str">
        <f>IFERROR(ABS(K2820-YEAR('02_대상물건입력'!B14)),"")</f>
        <v/>
      </c>
      <c r="V2820" s="38" t="str">
        <f>IF(B2820="","",IF(AND(E2820&gt;0,F2820&gt;0,H2820&gt;0,OR('04A_국토부원자료'!P2821="",'04A_국토부원자료'!P2821="-"),IF('01_설정'!B10=1,N2820=1,TRUE),R2820&lt;='01_설정'!B5,S2820&lt;='01_설정'!B6,T2820&lt;='01_설정'!B7,U2820&lt;='01_설정'!B8),"Y",""))</f>
        <v/>
      </c>
      <c r="W2820" s="40" t="str">
        <f>IF(V2820&lt;&gt;"Y","",MAX(0,(1-R2820/'01_설정'!B5))*'01_설정'!B14+MAX(0,(1-S2820/'01_설정'!B6))*'01_설정'!B15+MAX(0,(1-T2820/'01_설정'!B7))*'01_설정'!B16+MAX(0,(1-U2820/'01_설정'!B8))*'01_설정'!B17+O2820*'01_설정'!B11+Q2820*'01_설정'!B12+P2820*'01_설정'!B13)</f>
        <v/>
      </c>
      <c r="X2820" s="38" t="str">
        <f>IF(W2820="","",1+COUNTIFS($W$4:$W$3003,"&gt;"&amp;W2820)+COUNTIFS($W$4:W2820,W2820)-1)</f>
        <v/>
      </c>
    </row>
    <row r="2821" spans="1:24" ht="16.5">
      <c r="A2821" s="38" t="str">
        <f>IF('04A_국토부원자료'!A2822="","",ROW()-3)</f>
        <v/>
      </c>
      <c r="B2821" s="39">
        <f>IFERROR('04A_국토부원자료'!B2822,"")</f>
        <v>0</v>
      </c>
      <c r="C2821" s="39" t="str">
        <f>IF(B2821="","",IF('04A_국토부원자료'!C2822&lt;&gt;"",'04A_국토부원자료'!C2822,TRIM('04A_국토부원자료'!D2822&amp;IF('04A_국토부원자료'!E2822&lt;&gt;"","-"&amp;'04A_국토부원자료'!E2822,""))))</f>
        <v/>
      </c>
      <c r="D2821" s="39">
        <f>IFERROR('04A_국토부원자료'!F2822,"")</f>
        <v>0</v>
      </c>
      <c r="E2821" s="40" t="str">
        <f>IFERROR(VALUE(SUBSTITUTE('04A_국토부원자료'!G2822,",","")),"")</f>
        <v/>
      </c>
      <c r="F2821" s="41" t="str">
        <f>IFERROR(IF(AND('04A_국토부원자료'!H2822&lt;&gt;"",'04A_국토부원자료'!I2822&lt;&gt;""),DATE(INT(VALUE(SUBSTITUTE('04A_국토부원자료'!H2822,",",""))/100),MOD(VALUE(SUBSTITUTE('04A_국토부원자료'!H2822,",","")),100),VALUE(SUBSTITUTE('04A_국토부원자료'!I2822,",",""))),""),"")</f>
        <v/>
      </c>
      <c r="G2821" s="42" t="str">
        <f>IFERROR(VALUE(SUBSTITUTE('04A_국토부원자료'!J2822,",","")),"")</f>
        <v/>
      </c>
      <c r="H2821" s="43" t="str">
        <f t="shared" si="88"/>
        <v/>
      </c>
      <c r="I2821" s="43" t="str">
        <f t="shared" si="89"/>
        <v/>
      </c>
      <c r="J2821" s="38" t="str">
        <f>IFERROR(VALUE(SUBSTITUTE('04A_국토부원자료'!K2822,",","")),"")</f>
        <v/>
      </c>
      <c r="K2821" s="38" t="str">
        <f>IFERROR(VALUE(SUBSTITUTE('04A_국토부원자료'!N2822,",","")),"")</f>
        <v/>
      </c>
      <c r="L2821" s="39">
        <f>IFERROR('04A_국토부원자료'!O2822,"")</f>
        <v>0</v>
      </c>
      <c r="M2821" s="39">
        <f>IFERROR('04A_국토부원자료'!Q2822,"")</f>
        <v>0</v>
      </c>
      <c r="N2821" s="38">
        <f>IF(B2821="","",IF('02_대상물건입력'!B5="",1,IF(ISNUMBER(SEARCH('02_대상물건입력'!B5,B2821)),1,0)))</f>
        <v>0</v>
      </c>
      <c r="O2821" s="38">
        <f>IF(B2821="","",IF('02_대상물건입력'!B6="",1,IF(ISNUMBER(SEARCH('02_대상물건입력'!B6,B2821)),1,0)))</f>
        <v>0</v>
      </c>
      <c r="P2821" s="38">
        <f>IF(L2821="","",IF('02_대상물건입력'!B15="",0,IF(ISNUMBER(SEARCH('02_대상물건입력'!B15,L2821)),1,0)))</f>
        <v>0</v>
      </c>
      <c r="Q2821" s="38">
        <f>IF(D2821="","",IF('02_대상물건입력'!B8="",0,IF(ISNUMBER(SEARCH('02_대상물건입력'!B8,D2821)),1,0)))</f>
        <v>0</v>
      </c>
      <c r="R2821" s="44" t="str">
        <f>IFERROR(ABS(E2821-'02_대상물건입력'!B11)/'02_대상물건입력'!B11,"")</f>
        <v/>
      </c>
      <c r="S2821" s="38" t="str">
        <f>IFERROR(ABS(J2821-'02_대상물건입력'!B10),"")</f>
        <v/>
      </c>
      <c r="T2821" s="38" t="str">
        <f>IFERROR(ABS('01_설정'!B4-F2821),"")</f>
        <v/>
      </c>
      <c r="U2821" s="38" t="str">
        <f>IFERROR(ABS(K2821-YEAR('02_대상물건입력'!B14)),"")</f>
        <v/>
      </c>
      <c r="V2821" s="38" t="str">
        <f>IF(B2821="","",IF(AND(E2821&gt;0,F2821&gt;0,H2821&gt;0,OR('04A_국토부원자료'!P2822="",'04A_국토부원자료'!P2822="-"),IF('01_설정'!B10=1,N2821=1,TRUE),R2821&lt;='01_설정'!B5,S2821&lt;='01_설정'!B6,T2821&lt;='01_설정'!B7,U2821&lt;='01_설정'!B8),"Y",""))</f>
        <v/>
      </c>
      <c r="W2821" s="40" t="str">
        <f>IF(V2821&lt;&gt;"Y","",MAX(0,(1-R2821/'01_설정'!B5))*'01_설정'!B14+MAX(0,(1-S2821/'01_설정'!B6))*'01_설정'!B15+MAX(0,(1-T2821/'01_설정'!B7))*'01_설정'!B16+MAX(0,(1-U2821/'01_설정'!B8))*'01_설정'!B17+O2821*'01_설정'!B11+Q2821*'01_설정'!B12+P2821*'01_설정'!B13)</f>
        <v/>
      </c>
      <c r="X2821" s="38" t="str">
        <f>IF(W2821="","",1+COUNTIFS($W$4:$W$3003,"&gt;"&amp;W2821)+COUNTIFS($W$4:W2821,W2821)-1)</f>
        <v/>
      </c>
    </row>
    <row r="2822" spans="1:24" ht="16.5">
      <c r="A2822" s="38" t="str">
        <f>IF('04A_국토부원자료'!A2823="","",ROW()-3)</f>
        <v/>
      </c>
      <c r="B2822" s="39">
        <f>IFERROR('04A_국토부원자료'!B2823,"")</f>
        <v>0</v>
      </c>
      <c r="C2822" s="39" t="str">
        <f>IF(B2822="","",IF('04A_국토부원자료'!C2823&lt;&gt;"",'04A_국토부원자료'!C2823,TRIM('04A_국토부원자료'!D2823&amp;IF('04A_국토부원자료'!E2823&lt;&gt;"","-"&amp;'04A_국토부원자료'!E2823,""))))</f>
        <v/>
      </c>
      <c r="D2822" s="39">
        <f>IFERROR('04A_국토부원자료'!F2823,"")</f>
        <v>0</v>
      </c>
      <c r="E2822" s="40" t="str">
        <f>IFERROR(VALUE(SUBSTITUTE('04A_국토부원자료'!G2823,",","")),"")</f>
        <v/>
      </c>
      <c r="F2822" s="41" t="str">
        <f>IFERROR(IF(AND('04A_국토부원자료'!H2823&lt;&gt;"",'04A_국토부원자료'!I2823&lt;&gt;""),DATE(INT(VALUE(SUBSTITUTE('04A_국토부원자료'!H2823,",",""))/100),MOD(VALUE(SUBSTITUTE('04A_국토부원자료'!H2823,",","")),100),VALUE(SUBSTITUTE('04A_국토부원자료'!I2823,",",""))),""),"")</f>
        <v/>
      </c>
      <c r="G2822" s="42" t="str">
        <f>IFERROR(VALUE(SUBSTITUTE('04A_국토부원자료'!J2823,",","")),"")</f>
        <v/>
      </c>
      <c r="H2822" s="43" t="str">
        <f t="shared" si="88"/>
        <v/>
      </c>
      <c r="I2822" s="43" t="str">
        <f t="shared" si="89"/>
        <v/>
      </c>
      <c r="J2822" s="38" t="str">
        <f>IFERROR(VALUE(SUBSTITUTE('04A_국토부원자료'!K2823,",","")),"")</f>
        <v/>
      </c>
      <c r="K2822" s="38" t="str">
        <f>IFERROR(VALUE(SUBSTITUTE('04A_국토부원자료'!N2823,",","")),"")</f>
        <v/>
      </c>
      <c r="L2822" s="39">
        <f>IFERROR('04A_국토부원자료'!O2823,"")</f>
        <v>0</v>
      </c>
      <c r="M2822" s="39">
        <f>IFERROR('04A_국토부원자료'!Q2823,"")</f>
        <v>0</v>
      </c>
      <c r="N2822" s="38">
        <f>IF(B2822="","",IF('02_대상물건입력'!B5="",1,IF(ISNUMBER(SEARCH('02_대상물건입력'!B5,B2822)),1,0)))</f>
        <v>0</v>
      </c>
      <c r="O2822" s="38">
        <f>IF(B2822="","",IF('02_대상물건입력'!B6="",1,IF(ISNUMBER(SEARCH('02_대상물건입력'!B6,B2822)),1,0)))</f>
        <v>0</v>
      </c>
      <c r="P2822" s="38">
        <f>IF(L2822="","",IF('02_대상물건입력'!B15="",0,IF(ISNUMBER(SEARCH('02_대상물건입력'!B15,L2822)),1,0)))</f>
        <v>0</v>
      </c>
      <c r="Q2822" s="38">
        <f>IF(D2822="","",IF('02_대상물건입력'!B8="",0,IF(ISNUMBER(SEARCH('02_대상물건입력'!B8,D2822)),1,0)))</f>
        <v>0</v>
      </c>
      <c r="R2822" s="44" t="str">
        <f>IFERROR(ABS(E2822-'02_대상물건입력'!B11)/'02_대상물건입력'!B11,"")</f>
        <v/>
      </c>
      <c r="S2822" s="38" t="str">
        <f>IFERROR(ABS(J2822-'02_대상물건입력'!B10),"")</f>
        <v/>
      </c>
      <c r="T2822" s="38" t="str">
        <f>IFERROR(ABS('01_설정'!B4-F2822),"")</f>
        <v/>
      </c>
      <c r="U2822" s="38" t="str">
        <f>IFERROR(ABS(K2822-YEAR('02_대상물건입력'!B14)),"")</f>
        <v/>
      </c>
      <c r="V2822" s="38" t="str">
        <f>IF(B2822="","",IF(AND(E2822&gt;0,F2822&gt;0,H2822&gt;0,OR('04A_국토부원자료'!P2823="",'04A_국토부원자료'!P2823="-"),IF('01_설정'!B10=1,N2822=1,TRUE),R2822&lt;='01_설정'!B5,S2822&lt;='01_설정'!B6,T2822&lt;='01_설정'!B7,U2822&lt;='01_설정'!B8),"Y",""))</f>
        <v/>
      </c>
      <c r="W2822" s="40" t="str">
        <f>IF(V2822&lt;&gt;"Y","",MAX(0,(1-R2822/'01_설정'!B5))*'01_설정'!B14+MAX(0,(1-S2822/'01_설정'!B6))*'01_설정'!B15+MAX(0,(1-T2822/'01_설정'!B7))*'01_설정'!B16+MAX(0,(1-U2822/'01_설정'!B8))*'01_설정'!B17+O2822*'01_설정'!B11+Q2822*'01_설정'!B12+P2822*'01_설정'!B13)</f>
        <v/>
      </c>
      <c r="X2822" s="38" t="str">
        <f>IF(W2822="","",1+COUNTIFS($W$4:$W$3003,"&gt;"&amp;W2822)+COUNTIFS($W$4:W2822,W2822)-1)</f>
        <v/>
      </c>
    </row>
    <row r="2823" spans="1:24" ht="16.5">
      <c r="A2823" s="38" t="str">
        <f>IF('04A_국토부원자료'!A2824="","",ROW()-3)</f>
        <v/>
      </c>
      <c r="B2823" s="39">
        <f>IFERROR('04A_국토부원자료'!B2824,"")</f>
        <v>0</v>
      </c>
      <c r="C2823" s="39" t="str">
        <f>IF(B2823="","",IF('04A_국토부원자료'!C2824&lt;&gt;"",'04A_국토부원자료'!C2824,TRIM('04A_국토부원자료'!D2824&amp;IF('04A_국토부원자료'!E2824&lt;&gt;"","-"&amp;'04A_국토부원자료'!E2824,""))))</f>
        <v/>
      </c>
      <c r="D2823" s="39">
        <f>IFERROR('04A_국토부원자료'!F2824,"")</f>
        <v>0</v>
      </c>
      <c r="E2823" s="40" t="str">
        <f>IFERROR(VALUE(SUBSTITUTE('04A_국토부원자료'!G2824,",","")),"")</f>
        <v/>
      </c>
      <c r="F2823" s="41" t="str">
        <f>IFERROR(IF(AND('04A_국토부원자료'!H2824&lt;&gt;"",'04A_국토부원자료'!I2824&lt;&gt;""),DATE(INT(VALUE(SUBSTITUTE('04A_국토부원자료'!H2824,",",""))/100),MOD(VALUE(SUBSTITUTE('04A_국토부원자료'!H2824,",","")),100),VALUE(SUBSTITUTE('04A_국토부원자료'!I2824,",",""))),""),"")</f>
        <v/>
      </c>
      <c r="G2823" s="42" t="str">
        <f>IFERROR(VALUE(SUBSTITUTE('04A_국토부원자료'!J2824,",","")),"")</f>
        <v/>
      </c>
      <c r="H2823" s="43" t="str">
        <f t="shared" si="88"/>
        <v/>
      </c>
      <c r="I2823" s="43" t="str">
        <f t="shared" si="89"/>
        <v/>
      </c>
      <c r="J2823" s="38" t="str">
        <f>IFERROR(VALUE(SUBSTITUTE('04A_국토부원자료'!K2824,",","")),"")</f>
        <v/>
      </c>
      <c r="K2823" s="38" t="str">
        <f>IFERROR(VALUE(SUBSTITUTE('04A_국토부원자료'!N2824,",","")),"")</f>
        <v/>
      </c>
      <c r="L2823" s="39">
        <f>IFERROR('04A_국토부원자료'!O2824,"")</f>
        <v>0</v>
      </c>
      <c r="M2823" s="39">
        <f>IFERROR('04A_국토부원자료'!Q2824,"")</f>
        <v>0</v>
      </c>
      <c r="N2823" s="38">
        <f>IF(B2823="","",IF('02_대상물건입력'!B5="",1,IF(ISNUMBER(SEARCH('02_대상물건입력'!B5,B2823)),1,0)))</f>
        <v>0</v>
      </c>
      <c r="O2823" s="38">
        <f>IF(B2823="","",IF('02_대상물건입력'!B6="",1,IF(ISNUMBER(SEARCH('02_대상물건입력'!B6,B2823)),1,0)))</f>
        <v>0</v>
      </c>
      <c r="P2823" s="38">
        <f>IF(L2823="","",IF('02_대상물건입력'!B15="",0,IF(ISNUMBER(SEARCH('02_대상물건입력'!B15,L2823)),1,0)))</f>
        <v>0</v>
      </c>
      <c r="Q2823" s="38">
        <f>IF(D2823="","",IF('02_대상물건입력'!B8="",0,IF(ISNUMBER(SEARCH('02_대상물건입력'!B8,D2823)),1,0)))</f>
        <v>0</v>
      </c>
      <c r="R2823" s="44" t="str">
        <f>IFERROR(ABS(E2823-'02_대상물건입력'!B11)/'02_대상물건입력'!B11,"")</f>
        <v/>
      </c>
      <c r="S2823" s="38" t="str">
        <f>IFERROR(ABS(J2823-'02_대상물건입력'!B10),"")</f>
        <v/>
      </c>
      <c r="T2823" s="38" t="str">
        <f>IFERROR(ABS('01_설정'!B4-F2823),"")</f>
        <v/>
      </c>
      <c r="U2823" s="38" t="str">
        <f>IFERROR(ABS(K2823-YEAR('02_대상물건입력'!B14)),"")</f>
        <v/>
      </c>
      <c r="V2823" s="38" t="str">
        <f>IF(B2823="","",IF(AND(E2823&gt;0,F2823&gt;0,H2823&gt;0,OR('04A_국토부원자료'!P2824="",'04A_국토부원자료'!P2824="-"),IF('01_설정'!B10=1,N2823=1,TRUE),R2823&lt;='01_설정'!B5,S2823&lt;='01_설정'!B6,T2823&lt;='01_설정'!B7,U2823&lt;='01_설정'!B8),"Y",""))</f>
        <v/>
      </c>
      <c r="W2823" s="40" t="str">
        <f>IF(V2823&lt;&gt;"Y","",MAX(0,(1-R2823/'01_설정'!B5))*'01_설정'!B14+MAX(0,(1-S2823/'01_설정'!B6))*'01_설정'!B15+MAX(0,(1-T2823/'01_설정'!B7))*'01_설정'!B16+MAX(0,(1-U2823/'01_설정'!B8))*'01_설정'!B17+O2823*'01_설정'!B11+Q2823*'01_설정'!B12+P2823*'01_설정'!B13)</f>
        <v/>
      </c>
      <c r="X2823" s="38" t="str">
        <f>IF(W2823="","",1+COUNTIFS($W$4:$W$3003,"&gt;"&amp;W2823)+COUNTIFS($W$4:W2823,W2823)-1)</f>
        <v/>
      </c>
    </row>
    <row r="2824" spans="1:24" ht="16.5">
      <c r="A2824" s="38" t="str">
        <f>IF('04A_국토부원자료'!A2825="","",ROW()-3)</f>
        <v/>
      </c>
      <c r="B2824" s="39">
        <f>IFERROR('04A_국토부원자료'!B2825,"")</f>
        <v>0</v>
      </c>
      <c r="C2824" s="39" t="str">
        <f>IF(B2824="","",IF('04A_국토부원자료'!C2825&lt;&gt;"",'04A_국토부원자료'!C2825,TRIM('04A_국토부원자료'!D2825&amp;IF('04A_국토부원자료'!E2825&lt;&gt;"","-"&amp;'04A_국토부원자료'!E2825,""))))</f>
        <v/>
      </c>
      <c r="D2824" s="39">
        <f>IFERROR('04A_국토부원자료'!F2825,"")</f>
        <v>0</v>
      </c>
      <c r="E2824" s="40" t="str">
        <f>IFERROR(VALUE(SUBSTITUTE('04A_국토부원자료'!G2825,",","")),"")</f>
        <v/>
      </c>
      <c r="F2824" s="41" t="str">
        <f>IFERROR(IF(AND('04A_국토부원자료'!H2825&lt;&gt;"",'04A_국토부원자료'!I2825&lt;&gt;""),DATE(INT(VALUE(SUBSTITUTE('04A_국토부원자료'!H2825,",",""))/100),MOD(VALUE(SUBSTITUTE('04A_국토부원자료'!H2825,",","")),100),VALUE(SUBSTITUTE('04A_국토부원자료'!I2825,",",""))),""),"")</f>
        <v/>
      </c>
      <c r="G2824" s="42" t="str">
        <f>IFERROR(VALUE(SUBSTITUTE('04A_국토부원자료'!J2825,",","")),"")</f>
        <v/>
      </c>
      <c r="H2824" s="43" t="str">
        <f t="shared" si="88"/>
        <v/>
      </c>
      <c r="I2824" s="43" t="str">
        <f t="shared" si="89"/>
        <v/>
      </c>
      <c r="J2824" s="38" t="str">
        <f>IFERROR(VALUE(SUBSTITUTE('04A_국토부원자료'!K2825,",","")),"")</f>
        <v/>
      </c>
      <c r="K2824" s="38" t="str">
        <f>IFERROR(VALUE(SUBSTITUTE('04A_국토부원자료'!N2825,",","")),"")</f>
        <v/>
      </c>
      <c r="L2824" s="39">
        <f>IFERROR('04A_국토부원자료'!O2825,"")</f>
        <v>0</v>
      </c>
      <c r="M2824" s="39">
        <f>IFERROR('04A_국토부원자료'!Q2825,"")</f>
        <v>0</v>
      </c>
      <c r="N2824" s="38">
        <f>IF(B2824="","",IF('02_대상물건입력'!B5="",1,IF(ISNUMBER(SEARCH('02_대상물건입력'!B5,B2824)),1,0)))</f>
        <v>0</v>
      </c>
      <c r="O2824" s="38">
        <f>IF(B2824="","",IF('02_대상물건입력'!B6="",1,IF(ISNUMBER(SEARCH('02_대상물건입력'!B6,B2824)),1,0)))</f>
        <v>0</v>
      </c>
      <c r="P2824" s="38">
        <f>IF(L2824="","",IF('02_대상물건입력'!B15="",0,IF(ISNUMBER(SEARCH('02_대상물건입력'!B15,L2824)),1,0)))</f>
        <v>0</v>
      </c>
      <c r="Q2824" s="38">
        <f>IF(D2824="","",IF('02_대상물건입력'!B8="",0,IF(ISNUMBER(SEARCH('02_대상물건입력'!B8,D2824)),1,0)))</f>
        <v>0</v>
      </c>
      <c r="R2824" s="44" t="str">
        <f>IFERROR(ABS(E2824-'02_대상물건입력'!B11)/'02_대상물건입력'!B11,"")</f>
        <v/>
      </c>
      <c r="S2824" s="38" t="str">
        <f>IFERROR(ABS(J2824-'02_대상물건입력'!B10),"")</f>
        <v/>
      </c>
      <c r="T2824" s="38" t="str">
        <f>IFERROR(ABS('01_설정'!B4-F2824),"")</f>
        <v/>
      </c>
      <c r="U2824" s="38" t="str">
        <f>IFERROR(ABS(K2824-YEAR('02_대상물건입력'!B14)),"")</f>
        <v/>
      </c>
      <c r="V2824" s="38" t="str">
        <f>IF(B2824="","",IF(AND(E2824&gt;0,F2824&gt;0,H2824&gt;0,OR('04A_국토부원자료'!P2825="",'04A_국토부원자료'!P2825="-"),IF('01_설정'!B10=1,N2824=1,TRUE),R2824&lt;='01_설정'!B5,S2824&lt;='01_설정'!B6,T2824&lt;='01_설정'!B7,U2824&lt;='01_설정'!B8),"Y",""))</f>
        <v/>
      </c>
      <c r="W2824" s="40" t="str">
        <f>IF(V2824&lt;&gt;"Y","",MAX(0,(1-R2824/'01_설정'!B5))*'01_설정'!B14+MAX(0,(1-S2824/'01_설정'!B6))*'01_설정'!B15+MAX(0,(1-T2824/'01_설정'!B7))*'01_설정'!B16+MAX(0,(1-U2824/'01_설정'!B8))*'01_설정'!B17+O2824*'01_설정'!B11+Q2824*'01_설정'!B12+P2824*'01_설정'!B13)</f>
        <v/>
      </c>
      <c r="X2824" s="38" t="str">
        <f>IF(W2824="","",1+COUNTIFS($W$4:$W$3003,"&gt;"&amp;W2824)+COUNTIFS($W$4:W2824,W2824)-1)</f>
        <v/>
      </c>
    </row>
    <row r="2825" spans="1:24" ht="16.5">
      <c r="A2825" s="38" t="str">
        <f>IF('04A_국토부원자료'!A2826="","",ROW()-3)</f>
        <v/>
      </c>
      <c r="B2825" s="39">
        <f>IFERROR('04A_국토부원자료'!B2826,"")</f>
        <v>0</v>
      </c>
      <c r="C2825" s="39" t="str">
        <f>IF(B2825="","",IF('04A_국토부원자료'!C2826&lt;&gt;"",'04A_국토부원자료'!C2826,TRIM('04A_국토부원자료'!D2826&amp;IF('04A_국토부원자료'!E2826&lt;&gt;"","-"&amp;'04A_국토부원자료'!E2826,""))))</f>
        <v/>
      </c>
      <c r="D2825" s="39">
        <f>IFERROR('04A_국토부원자료'!F2826,"")</f>
        <v>0</v>
      </c>
      <c r="E2825" s="40" t="str">
        <f>IFERROR(VALUE(SUBSTITUTE('04A_국토부원자료'!G2826,",","")),"")</f>
        <v/>
      </c>
      <c r="F2825" s="41" t="str">
        <f>IFERROR(IF(AND('04A_국토부원자료'!H2826&lt;&gt;"",'04A_국토부원자료'!I2826&lt;&gt;""),DATE(INT(VALUE(SUBSTITUTE('04A_국토부원자료'!H2826,",",""))/100),MOD(VALUE(SUBSTITUTE('04A_국토부원자료'!H2826,",","")),100),VALUE(SUBSTITUTE('04A_국토부원자료'!I2826,",",""))),""),"")</f>
        <v/>
      </c>
      <c r="G2825" s="42" t="str">
        <f>IFERROR(VALUE(SUBSTITUTE('04A_국토부원자료'!J2826,",","")),"")</f>
        <v/>
      </c>
      <c r="H2825" s="43" t="str">
        <f t="shared" si="88"/>
        <v/>
      </c>
      <c r="I2825" s="43" t="str">
        <f t="shared" si="89"/>
        <v/>
      </c>
      <c r="J2825" s="38" t="str">
        <f>IFERROR(VALUE(SUBSTITUTE('04A_국토부원자료'!K2826,",","")),"")</f>
        <v/>
      </c>
      <c r="K2825" s="38" t="str">
        <f>IFERROR(VALUE(SUBSTITUTE('04A_국토부원자료'!N2826,",","")),"")</f>
        <v/>
      </c>
      <c r="L2825" s="39">
        <f>IFERROR('04A_국토부원자료'!O2826,"")</f>
        <v>0</v>
      </c>
      <c r="M2825" s="39">
        <f>IFERROR('04A_국토부원자료'!Q2826,"")</f>
        <v>0</v>
      </c>
      <c r="N2825" s="38">
        <f>IF(B2825="","",IF('02_대상물건입력'!B5="",1,IF(ISNUMBER(SEARCH('02_대상물건입력'!B5,B2825)),1,0)))</f>
        <v>0</v>
      </c>
      <c r="O2825" s="38">
        <f>IF(B2825="","",IF('02_대상물건입력'!B6="",1,IF(ISNUMBER(SEARCH('02_대상물건입력'!B6,B2825)),1,0)))</f>
        <v>0</v>
      </c>
      <c r="P2825" s="38">
        <f>IF(L2825="","",IF('02_대상물건입력'!B15="",0,IF(ISNUMBER(SEARCH('02_대상물건입력'!B15,L2825)),1,0)))</f>
        <v>0</v>
      </c>
      <c r="Q2825" s="38">
        <f>IF(D2825="","",IF('02_대상물건입력'!B8="",0,IF(ISNUMBER(SEARCH('02_대상물건입력'!B8,D2825)),1,0)))</f>
        <v>0</v>
      </c>
      <c r="R2825" s="44" t="str">
        <f>IFERROR(ABS(E2825-'02_대상물건입력'!B11)/'02_대상물건입력'!B11,"")</f>
        <v/>
      </c>
      <c r="S2825" s="38" t="str">
        <f>IFERROR(ABS(J2825-'02_대상물건입력'!B10),"")</f>
        <v/>
      </c>
      <c r="T2825" s="38" t="str">
        <f>IFERROR(ABS('01_설정'!B4-F2825),"")</f>
        <v/>
      </c>
      <c r="U2825" s="38" t="str">
        <f>IFERROR(ABS(K2825-YEAR('02_대상물건입력'!B14)),"")</f>
        <v/>
      </c>
      <c r="V2825" s="38" t="str">
        <f>IF(B2825="","",IF(AND(E2825&gt;0,F2825&gt;0,H2825&gt;0,OR('04A_국토부원자료'!P2826="",'04A_국토부원자료'!P2826="-"),IF('01_설정'!B10=1,N2825=1,TRUE),R2825&lt;='01_설정'!B5,S2825&lt;='01_설정'!B6,T2825&lt;='01_설정'!B7,U2825&lt;='01_설정'!B8),"Y",""))</f>
        <v/>
      </c>
      <c r="W2825" s="40" t="str">
        <f>IF(V2825&lt;&gt;"Y","",MAX(0,(1-R2825/'01_설정'!B5))*'01_설정'!B14+MAX(0,(1-S2825/'01_설정'!B6))*'01_설정'!B15+MAX(0,(1-T2825/'01_설정'!B7))*'01_설정'!B16+MAX(0,(1-U2825/'01_설정'!B8))*'01_설정'!B17+O2825*'01_설정'!B11+Q2825*'01_설정'!B12+P2825*'01_설정'!B13)</f>
        <v/>
      </c>
      <c r="X2825" s="38" t="str">
        <f>IF(W2825="","",1+COUNTIFS($W$4:$W$3003,"&gt;"&amp;W2825)+COUNTIFS($W$4:W2825,W2825)-1)</f>
        <v/>
      </c>
    </row>
    <row r="2826" spans="1:24" ht="16.5">
      <c r="A2826" s="38" t="str">
        <f>IF('04A_국토부원자료'!A2827="","",ROW()-3)</f>
        <v/>
      </c>
      <c r="B2826" s="39">
        <f>IFERROR('04A_국토부원자료'!B2827,"")</f>
        <v>0</v>
      </c>
      <c r="C2826" s="39" t="str">
        <f>IF(B2826="","",IF('04A_국토부원자료'!C2827&lt;&gt;"",'04A_국토부원자료'!C2827,TRIM('04A_국토부원자료'!D2827&amp;IF('04A_국토부원자료'!E2827&lt;&gt;"","-"&amp;'04A_국토부원자료'!E2827,""))))</f>
        <v/>
      </c>
      <c r="D2826" s="39">
        <f>IFERROR('04A_국토부원자료'!F2827,"")</f>
        <v>0</v>
      </c>
      <c r="E2826" s="40" t="str">
        <f>IFERROR(VALUE(SUBSTITUTE('04A_국토부원자료'!G2827,",","")),"")</f>
        <v/>
      </c>
      <c r="F2826" s="41" t="str">
        <f>IFERROR(IF(AND('04A_국토부원자료'!H2827&lt;&gt;"",'04A_국토부원자료'!I2827&lt;&gt;""),DATE(INT(VALUE(SUBSTITUTE('04A_국토부원자료'!H2827,",",""))/100),MOD(VALUE(SUBSTITUTE('04A_국토부원자료'!H2827,",","")),100),VALUE(SUBSTITUTE('04A_국토부원자료'!I2827,",",""))),""),"")</f>
        <v/>
      </c>
      <c r="G2826" s="42" t="str">
        <f>IFERROR(VALUE(SUBSTITUTE('04A_국토부원자료'!J2827,",","")),"")</f>
        <v/>
      </c>
      <c r="H2826" s="43" t="str">
        <f t="shared" si="88"/>
        <v/>
      </c>
      <c r="I2826" s="43" t="str">
        <f t="shared" si="89"/>
        <v/>
      </c>
      <c r="J2826" s="38" t="str">
        <f>IFERROR(VALUE(SUBSTITUTE('04A_국토부원자료'!K2827,",","")),"")</f>
        <v/>
      </c>
      <c r="K2826" s="38" t="str">
        <f>IFERROR(VALUE(SUBSTITUTE('04A_국토부원자료'!N2827,",","")),"")</f>
        <v/>
      </c>
      <c r="L2826" s="39">
        <f>IFERROR('04A_국토부원자료'!O2827,"")</f>
        <v>0</v>
      </c>
      <c r="M2826" s="39">
        <f>IFERROR('04A_국토부원자료'!Q2827,"")</f>
        <v>0</v>
      </c>
      <c r="N2826" s="38">
        <f>IF(B2826="","",IF('02_대상물건입력'!B5="",1,IF(ISNUMBER(SEARCH('02_대상물건입력'!B5,B2826)),1,0)))</f>
        <v>0</v>
      </c>
      <c r="O2826" s="38">
        <f>IF(B2826="","",IF('02_대상물건입력'!B6="",1,IF(ISNUMBER(SEARCH('02_대상물건입력'!B6,B2826)),1,0)))</f>
        <v>0</v>
      </c>
      <c r="P2826" s="38">
        <f>IF(L2826="","",IF('02_대상물건입력'!B15="",0,IF(ISNUMBER(SEARCH('02_대상물건입력'!B15,L2826)),1,0)))</f>
        <v>0</v>
      </c>
      <c r="Q2826" s="38">
        <f>IF(D2826="","",IF('02_대상물건입력'!B8="",0,IF(ISNUMBER(SEARCH('02_대상물건입력'!B8,D2826)),1,0)))</f>
        <v>0</v>
      </c>
      <c r="R2826" s="44" t="str">
        <f>IFERROR(ABS(E2826-'02_대상물건입력'!B11)/'02_대상물건입력'!B11,"")</f>
        <v/>
      </c>
      <c r="S2826" s="38" t="str">
        <f>IFERROR(ABS(J2826-'02_대상물건입력'!B10),"")</f>
        <v/>
      </c>
      <c r="T2826" s="38" t="str">
        <f>IFERROR(ABS('01_설정'!B4-F2826),"")</f>
        <v/>
      </c>
      <c r="U2826" s="38" t="str">
        <f>IFERROR(ABS(K2826-YEAR('02_대상물건입력'!B14)),"")</f>
        <v/>
      </c>
      <c r="V2826" s="38" t="str">
        <f>IF(B2826="","",IF(AND(E2826&gt;0,F2826&gt;0,H2826&gt;0,OR('04A_국토부원자료'!P2827="",'04A_국토부원자료'!P2827="-"),IF('01_설정'!B10=1,N2826=1,TRUE),R2826&lt;='01_설정'!B5,S2826&lt;='01_설정'!B6,T2826&lt;='01_설정'!B7,U2826&lt;='01_설정'!B8),"Y",""))</f>
        <v/>
      </c>
      <c r="W2826" s="40" t="str">
        <f>IF(V2826&lt;&gt;"Y","",MAX(0,(1-R2826/'01_설정'!B5))*'01_설정'!B14+MAX(0,(1-S2826/'01_설정'!B6))*'01_설정'!B15+MAX(0,(1-T2826/'01_설정'!B7))*'01_설정'!B16+MAX(0,(1-U2826/'01_설정'!B8))*'01_설정'!B17+O2826*'01_설정'!B11+Q2826*'01_설정'!B12+P2826*'01_설정'!B13)</f>
        <v/>
      </c>
      <c r="X2826" s="38" t="str">
        <f>IF(W2826="","",1+COUNTIFS($W$4:$W$3003,"&gt;"&amp;W2826)+COUNTIFS($W$4:W2826,W2826)-1)</f>
        <v/>
      </c>
    </row>
    <row r="2827" spans="1:24" ht="16.5">
      <c r="A2827" s="38" t="str">
        <f>IF('04A_국토부원자료'!A2828="","",ROW()-3)</f>
        <v/>
      </c>
      <c r="B2827" s="39">
        <f>IFERROR('04A_국토부원자료'!B2828,"")</f>
        <v>0</v>
      </c>
      <c r="C2827" s="39" t="str">
        <f>IF(B2827="","",IF('04A_국토부원자료'!C2828&lt;&gt;"",'04A_국토부원자료'!C2828,TRIM('04A_국토부원자료'!D2828&amp;IF('04A_국토부원자료'!E2828&lt;&gt;"","-"&amp;'04A_국토부원자료'!E2828,""))))</f>
        <v/>
      </c>
      <c r="D2827" s="39">
        <f>IFERROR('04A_국토부원자료'!F2828,"")</f>
        <v>0</v>
      </c>
      <c r="E2827" s="40" t="str">
        <f>IFERROR(VALUE(SUBSTITUTE('04A_국토부원자료'!G2828,",","")),"")</f>
        <v/>
      </c>
      <c r="F2827" s="41" t="str">
        <f>IFERROR(IF(AND('04A_국토부원자료'!H2828&lt;&gt;"",'04A_국토부원자료'!I2828&lt;&gt;""),DATE(INT(VALUE(SUBSTITUTE('04A_국토부원자료'!H2828,",",""))/100),MOD(VALUE(SUBSTITUTE('04A_국토부원자료'!H2828,",","")),100),VALUE(SUBSTITUTE('04A_국토부원자료'!I2828,",",""))),""),"")</f>
        <v/>
      </c>
      <c r="G2827" s="42" t="str">
        <f>IFERROR(VALUE(SUBSTITUTE('04A_국토부원자료'!J2828,",","")),"")</f>
        <v/>
      </c>
      <c r="H2827" s="43" t="str">
        <f t="shared" si="88"/>
        <v/>
      </c>
      <c r="I2827" s="43" t="str">
        <f t="shared" si="89"/>
        <v/>
      </c>
      <c r="J2827" s="38" t="str">
        <f>IFERROR(VALUE(SUBSTITUTE('04A_국토부원자료'!K2828,",","")),"")</f>
        <v/>
      </c>
      <c r="K2827" s="38" t="str">
        <f>IFERROR(VALUE(SUBSTITUTE('04A_국토부원자료'!N2828,",","")),"")</f>
        <v/>
      </c>
      <c r="L2827" s="39">
        <f>IFERROR('04A_국토부원자료'!O2828,"")</f>
        <v>0</v>
      </c>
      <c r="M2827" s="39">
        <f>IFERROR('04A_국토부원자료'!Q2828,"")</f>
        <v>0</v>
      </c>
      <c r="N2827" s="38">
        <f>IF(B2827="","",IF('02_대상물건입력'!B5="",1,IF(ISNUMBER(SEARCH('02_대상물건입력'!B5,B2827)),1,0)))</f>
        <v>0</v>
      </c>
      <c r="O2827" s="38">
        <f>IF(B2827="","",IF('02_대상물건입력'!B6="",1,IF(ISNUMBER(SEARCH('02_대상물건입력'!B6,B2827)),1,0)))</f>
        <v>0</v>
      </c>
      <c r="P2827" s="38">
        <f>IF(L2827="","",IF('02_대상물건입력'!B15="",0,IF(ISNUMBER(SEARCH('02_대상물건입력'!B15,L2827)),1,0)))</f>
        <v>0</v>
      </c>
      <c r="Q2827" s="38">
        <f>IF(D2827="","",IF('02_대상물건입력'!B8="",0,IF(ISNUMBER(SEARCH('02_대상물건입력'!B8,D2827)),1,0)))</f>
        <v>0</v>
      </c>
      <c r="R2827" s="44" t="str">
        <f>IFERROR(ABS(E2827-'02_대상물건입력'!B11)/'02_대상물건입력'!B11,"")</f>
        <v/>
      </c>
      <c r="S2827" s="38" t="str">
        <f>IFERROR(ABS(J2827-'02_대상물건입력'!B10),"")</f>
        <v/>
      </c>
      <c r="T2827" s="38" t="str">
        <f>IFERROR(ABS('01_설정'!B4-F2827),"")</f>
        <v/>
      </c>
      <c r="U2827" s="38" t="str">
        <f>IFERROR(ABS(K2827-YEAR('02_대상물건입력'!B14)),"")</f>
        <v/>
      </c>
      <c r="V2827" s="38" t="str">
        <f>IF(B2827="","",IF(AND(E2827&gt;0,F2827&gt;0,H2827&gt;0,OR('04A_국토부원자료'!P2828="",'04A_국토부원자료'!P2828="-"),IF('01_설정'!B10=1,N2827=1,TRUE),R2827&lt;='01_설정'!B5,S2827&lt;='01_설정'!B6,T2827&lt;='01_설정'!B7,U2827&lt;='01_설정'!B8),"Y",""))</f>
        <v/>
      </c>
      <c r="W2827" s="40" t="str">
        <f>IF(V2827&lt;&gt;"Y","",MAX(0,(1-R2827/'01_설정'!B5))*'01_설정'!B14+MAX(0,(1-S2827/'01_설정'!B6))*'01_설정'!B15+MAX(0,(1-T2827/'01_설정'!B7))*'01_설정'!B16+MAX(0,(1-U2827/'01_설정'!B8))*'01_설정'!B17+O2827*'01_설정'!B11+Q2827*'01_설정'!B12+P2827*'01_설정'!B13)</f>
        <v/>
      </c>
      <c r="X2827" s="38" t="str">
        <f>IF(W2827="","",1+COUNTIFS($W$4:$W$3003,"&gt;"&amp;W2827)+COUNTIFS($W$4:W2827,W2827)-1)</f>
        <v/>
      </c>
    </row>
    <row r="2828" spans="1:24" ht="16.5">
      <c r="A2828" s="38" t="str">
        <f>IF('04A_국토부원자료'!A2829="","",ROW()-3)</f>
        <v/>
      </c>
      <c r="B2828" s="39">
        <f>IFERROR('04A_국토부원자료'!B2829,"")</f>
        <v>0</v>
      </c>
      <c r="C2828" s="39" t="str">
        <f>IF(B2828="","",IF('04A_국토부원자료'!C2829&lt;&gt;"",'04A_국토부원자료'!C2829,TRIM('04A_국토부원자료'!D2829&amp;IF('04A_국토부원자료'!E2829&lt;&gt;"","-"&amp;'04A_국토부원자료'!E2829,""))))</f>
        <v/>
      </c>
      <c r="D2828" s="39">
        <f>IFERROR('04A_국토부원자료'!F2829,"")</f>
        <v>0</v>
      </c>
      <c r="E2828" s="40" t="str">
        <f>IFERROR(VALUE(SUBSTITUTE('04A_국토부원자료'!G2829,",","")),"")</f>
        <v/>
      </c>
      <c r="F2828" s="41" t="str">
        <f>IFERROR(IF(AND('04A_국토부원자료'!H2829&lt;&gt;"",'04A_국토부원자료'!I2829&lt;&gt;""),DATE(INT(VALUE(SUBSTITUTE('04A_국토부원자료'!H2829,",",""))/100),MOD(VALUE(SUBSTITUTE('04A_국토부원자료'!H2829,",","")),100),VALUE(SUBSTITUTE('04A_국토부원자료'!I2829,",",""))),""),"")</f>
        <v/>
      </c>
      <c r="G2828" s="42" t="str">
        <f>IFERROR(VALUE(SUBSTITUTE('04A_국토부원자료'!J2829,",","")),"")</f>
        <v/>
      </c>
      <c r="H2828" s="43" t="str">
        <f t="shared" si="88"/>
        <v/>
      </c>
      <c r="I2828" s="43" t="str">
        <f t="shared" si="89"/>
        <v/>
      </c>
      <c r="J2828" s="38" t="str">
        <f>IFERROR(VALUE(SUBSTITUTE('04A_국토부원자료'!K2829,",","")),"")</f>
        <v/>
      </c>
      <c r="K2828" s="38" t="str">
        <f>IFERROR(VALUE(SUBSTITUTE('04A_국토부원자료'!N2829,",","")),"")</f>
        <v/>
      </c>
      <c r="L2828" s="39">
        <f>IFERROR('04A_국토부원자료'!O2829,"")</f>
        <v>0</v>
      </c>
      <c r="M2828" s="39">
        <f>IFERROR('04A_국토부원자료'!Q2829,"")</f>
        <v>0</v>
      </c>
      <c r="N2828" s="38">
        <f>IF(B2828="","",IF('02_대상물건입력'!B5="",1,IF(ISNUMBER(SEARCH('02_대상물건입력'!B5,B2828)),1,0)))</f>
        <v>0</v>
      </c>
      <c r="O2828" s="38">
        <f>IF(B2828="","",IF('02_대상물건입력'!B6="",1,IF(ISNUMBER(SEARCH('02_대상물건입력'!B6,B2828)),1,0)))</f>
        <v>0</v>
      </c>
      <c r="P2828" s="38">
        <f>IF(L2828="","",IF('02_대상물건입력'!B15="",0,IF(ISNUMBER(SEARCH('02_대상물건입력'!B15,L2828)),1,0)))</f>
        <v>0</v>
      </c>
      <c r="Q2828" s="38">
        <f>IF(D2828="","",IF('02_대상물건입력'!B8="",0,IF(ISNUMBER(SEARCH('02_대상물건입력'!B8,D2828)),1,0)))</f>
        <v>0</v>
      </c>
      <c r="R2828" s="44" t="str">
        <f>IFERROR(ABS(E2828-'02_대상물건입력'!B11)/'02_대상물건입력'!B11,"")</f>
        <v/>
      </c>
      <c r="S2828" s="38" t="str">
        <f>IFERROR(ABS(J2828-'02_대상물건입력'!B10),"")</f>
        <v/>
      </c>
      <c r="T2828" s="38" t="str">
        <f>IFERROR(ABS('01_설정'!B4-F2828),"")</f>
        <v/>
      </c>
      <c r="U2828" s="38" t="str">
        <f>IFERROR(ABS(K2828-YEAR('02_대상물건입력'!B14)),"")</f>
        <v/>
      </c>
      <c r="V2828" s="38" t="str">
        <f>IF(B2828="","",IF(AND(E2828&gt;0,F2828&gt;0,H2828&gt;0,OR('04A_국토부원자료'!P2829="",'04A_국토부원자료'!P2829="-"),IF('01_설정'!B10=1,N2828=1,TRUE),R2828&lt;='01_설정'!B5,S2828&lt;='01_설정'!B6,T2828&lt;='01_설정'!B7,U2828&lt;='01_설정'!B8),"Y",""))</f>
        <v/>
      </c>
      <c r="W2828" s="40" t="str">
        <f>IF(V2828&lt;&gt;"Y","",MAX(0,(1-R2828/'01_설정'!B5))*'01_설정'!B14+MAX(0,(1-S2828/'01_설정'!B6))*'01_설정'!B15+MAX(0,(1-T2828/'01_설정'!B7))*'01_설정'!B16+MAX(0,(1-U2828/'01_설정'!B8))*'01_설정'!B17+O2828*'01_설정'!B11+Q2828*'01_설정'!B12+P2828*'01_설정'!B13)</f>
        <v/>
      </c>
      <c r="X2828" s="38" t="str">
        <f>IF(W2828="","",1+COUNTIFS($W$4:$W$3003,"&gt;"&amp;W2828)+COUNTIFS($W$4:W2828,W2828)-1)</f>
        <v/>
      </c>
    </row>
    <row r="2829" spans="1:24" ht="16.5">
      <c r="A2829" s="38" t="str">
        <f>IF('04A_국토부원자료'!A2830="","",ROW()-3)</f>
        <v/>
      </c>
      <c r="B2829" s="39">
        <f>IFERROR('04A_국토부원자료'!B2830,"")</f>
        <v>0</v>
      </c>
      <c r="C2829" s="39" t="str">
        <f>IF(B2829="","",IF('04A_국토부원자료'!C2830&lt;&gt;"",'04A_국토부원자료'!C2830,TRIM('04A_국토부원자료'!D2830&amp;IF('04A_국토부원자료'!E2830&lt;&gt;"","-"&amp;'04A_국토부원자료'!E2830,""))))</f>
        <v/>
      </c>
      <c r="D2829" s="39">
        <f>IFERROR('04A_국토부원자료'!F2830,"")</f>
        <v>0</v>
      </c>
      <c r="E2829" s="40" t="str">
        <f>IFERROR(VALUE(SUBSTITUTE('04A_국토부원자료'!G2830,",","")),"")</f>
        <v/>
      </c>
      <c r="F2829" s="41" t="str">
        <f>IFERROR(IF(AND('04A_국토부원자료'!H2830&lt;&gt;"",'04A_국토부원자료'!I2830&lt;&gt;""),DATE(INT(VALUE(SUBSTITUTE('04A_국토부원자료'!H2830,",",""))/100),MOD(VALUE(SUBSTITUTE('04A_국토부원자료'!H2830,",","")),100),VALUE(SUBSTITUTE('04A_국토부원자료'!I2830,",",""))),""),"")</f>
        <v/>
      </c>
      <c r="G2829" s="42" t="str">
        <f>IFERROR(VALUE(SUBSTITUTE('04A_국토부원자료'!J2830,",","")),"")</f>
        <v/>
      </c>
      <c r="H2829" s="43" t="str">
        <f t="shared" si="88"/>
        <v/>
      </c>
      <c r="I2829" s="43" t="str">
        <f t="shared" si="89"/>
        <v/>
      </c>
      <c r="J2829" s="38" t="str">
        <f>IFERROR(VALUE(SUBSTITUTE('04A_국토부원자료'!K2830,",","")),"")</f>
        <v/>
      </c>
      <c r="K2829" s="38" t="str">
        <f>IFERROR(VALUE(SUBSTITUTE('04A_국토부원자료'!N2830,",","")),"")</f>
        <v/>
      </c>
      <c r="L2829" s="39">
        <f>IFERROR('04A_국토부원자료'!O2830,"")</f>
        <v>0</v>
      </c>
      <c r="M2829" s="39">
        <f>IFERROR('04A_국토부원자료'!Q2830,"")</f>
        <v>0</v>
      </c>
      <c r="N2829" s="38">
        <f>IF(B2829="","",IF('02_대상물건입력'!B5="",1,IF(ISNUMBER(SEARCH('02_대상물건입력'!B5,B2829)),1,0)))</f>
        <v>0</v>
      </c>
      <c r="O2829" s="38">
        <f>IF(B2829="","",IF('02_대상물건입력'!B6="",1,IF(ISNUMBER(SEARCH('02_대상물건입력'!B6,B2829)),1,0)))</f>
        <v>0</v>
      </c>
      <c r="P2829" s="38">
        <f>IF(L2829="","",IF('02_대상물건입력'!B15="",0,IF(ISNUMBER(SEARCH('02_대상물건입력'!B15,L2829)),1,0)))</f>
        <v>0</v>
      </c>
      <c r="Q2829" s="38">
        <f>IF(D2829="","",IF('02_대상물건입력'!B8="",0,IF(ISNUMBER(SEARCH('02_대상물건입력'!B8,D2829)),1,0)))</f>
        <v>0</v>
      </c>
      <c r="R2829" s="44" t="str">
        <f>IFERROR(ABS(E2829-'02_대상물건입력'!B11)/'02_대상물건입력'!B11,"")</f>
        <v/>
      </c>
      <c r="S2829" s="38" t="str">
        <f>IFERROR(ABS(J2829-'02_대상물건입력'!B10),"")</f>
        <v/>
      </c>
      <c r="T2829" s="38" t="str">
        <f>IFERROR(ABS('01_설정'!B4-F2829),"")</f>
        <v/>
      </c>
      <c r="U2829" s="38" t="str">
        <f>IFERROR(ABS(K2829-YEAR('02_대상물건입력'!B14)),"")</f>
        <v/>
      </c>
      <c r="V2829" s="38" t="str">
        <f>IF(B2829="","",IF(AND(E2829&gt;0,F2829&gt;0,H2829&gt;0,OR('04A_국토부원자료'!P2830="",'04A_국토부원자료'!P2830="-"),IF('01_설정'!B10=1,N2829=1,TRUE),R2829&lt;='01_설정'!B5,S2829&lt;='01_설정'!B6,T2829&lt;='01_설정'!B7,U2829&lt;='01_설정'!B8),"Y",""))</f>
        <v/>
      </c>
      <c r="W2829" s="40" t="str">
        <f>IF(V2829&lt;&gt;"Y","",MAX(0,(1-R2829/'01_설정'!B5))*'01_설정'!B14+MAX(0,(1-S2829/'01_설정'!B6))*'01_설정'!B15+MAX(0,(1-T2829/'01_설정'!B7))*'01_설정'!B16+MAX(0,(1-U2829/'01_설정'!B8))*'01_설정'!B17+O2829*'01_설정'!B11+Q2829*'01_설정'!B12+P2829*'01_설정'!B13)</f>
        <v/>
      </c>
      <c r="X2829" s="38" t="str">
        <f>IF(W2829="","",1+COUNTIFS($W$4:$W$3003,"&gt;"&amp;W2829)+COUNTIFS($W$4:W2829,W2829)-1)</f>
        <v/>
      </c>
    </row>
    <row r="2830" spans="1:24" ht="16.5">
      <c r="A2830" s="38" t="str">
        <f>IF('04A_국토부원자료'!A2831="","",ROW()-3)</f>
        <v/>
      </c>
      <c r="B2830" s="39">
        <f>IFERROR('04A_국토부원자료'!B2831,"")</f>
        <v>0</v>
      </c>
      <c r="C2830" s="39" t="str">
        <f>IF(B2830="","",IF('04A_국토부원자료'!C2831&lt;&gt;"",'04A_국토부원자료'!C2831,TRIM('04A_국토부원자료'!D2831&amp;IF('04A_국토부원자료'!E2831&lt;&gt;"","-"&amp;'04A_국토부원자료'!E2831,""))))</f>
        <v/>
      </c>
      <c r="D2830" s="39">
        <f>IFERROR('04A_국토부원자료'!F2831,"")</f>
        <v>0</v>
      </c>
      <c r="E2830" s="40" t="str">
        <f>IFERROR(VALUE(SUBSTITUTE('04A_국토부원자료'!G2831,",","")),"")</f>
        <v/>
      </c>
      <c r="F2830" s="41" t="str">
        <f>IFERROR(IF(AND('04A_국토부원자료'!H2831&lt;&gt;"",'04A_국토부원자료'!I2831&lt;&gt;""),DATE(INT(VALUE(SUBSTITUTE('04A_국토부원자료'!H2831,",",""))/100),MOD(VALUE(SUBSTITUTE('04A_국토부원자료'!H2831,",","")),100),VALUE(SUBSTITUTE('04A_국토부원자료'!I2831,",",""))),""),"")</f>
        <v/>
      </c>
      <c r="G2830" s="42" t="str">
        <f>IFERROR(VALUE(SUBSTITUTE('04A_국토부원자료'!J2831,",","")),"")</f>
        <v/>
      </c>
      <c r="H2830" s="43" t="str">
        <f t="shared" si="88"/>
        <v/>
      </c>
      <c r="I2830" s="43" t="str">
        <f t="shared" si="89"/>
        <v/>
      </c>
      <c r="J2830" s="38" t="str">
        <f>IFERROR(VALUE(SUBSTITUTE('04A_국토부원자료'!K2831,",","")),"")</f>
        <v/>
      </c>
      <c r="K2830" s="38" t="str">
        <f>IFERROR(VALUE(SUBSTITUTE('04A_국토부원자료'!N2831,",","")),"")</f>
        <v/>
      </c>
      <c r="L2830" s="39">
        <f>IFERROR('04A_국토부원자료'!O2831,"")</f>
        <v>0</v>
      </c>
      <c r="M2830" s="39">
        <f>IFERROR('04A_국토부원자료'!Q2831,"")</f>
        <v>0</v>
      </c>
      <c r="N2830" s="38">
        <f>IF(B2830="","",IF('02_대상물건입력'!B5="",1,IF(ISNUMBER(SEARCH('02_대상물건입력'!B5,B2830)),1,0)))</f>
        <v>0</v>
      </c>
      <c r="O2830" s="38">
        <f>IF(B2830="","",IF('02_대상물건입력'!B6="",1,IF(ISNUMBER(SEARCH('02_대상물건입력'!B6,B2830)),1,0)))</f>
        <v>0</v>
      </c>
      <c r="P2830" s="38">
        <f>IF(L2830="","",IF('02_대상물건입력'!B15="",0,IF(ISNUMBER(SEARCH('02_대상물건입력'!B15,L2830)),1,0)))</f>
        <v>0</v>
      </c>
      <c r="Q2830" s="38">
        <f>IF(D2830="","",IF('02_대상물건입력'!B8="",0,IF(ISNUMBER(SEARCH('02_대상물건입력'!B8,D2830)),1,0)))</f>
        <v>0</v>
      </c>
      <c r="R2830" s="44" t="str">
        <f>IFERROR(ABS(E2830-'02_대상물건입력'!B11)/'02_대상물건입력'!B11,"")</f>
        <v/>
      </c>
      <c r="S2830" s="38" t="str">
        <f>IFERROR(ABS(J2830-'02_대상물건입력'!B10),"")</f>
        <v/>
      </c>
      <c r="T2830" s="38" t="str">
        <f>IFERROR(ABS('01_설정'!B4-F2830),"")</f>
        <v/>
      </c>
      <c r="U2830" s="38" t="str">
        <f>IFERROR(ABS(K2830-YEAR('02_대상물건입력'!B14)),"")</f>
        <v/>
      </c>
      <c r="V2830" s="38" t="str">
        <f>IF(B2830="","",IF(AND(E2830&gt;0,F2830&gt;0,H2830&gt;0,OR('04A_국토부원자료'!P2831="",'04A_국토부원자료'!P2831="-"),IF('01_설정'!B10=1,N2830=1,TRUE),R2830&lt;='01_설정'!B5,S2830&lt;='01_설정'!B6,T2830&lt;='01_설정'!B7,U2830&lt;='01_설정'!B8),"Y",""))</f>
        <v/>
      </c>
      <c r="W2830" s="40" t="str">
        <f>IF(V2830&lt;&gt;"Y","",MAX(0,(1-R2830/'01_설정'!B5))*'01_설정'!B14+MAX(0,(1-S2830/'01_설정'!B6))*'01_설정'!B15+MAX(0,(1-T2830/'01_설정'!B7))*'01_설정'!B16+MAX(0,(1-U2830/'01_설정'!B8))*'01_설정'!B17+O2830*'01_설정'!B11+Q2830*'01_설정'!B12+P2830*'01_설정'!B13)</f>
        <v/>
      </c>
      <c r="X2830" s="38" t="str">
        <f>IF(W2830="","",1+COUNTIFS($W$4:$W$3003,"&gt;"&amp;W2830)+COUNTIFS($W$4:W2830,W2830)-1)</f>
        <v/>
      </c>
    </row>
    <row r="2831" spans="1:24" ht="16.5">
      <c r="A2831" s="38" t="str">
        <f>IF('04A_국토부원자료'!A2832="","",ROW()-3)</f>
        <v/>
      </c>
      <c r="B2831" s="39">
        <f>IFERROR('04A_국토부원자료'!B2832,"")</f>
        <v>0</v>
      </c>
      <c r="C2831" s="39" t="str">
        <f>IF(B2831="","",IF('04A_국토부원자료'!C2832&lt;&gt;"",'04A_국토부원자료'!C2832,TRIM('04A_국토부원자료'!D2832&amp;IF('04A_국토부원자료'!E2832&lt;&gt;"","-"&amp;'04A_국토부원자료'!E2832,""))))</f>
        <v/>
      </c>
      <c r="D2831" s="39">
        <f>IFERROR('04A_국토부원자료'!F2832,"")</f>
        <v>0</v>
      </c>
      <c r="E2831" s="40" t="str">
        <f>IFERROR(VALUE(SUBSTITUTE('04A_국토부원자료'!G2832,",","")),"")</f>
        <v/>
      </c>
      <c r="F2831" s="41" t="str">
        <f>IFERROR(IF(AND('04A_국토부원자료'!H2832&lt;&gt;"",'04A_국토부원자료'!I2832&lt;&gt;""),DATE(INT(VALUE(SUBSTITUTE('04A_국토부원자료'!H2832,",",""))/100),MOD(VALUE(SUBSTITUTE('04A_국토부원자료'!H2832,",","")),100),VALUE(SUBSTITUTE('04A_국토부원자료'!I2832,",",""))),""),"")</f>
        <v/>
      </c>
      <c r="G2831" s="42" t="str">
        <f>IFERROR(VALUE(SUBSTITUTE('04A_국토부원자료'!J2832,",","")),"")</f>
        <v/>
      </c>
      <c r="H2831" s="43" t="str">
        <f t="shared" si="88"/>
        <v/>
      </c>
      <c r="I2831" s="43" t="str">
        <f t="shared" si="89"/>
        <v/>
      </c>
      <c r="J2831" s="38" t="str">
        <f>IFERROR(VALUE(SUBSTITUTE('04A_국토부원자료'!K2832,",","")),"")</f>
        <v/>
      </c>
      <c r="K2831" s="38" t="str">
        <f>IFERROR(VALUE(SUBSTITUTE('04A_국토부원자료'!N2832,",","")),"")</f>
        <v/>
      </c>
      <c r="L2831" s="39">
        <f>IFERROR('04A_국토부원자료'!O2832,"")</f>
        <v>0</v>
      </c>
      <c r="M2831" s="39">
        <f>IFERROR('04A_국토부원자료'!Q2832,"")</f>
        <v>0</v>
      </c>
      <c r="N2831" s="38">
        <f>IF(B2831="","",IF('02_대상물건입력'!B5="",1,IF(ISNUMBER(SEARCH('02_대상물건입력'!B5,B2831)),1,0)))</f>
        <v>0</v>
      </c>
      <c r="O2831" s="38">
        <f>IF(B2831="","",IF('02_대상물건입력'!B6="",1,IF(ISNUMBER(SEARCH('02_대상물건입력'!B6,B2831)),1,0)))</f>
        <v>0</v>
      </c>
      <c r="P2831" s="38">
        <f>IF(L2831="","",IF('02_대상물건입력'!B15="",0,IF(ISNUMBER(SEARCH('02_대상물건입력'!B15,L2831)),1,0)))</f>
        <v>0</v>
      </c>
      <c r="Q2831" s="38">
        <f>IF(D2831="","",IF('02_대상물건입력'!B8="",0,IF(ISNUMBER(SEARCH('02_대상물건입력'!B8,D2831)),1,0)))</f>
        <v>0</v>
      </c>
      <c r="R2831" s="44" t="str">
        <f>IFERROR(ABS(E2831-'02_대상물건입력'!B11)/'02_대상물건입력'!B11,"")</f>
        <v/>
      </c>
      <c r="S2831" s="38" t="str">
        <f>IFERROR(ABS(J2831-'02_대상물건입력'!B10),"")</f>
        <v/>
      </c>
      <c r="T2831" s="38" t="str">
        <f>IFERROR(ABS('01_설정'!B4-F2831),"")</f>
        <v/>
      </c>
      <c r="U2831" s="38" t="str">
        <f>IFERROR(ABS(K2831-YEAR('02_대상물건입력'!B14)),"")</f>
        <v/>
      </c>
      <c r="V2831" s="38" t="str">
        <f>IF(B2831="","",IF(AND(E2831&gt;0,F2831&gt;0,H2831&gt;0,OR('04A_국토부원자료'!P2832="",'04A_국토부원자료'!P2832="-"),IF('01_설정'!B10=1,N2831=1,TRUE),R2831&lt;='01_설정'!B5,S2831&lt;='01_설정'!B6,T2831&lt;='01_설정'!B7,U2831&lt;='01_설정'!B8),"Y",""))</f>
        <v/>
      </c>
      <c r="W2831" s="40" t="str">
        <f>IF(V2831&lt;&gt;"Y","",MAX(0,(1-R2831/'01_설정'!B5))*'01_설정'!B14+MAX(0,(1-S2831/'01_설정'!B6))*'01_설정'!B15+MAX(0,(1-T2831/'01_설정'!B7))*'01_설정'!B16+MAX(0,(1-U2831/'01_설정'!B8))*'01_설정'!B17+O2831*'01_설정'!B11+Q2831*'01_설정'!B12+P2831*'01_설정'!B13)</f>
        <v/>
      </c>
      <c r="X2831" s="38" t="str">
        <f>IF(W2831="","",1+COUNTIFS($W$4:$W$3003,"&gt;"&amp;W2831)+COUNTIFS($W$4:W2831,W2831)-1)</f>
        <v/>
      </c>
    </row>
    <row r="2832" spans="1:24" ht="16.5">
      <c r="A2832" s="38" t="str">
        <f>IF('04A_국토부원자료'!A2833="","",ROW()-3)</f>
        <v/>
      </c>
      <c r="B2832" s="39">
        <f>IFERROR('04A_국토부원자료'!B2833,"")</f>
        <v>0</v>
      </c>
      <c r="C2832" s="39" t="str">
        <f>IF(B2832="","",IF('04A_국토부원자료'!C2833&lt;&gt;"",'04A_국토부원자료'!C2833,TRIM('04A_국토부원자료'!D2833&amp;IF('04A_국토부원자료'!E2833&lt;&gt;"","-"&amp;'04A_국토부원자료'!E2833,""))))</f>
        <v/>
      </c>
      <c r="D2832" s="39">
        <f>IFERROR('04A_국토부원자료'!F2833,"")</f>
        <v>0</v>
      </c>
      <c r="E2832" s="40" t="str">
        <f>IFERROR(VALUE(SUBSTITUTE('04A_국토부원자료'!G2833,",","")),"")</f>
        <v/>
      </c>
      <c r="F2832" s="41" t="str">
        <f>IFERROR(IF(AND('04A_국토부원자료'!H2833&lt;&gt;"",'04A_국토부원자료'!I2833&lt;&gt;""),DATE(INT(VALUE(SUBSTITUTE('04A_국토부원자료'!H2833,",",""))/100),MOD(VALUE(SUBSTITUTE('04A_국토부원자료'!H2833,",","")),100),VALUE(SUBSTITUTE('04A_국토부원자료'!I2833,",",""))),""),"")</f>
        <v/>
      </c>
      <c r="G2832" s="42" t="str">
        <f>IFERROR(VALUE(SUBSTITUTE('04A_국토부원자료'!J2833,",","")),"")</f>
        <v/>
      </c>
      <c r="H2832" s="43" t="str">
        <f t="shared" si="88"/>
        <v/>
      </c>
      <c r="I2832" s="43" t="str">
        <f t="shared" si="89"/>
        <v/>
      </c>
      <c r="J2832" s="38" t="str">
        <f>IFERROR(VALUE(SUBSTITUTE('04A_국토부원자료'!K2833,",","")),"")</f>
        <v/>
      </c>
      <c r="K2832" s="38" t="str">
        <f>IFERROR(VALUE(SUBSTITUTE('04A_국토부원자료'!N2833,",","")),"")</f>
        <v/>
      </c>
      <c r="L2832" s="39">
        <f>IFERROR('04A_국토부원자료'!O2833,"")</f>
        <v>0</v>
      </c>
      <c r="M2832" s="39">
        <f>IFERROR('04A_국토부원자료'!Q2833,"")</f>
        <v>0</v>
      </c>
      <c r="N2832" s="38">
        <f>IF(B2832="","",IF('02_대상물건입력'!B5="",1,IF(ISNUMBER(SEARCH('02_대상물건입력'!B5,B2832)),1,0)))</f>
        <v>0</v>
      </c>
      <c r="O2832" s="38">
        <f>IF(B2832="","",IF('02_대상물건입력'!B6="",1,IF(ISNUMBER(SEARCH('02_대상물건입력'!B6,B2832)),1,0)))</f>
        <v>0</v>
      </c>
      <c r="P2832" s="38">
        <f>IF(L2832="","",IF('02_대상물건입력'!B15="",0,IF(ISNUMBER(SEARCH('02_대상물건입력'!B15,L2832)),1,0)))</f>
        <v>0</v>
      </c>
      <c r="Q2832" s="38">
        <f>IF(D2832="","",IF('02_대상물건입력'!B8="",0,IF(ISNUMBER(SEARCH('02_대상물건입력'!B8,D2832)),1,0)))</f>
        <v>0</v>
      </c>
      <c r="R2832" s="44" t="str">
        <f>IFERROR(ABS(E2832-'02_대상물건입력'!B11)/'02_대상물건입력'!B11,"")</f>
        <v/>
      </c>
      <c r="S2832" s="38" t="str">
        <f>IFERROR(ABS(J2832-'02_대상물건입력'!B10),"")</f>
        <v/>
      </c>
      <c r="T2832" s="38" t="str">
        <f>IFERROR(ABS('01_설정'!B4-F2832),"")</f>
        <v/>
      </c>
      <c r="U2832" s="38" t="str">
        <f>IFERROR(ABS(K2832-YEAR('02_대상물건입력'!B14)),"")</f>
        <v/>
      </c>
      <c r="V2832" s="38" t="str">
        <f>IF(B2832="","",IF(AND(E2832&gt;0,F2832&gt;0,H2832&gt;0,OR('04A_국토부원자료'!P2833="",'04A_국토부원자료'!P2833="-"),IF('01_설정'!B10=1,N2832=1,TRUE),R2832&lt;='01_설정'!B5,S2832&lt;='01_설정'!B6,T2832&lt;='01_설정'!B7,U2832&lt;='01_설정'!B8),"Y",""))</f>
        <v/>
      </c>
      <c r="W2832" s="40" t="str">
        <f>IF(V2832&lt;&gt;"Y","",MAX(0,(1-R2832/'01_설정'!B5))*'01_설정'!B14+MAX(0,(1-S2832/'01_설정'!B6))*'01_설정'!B15+MAX(0,(1-T2832/'01_설정'!B7))*'01_설정'!B16+MAX(0,(1-U2832/'01_설정'!B8))*'01_설정'!B17+O2832*'01_설정'!B11+Q2832*'01_설정'!B12+P2832*'01_설정'!B13)</f>
        <v/>
      </c>
      <c r="X2832" s="38" t="str">
        <f>IF(W2832="","",1+COUNTIFS($W$4:$W$3003,"&gt;"&amp;W2832)+COUNTIFS($W$4:W2832,W2832)-1)</f>
        <v/>
      </c>
    </row>
    <row r="2833" spans="1:24" ht="16.5">
      <c r="A2833" s="38" t="str">
        <f>IF('04A_국토부원자료'!A2834="","",ROW()-3)</f>
        <v/>
      </c>
      <c r="B2833" s="39">
        <f>IFERROR('04A_국토부원자료'!B2834,"")</f>
        <v>0</v>
      </c>
      <c r="C2833" s="39" t="str">
        <f>IF(B2833="","",IF('04A_국토부원자료'!C2834&lt;&gt;"",'04A_국토부원자료'!C2834,TRIM('04A_국토부원자료'!D2834&amp;IF('04A_국토부원자료'!E2834&lt;&gt;"","-"&amp;'04A_국토부원자료'!E2834,""))))</f>
        <v/>
      </c>
      <c r="D2833" s="39">
        <f>IFERROR('04A_국토부원자료'!F2834,"")</f>
        <v>0</v>
      </c>
      <c r="E2833" s="40" t="str">
        <f>IFERROR(VALUE(SUBSTITUTE('04A_국토부원자료'!G2834,",","")),"")</f>
        <v/>
      </c>
      <c r="F2833" s="41" t="str">
        <f>IFERROR(IF(AND('04A_국토부원자료'!H2834&lt;&gt;"",'04A_국토부원자료'!I2834&lt;&gt;""),DATE(INT(VALUE(SUBSTITUTE('04A_국토부원자료'!H2834,",",""))/100),MOD(VALUE(SUBSTITUTE('04A_국토부원자료'!H2834,",","")),100),VALUE(SUBSTITUTE('04A_국토부원자료'!I2834,",",""))),""),"")</f>
        <v/>
      </c>
      <c r="G2833" s="42" t="str">
        <f>IFERROR(VALUE(SUBSTITUTE('04A_국토부원자료'!J2834,",","")),"")</f>
        <v/>
      </c>
      <c r="H2833" s="43" t="str">
        <f t="shared" si="88"/>
        <v/>
      </c>
      <c r="I2833" s="43" t="str">
        <f t="shared" si="89"/>
        <v/>
      </c>
      <c r="J2833" s="38" t="str">
        <f>IFERROR(VALUE(SUBSTITUTE('04A_국토부원자료'!K2834,",","")),"")</f>
        <v/>
      </c>
      <c r="K2833" s="38" t="str">
        <f>IFERROR(VALUE(SUBSTITUTE('04A_국토부원자료'!N2834,",","")),"")</f>
        <v/>
      </c>
      <c r="L2833" s="39">
        <f>IFERROR('04A_국토부원자료'!O2834,"")</f>
        <v>0</v>
      </c>
      <c r="M2833" s="39">
        <f>IFERROR('04A_국토부원자료'!Q2834,"")</f>
        <v>0</v>
      </c>
      <c r="N2833" s="38">
        <f>IF(B2833="","",IF('02_대상물건입력'!B5="",1,IF(ISNUMBER(SEARCH('02_대상물건입력'!B5,B2833)),1,0)))</f>
        <v>0</v>
      </c>
      <c r="O2833" s="38">
        <f>IF(B2833="","",IF('02_대상물건입력'!B6="",1,IF(ISNUMBER(SEARCH('02_대상물건입력'!B6,B2833)),1,0)))</f>
        <v>0</v>
      </c>
      <c r="P2833" s="38">
        <f>IF(L2833="","",IF('02_대상물건입력'!B15="",0,IF(ISNUMBER(SEARCH('02_대상물건입력'!B15,L2833)),1,0)))</f>
        <v>0</v>
      </c>
      <c r="Q2833" s="38">
        <f>IF(D2833="","",IF('02_대상물건입력'!B8="",0,IF(ISNUMBER(SEARCH('02_대상물건입력'!B8,D2833)),1,0)))</f>
        <v>0</v>
      </c>
      <c r="R2833" s="44" t="str">
        <f>IFERROR(ABS(E2833-'02_대상물건입력'!B11)/'02_대상물건입력'!B11,"")</f>
        <v/>
      </c>
      <c r="S2833" s="38" t="str">
        <f>IFERROR(ABS(J2833-'02_대상물건입력'!B10),"")</f>
        <v/>
      </c>
      <c r="T2833" s="38" t="str">
        <f>IFERROR(ABS('01_설정'!B4-F2833),"")</f>
        <v/>
      </c>
      <c r="U2833" s="38" t="str">
        <f>IFERROR(ABS(K2833-YEAR('02_대상물건입력'!B14)),"")</f>
        <v/>
      </c>
      <c r="V2833" s="38" t="str">
        <f>IF(B2833="","",IF(AND(E2833&gt;0,F2833&gt;0,H2833&gt;0,OR('04A_국토부원자료'!P2834="",'04A_국토부원자료'!P2834="-"),IF('01_설정'!B10=1,N2833=1,TRUE),R2833&lt;='01_설정'!B5,S2833&lt;='01_설정'!B6,T2833&lt;='01_설정'!B7,U2833&lt;='01_설정'!B8),"Y",""))</f>
        <v/>
      </c>
      <c r="W2833" s="40" t="str">
        <f>IF(V2833&lt;&gt;"Y","",MAX(0,(1-R2833/'01_설정'!B5))*'01_설정'!B14+MAX(0,(1-S2833/'01_설정'!B6))*'01_설정'!B15+MAX(0,(1-T2833/'01_설정'!B7))*'01_설정'!B16+MAX(0,(1-U2833/'01_설정'!B8))*'01_설정'!B17+O2833*'01_설정'!B11+Q2833*'01_설정'!B12+P2833*'01_설정'!B13)</f>
        <v/>
      </c>
      <c r="X2833" s="38" t="str">
        <f>IF(W2833="","",1+COUNTIFS($W$4:$W$3003,"&gt;"&amp;W2833)+COUNTIFS($W$4:W2833,W2833)-1)</f>
        <v/>
      </c>
    </row>
    <row r="2834" spans="1:24" ht="16.5">
      <c r="A2834" s="38" t="str">
        <f>IF('04A_국토부원자료'!A2835="","",ROW()-3)</f>
        <v/>
      </c>
      <c r="B2834" s="39">
        <f>IFERROR('04A_국토부원자료'!B2835,"")</f>
        <v>0</v>
      </c>
      <c r="C2834" s="39" t="str">
        <f>IF(B2834="","",IF('04A_국토부원자료'!C2835&lt;&gt;"",'04A_국토부원자료'!C2835,TRIM('04A_국토부원자료'!D2835&amp;IF('04A_국토부원자료'!E2835&lt;&gt;"","-"&amp;'04A_국토부원자료'!E2835,""))))</f>
        <v/>
      </c>
      <c r="D2834" s="39">
        <f>IFERROR('04A_국토부원자료'!F2835,"")</f>
        <v>0</v>
      </c>
      <c r="E2834" s="40" t="str">
        <f>IFERROR(VALUE(SUBSTITUTE('04A_국토부원자료'!G2835,",","")),"")</f>
        <v/>
      </c>
      <c r="F2834" s="41" t="str">
        <f>IFERROR(IF(AND('04A_국토부원자료'!H2835&lt;&gt;"",'04A_국토부원자료'!I2835&lt;&gt;""),DATE(INT(VALUE(SUBSTITUTE('04A_국토부원자료'!H2835,",",""))/100),MOD(VALUE(SUBSTITUTE('04A_국토부원자료'!H2835,",","")),100),VALUE(SUBSTITUTE('04A_국토부원자료'!I2835,",",""))),""),"")</f>
        <v/>
      </c>
      <c r="G2834" s="42" t="str">
        <f>IFERROR(VALUE(SUBSTITUTE('04A_국토부원자료'!J2835,",","")),"")</f>
        <v/>
      </c>
      <c r="H2834" s="43" t="str">
        <f t="shared" si="88"/>
        <v/>
      </c>
      <c r="I2834" s="43" t="str">
        <f t="shared" si="89"/>
        <v/>
      </c>
      <c r="J2834" s="38" t="str">
        <f>IFERROR(VALUE(SUBSTITUTE('04A_국토부원자료'!K2835,",","")),"")</f>
        <v/>
      </c>
      <c r="K2834" s="38" t="str">
        <f>IFERROR(VALUE(SUBSTITUTE('04A_국토부원자료'!N2835,",","")),"")</f>
        <v/>
      </c>
      <c r="L2834" s="39">
        <f>IFERROR('04A_국토부원자료'!O2835,"")</f>
        <v>0</v>
      </c>
      <c r="M2834" s="39">
        <f>IFERROR('04A_국토부원자료'!Q2835,"")</f>
        <v>0</v>
      </c>
      <c r="N2834" s="38">
        <f>IF(B2834="","",IF('02_대상물건입력'!B5="",1,IF(ISNUMBER(SEARCH('02_대상물건입력'!B5,B2834)),1,0)))</f>
        <v>0</v>
      </c>
      <c r="O2834" s="38">
        <f>IF(B2834="","",IF('02_대상물건입력'!B6="",1,IF(ISNUMBER(SEARCH('02_대상물건입력'!B6,B2834)),1,0)))</f>
        <v>0</v>
      </c>
      <c r="P2834" s="38">
        <f>IF(L2834="","",IF('02_대상물건입력'!B15="",0,IF(ISNUMBER(SEARCH('02_대상물건입력'!B15,L2834)),1,0)))</f>
        <v>0</v>
      </c>
      <c r="Q2834" s="38">
        <f>IF(D2834="","",IF('02_대상물건입력'!B8="",0,IF(ISNUMBER(SEARCH('02_대상물건입력'!B8,D2834)),1,0)))</f>
        <v>0</v>
      </c>
      <c r="R2834" s="44" t="str">
        <f>IFERROR(ABS(E2834-'02_대상물건입력'!B11)/'02_대상물건입력'!B11,"")</f>
        <v/>
      </c>
      <c r="S2834" s="38" t="str">
        <f>IFERROR(ABS(J2834-'02_대상물건입력'!B10),"")</f>
        <v/>
      </c>
      <c r="T2834" s="38" t="str">
        <f>IFERROR(ABS('01_설정'!B4-F2834),"")</f>
        <v/>
      </c>
      <c r="U2834" s="38" t="str">
        <f>IFERROR(ABS(K2834-YEAR('02_대상물건입력'!B14)),"")</f>
        <v/>
      </c>
      <c r="V2834" s="38" t="str">
        <f>IF(B2834="","",IF(AND(E2834&gt;0,F2834&gt;0,H2834&gt;0,OR('04A_국토부원자료'!P2835="",'04A_국토부원자료'!P2835="-"),IF('01_설정'!B10=1,N2834=1,TRUE),R2834&lt;='01_설정'!B5,S2834&lt;='01_설정'!B6,T2834&lt;='01_설정'!B7,U2834&lt;='01_설정'!B8),"Y",""))</f>
        <v/>
      </c>
      <c r="W2834" s="40" t="str">
        <f>IF(V2834&lt;&gt;"Y","",MAX(0,(1-R2834/'01_설정'!B5))*'01_설정'!B14+MAX(0,(1-S2834/'01_설정'!B6))*'01_설정'!B15+MAX(0,(1-T2834/'01_설정'!B7))*'01_설정'!B16+MAX(0,(1-U2834/'01_설정'!B8))*'01_설정'!B17+O2834*'01_설정'!B11+Q2834*'01_설정'!B12+P2834*'01_설정'!B13)</f>
        <v/>
      </c>
      <c r="X2834" s="38" t="str">
        <f>IF(W2834="","",1+COUNTIFS($W$4:$W$3003,"&gt;"&amp;W2834)+COUNTIFS($W$4:W2834,W2834)-1)</f>
        <v/>
      </c>
    </row>
    <row r="2835" spans="1:24" ht="16.5">
      <c r="A2835" s="38" t="str">
        <f>IF('04A_국토부원자료'!A2836="","",ROW()-3)</f>
        <v/>
      </c>
      <c r="B2835" s="39">
        <f>IFERROR('04A_국토부원자료'!B2836,"")</f>
        <v>0</v>
      </c>
      <c r="C2835" s="39" t="str">
        <f>IF(B2835="","",IF('04A_국토부원자료'!C2836&lt;&gt;"",'04A_국토부원자료'!C2836,TRIM('04A_국토부원자료'!D2836&amp;IF('04A_국토부원자료'!E2836&lt;&gt;"","-"&amp;'04A_국토부원자료'!E2836,""))))</f>
        <v/>
      </c>
      <c r="D2835" s="39">
        <f>IFERROR('04A_국토부원자료'!F2836,"")</f>
        <v>0</v>
      </c>
      <c r="E2835" s="40" t="str">
        <f>IFERROR(VALUE(SUBSTITUTE('04A_국토부원자료'!G2836,",","")),"")</f>
        <v/>
      </c>
      <c r="F2835" s="41" t="str">
        <f>IFERROR(IF(AND('04A_국토부원자료'!H2836&lt;&gt;"",'04A_국토부원자료'!I2836&lt;&gt;""),DATE(INT(VALUE(SUBSTITUTE('04A_국토부원자료'!H2836,",",""))/100),MOD(VALUE(SUBSTITUTE('04A_국토부원자료'!H2836,",","")),100),VALUE(SUBSTITUTE('04A_국토부원자료'!I2836,",",""))),""),"")</f>
        <v/>
      </c>
      <c r="G2835" s="42" t="str">
        <f>IFERROR(VALUE(SUBSTITUTE('04A_국토부원자료'!J2836,",","")),"")</f>
        <v/>
      </c>
      <c r="H2835" s="43" t="str">
        <f t="shared" si="88"/>
        <v/>
      </c>
      <c r="I2835" s="43" t="str">
        <f t="shared" si="89"/>
        <v/>
      </c>
      <c r="J2835" s="38" t="str">
        <f>IFERROR(VALUE(SUBSTITUTE('04A_국토부원자료'!K2836,",","")),"")</f>
        <v/>
      </c>
      <c r="K2835" s="38" t="str">
        <f>IFERROR(VALUE(SUBSTITUTE('04A_국토부원자료'!N2836,",","")),"")</f>
        <v/>
      </c>
      <c r="L2835" s="39">
        <f>IFERROR('04A_국토부원자료'!O2836,"")</f>
        <v>0</v>
      </c>
      <c r="M2835" s="39">
        <f>IFERROR('04A_국토부원자료'!Q2836,"")</f>
        <v>0</v>
      </c>
      <c r="N2835" s="38">
        <f>IF(B2835="","",IF('02_대상물건입력'!B5="",1,IF(ISNUMBER(SEARCH('02_대상물건입력'!B5,B2835)),1,0)))</f>
        <v>0</v>
      </c>
      <c r="O2835" s="38">
        <f>IF(B2835="","",IF('02_대상물건입력'!B6="",1,IF(ISNUMBER(SEARCH('02_대상물건입력'!B6,B2835)),1,0)))</f>
        <v>0</v>
      </c>
      <c r="P2835" s="38">
        <f>IF(L2835="","",IF('02_대상물건입력'!B15="",0,IF(ISNUMBER(SEARCH('02_대상물건입력'!B15,L2835)),1,0)))</f>
        <v>0</v>
      </c>
      <c r="Q2835" s="38">
        <f>IF(D2835="","",IF('02_대상물건입력'!B8="",0,IF(ISNUMBER(SEARCH('02_대상물건입력'!B8,D2835)),1,0)))</f>
        <v>0</v>
      </c>
      <c r="R2835" s="44" t="str">
        <f>IFERROR(ABS(E2835-'02_대상물건입력'!B11)/'02_대상물건입력'!B11,"")</f>
        <v/>
      </c>
      <c r="S2835" s="38" t="str">
        <f>IFERROR(ABS(J2835-'02_대상물건입력'!B10),"")</f>
        <v/>
      </c>
      <c r="T2835" s="38" t="str">
        <f>IFERROR(ABS('01_설정'!B4-F2835),"")</f>
        <v/>
      </c>
      <c r="U2835" s="38" t="str">
        <f>IFERROR(ABS(K2835-YEAR('02_대상물건입력'!B14)),"")</f>
        <v/>
      </c>
      <c r="V2835" s="38" t="str">
        <f>IF(B2835="","",IF(AND(E2835&gt;0,F2835&gt;0,H2835&gt;0,OR('04A_국토부원자료'!P2836="",'04A_국토부원자료'!P2836="-"),IF('01_설정'!B10=1,N2835=1,TRUE),R2835&lt;='01_설정'!B5,S2835&lt;='01_설정'!B6,T2835&lt;='01_설정'!B7,U2835&lt;='01_설정'!B8),"Y",""))</f>
        <v/>
      </c>
      <c r="W2835" s="40" t="str">
        <f>IF(V2835&lt;&gt;"Y","",MAX(0,(1-R2835/'01_설정'!B5))*'01_설정'!B14+MAX(0,(1-S2835/'01_설정'!B6))*'01_설정'!B15+MAX(0,(1-T2835/'01_설정'!B7))*'01_설정'!B16+MAX(0,(1-U2835/'01_설정'!B8))*'01_설정'!B17+O2835*'01_설정'!B11+Q2835*'01_설정'!B12+P2835*'01_설정'!B13)</f>
        <v/>
      </c>
      <c r="X2835" s="38" t="str">
        <f>IF(W2835="","",1+COUNTIFS($W$4:$W$3003,"&gt;"&amp;W2835)+COUNTIFS($W$4:W2835,W2835)-1)</f>
        <v/>
      </c>
    </row>
    <row r="2836" spans="1:24" ht="16.5">
      <c r="A2836" s="38" t="str">
        <f>IF('04A_국토부원자료'!A2837="","",ROW()-3)</f>
        <v/>
      </c>
      <c r="B2836" s="39">
        <f>IFERROR('04A_국토부원자료'!B2837,"")</f>
        <v>0</v>
      </c>
      <c r="C2836" s="39" t="str">
        <f>IF(B2836="","",IF('04A_국토부원자료'!C2837&lt;&gt;"",'04A_국토부원자료'!C2837,TRIM('04A_국토부원자료'!D2837&amp;IF('04A_국토부원자료'!E2837&lt;&gt;"","-"&amp;'04A_국토부원자료'!E2837,""))))</f>
        <v/>
      </c>
      <c r="D2836" s="39">
        <f>IFERROR('04A_국토부원자료'!F2837,"")</f>
        <v>0</v>
      </c>
      <c r="E2836" s="40" t="str">
        <f>IFERROR(VALUE(SUBSTITUTE('04A_국토부원자료'!G2837,",","")),"")</f>
        <v/>
      </c>
      <c r="F2836" s="41" t="str">
        <f>IFERROR(IF(AND('04A_국토부원자료'!H2837&lt;&gt;"",'04A_국토부원자료'!I2837&lt;&gt;""),DATE(INT(VALUE(SUBSTITUTE('04A_국토부원자료'!H2837,",",""))/100),MOD(VALUE(SUBSTITUTE('04A_국토부원자료'!H2837,",","")),100),VALUE(SUBSTITUTE('04A_국토부원자료'!I2837,",",""))),""),"")</f>
        <v/>
      </c>
      <c r="G2836" s="42" t="str">
        <f>IFERROR(VALUE(SUBSTITUTE('04A_국토부원자료'!J2837,",","")),"")</f>
        <v/>
      </c>
      <c r="H2836" s="43" t="str">
        <f t="shared" si="88"/>
        <v/>
      </c>
      <c r="I2836" s="43" t="str">
        <f t="shared" si="89"/>
        <v/>
      </c>
      <c r="J2836" s="38" t="str">
        <f>IFERROR(VALUE(SUBSTITUTE('04A_국토부원자료'!K2837,",","")),"")</f>
        <v/>
      </c>
      <c r="K2836" s="38" t="str">
        <f>IFERROR(VALUE(SUBSTITUTE('04A_국토부원자료'!N2837,",","")),"")</f>
        <v/>
      </c>
      <c r="L2836" s="39">
        <f>IFERROR('04A_국토부원자료'!O2837,"")</f>
        <v>0</v>
      </c>
      <c r="M2836" s="39">
        <f>IFERROR('04A_국토부원자료'!Q2837,"")</f>
        <v>0</v>
      </c>
      <c r="N2836" s="38">
        <f>IF(B2836="","",IF('02_대상물건입력'!B5="",1,IF(ISNUMBER(SEARCH('02_대상물건입력'!B5,B2836)),1,0)))</f>
        <v>0</v>
      </c>
      <c r="O2836" s="38">
        <f>IF(B2836="","",IF('02_대상물건입력'!B6="",1,IF(ISNUMBER(SEARCH('02_대상물건입력'!B6,B2836)),1,0)))</f>
        <v>0</v>
      </c>
      <c r="P2836" s="38">
        <f>IF(L2836="","",IF('02_대상물건입력'!B15="",0,IF(ISNUMBER(SEARCH('02_대상물건입력'!B15,L2836)),1,0)))</f>
        <v>0</v>
      </c>
      <c r="Q2836" s="38">
        <f>IF(D2836="","",IF('02_대상물건입력'!B8="",0,IF(ISNUMBER(SEARCH('02_대상물건입력'!B8,D2836)),1,0)))</f>
        <v>0</v>
      </c>
      <c r="R2836" s="44" t="str">
        <f>IFERROR(ABS(E2836-'02_대상물건입력'!B11)/'02_대상물건입력'!B11,"")</f>
        <v/>
      </c>
      <c r="S2836" s="38" t="str">
        <f>IFERROR(ABS(J2836-'02_대상물건입력'!B10),"")</f>
        <v/>
      </c>
      <c r="T2836" s="38" t="str">
        <f>IFERROR(ABS('01_설정'!B4-F2836),"")</f>
        <v/>
      </c>
      <c r="U2836" s="38" t="str">
        <f>IFERROR(ABS(K2836-YEAR('02_대상물건입력'!B14)),"")</f>
        <v/>
      </c>
      <c r="V2836" s="38" t="str">
        <f>IF(B2836="","",IF(AND(E2836&gt;0,F2836&gt;0,H2836&gt;0,OR('04A_국토부원자료'!P2837="",'04A_국토부원자료'!P2837="-"),IF('01_설정'!B10=1,N2836=1,TRUE),R2836&lt;='01_설정'!B5,S2836&lt;='01_설정'!B6,T2836&lt;='01_설정'!B7,U2836&lt;='01_설정'!B8),"Y",""))</f>
        <v/>
      </c>
      <c r="W2836" s="40" t="str">
        <f>IF(V2836&lt;&gt;"Y","",MAX(0,(1-R2836/'01_설정'!B5))*'01_설정'!B14+MAX(0,(1-S2836/'01_설정'!B6))*'01_설정'!B15+MAX(0,(1-T2836/'01_설정'!B7))*'01_설정'!B16+MAX(0,(1-U2836/'01_설정'!B8))*'01_설정'!B17+O2836*'01_설정'!B11+Q2836*'01_설정'!B12+P2836*'01_설정'!B13)</f>
        <v/>
      </c>
      <c r="X2836" s="38" t="str">
        <f>IF(W2836="","",1+COUNTIFS($W$4:$W$3003,"&gt;"&amp;W2836)+COUNTIFS($W$4:W2836,W2836)-1)</f>
        <v/>
      </c>
    </row>
    <row r="2837" spans="1:24" ht="16.5">
      <c r="A2837" s="38" t="str">
        <f>IF('04A_국토부원자료'!A2838="","",ROW()-3)</f>
        <v/>
      </c>
      <c r="B2837" s="39">
        <f>IFERROR('04A_국토부원자료'!B2838,"")</f>
        <v>0</v>
      </c>
      <c r="C2837" s="39" t="str">
        <f>IF(B2837="","",IF('04A_국토부원자료'!C2838&lt;&gt;"",'04A_국토부원자료'!C2838,TRIM('04A_국토부원자료'!D2838&amp;IF('04A_국토부원자료'!E2838&lt;&gt;"","-"&amp;'04A_국토부원자료'!E2838,""))))</f>
        <v/>
      </c>
      <c r="D2837" s="39">
        <f>IFERROR('04A_국토부원자료'!F2838,"")</f>
        <v>0</v>
      </c>
      <c r="E2837" s="40" t="str">
        <f>IFERROR(VALUE(SUBSTITUTE('04A_국토부원자료'!G2838,",","")),"")</f>
        <v/>
      </c>
      <c r="F2837" s="41" t="str">
        <f>IFERROR(IF(AND('04A_국토부원자료'!H2838&lt;&gt;"",'04A_국토부원자료'!I2838&lt;&gt;""),DATE(INT(VALUE(SUBSTITUTE('04A_국토부원자료'!H2838,",",""))/100),MOD(VALUE(SUBSTITUTE('04A_국토부원자료'!H2838,",","")),100),VALUE(SUBSTITUTE('04A_국토부원자료'!I2838,",",""))),""),"")</f>
        <v/>
      </c>
      <c r="G2837" s="42" t="str">
        <f>IFERROR(VALUE(SUBSTITUTE('04A_국토부원자료'!J2838,",","")),"")</f>
        <v/>
      </c>
      <c r="H2837" s="43" t="str">
        <f t="shared" si="88"/>
        <v/>
      </c>
      <c r="I2837" s="43" t="str">
        <f t="shared" si="89"/>
        <v/>
      </c>
      <c r="J2837" s="38" t="str">
        <f>IFERROR(VALUE(SUBSTITUTE('04A_국토부원자료'!K2838,",","")),"")</f>
        <v/>
      </c>
      <c r="K2837" s="38" t="str">
        <f>IFERROR(VALUE(SUBSTITUTE('04A_국토부원자료'!N2838,",","")),"")</f>
        <v/>
      </c>
      <c r="L2837" s="39">
        <f>IFERROR('04A_국토부원자료'!O2838,"")</f>
        <v>0</v>
      </c>
      <c r="M2837" s="39">
        <f>IFERROR('04A_국토부원자료'!Q2838,"")</f>
        <v>0</v>
      </c>
      <c r="N2837" s="38">
        <f>IF(B2837="","",IF('02_대상물건입력'!B5="",1,IF(ISNUMBER(SEARCH('02_대상물건입력'!B5,B2837)),1,0)))</f>
        <v>0</v>
      </c>
      <c r="O2837" s="38">
        <f>IF(B2837="","",IF('02_대상물건입력'!B6="",1,IF(ISNUMBER(SEARCH('02_대상물건입력'!B6,B2837)),1,0)))</f>
        <v>0</v>
      </c>
      <c r="P2837" s="38">
        <f>IF(L2837="","",IF('02_대상물건입력'!B15="",0,IF(ISNUMBER(SEARCH('02_대상물건입력'!B15,L2837)),1,0)))</f>
        <v>0</v>
      </c>
      <c r="Q2837" s="38">
        <f>IF(D2837="","",IF('02_대상물건입력'!B8="",0,IF(ISNUMBER(SEARCH('02_대상물건입력'!B8,D2837)),1,0)))</f>
        <v>0</v>
      </c>
      <c r="R2837" s="44" t="str">
        <f>IFERROR(ABS(E2837-'02_대상물건입력'!B11)/'02_대상물건입력'!B11,"")</f>
        <v/>
      </c>
      <c r="S2837" s="38" t="str">
        <f>IFERROR(ABS(J2837-'02_대상물건입력'!B10),"")</f>
        <v/>
      </c>
      <c r="T2837" s="38" t="str">
        <f>IFERROR(ABS('01_설정'!B4-F2837),"")</f>
        <v/>
      </c>
      <c r="U2837" s="38" t="str">
        <f>IFERROR(ABS(K2837-YEAR('02_대상물건입력'!B14)),"")</f>
        <v/>
      </c>
      <c r="V2837" s="38" t="str">
        <f>IF(B2837="","",IF(AND(E2837&gt;0,F2837&gt;0,H2837&gt;0,OR('04A_국토부원자료'!P2838="",'04A_국토부원자료'!P2838="-"),IF('01_설정'!B10=1,N2837=1,TRUE),R2837&lt;='01_설정'!B5,S2837&lt;='01_설정'!B6,T2837&lt;='01_설정'!B7,U2837&lt;='01_설정'!B8),"Y",""))</f>
        <v/>
      </c>
      <c r="W2837" s="40" t="str">
        <f>IF(V2837&lt;&gt;"Y","",MAX(0,(1-R2837/'01_설정'!B5))*'01_설정'!B14+MAX(0,(1-S2837/'01_설정'!B6))*'01_설정'!B15+MAX(0,(1-T2837/'01_설정'!B7))*'01_설정'!B16+MAX(0,(1-U2837/'01_설정'!B8))*'01_설정'!B17+O2837*'01_설정'!B11+Q2837*'01_설정'!B12+P2837*'01_설정'!B13)</f>
        <v/>
      </c>
      <c r="X2837" s="38" t="str">
        <f>IF(W2837="","",1+COUNTIFS($W$4:$W$3003,"&gt;"&amp;W2837)+COUNTIFS($W$4:W2837,W2837)-1)</f>
        <v/>
      </c>
    </row>
    <row r="2838" spans="1:24" ht="16.5">
      <c r="A2838" s="38" t="str">
        <f>IF('04A_국토부원자료'!A2839="","",ROW()-3)</f>
        <v/>
      </c>
      <c r="B2838" s="39">
        <f>IFERROR('04A_국토부원자료'!B2839,"")</f>
        <v>0</v>
      </c>
      <c r="C2838" s="39" t="str">
        <f>IF(B2838="","",IF('04A_국토부원자료'!C2839&lt;&gt;"",'04A_국토부원자료'!C2839,TRIM('04A_국토부원자료'!D2839&amp;IF('04A_국토부원자료'!E2839&lt;&gt;"","-"&amp;'04A_국토부원자료'!E2839,""))))</f>
        <v/>
      </c>
      <c r="D2838" s="39">
        <f>IFERROR('04A_국토부원자료'!F2839,"")</f>
        <v>0</v>
      </c>
      <c r="E2838" s="40" t="str">
        <f>IFERROR(VALUE(SUBSTITUTE('04A_국토부원자료'!G2839,",","")),"")</f>
        <v/>
      </c>
      <c r="F2838" s="41" t="str">
        <f>IFERROR(IF(AND('04A_국토부원자료'!H2839&lt;&gt;"",'04A_국토부원자료'!I2839&lt;&gt;""),DATE(INT(VALUE(SUBSTITUTE('04A_국토부원자료'!H2839,",",""))/100),MOD(VALUE(SUBSTITUTE('04A_국토부원자료'!H2839,",","")),100),VALUE(SUBSTITUTE('04A_국토부원자료'!I2839,",",""))),""),"")</f>
        <v/>
      </c>
      <c r="G2838" s="42" t="str">
        <f>IFERROR(VALUE(SUBSTITUTE('04A_국토부원자료'!J2839,",","")),"")</f>
        <v/>
      </c>
      <c r="H2838" s="43" t="str">
        <f t="shared" si="88"/>
        <v/>
      </c>
      <c r="I2838" s="43" t="str">
        <f t="shared" si="89"/>
        <v/>
      </c>
      <c r="J2838" s="38" t="str">
        <f>IFERROR(VALUE(SUBSTITUTE('04A_국토부원자료'!K2839,",","")),"")</f>
        <v/>
      </c>
      <c r="K2838" s="38" t="str">
        <f>IFERROR(VALUE(SUBSTITUTE('04A_국토부원자료'!N2839,",","")),"")</f>
        <v/>
      </c>
      <c r="L2838" s="39">
        <f>IFERROR('04A_국토부원자료'!O2839,"")</f>
        <v>0</v>
      </c>
      <c r="M2838" s="39">
        <f>IFERROR('04A_국토부원자료'!Q2839,"")</f>
        <v>0</v>
      </c>
      <c r="N2838" s="38">
        <f>IF(B2838="","",IF('02_대상물건입력'!B5="",1,IF(ISNUMBER(SEARCH('02_대상물건입력'!B5,B2838)),1,0)))</f>
        <v>0</v>
      </c>
      <c r="O2838" s="38">
        <f>IF(B2838="","",IF('02_대상물건입력'!B6="",1,IF(ISNUMBER(SEARCH('02_대상물건입력'!B6,B2838)),1,0)))</f>
        <v>0</v>
      </c>
      <c r="P2838" s="38">
        <f>IF(L2838="","",IF('02_대상물건입력'!B15="",0,IF(ISNUMBER(SEARCH('02_대상물건입력'!B15,L2838)),1,0)))</f>
        <v>0</v>
      </c>
      <c r="Q2838" s="38">
        <f>IF(D2838="","",IF('02_대상물건입력'!B8="",0,IF(ISNUMBER(SEARCH('02_대상물건입력'!B8,D2838)),1,0)))</f>
        <v>0</v>
      </c>
      <c r="R2838" s="44" t="str">
        <f>IFERROR(ABS(E2838-'02_대상물건입력'!B11)/'02_대상물건입력'!B11,"")</f>
        <v/>
      </c>
      <c r="S2838" s="38" t="str">
        <f>IFERROR(ABS(J2838-'02_대상물건입력'!B10),"")</f>
        <v/>
      </c>
      <c r="T2838" s="38" t="str">
        <f>IFERROR(ABS('01_설정'!B4-F2838),"")</f>
        <v/>
      </c>
      <c r="U2838" s="38" t="str">
        <f>IFERROR(ABS(K2838-YEAR('02_대상물건입력'!B14)),"")</f>
        <v/>
      </c>
      <c r="V2838" s="38" t="str">
        <f>IF(B2838="","",IF(AND(E2838&gt;0,F2838&gt;0,H2838&gt;0,OR('04A_국토부원자료'!P2839="",'04A_국토부원자료'!P2839="-"),IF('01_설정'!B10=1,N2838=1,TRUE),R2838&lt;='01_설정'!B5,S2838&lt;='01_설정'!B6,T2838&lt;='01_설정'!B7,U2838&lt;='01_설정'!B8),"Y",""))</f>
        <v/>
      </c>
      <c r="W2838" s="40" t="str">
        <f>IF(V2838&lt;&gt;"Y","",MAX(0,(1-R2838/'01_설정'!B5))*'01_설정'!B14+MAX(0,(1-S2838/'01_설정'!B6))*'01_설정'!B15+MAX(0,(1-T2838/'01_설정'!B7))*'01_설정'!B16+MAX(0,(1-U2838/'01_설정'!B8))*'01_설정'!B17+O2838*'01_설정'!B11+Q2838*'01_설정'!B12+P2838*'01_설정'!B13)</f>
        <v/>
      </c>
      <c r="X2838" s="38" t="str">
        <f>IF(W2838="","",1+COUNTIFS($W$4:$W$3003,"&gt;"&amp;W2838)+COUNTIFS($W$4:W2838,W2838)-1)</f>
        <v/>
      </c>
    </row>
    <row r="2839" spans="1:24" ht="16.5">
      <c r="A2839" s="38" t="str">
        <f>IF('04A_국토부원자료'!A2840="","",ROW()-3)</f>
        <v/>
      </c>
      <c r="B2839" s="39">
        <f>IFERROR('04A_국토부원자료'!B2840,"")</f>
        <v>0</v>
      </c>
      <c r="C2839" s="39" t="str">
        <f>IF(B2839="","",IF('04A_국토부원자료'!C2840&lt;&gt;"",'04A_국토부원자료'!C2840,TRIM('04A_국토부원자료'!D2840&amp;IF('04A_국토부원자료'!E2840&lt;&gt;"","-"&amp;'04A_국토부원자료'!E2840,""))))</f>
        <v/>
      </c>
      <c r="D2839" s="39">
        <f>IFERROR('04A_국토부원자료'!F2840,"")</f>
        <v>0</v>
      </c>
      <c r="E2839" s="40" t="str">
        <f>IFERROR(VALUE(SUBSTITUTE('04A_국토부원자료'!G2840,",","")),"")</f>
        <v/>
      </c>
      <c r="F2839" s="41" t="str">
        <f>IFERROR(IF(AND('04A_국토부원자료'!H2840&lt;&gt;"",'04A_국토부원자료'!I2840&lt;&gt;""),DATE(INT(VALUE(SUBSTITUTE('04A_국토부원자료'!H2840,",",""))/100),MOD(VALUE(SUBSTITUTE('04A_국토부원자료'!H2840,",","")),100),VALUE(SUBSTITUTE('04A_국토부원자료'!I2840,",",""))),""),"")</f>
        <v/>
      </c>
      <c r="G2839" s="42" t="str">
        <f>IFERROR(VALUE(SUBSTITUTE('04A_국토부원자료'!J2840,",","")),"")</f>
        <v/>
      </c>
      <c r="H2839" s="43" t="str">
        <f t="shared" si="88"/>
        <v/>
      </c>
      <c r="I2839" s="43" t="str">
        <f t="shared" si="89"/>
        <v/>
      </c>
      <c r="J2839" s="38" t="str">
        <f>IFERROR(VALUE(SUBSTITUTE('04A_국토부원자료'!K2840,",","")),"")</f>
        <v/>
      </c>
      <c r="K2839" s="38" t="str">
        <f>IFERROR(VALUE(SUBSTITUTE('04A_국토부원자료'!N2840,",","")),"")</f>
        <v/>
      </c>
      <c r="L2839" s="39">
        <f>IFERROR('04A_국토부원자료'!O2840,"")</f>
        <v>0</v>
      </c>
      <c r="M2839" s="39">
        <f>IFERROR('04A_국토부원자료'!Q2840,"")</f>
        <v>0</v>
      </c>
      <c r="N2839" s="38">
        <f>IF(B2839="","",IF('02_대상물건입력'!B5="",1,IF(ISNUMBER(SEARCH('02_대상물건입력'!B5,B2839)),1,0)))</f>
        <v>0</v>
      </c>
      <c r="O2839" s="38">
        <f>IF(B2839="","",IF('02_대상물건입력'!B6="",1,IF(ISNUMBER(SEARCH('02_대상물건입력'!B6,B2839)),1,0)))</f>
        <v>0</v>
      </c>
      <c r="P2839" s="38">
        <f>IF(L2839="","",IF('02_대상물건입력'!B15="",0,IF(ISNUMBER(SEARCH('02_대상물건입력'!B15,L2839)),1,0)))</f>
        <v>0</v>
      </c>
      <c r="Q2839" s="38">
        <f>IF(D2839="","",IF('02_대상물건입력'!B8="",0,IF(ISNUMBER(SEARCH('02_대상물건입력'!B8,D2839)),1,0)))</f>
        <v>0</v>
      </c>
      <c r="R2839" s="44" t="str">
        <f>IFERROR(ABS(E2839-'02_대상물건입력'!B11)/'02_대상물건입력'!B11,"")</f>
        <v/>
      </c>
      <c r="S2839" s="38" t="str">
        <f>IFERROR(ABS(J2839-'02_대상물건입력'!B10),"")</f>
        <v/>
      </c>
      <c r="T2839" s="38" t="str">
        <f>IFERROR(ABS('01_설정'!B4-F2839),"")</f>
        <v/>
      </c>
      <c r="U2839" s="38" t="str">
        <f>IFERROR(ABS(K2839-YEAR('02_대상물건입력'!B14)),"")</f>
        <v/>
      </c>
      <c r="V2839" s="38" t="str">
        <f>IF(B2839="","",IF(AND(E2839&gt;0,F2839&gt;0,H2839&gt;0,OR('04A_국토부원자료'!P2840="",'04A_국토부원자료'!P2840="-"),IF('01_설정'!B10=1,N2839=1,TRUE),R2839&lt;='01_설정'!B5,S2839&lt;='01_설정'!B6,T2839&lt;='01_설정'!B7,U2839&lt;='01_설정'!B8),"Y",""))</f>
        <v/>
      </c>
      <c r="W2839" s="40" t="str">
        <f>IF(V2839&lt;&gt;"Y","",MAX(0,(1-R2839/'01_설정'!B5))*'01_설정'!B14+MAX(0,(1-S2839/'01_설정'!B6))*'01_설정'!B15+MAX(0,(1-T2839/'01_설정'!B7))*'01_설정'!B16+MAX(0,(1-U2839/'01_설정'!B8))*'01_설정'!B17+O2839*'01_설정'!B11+Q2839*'01_설정'!B12+P2839*'01_설정'!B13)</f>
        <v/>
      </c>
      <c r="X2839" s="38" t="str">
        <f>IF(W2839="","",1+COUNTIFS($W$4:$W$3003,"&gt;"&amp;W2839)+COUNTIFS($W$4:W2839,W2839)-1)</f>
        <v/>
      </c>
    </row>
    <row r="2840" spans="1:24" ht="16.5">
      <c r="A2840" s="38" t="str">
        <f>IF('04A_국토부원자료'!A2841="","",ROW()-3)</f>
        <v/>
      </c>
      <c r="B2840" s="39">
        <f>IFERROR('04A_국토부원자료'!B2841,"")</f>
        <v>0</v>
      </c>
      <c r="C2840" s="39" t="str">
        <f>IF(B2840="","",IF('04A_국토부원자료'!C2841&lt;&gt;"",'04A_국토부원자료'!C2841,TRIM('04A_국토부원자료'!D2841&amp;IF('04A_국토부원자료'!E2841&lt;&gt;"","-"&amp;'04A_국토부원자료'!E2841,""))))</f>
        <v/>
      </c>
      <c r="D2840" s="39">
        <f>IFERROR('04A_국토부원자료'!F2841,"")</f>
        <v>0</v>
      </c>
      <c r="E2840" s="40" t="str">
        <f>IFERROR(VALUE(SUBSTITUTE('04A_국토부원자료'!G2841,",","")),"")</f>
        <v/>
      </c>
      <c r="F2840" s="41" t="str">
        <f>IFERROR(IF(AND('04A_국토부원자료'!H2841&lt;&gt;"",'04A_국토부원자료'!I2841&lt;&gt;""),DATE(INT(VALUE(SUBSTITUTE('04A_국토부원자료'!H2841,",",""))/100),MOD(VALUE(SUBSTITUTE('04A_국토부원자료'!H2841,",","")),100),VALUE(SUBSTITUTE('04A_국토부원자료'!I2841,",",""))),""),"")</f>
        <v/>
      </c>
      <c r="G2840" s="42" t="str">
        <f>IFERROR(VALUE(SUBSTITUTE('04A_국토부원자료'!J2841,",","")),"")</f>
        <v/>
      </c>
      <c r="H2840" s="43" t="str">
        <f t="shared" si="88"/>
        <v/>
      </c>
      <c r="I2840" s="43" t="str">
        <f t="shared" si="89"/>
        <v/>
      </c>
      <c r="J2840" s="38" t="str">
        <f>IFERROR(VALUE(SUBSTITUTE('04A_국토부원자료'!K2841,",","")),"")</f>
        <v/>
      </c>
      <c r="K2840" s="38" t="str">
        <f>IFERROR(VALUE(SUBSTITUTE('04A_국토부원자료'!N2841,",","")),"")</f>
        <v/>
      </c>
      <c r="L2840" s="39">
        <f>IFERROR('04A_국토부원자료'!O2841,"")</f>
        <v>0</v>
      </c>
      <c r="M2840" s="39">
        <f>IFERROR('04A_국토부원자료'!Q2841,"")</f>
        <v>0</v>
      </c>
      <c r="N2840" s="38">
        <f>IF(B2840="","",IF('02_대상물건입력'!B5="",1,IF(ISNUMBER(SEARCH('02_대상물건입력'!B5,B2840)),1,0)))</f>
        <v>0</v>
      </c>
      <c r="O2840" s="38">
        <f>IF(B2840="","",IF('02_대상물건입력'!B6="",1,IF(ISNUMBER(SEARCH('02_대상물건입력'!B6,B2840)),1,0)))</f>
        <v>0</v>
      </c>
      <c r="P2840" s="38">
        <f>IF(L2840="","",IF('02_대상물건입력'!B15="",0,IF(ISNUMBER(SEARCH('02_대상물건입력'!B15,L2840)),1,0)))</f>
        <v>0</v>
      </c>
      <c r="Q2840" s="38">
        <f>IF(D2840="","",IF('02_대상물건입력'!B8="",0,IF(ISNUMBER(SEARCH('02_대상물건입력'!B8,D2840)),1,0)))</f>
        <v>0</v>
      </c>
      <c r="R2840" s="44" t="str">
        <f>IFERROR(ABS(E2840-'02_대상물건입력'!B11)/'02_대상물건입력'!B11,"")</f>
        <v/>
      </c>
      <c r="S2840" s="38" t="str">
        <f>IFERROR(ABS(J2840-'02_대상물건입력'!B10),"")</f>
        <v/>
      </c>
      <c r="T2840" s="38" t="str">
        <f>IFERROR(ABS('01_설정'!B4-F2840),"")</f>
        <v/>
      </c>
      <c r="U2840" s="38" t="str">
        <f>IFERROR(ABS(K2840-YEAR('02_대상물건입력'!B14)),"")</f>
        <v/>
      </c>
      <c r="V2840" s="38" t="str">
        <f>IF(B2840="","",IF(AND(E2840&gt;0,F2840&gt;0,H2840&gt;0,OR('04A_국토부원자료'!P2841="",'04A_국토부원자료'!P2841="-"),IF('01_설정'!B10=1,N2840=1,TRUE),R2840&lt;='01_설정'!B5,S2840&lt;='01_설정'!B6,T2840&lt;='01_설정'!B7,U2840&lt;='01_설정'!B8),"Y",""))</f>
        <v/>
      </c>
      <c r="W2840" s="40" t="str">
        <f>IF(V2840&lt;&gt;"Y","",MAX(0,(1-R2840/'01_설정'!B5))*'01_설정'!B14+MAX(0,(1-S2840/'01_설정'!B6))*'01_설정'!B15+MAX(0,(1-T2840/'01_설정'!B7))*'01_설정'!B16+MAX(0,(1-U2840/'01_설정'!B8))*'01_설정'!B17+O2840*'01_설정'!B11+Q2840*'01_설정'!B12+P2840*'01_설정'!B13)</f>
        <v/>
      </c>
      <c r="X2840" s="38" t="str">
        <f>IF(W2840="","",1+COUNTIFS($W$4:$W$3003,"&gt;"&amp;W2840)+COUNTIFS($W$4:W2840,W2840)-1)</f>
        <v/>
      </c>
    </row>
    <row r="2841" spans="1:24" ht="16.5">
      <c r="A2841" s="38" t="str">
        <f>IF('04A_국토부원자료'!A2842="","",ROW()-3)</f>
        <v/>
      </c>
      <c r="B2841" s="39">
        <f>IFERROR('04A_국토부원자료'!B2842,"")</f>
        <v>0</v>
      </c>
      <c r="C2841" s="39" t="str">
        <f>IF(B2841="","",IF('04A_국토부원자료'!C2842&lt;&gt;"",'04A_국토부원자료'!C2842,TRIM('04A_국토부원자료'!D2842&amp;IF('04A_국토부원자료'!E2842&lt;&gt;"","-"&amp;'04A_국토부원자료'!E2842,""))))</f>
        <v/>
      </c>
      <c r="D2841" s="39">
        <f>IFERROR('04A_국토부원자료'!F2842,"")</f>
        <v>0</v>
      </c>
      <c r="E2841" s="40" t="str">
        <f>IFERROR(VALUE(SUBSTITUTE('04A_국토부원자료'!G2842,",","")),"")</f>
        <v/>
      </c>
      <c r="F2841" s="41" t="str">
        <f>IFERROR(IF(AND('04A_국토부원자료'!H2842&lt;&gt;"",'04A_국토부원자료'!I2842&lt;&gt;""),DATE(INT(VALUE(SUBSTITUTE('04A_국토부원자료'!H2842,",",""))/100),MOD(VALUE(SUBSTITUTE('04A_국토부원자료'!H2842,",","")),100),VALUE(SUBSTITUTE('04A_국토부원자료'!I2842,",",""))),""),"")</f>
        <v/>
      </c>
      <c r="G2841" s="42" t="str">
        <f>IFERROR(VALUE(SUBSTITUTE('04A_국토부원자료'!J2842,",","")),"")</f>
        <v/>
      </c>
      <c r="H2841" s="43" t="str">
        <f t="shared" si="88"/>
        <v/>
      </c>
      <c r="I2841" s="43" t="str">
        <f t="shared" si="89"/>
        <v/>
      </c>
      <c r="J2841" s="38" t="str">
        <f>IFERROR(VALUE(SUBSTITUTE('04A_국토부원자료'!K2842,",","")),"")</f>
        <v/>
      </c>
      <c r="K2841" s="38" t="str">
        <f>IFERROR(VALUE(SUBSTITUTE('04A_국토부원자료'!N2842,",","")),"")</f>
        <v/>
      </c>
      <c r="L2841" s="39">
        <f>IFERROR('04A_국토부원자료'!O2842,"")</f>
        <v>0</v>
      </c>
      <c r="M2841" s="39">
        <f>IFERROR('04A_국토부원자료'!Q2842,"")</f>
        <v>0</v>
      </c>
      <c r="N2841" s="38">
        <f>IF(B2841="","",IF('02_대상물건입력'!B5="",1,IF(ISNUMBER(SEARCH('02_대상물건입력'!B5,B2841)),1,0)))</f>
        <v>0</v>
      </c>
      <c r="O2841" s="38">
        <f>IF(B2841="","",IF('02_대상물건입력'!B6="",1,IF(ISNUMBER(SEARCH('02_대상물건입력'!B6,B2841)),1,0)))</f>
        <v>0</v>
      </c>
      <c r="P2841" s="38">
        <f>IF(L2841="","",IF('02_대상물건입력'!B15="",0,IF(ISNUMBER(SEARCH('02_대상물건입력'!B15,L2841)),1,0)))</f>
        <v>0</v>
      </c>
      <c r="Q2841" s="38">
        <f>IF(D2841="","",IF('02_대상물건입력'!B8="",0,IF(ISNUMBER(SEARCH('02_대상물건입력'!B8,D2841)),1,0)))</f>
        <v>0</v>
      </c>
      <c r="R2841" s="44" t="str">
        <f>IFERROR(ABS(E2841-'02_대상물건입력'!B11)/'02_대상물건입력'!B11,"")</f>
        <v/>
      </c>
      <c r="S2841" s="38" t="str">
        <f>IFERROR(ABS(J2841-'02_대상물건입력'!B10),"")</f>
        <v/>
      </c>
      <c r="T2841" s="38" t="str">
        <f>IFERROR(ABS('01_설정'!B4-F2841),"")</f>
        <v/>
      </c>
      <c r="U2841" s="38" t="str">
        <f>IFERROR(ABS(K2841-YEAR('02_대상물건입력'!B14)),"")</f>
        <v/>
      </c>
      <c r="V2841" s="38" t="str">
        <f>IF(B2841="","",IF(AND(E2841&gt;0,F2841&gt;0,H2841&gt;0,OR('04A_국토부원자료'!P2842="",'04A_국토부원자료'!P2842="-"),IF('01_설정'!B10=1,N2841=1,TRUE),R2841&lt;='01_설정'!B5,S2841&lt;='01_설정'!B6,T2841&lt;='01_설정'!B7,U2841&lt;='01_설정'!B8),"Y",""))</f>
        <v/>
      </c>
      <c r="W2841" s="40" t="str">
        <f>IF(V2841&lt;&gt;"Y","",MAX(0,(1-R2841/'01_설정'!B5))*'01_설정'!B14+MAX(0,(1-S2841/'01_설정'!B6))*'01_설정'!B15+MAX(0,(1-T2841/'01_설정'!B7))*'01_설정'!B16+MAX(0,(1-U2841/'01_설정'!B8))*'01_설정'!B17+O2841*'01_설정'!B11+Q2841*'01_설정'!B12+P2841*'01_설정'!B13)</f>
        <v/>
      </c>
      <c r="X2841" s="38" t="str">
        <f>IF(W2841="","",1+COUNTIFS($W$4:$W$3003,"&gt;"&amp;W2841)+COUNTIFS($W$4:W2841,W2841)-1)</f>
        <v/>
      </c>
    </row>
    <row r="2842" spans="1:24" ht="16.5">
      <c r="A2842" s="38" t="str">
        <f>IF('04A_국토부원자료'!A2843="","",ROW()-3)</f>
        <v/>
      </c>
      <c r="B2842" s="39">
        <f>IFERROR('04A_국토부원자료'!B2843,"")</f>
        <v>0</v>
      </c>
      <c r="C2842" s="39" t="str">
        <f>IF(B2842="","",IF('04A_국토부원자료'!C2843&lt;&gt;"",'04A_국토부원자료'!C2843,TRIM('04A_국토부원자료'!D2843&amp;IF('04A_국토부원자료'!E2843&lt;&gt;"","-"&amp;'04A_국토부원자료'!E2843,""))))</f>
        <v/>
      </c>
      <c r="D2842" s="39">
        <f>IFERROR('04A_국토부원자료'!F2843,"")</f>
        <v>0</v>
      </c>
      <c r="E2842" s="40" t="str">
        <f>IFERROR(VALUE(SUBSTITUTE('04A_국토부원자료'!G2843,",","")),"")</f>
        <v/>
      </c>
      <c r="F2842" s="41" t="str">
        <f>IFERROR(IF(AND('04A_국토부원자료'!H2843&lt;&gt;"",'04A_국토부원자료'!I2843&lt;&gt;""),DATE(INT(VALUE(SUBSTITUTE('04A_국토부원자료'!H2843,",",""))/100),MOD(VALUE(SUBSTITUTE('04A_국토부원자료'!H2843,",","")),100),VALUE(SUBSTITUTE('04A_국토부원자료'!I2843,",",""))),""),"")</f>
        <v/>
      </c>
      <c r="G2842" s="42" t="str">
        <f>IFERROR(VALUE(SUBSTITUTE('04A_국토부원자료'!J2843,",","")),"")</f>
        <v/>
      </c>
      <c r="H2842" s="43" t="str">
        <f t="shared" si="88"/>
        <v/>
      </c>
      <c r="I2842" s="43" t="str">
        <f t="shared" si="89"/>
        <v/>
      </c>
      <c r="J2842" s="38" t="str">
        <f>IFERROR(VALUE(SUBSTITUTE('04A_국토부원자료'!K2843,",","")),"")</f>
        <v/>
      </c>
      <c r="K2842" s="38" t="str">
        <f>IFERROR(VALUE(SUBSTITUTE('04A_국토부원자료'!N2843,",","")),"")</f>
        <v/>
      </c>
      <c r="L2842" s="39">
        <f>IFERROR('04A_국토부원자료'!O2843,"")</f>
        <v>0</v>
      </c>
      <c r="M2842" s="39">
        <f>IFERROR('04A_국토부원자료'!Q2843,"")</f>
        <v>0</v>
      </c>
      <c r="N2842" s="38">
        <f>IF(B2842="","",IF('02_대상물건입력'!B5="",1,IF(ISNUMBER(SEARCH('02_대상물건입력'!B5,B2842)),1,0)))</f>
        <v>0</v>
      </c>
      <c r="O2842" s="38">
        <f>IF(B2842="","",IF('02_대상물건입력'!B6="",1,IF(ISNUMBER(SEARCH('02_대상물건입력'!B6,B2842)),1,0)))</f>
        <v>0</v>
      </c>
      <c r="P2842" s="38">
        <f>IF(L2842="","",IF('02_대상물건입력'!B15="",0,IF(ISNUMBER(SEARCH('02_대상물건입력'!B15,L2842)),1,0)))</f>
        <v>0</v>
      </c>
      <c r="Q2842" s="38">
        <f>IF(D2842="","",IF('02_대상물건입력'!B8="",0,IF(ISNUMBER(SEARCH('02_대상물건입력'!B8,D2842)),1,0)))</f>
        <v>0</v>
      </c>
      <c r="R2842" s="44" t="str">
        <f>IFERROR(ABS(E2842-'02_대상물건입력'!B11)/'02_대상물건입력'!B11,"")</f>
        <v/>
      </c>
      <c r="S2842" s="38" t="str">
        <f>IFERROR(ABS(J2842-'02_대상물건입력'!B10),"")</f>
        <v/>
      </c>
      <c r="T2842" s="38" t="str">
        <f>IFERROR(ABS('01_설정'!B4-F2842),"")</f>
        <v/>
      </c>
      <c r="U2842" s="38" t="str">
        <f>IFERROR(ABS(K2842-YEAR('02_대상물건입력'!B14)),"")</f>
        <v/>
      </c>
      <c r="V2842" s="38" t="str">
        <f>IF(B2842="","",IF(AND(E2842&gt;0,F2842&gt;0,H2842&gt;0,OR('04A_국토부원자료'!P2843="",'04A_국토부원자료'!P2843="-"),IF('01_설정'!B10=1,N2842=1,TRUE),R2842&lt;='01_설정'!B5,S2842&lt;='01_설정'!B6,T2842&lt;='01_설정'!B7,U2842&lt;='01_설정'!B8),"Y",""))</f>
        <v/>
      </c>
      <c r="W2842" s="40" t="str">
        <f>IF(V2842&lt;&gt;"Y","",MAX(0,(1-R2842/'01_설정'!B5))*'01_설정'!B14+MAX(0,(1-S2842/'01_설정'!B6))*'01_설정'!B15+MAX(0,(1-T2842/'01_설정'!B7))*'01_설정'!B16+MAX(0,(1-U2842/'01_설정'!B8))*'01_설정'!B17+O2842*'01_설정'!B11+Q2842*'01_설정'!B12+P2842*'01_설정'!B13)</f>
        <v/>
      </c>
      <c r="X2842" s="38" t="str">
        <f>IF(W2842="","",1+COUNTIFS($W$4:$W$3003,"&gt;"&amp;W2842)+COUNTIFS($W$4:W2842,W2842)-1)</f>
        <v/>
      </c>
    </row>
    <row r="2843" spans="1:24" ht="16.5">
      <c r="A2843" s="38" t="str">
        <f>IF('04A_국토부원자료'!A2844="","",ROW()-3)</f>
        <v/>
      </c>
      <c r="B2843" s="39">
        <f>IFERROR('04A_국토부원자료'!B2844,"")</f>
        <v>0</v>
      </c>
      <c r="C2843" s="39" t="str">
        <f>IF(B2843="","",IF('04A_국토부원자료'!C2844&lt;&gt;"",'04A_국토부원자료'!C2844,TRIM('04A_국토부원자료'!D2844&amp;IF('04A_국토부원자료'!E2844&lt;&gt;"","-"&amp;'04A_국토부원자료'!E2844,""))))</f>
        <v/>
      </c>
      <c r="D2843" s="39">
        <f>IFERROR('04A_국토부원자료'!F2844,"")</f>
        <v>0</v>
      </c>
      <c r="E2843" s="40" t="str">
        <f>IFERROR(VALUE(SUBSTITUTE('04A_국토부원자료'!G2844,",","")),"")</f>
        <v/>
      </c>
      <c r="F2843" s="41" t="str">
        <f>IFERROR(IF(AND('04A_국토부원자료'!H2844&lt;&gt;"",'04A_국토부원자료'!I2844&lt;&gt;""),DATE(INT(VALUE(SUBSTITUTE('04A_국토부원자료'!H2844,",",""))/100),MOD(VALUE(SUBSTITUTE('04A_국토부원자료'!H2844,",","")),100),VALUE(SUBSTITUTE('04A_국토부원자료'!I2844,",",""))),""),"")</f>
        <v/>
      </c>
      <c r="G2843" s="42" t="str">
        <f>IFERROR(VALUE(SUBSTITUTE('04A_국토부원자료'!J2844,",","")),"")</f>
        <v/>
      </c>
      <c r="H2843" s="43" t="str">
        <f t="shared" si="88"/>
        <v/>
      </c>
      <c r="I2843" s="43" t="str">
        <f t="shared" si="89"/>
        <v/>
      </c>
      <c r="J2843" s="38" t="str">
        <f>IFERROR(VALUE(SUBSTITUTE('04A_국토부원자료'!K2844,",","")),"")</f>
        <v/>
      </c>
      <c r="K2843" s="38" t="str">
        <f>IFERROR(VALUE(SUBSTITUTE('04A_국토부원자료'!N2844,",","")),"")</f>
        <v/>
      </c>
      <c r="L2843" s="39">
        <f>IFERROR('04A_국토부원자료'!O2844,"")</f>
        <v>0</v>
      </c>
      <c r="M2843" s="39">
        <f>IFERROR('04A_국토부원자료'!Q2844,"")</f>
        <v>0</v>
      </c>
      <c r="N2843" s="38">
        <f>IF(B2843="","",IF('02_대상물건입력'!B5="",1,IF(ISNUMBER(SEARCH('02_대상물건입력'!B5,B2843)),1,0)))</f>
        <v>0</v>
      </c>
      <c r="O2843" s="38">
        <f>IF(B2843="","",IF('02_대상물건입력'!B6="",1,IF(ISNUMBER(SEARCH('02_대상물건입력'!B6,B2843)),1,0)))</f>
        <v>0</v>
      </c>
      <c r="P2843" s="38">
        <f>IF(L2843="","",IF('02_대상물건입력'!B15="",0,IF(ISNUMBER(SEARCH('02_대상물건입력'!B15,L2843)),1,0)))</f>
        <v>0</v>
      </c>
      <c r="Q2843" s="38">
        <f>IF(D2843="","",IF('02_대상물건입력'!B8="",0,IF(ISNUMBER(SEARCH('02_대상물건입력'!B8,D2843)),1,0)))</f>
        <v>0</v>
      </c>
      <c r="R2843" s="44" t="str">
        <f>IFERROR(ABS(E2843-'02_대상물건입력'!B11)/'02_대상물건입력'!B11,"")</f>
        <v/>
      </c>
      <c r="S2843" s="38" t="str">
        <f>IFERROR(ABS(J2843-'02_대상물건입력'!B10),"")</f>
        <v/>
      </c>
      <c r="T2843" s="38" t="str">
        <f>IFERROR(ABS('01_설정'!B4-F2843),"")</f>
        <v/>
      </c>
      <c r="U2843" s="38" t="str">
        <f>IFERROR(ABS(K2843-YEAR('02_대상물건입력'!B14)),"")</f>
        <v/>
      </c>
      <c r="V2843" s="38" t="str">
        <f>IF(B2843="","",IF(AND(E2843&gt;0,F2843&gt;0,H2843&gt;0,OR('04A_국토부원자료'!P2844="",'04A_국토부원자료'!P2844="-"),IF('01_설정'!B10=1,N2843=1,TRUE),R2843&lt;='01_설정'!B5,S2843&lt;='01_설정'!B6,T2843&lt;='01_설정'!B7,U2843&lt;='01_설정'!B8),"Y",""))</f>
        <v/>
      </c>
      <c r="W2843" s="40" t="str">
        <f>IF(V2843&lt;&gt;"Y","",MAX(0,(1-R2843/'01_설정'!B5))*'01_설정'!B14+MAX(0,(1-S2843/'01_설정'!B6))*'01_설정'!B15+MAX(0,(1-T2843/'01_설정'!B7))*'01_설정'!B16+MAX(0,(1-U2843/'01_설정'!B8))*'01_설정'!B17+O2843*'01_설정'!B11+Q2843*'01_설정'!B12+P2843*'01_설정'!B13)</f>
        <v/>
      </c>
      <c r="X2843" s="38" t="str">
        <f>IF(W2843="","",1+COUNTIFS($W$4:$W$3003,"&gt;"&amp;W2843)+COUNTIFS($W$4:W2843,W2843)-1)</f>
        <v/>
      </c>
    </row>
    <row r="2844" spans="1:24" ht="16.5">
      <c r="A2844" s="38" t="str">
        <f>IF('04A_국토부원자료'!A2845="","",ROW()-3)</f>
        <v/>
      </c>
      <c r="B2844" s="39">
        <f>IFERROR('04A_국토부원자료'!B2845,"")</f>
        <v>0</v>
      </c>
      <c r="C2844" s="39" t="str">
        <f>IF(B2844="","",IF('04A_국토부원자료'!C2845&lt;&gt;"",'04A_국토부원자료'!C2845,TRIM('04A_국토부원자료'!D2845&amp;IF('04A_국토부원자료'!E2845&lt;&gt;"","-"&amp;'04A_국토부원자료'!E2845,""))))</f>
        <v/>
      </c>
      <c r="D2844" s="39">
        <f>IFERROR('04A_국토부원자료'!F2845,"")</f>
        <v>0</v>
      </c>
      <c r="E2844" s="40" t="str">
        <f>IFERROR(VALUE(SUBSTITUTE('04A_국토부원자료'!G2845,",","")),"")</f>
        <v/>
      </c>
      <c r="F2844" s="41" t="str">
        <f>IFERROR(IF(AND('04A_국토부원자료'!H2845&lt;&gt;"",'04A_국토부원자료'!I2845&lt;&gt;""),DATE(INT(VALUE(SUBSTITUTE('04A_국토부원자료'!H2845,",",""))/100),MOD(VALUE(SUBSTITUTE('04A_국토부원자료'!H2845,",","")),100),VALUE(SUBSTITUTE('04A_국토부원자료'!I2845,",",""))),""),"")</f>
        <v/>
      </c>
      <c r="G2844" s="42" t="str">
        <f>IFERROR(VALUE(SUBSTITUTE('04A_국토부원자료'!J2845,",","")),"")</f>
        <v/>
      </c>
      <c r="H2844" s="43" t="str">
        <f t="shared" si="88"/>
        <v/>
      </c>
      <c r="I2844" s="43" t="str">
        <f t="shared" si="89"/>
        <v/>
      </c>
      <c r="J2844" s="38" t="str">
        <f>IFERROR(VALUE(SUBSTITUTE('04A_국토부원자료'!K2845,",","")),"")</f>
        <v/>
      </c>
      <c r="K2844" s="38" t="str">
        <f>IFERROR(VALUE(SUBSTITUTE('04A_국토부원자료'!N2845,",","")),"")</f>
        <v/>
      </c>
      <c r="L2844" s="39">
        <f>IFERROR('04A_국토부원자료'!O2845,"")</f>
        <v>0</v>
      </c>
      <c r="M2844" s="39">
        <f>IFERROR('04A_국토부원자료'!Q2845,"")</f>
        <v>0</v>
      </c>
      <c r="N2844" s="38">
        <f>IF(B2844="","",IF('02_대상물건입력'!B5="",1,IF(ISNUMBER(SEARCH('02_대상물건입력'!B5,B2844)),1,0)))</f>
        <v>0</v>
      </c>
      <c r="O2844" s="38">
        <f>IF(B2844="","",IF('02_대상물건입력'!B6="",1,IF(ISNUMBER(SEARCH('02_대상물건입력'!B6,B2844)),1,0)))</f>
        <v>0</v>
      </c>
      <c r="P2844" s="38">
        <f>IF(L2844="","",IF('02_대상물건입력'!B15="",0,IF(ISNUMBER(SEARCH('02_대상물건입력'!B15,L2844)),1,0)))</f>
        <v>0</v>
      </c>
      <c r="Q2844" s="38">
        <f>IF(D2844="","",IF('02_대상물건입력'!B8="",0,IF(ISNUMBER(SEARCH('02_대상물건입력'!B8,D2844)),1,0)))</f>
        <v>0</v>
      </c>
      <c r="R2844" s="44" t="str">
        <f>IFERROR(ABS(E2844-'02_대상물건입력'!B11)/'02_대상물건입력'!B11,"")</f>
        <v/>
      </c>
      <c r="S2844" s="38" t="str">
        <f>IFERROR(ABS(J2844-'02_대상물건입력'!B10),"")</f>
        <v/>
      </c>
      <c r="T2844" s="38" t="str">
        <f>IFERROR(ABS('01_설정'!B4-F2844),"")</f>
        <v/>
      </c>
      <c r="U2844" s="38" t="str">
        <f>IFERROR(ABS(K2844-YEAR('02_대상물건입력'!B14)),"")</f>
        <v/>
      </c>
      <c r="V2844" s="38" t="str">
        <f>IF(B2844="","",IF(AND(E2844&gt;0,F2844&gt;0,H2844&gt;0,OR('04A_국토부원자료'!P2845="",'04A_국토부원자료'!P2845="-"),IF('01_설정'!B10=1,N2844=1,TRUE),R2844&lt;='01_설정'!B5,S2844&lt;='01_설정'!B6,T2844&lt;='01_설정'!B7,U2844&lt;='01_설정'!B8),"Y",""))</f>
        <v/>
      </c>
      <c r="W2844" s="40" t="str">
        <f>IF(V2844&lt;&gt;"Y","",MAX(0,(1-R2844/'01_설정'!B5))*'01_설정'!B14+MAX(0,(1-S2844/'01_설정'!B6))*'01_설정'!B15+MAX(0,(1-T2844/'01_설정'!B7))*'01_설정'!B16+MAX(0,(1-U2844/'01_설정'!B8))*'01_설정'!B17+O2844*'01_설정'!B11+Q2844*'01_설정'!B12+P2844*'01_설정'!B13)</f>
        <v/>
      </c>
      <c r="X2844" s="38" t="str">
        <f>IF(W2844="","",1+COUNTIFS($W$4:$W$3003,"&gt;"&amp;W2844)+COUNTIFS($W$4:W2844,W2844)-1)</f>
        <v/>
      </c>
    </row>
    <row r="2845" spans="1:24" ht="16.5">
      <c r="A2845" s="38" t="str">
        <f>IF('04A_국토부원자료'!A2846="","",ROW()-3)</f>
        <v/>
      </c>
      <c r="B2845" s="39">
        <f>IFERROR('04A_국토부원자료'!B2846,"")</f>
        <v>0</v>
      </c>
      <c r="C2845" s="39" t="str">
        <f>IF(B2845="","",IF('04A_국토부원자료'!C2846&lt;&gt;"",'04A_국토부원자료'!C2846,TRIM('04A_국토부원자료'!D2846&amp;IF('04A_국토부원자료'!E2846&lt;&gt;"","-"&amp;'04A_국토부원자료'!E2846,""))))</f>
        <v/>
      </c>
      <c r="D2845" s="39">
        <f>IFERROR('04A_국토부원자료'!F2846,"")</f>
        <v>0</v>
      </c>
      <c r="E2845" s="40" t="str">
        <f>IFERROR(VALUE(SUBSTITUTE('04A_국토부원자료'!G2846,",","")),"")</f>
        <v/>
      </c>
      <c r="F2845" s="41" t="str">
        <f>IFERROR(IF(AND('04A_국토부원자료'!H2846&lt;&gt;"",'04A_국토부원자료'!I2846&lt;&gt;""),DATE(INT(VALUE(SUBSTITUTE('04A_국토부원자료'!H2846,",",""))/100),MOD(VALUE(SUBSTITUTE('04A_국토부원자료'!H2846,",","")),100),VALUE(SUBSTITUTE('04A_국토부원자료'!I2846,",",""))),""),"")</f>
        <v/>
      </c>
      <c r="G2845" s="42" t="str">
        <f>IFERROR(VALUE(SUBSTITUTE('04A_국토부원자료'!J2846,",","")),"")</f>
        <v/>
      </c>
      <c r="H2845" s="43" t="str">
        <f t="shared" si="88"/>
        <v/>
      </c>
      <c r="I2845" s="43" t="str">
        <f t="shared" si="89"/>
        <v/>
      </c>
      <c r="J2845" s="38" t="str">
        <f>IFERROR(VALUE(SUBSTITUTE('04A_국토부원자료'!K2846,",","")),"")</f>
        <v/>
      </c>
      <c r="K2845" s="38" t="str">
        <f>IFERROR(VALUE(SUBSTITUTE('04A_국토부원자료'!N2846,",","")),"")</f>
        <v/>
      </c>
      <c r="L2845" s="39">
        <f>IFERROR('04A_국토부원자료'!O2846,"")</f>
        <v>0</v>
      </c>
      <c r="M2845" s="39">
        <f>IFERROR('04A_국토부원자료'!Q2846,"")</f>
        <v>0</v>
      </c>
      <c r="N2845" s="38">
        <f>IF(B2845="","",IF('02_대상물건입력'!B5="",1,IF(ISNUMBER(SEARCH('02_대상물건입력'!B5,B2845)),1,0)))</f>
        <v>0</v>
      </c>
      <c r="O2845" s="38">
        <f>IF(B2845="","",IF('02_대상물건입력'!B6="",1,IF(ISNUMBER(SEARCH('02_대상물건입력'!B6,B2845)),1,0)))</f>
        <v>0</v>
      </c>
      <c r="P2845" s="38">
        <f>IF(L2845="","",IF('02_대상물건입력'!B15="",0,IF(ISNUMBER(SEARCH('02_대상물건입력'!B15,L2845)),1,0)))</f>
        <v>0</v>
      </c>
      <c r="Q2845" s="38">
        <f>IF(D2845="","",IF('02_대상물건입력'!B8="",0,IF(ISNUMBER(SEARCH('02_대상물건입력'!B8,D2845)),1,0)))</f>
        <v>0</v>
      </c>
      <c r="R2845" s="44" t="str">
        <f>IFERROR(ABS(E2845-'02_대상물건입력'!B11)/'02_대상물건입력'!B11,"")</f>
        <v/>
      </c>
      <c r="S2845" s="38" t="str">
        <f>IFERROR(ABS(J2845-'02_대상물건입력'!B10),"")</f>
        <v/>
      </c>
      <c r="T2845" s="38" t="str">
        <f>IFERROR(ABS('01_설정'!B4-F2845),"")</f>
        <v/>
      </c>
      <c r="U2845" s="38" t="str">
        <f>IFERROR(ABS(K2845-YEAR('02_대상물건입력'!B14)),"")</f>
        <v/>
      </c>
      <c r="V2845" s="38" t="str">
        <f>IF(B2845="","",IF(AND(E2845&gt;0,F2845&gt;0,H2845&gt;0,OR('04A_국토부원자료'!P2846="",'04A_국토부원자료'!P2846="-"),IF('01_설정'!B10=1,N2845=1,TRUE),R2845&lt;='01_설정'!B5,S2845&lt;='01_설정'!B6,T2845&lt;='01_설정'!B7,U2845&lt;='01_설정'!B8),"Y",""))</f>
        <v/>
      </c>
      <c r="W2845" s="40" t="str">
        <f>IF(V2845&lt;&gt;"Y","",MAX(0,(1-R2845/'01_설정'!B5))*'01_설정'!B14+MAX(0,(1-S2845/'01_설정'!B6))*'01_설정'!B15+MAX(0,(1-T2845/'01_설정'!B7))*'01_설정'!B16+MAX(0,(1-U2845/'01_설정'!B8))*'01_설정'!B17+O2845*'01_설정'!B11+Q2845*'01_설정'!B12+P2845*'01_설정'!B13)</f>
        <v/>
      </c>
      <c r="X2845" s="38" t="str">
        <f>IF(W2845="","",1+COUNTIFS($W$4:$W$3003,"&gt;"&amp;W2845)+COUNTIFS($W$4:W2845,W2845)-1)</f>
        <v/>
      </c>
    </row>
    <row r="2846" spans="1:24" ht="16.5">
      <c r="A2846" s="38" t="str">
        <f>IF('04A_국토부원자료'!A2847="","",ROW()-3)</f>
        <v/>
      </c>
      <c r="B2846" s="39">
        <f>IFERROR('04A_국토부원자료'!B2847,"")</f>
        <v>0</v>
      </c>
      <c r="C2846" s="39" t="str">
        <f>IF(B2846="","",IF('04A_국토부원자료'!C2847&lt;&gt;"",'04A_국토부원자료'!C2847,TRIM('04A_국토부원자료'!D2847&amp;IF('04A_국토부원자료'!E2847&lt;&gt;"","-"&amp;'04A_국토부원자료'!E2847,""))))</f>
        <v/>
      </c>
      <c r="D2846" s="39">
        <f>IFERROR('04A_국토부원자료'!F2847,"")</f>
        <v>0</v>
      </c>
      <c r="E2846" s="40" t="str">
        <f>IFERROR(VALUE(SUBSTITUTE('04A_국토부원자료'!G2847,",","")),"")</f>
        <v/>
      </c>
      <c r="F2846" s="41" t="str">
        <f>IFERROR(IF(AND('04A_국토부원자료'!H2847&lt;&gt;"",'04A_국토부원자료'!I2847&lt;&gt;""),DATE(INT(VALUE(SUBSTITUTE('04A_국토부원자료'!H2847,",",""))/100),MOD(VALUE(SUBSTITUTE('04A_국토부원자료'!H2847,",","")),100),VALUE(SUBSTITUTE('04A_국토부원자료'!I2847,",",""))),""),"")</f>
        <v/>
      </c>
      <c r="G2846" s="42" t="str">
        <f>IFERROR(VALUE(SUBSTITUTE('04A_국토부원자료'!J2847,",","")),"")</f>
        <v/>
      </c>
      <c r="H2846" s="43" t="str">
        <f t="shared" si="88"/>
        <v/>
      </c>
      <c r="I2846" s="43" t="str">
        <f t="shared" si="89"/>
        <v/>
      </c>
      <c r="J2846" s="38" t="str">
        <f>IFERROR(VALUE(SUBSTITUTE('04A_국토부원자료'!K2847,",","")),"")</f>
        <v/>
      </c>
      <c r="K2846" s="38" t="str">
        <f>IFERROR(VALUE(SUBSTITUTE('04A_국토부원자료'!N2847,",","")),"")</f>
        <v/>
      </c>
      <c r="L2846" s="39">
        <f>IFERROR('04A_국토부원자료'!O2847,"")</f>
        <v>0</v>
      </c>
      <c r="M2846" s="39">
        <f>IFERROR('04A_국토부원자료'!Q2847,"")</f>
        <v>0</v>
      </c>
      <c r="N2846" s="38">
        <f>IF(B2846="","",IF('02_대상물건입력'!B5="",1,IF(ISNUMBER(SEARCH('02_대상물건입력'!B5,B2846)),1,0)))</f>
        <v>0</v>
      </c>
      <c r="O2846" s="38">
        <f>IF(B2846="","",IF('02_대상물건입력'!B6="",1,IF(ISNUMBER(SEARCH('02_대상물건입력'!B6,B2846)),1,0)))</f>
        <v>0</v>
      </c>
      <c r="P2846" s="38">
        <f>IF(L2846="","",IF('02_대상물건입력'!B15="",0,IF(ISNUMBER(SEARCH('02_대상물건입력'!B15,L2846)),1,0)))</f>
        <v>0</v>
      </c>
      <c r="Q2846" s="38">
        <f>IF(D2846="","",IF('02_대상물건입력'!B8="",0,IF(ISNUMBER(SEARCH('02_대상물건입력'!B8,D2846)),1,0)))</f>
        <v>0</v>
      </c>
      <c r="R2846" s="44" t="str">
        <f>IFERROR(ABS(E2846-'02_대상물건입력'!B11)/'02_대상물건입력'!B11,"")</f>
        <v/>
      </c>
      <c r="S2846" s="38" t="str">
        <f>IFERROR(ABS(J2846-'02_대상물건입력'!B10),"")</f>
        <v/>
      </c>
      <c r="T2846" s="38" t="str">
        <f>IFERROR(ABS('01_설정'!B4-F2846),"")</f>
        <v/>
      </c>
      <c r="U2846" s="38" t="str">
        <f>IFERROR(ABS(K2846-YEAR('02_대상물건입력'!B14)),"")</f>
        <v/>
      </c>
      <c r="V2846" s="38" t="str">
        <f>IF(B2846="","",IF(AND(E2846&gt;0,F2846&gt;0,H2846&gt;0,OR('04A_국토부원자료'!P2847="",'04A_국토부원자료'!P2847="-"),IF('01_설정'!B10=1,N2846=1,TRUE),R2846&lt;='01_설정'!B5,S2846&lt;='01_설정'!B6,T2846&lt;='01_설정'!B7,U2846&lt;='01_설정'!B8),"Y",""))</f>
        <v/>
      </c>
      <c r="W2846" s="40" t="str">
        <f>IF(V2846&lt;&gt;"Y","",MAX(0,(1-R2846/'01_설정'!B5))*'01_설정'!B14+MAX(0,(1-S2846/'01_설정'!B6))*'01_설정'!B15+MAX(0,(1-T2846/'01_설정'!B7))*'01_설정'!B16+MAX(0,(1-U2846/'01_설정'!B8))*'01_설정'!B17+O2846*'01_설정'!B11+Q2846*'01_설정'!B12+P2846*'01_설정'!B13)</f>
        <v/>
      </c>
      <c r="X2846" s="38" t="str">
        <f>IF(W2846="","",1+COUNTIFS($W$4:$W$3003,"&gt;"&amp;W2846)+COUNTIFS($W$4:W2846,W2846)-1)</f>
        <v/>
      </c>
    </row>
    <row r="2847" spans="1:24" ht="16.5">
      <c r="A2847" s="38" t="str">
        <f>IF('04A_국토부원자료'!A2848="","",ROW()-3)</f>
        <v/>
      </c>
      <c r="B2847" s="39">
        <f>IFERROR('04A_국토부원자료'!B2848,"")</f>
        <v>0</v>
      </c>
      <c r="C2847" s="39" t="str">
        <f>IF(B2847="","",IF('04A_국토부원자료'!C2848&lt;&gt;"",'04A_국토부원자료'!C2848,TRIM('04A_국토부원자료'!D2848&amp;IF('04A_국토부원자료'!E2848&lt;&gt;"","-"&amp;'04A_국토부원자료'!E2848,""))))</f>
        <v/>
      </c>
      <c r="D2847" s="39">
        <f>IFERROR('04A_국토부원자료'!F2848,"")</f>
        <v>0</v>
      </c>
      <c r="E2847" s="40" t="str">
        <f>IFERROR(VALUE(SUBSTITUTE('04A_국토부원자료'!G2848,",","")),"")</f>
        <v/>
      </c>
      <c r="F2847" s="41" t="str">
        <f>IFERROR(IF(AND('04A_국토부원자료'!H2848&lt;&gt;"",'04A_국토부원자료'!I2848&lt;&gt;""),DATE(INT(VALUE(SUBSTITUTE('04A_국토부원자료'!H2848,",",""))/100),MOD(VALUE(SUBSTITUTE('04A_국토부원자료'!H2848,",","")),100),VALUE(SUBSTITUTE('04A_국토부원자료'!I2848,",",""))),""),"")</f>
        <v/>
      </c>
      <c r="G2847" s="42" t="str">
        <f>IFERROR(VALUE(SUBSTITUTE('04A_국토부원자료'!J2848,",","")),"")</f>
        <v/>
      </c>
      <c r="H2847" s="43" t="str">
        <f t="shared" si="88"/>
        <v/>
      </c>
      <c r="I2847" s="43" t="str">
        <f t="shared" si="89"/>
        <v/>
      </c>
      <c r="J2847" s="38" t="str">
        <f>IFERROR(VALUE(SUBSTITUTE('04A_국토부원자료'!K2848,",","")),"")</f>
        <v/>
      </c>
      <c r="K2847" s="38" t="str">
        <f>IFERROR(VALUE(SUBSTITUTE('04A_국토부원자료'!N2848,",","")),"")</f>
        <v/>
      </c>
      <c r="L2847" s="39">
        <f>IFERROR('04A_국토부원자료'!O2848,"")</f>
        <v>0</v>
      </c>
      <c r="M2847" s="39">
        <f>IFERROR('04A_국토부원자료'!Q2848,"")</f>
        <v>0</v>
      </c>
      <c r="N2847" s="38">
        <f>IF(B2847="","",IF('02_대상물건입력'!B5="",1,IF(ISNUMBER(SEARCH('02_대상물건입력'!B5,B2847)),1,0)))</f>
        <v>0</v>
      </c>
      <c r="O2847" s="38">
        <f>IF(B2847="","",IF('02_대상물건입력'!B6="",1,IF(ISNUMBER(SEARCH('02_대상물건입력'!B6,B2847)),1,0)))</f>
        <v>0</v>
      </c>
      <c r="P2847" s="38">
        <f>IF(L2847="","",IF('02_대상물건입력'!B15="",0,IF(ISNUMBER(SEARCH('02_대상물건입력'!B15,L2847)),1,0)))</f>
        <v>0</v>
      </c>
      <c r="Q2847" s="38">
        <f>IF(D2847="","",IF('02_대상물건입력'!B8="",0,IF(ISNUMBER(SEARCH('02_대상물건입력'!B8,D2847)),1,0)))</f>
        <v>0</v>
      </c>
      <c r="R2847" s="44" t="str">
        <f>IFERROR(ABS(E2847-'02_대상물건입력'!B11)/'02_대상물건입력'!B11,"")</f>
        <v/>
      </c>
      <c r="S2847" s="38" t="str">
        <f>IFERROR(ABS(J2847-'02_대상물건입력'!B10),"")</f>
        <v/>
      </c>
      <c r="T2847" s="38" t="str">
        <f>IFERROR(ABS('01_설정'!B4-F2847),"")</f>
        <v/>
      </c>
      <c r="U2847" s="38" t="str">
        <f>IFERROR(ABS(K2847-YEAR('02_대상물건입력'!B14)),"")</f>
        <v/>
      </c>
      <c r="V2847" s="38" t="str">
        <f>IF(B2847="","",IF(AND(E2847&gt;0,F2847&gt;0,H2847&gt;0,OR('04A_국토부원자료'!P2848="",'04A_국토부원자료'!P2848="-"),IF('01_설정'!B10=1,N2847=1,TRUE),R2847&lt;='01_설정'!B5,S2847&lt;='01_설정'!B6,T2847&lt;='01_설정'!B7,U2847&lt;='01_설정'!B8),"Y",""))</f>
        <v/>
      </c>
      <c r="W2847" s="40" t="str">
        <f>IF(V2847&lt;&gt;"Y","",MAX(0,(1-R2847/'01_설정'!B5))*'01_설정'!B14+MAX(0,(1-S2847/'01_설정'!B6))*'01_설정'!B15+MAX(0,(1-T2847/'01_설정'!B7))*'01_설정'!B16+MAX(0,(1-U2847/'01_설정'!B8))*'01_설정'!B17+O2847*'01_설정'!B11+Q2847*'01_설정'!B12+P2847*'01_설정'!B13)</f>
        <v/>
      </c>
      <c r="X2847" s="38" t="str">
        <f>IF(W2847="","",1+COUNTIFS($W$4:$W$3003,"&gt;"&amp;W2847)+COUNTIFS($W$4:W2847,W2847)-1)</f>
        <v/>
      </c>
    </row>
    <row r="2848" spans="1:24" ht="16.5">
      <c r="A2848" s="38" t="str">
        <f>IF('04A_국토부원자료'!A2849="","",ROW()-3)</f>
        <v/>
      </c>
      <c r="B2848" s="39">
        <f>IFERROR('04A_국토부원자료'!B2849,"")</f>
        <v>0</v>
      </c>
      <c r="C2848" s="39" t="str">
        <f>IF(B2848="","",IF('04A_국토부원자료'!C2849&lt;&gt;"",'04A_국토부원자료'!C2849,TRIM('04A_국토부원자료'!D2849&amp;IF('04A_국토부원자료'!E2849&lt;&gt;"","-"&amp;'04A_국토부원자료'!E2849,""))))</f>
        <v/>
      </c>
      <c r="D2848" s="39">
        <f>IFERROR('04A_국토부원자료'!F2849,"")</f>
        <v>0</v>
      </c>
      <c r="E2848" s="40" t="str">
        <f>IFERROR(VALUE(SUBSTITUTE('04A_국토부원자료'!G2849,",","")),"")</f>
        <v/>
      </c>
      <c r="F2848" s="41" t="str">
        <f>IFERROR(IF(AND('04A_국토부원자료'!H2849&lt;&gt;"",'04A_국토부원자료'!I2849&lt;&gt;""),DATE(INT(VALUE(SUBSTITUTE('04A_국토부원자료'!H2849,",",""))/100),MOD(VALUE(SUBSTITUTE('04A_국토부원자료'!H2849,",","")),100),VALUE(SUBSTITUTE('04A_국토부원자료'!I2849,",",""))),""),"")</f>
        <v/>
      </c>
      <c r="G2848" s="42" t="str">
        <f>IFERROR(VALUE(SUBSTITUTE('04A_국토부원자료'!J2849,",","")),"")</f>
        <v/>
      </c>
      <c r="H2848" s="43" t="str">
        <f t="shared" si="88"/>
        <v/>
      </c>
      <c r="I2848" s="43" t="str">
        <f t="shared" si="89"/>
        <v/>
      </c>
      <c r="J2848" s="38" t="str">
        <f>IFERROR(VALUE(SUBSTITUTE('04A_국토부원자료'!K2849,",","")),"")</f>
        <v/>
      </c>
      <c r="K2848" s="38" t="str">
        <f>IFERROR(VALUE(SUBSTITUTE('04A_국토부원자료'!N2849,",","")),"")</f>
        <v/>
      </c>
      <c r="L2848" s="39">
        <f>IFERROR('04A_국토부원자료'!O2849,"")</f>
        <v>0</v>
      </c>
      <c r="M2848" s="39">
        <f>IFERROR('04A_국토부원자료'!Q2849,"")</f>
        <v>0</v>
      </c>
      <c r="N2848" s="38">
        <f>IF(B2848="","",IF('02_대상물건입력'!B5="",1,IF(ISNUMBER(SEARCH('02_대상물건입력'!B5,B2848)),1,0)))</f>
        <v>0</v>
      </c>
      <c r="O2848" s="38">
        <f>IF(B2848="","",IF('02_대상물건입력'!B6="",1,IF(ISNUMBER(SEARCH('02_대상물건입력'!B6,B2848)),1,0)))</f>
        <v>0</v>
      </c>
      <c r="P2848" s="38">
        <f>IF(L2848="","",IF('02_대상물건입력'!B15="",0,IF(ISNUMBER(SEARCH('02_대상물건입력'!B15,L2848)),1,0)))</f>
        <v>0</v>
      </c>
      <c r="Q2848" s="38">
        <f>IF(D2848="","",IF('02_대상물건입력'!B8="",0,IF(ISNUMBER(SEARCH('02_대상물건입력'!B8,D2848)),1,0)))</f>
        <v>0</v>
      </c>
      <c r="R2848" s="44" t="str">
        <f>IFERROR(ABS(E2848-'02_대상물건입력'!B11)/'02_대상물건입력'!B11,"")</f>
        <v/>
      </c>
      <c r="S2848" s="38" t="str">
        <f>IFERROR(ABS(J2848-'02_대상물건입력'!B10),"")</f>
        <v/>
      </c>
      <c r="T2848" s="38" t="str">
        <f>IFERROR(ABS('01_설정'!B4-F2848),"")</f>
        <v/>
      </c>
      <c r="U2848" s="38" t="str">
        <f>IFERROR(ABS(K2848-YEAR('02_대상물건입력'!B14)),"")</f>
        <v/>
      </c>
      <c r="V2848" s="38" t="str">
        <f>IF(B2848="","",IF(AND(E2848&gt;0,F2848&gt;0,H2848&gt;0,OR('04A_국토부원자료'!P2849="",'04A_국토부원자료'!P2849="-"),IF('01_설정'!B10=1,N2848=1,TRUE),R2848&lt;='01_설정'!B5,S2848&lt;='01_설정'!B6,T2848&lt;='01_설정'!B7,U2848&lt;='01_설정'!B8),"Y",""))</f>
        <v/>
      </c>
      <c r="W2848" s="40" t="str">
        <f>IF(V2848&lt;&gt;"Y","",MAX(0,(1-R2848/'01_설정'!B5))*'01_설정'!B14+MAX(0,(1-S2848/'01_설정'!B6))*'01_설정'!B15+MAX(0,(1-T2848/'01_설정'!B7))*'01_설정'!B16+MAX(0,(1-U2848/'01_설정'!B8))*'01_설정'!B17+O2848*'01_설정'!B11+Q2848*'01_설정'!B12+P2848*'01_설정'!B13)</f>
        <v/>
      </c>
      <c r="X2848" s="38" t="str">
        <f>IF(W2848="","",1+COUNTIFS($W$4:$W$3003,"&gt;"&amp;W2848)+COUNTIFS($W$4:W2848,W2848)-1)</f>
        <v/>
      </c>
    </row>
    <row r="2849" spans="1:24" ht="16.5">
      <c r="A2849" s="38" t="str">
        <f>IF('04A_국토부원자료'!A2850="","",ROW()-3)</f>
        <v/>
      </c>
      <c r="B2849" s="39">
        <f>IFERROR('04A_국토부원자료'!B2850,"")</f>
        <v>0</v>
      </c>
      <c r="C2849" s="39" t="str">
        <f>IF(B2849="","",IF('04A_국토부원자료'!C2850&lt;&gt;"",'04A_국토부원자료'!C2850,TRIM('04A_국토부원자료'!D2850&amp;IF('04A_국토부원자료'!E2850&lt;&gt;"","-"&amp;'04A_국토부원자료'!E2850,""))))</f>
        <v/>
      </c>
      <c r="D2849" s="39">
        <f>IFERROR('04A_국토부원자료'!F2850,"")</f>
        <v>0</v>
      </c>
      <c r="E2849" s="40" t="str">
        <f>IFERROR(VALUE(SUBSTITUTE('04A_국토부원자료'!G2850,",","")),"")</f>
        <v/>
      </c>
      <c r="F2849" s="41" t="str">
        <f>IFERROR(IF(AND('04A_국토부원자료'!H2850&lt;&gt;"",'04A_국토부원자료'!I2850&lt;&gt;""),DATE(INT(VALUE(SUBSTITUTE('04A_국토부원자료'!H2850,",",""))/100),MOD(VALUE(SUBSTITUTE('04A_국토부원자료'!H2850,",","")),100),VALUE(SUBSTITUTE('04A_국토부원자료'!I2850,",",""))),""),"")</f>
        <v/>
      </c>
      <c r="G2849" s="42" t="str">
        <f>IFERROR(VALUE(SUBSTITUTE('04A_국토부원자료'!J2850,",","")),"")</f>
        <v/>
      </c>
      <c r="H2849" s="43" t="str">
        <f t="shared" si="88"/>
        <v/>
      </c>
      <c r="I2849" s="43" t="str">
        <f t="shared" si="89"/>
        <v/>
      </c>
      <c r="J2849" s="38" t="str">
        <f>IFERROR(VALUE(SUBSTITUTE('04A_국토부원자료'!K2850,",","")),"")</f>
        <v/>
      </c>
      <c r="K2849" s="38" t="str">
        <f>IFERROR(VALUE(SUBSTITUTE('04A_국토부원자료'!N2850,",","")),"")</f>
        <v/>
      </c>
      <c r="L2849" s="39">
        <f>IFERROR('04A_국토부원자료'!O2850,"")</f>
        <v>0</v>
      </c>
      <c r="M2849" s="39">
        <f>IFERROR('04A_국토부원자료'!Q2850,"")</f>
        <v>0</v>
      </c>
      <c r="N2849" s="38">
        <f>IF(B2849="","",IF('02_대상물건입력'!B5="",1,IF(ISNUMBER(SEARCH('02_대상물건입력'!B5,B2849)),1,0)))</f>
        <v>0</v>
      </c>
      <c r="O2849" s="38">
        <f>IF(B2849="","",IF('02_대상물건입력'!B6="",1,IF(ISNUMBER(SEARCH('02_대상물건입력'!B6,B2849)),1,0)))</f>
        <v>0</v>
      </c>
      <c r="P2849" s="38">
        <f>IF(L2849="","",IF('02_대상물건입력'!B15="",0,IF(ISNUMBER(SEARCH('02_대상물건입력'!B15,L2849)),1,0)))</f>
        <v>0</v>
      </c>
      <c r="Q2849" s="38">
        <f>IF(D2849="","",IF('02_대상물건입력'!B8="",0,IF(ISNUMBER(SEARCH('02_대상물건입력'!B8,D2849)),1,0)))</f>
        <v>0</v>
      </c>
      <c r="R2849" s="44" t="str">
        <f>IFERROR(ABS(E2849-'02_대상물건입력'!B11)/'02_대상물건입력'!B11,"")</f>
        <v/>
      </c>
      <c r="S2849" s="38" t="str">
        <f>IFERROR(ABS(J2849-'02_대상물건입력'!B10),"")</f>
        <v/>
      </c>
      <c r="T2849" s="38" t="str">
        <f>IFERROR(ABS('01_설정'!B4-F2849),"")</f>
        <v/>
      </c>
      <c r="U2849" s="38" t="str">
        <f>IFERROR(ABS(K2849-YEAR('02_대상물건입력'!B14)),"")</f>
        <v/>
      </c>
      <c r="V2849" s="38" t="str">
        <f>IF(B2849="","",IF(AND(E2849&gt;0,F2849&gt;0,H2849&gt;0,OR('04A_국토부원자료'!P2850="",'04A_국토부원자료'!P2850="-"),IF('01_설정'!B10=1,N2849=1,TRUE),R2849&lt;='01_설정'!B5,S2849&lt;='01_설정'!B6,T2849&lt;='01_설정'!B7,U2849&lt;='01_설정'!B8),"Y",""))</f>
        <v/>
      </c>
      <c r="W2849" s="40" t="str">
        <f>IF(V2849&lt;&gt;"Y","",MAX(0,(1-R2849/'01_설정'!B5))*'01_설정'!B14+MAX(0,(1-S2849/'01_설정'!B6))*'01_설정'!B15+MAX(0,(1-T2849/'01_설정'!B7))*'01_설정'!B16+MAX(0,(1-U2849/'01_설정'!B8))*'01_설정'!B17+O2849*'01_설정'!B11+Q2849*'01_설정'!B12+P2849*'01_설정'!B13)</f>
        <v/>
      </c>
      <c r="X2849" s="38" t="str">
        <f>IF(W2849="","",1+COUNTIFS($W$4:$W$3003,"&gt;"&amp;W2849)+COUNTIFS($W$4:W2849,W2849)-1)</f>
        <v/>
      </c>
    </row>
    <row r="2850" spans="1:24" ht="16.5">
      <c r="A2850" s="38" t="str">
        <f>IF('04A_국토부원자료'!A2851="","",ROW()-3)</f>
        <v/>
      </c>
      <c r="B2850" s="39">
        <f>IFERROR('04A_국토부원자료'!B2851,"")</f>
        <v>0</v>
      </c>
      <c r="C2850" s="39" t="str">
        <f>IF(B2850="","",IF('04A_국토부원자료'!C2851&lt;&gt;"",'04A_국토부원자료'!C2851,TRIM('04A_국토부원자료'!D2851&amp;IF('04A_국토부원자료'!E2851&lt;&gt;"","-"&amp;'04A_국토부원자료'!E2851,""))))</f>
        <v/>
      </c>
      <c r="D2850" s="39">
        <f>IFERROR('04A_국토부원자료'!F2851,"")</f>
        <v>0</v>
      </c>
      <c r="E2850" s="40" t="str">
        <f>IFERROR(VALUE(SUBSTITUTE('04A_국토부원자료'!G2851,",","")),"")</f>
        <v/>
      </c>
      <c r="F2850" s="41" t="str">
        <f>IFERROR(IF(AND('04A_국토부원자료'!H2851&lt;&gt;"",'04A_국토부원자료'!I2851&lt;&gt;""),DATE(INT(VALUE(SUBSTITUTE('04A_국토부원자료'!H2851,",",""))/100),MOD(VALUE(SUBSTITUTE('04A_국토부원자료'!H2851,",","")),100),VALUE(SUBSTITUTE('04A_국토부원자료'!I2851,",",""))),""),"")</f>
        <v/>
      </c>
      <c r="G2850" s="42" t="str">
        <f>IFERROR(VALUE(SUBSTITUTE('04A_국토부원자료'!J2851,",","")),"")</f>
        <v/>
      </c>
      <c r="H2850" s="43" t="str">
        <f t="shared" si="88"/>
        <v/>
      </c>
      <c r="I2850" s="43" t="str">
        <f t="shared" si="89"/>
        <v/>
      </c>
      <c r="J2850" s="38" t="str">
        <f>IFERROR(VALUE(SUBSTITUTE('04A_국토부원자료'!K2851,",","")),"")</f>
        <v/>
      </c>
      <c r="K2850" s="38" t="str">
        <f>IFERROR(VALUE(SUBSTITUTE('04A_국토부원자료'!N2851,",","")),"")</f>
        <v/>
      </c>
      <c r="L2850" s="39">
        <f>IFERROR('04A_국토부원자료'!O2851,"")</f>
        <v>0</v>
      </c>
      <c r="M2850" s="39">
        <f>IFERROR('04A_국토부원자료'!Q2851,"")</f>
        <v>0</v>
      </c>
      <c r="N2850" s="38">
        <f>IF(B2850="","",IF('02_대상물건입력'!B5="",1,IF(ISNUMBER(SEARCH('02_대상물건입력'!B5,B2850)),1,0)))</f>
        <v>0</v>
      </c>
      <c r="O2850" s="38">
        <f>IF(B2850="","",IF('02_대상물건입력'!B6="",1,IF(ISNUMBER(SEARCH('02_대상물건입력'!B6,B2850)),1,0)))</f>
        <v>0</v>
      </c>
      <c r="P2850" s="38">
        <f>IF(L2850="","",IF('02_대상물건입력'!B15="",0,IF(ISNUMBER(SEARCH('02_대상물건입력'!B15,L2850)),1,0)))</f>
        <v>0</v>
      </c>
      <c r="Q2850" s="38">
        <f>IF(D2850="","",IF('02_대상물건입력'!B8="",0,IF(ISNUMBER(SEARCH('02_대상물건입력'!B8,D2850)),1,0)))</f>
        <v>0</v>
      </c>
      <c r="R2850" s="44" t="str">
        <f>IFERROR(ABS(E2850-'02_대상물건입력'!B11)/'02_대상물건입력'!B11,"")</f>
        <v/>
      </c>
      <c r="S2850" s="38" t="str">
        <f>IFERROR(ABS(J2850-'02_대상물건입력'!B10),"")</f>
        <v/>
      </c>
      <c r="T2850" s="38" t="str">
        <f>IFERROR(ABS('01_설정'!B4-F2850),"")</f>
        <v/>
      </c>
      <c r="U2850" s="38" t="str">
        <f>IFERROR(ABS(K2850-YEAR('02_대상물건입력'!B14)),"")</f>
        <v/>
      </c>
      <c r="V2850" s="38" t="str">
        <f>IF(B2850="","",IF(AND(E2850&gt;0,F2850&gt;0,H2850&gt;0,OR('04A_국토부원자료'!P2851="",'04A_국토부원자료'!P2851="-"),IF('01_설정'!B10=1,N2850=1,TRUE),R2850&lt;='01_설정'!B5,S2850&lt;='01_설정'!B6,T2850&lt;='01_설정'!B7,U2850&lt;='01_설정'!B8),"Y",""))</f>
        <v/>
      </c>
      <c r="W2850" s="40" t="str">
        <f>IF(V2850&lt;&gt;"Y","",MAX(0,(1-R2850/'01_설정'!B5))*'01_설정'!B14+MAX(0,(1-S2850/'01_설정'!B6))*'01_설정'!B15+MAX(0,(1-T2850/'01_설정'!B7))*'01_설정'!B16+MAX(0,(1-U2850/'01_설정'!B8))*'01_설정'!B17+O2850*'01_설정'!B11+Q2850*'01_설정'!B12+P2850*'01_설정'!B13)</f>
        <v/>
      </c>
      <c r="X2850" s="38" t="str">
        <f>IF(W2850="","",1+COUNTIFS($W$4:$W$3003,"&gt;"&amp;W2850)+COUNTIFS($W$4:W2850,W2850)-1)</f>
        <v/>
      </c>
    </row>
    <row r="2851" spans="1:24" ht="16.5">
      <c r="A2851" s="38" t="str">
        <f>IF('04A_국토부원자료'!A2852="","",ROW()-3)</f>
        <v/>
      </c>
      <c r="B2851" s="39">
        <f>IFERROR('04A_국토부원자료'!B2852,"")</f>
        <v>0</v>
      </c>
      <c r="C2851" s="39" t="str">
        <f>IF(B2851="","",IF('04A_국토부원자료'!C2852&lt;&gt;"",'04A_국토부원자료'!C2852,TRIM('04A_국토부원자료'!D2852&amp;IF('04A_국토부원자료'!E2852&lt;&gt;"","-"&amp;'04A_국토부원자료'!E2852,""))))</f>
        <v/>
      </c>
      <c r="D2851" s="39">
        <f>IFERROR('04A_국토부원자료'!F2852,"")</f>
        <v>0</v>
      </c>
      <c r="E2851" s="40" t="str">
        <f>IFERROR(VALUE(SUBSTITUTE('04A_국토부원자료'!G2852,",","")),"")</f>
        <v/>
      </c>
      <c r="F2851" s="41" t="str">
        <f>IFERROR(IF(AND('04A_국토부원자료'!H2852&lt;&gt;"",'04A_국토부원자료'!I2852&lt;&gt;""),DATE(INT(VALUE(SUBSTITUTE('04A_국토부원자료'!H2852,",",""))/100),MOD(VALUE(SUBSTITUTE('04A_국토부원자료'!H2852,",","")),100),VALUE(SUBSTITUTE('04A_국토부원자료'!I2852,",",""))),""),"")</f>
        <v/>
      </c>
      <c r="G2851" s="42" t="str">
        <f>IFERROR(VALUE(SUBSTITUTE('04A_국토부원자료'!J2852,",","")),"")</f>
        <v/>
      </c>
      <c r="H2851" s="43" t="str">
        <f t="shared" si="88"/>
        <v/>
      </c>
      <c r="I2851" s="43" t="str">
        <f t="shared" si="89"/>
        <v/>
      </c>
      <c r="J2851" s="38" t="str">
        <f>IFERROR(VALUE(SUBSTITUTE('04A_국토부원자료'!K2852,",","")),"")</f>
        <v/>
      </c>
      <c r="K2851" s="38" t="str">
        <f>IFERROR(VALUE(SUBSTITUTE('04A_국토부원자료'!N2852,",","")),"")</f>
        <v/>
      </c>
      <c r="L2851" s="39">
        <f>IFERROR('04A_국토부원자료'!O2852,"")</f>
        <v>0</v>
      </c>
      <c r="M2851" s="39">
        <f>IFERROR('04A_국토부원자료'!Q2852,"")</f>
        <v>0</v>
      </c>
      <c r="N2851" s="38">
        <f>IF(B2851="","",IF('02_대상물건입력'!B5="",1,IF(ISNUMBER(SEARCH('02_대상물건입력'!B5,B2851)),1,0)))</f>
        <v>0</v>
      </c>
      <c r="O2851" s="38">
        <f>IF(B2851="","",IF('02_대상물건입력'!B6="",1,IF(ISNUMBER(SEARCH('02_대상물건입력'!B6,B2851)),1,0)))</f>
        <v>0</v>
      </c>
      <c r="P2851" s="38">
        <f>IF(L2851="","",IF('02_대상물건입력'!B15="",0,IF(ISNUMBER(SEARCH('02_대상물건입력'!B15,L2851)),1,0)))</f>
        <v>0</v>
      </c>
      <c r="Q2851" s="38">
        <f>IF(D2851="","",IF('02_대상물건입력'!B8="",0,IF(ISNUMBER(SEARCH('02_대상물건입력'!B8,D2851)),1,0)))</f>
        <v>0</v>
      </c>
      <c r="R2851" s="44" t="str">
        <f>IFERROR(ABS(E2851-'02_대상물건입력'!B11)/'02_대상물건입력'!B11,"")</f>
        <v/>
      </c>
      <c r="S2851" s="38" t="str">
        <f>IFERROR(ABS(J2851-'02_대상물건입력'!B10),"")</f>
        <v/>
      </c>
      <c r="T2851" s="38" t="str">
        <f>IFERROR(ABS('01_설정'!B4-F2851),"")</f>
        <v/>
      </c>
      <c r="U2851" s="38" t="str">
        <f>IFERROR(ABS(K2851-YEAR('02_대상물건입력'!B14)),"")</f>
        <v/>
      </c>
      <c r="V2851" s="38" t="str">
        <f>IF(B2851="","",IF(AND(E2851&gt;0,F2851&gt;0,H2851&gt;0,OR('04A_국토부원자료'!P2852="",'04A_국토부원자료'!P2852="-"),IF('01_설정'!B10=1,N2851=1,TRUE),R2851&lt;='01_설정'!B5,S2851&lt;='01_설정'!B6,T2851&lt;='01_설정'!B7,U2851&lt;='01_설정'!B8),"Y",""))</f>
        <v/>
      </c>
      <c r="W2851" s="40" t="str">
        <f>IF(V2851&lt;&gt;"Y","",MAX(0,(1-R2851/'01_설정'!B5))*'01_설정'!B14+MAX(0,(1-S2851/'01_설정'!B6))*'01_설정'!B15+MAX(0,(1-T2851/'01_설정'!B7))*'01_설정'!B16+MAX(0,(1-U2851/'01_설정'!B8))*'01_설정'!B17+O2851*'01_설정'!B11+Q2851*'01_설정'!B12+P2851*'01_설정'!B13)</f>
        <v/>
      </c>
      <c r="X2851" s="38" t="str">
        <f>IF(W2851="","",1+COUNTIFS($W$4:$W$3003,"&gt;"&amp;W2851)+COUNTIFS($W$4:W2851,W2851)-1)</f>
        <v/>
      </c>
    </row>
    <row r="2852" spans="1:24" ht="16.5">
      <c r="A2852" s="38" t="str">
        <f>IF('04A_국토부원자료'!A2853="","",ROW()-3)</f>
        <v/>
      </c>
      <c r="B2852" s="39">
        <f>IFERROR('04A_국토부원자료'!B2853,"")</f>
        <v>0</v>
      </c>
      <c r="C2852" s="39" t="str">
        <f>IF(B2852="","",IF('04A_국토부원자료'!C2853&lt;&gt;"",'04A_국토부원자료'!C2853,TRIM('04A_국토부원자료'!D2853&amp;IF('04A_국토부원자료'!E2853&lt;&gt;"","-"&amp;'04A_국토부원자료'!E2853,""))))</f>
        <v/>
      </c>
      <c r="D2852" s="39">
        <f>IFERROR('04A_국토부원자료'!F2853,"")</f>
        <v>0</v>
      </c>
      <c r="E2852" s="40" t="str">
        <f>IFERROR(VALUE(SUBSTITUTE('04A_국토부원자료'!G2853,",","")),"")</f>
        <v/>
      </c>
      <c r="F2852" s="41" t="str">
        <f>IFERROR(IF(AND('04A_국토부원자료'!H2853&lt;&gt;"",'04A_국토부원자료'!I2853&lt;&gt;""),DATE(INT(VALUE(SUBSTITUTE('04A_국토부원자료'!H2853,",",""))/100),MOD(VALUE(SUBSTITUTE('04A_국토부원자료'!H2853,",","")),100),VALUE(SUBSTITUTE('04A_국토부원자료'!I2853,",",""))),""),"")</f>
        <v/>
      </c>
      <c r="G2852" s="42" t="str">
        <f>IFERROR(VALUE(SUBSTITUTE('04A_국토부원자료'!J2853,",","")),"")</f>
        <v/>
      </c>
      <c r="H2852" s="43" t="str">
        <f t="shared" si="88"/>
        <v/>
      </c>
      <c r="I2852" s="43" t="str">
        <f t="shared" si="89"/>
        <v/>
      </c>
      <c r="J2852" s="38" t="str">
        <f>IFERROR(VALUE(SUBSTITUTE('04A_국토부원자료'!K2853,",","")),"")</f>
        <v/>
      </c>
      <c r="K2852" s="38" t="str">
        <f>IFERROR(VALUE(SUBSTITUTE('04A_국토부원자료'!N2853,",","")),"")</f>
        <v/>
      </c>
      <c r="L2852" s="39">
        <f>IFERROR('04A_국토부원자료'!O2853,"")</f>
        <v>0</v>
      </c>
      <c r="M2852" s="39">
        <f>IFERROR('04A_국토부원자료'!Q2853,"")</f>
        <v>0</v>
      </c>
      <c r="N2852" s="38">
        <f>IF(B2852="","",IF('02_대상물건입력'!B5="",1,IF(ISNUMBER(SEARCH('02_대상물건입력'!B5,B2852)),1,0)))</f>
        <v>0</v>
      </c>
      <c r="O2852" s="38">
        <f>IF(B2852="","",IF('02_대상물건입력'!B6="",1,IF(ISNUMBER(SEARCH('02_대상물건입력'!B6,B2852)),1,0)))</f>
        <v>0</v>
      </c>
      <c r="P2852" s="38">
        <f>IF(L2852="","",IF('02_대상물건입력'!B15="",0,IF(ISNUMBER(SEARCH('02_대상물건입력'!B15,L2852)),1,0)))</f>
        <v>0</v>
      </c>
      <c r="Q2852" s="38">
        <f>IF(D2852="","",IF('02_대상물건입력'!B8="",0,IF(ISNUMBER(SEARCH('02_대상물건입력'!B8,D2852)),1,0)))</f>
        <v>0</v>
      </c>
      <c r="R2852" s="44" t="str">
        <f>IFERROR(ABS(E2852-'02_대상물건입력'!B11)/'02_대상물건입력'!B11,"")</f>
        <v/>
      </c>
      <c r="S2852" s="38" t="str">
        <f>IFERROR(ABS(J2852-'02_대상물건입력'!B10),"")</f>
        <v/>
      </c>
      <c r="T2852" s="38" t="str">
        <f>IFERROR(ABS('01_설정'!B4-F2852),"")</f>
        <v/>
      </c>
      <c r="U2852" s="38" t="str">
        <f>IFERROR(ABS(K2852-YEAR('02_대상물건입력'!B14)),"")</f>
        <v/>
      </c>
      <c r="V2852" s="38" t="str">
        <f>IF(B2852="","",IF(AND(E2852&gt;0,F2852&gt;0,H2852&gt;0,OR('04A_국토부원자료'!P2853="",'04A_국토부원자료'!P2853="-"),IF('01_설정'!B10=1,N2852=1,TRUE),R2852&lt;='01_설정'!B5,S2852&lt;='01_설정'!B6,T2852&lt;='01_설정'!B7,U2852&lt;='01_설정'!B8),"Y",""))</f>
        <v/>
      </c>
      <c r="W2852" s="40" t="str">
        <f>IF(V2852&lt;&gt;"Y","",MAX(0,(1-R2852/'01_설정'!B5))*'01_설정'!B14+MAX(0,(1-S2852/'01_설정'!B6))*'01_설정'!B15+MAX(0,(1-T2852/'01_설정'!B7))*'01_설정'!B16+MAX(0,(1-U2852/'01_설정'!B8))*'01_설정'!B17+O2852*'01_설정'!B11+Q2852*'01_설정'!B12+P2852*'01_설정'!B13)</f>
        <v/>
      </c>
      <c r="X2852" s="38" t="str">
        <f>IF(W2852="","",1+COUNTIFS($W$4:$W$3003,"&gt;"&amp;W2852)+COUNTIFS($W$4:W2852,W2852)-1)</f>
        <v/>
      </c>
    </row>
    <row r="2853" spans="1:24" ht="16.5">
      <c r="A2853" s="38" t="str">
        <f>IF('04A_국토부원자료'!A2854="","",ROW()-3)</f>
        <v/>
      </c>
      <c r="B2853" s="39">
        <f>IFERROR('04A_국토부원자료'!B2854,"")</f>
        <v>0</v>
      </c>
      <c r="C2853" s="39" t="str">
        <f>IF(B2853="","",IF('04A_국토부원자료'!C2854&lt;&gt;"",'04A_국토부원자료'!C2854,TRIM('04A_국토부원자료'!D2854&amp;IF('04A_국토부원자료'!E2854&lt;&gt;"","-"&amp;'04A_국토부원자료'!E2854,""))))</f>
        <v/>
      </c>
      <c r="D2853" s="39">
        <f>IFERROR('04A_국토부원자료'!F2854,"")</f>
        <v>0</v>
      </c>
      <c r="E2853" s="40" t="str">
        <f>IFERROR(VALUE(SUBSTITUTE('04A_국토부원자료'!G2854,",","")),"")</f>
        <v/>
      </c>
      <c r="F2853" s="41" t="str">
        <f>IFERROR(IF(AND('04A_국토부원자료'!H2854&lt;&gt;"",'04A_국토부원자료'!I2854&lt;&gt;""),DATE(INT(VALUE(SUBSTITUTE('04A_국토부원자료'!H2854,",",""))/100),MOD(VALUE(SUBSTITUTE('04A_국토부원자료'!H2854,",","")),100),VALUE(SUBSTITUTE('04A_국토부원자료'!I2854,",",""))),""),"")</f>
        <v/>
      </c>
      <c r="G2853" s="42" t="str">
        <f>IFERROR(VALUE(SUBSTITUTE('04A_국토부원자료'!J2854,",","")),"")</f>
        <v/>
      </c>
      <c r="H2853" s="43" t="str">
        <f t="shared" si="88"/>
        <v/>
      </c>
      <c r="I2853" s="43" t="str">
        <f t="shared" si="89"/>
        <v/>
      </c>
      <c r="J2853" s="38" t="str">
        <f>IFERROR(VALUE(SUBSTITUTE('04A_국토부원자료'!K2854,",","")),"")</f>
        <v/>
      </c>
      <c r="K2853" s="38" t="str">
        <f>IFERROR(VALUE(SUBSTITUTE('04A_국토부원자료'!N2854,",","")),"")</f>
        <v/>
      </c>
      <c r="L2853" s="39">
        <f>IFERROR('04A_국토부원자료'!O2854,"")</f>
        <v>0</v>
      </c>
      <c r="M2853" s="39">
        <f>IFERROR('04A_국토부원자료'!Q2854,"")</f>
        <v>0</v>
      </c>
      <c r="N2853" s="38">
        <f>IF(B2853="","",IF('02_대상물건입력'!B5="",1,IF(ISNUMBER(SEARCH('02_대상물건입력'!B5,B2853)),1,0)))</f>
        <v>0</v>
      </c>
      <c r="O2853" s="38">
        <f>IF(B2853="","",IF('02_대상물건입력'!B6="",1,IF(ISNUMBER(SEARCH('02_대상물건입력'!B6,B2853)),1,0)))</f>
        <v>0</v>
      </c>
      <c r="P2853" s="38">
        <f>IF(L2853="","",IF('02_대상물건입력'!B15="",0,IF(ISNUMBER(SEARCH('02_대상물건입력'!B15,L2853)),1,0)))</f>
        <v>0</v>
      </c>
      <c r="Q2853" s="38">
        <f>IF(D2853="","",IF('02_대상물건입력'!B8="",0,IF(ISNUMBER(SEARCH('02_대상물건입력'!B8,D2853)),1,0)))</f>
        <v>0</v>
      </c>
      <c r="R2853" s="44" t="str">
        <f>IFERROR(ABS(E2853-'02_대상물건입력'!B11)/'02_대상물건입력'!B11,"")</f>
        <v/>
      </c>
      <c r="S2853" s="38" t="str">
        <f>IFERROR(ABS(J2853-'02_대상물건입력'!B10),"")</f>
        <v/>
      </c>
      <c r="T2853" s="38" t="str">
        <f>IFERROR(ABS('01_설정'!B4-F2853),"")</f>
        <v/>
      </c>
      <c r="U2853" s="38" t="str">
        <f>IFERROR(ABS(K2853-YEAR('02_대상물건입력'!B14)),"")</f>
        <v/>
      </c>
      <c r="V2853" s="38" t="str">
        <f>IF(B2853="","",IF(AND(E2853&gt;0,F2853&gt;0,H2853&gt;0,OR('04A_국토부원자료'!P2854="",'04A_국토부원자료'!P2854="-"),IF('01_설정'!B10=1,N2853=1,TRUE),R2853&lt;='01_설정'!B5,S2853&lt;='01_설정'!B6,T2853&lt;='01_설정'!B7,U2853&lt;='01_설정'!B8),"Y",""))</f>
        <v/>
      </c>
      <c r="W2853" s="40" t="str">
        <f>IF(V2853&lt;&gt;"Y","",MAX(0,(1-R2853/'01_설정'!B5))*'01_설정'!B14+MAX(0,(1-S2853/'01_설정'!B6))*'01_설정'!B15+MAX(0,(1-T2853/'01_설정'!B7))*'01_설정'!B16+MAX(0,(1-U2853/'01_설정'!B8))*'01_설정'!B17+O2853*'01_설정'!B11+Q2853*'01_설정'!B12+P2853*'01_설정'!B13)</f>
        <v/>
      </c>
      <c r="X2853" s="38" t="str">
        <f>IF(W2853="","",1+COUNTIFS($W$4:$W$3003,"&gt;"&amp;W2853)+COUNTIFS($W$4:W2853,W2853)-1)</f>
        <v/>
      </c>
    </row>
    <row r="2854" spans="1:24" ht="16.5">
      <c r="A2854" s="38" t="str">
        <f>IF('04A_국토부원자료'!A2855="","",ROW()-3)</f>
        <v/>
      </c>
      <c r="B2854" s="39">
        <f>IFERROR('04A_국토부원자료'!B2855,"")</f>
        <v>0</v>
      </c>
      <c r="C2854" s="39" t="str">
        <f>IF(B2854="","",IF('04A_국토부원자료'!C2855&lt;&gt;"",'04A_국토부원자료'!C2855,TRIM('04A_국토부원자료'!D2855&amp;IF('04A_국토부원자료'!E2855&lt;&gt;"","-"&amp;'04A_국토부원자료'!E2855,""))))</f>
        <v/>
      </c>
      <c r="D2854" s="39">
        <f>IFERROR('04A_국토부원자료'!F2855,"")</f>
        <v>0</v>
      </c>
      <c r="E2854" s="40" t="str">
        <f>IFERROR(VALUE(SUBSTITUTE('04A_국토부원자료'!G2855,",","")),"")</f>
        <v/>
      </c>
      <c r="F2854" s="41" t="str">
        <f>IFERROR(IF(AND('04A_국토부원자료'!H2855&lt;&gt;"",'04A_국토부원자료'!I2855&lt;&gt;""),DATE(INT(VALUE(SUBSTITUTE('04A_국토부원자료'!H2855,",",""))/100),MOD(VALUE(SUBSTITUTE('04A_국토부원자료'!H2855,",","")),100),VALUE(SUBSTITUTE('04A_국토부원자료'!I2855,",",""))),""),"")</f>
        <v/>
      </c>
      <c r="G2854" s="42" t="str">
        <f>IFERROR(VALUE(SUBSTITUTE('04A_국토부원자료'!J2855,",","")),"")</f>
        <v/>
      </c>
      <c r="H2854" s="43" t="str">
        <f t="shared" si="88"/>
        <v/>
      </c>
      <c r="I2854" s="43" t="str">
        <f t="shared" si="89"/>
        <v/>
      </c>
      <c r="J2854" s="38" t="str">
        <f>IFERROR(VALUE(SUBSTITUTE('04A_국토부원자료'!K2855,",","")),"")</f>
        <v/>
      </c>
      <c r="K2854" s="38" t="str">
        <f>IFERROR(VALUE(SUBSTITUTE('04A_국토부원자료'!N2855,",","")),"")</f>
        <v/>
      </c>
      <c r="L2854" s="39">
        <f>IFERROR('04A_국토부원자료'!O2855,"")</f>
        <v>0</v>
      </c>
      <c r="M2854" s="39">
        <f>IFERROR('04A_국토부원자료'!Q2855,"")</f>
        <v>0</v>
      </c>
      <c r="N2854" s="38">
        <f>IF(B2854="","",IF('02_대상물건입력'!B5="",1,IF(ISNUMBER(SEARCH('02_대상물건입력'!B5,B2854)),1,0)))</f>
        <v>0</v>
      </c>
      <c r="O2854" s="38">
        <f>IF(B2854="","",IF('02_대상물건입력'!B6="",1,IF(ISNUMBER(SEARCH('02_대상물건입력'!B6,B2854)),1,0)))</f>
        <v>0</v>
      </c>
      <c r="P2854" s="38">
        <f>IF(L2854="","",IF('02_대상물건입력'!B15="",0,IF(ISNUMBER(SEARCH('02_대상물건입력'!B15,L2854)),1,0)))</f>
        <v>0</v>
      </c>
      <c r="Q2854" s="38">
        <f>IF(D2854="","",IF('02_대상물건입력'!B8="",0,IF(ISNUMBER(SEARCH('02_대상물건입력'!B8,D2854)),1,0)))</f>
        <v>0</v>
      </c>
      <c r="R2854" s="44" t="str">
        <f>IFERROR(ABS(E2854-'02_대상물건입력'!B11)/'02_대상물건입력'!B11,"")</f>
        <v/>
      </c>
      <c r="S2854" s="38" t="str">
        <f>IFERROR(ABS(J2854-'02_대상물건입력'!B10),"")</f>
        <v/>
      </c>
      <c r="T2854" s="38" t="str">
        <f>IFERROR(ABS('01_설정'!B4-F2854),"")</f>
        <v/>
      </c>
      <c r="U2854" s="38" t="str">
        <f>IFERROR(ABS(K2854-YEAR('02_대상물건입력'!B14)),"")</f>
        <v/>
      </c>
      <c r="V2854" s="38" t="str">
        <f>IF(B2854="","",IF(AND(E2854&gt;0,F2854&gt;0,H2854&gt;0,OR('04A_국토부원자료'!P2855="",'04A_국토부원자료'!P2855="-"),IF('01_설정'!B10=1,N2854=1,TRUE),R2854&lt;='01_설정'!B5,S2854&lt;='01_설정'!B6,T2854&lt;='01_설정'!B7,U2854&lt;='01_설정'!B8),"Y",""))</f>
        <v/>
      </c>
      <c r="W2854" s="40" t="str">
        <f>IF(V2854&lt;&gt;"Y","",MAX(0,(1-R2854/'01_설정'!B5))*'01_설정'!B14+MAX(0,(1-S2854/'01_설정'!B6))*'01_설정'!B15+MAX(0,(1-T2854/'01_설정'!B7))*'01_설정'!B16+MAX(0,(1-U2854/'01_설정'!B8))*'01_설정'!B17+O2854*'01_설정'!B11+Q2854*'01_설정'!B12+P2854*'01_설정'!B13)</f>
        <v/>
      </c>
      <c r="X2854" s="38" t="str">
        <f>IF(W2854="","",1+COUNTIFS($W$4:$W$3003,"&gt;"&amp;W2854)+COUNTIFS($W$4:W2854,W2854)-1)</f>
        <v/>
      </c>
    </row>
    <row r="2855" spans="1:24" ht="16.5">
      <c r="A2855" s="38" t="str">
        <f>IF('04A_국토부원자료'!A2856="","",ROW()-3)</f>
        <v/>
      </c>
      <c r="B2855" s="39">
        <f>IFERROR('04A_국토부원자료'!B2856,"")</f>
        <v>0</v>
      </c>
      <c r="C2855" s="39" t="str">
        <f>IF(B2855="","",IF('04A_국토부원자료'!C2856&lt;&gt;"",'04A_국토부원자료'!C2856,TRIM('04A_국토부원자료'!D2856&amp;IF('04A_국토부원자료'!E2856&lt;&gt;"","-"&amp;'04A_국토부원자료'!E2856,""))))</f>
        <v/>
      </c>
      <c r="D2855" s="39">
        <f>IFERROR('04A_국토부원자료'!F2856,"")</f>
        <v>0</v>
      </c>
      <c r="E2855" s="40" t="str">
        <f>IFERROR(VALUE(SUBSTITUTE('04A_국토부원자료'!G2856,",","")),"")</f>
        <v/>
      </c>
      <c r="F2855" s="41" t="str">
        <f>IFERROR(IF(AND('04A_국토부원자료'!H2856&lt;&gt;"",'04A_국토부원자료'!I2856&lt;&gt;""),DATE(INT(VALUE(SUBSTITUTE('04A_국토부원자료'!H2856,",",""))/100),MOD(VALUE(SUBSTITUTE('04A_국토부원자료'!H2856,",","")),100),VALUE(SUBSTITUTE('04A_국토부원자료'!I2856,",",""))),""),"")</f>
        <v/>
      </c>
      <c r="G2855" s="42" t="str">
        <f>IFERROR(VALUE(SUBSTITUTE('04A_국토부원자료'!J2856,",","")),"")</f>
        <v/>
      </c>
      <c r="H2855" s="43" t="str">
        <f t="shared" si="88"/>
        <v/>
      </c>
      <c r="I2855" s="43" t="str">
        <f t="shared" si="89"/>
        <v/>
      </c>
      <c r="J2855" s="38" t="str">
        <f>IFERROR(VALUE(SUBSTITUTE('04A_국토부원자료'!K2856,",","")),"")</f>
        <v/>
      </c>
      <c r="K2855" s="38" t="str">
        <f>IFERROR(VALUE(SUBSTITUTE('04A_국토부원자료'!N2856,",","")),"")</f>
        <v/>
      </c>
      <c r="L2855" s="39">
        <f>IFERROR('04A_국토부원자료'!O2856,"")</f>
        <v>0</v>
      </c>
      <c r="M2855" s="39">
        <f>IFERROR('04A_국토부원자료'!Q2856,"")</f>
        <v>0</v>
      </c>
      <c r="N2855" s="38">
        <f>IF(B2855="","",IF('02_대상물건입력'!B5="",1,IF(ISNUMBER(SEARCH('02_대상물건입력'!B5,B2855)),1,0)))</f>
        <v>0</v>
      </c>
      <c r="O2855" s="38">
        <f>IF(B2855="","",IF('02_대상물건입력'!B6="",1,IF(ISNUMBER(SEARCH('02_대상물건입력'!B6,B2855)),1,0)))</f>
        <v>0</v>
      </c>
      <c r="P2855" s="38">
        <f>IF(L2855="","",IF('02_대상물건입력'!B15="",0,IF(ISNUMBER(SEARCH('02_대상물건입력'!B15,L2855)),1,0)))</f>
        <v>0</v>
      </c>
      <c r="Q2855" s="38">
        <f>IF(D2855="","",IF('02_대상물건입력'!B8="",0,IF(ISNUMBER(SEARCH('02_대상물건입력'!B8,D2855)),1,0)))</f>
        <v>0</v>
      </c>
      <c r="R2855" s="44" t="str">
        <f>IFERROR(ABS(E2855-'02_대상물건입력'!B11)/'02_대상물건입력'!B11,"")</f>
        <v/>
      </c>
      <c r="S2855" s="38" t="str">
        <f>IFERROR(ABS(J2855-'02_대상물건입력'!B10),"")</f>
        <v/>
      </c>
      <c r="T2855" s="38" t="str">
        <f>IFERROR(ABS('01_설정'!B4-F2855),"")</f>
        <v/>
      </c>
      <c r="U2855" s="38" t="str">
        <f>IFERROR(ABS(K2855-YEAR('02_대상물건입력'!B14)),"")</f>
        <v/>
      </c>
      <c r="V2855" s="38" t="str">
        <f>IF(B2855="","",IF(AND(E2855&gt;0,F2855&gt;0,H2855&gt;0,OR('04A_국토부원자료'!P2856="",'04A_국토부원자료'!P2856="-"),IF('01_설정'!B10=1,N2855=1,TRUE),R2855&lt;='01_설정'!B5,S2855&lt;='01_설정'!B6,T2855&lt;='01_설정'!B7,U2855&lt;='01_설정'!B8),"Y",""))</f>
        <v/>
      </c>
      <c r="W2855" s="40" t="str">
        <f>IF(V2855&lt;&gt;"Y","",MAX(0,(1-R2855/'01_설정'!B5))*'01_설정'!B14+MAX(0,(1-S2855/'01_설정'!B6))*'01_설정'!B15+MAX(0,(1-T2855/'01_설정'!B7))*'01_설정'!B16+MAX(0,(1-U2855/'01_설정'!B8))*'01_설정'!B17+O2855*'01_설정'!B11+Q2855*'01_설정'!B12+P2855*'01_설정'!B13)</f>
        <v/>
      </c>
      <c r="X2855" s="38" t="str">
        <f>IF(W2855="","",1+COUNTIFS($W$4:$W$3003,"&gt;"&amp;W2855)+COUNTIFS($W$4:W2855,W2855)-1)</f>
        <v/>
      </c>
    </row>
    <row r="2856" spans="1:24" ht="16.5">
      <c r="A2856" s="38" t="str">
        <f>IF('04A_국토부원자료'!A2857="","",ROW()-3)</f>
        <v/>
      </c>
      <c r="B2856" s="39">
        <f>IFERROR('04A_국토부원자료'!B2857,"")</f>
        <v>0</v>
      </c>
      <c r="C2856" s="39" t="str">
        <f>IF(B2856="","",IF('04A_국토부원자료'!C2857&lt;&gt;"",'04A_국토부원자료'!C2857,TRIM('04A_국토부원자료'!D2857&amp;IF('04A_국토부원자료'!E2857&lt;&gt;"","-"&amp;'04A_국토부원자료'!E2857,""))))</f>
        <v/>
      </c>
      <c r="D2856" s="39">
        <f>IFERROR('04A_국토부원자료'!F2857,"")</f>
        <v>0</v>
      </c>
      <c r="E2856" s="40" t="str">
        <f>IFERROR(VALUE(SUBSTITUTE('04A_국토부원자료'!G2857,",","")),"")</f>
        <v/>
      </c>
      <c r="F2856" s="41" t="str">
        <f>IFERROR(IF(AND('04A_국토부원자료'!H2857&lt;&gt;"",'04A_국토부원자료'!I2857&lt;&gt;""),DATE(INT(VALUE(SUBSTITUTE('04A_국토부원자료'!H2857,",",""))/100),MOD(VALUE(SUBSTITUTE('04A_국토부원자료'!H2857,",","")),100),VALUE(SUBSTITUTE('04A_국토부원자료'!I2857,",",""))),""),"")</f>
        <v/>
      </c>
      <c r="G2856" s="42" t="str">
        <f>IFERROR(VALUE(SUBSTITUTE('04A_국토부원자료'!J2857,",","")),"")</f>
        <v/>
      </c>
      <c r="H2856" s="43" t="str">
        <f t="shared" si="88"/>
        <v/>
      </c>
      <c r="I2856" s="43" t="str">
        <f t="shared" si="89"/>
        <v/>
      </c>
      <c r="J2856" s="38" t="str">
        <f>IFERROR(VALUE(SUBSTITUTE('04A_국토부원자료'!K2857,",","")),"")</f>
        <v/>
      </c>
      <c r="K2856" s="38" t="str">
        <f>IFERROR(VALUE(SUBSTITUTE('04A_국토부원자료'!N2857,",","")),"")</f>
        <v/>
      </c>
      <c r="L2856" s="39">
        <f>IFERROR('04A_국토부원자료'!O2857,"")</f>
        <v>0</v>
      </c>
      <c r="M2856" s="39">
        <f>IFERROR('04A_국토부원자료'!Q2857,"")</f>
        <v>0</v>
      </c>
      <c r="N2856" s="38">
        <f>IF(B2856="","",IF('02_대상물건입력'!B5="",1,IF(ISNUMBER(SEARCH('02_대상물건입력'!B5,B2856)),1,0)))</f>
        <v>0</v>
      </c>
      <c r="O2856" s="38">
        <f>IF(B2856="","",IF('02_대상물건입력'!B6="",1,IF(ISNUMBER(SEARCH('02_대상물건입력'!B6,B2856)),1,0)))</f>
        <v>0</v>
      </c>
      <c r="P2856" s="38">
        <f>IF(L2856="","",IF('02_대상물건입력'!B15="",0,IF(ISNUMBER(SEARCH('02_대상물건입력'!B15,L2856)),1,0)))</f>
        <v>0</v>
      </c>
      <c r="Q2856" s="38">
        <f>IF(D2856="","",IF('02_대상물건입력'!B8="",0,IF(ISNUMBER(SEARCH('02_대상물건입력'!B8,D2856)),1,0)))</f>
        <v>0</v>
      </c>
      <c r="R2856" s="44" t="str">
        <f>IFERROR(ABS(E2856-'02_대상물건입력'!B11)/'02_대상물건입력'!B11,"")</f>
        <v/>
      </c>
      <c r="S2856" s="38" t="str">
        <f>IFERROR(ABS(J2856-'02_대상물건입력'!B10),"")</f>
        <v/>
      </c>
      <c r="T2856" s="38" t="str">
        <f>IFERROR(ABS('01_설정'!B4-F2856),"")</f>
        <v/>
      </c>
      <c r="U2856" s="38" t="str">
        <f>IFERROR(ABS(K2856-YEAR('02_대상물건입력'!B14)),"")</f>
        <v/>
      </c>
      <c r="V2856" s="38" t="str">
        <f>IF(B2856="","",IF(AND(E2856&gt;0,F2856&gt;0,H2856&gt;0,OR('04A_국토부원자료'!P2857="",'04A_국토부원자료'!P2857="-"),IF('01_설정'!B10=1,N2856=1,TRUE),R2856&lt;='01_설정'!B5,S2856&lt;='01_설정'!B6,T2856&lt;='01_설정'!B7,U2856&lt;='01_설정'!B8),"Y",""))</f>
        <v/>
      </c>
      <c r="W2856" s="40" t="str">
        <f>IF(V2856&lt;&gt;"Y","",MAX(0,(1-R2856/'01_설정'!B5))*'01_설정'!B14+MAX(0,(1-S2856/'01_설정'!B6))*'01_설정'!B15+MAX(0,(1-T2856/'01_설정'!B7))*'01_설정'!B16+MAX(0,(1-U2856/'01_설정'!B8))*'01_설정'!B17+O2856*'01_설정'!B11+Q2856*'01_설정'!B12+P2856*'01_설정'!B13)</f>
        <v/>
      </c>
      <c r="X2856" s="38" t="str">
        <f>IF(W2856="","",1+COUNTIFS($W$4:$W$3003,"&gt;"&amp;W2856)+COUNTIFS($W$4:W2856,W2856)-1)</f>
        <v/>
      </c>
    </row>
    <row r="2857" spans="1:24" ht="16.5">
      <c r="A2857" s="38" t="str">
        <f>IF('04A_국토부원자료'!A2858="","",ROW()-3)</f>
        <v/>
      </c>
      <c r="B2857" s="39">
        <f>IFERROR('04A_국토부원자료'!B2858,"")</f>
        <v>0</v>
      </c>
      <c r="C2857" s="39" t="str">
        <f>IF(B2857="","",IF('04A_국토부원자료'!C2858&lt;&gt;"",'04A_국토부원자료'!C2858,TRIM('04A_국토부원자료'!D2858&amp;IF('04A_국토부원자료'!E2858&lt;&gt;"","-"&amp;'04A_국토부원자료'!E2858,""))))</f>
        <v/>
      </c>
      <c r="D2857" s="39">
        <f>IFERROR('04A_국토부원자료'!F2858,"")</f>
        <v>0</v>
      </c>
      <c r="E2857" s="40" t="str">
        <f>IFERROR(VALUE(SUBSTITUTE('04A_국토부원자료'!G2858,",","")),"")</f>
        <v/>
      </c>
      <c r="F2857" s="41" t="str">
        <f>IFERROR(IF(AND('04A_국토부원자료'!H2858&lt;&gt;"",'04A_국토부원자료'!I2858&lt;&gt;""),DATE(INT(VALUE(SUBSTITUTE('04A_국토부원자료'!H2858,",",""))/100),MOD(VALUE(SUBSTITUTE('04A_국토부원자료'!H2858,",","")),100),VALUE(SUBSTITUTE('04A_국토부원자료'!I2858,",",""))),""),"")</f>
        <v/>
      </c>
      <c r="G2857" s="42" t="str">
        <f>IFERROR(VALUE(SUBSTITUTE('04A_국토부원자료'!J2858,",","")),"")</f>
        <v/>
      </c>
      <c r="H2857" s="43" t="str">
        <f t="shared" si="88"/>
        <v/>
      </c>
      <c r="I2857" s="43" t="str">
        <f t="shared" si="89"/>
        <v/>
      </c>
      <c r="J2857" s="38" t="str">
        <f>IFERROR(VALUE(SUBSTITUTE('04A_국토부원자료'!K2858,",","")),"")</f>
        <v/>
      </c>
      <c r="K2857" s="38" t="str">
        <f>IFERROR(VALUE(SUBSTITUTE('04A_국토부원자료'!N2858,",","")),"")</f>
        <v/>
      </c>
      <c r="L2857" s="39">
        <f>IFERROR('04A_국토부원자료'!O2858,"")</f>
        <v>0</v>
      </c>
      <c r="M2857" s="39">
        <f>IFERROR('04A_국토부원자료'!Q2858,"")</f>
        <v>0</v>
      </c>
      <c r="N2857" s="38">
        <f>IF(B2857="","",IF('02_대상물건입력'!B5="",1,IF(ISNUMBER(SEARCH('02_대상물건입력'!B5,B2857)),1,0)))</f>
        <v>0</v>
      </c>
      <c r="O2857" s="38">
        <f>IF(B2857="","",IF('02_대상물건입력'!B6="",1,IF(ISNUMBER(SEARCH('02_대상물건입력'!B6,B2857)),1,0)))</f>
        <v>0</v>
      </c>
      <c r="P2857" s="38">
        <f>IF(L2857="","",IF('02_대상물건입력'!B15="",0,IF(ISNUMBER(SEARCH('02_대상물건입력'!B15,L2857)),1,0)))</f>
        <v>0</v>
      </c>
      <c r="Q2857" s="38">
        <f>IF(D2857="","",IF('02_대상물건입력'!B8="",0,IF(ISNUMBER(SEARCH('02_대상물건입력'!B8,D2857)),1,0)))</f>
        <v>0</v>
      </c>
      <c r="R2857" s="44" t="str">
        <f>IFERROR(ABS(E2857-'02_대상물건입력'!B11)/'02_대상물건입력'!B11,"")</f>
        <v/>
      </c>
      <c r="S2857" s="38" t="str">
        <f>IFERROR(ABS(J2857-'02_대상물건입력'!B10),"")</f>
        <v/>
      </c>
      <c r="T2857" s="38" t="str">
        <f>IFERROR(ABS('01_설정'!B4-F2857),"")</f>
        <v/>
      </c>
      <c r="U2857" s="38" t="str">
        <f>IFERROR(ABS(K2857-YEAR('02_대상물건입력'!B14)),"")</f>
        <v/>
      </c>
      <c r="V2857" s="38" t="str">
        <f>IF(B2857="","",IF(AND(E2857&gt;0,F2857&gt;0,H2857&gt;0,OR('04A_국토부원자료'!P2858="",'04A_국토부원자료'!P2858="-"),IF('01_설정'!B10=1,N2857=1,TRUE),R2857&lt;='01_설정'!B5,S2857&lt;='01_설정'!B6,T2857&lt;='01_설정'!B7,U2857&lt;='01_설정'!B8),"Y",""))</f>
        <v/>
      </c>
      <c r="W2857" s="40" t="str">
        <f>IF(V2857&lt;&gt;"Y","",MAX(0,(1-R2857/'01_설정'!B5))*'01_설정'!B14+MAX(0,(1-S2857/'01_설정'!B6))*'01_설정'!B15+MAX(0,(1-T2857/'01_설정'!B7))*'01_설정'!B16+MAX(0,(1-U2857/'01_설정'!B8))*'01_설정'!B17+O2857*'01_설정'!B11+Q2857*'01_설정'!B12+P2857*'01_설정'!B13)</f>
        <v/>
      </c>
      <c r="X2857" s="38" t="str">
        <f>IF(W2857="","",1+COUNTIFS($W$4:$W$3003,"&gt;"&amp;W2857)+COUNTIFS($W$4:W2857,W2857)-1)</f>
        <v/>
      </c>
    </row>
    <row r="2858" spans="1:24" ht="16.5">
      <c r="A2858" s="38" t="str">
        <f>IF('04A_국토부원자료'!A2859="","",ROW()-3)</f>
        <v/>
      </c>
      <c r="B2858" s="39">
        <f>IFERROR('04A_국토부원자료'!B2859,"")</f>
        <v>0</v>
      </c>
      <c r="C2858" s="39" t="str">
        <f>IF(B2858="","",IF('04A_국토부원자료'!C2859&lt;&gt;"",'04A_국토부원자료'!C2859,TRIM('04A_국토부원자료'!D2859&amp;IF('04A_국토부원자료'!E2859&lt;&gt;"","-"&amp;'04A_국토부원자료'!E2859,""))))</f>
        <v/>
      </c>
      <c r="D2858" s="39">
        <f>IFERROR('04A_국토부원자료'!F2859,"")</f>
        <v>0</v>
      </c>
      <c r="E2858" s="40" t="str">
        <f>IFERROR(VALUE(SUBSTITUTE('04A_국토부원자료'!G2859,",","")),"")</f>
        <v/>
      </c>
      <c r="F2858" s="41" t="str">
        <f>IFERROR(IF(AND('04A_국토부원자료'!H2859&lt;&gt;"",'04A_국토부원자료'!I2859&lt;&gt;""),DATE(INT(VALUE(SUBSTITUTE('04A_국토부원자료'!H2859,",",""))/100),MOD(VALUE(SUBSTITUTE('04A_국토부원자료'!H2859,",","")),100),VALUE(SUBSTITUTE('04A_국토부원자료'!I2859,",",""))),""),"")</f>
        <v/>
      </c>
      <c r="G2858" s="42" t="str">
        <f>IFERROR(VALUE(SUBSTITUTE('04A_국토부원자료'!J2859,",","")),"")</f>
        <v/>
      </c>
      <c r="H2858" s="43" t="str">
        <f t="shared" si="88"/>
        <v/>
      </c>
      <c r="I2858" s="43" t="str">
        <f t="shared" si="89"/>
        <v/>
      </c>
      <c r="J2858" s="38" t="str">
        <f>IFERROR(VALUE(SUBSTITUTE('04A_국토부원자료'!K2859,",","")),"")</f>
        <v/>
      </c>
      <c r="K2858" s="38" t="str">
        <f>IFERROR(VALUE(SUBSTITUTE('04A_국토부원자료'!N2859,",","")),"")</f>
        <v/>
      </c>
      <c r="L2858" s="39">
        <f>IFERROR('04A_국토부원자료'!O2859,"")</f>
        <v>0</v>
      </c>
      <c r="M2858" s="39">
        <f>IFERROR('04A_국토부원자료'!Q2859,"")</f>
        <v>0</v>
      </c>
      <c r="N2858" s="38">
        <f>IF(B2858="","",IF('02_대상물건입력'!B5="",1,IF(ISNUMBER(SEARCH('02_대상물건입력'!B5,B2858)),1,0)))</f>
        <v>0</v>
      </c>
      <c r="O2858" s="38">
        <f>IF(B2858="","",IF('02_대상물건입력'!B6="",1,IF(ISNUMBER(SEARCH('02_대상물건입력'!B6,B2858)),1,0)))</f>
        <v>0</v>
      </c>
      <c r="P2858" s="38">
        <f>IF(L2858="","",IF('02_대상물건입력'!B15="",0,IF(ISNUMBER(SEARCH('02_대상물건입력'!B15,L2858)),1,0)))</f>
        <v>0</v>
      </c>
      <c r="Q2858" s="38">
        <f>IF(D2858="","",IF('02_대상물건입력'!B8="",0,IF(ISNUMBER(SEARCH('02_대상물건입력'!B8,D2858)),1,0)))</f>
        <v>0</v>
      </c>
      <c r="R2858" s="44" t="str">
        <f>IFERROR(ABS(E2858-'02_대상물건입력'!B11)/'02_대상물건입력'!B11,"")</f>
        <v/>
      </c>
      <c r="S2858" s="38" t="str">
        <f>IFERROR(ABS(J2858-'02_대상물건입력'!B10),"")</f>
        <v/>
      </c>
      <c r="T2858" s="38" t="str">
        <f>IFERROR(ABS('01_설정'!B4-F2858),"")</f>
        <v/>
      </c>
      <c r="U2858" s="38" t="str">
        <f>IFERROR(ABS(K2858-YEAR('02_대상물건입력'!B14)),"")</f>
        <v/>
      </c>
      <c r="V2858" s="38" t="str">
        <f>IF(B2858="","",IF(AND(E2858&gt;0,F2858&gt;0,H2858&gt;0,OR('04A_국토부원자료'!P2859="",'04A_국토부원자료'!P2859="-"),IF('01_설정'!B10=1,N2858=1,TRUE),R2858&lt;='01_설정'!B5,S2858&lt;='01_설정'!B6,T2858&lt;='01_설정'!B7,U2858&lt;='01_설정'!B8),"Y",""))</f>
        <v/>
      </c>
      <c r="W2858" s="40" t="str">
        <f>IF(V2858&lt;&gt;"Y","",MAX(0,(1-R2858/'01_설정'!B5))*'01_설정'!B14+MAX(0,(1-S2858/'01_설정'!B6))*'01_설정'!B15+MAX(0,(1-T2858/'01_설정'!B7))*'01_설정'!B16+MAX(0,(1-U2858/'01_설정'!B8))*'01_설정'!B17+O2858*'01_설정'!B11+Q2858*'01_설정'!B12+P2858*'01_설정'!B13)</f>
        <v/>
      </c>
      <c r="X2858" s="38" t="str">
        <f>IF(W2858="","",1+COUNTIFS($W$4:$W$3003,"&gt;"&amp;W2858)+COUNTIFS($W$4:W2858,W2858)-1)</f>
        <v/>
      </c>
    </row>
    <row r="2859" spans="1:24" ht="16.5">
      <c r="A2859" s="38" t="str">
        <f>IF('04A_국토부원자료'!A2860="","",ROW()-3)</f>
        <v/>
      </c>
      <c r="B2859" s="39">
        <f>IFERROR('04A_국토부원자료'!B2860,"")</f>
        <v>0</v>
      </c>
      <c r="C2859" s="39" t="str">
        <f>IF(B2859="","",IF('04A_국토부원자료'!C2860&lt;&gt;"",'04A_국토부원자료'!C2860,TRIM('04A_국토부원자료'!D2860&amp;IF('04A_국토부원자료'!E2860&lt;&gt;"","-"&amp;'04A_국토부원자료'!E2860,""))))</f>
        <v/>
      </c>
      <c r="D2859" s="39">
        <f>IFERROR('04A_국토부원자료'!F2860,"")</f>
        <v>0</v>
      </c>
      <c r="E2859" s="40" t="str">
        <f>IFERROR(VALUE(SUBSTITUTE('04A_국토부원자료'!G2860,",","")),"")</f>
        <v/>
      </c>
      <c r="F2859" s="41" t="str">
        <f>IFERROR(IF(AND('04A_국토부원자료'!H2860&lt;&gt;"",'04A_국토부원자료'!I2860&lt;&gt;""),DATE(INT(VALUE(SUBSTITUTE('04A_국토부원자료'!H2860,",",""))/100),MOD(VALUE(SUBSTITUTE('04A_국토부원자료'!H2860,",","")),100),VALUE(SUBSTITUTE('04A_국토부원자료'!I2860,",",""))),""),"")</f>
        <v/>
      </c>
      <c r="G2859" s="42" t="str">
        <f>IFERROR(VALUE(SUBSTITUTE('04A_국토부원자료'!J2860,",","")),"")</f>
        <v/>
      </c>
      <c r="H2859" s="43" t="str">
        <f t="shared" si="88"/>
        <v/>
      </c>
      <c r="I2859" s="43" t="str">
        <f t="shared" si="89"/>
        <v/>
      </c>
      <c r="J2859" s="38" t="str">
        <f>IFERROR(VALUE(SUBSTITUTE('04A_국토부원자료'!K2860,",","")),"")</f>
        <v/>
      </c>
      <c r="K2859" s="38" t="str">
        <f>IFERROR(VALUE(SUBSTITUTE('04A_국토부원자료'!N2860,",","")),"")</f>
        <v/>
      </c>
      <c r="L2859" s="39">
        <f>IFERROR('04A_국토부원자료'!O2860,"")</f>
        <v>0</v>
      </c>
      <c r="M2859" s="39">
        <f>IFERROR('04A_국토부원자료'!Q2860,"")</f>
        <v>0</v>
      </c>
      <c r="N2859" s="38">
        <f>IF(B2859="","",IF('02_대상물건입력'!B5="",1,IF(ISNUMBER(SEARCH('02_대상물건입력'!B5,B2859)),1,0)))</f>
        <v>0</v>
      </c>
      <c r="O2859" s="38">
        <f>IF(B2859="","",IF('02_대상물건입력'!B6="",1,IF(ISNUMBER(SEARCH('02_대상물건입력'!B6,B2859)),1,0)))</f>
        <v>0</v>
      </c>
      <c r="P2859" s="38">
        <f>IF(L2859="","",IF('02_대상물건입력'!B15="",0,IF(ISNUMBER(SEARCH('02_대상물건입력'!B15,L2859)),1,0)))</f>
        <v>0</v>
      </c>
      <c r="Q2859" s="38">
        <f>IF(D2859="","",IF('02_대상물건입력'!B8="",0,IF(ISNUMBER(SEARCH('02_대상물건입력'!B8,D2859)),1,0)))</f>
        <v>0</v>
      </c>
      <c r="R2859" s="44" t="str">
        <f>IFERROR(ABS(E2859-'02_대상물건입력'!B11)/'02_대상물건입력'!B11,"")</f>
        <v/>
      </c>
      <c r="S2859" s="38" t="str">
        <f>IFERROR(ABS(J2859-'02_대상물건입력'!B10),"")</f>
        <v/>
      </c>
      <c r="T2859" s="38" t="str">
        <f>IFERROR(ABS('01_설정'!B4-F2859),"")</f>
        <v/>
      </c>
      <c r="U2859" s="38" t="str">
        <f>IFERROR(ABS(K2859-YEAR('02_대상물건입력'!B14)),"")</f>
        <v/>
      </c>
      <c r="V2859" s="38" t="str">
        <f>IF(B2859="","",IF(AND(E2859&gt;0,F2859&gt;0,H2859&gt;0,OR('04A_국토부원자료'!P2860="",'04A_국토부원자료'!P2860="-"),IF('01_설정'!B10=1,N2859=1,TRUE),R2859&lt;='01_설정'!B5,S2859&lt;='01_설정'!B6,T2859&lt;='01_설정'!B7,U2859&lt;='01_설정'!B8),"Y",""))</f>
        <v/>
      </c>
      <c r="W2859" s="40" t="str">
        <f>IF(V2859&lt;&gt;"Y","",MAX(0,(1-R2859/'01_설정'!B5))*'01_설정'!B14+MAX(0,(1-S2859/'01_설정'!B6))*'01_설정'!B15+MAX(0,(1-T2859/'01_설정'!B7))*'01_설정'!B16+MAX(0,(1-U2859/'01_설정'!B8))*'01_설정'!B17+O2859*'01_설정'!B11+Q2859*'01_설정'!B12+P2859*'01_설정'!B13)</f>
        <v/>
      </c>
      <c r="X2859" s="38" t="str">
        <f>IF(W2859="","",1+COUNTIFS($W$4:$W$3003,"&gt;"&amp;W2859)+COUNTIFS($W$4:W2859,W2859)-1)</f>
        <v/>
      </c>
    </row>
    <row r="2860" spans="1:24" ht="16.5">
      <c r="A2860" s="38" t="str">
        <f>IF('04A_국토부원자료'!A2861="","",ROW()-3)</f>
        <v/>
      </c>
      <c r="B2860" s="39">
        <f>IFERROR('04A_국토부원자료'!B2861,"")</f>
        <v>0</v>
      </c>
      <c r="C2860" s="39" t="str">
        <f>IF(B2860="","",IF('04A_국토부원자료'!C2861&lt;&gt;"",'04A_국토부원자료'!C2861,TRIM('04A_국토부원자료'!D2861&amp;IF('04A_국토부원자료'!E2861&lt;&gt;"","-"&amp;'04A_국토부원자료'!E2861,""))))</f>
        <v/>
      </c>
      <c r="D2860" s="39">
        <f>IFERROR('04A_국토부원자료'!F2861,"")</f>
        <v>0</v>
      </c>
      <c r="E2860" s="40" t="str">
        <f>IFERROR(VALUE(SUBSTITUTE('04A_국토부원자료'!G2861,",","")),"")</f>
        <v/>
      </c>
      <c r="F2860" s="41" t="str">
        <f>IFERROR(IF(AND('04A_국토부원자료'!H2861&lt;&gt;"",'04A_국토부원자료'!I2861&lt;&gt;""),DATE(INT(VALUE(SUBSTITUTE('04A_국토부원자료'!H2861,",",""))/100),MOD(VALUE(SUBSTITUTE('04A_국토부원자료'!H2861,",","")),100),VALUE(SUBSTITUTE('04A_국토부원자료'!I2861,",",""))),""),"")</f>
        <v/>
      </c>
      <c r="G2860" s="42" t="str">
        <f>IFERROR(VALUE(SUBSTITUTE('04A_국토부원자료'!J2861,",","")),"")</f>
        <v/>
      </c>
      <c r="H2860" s="43" t="str">
        <f t="shared" si="88"/>
        <v/>
      </c>
      <c r="I2860" s="43" t="str">
        <f t="shared" si="89"/>
        <v/>
      </c>
      <c r="J2860" s="38" t="str">
        <f>IFERROR(VALUE(SUBSTITUTE('04A_국토부원자료'!K2861,",","")),"")</f>
        <v/>
      </c>
      <c r="K2860" s="38" t="str">
        <f>IFERROR(VALUE(SUBSTITUTE('04A_국토부원자료'!N2861,",","")),"")</f>
        <v/>
      </c>
      <c r="L2860" s="39">
        <f>IFERROR('04A_국토부원자료'!O2861,"")</f>
        <v>0</v>
      </c>
      <c r="M2860" s="39">
        <f>IFERROR('04A_국토부원자료'!Q2861,"")</f>
        <v>0</v>
      </c>
      <c r="N2860" s="38">
        <f>IF(B2860="","",IF('02_대상물건입력'!B5="",1,IF(ISNUMBER(SEARCH('02_대상물건입력'!B5,B2860)),1,0)))</f>
        <v>0</v>
      </c>
      <c r="O2860" s="38">
        <f>IF(B2860="","",IF('02_대상물건입력'!B6="",1,IF(ISNUMBER(SEARCH('02_대상물건입력'!B6,B2860)),1,0)))</f>
        <v>0</v>
      </c>
      <c r="P2860" s="38">
        <f>IF(L2860="","",IF('02_대상물건입력'!B15="",0,IF(ISNUMBER(SEARCH('02_대상물건입력'!B15,L2860)),1,0)))</f>
        <v>0</v>
      </c>
      <c r="Q2860" s="38">
        <f>IF(D2860="","",IF('02_대상물건입력'!B8="",0,IF(ISNUMBER(SEARCH('02_대상물건입력'!B8,D2860)),1,0)))</f>
        <v>0</v>
      </c>
      <c r="R2860" s="44" t="str">
        <f>IFERROR(ABS(E2860-'02_대상물건입력'!B11)/'02_대상물건입력'!B11,"")</f>
        <v/>
      </c>
      <c r="S2860" s="38" t="str">
        <f>IFERROR(ABS(J2860-'02_대상물건입력'!B10),"")</f>
        <v/>
      </c>
      <c r="T2860" s="38" t="str">
        <f>IFERROR(ABS('01_설정'!B4-F2860),"")</f>
        <v/>
      </c>
      <c r="U2860" s="38" t="str">
        <f>IFERROR(ABS(K2860-YEAR('02_대상물건입력'!B14)),"")</f>
        <v/>
      </c>
      <c r="V2860" s="38" t="str">
        <f>IF(B2860="","",IF(AND(E2860&gt;0,F2860&gt;0,H2860&gt;0,OR('04A_국토부원자료'!P2861="",'04A_국토부원자료'!P2861="-"),IF('01_설정'!B10=1,N2860=1,TRUE),R2860&lt;='01_설정'!B5,S2860&lt;='01_설정'!B6,T2860&lt;='01_설정'!B7,U2860&lt;='01_설정'!B8),"Y",""))</f>
        <v/>
      </c>
      <c r="W2860" s="40" t="str">
        <f>IF(V2860&lt;&gt;"Y","",MAX(0,(1-R2860/'01_설정'!B5))*'01_설정'!B14+MAX(0,(1-S2860/'01_설정'!B6))*'01_설정'!B15+MAX(0,(1-T2860/'01_설정'!B7))*'01_설정'!B16+MAX(0,(1-U2860/'01_설정'!B8))*'01_설정'!B17+O2860*'01_설정'!B11+Q2860*'01_설정'!B12+P2860*'01_설정'!B13)</f>
        <v/>
      </c>
      <c r="X2860" s="38" t="str">
        <f>IF(W2860="","",1+COUNTIFS($W$4:$W$3003,"&gt;"&amp;W2860)+COUNTIFS($W$4:W2860,W2860)-1)</f>
        <v/>
      </c>
    </row>
    <row r="2861" spans="1:24" ht="16.5">
      <c r="A2861" s="38" t="str">
        <f>IF('04A_국토부원자료'!A2862="","",ROW()-3)</f>
        <v/>
      </c>
      <c r="B2861" s="39">
        <f>IFERROR('04A_국토부원자료'!B2862,"")</f>
        <v>0</v>
      </c>
      <c r="C2861" s="39" t="str">
        <f>IF(B2861="","",IF('04A_국토부원자료'!C2862&lt;&gt;"",'04A_국토부원자료'!C2862,TRIM('04A_국토부원자료'!D2862&amp;IF('04A_국토부원자료'!E2862&lt;&gt;"","-"&amp;'04A_국토부원자료'!E2862,""))))</f>
        <v/>
      </c>
      <c r="D2861" s="39">
        <f>IFERROR('04A_국토부원자료'!F2862,"")</f>
        <v>0</v>
      </c>
      <c r="E2861" s="40" t="str">
        <f>IFERROR(VALUE(SUBSTITUTE('04A_국토부원자료'!G2862,",","")),"")</f>
        <v/>
      </c>
      <c r="F2861" s="41" t="str">
        <f>IFERROR(IF(AND('04A_국토부원자료'!H2862&lt;&gt;"",'04A_국토부원자료'!I2862&lt;&gt;""),DATE(INT(VALUE(SUBSTITUTE('04A_국토부원자료'!H2862,",",""))/100),MOD(VALUE(SUBSTITUTE('04A_국토부원자료'!H2862,",","")),100),VALUE(SUBSTITUTE('04A_국토부원자료'!I2862,",",""))),""),"")</f>
        <v/>
      </c>
      <c r="G2861" s="42" t="str">
        <f>IFERROR(VALUE(SUBSTITUTE('04A_국토부원자료'!J2862,",","")),"")</f>
        <v/>
      </c>
      <c r="H2861" s="43" t="str">
        <f t="shared" si="88"/>
        <v/>
      </c>
      <c r="I2861" s="43" t="str">
        <f t="shared" si="89"/>
        <v/>
      </c>
      <c r="J2861" s="38" t="str">
        <f>IFERROR(VALUE(SUBSTITUTE('04A_국토부원자료'!K2862,",","")),"")</f>
        <v/>
      </c>
      <c r="K2861" s="38" t="str">
        <f>IFERROR(VALUE(SUBSTITUTE('04A_국토부원자료'!N2862,",","")),"")</f>
        <v/>
      </c>
      <c r="L2861" s="39">
        <f>IFERROR('04A_국토부원자료'!O2862,"")</f>
        <v>0</v>
      </c>
      <c r="M2861" s="39">
        <f>IFERROR('04A_국토부원자료'!Q2862,"")</f>
        <v>0</v>
      </c>
      <c r="N2861" s="38">
        <f>IF(B2861="","",IF('02_대상물건입력'!B5="",1,IF(ISNUMBER(SEARCH('02_대상물건입력'!B5,B2861)),1,0)))</f>
        <v>0</v>
      </c>
      <c r="O2861" s="38">
        <f>IF(B2861="","",IF('02_대상물건입력'!B6="",1,IF(ISNUMBER(SEARCH('02_대상물건입력'!B6,B2861)),1,0)))</f>
        <v>0</v>
      </c>
      <c r="P2861" s="38">
        <f>IF(L2861="","",IF('02_대상물건입력'!B15="",0,IF(ISNUMBER(SEARCH('02_대상물건입력'!B15,L2861)),1,0)))</f>
        <v>0</v>
      </c>
      <c r="Q2861" s="38">
        <f>IF(D2861="","",IF('02_대상물건입력'!B8="",0,IF(ISNUMBER(SEARCH('02_대상물건입력'!B8,D2861)),1,0)))</f>
        <v>0</v>
      </c>
      <c r="R2861" s="44" t="str">
        <f>IFERROR(ABS(E2861-'02_대상물건입력'!B11)/'02_대상물건입력'!B11,"")</f>
        <v/>
      </c>
      <c r="S2861" s="38" t="str">
        <f>IFERROR(ABS(J2861-'02_대상물건입력'!B10),"")</f>
        <v/>
      </c>
      <c r="T2861" s="38" t="str">
        <f>IFERROR(ABS('01_설정'!B4-F2861),"")</f>
        <v/>
      </c>
      <c r="U2861" s="38" t="str">
        <f>IFERROR(ABS(K2861-YEAR('02_대상물건입력'!B14)),"")</f>
        <v/>
      </c>
      <c r="V2861" s="38" t="str">
        <f>IF(B2861="","",IF(AND(E2861&gt;0,F2861&gt;0,H2861&gt;0,OR('04A_국토부원자료'!P2862="",'04A_국토부원자료'!P2862="-"),IF('01_설정'!B10=1,N2861=1,TRUE),R2861&lt;='01_설정'!B5,S2861&lt;='01_설정'!B6,T2861&lt;='01_설정'!B7,U2861&lt;='01_설정'!B8),"Y",""))</f>
        <v/>
      </c>
      <c r="W2861" s="40" t="str">
        <f>IF(V2861&lt;&gt;"Y","",MAX(0,(1-R2861/'01_설정'!B5))*'01_설정'!B14+MAX(0,(1-S2861/'01_설정'!B6))*'01_설정'!B15+MAX(0,(1-T2861/'01_설정'!B7))*'01_설정'!B16+MAX(0,(1-U2861/'01_설정'!B8))*'01_설정'!B17+O2861*'01_설정'!B11+Q2861*'01_설정'!B12+P2861*'01_설정'!B13)</f>
        <v/>
      </c>
      <c r="X2861" s="38" t="str">
        <f>IF(W2861="","",1+COUNTIFS($W$4:$W$3003,"&gt;"&amp;W2861)+COUNTIFS($W$4:W2861,W2861)-1)</f>
        <v/>
      </c>
    </row>
    <row r="2862" spans="1:24" ht="16.5">
      <c r="A2862" s="38" t="str">
        <f>IF('04A_국토부원자료'!A2863="","",ROW()-3)</f>
        <v/>
      </c>
      <c r="B2862" s="39">
        <f>IFERROR('04A_국토부원자료'!B2863,"")</f>
        <v>0</v>
      </c>
      <c r="C2862" s="39" t="str">
        <f>IF(B2862="","",IF('04A_국토부원자료'!C2863&lt;&gt;"",'04A_국토부원자료'!C2863,TRIM('04A_국토부원자료'!D2863&amp;IF('04A_국토부원자료'!E2863&lt;&gt;"","-"&amp;'04A_국토부원자료'!E2863,""))))</f>
        <v/>
      </c>
      <c r="D2862" s="39">
        <f>IFERROR('04A_국토부원자료'!F2863,"")</f>
        <v>0</v>
      </c>
      <c r="E2862" s="40" t="str">
        <f>IFERROR(VALUE(SUBSTITUTE('04A_국토부원자료'!G2863,",","")),"")</f>
        <v/>
      </c>
      <c r="F2862" s="41" t="str">
        <f>IFERROR(IF(AND('04A_국토부원자료'!H2863&lt;&gt;"",'04A_국토부원자료'!I2863&lt;&gt;""),DATE(INT(VALUE(SUBSTITUTE('04A_국토부원자료'!H2863,",",""))/100),MOD(VALUE(SUBSTITUTE('04A_국토부원자료'!H2863,",","")),100),VALUE(SUBSTITUTE('04A_국토부원자료'!I2863,",",""))),""),"")</f>
        <v/>
      </c>
      <c r="G2862" s="42" t="str">
        <f>IFERROR(VALUE(SUBSTITUTE('04A_국토부원자료'!J2863,",","")),"")</f>
        <v/>
      </c>
      <c r="H2862" s="43" t="str">
        <f t="shared" si="88"/>
        <v/>
      </c>
      <c r="I2862" s="43" t="str">
        <f t="shared" si="89"/>
        <v/>
      </c>
      <c r="J2862" s="38" t="str">
        <f>IFERROR(VALUE(SUBSTITUTE('04A_국토부원자료'!K2863,",","")),"")</f>
        <v/>
      </c>
      <c r="K2862" s="38" t="str">
        <f>IFERROR(VALUE(SUBSTITUTE('04A_국토부원자료'!N2863,",","")),"")</f>
        <v/>
      </c>
      <c r="L2862" s="39">
        <f>IFERROR('04A_국토부원자료'!O2863,"")</f>
        <v>0</v>
      </c>
      <c r="M2862" s="39">
        <f>IFERROR('04A_국토부원자료'!Q2863,"")</f>
        <v>0</v>
      </c>
      <c r="N2862" s="38">
        <f>IF(B2862="","",IF('02_대상물건입력'!B5="",1,IF(ISNUMBER(SEARCH('02_대상물건입력'!B5,B2862)),1,0)))</f>
        <v>0</v>
      </c>
      <c r="O2862" s="38">
        <f>IF(B2862="","",IF('02_대상물건입력'!B6="",1,IF(ISNUMBER(SEARCH('02_대상물건입력'!B6,B2862)),1,0)))</f>
        <v>0</v>
      </c>
      <c r="P2862" s="38">
        <f>IF(L2862="","",IF('02_대상물건입력'!B15="",0,IF(ISNUMBER(SEARCH('02_대상물건입력'!B15,L2862)),1,0)))</f>
        <v>0</v>
      </c>
      <c r="Q2862" s="38">
        <f>IF(D2862="","",IF('02_대상물건입력'!B8="",0,IF(ISNUMBER(SEARCH('02_대상물건입력'!B8,D2862)),1,0)))</f>
        <v>0</v>
      </c>
      <c r="R2862" s="44" t="str">
        <f>IFERROR(ABS(E2862-'02_대상물건입력'!B11)/'02_대상물건입력'!B11,"")</f>
        <v/>
      </c>
      <c r="S2862" s="38" t="str">
        <f>IFERROR(ABS(J2862-'02_대상물건입력'!B10),"")</f>
        <v/>
      </c>
      <c r="T2862" s="38" t="str">
        <f>IFERROR(ABS('01_설정'!B4-F2862),"")</f>
        <v/>
      </c>
      <c r="U2862" s="38" t="str">
        <f>IFERROR(ABS(K2862-YEAR('02_대상물건입력'!B14)),"")</f>
        <v/>
      </c>
      <c r="V2862" s="38" t="str">
        <f>IF(B2862="","",IF(AND(E2862&gt;0,F2862&gt;0,H2862&gt;0,OR('04A_국토부원자료'!P2863="",'04A_국토부원자료'!P2863="-"),IF('01_설정'!B10=1,N2862=1,TRUE),R2862&lt;='01_설정'!B5,S2862&lt;='01_설정'!B6,T2862&lt;='01_설정'!B7,U2862&lt;='01_설정'!B8),"Y",""))</f>
        <v/>
      </c>
      <c r="W2862" s="40" t="str">
        <f>IF(V2862&lt;&gt;"Y","",MAX(0,(1-R2862/'01_설정'!B5))*'01_설정'!B14+MAX(0,(1-S2862/'01_설정'!B6))*'01_설정'!B15+MAX(0,(1-T2862/'01_설정'!B7))*'01_설정'!B16+MAX(0,(1-U2862/'01_설정'!B8))*'01_설정'!B17+O2862*'01_설정'!B11+Q2862*'01_설정'!B12+P2862*'01_설정'!B13)</f>
        <v/>
      </c>
      <c r="X2862" s="38" t="str">
        <f>IF(W2862="","",1+COUNTIFS($W$4:$W$3003,"&gt;"&amp;W2862)+COUNTIFS($W$4:W2862,W2862)-1)</f>
        <v/>
      </c>
    </row>
    <row r="2863" spans="1:24" ht="16.5">
      <c r="A2863" s="38" t="str">
        <f>IF('04A_국토부원자료'!A2864="","",ROW()-3)</f>
        <v/>
      </c>
      <c r="B2863" s="39">
        <f>IFERROR('04A_국토부원자료'!B2864,"")</f>
        <v>0</v>
      </c>
      <c r="C2863" s="39" t="str">
        <f>IF(B2863="","",IF('04A_국토부원자료'!C2864&lt;&gt;"",'04A_국토부원자료'!C2864,TRIM('04A_국토부원자료'!D2864&amp;IF('04A_국토부원자료'!E2864&lt;&gt;"","-"&amp;'04A_국토부원자료'!E2864,""))))</f>
        <v/>
      </c>
      <c r="D2863" s="39">
        <f>IFERROR('04A_국토부원자료'!F2864,"")</f>
        <v>0</v>
      </c>
      <c r="E2863" s="40" t="str">
        <f>IFERROR(VALUE(SUBSTITUTE('04A_국토부원자료'!G2864,",","")),"")</f>
        <v/>
      </c>
      <c r="F2863" s="41" t="str">
        <f>IFERROR(IF(AND('04A_국토부원자료'!H2864&lt;&gt;"",'04A_국토부원자료'!I2864&lt;&gt;""),DATE(INT(VALUE(SUBSTITUTE('04A_국토부원자료'!H2864,",",""))/100),MOD(VALUE(SUBSTITUTE('04A_국토부원자료'!H2864,",","")),100),VALUE(SUBSTITUTE('04A_국토부원자료'!I2864,",",""))),""),"")</f>
        <v/>
      </c>
      <c r="G2863" s="42" t="str">
        <f>IFERROR(VALUE(SUBSTITUTE('04A_국토부원자료'!J2864,",","")),"")</f>
        <v/>
      </c>
      <c r="H2863" s="43" t="str">
        <f t="shared" si="88"/>
        <v/>
      </c>
      <c r="I2863" s="43" t="str">
        <f t="shared" si="89"/>
        <v/>
      </c>
      <c r="J2863" s="38" t="str">
        <f>IFERROR(VALUE(SUBSTITUTE('04A_국토부원자료'!K2864,",","")),"")</f>
        <v/>
      </c>
      <c r="K2863" s="38" t="str">
        <f>IFERROR(VALUE(SUBSTITUTE('04A_국토부원자료'!N2864,",","")),"")</f>
        <v/>
      </c>
      <c r="L2863" s="39">
        <f>IFERROR('04A_국토부원자료'!O2864,"")</f>
        <v>0</v>
      </c>
      <c r="M2863" s="39">
        <f>IFERROR('04A_국토부원자료'!Q2864,"")</f>
        <v>0</v>
      </c>
      <c r="N2863" s="38">
        <f>IF(B2863="","",IF('02_대상물건입력'!B5="",1,IF(ISNUMBER(SEARCH('02_대상물건입력'!B5,B2863)),1,0)))</f>
        <v>0</v>
      </c>
      <c r="O2863" s="38">
        <f>IF(B2863="","",IF('02_대상물건입력'!B6="",1,IF(ISNUMBER(SEARCH('02_대상물건입력'!B6,B2863)),1,0)))</f>
        <v>0</v>
      </c>
      <c r="P2863" s="38">
        <f>IF(L2863="","",IF('02_대상물건입력'!B15="",0,IF(ISNUMBER(SEARCH('02_대상물건입력'!B15,L2863)),1,0)))</f>
        <v>0</v>
      </c>
      <c r="Q2863" s="38">
        <f>IF(D2863="","",IF('02_대상물건입력'!B8="",0,IF(ISNUMBER(SEARCH('02_대상물건입력'!B8,D2863)),1,0)))</f>
        <v>0</v>
      </c>
      <c r="R2863" s="44" t="str">
        <f>IFERROR(ABS(E2863-'02_대상물건입력'!B11)/'02_대상물건입력'!B11,"")</f>
        <v/>
      </c>
      <c r="S2863" s="38" t="str">
        <f>IFERROR(ABS(J2863-'02_대상물건입력'!B10),"")</f>
        <v/>
      </c>
      <c r="T2863" s="38" t="str">
        <f>IFERROR(ABS('01_설정'!B4-F2863),"")</f>
        <v/>
      </c>
      <c r="U2863" s="38" t="str">
        <f>IFERROR(ABS(K2863-YEAR('02_대상물건입력'!B14)),"")</f>
        <v/>
      </c>
      <c r="V2863" s="38" t="str">
        <f>IF(B2863="","",IF(AND(E2863&gt;0,F2863&gt;0,H2863&gt;0,OR('04A_국토부원자료'!P2864="",'04A_국토부원자료'!P2864="-"),IF('01_설정'!B10=1,N2863=1,TRUE),R2863&lt;='01_설정'!B5,S2863&lt;='01_설정'!B6,T2863&lt;='01_설정'!B7,U2863&lt;='01_설정'!B8),"Y",""))</f>
        <v/>
      </c>
      <c r="W2863" s="40" t="str">
        <f>IF(V2863&lt;&gt;"Y","",MAX(0,(1-R2863/'01_설정'!B5))*'01_설정'!B14+MAX(0,(1-S2863/'01_설정'!B6))*'01_설정'!B15+MAX(0,(1-T2863/'01_설정'!B7))*'01_설정'!B16+MAX(0,(1-U2863/'01_설정'!B8))*'01_설정'!B17+O2863*'01_설정'!B11+Q2863*'01_설정'!B12+P2863*'01_설정'!B13)</f>
        <v/>
      </c>
      <c r="X2863" s="38" t="str">
        <f>IF(W2863="","",1+COUNTIFS($W$4:$W$3003,"&gt;"&amp;W2863)+COUNTIFS($W$4:W2863,W2863)-1)</f>
        <v/>
      </c>
    </row>
    <row r="2864" spans="1:24" ht="16.5">
      <c r="A2864" s="38" t="str">
        <f>IF('04A_국토부원자료'!A2865="","",ROW()-3)</f>
        <v/>
      </c>
      <c r="B2864" s="39">
        <f>IFERROR('04A_국토부원자료'!B2865,"")</f>
        <v>0</v>
      </c>
      <c r="C2864" s="39" t="str">
        <f>IF(B2864="","",IF('04A_국토부원자료'!C2865&lt;&gt;"",'04A_국토부원자료'!C2865,TRIM('04A_국토부원자료'!D2865&amp;IF('04A_국토부원자료'!E2865&lt;&gt;"","-"&amp;'04A_국토부원자료'!E2865,""))))</f>
        <v/>
      </c>
      <c r="D2864" s="39">
        <f>IFERROR('04A_국토부원자료'!F2865,"")</f>
        <v>0</v>
      </c>
      <c r="E2864" s="40" t="str">
        <f>IFERROR(VALUE(SUBSTITUTE('04A_국토부원자료'!G2865,",","")),"")</f>
        <v/>
      </c>
      <c r="F2864" s="41" t="str">
        <f>IFERROR(IF(AND('04A_국토부원자료'!H2865&lt;&gt;"",'04A_국토부원자료'!I2865&lt;&gt;""),DATE(INT(VALUE(SUBSTITUTE('04A_국토부원자료'!H2865,",",""))/100),MOD(VALUE(SUBSTITUTE('04A_국토부원자료'!H2865,",","")),100),VALUE(SUBSTITUTE('04A_국토부원자료'!I2865,",",""))),""),"")</f>
        <v/>
      </c>
      <c r="G2864" s="42" t="str">
        <f>IFERROR(VALUE(SUBSTITUTE('04A_국토부원자료'!J2865,",","")),"")</f>
        <v/>
      </c>
      <c r="H2864" s="43" t="str">
        <f t="shared" si="88"/>
        <v/>
      </c>
      <c r="I2864" s="43" t="str">
        <f t="shared" si="89"/>
        <v/>
      </c>
      <c r="J2864" s="38" t="str">
        <f>IFERROR(VALUE(SUBSTITUTE('04A_국토부원자료'!K2865,",","")),"")</f>
        <v/>
      </c>
      <c r="K2864" s="38" t="str">
        <f>IFERROR(VALUE(SUBSTITUTE('04A_국토부원자료'!N2865,",","")),"")</f>
        <v/>
      </c>
      <c r="L2864" s="39">
        <f>IFERROR('04A_국토부원자료'!O2865,"")</f>
        <v>0</v>
      </c>
      <c r="M2864" s="39">
        <f>IFERROR('04A_국토부원자료'!Q2865,"")</f>
        <v>0</v>
      </c>
      <c r="N2864" s="38">
        <f>IF(B2864="","",IF('02_대상물건입력'!B5="",1,IF(ISNUMBER(SEARCH('02_대상물건입력'!B5,B2864)),1,0)))</f>
        <v>0</v>
      </c>
      <c r="O2864" s="38">
        <f>IF(B2864="","",IF('02_대상물건입력'!B6="",1,IF(ISNUMBER(SEARCH('02_대상물건입력'!B6,B2864)),1,0)))</f>
        <v>0</v>
      </c>
      <c r="P2864" s="38">
        <f>IF(L2864="","",IF('02_대상물건입력'!B15="",0,IF(ISNUMBER(SEARCH('02_대상물건입력'!B15,L2864)),1,0)))</f>
        <v>0</v>
      </c>
      <c r="Q2864" s="38">
        <f>IF(D2864="","",IF('02_대상물건입력'!B8="",0,IF(ISNUMBER(SEARCH('02_대상물건입력'!B8,D2864)),1,0)))</f>
        <v>0</v>
      </c>
      <c r="R2864" s="44" t="str">
        <f>IFERROR(ABS(E2864-'02_대상물건입력'!B11)/'02_대상물건입력'!B11,"")</f>
        <v/>
      </c>
      <c r="S2864" s="38" t="str">
        <f>IFERROR(ABS(J2864-'02_대상물건입력'!B10),"")</f>
        <v/>
      </c>
      <c r="T2864" s="38" t="str">
        <f>IFERROR(ABS('01_설정'!B4-F2864),"")</f>
        <v/>
      </c>
      <c r="U2864" s="38" t="str">
        <f>IFERROR(ABS(K2864-YEAR('02_대상물건입력'!B14)),"")</f>
        <v/>
      </c>
      <c r="V2864" s="38" t="str">
        <f>IF(B2864="","",IF(AND(E2864&gt;0,F2864&gt;0,H2864&gt;0,OR('04A_국토부원자료'!P2865="",'04A_국토부원자료'!P2865="-"),IF('01_설정'!B10=1,N2864=1,TRUE),R2864&lt;='01_설정'!B5,S2864&lt;='01_설정'!B6,T2864&lt;='01_설정'!B7,U2864&lt;='01_설정'!B8),"Y",""))</f>
        <v/>
      </c>
      <c r="W2864" s="40" t="str">
        <f>IF(V2864&lt;&gt;"Y","",MAX(0,(1-R2864/'01_설정'!B5))*'01_설정'!B14+MAX(0,(1-S2864/'01_설정'!B6))*'01_설정'!B15+MAX(0,(1-T2864/'01_설정'!B7))*'01_설정'!B16+MAX(0,(1-U2864/'01_설정'!B8))*'01_설정'!B17+O2864*'01_설정'!B11+Q2864*'01_설정'!B12+P2864*'01_설정'!B13)</f>
        <v/>
      </c>
      <c r="X2864" s="38" t="str">
        <f>IF(W2864="","",1+COUNTIFS($W$4:$W$3003,"&gt;"&amp;W2864)+COUNTIFS($W$4:W2864,W2864)-1)</f>
        <v/>
      </c>
    </row>
    <row r="2865" spans="1:24" ht="16.5">
      <c r="A2865" s="38" t="str">
        <f>IF('04A_국토부원자료'!A2866="","",ROW()-3)</f>
        <v/>
      </c>
      <c r="B2865" s="39">
        <f>IFERROR('04A_국토부원자료'!B2866,"")</f>
        <v>0</v>
      </c>
      <c r="C2865" s="39" t="str">
        <f>IF(B2865="","",IF('04A_국토부원자료'!C2866&lt;&gt;"",'04A_국토부원자료'!C2866,TRIM('04A_국토부원자료'!D2866&amp;IF('04A_국토부원자료'!E2866&lt;&gt;"","-"&amp;'04A_국토부원자료'!E2866,""))))</f>
        <v/>
      </c>
      <c r="D2865" s="39">
        <f>IFERROR('04A_국토부원자료'!F2866,"")</f>
        <v>0</v>
      </c>
      <c r="E2865" s="40" t="str">
        <f>IFERROR(VALUE(SUBSTITUTE('04A_국토부원자료'!G2866,",","")),"")</f>
        <v/>
      </c>
      <c r="F2865" s="41" t="str">
        <f>IFERROR(IF(AND('04A_국토부원자료'!H2866&lt;&gt;"",'04A_국토부원자료'!I2866&lt;&gt;""),DATE(INT(VALUE(SUBSTITUTE('04A_국토부원자료'!H2866,",",""))/100),MOD(VALUE(SUBSTITUTE('04A_국토부원자료'!H2866,",","")),100),VALUE(SUBSTITUTE('04A_국토부원자료'!I2866,",",""))),""),"")</f>
        <v/>
      </c>
      <c r="G2865" s="42" t="str">
        <f>IFERROR(VALUE(SUBSTITUTE('04A_국토부원자료'!J2866,",","")),"")</f>
        <v/>
      </c>
      <c r="H2865" s="43" t="str">
        <f t="shared" si="88"/>
        <v/>
      </c>
      <c r="I2865" s="43" t="str">
        <f t="shared" si="89"/>
        <v/>
      </c>
      <c r="J2865" s="38" t="str">
        <f>IFERROR(VALUE(SUBSTITUTE('04A_국토부원자료'!K2866,",","")),"")</f>
        <v/>
      </c>
      <c r="K2865" s="38" t="str">
        <f>IFERROR(VALUE(SUBSTITUTE('04A_국토부원자료'!N2866,",","")),"")</f>
        <v/>
      </c>
      <c r="L2865" s="39">
        <f>IFERROR('04A_국토부원자료'!O2866,"")</f>
        <v>0</v>
      </c>
      <c r="M2865" s="39">
        <f>IFERROR('04A_국토부원자료'!Q2866,"")</f>
        <v>0</v>
      </c>
      <c r="N2865" s="38">
        <f>IF(B2865="","",IF('02_대상물건입력'!B5="",1,IF(ISNUMBER(SEARCH('02_대상물건입력'!B5,B2865)),1,0)))</f>
        <v>0</v>
      </c>
      <c r="O2865" s="38">
        <f>IF(B2865="","",IF('02_대상물건입력'!B6="",1,IF(ISNUMBER(SEARCH('02_대상물건입력'!B6,B2865)),1,0)))</f>
        <v>0</v>
      </c>
      <c r="P2865" s="38">
        <f>IF(L2865="","",IF('02_대상물건입력'!B15="",0,IF(ISNUMBER(SEARCH('02_대상물건입력'!B15,L2865)),1,0)))</f>
        <v>0</v>
      </c>
      <c r="Q2865" s="38">
        <f>IF(D2865="","",IF('02_대상물건입력'!B8="",0,IF(ISNUMBER(SEARCH('02_대상물건입력'!B8,D2865)),1,0)))</f>
        <v>0</v>
      </c>
      <c r="R2865" s="44" t="str">
        <f>IFERROR(ABS(E2865-'02_대상물건입력'!B11)/'02_대상물건입력'!B11,"")</f>
        <v/>
      </c>
      <c r="S2865" s="38" t="str">
        <f>IFERROR(ABS(J2865-'02_대상물건입력'!B10),"")</f>
        <v/>
      </c>
      <c r="T2865" s="38" t="str">
        <f>IFERROR(ABS('01_설정'!B4-F2865),"")</f>
        <v/>
      </c>
      <c r="U2865" s="38" t="str">
        <f>IFERROR(ABS(K2865-YEAR('02_대상물건입력'!B14)),"")</f>
        <v/>
      </c>
      <c r="V2865" s="38" t="str">
        <f>IF(B2865="","",IF(AND(E2865&gt;0,F2865&gt;0,H2865&gt;0,OR('04A_국토부원자료'!P2866="",'04A_국토부원자료'!P2866="-"),IF('01_설정'!B10=1,N2865=1,TRUE),R2865&lt;='01_설정'!B5,S2865&lt;='01_설정'!B6,T2865&lt;='01_설정'!B7,U2865&lt;='01_설정'!B8),"Y",""))</f>
        <v/>
      </c>
      <c r="W2865" s="40" t="str">
        <f>IF(V2865&lt;&gt;"Y","",MAX(0,(1-R2865/'01_설정'!B5))*'01_설정'!B14+MAX(0,(1-S2865/'01_설정'!B6))*'01_설정'!B15+MAX(0,(1-T2865/'01_설정'!B7))*'01_설정'!B16+MAX(0,(1-U2865/'01_설정'!B8))*'01_설정'!B17+O2865*'01_설정'!B11+Q2865*'01_설정'!B12+P2865*'01_설정'!B13)</f>
        <v/>
      </c>
      <c r="X2865" s="38" t="str">
        <f>IF(W2865="","",1+COUNTIFS($W$4:$W$3003,"&gt;"&amp;W2865)+COUNTIFS($W$4:W2865,W2865)-1)</f>
        <v/>
      </c>
    </row>
    <row r="2866" spans="1:24" ht="16.5">
      <c r="A2866" s="38" t="str">
        <f>IF('04A_국토부원자료'!A2867="","",ROW()-3)</f>
        <v/>
      </c>
      <c r="B2866" s="39">
        <f>IFERROR('04A_국토부원자료'!B2867,"")</f>
        <v>0</v>
      </c>
      <c r="C2866" s="39" t="str">
        <f>IF(B2866="","",IF('04A_국토부원자료'!C2867&lt;&gt;"",'04A_국토부원자료'!C2867,TRIM('04A_국토부원자료'!D2867&amp;IF('04A_국토부원자료'!E2867&lt;&gt;"","-"&amp;'04A_국토부원자료'!E2867,""))))</f>
        <v/>
      </c>
      <c r="D2866" s="39">
        <f>IFERROR('04A_국토부원자료'!F2867,"")</f>
        <v>0</v>
      </c>
      <c r="E2866" s="40" t="str">
        <f>IFERROR(VALUE(SUBSTITUTE('04A_국토부원자료'!G2867,",","")),"")</f>
        <v/>
      </c>
      <c r="F2866" s="41" t="str">
        <f>IFERROR(IF(AND('04A_국토부원자료'!H2867&lt;&gt;"",'04A_국토부원자료'!I2867&lt;&gt;""),DATE(INT(VALUE(SUBSTITUTE('04A_국토부원자료'!H2867,",",""))/100),MOD(VALUE(SUBSTITUTE('04A_국토부원자료'!H2867,",","")),100),VALUE(SUBSTITUTE('04A_국토부원자료'!I2867,",",""))),""),"")</f>
        <v/>
      </c>
      <c r="G2866" s="42" t="str">
        <f>IFERROR(VALUE(SUBSTITUTE('04A_국토부원자료'!J2867,",","")),"")</f>
        <v/>
      </c>
      <c r="H2866" s="43" t="str">
        <f t="shared" si="88"/>
        <v/>
      </c>
      <c r="I2866" s="43" t="str">
        <f t="shared" si="89"/>
        <v/>
      </c>
      <c r="J2866" s="38" t="str">
        <f>IFERROR(VALUE(SUBSTITUTE('04A_국토부원자료'!K2867,",","")),"")</f>
        <v/>
      </c>
      <c r="K2866" s="38" t="str">
        <f>IFERROR(VALUE(SUBSTITUTE('04A_국토부원자료'!N2867,",","")),"")</f>
        <v/>
      </c>
      <c r="L2866" s="39">
        <f>IFERROR('04A_국토부원자료'!O2867,"")</f>
        <v>0</v>
      </c>
      <c r="M2866" s="39">
        <f>IFERROR('04A_국토부원자료'!Q2867,"")</f>
        <v>0</v>
      </c>
      <c r="N2866" s="38">
        <f>IF(B2866="","",IF('02_대상물건입력'!B5="",1,IF(ISNUMBER(SEARCH('02_대상물건입력'!B5,B2866)),1,0)))</f>
        <v>0</v>
      </c>
      <c r="O2866" s="38">
        <f>IF(B2866="","",IF('02_대상물건입력'!B6="",1,IF(ISNUMBER(SEARCH('02_대상물건입력'!B6,B2866)),1,0)))</f>
        <v>0</v>
      </c>
      <c r="P2866" s="38">
        <f>IF(L2866="","",IF('02_대상물건입력'!B15="",0,IF(ISNUMBER(SEARCH('02_대상물건입력'!B15,L2866)),1,0)))</f>
        <v>0</v>
      </c>
      <c r="Q2866" s="38">
        <f>IF(D2866="","",IF('02_대상물건입력'!B8="",0,IF(ISNUMBER(SEARCH('02_대상물건입력'!B8,D2866)),1,0)))</f>
        <v>0</v>
      </c>
      <c r="R2866" s="44" t="str">
        <f>IFERROR(ABS(E2866-'02_대상물건입력'!B11)/'02_대상물건입력'!B11,"")</f>
        <v/>
      </c>
      <c r="S2866" s="38" t="str">
        <f>IFERROR(ABS(J2866-'02_대상물건입력'!B10),"")</f>
        <v/>
      </c>
      <c r="T2866" s="38" t="str">
        <f>IFERROR(ABS('01_설정'!B4-F2866),"")</f>
        <v/>
      </c>
      <c r="U2866" s="38" t="str">
        <f>IFERROR(ABS(K2866-YEAR('02_대상물건입력'!B14)),"")</f>
        <v/>
      </c>
      <c r="V2866" s="38" t="str">
        <f>IF(B2866="","",IF(AND(E2866&gt;0,F2866&gt;0,H2866&gt;0,OR('04A_국토부원자료'!P2867="",'04A_국토부원자료'!P2867="-"),IF('01_설정'!B10=1,N2866=1,TRUE),R2866&lt;='01_설정'!B5,S2866&lt;='01_설정'!B6,T2866&lt;='01_설정'!B7,U2866&lt;='01_설정'!B8),"Y",""))</f>
        <v/>
      </c>
      <c r="W2866" s="40" t="str">
        <f>IF(V2866&lt;&gt;"Y","",MAX(0,(1-R2866/'01_설정'!B5))*'01_설정'!B14+MAX(0,(1-S2866/'01_설정'!B6))*'01_설정'!B15+MAX(0,(1-T2866/'01_설정'!B7))*'01_설정'!B16+MAX(0,(1-U2866/'01_설정'!B8))*'01_설정'!B17+O2866*'01_설정'!B11+Q2866*'01_설정'!B12+P2866*'01_설정'!B13)</f>
        <v/>
      </c>
      <c r="X2866" s="38" t="str">
        <f>IF(W2866="","",1+COUNTIFS($W$4:$W$3003,"&gt;"&amp;W2866)+COUNTIFS($W$4:W2866,W2866)-1)</f>
        <v/>
      </c>
    </row>
    <row r="2867" spans="1:24" ht="16.5">
      <c r="A2867" s="38" t="str">
        <f>IF('04A_국토부원자료'!A2868="","",ROW()-3)</f>
        <v/>
      </c>
      <c r="B2867" s="39">
        <f>IFERROR('04A_국토부원자료'!B2868,"")</f>
        <v>0</v>
      </c>
      <c r="C2867" s="39" t="str">
        <f>IF(B2867="","",IF('04A_국토부원자료'!C2868&lt;&gt;"",'04A_국토부원자료'!C2868,TRIM('04A_국토부원자료'!D2868&amp;IF('04A_국토부원자료'!E2868&lt;&gt;"","-"&amp;'04A_국토부원자료'!E2868,""))))</f>
        <v/>
      </c>
      <c r="D2867" s="39">
        <f>IFERROR('04A_국토부원자료'!F2868,"")</f>
        <v>0</v>
      </c>
      <c r="E2867" s="40" t="str">
        <f>IFERROR(VALUE(SUBSTITUTE('04A_국토부원자료'!G2868,",","")),"")</f>
        <v/>
      </c>
      <c r="F2867" s="41" t="str">
        <f>IFERROR(IF(AND('04A_국토부원자료'!H2868&lt;&gt;"",'04A_국토부원자료'!I2868&lt;&gt;""),DATE(INT(VALUE(SUBSTITUTE('04A_국토부원자료'!H2868,",",""))/100),MOD(VALUE(SUBSTITUTE('04A_국토부원자료'!H2868,",","")),100),VALUE(SUBSTITUTE('04A_국토부원자료'!I2868,",",""))),""),"")</f>
        <v/>
      </c>
      <c r="G2867" s="42" t="str">
        <f>IFERROR(VALUE(SUBSTITUTE('04A_국토부원자료'!J2868,",","")),"")</f>
        <v/>
      </c>
      <c r="H2867" s="43" t="str">
        <f t="shared" si="88"/>
        <v/>
      </c>
      <c r="I2867" s="43" t="str">
        <f t="shared" si="89"/>
        <v/>
      </c>
      <c r="J2867" s="38" t="str">
        <f>IFERROR(VALUE(SUBSTITUTE('04A_국토부원자료'!K2868,",","")),"")</f>
        <v/>
      </c>
      <c r="K2867" s="38" t="str">
        <f>IFERROR(VALUE(SUBSTITUTE('04A_국토부원자료'!N2868,",","")),"")</f>
        <v/>
      </c>
      <c r="L2867" s="39">
        <f>IFERROR('04A_국토부원자료'!O2868,"")</f>
        <v>0</v>
      </c>
      <c r="M2867" s="39">
        <f>IFERROR('04A_국토부원자료'!Q2868,"")</f>
        <v>0</v>
      </c>
      <c r="N2867" s="38">
        <f>IF(B2867="","",IF('02_대상물건입력'!B5="",1,IF(ISNUMBER(SEARCH('02_대상물건입력'!B5,B2867)),1,0)))</f>
        <v>0</v>
      </c>
      <c r="O2867" s="38">
        <f>IF(B2867="","",IF('02_대상물건입력'!B6="",1,IF(ISNUMBER(SEARCH('02_대상물건입력'!B6,B2867)),1,0)))</f>
        <v>0</v>
      </c>
      <c r="P2867" s="38">
        <f>IF(L2867="","",IF('02_대상물건입력'!B15="",0,IF(ISNUMBER(SEARCH('02_대상물건입력'!B15,L2867)),1,0)))</f>
        <v>0</v>
      </c>
      <c r="Q2867" s="38">
        <f>IF(D2867="","",IF('02_대상물건입력'!B8="",0,IF(ISNUMBER(SEARCH('02_대상물건입력'!B8,D2867)),1,0)))</f>
        <v>0</v>
      </c>
      <c r="R2867" s="44" t="str">
        <f>IFERROR(ABS(E2867-'02_대상물건입력'!B11)/'02_대상물건입력'!B11,"")</f>
        <v/>
      </c>
      <c r="S2867" s="38" t="str">
        <f>IFERROR(ABS(J2867-'02_대상물건입력'!B10),"")</f>
        <v/>
      </c>
      <c r="T2867" s="38" t="str">
        <f>IFERROR(ABS('01_설정'!B4-F2867),"")</f>
        <v/>
      </c>
      <c r="U2867" s="38" t="str">
        <f>IFERROR(ABS(K2867-YEAR('02_대상물건입력'!B14)),"")</f>
        <v/>
      </c>
      <c r="V2867" s="38" t="str">
        <f>IF(B2867="","",IF(AND(E2867&gt;0,F2867&gt;0,H2867&gt;0,OR('04A_국토부원자료'!P2868="",'04A_국토부원자료'!P2868="-"),IF('01_설정'!B10=1,N2867=1,TRUE),R2867&lt;='01_설정'!B5,S2867&lt;='01_설정'!B6,T2867&lt;='01_설정'!B7,U2867&lt;='01_설정'!B8),"Y",""))</f>
        <v/>
      </c>
      <c r="W2867" s="40" t="str">
        <f>IF(V2867&lt;&gt;"Y","",MAX(0,(1-R2867/'01_설정'!B5))*'01_설정'!B14+MAX(0,(1-S2867/'01_설정'!B6))*'01_설정'!B15+MAX(0,(1-T2867/'01_설정'!B7))*'01_설정'!B16+MAX(0,(1-U2867/'01_설정'!B8))*'01_설정'!B17+O2867*'01_설정'!B11+Q2867*'01_설정'!B12+P2867*'01_설정'!B13)</f>
        <v/>
      </c>
      <c r="X2867" s="38" t="str">
        <f>IF(W2867="","",1+COUNTIFS($W$4:$W$3003,"&gt;"&amp;W2867)+COUNTIFS($W$4:W2867,W2867)-1)</f>
        <v/>
      </c>
    </row>
    <row r="2868" spans="1:24" ht="16.5">
      <c r="A2868" s="38" t="str">
        <f>IF('04A_국토부원자료'!A2869="","",ROW()-3)</f>
        <v/>
      </c>
      <c r="B2868" s="39">
        <f>IFERROR('04A_국토부원자료'!B2869,"")</f>
        <v>0</v>
      </c>
      <c r="C2868" s="39" t="str">
        <f>IF(B2868="","",IF('04A_국토부원자료'!C2869&lt;&gt;"",'04A_국토부원자료'!C2869,TRIM('04A_국토부원자료'!D2869&amp;IF('04A_국토부원자료'!E2869&lt;&gt;"","-"&amp;'04A_국토부원자료'!E2869,""))))</f>
        <v/>
      </c>
      <c r="D2868" s="39">
        <f>IFERROR('04A_국토부원자료'!F2869,"")</f>
        <v>0</v>
      </c>
      <c r="E2868" s="40" t="str">
        <f>IFERROR(VALUE(SUBSTITUTE('04A_국토부원자료'!G2869,",","")),"")</f>
        <v/>
      </c>
      <c r="F2868" s="41" t="str">
        <f>IFERROR(IF(AND('04A_국토부원자료'!H2869&lt;&gt;"",'04A_국토부원자료'!I2869&lt;&gt;""),DATE(INT(VALUE(SUBSTITUTE('04A_국토부원자료'!H2869,",",""))/100),MOD(VALUE(SUBSTITUTE('04A_국토부원자료'!H2869,",","")),100),VALUE(SUBSTITUTE('04A_국토부원자료'!I2869,",",""))),""),"")</f>
        <v/>
      </c>
      <c r="G2868" s="42" t="str">
        <f>IFERROR(VALUE(SUBSTITUTE('04A_국토부원자료'!J2869,",","")),"")</f>
        <v/>
      </c>
      <c r="H2868" s="43" t="str">
        <f t="shared" si="88"/>
        <v/>
      </c>
      <c r="I2868" s="43" t="str">
        <f t="shared" si="89"/>
        <v/>
      </c>
      <c r="J2868" s="38" t="str">
        <f>IFERROR(VALUE(SUBSTITUTE('04A_국토부원자료'!K2869,",","")),"")</f>
        <v/>
      </c>
      <c r="K2868" s="38" t="str">
        <f>IFERROR(VALUE(SUBSTITUTE('04A_국토부원자료'!N2869,",","")),"")</f>
        <v/>
      </c>
      <c r="L2868" s="39">
        <f>IFERROR('04A_국토부원자료'!O2869,"")</f>
        <v>0</v>
      </c>
      <c r="M2868" s="39">
        <f>IFERROR('04A_국토부원자료'!Q2869,"")</f>
        <v>0</v>
      </c>
      <c r="N2868" s="38">
        <f>IF(B2868="","",IF('02_대상물건입력'!B5="",1,IF(ISNUMBER(SEARCH('02_대상물건입력'!B5,B2868)),1,0)))</f>
        <v>0</v>
      </c>
      <c r="O2868" s="38">
        <f>IF(B2868="","",IF('02_대상물건입력'!B6="",1,IF(ISNUMBER(SEARCH('02_대상물건입력'!B6,B2868)),1,0)))</f>
        <v>0</v>
      </c>
      <c r="P2868" s="38">
        <f>IF(L2868="","",IF('02_대상물건입력'!B15="",0,IF(ISNUMBER(SEARCH('02_대상물건입력'!B15,L2868)),1,0)))</f>
        <v>0</v>
      </c>
      <c r="Q2868" s="38">
        <f>IF(D2868="","",IF('02_대상물건입력'!B8="",0,IF(ISNUMBER(SEARCH('02_대상물건입력'!B8,D2868)),1,0)))</f>
        <v>0</v>
      </c>
      <c r="R2868" s="44" t="str">
        <f>IFERROR(ABS(E2868-'02_대상물건입력'!B11)/'02_대상물건입력'!B11,"")</f>
        <v/>
      </c>
      <c r="S2868" s="38" t="str">
        <f>IFERROR(ABS(J2868-'02_대상물건입력'!B10),"")</f>
        <v/>
      </c>
      <c r="T2868" s="38" t="str">
        <f>IFERROR(ABS('01_설정'!B4-F2868),"")</f>
        <v/>
      </c>
      <c r="U2868" s="38" t="str">
        <f>IFERROR(ABS(K2868-YEAR('02_대상물건입력'!B14)),"")</f>
        <v/>
      </c>
      <c r="V2868" s="38" t="str">
        <f>IF(B2868="","",IF(AND(E2868&gt;0,F2868&gt;0,H2868&gt;0,OR('04A_국토부원자료'!P2869="",'04A_국토부원자료'!P2869="-"),IF('01_설정'!B10=1,N2868=1,TRUE),R2868&lt;='01_설정'!B5,S2868&lt;='01_설정'!B6,T2868&lt;='01_설정'!B7,U2868&lt;='01_설정'!B8),"Y",""))</f>
        <v/>
      </c>
      <c r="W2868" s="40" t="str">
        <f>IF(V2868&lt;&gt;"Y","",MAX(0,(1-R2868/'01_설정'!B5))*'01_설정'!B14+MAX(0,(1-S2868/'01_설정'!B6))*'01_설정'!B15+MAX(0,(1-T2868/'01_설정'!B7))*'01_설정'!B16+MAX(0,(1-U2868/'01_설정'!B8))*'01_설정'!B17+O2868*'01_설정'!B11+Q2868*'01_설정'!B12+P2868*'01_설정'!B13)</f>
        <v/>
      </c>
      <c r="X2868" s="38" t="str">
        <f>IF(W2868="","",1+COUNTIFS($W$4:$W$3003,"&gt;"&amp;W2868)+COUNTIFS($W$4:W2868,W2868)-1)</f>
        <v/>
      </c>
    </row>
    <row r="2869" spans="1:24" ht="16.5">
      <c r="A2869" s="38" t="str">
        <f>IF('04A_국토부원자료'!A2870="","",ROW()-3)</f>
        <v/>
      </c>
      <c r="B2869" s="39">
        <f>IFERROR('04A_국토부원자료'!B2870,"")</f>
        <v>0</v>
      </c>
      <c r="C2869" s="39" t="str">
        <f>IF(B2869="","",IF('04A_국토부원자료'!C2870&lt;&gt;"",'04A_국토부원자료'!C2870,TRIM('04A_국토부원자료'!D2870&amp;IF('04A_국토부원자료'!E2870&lt;&gt;"","-"&amp;'04A_국토부원자료'!E2870,""))))</f>
        <v/>
      </c>
      <c r="D2869" s="39">
        <f>IFERROR('04A_국토부원자료'!F2870,"")</f>
        <v>0</v>
      </c>
      <c r="E2869" s="40" t="str">
        <f>IFERROR(VALUE(SUBSTITUTE('04A_국토부원자료'!G2870,",","")),"")</f>
        <v/>
      </c>
      <c r="F2869" s="41" t="str">
        <f>IFERROR(IF(AND('04A_국토부원자료'!H2870&lt;&gt;"",'04A_국토부원자료'!I2870&lt;&gt;""),DATE(INT(VALUE(SUBSTITUTE('04A_국토부원자료'!H2870,",",""))/100),MOD(VALUE(SUBSTITUTE('04A_국토부원자료'!H2870,",","")),100),VALUE(SUBSTITUTE('04A_국토부원자료'!I2870,",",""))),""),"")</f>
        <v/>
      </c>
      <c r="G2869" s="42" t="str">
        <f>IFERROR(VALUE(SUBSTITUTE('04A_국토부원자료'!J2870,",","")),"")</f>
        <v/>
      </c>
      <c r="H2869" s="43" t="str">
        <f t="shared" si="88"/>
        <v/>
      </c>
      <c r="I2869" s="43" t="str">
        <f t="shared" si="89"/>
        <v/>
      </c>
      <c r="J2869" s="38" t="str">
        <f>IFERROR(VALUE(SUBSTITUTE('04A_국토부원자료'!K2870,",","")),"")</f>
        <v/>
      </c>
      <c r="K2869" s="38" t="str">
        <f>IFERROR(VALUE(SUBSTITUTE('04A_국토부원자료'!N2870,",","")),"")</f>
        <v/>
      </c>
      <c r="L2869" s="39">
        <f>IFERROR('04A_국토부원자료'!O2870,"")</f>
        <v>0</v>
      </c>
      <c r="M2869" s="39">
        <f>IFERROR('04A_국토부원자료'!Q2870,"")</f>
        <v>0</v>
      </c>
      <c r="N2869" s="38">
        <f>IF(B2869="","",IF('02_대상물건입력'!B5="",1,IF(ISNUMBER(SEARCH('02_대상물건입력'!B5,B2869)),1,0)))</f>
        <v>0</v>
      </c>
      <c r="O2869" s="38">
        <f>IF(B2869="","",IF('02_대상물건입력'!B6="",1,IF(ISNUMBER(SEARCH('02_대상물건입력'!B6,B2869)),1,0)))</f>
        <v>0</v>
      </c>
      <c r="P2869" s="38">
        <f>IF(L2869="","",IF('02_대상물건입력'!B15="",0,IF(ISNUMBER(SEARCH('02_대상물건입력'!B15,L2869)),1,0)))</f>
        <v>0</v>
      </c>
      <c r="Q2869" s="38">
        <f>IF(D2869="","",IF('02_대상물건입력'!B8="",0,IF(ISNUMBER(SEARCH('02_대상물건입력'!B8,D2869)),1,0)))</f>
        <v>0</v>
      </c>
      <c r="R2869" s="44" t="str">
        <f>IFERROR(ABS(E2869-'02_대상물건입력'!B11)/'02_대상물건입력'!B11,"")</f>
        <v/>
      </c>
      <c r="S2869" s="38" t="str">
        <f>IFERROR(ABS(J2869-'02_대상물건입력'!B10),"")</f>
        <v/>
      </c>
      <c r="T2869" s="38" t="str">
        <f>IFERROR(ABS('01_설정'!B4-F2869),"")</f>
        <v/>
      </c>
      <c r="U2869" s="38" t="str">
        <f>IFERROR(ABS(K2869-YEAR('02_대상물건입력'!B14)),"")</f>
        <v/>
      </c>
      <c r="V2869" s="38" t="str">
        <f>IF(B2869="","",IF(AND(E2869&gt;0,F2869&gt;0,H2869&gt;0,OR('04A_국토부원자료'!P2870="",'04A_국토부원자료'!P2870="-"),IF('01_설정'!B10=1,N2869=1,TRUE),R2869&lt;='01_설정'!B5,S2869&lt;='01_설정'!B6,T2869&lt;='01_설정'!B7,U2869&lt;='01_설정'!B8),"Y",""))</f>
        <v/>
      </c>
      <c r="W2869" s="40" t="str">
        <f>IF(V2869&lt;&gt;"Y","",MAX(0,(1-R2869/'01_설정'!B5))*'01_설정'!B14+MAX(0,(1-S2869/'01_설정'!B6))*'01_설정'!B15+MAX(0,(1-T2869/'01_설정'!B7))*'01_설정'!B16+MAX(0,(1-U2869/'01_설정'!B8))*'01_설정'!B17+O2869*'01_설정'!B11+Q2869*'01_설정'!B12+P2869*'01_설정'!B13)</f>
        <v/>
      </c>
      <c r="X2869" s="38" t="str">
        <f>IF(W2869="","",1+COUNTIFS($W$4:$W$3003,"&gt;"&amp;W2869)+COUNTIFS($W$4:W2869,W2869)-1)</f>
        <v/>
      </c>
    </row>
    <row r="2870" spans="1:24" ht="16.5">
      <c r="A2870" s="38" t="str">
        <f>IF('04A_국토부원자료'!A2871="","",ROW()-3)</f>
        <v/>
      </c>
      <c r="B2870" s="39">
        <f>IFERROR('04A_국토부원자료'!B2871,"")</f>
        <v>0</v>
      </c>
      <c r="C2870" s="39" t="str">
        <f>IF(B2870="","",IF('04A_국토부원자료'!C2871&lt;&gt;"",'04A_국토부원자료'!C2871,TRIM('04A_국토부원자료'!D2871&amp;IF('04A_국토부원자료'!E2871&lt;&gt;"","-"&amp;'04A_국토부원자료'!E2871,""))))</f>
        <v/>
      </c>
      <c r="D2870" s="39">
        <f>IFERROR('04A_국토부원자료'!F2871,"")</f>
        <v>0</v>
      </c>
      <c r="E2870" s="40" t="str">
        <f>IFERROR(VALUE(SUBSTITUTE('04A_국토부원자료'!G2871,",","")),"")</f>
        <v/>
      </c>
      <c r="F2870" s="41" t="str">
        <f>IFERROR(IF(AND('04A_국토부원자료'!H2871&lt;&gt;"",'04A_국토부원자료'!I2871&lt;&gt;""),DATE(INT(VALUE(SUBSTITUTE('04A_국토부원자료'!H2871,",",""))/100),MOD(VALUE(SUBSTITUTE('04A_국토부원자료'!H2871,",","")),100),VALUE(SUBSTITUTE('04A_국토부원자료'!I2871,",",""))),""),"")</f>
        <v/>
      </c>
      <c r="G2870" s="42" t="str">
        <f>IFERROR(VALUE(SUBSTITUTE('04A_국토부원자료'!J2871,",","")),"")</f>
        <v/>
      </c>
      <c r="H2870" s="43" t="str">
        <f t="shared" si="88"/>
        <v/>
      </c>
      <c r="I2870" s="43" t="str">
        <f t="shared" si="89"/>
        <v/>
      </c>
      <c r="J2870" s="38" t="str">
        <f>IFERROR(VALUE(SUBSTITUTE('04A_국토부원자료'!K2871,",","")),"")</f>
        <v/>
      </c>
      <c r="K2870" s="38" t="str">
        <f>IFERROR(VALUE(SUBSTITUTE('04A_국토부원자료'!N2871,",","")),"")</f>
        <v/>
      </c>
      <c r="L2870" s="39">
        <f>IFERROR('04A_국토부원자료'!O2871,"")</f>
        <v>0</v>
      </c>
      <c r="M2870" s="39">
        <f>IFERROR('04A_국토부원자료'!Q2871,"")</f>
        <v>0</v>
      </c>
      <c r="N2870" s="38">
        <f>IF(B2870="","",IF('02_대상물건입력'!B5="",1,IF(ISNUMBER(SEARCH('02_대상물건입력'!B5,B2870)),1,0)))</f>
        <v>0</v>
      </c>
      <c r="O2870" s="38">
        <f>IF(B2870="","",IF('02_대상물건입력'!B6="",1,IF(ISNUMBER(SEARCH('02_대상물건입력'!B6,B2870)),1,0)))</f>
        <v>0</v>
      </c>
      <c r="P2870" s="38">
        <f>IF(L2870="","",IF('02_대상물건입력'!B15="",0,IF(ISNUMBER(SEARCH('02_대상물건입력'!B15,L2870)),1,0)))</f>
        <v>0</v>
      </c>
      <c r="Q2870" s="38">
        <f>IF(D2870="","",IF('02_대상물건입력'!B8="",0,IF(ISNUMBER(SEARCH('02_대상물건입력'!B8,D2870)),1,0)))</f>
        <v>0</v>
      </c>
      <c r="R2870" s="44" t="str">
        <f>IFERROR(ABS(E2870-'02_대상물건입력'!B11)/'02_대상물건입력'!B11,"")</f>
        <v/>
      </c>
      <c r="S2870" s="38" t="str">
        <f>IFERROR(ABS(J2870-'02_대상물건입력'!B10),"")</f>
        <v/>
      </c>
      <c r="T2870" s="38" t="str">
        <f>IFERROR(ABS('01_설정'!B4-F2870),"")</f>
        <v/>
      </c>
      <c r="U2870" s="38" t="str">
        <f>IFERROR(ABS(K2870-YEAR('02_대상물건입력'!B14)),"")</f>
        <v/>
      </c>
      <c r="V2870" s="38" t="str">
        <f>IF(B2870="","",IF(AND(E2870&gt;0,F2870&gt;0,H2870&gt;0,OR('04A_국토부원자료'!P2871="",'04A_국토부원자료'!P2871="-"),IF('01_설정'!B10=1,N2870=1,TRUE),R2870&lt;='01_설정'!B5,S2870&lt;='01_설정'!B6,T2870&lt;='01_설정'!B7,U2870&lt;='01_설정'!B8),"Y",""))</f>
        <v/>
      </c>
      <c r="W2870" s="40" t="str">
        <f>IF(V2870&lt;&gt;"Y","",MAX(0,(1-R2870/'01_설정'!B5))*'01_설정'!B14+MAX(0,(1-S2870/'01_설정'!B6))*'01_설정'!B15+MAX(0,(1-T2870/'01_설정'!B7))*'01_설정'!B16+MAX(0,(1-U2870/'01_설정'!B8))*'01_설정'!B17+O2870*'01_설정'!B11+Q2870*'01_설정'!B12+P2870*'01_설정'!B13)</f>
        <v/>
      </c>
      <c r="X2870" s="38" t="str">
        <f>IF(W2870="","",1+COUNTIFS($W$4:$W$3003,"&gt;"&amp;W2870)+COUNTIFS($W$4:W2870,W2870)-1)</f>
        <v/>
      </c>
    </row>
    <row r="2871" spans="1:24" ht="16.5">
      <c r="A2871" s="38" t="str">
        <f>IF('04A_국토부원자료'!A2872="","",ROW()-3)</f>
        <v/>
      </c>
      <c r="B2871" s="39">
        <f>IFERROR('04A_국토부원자료'!B2872,"")</f>
        <v>0</v>
      </c>
      <c r="C2871" s="39" t="str">
        <f>IF(B2871="","",IF('04A_국토부원자료'!C2872&lt;&gt;"",'04A_국토부원자료'!C2872,TRIM('04A_국토부원자료'!D2872&amp;IF('04A_국토부원자료'!E2872&lt;&gt;"","-"&amp;'04A_국토부원자료'!E2872,""))))</f>
        <v/>
      </c>
      <c r="D2871" s="39">
        <f>IFERROR('04A_국토부원자료'!F2872,"")</f>
        <v>0</v>
      </c>
      <c r="E2871" s="40" t="str">
        <f>IFERROR(VALUE(SUBSTITUTE('04A_국토부원자료'!G2872,",","")),"")</f>
        <v/>
      </c>
      <c r="F2871" s="41" t="str">
        <f>IFERROR(IF(AND('04A_국토부원자료'!H2872&lt;&gt;"",'04A_국토부원자료'!I2872&lt;&gt;""),DATE(INT(VALUE(SUBSTITUTE('04A_국토부원자료'!H2872,",",""))/100),MOD(VALUE(SUBSTITUTE('04A_국토부원자료'!H2872,",","")),100),VALUE(SUBSTITUTE('04A_국토부원자료'!I2872,",",""))),""),"")</f>
        <v/>
      </c>
      <c r="G2871" s="42" t="str">
        <f>IFERROR(VALUE(SUBSTITUTE('04A_국토부원자료'!J2872,",","")),"")</f>
        <v/>
      </c>
      <c r="H2871" s="43" t="str">
        <f t="shared" si="88"/>
        <v/>
      </c>
      <c r="I2871" s="43" t="str">
        <f t="shared" si="89"/>
        <v/>
      </c>
      <c r="J2871" s="38" t="str">
        <f>IFERROR(VALUE(SUBSTITUTE('04A_국토부원자료'!K2872,",","")),"")</f>
        <v/>
      </c>
      <c r="K2871" s="38" t="str">
        <f>IFERROR(VALUE(SUBSTITUTE('04A_국토부원자료'!N2872,",","")),"")</f>
        <v/>
      </c>
      <c r="L2871" s="39">
        <f>IFERROR('04A_국토부원자료'!O2872,"")</f>
        <v>0</v>
      </c>
      <c r="M2871" s="39">
        <f>IFERROR('04A_국토부원자료'!Q2872,"")</f>
        <v>0</v>
      </c>
      <c r="N2871" s="38">
        <f>IF(B2871="","",IF('02_대상물건입력'!B5="",1,IF(ISNUMBER(SEARCH('02_대상물건입력'!B5,B2871)),1,0)))</f>
        <v>0</v>
      </c>
      <c r="O2871" s="38">
        <f>IF(B2871="","",IF('02_대상물건입력'!B6="",1,IF(ISNUMBER(SEARCH('02_대상물건입력'!B6,B2871)),1,0)))</f>
        <v>0</v>
      </c>
      <c r="P2871" s="38">
        <f>IF(L2871="","",IF('02_대상물건입력'!B15="",0,IF(ISNUMBER(SEARCH('02_대상물건입력'!B15,L2871)),1,0)))</f>
        <v>0</v>
      </c>
      <c r="Q2871" s="38">
        <f>IF(D2871="","",IF('02_대상물건입력'!B8="",0,IF(ISNUMBER(SEARCH('02_대상물건입력'!B8,D2871)),1,0)))</f>
        <v>0</v>
      </c>
      <c r="R2871" s="44" t="str">
        <f>IFERROR(ABS(E2871-'02_대상물건입력'!B11)/'02_대상물건입력'!B11,"")</f>
        <v/>
      </c>
      <c r="S2871" s="38" t="str">
        <f>IFERROR(ABS(J2871-'02_대상물건입력'!B10),"")</f>
        <v/>
      </c>
      <c r="T2871" s="38" t="str">
        <f>IFERROR(ABS('01_설정'!B4-F2871),"")</f>
        <v/>
      </c>
      <c r="U2871" s="38" t="str">
        <f>IFERROR(ABS(K2871-YEAR('02_대상물건입력'!B14)),"")</f>
        <v/>
      </c>
      <c r="V2871" s="38" t="str">
        <f>IF(B2871="","",IF(AND(E2871&gt;0,F2871&gt;0,H2871&gt;0,OR('04A_국토부원자료'!P2872="",'04A_국토부원자료'!P2872="-"),IF('01_설정'!B10=1,N2871=1,TRUE),R2871&lt;='01_설정'!B5,S2871&lt;='01_설정'!B6,T2871&lt;='01_설정'!B7,U2871&lt;='01_설정'!B8),"Y",""))</f>
        <v/>
      </c>
      <c r="W2871" s="40" t="str">
        <f>IF(V2871&lt;&gt;"Y","",MAX(0,(1-R2871/'01_설정'!B5))*'01_설정'!B14+MAX(0,(1-S2871/'01_설정'!B6))*'01_설정'!B15+MAX(0,(1-T2871/'01_설정'!B7))*'01_설정'!B16+MAX(0,(1-U2871/'01_설정'!B8))*'01_설정'!B17+O2871*'01_설정'!B11+Q2871*'01_설정'!B12+P2871*'01_설정'!B13)</f>
        <v/>
      </c>
      <c r="X2871" s="38" t="str">
        <f>IF(W2871="","",1+COUNTIFS($W$4:$W$3003,"&gt;"&amp;W2871)+COUNTIFS($W$4:W2871,W2871)-1)</f>
        <v/>
      </c>
    </row>
    <row r="2872" spans="1:24" ht="16.5">
      <c r="A2872" s="38" t="str">
        <f>IF('04A_국토부원자료'!A2873="","",ROW()-3)</f>
        <v/>
      </c>
      <c r="B2872" s="39">
        <f>IFERROR('04A_국토부원자료'!B2873,"")</f>
        <v>0</v>
      </c>
      <c r="C2872" s="39" t="str">
        <f>IF(B2872="","",IF('04A_국토부원자료'!C2873&lt;&gt;"",'04A_국토부원자료'!C2873,TRIM('04A_국토부원자료'!D2873&amp;IF('04A_국토부원자료'!E2873&lt;&gt;"","-"&amp;'04A_국토부원자료'!E2873,""))))</f>
        <v/>
      </c>
      <c r="D2872" s="39">
        <f>IFERROR('04A_국토부원자료'!F2873,"")</f>
        <v>0</v>
      </c>
      <c r="E2872" s="40" t="str">
        <f>IFERROR(VALUE(SUBSTITUTE('04A_국토부원자료'!G2873,",","")),"")</f>
        <v/>
      </c>
      <c r="F2872" s="41" t="str">
        <f>IFERROR(IF(AND('04A_국토부원자료'!H2873&lt;&gt;"",'04A_국토부원자료'!I2873&lt;&gt;""),DATE(INT(VALUE(SUBSTITUTE('04A_국토부원자료'!H2873,",",""))/100),MOD(VALUE(SUBSTITUTE('04A_국토부원자료'!H2873,",","")),100),VALUE(SUBSTITUTE('04A_국토부원자료'!I2873,",",""))),""),"")</f>
        <v/>
      </c>
      <c r="G2872" s="42" t="str">
        <f>IFERROR(VALUE(SUBSTITUTE('04A_국토부원자료'!J2873,",","")),"")</f>
        <v/>
      </c>
      <c r="H2872" s="43" t="str">
        <f t="shared" si="88"/>
        <v/>
      </c>
      <c r="I2872" s="43" t="str">
        <f t="shared" si="89"/>
        <v/>
      </c>
      <c r="J2872" s="38" t="str">
        <f>IFERROR(VALUE(SUBSTITUTE('04A_국토부원자료'!K2873,",","")),"")</f>
        <v/>
      </c>
      <c r="K2872" s="38" t="str">
        <f>IFERROR(VALUE(SUBSTITUTE('04A_국토부원자료'!N2873,",","")),"")</f>
        <v/>
      </c>
      <c r="L2872" s="39">
        <f>IFERROR('04A_국토부원자료'!O2873,"")</f>
        <v>0</v>
      </c>
      <c r="M2872" s="39">
        <f>IFERROR('04A_국토부원자료'!Q2873,"")</f>
        <v>0</v>
      </c>
      <c r="N2872" s="38">
        <f>IF(B2872="","",IF('02_대상물건입력'!B5="",1,IF(ISNUMBER(SEARCH('02_대상물건입력'!B5,B2872)),1,0)))</f>
        <v>0</v>
      </c>
      <c r="O2872" s="38">
        <f>IF(B2872="","",IF('02_대상물건입력'!B6="",1,IF(ISNUMBER(SEARCH('02_대상물건입력'!B6,B2872)),1,0)))</f>
        <v>0</v>
      </c>
      <c r="P2872" s="38">
        <f>IF(L2872="","",IF('02_대상물건입력'!B15="",0,IF(ISNUMBER(SEARCH('02_대상물건입력'!B15,L2872)),1,0)))</f>
        <v>0</v>
      </c>
      <c r="Q2872" s="38">
        <f>IF(D2872="","",IF('02_대상물건입력'!B8="",0,IF(ISNUMBER(SEARCH('02_대상물건입력'!B8,D2872)),1,0)))</f>
        <v>0</v>
      </c>
      <c r="R2872" s="44" t="str">
        <f>IFERROR(ABS(E2872-'02_대상물건입력'!B11)/'02_대상물건입력'!B11,"")</f>
        <v/>
      </c>
      <c r="S2872" s="38" t="str">
        <f>IFERROR(ABS(J2872-'02_대상물건입력'!B10),"")</f>
        <v/>
      </c>
      <c r="T2872" s="38" t="str">
        <f>IFERROR(ABS('01_설정'!B4-F2872),"")</f>
        <v/>
      </c>
      <c r="U2872" s="38" t="str">
        <f>IFERROR(ABS(K2872-YEAR('02_대상물건입력'!B14)),"")</f>
        <v/>
      </c>
      <c r="V2872" s="38" t="str">
        <f>IF(B2872="","",IF(AND(E2872&gt;0,F2872&gt;0,H2872&gt;0,OR('04A_국토부원자료'!P2873="",'04A_국토부원자료'!P2873="-"),IF('01_설정'!B10=1,N2872=1,TRUE),R2872&lt;='01_설정'!B5,S2872&lt;='01_설정'!B6,T2872&lt;='01_설정'!B7,U2872&lt;='01_설정'!B8),"Y",""))</f>
        <v/>
      </c>
      <c r="W2872" s="40" t="str">
        <f>IF(V2872&lt;&gt;"Y","",MAX(0,(1-R2872/'01_설정'!B5))*'01_설정'!B14+MAX(0,(1-S2872/'01_설정'!B6))*'01_설정'!B15+MAX(0,(1-T2872/'01_설정'!B7))*'01_설정'!B16+MAX(0,(1-U2872/'01_설정'!B8))*'01_설정'!B17+O2872*'01_설정'!B11+Q2872*'01_설정'!B12+P2872*'01_설정'!B13)</f>
        <v/>
      </c>
      <c r="X2872" s="38" t="str">
        <f>IF(W2872="","",1+COUNTIFS($W$4:$W$3003,"&gt;"&amp;W2872)+COUNTIFS($W$4:W2872,W2872)-1)</f>
        <v/>
      </c>
    </row>
    <row r="2873" spans="1:24" ht="16.5">
      <c r="A2873" s="38" t="str">
        <f>IF('04A_국토부원자료'!A2874="","",ROW()-3)</f>
        <v/>
      </c>
      <c r="B2873" s="39">
        <f>IFERROR('04A_국토부원자료'!B2874,"")</f>
        <v>0</v>
      </c>
      <c r="C2873" s="39" t="str">
        <f>IF(B2873="","",IF('04A_국토부원자료'!C2874&lt;&gt;"",'04A_국토부원자료'!C2874,TRIM('04A_국토부원자료'!D2874&amp;IF('04A_국토부원자료'!E2874&lt;&gt;"","-"&amp;'04A_국토부원자료'!E2874,""))))</f>
        <v/>
      </c>
      <c r="D2873" s="39">
        <f>IFERROR('04A_국토부원자료'!F2874,"")</f>
        <v>0</v>
      </c>
      <c r="E2873" s="40" t="str">
        <f>IFERROR(VALUE(SUBSTITUTE('04A_국토부원자료'!G2874,",","")),"")</f>
        <v/>
      </c>
      <c r="F2873" s="41" t="str">
        <f>IFERROR(IF(AND('04A_국토부원자료'!H2874&lt;&gt;"",'04A_국토부원자료'!I2874&lt;&gt;""),DATE(INT(VALUE(SUBSTITUTE('04A_국토부원자료'!H2874,",",""))/100),MOD(VALUE(SUBSTITUTE('04A_국토부원자료'!H2874,",","")),100),VALUE(SUBSTITUTE('04A_국토부원자료'!I2874,",",""))),""),"")</f>
        <v/>
      </c>
      <c r="G2873" s="42" t="str">
        <f>IFERROR(VALUE(SUBSTITUTE('04A_국토부원자료'!J2874,",","")),"")</f>
        <v/>
      </c>
      <c r="H2873" s="43" t="str">
        <f t="shared" si="88"/>
        <v/>
      </c>
      <c r="I2873" s="43" t="str">
        <f t="shared" si="89"/>
        <v/>
      </c>
      <c r="J2873" s="38" t="str">
        <f>IFERROR(VALUE(SUBSTITUTE('04A_국토부원자료'!K2874,",","")),"")</f>
        <v/>
      </c>
      <c r="K2873" s="38" t="str">
        <f>IFERROR(VALUE(SUBSTITUTE('04A_국토부원자료'!N2874,",","")),"")</f>
        <v/>
      </c>
      <c r="L2873" s="39">
        <f>IFERROR('04A_국토부원자료'!O2874,"")</f>
        <v>0</v>
      </c>
      <c r="M2873" s="39">
        <f>IFERROR('04A_국토부원자료'!Q2874,"")</f>
        <v>0</v>
      </c>
      <c r="N2873" s="38">
        <f>IF(B2873="","",IF('02_대상물건입력'!B5="",1,IF(ISNUMBER(SEARCH('02_대상물건입력'!B5,B2873)),1,0)))</f>
        <v>0</v>
      </c>
      <c r="O2873" s="38">
        <f>IF(B2873="","",IF('02_대상물건입력'!B6="",1,IF(ISNUMBER(SEARCH('02_대상물건입력'!B6,B2873)),1,0)))</f>
        <v>0</v>
      </c>
      <c r="P2873" s="38">
        <f>IF(L2873="","",IF('02_대상물건입력'!B15="",0,IF(ISNUMBER(SEARCH('02_대상물건입력'!B15,L2873)),1,0)))</f>
        <v>0</v>
      </c>
      <c r="Q2873" s="38">
        <f>IF(D2873="","",IF('02_대상물건입력'!B8="",0,IF(ISNUMBER(SEARCH('02_대상물건입력'!B8,D2873)),1,0)))</f>
        <v>0</v>
      </c>
      <c r="R2873" s="44" t="str">
        <f>IFERROR(ABS(E2873-'02_대상물건입력'!B11)/'02_대상물건입력'!B11,"")</f>
        <v/>
      </c>
      <c r="S2873" s="38" t="str">
        <f>IFERROR(ABS(J2873-'02_대상물건입력'!B10),"")</f>
        <v/>
      </c>
      <c r="T2873" s="38" t="str">
        <f>IFERROR(ABS('01_설정'!B4-F2873),"")</f>
        <v/>
      </c>
      <c r="U2873" s="38" t="str">
        <f>IFERROR(ABS(K2873-YEAR('02_대상물건입력'!B14)),"")</f>
        <v/>
      </c>
      <c r="V2873" s="38" t="str">
        <f>IF(B2873="","",IF(AND(E2873&gt;0,F2873&gt;0,H2873&gt;0,OR('04A_국토부원자료'!P2874="",'04A_국토부원자료'!P2874="-"),IF('01_설정'!B10=1,N2873=1,TRUE),R2873&lt;='01_설정'!B5,S2873&lt;='01_설정'!B6,T2873&lt;='01_설정'!B7,U2873&lt;='01_설정'!B8),"Y",""))</f>
        <v/>
      </c>
      <c r="W2873" s="40" t="str">
        <f>IF(V2873&lt;&gt;"Y","",MAX(0,(1-R2873/'01_설정'!B5))*'01_설정'!B14+MAX(0,(1-S2873/'01_설정'!B6))*'01_설정'!B15+MAX(0,(1-T2873/'01_설정'!B7))*'01_설정'!B16+MAX(0,(1-U2873/'01_설정'!B8))*'01_설정'!B17+O2873*'01_설정'!B11+Q2873*'01_설정'!B12+P2873*'01_설정'!B13)</f>
        <v/>
      </c>
      <c r="X2873" s="38" t="str">
        <f>IF(W2873="","",1+COUNTIFS($W$4:$W$3003,"&gt;"&amp;W2873)+COUNTIFS($W$4:W2873,W2873)-1)</f>
        <v/>
      </c>
    </row>
    <row r="2874" spans="1:24" ht="16.5">
      <c r="A2874" s="38" t="str">
        <f>IF('04A_국토부원자료'!A2875="","",ROW()-3)</f>
        <v/>
      </c>
      <c r="B2874" s="39">
        <f>IFERROR('04A_국토부원자료'!B2875,"")</f>
        <v>0</v>
      </c>
      <c r="C2874" s="39" t="str">
        <f>IF(B2874="","",IF('04A_국토부원자료'!C2875&lt;&gt;"",'04A_국토부원자료'!C2875,TRIM('04A_국토부원자료'!D2875&amp;IF('04A_국토부원자료'!E2875&lt;&gt;"","-"&amp;'04A_국토부원자료'!E2875,""))))</f>
        <v/>
      </c>
      <c r="D2874" s="39">
        <f>IFERROR('04A_국토부원자료'!F2875,"")</f>
        <v>0</v>
      </c>
      <c r="E2874" s="40" t="str">
        <f>IFERROR(VALUE(SUBSTITUTE('04A_국토부원자료'!G2875,",","")),"")</f>
        <v/>
      </c>
      <c r="F2874" s="41" t="str">
        <f>IFERROR(IF(AND('04A_국토부원자료'!H2875&lt;&gt;"",'04A_국토부원자료'!I2875&lt;&gt;""),DATE(INT(VALUE(SUBSTITUTE('04A_국토부원자료'!H2875,",",""))/100),MOD(VALUE(SUBSTITUTE('04A_국토부원자료'!H2875,",","")),100),VALUE(SUBSTITUTE('04A_국토부원자료'!I2875,",",""))),""),"")</f>
        <v/>
      </c>
      <c r="G2874" s="42" t="str">
        <f>IFERROR(VALUE(SUBSTITUTE('04A_국토부원자료'!J2875,",","")),"")</f>
        <v/>
      </c>
      <c r="H2874" s="43" t="str">
        <f t="shared" si="88"/>
        <v/>
      </c>
      <c r="I2874" s="43" t="str">
        <f t="shared" si="89"/>
        <v/>
      </c>
      <c r="J2874" s="38" t="str">
        <f>IFERROR(VALUE(SUBSTITUTE('04A_국토부원자료'!K2875,",","")),"")</f>
        <v/>
      </c>
      <c r="K2874" s="38" t="str">
        <f>IFERROR(VALUE(SUBSTITUTE('04A_국토부원자료'!N2875,",","")),"")</f>
        <v/>
      </c>
      <c r="L2874" s="39">
        <f>IFERROR('04A_국토부원자료'!O2875,"")</f>
        <v>0</v>
      </c>
      <c r="M2874" s="39">
        <f>IFERROR('04A_국토부원자료'!Q2875,"")</f>
        <v>0</v>
      </c>
      <c r="N2874" s="38">
        <f>IF(B2874="","",IF('02_대상물건입력'!B5="",1,IF(ISNUMBER(SEARCH('02_대상물건입력'!B5,B2874)),1,0)))</f>
        <v>0</v>
      </c>
      <c r="O2874" s="38">
        <f>IF(B2874="","",IF('02_대상물건입력'!B6="",1,IF(ISNUMBER(SEARCH('02_대상물건입력'!B6,B2874)),1,0)))</f>
        <v>0</v>
      </c>
      <c r="P2874" s="38">
        <f>IF(L2874="","",IF('02_대상물건입력'!B15="",0,IF(ISNUMBER(SEARCH('02_대상물건입력'!B15,L2874)),1,0)))</f>
        <v>0</v>
      </c>
      <c r="Q2874" s="38">
        <f>IF(D2874="","",IF('02_대상물건입력'!B8="",0,IF(ISNUMBER(SEARCH('02_대상물건입력'!B8,D2874)),1,0)))</f>
        <v>0</v>
      </c>
      <c r="R2874" s="44" t="str">
        <f>IFERROR(ABS(E2874-'02_대상물건입력'!B11)/'02_대상물건입력'!B11,"")</f>
        <v/>
      </c>
      <c r="S2874" s="38" t="str">
        <f>IFERROR(ABS(J2874-'02_대상물건입력'!B10),"")</f>
        <v/>
      </c>
      <c r="T2874" s="38" t="str">
        <f>IFERROR(ABS('01_설정'!B4-F2874),"")</f>
        <v/>
      </c>
      <c r="U2874" s="38" t="str">
        <f>IFERROR(ABS(K2874-YEAR('02_대상물건입력'!B14)),"")</f>
        <v/>
      </c>
      <c r="V2874" s="38" t="str">
        <f>IF(B2874="","",IF(AND(E2874&gt;0,F2874&gt;0,H2874&gt;0,OR('04A_국토부원자료'!P2875="",'04A_국토부원자료'!P2875="-"),IF('01_설정'!B10=1,N2874=1,TRUE),R2874&lt;='01_설정'!B5,S2874&lt;='01_설정'!B6,T2874&lt;='01_설정'!B7,U2874&lt;='01_설정'!B8),"Y",""))</f>
        <v/>
      </c>
      <c r="W2874" s="40" t="str">
        <f>IF(V2874&lt;&gt;"Y","",MAX(0,(1-R2874/'01_설정'!B5))*'01_설정'!B14+MAX(0,(1-S2874/'01_설정'!B6))*'01_설정'!B15+MAX(0,(1-T2874/'01_설정'!B7))*'01_설정'!B16+MAX(0,(1-U2874/'01_설정'!B8))*'01_설정'!B17+O2874*'01_설정'!B11+Q2874*'01_설정'!B12+P2874*'01_설정'!B13)</f>
        <v/>
      </c>
      <c r="X2874" s="38" t="str">
        <f>IF(W2874="","",1+COUNTIFS($W$4:$W$3003,"&gt;"&amp;W2874)+COUNTIFS($W$4:W2874,W2874)-1)</f>
        <v/>
      </c>
    </row>
    <row r="2875" spans="1:24" ht="16.5">
      <c r="A2875" s="38" t="str">
        <f>IF('04A_국토부원자료'!A2876="","",ROW()-3)</f>
        <v/>
      </c>
      <c r="B2875" s="39">
        <f>IFERROR('04A_국토부원자료'!B2876,"")</f>
        <v>0</v>
      </c>
      <c r="C2875" s="39" t="str">
        <f>IF(B2875="","",IF('04A_국토부원자료'!C2876&lt;&gt;"",'04A_국토부원자료'!C2876,TRIM('04A_국토부원자료'!D2876&amp;IF('04A_국토부원자료'!E2876&lt;&gt;"","-"&amp;'04A_국토부원자료'!E2876,""))))</f>
        <v/>
      </c>
      <c r="D2875" s="39">
        <f>IFERROR('04A_국토부원자료'!F2876,"")</f>
        <v>0</v>
      </c>
      <c r="E2875" s="40" t="str">
        <f>IFERROR(VALUE(SUBSTITUTE('04A_국토부원자료'!G2876,",","")),"")</f>
        <v/>
      </c>
      <c r="F2875" s="41" t="str">
        <f>IFERROR(IF(AND('04A_국토부원자료'!H2876&lt;&gt;"",'04A_국토부원자료'!I2876&lt;&gt;""),DATE(INT(VALUE(SUBSTITUTE('04A_국토부원자료'!H2876,",",""))/100),MOD(VALUE(SUBSTITUTE('04A_국토부원자료'!H2876,",","")),100),VALUE(SUBSTITUTE('04A_국토부원자료'!I2876,",",""))),""),"")</f>
        <v/>
      </c>
      <c r="G2875" s="42" t="str">
        <f>IFERROR(VALUE(SUBSTITUTE('04A_국토부원자료'!J2876,",","")),"")</f>
        <v/>
      </c>
      <c r="H2875" s="43" t="str">
        <f t="shared" si="88"/>
        <v/>
      </c>
      <c r="I2875" s="43" t="str">
        <f t="shared" si="89"/>
        <v/>
      </c>
      <c r="J2875" s="38" t="str">
        <f>IFERROR(VALUE(SUBSTITUTE('04A_국토부원자료'!K2876,",","")),"")</f>
        <v/>
      </c>
      <c r="K2875" s="38" t="str">
        <f>IFERROR(VALUE(SUBSTITUTE('04A_국토부원자료'!N2876,",","")),"")</f>
        <v/>
      </c>
      <c r="L2875" s="39">
        <f>IFERROR('04A_국토부원자료'!O2876,"")</f>
        <v>0</v>
      </c>
      <c r="M2875" s="39">
        <f>IFERROR('04A_국토부원자료'!Q2876,"")</f>
        <v>0</v>
      </c>
      <c r="N2875" s="38">
        <f>IF(B2875="","",IF('02_대상물건입력'!B5="",1,IF(ISNUMBER(SEARCH('02_대상물건입력'!B5,B2875)),1,0)))</f>
        <v>0</v>
      </c>
      <c r="O2875" s="38">
        <f>IF(B2875="","",IF('02_대상물건입력'!B6="",1,IF(ISNUMBER(SEARCH('02_대상물건입력'!B6,B2875)),1,0)))</f>
        <v>0</v>
      </c>
      <c r="P2875" s="38">
        <f>IF(L2875="","",IF('02_대상물건입력'!B15="",0,IF(ISNUMBER(SEARCH('02_대상물건입력'!B15,L2875)),1,0)))</f>
        <v>0</v>
      </c>
      <c r="Q2875" s="38">
        <f>IF(D2875="","",IF('02_대상물건입력'!B8="",0,IF(ISNUMBER(SEARCH('02_대상물건입력'!B8,D2875)),1,0)))</f>
        <v>0</v>
      </c>
      <c r="R2875" s="44" t="str">
        <f>IFERROR(ABS(E2875-'02_대상물건입력'!B11)/'02_대상물건입력'!B11,"")</f>
        <v/>
      </c>
      <c r="S2875" s="38" t="str">
        <f>IFERROR(ABS(J2875-'02_대상물건입력'!B10),"")</f>
        <v/>
      </c>
      <c r="T2875" s="38" t="str">
        <f>IFERROR(ABS('01_설정'!B4-F2875),"")</f>
        <v/>
      </c>
      <c r="U2875" s="38" t="str">
        <f>IFERROR(ABS(K2875-YEAR('02_대상물건입력'!B14)),"")</f>
        <v/>
      </c>
      <c r="V2875" s="38" t="str">
        <f>IF(B2875="","",IF(AND(E2875&gt;0,F2875&gt;0,H2875&gt;0,OR('04A_국토부원자료'!P2876="",'04A_국토부원자료'!P2876="-"),IF('01_설정'!B10=1,N2875=1,TRUE),R2875&lt;='01_설정'!B5,S2875&lt;='01_설정'!B6,T2875&lt;='01_설정'!B7,U2875&lt;='01_설정'!B8),"Y",""))</f>
        <v/>
      </c>
      <c r="W2875" s="40" t="str">
        <f>IF(V2875&lt;&gt;"Y","",MAX(0,(1-R2875/'01_설정'!B5))*'01_설정'!B14+MAX(0,(1-S2875/'01_설정'!B6))*'01_설정'!B15+MAX(0,(1-T2875/'01_설정'!B7))*'01_설정'!B16+MAX(0,(1-U2875/'01_설정'!B8))*'01_설정'!B17+O2875*'01_설정'!B11+Q2875*'01_설정'!B12+P2875*'01_설정'!B13)</f>
        <v/>
      </c>
      <c r="X2875" s="38" t="str">
        <f>IF(W2875="","",1+COUNTIFS($W$4:$W$3003,"&gt;"&amp;W2875)+COUNTIFS($W$4:W2875,W2875)-1)</f>
        <v/>
      </c>
    </row>
    <row r="2876" spans="1:24" ht="16.5">
      <c r="A2876" s="38" t="str">
        <f>IF('04A_국토부원자료'!A2877="","",ROW()-3)</f>
        <v/>
      </c>
      <c r="B2876" s="39">
        <f>IFERROR('04A_국토부원자료'!B2877,"")</f>
        <v>0</v>
      </c>
      <c r="C2876" s="39" t="str">
        <f>IF(B2876="","",IF('04A_국토부원자료'!C2877&lt;&gt;"",'04A_국토부원자료'!C2877,TRIM('04A_국토부원자료'!D2877&amp;IF('04A_국토부원자료'!E2877&lt;&gt;"","-"&amp;'04A_국토부원자료'!E2877,""))))</f>
        <v/>
      </c>
      <c r="D2876" s="39">
        <f>IFERROR('04A_국토부원자료'!F2877,"")</f>
        <v>0</v>
      </c>
      <c r="E2876" s="40" t="str">
        <f>IFERROR(VALUE(SUBSTITUTE('04A_국토부원자료'!G2877,",","")),"")</f>
        <v/>
      </c>
      <c r="F2876" s="41" t="str">
        <f>IFERROR(IF(AND('04A_국토부원자료'!H2877&lt;&gt;"",'04A_국토부원자료'!I2877&lt;&gt;""),DATE(INT(VALUE(SUBSTITUTE('04A_국토부원자료'!H2877,",",""))/100),MOD(VALUE(SUBSTITUTE('04A_국토부원자료'!H2877,",","")),100),VALUE(SUBSTITUTE('04A_국토부원자료'!I2877,",",""))),""),"")</f>
        <v/>
      </c>
      <c r="G2876" s="42" t="str">
        <f>IFERROR(VALUE(SUBSTITUTE('04A_국토부원자료'!J2877,",","")),"")</f>
        <v/>
      </c>
      <c r="H2876" s="43" t="str">
        <f t="shared" si="88"/>
        <v/>
      </c>
      <c r="I2876" s="43" t="str">
        <f t="shared" si="89"/>
        <v/>
      </c>
      <c r="J2876" s="38" t="str">
        <f>IFERROR(VALUE(SUBSTITUTE('04A_국토부원자료'!K2877,",","")),"")</f>
        <v/>
      </c>
      <c r="K2876" s="38" t="str">
        <f>IFERROR(VALUE(SUBSTITUTE('04A_국토부원자료'!N2877,",","")),"")</f>
        <v/>
      </c>
      <c r="L2876" s="39">
        <f>IFERROR('04A_국토부원자료'!O2877,"")</f>
        <v>0</v>
      </c>
      <c r="M2876" s="39">
        <f>IFERROR('04A_국토부원자료'!Q2877,"")</f>
        <v>0</v>
      </c>
      <c r="N2876" s="38">
        <f>IF(B2876="","",IF('02_대상물건입력'!B5="",1,IF(ISNUMBER(SEARCH('02_대상물건입력'!B5,B2876)),1,0)))</f>
        <v>0</v>
      </c>
      <c r="O2876" s="38">
        <f>IF(B2876="","",IF('02_대상물건입력'!B6="",1,IF(ISNUMBER(SEARCH('02_대상물건입력'!B6,B2876)),1,0)))</f>
        <v>0</v>
      </c>
      <c r="P2876" s="38">
        <f>IF(L2876="","",IF('02_대상물건입력'!B15="",0,IF(ISNUMBER(SEARCH('02_대상물건입력'!B15,L2876)),1,0)))</f>
        <v>0</v>
      </c>
      <c r="Q2876" s="38">
        <f>IF(D2876="","",IF('02_대상물건입력'!B8="",0,IF(ISNUMBER(SEARCH('02_대상물건입력'!B8,D2876)),1,0)))</f>
        <v>0</v>
      </c>
      <c r="R2876" s="44" t="str">
        <f>IFERROR(ABS(E2876-'02_대상물건입력'!B11)/'02_대상물건입력'!B11,"")</f>
        <v/>
      </c>
      <c r="S2876" s="38" t="str">
        <f>IFERROR(ABS(J2876-'02_대상물건입력'!B10),"")</f>
        <v/>
      </c>
      <c r="T2876" s="38" t="str">
        <f>IFERROR(ABS('01_설정'!B4-F2876),"")</f>
        <v/>
      </c>
      <c r="U2876" s="38" t="str">
        <f>IFERROR(ABS(K2876-YEAR('02_대상물건입력'!B14)),"")</f>
        <v/>
      </c>
      <c r="V2876" s="38" t="str">
        <f>IF(B2876="","",IF(AND(E2876&gt;0,F2876&gt;0,H2876&gt;0,OR('04A_국토부원자료'!P2877="",'04A_국토부원자료'!P2877="-"),IF('01_설정'!B10=1,N2876=1,TRUE),R2876&lt;='01_설정'!B5,S2876&lt;='01_설정'!B6,T2876&lt;='01_설정'!B7,U2876&lt;='01_설정'!B8),"Y",""))</f>
        <v/>
      </c>
      <c r="W2876" s="40" t="str">
        <f>IF(V2876&lt;&gt;"Y","",MAX(0,(1-R2876/'01_설정'!B5))*'01_설정'!B14+MAX(0,(1-S2876/'01_설정'!B6))*'01_설정'!B15+MAX(0,(1-T2876/'01_설정'!B7))*'01_설정'!B16+MAX(0,(1-U2876/'01_설정'!B8))*'01_설정'!B17+O2876*'01_설정'!B11+Q2876*'01_설정'!B12+P2876*'01_설정'!B13)</f>
        <v/>
      </c>
      <c r="X2876" s="38" t="str">
        <f>IF(W2876="","",1+COUNTIFS($W$4:$W$3003,"&gt;"&amp;W2876)+COUNTIFS($W$4:W2876,W2876)-1)</f>
        <v/>
      </c>
    </row>
    <row r="2877" spans="1:24" ht="16.5">
      <c r="A2877" s="38" t="str">
        <f>IF('04A_국토부원자료'!A2878="","",ROW()-3)</f>
        <v/>
      </c>
      <c r="B2877" s="39">
        <f>IFERROR('04A_국토부원자료'!B2878,"")</f>
        <v>0</v>
      </c>
      <c r="C2877" s="39" t="str">
        <f>IF(B2877="","",IF('04A_국토부원자료'!C2878&lt;&gt;"",'04A_국토부원자료'!C2878,TRIM('04A_국토부원자료'!D2878&amp;IF('04A_국토부원자료'!E2878&lt;&gt;"","-"&amp;'04A_국토부원자료'!E2878,""))))</f>
        <v/>
      </c>
      <c r="D2877" s="39">
        <f>IFERROR('04A_국토부원자료'!F2878,"")</f>
        <v>0</v>
      </c>
      <c r="E2877" s="40" t="str">
        <f>IFERROR(VALUE(SUBSTITUTE('04A_국토부원자료'!G2878,",","")),"")</f>
        <v/>
      </c>
      <c r="F2877" s="41" t="str">
        <f>IFERROR(IF(AND('04A_국토부원자료'!H2878&lt;&gt;"",'04A_국토부원자료'!I2878&lt;&gt;""),DATE(INT(VALUE(SUBSTITUTE('04A_국토부원자료'!H2878,",",""))/100),MOD(VALUE(SUBSTITUTE('04A_국토부원자료'!H2878,",","")),100),VALUE(SUBSTITUTE('04A_국토부원자료'!I2878,",",""))),""),"")</f>
        <v/>
      </c>
      <c r="G2877" s="42" t="str">
        <f>IFERROR(VALUE(SUBSTITUTE('04A_국토부원자료'!J2878,",","")),"")</f>
        <v/>
      </c>
      <c r="H2877" s="43" t="str">
        <f t="shared" si="88"/>
        <v/>
      </c>
      <c r="I2877" s="43" t="str">
        <f t="shared" si="89"/>
        <v/>
      </c>
      <c r="J2877" s="38" t="str">
        <f>IFERROR(VALUE(SUBSTITUTE('04A_국토부원자료'!K2878,",","")),"")</f>
        <v/>
      </c>
      <c r="K2877" s="38" t="str">
        <f>IFERROR(VALUE(SUBSTITUTE('04A_국토부원자료'!N2878,",","")),"")</f>
        <v/>
      </c>
      <c r="L2877" s="39">
        <f>IFERROR('04A_국토부원자료'!O2878,"")</f>
        <v>0</v>
      </c>
      <c r="M2877" s="39">
        <f>IFERROR('04A_국토부원자료'!Q2878,"")</f>
        <v>0</v>
      </c>
      <c r="N2877" s="38">
        <f>IF(B2877="","",IF('02_대상물건입력'!B5="",1,IF(ISNUMBER(SEARCH('02_대상물건입력'!B5,B2877)),1,0)))</f>
        <v>0</v>
      </c>
      <c r="O2877" s="38">
        <f>IF(B2877="","",IF('02_대상물건입력'!B6="",1,IF(ISNUMBER(SEARCH('02_대상물건입력'!B6,B2877)),1,0)))</f>
        <v>0</v>
      </c>
      <c r="P2877" s="38">
        <f>IF(L2877="","",IF('02_대상물건입력'!B15="",0,IF(ISNUMBER(SEARCH('02_대상물건입력'!B15,L2877)),1,0)))</f>
        <v>0</v>
      </c>
      <c r="Q2877" s="38">
        <f>IF(D2877="","",IF('02_대상물건입력'!B8="",0,IF(ISNUMBER(SEARCH('02_대상물건입력'!B8,D2877)),1,0)))</f>
        <v>0</v>
      </c>
      <c r="R2877" s="44" t="str">
        <f>IFERROR(ABS(E2877-'02_대상물건입력'!B11)/'02_대상물건입력'!B11,"")</f>
        <v/>
      </c>
      <c r="S2877" s="38" t="str">
        <f>IFERROR(ABS(J2877-'02_대상물건입력'!B10),"")</f>
        <v/>
      </c>
      <c r="T2877" s="38" t="str">
        <f>IFERROR(ABS('01_설정'!B4-F2877),"")</f>
        <v/>
      </c>
      <c r="U2877" s="38" t="str">
        <f>IFERROR(ABS(K2877-YEAR('02_대상물건입력'!B14)),"")</f>
        <v/>
      </c>
      <c r="V2877" s="38" t="str">
        <f>IF(B2877="","",IF(AND(E2877&gt;0,F2877&gt;0,H2877&gt;0,OR('04A_국토부원자료'!P2878="",'04A_국토부원자료'!P2878="-"),IF('01_설정'!B10=1,N2877=1,TRUE),R2877&lt;='01_설정'!B5,S2877&lt;='01_설정'!B6,T2877&lt;='01_설정'!B7,U2877&lt;='01_설정'!B8),"Y",""))</f>
        <v/>
      </c>
      <c r="W2877" s="40" t="str">
        <f>IF(V2877&lt;&gt;"Y","",MAX(0,(1-R2877/'01_설정'!B5))*'01_설정'!B14+MAX(0,(1-S2877/'01_설정'!B6))*'01_설정'!B15+MAX(0,(1-T2877/'01_설정'!B7))*'01_설정'!B16+MAX(0,(1-U2877/'01_설정'!B8))*'01_설정'!B17+O2877*'01_설정'!B11+Q2877*'01_설정'!B12+P2877*'01_설정'!B13)</f>
        <v/>
      </c>
      <c r="X2877" s="38" t="str">
        <f>IF(W2877="","",1+COUNTIFS($W$4:$W$3003,"&gt;"&amp;W2877)+COUNTIFS($W$4:W2877,W2877)-1)</f>
        <v/>
      </c>
    </row>
    <row r="2878" spans="1:24" ht="16.5">
      <c r="A2878" s="38" t="str">
        <f>IF('04A_국토부원자료'!A2879="","",ROW()-3)</f>
        <v/>
      </c>
      <c r="B2878" s="39">
        <f>IFERROR('04A_국토부원자료'!B2879,"")</f>
        <v>0</v>
      </c>
      <c r="C2878" s="39" t="str">
        <f>IF(B2878="","",IF('04A_국토부원자료'!C2879&lt;&gt;"",'04A_국토부원자료'!C2879,TRIM('04A_국토부원자료'!D2879&amp;IF('04A_국토부원자료'!E2879&lt;&gt;"","-"&amp;'04A_국토부원자료'!E2879,""))))</f>
        <v/>
      </c>
      <c r="D2878" s="39">
        <f>IFERROR('04A_국토부원자료'!F2879,"")</f>
        <v>0</v>
      </c>
      <c r="E2878" s="40" t="str">
        <f>IFERROR(VALUE(SUBSTITUTE('04A_국토부원자료'!G2879,",","")),"")</f>
        <v/>
      </c>
      <c r="F2878" s="41" t="str">
        <f>IFERROR(IF(AND('04A_국토부원자료'!H2879&lt;&gt;"",'04A_국토부원자료'!I2879&lt;&gt;""),DATE(INT(VALUE(SUBSTITUTE('04A_국토부원자료'!H2879,",",""))/100),MOD(VALUE(SUBSTITUTE('04A_국토부원자료'!H2879,",","")),100),VALUE(SUBSTITUTE('04A_국토부원자료'!I2879,",",""))),""),"")</f>
        <v/>
      </c>
      <c r="G2878" s="42" t="str">
        <f>IFERROR(VALUE(SUBSTITUTE('04A_국토부원자료'!J2879,",","")),"")</f>
        <v/>
      </c>
      <c r="H2878" s="43" t="str">
        <f t="shared" si="88"/>
        <v/>
      </c>
      <c r="I2878" s="43" t="str">
        <f t="shared" si="89"/>
        <v/>
      </c>
      <c r="J2878" s="38" t="str">
        <f>IFERROR(VALUE(SUBSTITUTE('04A_국토부원자료'!K2879,",","")),"")</f>
        <v/>
      </c>
      <c r="K2878" s="38" t="str">
        <f>IFERROR(VALUE(SUBSTITUTE('04A_국토부원자료'!N2879,",","")),"")</f>
        <v/>
      </c>
      <c r="L2878" s="39">
        <f>IFERROR('04A_국토부원자료'!O2879,"")</f>
        <v>0</v>
      </c>
      <c r="M2878" s="39">
        <f>IFERROR('04A_국토부원자료'!Q2879,"")</f>
        <v>0</v>
      </c>
      <c r="N2878" s="38">
        <f>IF(B2878="","",IF('02_대상물건입력'!B5="",1,IF(ISNUMBER(SEARCH('02_대상물건입력'!B5,B2878)),1,0)))</f>
        <v>0</v>
      </c>
      <c r="O2878" s="38">
        <f>IF(B2878="","",IF('02_대상물건입력'!B6="",1,IF(ISNUMBER(SEARCH('02_대상물건입력'!B6,B2878)),1,0)))</f>
        <v>0</v>
      </c>
      <c r="P2878" s="38">
        <f>IF(L2878="","",IF('02_대상물건입력'!B15="",0,IF(ISNUMBER(SEARCH('02_대상물건입력'!B15,L2878)),1,0)))</f>
        <v>0</v>
      </c>
      <c r="Q2878" s="38">
        <f>IF(D2878="","",IF('02_대상물건입력'!B8="",0,IF(ISNUMBER(SEARCH('02_대상물건입력'!B8,D2878)),1,0)))</f>
        <v>0</v>
      </c>
      <c r="R2878" s="44" t="str">
        <f>IFERROR(ABS(E2878-'02_대상물건입력'!B11)/'02_대상물건입력'!B11,"")</f>
        <v/>
      </c>
      <c r="S2878" s="38" t="str">
        <f>IFERROR(ABS(J2878-'02_대상물건입력'!B10),"")</f>
        <v/>
      </c>
      <c r="T2878" s="38" t="str">
        <f>IFERROR(ABS('01_설정'!B4-F2878),"")</f>
        <v/>
      </c>
      <c r="U2878" s="38" t="str">
        <f>IFERROR(ABS(K2878-YEAR('02_대상물건입력'!B14)),"")</f>
        <v/>
      </c>
      <c r="V2878" s="38" t="str">
        <f>IF(B2878="","",IF(AND(E2878&gt;0,F2878&gt;0,H2878&gt;0,OR('04A_국토부원자료'!P2879="",'04A_국토부원자료'!P2879="-"),IF('01_설정'!B10=1,N2878=1,TRUE),R2878&lt;='01_설정'!B5,S2878&lt;='01_설정'!B6,T2878&lt;='01_설정'!B7,U2878&lt;='01_설정'!B8),"Y",""))</f>
        <v/>
      </c>
      <c r="W2878" s="40" t="str">
        <f>IF(V2878&lt;&gt;"Y","",MAX(0,(1-R2878/'01_설정'!B5))*'01_설정'!B14+MAX(0,(1-S2878/'01_설정'!B6))*'01_설정'!B15+MAX(0,(1-T2878/'01_설정'!B7))*'01_설정'!B16+MAX(0,(1-U2878/'01_설정'!B8))*'01_설정'!B17+O2878*'01_설정'!B11+Q2878*'01_설정'!B12+P2878*'01_설정'!B13)</f>
        <v/>
      </c>
      <c r="X2878" s="38" t="str">
        <f>IF(W2878="","",1+COUNTIFS($W$4:$W$3003,"&gt;"&amp;W2878)+COUNTIFS($W$4:W2878,W2878)-1)</f>
        <v/>
      </c>
    </row>
    <row r="2879" spans="1:24" ht="16.5">
      <c r="A2879" s="38" t="str">
        <f>IF('04A_국토부원자료'!A2880="","",ROW()-3)</f>
        <v/>
      </c>
      <c r="B2879" s="39">
        <f>IFERROR('04A_국토부원자료'!B2880,"")</f>
        <v>0</v>
      </c>
      <c r="C2879" s="39" t="str">
        <f>IF(B2879="","",IF('04A_국토부원자료'!C2880&lt;&gt;"",'04A_국토부원자료'!C2880,TRIM('04A_국토부원자료'!D2880&amp;IF('04A_국토부원자료'!E2880&lt;&gt;"","-"&amp;'04A_국토부원자료'!E2880,""))))</f>
        <v/>
      </c>
      <c r="D2879" s="39">
        <f>IFERROR('04A_국토부원자료'!F2880,"")</f>
        <v>0</v>
      </c>
      <c r="E2879" s="40" t="str">
        <f>IFERROR(VALUE(SUBSTITUTE('04A_국토부원자료'!G2880,",","")),"")</f>
        <v/>
      </c>
      <c r="F2879" s="41" t="str">
        <f>IFERROR(IF(AND('04A_국토부원자료'!H2880&lt;&gt;"",'04A_국토부원자료'!I2880&lt;&gt;""),DATE(INT(VALUE(SUBSTITUTE('04A_국토부원자료'!H2880,",",""))/100),MOD(VALUE(SUBSTITUTE('04A_국토부원자료'!H2880,",","")),100),VALUE(SUBSTITUTE('04A_국토부원자료'!I2880,",",""))),""),"")</f>
        <v/>
      </c>
      <c r="G2879" s="42" t="str">
        <f>IFERROR(VALUE(SUBSTITUTE('04A_국토부원자료'!J2880,",","")),"")</f>
        <v/>
      </c>
      <c r="H2879" s="43" t="str">
        <f t="shared" si="88"/>
        <v/>
      </c>
      <c r="I2879" s="43" t="str">
        <f t="shared" si="89"/>
        <v/>
      </c>
      <c r="J2879" s="38" t="str">
        <f>IFERROR(VALUE(SUBSTITUTE('04A_국토부원자료'!K2880,",","")),"")</f>
        <v/>
      </c>
      <c r="K2879" s="38" t="str">
        <f>IFERROR(VALUE(SUBSTITUTE('04A_국토부원자료'!N2880,",","")),"")</f>
        <v/>
      </c>
      <c r="L2879" s="39">
        <f>IFERROR('04A_국토부원자료'!O2880,"")</f>
        <v>0</v>
      </c>
      <c r="M2879" s="39">
        <f>IFERROR('04A_국토부원자료'!Q2880,"")</f>
        <v>0</v>
      </c>
      <c r="N2879" s="38">
        <f>IF(B2879="","",IF('02_대상물건입력'!B5="",1,IF(ISNUMBER(SEARCH('02_대상물건입력'!B5,B2879)),1,0)))</f>
        <v>0</v>
      </c>
      <c r="O2879" s="38">
        <f>IF(B2879="","",IF('02_대상물건입력'!B6="",1,IF(ISNUMBER(SEARCH('02_대상물건입력'!B6,B2879)),1,0)))</f>
        <v>0</v>
      </c>
      <c r="P2879" s="38">
        <f>IF(L2879="","",IF('02_대상물건입력'!B15="",0,IF(ISNUMBER(SEARCH('02_대상물건입력'!B15,L2879)),1,0)))</f>
        <v>0</v>
      </c>
      <c r="Q2879" s="38">
        <f>IF(D2879="","",IF('02_대상물건입력'!B8="",0,IF(ISNUMBER(SEARCH('02_대상물건입력'!B8,D2879)),1,0)))</f>
        <v>0</v>
      </c>
      <c r="R2879" s="44" t="str">
        <f>IFERROR(ABS(E2879-'02_대상물건입력'!B11)/'02_대상물건입력'!B11,"")</f>
        <v/>
      </c>
      <c r="S2879" s="38" t="str">
        <f>IFERROR(ABS(J2879-'02_대상물건입력'!B10),"")</f>
        <v/>
      </c>
      <c r="T2879" s="38" t="str">
        <f>IFERROR(ABS('01_설정'!B4-F2879),"")</f>
        <v/>
      </c>
      <c r="U2879" s="38" t="str">
        <f>IFERROR(ABS(K2879-YEAR('02_대상물건입력'!B14)),"")</f>
        <v/>
      </c>
      <c r="V2879" s="38" t="str">
        <f>IF(B2879="","",IF(AND(E2879&gt;0,F2879&gt;0,H2879&gt;0,OR('04A_국토부원자료'!P2880="",'04A_국토부원자료'!P2880="-"),IF('01_설정'!B10=1,N2879=1,TRUE),R2879&lt;='01_설정'!B5,S2879&lt;='01_설정'!B6,T2879&lt;='01_설정'!B7,U2879&lt;='01_설정'!B8),"Y",""))</f>
        <v/>
      </c>
      <c r="W2879" s="40" t="str">
        <f>IF(V2879&lt;&gt;"Y","",MAX(0,(1-R2879/'01_설정'!B5))*'01_설정'!B14+MAX(0,(1-S2879/'01_설정'!B6))*'01_설정'!B15+MAX(0,(1-T2879/'01_설정'!B7))*'01_설정'!B16+MAX(0,(1-U2879/'01_설정'!B8))*'01_설정'!B17+O2879*'01_설정'!B11+Q2879*'01_설정'!B12+P2879*'01_설정'!B13)</f>
        <v/>
      </c>
      <c r="X2879" s="38" t="str">
        <f>IF(W2879="","",1+COUNTIFS($W$4:$W$3003,"&gt;"&amp;W2879)+COUNTIFS($W$4:W2879,W2879)-1)</f>
        <v/>
      </c>
    </row>
    <row r="2880" spans="1:24" ht="16.5">
      <c r="A2880" s="38" t="str">
        <f>IF('04A_국토부원자료'!A2881="","",ROW()-3)</f>
        <v/>
      </c>
      <c r="B2880" s="39">
        <f>IFERROR('04A_국토부원자료'!B2881,"")</f>
        <v>0</v>
      </c>
      <c r="C2880" s="39" t="str">
        <f>IF(B2880="","",IF('04A_국토부원자료'!C2881&lt;&gt;"",'04A_국토부원자료'!C2881,TRIM('04A_국토부원자료'!D2881&amp;IF('04A_국토부원자료'!E2881&lt;&gt;"","-"&amp;'04A_국토부원자료'!E2881,""))))</f>
        <v/>
      </c>
      <c r="D2880" s="39">
        <f>IFERROR('04A_국토부원자료'!F2881,"")</f>
        <v>0</v>
      </c>
      <c r="E2880" s="40" t="str">
        <f>IFERROR(VALUE(SUBSTITUTE('04A_국토부원자료'!G2881,",","")),"")</f>
        <v/>
      </c>
      <c r="F2880" s="41" t="str">
        <f>IFERROR(IF(AND('04A_국토부원자료'!H2881&lt;&gt;"",'04A_국토부원자료'!I2881&lt;&gt;""),DATE(INT(VALUE(SUBSTITUTE('04A_국토부원자료'!H2881,",",""))/100),MOD(VALUE(SUBSTITUTE('04A_국토부원자료'!H2881,",","")),100),VALUE(SUBSTITUTE('04A_국토부원자료'!I2881,",",""))),""),"")</f>
        <v/>
      </c>
      <c r="G2880" s="42" t="str">
        <f>IFERROR(VALUE(SUBSTITUTE('04A_국토부원자료'!J2881,",","")),"")</f>
        <v/>
      </c>
      <c r="H2880" s="43" t="str">
        <f t="shared" si="88"/>
        <v/>
      </c>
      <c r="I2880" s="43" t="str">
        <f t="shared" si="89"/>
        <v/>
      </c>
      <c r="J2880" s="38" t="str">
        <f>IFERROR(VALUE(SUBSTITUTE('04A_국토부원자료'!K2881,",","")),"")</f>
        <v/>
      </c>
      <c r="K2880" s="38" t="str">
        <f>IFERROR(VALUE(SUBSTITUTE('04A_국토부원자료'!N2881,",","")),"")</f>
        <v/>
      </c>
      <c r="L2880" s="39">
        <f>IFERROR('04A_국토부원자료'!O2881,"")</f>
        <v>0</v>
      </c>
      <c r="M2880" s="39">
        <f>IFERROR('04A_국토부원자료'!Q2881,"")</f>
        <v>0</v>
      </c>
      <c r="N2880" s="38">
        <f>IF(B2880="","",IF('02_대상물건입력'!B5="",1,IF(ISNUMBER(SEARCH('02_대상물건입력'!B5,B2880)),1,0)))</f>
        <v>0</v>
      </c>
      <c r="O2880" s="38">
        <f>IF(B2880="","",IF('02_대상물건입력'!B6="",1,IF(ISNUMBER(SEARCH('02_대상물건입력'!B6,B2880)),1,0)))</f>
        <v>0</v>
      </c>
      <c r="P2880" s="38">
        <f>IF(L2880="","",IF('02_대상물건입력'!B15="",0,IF(ISNUMBER(SEARCH('02_대상물건입력'!B15,L2880)),1,0)))</f>
        <v>0</v>
      </c>
      <c r="Q2880" s="38">
        <f>IF(D2880="","",IF('02_대상물건입력'!B8="",0,IF(ISNUMBER(SEARCH('02_대상물건입력'!B8,D2880)),1,0)))</f>
        <v>0</v>
      </c>
      <c r="R2880" s="44" t="str">
        <f>IFERROR(ABS(E2880-'02_대상물건입력'!B11)/'02_대상물건입력'!B11,"")</f>
        <v/>
      </c>
      <c r="S2880" s="38" t="str">
        <f>IFERROR(ABS(J2880-'02_대상물건입력'!B10),"")</f>
        <v/>
      </c>
      <c r="T2880" s="38" t="str">
        <f>IFERROR(ABS('01_설정'!B4-F2880),"")</f>
        <v/>
      </c>
      <c r="U2880" s="38" t="str">
        <f>IFERROR(ABS(K2880-YEAR('02_대상물건입력'!B14)),"")</f>
        <v/>
      </c>
      <c r="V2880" s="38" t="str">
        <f>IF(B2880="","",IF(AND(E2880&gt;0,F2880&gt;0,H2880&gt;0,OR('04A_국토부원자료'!P2881="",'04A_국토부원자료'!P2881="-"),IF('01_설정'!B10=1,N2880=1,TRUE),R2880&lt;='01_설정'!B5,S2880&lt;='01_설정'!B6,T2880&lt;='01_설정'!B7,U2880&lt;='01_설정'!B8),"Y",""))</f>
        <v/>
      </c>
      <c r="W2880" s="40" t="str">
        <f>IF(V2880&lt;&gt;"Y","",MAX(0,(1-R2880/'01_설정'!B5))*'01_설정'!B14+MAX(0,(1-S2880/'01_설정'!B6))*'01_설정'!B15+MAX(0,(1-T2880/'01_설정'!B7))*'01_설정'!B16+MAX(0,(1-U2880/'01_설정'!B8))*'01_설정'!B17+O2880*'01_설정'!B11+Q2880*'01_설정'!B12+P2880*'01_설정'!B13)</f>
        <v/>
      </c>
      <c r="X2880" s="38" t="str">
        <f>IF(W2880="","",1+COUNTIFS($W$4:$W$3003,"&gt;"&amp;W2880)+COUNTIFS($W$4:W2880,W2880)-1)</f>
        <v/>
      </c>
    </row>
    <row r="2881" spans="1:24" ht="16.5">
      <c r="A2881" s="38" t="str">
        <f>IF('04A_국토부원자료'!A2882="","",ROW()-3)</f>
        <v/>
      </c>
      <c r="B2881" s="39">
        <f>IFERROR('04A_국토부원자료'!B2882,"")</f>
        <v>0</v>
      </c>
      <c r="C2881" s="39" t="str">
        <f>IF(B2881="","",IF('04A_국토부원자료'!C2882&lt;&gt;"",'04A_국토부원자료'!C2882,TRIM('04A_국토부원자료'!D2882&amp;IF('04A_국토부원자료'!E2882&lt;&gt;"","-"&amp;'04A_국토부원자료'!E2882,""))))</f>
        <v/>
      </c>
      <c r="D2881" s="39">
        <f>IFERROR('04A_국토부원자료'!F2882,"")</f>
        <v>0</v>
      </c>
      <c r="E2881" s="40" t="str">
        <f>IFERROR(VALUE(SUBSTITUTE('04A_국토부원자료'!G2882,",","")),"")</f>
        <v/>
      </c>
      <c r="F2881" s="41" t="str">
        <f>IFERROR(IF(AND('04A_국토부원자료'!H2882&lt;&gt;"",'04A_국토부원자료'!I2882&lt;&gt;""),DATE(INT(VALUE(SUBSTITUTE('04A_국토부원자료'!H2882,",",""))/100),MOD(VALUE(SUBSTITUTE('04A_국토부원자료'!H2882,",","")),100),VALUE(SUBSTITUTE('04A_국토부원자료'!I2882,",",""))),""),"")</f>
        <v/>
      </c>
      <c r="G2881" s="42" t="str">
        <f>IFERROR(VALUE(SUBSTITUTE('04A_국토부원자료'!J2882,",","")),"")</f>
        <v/>
      </c>
      <c r="H2881" s="43" t="str">
        <f t="shared" si="88"/>
        <v/>
      </c>
      <c r="I2881" s="43" t="str">
        <f t="shared" si="89"/>
        <v/>
      </c>
      <c r="J2881" s="38" t="str">
        <f>IFERROR(VALUE(SUBSTITUTE('04A_국토부원자료'!K2882,",","")),"")</f>
        <v/>
      </c>
      <c r="K2881" s="38" t="str">
        <f>IFERROR(VALUE(SUBSTITUTE('04A_국토부원자료'!N2882,",","")),"")</f>
        <v/>
      </c>
      <c r="L2881" s="39">
        <f>IFERROR('04A_국토부원자료'!O2882,"")</f>
        <v>0</v>
      </c>
      <c r="M2881" s="39">
        <f>IFERROR('04A_국토부원자료'!Q2882,"")</f>
        <v>0</v>
      </c>
      <c r="N2881" s="38">
        <f>IF(B2881="","",IF('02_대상물건입력'!B5="",1,IF(ISNUMBER(SEARCH('02_대상물건입력'!B5,B2881)),1,0)))</f>
        <v>0</v>
      </c>
      <c r="O2881" s="38">
        <f>IF(B2881="","",IF('02_대상물건입력'!B6="",1,IF(ISNUMBER(SEARCH('02_대상물건입력'!B6,B2881)),1,0)))</f>
        <v>0</v>
      </c>
      <c r="P2881" s="38">
        <f>IF(L2881="","",IF('02_대상물건입력'!B15="",0,IF(ISNUMBER(SEARCH('02_대상물건입력'!B15,L2881)),1,0)))</f>
        <v>0</v>
      </c>
      <c r="Q2881" s="38">
        <f>IF(D2881="","",IF('02_대상물건입력'!B8="",0,IF(ISNUMBER(SEARCH('02_대상물건입력'!B8,D2881)),1,0)))</f>
        <v>0</v>
      </c>
      <c r="R2881" s="44" t="str">
        <f>IFERROR(ABS(E2881-'02_대상물건입력'!B11)/'02_대상물건입력'!B11,"")</f>
        <v/>
      </c>
      <c r="S2881" s="38" t="str">
        <f>IFERROR(ABS(J2881-'02_대상물건입력'!B10),"")</f>
        <v/>
      </c>
      <c r="T2881" s="38" t="str">
        <f>IFERROR(ABS('01_설정'!B4-F2881),"")</f>
        <v/>
      </c>
      <c r="U2881" s="38" t="str">
        <f>IFERROR(ABS(K2881-YEAR('02_대상물건입력'!B14)),"")</f>
        <v/>
      </c>
      <c r="V2881" s="38" t="str">
        <f>IF(B2881="","",IF(AND(E2881&gt;0,F2881&gt;0,H2881&gt;0,OR('04A_국토부원자료'!P2882="",'04A_국토부원자료'!P2882="-"),IF('01_설정'!B10=1,N2881=1,TRUE),R2881&lt;='01_설정'!B5,S2881&lt;='01_설정'!B6,T2881&lt;='01_설정'!B7,U2881&lt;='01_설정'!B8),"Y",""))</f>
        <v/>
      </c>
      <c r="W2881" s="40" t="str">
        <f>IF(V2881&lt;&gt;"Y","",MAX(0,(1-R2881/'01_설정'!B5))*'01_설정'!B14+MAX(0,(1-S2881/'01_설정'!B6))*'01_설정'!B15+MAX(0,(1-T2881/'01_설정'!B7))*'01_설정'!B16+MAX(0,(1-U2881/'01_설정'!B8))*'01_설정'!B17+O2881*'01_설정'!B11+Q2881*'01_설정'!B12+P2881*'01_설정'!B13)</f>
        <v/>
      </c>
      <c r="X2881" s="38" t="str">
        <f>IF(W2881="","",1+COUNTIFS($W$4:$W$3003,"&gt;"&amp;W2881)+COUNTIFS($W$4:W2881,W2881)-1)</f>
        <v/>
      </c>
    </row>
    <row r="2882" spans="1:24" ht="16.5">
      <c r="A2882" s="38" t="str">
        <f>IF('04A_국토부원자료'!A2883="","",ROW()-3)</f>
        <v/>
      </c>
      <c r="B2882" s="39">
        <f>IFERROR('04A_국토부원자료'!B2883,"")</f>
        <v>0</v>
      </c>
      <c r="C2882" s="39" t="str">
        <f>IF(B2882="","",IF('04A_국토부원자료'!C2883&lt;&gt;"",'04A_국토부원자료'!C2883,TRIM('04A_국토부원자료'!D2883&amp;IF('04A_국토부원자료'!E2883&lt;&gt;"","-"&amp;'04A_국토부원자료'!E2883,""))))</f>
        <v/>
      </c>
      <c r="D2882" s="39">
        <f>IFERROR('04A_국토부원자료'!F2883,"")</f>
        <v>0</v>
      </c>
      <c r="E2882" s="40" t="str">
        <f>IFERROR(VALUE(SUBSTITUTE('04A_국토부원자료'!G2883,",","")),"")</f>
        <v/>
      </c>
      <c r="F2882" s="41" t="str">
        <f>IFERROR(IF(AND('04A_국토부원자료'!H2883&lt;&gt;"",'04A_국토부원자료'!I2883&lt;&gt;""),DATE(INT(VALUE(SUBSTITUTE('04A_국토부원자료'!H2883,",",""))/100),MOD(VALUE(SUBSTITUTE('04A_국토부원자료'!H2883,",","")),100),VALUE(SUBSTITUTE('04A_국토부원자료'!I2883,",",""))),""),"")</f>
        <v/>
      </c>
      <c r="G2882" s="42" t="str">
        <f>IFERROR(VALUE(SUBSTITUTE('04A_국토부원자료'!J2883,",","")),"")</f>
        <v/>
      </c>
      <c r="H2882" s="43" t="str">
        <f t="shared" si="88"/>
        <v/>
      </c>
      <c r="I2882" s="43" t="str">
        <f t="shared" si="89"/>
        <v/>
      </c>
      <c r="J2882" s="38" t="str">
        <f>IFERROR(VALUE(SUBSTITUTE('04A_국토부원자료'!K2883,",","")),"")</f>
        <v/>
      </c>
      <c r="K2882" s="38" t="str">
        <f>IFERROR(VALUE(SUBSTITUTE('04A_국토부원자료'!N2883,",","")),"")</f>
        <v/>
      </c>
      <c r="L2882" s="39">
        <f>IFERROR('04A_국토부원자료'!O2883,"")</f>
        <v>0</v>
      </c>
      <c r="M2882" s="39">
        <f>IFERROR('04A_국토부원자료'!Q2883,"")</f>
        <v>0</v>
      </c>
      <c r="N2882" s="38">
        <f>IF(B2882="","",IF('02_대상물건입력'!B5="",1,IF(ISNUMBER(SEARCH('02_대상물건입력'!B5,B2882)),1,0)))</f>
        <v>0</v>
      </c>
      <c r="O2882" s="38">
        <f>IF(B2882="","",IF('02_대상물건입력'!B6="",1,IF(ISNUMBER(SEARCH('02_대상물건입력'!B6,B2882)),1,0)))</f>
        <v>0</v>
      </c>
      <c r="P2882" s="38">
        <f>IF(L2882="","",IF('02_대상물건입력'!B15="",0,IF(ISNUMBER(SEARCH('02_대상물건입력'!B15,L2882)),1,0)))</f>
        <v>0</v>
      </c>
      <c r="Q2882" s="38">
        <f>IF(D2882="","",IF('02_대상물건입력'!B8="",0,IF(ISNUMBER(SEARCH('02_대상물건입력'!B8,D2882)),1,0)))</f>
        <v>0</v>
      </c>
      <c r="R2882" s="44" t="str">
        <f>IFERROR(ABS(E2882-'02_대상물건입력'!B11)/'02_대상물건입력'!B11,"")</f>
        <v/>
      </c>
      <c r="S2882" s="38" t="str">
        <f>IFERROR(ABS(J2882-'02_대상물건입력'!B10),"")</f>
        <v/>
      </c>
      <c r="T2882" s="38" t="str">
        <f>IFERROR(ABS('01_설정'!B4-F2882),"")</f>
        <v/>
      </c>
      <c r="U2882" s="38" t="str">
        <f>IFERROR(ABS(K2882-YEAR('02_대상물건입력'!B14)),"")</f>
        <v/>
      </c>
      <c r="V2882" s="38" t="str">
        <f>IF(B2882="","",IF(AND(E2882&gt;0,F2882&gt;0,H2882&gt;0,OR('04A_국토부원자료'!P2883="",'04A_국토부원자료'!P2883="-"),IF('01_설정'!B10=1,N2882=1,TRUE),R2882&lt;='01_설정'!B5,S2882&lt;='01_설정'!B6,T2882&lt;='01_설정'!B7,U2882&lt;='01_설정'!B8),"Y",""))</f>
        <v/>
      </c>
      <c r="W2882" s="40" t="str">
        <f>IF(V2882&lt;&gt;"Y","",MAX(0,(1-R2882/'01_설정'!B5))*'01_설정'!B14+MAX(0,(1-S2882/'01_설정'!B6))*'01_설정'!B15+MAX(0,(1-T2882/'01_설정'!B7))*'01_설정'!B16+MAX(0,(1-U2882/'01_설정'!B8))*'01_설정'!B17+O2882*'01_설정'!B11+Q2882*'01_설정'!B12+P2882*'01_설정'!B13)</f>
        <v/>
      </c>
      <c r="X2882" s="38" t="str">
        <f>IF(W2882="","",1+COUNTIFS($W$4:$W$3003,"&gt;"&amp;W2882)+COUNTIFS($W$4:W2882,W2882)-1)</f>
        <v/>
      </c>
    </row>
    <row r="2883" spans="1:24" ht="16.5">
      <c r="A2883" s="38" t="str">
        <f>IF('04A_국토부원자료'!A2884="","",ROW()-3)</f>
        <v/>
      </c>
      <c r="B2883" s="39">
        <f>IFERROR('04A_국토부원자료'!B2884,"")</f>
        <v>0</v>
      </c>
      <c r="C2883" s="39" t="str">
        <f>IF(B2883="","",IF('04A_국토부원자료'!C2884&lt;&gt;"",'04A_국토부원자료'!C2884,TRIM('04A_국토부원자료'!D2884&amp;IF('04A_국토부원자료'!E2884&lt;&gt;"","-"&amp;'04A_국토부원자료'!E2884,""))))</f>
        <v/>
      </c>
      <c r="D2883" s="39">
        <f>IFERROR('04A_국토부원자료'!F2884,"")</f>
        <v>0</v>
      </c>
      <c r="E2883" s="40" t="str">
        <f>IFERROR(VALUE(SUBSTITUTE('04A_국토부원자료'!G2884,",","")),"")</f>
        <v/>
      </c>
      <c r="F2883" s="41" t="str">
        <f>IFERROR(IF(AND('04A_국토부원자료'!H2884&lt;&gt;"",'04A_국토부원자료'!I2884&lt;&gt;""),DATE(INT(VALUE(SUBSTITUTE('04A_국토부원자료'!H2884,",",""))/100),MOD(VALUE(SUBSTITUTE('04A_국토부원자료'!H2884,",","")),100),VALUE(SUBSTITUTE('04A_국토부원자료'!I2884,",",""))),""),"")</f>
        <v/>
      </c>
      <c r="G2883" s="42" t="str">
        <f>IFERROR(VALUE(SUBSTITUTE('04A_국토부원자료'!J2884,",","")),"")</f>
        <v/>
      </c>
      <c r="H2883" s="43" t="str">
        <f t="shared" si="88"/>
        <v/>
      </c>
      <c r="I2883" s="43" t="str">
        <f t="shared" si="89"/>
        <v/>
      </c>
      <c r="J2883" s="38" t="str">
        <f>IFERROR(VALUE(SUBSTITUTE('04A_국토부원자료'!K2884,",","")),"")</f>
        <v/>
      </c>
      <c r="K2883" s="38" t="str">
        <f>IFERROR(VALUE(SUBSTITUTE('04A_국토부원자료'!N2884,",","")),"")</f>
        <v/>
      </c>
      <c r="L2883" s="39">
        <f>IFERROR('04A_국토부원자료'!O2884,"")</f>
        <v>0</v>
      </c>
      <c r="M2883" s="39">
        <f>IFERROR('04A_국토부원자료'!Q2884,"")</f>
        <v>0</v>
      </c>
      <c r="N2883" s="38">
        <f>IF(B2883="","",IF('02_대상물건입력'!B5="",1,IF(ISNUMBER(SEARCH('02_대상물건입력'!B5,B2883)),1,0)))</f>
        <v>0</v>
      </c>
      <c r="O2883" s="38">
        <f>IF(B2883="","",IF('02_대상물건입력'!B6="",1,IF(ISNUMBER(SEARCH('02_대상물건입력'!B6,B2883)),1,0)))</f>
        <v>0</v>
      </c>
      <c r="P2883" s="38">
        <f>IF(L2883="","",IF('02_대상물건입력'!B15="",0,IF(ISNUMBER(SEARCH('02_대상물건입력'!B15,L2883)),1,0)))</f>
        <v>0</v>
      </c>
      <c r="Q2883" s="38">
        <f>IF(D2883="","",IF('02_대상물건입력'!B8="",0,IF(ISNUMBER(SEARCH('02_대상물건입력'!B8,D2883)),1,0)))</f>
        <v>0</v>
      </c>
      <c r="R2883" s="44" t="str">
        <f>IFERROR(ABS(E2883-'02_대상물건입력'!B11)/'02_대상물건입력'!B11,"")</f>
        <v/>
      </c>
      <c r="S2883" s="38" t="str">
        <f>IFERROR(ABS(J2883-'02_대상물건입력'!B10),"")</f>
        <v/>
      </c>
      <c r="T2883" s="38" t="str">
        <f>IFERROR(ABS('01_설정'!B4-F2883),"")</f>
        <v/>
      </c>
      <c r="U2883" s="38" t="str">
        <f>IFERROR(ABS(K2883-YEAR('02_대상물건입력'!B14)),"")</f>
        <v/>
      </c>
      <c r="V2883" s="38" t="str">
        <f>IF(B2883="","",IF(AND(E2883&gt;0,F2883&gt;0,H2883&gt;0,OR('04A_국토부원자료'!P2884="",'04A_국토부원자료'!P2884="-"),IF('01_설정'!B10=1,N2883=1,TRUE),R2883&lt;='01_설정'!B5,S2883&lt;='01_설정'!B6,T2883&lt;='01_설정'!B7,U2883&lt;='01_설정'!B8),"Y",""))</f>
        <v/>
      </c>
      <c r="W2883" s="40" t="str">
        <f>IF(V2883&lt;&gt;"Y","",MAX(0,(1-R2883/'01_설정'!B5))*'01_설정'!B14+MAX(0,(1-S2883/'01_설정'!B6))*'01_설정'!B15+MAX(0,(1-T2883/'01_설정'!B7))*'01_설정'!B16+MAX(0,(1-U2883/'01_설정'!B8))*'01_설정'!B17+O2883*'01_설정'!B11+Q2883*'01_설정'!B12+P2883*'01_설정'!B13)</f>
        <v/>
      </c>
      <c r="X2883" s="38" t="str">
        <f>IF(W2883="","",1+COUNTIFS($W$4:$W$3003,"&gt;"&amp;W2883)+COUNTIFS($W$4:W2883,W2883)-1)</f>
        <v/>
      </c>
    </row>
    <row r="2884" spans="1:24" ht="16.5">
      <c r="A2884" s="38" t="str">
        <f>IF('04A_국토부원자료'!A2885="","",ROW()-3)</f>
        <v/>
      </c>
      <c r="B2884" s="39">
        <f>IFERROR('04A_국토부원자료'!B2885,"")</f>
        <v>0</v>
      </c>
      <c r="C2884" s="39" t="str">
        <f>IF(B2884="","",IF('04A_국토부원자료'!C2885&lt;&gt;"",'04A_국토부원자료'!C2885,TRIM('04A_국토부원자료'!D2885&amp;IF('04A_국토부원자료'!E2885&lt;&gt;"","-"&amp;'04A_국토부원자료'!E2885,""))))</f>
        <v/>
      </c>
      <c r="D2884" s="39">
        <f>IFERROR('04A_국토부원자료'!F2885,"")</f>
        <v>0</v>
      </c>
      <c r="E2884" s="40" t="str">
        <f>IFERROR(VALUE(SUBSTITUTE('04A_국토부원자료'!G2885,",","")),"")</f>
        <v/>
      </c>
      <c r="F2884" s="41" t="str">
        <f>IFERROR(IF(AND('04A_국토부원자료'!H2885&lt;&gt;"",'04A_국토부원자료'!I2885&lt;&gt;""),DATE(INT(VALUE(SUBSTITUTE('04A_국토부원자료'!H2885,",",""))/100),MOD(VALUE(SUBSTITUTE('04A_국토부원자료'!H2885,",","")),100),VALUE(SUBSTITUTE('04A_국토부원자료'!I2885,",",""))),""),"")</f>
        <v/>
      </c>
      <c r="G2884" s="42" t="str">
        <f>IFERROR(VALUE(SUBSTITUTE('04A_국토부원자료'!J2885,",","")),"")</f>
        <v/>
      </c>
      <c r="H2884" s="43" t="str">
        <f t="shared" ref="H2884:H2947" si="90">IF(G2884="","",G2884*10000)</f>
        <v/>
      </c>
      <c r="I2884" s="43" t="str">
        <f t="shared" ref="I2884:I2947" si="91">IFERROR(IF(AND(H2884&gt;0,E2884&gt;0),H2884/E2884,""),"")</f>
        <v/>
      </c>
      <c r="J2884" s="38" t="str">
        <f>IFERROR(VALUE(SUBSTITUTE('04A_국토부원자료'!K2885,",","")),"")</f>
        <v/>
      </c>
      <c r="K2884" s="38" t="str">
        <f>IFERROR(VALUE(SUBSTITUTE('04A_국토부원자료'!N2885,",","")),"")</f>
        <v/>
      </c>
      <c r="L2884" s="39">
        <f>IFERROR('04A_국토부원자료'!O2885,"")</f>
        <v>0</v>
      </c>
      <c r="M2884" s="39">
        <f>IFERROR('04A_국토부원자료'!Q2885,"")</f>
        <v>0</v>
      </c>
      <c r="N2884" s="38">
        <f>IF(B2884="","",IF('02_대상물건입력'!B5="",1,IF(ISNUMBER(SEARCH('02_대상물건입력'!B5,B2884)),1,0)))</f>
        <v>0</v>
      </c>
      <c r="O2884" s="38">
        <f>IF(B2884="","",IF('02_대상물건입력'!B6="",1,IF(ISNUMBER(SEARCH('02_대상물건입력'!B6,B2884)),1,0)))</f>
        <v>0</v>
      </c>
      <c r="P2884" s="38">
        <f>IF(L2884="","",IF('02_대상물건입력'!B15="",0,IF(ISNUMBER(SEARCH('02_대상물건입력'!B15,L2884)),1,0)))</f>
        <v>0</v>
      </c>
      <c r="Q2884" s="38">
        <f>IF(D2884="","",IF('02_대상물건입력'!B8="",0,IF(ISNUMBER(SEARCH('02_대상물건입력'!B8,D2884)),1,0)))</f>
        <v>0</v>
      </c>
      <c r="R2884" s="44" t="str">
        <f>IFERROR(ABS(E2884-'02_대상물건입력'!B11)/'02_대상물건입력'!B11,"")</f>
        <v/>
      </c>
      <c r="S2884" s="38" t="str">
        <f>IFERROR(ABS(J2884-'02_대상물건입력'!B10),"")</f>
        <v/>
      </c>
      <c r="T2884" s="38" t="str">
        <f>IFERROR(ABS('01_설정'!B4-F2884),"")</f>
        <v/>
      </c>
      <c r="U2884" s="38" t="str">
        <f>IFERROR(ABS(K2884-YEAR('02_대상물건입력'!B14)),"")</f>
        <v/>
      </c>
      <c r="V2884" s="38" t="str">
        <f>IF(B2884="","",IF(AND(E2884&gt;0,F2884&gt;0,H2884&gt;0,OR('04A_국토부원자료'!P2885="",'04A_국토부원자료'!P2885="-"),IF('01_설정'!B10=1,N2884=1,TRUE),R2884&lt;='01_설정'!B5,S2884&lt;='01_설정'!B6,T2884&lt;='01_설정'!B7,U2884&lt;='01_설정'!B8),"Y",""))</f>
        <v/>
      </c>
      <c r="W2884" s="40" t="str">
        <f>IF(V2884&lt;&gt;"Y","",MAX(0,(1-R2884/'01_설정'!B5))*'01_설정'!B14+MAX(0,(1-S2884/'01_설정'!B6))*'01_설정'!B15+MAX(0,(1-T2884/'01_설정'!B7))*'01_설정'!B16+MAX(0,(1-U2884/'01_설정'!B8))*'01_설정'!B17+O2884*'01_설정'!B11+Q2884*'01_설정'!B12+P2884*'01_설정'!B13)</f>
        <v/>
      </c>
      <c r="X2884" s="38" t="str">
        <f>IF(W2884="","",1+COUNTIFS($W$4:$W$3003,"&gt;"&amp;W2884)+COUNTIFS($W$4:W2884,W2884)-1)</f>
        <v/>
      </c>
    </row>
    <row r="2885" spans="1:24" ht="16.5">
      <c r="A2885" s="38" t="str">
        <f>IF('04A_국토부원자료'!A2886="","",ROW()-3)</f>
        <v/>
      </c>
      <c r="B2885" s="39">
        <f>IFERROR('04A_국토부원자료'!B2886,"")</f>
        <v>0</v>
      </c>
      <c r="C2885" s="39" t="str">
        <f>IF(B2885="","",IF('04A_국토부원자료'!C2886&lt;&gt;"",'04A_국토부원자료'!C2886,TRIM('04A_국토부원자료'!D2886&amp;IF('04A_국토부원자료'!E2886&lt;&gt;"","-"&amp;'04A_국토부원자료'!E2886,""))))</f>
        <v/>
      </c>
      <c r="D2885" s="39">
        <f>IFERROR('04A_국토부원자료'!F2886,"")</f>
        <v>0</v>
      </c>
      <c r="E2885" s="40" t="str">
        <f>IFERROR(VALUE(SUBSTITUTE('04A_국토부원자료'!G2886,",","")),"")</f>
        <v/>
      </c>
      <c r="F2885" s="41" t="str">
        <f>IFERROR(IF(AND('04A_국토부원자료'!H2886&lt;&gt;"",'04A_국토부원자료'!I2886&lt;&gt;""),DATE(INT(VALUE(SUBSTITUTE('04A_국토부원자료'!H2886,",",""))/100),MOD(VALUE(SUBSTITUTE('04A_국토부원자료'!H2886,",","")),100),VALUE(SUBSTITUTE('04A_국토부원자료'!I2886,",",""))),""),"")</f>
        <v/>
      </c>
      <c r="G2885" s="42" t="str">
        <f>IFERROR(VALUE(SUBSTITUTE('04A_국토부원자료'!J2886,",","")),"")</f>
        <v/>
      </c>
      <c r="H2885" s="43" t="str">
        <f t="shared" si="90"/>
        <v/>
      </c>
      <c r="I2885" s="43" t="str">
        <f t="shared" si="91"/>
        <v/>
      </c>
      <c r="J2885" s="38" t="str">
        <f>IFERROR(VALUE(SUBSTITUTE('04A_국토부원자료'!K2886,",","")),"")</f>
        <v/>
      </c>
      <c r="K2885" s="38" t="str">
        <f>IFERROR(VALUE(SUBSTITUTE('04A_국토부원자료'!N2886,",","")),"")</f>
        <v/>
      </c>
      <c r="L2885" s="39">
        <f>IFERROR('04A_국토부원자료'!O2886,"")</f>
        <v>0</v>
      </c>
      <c r="M2885" s="39">
        <f>IFERROR('04A_국토부원자료'!Q2886,"")</f>
        <v>0</v>
      </c>
      <c r="N2885" s="38">
        <f>IF(B2885="","",IF('02_대상물건입력'!B5="",1,IF(ISNUMBER(SEARCH('02_대상물건입력'!B5,B2885)),1,0)))</f>
        <v>0</v>
      </c>
      <c r="O2885" s="38">
        <f>IF(B2885="","",IF('02_대상물건입력'!B6="",1,IF(ISNUMBER(SEARCH('02_대상물건입력'!B6,B2885)),1,0)))</f>
        <v>0</v>
      </c>
      <c r="P2885" s="38">
        <f>IF(L2885="","",IF('02_대상물건입력'!B15="",0,IF(ISNUMBER(SEARCH('02_대상물건입력'!B15,L2885)),1,0)))</f>
        <v>0</v>
      </c>
      <c r="Q2885" s="38">
        <f>IF(D2885="","",IF('02_대상물건입력'!B8="",0,IF(ISNUMBER(SEARCH('02_대상물건입력'!B8,D2885)),1,0)))</f>
        <v>0</v>
      </c>
      <c r="R2885" s="44" t="str">
        <f>IFERROR(ABS(E2885-'02_대상물건입력'!B11)/'02_대상물건입력'!B11,"")</f>
        <v/>
      </c>
      <c r="S2885" s="38" t="str">
        <f>IFERROR(ABS(J2885-'02_대상물건입력'!B10),"")</f>
        <v/>
      </c>
      <c r="T2885" s="38" t="str">
        <f>IFERROR(ABS('01_설정'!B4-F2885),"")</f>
        <v/>
      </c>
      <c r="U2885" s="38" t="str">
        <f>IFERROR(ABS(K2885-YEAR('02_대상물건입력'!B14)),"")</f>
        <v/>
      </c>
      <c r="V2885" s="38" t="str">
        <f>IF(B2885="","",IF(AND(E2885&gt;0,F2885&gt;0,H2885&gt;0,OR('04A_국토부원자료'!P2886="",'04A_국토부원자료'!P2886="-"),IF('01_설정'!B10=1,N2885=1,TRUE),R2885&lt;='01_설정'!B5,S2885&lt;='01_설정'!B6,T2885&lt;='01_설정'!B7,U2885&lt;='01_설정'!B8),"Y",""))</f>
        <v/>
      </c>
      <c r="W2885" s="40" t="str">
        <f>IF(V2885&lt;&gt;"Y","",MAX(0,(1-R2885/'01_설정'!B5))*'01_설정'!B14+MAX(0,(1-S2885/'01_설정'!B6))*'01_설정'!B15+MAX(0,(1-T2885/'01_설정'!B7))*'01_설정'!B16+MAX(0,(1-U2885/'01_설정'!B8))*'01_설정'!B17+O2885*'01_설정'!B11+Q2885*'01_설정'!B12+P2885*'01_설정'!B13)</f>
        <v/>
      </c>
      <c r="X2885" s="38" t="str">
        <f>IF(W2885="","",1+COUNTIFS($W$4:$W$3003,"&gt;"&amp;W2885)+COUNTIFS($W$4:W2885,W2885)-1)</f>
        <v/>
      </c>
    </row>
    <row r="2886" spans="1:24" ht="16.5">
      <c r="A2886" s="38" t="str">
        <f>IF('04A_국토부원자료'!A2887="","",ROW()-3)</f>
        <v/>
      </c>
      <c r="B2886" s="39">
        <f>IFERROR('04A_국토부원자료'!B2887,"")</f>
        <v>0</v>
      </c>
      <c r="C2886" s="39" t="str">
        <f>IF(B2886="","",IF('04A_국토부원자료'!C2887&lt;&gt;"",'04A_국토부원자료'!C2887,TRIM('04A_국토부원자료'!D2887&amp;IF('04A_국토부원자료'!E2887&lt;&gt;"","-"&amp;'04A_국토부원자료'!E2887,""))))</f>
        <v/>
      </c>
      <c r="D2886" s="39">
        <f>IFERROR('04A_국토부원자료'!F2887,"")</f>
        <v>0</v>
      </c>
      <c r="E2886" s="40" t="str">
        <f>IFERROR(VALUE(SUBSTITUTE('04A_국토부원자료'!G2887,",","")),"")</f>
        <v/>
      </c>
      <c r="F2886" s="41" t="str">
        <f>IFERROR(IF(AND('04A_국토부원자료'!H2887&lt;&gt;"",'04A_국토부원자료'!I2887&lt;&gt;""),DATE(INT(VALUE(SUBSTITUTE('04A_국토부원자료'!H2887,",",""))/100),MOD(VALUE(SUBSTITUTE('04A_국토부원자료'!H2887,",","")),100),VALUE(SUBSTITUTE('04A_국토부원자료'!I2887,",",""))),""),"")</f>
        <v/>
      </c>
      <c r="G2886" s="42" t="str">
        <f>IFERROR(VALUE(SUBSTITUTE('04A_국토부원자료'!J2887,",","")),"")</f>
        <v/>
      </c>
      <c r="H2886" s="43" t="str">
        <f t="shared" si="90"/>
        <v/>
      </c>
      <c r="I2886" s="43" t="str">
        <f t="shared" si="91"/>
        <v/>
      </c>
      <c r="J2886" s="38" t="str">
        <f>IFERROR(VALUE(SUBSTITUTE('04A_국토부원자료'!K2887,",","")),"")</f>
        <v/>
      </c>
      <c r="K2886" s="38" t="str">
        <f>IFERROR(VALUE(SUBSTITUTE('04A_국토부원자료'!N2887,",","")),"")</f>
        <v/>
      </c>
      <c r="L2886" s="39">
        <f>IFERROR('04A_국토부원자료'!O2887,"")</f>
        <v>0</v>
      </c>
      <c r="M2886" s="39">
        <f>IFERROR('04A_국토부원자료'!Q2887,"")</f>
        <v>0</v>
      </c>
      <c r="N2886" s="38">
        <f>IF(B2886="","",IF('02_대상물건입력'!B5="",1,IF(ISNUMBER(SEARCH('02_대상물건입력'!B5,B2886)),1,0)))</f>
        <v>0</v>
      </c>
      <c r="O2886" s="38">
        <f>IF(B2886="","",IF('02_대상물건입력'!B6="",1,IF(ISNUMBER(SEARCH('02_대상물건입력'!B6,B2886)),1,0)))</f>
        <v>0</v>
      </c>
      <c r="P2886" s="38">
        <f>IF(L2886="","",IF('02_대상물건입력'!B15="",0,IF(ISNUMBER(SEARCH('02_대상물건입력'!B15,L2886)),1,0)))</f>
        <v>0</v>
      </c>
      <c r="Q2886" s="38">
        <f>IF(D2886="","",IF('02_대상물건입력'!B8="",0,IF(ISNUMBER(SEARCH('02_대상물건입력'!B8,D2886)),1,0)))</f>
        <v>0</v>
      </c>
      <c r="R2886" s="44" t="str">
        <f>IFERROR(ABS(E2886-'02_대상물건입력'!B11)/'02_대상물건입력'!B11,"")</f>
        <v/>
      </c>
      <c r="S2886" s="38" t="str">
        <f>IFERROR(ABS(J2886-'02_대상물건입력'!B10),"")</f>
        <v/>
      </c>
      <c r="T2886" s="38" t="str">
        <f>IFERROR(ABS('01_설정'!B4-F2886),"")</f>
        <v/>
      </c>
      <c r="U2886" s="38" t="str">
        <f>IFERROR(ABS(K2886-YEAR('02_대상물건입력'!B14)),"")</f>
        <v/>
      </c>
      <c r="V2886" s="38" t="str">
        <f>IF(B2886="","",IF(AND(E2886&gt;0,F2886&gt;0,H2886&gt;0,OR('04A_국토부원자료'!P2887="",'04A_국토부원자료'!P2887="-"),IF('01_설정'!B10=1,N2886=1,TRUE),R2886&lt;='01_설정'!B5,S2886&lt;='01_설정'!B6,T2886&lt;='01_설정'!B7,U2886&lt;='01_설정'!B8),"Y",""))</f>
        <v/>
      </c>
      <c r="W2886" s="40" t="str">
        <f>IF(V2886&lt;&gt;"Y","",MAX(0,(1-R2886/'01_설정'!B5))*'01_설정'!B14+MAX(0,(1-S2886/'01_설정'!B6))*'01_설정'!B15+MAX(0,(1-T2886/'01_설정'!B7))*'01_설정'!B16+MAX(0,(1-U2886/'01_설정'!B8))*'01_설정'!B17+O2886*'01_설정'!B11+Q2886*'01_설정'!B12+P2886*'01_설정'!B13)</f>
        <v/>
      </c>
      <c r="X2886" s="38" t="str">
        <f>IF(W2886="","",1+COUNTIFS($W$4:$W$3003,"&gt;"&amp;W2886)+COUNTIFS($W$4:W2886,W2886)-1)</f>
        <v/>
      </c>
    </row>
    <row r="2887" spans="1:24" ht="16.5">
      <c r="A2887" s="38" t="str">
        <f>IF('04A_국토부원자료'!A2888="","",ROW()-3)</f>
        <v/>
      </c>
      <c r="B2887" s="39">
        <f>IFERROR('04A_국토부원자료'!B2888,"")</f>
        <v>0</v>
      </c>
      <c r="C2887" s="39" t="str">
        <f>IF(B2887="","",IF('04A_국토부원자료'!C2888&lt;&gt;"",'04A_국토부원자료'!C2888,TRIM('04A_국토부원자료'!D2888&amp;IF('04A_국토부원자료'!E2888&lt;&gt;"","-"&amp;'04A_국토부원자료'!E2888,""))))</f>
        <v/>
      </c>
      <c r="D2887" s="39">
        <f>IFERROR('04A_국토부원자료'!F2888,"")</f>
        <v>0</v>
      </c>
      <c r="E2887" s="40" t="str">
        <f>IFERROR(VALUE(SUBSTITUTE('04A_국토부원자료'!G2888,",","")),"")</f>
        <v/>
      </c>
      <c r="F2887" s="41" t="str">
        <f>IFERROR(IF(AND('04A_국토부원자료'!H2888&lt;&gt;"",'04A_국토부원자료'!I2888&lt;&gt;""),DATE(INT(VALUE(SUBSTITUTE('04A_국토부원자료'!H2888,",",""))/100),MOD(VALUE(SUBSTITUTE('04A_국토부원자료'!H2888,",","")),100),VALUE(SUBSTITUTE('04A_국토부원자료'!I2888,",",""))),""),"")</f>
        <v/>
      </c>
      <c r="G2887" s="42" t="str">
        <f>IFERROR(VALUE(SUBSTITUTE('04A_국토부원자료'!J2888,",","")),"")</f>
        <v/>
      </c>
      <c r="H2887" s="43" t="str">
        <f t="shared" si="90"/>
        <v/>
      </c>
      <c r="I2887" s="43" t="str">
        <f t="shared" si="91"/>
        <v/>
      </c>
      <c r="J2887" s="38" t="str">
        <f>IFERROR(VALUE(SUBSTITUTE('04A_국토부원자료'!K2888,",","")),"")</f>
        <v/>
      </c>
      <c r="K2887" s="38" t="str">
        <f>IFERROR(VALUE(SUBSTITUTE('04A_국토부원자료'!N2888,",","")),"")</f>
        <v/>
      </c>
      <c r="L2887" s="39">
        <f>IFERROR('04A_국토부원자료'!O2888,"")</f>
        <v>0</v>
      </c>
      <c r="M2887" s="39">
        <f>IFERROR('04A_국토부원자료'!Q2888,"")</f>
        <v>0</v>
      </c>
      <c r="N2887" s="38">
        <f>IF(B2887="","",IF('02_대상물건입력'!B5="",1,IF(ISNUMBER(SEARCH('02_대상물건입력'!B5,B2887)),1,0)))</f>
        <v>0</v>
      </c>
      <c r="O2887" s="38">
        <f>IF(B2887="","",IF('02_대상물건입력'!B6="",1,IF(ISNUMBER(SEARCH('02_대상물건입력'!B6,B2887)),1,0)))</f>
        <v>0</v>
      </c>
      <c r="P2887" s="38">
        <f>IF(L2887="","",IF('02_대상물건입력'!B15="",0,IF(ISNUMBER(SEARCH('02_대상물건입력'!B15,L2887)),1,0)))</f>
        <v>0</v>
      </c>
      <c r="Q2887" s="38">
        <f>IF(D2887="","",IF('02_대상물건입력'!B8="",0,IF(ISNUMBER(SEARCH('02_대상물건입력'!B8,D2887)),1,0)))</f>
        <v>0</v>
      </c>
      <c r="R2887" s="44" t="str">
        <f>IFERROR(ABS(E2887-'02_대상물건입력'!B11)/'02_대상물건입력'!B11,"")</f>
        <v/>
      </c>
      <c r="S2887" s="38" t="str">
        <f>IFERROR(ABS(J2887-'02_대상물건입력'!B10),"")</f>
        <v/>
      </c>
      <c r="T2887" s="38" t="str">
        <f>IFERROR(ABS('01_설정'!B4-F2887),"")</f>
        <v/>
      </c>
      <c r="U2887" s="38" t="str">
        <f>IFERROR(ABS(K2887-YEAR('02_대상물건입력'!B14)),"")</f>
        <v/>
      </c>
      <c r="V2887" s="38" t="str">
        <f>IF(B2887="","",IF(AND(E2887&gt;0,F2887&gt;0,H2887&gt;0,OR('04A_국토부원자료'!P2888="",'04A_국토부원자료'!P2888="-"),IF('01_설정'!B10=1,N2887=1,TRUE),R2887&lt;='01_설정'!B5,S2887&lt;='01_설정'!B6,T2887&lt;='01_설정'!B7,U2887&lt;='01_설정'!B8),"Y",""))</f>
        <v/>
      </c>
      <c r="W2887" s="40" t="str">
        <f>IF(V2887&lt;&gt;"Y","",MAX(0,(1-R2887/'01_설정'!B5))*'01_설정'!B14+MAX(0,(1-S2887/'01_설정'!B6))*'01_설정'!B15+MAX(0,(1-T2887/'01_설정'!B7))*'01_설정'!B16+MAX(0,(1-U2887/'01_설정'!B8))*'01_설정'!B17+O2887*'01_설정'!B11+Q2887*'01_설정'!B12+P2887*'01_설정'!B13)</f>
        <v/>
      </c>
      <c r="X2887" s="38" t="str">
        <f>IF(W2887="","",1+COUNTIFS($W$4:$W$3003,"&gt;"&amp;W2887)+COUNTIFS($W$4:W2887,W2887)-1)</f>
        <v/>
      </c>
    </row>
    <row r="2888" spans="1:24" ht="16.5">
      <c r="A2888" s="38" t="str">
        <f>IF('04A_국토부원자료'!A2889="","",ROW()-3)</f>
        <v/>
      </c>
      <c r="B2888" s="39">
        <f>IFERROR('04A_국토부원자료'!B2889,"")</f>
        <v>0</v>
      </c>
      <c r="C2888" s="39" t="str">
        <f>IF(B2888="","",IF('04A_국토부원자료'!C2889&lt;&gt;"",'04A_국토부원자료'!C2889,TRIM('04A_국토부원자료'!D2889&amp;IF('04A_국토부원자료'!E2889&lt;&gt;"","-"&amp;'04A_국토부원자료'!E2889,""))))</f>
        <v/>
      </c>
      <c r="D2888" s="39">
        <f>IFERROR('04A_국토부원자료'!F2889,"")</f>
        <v>0</v>
      </c>
      <c r="E2888" s="40" t="str">
        <f>IFERROR(VALUE(SUBSTITUTE('04A_국토부원자료'!G2889,",","")),"")</f>
        <v/>
      </c>
      <c r="F2888" s="41" t="str">
        <f>IFERROR(IF(AND('04A_국토부원자료'!H2889&lt;&gt;"",'04A_국토부원자료'!I2889&lt;&gt;""),DATE(INT(VALUE(SUBSTITUTE('04A_국토부원자료'!H2889,",",""))/100),MOD(VALUE(SUBSTITUTE('04A_국토부원자료'!H2889,",","")),100),VALUE(SUBSTITUTE('04A_국토부원자료'!I2889,",",""))),""),"")</f>
        <v/>
      </c>
      <c r="G2888" s="42" t="str">
        <f>IFERROR(VALUE(SUBSTITUTE('04A_국토부원자료'!J2889,",","")),"")</f>
        <v/>
      </c>
      <c r="H2888" s="43" t="str">
        <f t="shared" si="90"/>
        <v/>
      </c>
      <c r="I2888" s="43" t="str">
        <f t="shared" si="91"/>
        <v/>
      </c>
      <c r="J2888" s="38" t="str">
        <f>IFERROR(VALUE(SUBSTITUTE('04A_국토부원자료'!K2889,",","")),"")</f>
        <v/>
      </c>
      <c r="K2888" s="38" t="str">
        <f>IFERROR(VALUE(SUBSTITUTE('04A_국토부원자료'!N2889,",","")),"")</f>
        <v/>
      </c>
      <c r="L2888" s="39">
        <f>IFERROR('04A_국토부원자료'!O2889,"")</f>
        <v>0</v>
      </c>
      <c r="M2888" s="39">
        <f>IFERROR('04A_국토부원자료'!Q2889,"")</f>
        <v>0</v>
      </c>
      <c r="N2888" s="38">
        <f>IF(B2888="","",IF('02_대상물건입력'!B5="",1,IF(ISNUMBER(SEARCH('02_대상물건입력'!B5,B2888)),1,0)))</f>
        <v>0</v>
      </c>
      <c r="O2888" s="38">
        <f>IF(B2888="","",IF('02_대상물건입력'!B6="",1,IF(ISNUMBER(SEARCH('02_대상물건입력'!B6,B2888)),1,0)))</f>
        <v>0</v>
      </c>
      <c r="P2888" s="38">
        <f>IF(L2888="","",IF('02_대상물건입력'!B15="",0,IF(ISNUMBER(SEARCH('02_대상물건입력'!B15,L2888)),1,0)))</f>
        <v>0</v>
      </c>
      <c r="Q2888" s="38">
        <f>IF(D2888="","",IF('02_대상물건입력'!B8="",0,IF(ISNUMBER(SEARCH('02_대상물건입력'!B8,D2888)),1,0)))</f>
        <v>0</v>
      </c>
      <c r="R2888" s="44" t="str">
        <f>IFERROR(ABS(E2888-'02_대상물건입력'!B11)/'02_대상물건입력'!B11,"")</f>
        <v/>
      </c>
      <c r="S2888" s="38" t="str">
        <f>IFERROR(ABS(J2888-'02_대상물건입력'!B10),"")</f>
        <v/>
      </c>
      <c r="T2888" s="38" t="str">
        <f>IFERROR(ABS('01_설정'!B4-F2888),"")</f>
        <v/>
      </c>
      <c r="U2888" s="38" t="str">
        <f>IFERROR(ABS(K2888-YEAR('02_대상물건입력'!B14)),"")</f>
        <v/>
      </c>
      <c r="V2888" s="38" t="str">
        <f>IF(B2888="","",IF(AND(E2888&gt;0,F2888&gt;0,H2888&gt;0,OR('04A_국토부원자료'!P2889="",'04A_국토부원자료'!P2889="-"),IF('01_설정'!B10=1,N2888=1,TRUE),R2888&lt;='01_설정'!B5,S2888&lt;='01_설정'!B6,T2888&lt;='01_설정'!B7,U2888&lt;='01_설정'!B8),"Y",""))</f>
        <v/>
      </c>
      <c r="W2888" s="40" t="str">
        <f>IF(V2888&lt;&gt;"Y","",MAX(0,(1-R2888/'01_설정'!B5))*'01_설정'!B14+MAX(0,(1-S2888/'01_설정'!B6))*'01_설정'!B15+MAX(0,(1-T2888/'01_설정'!B7))*'01_설정'!B16+MAX(0,(1-U2888/'01_설정'!B8))*'01_설정'!B17+O2888*'01_설정'!B11+Q2888*'01_설정'!B12+P2888*'01_설정'!B13)</f>
        <v/>
      </c>
      <c r="X2888" s="38" t="str">
        <f>IF(W2888="","",1+COUNTIFS($W$4:$W$3003,"&gt;"&amp;W2888)+COUNTIFS($W$4:W2888,W2888)-1)</f>
        <v/>
      </c>
    </row>
    <row r="2889" spans="1:24" ht="16.5">
      <c r="A2889" s="38" t="str">
        <f>IF('04A_국토부원자료'!A2890="","",ROW()-3)</f>
        <v/>
      </c>
      <c r="B2889" s="39">
        <f>IFERROR('04A_국토부원자료'!B2890,"")</f>
        <v>0</v>
      </c>
      <c r="C2889" s="39" t="str">
        <f>IF(B2889="","",IF('04A_국토부원자료'!C2890&lt;&gt;"",'04A_국토부원자료'!C2890,TRIM('04A_국토부원자료'!D2890&amp;IF('04A_국토부원자료'!E2890&lt;&gt;"","-"&amp;'04A_국토부원자료'!E2890,""))))</f>
        <v/>
      </c>
      <c r="D2889" s="39">
        <f>IFERROR('04A_국토부원자료'!F2890,"")</f>
        <v>0</v>
      </c>
      <c r="E2889" s="40" t="str">
        <f>IFERROR(VALUE(SUBSTITUTE('04A_국토부원자료'!G2890,",","")),"")</f>
        <v/>
      </c>
      <c r="F2889" s="41" t="str">
        <f>IFERROR(IF(AND('04A_국토부원자료'!H2890&lt;&gt;"",'04A_국토부원자료'!I2890&lt;&gt;""),DATE(INT(VALUE(SUBSTITUTE('04A_국토부원자료'!H2890,",",""))/100),MOD(VALUE(SUBSTITUTE('04A_국토부원자료'!H2890,",","")),100),VALUE(SUBSTITUTE('04A_국토부원자료'!I2890,",",""))),""),"")</f>
        <v/>
      </c>
      <c r="G2889" s="42" t="str">
        <f>IFERROR(VALUE(SUBSTITUTE('04A_국토부원자료'!J2890,",","")),"")</f>
        <v/>
      </c>
      <c r="H2889" s="43" t="str">
        <f t="shared" si="90"/>
        <v/>
      </c>
      <c r="I2889" s="43" t="str">
        <f t="shared" si="91"/>
        <v/>
      </c>
      <c r="J2889" s="38" t="str">
        <f>IFERROR(VALUE(SUBSTITUTE('04A_국토부원자료'!K2890,",","")),"")</f>
        <v/>
      </c>
      <c r="K2889" s="38" t="str">
        <f>IFERROR(VALUE(SUBSTITUTE('04A_국토부원자료'!N2890,",","")),"")</f>
        <v/>
      </c>
      <c r="L2889" s="39">
        <f>IFERROR('04A_국토부원자료'!O2890,"")</f>
        <v>0</v>
      </c>
      <c r="M2889" s="39">
        <f>IFERROR('04A_국토부원자료'!Q2890,"")</f>
        <v>0</v>
      </c>
      <c r="N2889" s="38">
        <f>IF(B2889="","",IF('02_대상물건입력'!B5="",1,IF(ISNUMBER(SEARCH('02_대상물건입력'!B5,B2889)),1,0)))</f>
        <v>0</v>
      </c>
      <c r="O2889" s="38">
        <f>IF(B2889="","",IF('02_대상물건입력'!B6="",1,IF(ISNUMBER(SEARCH('02_대상물건입력'!B6,B2889)),1,0)))</f>
        <v>0</v>
      </c>
      <c r="P2889" s="38">
        <f>IF(L2889="","",IF('02_대상물건입력'!B15="",0,IF(ISNUMBER(SEARCH('02_대상물건입력'!B15,L2889)),1,0)))</f>
        <v>0</v>
      </c>
      <c r="Q2889" s="38">
        <f>IF(D2889="","",IF('02_대상물건입력'!B8="",0,IF(ISNUMBER(SEARCH('02_대상물건입력'!B8,D2889)),1,0)))</f>
        <v>0</v>
      </c>
      <c r="R2889" s="44" t="str">
        <f>IFERROR(ABS(E2889-'02_대상물건입력'!B11)/'02_대상물건입력'!B11,"")</f>
        <v/>
      </c>
      <c r="S2889" s="38" t="str">
        <f>IFERROR(ABS(J2889-'02_대상물건입력'!B10),"")</f>
        <v/>
      </c>
      <c r="T2889" s="38" t="str">
        <f>IFERROR(ABS('01_설정'!B4-F2889),"")</f>
        <v/>
      </c>
      <c r="U2889" s="38" t="str">
        <f>IFERROR(ABS(K2889-YEAR('02_대상물건입력'!B14)),"")</f>
        <v/>
      </c>
      <c r="V2889" s="38" t="str">
        <f>IF(B2889="","",IF(AND(E2889&gt;0,F2889&gt;0,H2889&gt;0,OR('04A_국토부원자료'!P2890="",'04A_국토부원자료'!P2890="-"),IF('01_설정'!B10=1,N2889=1,TRUE),R2889&lt;='01_설정'!B5,S2889&lt;='01_설정'!B6,T2889&lt;='01_설정'!B7,U2889&lt;='01_설정'!B8),"Y",""))</f>
        <v/>
      </c>
      <c r="W2889" s="40" t="str">
        <f>IF(V2889&lt;&gt;"Y","",MAX(0,(1-R2889/'01_설정'!B5))*'01_설정'!B14+MAX(0,(1-S2889/'01_설정'!B6))*'01_설정'!B15+MAX(0,(1-T2889/'01_설정'!B7))*'01_설정'!B16+MAX(0,(1-U2889/'01_설정'!B8))*'01_설정'!B17+O2889*'01_설정'!B11+Q2889*'01_설정'!B12+P2889*'01_설정'!B13)</f>
        <v/>
      </c>
      <c r="X2889" s="38" t="str">
        <f>IF(W2889="","",1+COUNTIFS($W$4:$W$3003,"&gt;"&amp;W2889)+COUNTIFS($W$4:W2889,W2889)-1)</f>
        <v/>
      </c>
    </row>
    <row r="2890" spans="1:24" ht="16.5">
      <c r="A2890" s="38" t="str">
        <f>IF('04A_국토부원자료'!A2891="","",ROW()-3)</f>
        <v/>
      </c>
      <c r="B2890" s="39">
        <f>IFERROR('04A_국토부원자료'!B2891,"")</f>
        <v>0</v>
      </c>
      <c r="C2890" s="39" t="str">
        <f>IF(B2890="","",IF('04A_국토부원자료'!C2891&lt;&gt;"",'04A_국토부원자료'!C2891,TRIM('04A_국토부원자료'!D2891&amp;IF('04A_국토부원자료'!E2891&lt;&gt;"","-"&amp;'04A_국토부원자료'!E2891,""))))</f>
        <v/>
      </c>
      <c r="D2890" s="39">
        <f>IFERROR('04A_국토부원자료'!F2891,"")</f>
        <v>0</v>
      </c>
      <c r="E2890" s="40" t="str">
        <f>IFERROR(VALUE(SUBSTITUTE('04A_국토부원자료'!G2891,",","")),"")</f>
        <v/>
      </c>
      <c r="F2890" s="41" t="str">
        <f>IFERROR(IF(AND('04A_국토부원자료'!H2891&lt;&gt;"",'04A_국토부원자료'!I2891&lt;&gt;""),DATE(INT(VALUE(SUBSTITUTE('04A_국토부원자료'!H2891,",",""))/100),MOD(VALUE(SUBSTITUTE('04A_국토부원자료'!H2891,",","")),100),VALUE(SUBSTITUTE('04A_국토부원자료'!I2891,",",""))),""),"")</f>
        <v/>
      </c>
      <c r="G2890" s="42" t="str">
        <f>IFERROR(VALUE(SUBSTITUTE('04A_국토부원자료'!J2891,",","")),"")</f>
        <v/>
      </c>
      <c r="H2890" s="43" t="str">
        <f t="shared" si="90"/>
        <v/>
      </c>
      <c r="I2890" s="43" t="str">
        <f t="shared" si="91"/>
        <v/>
      </c>
      <c r="J2890" s="38" t="str">
        <f>IFERROR(VALUE(SUBSTITUTE('04A_국토부원자료'!K2891,",","")),"")</f>
        <v/>
      </c>
      <c r="K2890" s="38" t="str">
        <f>IFERROR(VALUE(SUBSTITUTE('04A_국토부원자료'!N2891,",","")),"")</f>
        <v/>
      </c>
      <c r="L2890" s="39">
        <f>IFERROR('04A_국토부원자료'!O2891,"")</f>
        <v>0</v>
      </c>
      <c r="M2890" s="39">
        <f>IFERROR('04A_국토부원자료'!Q2891,"")</f>
        <v>0</v>
      </c>
      <c r="N2890" s="38">
        <f>IF(B2890="","",IF('02_대상물건입력'!B5="",1,IF(ISNUMBER(SEARCH('02_대상물건입력'!B5,B2890)),1,0)))</f>
        <v>0</v>
      </c>
      <c r="O2890" s="38">
        <f>IF(B2890="","",IF('02_대상물건입력'!B6="",1,IF(ISNUMBER(SEARCH('02_대상물건입력'!B6,B2890)),1,0)))</f>
        <v>0</v>
      </c>
      <c r="P2890" s="38">
        <f>IF(L2890="","",IF('02_대상물건입력'!B15="",0,IF(ISNUMBER(SEARCH('02_대상물건입력'!B15,L2890)),1,0)))</f>
        <v>0</v>
      </c>
      <c r="Q2890" s="38">
        <f>IF(D2890="","",IF('02_대상물건입력'!B8="",0,IF(ISNUMBER(SEARCH('02_대상물건입력'!B8,D2890)),1,0)))</f>
        <v>0</v>
      </c>
      <c r="R2890" s="44" t="str">
        <f>IFERROR(ABS(E2890-'02_대상물건입력'!B11)/'02_대상물건입력'!B11,"")</f>
        <v/>
      </c>
      <c r="S2890" s="38" t="str">
        <f>IFERROR(ABS(J2890-'02_대상물건입력'!B10),"")</f>
        <v/>
      </c>
      <c r="T2890" s="38" t="str">
        <f>IFERROR(ABS('01_설정'!B4-F2890),"")</f>
        <v/>
      </c>
      <c r="U2890" s="38" t="str">
        <f>IFERROR(ABS(K2890-YEAR('02_대상물건입력'!B14)),"")</f>
        <v/>
      </c>
      <c r="V2890" s="38" t="str">
        <f>IF(B2890="","",IF(AND(E2890&gt;0,F2890&gt;0,H2890&gt;0,OR('04A_국토부원자료'!P2891="",'04A_국토부원자료'!P2891="-"),IF('01_설정'!B10=1,N2890=1,TRUE),R2890&lt;='01_설정'!B5,S2890&lt;='01_설정'!B6,T2890&lt;='01_설정'!B7,U2890&lt;='01_설정'!B8),"Y",""))</f>
        <v/>
      </c>
      <c r="W2890" s="40" t="str">
        <f>IF(V2890&lt;&gt;"Y","",MAX(0,(1-R2890/'01_설정'!B5))*'01_설정'!B14+MAX(0,(1-S2890/'01_설정'!B6))*'01_설정'!B15+MAX(0,(1-T2890/'01_설정'!B7))*'01_설정'!B16+MAX(0,(1-U2890/'01_설정'!B8))*'01_설정'!B17+O2890*'01_설정'!B11+Q2890*'01_설정'!B12+P2890*'01_설정'!B13)</f>
        <v/>
      </c>
      <c r="X2890" s="38" t="str">
        <f>IF(W2890="","",1+COUNTIFS($W$4:$W$3003,"&gt;"&amp;W2890)+COUNTIFS($W$4:W2890,W2890)-1)</f>
        <v/>
      </c>
    </row>
    <row r="2891" spans="1:24" ht="16.5">
      <c r="A2891" s="38" t="str">
        <f>IF('04A_국토부원자료'!A2892="","",ROW()-3)</f>
        <v/>
      </c>
      <c r="B2891" s="39">
        <f>IFERROR('04A_국토부원자료'!B2892,"")</f>
        <v>0</v>
      </c>
      <c r="C2891" s="39" t="str">
        <f>IF(B2891="","",IF('04A_국토부원자료'!C2892&lt;&gt;"",'04A_국토부원자료'!C2892,TRIM('04A_국토부원자료'!D2892&amp;IF('04A_국토부원자료'!E2892&lt;&gt;"","-"&amp;'04A_국토부원자료'!E2892,""))))</f>
        <v/>
      </c>
      <c r="D2891" s="39">
        <f>IFERROR('04A_국토부원자료'!F2892,"")</f>
        <v>0</v>
      </c>
      <c r="E2891" s="40" t="str">
        <f>IFERROR(VALUE(SUBSTITUTE('04A_국토부원자료'!G2892,",","")),"")</f>
        <v/>
      </c>
      <c r="F2891" s="41" t="str">
        <f>IFERROR(IF(AND('04A_국토부원자료'!H2892&lt;&gt;"",'04A_국토부원자료'!I2892&lt;&gt;""),DATE(INT(VALUE(SUBSTITUTE('04A_국토부원자료'!H2892,",",""))/100),MOD(VALUE(SUBSTITUTE('04A_국토부원자료'!H2892,",","")),100),VALUE(SUBSTITUTE('04A_국토부원자료'!I2892,",",""))),""),"")</f>
        <v/>
      </c>
      <c r="G2891" s="42" t="str">
        <f>IFERROR(VALUE(SUBSTITUTE('04A_국토부원자료'!J2892,",","")),"")</f>
        <v/>
      </c>
      <c r="H2891" s="43" t="str">
        <f t="shared" si="90"/>
        <v/>
      </c>
      <c r="I2891" s="43" t="str">
        <f t="shared" si="91"/>
        <v/>
      </c>
      <c r="J2891" s="38" t="str">
        <f>IFERROR(VALUE(SUBSTITUTE('04A_국토부원자료'!K2892,",","")),"")</f>
        <v/>
      </c>
      <c r="K2891" s="38" t="str">
        <f>IFERROR(VALUE(SUBSTITUTE('04A_국토부원자료'!N2892,",","")),"")</f>
        <v/>
      </c>
      <c r="L2891" s="39">
        <f>IFERROR('04A_국토부원자료'!O2892,"")</f>
        <v>0</v>
      </c>
      <c r="M2891" s="39">
        <f>IFERROR('04A_국토부원자료'!Q2892,"")</f>
        <v>0</v>
      </c>
      <c r="N2891" s="38">
        <f>IF(B2891="","",IF('02_대상물건입력'!B5="",1,IF(ISNUMBER(SEARCH('02_대상물건입력'!B5,B2891)),1,0)))</f>
        <v>0</v>
      </c>
      <c r="O2891" s="38">
        <f>IF(B2891="","",IF('02_대상물건입력'!B6="",1,IF(ISNUMBER(SEARCH('02_대상물건입력'!B6,B2891)),1,0)))</f>
        <v>0</v>
      </c>
      <c r="P2891" s="38">
        <f>IF(L2891="","",IF('02_대상물건입력'!B15="",0,IF(ISNUMBER(SEARCH('02_대상물건입력'!B15,L2891)),1,0)))</f>
        <v>0</v>
      </c>
      <c r="Q2891" s="38">
        <f>IF(D2891="","",IF('02_대상물건입력'!B8="",0,IF(ISNUMBER(SEARCH('02_대상물건입력'!B8,D2891)),1,0)))</f>
        <v>0</v>
      </c>
      <c r="R2891" s="44" t="str">
        <f>IFERROR(ABS(E2891-'02_대상물건입력'!B11)/'02_대상물건입력'!B11,"")</f>
        <v/>
      </c>
      <c r="S2891" s="38" t="str">
        <f>IFERROR(ABS(J2891-'02_대상물건입력'!B10),"")</f>
        <v/>
      </c>
      <c r="T2891" s="38" t="str">
        <f>IFERROR(ABS('01_설정'!B4-F2891),"")</f>
        <v/>
      </c>
      <c r="U2891" s="38" t="str">
        <f>IFERROR(ABS(K2891-YEAR('02_대상물건입력'!B14)),"")</f>
        <v/>
      </c>
      <c r="V2891" s="38" t="str">
        <f>IF(B2891="","",IF(AND(E2891&gt;0,F2891&gt;0,H2891&gt;0,OR('04A_국토부원자료'!P2892="",'04A_국토부원자료'!P2892="-"),IF('01_설정'!B10=1,N2891=1,TRUE),R2891&lt;='01_설정'!B5,S2891&lt;='01_설정'!B6,T2891&lt;='01_설정'!B7,U2891&lt;='01_설정'!B8),"Y",""))</f>
        <v/>
      </c>
      <c r="W2891" s="40" t="str">
        <f>IF(V2891&lt;&gt;"Y","",MAX(0,(1-R2891/'01_설정'!B5))*'01_설정'!B14+MAX(0,(1-S2891/'01_설정'!B6))*'01_설정'!B15+MAX(0,(1-T2891/'01_설정'!B7))*'01_설정'!B16+MAX(0,(1-U2891/'01_설정'!B8))*'01_설정'!B17+O2891*'01_설정'!B11+Q2891*'01_설정'!B12+P2891*'01_설정'!B13)</f>
        <v/>
      </c>
      <c r="X2891" s="38" t="str">
        <f>IF(W2891="","",1+COUNTIFS($W$4:$W$3003,"&gt;"&amp;W2891)+COUNTIFS($W$4:W2891,W2891)-1)</f>
        <v/>
      </c>
    </row>
    <row r="2892" spans="1:24" ht="16.5">
      <c r="A2892" s="38" t="str">
        <f>IF('04A_국토부원자료'!A2893="","",ROW()-3)</f>
        <v/>
      </c>
      <c r="B2892" s="39">
        <f>IFERROR('04A_국토부원자료'!B2893,"")</f>
        <v>0</v>
      </c>
      <c r="C2892" s="39" t="str">
        <f>IF(B2892="","",IF('04A_국토부원자료'!C2893&lt;&gt;"",'04A_국토부원자료'!C2893,TRIM('04A_국토부원자료'!D2893&amp;IF('04A_국토부원자료'!E2893&lt;&gt;"","-"&amp;'04A_국토부원자료'!E2893,""))))</f>
        <v/>
      </c>
      <c r="D2892" s="39">
        <f>IFERROR('04A_국토부원자료'!F2893,"")</f>
        <v>0</v>
      </c>
      <c r="E2892" s="40" t="str">
        <f>IFERROR(VALUE(SUBSTITUTE('04A_국토부원자료'!G2893,",","")),"")</f>
        <v/>
      </c>
      <c r="F2892" s="41" t="str">
        <f>IFERROR(IF(AND('04A_국토부원자료'!H2893&lt;&gt;"",'04A_국토부원자료'!I2893&lt;&gt;""),DATE(INT(VALUE(SUBSTITUTE('04A_국토부원자료'!H2893,",",""))/100),MOD(VALUE(SUBSTITUTE('04A_국토부원자료'!H2893,",","")),100),VALUE(SUBSTITUTE('04A_국토부원자료'!I2893,",",""))),""),"")</f>
        <v/>
      </c>
      <c r="G2892" s="42" t="str">
        <f>IFERROR(VALUE(SUBSTITUTE('04A_국토부원자료'!J2893,",","")),"")</f>
        <v/>
      </c>
      <c r="H2892" s="43" t="str">
        <f t="shared" si="90"/>
        <v/>
      </c>
      <c r="I2892" s="43" t="str">
        <f t="shared" si="91"/>
        <v/>
      </c>
      <c r="J2892" s="38" t="str">
        <f>IFERROR(VALUE(SUBSTITUTE('04A_국토부원자료'!K2893,",","")),"")</f>
        <v/>
      </c>
      <c r="K2892" s="38" t="str">
        <f>IFERROR(VALUE(SUBSTITUTE('04A_국토부원자료'!N2893,",","")),"")</f>
        <v/>
      </c>
      <c r="L2892" s="39">
        <f>IFERROR('04A_국토부원자료'!O2893,"")</f>
        <v>0</v>
      </c>
      <c r="M2892" s="39">
        <f>IFERROR('04A_국토부원자료'!Q2893,"")</f>
        <v>0</v>
      </c>
      <c r="N2892" s="38">
        <f>IF(B2892="","",IF('02_대상물건입력'!B5="",1,IF(ISNUMBER(SEARCH('02_대상물건입력'!B5,B2892)),1,0)))</f>
        <v>0</v>
      </c>
      <c r="O2892" s="38">
        <f>IF(B2892="","",IF('02_대상물건입력'!B6="",1,IF(ISNUMBER(SEARCH('02_대상물건입력'!B6,B2892)),1,0)))</f>
        <v>0</v>
      </c>
      <c r="P2892" s="38">
        <f>IF(L2892="","",IF('02_대상물건입력'!B15="",0,IF(ISNUMBER(SEARCH('02_대상물건입력'!B15,L2892)),1,0)))</f>
        <v>0</v>
      </c>
      <c r="Q2892" s="38">
        <f>IF(D2892="","",IF('02_대상물건입력'!B8="",0,IF(ISNUMBER(SEARCH('02_대상물건입력'!B8,D2892)),1,0)))</f>
        <v>0</v>
      </c>
      <c r="R2892" s="44" t="str">
        <f>IFERROR(ABS(E2892-'02_대상물건입력'!B11)/'02_대상물건입력'!B11,"")</f>
        <v/>
      </c>
      <c r="S2892" s="38" t="str">
        <f>IFERROR(ABS(J2892-'02_대상물건입력'!B10),"")</f>
        <v/>
      </c>
      <c r="T2892" s="38" t="str">
        <f>IFERROR(ABS('01_설정'!B4-F2892),"")</f>
        <v/>
      </c>
      <c r="U2892" s="38" t="str">
        <f>IFERROR(ABS(K2892-YEAR('02_대상물건입력'!B14)),"")</f>
        <v/>
      </c>
      <c r="V2892" s="38" t="str">
        <f>IF(B2892="","",IF(AND(E2892&gt;0,F2892&gt;0,H2892&gt;0,OR('04A_국토부원자료'!P2893="",'04A_국토부원자료'!P2893="-"),IF('01_설정'!B10=1,N2892=1,TRUE),R2892&lt;='01_설정'!B5,S2892&lt;='01_설정'!B6,T2892&lt;='01_설정'!B7,U2892&lt;='01_설정'!B8),"Y",""))</f>
        <v/>
      </c>
      <c r="W2892" s="40" t="str">
        <f>IF(V2892&lt;&gt;"Y","",MAX(0,(1-R2892/'01_설정'!B5))*'01_설정'!B14+MAX(0,(1-S2892/'01_설정'!B6))*'01_설정'!B15+MAX(0,(1-T2892/'01_설정'!B7))*'01_설정'!B16+MAX(0,(1-U2892/'01_설정'!B8))*'01_설정'!B17+O2892*'01_설정'!B11+Q2892*'01_설정'!B12+P2892*'01_설정'!B13)</f>
        <v/>
      </c>
      <c r="X2892" s="38" t="str">
        <f>IF(W2892="","",1+COUNTIFS($W$4:$W$3003,"&gt;"&amp;W2892)+COUNTIFS($W$4:W2892,W2892)-1)</f>
        <v/>
      </c>
    </row>
    <row r="2893" spans="1:24" ht="16.5">
      <c r="A2893" s="38" t="str">
        <f>IF('04A_국토부원자료'!A2894="","",ROW()-3)</f>
        <v/>
      </c>
      <c r="B2893" s="39">
        <f>IFERROR('04A_국토부원자료'!B2894,"")</f>
        <v>0</v>
      </c>
      <c r="C2893" s="39" t="str">
        <f>IF(B2893="","",IF('04A_국토부원자료'!C2894&lt;&gt;"",'04A_국토부원자료'!C2894,TRIM('04A_국토부원자료'!D2894&amp;IF('04A_국토부원자료'!E2894&lt;&gt;"","-"&amp;'04A_국토부원자료'!E2894,""))))</f>
        <v/>
      </c>
      <c r="D2893" s="39">
        <f>IFERROR('04A_국토부원자료'!F2894,"")</f>
        <v>0</v>
      </c>
      <c r="E2893" s="40" t="str">
        <f>IFERROR(VALUE(SUBSTITUTE('04A_국토부원자료'!G2894,",","")),"")</f>
        <v/>
      </c>
      <c r="F2893" s="41" t="str">
        <f>IFERROR(IF(AND('04A_국토부원자료'!H2894&lt;&gt;"",'04A_국토부원자료'!I2894&lt;&gt;""),DATE(INT(VALUE(SUBSTITUTE('04A_국토부원자료'!H2894,",",""))/100),MOD(VALUE(SUBSTITUTE('04A_국토부원자료'!H2894,",","")),100),VALUE(SUBSTITUTE('04A_국토부원자료'!I2894,",",""))),""),"")</f>
        <v/>
      </c>
      <c r="G2893" s="42" t="str">
        <f>IFERROR(VALUE(SUBSTITUTE('04A_국토부원자료'!J2894,",","")),"")</f>
        <v/>
      </c>
      <c r="H2893" s="43" t="str">
        <f t="shared" si="90"/>
        <v/>
      </c>
      <c r="I2893" s="43" t="str">
        <f t="shared" si="91"/>
        <v/>
      </c>
      <c r="J2893" s="38" t="str">
        <f>IFERROR(VALUE(SUBSTITUTE('04A_국토부원자료'!K2894,",","")),"")</f>
        <v/>
      </c>
      <c r="K2893" s="38" t="str">
        <f>IFERROR(VALUE(SUBSTITUTE('04A_국토부원자료'!N2894,",","")),"")</f>
        <v/>
      </c>
      <c r="L2893" s="39">
        <f>IFERROR('04A_국토부원자료'!O2894,"")</f>
        <v>0</v>
      </c>
      <c r="M2893" s="39">
        <f>IFERROR('04A_국토부원자료'!Q2894,"")</f>
        <v>0</v>
      </c>
      <c r="N2893" s="38">
        <f>IF(B2893="","",IF('02_대상물건입력'!B5="",1,IF(ISNUMBER(SEARCH('02_대상물건입력'!B5,B2893)),1,0)))</f>
        <v>0</v>
      </c>
      <c r="O2893" s="38">
        <f>IF(B2893="","",IF('02_대상물건입력'!B6="",1,IF(ISNUMBER(SEARCH('02_대상물건입력'!B6,B2893)),1,0)))</f>
        <v>0</v>
      </c>
      <c r="P2893" s="38">
        <f>IF(L2893="","",IF('02_대상물건입력'!B15="",0,IF(ISNUMBER(SEARCH('02_대상물건입력'!B15,L2893)),1,0)))</f>
        <v>0</v>
      </c>
      <c r="Q2893" s="38">
        <f>IF(D2893="","",IF('02_대상물건입력'!B8="",0,IF(ISNUMBER(SEARCH('02_대상물건입력'!B8,D2893)),1,0)))</f>
        <v>0</v>
      </c>
      <c r="R2893" s="44" t="str">
        <f>IFERROR(ABS(E2893-'02_대상물건입력'!B11)/'02_대상물건입력'!B11,"")</f>
        <v/>
      </c>
      <c r="S2893" s="38" t="str">
        <f>IFERROR(ABS(J2893-'02_대상물건입력'!B10),"")</f>
        <v/>
      </c>
      <c r="T2893" s="38" t="str">
        <f>IFERROR(ABS('01_설정'!B4-F2893),"")</f>
        <v/>
      </c>
      <c r="U2893" s="38" t="str">
        <f>IFERROR(ABS(K2893-YEAR('02_대상물건입력'!B14)),"")</f>
        <v/>
      </c>
      <c r="V2893" s="38" t="str">
        <f>IF(B2893="","",IF(AND(E2893&gt;0,F2893&gt;0,H2893&gt;0,OR('04A_국토부원자료'!P2894="",'04A_국토부원자료'!P2894="-"),IF('01_설정'!B10=1,N2893=1,TRUE),R2893&lt;='01_설정'!B5,S2893&lt;='01_설정'!B6,T2893&lt;='01_설정'!B7,U2893&lt;='01_설정'!B8),"Y",""))</f>
        <v/>
      </c>
      <c r="W2893" s="40" t="str">
        <f>IF(V2893&lt;&gt;"Y","",MAX(0,(1-R2893/'01_설정'!B5))*'01_설정'!B14+MAX(0,(1-S2893/'01_설정'!B6))*'01_설정'!B15+MAX(0,(1-T2893/'01_설정'!B7))*'01_설정'!B16+MAX(0,(1-U2893/'01_설정'!B8))*'01_설정'!B17+O2893*'01_설정'!B11+Q2893*'01_설정'!B12+P2893*'01_설정'!B13)</f>
        <v/>
      </c>
      <c r="X2893" s="38" t="str">
        <f>IF(W2893="","",1+COUNTIFS($W$4:$W$3003,"&gt;"&amp;W2893)+COUNTIFS($W$4:W2893,W2893)-1)</f>
        <v/>
      </c>
    </row>
    <row r="2894" spans="1:24" ht="16.5">
      <c r="A2894" s="38" t="str">
        <f>IF('04A_국토부원자료'!A2895="","",ROW()-3)</f>
        <v/>
      </c>
      <c r="B2894" s="39">
        <f>IFERROR('04A_국토부원자료'!B2895,"")</f>
        <v>0</v>
      </c>
      <c r="C2894" s="39" t="str">
        <f>IF(B2894="","",IF('04A_국토부원자료'!C2895&lt;&gt;"",'04A_국토부원자료'!C2895,TRIM('04A_국토부원자료'!D2895&amp;IF('04A_국토부원자료'!E2895&lt;&gt;"","-"&amp;'04A_국토부원자료'!E2895,""))))</f>
        <v/>
      </c>
      <c r="D2894" s="39">
        <f>IFERROR('04A_국토부원자료'!F2895,"")</f>
        <v>0</v>
      </c>
      <c r="E2894" s="40" t="str">
        <f>IFERROR(VALUE(SUBSTITUTE('04A_국토부원자료'!G2895,",","")),"")</f>
        <v/>
      </c>
      <c r="F2894" s="41" t="str">
        <f>IFERROR(IF(AND('04A_국토부원자료'!H2895&lt;&gt;"",'04A_국토부원자료'!I2895&lt;&gt;""),DATE(INT(VALUE(SUBSTITUTE('04A_국토부원자료'!H2895,",",""))/100),MOD(VALUE(SUBSTITUTE('04A_국토부원자료'!H2895,",","")),100),VALUE(SUBSTITUTE('04A_국토부원자료'!I2895,",",""))),""),"")</f>
        <v/>
      </c>
      <c r="G2894" s="42" t="str">
        <f>IFERROR(VALUE(SUBSTITUTE('04A_국토부원자료'!J2895,",","")),"")</f>
        <v/>
      </c>
      <c r="H2894" s="43" t="str">
        <f t="shared" si="90"/>
        <v/>
      </c>
      <c r="I2894" s="43" t="str">
        <f t="shared" si="91"/>
        <v/>
      </c>
      <c r="J2894" s="38" t="str">
        <f>IFERROR(VALUE(SUBSTITUTE('04A_국토부원자료'!K2895,",","")),"")</f>
        <v/>
      </c>
      <c r="K2894" s="38" t="str">
        <f>IFERROR(VALUE(SUBSTITUTE('04A_국토부원자료'!N2895,",","")),"")</f>
        <v/>
      </c>
      <c r="L2894" s="39">
        <f>IFERROR('04A_국토부원자료'!O2895,"")</f>
        <v>0</v>
      </c>
      <c r="M2894" s="39">
        <f>IFERROR('04A_국토부원자료'!Q2895,"")</f>
        <v>0</v>
      </c>
      <c r="N2894" s="38">
        <f>IF(B2894="","",IF('02_대상물건입력'!B5="",1,IF(ISNUMBER(SEARCH('02_대상물건입력'!B5,B2894)),1,0)))</f>
        <v>0</v>
      </c>
      <c r="O2894" s="38">
        <f>IF(B2894="","",IF('02_대상물건입력'!B6="",1,IF(ISNUMBER(SEARCH('02_대상물건입력'!B6,B2894)),1,0)))</f>
        <v>0</v>
      </c>
      <c r="P2894" s="38">
        <f>IF(L2894="","",IF('02_대상물건입력'!B15="",0,IF(ISNUMBER(SEARCH('02_대상물건입력'!B15,L2894)),1,0)))</f>
        <v>0</v>
      </c>
      <c r="Q2894" s="38">
        <f>IF(D2894="","",IF('02_대상물건입력'!B8="",0,IF(ISNUMBER(SEARCH('02_대상물건입력'!B8,D2894)),1,0)))</f>
        <v>0</v>
      </c>
      <c r="R2894" s="44" t="str">
        <f>IFERROR(ABS(E2894-'02_대상물건입력'!B11)/'02_대상물건입력'!B11,"")</f>
        <v/>
      </c>
      <c r="S2894" s="38" t="str">
        <f>IFERROR(ABS(J2894-'02_대상물건입력'!B10),"")</f>
        <v/>
      </c>
      <c r="T2894" s="38" t="str">
        <f>IFERROR(ABS('01_설정'!B4-F2894),"")</f>
        <v/>
      </c>
      <c r="U2894" s="38" t="str">
        <f>IFERROR(ABS(K2894-YEAR('02_대상물건입력'!B14)),"")</f>
        <v/>
      </c>
      <c r="V2894" s="38" t="str">
        <f>IF(B2894="","",IF(AND(E2894&gt;0,F2894&gt;0,H2894&gt;0,OR('04A_국토부원자료'!P2895="",'04A_국토부원자료'!P2895="-"),IF('01_설정'!B10=1,N2894=1,TRUE),R2894&lt;='01_설정'!B5,S2894&lt;='01_설정'!B6,T2894&lt;='01_설정'!B7,U2894&lt;='01_설정'!B8),"Y",""))</f>
        <v/>
      </c>
      <c r="W2894" s="40" t="str">
        <f>IF(V2894&lt;&gt;"Y","",MAX(0,(1-R2894/'01_설정'!B5))*'01_설정'!B14+MAX(0,(1-S2894/'01_설정'!B6))*'01_설정'!B15+MAX(0,(1-T2894/'01_설정'!B7))*'01_설정'!B16+MAX(0,(1-U2894/'01_설정'!B8))*'01_설정'!B17+O2894*'01_설정'!B11+Q2894*'01_설정'!B12+P2894*'01_설정'!B13)</f>
        <v/>
      </c>
      <c r="X2894" s="38" t="str">
        <f>IF(W2894="","",1+COUNTIFS($W$4:$W$3003,"&gt;"&amp;W2894)+COUNTIFS($W$4:W2894,W2894)-1)</f>
        <v/>
      </c>
    </row>
    <row r="2895" spans="1:24" ht="16.5">
      <c r="A2895" s="38" t="str">
        <f>IF('04A_국토부원자료'!A2896="","",ROW()-3)</f>
        <v/>
      </c>
      <c r="B2895" s="39">
        <f>IFERROR('04A_국토부원자료'!B2896,"")</f>
        <v>0</v>
      </c>
      <c r="C2895" s="39" t="str">
        <f>IF(B2895="","",IF('04A_국토부원자료'!C2896&lt;&gt;"",'04A_국토부원자료'!C2896,TRIM('04A_국토부원자료'!D2896&amp;IF('04A_국토부원자료'!E2896&lt;&gt;"","-"&amp;'04A_국토부원자료'!E2896,""))))</f>
        <v/>
      </c>
      <c r="D2895" s="39">
        <f>IFERROR('04A_국토부원자료'!F2896,"")</f>
        <v>0</v>
      </c>
      <c r="E2895" s="40" t="str">
        <f>IFERROR(VALUE(SUBSTITUTE('04A_국토부원자료'!G2896,",","")),"")</f>
        <v/>
      </c>
      <c r="F2895" s="41" t="str">
        <f>IFERROR(IF(AND('04A_국토부원자료'!H2896&lt;&gt;"",'04A_국토부원자료'!I2896&lt;&gt;""),DATE(INT(VALUE(SUBSTITUTE('04A_국토부원자료'!H2896,",",""))/100),MOD(VALUE(SUBSTITUTE('04A_국토부원자료'!H2896,",","")),100),VALUE(SUBSTITUTE('04A_국토부원자료'!I2896,",",""))),""),"")</f>
        <v/>
      </c>
      <c r="G2895" s="42" t="str">
        <f>IFERROR(VALUE(SUBSTITUTE('04A_국토부원자료'!J2896,",","")),"")</f>
        <v/>
      </c>
      <c r="H2895" s="43" t="str">
        <f t="shared" si="90"/>
        <v/>
      </c>
      <c r="I2895" s="43" t="str">
        <f t="shared" si="91"/>
        <v/>
      </c>
      <c r="J2895" s="38" t="str">
        <f>IFERROR(VALUE(SUBSTITUTE('04A_국토부원자료'!K2896,",","")),"")</f>
        <v/>
      </c>
      <c r="K2895" s="38" t="str">
        <f>IFERROR(VALUE(SUBSTITUTE('04A_국토부원자료'!N2896,",","")),"")</f>
        <v/>
      </c>
      <c r="L2895" s="39">
        <f>IFERROR('04A_국토부원자료'!O2896,"")</f>
        <v>0</v>
      </c>
      <c r="M2895" s="39">
        <f>IFERROR('04A_국토부원자료'!Q2896,"")</f>
        <v>0</v>
      </c>
      <c r="N2895" s="38">
        <f>IF(B2895="","",IF('02_대상물건입력'!B5="",1,IF(ISNUMBER(SEARCH('02_대상물건입력'!B5,B2895)),1,0)))</f>
        <v>0</v>
      </c>
      <c r="O2895" s="38">
        <f>IF(B2895="","",IF('02_대상물건입력'!B6="",1,IF(ISNUMBER(SEARCH('02_대상물건입력'!B6,B2895)),1,0)))</f>
        <v>0</v>
      </c>
      <c r="P2895" s="38">
        <f>IF(L2895="","",IF('02_대상물건입력'!B15="",0,IF(ISNUMBER(SEARCH('02_대상물건입력'!B15,L2895)),1,0)))</f>
        <v>0</v>
      </c>
      <c r="Q2895" s="38">
        <f>IF(D2895="","",IF('02_대상물건입력'!B8="",0,IF(ISNUMBER(SEARCH('02_대상물건입력'!B8,D2895)),1,0)))</f>
        <v>0</v>
      </c>
      <c r="R2895" s="44" t="str">
        <f>IFERROR(ABS(E2895-'02_대상물건입력'!B11)/'02_대상물건입력'!B11,"")</f>
        <v/>
      </c>
      <c r="S2895" s="38" t="str">
        <f>IFERROR(ABS(J2895-'02_대상물건입력'!B10),"")</f>
        <v/>
      </c>
      <c r="T2895" s="38" t="str">
        <f>IFERROR(ABS('01_설정'!B4-F2895),"")</f>
        <v/>
      </c>
      <c r="U2895" s="38" t="str">
        <f>IFERROR(ABS(K2895-YEAR('02_대상물건입력'!B14)),"")</f>
        <v/>
      </c>
      <c r="V2895" s="38" t="str">
        <f>IF(B2895="","",IF(AND(E2895&gt;0,F2895&gt;0,H2895&gt;0,OR('04A_국토부원자료'!P2896="",'04A_국토부원자료'!P2896="-"),IF('01_설정'!B10=1,N2895=1,TRUE),R2895&lt;='01_설정'!B5,S2895&lt;='01_설정'!B6,T2895&lt;='01_설정'!B7,U2895&lt;='01_설정'!B8),"Y",""))</f>
        <v/>
      </c>
      <c r="W2895" s="40" t="str">
        <f>IF(V2895&lt;&gt;"Y","",MAX(0,(1-R2895/'01_설정'!B5))*'01_설정'!B14+MAX(0,(1-S2895/'01_설정'!B6))*'01_설정'!B15+MAX(0,(1-T2895/'01_설정'!B7))*'01_설정'!B16+MAX(0,(1-U2895/'01_설정'!B8))*'01_설정'!B17+O2895*'01_설정'!B11+Q2895*'01_설정'!B12+P2895*'01_설정'!B13)</f>
        <v/>
      </c>
      <c r="X2895" s="38" t="str">
        <f>IF(W2895="","",1+COUNTIFS($W$4:$W$3003,"&gt;"&amp;W2895)+COUNTIFS($W$4:W2895,W2895)-1)</f>
        <v/>
      </c>
    </row>
    <row r="2896" spans="1:24" ht="16.5">
      <c r="A2896" s="38" t="str">
        <f>IF('04A_국토부원자료'!A2897="","",ROW()-3)</f>
        <v/>
      </c>
      <c r="B2896" s="39">
        <f>IFERROR('04A_국토부원자료'!B2897,"")</f>
        <v>0</v>
      </c>
      <c r="C2896" s="39" t="str">
        <f>IF(B2896="","",IF('04A_국토부원자료'!C2897&lt;&gt;"",'04A_국토부원자료'!C2897,TRIM('04A_국토부원자료'!D2897&amp;IF('04A_국토부원자료'!E2897&lt;&gt;"","-"&amp;'04A_국토부원자료'!E2897,""))))</f>
        <v/>
      </c>
      <c r="D2896" s="39">
        <f>IFERROR('04A_국토부원자료'!F2897,"")</f>
        <v>0</v>
      </c>
      <c r="E2896" s="40" t="str">
        <f>IFERROR(VALUE(SUBSTITUTE('04A_국토부원자료'!G2897,",","")),"")</f>
        <v/>
      </c>
      <c r="F2896" s="41" t="str">
        <f>IFERROR(IF(AND('04A_국토부원자료'!H2897&lt;&gt;"",'04A_국토부원자료'!I2897&lt;&gt;""),DATE(INT(VALUE(SUBSTITUTE('04A_국토부원자료'!H2897,",",""))/100),MOD(VALUE(SUBSTITUTE('04A_국토부원자료'!H2897,",","")),100),VALUE(SUBSTITUTE('04A_국토부원자료'!I2897,",",""))),""),"")</f>
        <v/>
      </c>
      <c r="G2896" s="42" t="str">
        <f>IFERROR(VALUE(SUBSTITUTE('04A_국토부원자료'!J2897,",","")),"")</f>
        <v/>
      </c>
      <c r="H2896" s="43" t="str">
        <f t="shared" si="90"/>
        <v/>
      </c>
      <c r="I2896" s="43" t="str">
        <f t="shared" si="91"/>
        <v/>
      </c>
      <c r="J2896" s="38" t="str">
        <f>IFERROR(VALUE(SUBSTITUTE('04A_국토부원자료'!K2897,",","")),"")</f>
        <v/>
      </c>
      <c r="K2896" s="38" t="str">
        <f>IFERROR(VALUE(SUBSTITUTE('04A_국토부원자료'!N2897,",","")),"")</f>
        <v/>
      </c>
      <c r="L2896" s="39">
        <f>IFERROR('04A_국토부원자료'!O2897,"")</f>
        <v>0</v>
      </c>
      <c r="M2896" s="39">
        <f>IFERROR('04A_국토부원자료'!Q2897,"")</f>
        <v>0</v>
      </c>
      <c r="N2896" s="38">
        <f>IF(B2896="","",IF('02_대상물건입력'!B5="",1,IF(ISNUMBER(SEARCH('02_대상물건입력'!B5,B2896)),1,0)))</f>
        <v>0</v>
      </c>
      <c r="O2896" s="38">
        <f>IF(B2896="","",IF('02_대상물건입력'!B6="",1,IF(ISNUMBER(SEARCH('02_대상물건입력'!B6,B2896)),1,0)))</f>
        <v>0</v>
      </c>
      <c r="P2896" s="38">
        <f>IF(L2896="","",IF('02_대상물건입력'!B15="",0,IF(ISNUMBER(SEARCH('02_대상물건입력'!B15,L2896)),1,0)))</f>
        <v>0</v>
      </c>
      <c r="Q2896" s="38">
        <f>IF(D2896="","",IF('02_대상물건입력'!B8="",0,IF(ISNUMBER(SEARCH('02_대상물건입력'!B8,D2896)),1,0)))</f>
        <v>0</v>
      </c>
      <c r="R2896" s="44" t="str">
        <f>IFERROR(ABS(E2896-'02_대상물건입력'!B11)/'02_대상물건입력'!B11,"")</f>
        <v/>
      </c>
      <c r="S2896" s="38" t="str">
        <f>IFERROR(ABS(J2896-'02_대상물건입력'!B10),"")</f>
        <v/>
      </c>
      <c r="T2896" s="38" t="str">
        <f>IFERROR(ABS('01_설정'!B4-F2896),"")</f>
        <v/>
      </c>
      <c r="U2896" s="38" t="str">
        <f>IFERROR(ABS(K2896-YEAR('02_대상물건입력'!B14)),"")</f>
        <v/>
      </c>
      <c r="V2896" s="38" t="str">
        <f>IF(B2896="","",IF(AND(E2896&gt;0,F2896&gt;0,H2896&gt;0,OR('04A_국토부원자료'!P2897="",'04A_국토부원자료'!P2897="-"),IF('01_설정'!B10=1,N2896=1,TRUE),R2896&lt;='01_설정'!B5,S2896&lt;='01_설정'!B6,T2896&lt;='01_설정'!B7,U2896&lt;='01_설정'!B8),"Y",""))</f>
        <v/>
      </c>
      <c r="W2896" s="40" t="str">
        <f>IF(V2896&lt;&gt;"Y","",MAX(0,(1-R2896/'01_설정'!B5))*'01_설정'!B14+MAX(0,(1-S2896/'01_설정'!B6))*'01_설정'!B15+MAX(0,(1-T2896/'01_설정'!B7))*'01_설정'!B16+MAX(0,(1-U2896/'01_설정'!B8))*'01_설정'!B17+O2896*'01_설정'!B11+Q2896*'01_설정'!B12+P2896*'01_설정'!B13)</f>
        <v/>
      </c>
      <c r="X2896" s="38" t="str">
        <f>IF(W2896="","",1+COUNTIFS($W$4:$W$3003,"&gt;"&amp;W2896)+COUNTIFS($W$4:W2896,W2896)-1)</f>
        <v/>
      </c>
    </row>
    <row r="2897" spans="1:24" ht="16.5">
      <c r="A2897" s="38" t="str">
        <f>IF('04A_국토부원자료'!A2898="","",ROW()-3)</f>
        <v/>
      </c>
      <c r="B2897" s="39">
        <f>IFERROR('04A_국토부원자료'!B2898,"")</f>
        <v>0</v>
      </c>
      <c r="C2897" s="39" t="str">
        <f>IF(B2897="","",IF('04A_국토부원자료'!C2898&lt;&gt;"",'04A_국토부원자료'!C2898,TRIM('04A_국토부원자료'!D2898&amp;IF('04A_국토부원자료'!E2898&lt;&gt;"","-"&amp;'04A_국토부원자료'!E2898,""))))</f>
        <v/>
      </c>
      <c r="D2897" s="39">
        <f>IFERROR('04A_국토부원자료'!F2898,"")</f>
        <v>0</v>
      </c>
      <c r="E2897" s="40" t="str">
        <f>IFERROR(VALUE(SUBSTITUTE('04A_국토부원자료'!G2898,",","")),"")</f>
        <v/>
      </c>
      <c r="F2897" s="41" t="str">
        <f>IFERROR(IF(AND('04A_국토부원자료'!H2898&lt;&gt;"",'04A_국토부원자료'!I2898&lt;&gt;""),DATE(INT(VALUE(SUBSTITUTE('04A_국토부원자료'!H2898,",",""))/100),MOD(VALUE(SUBSTITUTE('04A_국토부원자료'!H2898,",","")),100),VALUE(SUBSTITUTE('04A_국토부원자료'!I2898,",",""))),""),"")</f>
        <v/>
      </c>
      <c r="G2897" s="42" t="str">
        <f>IFERROR(VALUE(SUBSTITUTE('04A_국토부원자료'!J2898,",","")),"")</f>
        <v/>
      </c>
      <c r="H2897" s="43" t="str">
        <f t="shared" si="90"/>
        <v/>
      </c>
      <c r="I2897" s="43" t="str">
        <f t="shared" si="91"/>
        <v/>
      </c>
      <c r="J2897" s="38" t="str">
        <f>IFERROR(VALUE(SUBSTITUTE('04A_국토부원자료'!K2898,",","")),"")</f>
        <v/>
      </c>
      <c r="K2897" s="38" t="str">
        <f>IFERROR(VALUE(SUBSTITUTE('04A_국토부원자료'!N2898,",","")),"")</f>
        <v/>
      </c>
      <c r="L2897" s="39">
        <f>IFERROR('04A_국토부원자료'!O2898,"")</f>
        <v>0</v>
      </c>
      <c r="M2897" s="39">
        <f>IFERROR('04A_국토부원자료'!Q2898,"")</f>
        <v>0</v>
      </c>
      <c r="N2897" s="38">
        <f>IF(B2897="","",IF('02_대상물건입력'!B5="",1,IF(ISNUMBER(SEARCH('02_대상물건입력'!B5,B2897)),1,0)))</f>
        <v>0</v>
      </c>
      <c r="O2897" s="38">
        <f>IF(B2897="","",IF('02_대상물건입력'!B6="",1,IF(ISNUMBER(SEARCH('02_대상물건입력'!B6,B2897)),1,0)))</f>
        <v>0</v>
      </c>
      <c r="P2897" s="38">
        <f>IF(L2897="","",IF('02_대상물건입력'!B15="",0,IF(ISNUMBER(SEARCH('02_대상물건입력'!B15,L2897)),1,0)))</f>
        <v>0</v>
      </c>
      <c r="Q2897" s="38">
        <f>IF(D2897="","",IF('02_대상물건입력'!B8="",0,IF(ISNUMBER(SEARCH('02_대상물건입력'!B8,D2897)),1,0)))</f>
        <v>0</v>
      </c>
      <c r="R2897" s="44" t="str">
        <f>IFERROR(ABS(E2897-'02_대상물건입력'!B11)/'02_대상물건입력'!B11,"")</f>
        <v/>
      </c>
      <c r="S2897" s="38" t="str">
        <f>IFERROR(ABS(J2897-'02_대상물건입력'!B10),"")</f>
        <v/>
      </c>
      <c r="T2897" s="38" t="str">
        <f>IFERROR(ABS('01_설정'!B4-F2897),"")</f>
        <v/>
      </c>
      <c r="U2897" s="38" t="str">
        <f>IFERROR(ABS(K2897-YEAR('02_대상물건입력'!B14)),"")</f>
        <v/>
      </c>
      <c r="V2897" s="38" t="str">
        <f>IF(B2897="","",IF(AND(E2897&gt;0,F2897&gt;0,H2897&gt;0,OR('04A_국토부원자료'!P2898="",'04A_국토부원자료'!P2898="-"),IF('01_설정'!B10=1,N2897=1,TRUE),R2897&lt;='01_설정'!B5,S2897&lt;='01_설정'!B6,T2897&lt;='01_설정'!B7,U2897&lt;='01_설정'!B8),"Y",""))</f>
        <v/>
      </c>
      <c r="W2897" s="40" t="str">
        <f>IF(V2897&lt;&gt;"Y","",MAX(0,(1-R2897/'01_설정'!B5))*'01_설정'!B14+MAX(0,(1-S2897/'01_설정'!B6))*'01_설정'!B15+MAX(0,(1-T2897/'01_설정'!B7))*'01_설정'!B16+MAX(0,(1-U2897/'01_설정'!B8))*'01_설정'!B17+O2897*'01_설정'!B11+Q2897*'01_설정'!B12+P2897*'01_설정'!B13)</f>
        <v/>
      </c>
      <c r="X2897" s="38" t="str">
        <f>IF(W2897="","",1+COUNTIFS($W$4:$W$3003,"&gt;"&amp;W2897)+COUNTIFS($W$4:W2897,W2897)-1)</f>
        <v/>
      </c>
    </row>
    <row r="2898" spans="1:24" ht="16.5">
      <c r="A2898" s="38" t="str">
        <f>IF('04A_국토부원자료'!A2899="","",ROW()-3)</f>
        <v/>
      </c>
      <c r="B2898" s="39">
        <f>IFERROR('04A_국토부원자료'!B2899,"")</f>
        <v>0</v>
      </c>
      <c r="C2898" s="39" t="str">
        <f>IF(B2898="","",IF('04A_국토부원자료'!C2899&lt;&gt;"",'04A_국토부원자료'!C2899,TRIM('04A_국토부원자료'!D2899&amp;IF('04A_국토부원자료'!E2899&lt;&gt;"","-"&amp;'04A_국토부원자료'!E2899,""))))</f>
        <v/>
      </c>
      <c r="D2898" s="39">
        <f>IFERROR('04A_국토부원자료'!F2899,"")</f>
        <v>0</v>
      </c>
      <c r="E2898" s="40" t="str">
        <f>IFERROR(VALUE(SUBSTITUTE('04A_국토부원자료'!G2899,",","")),"")</f>
        <v/>
      </c>
      <c r="F2898" s="41" t="str">
        <f>IFERROR(IF(AND('04A_국토부원자료'!H2899&lt;&gt;"",'04A_국토부원자료'!I2899&lt;&gt;""),DATE(INT(VALUE(SUBSTITUTE('04A_국토부원자료'!H2899,",",""))/100),MOD(VALUE(SUBSTITUTE('04A_국토부원자료'!H2899,",","")),100),VALUE(SUBSTITUTE('04A_국토부원자료'!I2899,",",""))),""),"")</f>
        <v/>
      </c>
      <c r="G2898" s="42" t="str">
        <f>IFERROR(VALUE(SUBSTITUTE('04A_국토부원자료'!J2899,",","")),"")</f>
        <v/>
      </c>
      <c r="H2898" s="43" t="str">
        <f t="shared" si="90"/>
        <v/>
      </c>
      <c r="I2898" s="43" t="str">
        <f t="shared" si="91"/>
        <v/>
      </c>
      <c r="J2898" s="38" t="str">
        <f>IFERROR(VALUE(SUBSTITUTE('04A_국토부원자료'!K2899,",","")),"")</f>
        <v/>
      </c>
      <c r="K2898" s="38" t="str">
        <f>IFERROR(VALUE(SUBSTITUTE('04A_국토부원자료'!N2899,",","")),"")</f>
        <v/>
      </c>
      <c r="L2898" s="39">
        <f>IFERROR('04A_국토부원자료'!O2899,"")</f>
        <v>0</v>
      </c>
      <c r="M2898" s="39">
        <f>IFERROR('04A_국토부원자료'!Q2899,"")</f>
        <v>0</v>
      </c>
      <c r="N2898" s="38">
        <f>IF(B2898="","",IF('02_대상물건입력'!B5="",1,IF(ISNUMBER(SEARCH('02_대상물건입력'!B5,B2898)),1,0)))</f>
        <v>0</v>
      </c>
      <c r="O2898" s="38">
        <f>IF(B2898="","",IF('02_대상물건입력'!B6="",1,IF(ISNUMBER(SEARCH('02_대상물건입력'!B6,B2898)),1,0)))</f>
        <v>0</v>
      </c>
      <c r="P2898" s="38">
        <f>IF(L2898="","",IF('02_대상물건입력'!B15="",0,IF(ISNUMBER(SEARCH('02_대상물건입력'!B15,L2898)),1,0)))</f>
        <v>0</v>
      </c>
      <c r="Q2898" s="38">
        <f>IF(D2898="","",IF('02_대상물건입력'!B8="",0,IF(ISNUMBER(SEARCH('02_대상물건입력'!B8,D2898)),1,0)))</f>
        <v>0</v>
      </c>
      <c r="R2898" s="44" t="str">
        <f>IFERROR(ABS(E2898-'02_대상물건입력'!B11)/'02_대상물건입력'!B11,"")</f>
        <v/>
      </c>
      <c r="S2898" s="38" t="str">
        <f>IFERROR(ABS(J2898-'02_대상물건입력'!B10),"")</f>
        <v/>
      </c>
      <c r="T2898" s="38" t="str">
        <f>IFERROR(ABS('01_설정'!B4-F2898),"")</f>
        <v/>
      </c>
      <c r="U2898" s="38" t="str">
        <f>IFERROR(ABS(K2898-YEAR('02_대상물건입력'!B14)),"")</f>
        <v/>
      </c>
      <c r="V2898" s="38" t="str">
        <f>IF(B2898="","",IF(AND(E2898&gt;0,F2898&gt;0,H2898&gt;0,OR('04A_국토부원자료'!P2899="",'04A_국토부원자료'!P2899="-"),IF('01_설정'!B10=1,N2898=1,TRUE),R2898&lt;='01_설정'!B5,S2898&lt;='01_설정'!B6,T2898&lt;='01_설정'!B7,U2898&lt;='01_설정'!B8),"Y",""))</f>
        <v/>
      </c>
      <c r="W2898" s="40" t="str">
        <f>IF(V2898&lt;&gt;"Y","",MAX(0,(1-R2898/'01_설정'!B5))*'01_설정'!B14+MAX(0,(1-S2898/'01_설정'!B6))*'01_설정'!B15+MAX(0,(1-T2898/'01_설정'!B7))*'01_설정'!B16+MAX(0,(1-U2898/'01_설정'!B8))*'01_설정'!B17+O2898*'01_설정'!B11+Q2898*'01_설정'!B12+P2898*'01_설정'!B13)</f>
        <v/>
      </c>
      <c r="X2898" s="38" t="str">
        <f>IF(W2898="","",1+COUNTIFS($W$4:$W$3003,"&gt;"&amp;W2898)+COUNTIFS($W$4:W2898,W2898)-1)</f>
        <v/>
      </c>
    </row>
    <row r="2899" spans="1:24" ht="16.5">
      <c r="A2899" s="38" t="str">
        <f>IF('04A_국토부원자료'!A2900="","",ROW()-3)</f>
        <v/>
      </c>
      <c r="B2899" s="39">
        <f>IFERROR('04A_국토부원자료'!B2900,"")</f>
        <v>0</v>
      </c>
      <c r="C2899" s="39" t="str">
        <f>IF(B2899="","",IF('04A_국토부원자료'!C2900&lt;&gt;"",'04A_국토부원자료'!C2900,TRIM('04A_국토부원자료'!D2900&amp;IF('04A_국토부원자료'!E2900&lt;&gt;"","-"&amp;'04A_국토부원자료'!E2900,""))))</f>
        <v/>
      </c>
      <c r="D2899" s="39">
        <f>IFERROR('04A_국토부원자료'!F2900,"")</f>
        <v>0</v>
      </c>
      <c r="E2899" s="40" t="str">
        <f>IFERROR(VALUE(SUBSTITUTE('04A_국토부원자료'!G2900,",","")),"")</f>
        <v/>
      </c>
      <c r="F2899" s="41" t="str">
        <f>IFERROR(IF(AND('04A_국토부원자료'!H2900&lt;&gt;"",'04A_국토부원자료'!I2900&lt;&gt;""),DATE(INT(VALUE(SUBSTITUTE('04A_국토부원자료'!H2900,",",""))/100),MOD(VALUE(SUBSTITUTE('04A_국토부원자료'!H2900,",","")),100),VALUE(SUBSTITUTE('04A_국토부원자료'!I2900,",",""))),""),"")</f>
        <v/>
      </c>
      <c r="G2899" s="42" t="str">
        <f>IFERROR(VALUE(SUBSTITUTE('04A_국토부원자료'!J2900,",","")),"")</f>
        <v/>
      </c>
      <c r="H2899" s="43" t="str">
        <f t="shared" si="90"/>
        <v/>
      </c>
      <c r="I2899" s="43" t="str">
        <f t="shared" si="91"/>
        <v/>
      </c>
      <c r="J2899" s="38" t="str">
        <f>IFERROR(VALUE(SUBSTITUTE('04A_국토부원자료'!K2900,",","")),"")</f>
        <v/>
      </c>
      <c r="K2899" s="38" t="str">
        <f>IFERROR(VALUE(SUBSTITUTE('04A_국토부원자료'!N2900,",","")),"")</f>
        <v/>
      </c>
      <c r="L2899" s="39">
        <f>IFERROR('04A_국토부원자료'!O2900,"")</f>
        <v>0</v>
      </c>
      <c r="M2899" s="39">
        <f>IFERROR('04A_국토부원자료'!Q2900,"")</f>
        <v>0</v>
      </c>
      <c r="N2899" s="38">
        <f>IF(B2899="","",IF('02_대상물건입력'!B5="",1,IF(ISNUMBER(SEARCH('02_대상물건입력'!B5,B2899)),1,0)))</f>
        <v>0</v>
      </c>
      <c r="O2899" s="38">
        <f>IF(B2899="","",IF('02_대상물건입력'!B6="",1,IF(ISNUMBER(SEARCH('02_대상물건입력'!B6,B2899)),1,0)))</f>
        <v>0</v>
      </c>
      <c r="P2899" s="38">
        <f>IF(L2899="","",IF('02_대상물건입력'!B15="",0,IF(ISNUMBER(SEARCH('02_대상물건입력'!B15,L2899)),1,0)))</f>
        <v>0</v>
      </c>
      <c r="Q2899" s="38">
        <f>IF(D2899="","",IF('02_대상물건입력'!B8="",0,IF(ISNUMBER(SEARCH('02_대상물건입력'!B8,D2899)),1,0)))</f>
        <v>0</v>
      </c>
      <c r="R2899" s="44" t="str">
        <f>IFERROR(ABS(E2899-'02_대상물건입력'!B11)/'02_대상물건입력'!B11,"")</f>
        <v/>
      </c>
      <c r="S2899" s="38" t="str">
        <f>IFERROR(ABS(J2899-'02_대상물건입력'!B10),"")</f>
        <v/>
      </c>
      <c r="T2899" s="38" t="str">
        <f>IFERROR(ABS('01_설정'!B4-F2899),"")</f>
        <v/>
      </c>
      <c r="U2899" s="38" t="str">
        <f>IFERROR(ABS(K2899-YEAR('02_대상물건입력'!B14)),"")</f>
        <v/>
      </c>
      <c r="V2899" s="38" t="str">
        <f>IF(B2899="","",IF(AND(E2899&gt;0,F2899&gt;0,H2899&gt;0,OR('04A_국토부원자료'!P2900="",'04A_국토부원자료'!P2900="-"),IF('01_설정'!B10=1,N2899=1,TRUE),R2899&lt;='01_설정'!B5,S2899&lt;='01_설정'!B6,T2899&lt;='01_설정'!B7,U2899&lt;='01_설정'!B8),"Y",""))</f>
        <v/>
      </c>
      <c r="W2899" s="40" t="str">
        <f>IF(V2899&lt;&gt;"Y","",MAX(0,(1-R2899/'01_설정'!B5))*'01_설정'!B14+MAX(0,(1-S2899/'01_설정'!B6))*'01_설정'!B15+MAX(0,(1-T2899/'01_설정'!B7))*'01_설정'!B16+MAX(0,(1-U2899/'01_설정'!B8))*'01_설정'!B17+O2899*'01_설정'!B11+Q2899*'01_설정'!B12+P2899*'01_설정'!B13)</f>
        <v/>
      </c>
      <c r="X2899" s="38" t="str">
        <f>IF(W2899="","",1+COUNTIFS($W$4:$W$3003,"&gt;"&amp;W2899)+COUNTIFS($W$4:W2899,W2899)-1)</f>
        <v/>
      </c>
    </row>
    <row r="2900" spans="1:24" ht="16.5">
      <c r="A2900" s="38" t="str">
        <f>IF('04A_국토부원자료'!A2901="","",ROW()-3)</f>
        <v/>
      </c>
      <c r="B2900" s="39">
        <f>IFERROR('04A_국토부원자료'!B2901,"")</f>
        <v>0</v>
      </c>
      <c r="C2900" s="39" t="str">
        <f>IF(B2900="","",IF('04A_국토부원자료'!C2901&lt;&gt;"",'04A_국토부원자료'!C2901,TRIM('04A_국토부원자료'!D2901&amp;IF('04A_국토부원자료'!E2901&lt;&gt;"","-"&amp;'04A_국토부원자료'!E2901,""))))</f>
        <v/>
      </c>
      <c r="D2900" s="39">
        <f>IFERROR('04A_국토부원자료'!F2901,"")</f>
        <v>0</v>
      </c>
      <c r="E2900" s="40" t="str">
        <f>IFERROR(VALUE(SUBSTITUTE('04A_국토부원자료'!G2901,",","")),"")</f>
        <v/>
      </c>
      <c r="F2900" s="41" t="str">
        <f>IFERROR(IF(AND('04A_국토부원자료'!H2901&lt;&gt;"",'04A_국토부원자료'!I2901&lt;&gt;""),DATE(INT(VALUE(SUBSTITUTE('04A_국토부원자료'!H2901,",",""))/100),MOD(VALUE(SUBSTITUTE('04A_국토부원자료'!H2901,",","")),100),VALUE(SUBSTITUTE('04A_국토부원자료'!I2901,",",""))),""),"")</f>
        <v/>
      </c>
      <c r="G2900" s="42" t="str">
        <f>IFERROR(VALUE(SUBSTITUTE('04A_국토부원자료'!J2901,",","")),"")</f>
        <v/>
      </c>
      <c r="H2900" s="43" t="str">
        <f t="shared" si="90"/>
        <v/>
      </c>
      <c r="I2900" s="43" t="str">
        <f t="shared" si="91"/>
        <v/>
      </c>
      <c r="J2900" s="38" t="str">
        <f>IFERROR(VALUE(SUBSTITUTE('04A_국토부원자료'!K2901,",","")),"")</f>
        <v/>
      </c>
      <c r="K2900" s="38" t="str">
        <f>IFERROR(VALUE(SUBSTITUTE('04A_국토부원자료'!N2901,",","")),"")</f>
        <v/>
      </c>
      <c r="L2900" s="39">
        <f>IFERROR('04A_국토부원자료'!O2901,"")</f>
        <v>0</v>
      </c>
      <c r="M2900" s="39">
        <f>IFERROR('04A_국토부원자료'!Q2901,"")</f>
        <v>0</v>
      </c>
      <c r="N2900" s="38">
        <f>IF(B2900="","",IF('02_대상물건입력'!B5="",1,IF(ISNUMBER(SEARCH('02_대상물건입력'!B5,B2900)),1,0)))</f>
        <v>0</v>
      </c>
      <c r="O2900" s="38">
        <f>IF(B2900="","",IF('02_대상물건입력'!B6="",1,IF(ISNUMBER(SEARCH('02_대상물건입력'!B6,B2900)),1,0)))</f>
        <v>0</v>
      </c>
      <c r="P2900" s="38">
        <f>IF(L2900="","",IF('02_대상물건입력'!B15="",0,IF(ISNUMBER(SEARCH('02_대상물건입력'!B15,L2900)),1,0)))</f>
        <v>0</v>
      </c>
      <c r="Q2900" s="38">
        <f>IF(D2900="","",IF('02_대상물건입력'!B8="",0,IF(ISNUMBER(SEARCH('02_대상물건입력'!B8,D2900)),1,0)))</f>
        <v>0</v>
      </c>
      <c r="R2900" s="44" t="str">
        <f>IFERROR(ABS(E2900-'02_대상물건입력'!B11)/'02_대상물건입력'!B11,"")</f>
        <v/>
      </c>
      <c r="S2900" s="38" t="str">
        <f>IFERROR(ABS(J2900-'02_대상물건입력'!B10),"")</f>
        <v/>
      </c>
      <c r="T2900" s="38" t="str">
        <f>IFERROR(ABS('01_설정'!B4-F2900),"")</f>
        <v/>
      </c>
      <c r="U2900" s="38" t="str">
        <f>IFERROR(ABS(K2900-YEAR('02_대상물건입력'!B14)),"")</f>
        <v/>
      </c>
      <c r="V2900" s="38" t="str">
        <f>IF(B2900="","",IF(AND(E2900&gt;0,F2900&gt;0,H2900&gt;0,OR('04A_국토부원자료'!P2901="",'04A_국토부원자료'!P2901="-"),IF('01_설정'!B10=1,N2900=1,TRUE),R2900&lt;='01_설정'!B5,S2900&lt;='01_설정'!B6,T2900&lt;='01_설정'!B7,U2900&lt;='01_설정'!B8),"Y",""))</f>
        <v/>
      </c>
      <c r="W2900" s="40" t="str">
        <f>IF(V2900&lt;&gt;"Y","",MAX(0,(1-R2900/'01_설정'!B5))*'01_설정'!B14+MAX(0,(1-S2900/'01_설정'!B6))*'01_설정'!B15+MAX(0,(1-T2900/'01_설정'!B7))*'01_설정'!B16+MAX(0,(1-U2900/'01_설정'!B8))*'01_설정'!B17+O2900*'01_설정'!B11+Q2900*'01_설정'!B12+P2900*'01_설정'!B13)</f>
        <v/>
      </c>
      <c r="X2900" s="38" t="str">
        <f>IF(W2900="","",1+COUNTIFS($W$4:$W$3003,"&gt;"&amp;W2900)+COUNTIFS($W$4:W2900,W2900)-1)</f>
        <v/>
      </c>
    </row>
    <row r="2901" spans="1:24" ht="16.5">
      <c r="A2901" s="38" t="str">
        <f>IF('04A_국토부원자료'!A2902="","",ROW()-3)</f>
        <v/>
      </c>
      <c r="B2901" s="39">
        <f>IFERROR('04A_국토부원자료'!B2902,"")</f>
        <v>0</v>
      </c>
      <c r="C2901" s="39" t="str">
        <f>IF(B2901="","",IF('04A_국토부원자료'!C2902&lt;&gt;"",'04A_국토부원자료'!C2902,TRIM('04A_국토부원자료'!D2902&amp;IF('04A_국토부원자료'!E2902&lt;&gt;"","-"&amp;'04A_국토부원자료'!E2902,""))))</f>
        <v/>
      </c>
      <c r="D2901" s="39">
        <f>IFERROR('04A_국토부원자료'!F2902,"")</f>
        <v>0</v>
      </c>
      <c r="E2901" s="40" t="str">
        <f>IFERROR(VALUE(SUBSTITUTE('04A_국토부원자료'!G2902,",","")),"")</f>
        <v/>
      </c>
      <c r="F2901" s="41" t="str">
        <f>IFERROR(IF(AND('04A_국토부원자료'!H2902&lt;&gt;"",'04A_국토부원자료'!I2902&lt;&gt;""),DATE(INT(VALUE(SUBSTITUTE('04A_국토부원자료'!H2902,",",""))/100),MOD(VALUE(SUBSTITUTE('04A_국토부원자료'!H2902,",","")),100),VALUE(SUBSTITUTE('04A_국토부원자료'!I2902,",",""))),""),"")</f>
        <v/>
      </c>
      <c r="G2901" s="42" t="str">
        <f>IFERROR(VALUE(SUBSTITUTE('04A_국토부원자료'!J2902,",","")),"")</f>
        <v/>
      </c>
      <c r="H2901" s="43" t="str">
        <f t="shared" si="90"/>
        <v/>
      </c>
      <c r="I2901" s="43" t="str">
        <f t="shared" si="91"/>
        <v/>
      </c>
      <c r="J2901" s="38" t="str">
        <f>IFERROR(VALUE(SUBSTITUTE('04A_국토부원자료'!K2902,",","")),"")</f>
        <v/>
      </c>
      <c r="K2901" s="38" t="str">
        <f>IFERROR(VALUE(SUBSTITUTE('04A_국토부원자료'!N2902,",","")),"")</f>
        <v/>
      </c>
      <c r="L2901" s="39">
        <f>IFERROR('04A_국토부원자료'!O2902,"")</f>
        <v>0</v>
      </c>
      <c r="M2901" s="39">
        <f>IFERROR('04A_국토부원자료'!Q2902,"")</f>
        <v>0</v>
      </c>
      <c r="N2901" s="38">
        <f>IF(B2901="","",IF('02_대상물건입력'!B5="",1,IF(ISNUMBER(SEARCH('02_대상물건입력'!B5,B2901)),1,0)))</f>
        <v>0</v>
      </c>
      <c r="O2901" s="38">
        <f>IF(B2901="","",IF('02_대상물건입력'!B6="",1,IF(ISNUMBER(SEARCH('02_대상물건입력'!B6,B2901)),1,0)))</f>
        <v>0</v>
      </c>
      <c r="P2901" s="38">
        <f>IF(L2901="","",IF('02_대상물건입력'!B15="",0,IF(ISNUMBER(SEARCH('02_대상물건입력'!B15,L2901)),1,0)))</f>
        <v>0</v>
      </c>
      <c r="Q2901" s="38">
        <f>IF(D2901="","",IF('02_대상물건입력'!B8="",0,IF(ISNUMBER(SEARCH('02_대상물건입력'!B8,D2901)),1,0)))</f>
        <v>0</v>
      </c>
      <c r="R2901" s="44" t="str">
        <f>IFERROR(ABS(E2901-'02_대상물건입력'!B11)/'02_대상물건입력'!B11,"")</f>
        <v/>
      </c>
      <c r="S2901" s="38" t="str">
        <f>IFERROR(ABS(J2901-'02_대상물건입력'!B10),"")</f>
        <v/>
      </c>
      <c r="T2901" s="38" t="str">
        <f>IFERROR(ABS('01_설정'!B4-F2901),"")</f>
        <v/>
      </c>
      <c r="U2901" s="38" t="str">
        <f>IFERROR(ABS(K2901-YEAR('02_대상물건입력'!B14)),"")</f>
        <v/>
      </c>
      <c r="V2901" s="38" t="str">
        <f>IF(B2901="","",IF(AND(E2901&gt;0,F2901&gt;0,H2901&gt;0,OR('04A_국토부원자료'!P2902="",'04A_국토부원자료'!P2902="-"),IF('01_설정'!B10=1,N2901=1,TRUE),R2901&lt;='01_설정'!B5,S2901&lt;='01_설정'!B6,T2901&lt;='01_설정'!B7,U2901&lt;='01_설정'!B8),"Y",""))</f>
        <v/>
      </c>
      <c r="W2901" s="40" t="str">
        <f>IF(V2901&lt;&gt;"Y","",MAX(0,(1-R2901/'01_설정'!B5))*'01_설정'!B14+MAX(0,(1-S2901/'01_설정'!B6))*'01_설정'!B15+MAX(0,(1-T2901/'01_설정'!B7))*'01_설정'!B16+MAX(0,(1-U2901/'01_설정'!B8))*'01_설정'!B17+O2901*'01_설정'!B11+Q2901*'01_설정'!B12+P2901*'01_설정'!B13)</f>
        <v/>
      </c>
      <c r="X2901" s="38" t="str">
        <f>IF(W2901="","",1+COUNTIFS($W$4:$W$3003,"&gt;"&amp;W2901)+COUNTIFS($W$4:W2901,W2901)-1)</f>
        <v/>
      </c>
    </row>
    <row r="2902" spans="1:24" ht="16.5">
      <c r="A2902" s="38" t="str">
        <f>IF('04A_국토부원자료'!A2903="","",ROW()-3)</f>
        <v/>
      </c>
      <c r="B2902" s="39">
        <f>IFERROR('04A_국토부원자료'!B2903,"")</f>
        <v>0</v>
      </c>
      <c r="C2902" s="39" t="str">
        <f>IF(B2902="","",IF('04A_국토부원자료'!C2903&lt;&gt;"",'04A_국토부원자료'!C2903,TRIM('04A_국토부원자료'!D2903&amp;IF('04A_국토부원자료'!E2903&lt;&gt;"","-"&amp;'04A_국토부원자료'!E2903,""))))</f>
        <v/>
      </c>
      <c r="D2902" s="39">
        <f>IFERROR('04A_국토부원자료'!F2903,"")</f>
        <v>0</v>
      </c>
      <c r="E2902" s="40" t="str">
        <f>IFERROR(VALUE(SUBSTITUTE('04A_국토부원자료'!G2903,",","")),"")</f>
        <v/>
      </c>
      <c r="F2902" s="41" t="str">
        <f>IFERROR(IF(AND('04A_국토부원자료'!H2903&lt;&gt;"",'04A_국토부원자료'!I2903&lt;&gt;""),DATE(INT(VALUE(SUBSTITUTE('04A_국토부원자료'!H2903,",",""))/100),MOD(VALUE(SUBSTITUTE('04A_국토부원자료'!H2903,",","")),100),VALUE(SUBSTITUTE('04A_국토부원자료'!I2903,",",""))),""),"")</f>
        <v/>
      </c>
      <c r="G2902" s="42" t="str">
        <f>IFERROR(VALUE(SUBSTITUTE('04A_국토부원자료'!J2903,",","")),"")</f>
        <v/>
      </c>
      <c r="H2902" s="43" t="str">
        <f t="shared" si="90"/>
        <v/>
      </c>
      <c r="I2902" s="43" t="str">
        <f t="shared" si="91"/>
        <v/>
      </c>
      <c r="J2902" s="38" t="str">
        <f>IFERROR(VALUE(SUBSTITUTE('04A_국토부원자료'!K2903,",","")),"")</f>
        <v/>
      </c>
      <c r="K2902" s="38" t="str">
        <f>IFERROR(VALUE(SUBSTITUTE('04A_국토부원자료'!N2903,",","")),"")</f>
        <v/>
      </c>
      <c r="L2902" s="39">
        <f>IFERROR('04A_국토부원자료'!O2903,"")</f>
        <v>0</v>
      </c>
      <c r="M2902" s="39">
        <f>IFERROR('04A_국토부원자료'!Q2903,"")</f>
        <v>0</v>
      </c>
      <c r="N2902" s="38">
        <f>IF(B2902="","",IF('02_대상물건입력'!B5="",1,IF(ISNUMBER(SEARCH('02_대상물건입력'!B5,B2902)),1,0)))</f>
        <v>0</v>
      </c>
      <c r="O2902" s="38">
        <f>IF(B2902="","",IF('02_대상물건입력'!B6="",1,IF(ISNUMBER(SEARCH('02_대상물건입력'!B6,B2902)),1,0)))</f>
        <v>0</v>
      </c>
      <c r="P2902" s="38">
        <f>IF(L2902="","",IF('02_대상물건입력'!B15="",0,IF(ISNUMBER(SEARCH('02_대상물건입력'!B15,L2902)),1,0)))</f>
        <v>0</v>
      </c>
      <c r="Q2902" s="38">
        <f>IF(D2902="","",IF('02_대상물건입력'!B8="",0,IF(ISNUMBER(SEARCH('02_대상물건입력'!B8,D2902)),1,0)))</f>
        <v>0</v>
      </c>
      <c r="R2902" s="44" t="str">
        <f>IFERROR(ABS(E2902-'02_대상물건입력'!B11)/'02_대상물건입력'!B11,"")</f>
        <v/>
      </c>
      <c r="S2902" s="38" t="str">
        <f>IFERROR(ABS(J2902-'02_대상물건입력'!B10),"")</f>
        <v/>
      </c>
      <c r="T2902" s="38" t="str">
        <f>IFERROR(ABS('01_설정'!B4-F2902),"")</f>
        <v/>
      </c>
      <c r="U2902" s="38" t="str">
        <f>IFERROR(ABS(K2902-YEAR('02_대상물건입력'!B14)),"")</f>
        <v/>
      </c>
      <c r="V2902" s="38" t="str">
        <f>IF(B2902="","",IF(AND(E2902&gt;0,F2902&gt;0,H2902&gt;0,OR('04A_국토부원자료'!P2903="",'04A_국토부원자료'!P2903="-"),IF('01_설정'!B10=1,N2902=1,TRUE),R2902&lt;='01_설정'!B5,S2902&lt;='01_설정'!B6,T2902&lt;='01_설정'!B7,U2902&lt;='01_설정'!B8),"Y",""))</f>
        <v/>
      </c>
      <c r="W2902" s="40" t="str">
        <f>IF(V2902&lt;&gt;"Y","",MAX(0,(1-R2902/'01_설정'!B5))*'01_설정'!B14+MAX(0,(1-S2902/'01_설정'!B6))*'01_설정'!B15+MAX(0,(1-T2902/'01_설정'!B7))*'01_설정'!B16+MAX(0,(1-U2902/'01_설정'!B8))*'01_설정'!B17+O2902*'01_설정'!B11+Q2902*'01_설정'!B12+P2902*'01_설정'!B13)</f>
        <v/>
      </c>
      <c r="X2902" s="38" t="str">
        <f>IF(W2902="","",1+COUNTIFS($W$4:$W$3003,"&gt;"&amp;W2902)+COUNTIFS($W$4:W2902,W2902)-1)</f>
        <v/>
      </c>
    </row>
    <row r="2903" spans="1:24" ht="16.5">
      <c r="A2903" s="38" t="str">
        <f>IF('04A_국토부원자료'!A2904="","",ROW()-3)</f>
        <v/>
      </c>
      <c r="B2903" s="39">
        <f>IFERROR('04A_국토부원자료'!B2904,"")</f>
        <v>0</v>
      </c>
      <c r="C2903" s="39" t="str">
        <f>IF(B2903="","",IF('04A_국토부원자료'!C2904&lt;&gt;"",'04A_국토부원자료'!C2904,TRIM('04A_국토부원자료'!D2904&amp;IF('04A_국토부원자료'!E2904&lt;&gt;"","-"&amp;'04A_국토부원자료'!E2904,""))))</f>
        <v/>
      </c>
      <c r="D2903" s="39">
        <f>IFERROR('04A_국토부원자료'!F2904,"")</f>
        <v>0</v>
      </c>
      <c r="E2903" s="40" t="str">
        <f>IFERROR(VALUE(SUBSTITUTE('04A_국토부원자료'!G2904,",","")),"")</f>
        <v/>
      </c>
      <c r="F2903" s="41" t="str">
        <f>IFERROR(IF(AND('04A_국토부원자료'!H2904&lt;&gt;"",'04A_국토부원자료'!I2904&lt;&gt;""),DATE(INT(VALUE(SUBSTITUTE('04A_국토부원자료'!H2904,",",""))/100),MOD(VALUE(SUBSTITUTE('04A_국토부원자료'!H2904,",","")),100),VALUE(SUBSTITUTE('04A_국토부원자료'!I2904,",",""))),""),"")</f>
        <v/>
      </c>
      <c r="G2903" s="42" t="str">
        <f>IFERROR(VALUE(SUBSTITUTE('04A_국토부원자료'!J2904,",","")),"")</f>
        <v/>
      </c>
      <c r="H2903" s="43" t="str">
        <f t="shared" si="90"/>
        <v/>
      </c>
      <c r="I2903" s="43" t="str">
        <f t="shared" si="91"/>
        <v/>
      </c>
      <c r="J2903" s="38" t="str">
        <f>IFERROR(VALUE(SUBSTITUTE('04A_국토부원자료'!K2904,",","")),"")</f>
        <v/>
      </c>
      <c r="K2903" s="38" t="str">
        <f>IFERROR(VALUE(SUBSTITUTE('04A_국토부원자료'!N2904,",","")),"")</f>
        <v/>
      </c>
      <c r="L2903" s="39">
        <f>IFERROR('04A_국토부원자료'!O2904,"")</f>
        <v>0</v>
      </c>
      <c r="M2903" s="39">
        <f>IFERROR('04A_국토부원자료'!Q2904,"")</f>
        <v>0</v>
      </c>
      <c r="N2903" s="38">
        <f>IF(B2903="","",IF('02_대상물건입력'!B5="",1,IF(ISNUMBER(SEARCH('02_대상물건입력'!B5,B2903)),1,0)))</f>
        <v>0</v>
      </c>
      <c r="O2903" s="38">
        <f>IF(B2903="","",IF('02_대상물건입력'!B6="",1,IF(ISNUMBER(SEARCH('02_대상물건입력'!B6,B2903)),1,0)))</f>
        <v>0</v>
      </c>
      <c r="P2903" s="38">
        <f>IF(L2903="","",IF('02_대상물건입력'!B15="",0,IF(ISNUMBER(SEARCH('02_대상물건입력'!B15,L2903)),1,0)))</f>
        <v>0</v>
      </c>
      <c r="Q2903" s="38">
        <f>IF(D2903="","",IF('02_대상물건입력'!B8="",0,IF(ISNUMBER(SEARCH('02_대상물건입력'!B8,D2903)),1,0)))</f>
        <v>0</v>
      </c>
      <c r="R2903" s="44" t="str">
        <f>IFERROR(ABS(E2903-'02_대상물건입력'!B11)/'02_대상물건입력'!B11,"")</f>
        <v/>
      </c>
      <c r="S2903" s="38" t="str">
        <f>IFERROR(ABS(J2903-'02_대상물건입력'!B10),"")</f>
        <v/>
      </c>
      <c r="T2903" s="38" t="str">
        <f>IFERROR(ABS('01_설정'!B4-F2903),"")</f>
        <v/>
      </c>
      <c r="U2903" s="38" t="str">
        <f>IFERROR(ABS(K2903-YEAR('02_대상물건입력'!B14)),"")</f>
        <v/>
      </c>
      <c r="V2903" s="38" t="str">
        <f>IF(B2903="","",IF(AND(E2903&gt;0,F2903&gt;0,H2903&gt;0,OR('04A_국토부원자료'!P2904="",'04A_국토부원자료'!P2904="-"),IF('01_설정'!B10=1,N2903=1,TRUE),R2903&lt;='01_설정'!B5,S2903&lt;='01_설정'!B6,T2903&lt;='01_설정'!B7,U2903&lt;='01_설정'!B8),"Y",""))</f>
        <v/>
      </c>
      <c r="W2903" s="40" t="str">
        <f>IF(V2903&lt;&gt;"Y","",MAX(0,(1-R2903/'01_설정'!B5))*'01_설정'!B14+MAX(0,(1-S2903/'01_설정'!B6))*'01_설정'!B15+MAX(0,(1-T2903/'01_설정'!B7))*'01_설정'!B16+MAX(0,(1-U2903/'01_설정'!B8))*'01_설정'!B17+O2903*'01_설정'!B11+Q2903*'01_설정'!B12+P2903*'01_설정'!B13)</f>
        <v/>
      </c>
      <c r="X2903" s="38" t="str">
        <f>IF(W2903="","",1+COUNTIFS($W$4:$W$3003,"&gt;"&amp;W2903)+COUNTIFS($W$4:W2903,W2903)-1)</f>
        <v/>
      </c>
    </row>
    <row r="2904" spans="1:24" ht="16.5">
      <c r="A2904" s="38" t="str">
        <f>IF('04A_국토부원자료'!A2905="","",ROW()-3)</f>
        <v/>
      </c>
      <c r="B2904" s="39">
        <f>IFERROR('04A_국토부원자료'!B2905,"")</f>
        <v>0</v>
      </c>
      <c r="C2904" s="39" t="str">
        <f>IF(B2904="","",IF('04A_국토부원자료'!C2905&lt;&gt;"",'04A_국토부원자료'!C2905,TRIM('04A_국토부원자료'!D2905&amp;IF('04A_국토부원자료'!E2905&lt;&gt;"","-"&amp;'04A_국토부원자료'!E2905,""))))</f>
        <v/>
      </c>
      <c r="D2904" s="39">
        <f>IFERROR('04A_국토부원자료'!F2905,"")</f>
        <v>0</v>
      </c>
      <c r="E2904" s="40" t="str">
        <f>IFERROR(VALUE(SUBSTITUTE('04A_국토부원자료'!G2905,",","")),"")</f>
        <v/>
      </c>
      <c r="F2904" s="41" t="str">
        <f>IFERROR(IF(AND('04A_국토부원자료'!H2905&lt;&gt;"",'04A_국토부원자료'!I2905&lt;&gt;""),DATE(INT(VALUE(SUBSTITUTE('04A_국토부원자료'!H2905,",",""))/100),MOD(VALUE(SUBSTITUTE('04A_국토부원자료'!H2905,",","")),100),VALUE(SUBSTITUTE('04A_국토부원자료'!I2905,",",""))),""),"")</f>
        <v/>
      </c>
      <c r="G2904" s="42" t="str">
        <f>IFERROR(VALUE(SUBSTITUTE('04A_국토부원자료'!J2905,",","")),"")</f>
        <v/>
      </c>
      <c r="H2904" s="43" t="str">
        <f t="shared" si="90"/>
        <v/>
      </c>
      <c r="I2904" s="43" t="str">
        <f t="shared" si="91"/>
        <v/>
      </c>
      <c r="J2904" s="38" t="str">
        <f>IFERROR(VALUE(SUBSTITUTE('04A_국토부원자료'!K2905,",","")),"")</f>
        <v/>
      </c>
      <c r="K2904" s="38" t="str">
        <f>IFERROR(VALUE(SUBSTITUTE('04A_국토부원자료'!N2905,",","")),"")</f>
        <v/>
      </c>
      <c r="L2904" s="39">
        <f>IFERROR('04A_국토부원자료'!O2905,"")</f>
        <v>0</v>
      </c>
      <c r="M2904" s="39">
        <f>IFERROR('04A_국토부원자료'!Q2905,"")</f>
        <v>0</v>
      </c>
      <c r="N2904" s="38">
        <f>IF(B2904="","",IF('02_대상물건입력'!B5="",1,IF(ISNUMBER(SEARCH('02_대상물건입력'!B5,B2904)),1,0)))</f>
        <v>0</v>
      </c>
      <c r="O2904" s="38">
        <f>IF(B2904="","",IF('02_대상물건입력'!B6="",1,IF(ISNUMBER(SEARCH('02_대상물건입력'!B6,B2904)),1,0)))</f>
        <v>0</v>
      </c>
      <c r="P2904" s="38">
        <f>IF(L2904="","",IF('02_대상물건입력'!B15="",0,IF(ISNUMBER(SEARCH('02_대상물건입력'!B15,L2904)),1,0)))</f>
        <v>0</v>
      </c>
      <c r="Q2904" s="38">
        <f>IF(D2904="","",IF('02_대상물건입력'!B8="",0,IF(ISNUMBER(SEARCH('02_대상물건입력'!B8,D2904)),1,0)))</f>
        <v>0</v>
      </c>
      <c r="R2904" s="44" t="str">
        <f>IFERROR(ABS(E2904-'02_대상물건입력'!B11)/'02_대상물건입력'!B11,"")</f>
        <v/>
      </c>
      <c r="S2904" s="38" t="str">
        <f>IFERROR(ABS(J2904-'02_대상물건입력'!B10),"")</f>
        <v/>
      </c>
      <c r="T2904" s="38" t="str">
        <f>IFERROR(ABS('01_설정'!B4-F2904),"")</f>
        <v/>
      </c>
      <c r="U2904" s="38" t="str">
        <f>IFERROR(ABS(K2904-YEAR('02_대상물건입력'!B14)),"")</f>
        <v/>
      </c>
      <c r="V2904" s="38" t="str">
        <f>IF(B2904="","",IF(AND(E2904&gt;0,F2904&gt;0,H2904&gt;0,OR('04A_국토부원자료'!P2905="",'04A_국토부원자료'!P2905="-"),IF('01_설정'!B10=1,N2904=1,TRUE),R2904&lt;='01_설정'!B5,S2904&lt;='01_설정'!B6,T2904&lt;='01_설정'!B7,U2904&lt;='01_설정'!B8),"Y",""))</f>
        <v/>
      </c>
      <c r="W2904" s="40" t="str">
        <f>IF(V2904&lt;&gt;"Y","",MAX(0,(1-R2904/'01_설정'!B5))*'01_설정'!B14+MAX(0,(1-S2904/'01_설정'!B6))*'01_설정'!B15+MAX(0,(1-T2904/'01_설정'!B7))*'01_설정'!B16+MAX(0,(1-U2904/'01_설정'!B8))*'01_설정'!B17+O2904*'01_설정'!B11+Q2904*'01_설정'!B12+P2904*'01_설정'!B13)</f>
        <v/>
      </c>
      <c r="X2904" s="38" t="str">
        <f>IF(W2904="","",1+COUNTIFS($W$4:$W$3003,"&gt;"&amp;W2904)+COUNTIFS($W$4:W2904,W2904)-1)</f>
        <v/>
      </c>
    </row>
    <row r="2905" spans="1:24" ht="16.5">
      <c r="A2905" s="38" t="str">
        <f>IF('04A_국토부원자료'!A2906="","",ROW()-3)</f>
        <v/>
      </c>
      <c r="B2905" s="39">
        <f>IFERROR('04A_국토부원자료'!B2906,"")</f>
        <v>0</v>
      </c>
      <c r="C2905" s="39" t="str">
        <f>IF(B2905="","",IF('04A_국토부원자료'!C2906&lt;&gt;"",'04A_국토부원자료'!C2906,TRIM('04A_국토부원자료'!D2906&amp;IF('04A_국토부원자료'!E2906&lt;&gt;"","-"&amp;'04A_국토부원자료'!E2906,""))))</f>
        <v/>
      </c>
      <c r="D2905" s="39">
        <f>IFERROR('04A_국토부원자료'!F2906,"")</f>
        <v>0</v>
      </c>
      <c r="E2905" s="40" t="str">
        <f>IFERROR(VALUE(SUBSTITUTE('04A_국토부원자료'!G2906,",","")),"")</f>
        <v/>
      </c>
      <c r="F2905" s="41" t="str">
        <f>IFERROR(IF(AND('04A_국토부원자료'!H2906&lt;&gt;"",'04A_국토부원자료'!I2906&lt;&gt;""),DATE(INT(VALUE(SUBSTITUTE('04A_국토부원자료'!H2906,",",""))/100),MOD(VALUE(SUBSTITUTE('04A_국토부원자료'!H2906,",","")),100),VALUE(SUBSTITUTE('04A_국토부원자료'!I2906,",",""))),""),"")</f>
        <v/>
      </c>
      <c r="G2905" s="42" t="str">
        <f>IFERROR(VALUE(SUBSTITUTE('04A_국토부원자료'!J2906,",","")),"")</f>
        <v/>
      </c>
      <c r="H2905" s="43" t="str">
        <f t="shared" si="90"/>
        <v/>
      </c>
      <c r="I2905" s="43" t="str">
        <f t="shared" si="91"/>
        <v/>
      </c>
      <c r="J2905" s="38" t="str">
        <f>IFERROR(VALUE(SUBSTITUTE('04A_국토부원자료'!K2906,",","")),"")</f>
        <v/>
      </c>
      <c r="K2905" s="38" t="str">
        <f>IFERROR(VALUE(SUBSTITUTE('04A_국토부원자료'!N2906,",","")),"")</f>
        <v/>
      </c>
      <c r="L2905" s="39">
        <f>IFERROR('04A_국토부원자료'!O2906,"")</f>
        <v>0</v>
      </c>
      <c r="M2905" s="39">
        <f>IFERROR('04A_국토부원자료'!Q2906,"")</f>
        <v>0</v>
      </c>
      <c r="N2905" s="38">
        <f>IF(B2905="","",IF('02_대상물건입력'!B5="",1,IF(ISNUMBER(SEARCH('02_대상물건입력'!B5,B2905)),1,0)))</f>
        <v>0</v>
      </c>
      <c r="O2905" s="38">
        <f>IF(B2905="","",IF('02_대상물건입력'!B6="",1,IF(ISNUMBER(SEARCH('02_대상물건입력'!B6,B2905)),1,0)))</f>
        <v>0</v>
      </c>
      <c r="P2905" s="38">
        <f>IF(L2905="","",IF('02_대상물건입력'!B15="",0,IF(ISNUMBER(SEARCH('02_대상물건입력'!B15,L2905)),1,0)))</f>
        <v>0</v>
      </c>
      <c r="Q2905" s="38">
        <f>IF(D2905="","",IF('02_대상물건입력'!B8="",0,IF(ISNUMBER(SEARCH('02_대상물건입력'!B8,D2905)),1,0)))</f>
        <v>0</v>
      </c>
      <c r="R2905" s="44" t="str">
        <f>IFERROR(ABS(E2905-'02_대상물건입력'!B11)/'02_대상물건입력'!B11,"")</f>
        <v/>
      </c>
      <c r="S2905" s="38" t="str">
        <f>IFERROR(ABS(J2905-'02_대상물건입력'!B10),"")</f>
        <v/>
      </c>
      <c r="T2905" s="38" t="str">
        <f>IFERROR(ABS('01_설정'!B4-F2905),"")</f>
        <v/>
      </c>
      <c r="U2905" s="38" t="str">
        <f>IFERROR(ABS(K2905-YEAR('02_대상물건입력'!B14)),"")</f>
        <v/>
      </c>
      <c r="V2905" s="38" t="str">
        <f>IF(B2905="","",IF(AND(E2905&gt;0,F2905&gt;0,H2905&gt;0,OR('04A_국토부원자료'!P2906="",'04A_국토부원자료'!P2906="-"),IF('01_설정'!B10=1,N2905=1,TRUE),R2905&lt;='01_설정'!B5,S2905&lt;='01_설정'!B6,T2905&lt;='01_설정'!B7,U2905&lt;='01_설정'!B8),"Y",""))</f>
        <v/>
      </c>
      <c r="W2905" s="40" t="str">
        <f>IF(V2905&lt;&gt;"Y","",MAX(0,(1-R2905/'01_설정'!B5))*'01_설정'!B14+MAX(0,(1-S2905/'01_설정'!B6))*'01_설정'!B15+MAX(0,(1-T2905/'01_설정'!B7))*'01_설정'!B16+MAX(0,(1-U2905/'01_설정'!B8))*'01_설정'!B17+O2905*'01_설정'!B11+Q2905*'01_설정'!B12+P2905*'01_설정'!B13)</f>
        <v/>
      </c>
      <c r="X2905" s="38" t="str">
        <f>IF(W2905="","",1+COUNTIFS($W$4:$W$3003,"&gt;"&amp;W2905)+COUNTIFS($W$4:W2905,W2905)-1)</f>
        <v/>
      </c>
    </row>
    <row r="2906" spans="1:24" ht="16.5">
      <c r="A2906" s="38" t="str">
        <f>IF('04A_국토부원자료'!A2907="","",ROW()-3)</f>
        <v/>
      </c>
      <c r="B2906" s="39">
        <f>IFERROR('04A_국토부원자료'!B2907,"")</f>
        <v>0</v>
      </c>
      <c r="C2906" s="39" t="str">
        <f>IF(B2906="","",IF('04A_국토부원자료'!C2907&lt;&gt;"",'04A_국토부원자료'!C2907,TRIM('04A_국토부원자료'!D2907&amp;IF('04A_국토부원자료'!E2907&lt;&gt;"","-"&amp;'04A_국토부원자료'!E2907,""))))</f>
        <v/>
      </c>
      <c r="D2906" s="39">
        <f>IFERROR('04A_국토부원자료'!F2907,"")</f>
        <v>0</v>
      </c>
      <c r="E2906" s="40" t="str">
        <f>IFERROR(VALUE(SUBSTITUTE('04A_국토부원자료'!G2907,",","")),"")</f>
        <v/>
      </c>
      <c r="F2906" s="41" t="str">
        <f>IFERROR(IF(AND('04A_국토부원자료'!H2907&lt;&gt;"",'04A_국토부원자료'!I2907&lt;&gt;""),DATE(INT(VALUE(SUBSTITUTE('04A_국토부원자료'!H2907,",",""))/100),MOD(VALUE(SUBSTITUTE('04A_국토부원자료'!H2907,",","")),100),VALUE(SUBSTITUTE('04A_국토부원자료'!I2907,",",""))),""),"")</f>
        <v/>
      </c>
      <c r="G2906" s="42" t="str">
        <f>IFERROR(VALUE(SUBSTITUTE('04A_국토부원자료'!J2907,",","")),"")</f>
        <v/>
      </c>
      <c r="H2906" s="43" t="str">
        <f t="shared" si="90"/>
        <v/>
      </c>
      <c r="I2906" s="43" t="str">
        <f t="shared" si="91"/>
        <v/>
      </c>
      <c r="J2906" s="38" t="str">
        <f>IFERROR(VALUE(SUBSTITUTE('04A_국토부원자료'!K2907,",","")),"")</f>
        <v/>
      </c>
      <c r="K2906" s="38" t="str">
        <f>IFERROR(VALUE(SUBSTITUTE('04A_국토부원자료'!N2907,",","")),"")</f>
        <v/>
      </c>
      <c r="L2906" s="39">
        <f>IFERROR('04A_국토부원자료'!O2907,"")</f>
        <v>0</v>
      </c>
      <c r="M2906" s="39">
        <f>IFERROR('04A_국토부원자료'!Q2907,"")</f>
        <v>0</v>
      </c>
      <c r="N2906" s="38">
        <f>IF(B2906="","",IF('02_대상물건입력'!B5="",1,IF(ISNUMBER(SEARCH('02_대상물건입력'!B5,B2906)),1,0)))</f>
        <v>0</v>
      </c>
      <c r="O2906" s="38">
        <f>IF(B2906="","",IF('02_대상물건입력'!B6="",1,IF(ISNUMBER(SEARCH('02_대상물건입력'!B6,B2906)),1,0)))</f>
        <v>0</v>
      </c>
      <c r="P2906" s="38">
        <f>IF(L2906="","",IF('02_대상물건입력'!B15="",0,IF(ISNUMBER(SEARCH('02_대상물건입력'!B15,L2906)),1,0)))</f>
        <v>0</v>
      </c>
      <c r="Q2906" s="38">
        <f>IF(D2906="","",IF('02_대상물건입력'!B8="",0,IF(ISNUMBER(SEARCH('02_대상물건입력'!B8,D2906)),1,0)))</f>
        <v>0</v>
      </c>
      <c r="R2906" s="44" t="str">
        <f>IFERROR(ABS(E2906-'02_대상물건입력'!B11)/'02_대상물건입력'!B11,"")</f>
        <v/>
      </c>
      <c r="S2906" s="38" t="str">
        <f>IFERROR(ABS(J2906-'02_대상물건입력'!B10),"")</f>
        <v/>
      </c>
      <c r="T2906" s="38" t="str">
        <f>IFERROR(ABS('01_설정'!B4-F2906),"")</f>
        <v/>
      </c>
      <c r="U2906" s="38" t="str">
        <f>IFERROR(ABS(K2906-YEAR('02_대상물건입력'!B14)),"")</f>
        <v/>
      </c>
      <c r="V2906" s="38" t="str">
        <f>IF(B2906="","",IF(AND(E2906&gt;0,F2906&gt;0,H2906&gt;0,OR('04A_국토부원자료'!P2907="",'04A_국토부원자료'!P2907="-"),IF('01_설정'!B10=1,N2906=1,TRUE),R2906&lt;='01_설정'!B5,S2906&lt;='01_설정'!B6,T2906&lt;='01_설정'!B7,U2906&lt;='01_설정'!B8),"Y",""))</f>
        <v/>
      </c>
      <c r="W2906" s="40" t="str">
        <f>IF(V2906&lt;&gt;"Y","",MAX(0,(1-R2906/'01_설정'!B5))*'01_설정'!B14+MAX(0,(1-S2906/'01_설정'!B6))*'01_설정'!B15+MAX(0,(1-T2906/'01_설정'!B7))*'01_설정'!B16+MAX(0,(1-U2906/'01_설정'!B8))*'01_설정'!B17+O2906*'01_설정'!B11+Q2906*'01_설정'!B12+P2906*'01_설정'!B13)</f>
        <v/>
      </c>
      <c r="X2906" s="38" t="str">
        <f>IF(W2906="","",1+COUNTIFS($W$4:$W$3003,"&gt;"&amp;W2906)+COUNTIFS($W$4:W2906,W2906)-1)</f>
        <v/>
      </c>
    </row>
    <row r="2907" spans="1:24" ht="16.5">
      <c r="A2907" s="38" t="str">
        <f>IF('04A_국토부원자료'!A2908="","",ROW()-3)</f>
        <v/>
      </c>
      <c r="B2907" s="39">
        <f>IFERROR('04A_국토부원자료'!B2908,"")</f>
        <v>0</v>
      </c>
      <c r="C2907" s="39" t="str">
        <f>IF(B2907="","",IF('04A_국토부원자료'!C2908&lt;&gt;"",'04A_국토부원자료'!C2908,TRIM('04A_국토부원자료'!D2908&amp;IF('04A_국토부원자료'!E2908&lt;&gt;"","-"&amp;'04A_국토부원자료'!E2908,""))))</f>
        <v/>
      </c>
      <c r="D2907" s="39">
        <f>IFERROR('04A_국토부원자료'!F2908,"")</f>
        <v>0</v>
      </c>
      <c r="E2907" s="40" t="str">
        <f>IFERROR(VALUE(SUBSTITUTE('04A_국토부원자료'!G2908,",","")),"")</f>
        <v/>
      </c>
      <c r="F2907" s="41" t="str">
        <f>IFERROR(IF(AND('04A_국토부원자료'!H2908&lt;&gt;"",'04A_국토부원자료'!I2908&lt;&gt;""),DATE(INT(VALUE(SUBSTITUTE('04A_국토부원자료'!H2908,",",""))/100),MOD(VALUE(SUBSTITUTE('04A_국토부원자료'!H2908,",","")),100),VALUE(SUBSTITUTE('04A_국토부원자료'!I2908,",",""))),""),"")</f>
        <v/>
      </c>
      <c r="G2907" s="42" t="str">
        <f>IFERROR(VALUE(SUBSTITUTE('04A_국토부원자료'!J2908,",","")),"")</f>
        <v/>
      </c>
      <c r="H2907" s="43" t="str">
        <f t="shared" si="90"/>
        <v/>
      </c>
      <c r="I2907" s="43" t="str">
        <f t="shared" si="91"/>
        <v/>
      </c>
      <c r="J2907" s="38" t="str">
        <f>IFERROR(VALUE(SUBSTITUTE('04A_국토부원자료'!K2908,",","")),"")</f>
        <v/>
      </c>
      <c r="K2907" s="38" t="str">
        <f>IFERROR(VALUE(SUBSTITUTE('04A_국토부원자료'!N2908,",","")),"")</f>
        <v/>
      </c>
      <c r="L2907" s="39">
        <f>IFERROR('04A_국토부원자료'!O2908,"")</f>
        <v>0</v>
      </c>
      <c r="M2907" s="39">
        <f>IFERROR('04A_국토부원자료'!Q2908,"")</f>
        <v>0</v>
      </c>
      <c r="N2907" s="38">
        <f>IF(B2907="","",IF('02_대상물건입력'!B5="",1,IF(ISNUMBER(SEARCH('02_대상물건입력'!B5,B2907)),1,0)))</f>
        <v>0</v>
      </c>
      <c r="O2907" s="38">
        <f>IF(B2907="","",IF('02_대상물건입력'!B6="",1,IF(ISNUMBER(SEARCH('02_대상물건입력'!B6,B2907)),1,0)))</f>
        <v>0</v>
      </c>
      <c r="P2907" s="38">
        <f>IF(L2907="","",IF('02_대상물건입력'!B15="",0,IF(ISNUMBER(SEARCH('02_대상물건입력'!B15,L2907)),1,0)))</f>
        <v>0</v>
      </c>
      <c r="Q2907" s="38">
        <f>IF(D2907="","",IF('02_대상물건입력'!B8="",0,IF(ISNUMBER(SEARCH('02_대상물건입력'!B8,D2907)),1,0)))</f>
        <v>0</v>
      </c>
      <c r="R2907" s="44" t="str">
        <f>IFERROR(ABS(E2907-'02_대상물건입력'!B11)/'02_대상물건입력'!B11,"")</f>
        <v/>
      </c>
      <c r="S2907" s="38" t="str">
        <f>IFERROR(ABS(J2907-'02_대상물건입력'!B10),"")</f>
        <v/>
      </c>
      <c r="T2907" s="38" t="str">
        <f>IFERROR(ABS('01_설정'!B4-F2907),"")</f>
        <v/>
      </c>
      <c r="U2907" s="38" t="str">
        <f>IFERROR(ABS(K2907-YEAR('02_대상물건입력'!B14)),"")</f>
        <v/>
      </c>
      <c r="V2907" s="38" t="str">
        <f>IF(B2907="","",IF(AND(E2907&gt;0,F2907&gt;0,H2907&gt;0,OR('04A_국토부원자료'!P2908="",'04A_국토부원자료'!P2908="-"),IF('01_설정'!B10=1,N2907=1,TRUE),R2907&lt;='01_설정'!B5,S2907&lt;='01_설정'!B6,T2907&lt;='01_설정'!B7,U2907&lt;='01_설정'!B8),"Y",""))</f>
        <v/>
      </c>
      <c r="W2907" s="40" t="str">
        <f>IF(V2907&lt;&gt;"Y","",MAX(0,(1-R2907/'01_설정'!B5))*'01_설정'!B14+MAX(0,(1-S2907/'01_설정'!B6))*'01_설정'!B15+MAX(0,(1-T2907/'01_설정'!B7))*'01_설정'!B16+MAX(0,(1-U2907/'01_설정'!B8))*'01_설정'!B17+O2907*'01_설정'!B11+Q2907*'01_설정'!B12+P2907*'01_설정'!B13)</f>
        <v/>
      </c>
      <c r="X2907" s="38" t="str">
        <f>IF(W2907="","",1+COUNTIFS($W$4:$W$3003,"&gt;"&amp;W2907)+COUNTIFS($W$4:W2907,W2907)-1)</f>
        <v/>
      </c>
    </row>
    <row r="2908" spans="1:24" ht="16.5">
      <c r="A2908" s="38" t="str">
        <f>IF('04A_국토부원자료'!A2909="","",ROW()-3)</f>
        <v/>
      </c>
      <c r="B2908" s="39">
        <f>IFERROR('04A_국토부원자료'!B2909,"")</f>
        <v>0</v>
      </c>
      <c r="C2908" s="39" t="str">
        <f>IF(B2908="","",IF('04A_국토부원자료'!C2909&lt;&gt;"",'04A_국토부원자료'!C2909,TRIM('04A_국토부원자료'!D2909&amp;IF('04A_국토부원자료'!E2909&lt;&gt;"","-"&amp;'04A_국토부원자료'!E2909,""))))</f>
        <v/>
      </c>
      <c r="D2908" s="39">
        <f>IFERROR('04A_국토부원자료'!F2909,"")</f>
        <v>0</v>
      </c>
      <c r="E2908" s="40" t="str">
        <f>IFERROR(VALUE(SUBSTITUTE('04A_국토부원자료'!G2909,",","")),"")</f>
        <v/>
      </c>
      <c r="F2908" s="41" t="str">
        <f>IFERROR(IF(AND('04A_국토부원자료'!H2909&lt;&gt;"",'04A_국토부원자료'!I2909&lt;&gt;""),DATE(INT(VALUE(SUBSTITUTE('04A_국토부원자료'!H2909,",",""))/100),MOD(VALUE(SUBSTITUTE('04A_국토부원자료'!H2909,",","")),100),VALUE(SUBSTITUTE('04A_국토부원자료'!I2909,",",""))),""),"")</f>
        <v/>
      </c>
      <c r="G2908" s="42" t="str">
        <f>IFERROR(VALUE(SUBSTITUTE('04A_국토부원자료'!J2909,",","")),"")</f>
        <v/>
      </c>
      <c r="H2908" s="43" t="str">
        <f t="shared" si="90"/>
        <v/>
      </c>
      <c r="I2908" s="43" t="str">
        <f t="shared" si="91"/>
        <v/>
      </c>
      <c r="J2908" s="38" t="str">
        <f>IFERROR(VALUE(SUBSTITUTE('04A_국토부원자료'!K2909,",","")),"")</f>
        <v/>
      </c>
      <c r="K2908" s="38" t="str">
        <f>IFERROR(VALUE(SUBSTITUTE('04A_국토부원자료'!N2909,",","")),"")</f>
        <v/>
      </c>
      <c r="L2908" s="39">
        <f>IFERROR('04A_국토부원자료'!O2909,"")</f>
        <v>0</v>
      </c>
      <c r="M2908" s="39">
        <f>IFERROR('04A_국토부원자료'!Q2909,"")</f>
        <v>0</v>
      </c>
      <c r="N2908" s="38">
        <f>IF(B2908="","",IF('02_대상물건입력'!B5="",1,IF(ISNUMBER(SEARCH('02_대상물건입력'!B5,B2908)),1,0)))</f>
        <v>0</v>
      </c>
      <c r="O2908" s="38">
        <f>IF(B2908="","",IF('02_대상물건입력'!B6="",1,IF(ISNUMBER(SEARCH('02_대상물건입력'!B6,B2908)),1,0)))</f>
        <v>0</v>
      </c>
      <c r="P2908" s="38">
        <f>IF(L2908="","",IF('02_대상물건입력'!B15="",0,IF(ISNUMBER(SEARCH('02_대상물건입력'!B15,L2908)),1,0)))</f>
        <v>0</v>
      </c>
      <c r="Q2908" s="38">
        <f>IF(D2908="","",IF('02_대상물건입력'!B8="",0,IF(ISNUMBER(SEARCH('02_대상물건입력'!B8,D2908)),1,0)))</f>
        <v>0</v>
      </c>
      <c r="R2908" s="44" t="str">
        <f>IFERROR(ABS(E2908-'02_대상물건입력'!B11)/'02_대상물건입력'!B11,"")</f>
        <v/>
      </c>
      <c r="S2908" s="38" t="str">
        <f>IFERROR(ABS(J2908-'02_대상물건입력'!B10),"")</f>
        <v/>
      </c>
      <c r="T2908" s="38" t="str">
        <f>IFERROR(ABS('01_설정'!B4-F2908),"")</f>
        <v/>
      </c>
      <c r="U2908" s="38" t="str">
        <f>IFERROR(ABS(K2908-YEAR('02_대상물건입력'!B14)),"")</f>
        <v/>
      </c>
      <c r="V2908" s="38" t="str">
        <f>IF(B2908="","",IF(AND(E2908&gt;0,F2908&gt;0,H2908&gt;0,OR('04A_국토부원자료'!P2909="",'04A_국토부원자료'!P2909="-"),IF('01_설정'!B10=1,N2908=1,TRUE),R2908&lt;='01_설정'!B5,S2908&lt;='01_설정'!B6,T2908&lt;='01_설정'!B7,U2908&lt;='01_설정'!B8),"Y",""))</f>
        <v/>
      </c>
      <c r="W2908" s="40" t="str">
        <f>IF(V2908&lt;&gt;"Y","",MAX(0,(1-R2908/'01_설정'!B5))*'01_설정'!B14+MAX(0,(1-S2908/'01_설정'!B6))*'01_설정'!B15+MAX(0,(1-T2908/'01_설정'!B7))*'01_설정'!B16+MAX(0,(1-U2908/'01_설정'!B8))*'01_설정'!B17+O2908*'01_설정'!B11+Q2908*'01_설정'!B12+P2908*'01_설정'!B13)</f>
        <v/>
      </c>
      <c r="X2908" s="38" t="str">
        <f>IF(W2908="","",1+COUNTIFS($W$4:$W$3003,"&gt;"&amp;W2908)+COUNTIFS($W$4:W2908,W2908)-1)</f>
        <v/>
      </c>
    </row>
    <row r="2909" spans="1:24" ht="16.5">
      <c r="A2909" s="38" t="str">
        <f>IF('04A_국토부원자료'!A2910="","",ROW()-3)</f>
        <v/>
      </c>
      <c r="B2909" s="39">
        <f>IFERROR('04A_국토부원자료'!B2910,"")</f>
        <v>0</v>
      </c>
      <c r="C2909" s="39" t="str">
        <f>IF(B2909="","",IF('04A_국토부원자료'!C2910&lt;&gt;"",'04A_국토부원자료'!C2910,TRIM('04A_국토부원자료'!D2910&amp;IF('04A_국토부원자료'!E2910&lt;&gt;"","-"&amp;'04A_국토부원자료'!E2910,""))))</f>
        <v/>
      </c>
      <c r="D2909" s="39">
        <f>IFERROR('04A_국토부원자료'!F2910,"")</f>
        <v>0</v>
      </c>
      <c r="E2909" s="40" t="str">
        <f>IFERROR(VALUE(SUBSTITUTE('04A_국토부원자료'!G2910,",","")),"")</f>
        <v/>
      </c>
      <c r="F2909" s="41" t="str">
        <f>IFERROR(IF(AND('04A_국토부원자료'!H2910&lt;&gt;"",'04A_국토부원자료'!I2910&lt;&gt;""),DATE(INT(VALUE(SUBSTITUTE('04A_국토부원자료'!H2910,",",""))/100),MOD(VALUE(SUBSTITUTE('04A_국토부원자료'!H2910,",","")),100),VALUE(SUBSTITUTE('04A_국토부원자료'!I2910,",",""))),""),"")</f>
        <v/>
      </c>
      <c r="G2909" s="42" t="str">
        <f>IFERROR(VALUE(SUBSTITUTE('04A_국토부원자료'!J2910,",","")),"")</f>
        <v/>
      </c>
      <c r="H2909" s="43" t="str">
        <f t="shared" si="90"/>
        <v/>
      </c>
      <c r="I2909" s="43" t="str">
        <f t="shared" si="91"/>
        <v/>
      </c>
      <c r="J2909" s="38" t="str">
        <f>IFERROR(VALUE(SUBSTITUTE('04A_국토부원자료'!K2910,",","")),"")</f>
        <v/>
      </c>
      <c r="K2909" s="38" t="str">
        <f>IFERROR(VALUE(SUBSTITUTE('04A_국토부원자료'!N2910,",","")),"")</f>
        <v/>
      </c>
      <c r="L2909" s="39">
        <f>IFERROR('04A_국토부원자료'!O2910,"")</f>
        <v>0</v>
      </c>
      <c r="M2909" s="39">
        <f>IFERROR('04A_국토부원자료'!Q2910,"")</f>
        <v>0</v>
      </c>
      <c r="N2909" s="38">
        <f>IF(B2909="","",IF('02_대상물건입력'!B5="",1,IF(ISNUMBER(SEARCH('02_대상물건입력'!B5,B2909)),1,0)))</f>
        <v>0</v>
      </c>
      <c r="O2909" s="38">
        <f>IF(B2909="","",IF('02_대상물건입력'!B6="",1,IF(ISNUMBER(SEARCH('02_대상물건입력'!B6,B2909)),1,0)))</f>
        <v>0</v>
      </c>
      <c r="P2909" s="38">
        <f>IF(L2909="","",IF('02_대상물건입력'!B15="",0,IF(ISNUMBER(SEARCH('02_대상물건입력'!B15,L2909)),1,0)))</f>
        <v>0</v>
      </c>
      <c r="Q2909" s="38">
        <f>IF(D2909="","",IF('02_대상물건입력'!B8="",0,IF(ISNUMBER(SEARCH('02_대상물건입력'!B8,D2909)),1,0)))</f>
        <v>0</v>
      </c>
      <c r="R2909" s="44" t="str">
        <f>IFERROR(ABS(E2909-'02_대상물건입력'!B11)/'02_대상물건입력'!B11,"")</f>
        <v/>
      </c>
      <c r="S2909" s="38" t="str">
        <f>IFERROR(ABS(J2909-'02_대상물건입력'!B10),"")</f>
        <v/>
      </c>
      <c r="T2909" s="38" t="str">
        <f>IFERROR(ABS('01_설정'!B4-F2909),"")</f>
        <v/>
      </c>
      <c r="U2909" s="38" t="str">
        <f>IFERROR(ABS(K2909-YEAR('02_대상물건입력'!B14)),"")</f>
        <v/>
      </c>
      <c r="V2909" s="38" t="str">
        <f>IF(B2909="","",IF(AND(E2909&gt;0,F2909&gt;0,H2909&gt;0,OR('04A_국토부원자료'!P2910="",'04A_국토부원자료'!P2910="-"),IF('01_설정'!B10=1,N2909=1,TRUE),R2909&lt;='01_설정'!B5,S2909&lt;='01_설정'!B6,T2909&lt;='01_설정'!B7,U2909&lt;='01_설정'!B8),"Y",""))</f>
        <v/>
      </c>
      <c r="W2909" s="40" t="str">
        <f>IF(V2909&lt;&gt;"Y","",MAX(0,(1-R2909/'01_설정'!B5))*'01_설정'!B14+MAX(0,(1-S2909/'01_설정'!B6))*'01_설정'!B15+MAX(0,(1-T2909/'01_설정'!B7))*'01_설정'!B16+MAX(0,(1-U2909/'01_설정'!B8))*'01_설정'!B17+O2909*'01_설정'!B11+Q2909*'01_설정'!B12+P2909*'01_설정'!B13)</f>
        <v/>
      </c>
      <c r="X2909" s="38" t="str">
        <f>IF(W2909="","",1+COUNTIFS($W$4:$W$3003,"&gt;"&amp;W2909)+COUNTIFS($W$4:W2909,W2909)-1)</f>
        <v/>
      </c>
    </row>
    <row r="2910" spans="1:24" ht="16.5">
      <c r="A2910" s="38" t="str">
        <f>IF('04A_국토부원자료'!A2911="","",ROW()-3)</f>
        <v/>
      </c>
      <c r="B2910" s="39">
        <f>IFERROR('04A_국토부원자료'!B2911,"")</f>
        <v>0</v>
      </c>
      <c r="C2910" s="39" t="str">
        <f>IF(B2910="","",IF('04A_국토부원자료'!C2911&lt;&gt;"",'04A_국토부원자료'!C2911,TRIM('04A_국토부원자료'!D2911&amp;IF('04A_국토부원자료'!E2911&lt;&gt;"","-"&amp;'04A_국토부원자료'!E2911,""))))</f>
        <v/>
      </c>
      <c r="D2910" s="39">
        <f>IFERROR('04A_국토부원자료'!F2911,"")</f>
        <v>0</v>
      </c>
      <c r="E2910" s="40" t="str">
        <f>IFERROR(VALUE(SUBSTITUTE('04A_국토부원자료'!G2911,",","")),"")</f>
        <v/>
      </c>
      <c r="F2910" s="41" t="str">
        <f>IFERROR(IF(AND('04A_국토부원자료'!H2911&lt;&gt;"",'04A_국토부원자료'!I2911&lt;&gt;""),DATE(INT(VALUE(SUBSTITUTE('04A_국토부원자료'!H2911,",",""))/100),MOD(VALUE(SUBSTITUTE('04A_국토부원자료'!H2911,",","")),100),VALUE(SUBSTITUTE('04A_국토부원자료'!I2911,",",""))),""),"")</f>
        <v/>
      </c>
      <c r="G2910" s="42" t="str">
        <f>IFERROR(VALUE(SUBSTITUTE('04A_국토부원자료'!J2911,",","")),"")</f>
        <v/>
      </c>
      <c r="H2910" s="43" t="str">
        <f t="shared" si="90"/>
        <v/>
      </c>
      <c r="I2910" s="43" t="str">
        <f t="shared" si="91"/>
        <v/>
      </c>
      <c r="J2910" s="38" t="str">
        <f>IFERROR(VALUE(SUBSTITUTE('04A_국토부원자료'!K2911,",","")),"")</f>
        <v/>
      </c>
      <c r="K2910" s="38" t="str">
        <f>IFERROR(VALUE(SUBSTITUTE('04A_국토부원자료'!N2911,",","")),"")</f>
        <v/>
      </c>
      <c r="L2910" s="39">
        <f>IFERROR('04A_국토부원자료'!O2911,"")</f>
        <v>0</v>
      </c>
      <c r="M2910" s="39">
        <f>IFERROR('04A_국토부원자료'!Q2911,"")</f>
        <v>0</v>
      </c>
      <c r="N2910" s="38">
        <f>IF(B2910="","",IF('02_대상물건입력'!B5="",1,IF(ISNUMBER(SEARCH('02_대상물건입력'!B5,B2910)),1,0)))</f>
        <v>0</v>
      </c>
      <c r="O2910" s="38">
        <f>IF(B2910="","",IF('02_대상물건입력'!B6="",1,IF(ISNUMBER(SEARCH('02_대상물건입력'!B6,B2910)),1,0)))</f>
        <v>0</v>
      </c>
      <c r="P2910" s="38">
        <f>IF(L2910="","",IF('02_대상물건입력'!B15="",0,IF(ISNUMBER(SEARCH('02_대상물건입력'!B15,L2910)),1,0)))</f>
        <v>0</v>
      </c>
      <c r="Q2910" s="38">
        <f>IF(D2910="","",IF('02_대상물건입력'!B8="",0,IF(ISNUMBER(SEARCH('02_대상물건입력'!B8,D2910)),1,0)))</f>
        <v>0</v>
      </c>
      <c r="R2910" s="44" t="str">
        <f>IFERROR(ABS(E2910-'02_대상물건입력'!B11)/'02_대상물건입력'!B11,"")</f>
        <v/>
      </c>
      <c r="S2910" s="38" t="str">
        <f>IFERROR(ABS(J2910-'02_대상물건입력'!B10),"")</f>
        <v/>
      </c>
      <c r="T2910" s="38" t="str">
        <f>IFERROR(ABS('01_설정'!B4-F2910),"")</f>
        <v/>
      </c>
      <c r="U2910" s="38" t="str">
        <f>IFERROR(ABS(K2910-YEAR('02_대상물건입력'!B14)),"")</f>
        <v/>
      </c>
      <c r="V2910" s="38" t="str">
        <f>IF(B2910="","",IF(AND(E2910&gt;0,F2910&gt;0,H2910&gt;0,OR('04A_국토부원자료'!P2911="",'04A_국토부원자료'!P2911="-"),IF('01_설정'!B10=1,N2910=1,TRUE),R2910&lt;='01_설정'!B5,S2910&lt;='01_설정'!B6,T2910&lt;='01_설정'!B7,U2910&lt;='01_설정'!B8),"Y",""))</f>
        <v/>
      </c>
      <c r="W2910" s="40" t="str">
        <f>IF(V2910&lt;&gt;"Y","",MAX(0,(1-R2910/'01_설정'!B5))*'01_설정'!B14+MAX(0,(1-S2910/'01_설정'!B6))*'01_설정'!B15+MAX(0,(1-T2910/'01_설정'!B7))*'01_설정'!B16+MAX(0,(1-U2910/'01_설정'!B8))*'01_설정'!B17+O2910*'01_설정'!B11+Q2910*'01_설정'!B12+P2910*'01_설정'!B13)</f>
        <v/>
      </c>
      <c r="X2910" s="38" t="str">
        <f>IF(W2910="","",1+COUNTIFS($W$4:$W$3003,"&gt;"&amp;W2910)+COUNTIFS($W$4:W2910,W2910)-1)</f>
        <v/>
      </c>
    </row>
    <row r="2911" spans="1:24" ht="16.5">
      <c r="A2911" s="38" t="str">
        <f>IF('04A_국토부원자료'!A2912="","",ROW()-3)</f>
        <v/>
      </c>
      <c r="B2911" s="39">
        <f>IFERROR('04A_국토부원자료'!B2912,"")</f>
        <v>0</v>
      </c>
      <c r="C2911" s="39" t="str">
        <f>IF(B2911="","",IF('04A_국토부원자료'!C2912&lt;&gt;"",'04A_국토부원자료'!C2912,TRIM('04A_국토부원자료'!D2912&amp;IF('04A_국토부원자료'!E2912&lt;&gt;"","-"&amp;'04A_국토부원자료'!E2912,""))))</f>
        <v/>
      </c>
      <c r="D2911" s="39">
        <f>IFERROR('04A_국토부원자료'!F2912,"")</f>
        <v>0</v>
      </c>
      <c r="E2911" s="40" t="str">
        <f>IFERROR(VALUE(SUBSTITUTE('04A_국토부원자료'!G2912,",","")),"")</f>
        <v/>
      </c>
      <c r="F2911" s="41" t="str">
        <f>IFERROR(IF(AND('04A_국토부원자료'!H2912&lt;&gt;"",'04A_국토부원자료'!I2912&lt;&gt;""),DATE(INT(VALUE(SUBSTITUTE('04A_국토부원자료'!H2912,",",""))/100),MOD(VALUE(SUBSTITUTE('04A_국토부원자료'!H2912,",","")),100),VALUE(SUBSTITUTE('04A_국토부원자료'!I2912,",",""))),""),"")</f>
        <v/>
      </c>
      <c r="G2911" s="42" t="str">
        <f>IFERROR(VALUE(SUBSTITUTE('04A_국토부원자료'!J2912,",","")),"")</f>
        <v/>
      </c>
      <c r="H2911" s="43" t="str">
        <f t="shared" si="90"/>
        <v/>
      </c>
      <c r="I2911" s="43" t="str">
        <f t="shared" si="91"/>
        <v/>
      </c>
      <c r="J2911" s="38" t="str">
        <f>IFERROR(VALUE(SUBSTITUTE('04A_국토부원자료'!K2912,",","")),"")</f>
        <v/>
      </c>
      <c r="K2911" s="38" t="str">
        <f>IFERROR(VALUE(SUBSTITUTE('04A_국토부원자료'!N2912,",","")),"")</f>
        <v/>
      </c>
      <c r="L2911" s="39">
        <f>IFERROR('04A_국토부원자료'!O2912,"")</f>
        <v>0</v>
      </c>
      <c r="M2911" s="39">
        <f>IFERROR('04A_국토부원자료'!Q2912,"")</f>
        <v>0</v>
      </c>
      <c r="N2911" s="38">
        <f>IF(B2911="","",IF('02_대상물건입력'!B5="",1,IF(ISNUMBER(SEARCH('02_대상물건입력'!B5,B2911)),1,0)))</f>
        <v>0</v>
      </c>
      <c r="O2911" s="38">
        <f>IF(B2911="","",IF('02_대상물건입력'!B6="",1,IF(ISNUMBER(SEARCH('02_대상물건입력'!B6,B2911)),1,0)))</f>
        <v>0</v>
      </c>
      <c r="P2911" s="38">
        <f>IF(L2911="","",IF('02_대상물건입력'!B15="",0,IF(ISNUMBER(SEARCH('02_대상물건입력'!B15,L2911)),1,0)))</f>
        <v>0</v>
      </c>
      <c r="Q2911" s="38">
        <f>IF(D2911="","",IF('02_대상물건입력'!B8="",0,IF(ISNUMBER(SEARCH('02_대상물건입력'!B8,D2911)),1,0)))</f>
        <v>0</v>
      </c>
      <c r="R2911" s="44" t="str">
        <f>IFERROR(ABS(E2911-'02_대상물건입력'!B11)/'02_대상물건입력'!B11,"")</f>
        <v/>
      </c>
      <c r="S2911" s="38" t="str">
        <f>IFERROR(ABS(J2911-'02_대상물건입력'!B10),"")</f>
        <v/>
      </c>
      <c r="T2911" s="38" t="str">
        <f>IFERROR(ABS('01_설정'!B4-F2911),"")</f>
        <v/>
      </c>
      <c r="U2911" s="38" t="str">
        <f>IFERROR(ABS(K2911-YEAR('02_대상물건입력'!B14)),"")</f>
        <v/>
      </c>
      <c r="V2911" s="38" t="str">
        <f>IF(B2911="","",IF(AND(E2911&gt;0,F2911&gt;0,H2911&gt;0,OR('04A_국토부원자료'!P2912="",'04A_국토부원자료'!P2912="-"),IF('01_설정'!B10=1,N2911=1,TRUE),R2911&lt;='01_설정'!B5,S2911&lt;='01_설정'!B6,T2911&lt;='01_설정'!B7,U2911&lt;='01_설정'!B8),"Y",""))</f>
        <v/>
      </c>
      <c r="W2911" s="40" t="str">
        <f>IF(V2911&lt;&gt;"Y","",MAX(0,(1-R2911/'01_설정'!B5))*'01_설정'!B14+MAX(0,(1-S2911/'01_설정'!B6))*'01_설정'!B15+MAX(0,(1-T2911/'01_설정'!B7))*'01_설정'!B16+MAX(0,(1-U2911/'01_설정'!B8))*'01_설정'!B17+O2911*'01_설정'!B11+Q2911*'01_설정'!B12+P2911*'01_설정'!B13)</f>
        <v/>
      </c>
      <c r="X2911" s="38" t="str">
        <f>IF(W2911="","",1+COUNTIFS($W$4:$W$3003,"&gt;"&amp;W2911)+COUNTIFS($W$4:W2911,W2911)-1)</f>
        <v/>
      </c>
    </row>
    <row r="2912" spans="1:24" ht="16.5">
      <c r="A2912" s="38" t="str">
        <f>IF('04A_국토부원자료'!A2913="","",ROW()-3)</f>
        <v/>
      </c>
      <c r="B2912" s="39">
        <f>IFERROR('04A_국토부원자료'!B2913,"")</f>
        <v>0</v>
      </c>
      <c r="C2912" s="39" t="str">
        <f>IF(B2912="","",IF('04A_국토부원자료'!C2913&lt;&gt;"",'04A_국토부원자료'!C2913,TRIM('04A_국토부원자료'!D2913&amp;IF('04A_국토부원자료'!E2913&lt;&gt;"","-"&amp;'04A_국토부원자료'!E2913,""))))</f>
        <v/>
      </c>
      <c r="D2912" s="39">
        <f>IFERROR('04A_국토부원자료'!F2913,"")</f>
        <v>0</v>
      </c>
      <c r="E2912" s="40" t="str">
        <f>IFERROR(VALUE(SUBSTITUTE('04A_국토부원자료'!G2913,",","")),"")</f>
        <v/>
      </c>
      <c r="F2912" s="41" t="str">
        <f>IFERROR(IF(AND('04A_국토부원자료'!H2913&lt;&gt;"",'04A_국토부원자료'!I2913&lt;&gt;""),DATE(INT(VALUE(SUBSTITUTE('04A_국토부원자료'!H2913,",",""))/100),MOD(VALUE(SUBSTITUTE('04A_국토부원자료'!H2913,",","")),100),VALUE(SUBSTITUTE('04A_국토부원자료'!I2913,",",""))),""),"")</f>
        <v/>
      </c>
      <c r="G2912" s="42" t="str">
        <f>IFERROR(VALUE(SUBSTITUTE('04A_국토부원자료'!J2913,",","")),"")</f>
        <v/>
      </c>
      <c r="H2912" s="43" t="str">
        <f t="shared" si="90"/>
        <v/>
      </c>
      <c r="I2912" s="43" t="str">
        <f t="shared" si="91"/>
        <v/>
      </c>
      <c r="J2912" s="38" t="str">
        <f>IFERROR(VALUE(SUBSTITUTE('04A_국토부원자료'!K2913,",","")),"")</f>
        <v/>
      </c>
      <c r="K2912" s="38" t="str">
        <f>IFERROR(VALUE(SUBSTITUTE('04A_국토부원자료'!N2913,",","")),"")</f>
        <v/>
      </c>
      <c r="L2912" s="39">
        <f>IFERROR('04A_국토부원자료'!O2913,"")</f>
        <v>0</v>
      </c>
      <c r="M2912" s="39">
        <f>IFERROR('04A_국토부원자료'!Q2913,"")</f>
        <v>0</v>
      </c>
      <c r="N2912" s="38">
        <f>IF(B2912="","",IF('02_대상물건입력'!B5="",1,IF(ISNUMBER(SEARCH('02_대상물건입력'!B5,B2912)),1,0)))</f>
        <v>0</v>
      </c>
      <c r="O2912" s="38">
        <f>IF(B2912="","",IF('02_대상물건입력'!B6="",1,IF(ISNUMBER(SEARCH('02_대상물건입력'!B6,B2912)),1,0)))</f>
        <v>0</v>
      </c>
      <c r="P2912" s="38">
        <f>IF(L2912="","",IF('02_대상물건입력'!B15="",0,IF(ISNUMBER(SEARCH('02_대상물건입력'!B15,L2912)),1,0)))</f>
        <v>0</v>
      </c>
      <c r="Q2912" s="38">
        <f>IF(D2912="","",IF('02_대상물건입력'!B8="",0,IF(ISNUMBER(SEARCH('02_대상물건입력'!B8,D2912)),1,0)))</f>
        <v>0</v>
      </c>
      <c r="R2912" s="44" t="str">
        <f>IFERROR(ABS(E2912-'02_대상물건입력'!B11)/'02_대상물건입력'!B11,"")</f>
        <v/>
      </c>
      <c r="S2912" s="38" t="str">
        <f>IFERROR(ABS(J2912-'02_대상물건입력'!B10),"")</f>
        <v/>
      </c>
      <c r="T2912" s="38" t="str">
        <f>IFERROR(ABS('01_설정'!B4-F2912),"")</f>
        <v/>
      </c>
      <c r="U2912" s="38" t="str">
        <f>IFERROR(ABS(K2912-YEAR('02_대상물건입력'!B14)),"")</f>
        <v/>
      </c>
      <c r="V2912" s="38" t="str">
        <f>IF(B2912="","",IF(AND(E2912&gt;0,F2912&gt;0,H2912&gt;0,OR('04A_국토부원자료'!P2913="",'04A_국토부원자료'!P2913="-"),IF('01_설정'!B10=1,N2912=1,TRUE),R2912&lt;='01_설정'!B5,S2912&lt;='01_설정'!B6,T2912&lt;='01_설정'!B7,U2912&lt;='01_설정'!B8),"Y",""))</f>
        <v/>
      </c>
      <c r="W2912" s="40" t="str">
        <f>IF(V2912&lt;&gt;"Y","",MAX(0,(1-R2912/'01_설정'!B5))*'01_설정'!B14+MAX(0,(1-S2912/'01_설정'!B6))*'01_설정'!B15+MAX(0,(1-T2912/'01_설정'!B7))*'01_설정'!B16+MAX(0,(1-U2912/'01_설정'!B8))*'01_설정'!B17+O2912*'01_설정'!B11+Q2912*'01_설정'!B12+P2912*'01_설정'!B13)</f>
        <v/>
      </c>
      <c r="X2912" s="38" t="str">
        <f>IF(W2912="","",1+COUNTIFS($W$4:$W$3003,"&gt;"&amp;W2912)+COUNTIFS($W$4:W2912,W2912)-1)</f>
        <v/>
      </c>
    </row>
    <row r="2913" spans="1:24" ht="16.5">
      <c r="A2913" s="38" t="str">
        <f>IF('04A_국토부원자료'!A2914="","",ROW()-3)</f>
        <v/>
      </c>
      <c r="B2913" s="39">
        <f>IFERROR('04A_국토부원자료'!B2914,"")</f>
        <v>0</v>
      </c>
      <c r="C2913" s="39" t="str">
        <f>IF(B2913="","",IF('04A_국토부원자료'!C2914&lt;&gt;"",'04A_국토부원자료'!C2914,TRIM('04A_국토부원자료'!D2914&amp;IF('04A_국토부원자료'!E2914&lt;&gt;"","-"&amp;'04A_국토부원자료'!E2914,""))))</f>
        <v/>
      </c>
      <c r="D2913" s="39">
        <f>IFERROR('04A_국토부원자료'!F2914,"")</f>
        <v>0</v>
      </c>
      <c r="E2913" s="40" t="str">
        <f>IFERROR(VALUE(SUBSTITUTE('04A_국토부원자료'!G2914,",","")),"")</f>
        <v/>
      </c>
      <c r="F2913" s="41" t="str">
        <f>IFERROR(IF(AND('04A_국토부원자료'!H2914&lt;&gt;"",'04A_국토부원자료'!I2914&lt;&gt;""),DATE(INT(VALUE(SUBSTITUTE('04A_국토부원자료'!H2914,",",""))/100),MOD(VALUE(SUBSTITUTE('04A_국토부원자료'!H2914,",","")),100),VALUE(SUBSTITUTE('04A_국토부원자료'!I2914,",",""))),""),"")</f>
        <v/>
      </c>
      <c r="G2913" s="42" t="str">
        <f>IFERROR(VALUE(SUBSTITUTE('04A_국토부원자료'!J2914,",","")),"")</f>
        <v/>
      </c>
      <c r="H2913" s="43" t="str">
        <f t="shared" si="90"/>
        <v/>
      </c>
      <c r="I2913" s="43" t="str">
        <f t="shared" si="91"/>
        <v/>
      </c>
      <c r="J2913" s="38" t="str">
        <f>IFERROR(VALUE(SUBSTITUTE('04A_국토부원자료'!K2914,",","")),"")</f>
        <v/>
      </c>
      <c r="K2913" s="38" t="str">
        <f>IFERROR(VALUE(SUBSTITUTE('04A_국토부원자료'!N2914,",","")),"")</f>
        <v/>
      </c>
      <c r="L2913" s="39">
        <f>IFERROR('04A_국토부원자료'!O2914,"")</f>
        <v>0</v>
      </c>
      <c r="M2913" s="39">
        <f>IFERROR('04A_국토부원자료'!Q2914,"")</f>
        <v>0</v>
      </c>
      <c r="N2913" s="38">
        <f>IF(B2913="","",IF('02_대상물건입력'!B5="",1,IF(ISNUMBER(SEARCH('02_대상물건입력'!B5,B2913)),1,0)))</f>
        <v>0</v>
      </c>
      <c r="O2913" s="38">
        <f>IF(B2913="","",IF('02_대상물건입력'!B6="",1,IF(ISNUMBER(SEARCH('02_대상물건입력'!B6,B2913)),1,0)))</f>
        <v>0</v>
      </c>
      <c r="P2913" s="38">
        <f>IF(L2913="","",IF('02_대상물건입력'!B15="",0,IF(ISNUMBER(SEARCH('02_대상물건입력'!B15,L2913)),1,0)))</f>
        <v>0</v>
      </c>
      <c r="Q2913" s="38">
        <f>IF(D2913="","",IF('02_대상물건입력'!B8="",0,IF(ISNUMBER(SEARCH('02_대상물건입력'!B8,D2913)),1,0)))</f>
        <v>0</v>
      </c>
      <c r="R2913" s="44" t="str">
        <f>IFERROR(ABS(E2913-'02_대상물건입력'!B11)/'02_대상물건입력'!B11,"")</f>
        <v/>
      </c>
      <c r="S2913" s="38" t="str">
        <f>IFERROR(ABS(J2913-'02_대상물건입력'!B10),"")</f>
        <v/>
      </c>
      <c r="T2913" s="38" t="str">
        <f>IFERROR(ABS('01_설정'!B4-F2913),"")</f>
        <v/>
      </c>
      <c r="U2913" s="38" t="str">
        <f>IFERROR(ABS(K2913-YEAR('02_대상물건입력'!B14)),"")</f>
        <v/>
      </c>
      <c r="V2913" s="38" t="str">
        <f>IF(B2913="","",IF(AND(E2913&gt;0,F2913&gt;0,H2913&gt;0,OR('04A_국토부원자료'!P2914="",'04A_국토부원자료'!P2914="-"),IF('01_설정'!B10=1,N2913=1,TRUE),R2913&lt;='01_설정'!B5,S2913&lt;='01_설정'!B6,T2913&lt;='01_설정'!B7,U2913&lt;='01_설정'!B8),"Y",""))</f>
        <v/>
      </c>
      <c r="W2913" s="40" t="str">
        <f>IF(V2913&lt;&gt;"Y","",MAX(0,(1-R2913/'01_설정'!B5))*'01_설정'!B14+MAX(0,(1-S2913/'01_설정'!B6))*'01_설정'!B15+MAX(0,(1-T2913/'01_설정'!B7))*'01_설정'!B16+MAX(0,(1-U2913/'01_설정'!B8))*'01_설정'!B17+O2913*'01_설정'!B11+Q2913*'01_설정'!B12+P2913*'01_설정'!B13)</f>
        <v/>
      </c>
      <c r="X2913" s="38" t="str">
        <f>IF(W2913="","",1+COUNTIFS($W$4:$W$3003,"&gt;"&amp;W2913)+COUNTIFS($W$4:W2913,W2913)-1)</f>
        <v/>
      </c>
    </row>
    <row r="2914" spans="1:24" ht="16.5">
      <c r="A2914" s="38" t="str">
        <f>IF('04A_국토부원자료'!A2915="","",ROW()-3)</f>
        <v/>
      </c>
      <c r="B2914" s="39">
        <f>IFERROR('04A_국토부원자료'!B2915,"")</f>
        <v>0</v>
      </c>
      <c r="C2914" s="39" t="str">
        <f>IF(B2914="","",IF('04A_국토부원자료'!C2915&lt;&gt;"",'04A_국토부원자료'!C2915,TRIM('04A_국토부원자료'!D2915&amp;IF('04A_국토부원자료'!E2915&lt;&gt;"","-"&amp;'04A_국토부원자료'!E2915,""))))</f>
        <v/>
      </c>
      <c r="D2914" s="39">
        <f>IFERROR('04A_국토부원자료'!F2915,"")</f>
        <v>0</v>
      </c>
      <c r="E2914" s="40" t="str">
        <f>IFERROR(VALUE(SUBSTITUTE('04A_국토부원자료'!G2915,",","")),"")</f>
        <v/>
      </c>
      <c r="F2914" s="41" t="str">
        <f>IFERROR(IF(AND('04A_국토부원자료'!H2915&lt;&gt;"",'04A_국토부원자료'!I2915&lt;&gt;""),DATE(INT(VALUE(SUBSTITUTE('04A_국토부원자료'!H2915,",",""))/100),MOD(VALUE(SUBSTITUTE('04A_국토부원자료'!H2915,",","")),100),VALUE(SUBSTITUTE('04A_국토부원자료'!I2915,",",""))),""),"")</f>
        <v/>
      </c>
      <c r="G2914" s="42" t="str">
        <f>IFERROR(VALUE(SUBSTITUTE('04A_국토부원자료'!J2915,",","")),"")</f>
        <v/>
      </c>
      <c r="H2914" s="43" t="str">
        <f t="shared" si="90"/>
        <v/>
      </c>
      <c r="I2914" s="43" t="str">
        <f t="shared" si="91"/>
        <v/>
      </c>
      <c r="J2914" s="38" t="str">
        <f>IFERROR(VALUE(SUBSTITUTE('04A_국토부원자료'!K2915,",","")),"")</f>
        <v/>
      </c>
      <c r="K2914" s="38" t="str">
        <f>IFERROR(VALUE(SUBSTITUTE('04A_국토부원자료'!N2915,",","")),"")</f>
        <v/>
      </c>
      <c r="L2914" s="39">
        <f>IFERROR('04A_국토부원자료'!O2915,"")</f>
        <v>0</v>
      </c>
      <c r="M2914" s="39">
        <f>IFERROR('04A_국토부원자료'!Q2915,"")</f>
        <v>0</v>
      </c>
      <c r="N2914" s="38">
        <f>IF(B2914="","",IF('02_대상물건입력'!B5="",1,IF(ISNUMBER(SEARCH('02_대상물건입력'!B5,B2914)),1,0)))</f>
        <v>0</v>
      </c>
      <c r="O2914" s="38">
        <f>IF(B2914="","",IF('02_대상물건입력'!B6="",1,IF(ISNUMBER(SEARCH('02_대상물건입력'!B6,B2914)),1,0)))</f>
        <v>0</v>
      </c>
      <c r="P2914" s="38">
        <f>IF(L2914="","",IF('02_대상물건입력'!B15="",0,IF(ISNUMBER(SEARCH('02_대상물건입력'!B15,L2914)),1,0)))</f>
        <v>0</v>
      </c>
      <c r="Q2914" s="38">
        <f>IF(D2914="","",IF('02_대상물건입력'!B8="",0,IF(ISNUMBER(SEARCH('02_대상물건입력'!B8,D2914)),1,0)))</f>
        <v>0</v>
      </c>
      <c r="R2914" s="44" t="str">
        <f>IFERROR(ABS(E2914-'02_대상물건입력'!B11)/'02_대상물건입력'!B11,"")</f>
        <v/>
      </c>
      <c r="S2914" s="38" t="str">
        <f>IFERROR(ABS(J2914-'02_대상물건입력'!B10),"")</f>
        <v/>
      </c>
      <c r="T2914" s="38" t="str">
        <f>IFERROR(ABS('01_설정'!B4-F2914),"")</f>
        <v/>
      </c>
      <c r="U2914" s="38" t="str">
        <f>IFERROR(ABS(K2914-YEAR('02_대상물건입력'!B14)),"")</f>
        <v/>
      </c>
      <c r="V2914" s="38" t="str">
        <f>IF(B2914="","",IF(AND(E2914&gt;0,F2914&gt;0,H2914&gt;0,OR('04A_국토부원자료'!P2915="",'04A_국토부원자료'!P2915="-"),IF('01_설정'!B10=1,N2914=1,TRUE),R2914&lt;='01_설정'!B5,S2914&lt;='01_설정'!B6,T2914&lt;='01_설정'!B7,U2914&lt;='01_설정'!B8),"Y",""))</f>
        <v/>
      </c>
      <c r="W2914" s="40" t="str">
        <f>IF(V2914&lt;&gt;"Y","",MAX(0,(1-R2914/'01_설정'!B5))*'01_설정'!B14+MAX(0,(1-S2914/'01_설정'!B6))*'01_설정'!B15+MAX(0,(1-T2914/'01_설정'!B7))*'01_설정'!B16+MAX(0,(1-U2914/'01_설정'!B8))*'01_설정'!B17+O2914*'01_설정'!B11+Q2914*'01_설정'!B12+P2914*'01_설정'!B13)</f>
        <v/>
      </c>
      <c r="X2914" s="38" t="str">
        <f>IF(W2914="","",1+COUNTIFS($W$4:$W$3003,"&gt;"&amp;W2914)+COUNTIFS($W$4:W2914,W2914)-1)</f>
        <v/>
      </c>
    </row>
    <row r="2915" spans="1:24" ht="16.5">
      <c r="A2915" s="38" t="str">
        <f>IF('04A_국토부원자료'!A2916="","",ROW()-3)</f>
        <v/>
      </c>
      <c r="B2915" s="39">
        <f>IFERROR('04A_국토부원자료'!B2916,"")</f>
        <v>0</v>
      </c>
      <c r="C2915" s="39" t="str">
        <f>IF(B2915="","",IF('04A_국토부원자료'!C2916&lt;&gt;"",'04A_국토부원자료'!C2916,TRIM('04A_국토부원자료'!D2916&amp;IF('04A_국토부원자료'!E2916&lt;&gt;"","-"&amp;'04A_국토부원자료'!E2916,""))))</f>
        <v/>
      </c>
      <c r="D2915" s="39">
        <f>IFERROR('04A_국토부원자료'!F2916,"")</f>
        <v>0</v>
      </c>
      <c r="E2915" s="40" t="str">
        <f>IFERROR(VALUE(SUBSTITUTE('04A_국토부원자료'!G2916,",","")),"")</f>
        <v/>
      </c>
      <c r="F2915" s="41" t="str">
        <f>IFERROR(IF(AND('04A_국토부원자료'!H2916&lt;&gt;"",'04A_국토부원자료'!I2916&lt;&gt;""),DATE(INT(VALUE(SUBSTITUTE('04A_국토부원자료'!H2916,",",""))/100),MOD(VALUE(SUBSTITUTE('04A_국토부원자료'!H2916,",","")),100),VALUE(SUBSTITUTE('04A_국토부원자료'!I2916,",",""))),""),"")</f>
        <v/>
      </c>
      <c r="G2915" s="42" t="str">
        <f>IFERROR(VALUE(SUBSTITUTE('04A_국토부원자료'!J2916,",","")),"")</f>
        <v/>
      </c>
      <c r="H2915" s="43" t="str">
        <f t="shared" si="90"/>
        <v/>
      </c>
      <c r="I2915" s="43" t="str">
        <f t="shared" si="91"/>
        <v/>
      </c>
      <c r="J2915" s="38" t="str">
        <f>IFERROR(VALUE(SUBSTITUTE('04A_국토부원자료'!K2916,",","")),"")</f>
        <v/>
      </c>
      <c r="K2915" s="38" t="str">
        <f>IFERROR(VALUE(SUBSTITUTE('04A_국토부원자료'!N2916,",","")),"")</f>
        <v/>
      </c>
      <c r="L2915" s="39">
        <f>IFERROR('04A_국토부원자료'!O2916,"")</f>
        <v>0</v>
      </c>
      <c r="M2915" s="39">
        <f>IFERROR('04A_국토부원자료'!Q2916,"")</f>
        <v>0</v>
      </c>
      <c r="N2915" s="38">
        <f>IF(B2915="","",IF('02_대상물건입력'!B5="",1,IF(ISNUMBER(SEARCH('02_대상물건입력'!B5,B2915)),1,0)))</f>
        <v>0</v>
      </c>
      <c r="O2915" s="38">
        <f>IF(B2915="","",IF('02_대상물건입력'!B6="",1,IF(ISNUMBER(SEARCH('02_대상물건입력'!B6,B2915)),1,0)))</f>
        <v>0</v>
      </c>
      <c r="P2915" s="38">
        <f>IF(L2915="","",IF('02_대상물건입력'!B15="",0,IF(ISNUMBER(SEARCH('02_대상물건입력'!B15,L2915)),1,0)))</f>
        <v>0</v>
      </c>
      <c r="Q2915" s="38">
        <f>IF(D2915="","",IF('02_대상물건입력'!B8="",0,IF(ISNUMBER(SEARCH('02_대상물건입력'!B8,D2915)),1,0)))</f>
        <v>0</v>
      </c>
      <c r="R2915" s="44" t="str">
        <f>IFERROR(ABS(E2915-'02_대상물건입력'!B11)/'02_대상물건입력'!B11,"")</f>
        <v/>
      </c>
      <c r="S2915" s="38" t="str">
        <f>IFERROR(ABS(J2915-'02_대상물건입력'!B10),"")</f>
        <v/>
      </c>
      <c r="T2915" s="38" t="str">
        <f>IFERROR(ABS('01_설정'!B4-F2915),"")</f>
        <v/>
      </c>
      <c r="U2915" s="38" t="str">
        <f>IFERROR(ABS(K2915-YEAR('02_대상물건입력'!B14)),"")</f>
        <v/>
      </c>
      <c r="V2915" s="38" t="str">
        <f>IF(B2915="","",IF(AND(E2915&gt;0,F2915&gt;0,H2915&gt;0,OR('04A_국토부원자료'!P2916="",'04A_국토부원자료'!P2916="-"),IF('01_설정'!B10=1,N2915=1,TRUE),R2915&lt;='01_설정'!B5,S2915&lt;='01_설정'!B6,T2915&lt;='01_설정'!B7,U2915&lt;='01_설정'!B8),"Y",""))</f>
        <v/>
      </c>
      <c r="W2915" s="40" t="str">
        <f>IF(V2915&lt;&gt;"Y","",MAX(0,(1-R2915/'01_설정'!B5))*'01_설정'!B14+MAX(0,(1-S2915/'01_설정'!B6))*'01_설정'!B15+MAX(0,(1-T2915/'01_설정'!B7))*'01_설정'!B16+MAX(0,(1-U2915/'01_설정'!B8))*'01_설정'!B17+O2915*'01_설정'!B11+Q2915*'01_설정'!B12+P2915*'01_설정'!B13)</f>
        <v/>
      </c>
      <c r="X2915" s="38" t="str">
        <f>IF(W2915="","",1+COUNTIFS($W$4:$W$3003,"&gt;"&amp;W2915)+COUNTIFS($W$4:W2915,W2915)-1)</f>
        <v/>
      </c>
    </row>
    <row r="2916" spans="1:24" ht="16.5">
      <c r="A2916" s="38" t="str">
        <f>IF('04A_국토부원자료'!A2917="","",ROW()-3)</f>
        <v/>
      </c>
      <c r="B2916" s="39">
        <f>IFERROR('04A_국토부원자료'!B2917,"")</f>
        <v>0</v>
      </c>
      <c r="C2916" s="39" t="str">
        <f>IF(B2916="","",IF('04A_국토부원자료'!C2917&lt;&gt;"",'04A_국토부원자료'!C2917,TRIM('04A_국토부원자료'!D2917&amp;IF('04A_국토부원자료'!E2917&lt;&gt;"","-"&amp;'04A_국토부원자료'!E2917,""))))</f>
        <v/>
      </c>
      <c r="D2916" s="39">
        <f>IFERROR('04A_국토부원자료'!F2917,"")</f>
        <v>0</v>
      </c>
      <c r="E2916" s="40" t="str">
        <f>IFERROR(VALUE(SUBSTITUTE('04A_국토부원자료'!G2917,",","")),"")</f>
        <v/>
      </c>
      <c r="F2916" s="41" t="str">
        <f>IFERROR(IF(AND('04A_국토부원자료'!H2917&lt;&gt;"",'04A_국토부원자료'!I2917&lt;&gt;""),DATE(INT(VALUE(SUBSTITUTE('04A_국토부원자료'!H2917,",",""))/100),MOD(VALUE(SUBSTITUTE('04A_국토부원자료'!H2917,",","")),100),VALUE(SUBSTITUTE('04A_국토부원자료'!I2917,",",""))),""),"")</f>
        <v/>
      </c>
      <c r="G2916" s="42" t="str">
        <f>IFERROR(VALUE(SUBSTITUTE('04A_국토부원자료'!J2917,",","")),"")</f>
        <v/>
      </c>
      <c r="H2916" s="43" t="str">
        <f t="shared" si="90"/>
        <v/>
      </c>
      <c r="I2916" s="43" t="str">
        <f t="shared" si="91"/>
        <v/>
      </c>
      <c r="J2916" s="38" t="str">
        <f>IFERROR(VALUE(SUBSTITUTE('04A_국토부원자료'!K2917,",","")),"")</f>
        <v/>
      </c>
      <c r="K2916" s="38" t="str">
        <f>IFERROR(VALUE(SUBSTITUTE('04A_국토부원자료'!N2917,",","")),"")</f>
        <v/>
      </c>
      <c r="L2916" s="39">
        <f>IFERROR('04A_국토부원자료'!O2917,"")</f>
        <v>0</v>
      </c>
      <c r="M2916" s="39">
        <f>IFERROR('04A_국토부원자료'!Q2917,"")</f>
        <v>0</v>
      </c>
      <c r="N2916" s="38">
        <f>IF(B2916="","",IF('02_대상물건입력'!B5="",1,IF(ISNUMBER(SEARCH('02_대상물건입력'!B5,B2916)),1,0)))</f>
        <v>0</v>
      </c>
      <c r="O2916" s="38">
        <f>IF(B2916="","",IF('02_대상물건입력'!B6="",1,IF(ISNUMBER(SEARCH('02_대상물건입력'!B6,B2916)),1,0)))</f>
        <v>0</v>
      </c>
      <c r="P2916" s="38">
        <f>IF(L2916="","",IF('02_대상물건입력'!B15="",0,IF(ISNUMBER(SEARCH('02_대상물건입력'!B15,L2916)),1,0)))</f>
        <v>0</v>
      </c>
      <c r="Q2916" s="38">
        <f>IF(D2916="","",IF('02_대상물건입력'!B8="",0,IF(ISNUMBER(SEARCH('02_대상물건입력'!B8,D2916)),1,0)))</f>
        <v>0</v>
      </c>
      <c r="R2916" s="44" t="str">
        <f>IFERROR(ABS(E2916-'02_대상물건입력'!B11)/'02_대상물건입력'!B11,"")</f>
        <v/>
      </c>
      <c r="S2916" s="38" t="str">
        <f>IFERROR(ABS(J2916-'02_대상물건입력'!B10),"")</f>
        <v/>
      </c>
      <c r="T2916" s="38" t="str">
        <f>IFERROR(ABS('01_설정'!B4-F2916),"")</f>
        <v/>
      </c>
      <c r="U2916" s="38" t="str">
        <f>IFERROR(ABS(K2916-YEAR('02_대상물건입력'!B14)),"")</f>
        <v/>
      </c>
      <c r="V2916" s="38" t="str">
        <f>IF(B2916="","",IF(AND(E2916&gt;0,F2916&gt;0,H2916&gt;0,OR('04A_국토부원자료'!P2917="",'04A_국토부원자료'!P2917="-"),IF('01_설정'!B10=1,N2916=1,TRUE),R2916&lt;='01_설정'!B5,S2916&lt;='01_설정'!B6,T2916&lt;='01_설정'!B7,U2916&lt;='01_설정'!B8),"Y",""))</f>
        <v/>
      </c>
      <c r="W2916" s="40" t="str">
        <f>IF(V2916&lt;&gt;"Y","",MAX(0,(1-R2916/'01_설정'!B5))*'01_설정'!B14+MAX(0,(1-S2916/'01_설정'!B6))*'01_설정'!B15+MAX(0,(1-T2916/'01_설정'!B7))*'01_설정'!B16+MAX(0,(1-U2916/'01_설정'!B8))*'01_설정'!B17+O2916*'01_설정'!B11+Q2916*'01_설정'!B12+P2916*'01_설정'!B13)</f>
        <v/>
      </c>
      <c r="X2916" s="38" t="str">
        <f>IF(W2916="","",1+COUNTIFS($W$4:$W$3003,"&gt;"&amp;W2916)+COUNTIFS($W$4:W2916,W2916)-1)</f>
        <v/>
      </c>
    </row>
    <row r="2917" spans="1:24" ht="16.5">
      <c r="A2917" s="38" t="str">
        <f>IF('04A_국토부원자료'!A2918="","",ROW()-3)</f>
        <v/>
      </c>
      <c r="B2917" s="39">
        <f>IFERROR('04A_국토부원자료'!B2918,"")</f>
        <v>0</v>
      </c>
      <c r="C2917" s="39" t="str">
        <f>IF(B2917="","",IF('04A_국토부원자료'!C2918&lt;&gt;"",'04A_국토부원자료'!C2918,TRIM('04A_국토부원자료'!D2918&amp;IF('04A_국토부원자료'!E2918&lt;&gt;"","-"&amp;'04A_국토부원자료'!E2918,""))))</f>
        <v/>
      </c>
      <c r="D2917" s="39">
        <f>IFERROR('04A_국토부원자료'!F2918,"")</f>
        <v>0</v>
      </c>
      <c r="E2917" s="40" t="str">
        <f>IFERROR(VALUE(SUBSTITUTE('04A_국토부원자료'!G2918,",","")),"")</f>
        <v/>
      </c>
      <c r="F2917" s="41" t="str">
        <f>IFERROR(IF(AND('04A_국토부원자료'!H2918&lt;&gt;"",'04A_국토부원자료'!I2918&lt;&gt;""),DATE(INT(VALUE(SUBSTITUTE('04A_국토부원자료'!H2918,",",""))/100),MOD(VALUE(SUBSTITUTE('04A_국토부원자료'!H2918,",","")),100),VALUE(SUBSTITUTE('04A_국토부원자료'!I2918,",",""))),""),"")</f>
        <v/>
      </c>
      <c r="G2917" s="42" t="str">
        <f>IFERROR(VALUE(SUBSTITUTE('04A_국토부원자료'!J2918,",","")),"")</f>
        <v/>
      </c>
      <c r="H2917" s="43" t="str">
        <f t="shared" si="90"/>
        <v/>
      </c>
      <c r="I2917" s="43" t="str">
        <f t="shared" si="91"/>
        <v/>
      </c>
      <c r="J2917" s="38" t="str">
        <f>IFERROR(VALUE(SUBSTITUTE('04A_국토부원자료'!K2918,",","")),"")</f>
        <v/>
      </c>
      <c r="K2917" s="38" t="str">
        <f>IFERROR(VALUE(SUBSTITUTE('04A_국토부원자료'!N2918,",","")),"")</f>
        <v/>
      </c>
      <c r="L2917" s="39">
        <f>IFERROR('04A_국토부원자료'!O2918,"")</f>
        <v>0</v>
      </c>
      <c r="M2917" s="39">
        <f>IFERROR('04A_국토부원자료'!Q2918,"")</f>
        <v>0</v>
      </c>
      <c r="N2917" s="38">
        <f>IF(B2917="","",IF('02_대상물건입력'!B5="",1,IF(ISNUMBER(SEARCH('02_대상물건입력'!B5,B2917)),1,0)))</f>
        <v>0</v>
      </c>
      <c r="O2917" s="38">
        <f>IF(B2917="","",IF('02_대상물건입력'!B6="",1,IF(ISNUMBER(SEARCH('02_대상물건입력'!B6,B2917)),1,0)))</f>
        <v>0</v>
      </c>
      <c r="P2917" s="38">
        <f>IF(L2917="","",IF('02_대상물건입력'!B15="",0,IF(ISNUMBER(SEARCH('02_대상물건입력'!B15,L2917)),1,0)))</f>
        <v>0</v>
      </c>
      <c r="Q2917" s="38">
        <f>IF(D2917="","",IF('02_대상물건입력'!B8="",0,IF(ISNUMBER(SEARCH('02_대상물건입력'!B8,D2917)),1,0)))</f>
        <v>0</v>
      </c>
      <c r="R2917" s="44" t="str">
        <f>IFERROR(ABS(E2917-'02_대상물건입력'!B11)/'02_대상물건입력'!B11,"")</f>
        <v/>
      </c>
      <c r="S2917" s="38" t="str">
        <f>IFERROR(ABS(J2917-'02_대상물건입력'!B10),"")</f>
        <v/>
      </c>
      <c r="T2917" s="38" t="str">
        <f>IFERROR(ABS('01_설정'!B4-F2917),"")</f>
        <v/>
      </c>
      <c r="U2917" s="38" t="str">
        <f>IFERROR(ABS(K2917-YEAR('02_대상물건입력'!B14)),"")</f>
        <v/>
      </c>
      <c r="V2917" s="38" t="str">
        <f>IF(B2917="","",IF(AND(E2917&gt;0,F2917&gt;0,H2917&gt;0,OR('04A_국토부원자료'!P2918="",'04A_국토부원자료'!P2918="-"),IF('01_설정'!B10=1,N2917=1,TRUE),R2917&lt;='01_설정'!B5,S2917&lt;='01_설정'!B6,T2917&lt;='01_설정'!B7,U2917&lt;='01_설정'!B8),"Y",""))</f>
        <v/>
      </c>
      <c r="W2917" s="40" t="str">
        <f>IF(V2917&lt;&gt;"Y","",MAX(0,(1-R2917/'01_설정'!B5))*'01_설정'!B14+MAX(0,(1-S2917/'01_설정'!B6))*'01_설정'!B15+MAX(0,(1-T2917/'01_설정'!B7))*'01_설정'!B16+MAX(0,(1-U2917/'01_설정'!B8))*'01_설정'!B17+O2917*'01_설정'!B11+Q2917*'01_설정'!B12+P2917*'01_설정'!B13)</f>
        <v/>
      </c>
      <c r="X2917" s="38" t="str">
        <f>IF(W2917="","",1+COUNTIFS($W$4:$W$3003,"&gt;"&amp;W2917)+COUNTIFS($W$4:W2917,W2917)-1)</f>
        <v/>
      </c>
    </row>
    <row r="2918" spans="1:24" ht="16.5">
      <c r="A2918" s="38" t="str">
        <f>IF('04A_국토부원자료'!A2919="","",ROW()-3)</f>
        <v/>
      </c>
      <c r="B2918" s="39">
        <f>IFERROR('04A_국토부원자료'!B2919,"")</f>
        <v>0</v>
      </c>
      <c r="C2918" s="39" t="str">
        <f>IF(B2918="","",IF('04A_국토부원자료'!C2919&lt;&gt;"",'04A_국토부원자료'!C2919,TRIM('04A_국토부원자료'!D2919&amp;IF('04A_국토부원자료'!E2919&lt;&gt;"","-"&amp;'04A_국토부원자료'!E2919,""))))</f>
        <v/>
      </c>
      <c r="D2918" s="39">
        <f>IFERROR('04A_국토부원자료'!F2919,"")</f>
        <v>0</v>
      </c>
      <c r="E2918" s="40" t="str">
        <f>IFERROR(VALUE(SUBSTITUTE('04A_국토부원자료'!G2919,",","")),"")</f>
        <v/>
      </c>
      <c r="F2918" s="41" t="str">
        <f>IFERROR(IF(AND('04A_국토부원자료'!H2919&lt;&gt;"",'04A_국토부원자료'!I2919&lt;&gt;""),DATE(INT(VALUE(SUBSTITUTE('04A_국토부원자료'!H2919,",",""))/100),MOD(VALUE(SUBSTITUTE('04A_국토부원자료'!H2919,",","")),100),VALUE(SUBSTITUTE('04A_국토부원자료'!I2919,",",""))),""),"")</f>
        <v/>
      </c>
      <c r="G2918" s="42" t="str">
        <f>IFERROR(VALUE(SUBSTITUTE('04A_국토부원자료'!J2919,",","")),"")</f>
        <v/>
      </c>
      <c r="H2918" s="43" t="str">
        <f t="shared" si="90"/>
        <v/>
      </c>
      <c r="I2918" s="43" t="str">
        <f t="shared" si="91"/>
        <v/>
      </c>
      <c r="J2918" s="38" t="str">
        <f>IFERROR(VALUE(SUBSTITUTE('04A_국토부원자료'!K2919,",","")),"")</f>
        <v/>
      </c>
      <c r="K2918" s="38" t="str">
        <f>IFERROR(VALUE(SUBSTITUTE('04A_국토부원자료'!N2919,",","")),"")</f>
        <v/>
      </c>
      <c r="L2918" s="39">
        <f>IFERROR('04A_국토부원자료'!O2919,"")</f>
        <v>0</v>
      </c>
      <c r="M2918" s="39">
        <f>IFERROR('04A_국토부원자료'!Q2919,"")</f>
        <v>0</v>
      </c>
      <c r="N2918" s="38">
        <f>IF(B2918="","",IF('02_대상물건입력'!B5="",1,IF(ISNUMBER(SEARCH('02_대상물건입력'!B5,B2918)),1,0)))</f>
        <v>0</v>
      </c>
      <c r="O2918" s="38">
        <f>IF(B2918="","",IF('02_대상물건입력'!B6="",1,IF(ISNUMBER(SEARCH('02_대상물건입력'!B6,B2918)),1,0)))</f>
        <v>0</v>
      </c>
      <c r="P2918" s="38">
        <f>IF(L2918="","",IF('02_대상물건입력'!B15="",0,IF(ISNUMBER(SEARCH('02_대상물건입력'!B15,L2918)),1,0)))</f>
        <v>0</v>
      </c>
      <c r="Q2918" s="38">
        <f>IF(D2918="","",IF('02_대상물건입력'!B8="",0,IF(ISNUMBER(SEARCH('02_대상물건입력'!B8,D2918)),1,0)))</f>
        <v>0</v>
      </c>
      <c r="R2918" s="44" t="str">
        <f>IFERROR(ABS(E2918-'02_대상물건입력'!B11)/'02_대상물건입력'!B11,"")</f>
        <v/>
      </c>
      <c r="S2918" s="38" t="str">
        <f>IFERROR(ABS(J2918-'02_대상물건입력'!B10),"")</f>
        <v/>
      </c>
      <c r="T2918" s="38" t="str">
        <f>IFERROR(ABS('01_설정'!B4-F2918),"")</f>
        <v/>
      </c>
      <c r="U2918" s="38" t="str">
        <f>IFERROR(ABS(K2918-YEAR('02_대상물건입력'!B14)),"")</f>
        <v/>
      </c>
      <c r="V2918" s="38" t="str">
        <f>IF(B2918="","",IF(AND(E2918&gt;0,F2918&gt;0,H2918&gt;0,OR('04A_국토부원자료'!P2919="",'04A_국토부원자료'!P2919="-"),IF('01_설정'!B10=1,N2918=1,TRUE),R2918&lt;='01_설정'!B5,S2918&lt;='01_설정'!B6,T2918&lt;='01_설정'!B7,U2918&lt;='01_설정'!B8),"Y",""))</f>
        <v/>
      </c>
      <c r="W2918" s="40" t="str">
        <f>IF(V2918&lt;&gt;"Y","",MAX(0,(1-R2918/'01_설정'!B5))*'01_설정'!B14+MAX(0,(1-S2918/'01_설정'!B6))*'01_설정'!B15+MAX(0,(1-T2918/'01_설정'!B7))*'01_설정'!B16+MAX(0,(1-U2918/'01_설정'!B8))*'01_설정'!B17+O2918*'01_설정'!B11+Q2918*'01_설정'!B12+P2918*'01_설정'!B13)</f>
        <v/>
      </c>
      <c r="X2918" s="38" t="str">
        <f>IF(W2918="","",1+COUNTIFS($W$4:$W$3003,"&gt;"&amp;W2918)+COUNTIFS($W$4:W2918,W2918)-1)</f>
        <v/>
      </c>
    </row>
    <row r="2919" spans="1:24" ht="16.5">
      <c r="A2919" s="38" t="str">
        <f>IF('04A_국토부원자료'!A2920="","",ROW()-3)</f>
        <v/>
      </c>
      <c r="B2919" s="39">
        <f>IFERROR('04A_국토부원자료'!B2920,"")</f>
        <v>0</v>
      </c>
      <c r="C2919" s="39" t="str">
        <f>IF(B2919="","",IF('04A_국토부원자료'!C2920&lt;&gt;"",'04A_국토부원자료'!C2920,TRIM('04A_국토부원자료'!D2920&amp;IF('04A_국토부원자료'!E2920&lt;&gt;"","-"&amp;'04A_국토부원자료'!E2920,""))))</f>
        <v/>
      </c>
      <c r="D2919" s="39">
        <f>IFERROR('04A_국토부원자료'!F2920,"")</f>
        <v>0</v>
      </c>
      <c r="E2919" s="40" t="str">
        <f>IFERROR(VALUE(SUBSTITUTE('04A_국토부원자료'!G2920,",","")),"")</f>
        <v/>
      </c>
      <c r="F2919" s="41" t="str">
        <f>IFERROR(IF(AND('04A_국토부원자료'!H2920&lt;&gt;"",'04A_국토부원자료'!I2920&lt;&gt;""),DATE(INT(VALUE(SUBSTITUTE('04A_국토부원자료'!H2920,",",""))/100),MOD(VALUE(SUBSTITUTE('04A_국토부원자료'!H2920,",","")),100),VALUE(SUBSTITUTE('04A_국토부원자료'!I2920,",",""))),""),"")</f>
        <v/>
      </c>
      <c r="G2919" s="42" t="str">
        <f>IFERROR(VALUE(SUBSTITUTE('04A_국토부원자료'!J2920,",","")),"")</f>
        <v/>
      </c>
      <c r="H2919" s="43" t="str">
        <f t="shared" si="90"/>
        <v/>
      </c>
      <c r="I2919" s="43" t="str">
        <f t="shared" si="91"/>
        <v/>
      </c>
      <c r="J2919" s="38" t="str">
        <f>IFERROR(VALUE(SUBSTITUTE('04A_국토부원자료'!K2920,",","")),"")</f>
        <v/>
      </c>
      <c r="K2919" s="38" t="str">
        <f>IFERROR(VALUE(SUBSTITUTE('04A_국토부원자료'!N2920,",","")),"")</f>
        <v/>
      </c>
      <c r="L2919" s="39">
        <f>IFERROR('04A_국토부원자료'!O2920,"")</f>
        <v>0</v>
      </c>
      <c r="M2919" s="39">
        <f>IFERROR('04A_국토부원자료'!Q2920,"")</f>
        <v>0</v>
      </c>
      <c r="N2919" s="38">
        <f>IF(B2919="","",IF('02_대상물건입력'!B5="",1,IF(ISNUMBER(SEARCH('02_대상물건입력'!B5,B2919)),1,0)))</f>
        <v>0</v>
      </c>
      <c r="O2919" s="38">
        <f>IF(B2919="","",IF('02_대상물건입력'!B6="",1,IF(ISNUMBER(SEARCH('02_대상물건입력'!B6,B2919)),1,0)))</f>
        <v>0</v>
      </c>
      <c r="P2919" s="38">
        <f>IF(L2919="","",IF('02_대상물건입력'!B15="",0,IF(ISNUMBER(SEARCH('02_대상물건입력'!B15,L2919)),1,0)))</f>
        <v>0</v>
      </c>
      <c r="Q2919" s="38">
        <f>IF(D2919="","",IF('02_대상물건입력'!B8="",0,IF(ISNUMBER(SEARCH('02_대상물건입력'!B8,D2919)),1,0)))</f>
        <v>0</v>
      </c>
      <c r="R2919" s="44" t="str">
        <f>IFERROR(ABS(E2919-'02_대상물건입력'!B11)/'02_대상물건입력'!B11,"")</f>
        <v/>
      </c>
      <c r="S2919" s="38" t="str">
        <f>IFERROR(ABS(J2919-'02_대상물건입력'!B10),"")</f>
        <v/>
      </c>
      <c r="T2919" s="38" t="str">
        <f>IFERROR(ABS('01_설정'!B4-F2919),"")</f>
        <v/>
      </c>
      <c r="U2919" s="38" t="str">
        <f>IFERROR(ABS(K2919-YEAR('02_대상물건입력'!B14)),"")</f>
        <v/>
      </c>
      <c r="V2919" s="38" t="str">
        <f>IF(B2919="","",IF(AND(E2919&gt;0,F2919&gt;0,H2919&gt;0,OR('04A_국토부원자료'!P2920="",'04A_국토부원자료'!P2920="-"),IF('01_설정'!B10=1,N2919=1,TRUE),R2919&lt;='01_설정'!B5,S2919&lt;='01_설정'!B6,T2919&lt;='01_설정'!B7,U2919&lt;='01_설정'!B8),"Y",""))</f>
        <v/>
      </c>
      <c r="W2919" s="40" t="str">
        <f>IF(V2919&lt;&gt;"Y","",MAX(0,(1-R2919/'01_설정'!B5))*'01_설정'!B14+MAX(0,(1-S2919/'01_설정'!B6))*'01_설정'!B15+MAX(0,(1-T2919/'01_설정'!B7))*'01_설정'!B16+MAX(0,(1-U2919/'01_설정'!B8))*'01_설정'!B17+O2919*'01_설정'!B11+Q2919*'01_설정'!B12+P2919*'01_설정'!B13)</f>
        <v/>
      </c>
      <c r="X2919" s="38" t="str">
        <f>IF(W2919="","",1+COUNTIFS($W$4:$W$3003,"&gt;"&amp;W2919)+COUNTIFS($W$4:W2919,W2919)-1)</f>
        <v/>
      </c>
    </row>
    <row r="2920" spans="1:24" ht="16.5">
      <c r="A2920" s="38" t="str">
        <f>IF('04A_국토부원자료'!A2921="","",ROW()-3)</f>
        <v/>
      </c>
      <c r="B2920" s="39">
        <f>IFERROR('04A_국토부원자료'!B2921,"")</f>
        <v>0</v>
      </c>
      <c r="C2920" s="39" t="str">
        <f>IF(B2920="","",IF('04A_국토부원자료'!C2921&lt;&gt;"",'04A_국토부원자료'!C2921,TRIM('04A_국토부원자료'!D2921&amp;IF('04A_국토부원자료'!E2921&lt;&gt;"","-"&amp;'04A_국토부원자료'!E2921,""))))</f>
        <v/>
      </c>
      <c r="D2920" s="39">
        <f>IFERROR('04A_국토부원자료'!F2921,"")</f>
        <v>0</v>
      </c>
      <c r="E2920" s="40" t="str">
        <f>IFERROR(VALUE(SUBSTITUTE('04A_국토부원자료'!G2921,",","")),"")</f>
        <v/>
      </c>
      <c r="F2920" s="41" t="str">
        <f>IFERROR(IF(AND('04A_국토부원자료'!H2921&lt;&gt;"",'04A_국토부원자료'!I2921&lt;&gt;""),DATE(INT(VALUE(SUBSTITUTE('04A_국토부원자료'!H2921,",",""))/100),MOD(VALUE(SUBSTITUTE('04A_국토부원자료'!H2921,",","")),100),VALUE(SUBSTITUTE('04A_국토부원자료'!I2921,",",""))),""),"")</f>
        <v/>
      </c>
      <c r="G2920" s="42" t="str">
        <f>IFERROR(VALUE(SUBSTITUTE('04A_국토부원자료'!J2921,",","")),"")</f>
        <v/>
      </c>
      <c r="H2920" s="43" t="str">
        <f t="shared" si="90"/>
        <v/>
      </c>
      <c r="I2920" s="43" t="str">
        <f t="shared" si="91"/>
        <v/>
      </c>
      <c r="J2920" s="38" t="str">
        <f>IFERROR(VALUE(SUBSTITUTE('04A_국토부원자료'!K2921,",","")),"")</f>
        <v/>
      </c>
      <c r="K2920" s="38" t="str">
        <f>IFERROR(VALUE(SUBSTITUTE('04A_국토부원자료'!N2921,",","")),"")</f>
        <v/>
      </c>
      <c r="L2920" s="39">
        <f>IFERROR('04A_국토부원자료'!O2921,"")</f>
        <v>0</v>
      </c>
      <c r="M2920" s="39">
        <f>IFERROR('04A_국토부원자료'!Q2921,"")</f>
        <v>0</v>
      </c>
      <c r="N2920" s="38">
        <f>IF(B2920="","",IF('02_대상물건입력'!B5="",1,IF(ISNUMBER(SEARCH('02_대상물건입력'!B5,B2920)),1,0)))</f>
        <v>0</v>
      </c>
      <c r="O2920" s="38">
        <f>IF(B2920="","",IF('02_대상물건입력'!B6="",1,IF(ISNUMBER(SEARCH('02_대상물건입력'!B6,B2920)),1,0)))</f>
        <v>0</v>
      </c>
      <c r="P2920" s="38">
        <f>IF(L2920="","",IF('02_대상물건입력'!B15="",0,IF(ISNUMBER(SEARCH('02_대상물건입력'!B15,L2920)),1,0)))</f>
        <v>0</v>
      </c>
      <c r="Q2920" s="38">
        <f>IF(D2920="","",IF('02_대상물건입력'!B8="",0,IF(ISNUMBER(SEARCH('02_대상물건입력'!B8,D2920)),1,0)))</f>
        <v>0</v>
      </c>
      <c r="R2920" s="44" t="str">
        <f>IFERROR(ABS(E2920-'02_대상물건입력'!B11)/'02_대상물건입력'!B11,"")</f>
        <v/>
      </c>
      <c r="S2920" s="38" t="str">
        <f>IFERROR(ABS(J2920-'02_대상물건입력'!B10),"")</f>
        <v/>
      </c>
      <c r="T2920" s="38" t="str">
        <f>IFERROR(ABS('01_설정'!B4-F2920),"")</f>
        <v/>
      </c>
      <c r="U2920" s="38" t="str">
        <f>IFERROR(ABS(K2920-YEAR('02_대상물건입력'!B14)),"")</f>
        <v/>
      </c>
      <c r="V2920" s="38" t="str">
        <f>IF(B2920="","",IF(AND(E2920&gt;0,F2920&gt;0,H2920&gt;0,OR('04A_국토부원자료'!P2921="",'04A_국토부원자료'!P2921="-"),IF('01_설정'!B10=1,N2920=1,TRUE),R2920&lt;='01_설정'!B5,S2920&lt;='01_설정'!B6,T2920&lt;='01_설정'!B7,U2920&lt;='01_설정'!B8),"Y",""))</f>
        <v/>
      </c>
      <c r="W2920" s="40" t="str">
        <f>IF(V2920&lt;&gt;"Y","",MAX(0,(1-R2920/'01_설정'!B5))*'01_설정'!B14+MAX(0,(1-S2920/'01_설정'!B6))*'01_설정'!B15+MAX(0,(1-T2920/'01_설정'!B7))*'01_설정'!B16+MAX(0,(1-U2920/'01_설정'!B8))*'01_설정'!B17+O2920*'01_설정'!B11+Q2920*'01_설정'!B12+P2920*'01_설정'!B13)</f>
        <v/>
      </c>
      <c r="X2920" s="38" t="str">
        <f>IF(W2920="","",1+COUNTIFS($W$4:$W$3003,"&gt;"&amp;W2920)+COUNTIFS($W$4:W2920,W2920)-1)</f>
        <v/>
      </c>
    </row>
    <row r="2921" spans="1:24" ht="16.5">
      <c r="A2921" s="38" t="str">
        <f>IF('04A_국토부원자료'!A2922="","",ROW()-3)</f>
        <v/>
      </c>
      <c r="B2921" s="39">
        <f>IFERROR('04A_국토부원자료'!B2922,"")</f>
        <v>0</v>
      </c>
      <c r="C2921" s="39" t="str">
        <f>IF(B2921="","",IF('04A_국토부원자료'!C2922&lt;&gt;"",'04A_국토부원자료'!C2922,TRIM('04A_국토부원자료'!D2922&amp;IF('04A_국토부원자료'!E2922&lt;&gt;"","-"&amp;'04A_국토부원자료'!E2922,""))))</f>
        <v/>
      </c>
      <c r="D2921" s="39">
        <f>IFERROR('04A_국토부원자료'!F2922,"")</f>
        <v>0</v>
      </c>
      <c r="E2921" s="40" t="str">
        <f>IFERROR(VALUE(SUBSTITUTE('04A_국토부원자료'!G2922,",","")),"")</f>
        <v/>
      </c>
      <c r="F2921" s="41" t="str">
        <f>IFERROR(IF(AND('04A_국토부원자료'!H2922&lt;&gt;"",'04A_국토부원자료'!I2922&lt;&gt;""),DATE(INT(VALUE(SUBSTITUTE('04A_국토부원자료'!H2922,",",""))/100),MOD(VALUE(SUBSTITUTE('04A_국토부원자료'!H2922,",","")),100),VALUE(SUBSTITUTE('04A_국토부원자료'!I2922,",",""))),""),"")</f>
        <v/>
      </c>
      <c r="G2921" s="42" t="str">
        <f>IFERROR(VALUE(SUBSTITUTE('04A_국토부원자료'!J2922,",","")),"")</f>
        <v/>
      </c>
      <c r="H2921" s="43" t="str">
        <f t="shared" si="90"/>
        <v/>
      </c>
      <c r="I2921" s="43" t="str">
        <f t="shared" si="91"/>
        <v/>
      </c>
      <c r="J2921" s="38" t="str">
        <f>IFERROR(VALUE(SUBSTITUTE('04A_국토부원자료'!K2922,",","")),"")</f>
        <v/>
      </c>
      <c r="K2921" s="38" t="str">
        <f>IFERROR(VALUE(SUBSTITUTE('04A_국토부원자료'!N2922,",","")),"")</f>
        <v/>
      </c>
      <c r="L2921" s="39">
        <f>IFERROR('04A_국토부원자료'!O2922,"")</f>
        <v>0</v>
      </c>
      <c r="M2921" s="39">
        <f>IFERROR('04A_국토부원자료'!Q2922,"")</f>
        <v>0</v>
      </c>
      <c r="N2921" s="38">
        <f>IF(B2921="","",IF('02_대상물건입력'!B5="",1,IF(ISNUMBER(SEARCH('02_대상물건입력'!B5,B2921)),1,0)))</f>
        <v>0</v>
      </c>
      <c r="O2921" s="38">
        <f>IF(B2921="","",IF('02_대상물건입력'!B6="",1,IF(ISNUMBER(SEARCH('02_대상물건입력'!B6,B2921)),1,0)))</f>
        <v>0</v>
      </c>
      <c r="P2921" s="38">
        <f>IF(L2921="","",IF('02_대상물건입력'!B15="",0,IF(ISNUMBER(SEARCH('02_대상물건입력'!B15,L2921)),1,0)))</f>
        <v>0</v>
      </c>
      <c r="Q2921" s="38">
        <f>IF(D2921="","",IF('02_대상물건입력'!B8="",0,IF(ISNUMBER(SEARCH('02_대상물건입력'!B8,D2921)),1,0)))</f>
        <v>0</v>
      </c>
      <c r="R2921" s="44" t="str">
        <f>IFERROR(ABS(E2921-'02_대상물건입력'!B11)/'02_대상물건입력'!B11,"")</f>
        <v/>
      </c>
      <c r="S2921" s="38" t="str">
        <f>IFERROR(ABS(J2921-'02_대상물건입력'!B10),"")</f>
        <v/>
      </c>
      <c r="T2921" s="38" t="str">
        <f>IFERROR(ABS('01_설정'!B4-F2921),"")</f>
        <v/>
      </c>
      <c r="U2921" s="38" t="str">
        <f>IFERROR(ABS(K2921-YEAR('02_대상물건입력'!B14)),"")</f>
        <v/>
      </c>
      <c r="V2921" s="38" t="str">
        <f>IF(B2921="","",IF(AND(E2921&gt;0,F2921&gt;0,H2921&gt;0,OR('04A_국토부원자료'!P2922="",'04A_국토부원자료'!P2922="-"),IF('01_설정'!B10=1,N2921=1,TRUE),R2921&lt;='01_설정'!B5,S2921&lt;='01_설정'!B6,T2921&lt;='01_설정'!B7,U2921&lt;='01_설정'!B8),"Y",""))</f>
        <v/>
      </c>
      <c r="W2921" s="40" t="str">
        <f>IF(V2921&lt;&gt;"Y","",MAX(0,(1-R2921/'01_설정'!B5))*'01_설정'!B14+MAX(0,(1-S2921/'01_설정'!B6))*'01_설정'!B15+MAX(0,(1-T2921/'01_설정'!B7))*'01_설정'!B16+MAX(0,(1-U2921/'01_설정'!B8))*'01_설정'!B17+O2921*'01_설정'!B11+Q2921*'01_설정'!B12+P2921*'01_설정'!B13)</f>
        <v/>
      </c>
      <c r="X2921" s="38" t="str">
        <f>IF(W2921="","",1+COUNTIFS($W$4:$W$3003,"&gt;"&amp;W2921)+COUNTIFS($W$4:W2921,W2921)-1)</f>
        <v/>
      </c>
    </row>
    <row r="2922" spans="1:24" ht="16.5">
      <c r="A2922" s="38" t="str">
        <f>IF('04A_국토부원자료'!A2923="","",ROW()-3)</f>
        <v/>
      </c>
      <c r="B2922" s="39">
        <f>IFERROR('04A_국토부원자료'!B2923,"")</f>
        <v>0</v>
      </c>
      <c r="C2922" s="39" t="str">
        <f>IF(B2922="","",IF('04A_국토부원자료'!C2923&lt;&gt;"",'04A_국토부원자료'!C2923,TRIM('04A_국토부원자료'!D2923&amp;IF('04A_국토부원자료'!E2923&lt;&gt;"","-"&amp;'04A_국토부원자료'!E2923,""))))</f>
        <v/>
      </c>
      <c r="D2922" s="39">
        <f>IFERROR('04A_국토부원자료'!F2923,"")</f>
        <v>0</v>
      </c>
      <c r="E2922" s="40" t="str">
        <f>IFERROR(VALUE(SUBSTITUTE('04A_국토부원자료'!G2923,",","")),"")</f>
        <v/>
      </c>
      <c r="F2922" s="41" t="str">
        <f>IFERROR(IF(AND('04A_국토부원자료'!H2923&lt;&gt;"",'04A_국토부원자료'!I2923&lt;&gt;""),DATE(INT(VALUE(SUBSTITUTE('04A_국토부원자료'!H2923,",",""))/100),MOD(VALUE(SUBSTITUTE('04A_국토부원자료'!H2923,",","")),100),VALUE(SUBSTITUTE('04A_국토부원자료'!I2923,",",""))),""),"")</f>
        <v/>
      </c>
      <c r="G2922" s="42" t="str">
        <f>IFERROR(VALUE(SUBSTITUTE('04A_국토부원자료'!J2923,",","")),"")</f>
        <v/>
      </c>
      <c r="H2922" s="43" t="str">
        <f t="shared" si="90"/>
        <v/>
      </c>
      <c r="I2922" s="43" t="str">
        <f t="shared" si="91"/>
        <v/>
      </c>
      <c r="J2922" s="38" t="str">
        <f>IFERROR(VALUE(SUBSTITUTE('04A_국토부원자료'!K2923,",","")),"")</f>
        <v/>
      </c>
      <c r="K2922" s="38" t="str">
        <f>IFERROR(VALUE(SUBSTITUTE('04A_국토부원자료'!N2923,",","")),"")</f>
        <v/>
      </c>
      <c r="L2922" s="39">
        <f>IFERROR('04A_국토부원자료'!O2923,"")</f>
        <v>0</v>
      </c>
      <c r="M2922" s="39">
        <f>IFERROR('04A_국토부원자료'!Q2923,"")</f>
        <v>0</v>
      </c>
      <c r="N2922" s="38">
        <f>IF(B2922="","",IF('02_대상물건입력'!B5="",1,IF(ISNUMBER(SEARCH('02_대상물건입력'!B5,B2922)),1,0)))</f>
        <v>0</v>
      </c>
      <c r="O2922" s="38">
        <f>IF(B2922="","",IF('02_대상물건입력'!B6="",1,IF(ISNUMBER(SEARCH('02_대상물건입력'!B6,B2922)),1,0)))</f>
        <v>0</v>
      </c>
      <c r="P2922" s="38">
        <f>IF(L2922="","",IF('02_대상물건입력'!B15="",0,IF(ISNUMBER(SEARCH('02_대상물건입력'!B15,L2922)),1,0)))</f>
        <v>0</v>
      </c>
      <c r="Q2922" s="38">
        <f>IF(D2922="","",IF('02_대상물건입력'!B8="",0,IF(ISNUMBER(SEARCH('02_대상물건입력'!B8,D2922)),1,0)))</f>
        <v>0</v>
      </c>
      <c r="R2922" s="44" t="str">
        <f>IFERROR(ABS(E2922-'02_대상물건입력'!B11)/'02_대상물건입력'!B11,"")</f>
        <v/>
      </c>
      <c r="S2922" s="38" t="str">
        <f>IFERROR(ABS(J2922-'02_대상물건입력'!B10),"")</f>
        <v/>
      </c>
      <c r="T2922" s="38" t="str">
        <f>IFERROR(ABS('01_설정'!B4-F2922),"")</f>
        <v/>
      </c>
      <c r="U2922" s="38" t="str">
        <f>IFERROR(ABS(K2922-YEAR('02_대상물건입력'!B14)),"")</f>
        <v/>
      </c>
      <c r="V2922" s="38" t="str">
        <f>IF(B2922="","",IF(AND(E2922&gt;0,F2922&gt;0,H2922&gt;0,OR('04A_국토부원자료'!P2923="",'04A_국토부원자료'!P2923="-"),IF('01_설정'!B10=1,N2922=1,TRUE),R2922&lt;='01_설정'!B5,S2922&lt;='01_설정'!B6,T2922&lt;='01_설정'!B7,U2922&lt;='01_설정'!B8),"Y",""))</f>
        <v/>
      </c>
      <c r="W2922" s="40" t="str">
        <f>IF(V2922&lt;&gt;"Y","",MAX(0,(1-R2922/'01_설정'!B5))*'01_설정'!B14+MAX(0,(1-S2922/'01_설정'!B6))*'01_설정'!B15+MAX(0,(1-T2922/'01_설정'!B7))*'01_설정'!B16+MAX(0,(1-U2922/'01_설정'!B8))*'01_설정'!B17+O2922*'01_설정'!B11+Q2922*'01_설정'!B12+P2922*'01_설정'!B13)</f>
        <v/>
      </c>
      <c r="X2922" s="38" t="str">
        <f>IF(W2922="","",1+COUNTIFS($W$4:$W$3003,"&gt;"&amp;W2922)+COUNTIFS($W$4:W2922,W2922)-1)</f>
        <v/>
      </c>
    </row>
    <row r="2923" spans="1:24" ht="16.5">
      <c r="A2923" s="38" t="str">
        <f>IF('04A_국토부원자료'!A2924="","",ROW()-3)</f>
        <v/>
      </c>
      <c r="B2923" s="39">
        <f>IFERROR('04A_국토부원자료'!B2924,"")</f>
        <v>0</v>
      </c>
      <c r="C2923" s="39" t="str">
        <f>IF(B2923="","",IF('04A_국토부원자료'!C2924&lt;&gt;"",'04A_국토부원자료'!C2924,TRIM('04A_국토부원자료'!D2924&amp;IF('04A_국토부원자료'!E2924&lt;&gt;"","-"&amp;'04A_국토부원자료'!E2924,""))))</f>
        <v/>
      </c>
      <c r="D2923" s="39">
        <f>IFERROR('04A_국토부원자료'!F2924,"")</f>
        <v>0</v>
      </c>
      <c r="E2923" s="40" t="str">
        <f>IFERROR(VALUE(SUBSTITUTE('04A_국토부원자료'!G2924,",","")),"")</f>
        <v/>
      </c>
      <c r="F2923" s="41" t="str">
        <f>IFERROR(IF(AND('04A_국토부원자료'!H2924&lt;&gt;"",'04A_국토부원자료'!I2924&lt;&gt;""),DATE(INT(VALUE(SUBSTITUTE('04A_국토부원자료'!H2924,",",""))/100),MOD(VALUE(SUBSTITUTE('04A_국토부원자료'!H2924,",","")),100),VALUE(SUBSTITUTE('04A_국토부원자료'!I2924,",",""))),""),"")</f>
        <v/>
      </c>
      <c r="G2923" s="42" t="str">
        <f>IFERROR(VALUE(SUBSTITUTE('04A_국토부원자료'!J2924,",","")),"")</f>
        <v/>
      </c>
      <c r="H2923" s="43" t="str">
        <f t="shared" si="90"/>
        <v/>
      </c>
      <c r="I2923" s="43" t="str">
        <f t="shared" si="91"/>
        <v/>
      </c>
      <c r="J2923" s="38" t="str">
        <f>IFERROR(VALUE(SUBSTITUTE('04A_국토부원자료'!K2924,",","")),"")</f>
        <v/>
      </c>
      <c r="K2923" s="38" t="str">
        <f>IFERROR(VALUE(SUBSTITUTE('04A_국토부원자료'!N2924,",","")),"")</f>
        <v/>
      </c>
      <c r="L2923" s="39">
        <f>IFERROR('04A_국토부원자료'!O2924,"")</f>
        <v>0</v>
      </c>
      <c r="M2923" s="39">
        <f>IFERROR('04A_국토부원자료'!Q2924,"")</f>
        <v>0</v>
      </c>
      <c r="N2923" s="38">
        <f>IF(B2923="","",IF('02_대상물건입력'!B5="",1,IF(ISNUMBER(SEARCH('02_대상물건입력'!B5,B2923)),1,0)))</f>
        <v>0</v>
      </c>
      <c r="O2923" s="38">
        <f>IF(B2923="","",IF('02_대상물건입력'!B6="",1,IF(ISNUMBER(SEARCH('02_대상물건입력'!B6,B2923)),1,0)))</f>
        <v>0</v>
      </c>
      <c r="P2923" s="38">
        <f>IF(L2923="","",IF('02_대상물건입력'!B15="",0,IF(ISNUMBER(SEARCH('02_대상물건입력'!B15,L2923)),1,0)))</f>
        <v>0</v>
      </c>
      <c r="Q2923" s="38">
        <f>IF(D2923="","",IF('02_대상물건입력'!B8="",0,IF(ISNUMBER(SEARCH('02_대상물건입력'!B8,D2923)),1,0)))</f>
        <v>0</v>
      </c>
      <c r="R2923" s="44" t="str">
        <f>IFERROR(ABS(E2923-'02_대상물건입력'!B11)/'02_대상물건입력'!B11,"")</f>
        <v/>
      </c>
      <c r="S2923" s="38" t="str">
        <f>IFERROR(ABS(J2923-'02_대상물건입력'!B10),"")</f>
        <v/>
      </c>
      <c r="T2923" s="38" t="str">
        <f>IFERROR(ABS('01_설정'!B4-F2923),"")</f>
        <v/>
      </c>
      <c r="U2923" s="38" t="str">
        <f>IFERROR(ABS(K2923-YEAR('02_대상물건입력'!B14)),"")</f>
        <v/>
      </c>
      <c r="V2923" s="38" t="str">
        <f>IF(B2923="","",IF(AND(E2923&gt;0,F2923&gt;0,H2923&gt;0,OR('04A_국토부원자료'!P2924="",'04A_국토부원자료'!P2924="-"),IF('01_설정'!B10=1,N2923=1,TRUE),R2923&lt;='01_설정'!B5,S2923&lt;='01_설정'!B6,T2923&lt;='01_설정'!B7,U2923&lt;='01_설정'!B8),"Y",""))</f>
        <v/>
      </c>
      <c r="W2923" s="40" t="str">
        <f>IF(V2923&lt;&gt;"Y","",MAX(0,(1-R2923/'01_설정'!B5))*'01_설정'!B14+MAX(0,(1-S2923/'01_설정'!B6))*'01_설정'!B15+MAX(0,(1-T2923/'01_설정'!B7))*'01_설정'!B16+MAX(0,(1-U2923/'01_설정'!B8))*'01_설정'!B17+O2923*'01_설정'!B11+Q2923*'01_설정'!B12+P2923*'01_설정'!B13)</f>
        <v/>
      </c>
      <c r="X2923" s="38" t="str">
        <f>IF(W2923="","",1+COUNTIFS($W$4:$W$3003,"&gt;"&amp;W2923)+COUNTIFS($W$4:W2923,W2923)-1)</f>
        <v/>
      </c>
    </row>
    <row r="2924" spans="1:24" ht="16.5">
      <c r="A2924" s="38" t="str">
        <f>IF('04A_국토부원자료'!A2925="","",ROW()-3)</f>
        <v/>
      </c>
      <c r="B2924" s="39">
        <f>IFERROR('04A_국토부원자료'!B2925,"")</f>
        <v>0</v>
      </c>
      <c r="C2924" s="39" t="str">
        <f>IF(B2924="","",IF('04A_국토부원자료'!C2925&lt;&gt;"",'04A_국토부원자료'!C2925,TRIM('04A_국토부원자료'!D2925&amp;IF('04A_국토부원자료'!E2925&lt;&gt;"","-"&amp;'04A_국토부원자료'!E2925,""))))</f>
        <v/>
      </c>
      <c r="D2924" s="39">
        <f>IFERROR('04A_국토부원자료'!F2925,"")</f>
        <v>0</v>
      </c>
      <c r="E2924" s="40" t="str">
        <f>IFERROR(VALUE(SUBSTITUTE('04A_국토부원자료'!G2925,",","")),"")</f>
        <v/>
      </c>
      <c r="F2924" s="41" t="str">
        <f>IFERROR(IF(AND('04A_국토부원자료'!H2925&lt;&gt;"",'04A_국토부원자료'!I2925&lt;&gt;""),DATE(INT(VALUE(SUBSTITUTE('04A_국토부원자료'!H2925,",",""))/100),MOD(VALUE(SUBSTITUTE('04A_국토부원자료'!H2925,",","")),100),VALUE(SUBSTITUTE('04A_국토부원자료'!I2925,",",""))),""),"")</f>
        <v/>
      </c>
      <c r="G2924" s="42" t="str">
        <f>IFERROR(VALUE(SUBSTITUTE('04A_국토부원자료'!J2925,",","")),"")</f>
        <v/>
      </c>
      <c r="H2924" s="43" t="str">
        <f t="shared" si="90"/>
        <v/>
      </c>
      <c r="I2924" s="43" t="str">
        <f t="shared" si="91"/>
        <v/>
      </c>
      <c r="J2924" s="38" t="str">
        <f>IFERROR(VALUE(SUBSTITUTE('04A_국토부원자료'!K2925,",","")),"")</f>
        <v/>
      </c>
      <c r="K2924" s="38" t="str">
        <f>IFERROR(VALUE(SUBSTITUTE('04A_국토부원자료'!N2925,",","")),"")</f>
        <v/>
      </c>
      <c r="L2924" s="39">
        <f>IFERROR('04A_국토부원자료'!O2925,"")</f>
        <v>0</v>
      </c>
      <c r="M2924" s="39">
        <f>IFERROR('04A_국토부원자료'!Q2925,"")</f>
        <v>0</v>
      </c>
      <c r="N2924" s="38">
        <f>IF(B2924="","",IF('02_대상물건입력'!B5="",1,IF(ISNUMBER(SEARCH('02_대상물건입력'!B5,B2924)),1,0)))</f>
        <v>0</v>
      </c>
      <c r="O2924" s="38">
        <f>IF(B2924="","",IF('02_대상물건입력'!B6="",1,IF(ISNUMBER(SEARCH('02_대상물건입력'!B6,B2924)),1,0)))</f>
        <v>0</v>
      </c>
      <c r="P2924" s="38">
        <f>IF(L2924="","",IF('02_대상물건입력'!B15="",0,IF(ISNUMBER(SEARCH('02_대상물건입력'!B15,L2924)),1,0)))</f>
        <v>0</v>
      </c>
      <c r="Q2924" s="38">
        <f>IF(D2924="","",IF('02_대상물건입력'!B8="",0,IF(ISNUMBER(SEARCH('02_대상물건입력'!B8,D2924)),1,0)))</f>
        <v>0</v>
      </c>
      <c r="R2924" s="44" t="str">
        <f>IFERROR(ABS(E2924-'02_대상물건입력'!B11)/'02_대상물건입력'!B11,"")</f>
        <v/>
      </c>
      <c r="S2924" s="38" t="str">
        <f>IFERROR(ABS(J2924-'02_대상물건입력'!B10),"")</f>
        <v/>
      </c>
      <c r="T2924" s="38" t="str">
        <f>IFERROR(ABS('01_설정'!B4-F2924),"")</f>
        <v/>
      </c>
      <c r="U2924" s="38" t="str">
        <f>IFERROR(ABS(K2924-YEAR('02_대상물건입력'!B14)),"")</f>
        <v/>
      </c>
      <c r="V2924" s="38" t="str">
        <f>IF(B2924="","",IF(AND(E2924&gt;0,F2924&gt;0,H2924&gt;0,OR('04A_국토부원자료'!P2925="",'04A_국토부원자료'!P2925="-"),IF('01_설정'!B10=1,N2924=1,TRUE),R2924&lt;='01_설정'!B5,S2924&lt;='01_설정'!B6,T2924&lt;='01_설정'!B7,U2924&lt;='01_설정'!B8),"Y",""))</f>
        <v/>
      </c>
      <c r="W2924" s="40" t="str">
        <f>IF(V2924&lt;&gt;"Y","",MAX(0,(1-R2924/'01_설정'!B5))*'01_설정'!B14+MAX(0,(1-S2924/'01_설정'!B6))*'01_설정'!B15+MAX(0,(1-T2924/'01_설정'!B7))*'01_설정'!B16+MAX(0,(1-U2924/'01_설정'!B8))*'01_설정'!B17+O2924*'01_설정'!B11+Q2924*'01_설정'!B12+P2924*'01_설정'!B13)</f>
        <v/>
      </c>
      <c r="X2924" s="38" t="str">
        <f>IF(W2924="","",1+COUNTIFS($W$4:$W$3003,"&gt;"&amp;W2924)+COUNTIFS($W$4:W2924,W2924)-1)</f>
        <v/>
      </c>
    </row>
    <row r="2925" spans="1:24" ht="16.5">
      <c r="A2925" s="38" t="str">
        <f>IF('04A_국토부원자료'!A2926="","",ROW()-3)</f>
        <v/>
      </c>
      <c r="B2925" s="39">
        <f>IFERROR('04A_국토부원자료'!B2926,"")</f>
        <v>0</v>
      </c>
      <c r="C2925" s="39" t="str">
        <f>IF(B2925="","",IF('04A_국토부원자료'!C2926&lt;&gt;"",'04A_국토부원자료'!C2926,TRIM('04A_국토부원자료'!D2926&amp;IF('04A_국토부원자료'!E2926&lt;&gt;"","-"&amp;'04A_국토부원자료'!E2926,""))))</f>
        <v/>
      </c>
      <c r="D2925" s="39">
        <f>IFERROR('04A_국토부원자료'!F2926,"")</f>
        <v>0</v>
      </c>
      <c r="E2925" s="40" t="str">
        <f>IFERROR(VALUE(SUBSTITUTE('04A_국토부원자료'!G2926,",","")),"")</f>
        <v/>
      </c>
      <c r="F2925" s="41" t="str">
        <f>IFERROR(IF(AND('04A_국토부원자료'!H2926&lt;&gt;"",'04A_국토부원자료'!I2926&lt;&gt;""),DATE(INT(VALUE(SUBSTITUTE('04A_국토부원자료'!H2926,",",""))/100),MOD(VALUE(SUBSTITUTE('04A_국토부원자료'!H2926,",","")),100),VALUE(SUBSTITUTE('04A_국토부원자료'!I2926,",",""))),""),"")</f>
        <v/>
      </c>
      <c r="G2925" s="42" t="str">
        <f>IFERROR(VALUE(SUBSTITUTE('04A_국토부원자료'!J2926,",","")),"")</f>
        <v/>
      </c>
      <c r="H2925" s="43" t="str">
        <f t="shared" si="90"/>
        <v/>
      </c>
      <c r="I2925" s="43" t="str">
        <f t="shared" si="91"/>
        <v/>
      </c>
      <c r="J2925" s="38" t="str">
        <f>IFERROR(VALUE(SUBSTITUTE('04A_국토부원자료'!K2926,",","")),"")</f>
        <v/>
      </c>
      <c r="K2925" s="38" t="str">
        <f>IFERROR(VALUE(SUBSTITUTE('04A_국토부원자료'!N2926,",","")),"")</f>
        <v/>
      </c>
      <c r="L2925" s="39">
        <f>IFERROR('04A_국토부원자료'!O2926,"")</f>
        <v>0</v>
      </c>
      <c r="M2925" s="39">
        <f>IFERROR('04A_국토부원자료'!Q2926,"")</f>
        <v>0</v>
      </c>
      <c r="N2925" s="38">
        <f>IF(B2925="","",IF('02_대상물건입력'!B5="",1,IF(ISNUMBER(SEARCH('02_대상물건입력'!B5,B2925)),1,0)))</f>
        <v>0</v>
      </c>
      <c r="O2925" s="38">
        <f>IF(B2925="","",IF('02_대상물건입력'!B6="",1,IF(ISNUMBER(SEARCH('02_대상물건입력'!B6,B2925)),1,0)))</f>
        <v>0</v>
      </c>
      <c r="P2925" s="38">
        <f>IF(L2925="","",IF('02_대상물건입력'!B15="",0,IF(ISNUMBER(SEARCH('02_대상물건입력'!B15,L2925)),1,0)))</f>
        <v>0</v>
      </c>
      <c r="Q2925" s="38">
        <f>IF(D2925="","",IF('02_대상물건입력'!B8="",0,IF(ISNUMBER(SEARCH('02_대상물건입력'!B8,D2925)),1,0)))</f>
        <v>0</v>
      </c>
      <c r="R2925" s="44" t="str">
        <f>IFERROR(ABS(E2925-'02_대상물건입력'!B11)/'02_대상물건입력'!B11,"")</f>
        <v/>
      </c>
      <c r="S2925" s="38" t="str">
        <f>IFERROR(ABS(J2925-'02_대상물건입력'!B10),"")</f>
        <v/>
      </c>
      <c r="T2925" s="38" t="str">
        <f>IFERROR(ABS('01_설정'!B4-F2925),"")</f>
        <v/>
      </c>
      <c r="U2925" s="38" t="str">
        <f>IFERROR(ABS(K2925-YEAR('02_대상물건입력'!B14)),"")</f>
        <v/>
      </c>
      <c r="V2925" s="38" t="str">
        <f>IF(B2925="","",IF(AND(E2925&gt;0,F2925&gt;0,H2925&gt;0,OR('04A_국토부원자료'!P2926="",'04A_국토부원자료'!P2926="-"),IF('01_설정'!B10=1,N2925=1,TRUE),R2925&lt;='01_설정'!B5,S2925&lt;='01_설정'!B6,T2925&lt;='01_설정'!B7,U2925&lt;='01_설정'!B8),"Y",""))</f>
        <v/>
      </c>
      <c r="W2925" s="40" t="str">
        <f>IF(V2925&lt;&gt;"Y","",MAX(0,(1-R2925/'01_설정'!B5))*'01_설정'!B14+MAX(0,(1-S2925/'01_설정'!B6))*'01_설정'!B15+MAX(0,(1-T2925/'01_설정'!B7))*'01_설정'!B16+MAX(0,(1-U2925/'01_설정'!B8))*'01_설정'!B17+O2925*'01_설정'!B11+Q2925*'01_설정'!B12+P2925*'01_설정'!B13)</f>
        <v/>
      </c>
      <c r="X2925" s="38" t="str">
        <f>IF(W2925="","",1+COUNTIFS($W$4:$W$3003,"&gt;"&amp;W2925)+COUNTIFS($W$4:W2925,W2925)-1)</f>
        <v/>
      </c>
    </row>
    <row r="2926" spans="1:24" ht="16.5">
      <c r="A2926" s="38" t="str">
        <f>IF('04A_국토부원자료'!A2927="","",ROW()-3)</f>
        <v/>
      </c>
      <c r="B2926" s="39">
        <f>IFERROR('04A_국토부원자료'!B2927,"")</f>
        <v>0</v>
      </c>
      <c r="C2926" s="39" t="str">
        <f>IF(B2926="","",IF('04A_국토부원자료'!C2927&lt;&gt;"",'04A_국토부원자료'!C2927,TRIM('04A_국토부원자료'!D2927&amp;IF('04A_국토부원자료'!E2927&lt;&gt;"","-"&amp;'04A_국토부원자료'!E2927,""))))</f>
        <v/>
      </c>
      <c r="D2926" s="39">
        <f>IFERROR('04A_국토부원자료'!F2927,"")</f>
        <v>0</v>
      </c>
      <c r="E2926" s="40" t="str">
        <f>IFERROR(VALUE(SUBSTITUTE('04A_국토부원자료'!G2927,",","")),"")</f>
        <v/>
      </c>
      <c r="F2926" s="41" t="str">
        <f>IFERROR(IF(AND('04A_국토부원자료'!H2927&lt;&gt;"",'04A_국토부원자료'!I2927&lt;&gt;""),DATE(INT(VALUE(SUBSTITUTE('04A_국토부원자료'!H2927,",",""))/100),MOD(VALUE(SUBSTITUTE('04A_국토부원자료'!H2927,",","")),100),VALUE(SUBSTITUTE('04A_국토부원자료'!I2927,",",""))),""),"")</f>
        <v/>
      </c>
      <c r="G2926" s="42" t="str">
        <f>IFERROR(VALUE(SUBSTITUTE('04A_국토부원자료'!J2927,",","")),"")</f>
        <v/>
      </c>
      <c r="H2926" s="43" t="str">
        <f t="shared" si="90"/>
        <v/>
      </c>
      <c r="I2926" s="43" t="str">
        <f t="shared" si="91"/>
        <v/>
      </c>
      <c r="J2926" s="38" t="str">
        <f>IFERROR(VALUE(SUBSTITUTE('04A_국토부원자료'!K2927,",","")),"")</f>
        <v/>
      </c>
      <c r="K2926" s="38" t="str">
        <f>IFERROR(VALUE(SUBSTITUTE('04A_국토부원자료'!N2927,",","")),"")</f>
        <v/>
      </c>
      <c r="L2926" s="39">
        <f>IFERROR('04A_국토부원자료'!O2927,"")</f>
        <v>0</v>
      </c>
      <c r="M2926" s="39">
        <f>IFERROR('04A_국토부원자료'!Q2927,"")</f>
        <v>0</v>
      </c>
      <c r="N2926" s="38">
        <f>IF(B2926="","",IF('02_대상물건입력'!B5="",1,IF(ISNUMBER(SEARCH('02_대상물건입력'!B5,B2926)),1,0)))</f>
        <v>0</v>
      </c>
      <c r="O2926" s="38">
        <f>IF(B2926="","",IF('02_대상물건입력'!B6="",1,IF(ISNUMBER(SEARCH('02_대상물건입력'!B6,B2926)),1,0)))</f>
        <v>0</v>
      </c>
      <c r="P2926" s="38">
        <f>IF(L2926="","",IF('02_대상물건입력'!B15="",0,IF(ISNUMBER(SEARCH('02_대상물건입력'!B15,L2926)),1,0)))</f>
        <v>0</v>
      </c>
      <c r="Q2926" s="38">
        <f>IF(D2926="","",IF('02_대상물건입력'!B8="",0,IF(ISNUMBER(SEARCH('02_대상물건입력'!B8,D2926)),1,0)))</f>
        <v>0</v>
      </c>
      <c r="R2926" s="44" t="str">
        <f>IFERROR(ABS(E2926-'02_대상물건입력'!B11)/'02_대상물건입력'!B11,"")</f>
        <v/>
      </c>
      <c r="S2926" s="38" t="str">
        <f>IFERROR(ABS(J2926-'02_대상물건입력'!B10),"")</f>
        <v/>
      </c>
      <c r="T2926" s="38" t="str">
        <f>IFERROR(ABS('01_설정'!B4-F2926),"")</f>
        <v/>
      </c>
      <c r="U2926" s="38" t="str">
        <f>IFERROR(ABS(K2926-YEAR('02_대상물건입력'!B14)),"")</f>
        <v/>
      </c>
      <c r="V2926" s="38" t="str">
        <f>IF(B2926="","",IF(AND(E2926&gt;0,F2926&gt;0,H2926&gt;0,OR('04A_국토부원자료'!P2927="",'04A_국토부원자료'!P2927="-"),IF('01_설정'!B10=1,N2926=1,TRUE),R2926&lt;='01_설정'!B5,S2926&lt;='01_설정'!B6,T2926&lt;='01_설정'!B7,U2926&lt;='01_설정'!B8),"Y",""))</f>
        <v/>
      </c>
      <c r="W2926" s="40" t="str">
        <f>IF(V2926&lt;&gt;"Y","",MAX(0,(1-R2926/'01_설정'!B5))*'01_설정'!B14+MAX(0,(1-S2926/'01_설정'!B6))*'01_설정'!B15+MAX(0,(1-T2926/'01_설정'!B7))*'01_설정'!B16+MAX(0,(1-U2926/'01_설정'!B8))*'01_설정'!B17+O2926*'01_설정'!B11+Q2926*'01_설정'!B12+P2926*'01_설정'!B13)</f>
        <v/>
      </c>
      <c r="X2926" s="38" t="str">
        <f>IF(W2926="","",1+COUNTIFS($W$4:$W$3003,"&gt;"&amp;W2926)+COUNTIFS($W$4:W2926,W2926)-1)</f>
        <v/>
      </c>
    </row>
    <row r="2927" spans="1:24" ht="16.5">
      <c r="A2927" s="38" t="str">
        <f>IF('04A_국토부원자료'!A2928="","",ROW()-3)</f>
        <v/>
      </c>
      <c r="B2927" s="39">
        <f>IFERROR('04A_국토부원자료'!B2928,"")</f>
        <v>0</v>
      </c>
      <c r="C2927" s="39" t="str">
        <f>IF(B2927="","",IF('04A_국토부원자료'!C2928&lt;&gt;"",'04A_국토부원자료'!C2928,TRIM('04A_국토부원자료'!D2928&amp;IF('04A_국토부원자료'!E2928&lt;&gt;"","-"&amp;'04A_국토부원자료'!E2928,""))))</f>
        <v/>
      </c>
      <c r="D2927" s="39">
        <f>IFERROR('04A_국토부원자료'!F2928,"")</f>
        <v>0</v>
      </c>
      <c r="E2927" s="40" t="str">
        <f>IFERROR(VALUE(SUBSTITUTE('04A_국토부원자료'!G2928,",","")),"")</f>
        <v/>
      </c>
      <c r="F2927" s="41" t="str">
        <f>IFERROR(IF(AND('04A_국토부원자료'!H2928&lt;&gt;"",'04A_국토부원자료'!I2928&lt;&gt;""),DATE(INT(VALUE(SUBSTITUTE('04A_국토부원자료'!H2928,",",""))/100),MOD(VALUE(SUBSTITUTE('04A_국토부원자료'!H2928,",","")),100),VALUE(SUBSTITUTE('04A_국토부원자료'!I2928,",",""))),""),"")</f>
        <v/>
      </c>
      <c r="G2927" s="42" t="str">
        <f>IFERROR(VALUE(SUBSTITUTE('04A_국토부원자료'!J2928,",","")),"")</f>
        <v/>
      </c>
      <c r="H2927" s="43" t="str">
        <f t="shared" si="90"/>
        <v/>
      </c>
      <c r="I2927" s="43" t="str">
        <f t="shared" si="91"/>
        <v/>
      </c>
      <c r="J2927" s="38" t="str">
        <f>IFERROR(VALUE(SUBSTITUTE('04A_국토부원자료'!K2928,",","")),"")</f>
        <v/>
      </c>
      <c r="K2927" s="38" t="str">
        <f>IFERROR(VALUE(SUBSTITUTE('04A_국토부원자료'!N2928,",","")),"")</f>
        <v/>
      </c>
      <c r="L2927" s="39">
        <f>IFERROR('04A_국토부원자료'!O2928,"")</f>
        <v>0</v>
      </c>
      <c r="M2927" s="39">
        <f>IFERROR('04A_국토부원자료'!Q2928,"")</f>
        <v>0</v>
      </c>
      <c r="N2927" s="38">
        <f>IF(B2927="","",IF('02_대상물건입력'!B5="",1,IF(ISNUMBER(SEARCH('02_대상물건입력'!B5,B2927)),1,0)))</f>
        <v>0</v>
      </c>
      <c r="O2927" s="38">
        <f>IF(B2927="","",IF('02_대상물건입력'!B6="",1,IF(ISNUMBER(SEARCH('02_대상물건입력'!B6,B2927)),1,0)))</f>
        <v>0</v>
      </c>
      <c r="P2927" s="38">
        <f>IF(L2927="","",IF('02_대상물건입력'!B15="",0,IF(ISNUMBER(SEARCH('02_대상물건입력'!B15,L2927)),1,0)))</f>
        <v>0</v>
      </c>
      <c r="Q2927" s="38">
        <f>IF(D2927="","",IF('02_대상물건입력'!B8="",0,IF(ISNUMBER(SEARCH('02_대상물건입력'!B8,D2927)),1,0)))</f>
        <v>0</v>
      </c>
      <c r="R2927" s="44" t="str">
        <f>IFERROR(ABS(E2927-'02_대상물건입력'!B11)/'02_대상물건입력'!B11,"")</f>
        <v/>
      </c>
      <c r="S2927" s="38" t="str">
        <f>IFERROR(ABS(J2927-'02_대상물건입력'!B10),"")</f>
        <v/>
      </c>
      <c r="T2927" s="38" t="str">
        <f>IFERROR(ABS('01_설정'!B4-F2927),"")</f>
        <v/>
      </c>
      <c r="U2927" s="38" t="str">
        <f>IFERROR(ABS(K2927-YEAR('02_대상물건입력'!B14)),"")</f>
        <v/>
      </c>
      <c r="V2927" s="38" t="str">
        <f>IF(B2927="","",IF(AND(E2927&gt;0,F2927&gt;0,H2927&gt;0,OR('04A_국토부원자료'!P2928="",'04A_국토부원자료'!P2928="-"),IF('01_설정'!B10=1,N2927=1,TRUE),R2927&lt;='01_설정'!B5,S2927&lt;='01_설정'!B6,T2927&lt;='01_설정'!B7,U2927&lt;='01_설정'!B8),"Y",""))</f>
        <v/>
      </c>
      <c r="W2927" s="40" t="str">
        <f>IF(V2927&lt;&gt;"Y","",MAX(0,(1-R2927/'01_설정'!B5))*'01_설정'!B14+MAX(0,(1-S2927/'01_설정'!B6))*'01_설정'!B15+MAX(0,(1-T2927/'01_설정'!B7))*'01_설정'!B16+MAX(0,(1-U2927/'01_설정'!B8))*'01_설정'!B17+O2927*'01_설정'!B11+Q2927*'01_설정'!B12+P2927*'01_설정'!B13)</f>
        <v/>
      </c>
      <c r="X2927" s="38" t="str">
        <f>IF(W2927="","",1+COUNTIFS($W$4:$W$3003,"&gt;"&amp;W2927)+COUNTIFS($W$4:W2927,W2927)-1)</f>
        <v/>
      </c>
    </row>
    <row r="2928" spans="1:24" ht="16.5">
      <c r="A2928" s="38" t="str">
        <f>IF('04A_국토부원자료'!A2929="","",ROW()-3)</f>
        <v/>
      </c>
      <c r="B2928" s="39">
        <f>IFERROR('04A_국토부원자료'!B2929,"")</f>
        <v>0</v>
      </c>
      <c r="C2928" s="39" t="str">
        <f>IF(B2928="","",IF('04A_국토부원자료'!C2929&lt;&gt;"",'04A_국토부원자료'!C2929,TRIM('04A_국토부원자료'!D2929&amp;IF('04A_국토부원자료'!E2929&lt;&gt;"","-"&amp;'04A_국토부원자료'!E2929,""))))</f>
        <v/>
      </c>
      <c r="D2928" s="39">
        <f>IFERROR('04A_국토부원자료'!F2929,"")</f>
        <v>0</v>
      </c>
      <c r="E2928" s="40" t="str">
        <f>IFERROR(VALUE(SUBSTITUTE('04A_국토부원자료'!G2929,",","")),"")</f>
        <v/>
      </c>
      <c r="F2928" s="41" t="str">
        <f>IFERROR(IF(AND('04A_국토부원자료'!H2929&lt;&gt;"",'04A_국토부원자료'!I2929&lt;&gt;""),DATE(INT(VALUE(SUBSTITUTE('04A_국토부원자료'!H2929,",",""))/100),MOD(VALUE(SUBSTITUTE('04A_국토부원자료'!H2929,",","")),100),VALUE(SUBSTITUTE('04A_국토부원자료'!I2929,",",""))),""),"")</f>
        <v/>
      </c>
      <c r="G2928" s="42" t="str">
        <f>IFERROR(VALUE(SUBSTITUTE('04A_국토부원자료'!J2929,",","")),"")</f>
        <v/>
      </c>
      <c r="H2928" s="43" t="str">
        <f t="shared" si="90"/>
        <v/>
      </c>
      <c r="I2928" s="43" t="str">
        <f t="shared" si="91"/>
        <v/>
      </c>
      <c r="J2928" s="38" t="str">
        <f>IFERROR(VALUE(SUBSTITUTE('04A_국토부원자료'!K2929,",","")),"")</f>
        <v/>
      </c>
      <c r="K2928" s="38" t="str">
        <f>IFERROR(VALUE(SUBSTITUTE('04A_국토부원자료'!N2929,",","")),"")</f>
        <v/>
      </c>
      <c r="L2928" s="39">
        <f>IFERROR('04A_국토부원자료'!O2929,"")</f>
        <v>0</v>
      </c>
      <c r="M2928" s="39">
        <f>IFERROR('04A_국토부원자료'!Q2929,"")</f>
        <v>0</v>
      </c>
      <c r="N2928" s="38">
        <f>IF(B2928="","",IF('02_대상물건입력'!B5="",1,IF(ISNUMBER(SEARCH('02_대상물건입력'!B5,B2928)),1,0)))</f>
        <v>0</v>
      </c>
      <c r="O2928" s="38">
        <f>IF(B2928="","",IF('02_대상물건입력'!B6="",1,IF(ISNUMBER(SEARCH('02_대상물건입력'!B6,B2928)),1,0)))</f>
        <v>0</v>
      </c>
      <c r="P2928" s="38">
        <f>IF(L2928="","",IF('02_대상물건입력'!B15="",0,IF(ISNUMBER(SEARCH('02_대상물건입력'!B15,L2928)),1,0)))</f>
        <v>0</v>
      </c>
      <c r="Q2928" s="38">
        <f>IF(D2928="","",IF('02_대상물건입력'!B8="",0,IF(ISNUMBER(SEARCH('02_대상물건입력'!B8,D2928)),1,0)))</f>
        <v>0</v>
      </c>
      <c r="R2928" s="44" t="str">
        <f>IFERROR(ABS(E2928-'02_대상물건입력'!B11)/'02_대상물건입력'!B11,"")</f>
        <v/>
      </c>
      <c r="S2928" s="38" t="str">
        <f>IFERROR(ABS(J2928-'02_대상물건입력'!B10),"")</f>
        <v/>
      </c>
      <c r="T2928" s="38" t="str">
        <f>IFERROR(ABS('01_설정'!B4-F2928),"")</f>
        <v/>
      </c>
      <c r="U2928" s="38" t="str">
        <f>IFERROR(ABS(K2928-YEAR('02_대상물건입력'!B14)),"")</f>
        <v/>
      </c>
      <c r="V2928" s="38" t="str">
        <f>IF(B2928="","",IF(AND(E2928&gt;0,F2928&gt;0,H2928&gt;0,OR('04A_국토부원자료'!P2929="",'04A_국토부원자료'!P2929="-"),IF('01_설정'!B10=1,N2928=1,TRUE),R2928&lt;='01_설정'!B5,S2928&lt;='01_설정'!B6,T2928&lt;='01_설정'!B7,U2928&lt;='01_설정'!B8),"Y",""))</f>
        <v/>
      </c>
      <c r="W2928" s="40" t="str">
        <f>IF(V2928&lt;&gt;"Y","",MAX(0,(1-R2928/'01_설정'!B5))*'01_설정'!B14+MAX(0,(1-S2928/'01_설정'!B6))*'01_설정'!B15+MAX(0,(1-T2928/'01_설정'!B7))*'01_설정'!B16+MAX(0,(1-U2928/'01_설정'!B8))*'01_설정'!B17+O2928*'01_설정'!B11+Q2928*'01_설정'!B12+P2928*'01_설정'!B13)</f>
        <v/>
      </c>
      <c r="X2928" s="38" t="str">
        <f>IF(W2928="","",1+COUNTIFS($W$4:$W$3003,"&gt;"&amp;W2928)+COUNTIFS($W$4:W2928,W2928)-1)</f>
        <v/>
      </c>
    </row>
    <row r="2929" spans="1:24" ht="16.5">
      <c r="A2929" s="38" t="str">
        <f>IF('04A_국토부원자료'!A2930="","",ROW()-3)</f>
        <v/>
      </c>
      <c r="B2929" s="39">
        <f>IFERROR('04A_국토부원자료'!B2930,"")</f>
        <v>0</v>
      </c>
      <c r="C2929" s="39" t="str">
        <f>IF(B2929="","",IF('04A_국토부원자료'!C2930&lt;&gt;"",'04A_국토부원자료'!C2930,TRIM('04A_국토부원자료'!D2930&amp;IF('04A_국토부원자료'!E2930&lt;&gt;"","-"&amp;'04A_국토부원자료'!E2930,""))))</f>
        <v/>
      </c>
      <c r="D2929" s="39">
        <f>IFERROR('04A_국토부원자료'!F2930,"")</f>
        <v>0</v>
      </c>
      <c r="E2929" s="40" t="str">
        <f>IFERROR(VALUE(SUBSTITUTE('04A_국토부원자료'!G2930,",","")),"")</f>
        <v/>
      </c>
      <c r="F2929" s="41" t="str">
        <f>IFERROR(IF(AND('04A_국토부원자료'!H2930&lt;&gt;"",'04A_국토부원자료'!I2930&lt;&gt;""),DATE(INT(VALUE(SUBSTITUTE('04A_국토부원자료'!H2930,",",""))/100),MOD(VALUE(SUBSTITUTE('04A_국토부원자료'!H2930,",","")),100),VALUE(SUBSTITUTE('04A_국토부원자료'!I2930,",",""))),""),"")</f>
        <v/>
      </c>
      <c r="G2929" s="42" t="str">
        <f>IFERROR(VALUE(SUBSTITUTE('04A_국토부원자료'!J2930,",","")),"")</f>
        <v/>
      </c>
      <c r="H2929" s="43" t="str">
        <f t="shared" si="90"/>
        <v/>
      </c>
      <c r="I2929" s="43" t="str">
        <f t="shared" si="91"/>
        <v/>
      </c>
      <c r="J2929" s="38" t="str">
        <f>IFERROR(VALUE(SUBSTITUTE('04A_국토부원자료'!K2930,",","")),"")</f>
        <v/>
      </c>
      <c r="K2929" s="38" t="str">
        <f>IFERROR(VALUE(SUBSTITUTE('04A_국토부원자료'!N2930,",","")),"")</f>
        <v/>
      </c>
      <c r="L2929" s="39">
        <f>IFERROR('04A_국토부원자료'!O2930,"")</f>
        <v>0</v>
      </c>
      <c r="M2929" s="39">
        <f>IFERROR('04A_국토부원자료'!Q2930,"")</f>
        <v>0</v>
      </c>
      <c r="N2929" s="38">
        <f>IF(B2929="","",IF('02_대상물건입력'!B5="",1,IF(ISNUMBER(SEARCH('02_대상물건입력'!B5,B2929)),1,0)))</f>
        <v>0</v>
      </c>
      <c r="O2929" s="38">
        <f>IF(B2929="","",IF('02_대상물건입력'!B6="",1,IF(ISNUMBER(SEARCH('02_대상물건입력'!B6,B2929)),1,0)))</f>
        <v>0</v>
      </c>
      <c r="P2929" s="38">
        <f>IF(L2929="","",IF('02_대상물건입력'!B15="",0,IF(ISNUMBER(SEARCH('02_대상물건입력'!B15,L2929)),1,0)))</f>
        <v>0</v>
      </c>
      <c r="Q2929" s="38">
        <f>IF(D2929="","",IF('02_대상물건입력'!B8="",0,IF(ISNUMBER(SEARCH('02_대상물건입력'!B8,D2929)),1,0)))</f>
        <v>0</v>
      </c>
      <c r="R2929" s="44" t="str">
        <f>IFERROR(ABS(E2929-'02_대상물건입력'!B11)/'02_대상물건입력'!B11,"")</f>
        <v/>
      </c>
      <c r="S2929" s="38" t="str">
        <f>IFERROR(ABS(J2929-'02_대상물건입력'!B10),"")</f>
        <v/>
      </c>
      <c r="T2929" s="38" t="str">
        <f>IFERROR(ABS('01_설정'!B4-F2929),"")</f>
        <v/>
      </c>
      <c r="U2929" s="38" t="str">
        <f>IFERROR(ABS(K2929-YEAR('02_대상물건입력'!B14)),"")</f>
        <v/>
      </c>
      <c r="V2929" s="38" t="str">
        <f>IF(B2929="","",IF(AND(E2929&gt;0,F2929&gt;0,H2929&gt;0,OR('04A_국토부원자료'!P2930="",'04A_국토부원자료'!P2930="-"),IF('01_설정'!B10=1,N2929=1,TRUE),R2929&lt;='01_설정'!B5,S2929&lt;='01_설정'!B6,T2929&lt;='01_설정'!B7,U2929&lt;='01_설정'!B8),"Y",""))</f>
        <v/>
      </c>
      <c r="W2929" s="40" t="str">
        <f>IF(V2929&lt;&gt;"Y","",MAX(0,(1-R2929/'01_설정'!B5))*'01_설정'!B14+MAX(0,(1-S2929/'01_설정'!B6))*'01_설정'!B15+MAX(0,(1-T2929/'01_설정'!B7))*'01_설정'!B16+MAX(0,(1-U2929/'01_설정'!B8))*'01_설정'!B17+O2929*'01_설정'!B11+Q2929*'01_설정'!B12+P2929*'01_설정'!B13)</f>
        <v/>
      </c>
      <c r="X2929" s="38" t="str">
        <f>IF(W2929="","",1+COUNTIFS($W$4:$W$3003,"&gt;"&amp;W2929)+COUNTIFS($W$4:W2929,W2929)-1)</f>
        <v/>
      </c>
    </row>
    <row r="2930" spans="1:24" ht="16.5">
      <c r="A2930" s="38" t="str">
        <f>IF('04A_국토부원자료'!A2931="","",ROW()-3)</f>
        <v/>
      </c>
      <c r="B2930" s="39">
        <f>IFERROR('04A_국토부원자료'!B2931,"")</f>
        <v>0</v>
      </c>
      <c r="C2930" s="39" t="str">
        <f>IF(B2930="","",IF('04A_국토부원자료'!C2931&lt;&gt;"",'04A_국토부원자료'!C2931,TRIM('04A_국토부원자료'!D2931&amp;IF('04A_국토부원자료'!E2931&lt;&gt;"","-"&amp;'04A_국토부원자료'!E2931,""))))</f>
        <v/>
      </c>
      <c r="D2930" s="39">
        <f>IFERROR('04A_국토부원자료'!F2931,"")</f>
        <v>0</v>
      </c>
      <c r="E2930" s="40" t="str">
        <f>IFERROR(VALUE(SUBSTITUTE('04A_국토부원자료'!G2931,",","")),"")</f>
        <v/>
      </c>
      <c r="F2930" s="41" t="str">
        <f>IFERROR(IF(AND('04A_국토부원자료'!H2931&lt;&gt;"",'04A_국토부원자료'!I2931&lt;&gt;""),DATE(INT(VALUE(SUBSTITUTE('04A_국토부원자료'!H2931,",",""))/100),MOD(VALUE(SUBSTITUTE('04A_국토부원자료'!H2931,",","")),100),VALUE(SUBSTITUTE('04A_국토부원자료'!I2931,",",""))),""),"")</f>
        <v/>
      </c>
      <c r="G2930" s="42" t="str">
        <f>IFERROR(VALUE(SUBSTITUTE('04A_국토부원자료'!J2931,",","")),"")</f>
        <v/>
      </c>
      <c r="H2930" s="43" t="str">
        <f t="shared" si="90"/>
        <v/>
      </c>
      <c r="I2930" s="43" t="str">
        <f t="shared" si="91"/>
        <v/>
      </c>
      <c r="J2930" s="38" t="str">
        <f>IFERROR(VALUE(SUBSTITUTE('04A_국토부원자료'!K2931,",","")),"")</f>
        <v/>
      </c>
      <c r="K2930" s="38" t="str">
        <f>IFERROR(VALUE(SUBSTITUTE('04A_국토부원자료'!N2931,",","")),"")</f>
        <v/>
      </c>
      <c r="L2930" s="39">
        <f>IFERROR('04A_국토부원자료'!O2931,"")</f>
        <v>0</v>
      </c>
      <c r="M2930" s="39">
        <f>IFERROR('04A_국토부원자료'!Q2931,"")</f>
        <v>0</v>
      </c>
      <c r="N2930" s="38">
        <f>IF(B2930="","",IF('02_대상물건입력'!B5="",1,IF(ISNUMBER(SEARCH('02_대상물건입력'!B5,B2930)),1,0)))</f>
        <v>0</v>
      </c>
      <c r="O2930" s="38">
        <f>IF(B2930="","",IF('02_대상물건입력'!B6="",1,IF(ISNUMBER(SEARCH('02_대상물건입력'!B6,B2930)),1,0)))</f>
        <v>0</v>
      </c>
      <c r="P2930" s="38">
        <f>IF(L2930="","",IF('02_대상물건입력'!B15="",0,IF(ISNUMBER(SEARCH('02_대상물건입력'!B15,L2930)),1,0)))</f>
        <v>0</v>
      </c>
      <c r="Q2930" s="38">
        <f>IF(D2930="","",IF('02_대상물건입력'!B8="",0,IF(ISNUMBER(SEARCH('02_대상물건입력'!B8,D2930)),1,0)))</f>
        <v>0</v>
      </c>
      <c r="R2930" s="44" t="str">
        <f>IFERROR(ABS(E2930-'02_대상물건입력'!B11)/'02_대상물건입력'!B11,"")</f>
        <v/>
      </c>
      <c r="S2930" s="38" t="str">
        <f>IFERROR(ABS(J2930-'02_대상물건입력'!B10),"")</f>
        <v/>
      </c>
      <c r="T2930" s="38" t="str">
        <f>IFERROR(ABS('01_설정'!B4-F2930),"")</f>
        <v/>
      </c>
      <c r="U2930" s="38" t="str">
        <f>IFERROR(ABS(K2930-YEAR('02_대상물건입력'!B14)),"")</f>
        <v/>
      </c>
      <c r="V2930" s="38" t="str">
        <f>IF(B2930="","",IF(AND(E2930&gt;0,F2930&gt;0,H2930&gt;0,OR('04A_국토부원자료'!P2931="",'04A_국토부원자료'!P2931="-"),IF('01_설정'!B10=1,N2930=1,TRUE),R2930&lt;='01_설정'!B5,S2930&lt;='01_설정'!B6,T2930&lt;='01_설정'!B7,U2930&lt;='01_설정'!B8),"Y",""))</f>
        <v/>
      </c>
      <c r="W2930" s="40" t="str">
        <f>IF(V2930&lt;&gt;"Y","",MAX(0,(1-R2930/'01_설정'!B5))*'01_설정'!B14+MAX(0,(1-S2930/'01_설정'!B6))*'01_설정'!B15+MAX(0,(1-T2930/'01_설정'!B7))*'01_설정'!B16+MAX(0,(1-U2930/'01_설정'!B8))*'01_설정'!B17+O2930*'01_설정'!B11+Q2930*'01_설정'!B12+P2930*'01_설정'!B13)</f>
        <v/>
      </c>
      <c r="X2930" s="38" t="str">
        <f>IF(W2930="","",1+COUNTIFS($W$4:$W$3003,"&gt;"&amp;W2930)+COUNTIFS($W$4:W2930,W2930)-1)</f>
        <v/>
      </c>
    </row>
    <row r="2931" spans="1:24" ht="16.5">
      <c r="A2931" s="38" t="str">
        <f>IF('04A_국토부원자료'!A2932="","",ROW()-3)</f>
        <v/>
      </c>
      <c r="B2931" s="39">
        <f>IFERROR('04A_국토부원자료'!B2932,"")</f>
        <v>0</v>
      </c>
      <c r="C2931" s="39" t="str">
        <f>IF(B2931="","",IF('04A_국토부원자료'!C2932&lt;&gt;"",'04A_국토부원자료'!C2932,TRIM('04A_국토부원자료'!D2932&amp;IF('04A_국토부원자료'!E2932&lt;&gt;"","-"&amp;'04A_국토부원자료'!E2932,""))))</f>
        <v/>
      </c>
      <c r="D2931" s="39">
        <f>IFERROR('04A_국토부원자료'!F2932,"")</f>
        <v>0</v>
      </c>
      <c r="E2931" s="40" t="str">
        <f>IFERROR(VALUE(SUBSTITUTE('04A_국토부원자료'!G2932,",","")),"")</f>
        <v/>
      </c>
      <c r="F2931" s="41" t="str">
        <f>IFERROR(IF(AND('04A_국토부원자료'!H2932&lt;&gt;"",'04A_국토부원자료'!I2932&lt;&gt;""),DATE(INT(VALUE(SUBSTITUTE('04A_국토부원자료'!H2932,",",""))/100),MOD(VALUE(SUBSTITUTE('04A_국토부원자료'!H2932,",","")),100),VALUE(SUBSTITUTE('04A_국토부원자료'!I2932,",",""))),""),"")</f>
        <v/>
      </c>
      <c r="G2931" s="42" t="str">
        <f>IFERROR(VALUE(SUBSTITUTE('04A_국토부원자료'!J2932,",","")),"")</f>
        <v/>
      </c>
      <c r="H2931" s="43" t="str">
        <f t="shared" si="90"/>
        <v/>
      </c>
      <c r="I2931" s="43" t="str">
        <f t="shared" si="91"/>
        <v/>
      </c>
      <c r="J2931" s="38" t="str">
        <f>IFERROR(VALUE(SUBSTITUTE('04A_국토부원자료'!K2932,",","")),"")</f>
        <v/>
      </c>
      <c r="K2931" s="38" t="str">
        <f>IFERROR(VALUE(SUBSTITUTE('04A_국토부원자료'!N2932,",","")),"")</f>
        <v/>
      </c>
      <c r="L2931" s="39">
        <f>IFERROR('04A_국토부원자료'!O2932,"")</f>
        <v>0</v>
      </c>
      <c r="M2931" s="39">
        <f>IFERROR('04A_국토부원자료'!Q2932,"")</f>
        <v>0</v>
      </c>
      <c r="N2931" s="38">
        <f>IF(B2931="","",IF('02_대상물건입력'!B5="",1,IF(ISNUMBER(SEARCH('02_대상물건입력'!B5,B2931)),1,0)))</f>
        <v>0</v>
      </c>
      <c r="O2931" s="38">
        <f>IF(B2931="","",IF('02_대상물건입력'!B6="",1,IF(ISNUMBER(SEARCH('02_대상물건입력'!B6,B2931)),1,0)))</f>
        <v>0</v>
      </c>
      <c r="P2931" s="38">
        <f>IF(L2931="","",IF('02_대상물건입력'!B15="",0,IF(ISNUMBER(SEARCH('02_대상물건입력'!B15,L2931)),1,0)))</f>
        <v>0</v>
      </c>
      <c r="Q2931" s="38">
        <f>IF(D2931="","",IF('02_대상물건입력'!B8="",0,IF(ISNUMBER(SEARCH('02_대상물건입력'!B8,D2931)),1,0)))</f>
        <v>0</v>
      </c>
      <c r="R2931" s="44" t="str">
        <f>IFERROR(ABS(E2931-'02_대상물건입력'!B11)/'02_대상물건입력'!B11,"")</f>
        <v/>
      </c>
      <c r="S2931" s="38" t="str">
        <f>IFERROR(ABS(J2931-'02_대상물건입력'!B10),"")</f>
        <v/>
      </c>
      <c r="T2931" s="38" t="str">
        <f>IFERROR(ABS('01_설정'!B4-F2931),"")</f>
        <v/>
      </c>
      <c r="U2931" s="38" t="str">
        <f>IFERROR(ABS(K2931-YEAR('02_대상물건입력'!B14)),"")</f>
        <v/>
      </c>
      <c r="V2931" s="38" t="str">
        <f>IF(B2931="","",IF(AND(E2931&gt;0,F2931&gt;0,H2931&gt;0,OR('04A_국토부원자료'!P2932="",'04A_국토부원자료'!P2932="-"),IF('01_설정'!B10=1,N2931=1,TRUE),R2931&lt;='01_설정'!B5,S2931&lt;='01_설정'!B6,T2931&lt;='01_설정'!B7,U2931&lt;='01_설정'!B8),"Y",""))</f>
        <v/>
      </c>
      <c r="W2931" s="40" t="str">
        <f>IF(V2931&lt;&gt;"Y","",MAX(0,(1-R2931/'01_설정'!B5))*'01_설정'!B14+MAX(0,(1-S2931/'01_설정'!B6))*'01_설정'!B15+MAX(0,(1-T2931/'01_설정'!B7))*'01_설정'!B16+MAX(0,(1-U2931/'01_설정'!B8))*'01_설정'!B17+O2931*'01_설정'!B11+Q2931*'01_설정'!B12+P2931*'01_설정'!B13)</f>
        <v/>
      </c>
      <c r="X2931" s="38" t="str">
        <f>IF(W2931="","",1+COUNTIFS($W$4:$W$3003,"&gt;"&amp;W2931)+COUNTIFS($W$4:W2931,W2931)-1)</f>
        <v/>
      </c>
    </row>
    <row r="2932" spans="1:24" ht="16.5">
      <c r="A2932" s="38" t="str">
        <f>IF('04A_국토부원자료'!A2933="","",ROW()-3)</f>
        <v/>
      </c>
      <c r="B2932" s="39">
        <f>IFERROR('04A_국토부원자료'!B2933,"")</f>
        <v>0</v>
      </c>
      <c r="C2932" s="39" t="str">
        <f>IF(B2932="","",IF('04A_국토부원자료'!C2933&lt;&gt;"",'04A_국토부원자료'!C2933,TRIM('04A_국토부원자료'!D2933&amp;IF('04A_국토부원자료'!E2933&lt;&gt;"","-"&amp;'04A_국토부원자료'!E2933,""))))</f>
        <v/>
      </c>
      <c r="D2932" s="39">
        <f>IFERROR('04A_국토부원자료'!F2933,"")</f>
        <v>0</v>
      </c>
      <c r="E2932" s="40" t="str">
        <f>IFERROR(VALUE(SUBSTITUTE('04A_국토부원자료'!G2933,",","")),"")</f>
        <v/>
      </c>
      <c r="F2932" s="41" t="str">
        <f>IFERROR(IF(AND('04A_국토부원자료'!H2933&lt;&gt;"",'04A_국토부원자료'!I2933&lt;&gt;""),DATE(INT(VALUE(SUBSTITUTE('04A_국토부원자료'!H2933,",",""))/100),MOD(VALUE(SUBSTITUTE('04A_국토부원자료'!H2933,",","")),100),VALUE(SUBSTITUTE('04A_국토부원자료'!I2933,",",""))),""),"")</f>
        <v/>
      </c>
      <c r="G2932" s="42" t="str">
        <f>IFERROR(VALUE(SUBSTITUTE('04A_국토부원자료'!J2933,",","")),"")</f>
        <v/>
      </c>
      <c r="H2932" s="43" t="str">
        <f t="shared" si="90"/>
        <v/>
      </c>
      <c r="I2932" s="43" t="str">
        <f t="shared" si="91"/>
        <v/>
      </c>
      <c r="J2932" s="38" t="str">
        <f>IFERROR(VALUE(SUBSTITUTE('04A_국토부원자료'!K2933,",","")),"")</f>
        <v/>
      </c>
      <c r="K2932" s="38" t="str">
        <f>IFERROR(VALUE(SUBSTITUTE('04A_국토부원자료'!N2933,",","")),"")</f>
        <v/>
      </c>
      <c r="L2932" s="39">
        <f>IFERROR('04A_국토부원자료'!O2933,"")</f>
        <v>0</v>
      </c>
      <c r="M2932" s="39">
        <f>IFERROR('04A_국토부원자료'!Q2933,"")</f>
        <v>0</v>
      </c>
      <c r="N2932" s="38">
        <f>IF(B2932="","",IF('02_대상물건입력'!B5="",1,IF(ISNUMBER(SEARCH('02_대상물건입력'!B5,B2932)),1,0)))</f>
        <v>0</v>
      </c>
      <c r="O2932" s="38">
        <f>IF(B2932="","",IF('02_대상물건입력'!B6="",1,IF(ISNUMBER(SEARCH('02_대상물건입력'!B6,B2932)),1,0)))</f>
        <v>0</v>
      </c>
      <c r="P2932" s="38">
        <f>IF(L2932="","",IF('02_대상물건입력'!B15="",0,IF(ISNUMBER(SEARCH('02_대상물건입력'!B15,L2932)),1,0)))</f>
        <v>0</v>
      </c>
      <c r="Q2932" s="38">
        <f>IF(D2932="","",IF('02_대상물건입력'!B8="",0,IF(ISNUMBER(SEARCH('02_대상물건입력'!B8,D2932)),1,0)))</f>
        <v>0</v>
      </c>
      <c r="R2932" s="44" t="str">
        <f>IFERROR(ABS(E2932-'02_대상물건입력'!B11)/'02_대상물건입력'!B11,"")</f>
        <v/>
      </c>
      <c r="S2932" s="38" t="str">
        <f>IFERROR(ABS(J2932-'02_대상물건입력'!B10),"")</f>
        <v/>
      </c>
      <c r="T2932" s="38" t="str">
        <f>IFERROR(ABS('01_설정'!B4-F2932),"")</f>
        <v/>
      </c>
      <c r="U2932" s="38" t="str">
        <f>IFERROR(ABS(K2932-YEAR('02_대상물건입력'!B14)),"")</f>
        <v/>
      </c>
      <c r="V2932" s="38" t="str">
        <f>IF(B2932="","",IF(AND(E2932&gt;0,F2932&gt;0,H2932&gt;0,OR('04A_국토부원자료'!P2933="",'04A_국토부원자료'!P2933="-"),IF('01_설정'!B10=1,N2932=1,TRUE),R2932&lt;='01_설정'!B5,S2932&lt;='01_설정'!B6,T2932&lt;='01_설정'!B7,U2932&lt;='01_설정'!B8),"Y",""))</f>
        <v/>
      </c>
      <c r="W2932" s="40" t="str">
        <f>IF(V2932&lt;&gt;"Y","",MAX(0,(1-R2932/'01_설정'!B5))*'01_설정'!B14+MAX(0,(1-S2932/'01_설정'!B6))*'01_설정'!B15+MAX(0,(1-T2932/'01_설정'!B7))*'01_설정'!B16+MAX(0,(1-U2932/'01_설정'!B8))*'01_설정'!B17+O2932*'01_설정'!B11+Q2932*'01_설정'!B12+P2932*'01_설정'!B13)</f>
        <v/>
      </c>
      <c r="X2932" s="38" t="str">
        <f>IF(W2932="","",1+COUNTIFS($W$4:$W$3003,"&gt;"&amp;W2932)+COUNTIFS($W$4:W2932,W2932)-1)</f>
        <v/>
      </c>
    </row>
    <row r="2933" spans="1:24" ht="16.5">
      <c r="A2933" s="38" t="str">
        <f>IF('04A_국토부원자료'!A2934="","",ROW()-3)</f>
        <v/>
      </c>
      <c r="B2933" s="39">
        <f>IFERROR('04A_국토부원자료'!B2934,"")</f>
        <v>0</v>
      </c>
      <c r="C2933" s="39" t="str">
        <f>IF(B2933="","",IF('04A_국토부원자료'!C2934&lt;&gt;"",'04A_국토부원자료'!C2934,TRIM('04A_국토부원자료'!D2934&amp;IF('04A_국토부원자료'!E2934&lt;&gt;"","-"&amp;'04A_국토부원자료'!E2934,""))))</f>
        <v/>
      </c>
      <c r="D2933" s="39">
        <f>IFERROR('04A_국토부원자료'!F2934,"")</f>
        <v>0</v>
      </c>
      <c r="E2933" s="40" t="str">
        <f>IFERROR(VALUE(SUBSTITUTE('04A_국토부원자료'!G2934,",","")),"")</f>
        <v/>
      </c>
      <c r="F2933" s="41" t="str">
        <f>IFERROR(IF(AND('04A_국토부원자료'!H2934&lt;&gt;"",'04A_국토부원자료'!I2934&lt;&gt;""),DATE(INT(VALUE(SUBSTITUTE('04A_국토부원자료'!H2934,",",""))/100),MOD(VALUE(SUBSTITUTE('04A_국토부원자료'!H2934,",","")),100),VALUE(SUBSTITUTE('04A_국토부원자료'!I2934,",",""))),""),"")</f>
        <v/>
      </c>
      <c r="G2933" s="42" t="str">
        <f>IFERROR(VALUE(SUBSTITUTE('04A_국토부원자료'!J2934,",","")),"")</f>
        <v/>
      </c>
      <c r="H2933" s="43" t="str">
        <f t="shared" si="90"/>
        <v/>
      </c>
      <c r="I2933" s="43" t="str">
        <f t="shared" si="91"/>
        <v/>
      </c>
      <c r="J2933" s="38" t="str">
        <f>IFERROR(VALUE(SUBSTITUTE('04A_국토부원자료'!K2934,",","")),"")</f>
        <v/>
      </c>
      <c r="K2933" s="38" t="str">
        <f>IFERROR(VALUE(SUBSTITUTE('04A_국토부원자료'!N2934,",","")),"")</f>
        <v/>
      </c>
      <c r="L2933" s="39">
        <f>IFERROR('04A_국토부원자료'!O2934,"")</f>
        <v>0</v>
      </c>
      <c r="M2933" s="39">
        <f>IFERROR('04A_국토부원자료'!Q2934,"")</f>
        <v>0</v>
      </c>
      <c r="N2933" s="38">
        <f>IF(B2933="","",IF('02_대상물건입력'!B5="",1,IF(ISNUMBER(SEARCH('02_대상물건입력'!B5,B2933)),1,0)))</f>
        <v>0</v>
      </c>
      <c r="O2933" s="38">
        <f>IF(B2933="","",IF('02_대상물건입력'!B6="",1,IF(ISNUMBER(SEARCH('02_대상물건입력'!B6,B2933)),1,0)))</f>
        <v>0</v>
      </c>
      <c r="P2933" s="38">
        <f>IF(L2933="","",IF('02_대상물건입력'!B15="",0,IF(ISNUMBER(SEARCH('02_대상물건입력'!B15,L2933)),1,0)))</f>
        <v>0</v>
      </c>
      <c r="Q2933" s="38">
        <f>IF(D2933="","",IF('02_대상물건입력'!B8="",0,IF(ISNUMBER(SEARCH('02_대상물건입력'!B8,D2933)),1,0)))</f>
        <v>0</v>
      </c>
      <c r="R2933" s="44" t="str">
        <f>IFERROR(ABS(E2933-'02_대상물건입력'!B11)/'02_대상물건입력'!B11,"")</f>
        <v/>
      </c>
      <c r="S2933" s="38" t="str">
        <f>IFERROR(ABS(J2933-'02_대상물건입력'!B10),"")</f>
        <v/>
      </c>
      <c r="T2933" s="38" t="str">
        <f>IFERROR(ABS('01_설정'!B4-F2933),"")</f>
        <v/>
      </c>
      <c r="U2933" s="38" t="str">
        <f>IFERROR(ABS(K2933-YEAR('02_대상물건입력'!B14)),"")</f>
        <v/>
      </c>
      <c r="V2933" s="38" t="str">
        <f>IF(B2933="","",IF(AND(E2933&gt;0,F2933&gt;0,H2933&gt;0,OR('04A_국토부원자료'!P2934="",'04A_국토부원자료'!P2934="-"),IF('01_설정'!B10=1,N2933=1,TRUE),R2933&lt;='01_설정'!B5,S2933&lt;='01_설정'!B6,T2933&lt;='01_설정'!B7,U2933&lt;='01_설정'!B8),"Y",""))</f>
        <v/>
      </c>
      <c r="W2933" s="40" t="str">
        <f>IF(V2933&lt;&gt;"Y","",MAX(0,(1-R2933/'01_설정'!B5))*'01_설정'!B14+MAX(0,(1-S2933/'01_설정'!B6))*'01_설정'!B15+MAX(0,(1-T2933/'01_설정'!B7))*'01_설정'!B16+MAX(0,(1-U2933/'01_설정'!B8))*'01_설정'!B17+O2933*'01_설정'!B11+Q2933*'01_설정'!B12+P2933*'01_설정'!B13)</f>
        <v/>
      </c>
      <c r="X2933" s="38" t="str">
        <f>IF(W2933="","",1+COUNTIFS($W$4:$W$3003,"&gt;"&amp;W2933)+COUNTIFS($W$4:W2933,W2933)-1)</f>
        <v/>
      </c>
    </row>
    <row r="2934" spans="1:24" ht="16.5">
      <c r="A2934" s="38" t="str">
        <f>IF('04A_국토부원자료'!A2935="","",ROW()-3)</f>
        <v/>
      </c>
      <c r="B2934" s="39">
        <f>IFERROR('04A_국토부원자료'!B2935,"")</f>
        <v>0</v>
      </c>
      <c r="C2934" s="39" t="str">
        <f>IF(B2934="","",IF('04A_국토부원자료'!C2935&lt;&gt;"",'04A_국토부원자료'!C2935,TRIM('04A_국토부원자료'!D2935&amp;IF('04A_국토부원자료'!E2935&lt;&gt;"","-"&amp;'04A_국토부원자료'!E2935,""))))</f>
        <v/>
      </c>
      <c r="D2934" s="39">
        <f>IFERROR('04A_국토부원자료'!F2935,"")</f>
        <v>0</v>
      </c>
      <c r="E2934" s="40" t="str">
        <f>IFERROR(VALUE(SUBSTITUTE('04A_국토부원자료'!G2935,",","")),"")</f>
        <v/>
      </c>
      <c r="F2934" s="41" t="str">
        <f>IFERROR(IF(AND('04A_국토부원자료'!H2935&lt;&gt;"",'04A_국토부원자료'!I2935&lt;&gt;""),DATE(INT(VALUE(SUBSTITUTE('04A_국토부원자료'!H2935,",",""))/100),MOD(VALUE(SUBSTITUTE('04A_국토부원자료'!H2935,",","")),100),VALUE(SUBSTITUTE('04A_국토부원자료'!I2935,",",""))),""),"")</f>
        <v/>
      </c>
      <c r="G2934" s="42" t="str">
        <f>IFERROR(VALUE(SUBSTITUTE('04A_국토부원자료'!J2935,",","")),"")</f>
        <v/>
      </c>
      <c r="H2934" s="43" t="str">
        <f t="shared" si="90"/>
        <v/>
      </c>
      <c r="I2934" s="43" t="str">
        <f t="shared" si="91"/>
        <v/>
      </c>
      <c r="J2934" s="38" t="str">
        <f>IFERROR(VALUE(SUBSTITUTE('04A_국토부원자료'!K2935,",","")),"")</f>
        <v/>
      </c>
      <c r="K2934" s="38" t="str">
        <f>IFERROR(VALUE(SUBSTITUTE('04A_국토부원자료'!N2935,",","")),"")</f>
        <v/>
      </c>
      <c r="L2934" s="39">
        <f>IFERROR('04A_국토부원자료'!O2935,"")</f>
        <v>0</v>
      </c>
      <c r="M2934" s="39">
        <f>IFERROR('04A_국토부원자료'!Q2935,"")</f>
        <v>0</v>
      </c>
      <c r="N2934" s="38">
        <f>IF(B2934="","",IF('02_대상물건입력'!B5="",1,IF(ISNUMBER(SEARCH('02_대상물건입력'!B5,B2934)),1,0)))</f>
        <v>0</v>
      </c>
      <c r="O2934" s="38">
        <f>IF(B2934="","",IF('02_대상물건입력'!B6="",1,IF(ISNUMBER(SEARCH('02_대상물건입력'!B6,B2934)),1,0)))</f>
        <v>0</v>
      </c>
      <c r="P2934" s="38">
        <f>IF(L2934="","",IF('02_대상물건입력'!B15="",0,IF(ISNUMBER(SEARCH('02_대상물건입력'!B15,L2934)),1,0)))</f>
        <v>0</v>
      </c>
      <c r="Q2934" s="38">
        <f>IF(D2934="","",IF('02_대상물건입력'!B8="",0,IF(ISNUMBER(SEARCH('02_대상물건입력'!B8,D2934)),1,0)))</f>
        <v>0</v>
      </c>
      <c r="R2934" s="44" t="str">
        <f>IFERROR(ABS(E2934-'02_대상물건입력'!B11)/'02_대상물건입력'!B11,"")</f>
        <v/>
      </c>
      <c r="S2934" s="38" t="str">
        <f>IFERROR(ABS(J2934-'02_대상물건입력'!B10),"")</f>
        <v/>
      </c>
      <c r="T2934" s="38" t="str">
        <f>IFERROR(ABS('01_설정'!B4-F2934),"")</f>
        <v/>
      </c>
      <c r="U2934" s="38" t="str">
        <f>IFERROR(ABS(K2934-YEAR('02_대상물건입력'!B14)),"")</f>
        <v/>
      </c>
      <c r="V2934" s="38" t="str">
        <f>IF(B2934="","",IF(AND(E2934&gt;0,F2934&gt;0,H2934&gt;0,OR('04A_국토부원자료'!P2935="",'04A_국토부원자료'!P2935="-"),IF('01_설정'!B10=1,N2934=1,TRUE),R2934&lt;='01_설정'!B5,S2934&lt;='01_설정'!B6,T2934&lt;='01_설정'!B7,U2934&lt;='01_설정'!B8),"Y",""))</f>
        <v/>
      </c>
      <c r="W2934" s="40" t="str">
        <f>IF(V2934&lt;&gt;"Y","",MAX(0,(1-R2934/'01_설정'!B5))*'01_설정'!B14+MAX(0,(1-S2934/'01_설정'!B6))*'01_설정'!B15+MAX(0,(1-T2934/'01_설정'!B7))*'01_설정'!B16+MAX(0,(1-U2934/'01_설정'!B8))*'01_설정'!B17+O2934*'01_설정'!B11+Q2934*'01_설정'!B12+P2934*'01_설정'!B13)</f>
        <v/>
      </c>
      <c r="X2934" s="38" t="str">
        <f>IF(W2934="","",1+COUNTIFS($W$4:$W$3003,"&gt;"&amp;W2934)+COUNTIFS($W$4:W2934,W2934)-1)</f>
        <v/>
      </c>
    </row>
    <row r="2935" spans="1:24" ht="16.5">
      <c r="A2935" s="38" t="str">
        <f>IF('04A_국토부원자료'!A2936="","",ROW()-3)</f>
        <v/>
      </c>
      <c r="B2935" s="39">
        <f>IFERROR('04A_국토부원자료'!B2936,"")</f>
        <v>0</v>
      </c>
      <c r="C2935" s="39" t="str">
        <f>IF(B2935="","",IF('04A_국토부원자료'!C2936&lt;&gt;"",'04A_국토부원자료'!C2936,TRIM('04A_국토부원자료'!D2936&amp;IF('04A_국토부원자료'!E2936&lt;&gt;"","-"&amp;'04A_국토부원자료'!E2936,""))))</f>
        <v/>
      </c>
      <c r="D2935" s="39">
        <f>IFERROR('04A_국토부원자료'!F2936,"")</f>
        <v>0</v>
      </c>
      <c r="E2935" s="40" t="str">
        <f>IFERROR(VALUE(SUBSTITUTE('04A_국토부원자료'!G2936,",","")),"")</f>
        <v/>
      </c>
      <c r="F2935" s="41" t="str">
        <f>IFERROR(IF(AND('04A_국토부원자료'!H2936&lt;&gt;"",'04A_국토부원자료'!I2936&lt;&gt;""),DATE(INT(VALUE(SUBSTITUTE('04A_국토부원자료'!H2936,",",""))/100),MOD(VALUE(SUBSTITUTE('04A_국토부원자료'!H2936,",","")),100),VALUE(SUBSTITUTE('04A_국토부원자료'!I2936,",",""))),""),"")</f>
        <v/>
      </c>
      <c r="G2935" s="42" t="str">
        <f>IFERROR(VALUE(SUBSTITUTE('04A_국토부원자료'!J2936,",","")),"")</f>
        <v/>
      </c>
      <c r="H2935" s="43" t="str">
        <f t="shared" si="90"/>
        <v/>
      </c>
      <c r="I2935" s="43" t="str">
        <f t="shared" si="91"/>
        <v/>
      </c>
      <c r="J2935" s="38" t="str">
        <f>IFERROR(VALUE(SUBSTITUTE('04A_국토부원자료'!K2936,",","")),"")</f>
        <v/>
      </c>
      <c r="K2935" s="38" t="str">
        <f>IFERROR(VALUE(SUBSTITUTE('04A_국토부원자료'!N2936,",","")),"")</f>
        <v/>
      </c>
      <c r="L2935" s="39">
        <f>IFERROR('04A_국토부원자료'!O2936,"")</f>
        <v>0</v>
      </c>
      <c r="M2935" s="39">
        <f>IFERROR('04A_국토부원자료'!Q2936,"")</f>
        <v>0</v>
      </c>
      <c r="N2935" s="38">
        <f>IF(B2935="","",IF('02_대상물건입력'!B5="",1,IF(ISNUMBER(SEARCH('02_대상물건입력'!B5,B2935)),1,0)))</f>
        <v>0</v>
      </c>
      <c r="O2935" s="38">
        <f>IF(B2935="","",IF('02_대상물건입력'!B6="",1,IF(ISNUMBER(SEARCH('02_대상물건입력'!B6,B2935)),1,0)))</f>
        <v>0</v>
      </c>
      <c r="P2935" s="38">
        <f>IF(L2935="","",IF('02_대상물건입력'!B15="",0,IF(ISNUMBER(SEARCH('02_대상물건입력'!B15,L2935)),1,0)))</f>
        <v>0</v>
      </c>
      <c r="Q2935" s="38">
        <f>IF(D2935="","",IF('02_대상물건입력'!B8="",0,IF(ISNUMBER(SEARCH('02_대상물건입력'!B8,D2935)),1,0)))</f>
        <v>0</v>
      </c>
      <c r="R2935" s="44" t="str">
        <f>IFERROR(ABS(E2935-'02_대상물건입력'!B11)/'02_대상물건입력'!B11,"")</f>
        <v/>
      </c>
      <c r="S2935" s="38" t="str">
        <f>IFERROR(ABS(J2935-'02_대상물건입력'!B10),"")</f>
        <v/>
      </c>
      <c r="T2935" s="38" t="str">
        <f>IFERROR(ABS('01_설정'!B4-F2935),"")</f>
        <v/>
      </c>
      <c r="U2935" s="38" t="str">
        <f>IFERROR(ABS(K2935-YEAR('02_대상물건입력'!B14)),"")</f>
        <v/>
      </c>
      <c r="V2935" s="38" t="str">
        <f>IF(B2935="","",IF(AND(E2935&gt;0,F2935&gt;0,H2935&gt;0,OR('04A_국토부원자료'!P2936="",'04A_국토부원자료'!P2936="-"),IF('01_설정'!B10=1,N2935=1,TRUE),R2935&lt;='01_설정'!B5,S2935&lt;='01_설정'!B6,T2935&lt;='01_설정'!B7,U2935&lt;='01_설정'!B8),"Y",""))</f>
        <v/>
      </c>
      <c r="W2935" s="40" t="str">
        <f>IF(V2935&lt;&gt;"Y","",MAX(0,(1-R2935/'01_설정'!B5))*'01_설정'!B14+MAX(0,(1-S2935/'01_설정'!B6))*'01_설정'!B15+MAX(0,(1-T2935/'01_설정'!B7))*'01_설정'!B16+MAX(0,(1-U2935/'01_설정'!B8))*'01_설정'!B17+O2935*'01_설정'!B11+Q2935*'01_설정'!B12+P2935*'01_설정'!B13)</f>
        <v/>
      </c>
      <c r="X2935" s="38" t="str">
        <f>IF(W2935="","",1+COUNTIFS($W$4:$W$3003,"&gt;"&amp;W2935)+COUNTIFS($W$4:W2935,W2935)-1)</f>
        <v/>
      </c>
    </row>
    <row r="2936" spans="1:24" ht="16.5">
      <c r="A2936" s="38" t="str">
        <f>IF('04A_국토부원자료'!A2937="","",ROW()-3)</f>
        <v/>
      </c>
      <c r="B2936" s="39">
        <f>IFERROR('04A_국토부원자료'!B2937,"")</f>
        <v>0</v>
      </c>
      <c r="C2936" s="39" t="str">
        <f>IF(B2936="","",IF('04A_국토부원자료'!C2937&lt;&gt;"",'04A_국토부원자료'!C2937,TRIM('04A_국토부원자료'!D2937&amp;IF('04A_국토부원자료'!E2937&lt;&gt;"","-"&amp;'04A_국토부원자료'!E2937,""))))</f>
        <v/>
      </c>
      <c r="D2936" s="39">
        <f>IFERROR('04A_국토부원자료'!F2937,"")</f>
        <v>0</v>
      </c>
      <c r="E2936" s="40" t="str">
        <f>IFERROR(VALUE(SUBSTITUTE('04A_국토부원자료'!G2937,",","")),"")</f>
        <v/>
      </c>
      <c r="F2936" s="41" t="str">
        <f>IFERROR(IF(AND('04A_국토부원자료'!H2937&lt;&gt;"",'04A_국토부원자료'!I2937&lt;&gt;""),DATE(INT(VALUE(SUBSTITUTE('04A_국토부원자료'!H2937,",",""))/100),MOD(VALUE(SUBSTITUTE('04A_국토부원자료'!H2937,",","")),100),VALUE(SUBSTITUTE('04A_국토부원자료'!I2937,",",""))),""),"")</f>
        <v/>
      </c>
      <c r="G2936" s="42" t="str">
        <f>IFERROR(VALUE(SUBSTITUTE('04A_국토부원자료'!J2937,",","")),"")</f>
        <v/>
      </c>
      <c r="H2936" s="43" t="str">
        <f t="shared" si="90"/>
        <v/>
      </c>
      <c r="I2936" s="43" t="str">
        <f t="shared" si="91"/>
        <v/>
      </c>
      <c r="J2936" s="38" t="str">
        <f>IFERROR(VALUE(SUBSTITUTE('04A_국토부원자료'!K2937,",","")),"")</f>
        <v/>
      </c>
      <c r="K2936" s="38" t="str">
        <f>IFERROR(VALUE(SUBSTITUTE('04A_국토부원자료'!N2937,",","")),"")</f>
        <v/>
      </c>
      <c r="L2936" s="39">
        <f>IFERROR('04A_국토부원자료'!O2937,"")</f>
        <v>0</v>
      </c>
      <c r="M2936" s="39">
        <f>IFERROR('04A_국토부원자료'!Q2937,"")</f>
        <v>0</v>
      </c>
      <c r="N2936" s="38">
        <f>IF(B2936="","",IF('02_대상물건입력'!B5="",1,IF(ISNUMBER(SEARCH('02_대상물건입력'!B5,B2936)),1,0)))</f>
        <v>0</v>
      </c>
      <c r="O2936" s="38">
        <f>IF(B2936="","",IF('02_대상물건입력'!B6="",1,IF(ISNUMBER(SEARCH('02_대상물건입력'!B6,B2936)),1,0)))</f>
        <v>0</v>
      </c>
      <c r="P2936" s="38">
        <f>IF(L2936="","",IF('02_대상물건입력'!B15="",0,IF(ISNUMBER(SEARCH('02_대상물건입력'!B15,L2936)),1,0)))</f>
        <v>0</v>
      </c>
      <c r="Q2936" s="38">
        <f>IF(D2936="","",IF('02_대상물건입력'!B8="",0,IF(ISNUMBER(SEARCH('02_대상물건입력'!B8,D2936)),1,0)))</f>
        <v>0</v>
      </c>
      <c r="R2936" s="44" t="str">
        <f>IFERROR(ABS(E2936-'02_대상물건입력'!B11)/'02_대상물건입력'!B11,"")</f>
        <v/>
      </c>
      <c r="S2936" s="38" t="str">
        <f>IFERROR(ABS(J2936-'02_대상물건입력'!B10),"")</f>
        <v/>
      </c>
      <c r="T2936" s="38" t="str">
        <f>IFERROR(ABS('01_설정'!B4-F2936),"")</f>
        <v/>
      </c>
      <c r="U2936" s="38" t="str">
        <f>IFERROR(ABS(K2936-YEAR('02_대상물건입력'!B14)),"")</f>
        <v/>
      </c>
      <c r="V2936" s="38" t="str">
        <f>IF(B2936="","",IF(AND(E2936&gt;0,F2936&gt;0,H2936&gt;0,OR('04A_국토부원자료'!P2937="",'04A_국토부원자료'!P2937="-"),IF('01_설정'!B10=1,N2936=1,TRUE),R2936&lt;='01_설정'!B5,S2936&lt;='01_설정'!B6,T2936&lt;='01_설정'!B7,U2936&lt;='01_설정'!B8),"Y",""))</f>
        <v/>
      </c>
      <c r="W2936" s="40" t="str">
        <f>IF(V2936&lt;&gt;"Y","",MAX(0,(1-R2936/'01_설정'!B5))*'01_설정'!B14+MAX(0,(1-S2936/'01_설정'!B6))*'01_설정'!B15+MAX(0,(1-T2936/'01_설정'!B7))*'01_설정'!B16+MAX(0,(1-U2936/'01_설정'!B8))*'01_설정'!B17+O2936*'01_설정'!B11+Q2936*'01_설정'!B12+P2936*'01_설정'!B13)</f>
        <v/>
      </c>
      <c r="X2936" s="38" t="str">
        <f>IF(W2936="","",1+COUNTIFS($W$4:$W$3003,"&gt;"&amp;W2936)+COUNTIFS($W$4:W2936,W2936)-1)</f>
        <v/>
      </c>
    </row>
    <row r="2937" spans="1:24" ht="16.5">
      <c r="A2937" s="38" t="str">
        <f>IF('04A_국토부원자료'!A2938="","",ROW()-3)</f>
        <v/>
      </c>
      <c r="B2937" s="39">
        <f>IFERROR('04A_국토부원자료'!B2938,"")</f>
        <v>0</v>
      </c>
      <c r="C2937" s="39" t="str">
        <f>IF(B2937="","",IF('04A_국토부원자료'!C2938&lt;&gt;"",'04A_국토부원자료'!C2938,TRIM('04A_국토부원자료'!D2938&amp;IF('04A_국토부원자료'!E2938&lt;&gt;"","-"&amp;'04A_국토부원자료'!E2938,""))))</f>
        <v/>
      </c>
      <c r="D2937" s="39">
        <f>IFERROR('04A_국토부원자료'!F2938,"")</f>
        <v>0</v>
      </c>
      <c r="E2937" s="40" t="str">
        <f>IFERROR(VALUE(SUBSTITUTE('04A_국토부원자료'!G2938,",","")),"")</f>
        <v/>
      </c>
      <c r="F2937" s="41" t="str">
        <f>IFERROR(IF(AND('04A_국토부원자료'!H2938&lt;&gt;"",'04A_국토부원자료'!I2938&lt;&gt;""),DATE(INT(VALUE(SUBSTITUTE('04A_국토부원자료'!H2938,",",""))/100),MOD(VALUE(SUBSTITUTE('04A_국토부원자료'!H2938,",","")),100),VALUE(SUBSTITUTE('04A_국토부원자료'!I2938,",",""))),""),"")</f>
        <v/>
      </c>
      <c r="G2937" s="42" t="str">
        <f>IFERROR(VALUE(SUBSTITUTE('04A_국토부원자료'!J2938,",","")),"")</f>
        <v/>
      </c>
      <c r="H2937" s="43" t="str">
        <f t="shared" si="90"/>
        <v/>
      </c>
      <c r="I2937" s="43" t="str">
        <f t="shared" si="91"/>
        <v/>
      </c>
      <c r="J2937" s="38" t="str">
        <f>IFERROR(VALUE(SUBSTITUTE('04A_국토부원자료'!K2938,",","")),"")</f>
        <v/>
      </c>
      <c r="K2937" s="38" t="str">
        <f>IFERROR(VALUE(SUBSTITUTE('04A_국토부원자료'!N2938,",","")),"")</f>
        <v/>
      </c>
      <c r="L2937" s="39">
        <f>IFERROR('04A_국토부원자료'!O2938,"")</f>
        <v>0</v>
      </c>
      <c r="M2937" s="39">
        <f>IFERROR('04A_국토부원자료'!Q2938,"")</f>
        <v>0</v>
      </c>
      <c r="N2937" s="38">
        <f>IF(B2937="","",IF('02_대상물건입력'!B5="",1,IF(ISNUMBER(SEARCH('02_대상물건입력'!B5,B2937)),1,0)))</f>
        <v>0</v>
      </c>
      <c r="O2937" s="38">
        <f>IF(B2937="","",IF('02_대상물건입력'!B6="",1,IF(ISNUMBER(SEARCH('02_대상물건입력'!B6,B2937)),1,0)))</f>
        <v>0</v>
      </c>
      <c r="P2937" s="38">
        <f>IF(L2937="","",IF('02_대상물건입력'!B15="",0,IF(ISNUMBER(SEARCH('02_대상물건입력'!B15,L2937)),1,0)))</f>
        <v>0</v>
      </c>
      <c r="Q2937" s="38">
        <f>IF(D2937="","",IF('02_대상물건입력'!B8="",0,IF(ISNUMBER(SEARCH('02_대상물건입력'!B8,D2937)),1,0)))</f>
        <v>0</v>
      </c>
      <c r="R2937" s="44" t="str">
        <f>IFERROR(ABS(E2937-'02_대상물건입력'!B11)/'02_대상물건입력'!B11,"")</f>
        <v/>
      </c>
      <c r="S2937" s="38" t="str">
        <f>IFERROR(ABS(J2937-'02_대상물건입력'!B10),"")</f>
        <v/>
      </c>
      <c r="T2937" s="38" t="str">
        <f>IFERROR(ABS('01_설정'!B4-F2937),"")</f>
        <v/>
      </c>
      <c r="U2937" s="38" t="str">
        <f>IFERROR(ABS(K2937-YEAR('02_대상물건입력'!B14)),"")</f>
        <v/>
      </c>
      <c r="V2937" s="38" t="str">
        <f>IF(B2937="","",IF(AND(E2937&gt;0,F2937&gt;0,H2937&gt;0,OR('04A_국토부원자료'!P2938="",'04A_국토부원자료'!P2938="-"),IF('01_설정'!B10=1,N2937=1,TRUE),R2937&lt;='01_설정'!B5,S2937&lt;='01_설정'!B6,T2937&lt;='01_설정'!B7,U2937&lt;='01_설정'!B8),"Y",""))</f>
        <v/>
      </c>
      <c r="W2937" s="40" t="str">
        <f>IF(V2937&lt;&gt;"Y","",MAX(0,(1-R2937/'01_설정'!B5))*'01_설정'!B14+MAX(0,(1-S2937/'01_설정'!B6))*'01_설정'!B15+MAX(0,(1-T2937/'01_설정'!B7))*'01_설정'!B16+MAX(0,(1-U2937/'01_설정'!B8))*'01_설정'!B17+O2937*'01_설정'!B11+Q2937*'01_설정'!B12+P2937*'01_설정'!B13)</f>
        <v/>
      </c>
      <c r="X2937" s="38" t="str">
        <f>IF(W2937="","",1+COUNTIFS($W$4:$W$3003,"&gt;"&amp;W2937)+COUNTIFS($W$4:W2937,W2937)-1)</f>
        <v/>
      </c>
    </row>
    <row r="2938" spans="1:24" ht="16.5">
      <c r="A2938" s="38" t="str">
        <f>IF('04A_국토부원자료'!A2939="","",ROW()-3)</f>
        <v/>
      </c>
      <c r="B2938" s="39">
        <f>IFERROR('04A_국토부원자료'!B2939,"")</f>
        <v>0</v>
      </c>
      <c r="C2938" s="39" t="str">
        <f>IF(B2938="","",IF('04A_국토부원자료'!C2939&lt;&gt;"",'04A_국토부원자료'!C2939,TRIM('04A_국토부원자료'!D2939&amp;IF('04A_국토부원자료'!E2939&lt;&gt;"","-"&amp;'04A_국토부원자료'!E2939,""))))</f>
        <v/>
      </c>
      <c r="D2938" s="39">
        <f>IFERROR('04A_국토부원자료'!F2939,"")</f>
        <v>0</v>
      </c>
      <c r="E2938" s="40" t="str">
        <f>IFERROR(VALUE(SUBSTITUTE('04A_국토부원자료'!G2939,",","")),"")</f>
        <v/>
      </c>
      <c r="F2938" s="41" t="str">
        <f>IFERROR(IF(AND('04A_국토부원자료'!H2939&lt;&gt;"",'04A_국토부원자료'!I2939&lt;&gt;""),DATE(INT(VALUE(SUBSTITUTE('04A_국토부원자료'!H2939,",",""))/100),MOD(VALUE(SUBSTITUTE('04A_국토부원자료'!H2939,",","")),100),VALUE(SUBSTITUTE('04A_국토부원자료'!I2939,",",""))),""),"")</f>
        <v/>
      </c>
      <c r="G2938" s="42" t="str">
        <f>IFERROR(VALUE(SUBSTITUTE('04A_국토부원자료'!J2939,",","")),"")</f>
        <v/>
      </c>
      <c r="H2938" s="43" t="str">
        <f t="shared" si="90"/>
        <v/>
      </c>
      <c r="I2938" s="43" t="str">
        <f t="shared" si="91"/>
        <v/>
      </c>
      <c r="J2938" s="38" t="str">
        <f>IFERROR(VALUE(SUBSTITUTE('04A_국토부원자료'!K2939,",","")),"")</f>
        <v/>
      </c>
      <c r="K2938" s="38" t="str">
        <f>IFERROR(VALUE(SUBSTITUTE('04A_국토부원자료'!N2939,",","")),"")</f>
        <v/>
      </c>
      <c r="L2938" s="39">
        <f>IFERROR('04A_국토부원자료'!O2939,"")</f>
        <v>0</v>
      </c>
      <c r="M2938" s="39">
        <f>IFERROR('04A_국토부원자료'!Q2939,"")</f>
        <v>0</v>
      </c>
      <c r="N2938" s="38">
        <f>IF(B2938="","",IF('02_대상물건입력'!B5="",1,IF(ISNUMBER(SEARCH('02_대상물건입력'!B5,B2938)),1,0)))</f>
        <v>0</v>
      </c>
      <c r="O2938" s="38">
        <f>IF(B2938="","",IF('02_대상물건입력'!B6="",1,IF(ISNUMBER(SEARCH('02_대상물건입력'!B6,B2938)),1,0)))</f>
        <v>0</v>
      </c>
      <c r="P2938" s="38">
        <f>IF(L2938="","",IF('02_대상물건입력'!B15="",0,IF(ISNUMBER(SEARCH('02_대상물건입력'!B15,L2938)),1,0)))</f>
        <v>0</v>
      </c>
      <c r="Q2938" s="38">
        <f>IF(D2938="","",IF('02_대상물건입력'!B8="",0,IF(ISNUMBER(SEARCH('02_대상물건입력'!B8,D2938)),1,0)))</f>
        <v>0</v>
      </c>
      <c r="R2938" s="44" t="str">
        <f>IFERROR(ABS(E2938-'02_대상물건입력'!B11)/'02_대상물건입력'!B11,"")</f>
        <v/>
      </c>
      <c r="S2938" s="38" t="str">
        <f>IFERROR(ABS(J2938-'02_대상물건입력'!B10),"")</f>
        <v/>
      </c>
      <c r="T2938" s="38" t="str">
        <f>IFERROR(ABS('01_설정'!B4-F2938),"")</f>
        <v/>
      </c>
      <c r="U2938" s="38" t="str">
        <f>IFERROR(ABS(K2938-YEAR('02_대상물건입력'!B14)),"")</f>
        <v/>
      </c>
      <c r="V2938" s="38" t="str">
        <f>IF(B2938="","",IF(AND(E2938&gt;0,F2938&gt;0,H2938&gt;0,OR('04A_국토부원자료'!P2939="",'04A_국토부원자료'!P2939="-"),IF('01_설정'!B10=1,N2938=1,TRUE),R2938&lt;='01_설정'!B5,S2938&lt;='01_설정'!B6,T2938&lt;='01_설정'!B7,U2938&lt;='01_설정'!B8),"Y",""))</f>
        <v/>
      </c>
      <c r="W2938" s="40" t="str">
        <f>IF(V2938&lt;&gt;"Y","",MAX(0,(1-R2938/'01_설정'!B5))*'01_설정'!B14+MAX(0,(1-S2938/'01_설정'!B6))*'01_설정'!B15+MAX(0,(1-T2938/'01_설정'!B7))*'01_설정'!B16+MAX(0,(1-U2938/'01_설정'!B8))*'01_설정'!B17+O2938*'01_설정'!B11+Q2938*'01_설정'!B12+P2938*'01_설정'!B13)</f>
        <v/>
      </c>
      <c r="X2938" s="38" t="str">
        <f>IF(W2938="","",1+COUNTIFS($W$4:$W$3003,"&gt;"&amp;W2938)+COUNTIFS($W$4:W2938,W2938)-1)</f>
        <v/>
      </c>
    </row>
    <row r="2939" spans="1:24" ht="16.5">
      <c r="A2939" s="38" t="str">
        <f>IF('04A_국토부원자료'!A2940="","",ROW()-3)</f>
        <v/>
      </c>
      <c r="B2939" s="39">
        <f>IFERROR('04A_국토부원자료'!B2940,"")</f>
        <v>0</v>
      </c>
      <c r="C2939" s="39" t="str">
        <f>IF(B2939="","",IF('04A_국토부원자료'!C2940&lt;&gt;"",'04A_국토부원자료'!C2940,TRIM('04A_국토부원자료'!D2940&amp;IF('04A_국토부원자료'!E2940&lt;&gt;"","-"&amp;'04A_국토부원자료'!E2940,""))))</f>
        <v/>
      </c>
      <c r="D2939" s="39">
        <f>IFERROR('04A_국토부원자료'!F2940,"")</f>
        <v>0</v>
      </c>
      <c r="E2939" s="40" t="str">
        <f>IFERROR(VALUE(SUBSTITUTE('04A_국토부원자료'!G2940,",","")),"")</f>
        <v/>
      </c>
      <c r="F2939" s="41" t="str">
        <f>IFERROR(IF(AND('04A_국토부원자료'!H2940&lt;&gt;"",'04A_국토부원자료'!I2940&lt;&gt;""),DATE(INT(VALUE(SUBSTITUTE('04A_국토부원자료'!H2940,",",""))/100),MOD(VALUE(SUBSTITUTE('04A_국토부원자료'!H2940,",","")),100),VALUE(SUBSTITUTE('04A_국토부원자료'!I2940,",",""))),""),"")</f>
        <v/>
      </c>
      <c r="G2939" s="42" t="str">
        <f>IFERROR(VALUE(SUBSTITUTE('04A_국토부원자료'!J2940,",","")),"")</f>
        <v/>
      </c>
      <c r="H2939" s="43" t="str">
        <f t="shared" si="90"/>
        <v/>
      </c>
      <c r="I2939" s="43" t="str">
        <f t="shared" si="91"/>
        <v/>
      </c>
      <c r="J2939" s="38" t="str">
        <f>IFERROR(VALUE(SUBSTITUTE('04A_국토부원자료'!K2940,",","")),"")</f>
        <v/>
      </c>
      <c r="K2939" s="38" t="str">
        <f>IFERROR(VALUE(SUBSTITUTE('04A_국토부원자료'!N2940,",","")),"")</f>
        <v/>
      </c>
      <c r="L2939" s="39">
        <f>IFERROR('04A_국토부원자료'!O2940,"")</f>
        <v>0</v>
      </c>
      <c r="M2939" s="39">
        <f>IFERROR('04A_국토부원자료'!Q2940,"")</f>
        <v>0</v>
      </c>
      <c r="N2939" s="38">
        <f>IF(B2939="","",IF('02_대상물건입력'!B5="",1,IF(ISNUMBER(SEARCH('02_대상물건입력'!B5,B2939)),1,0)))</f>
        <v>0</v>
      </c>
      <c r="O2939" s="38">
        <f>IF(B2939="","",IF('02_대상물건입력'!B6="",1,IF(ISNUMBER(SEARCH('02_대상물건입력'!B6,B2939)),1,0)))</f>
        <v>0</v>
      </c>
      <c r="P2939" s="38">
        <f>IF(L2939="","",IF('02_대상물건입력'!B15="",0,IF(ISNUMBER(SEARCH('02_대상물건입력'!B15,L2939)),1,0)))</f>
        <v>0</v>
      </c>
      <c r="Q2939" s="38">
        <f>IF(D2939="","",IF('02_대상물건입력'!B8="",0,IF(ISNUMBER(SEARCH('02_대상물건입력'!B8,D2939)),1,0)))</f>
        <v>0</v>
      </c>
      <c r="R2939" s="44" t="str">
        <f>IFERROR(ABS(E2939-'02_대상물건입력'!B11)/'02_대상물건입력'!B11,"")</f>
        <v/>
      </c>
      <c r="S2939" s="38" t="str">
        <f>IFERROR(ABS(J2939-'02_대상물건입력'!B10),"")</f>
        <v/>
      </c>
      <c r="T2939" s="38" t="str">
        <f>IFERROR(ABS('01_설정'!B4-F2939),"")</f>
        <v/>
      </c>
      <c r="U2939" s="38" t="str">
        <f>IFERROR(ABS(K2939-YEAR('02_대상물건입력'!B14)),"")</f>
        <v/>
      </c>
      <c r="V2939" s="38" t="str">
        <f>IF(B2939="","",IF(AND(E2939&gt;0,F2939&gt;0,H2939&gt;0,OR('04A_국토부원자료'!P2940="",'04A_국토부원자료'!P2940="-"),IF('01_설정'!B10=1,N2939=1,TRUE),R2939&lt;='01_설정'!B5,S2939&lt;='01_설정'!B6,T2939&lt;='01_설정'!B7,U2939&lt;='01_설정'!B8),"Y",""))</f>
        <v/>
      </c>
      <c r="W2939" s="40" t="str">
        <f>IF(V2939&lt;&gt;"Y","",MAX(0,(1-R2939/'01_설정'!B5))*'01_설정'!B14+MAX(0,(1-S2939/'01_설정'!B6))*'01_설정'!B15+MAX(0,(1-T2939/'01_설정'!B7))*'01_설정'!B16+MAX(0,(1-U2939/'01_설정'!B8))*'01_설정'!B17+O2939*'01_설정'!B11+Q2939*'01_설정'!B12+P2939*'01_설정'!B13)</f>
        <v/>
      </c>
      <c r="X2939" s="38" t="str">
        <f>IF(W2939="","",1+COUNTIFS($W$4:$W$3003,"&gt;"&amp;W2939)+COUNTIFS($W$4:W2939,W2939)-1)</f>
        <v/>
      </c>
    </row>
    <row r="2940" spans="1:24" ht="16.5">
      <c r="A2940" s="38" t="str">
        <f>IF('04A_국토부원자료'!A2941="","",ROW()-3)</f>
        <v/>
      </c>
      <c r="B2940" s="39">
        <f>IFERROR('04A_국토부원자료'!B2941,"")</f>
        <v>0</v>
      </c>
      <c r="C2940" s="39" t="str">
        <f>IF(B2940="","",IF('04A_국토부원자료'!C2941&lt;&gt;"",'04A_국토부원자료'!C2941,TRIM('04A_국토부원자료'!D2941&amp;IF('04A_국토부원자료'!E2941&lt;&gt;"","-"&amp;'04A_국토부원자료'!E2941,""))))</f>
        <v/>
      </c>
      <c r="D2940" s="39">
        <f>IFERROR('04A_국토부원자료'!F2941,"")</f>
        <v>0</v>
      </c>
      <c r="E2940" s="40" t="str">
        <f>IFERROR(VALUE(SUBSTITUTE('04A_국토부원자료'!G2941,",","")),"")</f>
        <v/>
      </c>
      <c r="F2940" s="41" t="str">
        <f>IFERROR(IF(AND('04A_국토부원자료'!H2941&lt;&gt;"",'04A_국토부원자료'!I2941&lt;&gt;""),DATE(INT(VALUE(SUBSTITUTE('04A_국토부원자료'!H2941,",",""))/100),MOD(VALUE(SUBSTITUTE('04A_국토부원자료'!H2941,",","")),100),VALUE(SUBSTITUTE('04A_국토부원자료'!I2941,",",""))),""),"")</f>
        <v/>
      </c>
      <c r="G2940" s="42" t="str">
        <f>IFERROR(VALUE(SUBSTITUTE('04A_국토부원자료'!J2941,",","")),"")</f>
        <v/>
      </c>
      <c r="H2940" s="43" t="str">
        <f t="shared" si="90"/>
        <v/>
      </c>
      <c r="I2940" s="43" t="str">
        <f t="shared" si="91"/>
        <v/>
      </c>
      <c r="J2940" s="38" t="str">
        <f>IFERROR(VALUE(SUBSTITUTE('04A_국토부원자료'!K2941,",","")),"")</f>
        <v/>
      </c>
      <c r="K2940" s="38" t="str">
        <f>IFERROR(VALUE(SUBSTITUTE('04A_국토부원자료'!N2941,",","")),"")</f>
        <v/>
      </c>
      <c r="L2940" s="39">
        <f>IFERROR('04A_국토부원자료'!O2941,"")</f>
        <v>0</v>
      </c>
      <c r="M2940" s="39">
        <f>IFERROR('04A_국토부원자료'!Q2941,"")</f>
        <v>0</v>
      </c>
      <c r="N2940" s="38">
        <f>IF(B2940="","",IF('02_대상물건입력'!B5="",1,IF(ISNUMBER(SEARCH('02_대상물건입력'!B5,B2940)),1,0)))</f>
        <v>0</v>
      </c>
      <c r="O2940" s="38">
        <f>IF(B2940="","",IF('02_대상물건입력'!B6="",1,IF(ISNUMBER(SEARCH('02_대상물건입력'!B6,B2940)),1,0)))</f>
        <v>0</v>
      </c>
      <c r="P2940" s="38">
        <f>IF(L2940="","",IF('02_대상물건입력'!B15="",0,IF(ISNUMBER(SEARCH('02_대상물건입력'!B15,L2940)),1,0)))</f>
        <v>0</v>
      </c>
      <c r="Q2940" s="38">
        <f>IF(D2940="","",IF('02_대상물건입력'!B8="",0,IF(ISNUMBER(SEARCH('02_대상물건입력'!B8,D2940)),1,0)))</f>
        <v>0</v>
      </c>
      <c r="R2940" s="44" t="str">
        <f>IFERROR(ABS(E2940-'02_대상물건입력'!B11)/'02_대상물건입력'!B11,"")</f>
        <v/>
      </c>
      <c r="S2940" s="38" t="str">
        <f>IFERROR(ABS(J2940-'02_대상물건입력'!B10),"")</f>
        <v/>
      </c>
      <c r="T2940" s="38" t="str">
        <f>IFERROR(ABS('01_설정'!B4-F2940),"")</f>
        <v/>
      </c>
      <c r="U2940" s="38" t="str">
        <f>IFERROR(ABS(K2940-YEAR('02_대상물건입력'!B14)),"")</f>
        <v/>
      </c>
      <c r="V2940" s="38" t="str">
        <f>IF(B2940="","",IF(AND(E2940&gt;0,F2940&gt;0,H2940&gt;0,OR('04A_국토부원자료'!P2941="",'04A_국토부원자료'!P2941="-"),IF('01_설정'!B10=1,N2940=1,TRUE),R2940&lt;='01_설정'!B5,S2940&lt;='01_설정'!B6,T2940&lt;='01_설정'!B7,U2940&lt;='01_설정'!B8),"Y",""))</f>
        <v/>
      </c>
      <c r="W2940" s="40" t="str">
        <f>IF(V2940&lt;&gt;"Y","",MAX(0,(1-R2940/'01_설정'!B5))*'01_설정'!B14+MAX(0,(1-S2940/'01_설정'!B6))*'01_설정'!B15+MAX(0,(1-T2940/'01_설정'!B7))*'01_설정'!B16+MAX(0,(1-U2940/'01_설정'!B8))*'01_설정'!B17+O2940*'01_설정'!B11+Q2940*'01_설정'!B12+P2940*'01_설정'!B13)</f>
        <v/>
      </c>
      <c r="X2940" s="38" t="str">
        <f>IF(W2940="","",1+COUNTIFS($W$4:$W$3003,"&gt;"&amp;W2940)+COUNTIFS($W$4:W2940,W2940)-1)</f>
        <v/>
      </c>
    </row>
    <row r="2941" spans="1:24" ht="16.5">
      <c r="A2941" s="38" t="str">
        <f>IF('04A_국토부원자료'!A2942="","",ROW()-3)</f>
        <v/>
      </c>
      <c r="B2941" s="39">
        <f>IFERROR('04A_국토부원자료'!B2942,"")</f>
        <v>0</v>
      </c>
      <c r="C2941" s="39" t="str">
        <f>IF(B2941="","",IF('04A_국토부원자료'!C2942&lt;&gt;"",'04A_국토부원자료'!C2942,TRIM('04A_국토부원자료'!D2942&amp;IF('04A_국토부원자료'!E2942&lt;&gt;"","-"&amp;'04A_국토부원자료'!E2942,""))))</f>
        <v/>
      </c>
      <c r="D2941" s="39">
        <f>IFERROR('04A_국토부원자료'!F2942,"")</f>
        <v>0</v>
      </c>
      <c r="E2941" s="40" t="str">
        <f>IFERROR(VALUE(SUBSTITUTE('04A_국토부원자료'!G2942,",","")),"")</f>
        <v/>
      </c>
      <c r="F2941" s="41" t="str">
        <f>IFERROR(IF(AND('04A_국토부원자료'!H2942&lt;&gt;"",'04A_국토부원자료'!I2942&lt;&gt;""),DATE(INT(VALUE(SUBSTITUTE('04A_국토부원자료'!H2942,",",""))/100),MOD(VALUE(SUBSTITUTE('04A_국토부원자료'!H2942,",","")),100),VALUE(SUBSTITUTE('04A_국토부원자료'!I2942,",",""))),""),"")</f>
        <v/>
      </c>
      <c r="G2941" s="42" t="str">
        <f>IFERROR(VALUE(SUBSTITUTE('04A_국토부원자료'!J2942,",","")),"")</f>
        <v/>
      </c>
      <c r="H2941" s="43" t="str">
        <f t="shared" si="90"/>
        <v/>
      </c>
      <c r="I2941" s="43" t="str">
        <f t="shared" si="91"/>
        <v/>
      </c>
      <c r="J2941" s="38" t="str">
        <f>IFERROR(VALUE(SUBSTITUTE('04A_국토부원자료'!K2942,",","")),"")</f>
        <v/>
      </c>
      <c r="K2941" s="38" t="str">
        <f>IFERROR(VALUE(SUBSTITUTE('04A_국토부원자료'!N2942,",","")),"")</f>
        <v/>
      </c>
      <c r="L2941" s="39">
        <f>IFERROR('04A_국토부원자료'!O2942,"")</f>
        <v>0</v>
      </c>
      <c r="M2941" s="39">
        <f>IFERROR('04A_국토부원자료'!Q2942,"")</f>
        <v>0</v>
      </c>
      <c r="N2941" s="38">
        <f>IF(B2941="","",IF('02_대상물건입력'!B5="",1,IF(ISNUMBER(SEARCH('02_대상물건입력'!B5,B2941)),1,0)))</f>
        <v>0</v>
      </c>
      <c r="O2941" s="38">
        <f>IF(B2941="","",IF('02_대상물건입력'!B6="",1,IF(ISNUMBER(SEARCH('02_대상물건입력'!B6,B2941)),1,0)))</f>
        <v>0</v>
      </c>
      <c r="P2941" s="38">
        <f>IF(L2941="","",IF('02_대상물건입력'!B15="",0,IF(ISNUMBER(SEARCH('02_대상물건입력'!B15,L2941)),1,0)))</f>
        <v>0</v>
      </c>
      <c r="Q2941" s="38">
        <f>IF(D2941="","",IF('02_대상물건입력'!B8="",0,IF(ISNUMBER(SEARCH('02_대상물건입력'!B8,D2941)),1,0)))</f>
        <v>0</v>
      </c>
      <c r="R2941" s="44" t="str">
        <f>IFERROR(ABS(E2941-'02_대상물건입력'!B11)/'02_대상물건입력'!B11,"")</f>
        <v/>
      </c>
      <c r="S2941" s="38" t="str">
        <f>IFERROR(ABS(J2941-'02_대상물건입력'!B10),"")</f>
        <v/>
      </c>
      <c r="T2941" s="38" t="str">
        <f>IFERROR(ABS('01_설정'!B4-F2941),"")</f>
        <v/>
      </c>
      <c r="U2941" s="38" t="str">
        <f>IFERROR(ABS(K2941-YEAR('02_대상물건입력'!B14)),"")</f>
        <v/>
      </c>
      <c r="V2941" s="38" t="str">
        <f>IF(B2941="","",IF(AND(E2941&gt;0,F2941&gt;0,H2941&gt;0,OR('04A_국토부원자료'!P2942="",'04A_국토부원자료'!P2942="-"),IF('01_설정'!B10=1,N2941=1,TRUE),R2941&lt;='01_설정'!B5,S2941&lt;='01_설정'!B6,T2941&lt;='01_설정'!B7,U2941&lt;='01_설정'!B8),"Y",""))</f>
        <v/>
      </c>
      <c r="W2941" s="40" t="str">
        <f>IF(V2941&lt;&gt;"Y","",MAX(0,(1-R2941/'01_설정'!B5))*'01_설정'!B14+MAX(0,(1-S2941/'01_설정'!B6))*'01_설정'!B15+MAX(0,(1-T2941/'01_설정'!B7))*'01_설정'!B16+MAX(0,(1-U2941/'01_설정'!B8))*'01_설정'!B17+O2941*'01_설정'!B11+Q2941*'01_설정'!B12+P2941*'01_설정'!B13)</f>
        <v/>
      </c>
      <c r="X2941" s="38" t="str">
        <f>IF(W2941="","",1+COUNTIFS($W$4:$W$3003,"&gt;"&amp;W2941)+COUNTIFS($W$4:W2941,W2941)-1)</f>
        <v/>
      </c>
    </row>
    <row r="2942" spans="1:24" ht="16.5">
      <c r="A2942" s="38" t="str">
        <f>IF('04A_국토부원자료'!A2943="","",ROW()-3)</f>
        <v/>
      </c>
      <c r="B2942" s="39">
        <f>IFERROR('04A_국토부원자료'!B2943,"")</f>
        <v>0</v>
      </c>
      <c r="C2942" s="39" t="str">
        <f>IF(B2942="","",IF('04A_국토부원자료'!C2943&lt;&gt;"",'04A_국토부원자료'!C2943,TRIM('04A_국토부원자료'!D2943&amp;IF('04A_국토부원자료'!E2943&lt;&gt;"","-"&amp;'04A_국토부원자료'!E2943,""))))</f>
        <v/>
      </c>
      <c r="D2942" s="39">
        <f>IFERROR('04A_국토부원자료'!F2943,"")</f>
        <v>0</v>
      </c>
      <c r="E2942" s="40" t="str">
        <f>IFERROR(VALUE(SUBSTITUTE('04A_국토부원자료'!G2943,",","")),"")</f>
        <v/>
      </c>
      <c r="F2942" s="41" t="str">
        <f>IFERROR(IF(AND('04A_국토부원자료'!H2943&lt;&gt;"",'04A_국토부원자료'!I2943&lt;&gt;""),DATE(INT(VALUE(SUBSTITUTE('04A_국토부원자료'!H2943,",",""))/100),MOD(VALUE(SUBSTITUTE('04A_국토부원자료'!H2943,",","")),100),VALUE(SUBSTITUTE('04A_국토부원자료'!I2943,",",""))),""),"")</f>
        <v/>
      </c>
      <c r="G2942" s="42" t="str">
        <f>IFERROR(VALUE(SUBSTITUTE('04A_국토부원자료'!J2943,",","")),"")</f>
        <v/>
      </c>
      <c r="H2942" s="43" t="str">
        <f t="shared" si="90"/>
        <v/>
      </c>
      <c r="I2942" s="43" t="str">
        <f t="shared" si="91"/>
        <v/>
      </c>
      <c r="J2942" s="38" t="str">
        <f>IFERROR(VALUE(SUBSTITUTE('04A_국토부원자료'!K2943,",","")),"")</f>
        <v/>
      </c>
      <c r="K2942" s="38" t="str">
        <f>IFERROR(VALUE(SUBSTITUTE('04A_국토부원자료'!N2943,",","")),"")</f>
        <v/>
      </c>
      <c r="L2942" s="39">
        <f>IFERROR('04A_국토부원자료'!O2943,"")</f>
        <v>0</v>
      </c>
      <c r="M2942" s="39">
        <f>IFERROR('04A_국토부원자료'!Q2943,"")</f>
        <v>0</v>
      </c>
      <c r="N2942" s="38">
        <f>IF(B2942="","",IF('02_대상물건입력'!B5="",1,IF(ISNUMBER(SEARCH('02_대상물건입력'!B5,B2942)),1,0)))</f>
        <v>0</v>
      </c>
      <c r="O2942" s="38">
        <f>IF(B2942="","",IF('02_대상물건입력'!B6="",1,IF(ISNUMBER(SEARCH('02_대상물건입력'!B6,B2942)),1,0)))</f>
        <v>0</v>
      </c>
      <c r="P2942" s="38">
        <f>IF(L2942="","",IF('02_대상물건입력'!B15="",0,IF(ISNUMBER(SEARCH('02_대상물건입력'!B15,L2942)),1,0)))</f>
        <v>0</v>
      </c>
      <c r="Q2942" s="38">
        <f>IF(D2942="","",IF('02_대상물건입력'!B8="",0,IF(ISNUMBER(SEARCH('02_대상물건입력'!B8,D2942)),1,0)))</f>
        <v>0</v>
      </c>
      <c r="R2942" s="44" t="str">
        <f>IFERROR(ABS(E2942-'02_대상물건입력'!B11)/'02_대상물건입력'!B11,"")</f>
        <v/>
      </c>
      <c r="S2942" s="38" t="str">
        <f>IFERROR(ABS(J2942-'02_대상물건입력'!B10),"")</f>
        <v/>
      </c>
      <c r="T2942" s="38" t="str">
        <f>IFERROR(ABS('01_설정'!B4-F2942),"")</f>
        <v/>
      </c>
      <c r="U2942" s="38" t="str">
        <f>IFERROR(ABS(K2942-YEAR('02_대상물건입력'!B14)),"")</f>
        <v/>
      </c>
      <c r="V2942" s="38" t="str">
        <f>IF(B2942="","",IF(AND(E2942&gt;0,F2942&gt;0,H2942&gt;0,OR('04A_국토부원자료'!P2943="",'04A_국토부원자료'!P2943="-"),IF('01_설정'!B10=1,N2942=1,TRUE),R2942&lt;='01_설정'!B5,S2942&lt;='01_설정'!B6,T2942&lt;='01_설정'!B7,U2942&lt;='01_설정'!B8),"Y",""))</f>
        <v/>
      </c>
      <c r="W2942" s="40" t="str">
        <f>IF(V2942&lt;&gt;"Y","",MAX(0,(1-R2942/'01_설정'!B5))*'01_설정'!B14+MAX(0,(1-S2942/'01_설정'!B6))*'01_설정'!B15+MAX(0,(1-T2942/'01_설정'!B7))*'01_설정'!B16+MAX(0,(1-U2942/'01_설정'!B8))*'01_설정'!B17+O2942*'01_설정'!B11+Q2942*'01_설정'!B12+P2942*'01_설정'!B13)</f>
        <v/>
      </c>
      <c r="X2942" s="38" t="str">
        <f>IF(W2942="","",1+COUNTIFS($W$4:$W$3003,"&gt;"&amp;W2942)+COUNTIFS($W$4:W2942,W2942)-1)</f>
        <v/>
      </c>
    </row>
    <row r="2943" spans="1:24" ht="16.5">
      <c r="A2943" s="38" t="str">
        <f>IF('04A_국토부원자료'!A2944="","",ROW()-3)</f>
        <v/>
      </c>
      <c r="B2943" s="39">
        <f>IFERROR('04A_국토부원자료'!B2944,"")</f>
        <v>0</v>
      </c>
      <c r="C2943" s="39" t="str">
        <f>IF(B2943="","",IF('04A_국토부원자료'!C2944&lt;&gt;"",'04A_국토부원자료'!C2944,TRIM('04A_국토부원자료'!D2944&amp;IF('04A_국토부원자료'!E2944&lt;&gt;"","-"&amp;'04A_국토부원자료'!E2944,""))))</f>
        <v/>
      </c>
      <c r="D2943" s="39">
        <f>IFERROR('04A_국토부원자료'!F2944,"")</f>
        <v>0</v>
      </c>
      <c r="E2943" s="40" t="str">
        <f>IFERROR(VALUE(SUBSTITUTE('04A_국토부원자료'!G2944,",","")),"")</f>
        <v/>
      </c>
      <c r="F2943" s="41" t="str">
        <f>IFERROR(IF(AND('04A_국토부원자료'!H2944&lt;&gt;"",'04A_국토부원자료'!I2944&lt;&gt;""),DATE(INT(VALUE(SUBSTITUTE('04A_국토부원자료'!H2944,",",""))/100),MOD(VALUE(SUBSTITUTE('04A_국토부원자료'!H2944,",","")),100),VALUE(SUBSTITUTE('04A_국토부원자료'!I2944,",",""))),""),"")</f>
        <v/>
      </c>
      <c r="G2943" s="42" t="str">
        <f>IFERROR(VALUE(SUBSTITUTE('04A_국토부원자료'!J2944,",","")),"")</f>
        <v/>
      </c>
      <c r="H2943" s="43" t="str">
        <f t="shared" si="90"/>
        <v/>
      </c>
      <c r="I2943" s="43" t="str">
        <f t="shared" si="91"/>
        <v/>
      </c>
      <c r="J2943" s="38" t="str">
        <f>IFERROR(VALUE(SUBSTITUTE('04A_국토부원자료'!K2944,",","")),"")</f>
        <v/>
      </c>
      <c r="K2943" s="38" t="str">
        <f>IFERROR(VALUE(SUBSTITUTE('04A_국토부원자료'!N2944,",","")),"")</f>
        <v/>
      </c>
      <c r="L2943" s="39">
        <f>IFERROR('04A_국토부원자료'!O2944,"")</f>
        <v>0</v>
      </c>
      <c r="M2943" s="39">
        <f>IFERROR('04A_국토부원자료'!Q2944,"")</f>
        <v>0</v>
      </c>
      <c r="N2943" s="38">
        <f>IF(B2943="","",IF('02_대상물건입력'!B5="",1,IF(ISNUMBER(SEARCH('02_대상물건입력'!B5,B2943)),1,0)))</f>
        <v>0</v>
      </c>
      <c r="O2943" s="38">
        <f>IF(B2943="","",IF('02_대상물건입력'!B6="",1,IF(ISNUMBER(SEARCH('02_대상물건입력'!B6,B2943)),1,0)))</f>
        <v>0</v>
      </c>
      <c r="P2943" s="38">
        <f>IF(L2943="","",IF('02_대상물건입력'!B15="",0,IF(ISNUMBER(SEARCH('02_대상물건입력'!B15,L2943)),1,0)))</f>
        <v>0</v>
      </c>
      <c r="Q2943" s="38">
        <f>IF(D2943="","",IF('02_대상물건입력'!B8="",0,IF(ISNUMBER(SEARCH('02_대상물건입력'!B8,D2943)),1,0)))</f>
        <v>0</v>
      </c>
      <c r="R2943" s="44" t="str">
        <f>IFERROR(ABS(E2943-'02_대상물건입력'!B11)/'02_대상물건입력'!B11,"")</f>
        <v/>
      </c>
      <c r="S2943" s="38" t="str">
        <f>IFERROR(ABS(J2943-'02_대상물건입력'!B10),"")</f>
        <v/>
      </c>
      <c r="T2943" s="38" t="str">
        <f>IFERROR(ABS('01_설정'!B4-F2943),"")</f>
        <v/>
      </c>
      <c r="U2943" s="38" t="str">
        <f>IFERROR(ABS(K2943-YEAR('02_대상물건입력'!B14)),"")</f>
        <v/>
      </c>
      <c r="V2943" s="38" t="str">
        <f>IF(B2943="","",IF(AND(E2943&gt;0,F2943&gt;0,H2943&gt;0,OR('04A_국토부원자료'!P2944="",'04A_국토부원자료'!P2944="-"),IF('01_설정'!B10=1,N2943=1,TRUE),R2943&lt;='01_설정'!B5,S2943&lt;='01_설정'!B6,T2943&lt;='01_설정'!B7,U2943&lt;='01_설정'!B8),"Y",""))</f>
        <v/>
      </c>
      <c r="W2943" s="40" t="str">
        <f>IF(V2943&lt;&gt;"Y","",MAX(0,(1-R2943/'01_설정'!B5))*'01_설정'!B14+MAX(0,(1-S2943/'01_설정'!B6))*'01_설정'!B15+MAX(0,(1-T2943/'01_설정'!B7))*'01_설정'!B16+MAX(0,(1-U2943/'01_설정'!B8))*'01_설정'!B17+O2943*'01_설정'!B11+Q2943*'01_설정'!B12+P2943*'01_설정'!B13)</f>
        <v/>
      </c>
      <c r="X2943" s="38" t="str">
        <f>IF(W2943="","",1+COUNTIFS($W$4:$W$3003,"&gt;"&amp;W2943)+COUNTIFS($W$4:W2943,W2943)-1)</f>
        <v/>
      </c>
    </row>
    <row r="2944" spans="1:24" ht="16.5">
      <c r="A2944" s="38" t="str">
        <f>IF('04A_국토부원자료'!A2945="","",ROW()-3)</f>
        <v/>
      </c>
      <c r="B2944" s="39">
        <f>IFERROR('04A_국토부원자료'!B2945,"")</f>
        <v>0</v>
      </c>
      <c r="C2944" s="39" t="str">
        <f>IF(B2944="","",IF('04A_국토부원자료'!C2945&lt;&gt;"",'04A_국토부원자료'!C2945,TRIM('04A_국토부원자료'!D2945&amp;IF('04A_국토부원자료'!E2945&lt;&gt;"","-"&amp;'04A_국토부원자료'!E2945,""))))</f>
        <v/>
      </c>
      <c r="D2944" s="39">
        <f>IFERROR('04A_국토부원자료'!F2945,"")</f>
        <v>0</v>
      </c>
      <c r="E2944" s="40" t="str">
        <f>IFERROR(VALUE(SUBSTITUTE('04A_국토부원자료'!G2945,",","")),"")</f>
        <v/>
      </c>
      <c r="F2944" s="41" t="str">
        <f>IFERROR(IF(AND('04A_국토부원자료'!H2945&lt;&gt;"",'04A_국토부원자료'!I2945&lt;&gt;""),DATE(INT(VALUE(SUBSTITUTE('04A_국토부원자료'!H2945,",",""))/100),MOD(VALUE(SUBSTITUTE('04A_국토부원자료'!H2945,",","")),100),VALUE(SUBSTITUTE('04A_국토부원자료'!I2945,",",""))),""),"")</f>
        <v/>
      </c>
      <c r="G2944" s="42" t="str">
        <f>IFERROR(VALUE(SUBSTITUTE('04A_국토부원자료'!J2945,",","")),"")</f>
        <v/>
      </c>
      <c r="H2944" s="43" t="str">
        <f t="shared" si="90"/>
        <v/>
      </c>
      <c r="I2944" s="43" t="str">
        <f t="shared" si="91"/>
        <v/>
      </c>
      <c r="J2944" s="38" t="str">
        <f>IFERROR(VALUE(SUBSTITUTE('04A_국토부원자료'!K2945,",","")),"")</f>
        <v/>
      </c>
      <c r="K2944" s="38" t="str">
        <f>IFERROR(VALUE(SUBSTITUTE('04A_국토부원자료'!N2945,",","")),"")</f>
        <v/>
      </c>
      <c r="L2944" s="39">
        <f>IFERROR('04A_국토부원자료'!O2945,"")</f>
        <v>0</v>
      </c>
      <c r="M2944" s="39">
        <f>IFERROR('04A_국토부원자료'!Q2945,"")</f>
        <v>0</v>
      </c>
      <c r="N2944" s="38">
        <f>IF(B2944="","",IF('02_대상물건입력'!B5="",1,IF(ISNUMBER(SEARCH('02_대상물건입력'!B5,B2944)),1,0)))</f>
        <v>0</v>
      </c>
      <c r="O2944" s="38">
        <f>IF(B2944="","",IF('02_대상물건입력'!B6="",1,IF(ISNUMBER(SEARCH('02_대상물건입력'!B6,B2944)),1,0)))</f>
        <v>0</v>
      </c>
      <c r="P2944" s="38">
        <f>IF(L2944="","",IF('02_대상물건입력'!B15="",0,IF(ISNUMBER(SEARCH('02_대상물건입력'!B15,L2944)),1,0)))</f>
        <v>0</v>
      </c>
      <c r="Q2944" s="38">
        <f>IF(D2944="","",IF('02_대상물건입력'!B8="",0,IF(ISNUMBER(SEARCH('02_대상물건입력'!B8,D2944)),1,0)))</f>
        <v>0</v>
      </c>
      <c r="R2944" s="44" t="str">
        <f>IFERROR(ABS(E2944-'02_대상물건입력'!B11)/'02_대상물건입력'!B11,"")</f>
        <v/>
      </c>
      <c r="S2944" s="38" t="str">
        <f>IFERROR(ABS(J2944-'02_대상물건입력'!B10),"")</f>
        <v/>
      </c>
      <c r="T2944" s="38" t="str">
        <f>IFERROR(ABS('01_설정'!B4-F2944),"")</f>
        <v/>
      </c>
      <c r="U2944" s="38" t="str">
        <f>IFERROR(ABS(K2944-YEAR('02_대상물건입력'!B14)),"")</f>
        <v/>
      </c>
      <c r="V2944" s="38" t="str">
        <f>IF(B2944="","",IF(AND(E2944&gt;0,F2944&gt;0,H2944&gt;0,OR('04A_국토부원자료'!P2945="",'04A_국토부원자료'!P2945="-"),IF('01_설정'!B10=1,N2944=1,TRUE),R2944&lt;='01_설정'!B5,S2944&lt;='01_설정'!B6,T2944&lt;='01_설정'!B7,U2944&lt;='01_설정'!B8),"Y",""))</f>
        <v/>
      </c>
      <c r="W2944" s="40" t="str">
        <f>IF(V2944&lt;&gt;"Y","",MAX(0,(1-R2944/'01_설정'!B5))*'01_설정'!B14+MAX(0,(1-S2944/'01_설정'!B6))*'01_설정'!B15+MAX(0,(1-T2944/'01_설정'!B7))*'01_설정'!B16+MAX(0,(1-U2944/'01_설정'!B8))*'01_설정'!B17+O2944*'01_설정'!B11+Q2944*'01_설정'!B12+P2944*'01_설정'!B13)</f>
        <v/>
      </c>
      <c r="X2944" s="38" t="str">
        <f>IF(W2944="","",1+COUNTIFS($W$4:$W$3003,"&gt;"&amp;W2944)+COUNTIFS($W$4:W2944,W2944)-1)</f>
        <v/>
      </c>
    </row>
    <row r="2945" spans="1:24" ht="16.5">
      <c r="A2945" s="38" t="str">
        <f>IF('04A_국토부원자료'!A2946="","",ROW()-3)</f>
        <v/>
      </c>
      <c r="B2945" s="39">
        <f>IFERROR('04A_국토부원자료'!B2946,"")</f>
        <v>0</v>
      </c>
      <c r="C2945" s="39" t="str">
        <f>IF(B2945="","",IF('04A_국토부원자료'!C2946&lt;&gt;"",'04A_국토부원자료'!C2946,TRIM('04A_국토부원자료'!D2946&amp;IF('04A_국토부원자료'!E2946&lt;&gt;"","-"&amp;'04A_국토부원자료'!E2946,""))))</f>
        <v/>
      </c>
      <c r="D2945" s="39">
        <f>IFERROR('04A_국토부원자료'!F2946,"")</f>
        <v>0</v>
      </c>
      <c r="E2945" s="40" t="str">
        <f>IFERROR(VALUE(SUBSTITUTE('04A_국토부원자료'!G2946,",","")),"")</f>
        <v/>
      </c>
      <c r="F2945" s="41" t="str">
        <f>IFERROR(IF(AND('04A_국토부원자료'!H2946&lt;&gt;"",'04A_국토부원자료'!I2946&lt;&gt;""),DATE(INT(VALUE(SUBSTITUTE('04A_국토부원자료'!H2946,",",""))/100),MOD(VALUE(SUBSTITUTE('04A_국토부원자료'!H2946,",","")),100),VALUE(SUBSTITUTE('04A_국토부원자료'!I2946,",",""))),""),"")</f>
        <v/>
      </c>
      <c r="G2945" s="42" t="str">
        <f>IFERROR(VALUE(SUBSTITUTE('04A_국토부원자료'!J2946,",","")),"")</f>
        <v/>
      </c>
      <c r="H2945" s="43" t="str">
        <f t="shared" si="90"/>
        <v/>
      </c>
      <c r="I2945" s="43" t="str">
        <f t="shared" si="91"/>
        <v/>
      </c>
      <c r="J2945" s="38" t="str">
        <f>IFERROR(VALUE(SUBSTITUTE('04A_국토부원자료'!K2946,",","")),"")</f>
        <v/>
      </c>
      <c r="K2945" s="38" t="str">
        <f>IFERROR(VALUE(SUBSTITUTE('04A_국토부원자료'!N2946,",","")),"")</f>
        <v/>
      </c>
      <c r="L2945" s="39">
        <f>IFERROR('04A_국토부원자료'!O2946,"")</f>
        <v>0</v>
      </c>
      <c r="M2945" s="39">
        <f>IFERROR('04A_국토부원자료'!Q2946,"")</f>
        <v>0</v>
      </c>
      <c r="N2945" s="38">
        <f>IF(B2945="","",IF('02_대상물건입력'!B5="",1,IF(ISNUMBER(SEARCH('02_대상물건입력'!B5,B2945)),1,0)))</f>
        <v>0</v>
      </c>
      <c r="O2945" s="38">
        <f>IF(B2945="","",IF('02_대상물건입력'!B6="",1,IF(ISNUMBER(SEARCH('02_대상물건입력'!B6,B2945)),1,0)))</f>
        <v>0</v>
      </c>
      <c r="P2945" s="38">
        <f>IF(L2945="","",IF('02_대상물건입력'!B15="",0,IF(ISNUMBER(SEARCH('02_대상물건입력'!B15,L2945)),1,0)))</f>
        <v>0</v>
      </c>
      <c r="Q2945" s="38">
        <f>IF(D2945="","",IF('02_대상물건입력'!B8="",0,IF(ISNUMBER(SEARCH('02_대상물건입력'!B8,D2945)),1,0)))</f>
        <v>0</v>
      </c>
      <c r="R2945" s="44" t="str">
        <f>IFERROR(ABS(E2945-'02_대상물건입력'!B11)/'02_대상물건입력'!B11,"")</f>
        <v/>
      </c>
      <c r="S2945" s="38" t="str">
        <f>IFERROR(ABS(J2945-'02_대상물건입력'!B10),"")</f>
        <v/>
      </c>
      <c r="T2945" s="38" t="str">
        <f>IFERROR(ABS('01_설정'!B4-F2945),"")</f>
        <v/>
      </c>
      <c r="U2945" s="38" t="str">
        <f>IFERROR(ABS(K2945-YEAR('02_대상물건입력'!B14)),"")</f>
        <v/>
      </c>
      <c r="V2945" s="38" t="str">
        <f>IF(B2945="","",IF(AND(E2945&gt;0,F2945&gt;0,H2945&gt;0,OR('04A_국토부원자료'!P2946="",'04A_국토부원자료'!P2946="-"),IF('01_설정'!B10=1,N2945=1,TRUE),R2945&lt;='01_설정'!B5,S2945&lt;='01_설정'!B6,T2945&lt;='01_설정'!B7,U2945&lt;='01_설정'!B8),"Y",""))</f>
        <v/>
      </c>
      <c r="W2945" s="40" t="str">
        <f>IF(V2945&lt;&gt;"Y","",MAX(0,(1-R2945/'01_설정'!B5))*'01_설정'!B14+MAX(0,(1-S2945/'01_설정'!B6))*'01_설정'!B15+MAX(0,(1-T2945/'01_설정'!B7))*'01_설정'!B16+MAX(0,(1-U2945/'01_설정'!B8))*'01_설정'!B17+O2945*'01_설정'!B11+Q2945*'01_설정'!B12+P2945*'01_설정'!B13)</f>
        <v/>
      </c>
      <c r="X2945" s="38" t="str">
        <f>IF(W2945="","",1+COUNTIFS($W$4:$W$3003,"&gt;"&amp;W2945)+COUNTIFS($W$4:W2945,W2945)-1)</f>
        <v/>
      </c>
    </row>
    <row r="2946" spans="1:24" ht="16.5">
      <c r="A2946" s="38" t="str">
        <f>IF('04A_국토부원자료'!A2947="","",ROW()-3)</f>
        <v/>
      </c>
      <c r="B2946" s="39">
        <f>IFERROR('04A_국토부원자료'!B2947,"")</f>
        <v>0</v>
      </c>
      <c r="C2946" s="39" t="str">
        <f>IF(B2946="","",IF('04A_국토부원자료'!C2947&lt;&gt;"",'04A_국토부원자료'!C2947,TRIM('04A_국토부원자료'!D2947&amp;IF('04A_국토부원자료'!E2947&lt;&gt;"","-"&amp;'04A_국토부원자료'!E2947,""))))</f>
        <v/>
      </c>
      <c r="D2946" s="39">
        <f>IFERROR('04A_국토부원자료'!F2947,"")</f>
        <v>0</v>
      </c>
      <c r="E2946" s="40" t="str">
        <f>IFERROR(VALUE(SUBSTITUTE('04A_국토부원자료'!G2947,",","")),"")</f>
        <v/>
      </c>
      <c r="F2946" s="41" t="str">
        <f>IFERROR(IF(AND('04A_국토부원자료'!H2947&lt;&gt;"",'04A_국토부원자료'!I2947&lt;&gt;""),DATE(INT(VALUE(SUBSTITUTE('04A_국토부원자료'!H2947,",",""))/100),MOD(VALUE(SUBSTITUTE('04A_국토부원자료'!H2947,",","")),100),VALUE(SUBSTITUTE('04A_국토부원자료'!I2947,",",""))),""),"")</f>
        <v/>
      </c>
      <c r="G2946" s="42" t="str">
        <f>IFERROR(VALUE(SUBSTITUTE('04A_국토부원자료'!J2947,",","")),"")</f>
        <v/>
      </c>
      <c r="H2946" s="43" t="str">
        <f t="shared" si="90"/>
        <v/>
      </c>
      <c r="I2946" s="43" t="str">
        <f t="shared" si="91"/>
        <v/>
      </c>
      <c r="J2946" s="38" t="str">
        <f>IFERROR(VALUE(SUBSTITUTE('04A_국토부원자료'!K2947,",","")),"")</f>
        <v/>
      </c>
      <c r="K2946" s="38" t="str">
        <f>IFERROR(VALUE(SUBSTITUTE('04A_국토부원자료'!N2947,",","")),"")</f>
        <v/>
      </c>
      <c r="L2946" s="39">
        <f>IFERROR('04A_국토부원자료'!O2947,"")</f>
        <v>0</v>
      </c>
      <c r="M2946" s="39">
        <f>IFERROR('04A_국토부원자료'!Q2947,"")</f>
        <v>0</v>
      </c>
      <c r="N2946" s="38">
        <f>IF(B2946="","",IF('02_대상물건입력'!B5="",1,IF(ISNUMBER(SEARCH('02_대상물건입력'!B5,B2946)),1,0)))</f>
        <v>0</v>
      </c>
      <c r="O2946" s="38">
        <f>IF(B2946="","",IF('02_대상물건입력'!B6="",1,IF(ISNUMBER(SEARCH('02_대상물건입력'!B6,B2946)),1,0)))</f>
        <v>0</v>
      </c>
      <c r="P2946" s="38">
        <f>IF(L2946="","",IF('02_대상물건입력'!B15="",0,IF(ISNUMBER(SEARCH('02_대상물건입력'!B15,L2946)),1,0)))</f>
        <v>0</v>
      </c>
      <c r="Q2946" s="38">
        <f>IF(D2946="","",IF('02_대상물건입력'!B8="",0,IF(ISNUMBER(SEARCH('02_대상물건입력'!B8,D2946)),1,0)))</f>
        <v>0</v>
      </c>
      <c r="R2946" s="44" t="str">
        <f>IFERROR(ABS(E2946-'02_대상물건입력'!B11)/'02_대상물건입력'!B11,"")</f>
        <v/>
      </c>
      <c r="S2946" s="38" t="str">
        <f>IFERROR(ABS(J2946-'02_대상물건입력'!B10),"")</f>
        <v/>
      </c>
      <c r="T2946" s="38" t="str">
        <f>IFERROR(ABS('01_설정'!B4-F2946),"")</f>
        <v/>
      </c>
      <c r="U2946" s="38" t="str">
        <f>IFERROR(ABS(K2946-YEAR('02_대상물건입력'!B14)),"")</f>
        <v/>
      </c>
      <c r="V2946" s="38" t="str">
        <f>IF(B2946="","",IF(AND(E2946&gt;0,F2946&gt;0,H2946&gt;0,OR('04A_국토부원자료'!P2947="",'04A_국토부원자료'!P2947="-"),IF('01_설정'!B10=1,N2946=1,TRUE),R2946&lt;='01_설정'!B5,S2946&lt;='01_설정'!B6,T2946&lt;='01_설정'!B7,U2946&lt;='01_설정'!B8),"Y",""))</f>
        <v/>
      </c>
      <c r="W2946" s="40" t="str">
        <f>IF(V2946&lt;&gt;"Y","",MAX(0,(1-R2946/'01_설정'!B5))*'01_설정'!B14+MAX(0,(1-S2946/'01_설정'!B6))*'01_설정'!B15+MAX(0,(1-T2946/'01_설정'!B7))*'01_설정'!B16+MAX(0,(1-U2946/'01_설정'!B8))*'01_설정'!B17+O2946*'01_설정'!B11+Q2946*'01_설정'!B12+P2946*'01_설정'!B13)</f>
        <v/>
      </c>
      <c r="X2946" s="38" t="str">
        <f>IF(W2946="","",1+COUNTIFS($W$4:$W$3003,"&gt;"&amp;W2946)+COUNTIFS($W$4:W2946,W2946)-1)</f>
        <v/>
      </c>
    </row>
    <row r="2947" spans="1:24" ht="16.5">
      <c r="A2947" s="38" t="str">
        <f>IF('04A_국토부원자료'!A2948="","",ROW()-3)</f>
        <v/>
      </c>
      <c r="B2947" s="39">
        <f>IFERROR('04A_국토부원자료'!B2948,"")</f>
        <v>0</v>
      </c>
      <c r="C2947" s="39" t="str">
        <f>IF(B2947="","",IF('04A_국토부원자료'!C2948&lt;&gt;"",'04A_국토부원자료'!C2948,TRIM('04A_국토부원자료'!D2948&amp;IF('04A_국토부원자료'!E2948&lt;&gt;"","-"&amp;'04A_국토부원자료'!E2948,""))))</f>
        <v/>
      </c>
      <c r="D2947" s="39">
        <f>IFERROR('04A_국토부원자료'!F2948,"")</f>
        <v>0</v>
      </c>
      <c r="E2947" s="40" t="str">
        <f>IFERROR(VALUE(SUBSTITUTE('04A_국토부원자료'!G2948,",","")),"")</f>
        <v/>
      </c>
      <c r="F2947" s="41" t="str">
        <f>IFERROR(IF(AND('04A_국토부원자료'!H2948&lt;&gt;"",'04A_국토부원자료'!I2948&lt;&gt;""),DATE(INT(VALUE(SUBSTITUTE('04A_국토부원자료'!H2948,",",""))/100),MOD(VALUE(SUBSTITUTE('04A_국토부원자료'!H2948,",","")),100),VALUE(SUBSTITUTE('04A_국토부원자료'!I2948,",",""))),""),"")</f>
        <v/>
      </c>
      <c r="G2947" s="42" t="str">
        <f>IFERROR(VALUE(SUBSTITUTE('04A_국토부원자료'!J2948,",","")),"")</f>
        <v/>
      </c>
      <c r="H2947" s="43" t="str">
        <f t="shared" si="90"/>
        <v/>
      </c>
      <c r="I2947" s="43" t="str">
        <f t="shared" si="91"/>
        <v/>
      </c>
      <c r="J2947" s="38" t="str">
        <f>IFERROR(VALUE(SUBSTITUTE('04A_국토부원자료'!K2948,",","")),"")</f>
        <v/>
      </c>
      <c r="K2947" s="38" t="str">
        <f>IFERROR(VALUE(SUBSTITUTE('04A_국토부원자료'!N2948,",","")),"")</f>
        <v/>
      </c>
      <c r="L2947" s="39">
        <f>IFERROR('04A_국토부원자료'!O2948,"")</f>
        <v>0</v>
      </c>
      <c r="M2947" s="39">
        <f>IFERROR('04A_국토부원자료'!Q2948,"")</f>
        <v>0</v>
      </c>
      <c r="N2947" s="38">
        <f>IF(B2947="","",IF('02_대상물건입력'!B5="",1,IF(ISNUMBER(SEARCH('02_대상물건입력'!B5,B2947)),1,0)))</f>
        <v>0</v>
      </c>
      <c r="O2947" s="38">
        <f>IF(B2947="","",IF('02_대상물건입력'!B6="",1,IF(ISNUMBER(SEARCH('02_대상물건입력'!B6,B2947)),1,0)))</f>
        <v>0</v>
      </c>
      <c r="P2947" s="38">
        <f>IF(L2947="","",IF('02_대상물건입력'!B15="",0,IF(ISNUMBER(SEARCH('02_대상물건입력'!B15,L2947)),1,0)))</f>
        <v>0</v>
      </c>
      <c r="Q2947" s="38">
        <f>IF(D2947="","",IF('02_대상물건입력'!B8="",0,IF(ISNUMBER(SEARCH('02_대상물건입력'!B8,D2947)),1,0)))</f>
        <v>0</v>
      </c>
      <c r="R2947" s="44" t="str">
        <f>IFERROR(ABS(E2947-'02_대상물건입력'!B11)/'02_대상물건입력'!B11,"")</f>
        <v/>
      </c>
      <c r="S2947" s="38" t="str">
        <f>IFERROR(ABS(J2947-'02_대상물건입력'!B10),"")</f>
        <v/>
      </c>
      <c r="T2947" s="38" t="str">
        <f>IFERROR(ABS('01_설정'!B4-F2947),"")</f>
        <v/>
      </c>
      <c r="U2947" s="38" t="str">
        <f>IFERROR(ABS(K2947-YEAR('02_대상물건입력'!B14)),"")</f>
        <v/>
      </c>
      <c r="V2947" s="38" t="str">
        <f>IF(B2947="","",IF(AND(E2947&gt;0,F2947&gt;0,H2947&gt;0,OR('04A_국토부원자료'!P2948="",'04A_국토부원자료'!P2948="-"),IF('01_설정'!B10=1,N2947=1,TRUE),R2947&lt;='01_설정'!B5,S2947&lt;='01_설정'!B6,T2947&lt;='01_설정'!B7,U2947&lt;='01_설정'!B8),"Y",""))</f>
        <v/>
      </c>
      <c r="W2947" s="40" t="str">
        <f>IF(V2947&lt;&gt;"Y","",MAX(0,(1-R2947/'01_설정'!B5))*'01_설정'!B14+MAX(0,(1-S2947/'01_설정'!B6))*'01_설정'!B15+MAX(0,(1-T2947/'01_설정'!B7))*'01_설정'!B16+MAX(0,(1-U2947/'01_설정'!B8))*'01_설정'!B17+O2947*'01_설정'!B11+Q2947*'01_설정'!B12+P2947*'01_설정'!B13)</f>
        <v/>
      </c>
      <c r="X2947" s="38" t="str">
        <f>IF(W2947="","",1+COUNTIFS($W$4:$W$3003,"&gt;"&amp;W2947)+COUNTIFS($W$4:W2947,W2947)-1)</f>
        <v/>
      </c>
    </row>
    <row r="2948" spans="1:24" ht="16.5">
      <c r="A2948" s="38" t="str">
        <f>IF('04A_국토부원자료'!A2949="","",ROW()-3)</f>
        <v/>
      </c>
      <c r="B2948" s="39">
        <f>IFERROR('04A_국토부원자료'!B2949,"")</f>
        <v>0</v>
      </c>
      <c r="C2948" s="39" t="str">
        <f>IF(B2948="","",IF('04A_국토부원자료'!C2949&lt;&gt;"",'04A_국토부원자료'!C2949,TRIM('04A_국토부원자료'!D2949&amp;IF('04A_국토부원자료'!E2949&lt;&gt;"","-"&amp;'04A_국토부원자료'!E2949,""))))</f>
        <v/>
      </c>
      <c r="D2948" s="39">
        <f>IFERROR('04A_국토부원자료'!F2949,"")</f>
        <v>0</v>
      </c>
      <c r="E2948" s="40" t="str">
        <f>IFERROR(VALUE(SUBSTITUTE('04A_국토부원자료'!G2949,",","")),"")</f>
        <v/>
      </c>
      <c r="F2948" s="41" t="str">
        <f>IFERROR(IF(AND('04A_국토부원자료'!H2949&lt;&gt;"",'04A_국토부원자료'!I2949&lt;&gt;""),DATE(INT(VALUE(SUBSTITUTE('04A_국토부원자료'!H2949,",",""))/100),MOD(VALUE(SUBSTITUTE('04A_국토부원자료'!H2949,",","")),100),VALUE(SUBSTITUTE('04A_국토부원자료'!I2949,",",""))),""),"")</f>
        <v/>
      </c>
      <c r="G2948" s="42" t="str">
        <f>IFERROR(VALUE(SUBSTITUTE('04A_국토부원자료'!J2949,",","")),"")</f>
        <v/>
      </c>
      <c r="H2948" s="43" t="str">
        <f t="shared" ref="H2948:H3011" si="92">IF(G2948="","",G2948*10000)</f>
        <v/>
      </c>
      <c r="I2948" s="43" t="str">
        <f t="shared" ref="I2948:I3011" si="93">IFERROR(IF(AND(H2948&gt;0,E2948&gt;0),H2948/E2948,""),"")</f>
        <v/>
      </c>
      <c r="J2948" s="38" t="str">
        <f>IFERROR(VALUE(SUBSTITUTE('04A_국토부원자료'!K2949,",","")),"")</f>
        <v/>
      </c>
      <c r="K2948" s="38" t="str">
        <f>IFERROR(VALUE(SUBSTITUTE('04A_국토부원자료'!N2949,",","")),"")</f>
        <v/>
      </c>
      <c r="L2948" s="39">
        <f>IFERROR('04A_국토부원자료'!O2949,"")</f>
        <v>0</v>
      </c>
      <c r="M2948" s="39">
        <f>IFERROR('04A_국토부원자료'!Q2949,"")</f>
        <v>0</v>
      </c>
      <c r="N2948" s="38">
        <f>IF(B2948="","",IF('02_대상물건입력'!B5="",1,IF(ISNUMBER(SEARCH('02_대상물건입력'!B5,B2948)),1,0)))</f>
        <v>0</v>
      </c>
      <c r="O2948" s="38">
        <f>IF(B2948="","",IF('02_대상물건입력'!B6="",1,IF(ISNUMBER(SEARCH('02_대상물건입력'!B6,B2948)),1,0)))</f>
        <v>0</v>
      </c>
      <c r="P2948" s="38">
        <f>IF(L2948="","",IF('02_대상물건입력'!B15="",0,IF(ISNUMBER(SEARCH('02_대상물건입력'!B15,L2948)),1,0)))</f>
        <v>0</v>
      </c>
      <c r="Q2948" s="38">
        <f>IF(D2948="","",IF('02_대상물건입력'!B8="",0,IF(ISNUMBER(SEARCH('02_대상물건입력'!B8,D2948)),1,0)))</f>
        <v>0</v>
      </c>
      <c r="R2948" s="44" t="str">
        <f>IFERROR(ABS(E2948-'02_대상물건입력'!B11)/'02_대상물건입력'!B11,"")</f>
        <v/>
      </c>
      <c r="S2948" s="38" t="str">
        <f>IFERROR(ABS(J2948-'02_대상물건입력'!B10),"")</f>
        <v/>
      </c>
      <c r="T2948" s="38" t="str">
        <f>IFERROR(ABS('01_설정'!B4-F2948),"")</f>
        <v/>
      </c>
      <c r="U2948" s="38" t="str">
        <f>IFERROR(ABS(K2948-YEAR('02_대상물건입력'!B14)),"")</f>
        <v/>
      </c>
      <c r="V2948" s="38" t="str">
        <f>IF(B2948="","",IF(AND(E2948&gt;0,F2948&gt;0,H2948&gt;0,OR('04A_국토부원자료'!P2949="",'04A_국토부원자료'!P2949="-"),IF('01_설정'!B10=1,N2948=1,TRUE),R2948&lt;='01_설정'!B5,S2948&lt;='01_설정'!B6,T2948&lt;='01_설정'!B7,U2948&lt;='01_설정'!B8),"Y",""))</f>
        <v/>
      </c>
      <c r="W2948" s="40" t="str">
        <f>IF(V2948&lt;&gt;"Y","",MAX(0,(1-R2948/'01_설정'!B5))*'01_설정'!B14+MAX(0,(1-S2948/'01_설정'!B6))*'01_설정'!B15+MAX(0,(1-T2948/'01_설정'!B7))*'01_설정'!B16+MAX(0,(1-U2948/'01_설정'!B8))*'01_설정'!B17+O2948*'01_설정'!B11+Q2948*'01_설정'!B12+P2948*'01_설정'!B13)</f>
        <v/>
      </c>
      <c r="X2948" s="38" t="str">
        <f>IF(W2948="","",1+COUNTIFS($W$4:$W$3003,"&gt;"&amp;W2948)+COUNTIFS($W$4:W2948,W2948)-1)</f>
        <v/>
      </c>
    </row>
    <row r="2949" spans="1:24" ht="16.5">
      <c r="A2949" s="38" t="str">
        <f>IF('04A_국토부원자료'!A2950="","",ROW()-3)</f>
        <v/>
      </c>
      <c r="B2949" s="39">
        <f>IFERROR('04A_국토부원자료'!B2950,"")</f>
        <v>0</v>
      </c>
      <c r="C2949" s="39" t="str">
        <f>IF(B2949="","",IF('04A_국토부원자료'!C2950&lt;&gt;"",'04A_국토부원자료'!C2950,TRIM('04A_국토부원자료'!D2950&amp;IF('04A_국토부원자료'!E2950&lt;&gt;"","-"&amp;'04A_국토부원자료'!E2950,""))))</f>
        <v/>
      </c>
      <c r="D2949" s="39">
        <f>IFERROR('04A_국토부원자료'!F2950,"")</f>
        <v>0</v>
      </c>
      <c r="E2949" s="40" t="str">
        <f>IFERROR(VALUE(SUBSTITUTE('04A_국토부원자료'!G2950,",","")),"")</f>
        <v/>
      </c>
      <c r="F2949" s="41" t="str">
        <f>IFERROR(IF(AND('04A_국토부원자료'!H2950&lt;&gt;"",'04A_국토부원자료'!I2950&lt;&gt;""),DATE(INT(VALUE(SUBSTITUTE('04A_국토부원자료'!H2950,",",""))/100),MOD(VALUE(SUBSTITUTE('04A_국토부원자료'!H2950,",","")),100),VALUE(SUBSTITUTE('04A_국토부원자료'!I2950,",",""))),""),"")</f>
        <v/>
      </c>
      <c r="G2949" s="42" t="str">
        <f>IFERROR(VALUE(SUBSTITUTE('04A_국토부원자료'!J2950,",","")),"")</f>
        <v/>
      </c>
      <c r="H2949" s="43" t="str">
        <f t="shared" si="92"/>
        <v/>
      </c>
      <c r="I2949" s="43" t="str">
        <f t="shared" si="93"/>
        <v/>
      </c>
      <c r="J2949" s="38" t="str">
        <f>IFERROR(VALUE(SUBSTITUTE('04A_국토부원자료'!K2950,",","")),"")</f>
        <v/>
      </c>
      <c r="K2949" s="38" t="str">
        <f>IFERROR(VALUE(SUBSTITUTE('04A_국토부원자료'!N2950,",","")),"")</f>
        <v/>
      </c>
      <c r="L2949" s="39">
        <f>IFERROR('04A_국토부원자료'!O2950,"")</f>
        <v>0</v>
      </c>
      <c r="M2949" s="39">
        <f>IFERROR('04A_국토부원자료'!Q2950,"")</f>
        <v>0</v>
      </c>
      <c r="N2949" s="38">
        <f>IF(B2949="","",IF('02_대상물건입력'!B5="",1,IF(ISNUMBER(SEARCH('02_대상물건입력'!B5,B2949)),1,0)))</f>
        <v>0</v>
      </c>
      <c r="O2949" s="38">
        <f>IF(B2949="","",IF('02_대상물건입력'!B6="",1,IF(ISNUMBER(SEARCH('02_대상물건입력'!B6,B2949)),1,0)))</f>
        <v>0</v>
      </c>
      <c r="P2949" s="38">
        <f>IF(L2949="","",IF('02_대상물건입력'!B15="",0,IF(ISNUMBER(SEARCH('02_대상물건입력'!B15,L2949)),1,0)))</f>
        <v>0</v>
      </c>
      <c r="Q2949" s="38">
        <f>IF(D2949="","",IF('02_대상물건입력'!B8="",0,IF(ISNUMBER(SEARCH('02_대상물건입력'!B8,D2949)),1,0)))</f>
        <v>0</v>
      </c>
      <c r="R2949" s="44" t="str">
        <f>IFERROR(ABS(E2949-'02_대상물건입력'!B11)/'02_대상물건입력'!B11,"")</f>
        <v/>
      </c>
      <c r="S2949" s="38" t="str">
        <f>IFERROR(ABS(J2949-'02_대상물건입력'!B10),"")</f>
        <v/>
      </c>
      <c r="T2949" s="38" t="str">
        <f>IFERROR(ABS('01_설정'!B4-F2949),"")</f>
        <v/>
      </c>
      <c r="U2949" s="38" t="str">
        <f>IFERROR(ABS(K2949-YEAR('02_대상물건입력'!B14)),"")</f>
        <v/>
      </c>
      <c r="V2949" s="38" t="str">
        <f>IF(B2949="","",IF(AND(E2949&gt;0,F2949&gt;0,H2949&gt;0,OR('04A_국토부원자료'!P2950="",'04A_국토부원자료'!P2950="-"),IF('01_설정'!B10=1,N2949=1,TRUE),R2949&lt;='01_설정'!B5,S2949&lt;='01_설정'!B6,T2949&lt;='01_설정'!B7,U2949&lt;='01_설정'!B8),"Y",""))</f>
        <v/>
      </c>
      <c r="W2949" s="40" t="str">
        <f>IF(V2949&lt;&gt;"Y","",MAX(0,(1-R2949/'01_설정'!B5))*'01_설정'!B14+MAX(0,(1-S2949/'01_설정'!B6))*'01_설정'!B15+MAX(0,(1-T2949/'01_설정'!B7))*'01_설정'!B16+MAX(0,(1-U2949/'01_설정'!B8))*'01_설정'!B17+O2949*'01_설정'!B11+Q2949*'01_설정'!B12+P2949*'01_설정'!B13)</f>
        <v/>
      </c>
      <c r="X2949" s="38" t="str">
        <f>IF(W2949="","",1+COUNTIFS($W$4:$W$3003,"&gt;"&amp;W2949)+COUNTIFS($W$4:W2949,W2949)-1)</f>
        <v/>
      </c>
    </row>
    <row r="2950" spans="1:24" ht="16.5">
      <c r="A2950" s="38" t="str">
        <f>IF('04A_국토부원자료'!A2951="","",ROW()-3)</f>
        <v/>
      </c>
      <c r="B2950" s="39">
        <f>IFERROR('04A_국토부원자료'!B2951,"")</f>
        <v>0</v>
      </c>
      <c r="C2950" s="39" t="str">
        <f>IF(B2950="","",IF('04A_국토부원자료'!C2951&lt;&gt;"",'04A_국토부원자료'!C2951,TRIM('04A_국토부원자료'!D2951&amp;IF('04A_국토부원자료'!E2951&lt;&gt;"","-"&amp;'04A_국토부원자료'!E2951,""))))</f>
        <v/>
      </c>
      <c r="D2950" s="39">
        <f>IFERROR('04A_국토부원자료'!F2951,"")</f>
        <v>0</v>
      </c>
      <c r="E2950" s="40" t="str">
        <f>IFERROR(VALUE(SUBSTITUTE('04A_국토부원자료'!G2951,",","")),"")</f>
        <v/>
      </c>
      <c r="F2950" s="41" t="str">
        <f>IFERROR(IF(AND('04A_국토부원자료'!H2951&lt;&gt;"",'04A_국토부원자료'!I2951&lt;&gt;""),DATE(INT(VALUE(SUBSTITUTE('04A_국토부원자료'!H2951,",",""))/100),MOD(VALUE(SUBSTITUTE('04A_국토부원자료'!H2951,",","")),100),VALUE(SUBSTITUTE('04A_국토부원자료'!I2951,",",""))),""),"")</f>
        <v/>
      </c>
      <c r="G2950" s="42" t="str">
        <f>IFERROR(VALUE(SUBSTITUTE('04A_국토부원자료'!J2951,",","")),"")</f>
        <v/>
      </c>
      <c r="H2950" s="43" t="str">
        <f t="shared" si="92"/>
        <v/>
      </c>
      <c r="I2950" s="43" t="str">
        <f t="shared" si="93"/>
        <v/>
      </c>
      <c r="J2950" s="38" t="str">
        <f>IFERROR(VALUE(SUBSTITUTE('04A_국토부원자료'!K2951,",","")),"")</f>
        <v/>
      </c>
      <c r="K2950" s="38" t="str">
        <f>IFERROR(VALUE(SUBSTITUTE('04A_국토부원자료'!N2951,",","")),"")</f>
        <v/>
      </c>
      <c r="L2950" s="39">
        <f>IFERROR('04A_국토부원자료'!O2951,"")</f>
        <v>0</v>
      </c>
      <c r="M2950" s="39">
        <f>IFERROR('04A_국토부원자료'!Q2951,"")</f>
        <v>0</v>
      </c>
      <c r="N2950" s="38">
        <f>IF(B2950="","",IF('02_대상물건입력'!B5="",1,IF(ISNUMBER(SEARCH('02_대상물건입력'!B5,B2950)),1,0)))</f>
        <v>0</v>
      </c>
      <c r="O2950" s="38">
        <f>IF(B2950="","",IF('02_대상물건입력'!B6="",1,IF(ISNUMBER(SEARCH('02_대상물건입력'!B6,B2950)),1,0)))</f>
        <v>0</v>
      </c>
      <c r="P2950" s="38">
        <f>IF(L2950="","",IF('02_대상물건입력'!B15="",0,IF(ISNUMBER(SEARCH('02_대상물건입력'!B15,L2950)),1,0)))</f>
        <v>0</v>
      </c>
      <c r="Q2950" s="38">
        <f>IF(D2950="","",IF('02_대상물건입력'!B8="",0,IF(ISNUMBER(SEARCH('02_대상물건입력'!B8,D2950)),1,0)))</f>
        <v>0</v>
      </c>
      <c r="R2950" s="44" t="str">
        <f>IFERROR(ABS(E2950-'02_대상물건입력'!B11)/'02_대상물건입력'!B11,"")</f>
        <v/>
      </c>
      <c r="S2950" s="38" t="str">
        <f>IFERROR(ABS(J2950-'02_대상물건입력'!B10),"")</f>
        <v/>
      </c>
      <c r="T2950" s="38" t="str">
        <f>IFERROR(ABS('01_설정'!B4-F2950),"")</f>
        <v/>
      </c>
      <c r="U2950" s="38" t="str">
        <f>IFERROR(ABS(K2950-YEAR('02_대상물건입력'!B14)),"")</f>
        <v/>
      </c>
      <c r="V2950" s="38" t="str">
        <f>IF(B2950="","",IF(AND(E2950&gt;0,F2950&gt;0,H2950&gt;0,OR('04A_국토부원자료'!P2951="",'04A_국토부원자료'!P2951="-"),IF('01_설정'!B10=1,N2950=1,TRUE),R2950&lt;='01_설정'!B5,S2950&lt;='01_설정'!B6,T2950&lt;='01_설정'!B7,U2950&lt;='01_설정'!B8),"Y",""))</f>
        <v/>
      </c>
      <c r="W2950" s="40" t="str">
        <f>IF(V2950&lt;&gt;"Y","",MAX(0,(1-R2950/'01_설정'!B5))*'01_설정'!B14+MAX(0,(1-S2950/'01_설정'!B6))*'01_설정'!B15+MAX(0,(1-T2950/'01_설정'!B7))*'01_설정'!B16+MAX(0,(1-U2950/'01_설정'!B8))*'01_설정'!B17+O2950*'01_설정'!B11+Q2950*'01_설정'!B12+P2950*'01_설정'!B13)</f>
        <v/>
      </c>
      <c r="X2950" s="38" t="str">
        <f>IF(W2950="","",1+COUNTIFS($W$4:$W$3003,"&gt;"&amp;W2950)+COUNTIFS($W$4:W2950,W2950)-1)</f>
        <v/>
      </c>
    </row>
    <row r="2951" spans="1:24" ht="16.5">
      <c r="A2951" s="38" t="str">
        <f>IF('04A_국토부원자료'!A2952="","",ROW()-3)</f>
        <v/>
      </c>
      <c r="B2951" s="39">
        <f>IFERROR('04A_국토부원자료'!B2952,"")</f>
        <v>0</v>
      </c>
      <c r="C2951" s="39" t="str">
        <f>IF(B2951="","",IF('04A_국토부원자료'!C2952&lt;&gt;"",'04A_국토부원자료'!C2952,TRIM('04A_국토부원자료'!D2952&amp;IF('04A_국토부원자료'!E2952&lt;&gt;"","-"&amp;'04A_국토부원자료'!E2952,""))))</f>
        <v/>
      </c>
      <c r="D2951" s="39">
        <f>IFERROR('04A_국토부원자료'!F2952,"")</f>
        <v>0</v>
      </c>
      <c r="E2951" s="40" t="str">
        <f>IFERROR(VALUE(SUBSTITUTE('04A_국토부원자료'!G2952,",","")),"")</f>
        <v/>
      </c>
      <c r="F2951" s="41" t="str">
        <f>IFERROR(IF(AND('04A_국토부원자료'!H2952&lt;&gt;"",'04A_국토부원자료'!I2952&lt;&gt;""),DATE(INT(VALUE(SUBSTITUTE('04A_국토부원자료'!H2952,",",""))/100),MOD(VALUE(SUBSTITUTE('04A_국토부원자료'!H2952,",","")),100),VALUE(SUBSTITUTE('04A_국토부원자료'!I2952,",",""))),""),"")</f>
        <v/>
      </c>
      <c r="G2951" s="42" t="str">
        <f>IFERROR(VALUE(SUBSTITUTE('04A_국토부원자료'!J2952,",","")),"")</f>
        <v/>
      </c>
      <c r="H2951" s="43" t="str">
        <f t="shared" si="92"/>
        <v/>
      </c>
      <c r="I2951" s="43" t="str">
        <f t="shared" si="93"/>
        <v/>
      </c>
      <c r="J2951" s="38" t="str">
        <f>IFERROR(VALUE(SUBSTITUTE('04A_국토부원자료'!K2952,",","")),"")</f>
        <v/>
      </c>
      <c r="K2951" s="38" t="str">
        <f>IFERROR(VALUE(SUBSTITUTE('04A_국토부원자료'!N2952,",","")),"")</f>
        <v/>
      </c>
      <c r="L2951" s="39">
        <f>IFERROR('04A_국토부원자료'!O2952,"")</f>
        <v>0</v>
      </c>
      <c r="M2951" s="39">
        <f>IFERROR('04A_국토부원자료'!Q2952,"")</f>
        <v>0</v>
      </c>
      <c r="N2951" s="38">
        <f>IF(B2951="","",IF('02_대상물건입력'!B5="",1,IF(ISNUMBER(SEARCH('02_대상물건입력'!B5,B2951)),1,0)))</f>
        <v>0</v>
      </c>
      <c r="O2951" s="38">
        <f>IF(B2951="","",IF('02_대상물건입력'!B6="",1,IF(ISNUMBER(SEARCH('02_대상물건입력'!B6,B2951)),1,0)))</f>
        <v>0</v>
      </c>
      <c r="P2951" s="38">
        <f>IF(L2951="","",IF('02_대상물건입력'!B15="",0,IF(ISNUMBER(SEARCH('02_대상물건입력'!B15,L2951)),1,0)))</f>
        <v>0</v>
      </c>
      <c r="Q2951" s="38">
        <f>IF(D2951="","",IF('02_대상물건입력'!B8="",0,IF(ISNUMBER(SEARCH('02_대상물건입력'!B8,D2951)),1,0)))</f>
        <v>0</v>
      </c>
      <c r="R2951" s="44" t="str">
        <f>IFERROR(ABS(E2951-'02_대상물건입력'!B11)/'02_대상물건입력'!B11,"")</f>
        <v/>
      </c>
      <c r="S2951" s="38" t="str">
        <f>IFERROR(ABS(J2951-'02_대상물건입력'!B10),"")</f>
        <v/>
      </c>
      <c r="T2951" s="38" t="str">
        <f>IFERROR(ABS('01_설정'!B4-F2951),"")</f>
        <v/>
      </c>
      <c r="U2951" s="38" t="str">
        <f>IFERROR(ABS(K2951-YEAR('02_대상물건입력'!B14)),"")</f>
        <v/>
      </c>
      <c r="V2951" s="38" t="str">
        <f>IF(B2951="","",IF(AND(E2951&gt;0,F2951&gt;0,H2951&gt;0,OR('04A_국토부원자료'!P2952="",'04A_국토부원자료'!P2952="-"),IF('01_설정'!B10=1,N2951=1,TRUE),R2951&lt;='01_설정'!B5,S2951&lt;='01_설정'!B6,T2951&lt;='01_설정'!B7,U2951&lt;='01_설정'!B8),"Y",""))</f>
        <v/>
      </c>
      <c r="W2951" s="40" t="str">
        <f>IF(V2951&lt;&gt;"Y","",MAX(0,(1-R2951/'01_설정'!B5))*'01_설정'!B14+MAX(0,(1-S2951/'01_설정'!B6))*'01_설정'!B15+MAX(0,(1-T2951/'01_설정'!B7))*'01_설정'!B16+MAX(0,(1-U2951/'01_설정'!B8))*'01_설정'!B17+O2951*'01_설정'!B11+Q2951*'01_설정'!B12+P2951*'01_설정'!B13)</f>
        <v/>
      </c>
      <c r="X2951" s="38" t="str">
        <f>IF(W2951="","",1+COUNTIFS($W$4:$W$3003,"&gt;"&amp;W2951)+COUNTIFS($W$4:W2951,W2951)-1)</f>
        <v/>
      </c>
    </row>
    <row r="2952" spans="1:24" ht="16.5">
      <c r="A2952" s="38" t="str">
        <f>IF('04A_국토부원자료'!A2953="","",ROW()-3)</f>
        <v/>
      </c>
      <c r="B2952" s="39">
        <f>IFERROR('04A_국토부원자료'!B2953,"")</f>
        <v>0</v>
      </c>
      <c r="C2952" s="39" t="str">
        <f>IF(B2952="","",IF('04A_국토부원자료'!C2953&lt;&gt;"",'04A_국토부원자료'!C2953,TRIM('04A_국토부원자료'!D2953&amp;IF('04A_국토부원자료'!E2953&lt;&gt;"","-"&amp;'04A_국토부원자료'!E2953,""))))</f>
        <v/>
      </c>
      <c r="D2952" s="39">
        <f>IFERROR('04A_국토부원자료'!F2953,"")</f>
        <v>0</v>
      </c>
      <c r="E2952" s="40" t="str">
        <f>IFERROR(VALUE(SUBSTITUTE('04A_국토부원자료'!G2953,",","")),"")</f>
        <v/>
      </c>
      <c r="F2952" s="41" t="str">
        <f>IFERROR(IF(AND('04A_국토부원자료'!H2953&lt;&gt;"",'04A_국토부원자료'!I2953&lt;&gt;""),DATE(INT(VALUE(SUBSTITUTE('04A_국토부원자료'!H2953,",",""))/100),MOD(VALUE(SUBSTITUTE('04A_국토부원자료'!H2953,",","")),100),VALUE(SUBSTITUTE('04A_국토부원자료'!I2953,",",""))),""),"")</f>
        <v/>
      </c>
      <c r="G2952" s="42" t="str">
        <f>IFERROR(VALUE(SUBSTITUTE('04A_국토부원자료'!J2953,",","")),"")</f>
        <v/>
      </c>
      <c r="H2952" s="43" t="str">
        <f t="shared" si="92"/>
        <v/>
      </c>
      <c r="I2952" s="43" t="str">
        <f t="shared" si="93"/>
        <v/>
      </c>
      <c r="J2952" s="38" t="str">
        <f>IFERROR(VALUE(SUBSTITUTE('04A_국토부원자료'!K2953,",","")),"")</f>
        <v/>
      </c>
      <c r="K2952" s="38" t="str">
        <f>IFERROR(VALUE(SUBSTITUTE('04A_국토부원자료'!N2953,",","")),"")</f>
        <v/>
      </c>
      <c r="L2952" s="39">
        <f>IFERROR('04A_국토부원자료'!O2953,"")</f>
        <v>0</v>
      </c>
      <c r="M2952" s="39">
        <f>IFERROR('04A_국토부원자료'!Q2953,"")</f>
        <v>0</v>
      </c>
      <c r="N2952" s="38">
        <f>IF(B2952="","",IF('02_대상물건입력'!B5="",1,IF(ISNUMBER(SEARCH('02_대상물건입력'!B5,B2952)),1,0)))</f>
        <v>0</v>
      </c>
      <c r="O2952" s="38">
        <f>IF(B2952="","",IF('02_대상물건입력'!B6="",1,IF(ISNUMBER(SEARCH('02_대상물건입력'!B6,B2952)),1,0)))</f>
        <v>0</v>
      </c>
      <c r="P2952" s="38">
        <f>IF(L2952="","",IF('02_대상물건입력'!B15="",0,IF(ISNUMBER(SEARCH('02_대상물건입력'!B15,L2952)),1,0)))</f>
        <v>0</v>
      </c>
      <c r="Q2952" s="38">
        <f>IF(D2952="","",IF('02_대상물건입력'!B8="",0,IF(ISNUMBER(SEARCH('02_대상물건입력'!B8,D2952)),1,0)))</f>
        <v>0</v>
      </c>
      <c r="R2952" s="44" t="str">
        <f>IFERROR(ABS(E2952-'02_대상물건입력'!B11)/'02_대상물건입력'!B11,"")</f>
        <v/>
      </c>
      <c r="S2952" s="38" t="str">
        <f>IFERROR(ABS(J2952-'02_대상물건입력'!B10),"")</f>
        <v/>
      </c>
      <c r="T2952" s="38" t="str">
        <f>IFERROR(ABS('01_설정'!B4-F2952),"")</f>
        <v/>
      </c>
      <c r="U2952" s="38" t="str">
        <f>IFERROR(ABS(K2952-YEAR('02_대상물건입력'!B14)),"")</f>
        <v/>
      </c>
      <c r="V2952" s="38" t="str">
        <f>IF(B2952="","",IF(AND(E2952&gt;0,F2952&gt;0,H2952&gt;0,OR('04A_국토부원자료'!P2953="",'04A_국토부원자료'!P2953="-"),IF('01_설정'!B10=1,N2952=1,TRUE),R2952&lt;='01_설정'!B5,S2952&lt;='01_설정'!B6,T2952&lt;='01_설정'!B7,U2952&lt;='01_설정'!B8),"Y",""))</f>
        <v/>
      </c>
      <c r="W2952" s="40" t="str">
        <f>IF(V2952&lt;&gt;"Y","",MAX(0,(1-R2952/'01_설정'!B5))*'01_설정'!B14+MAX(0,(1-S2952/'01_설정'!B6))*'01_설정'!B15+MAX(0,(1-T2952/'01_설정'!B7))*'01_설정'!B16+MAX(0,(1-U2952/'01_설정'!B8))*'01_설정'!B17+O2952*'01_설정'!B11+Q2952*'01_설정'!B12+P2952*'01_설정'!B13)</f>
        <v/>
      </c>
      <c r="X2952" s="38" t="str">
        <f>IF(W2952="","",1+COUNTIFS($W$4:$W$3003,"&gt;"&amp;W2952)+COUNTIFS($W$4:W2952,W2952)-1)</f>
        <v/>
      </c>
    </row>
    <row r="2953" spans="1:24" ht="16.5">
      <c r="A2953" s="38" t="str">
        <f>IF('04A_국토부원자료'!A2954="","",ROW()-3)</f>
        <v/>
      </c>
      <c r="B2953" s="39">
        <f>IFERROR('04A_국토부원자료'!B2954,"")</f>
        <v>0</v>
      </c>
      <c r="C2953" s="39" t="str">
        <f>IF(B2953="","",IF('04A_국토부원자료'!C2954&lt;&gt;"",'04A_국토부원자료'!C2954,TRIM('04A_국토부원자료'!D2954&amp;IF('04A_국토부원자료'!E2954&lt;&gt;"","-"&amp;'04A_국토부원자료'!E2954,""))))</f>
        <v/>
      </c>
      <c r="D2953" s="39">
        <f>IFERROR('04A_국토부원자료'!F2954,"")</f>
        <v>0</v>
      </c>
      <c r="E2953" s="40" t="str">
        <f>IFERROR(VALUE(SUBSTITUTE('04A_국토부원자료'!G2954,",","")),"")</f>
        <v/>
      </c>
      <c r="F2953" s="41" t="str">
        <f>IFERROR(IF(AND('04A_국토부원자료'!H2954&lt;&gt;"",'04A_국토부원자료'!I2954&lt;&gt;""),DATE(INT(VALUE(SUBSTITUTE('04A_국토부원자료'!H2954,",",""))/100),MOD(VALUE(SUBSTITUTE('04A_국토부원자료'!H2954,",","")),100),VALUE(SUBSTITUTE('04A_국토부원자료'!I2954,",",""))),""),"")</f>
        <v/>
      </c>
      <c r="G2953" s="42" t="str">
        <f>IFERROR(VALUE(SUBSTITUTE('04A_국토부원자료'!J2954,",","")),"")</f>
        <v/>
      </c>
      <c r="H2953" s="43" t="str">
        <f t="shared" si="92"/>
        <v/>
      </c>
      <c r="I2953" s="43" t="str">
        <f t="shared" si="93"/>
        <v/>
      </c>
      <c r="J2953" s="38" t="str">
        <f>IFERROR(VALUE(SUBSTITUTE('04A_국토부원자료'!K2954,",","")),"")</f>
        <v/>
      </c>
      <c r="K2953" s="38" t="str">
        <f>IFERROR(VALUE(SUBSTITUTE('04A_국토부원자료'!N2954,",","")),"")</f>
        <v/>
      </c>
      <c r="L2953" s="39">
        <f>IFERROR('04A_국토부원자료'!O2954,"")</f>
        <v>0</v>
      </c>
      <c r="M2953" s="39">
        <f>IFERROR('04A_국토부원자료'!Q2954,"")</f>
        <v>0</v>
      </c>
      <c r="N2953" s="38">
        <f>IF(B2953="","",IF('02_대상물건입력'!B5="",1,IF(ISNUMBER(SEARCH('02_대상물건입력'!B5,B2953)),1,0)))</f>
        <v>0</v>
      </c>
      <c r="O2953" s="38">
        <f>IF(B2953="","",IF('02_대상물건입력'!B6="",1,IF(ISNUMBER(SEARCH('02_대상물건입력'!B6,B2953)),1,0)))</f>
        <v>0</v>
      </c>
      <c r="P2953" s="38">
        <f>IF(L2953="","",IF('02_대상물건입력'!B15="",0,IF(ISNUMBER(SEARCH('02_대상물건입력'!B15,L2953)),1,0)))</f>
        <v>0</v>
      </c>
      <c r="Q2953" s="38">
        <f>IF(D2953="","",IF('02_대상물건입력'!B8="",0,IF(ISNUMBER(SEARCH('02_대상물건입력'!B8,D2953)),1,0)))</f>
        <v>0</v>
      </c>
      <c r="R2953" s="44" t="str">
        <f>IFERROR(ABS(E2953-'02_대상물건입력'!B11)/'02_대상물건입력'!B11,"")</f>
        <v/>
      </c>
      <c r="S2953" s="38" t="str">
        <f>IFERROR(ABS(J2953-'02_대상물건입력'!B10),"")</f>
        <v/>
      </c>
      <c r="T2953" s="38" t="str">
        <f>IFERROR(ABS('01_설정'!B4-F2953),"")</f>
        <v/>
      </c>
      <c r="U2953" s="38" t="str">
        <f>IFERROR(ABS(K2953-YEAR('02_대상물건입력'!B14)),"")</f>
        <v/>
      </c>
      <c r="V2953" s="38" t="str">
        <f>IF(B2953="","",IF(AND(E2953&gt;0,F2953&gt;0,H2953&gt;0,OR('04A_국토부원자료'!P2954="",'04A_국토부원자료'!P2954="-"),IF('01_설정'!B10=1,N2953=1,TRUE),R2953&lt;='01_설정'!B5,S2953&lt;='01_설정'!B6,T2953&lt;='01_설정'!B7,U2953&lt;='01_설정'!B8),"Y",""))</f>
        <v/>
      </c>
      <c r="W2953" s="40" t="str">
        <f>IF(V2953&lt;&gt;"Y","",MAX(0,(1-R2953/'01_설정'!B5))*'01_설정'!B14+MAX(0,(1-S2953/'01_설정'!B6))*'01_설정'!B15+MAX(0,(1-T2953/'01_설정'!B7))*'01_설정'!B16+MAX(0,(1-U2953/'01_설정'!B8))*'01_설정'!B17+O2953*'01_설정'!B11+Q2953*'01_설정'!B12+P2953*'01_설정'!B13)</f>
        <v/>
      </c>
      <c r="X2953" s="38" t="str">
        <f>IF(W2953="","",1+COUNTIFS($W$4:$W$3003,"&gt;"&amp;W2953)+COUNTIFS($W$4:W2953,W2953)-1)</f>
        <v/>
      </c>
    </row>
    <row r="2954" spans="1:24" ht="16.5">
      <c r="A2954" s="38" t="str">
        <f>IF('04A_국토부원자료'!A2955="","",ROW()-3)</f>
        <v/>
      </c>
      <c r="B2954" s="39">
        <f>IFERROR('04A_국토부원자료'!B2955,"")</f>
        <v>0</v>
      </c>
      <c r="C2954" s="39" t="str">
        <f>IF(B2954="","",IF('04A_국토부원자료'!C2955&lt;&gt;"",'04A_국토부원자료'!C2955,TRIM('04A_국토부원자료'!D2955&amp;IF('04A_국토부원자료'!E2955&lt;&gt;"","-"&amp;'04A_국토부원자료'!E2955,""))))</f>
        <v/>
      </c>
      <c r="D2954" s="39">
        <f>IFERROR('04A_국토부원자료'!F2955,"")</f>
        <v>0</v>
      </c>
      <c r="E2954" s="40" t="str">
        <f>IFERROR(VALUE(SUBSTITUTE('04A_국토부원자료'!G2955,",","")),"")</f>
        <v/>
      </c>
      <c r="F2954" s="41" t="str">
        <f>IFERROR(IF(AND('04A_국토부원자료'!H2955&lt;&gt;"",'04A_국토부원자료'!I2955&lt;&gt;""),DATE(INT(VALUE(SUBSTITUTE('04A_국토부원자료'!H2955,",",""))/100),MOD(VALUE(SUBSTITUTE('04A_국토부원자료'!H2955,",","")),100),VALUE(SUBSTITUTE('04A_국토부원자료'!I2955,",",""))),""),"")</f>
        <v/>
      </c>
      <c r="G2954" s="42" t="str">
        <f>IFERROR(VALUE(SUBSTITUTE('04A_국토부원자료'!J2955,",","")),"")</f>
        <v/>
      </c>
      <c r="H2954" s="43" t="str">
        <f t="shared" si="92"/>
        <v/>
      </c>
      <c r="I2954" s="43" t="str">
        <f t="shared" si="93"/>
        <v/>
      </c>
      <c r="J2954" s="38" t="str">
        <f>IFERROR(VALUE(SUBSTITUTE('04A_국토부원자료'!K2955,",","")),"")</f>
        <v/>
      </c>
      <c r="K2954" s="38" t="str">
        <f>IFERROR(VALUE(SUBSTITUTE('04A_국토부원자료'!N2955,",","")),"")</f>
        <v/>
      </c>
      <c r="L2954" s="39">
        <f>IFERROR('04A_국토부원자료'!O2955,"")</f>
        <v>0</v>
      </c>
      <c r="M2954" s="39">
        <f>IFERROR('04A_국토부원자료'!Q2955,"")</f>
        <v>0</v>
      </c>
      <c r="N2954" s="38">
        <f>IF(B2954="","",IF('02_대상물건입력'!B5="",1,IF(ISNUMBER(SEARCH('02_대상물건입력'!B5,B2954)),1,0)))</f>
        <v>0</v>
      </c>
      <c r="O2954" s="38">
        <f>IF(B2954="","",IF('02_대상물건입력'!B6="",1,IF(ISNUMBER(SEARCH('02_대상물건입력'!B6,B2954)),1,0)))</f>
        <v>0</v>
      </c>
      <c r="P2954" s="38">
        <f>IF(L2954="","",IF('02_대상물건입력'!B15="",0,IF(ISNUMBER(SEARCH('02_대상물건입력'!B15,L2954)),1,0)))</f>
        <v>0</v>
      </c>
      <c r="Q2954" s="38">
        <f>IF(D2954="","",IF('02_대상물건입력'!B8="",0,IF(ISNUMBER(SEARCH('02_대상물건입력'!B8,D2954)),1,0)))</f>
        <v>0</v>
      </c>
      <c r="R2954" s="44" t="str">
        <f>IFERROR(ABS(E2954-'02_대상물건입력'!B11)/'02_대상물건입력'!B11,"")</f>
        <v/>
      </c>
      <c r="S2954" s="38" t="str">
        <f>IFERROR(ABS(J2954-'02_대상물건입력'!B10),"")</f>
        <v/>
      </c>
      <c r="T2954" s="38" t="str">
        <f>IFERROR(ABS('01_설정'!B4-F2954),"")</f>
        <v/>
      </c>
      <c r="U2954" s="38" t="str">
        <f>IFERROR(ABS(K2954-YEAR('02_대상물건입력'!B14)),"")</f>
        <v/>
      </c>
      <c r="V2954" s="38" t="str">
        <f>IF(B2954="","",IF(AND(E2954&gt;0,F2954&gt;0,H2954&gt;0,OR('04A_국토부원자료'!P2955="",'04A_국토부원자료'!P2955="-"),IF('01_설정'!B10=1,N2954=1,TRUE),R2954&lt;='01_설정'!B5,S2954&lt;='01_설정'!B6,T2954&lt;='01_설정'!B7,U2954&lt;='01_설정'!B8),"Y",""))</f>
        <v/>
      </c>
      <c r="W2954" s="40" t="str">
        <f>IF(V2954&lt;&gt;"Y","",MAX(0,(1-R2954/'01_설정'!B5))*'01_설정'!B14+MAX(0,(1-S2954/'01_설정'!B6))*'01_설정'!B15+MAX(0,(1-T2954/'01_설정'!B7))*'01_설정'!B16+MAX(0,(1-U2954/'01_설정'!B8))*'01_설정'!B17+O2954*'01_설정'!B11+Q2954*'01_설정'!B12+P2954*'01_설정'!B13)</f>
        <v/>
      </c>
      <c r="X2954" s="38" t="str">
        <f>IF(W2954="","",1+COUNTIFS($W$4:$W$3003,"&gt;"&amp;W2954)+COUNTIFS($W$4:W2954,W2954)-1)</f>
        <v/>
      </c>
    </row>
    <row r="2955" spans="1:24" ht="16.5">
      <c r="A2955" s="38" t="str">
        <f>IF('04A_국토부원자료'!A2956="","",ROW()-3)</f>
        <v/>
      </c>
      <c r="B2955" s="39">
        <f>IFERROR('04A_국토부원자료'!B2956,"")</f>
        <v>0</v>
      </c>
      <c r="C2955" s="39" t="str">
        <f>IF(B2955="","",IF('04A_국토부원자료'!C2956&lt;&gt;"",'04A_국토부원자료'!C2956,TRIM('04A_국토부원자료'!D2956&amp;IF('04A_국토부원자료'!E2956&lt;&gt;"","-"&amp;'04A_국토부원자료'!E2956,""))))</f>
        <v/>
      </c>
      <c r="D2955" s="39">
        <f>IFERROR('04A_국토부원자료'!F2956,"")</f>
        <v>0</v>
      </c>
      <c r="E2955" s="40" t="str">
        <f>IFERROR(VALUE(SUBSTITUTE('04A_국토부원자료'!G2956,",","")),"")</f>
        <v/>
      </c>
      <c r="F2955" s="41" t="str">
        <f>IFERROR(IF(AND('04A_국토부원자료'!H2956&lt;&gt;"",'04A_국토부원자료'!I2956&lt;&gt;""),DATE(INT(VALUE(SUBSTITUTE('04A_국토부원자료'!H2956,",",""))/100),MOD(VALUE(SUBSTITUTE('04A_국토부원자료'!H2956,",","")),100),VALUE(SUBSTITUTE('04A_국토부원자료'!I2956,",",""))),""),"")</f>
        <v/>
      </c>
      <c r="G2955" s="42" t="str">
        <f>IFERROR(VALUE(SUBSTITUTE('04A_국토부원자료'!J2956,",","")),"")</f>
        <v/>
      </c>
      <c r="H2955" s="43" t="str">
        <f t="shared" si="92"/>
        <v/>
      </c>
      <c r="I2955" s="43" t="str">
        <f t="shared" si="93"/>
        <v/>
      </c>
      <c r="J2955" s="38" t="str">
        <f>IFERROR(VALUE(SUBSTITUTE('04A_국토부원자료'!K2956,",","")),"")</f>
        <v/>
      </c>
      <c r="K2955" s="38" t="str">
        <f>IFERROR(VALUE(SUBSTITUTE('04A_국토부원자료'!N2956,",","")),"")</f>
        <v/>
      </c>
      <c r="L2955" s="39">
        <f>IFERROR('04A_국토부원자료'!O2956,"")</f>
        <v>0</v>
      </c>
      <c r="M2955" s="39">
        <f>IFERROR('04A_국토부원자료'!Q2956,"")</f>
        <v>0</v>
      </c>
      <c r="N2955" s="38">
        <f>IF(B2955="","",IF('02_대상물건입력'!B5="",1,IF(ISNUMBER(SEARCH('02_대상물건입력'!B5,B2955)),1,0)))</f>
        <v>0</v>
      </c>
      <c r="O2955" s="38">
        <f>IF(B2955="","",IF('02_대상물건입력'!B6="",1,IF(ISNUMBER(SEARCH('02_대상물건입력'!B6,B2955)),1,0)))</f>
        <v>0</v>
      </c>
      <c r="P2955" s="38">
        <f>IF(L2955="","",IF('02_대상물건입력'!B15="",0,IF(ISNUMBER(SEARCH('02_대상물건입력'!B15,L2955)),1,0)))</f>
        <v>0</v>
      </c>
      <c r="Q2955" s="38">
        <f>IF(D2955="","",IF('02_대상물건입력'!B8="",0,IF(ISNUMBER(SEARCH('02_대상물건입력'!B8,D2955)),1,0)))</f>
        <v>0</v>
      </c>
      <c r="R2955" s="44" t="str">
        <f>IFERROR(ABS(E2955-'02_대상물건입력'!B11)/'02_대상물건입력'!B11,"")</f>
        <v/>
      </c>
      <c r="S2955" s="38" t="str">
        <f>IFERROR(ABS(J2955-'02_대상물건입력'!B10),"")</f>
        <v/>
      </c>
      <c r="T2955" s="38" t="str">
        <f>IFERROR(ABS('01_설정'!B4-F2955),"")</f>
        <v/>
      </c>
      <c r="U2955" s="38" t="str">
        <f>IFERROR(ABS(K2955-YEAR('02_대상물건입력'!B14)),"")</f>
        <v/>
      </c>
      <c r="V2955" s="38" t="str">
        <f>IF(B2955="","",IF(AND(E2955&gt;0,F2955&gt;0,H2955&gt;0,OR('04A_국토부원자료'!P2956="",'04A_국토부원자료'!P2956="-"),IF('01_설정'!B10=1,N2955=1,TRUE),R2955&lt;='01_설정'!B5,S2955&lt;='01_설정'!B6,T2955&lt;='01_설정'!B7,U2955&lt;='01_설정'!B8),"Y",""))</f>
        <v/>
      </c>
      <c r="W2955" s="40" t="str">
        <f>IF(V2955&lt;&gt;"Y","",MAX(0,(1-R2955/'01_설정'!B5))*'01_설정'!B14+MAX(0,(1-S2955/'01_설정'!B6))*'01_설정'!B15+MAX(0,(1-T2955/'01_설정'!B7))*'01_설정'!B16+MAX(0,(1-U2955/'01_설정'!B8))*'01_설정'!B17+O2955*'01_설정'!B11+Q2955*'01_설정'!B12+P2955*'01_설정'!B13)</f>
        <v/>
      </c>
      <c r="X2955" s="38" t="str">
        <f>IF(W2955="","",1+COUNTIFS($W$4:$W$3003,"&gt;"&amp;W2955)+COUNTIFS($W$4:W2955,W2955)-1)</f>
        <v/>
      </c>
    </row>
    <row r="2956" spans="1:24" ht="16.5">
      <c r="A2956" s="38" t="str">
        <f>IF('04A_국토부원자료'!A2957="","",ROW()-3)</f>
        <v/>
      </c>
      <c r="B2956" s="39">
        <f>IFERROR('04A_국토부원자료'!B2957,"")</f>
        <v>0</v>
      </c>
      <c r="C2956" s="39" t="str">
        <f>IF(B2956="","",IF('04A_국토부원자료'!C2957&lt;&gt;"",'04A_국토부원자료'!C2957,TRIM('04A_국토부원자료'!D2957&amp;IF('04A_국토부원자료'!E2957&lt;&gt;"","-"&amp;'04A_국토부원자료'!E2957,""))))</f>
        <v/>
      </c>
      <c r="D2956" s="39">
        <f>IFERROR('04A_국토부원자료'!F2957,"")</f>
        <v>0</v>
      </c>
      <c r="E2956" s="40" t="str">
        <f>IFERROR(VALUE(SUBSTITUTE('04A_국토부원자료'!G2957,",","")),"")</f>
        <v/>
      </c>
      <c r="F2956" s="41" t="str">
        <f>IFERROR(IF(AND('04A_국토부원자료'!H2957&lt;&gt;"",'04A_국토부원자료'!I2957&lt;&gt;""),DATE(INT(VALUE(SUBSTITUTE('04A_국토부원자료'!H2957,",",""))/100),MOD(VALUE(SUBSTITUTE('04A_국토부원자료'!H2957,",","")),100),VALUE(SUBSTITUTE('04A_국토부원자료'!I2957,",",""))),""),"")</f>
        <v/>
      </c>
      <c r="G2956" s="42" t="str">
        <f>IFERROR(VALUE(SUBSTITUTE('04A_국토부원자료'!J2957,",","")),"")</f>
        <v/>
      </c>
      <c r="H2956" s="43" t="str">
        <f t="shared" si="92"/>
        <v/>
      </c>
      <c r="I2956" s="43" t="str">
        <f t="shared" si="93"/>
        <v/>
      </c>
      <c r="J2956" s="38" t="str">
        <f>IFERROR(VALUE(SUBSTITUTE('04A_국토부원자료'!K2957,",","")),"")</f>
        <v/>
      </c>
      <c r="K2956" s="38" t="str">
        <f>IFERROR(VALUE(SUBSTITUTE('04A_국토부원자료'!N2957,",","")),"")</f>
        <v/>
      </c>
      <c r="L2956" s="39">
        <f>IFERROR('04A_국토부원자료'!O2957,"")</f>
        <v>0</v>
      </c>
      <c r="M2956" s="39">
        <f>IFERROR('04A_국토부원자료'!Q2957,"")</f>
        <v>0</v>
      </c>
      <c r="N2956" s="38">
        <f>IF(B2956="","",IF('02_대상물건입력'!B5="",1,IF(ISNUMBER(SEARCH('02_대상물건입력'!B5,B2956)),1,0)))</f>
        <v>0</v>
      </c>
      <c r="O2956" s="38">
        <f>IF(B2956="","",IF('02_대상물건입력'!B6="",1,IF(ISNUMBER(SEARCH('02_대상물건입력'!B6,B2956)),1,0)))</f>
        <v>0</v>
      </c>
      <c r="P2956" s="38">
        <f>IF(L2956="","",IF('02_대상물건입력'!B15="",0,IF(ISNUMBER(SEARCH('02_대상물건입력'!B15,L2956)),1,0)))</f>
        <v>0</v>
      </c>
      <c r="Q2956" s="38">
        <f>IF(D2956="","",IF('02_대상물건입력'!B8="",0,IF(ISNUMBER(SEARCH('02_대상물건입력'!B8,D2956)),1,0)))</f>
        <v>0</v>
      </c>
      <c r="R2956" s="44" t="str">
        <f>IFERROR(ABS(E2956-'02_대상물건입력'!B11)/'02_대상물건입력'!B11,"")</f>
        <v/>
      </c>
      <c r="S2956" s="38" t="str">
        <f>IFERROR(ABS(J2956-'02_대상물건입력'!B10),"")</f>
        <v/>
      </c>
      <c r="T2956" s="38" t="str">
        <f>IFERROR(ABS('01_설정'!B4-F2956),"")</f>
        <v/>
      </c>
      <c r="U2956" s="38" t="str">
        <f>IFERROR(ABS(K2956-YEAR('02_대상물건입력'!B14)),"")</f>
        <v/>
      </c>
      <c r="V2956" s="38" t="str">
        <f>IF(B2956="","",IF(AND(E2956&gt;0,F2956&gt;0,H2956&gt;0,OR('04A_국토부원자료'!P2957="",'04A_국토부원자료'!P2957="-"),IF('01_설정'!B10=1,N2956=1,TRUE),R2956&lt;='01_설정'!B5,S2956&lt;='01_설정'!B6,T2956&lt;='01_설정'!B7,U2956&lt;='01_설정'!B8),"Y",""))</f>
        <v/>
      </c>
      <c r="W2956" s="40" t="str">
        <f>IF(V2956&lt;&gt;"Y","",MAX(0,(1-R2956/'01_설정'!B5))*'01_설정'!B14+MAX(0,(1-S2956/'01_설정'!B6))*'01_설정'!B15+MAX(0,(1-T2956/'01_설정'!B7))*'01_설정'!B16+MAX(0,(1-U2956/'01_설정'!B8))*'01_설정'!B17+O2956*'01_설정'!B11+Q2956*'01_설정'!B12+P2956*'01_설정'!B13)</f>
        <v/>
      </c>
      <c r="X2956" s="38" t="str">
        <f>IF(W2956="","",1+COUNTIFS($W$4:$W$3003,"&gt;"&amp;W2956)+COUNTIFS($W$4:W2956,W2956)-1)</f>
        <v/>
      </c>
    </row>
    <row r="2957" spans="1:24" ht="16.5">
      <c r="A2957" s="38" t="str">
        <f>IF('04A_국토부원자료'!A2958="","",ROW()-3)</f>
        <v/>
      </c>
      <c r="B2957" s="39">
        <f>IFERROR('04A_국토부원자료'!B2958,"")</f>
        <v>0</v>
      </c>
      <c r="C2957" s="39" t="str">
        <f>IF(B2957="","",IF('04A_국토부원자료'!C2958&lt;&gt;"",'04A_국토부원자료'!C2958,TRIM('04A_국토부원자료'!D2958&amp;IF('04A_국토부원자료'!E2958&lt;&gt;"","-"&amp;'04A_국토부원자료'!E2958,""))))</f>
        <v/>
      </c>
      <c r="D2957" s="39">
        <f>IFERROR('04A_국토부원자료'!F2958,"")</f>
        <v>0</v>
      </c>
      <c r="E2957" s="40" t="str">
        <f>IFERROR(VALUE(SUBSTITUTE('04A_국토부원자료'!G2958,",","")),"")</f>
        <v/>
      </c>
      <c r="F2957" s="41" t="str">
        <f>IFERROR(IF(AND('04A_국토부원자료'!H2958&lt;&gt;"",'04A_국토부원자료'!I2958&lt;&gt;""),DATE(INT(VALUE(SUBSTITUTE('04A_국토부원자료'!H2958,",",""))/100),MOD(VALUE(SUBSTITUTE('04A_국토부원자료'!H2958,",","")),100),VALUE(SUBSTITUTE('04A_국토부원자료'!I2958,",",""))),""),"")</f>
        <v/>
      </c>
      <c r="G2957" s="42" t="str">
        <f>IFERROR(VALUE(SUBSTITUTE('04A_국토부원자료'!J2958,",","")),"")</f>
        <v/>
      </c>
      <c r="H2957" s="43" t="str">
        <f t="shared" si="92"/>
        <v/>
      </c>
      <c r="I2957" s="43" t="str">
        <f t="shared" si="93"/>
        <v/>
      </c>
      <c r="J2957" s="38" t="str">
        <f>IFERROR(VALUE(SUBSTITUTE('04A_국토부원자료'!K2958,",","")),"")</f>
        <v/>
      </c>
      <c r="K2957" s="38" t="str">
        <f>IFERROR(VALUE(SUBSTITUTE('04A_국토부원자료'!N2958,",","")),"")</f>
        <v/>
      </c>
      <c r="L2957" s="39">
        <f>IFERROR('04A_국토부원자료'!O2958,"")</f>
        <v>0</v>
      </c>
      <c r="M2957" s="39">
        <f>IFERROR('04A_국토부원자료'!Q2958,"")</f>
        <v>0</v>
      </c>
      <c r="N2957" s="38">
        <f>IF(B2957="","",IF('02_대상물건입력'!B5="",1,IF(ISNUMBER(SEARCH('02_대상물건입력'!B5,B2957)),1,0)))</f>
        <v>0</v>
      </c>
      <c r="O2957" s="38">
        <f>IF(B2957="","",IF('02_대상물건입력'!B6="",1,IF(ISNUMBER(SEARCH('02_대상물건입력'!B6,B2957)),1,0)))</f>
        <v>0</v>
      </c>
      <c r="P2957" s="38">
        <f>IF(L2957="","",IF('02_대상물건입력'!B15="",0,IF(ISNUMBER(SEARCH('02_대상물건입력'!B15,L2957)),1,0)))</f>
        <v>0</v>
      </c>
      <c r="Q2957" s="38">
        <f>IF(D2957="","",IF('02_대상물건입력'!B8="",0,IF(ISNUMBER(SEARCH('02_대상물건입력'!B8,D2957)),1,0)))</f>
        <v>0</v>
      </c>
      <c r="R2957" s="44" t="str">
        <f>IFERROR(ABS(E2957-'02_대상물건입력'!B11)/'02_대상물건입력'!B11,"")</f>
        <v/>
      </c>
      <c r="S2957" s="38" t="str">
        <f>IFERROR(ABS(J2957-'02_대상물건입력'!B10),"")</f>
        <v/>
      </c>
      <c r="T2957" s="38" t="str">
        <f>IFERROR(ABS('01_설정'!B4-F2957),"")</f>
        <v/>
      </c>
      <c r="U2957" s="38" t="str">
        <f>IFERROR(ABS(K2957-YEAR('02_대상물건입력'!B14)),"")</f>
        <v/>
      </c>
      <c r="V2957" s="38" t="str">
        <f>IF(B2957="","",IF(AND(E2957&gt;0,F2957&gt;0,H2957&gt;0,OR('04A_국토부원자료'!P2958="",'04A_국토부원자료'!P2958="-"),IF('01_설정'!B10=1,N2957=1,TRUE),R2957&lt;='01_설정'!B5,S2957&lt;='01_설정'!B6,T2957&lt;='01_설정'!B7,U2957&lt;='01_설정'!B8),"Y",""))</f>
        <v/>
      </c>
      <c r="W2957" s="40" t="str">
        <f>IF(V2957&lt;&gt;"Y","",MAX(0,(1-R2957/'01_설정'!B5))*'01_설정'!B14+MAX(0,(1-S2957/'01_설정'!B6))*'01_설정'!B15+MAX(0,(1-T2957/'01_설정'!B7))*'01_설정'!B16+MAX(0,(1-U2957/'01_설정'!B8))*'01_설정'!B17+O2957*'01_설정'!B11+Q2957*'01_설정'!B12+P2957*'01_설정'!B13)</f>
        <v/>
      </c>
      <c r="X2957" s="38" t="str">
        <f>IF(W2957="","",1+COUNTIFS($W$4:$W$3003,"&gt;"&amp;W2957)+COUNTIFS($W$4:W2957,W2957)-1)</f>
        <v/>
      </c>
    </row>
    <row r="2958" spans="1:24" ht="16.5">
      <c r="A2958" s="38" t="str">
        <f>IF('04A_국토부원자료'!A2959="","",ROW()-3)</f>
        <v/>
      </c>
      <c r="B2958" s="39">
        <f>IFERROR('04A_국토부원자료'!B2959,"")</f>
        <v>0</v>
      </c>
      <c r="C2958" s="39" t="str">
        <f>IF(B2958="","",IF('04A_국토부원자료'!C2959&lt;&gt;"",'04A_국토부원자료'!C2959,TRIM('04A_국토부원자료'!D2959&amp;IF('04A_국토부원자료'!E2959&lt;&gt;"","-"&amp;'04A_국토부원자료'!E2959,""))))</f>
        <v/>
      </c>
      <c r="D2958" s="39">
        <f>IFERROR('04A_국토부원자료'!F2959,"")</f>
        <v>0</v>
      </c>
      <c r="E2958" s="40" t="str">
        <f>IFERROR(VALUE(SUBSTITUTE('04A_국토부원자료'!G2959,",","")),"")</f>
        <v/>
      </c>
      <c r="F2958" s="41" t="str">
        <f>IFERROR(IF(AND('04A_국토부원자료'!H2959&lt;&gt;"",'04A_국토부원자료'!I2959&lt;&gt;""),DATE(INT(VALUE(SUBSTITUTE('04A_국토부원자료'!H2959,",",""))/100),MOD(VALUE(SUBSTITUTE('04A_국토부원자료'!H2959,",","")),100),VALUE(SUBSTITUTE('04A_국토부원자료'!I2959,",",""))),""),"")</f>
        <v/>
      </c>
      <c r="G2958" s="42" t="str">
        <f>IFERROR(VALUE(SUBSTITUTE('04A_국토부원자료'!J2959,",","")),"")</f>
        <v/>
      </c>
      <c r="H2958" s="43" t="str">
        <f t="shared" si="92"/>
        <v/>
      </c>
      <c r="I2958" s="43" t="str">
        <f t="shared" si="93"/>
        <v/>
      </c>
      <c r="J2958" s="38" t="str">
        <f>IFERROR(VALUE(SUBSTITUTE('04A_국토부원자료'!K2959,",","")),"")</f>
        <v/>
      </c>
      <c r="K2958" s="38" t="str">
        <f>IFERROR(VALUE(SUBSTITUTE('04A_국토부원자료'!N2959,",","")),"")</f>
        <v/>
      </c>
      <c r="L2958" s="39">
        <f>IFERROR('04A_국토부원자료'!O2959,"")</f>
        <v>0</v>
      </c>
      <c r="M2958" s="39">
        <f>IFERROR('04A_국토부원자료'!Q2959,"")</f>
        <v>0</v>
      </c>
      <c r="N2958" s="38">
        <f>IF(B2958="","",IF('02_대상물건입력'!B5="",1,IF(ISNUMBER(SEARCH('02_대상물건입력'!B5,B2958)),1,0)))</f>
        <v>0</v>
      </c>
      <c r="O2958" s="38">
        <f>IF(B2958="","",IF('02_대상물건입력'!B6="",1,IF(ISNUMBER(SEARCH('02_대상물건입력'!B6,B2958)),1,0)))</f>
        <v>0</v>
      </c>
      <c r="P2958" s="38">
        <f>IF(L2958="","",IF('02_대상물건입력'!B15="",0,IF(ISNUMBER(SEARCH('02_대상물건입력'!B15,L2958)),1,0)))</f>
        <v>0</v>
      </c>
      <c r="Q2958" s="38">
        <f>IF(D2958="","",IF('02_대상물건입력'!B8="",0,IF(ISNUMBER(SEARCH('02_대상물건입력'!B8,D2958)),1,0)))</f>
        <v>0</v>
      </c>
      <c r="R2958" s="44" t="str">
        <f>IFERROR(ABS(E2958-'02_대상물건입력'!B11)/'02_대상물건입력'!B11,"")</f>
        <v/>
      </c>
      <c r="S2958" s="38" t="str">
        <f>IFERROR(ABS(J2958-'02_대상물건입력'!B10),"")</f>
        <v/>
      </c>
      <c r="T2958" s="38" t="str">
        <f>IFERROR(ABS('01_설정'!B4-F2958),"")</f>
        <v/>
      </c>
      <c r="U2958" s="38" t="str">
        <f>IFERROR(ABS(K2958-YEAR('02_대상물건입력'!B14)),"")</f>
        <v/>
      </c>
      <c r="V2958" s="38" t="str">
        <f>IF(B2958="","",IF(AND(E2958&gt;0,F2958&gt;0,H2958&gt;0,OR('04A_국토부원자료'!P2959="",'04A_국토부원자료'!P2959="-"),IF('01_설정'!B10=1,N2958=1,TRUE),R2958&lt;='01_설정'!B5,S2958&lt;='01_설정'!B6,T2958&lt;='01_설정'!B7,U2958&lt;='01_설정'!B8),"Y",""))</f>
        <v/>
      </c>
      <c r="W2958" s="40" t="str">
        <f>IF(V2958&lt;&gt;"Y","",MAX(0,(1-R2958/'01_설정'!B5))*'01_설정'!B14+MAX(0,(1-S2958/'01_설정'!B6))*'01_설정'!B15+MAX(0,(1-T2958/'01_설정'!B7))*'01_설정'!B16+MAX(0,(1-U2958/'01_설정'!B8))*'01_설정'!B17+O2958*'01_설정'!B11+Q2958*'01_설정'!B12+P2958*'01_설정'!B13)</f>
        <v/>
      </c>
      <c r="X2958" s="38" t="str">
        <f>IF(W2958="","",1+COUNTIFS($W$4:$W$3003,"&gt;"&amp;W2958)+COUNTIFS($W$4:W2958,W2958)-1)</f>
        <v/>
      </c>
    </row>
    <row r="2959" spans="1:24" ht="16.5">
      <c r="A2959" s="38" t="str">
        <f>IF('04A_국토부원자료'!A2960="","",ROW()-3)</f>
        <v/>
      </c>
      <c r="B2959" s="39">
        <f>IFERROR('04A_국토부원자료'!B2960,"")</f>
        <v>0</v>
      </c>
      <c r="C2959" s="39" t="str">
        <f>IF(B2959="","",IF('04A_국토부원자료'!C2960&lt;&gt;"",'04A_국토부원자료'!C2960,TRIM('04A_국토부원자료'!D2960&amp;IF('04A_국토부원자료'!E2960&lt;&gt;"","-"&amp;'04A_국토부원자료'!E2960,""))))</f>
        <v/>
      </c>
      <c r="D2959" s="39">
        <f>IFERROR('04A_국토부원자료'!F2960,"")</f>
        <v>0</v>
      </c>
      <c r="E2959" s="40" t="str">
        <f>IFERROR(VALUE(SUBSTITUTE('04A_국토부원자료'!G2960,",","")),"")</f>
        <v/>
      </c>
      <c r="F2959" s="41" t="str">
        <f>IFERROR(IF(AND('04A_국토부원자료'!H2960&lt;&gt;"",'04A_국토부원자료'!I2960&lt;&gt;""),DATE(INT(VALUE(SUBSTITUTE('04A_국토부원자료'!H2960,",",""))/100),MOD(VALUE(SUBSTITUTE('04A_국토부원자료'!H2960,",","")),100),VALUE(SUBSTITUTE('04A_국토부원자료'!I2960,",",""))),""),"")</f>
        <v/>
      </c>
      <c r="G2959" s="42" t="str">
        <f>IFERROR(VALUE(SUBSTITUTE('04A_국토부원자료'!J2960,",","")),"")</f>
        <v/>
      </c>
      <c r="H2959" s="43" t="str">
        <f t="shared" si="92"/>
        <v/>
      </c>
      <c r="I2959" s="43" t="str">
        <f t="shared" si="93"/>
        <v/>
      </c>
      <c r="J2959" s="38" t="str">
        <f>IFERROR(VALUE(SUBSTITUTE('04A_국토부원자료'!K2960,",","")),"")</f>
        <v/>
      </c>
      <c r="K2959" s="38" t="str">
        <f>IFERROR(VALUE(SUBSTITUTE('04A_국토부원자료'!N2960,",","")),"")</f>
        <v/>
      </c>
      <c r="L2959" s="39">
        <f>IFERROR('04A_국토부원자료'!O2960,"")</f>
        <v>0</v>
      </c>
      <c r="M2959" s="39">
        <f>IFERROR('04A_국토부원자료'!Q2960,"")</f>
        <v>0</v>
      </c>
      <c r="N2959" s="38">
        <f>IF(B2959="","",IF('02_대상물건입력'!B5="",1,IF(ISNUMBER(SEARCH('02_대상물건입력'!B5,B2959)),1,0)))</f>
        <v>0</v>
      </c>
      <c r="O2959" s="38">
        <f>IF(B2959="","",IF('02_대상물건입력'!B6="",1,IF(ISNUMBER(SEARCH('02_대상물건입력'!B6,B2959)),1,0)))</f>
        <v>0</v>
      </c>
      <c r="P2959" s="38">
        <f>IF(L2959="","",IF('02_대상물건입력'!B15="",0,IF(ISNUMBER(SEARCH('02_대상물건입력'!B15,L2959)),1,0)))</f>
        <v>0</v>
      </c>
      <c r="Q2959" s="38">
        <f>IF(D2959="","",IF('02_대상물건입력'!B8="",0,IF(ISNUMBER(SEARCH('02_대상물건입력'!B8,D2959)),1,0)))</f>
        <v>0</v>
      </c>
      <c r="R2959" s="44" t="str">
        <f>IFERROR(ABS(E2959-'02_대상물건입력'!B11)/'02_대상물건입력'!B11,"")</f>
        <v/>
      </c>
      <c r="S2959" s="38" t="str">
        <f>IFERROR(ABS(J2959-'02_대상물건입력'!B10),"")</f>
        <v/>
      </c>
      <c r="T2959" s="38" t="str">
        <f>IFERROR(ABS('01_설정'!B4-F2959),"")</f>
        <v/>
      </c>
      <c r="U2959" s="38" t="str">
        <f>IFERROR(ABS(K2959-YEAR('02_대상물건입력'!B14)),"")</f>
        <v/>
      </c>
      <c r="V2959" s="38" t="str">
        <f>IF(B2959="","",IF(AND(E2959&gt;0,F2959&gt;0,H2959&gt;0,OR('04A_국토부원자료'!P2960="",'04A_국토부원자료'!P2960="-"),IF('01_설정'!B10=1,N2959=1,TRUE),R2959&lt;='01_설정'!B5,S2959&lt;='01_설정'!B6,T2959&lt;='01_설정'!B7,U2959&lt;='01_설정'!B8),"Y",""))</f>
        <v/>
      </c>
      <c r="W2959" s="40" t="str">
        <f>IF(V2959&lt;&gt;"Y","",MAX(0,(1-R2959/'01_설정'!B5))*'01_설정'!B14+MAX(0,(1-S2959/'01_설정'!B6))*'01_설정'!B15+MAX(0,(1-T2959/'01_설정'!B7))*'01_설정'!B16+MAX(0,(1-U2959/'01_설정'!B8))*'01_설정'!B17+O2959*'01_설정'!B11+Q2959*'01_설정'!B12+P2959*'01_설정'!B13)</f>
        <v/>
      </c>
      <c r="X2959" s="38" t="str">
        <f>IF(W2959="","",1+COUNTIFS($W$4:$W$3003,"&gt;"&amp;W2959)+COUNTIFS($W$4:W2959,W2959)-1)</f>
        <v/>
      </c>
    </row>
    <row r="2960" spans="1:24" ht="16.5">
      <c r="A2960" s="38" t="str">
        <f>IF('04A_국토부원자료'!A2961="","",ROW()-3)</f>
        <v/>
      </c>
      <c r="B2960" s="39">
        <f>IFERROR('04A_국토부원자료'!B2961,"")</f>
        <v>0</v>
      </c>
      <c r="C2960" s="39" t="str">
        <f>IF(B2960="","",IF('04A_국토부원자료'!C2961&lt;&gt;"",'04A_국토부원자료'!C2961,TRIM('04A_국토부원자료'!D2961&amp;IF('04A_국토부원자료'!E2961&lt;&gt;"","-"&amp;'04A_국토부원자료'!E2961,""))))</f>
        <v/>
      </c>
      <c r="D2960" s="39">
        <f>IFERROR('04A_국토부원자료'!F2961,"")</f>
        <v>0</v>
      </c>
      <c r="E2960" s="40" t="str">
        <f>IFERROR(VALUE(SUBSTITUTE('04A_국토부원자료'!G2961,",","")),"")</f>
        <v/>
      </c>
      <c r="F2960" s="41" t="str">
        <f>IFERROR(IF(AND('04A_국토부원자료'!H2961&lt;&gt;"",'04A_국토부원자료'!I2961&lt;&gt;""),DATE(INT(VALUE(SUBSTITUTE('04A_국토부원자료'!H2961,",",""))/100),MOD(VALUE(SUBSTITUTE('04A_국토부원자료'!H2961,",","")),100),VALUE(SUBSTITUTE('04A_국토부원자료'!I2961,",",""))),""),"")</f>
        <v/>
      </c>
      <c r="G2960" s="42" t="str">
        <f>IFERROR(VALUE(SUBSTITUTE('04A_국토부원자료'!J2961,",","")),"")</f>
        <v/>
      </c>
      <c r="H2960" s="43" t="str">
        <f t="shared" si="92"/>
        <v/>
      </c>
      <c r="I2960" s="43" t="str">
        <f t="shared" si="93"/>
        <v/>
      </c>
      <c r="J2960" s="38" t="str">
        <f>IFERROR(VALUE(SUBSTITUTE('04A_국토부원자료'!K2961,",","")),"")</f>
        <v/>
      </c>
      <c r="K2960" s="38" t="str">
        <f>IFERROR(VALUE(SUBSTITUTE('04A_국토부원자료'!N2961,",","")),"")</f>
        <v/>
      </c>
      <c r="L2960" s="39">
        <f>IFERROR('04A_국토부원자료'!O2961,"")</f>
        <v>0</v>
      </c>
      <c r="M2960" s="39">
        <f>IFERROR('04A_국토부원자료'!Q2961,"")</f>
        <v>0</v>
      </c>
      <c r="N2960" s="38">
        <f>IF(B2960="","",IF('02_대상물건입력'!B5="",1,IF(ISNUMBER(SEARCH('02_대상물건입력'!B5,B2960)),1,0)))</f>
        <v>0</v>
      </c>
      <c r="O2960" s="38">
        <f>IF(B2960="","",IF('02_대상물건입력'!B6="",1,IF(ISNUMBER(SEARCH('02_대상물건입력'!B6,B2960)),1,0)))</f>
        <v>0</v>
      </c>
      <c r="P2960" s="38">
        <f>IF(L2960="","",IF('02_대상물건입력'!B15="",0,IF(ISNUMBER(SEARCH('02_대상물건입력'!B15,L2960)),1,0)))</f>
        <v>0</v>
      </c>
      <c r="Q2960" s="38">
        <f>IF(D2960="","",IF('02_대상물건입력'!B8="",0,IF(ISNUMBER(SEARCH('02_대상물건입력'!B8,D2960)),1,0)))</f>
        <v>0</v>
      </c>
      <c r="R2960" s="44" t="str">
        <f>IFERROR(ABS(E2960-'02_대상물건입력'!B11)/'02_대상물건입력'!B11,"")</f>
        <v/>
      </c>
      <c r="S2960" s="38" t="str">
        <f>IFERROR(ABS(J2960-'02_대상물건입력'!B10),"")</f>
        <v/>
      </c>
      <c r="T2960" s="38" t="str">
        <f>IFERROR(ABS('01_설정'!B4-F2960),"")</f>
        <v/>
      </c>
      <c r="U2960" s="38" t="str">
        <f>IFERROR(ABS(K2960-YEAR('02_대상물건입력'!B14)),"")</f>
        <v/>
      </c>
      <c r="V2960" s="38" t="str">
        <f>IF(B2960="","",IF(AND(E2960&gt;0,F2960&gt;0,H2960&gt;0,OR('04A_국토부원자료'!P2961="",'04A_국토부원자료'!P2961="-"),IF('01_설정'!B10=1,N2960=1,TRUE),R2960&lt;='01_설정'!B5,S2960&lt;='01_설정'!B6,T2960&lt;='01_설정'!B7,U2960&lt;='01_설정'!B8),"Y",""))</f>
        <v/>
      </c>
      <c r="W2960" s="40" t="str">
        <f>IF(V2960&lt;&gt;"Y","",MAX(0,(1-R2960/'01_설정'!B5))*'01_설정'!B14+MAX(0,(1-S2960/'01_설정'!B6))*'01_설정'!B15+MAX(0,(1-T2960/'01_설정'!B7))*'01_설정'!B16+MAX(0,(1-U2960/'01_설정'!B8))*'01_설정'!B17+O2960*'01_설정'!B11+Q2960*'01_설정'!B12+P2960*'01_설정'!B13)</f>
        <v/>
      </c>
      <c r="X2960" s="38" t="str">
        <f>IF(W2960="","",1+COUNTIFS($W$4:$W$3003,"&gt;"&amp;W2960)+COUNTIFS($W$4:W2960,W2960)-1)</f>
        <v/>
      </c>
    </row>
    <row r="2961" spans="1:24" ht="16.5">
      <c r="A2961" s="38" t="str">
        <f>IF('04A_국토부원자료'!A2962="","",ROW()-3)</f>
        <v/>
      </c>
      <c r="B2961" s="39">
        <f>IFERROR('04A_국토부원자료'!B2962,"")</f>
        <v>0</v>
      </c>
      <c r="C2961" s="39" t="str">
        <f>IF(B2961="","",IF('04A_국토부원자료'!C2962&lt;&gt;"",'04A_국토부원자료'!C2962,TRIM('04A_국토부원자료'!D2962&amp;IF('04A_국토부원자료'!E2962&lt;&gt;"","-"&amp;'04A_국토부원자료'!E2962,""))))</f>
        <v/>
      </c>
      <c r="D2961" s="39">
        <f>IFERROR('04A_국토부원자료'!F2962,"")</f>
        <v>0</v>
      </c>
      <c r="E2961" s="40" t="str">
        <f>IFERROR(VALUE(SUBSTITUTE('04A_국토부원자료'!G2962,",","")),"")</f>
        <v/>
      </c>
      <c r="F2961" s="41" t="str">
        <f>IFERROR(IF(AND('04A_국토부원자료'!H2962&lt;&gt;"",'04A_국토부원자료'!I2962&lt;&gt;""),DATE(INT(VALUE(SUBSTITUTE('04A_국토부원자료'!H2962,",",""))/100),MOD(VALUE(SUBSTITUTE('04A_국토부원자료'!H2962,",","")),100),VALUE(SUBSTITUTE('04A_국토부원자료'!I2962,",",""))),""),"")</f>
        <v/>
      </c>
      <c r="G2961" s="42" t="str">
        <f>IFERROR(VALUE(SUBSTITUTE('04A_국토부원자료'!J2962,",","")),"")</f>
        <v/>
      </c>
      <c r="H2961" s="43" t="str">
        <f t="shared" si="92"/>
        <v/>
      </c>
      <c r="I2961" s="43" t="str">
        <f t="shared" si="93"/>
        <v/>
      </c>
      <c r="J2961" s="38" t="str">
        <f>IFERROR(VALUE(SUBSTITUTE('04A_국토부원자료'!K2962,",","")),"")</f>
        <v/>
      </c>
      <c r="K2961" s="38" t="str">
        <f>IFERROR(VALUE(SUBSTITUTE('04A_국토부원자료'!N2962,",","")),"")</f>
        <v/>
      </c>
      <c r="L2961" s="39">
        <f>IFERROR('04A_국토부원자료'!O2962,"")</f>
        <v>0</v>
      </c>
      <c r="M2961" s="39">
        <f>IFERROR('04A_국토부원자료'!Q2962,"")</f>
        <v>0</v>
      </c>
      <c r="N2961" s="38">
        <f>IF(B2961="","",IF('02_대상물건입력'!B5="",1,IF(ISNUMBER(SEARCH('02_대상물건입력'!B5,B2961)),1,0)))</f>
        <v>0</v>
      </c>
      <c r="O2961" s="38">
        <f>IF(B2961="","",IF('02_대상물건입력'!B6="",1,IF(ISNUMBER(SEARCH('02_대상물건입력'!B6,B2961)),1,0)))</f>
        <v>0</v>
      </c>
      <c r="P2961" s="38">
        <f>IF(L2961="","",IF('02_대상물건입력'!B15="",0,IF(ISNUMBER(SEARCH('02_대상물건입력'!B15,L2961)),1,0)))</f>
        <v>0</v>
      </c>
      <c r="Q2961" s="38">
        <f>IF(D2961="","",IF('02_대상물건입력'!B8="",0,IF(ISNUMBER(SEARCH('02_대상물건입력'!B8,D2961)),1,0)))</f>
        <v>0</v>
      </c>
      <c r="R2961" s="44" t="str">
        <f>IFERROR(ABS(E2961-'02_대상물건입력'!B11)/'02_대상물건입력'!B11,"")</f>
        <v/>
      </c>
      <c r="S2961" s="38" t="str">
        <f>IFERROR(ABS(J2961-'02_대상물건입력'!B10),"")</f>
        <v/>
      </c>
      <c r="T2961" s="38" t="str">
        <f>IFERROR(ABS('01_설정'!B4-F2961),"")</f>
        <v/>
      </c>
      <c r="U2961" s="38" t="str">
        <f>IFERROR(ABS(K2961-YEAR('02_대상물건입력'!B14)),"")</f>
        <v/>
      </c>
      <c r="V2961" s="38" t="str">
        <f>IF(B2961="","",IF(AND(E2961&gt;0,F2961&gt;0,H2961&gt;0,OR('04A_국토부원자료'!P2962="",'04A_국토부원자료'!P2962="-"),IF('01_설정'!B10=1,N2961=1,TRUE),R2961&lt;='01_설정'!B5,S2961&lt;='01_설정'!B6,T2961&lt;='01_설정'!B7,U2961&lt;='01_설정'!B8),"Y",""))</f>
        <v/>
      </c>
      <c r="W2961" s="40" t="str">
        <f>IF(V2961&lt;&gt;"Y","",MAX(0,(1-R2961/'01_설정'!B5))*'01_설정'!B14+MAX(0,(1-S2961/'01_설정'!B6))*'01_설정'!B15+MAX(0,(1-T2961/'01_설정'!B7))*'01_설정'!B16+MAX(0,(1-U2961/'01_설정'!B8))*'01_설정'!B17+O2961*'01_설정'!B11+Q2961*'01_설정'!B12+P2961*'01_설정'!B13)</f>
        <v/>
      </c>
      <c r="X2961" s="38" t="str">
        <f>IF(W2961="","",1+COUNTIFS($W$4:$W$3003,"&gt;"&amp;W2961)+COUNTIFS($W$4:W2961,W2961)-1)</f>
        <v/>
      </c>
    </row>
    <row r="2962" spans="1:24" ht="16.5">
      <c r="A2962" s="38" t="str">
        <f>IF('04A_국토부원자료'!A2963="","",ROW()-3)</f>
        <v/>
      </c>
      <c r="B2962" s="39">
        <f>IFERROR('04A_국토부원자료'!B2963,"")</f>
        <v>0</v>
      </c>
      <c r="C2962" s="39" t="str">
        <f>IF(B2962="","",IF('04A_국토부원자료'!C2963&lt;&gt;"",'04A_국토부원자료'!C2963,TRIM('04A_국토부원자료'!D2963&amp;IF('04A_국토부원자료'!E2963&lt;&gt;"","-"&amp;'04A_국토부원자료'!E2963,""))))</f>
        <v/>
      </c>
      <c r="D2962" s="39">
        <f>IFERROR('04A_국토부원자료'!F2963,"")</f>
        <v>0</v>
      </c>
      <c r="E2962" s="40" t="str">
        <f>IFERROR(VALUE(SUBSTITUTE('04A_국토부원자료'!G2963,",","")),"")</f>
        <v/>
      </c>
      <c r="F2962" s="41" t="str">
        <f>IFERROR(IF(AND('04A_국토부원자료'!H2963&lt;&gt;"",'04A_국토부원자료'!I2963&lt;&gt;""),DATE(INT(VALUE(SUBSTITUTE('04A_국토부원자료'!H2963,",",""))/100),MOD(VALUE(SUBSTITUTE('04A_국토부원자료'!H2963,",","")),100),VALUE(SUBSTITUTE('04A_국토부원자료'!I2963,",",""))),""),"")</f>
        <v/>
      </c>
      <c r="G2962" s="42" t="str">
        <f>IFERROR(VALUE(SUBSTITUTE('04A_국토부원자료'!J2963,",","")),"")</f>
        <v/>
      </c>
      <c r="H2962" s="43" t="str">
        <f t="shared" si="92"/>
        <v/>
      </c>
      <c r="I2962" s="43" t="str">
        <f t="shared" si="93"/>
        <v/>
      </c>
      <c r="J2962" s="38" t="str">
        <f>IFERROR(VALUE(SUBSTITUTE('04A_국토부원자료'!K2963,",","")),"")</f>
        <v/>
      </c>
      <c r="K2962" s="38" t="str">
        <f>IFERROR(VALUE(SUBSTITUTE('04A_국토부원자료'!N2963,",","")),"")</f>
        <v/>
      </c>
      <c r="L2962" s="39">
        <f>IFERROR('04A_국토부원자료'!O2963,"")</f>
        <v>0</v>
      </c>
      <c r="M2962" s="39">
        <f>IFERROR('04A_국토부원자료'!Q2963,"")</f>
        <v>0</v>
      </c>
      <c r="N2962" s="38">
        <f>IF(B2962="","",IF('02_대상물건입력'!B5="",1,IF(ISNUMBER(SEARCH('02_대상물건입력'!B5,B2962)),1,0)))</f>
        <v>0</v>
      </c>
      <c r="O2962" s="38">
        <f>IF(B2962="","",IF('02_대상물건입력'!B6="",1,IF(ISNUMBER(SEARCH('02_대상물건입력'!B6,B2962)),1,0)))</f>
        <v>0</v>
      </c>
      <c r="P2962" s="38">
        <f>IF(L2962="","",IF('02_대상물건입력'!B15="",0,IF(ISNUMBER(SEARCH('02_대상물건입력'!B15,L2962)),1,0)))</f>
        <v>0</v>
      </c>
      <c r="Q2962" s="38">
        <f>IF(D2962="","",IF('02_대상물건입력'!B8="",0,IF(ISNUMBER(SEARCH('02_대상물건입력'!B8,D2962)),1,0)))</f>
        <v>0</v>
      </c>
      <c r="R2962" s="44" t="str">
        <f>IFERROR(ABS(E2962-'02_대상물건입력'!B11)/'02_대상물건입력'!B11,"")</f>
        <v/>
      </c>
      <c r="S2962" s="38" t="str">
        <f>IFERROR(ABS(J2962-'02_대상물건입력'!B10),"")</f>
        <v/>
      </c>
      <c r="T2962" s="38" t="str">
        <f>IFERROR(ABS('01_설정'!B4-F2962),"")</f>
        <v/>
      </c>
      <c r="U2962" s="38" t="str">
        <f>IFERROR(ABS(K2962-YEAR('02_대상물건입력'!B14)),"")</f>
        <v/>
      </c>
      <c r="V2962" s="38" t="str">
        <f>IF(B2962="","",IF(AND(E2962&gt;0,F2962&gt;0,H2962&gt;0,OR('04A_국토부원자료'!P2963="",'04A_국토부원자료'!P2963="-"),IF('01_설정'!B10=1,N2962=1,TRUE),R2962&lt;='01_설정'!B5,S2962&lt;='01_설정'!B6,T2962&lt;='01_설정'!B7,U2962&lt;='01_설정'!B8),"Y",""))</f>
        <v/>
      </c>
      <c r="W2962" s="40" t="str">
        <f>IF(V2962&lt;&gt;"Y","",MAX(0,(1-R2962/'01_설정'!B5))*'01_설정'!B14+MAX(0,(1-S2962/'01_설정'!B6))*'01_설정'!B15+MAX(0,(1-T2962/'01_설정'!B7))*'01_설정'!B16+MAX(0,(1-U2962/'01_설정'!B8))*'01_설정'!B17+O2962*'01_설정'!B11+Q2962*'01_설정'!B12+P2962*'01_설정'!B13)</f>
        <v/>
      </c>
      <c r="X2962" s="38" t="str">
        <f>IF(W2962="","",1+COUNTIFS($W$4:$W$3003,"&gt;"&amp;W2962)+COUNTIFS($W$4:W2962,W2962)-1)</f>
        <v/>
      </c>
    </row>
    <row r="2963" spans="1:24" ht="16.5">
      <c r="A2963" s="38" t="str">
        <f>IF('04A_국토부원자료'!A2964="","",ROW()-3)</f>
        <v/>
      </c>
      <c r="B2963" s="39">
        <f>IFERROR('04A_국토부원자료'!B2964,"")</f>
        <v>0</v>
      </c>
      <c r="C2963" s="39" t="str">
        <f>IF(B2963="","",IF('04A_국토부원자료'!C2964&lt;&gt;"",'04A_국토부원자료'!C2964,TRIM('04A_국토부원자료'!D2964&amp;IF('04A_국토부원자료'!E2964&lt;&gt;"","-"&amp;'04A_국토부원자료'!E2964,""))))</f>
        <v/>
      </c>
      <c r="D2963" s="39">
        <f>IFERROR('04A_국토부원자료'!F2964,"")</f>
        <v>0</v>
      </c>
      <c r="E2963" s="40" t="str">
        <f>IFERROR(VALUE(SUBSTITUTE('04A_국토부원자료'!G2964,",","")),"")</f>
        <v/>
      </c>
      <c r="F2963" s="41" t="str">
        <f>IFERROR(IF(AND('04A_국토부원자료'!H2964&lt;&gt;"",'04A_국토부원자료'!I2964&lt;&gt;""),DATE(INT(VALUE(SUBSTITUTE('04A_국토부원자료'!H2964,",",""))/100),MOD(VALUE(SUBSTITUTE('04A_국토부원자료'!H2964,",","")),100),VALUE(SUBSTITUTE('04A_국토부원자료'!I2964,",",""))),""),"")</f>
        <v/>
      </c>
      <c r="G2963" s="42" t="str">
        <f>IFERROR(VALUE(SUBSTITUTE('04A_국토부원자료'!J2964,",","")),"")</f>
        <v/>
      </c>
      <c r="H2963" s="43" t="str">
        <f t="shared" si="92"/>
        <v/>
      </c>
      <c r="I2963" s="43" t="str">
        <f t="shared" si="93"/>
        <v/>
      </c>
      <c r="J2963" s="38" t="str">
        <f>IFERROR(VALUE(SUBSTITUTE('04A_국토부원자료'!K2964,",","")),"")</f>
        <v/>
      </c>
      <c r="K2963" s="38" t="str">
        <f>IFERROR(VALUE(SUBSTITUTE('04A_국토부원자료'!N2964,",","")),"")</f>
        <v/>
      </c>
      <c r="L2963" s="39">
        <f>IFERROR('04A_국토부원자료'!O2964,"")</f>
        <v>0</v>
      </c>
      <c r="M2963" s="39">
        <f>IFERROR('04A_국토부원자료'!Q2964,"")</f>
        <v>0</v>
      </c>
      <c r="N2963" s="38">
        <f>IF(B2963="","",IF('02_대상물건입력'!B5="",1,IF(ISNUMBER(SEARCH('02_대상물건입력'!B5,B2963)),1,0)))</f>
        <v>0</v>
      </c>
      <c r="O2963" s="38">
        <f>IF(B2963="","",IF('02_대상물건입력'!B6="",1,IF(ISNUMBER(SEARCH('02_대상물건입력'!B6,B2963)),1,0)))</f>
        <v>0</v>
      </c>
      <c r="P2963" s="38">
        <f>IF(L2963="","",IF('02_대상물건입력'!B15="",0,IF(ISNUMBER(SEARCH('02_대상물건입력'!B15,L2963)),1,0)))</f>
        <v>0</v>
      </c>
      <c r="Q2963" s="38">
        <f>IF(D2963="","",IF('02_대상물건입력'!B8="",0,IF(ISNUMBER(SEARCH('02_대상물건입력'!B8,D2963)),1,0)))</f>
        <v>0</v>
      </c>
      <c r="R2963" s="44" t="str">
        <f>IFERROR(ABS(E2963-'02_대상물건입력'!B11)/'02_대상물건입력'!B11,"")</f>
        <v/>
      </c>
      <c r="S2963" s="38" t="str">
        <f>IFERROR(ABS(J2963-'02_대상물건입력'!B10),"")</f>
        <v/>
      </c>
      <c r="T2963" s="38" t="str">
        <f>IFERROR(ABS('01_설정'!B4-F2963),"")</f>
        <v/>
      </c>
      <c r="U2963" s="38" t="str">
        <f>IFERROR(ABS(K2963-YEAR('02_대상물건입력'!B14)),"")</f>
        <v/>
      </c>
      <c r="V2963" s="38" t="str">
        <f>IF(B2963="","",IF(AND(E2963&gt;0,F2963&gt;0,H2963&gt;0,OR('04A_국토부원자료'!P2964="",'04A_국토부원자료'!P2964="-"),IF('01_설정'!B10=1,N2963=1,TRUE),R2963&lt;='01_설정'!B5,S2963&lt;='01_설정'!B6,T2963&lt;='01_설정'!B7,U2963&lt;='01_설정'!B8),"Y",""))</f>
        <v/>
      </c>
      <c r="W2963" s="40" t="str">
        <f>IF(V2963&lt;&gt;"Y","",MAX(0,(1-R2963/'01_설정'!B5))*'01_설정'!B14+MAX(0,(1-S2963/'01_설정'!B6))*'01_설정'!B15+MAX(0,(1-T2963/'01_설정'!B7))*'01_설정'!B16+MAX(0,(1-U2963/'01_설정'!B8))*'01_설정'!B17+O2963*'01_설정'!B11+Q2963*'01_설정'!B12+P2963*'01_설정'!B13)</f>
        <v/>
      </c>
      <c r="X2963" s="38" t="str">
        <f>IF(W2963="","",1+COUNTIFS($W$4:$W$3003,"&gt;"&amp;W2963)+COUNTIFS($W$4:W2963,W2963)-1)</f>
        <v/>
      </c>
    </row>
    <row r="2964" spans="1:24" ht="16.5">
      <c r="A2964" s="38" t="str">
        <f>IF('04A_국토부원자료'!A2965="","",ROW()-3)</f>
        <v/>
      </c>
      <c r="B2964" s="39">
        <f>IFERROR('04A_국토부원자료'!B2965,"")</f>
        <v>0</v>
      </c>
      <c r="C2964" s="39" t="str">
        <f>IF(B2964="","",IF('04A_국토부원자료'!C2965&lt;&gt;"",'04A_국토부원자료'!C2965,TRIM('04A_국토부원자료'!D2965&amp;IF('04A_국토부원자료'!E2965&lt;&gt;"","-"&amp;'04A_국토부원자료'!E2965,""))))</f>
        <v/>
      </c>
      <c r="D2964" s="39">
        <f>IFERROR('04A_국토부원자료'!F2965,"")</f>
        <v>0</v>
      </c>
      <c r="E2964" s="40" t="str">
        <f>IFERROR(VALUE(SUBSTITUTE('04A_국토부원자료'!G2965,",","")),"")</f>
        <v/>
      </c>
      <c r="F2964" s="41" t="str">
        <f>IFERROR(IF(AND('04A_국토부원자료'!H2965&lt;&gt;"",'04A_국토부원자료'!I2965&lt;&gt;""),DATE(INT(VALUE(SUBSTITUTE('04A_국토부원자료'!H2965,",",""))/100),MOD(VALUE(SUBSTITUTE('04A_국토부원자료'!H2965,",","")),100),VALUE(SUBSTITUTE('04A_국토부원자료'!I2965,",",""))),""),"")</f>
        <v/>
      </c>
      <c r="G2964" s="42" t="str">
        <f>IFERROR(VALUE(SUBSTITUTE('04A_국토부원자료'!J2965,",","")),"")</f>
        <v/>
      </c>
      <c r="H2964" s="43" t="str">
        <f t="shared" si="92"/>
        <v/>
      </c>
      <c r="I2964" s="43" t="str">
        <f t="shared" si="93"/>
        <v/>
      </c>
      <c r="J2964" s="38" t="str">
        <f>IFERROR(VALUE(SUBSTITUTE('04A_국토부원자료'!K2965,",","")),"")</f>
        <v/>
      </c>
      <c r="K2964" s="38" t="str">
        <f>IFERROR(VALUE(SUBSTITUTE('04A_국토부원자료'!N2965,",","")),"")</f>
        <v/>
      </c>
      <c r="L2964" s="39">
        <f>IFERROR('04A_국토부원자료'!O2965,"")</f>
        <v>0</v>
      </c>
      <c r="M2964" s="39">
        <f>IFERROR('04A_국토부원자료'!Q2965,"")</f>
        <v>0</v>
      </c>
      <c r="N2964" s="38">
        <f>IF(B2964="","",IF('02_대상물건입력'!B5="",1,IF(ISNUMBER(SEARCH('02_대상물건입력'!B5,B2964)),1,0)))</f>
        <v>0</v>
      </c>
      <c r="O2964" s="38">
        <f>IF(B2964="","",IF('02_대상물건입력'!B6="",1,IF(ISNUMBER(SEARCH('02_대상물건입력'!B6,B2964)),1,0)))</f>
        <v>0</v>
      </c>
      <c r="P2964" s="38">
        <f>IF(L2964="","",IF('02_대상물건입력'!B15="",0,IF(ISNUMBER(SEARCH('02_대상물건입력'!B15,L2964)),1,0)))</f>
        <v>0</v>
      </c>
      <c r="Q2964" s="38">
        <f>IF(D2964="","",IF('02_대상물건입력'!B8="",0,IF(ISNUMBER(SEARCH('02_대상물건입력'!B8,D2964)),1,0)))</f>
        <v>0</v>
      </c>
      <c r="R2964" s="44" t="str">
        <f>IFERROR(ABS(E2964-'02_대상물건입력'!B11)/'02_대상물건입력'!B11,"")</f>
        <v/>
      </c>
      <c r="S2964" s="38" t="str">
        <f>IFERROR(ABS(J2964-'02_대상물건입력'!B10),"")</f>
        <v/>
      </c>
      <c r="T2964" s="38" t="str">
        <f>IFERROR(ABS('01_설정'!B4-F2964),"")</f>
        <v/>
      </c>
      <c r="U2964" s="38" t="str">
        <f>IFERROR(ABS(K2964-YEAR('02_대상물건입력'!B14)),"")</f>
        <v/>
      </c>
      <c r="V2964" s="38" t="str">
        <f>IF(B2964="","",IF(AND(E2964&gt;0,F2964&gt;0,H2964&gt;0,OR('04A_국토부원자료'!P2965="",'04A_국토부원자료'!P2965="-"),IF('01_설정'!B10=1,N2964=1,TRUE),R2964&lt;='01_설정'!B5,S2964&lt;='01_설정'!B6,T2964&lt;='01_설정'!B7,U2964&lt;='01_설정'!B8),"Y",""))</f>
        <v/>
      </c>
      <c r="W2964" s="40" t="str">
        <f>IF(V2964&lt;&gt;"Y","",MAX(0,(1-R2964/'01_설정'!B5))*'01_설정'!B14+MAX(0,(1-S2964/'01_설정'!B6))*'01_설정'!B15+MAX(0,(1-T2964/'01_설정'!B7))*'01_설정'!B16+MAX(0,(1-U2964/'01_설정'!B8))*'01_설정'!B17+O2964*'01_설정'!B11+Q2964*'01_설정'!B12+P2964*'01_설정'!B13)</f>
        <v/>
      </c>
      <c r="X2964" s="38" t="str">
        <f>IF(W2964="","",1+COUNTIFS($W$4:$W$3003,"&gt;"&amp;W2964)+COUNTIFS($W$4:W2964,W2964)-1)</f>
        <v/>
      </c>
    </row>
    <row r="2965" spans="1:24" ht="16.5">
      <c r="A2965" s="38" t="str">
        <f>IF('04A_국토부원자료'!A2966="","",ROW()-3)</f>
        <v/>
      </c>
      <c r="B2965" s="39">
        <f>IFERROR('04A_국토부원자료'!B2966,"")</f>
        <v>0</v>
      </c>
      <c r="C2965" s="39" t="str">
        <f>IF(B2965="","",IF('04A_국토부원자료'!C2966&lt;&gt;"",'04A_국토부원자료'!C2966,TRIM('04A_국토부원자료'!D2966&amp;IF('04A_국토부원자료'!E2966&lt;&gt;"","-"&amp;'04A_국토부원자료'!E2966,""))))</f>
        <v/>
      </c>
      <c r="D2965" s="39">
        <f>IFERROR('04A_국토부원자료'!F2966,"")</f>
        <v>0</v>
      </c>
      <c r="E2965" s="40" t="str">
        <f>IFERROR(VALUE(SUBSTITUTE('04A_국토부원자료'!G2966,",","")),"")</f>
        <v/>
      </c>
      <c r="F2965" s="41" t="str">
        <f>IFERROR(IF(AND('04A_국토부원자료'!H2966&lt;&gt;"",'04A_국토부원자료'!I2966&lt;&gt;""),DATE(INT(VALUE(SUBSTITUTE('04A_국토부원자료'!H2966,",",""))/100),MOD(VALUE(SUBSTITUTE('04A_국토부원자료'!H2966,",","")),100),VALUE(SUBSTITUTE('04A_국토부원자료'!I2966,",",""))),""),"")</f>
        <v/>
      </c>
      <c r="G2965" s="42" t="str">
        <f>IFERROR(VALUE(SUBSTITUTE('04A_국토부원자료'!J2966,",","")),"")</f>
        <v/>
      </c>
      <c r="H2965" s="43" t="str">
        <f t="shared" si="92"/>
        <v/>
      </c>
      <c r="I2965" s="43" t="str">
        <f t="shared" si="93"/>
        <v/>
      </c>
      <c r="J2965" s="38" t="str">
        <f>IFERROR(VALUE(SUBSTITUTE('04A_국토부원자료'!K2966,",","")),"")</f>
        <v/>
      </c>
      <c r="K2965" s="38" t="str">
        <f>IFERROR(VALUE(SUBSTITUTE('04A_국토부원자료'!N2966,",","")),"")</f>
        <v/>
      </c>
      <c r="L2965" s="39">
        <f>IFERROR('04A_국토부원자료'!O2966,"")</f>
        <v>0</v>
      </c>
      <c r="M2965" s="39">
        <f>IFERROR('04A_국토부원자료'!Q2966,"")</f>
        <v>0</v>
      </c>
      <c r="N2965" s="38">
        <f>IF(B2965="","",IF('02_대상물건입력'!B5="",1,IF(ISNUMBER(SEARCH('02_대상물건입력'!B5,B2965)),1,0)))</f>
        <v>0</v>
      </c>
      <c r="O2965" s="38">
        <f>IF(B2965="","",IF('02_대상물건입력'!B6="",1,IF(ISNUMBER(SEARCH('02_대상물건입력'!B6,B2965)),1,0)))</f>
        <v>0</v>
      </c>
      <c r="P2965" s="38">
        <f>IF(L2965="","",IF('02_대상물건입력'!B15="",0,IF(ISNUMBER(SEARCH('02_대상물건입력'!B15,L2965)),1,0)))</f>
        <v>0</v>
      </c>
      <c r="Q2965" s="38">
        <f>IF(D2965="","",IF('02_대상물건입력'!B8="",0,IF(ISNUMBER(SEARCH('02_대상물건입력'!B8,D2965)),1,0)))</f>
        <v>0</v>
      </c>
      <c r="R2965" s="44" t="str">
        <f>IFERROR(ABS(E2965-'02_대상물건입력'!B11)/'02_대상물건입력'!B11,"")</f>
        <v/>
      </c>
      <c r="S2965" s="38" t="str">
        <f>IFERROR(ABS(J2965-'02_대상물건입력'!B10),"")</f>
        <v/>
      </c>
      <c r="T2965" s="38" t="str">
        <f>IFERROR(ABS('01_설정'!B4-F2965),"")</f>
        <v/>
      </c>
      <c r="U2965" s="38" t="str">
        <f>IFERROR(ABS(K2965-YEAR('02_대상물건입력'!B14)),"")</f>
        <v/>
      </c>
      <c r="V2965" s="38" t="str">
        <f>IF(B2965="","",IF(AND(E2965&gt;0,F2965&gt;0,H2965&gt;0,OR('04A_국토부원자료'!P2966="",'04A_국토부원자료'!P2966="-"),IF('01_설정'!B10=1,N2965=1,TRUE),R2965&lt;='01_설정'!B5,S2965&lt;='01_설정'!B6,T2965&lt;='01_설정'!B7,U2965&lt;='01_설정'!B8),"Y",""))</f>
        <v/>
      </c>
      <c r="W2965" s="40" t="str">
        <f>IF(V2965&lt;&gt;"Y","",MAX(0,(1-R2965/'01_설정'!B5))*'01_설정'!B14+MAX(0,(1-S2965/'01_설정'!B6))*'01_설정'!B15+MAX(0,(1-T2965/'01_설정'!B7))*'01_설정'!B16+MAX(0,(1-U2965/'01_설정'!B8))*'01_설정'!B17+O2965*'01_설정'!B11+Q2965*'01_설정'!B12+P2965*'01_설정'!B13)</f>
        <v/>
      </c>
      <c r="X2965" s="38" t="str">
        <f>IF(W2965="","",1+COUNTIFS($W$4:$W$3003,"&gt;"&amp;W2965)+COUNTIFS($W$4:W2965,W2965)-1)</f>
        <v/>
      </c>
    </row>
    <row r="2966" spans="1:24" ht="16.5">
      <c r="A2966" s="38" t="str">
        <f>IF('04A_국토부원자료'!A2967="","",ROW()-3)</f>
        <v/>
      </c>
      <c r="B2966" s="39">
        <f>IFERROR('04A_국토부원자료'!B2967,"")</f>
        <v>0</v>
      </c>
      <c r="C2966" s="39" t="str">
        <f>IF(B2966="","",IF('04A_국토부원자료'!C2967&lt;&gt;"",'04A_국토부원자료'!C2967,TRIM('04A_국토부원자료'!D2967&amp;IF('04A_국토부원자료'!E2967&lt;&gt;"","-"&amp;'04A_국토부원자료'!E2967,""))))</f>
        <v/>
      </c>
      <c r="D2966" s="39">
        <f>IFERROR('04A_국토부원자료'!F2967,"")</f>
        <v>0</v>
      </c>
      <c r="E2966" s="40" t="str">
        <f>IFERROR(VALUE(SUBSTITUTE('04A_국토부원자료'!G2967,",","")),"")</f>
        <v/>
      </c>
      <c r="F2966" s="41" t="str">
        <f>IFERROR(IF(AND('04A_국토부원자료'!H2967&lt;&gt;"",'04A_국토부원자료'!I2967&lt;&gt;""),DATE(INT(VALUE(SUBSTITUTE('04A_국토부원자료'!H2967,",",""))/100),MOD(VALUE(SUBSTITUTE('04A_국토부원자료'!H2967,",","")),100),VALUE(SUBSTITUTE('04A_국토부원자료'!I2967,",",""))),""),"")</f>
        <v/>
      </c>
      <c r="G2966" s="42" t="str">
        <f>IFERROR(VALUE(SUBSTITUTE('04A_국토부원자료'!J2967,",","")),"")</f>
        <v/>
      </c>
      <c r="H2966" s="43" t="str">
        <f t="shared" si="92"/>
        <v/>
      </c>
      <c r="I2966" s="43" t="str">
        <f t="shared" si="93"/>
        <v/>
      </c>
      <c r="J2966" s="38" t="str">
        <f>IFERROR(VALUE(SUBSTITUTE('04A_국토부원자료'!K2967,",","")),"")</f>
        <v/>
      </c>
      <c r="K2966" s="38" t="str">
        <f>IFERROR(VALUE(SUBSTITUTE('04A_국토부원자료'!N2967,",","")),"")</f>
        <v/>
      </c>
      <c r="L2966" s="39">
        <f>IFERROR('04A_국토부원자료'!O2967,"")</f>
        <v>0</v>
      </c>
      <c r="M2966" s="39">
        <f>IFERROR('04A_국토부원자료'!Q2967,"")</f>
        <v>0</v>
      </c>
      <c r="N2966" s="38">
        <f>IF(B2966="","",IF('02_대상물건입력'!B5="",1,IF(ISNUMBER(SEARCH('02_대상물건입력'!B5,B2966)),1,0)))</f>
        <v>0</v>
      </c>
      <c r="O2966" s="38">
        <f>IF(B2966="","",IF('02_대상물건입력'!B6="",1,IF(ISNUMBER(SEARCH('02_대상물건입력'!B6,B2966)),1,0)))</f>
        <v>0</v>
      </c>
      <c r="P2966" s="38">
        <f>IF(L2966="","",IF('02_대상물건입력'!B15="",0,IF(ISNUMBER(SEARCH('02_대상물건입력'!B15,L2966)),1,0)))</f>
        <v>0</v>
      </c>
      <c r="Q2966" s="38">
        <f>IF(D2966="","",IF('02_대상물건입력'!B8="",0,IF(ISNUMBER(SEARCH('02_대상물건입력'!B8,D2966)),1,0)))</f>
        <v>0</v>
      </c>
      <c r="R2966" s="44" t="str">
        <f>IFERROR(ABS(E2966-'02_대상물건입력'!B11)/'02_대상물건입력'!B11,"")</f>
        <v/>
      </c>
      <c r="S2966" s="38" t="str">
        <f>IFERROR(ABS(J2966-'02_대상물건입력'!B10),"")</f>
        <v/>
      </c>
      <c r="T2966" s="38" t="str">
        <f>IFERROR(ABS('01_설정'!B4-F2966),"")</f>
        <v/>
      </c>
      <c r="U2966" s="38" t="str">
        <f>IFERROR(ABS(K2966-YEAR('02_대상물건입력'!B14)),"")</f>
        <v/>
      </c>
      <c r="V2966" s="38" t="str">
        <f>IF(B2966="","",IF(AND(E2966&gt;0,F2966&gt;0,H2966&gt;0,OR('04A_국토부원자료'!P2967="",'04A_국토부원자료'!P2967="-"),IF('01_설정'!B10=1,N2966=1,TRUE),R2966&lt;='01_설정'!B5,S2966&lt;='01_설정'!B6,T2966&lt;='01_설정'!B7,U2966&lt;='01_설정'!B8),"Y",""))</f>
        <v/>
      </c>
      <c r="W2966" s="40" t="str">
        <f>IF(V2966&lt;&gt;"Y","",MAX(0,(1-R2966/'01_설정'!B5))*'01_설정'!B14+MAX(0,(1-S2966/'01_설정'!B6))*'01_설정'!B15+MAX(0,(1-T2966/'01_설정'!B7))*'01_설정'!B16+MAX(0,(1-U2966/'01_설정'!B8))*'01_설정'!B17+O2966*'01_설정'!B11+Q2966*'01_설정'!B12+P2966*'01_설정'!B13)</f>
        <v/>
      </c>
      <c r="X2966" s="38" t="str">
        <f>IF(W2966="","",1+COUNTIFS($W$4:$W$3003,"&gt;"&amp;W2966)+COUNTIFS($W$4:W2966,W2966)-1)</f>
        <v/>
      </c>
    </row>
    <row r="2967" spans="1:24" ht="16.5">
      <c r="A2967" s="38" t="str">
        <f>IF('04A_국토부원자료'!A2968="","",ROW()-3)</f>
        <v/>
      </c>
      <c r="B2967" s="39">
        <f>IFERROR('04A_국토부원자료'!B2968,"")</f>
        <v>0</v>
      </c>
      <c r="C2967" s="39" t="str">
        <f>IF(B2967="","",IF('04A_국토부원자료'!C2968&lt;&gt;"",'04A_국토부원자료'!C2968,TRIM('04A_국토부원자료'!D2968&amp;IF('04A_국토부원자료'!E2968&lt;&gt;"","-"&amp;'04A_국토부원자료'!E2968,""))))</f>
        <v/>
      </c>
      <c r="D2967" s="39">
        <f>IFERROR('04A_국토부원자료'!F2968,"")</f>
        <v>0</v>
      </c>
      <c r="E2967" s="40" t="str">
        <f>IFERROR(VALUE(SUBSTITUTE('04A_국토부원자료'!G2968,",","")),"")</f>
        <v/>
      </c>
      <c r="F2967" s="41" t="str">
        <f>IFERROR(IF(AND('04A_국토부원자료'!H2968&lt;&gt;"",'04A_국토부원자료'!I2968&lt;&gt;""),DATE(INT(VALUE(SUBSTITUTE('04A_국토부원자료'!H2968,",",""))/100),MOD(VALUE(SUBSTITUTE('04A_국토부원자료'!H2968,",","")),100),VALUE(SUBSTITUTE('04A_국토부원자료'!I2968,",",""))),""),"")</f>
        <v/>
      </c>
      <c r="G2967" s="42" t="str">
        <f>IFERROR(VALUE(SUBSTITUTE('04A_국토부원자료'!J2968,",","")),"")</f>
        <v/>
      </c>
      <c r="H2967" s="43" t="str">
        <f t="shared" si="92"/>
        <v/>
      </c>
      <c r="I2967" s="43" t="str">
        <f t="shared" si="93"/>
        <v/>
      </c>
      <c r="J2967" s="38" t="str">
        <f>IFERROR(VALUE(SUBSTITUTE('04A_국토부원자료'!K2968,",","")),"")</f>
        <v/>
      </c>
      <c r="K2967" s="38" t="str">
        <f>IFERROR(VALUE(SUBSTITUTE('04A_국토부원자료'!N2968,",","")),"")</f>
        <v/>
      </c>
      <c r="L2967" s="39">
        <f>IFERROR('04A_국토부원자료'!O2968,"")</f>
        <v>0</v>
      </c>
      <c r="M2967" s="39">
        <f>IFERROR('04A_국토부원자료'!Q2968,"")</f>
        <v>0</v>
      </c>
      <c r="N2967" s="38">
        <f>IF(B2967="","",IF('02_대상물건입력'!B5="",1,IF(ISNUMBER(SEARCH('02_대상물건입력'!B5,B2967)),1,0)))</f>
        <v>0</v>
      </c>
      <c r="O2967" s="38">
        <f>IF(B2967="","",IF('02_대상물건입력'!B6="",1,IF(ISNUMBER(SEARCH('02_대상물건입력'!B6,B2967)),1,0)))</f>
        <v>0</v>
      </c>
      <c r="P2967" s="38">
        <f>IF(L2967="","",IF('02_대상물건입력'!B15="",0,IF(ISNUMBER(SEARCH('02_대상물건입력'!B15,L2967)),1,0)))</f>
        <v>0</v>
      </c>
      <c r="Q2967" s="38">
        <f>IF(D2967="","",IF('02_대상물건입력'!B8="",0,IF(ISNUMBER(SEARCH('02_대상물건입력'!B8,D2967)),1,0)))</f>
        <v>0</v>
      </c>
      <c r="R2967" s="44" t="str">
        <f>IFERROR(ABS(E2967-'02_대상물건입력'!B11)/'02_대상물건입력'!B11,"")</f>
        <v/>
      </c>
      <c r="S2967" s="38" t="str">
        <f>IFERROR(ABS(J2967-'02_대상물건입력'!B10),"")</f>
        <v/>
      </c>
      <c r="T2967" s="38" t="str">
        <f>IFERROR(ABS('01_설정'!B4-F2967),"")</f>
        <v/>
      </c>
      <c r="U2967" s="38" t="str">
        <f>IFERROR(ABS(K2967-YEAR('02_대상물건입력'!B14)),"")</f>
        <v/>
      </c>
      <c r="V2967" s="38" t="str">
        <f>IF(B2967="","",IF(AND(E2967&gt;0,F2967&gt;0,H2967&gt;0,OR('04A_국토부원자료'!P2968="",'04A_국토부원자료'!P2968="-"),IF('01_설정'!B10=1,N2967=1,TRUE),R2967&lt;='01_설정'!B5,S2967&lt;='01_설정'!B6,T2967&lt;='01_설정'!B7,U2967&lt;='01_설정'!B8),"Y",""))</f>
        <v/>
      </c>
      <c r="W2967" s="40" t="str">
        <f>IF(V2967&lt;&gt;"Y","",MAX(0,(1-R2967/'01_설정'!B5))*'01_설정'!B14+MAX(0,(1-S2967/'01_설정'!B6))*'01_설정'!B15+MAX(0,(1-T2967/'01_설정'!B7))*'01_설정'!B16+MAX(0,(1-U2967/'01_설정'!B8))*'01_설정'!B17+O2967*'01_설정'!B11+Q2967*'01_설정'!B12+P2967*'01_설정'!B13)</f>
        <v/>
      </c>
      <c r="X2967" s="38" t="str">
        <f>IF(W2967="","",1+COUNTIFS($W$4:$W$3003,"&gt;"&amp;W2967)+COUNTIFS($W$4:W2967,W2967)-1)</f>
        <v/>
      </c>
    </row>
    <row r="2968" spans="1:24" ht="16.5">
      <c r="A2968" s="38" t="str">
        <f>IF('04A_국토부원자료'!A2969="","",ROW()-3)</f>
        <v/>
      </c>
      <c r="B2968" s="39">
        <f>IFERROR('04A_국토부원자료'!B2969,"")</f>
        <v>0</v>
      </c>
      <c r="C2968" s="39" t="str">
        <f>IF(B2968="","",IF('04A_국토부원자료'!C2969&lt;&gt;"",'04A_국토부원자료'!C2969,TRIM('04A_국토부원자료'!D2969&amp;IF('04A_국토부원자료'!E2969&lt;&gt;"","-"&amp;'04A_국토부원자료'!E2969,""))))</f>
        <v/>
      </c>
      <c r="D2968" s="39">
        <f>IFERROR('04A_국토부원자료'!F2969,"")</f>
        <v>0</v>
      </c>
      <c r="E2968" s="40" t="str">
        <f>IFERROR(VALUE(SUBSTITUTE('04A_국토부원자료'!G2969,",","")),"")</f>
        <v/>
      </c>
      <c r="F2968" s="41" t="str">
        <f>IFERROR(IF(AND('04A_국토부원자료'!H2969&lt;&gt;"",'04A_국토부원자료'!I2969&lt;&gt;""),DATE(INT(VALUE(SUBSTITUTE('04A_국토부원자료'!H2969,",",""))/100),MOD(VALUE(SUBSTITUTE('04A_국토부원자료'!H2969,",","")),100),VALUE(SUBSTITUTE('04A_국토부원자료'!I2969,",",""))),""),"")</f>
        <v/>
      </c>
      <c r="G2968" s="42" t="str">
        <f>IFERROR(VALUE(SUBSTITUTE('04A_국토부원자료'!J2969,",","")),"")</f>
        <v/>
      </c>
      <c r="H2968" s="43" t="str">
        <f t="shared" si="92"/>
        <v/>
      </c>
      <c r="I2968" s="43" t="str">
        <f t="shared" si="93"/>
        <v/>
      </c>
      <c r="J2968" s="38" t="str">
        <f>IFERROR(VALUE(SUBSTITUTE('04A_국토부원자료'!K2969,",","")),"")</f>
        <v/>
      </c>
      <c r="K2968" s="38" t="str">
        <f>IFERROR(VALUE(SUBSTITUTE('04A_국토부원자료'!N2969,",","")),"")</f>
        <v/>
      </c>
      <c r="L2968" s="39">
        <f>IFERROR('04A_국토부원자료'!O2969,"")</f>
        <v>0</v>
      </c>
      <c r="M2968" s="39">
        <f>IFERROR('04A_국토부원자료'!Q2969,"")</f>
        <v>0</v>
      </c>
      <c r="N2968" s="38">
        <f>IF(B2968="","",IF('02_대상물건입력'!B5="",1,IF(ISNUMBER(SEARCH('02_대상물건입력'!B5,B2968)),1,0)))</f>
        <v>0</v>
      </c>
      <c r="O2968" s="38">
        <f>IF(B2968="","",IF('02_대상물건입력'!B6="",1,IF(ISNUMBER(SEARCH('02_대상물건입력'!B6,B2968)),1,0)))</f>
        <v>0</v>
      </c>
      <c r="P2968" s="38">
        <f>IF(L2968="","",IF('02_대상물건입력'!B15="",0,IF(ISNUMBER(SEARCH('02_대상물건입력'!B15,L2968)),1,0)))</f>
        <v>0</v>
      </c>
      <c r="Q2968" s="38">
        <f>IF(D2968="","",IF('02_대상물건입력'!B8="",0,IF(ISNUMBER(SEARCH('02_대상물건입력'!B8,D2968)),1,0)))</f>
        <v>0</v>
      </c>
      <c r="R2968" s="44" t="str">
        <f>IFERROR(ABS(E2968-'02_대상물건입력'!B11)/'02_대상물건입력'!B11,"")</f>
        <v/>
      </c>
      <c r="S2968" s="38" t="str">
        <f>IFERROR(ABS(J2968-'02_대상물건입력'!B10),"")</f>
        <v/>
      </c>
      <c r="T2968" s="38" t="str">
        <f>IFERROR(ABS('01_설정'!B4-F2968),"")</f>
        <v/>
      </c>
      <c r="U2968" s="38" t="str">
        <f>IFERROR(ABS(K2968-YEAR('02_대상물건입력'!B14)),"")</f>
        <v/>
      </c>
      <c r="V2968" s="38" t="str">
        <f>IF(B2968="","",IF(AND(E2968&gt;0,F2968&gt;0,H2968&gt;0,OR('04A_국토부원자료'!P2969="",'04A_국토부원자료'!P2969="-"),IF('01_설정'!B10=1,N2968=1,TRUE),R2968&lt;='01_설정'!B5,S2968&lt;='01_설정'!B6,T2968&lt;='01_설정'!B7,U2968&lt;='01_설정'!B8),"Y",""))</f>
        <v/>
      </c>
      <c r="W2968" s="40" t="str">
        <f>IF(V2968&lt;&gt;"Y","",MAX(0,(1-R2968/'01_설정'!B5))*'01_설정'!B14+MAX(0,(1-S2968/'01_설정'!B6))*'01_설정'!B15+MAX(0,(1-T2968/'01_설정'!B7))*'01_설정'!B16+MAX(0,(1-U2968/'01_설정'!B8))*'01_설정'!B17+O2968*'01_설정'!B11+Q2968*'01_설정'!B12+P2968*'01_설정'!B13)</f>
        <v/>
      </c>
      <c r="X2968" s="38" t="str">
        <f>IF(W2968="","",1+COUNTIFS($W$4:$W$3003,"&gt;"&amp;W2968)+COUNTIFS($W$4:W2968,W2968)-1)</f>
        <v/>
      </c>
    </row>
    <row r="2969" spans="1:24" ht="16.5">
      <c r="A2969" s="38" t="str">
        <f>IF('04A_국토부원자료'!A2970="","",ROW()-3)</f>
        <v/>
      </c>
      <c r="B2969" s="39">
        <f>IFERROR('04A_국토부원자료'!B2970,"")</f>
        <v>0</v>
      </c>
      <c r="C2969" s="39" t="str">
        <f>IF(B2969="","",IF('04A_국토부원자료'!C2970&lt;&gt;"",'04A_국토부원자료'!C2970,TRIM('04A_국토부원자료'!D2970&amp;IF('04A_국토부원자료'!E2970&lt;&gt;"","-"&amp;'04A_국토부원자료'!E2970,""))))</f>
        <v/>
      </c>
      <c r="D2969" s="39">
        <f>IFERROR('04A_국토부원자료'!F2970,"")</f>
        <v>0</v>
      </c>
      <c r="E2969" s="40" t="str">
        <f>IFERROR(VALUE(SUBSTITUTE('04A_국토부원자료'!G2970,",","")),"")</f>
        <v/>
      </c>
      <c r="F2969" s="41" t="str">
        <f>IFERROR(IF(AND('04A_국토부원자료'!H2970&lt;&gt;"",'04A_국토부원자료'!I2970&lt;&gt;""),DATE(INT(VALUE(SUBSTITUTE('04A_국토부원자료'!H2970,",",""))/100),MOD(VALUE(SUBSTITUTE('04A_국토부원자료'!H2970,",","")),100),VALUE(SUBSTITUTE('04A_국토부원자료'!I2970,",",""))),""),"")</f>
        <v/>
      </c>
      <c r="G2969" s="42" t="str">
        <f>IFERROR(VALUE(SUBSTITUTE('04A_국토부원자료'!J2970,",","")),"")</f>
        <v/>
      </c>
      <c r="H2969" s="43" t="str">
        <f t="shared" si="92"/>
        <v/>
      </c>
      <c r="I2969" s="43" t="str">
        <f t="shared" si="93"/>
        <v/>
      </c>
      <c r="J2969" s="38" t="str">
        <f>IFERROR(VALUE(SUBSTITUTE('04A_국토부원자료'!K2970,",","")),"")</f>
        <v/>
      </c>
      <c r="K2969" s="38" t="str">
        <f>IFERROR(VALUE(SUBSTITUTE('04A_국토부원자료'!N2970,",","")),"")</f>
        <v/>
      </c>
      <c r="L2969" s="39">
        <f>IFERROR('04A_국토부원자료'!O2970,"")</f>
        <v>0</v>
      </c>
      <c r="M2969" s="39">
        <f>IFERROR('04A_국토부원자료'!Q2970,"")</f>
        <v>0</v>
      </c>
      <c r="N2969" s="38">
        <f>IF(B2969="","",IF('02_대상물건입력'!B5="",1,IF(ISNUMBER(SEARCH('02_대상물건입력'!B5,B2969)),1,0)))</f>
        <v>0</v>
      </c>
      <c r="O2969" s="38">
        <f>IF(B2969="","",IF('02_대상물건입력'!B6="",1,IF(ISNUMBER(SEARCH('02_대상물건입력'!B6,B2969)),1,0)))</f>
        <v>0</v>
      </c>
      <c r="P2969" s="38">
        <f>IF(L2969="","",IF('02_대상물건입력'!B15="",0,IF(ISNUMBER(SEARCH('02_대상물건입력'!B15,L2969)),1,0)))</f>
        <v>0</v>
      </c>
      <c r="Q2969" s="38">
        <f>IF(D2969="","",IF('02_대상물건입력'!B8="",0,IF(ISNUMBER(SEARCH('02_대상물건입력'!B8,D2969)),1,0)))</f>
        <v>0</v>
      </c>
      <c r="R2969" s="44" t="str">
        <f>IFERROR(ABS(E2969-'02_대상물건입력'!B11)/'02_대상물건입력'!B11,"")</f>
        <v/>
      </c>
      <c r="S2969" s="38" t="str">
        <f>IFERROR(ABS(J2969-'02_대상물건입력'!B10),"")</f>
        <v/>
      </c>
      <c r="T2969" s="38" t="str">
        <f>IFERROR(ABS('01_설정'!B4-F2969),"")</f>
        <v/>
      </c>
      <c r="U2969" s="38" t="str">
        <f>IFERROR(ABS(K2969-YEAR('02_대상물건입력'!B14)),"")</f>
        <v/>
      </c>
      <c r="V2969" s="38" t="str">
        <f>IF(B2969="","",IF(AND(E2969&gt;0,F2969&gt;0,H2969&gt;0,OR('04A_국토부원자료'!P2970="",'04A_국토부원자료'!P2970="-"),IF('01_설정'!B10=1,N2969=1,TRUE),R2969&lt;='01_설정'!B5,S2969&lt;='01_설정'!B6,T2969&lt;='01_설정'!B7,U2969&lt;='01_설정'!B8),"Y",""))</f>
        <v/>
      </c>
      <c r="W2969" s="40" t="str">
        <f>IF(V2969&lt;&gt;"Y","",MAX(0,(1-R2969/'01_설정'!B5))*'01_설정'!B14+MAX(0,(1-S2969/'01_설정'!B6))*'01_설정'!B15+MAX(0,(1-T2969/'01_설정'!B7))*'01_설정'!B16+MAX(0,(1-U2969/'01_설정'!B8))*'01_설정'!B17+O2969*'01_설정'!B11+Q2969*'01_설정'!B12+P2969*'01_설정'!B13)</f>
        <v/>
      </c>
      <c r="X2969" s="38" t="str">
        <f>IF(W2969="","",1+COUNTIFS($W$4:$W$3003,"&gt;"&amp;W2969)+COUNTIFS($W$4:W2969,W2969)-1)</f>
        <v/>
      </c>
    </row>
    <row r="2970" spans="1:24" ht="16.5">
      <c r="A2970" s="38" t="str">
        <f>IF('04A_국토부원자료'!A2971="","",ROW()-3)</f>
        <v/>
      </c>
      <c r="B2970" s="39">
        <f>IFERROR('04A_국토부원자료'!B2971,"")</f>
        <v>0</v>
      </c>
      <c r="C2970" s="39" t="str">
        <f>IF(B2970="","",IF('04A_국토부원자료'!C2971&lt;&gt;"",'04A_국토부원자료'!C2971,TRIM('04A_국토부원자료'!D2971&amp;IF('04A_국토부원자료'!E2971&lt;&gt;"","-"&amp;'04A_국토부원자료'!E2971,""))))</f>
        <v/>
      </c>
      <c r="D2970" s="39">
        <f>IFERROR('04A_국토부원자료'!F2971,"")</f>
        <v>0</v>
      </c>
      <c r="E2970" s="40" t="str">
        <f>IFERROR(VALUE(SUBSTITUTE('04A_국토부원자료'!G2971,",","")),"")</f>
        <v/>
      </c>
      <c r="F2970" s="41" t="str">
        <f>IFERROR(IF(AND('04A_국토부원자료'!H2971&lt;&gt;"",'04A_국토부원자료'!I2971&lt;&gt;""),DATE(INT(VALUE(SUBSTITUTE('04A_국토부원자료'!H2971,",",""))/100),MOD(VALUE(SUBSTITUTE('04A_국토부원자료'!H2971,",","")),100),VALUE(SUBSTITUTE('04A_국토부원자료'!I2971,",",""))),""),"")</f>
        <v/>
      </c>
      <c r="G2970" s="42" t="str">
        <f>IFERROR(VALUE(SUBSTITUTE('04A_국토부원자료'!J2971,",","")),"")</f>
        <v/>
      </c>
      <c r="H2970" s="43" t="str">
        <f t="shared" si="92"/>
        <v/>
      </c>
      <c r="I2970" s="43" t="str">
        <f t="shared" si="93"/>
        <v/>
      </c>
      <c r="J2970" s="38" t="str">
        <f>IFERROR(VALUE(SUBSTITUTE('04A_국토부원자료'!K2971,",","")),"")</f>
        <v/>
      </c>
      <c r="K2970" s="38" t="str">
        <f>IFERROR(VALUE(SUBSTITUTE('04A_국토부원자료'!N2971,",","")),"")</f>
        <v/>
      </c>
      <c r="L2970" s="39">
        <f>IFERROR('04A_국토부원자료'!O2971,"")</f>
        <v>0</v>
      </c>
      <c r="M2970" s="39">
        <f>IFERROR('04A_국토부원자료'!Q2971,"")</f>
        <v>0</v>
      </c>
      <c r="N2970" s="38">
        <f>IF(B2970="","",IF('02_대상물건입력'!B5="",1,IF(ISNUMBER(SEARCH('02_대상물건입력'!B5,B2970)),1,0)))</f>
        <v>0</v>
      </c>
      <c r="O2970" s="38">
        <f>IF(B2970="","",IF('02_대상물건입력'!B6="",1,IF(ISNUMBER(SEARCH('02_대상물건입력'!B6,B2970)),1,0)))</f>
        <v>0</v>
      </c>
      <c r="P2970" s="38">
        <f>IF(L2970="","",IF('02_대상물건입력'!B15="",0,IF(ISNUMBER(SEARCH('02_대상물건입력'!B15,L2970)),1,0)))</f>
        <v>0</v>
      </c>
      <c r="Q2970" s="38">
        <f>IF(D2970="","",IF('02_대상물건입력'!B8="",0,IF(ISNUMBER(SEARCH('02_대상물건입력'!B8,D2970)),1,0)))</f>
        <v>0</v>
      </c>
      <c r="R2970" s="44" t="str">
        <f>IFERROR(ABS(E2970-'02_대상물건입력'!B11)/'02_대상물건입력'!B11,"")</f>
        <v/>
      </c>
      <c r="S2970" s="38" t="str">
        <f>IFERROR(ABS(J2970-'02_대상물건입력'!B10),"")</f>
        <v/>
      </c>
      <c r="T2970" s="38" t="str">
        <f>IFERROR(ABS('01_설정'!B4-F2970),"")</f>
        <v/>
      </c>
      <c r="U2970" s="38" t="str">
        <f>IFERROR(ABS(K2970-YEAR('02_대상물건입력'!B14)),"")</f>
        <v/>
      </c>
      <c r="V2970" s="38" t="str">
        <f>IF(B2970="","",IF(AND(E2970&gt;0,F2970&gt;0,H2970&gt;0,OR('04A_국토부원자료'!P2971="",'04A_국토부원자료'!P2971="-"),IF('01_설정'!B10=1,N2970=1,TRUE),R2970&lt;='01_설정'!B5,S2970&lt;='01_설정'!B6,T2970&lt;='01_설정'!B7,U2970&lt;='01_설정'!B8),"Y",""))</f>
        <v/>
      </c>
      <c r="W2970" s="40" t="str">
        <f>IF(V2970&lt;&gt;"Y","",MAX(0,(1-R2970/'01_설정'!B5))*'01_설정'!B14+MAX(0,(1-S2970/'01_설정'!B6))*'01_설정'!B15+MAX(0,(1-T2970/'01_설정'!B7))*'01_설정'!B16+MAX(0,(1-U2970/'01_설정'!B8))*'01_설정'!B17+O2970*'01_설정'!B11+Q2970*'01_설정'!B12+P2970*'01_설정'!B13)</f>
        <v/>
      </c>
      <c r="X2970" s="38" t="str">
        <f>IF(W2970="","",1+COUNTIFS($W$4:$W$3003,"&gt;"&amp;W2970)+COUNTIFS($W$4:W2970,W2970)-1)</f>
        <v/>
      </c>
    </row>
    <row r="2971" spans="1:24" ht="16.5">
      <c r="A2971" s="38" t="str">
        <f>IF('04A_국토부원자료'!A2972="","",ROW()-3)</f>
        <v/>
      </c>
      <c r="B2971" s="39">
        <f>IFERROR('04A_국토부원자료'!B2972,"")</f>
        <v>0</v>
      </c>
      <c r="C2971" s="39" t="str">
        <f>IF(B2971="","",IF('04A_국토부원자료'!C2972&lt;&gt;"",'04A_국토부원자료'!C2972,TRIM('04A_국토부원자료'!D2972&amp;IF('04A_국토부원자료'!E2972&lt;&gt;"","-"&amp;'04A_국토부원자료'!E2972,""))))</f>
        <v/>
      </c>
      <c r="D2971" s="39">
        <f>IFERROR('04A_국토부원자료'!F2972,"")</f>
        <v>0</v>
      </c>
      <c r="E2971" s="40" t="str">
        <f>IFERROR(VALUE(SUBSTITUTE('04A_국토부원자료'!G2972,",","")),"")</f>
        <v/>
      </c>
      <c r="F2971" s="41" t="str">
        <f>IFERROR(IF(AND('04A_국토부원자료'!H2972&lt;&gt;"",'04A_국토부원자료'!I2972&lt;&gt;""),DATE(INT(VALUE(SUBSTITUTE('04A_국토부원자료'!H2972,",",""))/100),MOD(VALUE(SUBSTITUTE('04A_국토부원자료'!H2972,",","")),100),VALUE(SUBSTITUTE('04A_국토부원자료'!I2972,",",""))),""),"")</f>
        <v/>
      </c>
      <c r="G2971" s="42" t="str">
        <f>IFERROR(VALUE(SUBSTITUTE('04A_국토부원자료'!J2972,",","")),"")</f>
        <v/>
      </c>
      <c r="H2971" s="43" t="str">
        <f t="shared" si="92"/>
        <v/>
      </c>
      <c r="I2971" s="43" t="str">
        <f t="shared" si="93"/>
        <v/>
      </c>
      <c r="J2971" s="38" t="str">
        <f>IFERROR(VALUE(SUBSTITUTE('04A_국토부원자료'!K2972,",","")),"")</f>
        <v/>
      </c>
      <c r="K2971" s="38" t="str">
        <f>IFERROR(VALUE(SUBSTITUTE('04A_국토부원자료'!N2972,",","")),"")</f>
        <v/>
      </c>
      <c r="L2971" s="39">
        <f>IFERROR('04A_국토부원자료'!O2972,"")</f>
        <v>0</v>
      </c>
      <c r="M2971" s="39">
        <f>IFERROR('04A_국토부원자료'!Q2972,"")</f>
        <v>0</v>
      </c>
      <c r="N2971" s="38">
        <f>IF(B2971="","",IF('02_대상물건입력'!B5="",1,IF(ISNUMBER(SEARCH('02_대상물건입력'!B5,B2971)),1,0)))</f>
        <v>0</v>
      </c>
      <c r="O2971" s="38">
        <f>IF(B2971="","",IF('02_대상물건입력'!B6="",1,IF(ISNUMBER(SEARCH('02_대상물건입력'!B6,B2971)),1,0)))</f>
        <v>0</v>
      </c>
      <c r="P2971" s="38">
        <f>IF(L2971="","",IF('02_대상물건입력'!B15="",0,IF(ISNUMBER(SEARCH('02_대상물건입력'!B15,L2971)),1,0)))</f>
        <v>0</v>
      </c>
      <c r="Q2971" s="38">
        <f>IF(D2971="","",IF('02_대상물건입력'!B8="",0,IF(ISNUMBER(SEARCH('02_대상물건입력'!B8,D2971)),1,0)))</f>
        <v>0</v>
      </c>
      <c r="R2971" s="44" t="str">
        <f>IFERROR(ABS(E2971-'02_대상물건입력'!B11)/'02_대상물건입력'!B11,"")</f>
        <v/>
      </c>
      <c r="S2971" s="38" t="str">
        <f>IFERROR(ABS(J2971-'02_대상물건입력'!B10),"")</f>
        <v/>
      </c>
      <c r="T2971" s="38" t="str">
        <f>IFERROR(ABS('01_설정'!B4-F2971),"")</f>
        <v/>
      </c>
      <c r="U2971" s="38" t="str">
        <f>IFERROR(ABS(K2971-YEAR('02_대상물건입력'!B14)),"")</f>
        <v/>
      </c>
      <c r="V2971" s="38" t="str">
        <f>IF(B2971="","",IF(AND(E2971&gt;0,F2971&gt;0,H2971&gt;0,OR('04A_국토부원자료'!P2972="",'04A_국토부원자료'!P2972="-"),IF('01_설정'!B10=1,N2971=1,TRUE),R2971&lt;='01_설정'!B5,S2971&lt;='01_설정'!B6,T2971&lt;='01_설정'!B7,U2971&lt;='01_설정'!B8),"Y",""))</f>
        <v/>
      </c>
      <c r="W2971" s="40" t="str">
        <f>IF(V2971&lt;&gt;"Y","",MAX(0,(1-R2971/'01_설정'!B5))*'01_설정'!B14+MAX(0,(1-S2971/'01_설정'!B6))*'01_설정'!B15+MAX(0,(1-T2971/'01_설정'!B7))*'01_설정'!B16+MAX(0,(1-U2971/'01_설정'!B8))*'01_설정'!B17+O2971*'01_설정'!B11+Q2971*'01_설정'!B12+P2971*'01_설정'!B13)</f>
        <v/>
      </c>
      <c r="X2971" s="38" t="str">
        <f>IF(W2971="","",1+COUNTIFS($W$4:$W$3003,"&gt;"&amp;W2971)+COUNTIFS($W$4:W2971,W2971)-1)</f>
        <v/>
      </c>
    </row>
    <row r="2972" spans="1:24" ht="16.5">
      <c r="A2972" s="38" t="str">
        <f>IF('04A_국토부원자료'!A2973="","",ROW()-3)</f>
        <v/>
      </c>
      <c r="B2972" s="39">
        <f>IFERROR('04A_국토부원자료'!B2973,"")</f>
        <v>0</v>
      </c>
      <c r="C2972" s="39" t="str">
        <f>IF(B2972="","",IF('04A_국토부원자료'!C2973&lt;&gt;"",'04A_국토부원자료'!C2973,TRIM('04A_국토부원자료'!D2973&amp;IF('04A_국토부원자료'!E2973&lt;&gt;"","-"&amp;'04A_국토부원자료'!E2973,""))))</f>
        <v/>
      </c>
      <c r="D2972" s="39">
        <f>IFERROR('04A_국토부원자료'!F2973,"")</f>
        <v>0</v>
      </c>
      <c r="E2972" s="40" t="str">
        <f>IFERROR(VALUE(SUBSTITUTE('04A_국토부원자료'!G2973,",","")),"")</f>
        <v/>
      </c>
      <c r="F2972" s="41" t="str">
        <f>IFERROR(IF(AND('04A_국토부원자료'!H2973&lt;&gt;"",'04A_국토부원자료'!I2973&lt;&gt;""),DATE(INT(VALUE(SUBSTITUTE('04A_국토부원자료'!H2973,",",""))/100),MOD(VALUE(SUBSTITUTE('04A_국토부원자료'!H2973,",","")),100),VALUE(SUBSTITUTE('04A_국토부원자료'!I2973,",",""))),""),"")</f>
        <v/>
      </c>
      <c r="G2972" s="42" t="str">
        <f>IFERROR(VALUE(SUBSTITUTE('04A_국토부원자료'!J2973,",","")),"")</f>
        <v/>
      </c>
      <c r="H2972" s="43" t="str">
        <f t="shared" si="92"/>
        <v/>
      </c>
      <c r="I2972" s="43" t="str">
        <f t="shared" si="93"/>
        <v/>
      </c>
      <c r="J2972" s="38" t="str">
        <f>IFERROR(VALUE(SUBSTITUTE('04A_국토부원자료'!K2973,",","")),"")</f>
        <v/>
      </c>
      <c r="K2972" s="38" t="str">
        <f>IFERROR(VALUE(SUBSTITUTE('04A_국토부원자료'!N2973,",","")),"")</f>
        <v/>
      </c>
      <c r="L2972" s="39">
        <f>IFERROR('04A_국토부원자료'!O2973,"")</f>
        <v>0</v>
      </c>
      <c r="M2972" s="39">
        <f>IFERROR('04A_국토부원자료'!Q2973,"")</f>
        <v>0</v>
      </c>
      <c r="N2972" s="38">
        <f>IF(B2972="","",IF('02_대상물건입력'!B5="",1,IF(ISNUMBER(SEARCH('02_대상물건입력'!B5,B2972)),1,0)))</f>
        <v>0</v>
      </c>
      <c r="O2972" s="38">
        <f>IF(B2972="","",IF('02_대상물건입력'!B6="",1,IF(ISNUMBER(SEARCH('02_대상물건입력'!B6,B2972)),1,0)))</f>
        <v>0</v>
      </c>
      <c r="P2972" s="38">
        <f>IF(L2972="","",IF('02_대상물건입력'!B15="",0,IF(ISNUMBER(SEARCH('02_대상물건입력'!B15,L2972)),1,0)))</f>
        <v>0</v>
      </c>
      <c r="Q2972" s="38">
        <f>IF(D2972="","",IF('02_대상물건입력'!B8="",0,IF(ISNUMBER(SEARCH('02_대상물건입력'!B8,D2972)),1,0)))</f>
        <v>0</v>
      </c>
      <c r="R2972" s="44" t="str">
        <f>IFERROR(ABS(E2972-'02_대상물건입력'!B11)/'02_대상물건입력'!B11,"")</f>
        <v/>
      </c>
      <c r="S2972" s="38" t="str">
        <f>IFERROR(ABS(J2972-'02_대상물건입력'!B10),"")</f>
        <v/>
      </c>
      <c r="T2972" s="38" t="str">
        <f>IFERROR(ABS('01_설정'!B4-F2972),"")</f>
        <v/>
      </c>
      <c r="U2972" s="38" t="str">
        <f>IFERROR(ABS(K2972-YEAR('02_대상물건입력'!B14)),"")</f>
        <v/>
      </c>
      <c r="V2972" s="38" t="str">
        <f>IF(B2972="","",IF(AND(E2972&gt;0,F2972&gt;0,H2972&gt;0,OR('04A_국토부원자료'!P2973="",'04A_국토부원자료'!P2973="-"),IF('01_설정'!B10=1,N2972=1,TRUE),R2972&lt;='01_설정'!B5,S2972&lt;='01_설정'!B6,T2972&lt;='01_설정'!B7,U2972&lt;='01_설정'!B8),"Y",""))</f>
        <v/>
      </c>
      <c r="W2972" s="40" t="str">
        <f>IF(V2972&lt;&gt;"Y","",MAX(0,(1-R2972/'01_설정'!B5))*'01_설정'!B14+MAX(0,(1-S2972/'01_설정'!B6))*'01_설정'!B15+MAX(0,(1-T2972/'01_설정'!B7))*'01_설정'!B16+MAX(0,(1-U2972/'01_설정'!B8))*'01_설정'!B17+O2972*'01_설정'!B11+Q2972*'01_설정'!B12+P2972*'01_설정'!B13)</f>
        <v/>
      </c>
      <c r="X2972" s="38" t="str">
        <f>IF(W2972="","",1+COUNTIFS($W$4:$W$3003,"&gt;"&amp;W2972)+COUNTIFS($W$4:W2972,W2972)-1)</f>
        <v/>
      </c>
    </row>
    <row r="2973" spans="1:24" ht="16.5">
      <c r="A2973" s="38" t="str">
        <f>IF('04A_국토부원자료'!A2974="","",ROW()-3)</f>
        <v/>
      </c>
      <c r="B2973" s="39">
        <f>IFERROR('04A_국토부원자료'!B2974,"")</f>
        <v>0</v>
      </c>
      <c r="C2973" s="39" t="str">
        <f>IF(B2973="","",IF('04A_국토부원자료'!C2974&lt;&gt;"",'04A_국토부원자료'!C2974,TRIM('04A_국토부원자료'!D2974&amp;IF('04A_국토부원자료'!E2974&lt;&gt;"","-"&amp;'04A_국토부원자료'!E2974,""))))</f>
        <v/>
      </c>
      <c r="D2973" s="39">
        <f>IFERROR('04A_국토부원자료'!F2974,"")</f>
        <v>0</v>
      </c>
      <c r="E2973" s="40" t="str">
        <f>IFERROR(VALUE(SUBSTITUTE('04A_국토부원자료'!G2974,",","")),"")</f>
        <v/>
      </c>
      <c r="F2973" s="41" t="str">
        <f>IFERROR(IF(AND('04A_국토부원자료'!H2974&lt;&gt;"",'04A_국토부원자료'!I2974&lt;&gt;""),DATE(INT(VALUE(SUBSTITUTE('04A_국토부원자료'!H2974,",",""))/100),MOD(VALUE(SUBSTITUTE('04A_국토부원자료'!H2974,",","")),100),VALUE(SUBSTITUTE('04A_국토부원자료'!I2974,",",""))),""),"")</f>
        <v/>
      </c>
      <c r="G2973" s="42" t="str">
        <f>IFERROR(VALUE(SUBSTITUTE('04A_국토부원자료'!J2974,",","")),"")</f>
        <v/>
      </c>
      <c r="H2973" s="43" t="str">
        <f t="shared" si="92"/>
        <v/>
      </c>
      <c r="I2973" s="43" t="str">
        <f t="shared" si="93"/>
        <v/>
      </c>
      <c r="J2973" s="38" t="str">
        <f>IFERROR(VALUE(SUBSTITUTE('04A_국토부원자료'!K2974,",","")),"")</f>
        <v/>
      </c>
      <c r="K2973" s="38" t="str">
        <f>IFERROR(VALUE(SUBSTITUTE('04A_국토부원자료'!N2974,",","")),"")</f>
        <v/>
      </c>
      <c r="L2973" s="39">
        <f>IFERROR('04A_국토부원자료'!O2974,"")</f>
        <v>0</v>
      </c>
      <c r="M2973" s="39">
        <f>IFERROR('04A_국토부원자료'!Q2974,"")</f>
        <v>0</v>
      </c>
      <c r="N2973" s="38">
        <f>IF(B2973="","",IF('02_대상물건입력'!B5="",1,IF(ISNUMBER(SEARCH('02_대상물건입력'!B5,B2973)),1,0)))</f>
        <v>0</v>
      </c>
      <c r="O2973" s="38">
        <f>IF(B2973="","",IF('02_대상물건입력'!B6="",1,IF(ISNUMBER(SEARCH('02_대상물건입력'!B6,B2973)),1,0)))</f>
        <v>0</v>
      </c>
      <c r="P2973" s="38">
        <f>IF(L2973="","",IF('02_대상물건입력'!B15="",0,IF(ISNUMBER(SEARCH('02_대상물건입력'!B15,L2973)),1,0)))</f>
        <v>0</v>
      </c>
      <c r="Q2973" s="38">
        <f>IF(D2973="","",IF('02_대상물건입력'!B8="",0,IF(ISNUMBER(SEARCH('02_대상물건입력'!B8,D2973)),1,0)))</f>
        <v>0</v>
      </c>
      <c r="R2973" s="44" t="str">
        <f>IFERROR(ABS(E2973-'02_대상물건입력'!B11)/'02_대상물건입력'!B11,"")</f>
        <v/>
      </c>
      <c r="S2973" s="38" t="str">
        <f>IFERROR(ABS(J2973-'02_대상물건입력'!B10),"")</f>
        <v/>
      </c>
      <c r="T2973" s="38" t="str">
        <f>IFERROR(ABS('01_설정'!B4-F2973),"")</f>
        <v/>
      </c>
      <c r="U2973" s="38" t="str">
        <f>IFERROR(ABS(K2973-YEAR('02_대상물건입력'!B14)),"")</f>
        <v/>
      </c>
      <c r="V2973" s="38" t="str">
        <f>IF(B2973="","",IF(AND(E2973&gt;0,F2973&gt;0,H2973&gt;0,OR('04A_국토부원자료'!P2974="",'04A_국토부원자료'!P2974="-"),IF('01_설정'!B10=1,N2973=1,TRUE),R2973&lt;='01_설정'!B5,S2973&lt;='01_설정'!B6,T2973&lt;='01_설정'!B7,U2973&lt;='01_설정'!B8),"Y",""))</f>
        <v/>
      </c>
      <c r="W2973" s="40" t="str">
        <f>IF(V2973&lt;&gt;"Y","",MAX(0,(1-R2973/'01_설정'!B5))*'01_설정'!B14+MAX(0,(1-S2973/'01_설정'!B6))*'01_설정'!B15+MAX(0,(1-T2973/'01_설정'!B7))*'01_설정'!B16+MAX(0,(1-U2973/'01_설정'!B8))*'01_설정'!B17+O2973*'01_설정'!B11+Q2973*'01_설정'!B12+P2973*'01_설정'!B13)</f>
        <v/>
      </c>
      <c r="X2973" s="38" t="str">
        <f>IF(W2973="","",1+COUNTIFS($W$4:$W$3003,"&gt;"&amp;W2973)+COUNTIFS($W$4:W2973,W2973)-1)</f>
        <v/>
      </c>
    </row>
    <row r="2974" spans="1:24" ht="16.5">
      <c r="A2974" s="38" t="str">
        <f>IF('04A_국토부원자료'!A2975="","",ROW()-3)</f>
        <v/>
      </c>
      <c r="B2974" s="39">
        <f>IFERROR('04A_국토부원자료'!B2975,"")</f>
        <v>0</v>
      </c>
      <c r="C2974" s="39" t="str">
        <f>IF(B2974="","",IF('04A_국토부원자료'!C2975&lt;&gt;"",'04A_국토부원자료'!C2975,TRIM('04A_국토부원자료'!D2975&amp;IF('04A_국토부원자료'!E2975&lt;&gt;"","-"&amp;'04A_국토부원자료'!E2975,""))))</f>
        <v/>
      </c>
      <c r="D2974" s="39">
        <f>IFERROR('04A_국토부원자료'!F2975,"")</f>
        <v>0</v>
      </c>
      <c r="E2974" s="40" t="str">
        <f>IFERROR(VALUE(SUBSTITUTE('04A_국토부원자료'!G2975,",","")),"")</f>
        <v/>
      </c>
      <c r="F2974" s="41" t="str">
        <f>IFERROR(IF(AND('04A_국토부원자료'!H2975&lt;&gt;"",'04A_국토부원자료'!I2975&lt;&gt;""),DATE(INT(VALUE(SUBSTITUTE('04A_국토부원자료'!H2975,",",""))/100),MOD(VALUE(SUBSTITUTE('04A_국토부원자료'!H2975,",","")),100),VALUE(SUBSTITUTE('04A_국토부원자료'!I2975,",",""))),""),"")</f>
        <v/>
      </c>
      <c r="G2974" s="42" t="str">
        <f>IFERROR(VALUE(SUBSTITUTE('04A_국토부원자료'!J2975,",","")),"")</f>
        <v/>
      </c>
      <c r="H2974" s="43" t="str">
        <f t="shared" si="92"/>
        <v/>
      </c>
      <c r="I2974" s="43" t="str">
        <f t="shared" si="93"/>
        <v/>
      </c>
      <c r="J2974" s="38" t="str">
        <f>IFERROR(VALUE(SUBSTITUTE('04A_국토부원자료'!K2975,",","")),"")</f>
        <v/>
      </c>
      <c r="K2974" s="38" t="str">
        <f>IFERROR(VALUE(SUBSTITUTE('04A_국토부원자료'!N2975,",","")),"")</f>
        <v/>
      </c>
      <c r="L2974" s="39">
        <f>IFERROR('04A_국토부원자료'!O2975,"")</f>
        <v>0</v>
      </c>
      <c r="M2974" s="39">
        <f>IFERROR('04A_국토부원자료'!Q2975,"")</f>
        <v>0</v>
      </c>
      <c r="N2974" s="38">
        <f>IF(B2974="","",IF('02_대상물건입력'!B5="",1,IF(ISNUMBER(SEARCH('02_대상물건입력'!B5,B2974)),1,0)))</f>
        <v>0</v>
      </c>
      <c r="O2974" s="38">
        <f>IF(B2974="","",IF('02_대상물건입력'!B6="",1,IF(ISNUMBER(SEARCH('02_대상물건입력'!B6,B2974)),1,0)))</f>
        <v>0</v>
      </c>
      <c r="P2974" s="38">
        <f>IF(L2974="","",IF('02_대상물건입력'!B15="",0,IF(ISNUMBER(SEARCH('02_대상물건입력'!B15,L2974)),1,0)))</f>
        <v>0</v>
      </c>
      <c r="Q2974" s="38">
        <f>IF(D2974="","",IF('02_대상물건입력'!B8="",0,IF(ISNUMBER(SEARCH('02_대상물건입력'!B8,D2974)),1,0)))</f>
        <v>0</v>
      </c>
      <c r="R2974" s="44" t="str">
        <f>IFERROR(ABS(E2974-'02_대상물건입력'!B11)/'02_대상물건입력'!B11,"")</f>
        <v/>
      </c>
      <c r="S2974" s="38" t="str">
        <f>IFERROR(ABS(J2974-'02_대상물건입력'!B10),"")</f>
        <v/>
      </c>
      <c r="T2974" s="38" t="str">
        <f>IFERROR(ABS('01_설정'!B4-F2974),"")</f>
        <v/>
      </c>
      <c r="U2974" s="38" t="str">
        <f>IFERROR(ABS(K2974-YEAR('02_대상물건입력'!B14)),"")</f>
        <v/>
      </c>
      <c r="V2974" s="38" t="str">
        <f>IF(B2974="","",IF(AND(E2974&gt;0,F2974&gt;0,H2974&gt;0,OR('04A_국토부원자료'!P2975="",'04A_국토부원자료'!P2975="-"),IF('01_설정'!B10=1,N2974=1,TRUE),R2974&lt;='01_설정'!B5,S2974&lt;='01_설정'!B6,T2974&lt;='01_설정'!B7,U2974&lt;='01_설정'!B8),"Y",""))</f>
        <v/>
      </c>
      <c r="W2974" s="40" t="str">
        <f>IF(V2974&lt;&gt;"Y","",MAX(0,(1-R2974/'01_설정'!B5))*'01_설정'!B14+MAX(0,(1-S2974/'01_설정'!B6))*'01_설정'!B15+MAX(0,(1-T2974/'01_설정'!B7))*'01_설정'!B16+MAX(0,(1-U2974/'01_설정'!B8))*'01_설정'!B17+O2974*'01_설정'!B11+Q2974*'01_설정'!B12+P2974*'01_설정'!B13)</f>
        <v/>
      </c>
      <c r="X2974" s="38" t="str">
        <f>IF(W2974="","",1+COUNTIFS($W$4:$W$3003,"&gt;"&amp;W2974)+COUNTIFS($W$4:W2974,W2974)-1)</f>
        <v/>
      </c>
    </row>
    <row r="2975" spans="1:24" ht="16.5">
      <c r="A2975" s="38" t="str">
        <f>IF('04A_국토부원자료'!A2976="","",ROW()-3)</f>
        <v/>
      </c>
      <c r="B2975" s="39">
        <f>IFERROR('04A_국토부원자료'!B2976,"")</f>
        <v>0</v>
      </c>
      <c r="C2975" s="39" t="str">
        <f>IF(B2975="","",IF('04A_국토부원자료'!C2976&lt;&gt;"",'04A_국토부원자료'!C2976,TRIM('04A_국토부원자료'!D2976&amp;IF('04A_국토부원자료'!E2976&lt;&gt;"","-"&amp;'04A_국토부원자료'!E2976,""))))</f>
        <v/>
      </c>
      <c r="D2975" s="39">
        <f>IFERROR('04A_국토부원자료'!F2976,"")</f>
        <v>0</v>
      </c>
      <c r="E2975" s="40" t="str">
        <f>IFERROR(VALUE(SUBSTITUTE('04A_국토부원자료'!G2976,",","")),"")</f>
        <v/>
      </c>
      <c r="F2975" s="41" t="str">
        <f>IFERROR(IF(AND('04A_국토부원자료'!H2976&lt;&gt;"",'04A_국토부원자료'!I2976&lt;&gt;""),DATE(INT(VALUE(SUBSTITUTE('04A_국토부원자료'!H2976,",",""))/100),MOD(VALUE(SUBSTITUTE('04A_국토부원자료'!H2976,",","")),100),VALUE(SUBSTITUTE('04A_국토부원자료'!I2976,",",""))),""),"")</f>
        <v/>
      </c>
      <c r="G2975" s="42" t="str">
        <f>IFERROR(VALUE(SUBSTITUTE('04A_국토부원자료'!J2976,",","")),"")</f>
        <v/>
      </c>
      <c r="H2975" s="43" t="str">
        <f t="shared" si="92"/>
        <v/>
      </c>
      <c r="I2975" s="43" t="str">
        <f t="shared" si="93"/>
        <v/>
      </c>
      <c r="J2975" s="38" t="str">
        <f>IFERROR(VALUE(SUBSTITUTE('04A_국토부원자료'!K2976,",","")),"")</f>
        <v/>
      </c>
      <c r="K2975" s="38" t="str">
        <f>IFERROR(VALUE(SUBSTITUTE('04A_국토부원자료'!N2976,",","")),"")</f>
        <v/>
      </c>
      <c r="L2975" s="39">
        <f>IFERROR('04A_국토부원자료'!O2976,"")</f>
        <v>0</v>
      </c>
      <c r="M2975" s="39">
        <f>IFERROR('04A_국토부원자료'!Q2976,"")</f>
        <v>0</v>
      </c>
      <c r="N2975" s="38">
        <f>IF(B2975="","",IF('02_대상물건입력'!B5="",1,IF(ISNUMBER(SEARCH('02_대상물건입력'!B5,B2975)),1,0)))</f>
        <v>0</v>
      </c>
      <c r="O2975" s="38">
        <f>IF(B2975="","",IF('02_대상물건입력'!B6="",1,IF(ISNUMBER(SEARCH('02_대상물건입력'!B6,B2975)),1,0)))</f>
        <v>0</v>
      </c>
      <c r="P2975" s="38">
        <f>IF(L2975="","",IF('02_대상물건입력'!B15="",0,IF(ISNUMBER(SEARCH('02_대상물건입력'!B15,L2975)),1,0)))</f>
        <v>0</v>
      </c>
      <c r="Q2975" s="38">
        <f>IF(D2975="","",IF('02_대상물건입력'!B8="",0,IF(ISNUMBER(SEARCH('02_대상물건입력'!B8,D2975)),1,0)))</f>
        <v>0</v>
      </c>
      <c r="R2975" s="44" t="str">
        <f>IFERROR(ABS(E2975-'02_대상물건입력'!B11)/'02_대상물건입력'!B11,"")</f>
        <v/>
      </c>
      <c r="S2975" s="38" t="str">
        <f>IFERROR(ABS(J2975-'02_대상물건입력'!B10),"")</f>
        <v/>
      </c>
      <c r="T2975" s="38" t="str">
        <f>IFERROR(ABS('01_설정'!B4-F2975),"")</f>
        <v/>
      </c>
      <c r="U2975" s="38" t="str">
        <f>IFERROR(ABS(K2975-YEAR('02_대상물건입력'!B14)),"")</f>
        <v/>
      </c>
      <c r="V2975" s="38" t="str">
        <f>IF(B2975="","",IF(AND(E2975&gt;0,F2975&gt;0,H2975&gt;0,OR('04A_국토부원자료'!P2976="",'04A_국토부원자료'!P2976="-"),IF('01_설정'!B10=1,N2975=1,TRUE),R2975&lt;='01_설정'!B5,S2975&lt;='01_설정'!B6,T2975&lt;='01_설정'!B7,U2975&lt;='01_설정'!B8),"Y",""))</f>
        <v/>
      </c>
      <c r="W2975" s="40" t="str">
        <f>IF(V2975&lt;&gt;"Y","",MAX(0,(1-R2975/'01_설정'!B5))*'01_설정'!B14+MAX(0,(1-S2975/'01_설정'!B6))*'01_설정'!B15+MAX(0,(1-T2975/'01_설정'!B7))*'01_설정'!B16+MAX(0,(1-U2975/'01_설정'!B8))*'01_설정'!B17+O2975*'01_설정'!B11+Q2975*'01_설정'!B12+P2975*'01_설정'!B13)</f>
        <v/>
      </c>
      <c r="X2975" s="38" t="str">
        <f>IF(W2975="","",1+COUNTIFS($W$4:$W$3003,"&gt;"&amp;W2975)+COUNTIFS($W$4:W2975,W2975)-1)</f>
        <v/>
      </c>
    </row>
    <row r="2976" spans="1:24" ht="16.5">
      <c r="A2976" s="38" t="str">
        <f>IF('04A_국토부원자료'!A2977="","",ROW()-3)</f>
        <v/>
      </c>
      <c r="B2976" s="39">
        <f>IFERROR('04A_국토부원자료'!B2977,"")</f>
        <v>0</v>
      </c>
      <c r="C2976" s="39" t="str">
        <f>IF(B2976="","",IF('04A_국토부원자료'!C2977&lt;&gt;"",'04A_국토부원자료'!C2977,TRIM('04A_국토부원자료'!D2977&amp;IF('04A_국토부원자료'!E2977&lt;&gt;"","-"&amp;'04A_국토부원자료'!E2977,""))))</f>
        <v/>
      </c>
      <c r="D2976" s="39">
        <f>IFERROR('04A_국토부원자료'!F2977,"")</f>
        <v>0</v>
      </c>
      <c r="E2976" s="40" t="str">
        <f>IFERROR(VALUE(SUBSTITUTE('04A_국토부원자료'!G2977,",","")),"")</f>
        <v/>
      </c>
      <c r="F2976" s="41" t="str">
        <f>IFERROR(IF(AND('04A_국토부원자료'!H2977&lt;&gt;"",'04A_국토부원자료'!I2977&lt;&gt;""),DATE(INT(VALUE(SUBSTITUTE('04A_국토부원자료'!H2977,",",""))/100),MOD(VALUE(SUBSTITUTE('04A_국토부원자료'!H2977,",","")),100),VALUE(SUBSTITUTE('04A_국토부원자료'!I2977,",",""))),""),"")</f>
        <v/>
      </c>
      <c r="G2976" s="42" t="str">
        <f>IFERROR(VALUE(SUBSTITUTE('04A_국토부원자료'!J2977,",","")),"")</f>
        <v/>
      </c>
      <c r="H2976" s="43" t="str">
        <f t="shared" si="92"/>
        <v/>
      </c>
      <c r="I2976" s="43" t="str">
        <f t="shared" si="93"/>
        <v/>
      </c>
      <c r="J2976" s="38" t="str">
        <f>IFERROR(VALUE(SUBSTITUTE('04A_국토부원자료'!K2977,",","")),"")</f>
        <v/>
      </c>
      <c r="K2976" s="38" t="str">
        <f>IFERROR(VALUE(SUBSTITUTE('04A_국토부원자료'!N2977,",","")),"")</f>
        <v/>
      </c>
      <c r="L2976" s="39">
        <f>IFERROR('04A_국토부원자료'!O2977,"")</f>
        <v>0</v>
      </c>
      <c r="M2976" s="39">
        <f>IFERROR('04A_국토부원자료'!Q2977,"")</f>
        <v>0</v>
      </c>
      <c r="N2976" s="38">
        <f>IF(B2976="","",IF('02_대상물건입력'!B5="",1,IF(ISNUMBER(SEARCH('02_대상물건입력'!B5,B2976)),1,0)))</f>
        <v>0</v>
      </c>
      <c r="O2976" s="38">
        <f>IF(B2976="","",IF('02_대상물건입력'!B6="",1,IF(ISNUMBER(SEARCH('02_대상물건입력'!B6,B2976)),1,0)))</f>
        <v>0</v>
      </c>
      <c r="P2976" s="38">
        <f>IF(L2976="","",IF('02_대상물건입력'!B15="",0,IF(ISNUMBER(SEARCH('02_대상물건입력'!B15,L2976)),1,0)))</f>
        <v>0</v>
      </c>
      <c r="Q2976" s="38">
        <f>IF(D2976="","",IF('02_대상물건입력'!B8="",0,IF(ISNUMBER(SEARCH('02_대상물건입력'!B8,D2976)),1,0)))</f>
        <v>0</v>
      </c>
      <c r="R2976" s="44" t="str">
        <f>IFERROR(ABS(E2976-'02_대상물건입력'!B11)/'02_대상물건입력'!B11,"")</f>
        <v/>
      </c>
      <c r="S2976" s="38" t="str">
        <f>IFERROR(ABS(J2976-'02_대상물건입력'!B10),"")</f>
        <v/>
      </c>
      <c r="T2976" s="38" t="str">
        <f>IFERROR(ABS('01_설정'!B4-F2976),"")</f>
        <v/>
      </c>
      <c r="U2976" s="38" t="str">
        <f>IFERROR(ABS(K2976-YEAR('02_대상물건입력'!B14)),"")</f>
        <v/>
      </c>
      <c r="V2976" s="38" t="str">
        <f>IF(B2976="","",IF(AND(E2976&gt;0,F2976&gt;0,H2976&gt;0,OR('04A_국토부원자료'!P2977="",'04A_국토부원자료'!P2977="-"),IF('01_설정'!B10=1,N2976=1,TRUE),R2976&lt;='01_설정'!B5,S2976&lt;='01_설정'!B6,T2976&lt;='01_설정'!B7,U2976&lt;='01_설정'!B8),"Y",""))</f>
        <v/>
      </c>
      <c r="W2976" s="40" t="str">
        <f>IF(V2976&lt;&gt;"Y","",MAX(0,(1-R2976/'01_설정'!B5))*'01_설정'!B14+MAX(0,(1-S2976/'01_설정'!B6))*'01_설정'!B15+MAX(0,(1-T2976/'01_설정'!B7))*'01_설정'!B16+MAX(0,(1-U2976/'01_설정'!B8))*'01_설정'!B17+O2976*'01_설정'!B11+Q2976*'01_설정'!B12+P2976*'01_설정'!B13)</f>
        <v/>
      </c>
      <c r="X2976" s="38" t="str">
        <f>IF(W2976="","",1+COUNTIFS($W$4:$W$3003,"&gt;"&amp;W2976)+COUNTIFS($W$4:W2976,W2976)-1)</f>
        <v/>
      </c>
    </row>
    <row r="2977" spans="1:24" ht="16.5">
      <c r="A2977" s="38" t="str">
        <f>IF('04A_국토부원자료'!A2978="","",ROW()-3)</f>
        <v/>
      </c>
      <c r="B2977" s="39">
        <f>IFERROR('04A_국토부원자료'!B2978,"")</f>
        <v>0</v>
      </c>
      <c r="C2977" s="39" t="str">
        <f>IF(B2977="","",IF('04A_국토부원자료'!C2978&lt;&gt;"",'04A_국토부원자료'!C2978,TRIM('04A_국토부원자료'!D2978&amp;IF('04A_국토부원자료'!E2978&lt;&gt;"","-"&amp;'04A_국토부원자료'!E2978,""))))</f>
        <v/>
      </c>
      <c r="D2977" s="39">
        <f>IFERROR('04A_국토부원자료'!F2978,"")</f>
        <v>0</v>
      </c>
      <c r="E2977" s="40" t="str">
        <f>IFERROR(VALUE(SUBSTITUTE('04A_국토부원자료'!G2978,",","")),"")</f>
        <v/>
      </c>
      <c r="F2977" s="41" t="str">
        <f>IFERROR(IF(AND('04A_국토부원자료'!H2978&lt;&gt;"",'04A_국토부원자료'!I2978&lt;&gt;""),DATE(INT(VALUE(SUBSTITUTE('04A_국토부원자료'!H2978,",",""))/100),MOD(VALUE(SUBSTITUTE('04A_국토부원자료'!H2978,",","")),100),VALUE(SUBSTITUTE('04A_국토부원자료'!I2978,",",""))),""),"")</f>
        <v/>
      </c>
      <c r="G2977" s="42" t="str">
        <f>IFERROR(VALUE(SUBSTITUTE('04A_국토부원자료'!J2978,",","")),"")</f>
        <v/>
      </c>
      <c r="H2977" s="43" t="str">
        <f t="shared" si="92"/>
        <v/>
      </c>
      <c r="I2977" s="43" t="str">
        <f t="shared" si="93"/>
        <v/>
      </c>
      <c r="J2977" s="38" t="str">
        <f>IFERROR(VALUE(SUBSTITUTE('04A_국토부원자료'!K2978,",","")),"")</f>
        <v/>
      </c>
      <c r="K2977" s="38" t="str">
        <f>IFERROR(VALUE(SUBSTITUTE('04A_국토부원자료'!N2978,",","")),"")</f>
        <v/>
      </c>
      <c r="L2977" s="39">
        <f>IFERROR('04A_국토부원자료'!O2978,"")</f>
        <v>0</v>
      </c>
      <c r="M2977" s="39">
        <f>IFERROR('04A_국토부원자료'!Q2978,"")</f>
        <v>0</v>
      </c>
      <c r="N2977" s="38">
        <f>IF(B2977="","",IF('02_대상물건입력'!B5="",1,IF(ISNUMBER(SEARCH('02_대상물건입력'!B5,B2977)),1,0)))</f>
        <v>0</v>
      </c>
      <c r="O2977" s="38">
        <f>IF(B2977="","",IF('02_대상물건입력'!B6="",1,IF(ISNUMBER(SEARCH('02_대상물건입력'!B6,B2977)),1,0)))</f>
        <v>0</v>
      </c>
      <c r="P2977" s="38">
        <f>IF(L2977="","",IF('02_대상물건입력'!B15="",0,IF(ISNUMBER(SEARCH('02_대상물건입력'!B15,L2977)),1,0)))</f>
        <v>0</v>
      </c>
      <c r="Q2977" s="38">
        <f>IF(D2977="","",IF('02_대상물건입력'!B8="",0,IF(ISNUMBER(SEARCH('02_대상물건입력'!B8,D2977)),1,0)))</f>
        <v>0</v>
      </c>
      <c r="R2977" s="44" t="str">
        <f>IFERROR(ABS(E2977-'02_대상물건입력'!B11)/'02_대상물건입력'!B11,"")</f>
        <v/>
      </c>
      <c r="S2977" s="38" t="str">
        <f>IFERROR(ABS(J2977-'02_대상물건입력'!B10),"")</f>
        <v/>
      </c>
      <c r="T2977" s="38" t="str">
        <f>IFERROR(ABS('01_설정'!B4-F2977),"")</f>
        <v/>
      </c>
      <c r="U2977" s="38" t="str">
        <f>IFERROR(ABS(K2977-YEAR('02_대상물건입력'!B14)),"")</f>
        <v/>
      </c>
      <c r="V2977" s="38" t="str">
        <f>IF(B2977="","",IF(AND(E2977&gt;0,F2977&gt;0,H2977&gt;0,OR('04A_국토부원자료'!P2978="",'04A_국토부원자료'!P2978="-"),IF('01_설정'!B10=1,N2977=1,TRUE),R2977&lt;='01_설정'!B5,S2977&lt;='01_설정'!B6,T2977&lt;='01_설정'!B7,U2977&lt;='01_설정'!B8),"Y",""))</f>
        <v/>
      </c>
      <c r="W2977" s="40" t="str">
        <f>IF(V2977&lt;&gt;"Y","",MAX(0,(1-R2977/'01_설정'!B5))*'01_설정'!B14+MAX(0,(1-S2977/'01_설정'!B6))*'01_설정'!B15+MAX(0,(1-T2977/'01_설정'!B7))*'01_설정'!B16+MAX(0,(1-U2977/'01_설정'!B8))*'01_설정'!B17+O2977*'01_설정'!B11+Q2977*'01_설정'!B12+P2977*'01_설정'!B13)</f>
        <v/>
      </c>
      <c r="X2977" s="38" t="str">
        <f>IF(W2977="","",1+COUNTIFS($W$4:$W$3003,"&gt;"&amp;W2977)+COUNTIFS($W$4:W2977,W2977)-1)</f>
        <v/>
      </c>
    </row>
    <row r="2978" spans="1:24" ht="16.5">
      <c r="A2978" s="38" t="str">
        <f>IF('04A_국토부원자료'!A2979="","",ROW()-3)</f>
        <v/>
      </c>
      <c r="B2978" s="39">
        <f>IFERROR('04A_국토부원자료'!B2979,"")</f>
        <v>0</v>
      </c>
      <c r="C2978" s="39" t="str">
        <f>IF(B2978="","",IF('04A_국토부원자료'!C2979&lt;&gt;"",'04A_국토부원자료'!C2979,TRIM('04A_국토부원자료'!D2979&amp;IF('04A_국토부원자료'!E2979&lt;&gt;"","-"&amp;'04A_국토부원자료'!E2979,""))))</f>
        <v/>
      </c>
      <c r="D2978" s="39">
        <f>IFERROR('04A_국토부원자료'!F2979,"")</f>
        <v>0</v>
      </c>
      <c r="E2978" s="40" t="str">
        <f>IFERROR(VALUE(SUBSTITUTE('04A_국토부원자료'!G2979,",","")),"")</f>
        <v/>
      </c>
      <c r="F2978" s="41" t="str">
        <f>IFERROR(IF(AND('04A_국토부원자료'!H2979&lt;&gt;"",'04A_국토부원자료'!I2979&lt;&gt;""),DATE(INT(VALUE(SUBSTITUTE('04A_국토부원자료'!H2979,",",""))/100),MOD(VALUE(SUBSTITUTE('04A_국토부원자료'!H2979,",","")),100),VALUE(SUBSTITUTE('04A_국토부원자료'!I2979,",",""))),""),"")</f>
        <v/>
      </c>
      <c r="G2978" s="42" t="str">
        <f>IFERROR(VALUE(SUBSTITUTE('04A_국토부원자료'!J2979,",","")),"")</f>
        <v/>
      </c>
      <c r="H2978" s="43" t="str">
        <f t="shared" si="92"/>
        <v/>
      </c>
      <c r="I2978" s="43" t="str">
        <f t="shared" si="93"/>
        <v/>
      </c>
      <c r="J2978" s="38" t="str">
        <f>IFERROR(VALUE(SUBSTITUTE('04A_국토부원자료'!K2979,",","")),"")</f>
        <v/>
      </c>
      <c r="K2978" s="38" t="str">
        <f>IFERROR(VALUE(SUBSTITUTE('04A_국토부원자료'!N2979,",","")),"")</f>
        <v/>
      </c>
      <c r="L2978" s="39">
        <f>IFERROR('04A_국토부원자료'!O2979,"")</f>
        <v>0</v>
      </c>
      <c r="M2978" s="39">
        <f>IFERROR('04A_국토부원자료'!Q2979,"")</f>
        <v>0</v>
      </c>
      <c r="N2978" s="38">
        <f>IF(B2978="","",IF('02_대상물건입력'!B5="",1,IF(ISNUMBER(SEARCH('02_대상물건입력'!B5,B2978)),1,0)))</f>
        <v>0</v>
      </c>
      <c r="O2978" s="38">
        <f>IF(B2978="","",IF('02_대상물건입력'!B6="",1,IF(ISNUMBER(SEARCH('02_대상물건입력'!B6,B2978)),1,0)))</f>
        <v>0</v>
      </c>
      <c r="P2978" s="38">
        <f>IF(L2978="","",IF('02_대상물건입력'!B15="",0,IF(ISNUMBER(SEARCH('02_대상물건입력'!B15,L2978)),1,0)))</f>
        <v>0</v>
      </c>
      <c r="Q2978" s="38">
        <f>IF(D2978="","",IF('02_대상물건입력'!B8="",0,IF(ISNUMBER(SEARCH('02_대상물건입력'!B8,D2978)),1,0)))</f>
        <v>0</v>
      </c>
      <c r="R2978" s="44" t="str">
        <f>IFERROR(ABS(E2978-'02_대상물건입력'!B11)/'02_대상물건입력'!B11,"")</f>
        <v/>
      </c>
      <c r="S2978" s="38" t="str">
        <f>IFERROR(ABS(J2978-'02_대상물건입력'!B10),"")</f>
        <v/>
      </c>
      <c r="T2978" s="38" t="str">
        <f>IFERROR(ABS('01_설정'!B4-F2978),"")</f>
        <v/>
      </c>
      <c r="U2978" s="38" t="str">
        <f>IFERROR(ABS(K2978-YEAR('02_대상물건입력'!B14)),"")</f>
        <v/>
      </c>
      <c r="V2978" s="38" t="str">
        <f>IF(B2978="","",IF(AND(E2978&gt;0,F2978&gt;0,H2978&gt;0,OR('04A_국토부원자료'!P2979="",'04A_국토부원자료'!P2979="-"),IF('01_설정'!B10=1,N2978=1,TRUE),R2978&lt;='01_설정'!B5,S2978&lt;='01_설정'!B6,T2978&lt;='01_설정'!B7,U2978&lt;='01_설정'!B8),"Y",""))</f>
        <v/>
      </c>
      <c r="W2978" s="40" t="str">
        <f>IF(V2978&lt;&gt;"Y","",MAX(0,(1-R2978/'01_설정'!B5))*'01_설정'!B14+MAX(0,(1-S2978/'01_설정'!B6))*'01_설정'!B15+MAX(0,(1-T2978/'01_설정'!B7))*'01_설정'!B16+MAX(0,(1-U2978/'01_설정'!B8))*'01_설정'!B17+O2978*'01_설정'!B11+Q2978*'01_설정'!B12+P2978*'01_설정'!B13)</f>
        <v/>
      </c>
      <c r="X2978" s="38" t="str">
        <f>IF(W2978="","",1+COUNTIFS($W$4:$W$3003,"&gt;"&amp;W2978)+COUNTIFS($W$4:W2978,W2978)-1)</f>
        <v/>
      </c>
    </row>
    <row r="2979" spans="1:24" ht="16.5">
      <c r="A2979" s="38" t="str">
        <f>IF('04A_국토부원자료'!A2980="","",ROW()-3)</f>
        <v/>
      </c>
      <c r="B2979" s="39">
        <f>IFERROR('04A_국토부원자료'!B2980,"")</f>
        <v>0</v>
      </c>
      <c r="C2979" s="39" t="str">
        <f>IF(B2979="","",IF('04A_국토부원자료'!C2980&lt;&gt;"",'04A_국토부원자료'!C2980,TRIM('04A_국토부원자료'!D2980&amp;IF('04A_국토부원자료'!E2980&lt;&gt;"","-"&amp;'04A_국토부원자료'!E2980,""))))</f>
        <v/>
      </c>
      <c r="D2979" s="39">
        <f>IFERROR('04A_국토부원자료'!F2980,"")</f>
        <v>0</v>
      </c>
      <c r="E2979" s="40" t="str">
        <f>IFERROR(VALUE(SUBSTITUTE('04A_국토부원자료'!G2980,",","")),"")</f>
        <v/>
      </c>
      <c r="F2979" s="41" t="str">
        <f>IFERROR(IF(AND('04A_국토부원자료'!H2980&lt;&gt;"",'04A_국토부원자료'!I2980&lt;&gt;""),DATE(INT(VALUE(SUBSTITUTE('04A_국토부원자료'!H2980,",",""))/100),MOD(VALUE(SUBSTITUTE('04A_국토부원자료'!H2980,",","")),100),VALUE(SUBSTITUTE('04A_국토부원자료'!I2980,",",""))),""),"")</f>
        <v/>
      </c>
      <c r="G2979" s="42" t="str">
        <f>IFERROR(VALUE(SUBSTITUTE('04A_국토부원자료'!J2980,",","")),"")</f>
        <v/>
      </c>
      <c r="H2979" s="43" t="str">
        <f t="shared" si="92"/>
        <v/>
      </c>
      <c r="I2979" s="43" t="str">
        <f t="shared" si="93"/>
        <v/>
      </c>
      <c r="J2979" s="38" t="str">
        <f>IFERROR(VALUE(SUBSTITUTE('04A_국토부원자료'!K2980,",","")),"")</f>
        <v/>
      </c>
      <c r="K2979" s="38" t="str">
        <f>IFERROR(VALUE(SUBSTITUTE('04A_국토부원자료'!N2980,",","")),"")</f>
        <v/>
      </c>
      <c r="L2979" s="39">
        <f>IFERROR('04A_국토부원자료'!O2980,"")</f>
        <v>0</v>
      </c>
      <c r="M2979" s="39">
        <f>IFERROR('04A_국토부원자료'!Q2980,"")</f>
        <v>0</v>
      </c>
      <c r="N2979" s="38">
        <f>IF(B2979="","",IF('02_대상물건입력'!B5="",1,IF(ISNUMBER(SEARCH('02_대상물건입력'!B5,B2979)),1,0)))</f>
        <v>0</v>
      </c>
      <c r="O2979" s="38">
        <f>IF(B2979="","",IF('02_대상물건입력'!B6="",1,IF(ISNUMBER(SEARCH('02_대상물건입력'!B6,B2979)),1,0)))</f>
        <v>0</v>
      </c>
      <c r="P2979" s="38">
        <f>IF(L2979="","",IF('02_대상물건입력'!B15="",0,IF(ISNUMBER(SEARCH('02_대상물건입력'!B15,L2979)),1,0)))</f>
        <v>0</v>
      </c>
      <c r="Q2979" s="38">
        <f>IF(D2979="","",IF('02_대상물건입력'!B8="",0,IF(ISNUMBER(SEARCH('02_대상물건입력'!B8,D2979)),1,0)))</f>
        <v>0</v>
      </c>
      <c r="R2979" s="44" t="str">
        <f>IFERROR(ABS(E2979-'02_대상물건입력'!B11)/'02_대상물건입력'!B11,"")</f>
        <v/>
      </c>
      <c r="S2979" s="38" t="str">
        <f>IFERROR(ABS(J2979-'02_대상물건입력'!B10),"")</f>
        <v/>
      </c>
      <c r="T2979" s="38" t="str">
        <f>IFERROR(ABS('01_설정'!B4-F2979),"")</f>
        <v/>
      </c>
      <c r="U2979" s="38" t="str">
        <f>IFERROR(ABS(K2979-YEAR('02_대상물건입력'!B14)),"")</f>
        <v/>
      </c>
      <c r="V2979" s="38" t="str">
        <f>IF(B2979="","",IF(AND(E2979&gt;0,F2979&gt;0,H2979&gt;0,OR('04A_국토부원자료'!P2980="",'04A_국토부원자료'!P2980="-"),IF('01_설정'!B10=1,N2979=1,TRUE),R2979&lt;='01_설정'!B5,S2979&lt;='01_설정'!B6,T2979&lt;='01_설정'!B7,U2979&lt;='01_설정'!B8),"Y",""))</f>
        <v/>
      </c>
      <c r="W2979" s="40" t="str">
        <f>IF(V2979&lt;&gt;"Y","",MAX(0,(1-R2979/'01_설정'!B5))*'01_설정'!B14+MAX(0,(1-S2979/'01_설정'!B6))*'01_설정'!B15+MAX(0,(1-T2979/'01_설정'!B7))*'01_설정'!B16+MAX(0,(1-U2979/'01_설정'!B8))*'01_설정'!B17+O2979*'01_설정'!B11+Q2979*'01_설정'!B12+P2979*'01_설정'!B13)</f>
        <v/>
      </c>
      <c r="X2979" s="38" t="str">
        <f>IF(W2979="","",1+COUNTIFS($W$4:$W$3003,"&gt;"&amp;W2979)+COUNTIFS($W$4:W2979,W2979)-1)</f>
        <v/>
      </c>
    </row>
    <row r="2980" spans="1:24" ht="16.5">
      <c r="A2980" s="38" t="str">
        <f>IF('04A_국토부원자료'!A2981="","",ROW()-3)</f>
        <v/>
      </c>
      <c r="B2980" s="39">
        <f>IFERROR('04A_국토부원자료'!B2981,"")</f>
        <v>0</v>
      </c>
      <c r="C2980" s="39" t="str">
        <f>IF(B2980="","",IF('04A_국토부원자료'!C2981&lt;&gt;"",'04A_국토부원자료'!C2981,TRIM('04A_국토부원자료'!D2981&amp;IF('04A_국토부원자료'!E2981&lt;&gt;"","-"&amp;'04A_국토부원자료'!E2981,""))))</f>
        <v/>
      </c>
      <c r="D2980" s="39">
        <f>IFERROR('04A_국토부원자료'!F2981,"")</f>
        <v>0</v>
      </c>
      <c r="E2980" s="40" t="str">
        <f>IFERROR(VALUE(SUBSTITUTE('04A_국토부원자료'!G2981,",","")),"")</f>
        <v/>
      </c>
      <c r="F2980" s="41" t="str">
        <f>IFERROR(IF(AND('04A_국토부원자료'!H2981&lt;&gt;"",'04A_국토부원자료'!I2981&lt;&gt;""),DATE(INT(VALUE(SUBSTITUTE('04A_국토부원자료'!H2981,",",""))/100),MOD(VALUE(SUBSTITUTE('04A_국토부원자료'!H2981,",","")),100),VALUE(SUBSTITUTE('04A_국토부원자료'!I2981,",",""))),""),"")</f>
        <v/>
      </c>
      <c r="G2980" s="42" t="str">
        <f>IFERROR(VALUE(SUBSTITUTE('04A_국토부원자료'!J2981,",","")),"")</f>
        <v/>
      </c>
      <c r="H2980" s="43" t="str">
        <f t="shared" si="92"/>
        <v/>
      </c>
      <c r="I2980" s="43" t="str">
        <f t="shared" si="93"/>
        <v/>
      </c>
      <c r="J2980" s="38" t="str">
        <f>IFERROR(VALUE(SUBSTITUTE('04A_국토부원자료'!K2981,",","")),"")</f>
        <v/>
      </c>
      <c r="K2980" s="38" t="str">
        <f>IFERROR(VALUE(SUBSTITUTE('04A_국토부원자료'!N2981,",","")),"")</f>
        <v/>
      </c>
      <c r="L2980" s="39">
        <f>IFERROR('04A_국토부원자료'!O2981,"")</f>
        <v>0</v>
      </c>
      <c r="M2980" s="39">
        <f>IFERROR('04A_국토부원자료'!Q2981,"")</f>
        <v>0</v>
      </c>
      <c r="N2980" s="38">
        <f>IF(B2980="","",IF('02_대상물건입력'!B5="",1,IF(ISNUMBER(SEARCH('02_대상물건입력'!B5,B2980)),1,0)))</f>
        <v>0</v>
      </c>
      <c r="O2980" s="38">
        <f>IF(B2980="","",IF('02_대상물건입력'!B6="",1,IF(ISNUMBER(SEARCH('02_대상물건입력'!B6,B2980)),1,0)))</f>
        <v>0</v>
      </c>
      <c r="P2980" s="38">
        <f>IF(L2980="","",IF('02_대상물건입력'!B15="",0,IF(ISNUMBER(SEARCH('02_대상물건입력'!B15,L2980)),1,0)))</f>
        <v>0</v>
      </c>
      <c r="Q2980" s="38">
        <f>IF(D2980="","",IF('02_대상물건입력'!B8="",0,IF(ISNUMBER(SEARCH('02_대상물건입력'!B8,D2980)),1,0)))</f>
        <v>0</v>
      </c>
      <c r="R2980" s="44" t="str">
        <f>IFERROR(ABS(E2980-'02_대상물건입력'!B11)/'02_대상물건입력'!B11,"")</f>
        <v/>
      </c>
      <c r="S2980" s="38" t="str">
        <f>IFERROR(ABS(J2980-'02_대상물건입력'!B10),"")</f>
        <v/>
      </c>
      <c r="T2980" s="38" t="str">
        <f>IFERROR(ABS('01_설정'!B4-F2980),"")</f>
        <v/>
      </c>
      <c r="U2980" s="38" t="str">
        <f>IFERROR(ABS(K2980-YEAR('02_대상물건입력'!B14)),"")</f>
        <v/>
      </c>
      <c r="V2980" s="38" t="str">
        <f>IF(B2980="","",IF(AND(E2980&gt;0,F2980&gt;0,H2980&gt;0,OR('04A_국토부원자료'!P2981="",'04A_국토부원자료'!P2981="-"),IF('01_설정'!B10=1,N2980=1,TRUE),R2980&lt;='01_설정'!B5,S2980&lt;='01_설정'!B6,T2980&lt;='01_설정'!B7,U2980&lt;='01_설정'!B8),"Y",""))</f>
        <v/>
      </c>
      <c r="W2980" s="40" t="str">
        <f>IF(V2980&lt;&gt;"Y","",MAX(0,(1-R2980/'01_설정'!B5))*'01_설정'!B14+MAX(0,(1-S2980/'01_설정'!B6))*'01_설정'!B15+MAX(0,(1-T2980/'01_설정'!B7))*'01_설정'!B16+MAX(0,(1-U2980/'01_설정'!B8))*'01_설정'!B17+O2980*'01_설정'!B11+Q2980*'01_설정'!B12+P2980*'01_설정'!B13)</f>
        <v/>
      </c>
      <c r="X2980" s="38" t="str">
        <f>IF(W2980="","",1+COUNTIFS($W$4:$W$3003,"&gt;"&amp;W2980)+COUNTIFS($W$4:W2980,W2980)-1)</f>
        <v/>
      </c>
    </row>
    <row r="2981" spans="1:24" ht="16.5">
      <c r="A2981" s="38" t="str">
        <f>IF('04A_국토부원자료'!A2982="","",ROW()-3)</f>
        <v/>
      </c>
      <c r="B2981" s="39">
        <f>IFERROR('04A_국토부원자료'!B2982,"")</f>
        <v>0</v>
      </c>
      <c r="C2981" s="39" t="str">
        <f>IF(B2981="","",IF('04A_국토부원자료'!C2982&lt;&gt;"",'04A_국토부원자료'!C2982,TRIM('04A_국토부원자료'!D2982&amp;IF('04A_국토부원자료'!E2982&lt;&gt;"","-"&amp;'04A_국토부원자료'!E2982,""))))</f>
        <v/>
      </c>
      <c r="D2981" s="39">
        <f>IFERROR('04A_국토부원자료'!F2982,"")</f>
        <v>0</v>
      </c>
      <c r="E2981" s="40" t="str">
        <f>IFERROR(VALUE(SUBSTITUTE('04A_국토부원자료'!G2982,",","")),"")</f>
        <v/>
      </c>
      <c r="F2981" s="41" t="str">
        <f>IFERROR(IF(AND('04A_국토부원자료'!H2982&lt;&gt;"",'04A_국토부원자료'!I2982&lt;&gt;""),DATE(INT(VALUE(SUBSTITUTE('04A_국토부원자료'!H2982,",",""))/100),MOD(VALUE(SUBSTITUTE('04A_국토부원자료'!H2982,",","")),100),VALUE(SUBSTITUTE('04A_국토부원자료'!I2982,",",""))),""),"")</f>
        <v/>
      </c>
      <c r="G2981" s="42" t="str">
        <f>IFERROR(VALUE(SUBSTITUTE('04A_국토부원자료'!J2982,",","")),"")</f>
        <v/>
      </c>
      <c r="H2981" s="43" t="str">
        <f t="shared" si="92"/>
        <v/>
      </c>
      <c r="I2981" s="43" t="str">
        <f t="shared" si="93"/>
        <v/>
      </c>
      <c r="J2981" s="38" t="str">
        <f>IFERROR(VALUE(SUBSTITUTE('04A_국토부원자료'!K2982,",","")),"")</f>
        <v/>
      </c>
      <c r="K2981" s="38" t="str">
        <f>IFERROR(VALUE(SUBSTITUTE('04A_국토부원자료'!N2982,",","")),"")</f>
        <v/>
      </c>
      <c r="L2981" s="39">
        <f>IFERROR('04A_국토부원자료'!O2982,"")</f>
        <v>0</v>
      </c>
      <c r="M2981" s="39">
        <f>IFERROR('04A_국토부원자료'!Q2982,"")</f>
        <v>0</v>
      </c>
      <c r="N2981" s="38">
        <f>IF(B2981="","",IF('02_대상물건입력'!B5="",1,IF(ISNUMBER(SEARCH('02_대상물건입력'!B5,B2981)),1,0)))</f>
        <v>0</v>
      </c>
      <c r="O2981" s="38">
        <f>IF(B2981="","",IF('02_대상물건입력'!B6="",1,IF(ISNUMBER(SEARCH('02_대상물건입력'!B6,B2981)),1,0)))</f>
        <v>0</v>
      </c>
      <c r="P2981" s="38">
        <f>IF(L2981="","",IF('02_대상물건입력'!B15="",0,IF(ISNUMBER(SEARCH('02_대상물건입력'!B15,L2981)),1,0)))</f>
        <v>0</v>
      </c>
      <c r="Q2981" s="38">
        <f>IF(D2981="","",IF('02_대상물건입력'!B8="",0,IF(ISNUMBER(SEARCH('02_대상물건입력'!B8,D2981)),1,0)))</f>
        <v>0</v>
      </c>
      <c r="R2981" s="44" t="str">
        <f>IFERROR(ABS(E2981-'02_대상물건입력'!B11)/'02_대상물건입력'!B11,"")</f>
        <v/>
      </c>
      <c r="S2981" s="38" t="str">
        <f>IFERROR(ABS(J2981-'02_대상물건입력'!B10),"")</f>
        <v/>
      </c>
      <c r="T2981" s="38" t="str">
        <f>IFERROR(ABS('01_설정'!B4-F2981),"")</f>
        <v/>
      </c>
      <c r="U2981" s="38" t="str">
        <f>IFERROR(ABS(K2981-YEAR('02_대상물건입력'!B14)),"")</f>
        <v/>
      </c>
      <c r="V2981" s="38" t="str">
        <f>IF(B2981="","",IF(AND(E2981&gt;0,F2981&gt;0,H2981&gt;0,OR('04A_국토부원자료'!P2982="",'04A_국토부원자료'!P2982="-"),IF('01_설정'!B10=1,N2981=1,TRUE),R2981&lt;='01_설정'!B5,S2981&lt;='01_설정'!B6,T2981&lt;='01_설정'!B7,U2981&lt;='01_설정'!B8),"Y",""))</f>
        <v/>
      </c>
      <c r="W2981" s="40" t="str">
        <f>IF(V2981&lt;&gt;"Y","",MAX(0,(1-R2981/'01_설정'!B5))*'01_설정'!B14+MAX(0,(1-S2981/'01_설정'!B6))*'01_설정'!B15+MAX(0,(1-T2981/'01_설정'!B7))*'01_설정'!B16+MAX(0,(1-U2981/'01_설정'!B8))*'01_설정'!B17+O2981*'01_설정'!B11+Q2981*'01_설정'!B12+P2981*'01_설정'!B13)</f>
        <v/>
      </c>
      <c r="X2981" s="38" t="str">
        <f>IF(W2981="","",1+COUNTIFS($W$4:$W$3003,"&gt;"&amp;W2981)+COUNTIFS($W$4:W2981,W2981)-1)</f>
        <v/>
      </c>
    </row>
    <row r="2982" spans="1:24" ht="16.5">
      <c r="A2982" s="38" t="str">
        <f>IF('04A_국토부원자료'!A2983="","",ROW()-3)</f>
        <v/>
      </c>
      <c r="B2982" s="39">
        <f>IFERROR('04A_국토부원자료'!B2983,"")</f>
        <v>0</v>
      </c>
      <c r="C2982" s="39" t="str">
        <f>IF(B2982="","",IF('04A_국토부원자료'!C2983&lt;&gt;"",'04A_국토부원자료'!C2983,TRIM('04A_국토부원자료'!D2983&amp;IF('04A_국토부원자료'!E2983&lt;&gt;"","-"&amp;'04A_국토부원자료'!E2983,""))))</f>
        <v/>
      </c>
      <c r="D2982" s="39">
        <f>IFERROR('04A_국토부원자료'!F2983,"")</f>
        <v>0</v>
      </c>
      <c r="E2982" s="40" t="str">
        <f>IFERROR(VALUE(SUBSTITUTE('04A_국토부원자료'!G2983,",","")),"")</f>
        <v/>
      </c>
      <c r="F2982" s="41" t="str">
        <f>IFERROR(IF(AND('04A_국토부원자료'!H2983&lt;&gt;"",'04A_국토부원자료'!I2983&lt;&gt;""),DATE(INT(VALUE(SUBSTITUTE('04A_국토부원자료'!H2983,",",""))/100),MOD(VALUE(SUBSTITUTE('04A_국토부원자료'!H2983,",","")),100),VALUE(SUBSTITUTE('04A_국토부원자료'!I2983,",",""))),""),"")</f>
        <v/>
      </c>
      <c r="G2982" s="42" t="str">
        <f>IFERROR(VALUE(SUBSTITUTE('04A_국토부원자료'!J2983,",","")),"")</f>
        <v/>
      </c>
      <c r="H2982" s="43" t="str">
        <f t="shared" si="92"/>
        <v/>
      </c>
      <c r="I2982" s="43" t="str">
        <f t="shared" si="93"/>
        <v/>
      </c>
      <c r="J2982" s="38" t="str">
        <f>IFERROR(VALUE(SUBSTITUTE('04A_국토부원자료'!K2983,",","")),"")</f>
        <v/>
      </c>
      <c r="K2982" s="38" t="str">
        <f>IFERROR(VALUE(SUBSTITUTE('04A_국토부원자료'!N2983,",","")),"")</f>
        <v/>
      </c>
      <c r="L2982" s="39">
        <f>IFERROR('04A_국토부원자료'!O2983,"")</f>
        <v>0</v>
      </c>
      <c r="M2982" s="39">
        <f>IFERROR('04A_국토부원자료'!Q2983,"")</f>
        <v>0</v>
      </c>
      <c r="N2982" s="38">
        <f>IF(B2982="","",IF('02_대상물건입력'!B5="",1,IF(ISNUMBER(SEARCH('02_대상물건입력'!B5,B2982)),1,0)))</f>
        <v>0</v>
      </c>
      <c r="O2982" s="38">
        <f>IF(B2982="","",IF('02_대상물건입력'!B6="",1,IF(ISNUMBER(SEARCH('02_대상물건입력'!B6,B2982)),1,0)))</f>
        <v>0</v>
      </c>
      <c r="P2982" s="38">
        <f>IF(L2982="","",IF('02_대상물건입력'!B15="",0,IF(ISNUMBER(SEARCH('02_대상물건입력'!B15,L2982)),1,0)))</f>
        <v>0</v>
      </c>
      <c r="Q2982" s="38">
        <f>IF(D2982="","",IF('02_대상물건입력'!B8="",0,IF(ISNUMBER(SEARCH('02_대상물건입력'!B8,D2982)),1,0)))</f>
        <v>0</v>
      </c>
      <c r="R2982" s="44" t="str">
        <f>IFERROR(ABS(E2982-'02_대상물건입력'!B11)/'02_대상물건입력'!B11,"")</f>
        <v/>
      </c>
      <c r="S2982" s="38" t="str">
        <f>IFERROR(ABS(J2982-'02_대상물건입력'!B10),"")</f>
        <v/>
      </c>
      <c r="T2982" s="38" t="str">
        <f>IFERROR(ABS('01_설정'!B4-F2982),"")</f>
        <v/>
      </c>
      <c r="U2982" s="38" t="str">
        <f>IFERROR(ABS(K2982-YEAR('02_대상물건입력'!B14)),"")</f>
        <v/>
      </c>
      <c r="V2982" s="38" t="str">
        <f>IF(B2982="","",IF(AND(E2982&gt;0,F2982&gt;0,H2982&gt;0,OR('04A_국토부원자료'!P2983="",'04A_국토부원자료'!P2983="-"),IF('01_설정'!B10=1,N2982=1,TRUE),R2982&lt;='01_설정'!B5,S2982&lt;='01_설정'!B6,T2982&lt;='01_설정'!B7,U2982&lt;='01_설정'!B8),"Y",""))</f>
        <v/>
      </c>
      <c r="W2982" s="40" t="str">
        <f>IF(V2982&lt;&gt;"Y","",MAX(0,(1-R2982/'01_설정'!B5))*'01_설정'!B14+MAX(0,(1-S2982/'01_설정'!B6))*'01_설정'!B15+MAX(0,(1-T2982/'01_설정'!B7))*'01_설정'!B16+MAX(0,(1-U2982/'01_설정'!B8))*'01_설정'!B17+O2982*'01_설정'!B11+Q2982*'01_설정'!B12+P2982*'01_설정'!B13)</f>
        <v/>
      </c>
      <c r="X2982" s="38" t="str">
        <f>IF(W2982="","",1+COUNTIFS($W$4:$W$3003,"&gt;"&amp;W2982)+COUNTIFS($W$4:W2982,W2982)-1)</f>
        <v/>
      </c>
    </row>
    <row r="2983" spans="1:24" ht="16.5">
      <c r="A2983" s="38" t="str">
        <f>IF('04A_국토부원자료'!A2984="","",ROW()-3)</f>
        <v/>
      </c>
      <c r="B2983" s="39">
        <f>IFERROR('04A_국토부원자료'!B2984,"")</f>
        <v>0</v>
      </c>
      <c r="C2983" s="39" t="str">
        <f>IF(B2983="","",IF('04A_국토부원자료'!C2984&lt;&gt;"",'04A_국토부원자료'!C2984,TRIM('04A_국토부원자료'!D2984&amp;IF('04A_국토부원자료'!E2984&lt;&gt;"","-"&amp;'04A_국토부원자료'!E2984,""))))</f>
        <v/>
      </c>
      <c r="D2983" s="39">
        <f>IFERROR('04A_국토부원자료'!F2984,"")</f>
        <v>0</v>
      </c>
      <c r="E2983" s="40" t="str">
        <f>IFERROR(VALUE(SUBSTITUTE('04A_국토부원자료'!G2984,",","")),"")</f>
        <v/>
      </c>
      <c r="F2983" s="41" t="str">
        <f>IFERROR(IF(AND('04A_국토부원자료'!H2984&lt;&gt;"",'04A_국토부원자료'!I2984&lt;&gt;""),DATE(INT(VALUE(SUBSTITUTE('04A_국토부원자료'!H2984,",",""))/100),MOD(VALUE(SUBSTITUTE('04A_국토부원자료'!H2984,",","")),100),VALUE(SUBSTITUTE('04A_국토부원자료'!I2984,",",""))),""),"")</f>
        <v/>
      </c>
      <c r="G2983" s="42" t="str">
        <f>IFERROR(VALUE(SUBSTITUTE('04A_국토부원자료'!J2984,",","")),"")</f>
        <v/>
      </c>
      <c r="H2983" s="43" t="str">
        <f t="shared" si="92"/>
        <v/>
      </c>
      <c r="I2983" s="43" t="str">
        <f t="shared" si="93"/>
        <v/>
      </c>
      <c r="J2983" s="38" t="str">
        <f>IFERROR(VALUE(SUBSTITUTE('04A_국토부원자료'!K2984,",","")),"")</f>
        <v/>
      </c>
      <c r="K2983" s="38" t="str">
        <f>IFERROR(VALUE(SUBSTITUTE('04A_국토부원자료'!N2984,",","")),"")</f>
        <v/>
      </c>
      <c r="L2983" s="39">
        <f>IFERROR('04A_국토부원자료'!O2984,"")</f>
        <v>0</v>
      </c>
      <c r="M2983" s="39">
        <f>IFERROR('04A_국토부원자료'!Q2984,"")</f>
        <v>0</v>
      </c>
      <c r="N2983" s="38">
        <f>IF(B2983="","",IF('02_대상물건입력'!B5="",1,IF(ISNUMBER(SEARCH('02_대상물건입력'!B5,B2983)),1,0)))</f>
        <v>0</v>
      </c>
      <c r="O2983" s="38">
        <f>IF(B2983="","",IF('02_대상물건입력'!B6="",1,IF(ISNUMBER(SEARCH('02_대상물건입력'!B6,B2983)),1,0)))</f>
        <v>0</v>
      </c>
      <c r="P2983" s="38">
        <f>IF(L2983="","",IF('02_대상물건입력'!B15="",0,IF(ISNUMBER(SEARCH('02_대상물건입력'!B15,L2983)),1,0)))</f>
        <v>0</v>
      </c>
      <c r="Q2983" s="38">
        <f>IF(D2983="","",IF('02_대상물건입력'!B8="",0,IF(ISNUMBER(SEARCH('02_대상물건입력'!B8,D2983)),1,0)))</f>
        <v>0</v>
      </c>
      <c r="R2983" s="44" t="str">
        <f>IFERROR(ABS(E2983-'02_대상물건입력'!B11)/'02_대상물건입력'!B11,"")</f>
        <v/>
      </c>
      <c r="S2983" s="38" t="str">
        <f>IFERROR(ABS(J2983-'02_대상물건입력'!B10),"")</f>
        <v/>
      </c>
      <c r="T2983" s="38" t="str">
        <f>IFERROR(ABS('01_설정'!B4-F2983),"")</f>
        <v/>
      </c>
      <c r="U2983" s="38" t="str">
        <f>IFERROR(ABS(K2983-YEAR('02_대상물건입력'!B14)),"")</f>
        <v/>
      </c>
      <c r="V2983" s="38" t="str">
        <f>IF(B2983="","",IF(AND(E2983&gt;0,F2983&gt;0,H2983&gt;0,OR('04A_국토부원자료'!P2984="",'04A_국토부원자료'!P2984="-"),IF('01_설정'!B10=1,N2983=1,TRUE),R2983&lt;='01_설정'!B5,S2983&lt;='01_설정'!B6,T2983&lt;='01_설정'!B7,U2983&lt;='01_설정'!B8),"Y",""))</f>
        <v/>
      </c>
      <c r="W2983" s="40" t="str">
        <f>IF(V2983&lt;&gt;"Y","",MAX(0,(1-R2983/'01_설정'!B5))*'01_설정'!B14+MAX(0,(1-S2983/'01_설정'!B6))*'01_설정'!B15+MAX(0,(1-T2983/'01_설정'!B7))*'01_설정'!B16+MAX(0,(1-U2983/'01_설정'!B8))*'01_설정'!B17+O2983*'01_설정'!B11+Q2983*'01_설정'!B12+P2983*'01_설정'!B13)</f>
        <v/>
      </c>
      <c r="X2983" s="38" t="str">
        <f>IF(W2983="","",1+COUNTIFS($W$4:$W$3003,"&gt;"&amp;W2983)+COUNTIFS($W$4:W2983,W2983)-1)</f>
        <v/>
      </c>
    </row>
    <row r="2984" spans="1:24" ht="16.5">
      <c r="A2984" s="38" t="str">
        <f>IF('04A_국토부원자료'!A2985="","",ROW()-3)</f>
        <v/>
      </c>
      <c r="B2984" s="39">
        <f>IFERROR('04A_국토부원자료'!B2985,"")</f>
        <v>0</v>
      </c>
      <c r="C2984" s="39" t="str">
        <f>IF(B2984="","",IF('04A_국토부원자료'!C2985&lt;&gt;"",'04A_국토부원자료'!C2985,TRIM('04A_국토부원자료'!D2985&amp;IF('04A_국토부원자료'!E2985&lt;&gt;"","-"&amp;'04A_국토부원자료'!E2985,""))))</f>
        <v/>
      </c>
      <c r="D2984" s="39">
        <f>IFERROR('04A_국토부원자료'!F2985,"")</f>
        <v>0</v>
      </c>
      <c r="E2984" s="40" t="str">
        <f>IFERROR(VALUE(SUBSTITUTE('04A_국토부원자료'!G2985,",","")),"")</f>
        <v/>
      </c>
      <c r="F2984" s="41" t="str">
        <f>IFERROR(IF(AND('04A_국토부원자료'!H2985&lt;&gt;"",'04A_국토부원자료'!I2985&lt;&gt;""),DATE(INT(VALUE(SUBSTITUTE('04A_국토부원자료'!H2985,",",""))/100),MOD(VALUE(SUBSTITUTE('04A_국토부원자료'!H2985,",","")),100),VALUE(SUBSTITUTE('04A_국토부원자료'!I2985,",",""))),""),"")</f>
        <v/>
      </c>
      <c r="G2984" s="42" t="str">
        <f>IFERROR(VALUE(SUBSTITUTE('04A_국토부원자료'!J2985,",","")),"")</f>
        <v/>
      </c>
      <c r="H2984" s="43" t="str">
        <f t="shared" si="92"/>
        <v/>
      </c>
      <c r="I2984" s="43" t="str">
        <f t="shared" si="93"/>
        <v/>
      </c>
      <c r="J2984" s="38" t="str">
        <f>IFERROR(VALUE(SUBSTITUTE('04A_국토부원자료'!K2985,",","")),"")</f>
        <v/>
      </c>
      <c r="K2984" s="38" t="str">
        <f>IFERROR(VALUE(SUBSTITUTE('04A_국토부원자료'!N2985,",","")),"")</f>
        <v/>
      </c>
      <c r="L2984" s="39">
        <f>IFERROR('04A_국토부원자료'!O2985,"")</f>
        <v>0</v>
      </c>
      <c r="M2984" s="39">
        <f>IFERROR('04A_국토부원자료'!Q2985,"")</f>
        <v>0</v>
      </c>
      <c r="N2984" s="38">
        <f>IF(B2984="","",IF('02_대상물건입력'!B5="",1,IF(ISNUMBER(SEARCH('02_대상물건입력'!B5,B2984)),1,0)))</f>
        <v>0</v>
      </c>
      <c r="O2984" s="38">
        <f>IF(B2984="","",IF('02_대상물건입력'!B6="",1,IF(ISNUMBER(SEARCH('02_대상물건입력'!B6,B2984)),1,0)))</f>
        <v>0</v>
      </c>
      <c r="P2984" s="38">
        <f>IF(L2984="","",IF('02_대상물건입력'!B15="",0,IF(ISNUMBER(SEARCH('02_대상물건입력'!B15,L2984)),1,0)))</f>
        <v>0</v>
      </c>
      <c r="Q2984" s="38">
        <f>IF(D2984="","",IF('02_대상물건입력'!B8="",0,IF(ISNUMBER(SEARCH('02_대상물건입력'!B8,D2984)),1,0)))</f>
        <v>0</v>
      </c>
      <c r="R2984" s="44" t="str">
        <f>IFERROR(ABS(E2984-'02_대상물건입력'!B11)/'02_대상물건입력'!B11,"")</f>
        <v/>
      </c>
      <c r="S2984" s="38" t="str">
        <f>IFERROR(ABS(J2984-'02_대상물건입력'!B10),"")</f>
        <v/>
      </c>
      <c r="T2984" s="38" t="str">
        <f>IFERROR(ABS('01_설정'!B4-F2984),"")</f>
        <v/>
      </c>
      <c r="U2984" s="38" t="str">
        <f>IFERROR(ABS(K2984-YEAR('02_대상물건입력'!B14)),"")</f>
        <v/>
      </c>
      <c r="V2984" s="38" t="str">
        <f>IF(B2984="","",IF(AND(E2984&gt;0,F2984&gt;0,H2984&gt;0,OR('04A_국토부원자료'!P2985="",'04A_국토부원자료'!P2985="-"),IF('01_설정'!B10=1,N2984=1,TRUE),R2984&lt;='01_설정'!B5,S2984&lt;='01_설정'!B6,T2984&lt;='01_설정'!B7,U2984&lt;='01_설정'!B8),"Y",""))</f>
        <v/>
      </c>
      <c r="W2984" s="40" t="str">
        <f>IF(V2984&lt;&gt;"Y","",MAX(0,(1-R2984/'01_설정'!B5))*'01_설정'!B14+MAX(0,(1-S2984/'01_설정'!B6))*'01_설정'!B15+MAX(0,(1-T2984/'01_설정'!B7))*'01_설정'!B16+MAX(0,(1-U2984/'01_설정'!B8))*'01_설정'!B17+O2984*'01_설정'!B11+Q2984*'01_설정'!B12+P2984*'01_설정'!B13)</f>
        <v/>
      </c>
      <c r="X2984" s="38" t="str">
        <f>IF(W2984="","",1+COUNTIFS($W$4:$W$3003,"&gt;"&amp;W2984)+COUNTIFS($W$4:W2984,W2984)-1)</f>
        <v/>
      </c>
    </row>
    <row r="2985" spans="1:24" ht="16.5">
      <c r="A2985" s="38" t="str">
        <f>IF('04A_국토부원자료'!A2986="","",ROW()-3)</f>
        <v/>
      </c>
      <c r="B2985" s="39">
        <f>IFERROR('04A_국토부원자료'!B2986,"")</f>
        <v>0</v>
      </c>
      <c r="C2985" s="39" t="str">
        <f>IF(B2985="","",IF('04A_국토부원자료'!C2986&lt;&gt;"",'04A_국토부원자료'!C2986,TRIM('04A_국토부원자료'!D2986&amp;IF('04A_국토부원자료'!E2986&lt;&gt;"","-"&amp;'04A_국토부원자료'!E2986,""))))</f>
        <v/>
      </c>
      <c r="D2985" s="39">
        <f>IFERROR('04A_국토부원자료'!F2986,"")</f>
        <v>0</v>
      </c>
      <c r="E2985" s="40" t="str">
        <f>IFERROR(VALUE(SUBSTITUTE('04A_국토부원자료'!G2986,",","")),"")</f>
        <v/>
      </c>
      <c r="F2985" s="41" t="str">
        <f>IFERROR(IF(AND('04A_국토부원자료'!H2986&lt;&gt;"",'04A_국토부원자료'!I2986&lt;&gt;""),DATE(INT(VALUE(SUBSTITUTE('04A_국토부원자료'!H2986,",",""))/100),MOD(VALUE(SUBSTITUTE('04A_국토부원자료'!H2986,",","")),100),VALUE(SUBSTITUTE('04A_국토부원자료'!I2986,",",""))),""),"")</f>
        <v/>
      </c>
      <c r="G2985" s="42" t="str">
        <f>IFERROR(VALUE(SUBSTITUTE('04A_국토부원자료'!J2986,",","")),"")</f>
        <v/>
      </c>
      <c r="H2985" s="43" t="str">
        <f t="shared" si="92"/>
        <v/>
      </c>
      <c r="I2985" s="43" t="str">
        <f t="shared" si="93"/>
        <v/>
      </c>
      <c r="J2985" s="38" t="str">
        <f>IFERROR(VALUE(SUBSTITUTE('04A_국토부원자료'!K2986,",","")),"")</f>
        <v/>
      </c>
      <c r="K2985" s="38" t="str">
        <f>IFERROR(VALUE(SUBSTITUTE('04A_국토부원자료'!N2986,",","")),"")</f>
        <v/>
      </c>
      <c r="L2985" s="39">
        <f>IFERROR('04A_국토부원자료'!O2986,"")</f>
        <v>0</v>
      </c>
      <c r="M2985" s="39">
        <f>IFERROR('04A_국토부원자료'!Q2986,"")</f>
        <v>0</v>
      </c>
      <c r="N2985" s="38">
        <f>IF(B2985="","",IF('02_대상물건입력'!B5="",1,IF(ISNUMBER(SEARCH('02_대상물건입력'!B5,B2985)),1,0)))</f>
        <v>0</v>
      </c>
      <c r="O2985" s="38">
        <f>IF(B2985="","",IF('02_대상물건입력'!B6="",1,IF(ISNUMBER(SEARCH('02_대상물건입력'!B6,B2985)),1,0)))</f>
        <v>0</v>
      </c>
      <c r="P2985" s="38">
        <f>IF(L2985="","",IF('02_대상물건입력'!B15="",0,IF(ISNUMBER(SEARCH('02_대상물건입력'!B15,L2985)),1,0)))</f>
        <v>0</v>
      </c>
      <c r="Q2985" s="38">
        <f>IF(D2985="","",IF('02_대상물건입력'!B8="",0,IF(ISNUMBER(SEARCH('02_대상물건입력'!B8,D2985)),1,0)))</f>
        <v>0</v>
      </c>
      <c r="R2985" s="44" t="str">
        <f>IFERROR(ABS(E2985-'02_대상물건입력'!B11)/'02_대상물건입력'!B11,"")</f>
        <v/>
      </c>
      <c r="S2985" s="38" t="str">
        <f>IFERROR(ABS(J2985-'02_대상물건입력'!B10),"")</f>
        <v/>
      </c>
      <c r="T2985" s="38" t="str">
        <f>IFERROR(ABS('01_설정'!B4-F2985),"")</f>
        <v/>
      </c>
      <c r="U2985" s="38" t="str">
        <f>IFERROR(ABS(K2985-YEAR('02_대상물건입력'!B14)),"")</f>
        <v/>
      </c>
      <c r="V2985" s="38" t="str">
        <f>IF(B2985="","",IF(AND(E2985&gt;0,F2985&gt;0,H2985&gt;0,OR('04A_국토부원자료'!P2986="",'04A_국토부원자료'!P2986="-"),IF('01_설정'!B10=1,N2985=1,TRUE),R2985&lt;='01_설정'!B5,S2985&lt;='01_설정'!B6,T2985&lt;='01_설정'!B7,U2985&lt;='01_설정'!B8),"Y",""))</f>
        <v/>
      </c>
      <c r="W2985" s="40" t="str">
        <f>IF(V2985&lt;&gt;"Y","",MAX(0,(1-R2985/'01_설정'!B5))*'01_설정'!B14+MAX(0,(1-S2985/'01_설정'!B6))*'01_설정'!B15+MAX(0,(1-T2985/'01_설정'!B7))*'01_설정'!B16+MAX(0,(1-U2985/'01_설정'!B8))*'01_설정'!B17+O2985*'01_설정'!B11+Q2985*'01_설정'!B12+P2985*'01_설정'!B13)</f>
        <v/>
      </c>
      <c r="X2985" s="38" t="str">
        <f>IF(W2985="","",1+COUNTIFS($W$4:$W$3003,"&gt;"&amp;W2985)+COUNTIFS($W$4:W2985,W2985)-1)</f>
        <v/>
      </c>
    </row>
    <row r="2986" spans="1:24" ht="16.5">
      <c r="A2986" s="38" t="str">
        <f>IF('04A_국토부원자료'!A2987="","",ROW()-3)</f>
        <v/>
      </c>
      <c r="B2986" s="39">
        <f>IFERROR('04A_국토부원자료'!B2987,"")</f>
        <v>0</v>
      </c>
      <c r="C2986" s="39" t="str">
        <f>IF(B2986="","",IF('04A_국토부원자료'!C2987&lt;&gt;"",'04A_국토부원자료'!C2987,TRIM('04A_국토부원자료'!D2987&amp;IF('04A_국토부원자료'!E2987&lt;&gt;"","-"&amp;'04A_국토부원자료'!E2987,""))))</f>
        <v/>
      </c>
      <c r="D2986" s="39">
        <f>IFERROR('04A_국토부원자료'!F2987,"")</f>
        <v>0</v>
      </c>
      <c r="E2986" s="40" t="str">
        <f>IFERROR(VALUE(SUBSTITUTE('04A_국토부원자료'!G2987,",","")),"")</f>
        <v/>
      </c>
      <c r="F2986" s="41" t="str">
        <f>IFERROR(IF(AND('04A_국토부원자료'!H2987&lt;&gt;"",'04A_국토부원자료'!I2987&lt;&gt;""),DATE(INT(VALUE(SUBSTITUTE('04A_국토부원자료'!H2987,",",""))/100),MOD(VALUE(SUBSTITUTE('04A_국토부원자료'!H2987,",","")),100),VALUE(SUBSTITUTE('04A_국토부원자료'!I2987,",",""))),""),"")</f>
        <v/>
      </c>
      <c r="G2986" s="42" t="str">
        <f>IFERROR(VALUE(SUBSTITUTE('04A_국토부원자료'!J2987,",","")),"")</f>
        <v/>
      </c>
      <c r="H2986" s="43" t="str">
        <f t="shared" si="92"/>
        <v/>
      </c>
      <c r="I2986" s="43" t="str">
        <f t="shared" si="93"/>
        <v/>
      </c>
      <c r="J2986" s="38" t="str">
        <f>IFERROR(VALUE(SUBSTITUTE('04A_국토부원자료'!K2987,",","")),"")</f>
        <v/>
      </c>
      <c r="K2986" s="38" t="str">
        <f>IFERROR(VALUE(SUBSTITUTE('04A_국토부원자료'!N2987,",","")),"")</f>
        <v/>
      </c>
      <c r="L2986" s="39">
        <f>IFERROR('04A_국토부원자료'!O2987,"")</f>
        <v>0</v>
      </c>
      <c r="M2986" s="39">
        <f>IFERROR('04A_국토부원자료'!Q2987,"")</f>
        <v>0</v>
      </c>
      <c r="N2986" s="38">
        <f>IF(B2986="","",IF('02_대상물건입력'!B5="",1,IF(ISNUMBER(SEARCH('02_대상물건입력'!B5,B2986)),1,0)))</f>
        <v>0</v>
      </c>
      <c r="O2986" s="38">
        <f>IF(B2986="","",IF('02_대상물건입력'!B6="",1,IF(ISNUMBER(SEARCH('02_대상물건입력'!B6,B2986)),1,0)))</f>
        <v>0</v>
      </c>
      <c r="P2986" s="38">
        <f>IF(L2986="","",IF('02_대상물건입력'!B15="",0,IF(ISNUMBER(SEARCH('02_대상물건입력'!B15,L2986)),1,0)))</f>
        <v>0</v>
      </c>
      <c r="Q2986" s="38">
        <f>IF(D2986="","",IF('02_대상물건입력'!B8="",0,IF(ISNUMBER(SEARCH('02_대상물건입력'!B8,D2986)),1,0)))</f>
        <v>0</v>
      </c>
      <c r="R2986" s="44" t="str">
        <f>IFERROR(ABS(E2986-'02_대상물건입력'!B11)/'02_대상물건입력'!B11,"")</f>
        <v/>
      </c>
      <c r="S2986" s="38" t="str">
        <f>IFERROR(ABS(J2986-'02_대상물건입력'!B10),"")</f>
        <v/>
      </c>
      <c r="T2986" s="38" t="str">
        <f>IFERROR(ABS('01_설정'!B4-F2986),"")</f>
        <v/>
      </c>
      <c r="U2986" s="38" t="str">
        <f>IFERROR(ABS(K2986-YEAR('02_대상물건입력'!B14)),"")</f>
        <v/>
      </c>
      <c r="V2986" s="38" t="str">
        <f>IF(B2986="","",IF(AND(E2986&gt;0,F2986&gt;0,H2986&gt;0,OR('04A_국토부원자료'!P2987="",'04A_국토부원자료'!P2987="-"),IF('01_설정'!B10=1,N2986=1,TRUE),R2986&lt;='01_설정'!B5,S2986&lt;='01_설정'!B6,T2986&lt;='01_설정'!B7,U2986&lt;='01_설정'!B8),"Y",""))</f>
        <v/>
      </c>
      <c r="W2986" s="40" t="str">
        <f>IF(V2986&lt;&gt;"Y","",MAX(0,(1-R2986/'01_설정'!B5))*'01_설정'!B14+MAX(0,(1-S2986/'01_설정'!B6))*'01_설정'!B15+MAX(0,(1-T2986/'01_설정'!B7))*'01_설정'!B16+MAX(0,(1-U2986/'01_설정'!B8))*'01_설정'!B17+O2986*'01_설정'!B11+Q2986*'01_설정'!B12+P2986*'01_설정'!B13)</f>
        <v/>
      </c>
      <c r="X2986" s="38" t="str">
        <f>IF(W2986="","",1+COUNTIFS($W$4:$W$3003,"&gt;"&amp;W2986)+COUNTIFS($W$4:W2986,W2986)-1)</f>
        <v/>
      </c>
    </row>
    <row r="2987" spans="1:24" ht="16.5">
      <c r="A2987" s="38" t="str">
        <f>IF('04A_국토부원자료'!A2988="","",ROW()-3)</f>
        <v/>
      </c>
      <c r="B2987" s="39">
        <f>IFERROR('04A_국토부원자료'!B2988,"")</f>
        <v>0</v>
      </c>
      <c r="C2987" s="39" t="str">
        <f>IF(B2987="","",IF('04A_국토부원자료'!C2988&lt;&gt;"",'04A_국토부원자료'!C2988,TRIM('04A_국토부원자료'!D2988&amp;IF('04A_국토부원자료'!E2988&lt;&gt;"","-"&amp;'04A_국토부원자료'!E2988,""))))</f>
        <v/>
      </c>
      <c r="D2987" s="39">
        <f>IFERROR('04A_국토부원자료'!F2988,"")</f>
        <v>0</v>
      </c>
      <c r="E2987" s="40" t="str">
        <f>IFERROR(VALUE(SUBSTITUTE('04A_국토부원자료'!G2988,",","")),"")</f>
        <v/>
      </c>
      <c r="F2987" s="41" t="str">
        <f>IFERROR(IF(AND('04A_국토부원자료'!H2988&lt;&gt;"",'04A_국토부원자료'!I2988&lt;&gt;""),DATE(INT(VALUE(SUBSTITUTE('04A_국토부원자료'!H2988,",",""))/100),MOD(VALUE(SUBSTITUTE('04A_국토부원자료'!H2988,",","")),100),VALUE(SUBSTITUTE('04A_국토부원자료'!I2988,",",""))),""),"")</f>
        <v/>
      </c>
      <c r="G2987" s="42" t="str">
        <f>IFERROR(VALUE(SUBSTITUTE('04A_국토부원자료'!J2988,",","")),"")</f>
        <v/>
      </c>
      <c r="H2987" s="43" t="str">
        <f t="shared" si="92"/>
        <v/>
      </c>
      <c r="I2987" s="43" t="str">
        <f t="shared" si="93"/>
        <v/>
      </c>
      <c r="J2987" s="38" t="str">
        <f>IFERROR(VALUE(SUBSTITUTE('04A_국토부원자료'!K2988,",","")),"")</f>
        <v/>
      </c>
      <c r="K2987" s="38" t="str">
        <f>IFERROR(VALUE(SUBSTITUTE('04A_국토부원자료'!N2988,",","")),"")</f>
        <v/>
      </c>
      <c r="L2987" s="39">
        <f>IFERROR('04A_국토부원자료'!O2988,"")</f>
        <v>0</v>
      </c>
      <c r="M2987" s="39">
        <f>IFERROR('04A_국토부원자료'!Q2988,"")</f>
        <v>0</v>
      </c>
      <c r="N2987" s="38">
        <f>IF(B2987="","",IF('02_대상물건입력'!B5="",1,IF(ISNUMBER(SEARCH('02_대상물건입력'!B5,B2987)),1,0)))</f>
        <v>0</v>
      </c>
      <c r="O2987" s="38">
        <f>IF(B2987="","",IF('02_대상물건입력'!B6="",1,IF(ISNUMBER(SEARCH('02_대상물건입력'!B6,B2987)),1,0)))</f>
        <v>0</v>
      </c>
      <c r="P2987" s="38">
        <f>IF(L2987="","",IF('02_대상물건입력'!B15="",0,IF(ISNUMBER(SEARCH('02_대상물건입력'!B15,L2987)),1,0)))</f>
        <v>0</v>
      </c>
      <c r="Q2987" s="38">
        <f>IF(D2987="","",IF('02_대상물건입력'!B8="",0,IF(ISNUMBER(SEARCH('02_대상물건입력'!B8,D2987)),1,0)))</f>
        <v>0</v>
      </c>
      <c r="R2987" s="44" t="str">
        <f>IFERROR(ABS(E2987-'02_대상물건입력'!B11)/'02_대상물건입력'!B11,"")</f>
        <v/>
      </c>
      <c r="S2987" s="38" t="str">
        <f>IFERROR(ABS(J2987-'02_대상물건입력'!B10),"")</f>
        <v/>
      </c>
      <c r="T2987" s="38" t="str">
        <f>IFERROR(ABS('01_설정'!B4-F2987),"")</f>
        <v/>
      </c>
      <c r="U2987" s="38" t="str">
        <f>IFERROR(ABS(K2987-YEAR('02_대상물건입력'!B14)),"")</f>
        <v/>
      </c>
      <c r="V2987" s="38" t="str">
        <f>IF(B2987="","",IF(AND(E2987&gt;0,F2987&gt;0,H2987&gt;0,OR('04A_국토부원자료'!P2988="",'04A_국토부원자료'!P2988="-"),IF('01_설정'!B10=1,N2987=1,TRUE),R2987&lt;='01_설정'!B5,S2987&lt;='01_설정'!B6,T2987&lt;='01_설정'!B7,U2987&lt;='01_설정'!B8),"Y",""))</f>
        <v/>
      </c>
      <c r="W2987" s="40" t="str">
        <f>IF(V2987&lt;&gt;"Y","",MAX(0,(1-R2987/'01_설정'!B5))*'01_설정'!B14+MAX(0,(1-S2987/'01_설정'!B6))*'01_설정'!B15+MAX(0,(1-T2987/'01_설정'!B7))*'01_설정'!B16+MAX(0,(1-U2987/'01_설정'!B8))*'01_설정'!B17+O2987*'01_설정'!B11+Q2987*'01_설정'!B12+P2987*'01_설정'!B13)</f>
        <v/>
      </c>
      <c r="X2987" s="38" t="str">
        <f>IF(W2987="","",1+COUNTIFS($W$4:$W$3003,"&gt;"&amp;W2987)+COUNTIFS($W$4:W2987,W2987)-1)</f>
        <v/>
      </c>
    </row>
    <row r="2988" spans="1:24" ht="16.5">
      <c r="A2988" s="38" t="str">
        <f>IF('04A_국토부원자료'!A2989="","",ROW()-3)</f>
        <v/>
      </c>
      <c r="B2988" s="39">
        <f>IFERROR('04A_국토부원자료'!B2989,"")</f>
        <v>0</v>
      </c>
      <c r="C2988" s="39" t="str">
        <f>IF(B2988="","",IF('04A_국토부원자료'!C2989&lt;&gt;"",'04A_국토부원자료'!C2989,TRIM('04A_국토부원자료'!D2989&amp;IF('04A_국토부원자료'!E2989&lt;&gt;"","-"&amp;'04A_국토부원자료'!E2989,""))))</f>
        <v/>
      </c>
      <c r="D2988" s="39">
        <f>IFERROR('04A_국토부원자료'!F2989,"")</f>
        <v>0</v>
      </c>
      <c r="E2988" s="40" t="str">
        <f>IFERROR(VALUE(SUBSTITUTE('04A_국토부원자료'!G2989,",","")),"")</f>
        <v/>
      </c>
      <c r="F2988" s="41" t="str">
        <f>IFERROR(IF(AND('04A_국토부원자료'!H2989&lt;&gt;"",'04A_국토부원자료'!I2989&lt;&gt;""),DATE(INT(VALUE(SUBSTITUTE('04A_국토부원자료'!H2989,",",""))/100),MOD(VALUE(SUBSTITUTE('04A_국토부원자료'!H2989,",","")),100),VALUE(SUBSTITUTE('04A_국토부원자료'!I2989,",",""))),""),"")</f>
        <v/>
      </c>
      <c r="G2988" s="42" t="str">
        <f>IFERROR(VALUE(SUBSTITUTE('04A_국토부원자료'!J2989,",","")),"")</f>
        <v/>
      </c>
      <c r="H2988" s="43" t="str">
        <f t="shared" si="92"/>
        <v/>
      </c>
      <c r="I2988" s="43" t="str">
        <f t="shared" si="93"/>
        <v/>
      </c>
      <c r="J2988" s="38" t="str">
        <f>IFERROR(VALUE(SUBSTITUTE('04A_국토부원자료'!K2989,",","")),"")</f>
        <v/>
      </c>
      <c r="K2988" s="38" t="str">
        <f>IFERROR(VALUE(SUBSTITUTE('04A_국토부원자료'!N2989,",","")),"")</f>
        <v/>
      </c>
      <c r="L2988" s="39">
        <f>IFERROR('04A_국토부원자료'!O2989,"")</f>
        <v>0</v>
      </c>
      <c r="M2988" s="39">
        <f>IFERROR('04A_국토부원자료'!Q2989,"")</f>
        <v>0</v>
      </c>
      <c r="N2988" s="38">
        <f>IF(B2988="","",IF('02_대상물건입력'!B5="",1,IF(ISNUMBER(SEARCH('02_대상물건입력'!B5,B2988)),1,0)))</f>
        <v>0</v>
      </c>
      <c r="O2988" s="38">
        <f>IF(B2988="","",IF('02_대상물건입력'!B6="",1,IF(ISNUMBER(SEARCH('02_대상물건입력'!B6,B2988)),1,0)))</f>
        <v>0</v>
      </c>
      <c r="P2988" s="38">
        <f>IF(L2988="","",IF('02_대상물건입력'!B15="",0,IF(ISNUMBER(SEARCH('02_대상물건입력'!B15,L2988)),1,0)))</f>
        <v>0</v>
      </c>
      <c r="Q2988" s="38">
        <f>IF(D2988="","",IF('02_대상물건입력'!B8="",0,IF(ISNUMBER(SEARCH('02_대상물건입력'!B8,D2988)),1,0)))</f>
        <v>0</v>
      </c>
      <c r="R2988" s="44" t="str">
        <f>IFERROR(ABS(E2988-'02_대상물건입력'!B11)/'02_대상물건입력'!B11,"")</f>
        <v/>
      </c>
      <c r="S2988" s="38" t="str">
        <f>IFERROR(ABS(J2988-'02_대상물건입력'!B10),"")</f>
        <v/>
      </c>
      <c r="T2988" s="38" t="str">
        <f>IFERROR(ABS('01_설정'!B4-F2988),"")</f>
        <v/>
      </c>
      <c r="U2988" s="38" t="str">
        <f>IFERROR(ABS(K2988-YEAR('02_대상물건입력'!B14)),"")</f>
        <v/>
      </c>
      <c r="V2988" s="38" t="str">
        <f>IF(B2988="","",IF(AND(E2988&gt;0,F2988&gt;0,H2988&gt;0,OR('04A_국토부원자료'!P2989="",'04A_국토부원자료'!P2989="-"),IF('01_설정'!B10=1,N2988=1,TRUE),R2988&lt;='01_설정'!B5,S2988&lt;='01_설정'!B6,T2988&lt;='01_설정'!B7,U2988&lt;='01_설정'!B8),"Y",""))</f>
        <v/>
      </c>
      <c r="W2988" s="40" t="str">
        <f>IF(V2988&lt;&gt;"Y","",MAX(0,(1-R2988/'01_설정'!B5))*'01_설정'!B14+MAX(0,(1-S2988/'01_설정'!B6))*'01_설정'!B15+MAX(0,(1-T2988/'01_설정'!B7))*'01_설정'!B16+MAX(0,(1-U2988/'01_설정'!B8))*'01_설정'!B17+O2988*'01_설정'!B11+Q2988*'01_설정'!B12+P2988*'01_설정'!B13)</f>
        <v/>
      </c>
      <c r="X2988" s="38" t="str">
        <f>IF(W2988="","",1+COUNTIFS($W$4:$W$3003,"&gt;"&amp;W2988)+COUNTIFS($W$4:W2988,W2988)-1)</f>
        <v/>
      </c>
    </row>
    <row r="2989" spans="1:24" ht="16.5">
      <c r="A2989" s="38" t="str">
        <f>IF('04A_국토부원자료'!A2990="","",ROW()-3)</f>
        <v/>
      </c>
      <c r="B2989" s="39">
        <f>IFERROR('04A_국토부원자료'!B2990,"")</f>
        <v>0</v>
      </c>
      <c r="C2989" s="39" t="str">
        <f>IF(B2989="","",IF('04A_국토부원자료'!C2990&lt;&gt;"",'04A_국토부원자료'!C2990,TRIM('04A_국토부원자료'!D2990&amp;IF('04A_국토부원자료'!E2990&lt;&gt;"","-"&amp;'04A_국토부원자료'!E2990,""))))</f>
        <v/>
      </c>
      <c r="D2989" s="39">
        <f>IFERROR('04A_국토부원자료'!F2990,"")</f>
        <v>0</v>
      </c>
      <c r="E2989" s="40" t="str">
        <f>IFERROR(VALUE(SUBSTITUTE('04A_국토부원자료'!G2990,",","")),"")</f>
        <v/>
      </c>
      <c r="F2989" s="41" t="str">
        <f>IFERROR(IF(AND('04A_국토부원자료'!H2990&lt;&gt;"",'04A_국토부원자료'!I2990&lt;&gt;""),DATE(INT(VALUE(SUBSTITUTE('04A_국토부원자료'!H2990,",",""))/100),MOD(VALUE(SUBSTITUTE('04A_국토부원자료'!H2990,",","")),100),VALUE(SUBSTITUTE('04A_국토부원자료'!I2990,",",""))),""),"")</f>
        <v/>
      </c>
      <c r="G2989" s="42" t="str">
        <f>IFERROR(VALUE(SUBSTITUTE('04A_국토부원자료'!J2990,",","")),"")</f>
        <v/>
      </c>
      <c r="H2989" s="43" t="str">
        <f t="shared" si="92"/>
        <v/>
      </c>
      <c r="I2989" s="43" t="str">
        <f t="shared" si="93"/>
        <v/>
      </c>
      <c r="J2989" s="38" t="str">
        <f>IFERROR(VALUE(SUBSTITUTE('04A_국토부원자료'!K2990,",","")),"")</f>
        <v/>
      </c>
      <c r="K2989" s="38" t="str">
        <f>IFERROR(VALUE(SUBSTITUTE('04A_국토부원자료'!N2990,",","")),"")</f>
        <v/>
      </c>
      <c r="L2989" s="39">
        <f>IFERROR('04A_국토부원자료'!O2990,"")</f>
        <v>0</v>
      </c>
      <c r="M2989" s="39">
        <f>IFERROR('04A_국토부원자료'!Q2990,"")</f>
        <v>0</v>
      </c>
      <c r="N2989" s="38">
        <f>IF(B2989="","",IF('02_대상물건입력'!B5="",1,IF(ISNUMBER(SEARCH('02_대상물건입력'!B5,B2989)),1,0)))</f>
        <v>0</v>
      </c>
      <c r="O2989" s="38">
        <f>IF(B2989="","",IF('02_대상물건입력'!B6="",1,IF(ISNUMBER(SEARCH('02_대상물건입력'!B6,B2989)),1,0)))</f>
        <v>0</v>
      </c>
      <c r="P2989" s="38">
        <f>IF(L2989="","",IF('02_대상물건입력'!B15="",0,IF(ISNUMBER(SEARCH('02_대상물건입력'!B15,L2989)),1,0)))</f>
        <v>0</v>
      </c>
      <c r="Q2989" s="38">
        <f>IF(D2989="","",IF('02_대상물건입력'!B8="",0,IF(ISNUMBER(SEARCH('02_대상물건입력'!B8,D2989)),1,0)))</f>
        <v>0</v>
      </c>
      <c r="R2989" s="44" t="str">
        <f>IFERROR(ABS(E2989-'02_대상물건입력'!B11)/'02_대상물건입력'!B11,"")</f>
        <v/>
      </c>
      <c r="S2989" s="38" t="str">
        <f>IFERROR(ABS(J2989-'02_대상물건입력'!B10),"")</f>
        <v/>
      </c>
      <c r="T2989" s="38" t="str">
        <f>IFERROR(ABS('01_설정'!B4-F2989),"")</f>
        <v/>
      </c>
      <c r="U2989" s="38" t="str">
        <f>IFERROR(ABS(K2989-YEAR('02_대상물건입력'!B14)),"")</f>
        <v/>
      </c>
      <c r="V2989" s="38" t="str">
        <f>IF(B2989="","",IF(AND(E2989&gt;0,F2989&gt;0,H2989&gt;0,OR('04A_국토부원자료'!P2990="",'04A_국토부원자료'!P2990="-"),IF('01_설정'!B10=1,N2989=1,TRUE),R2989&lt;='01_설정'!B5,S2989&lt;='01_설정'!B6,T2989&lt;='01_설정'!B7,U2989&lt;='01_설정'!B8),"Y",""))</f>
        <v/>
      </c>
      <c r="W2989" s="40" t="str">
        <f>IF(V2989&lt;&gt;"Y","",MAX(0,(1-R2989/'01_설정'!B5))*'01_설정'!B14+MAX(0,(1-S2989/'01_설정'!B6))*'01_설정'!B15+MAX(0,(1-T2989/'01_설정'!B7))*'01_설정'!B16+MAX(0,(1-U2989/'01_설정'!B8))*'01_설정'!B17+O2989*'01_설정'!B11+Q2989*'01_설정'!B12+P2989*'01_설정'!B13)</f>
        <v/>
      </c>
      <c r="X2989" s="38" t="str">
        <f>IF(W2989="","",1+COUNTIFS($W$4:$W$3003,"&gt;"&amp;W2989)+COUNTIFS($W$4:W2989,W2989)-1)</f>
        <v/>
      </c>
    </row>
    <row r="2990" spans="1:24" ht="16.5">
      <c r="A2990" s="38" t="str">
        <f>IF('04A_국토부원자료'!A2991="","",ROW()-3)</f>
        <v/>
      </c>
      <c r="B2990" s="39">
        <f>IFERROR('04A_국토부원자료'!B2991,"")</f>
        <v>0</v>
      </c>
      <c r="C2990" s="39" t="str">
        <f>IF(B2990="","",IF('04A_국토부원자료'!C2991&lt;&gt;"",'04A_국토부원자료'!C2991,TRIM('04A_국토부원자료'!D2991&amp;IF('04A_국토부원자료'!E2991&lt;&gt;"","-"&amp;'04A_국토부원자료'!E2991,""))))</f>
        <v/>
      </c>
      <c r="D2990" s="39">
        <f>IFERROR('04A_국토부원자료'!F2991,"")</f>
        <v>0</v>
      </c>
      <c r="E2990" s="40" t="str">
        <f>IFERROR(VALUE(SUBSTITUTE('04A_국토부원자료'!G2991,",","")),"")</f>
        <v/>
      </c>
      <c r="F2990" s="41" t="str">
        <f>IFERROR(IF(AND('04A_국토부원자료'!H2991&lt;&gt;"",'04A_국토부원자료'!I2991&lt;&gt;""),DATE(INT(VALUE(SUBSTITUTE('04A_국토부원자료'!H2991,",",""))/100),MOD(VALUE(SUBSTITUTE('04A_국토부원자료'!H2991,",","")),100),VALUE(SUBSTITUTE('04A_국토부원자료'!I2991,",",""))),""),"")</f>
        <v/>
      </c>
      <c r="G2990" s="42" t="str">
        <f>IFERROR(VALUE(SUBSTITUTE('04A_국토부원자료'!J2991,",","")),"")</f>
        <v/>
      </c>
      <c r="H2990" s="43" t="str">
        <f t="shared" si="92"/>
        <v/>
      </c>
      <c r="I2990" s="43" t="str">
        <f t="shared" si="93"/>
        <v/>
      </c>
      <c r="J2990" s="38" t="str">
        <f>IFERROR(VALUE(SUBSTITUTE('04A_국토부원자료'!K2991,",","")),"")</f>
        <v/>
      </c>
      <c r="K2990" s="38" t="str">
        <f>IFERROR(VALUE(SUBSTITUTE('04A_국토부원자료'!N2991,",","")),"")</f>
        <v/>
      </c>
      <c r="L2990" s="39">
        <f>IFERROR('04A_국토부원자료'!O2991,"")</f>
        <v>0</v>
      </c>
      <c r="M2990" s="39">
        <f>IFERROR('04A_국토부원자료'!Q2991,"")</f>
        <v>0</v>
      </c>
      <c r="N2990" s="38">
        <f>IF(B2990="","",IF('02_대상물건입력'!B5="",1,IF(ISNUMBER(SEARCH('02_대상물건입력'!B5,B2990)),1,0)))</f>
        <v>0</v>
      </c>
      <c r="O2990" s="38">
        <f>IF(B2990="","",IF('02_대상물건입력'!B6="",1,IF(ISNUMBER(SEARCH('02_대상물건입력'!B6,B2990)),1,0)))</f>
        <v>0</v>
      </c>
      <c r="P2990" s="38">
        <f>IF(L2990="","",IF('02_대상물건입력'!B15="",0,IF(ISNUMBER(SEARCH('02_대상물건입력'!B15,L2990)),1,0)))</f>
        <v>0</v>
      </c>
      <c r="Q2990" s="38">
        <f>IF(D2990="","",IF('02_대상물건입력'!B8="",0,IF(ISNUMBER(SEARCH('02_대상물건입력'!B8,D2990)),1,0)))</f>
        <v>0</v>
      </c>
      <c r="R2990" s="44" t="str">
        <f>IFERROR(ABS(E2990-'02_대상물건입력'!B11)/'02_대상물건입력'!B11,"")</f>
        <v/>
      </c>
      <c r="S2990" s="38" t="str">
        <f>IFERROR(ABS(J2990-'02_대상물건입력'!B10),"")</f>
        <v/>
      </c>
      <c r="T2990" s="38" t="str">
        <f>IFERROR(ABS('01_설정'!B4-F2990),"")</f>
        <v/>
      </c>
      <c r="U2990" s="38" t="str">
        <f>IFERROR(ABS(K2990-YEAR('02_대상물건입력'!B14)),"")</f>
        <v/>
      </c>
      <c r="V2990" s="38" t="str">
        <f>IF(B2990="","",IF(AND(E2990&gt;0,F2990&gt;0,H2990&gt;0,OR('04A_국토부원자료'!P2991="",'04A_국토부원자료'!P2991="-"),IF('01_설정'!B10=1,N2990=1,TRUE),R2990&lt;='01_설정'!B5,S2990&lt;='01_설정'!B6,T2990&lt;='01_설정'!B7,U2990&lt;='01_설정'!B8),"Y",""))</f>
        <v/>
      </c>
      <c r="W2990" s="40" t="str">
        <f>IF(V2990&lt;&gt;"Y","",MAX(0,(1-R2990/'01_설정'!B5))*'01_설정'!B14+MAX(0,(1-S2990/'01_설정'!B6))*'01_설정'!B15+MAX(0,(1-T2990/'01_설정'!B7))*'01_설정'!B16+MAX(0,(1-U2990/'01_설정'!B8))*'01_설정'!B17+O2990*'01_설정'!B11+Q2990*'01_설정'!B12+P2990*'01_설정'!B13)</f>
        <v/>
      </c>
      <c r="X2990" s="38" t="str">
        <f>IF(W2990="","",1+COUNTIFS($W$4:$W$3003,"&gt;"&amp;W2990)+COUNTIFS($W$4:W2990,W2990)-1)</f>
        <v/>
      </c>
    </row>
    <row r="2991" spans="1:24" ht="16.5">
      <c r="A2991" s="38" t="str">
        <f>IF('04A_국토부원자료'!A2992="","",ROW()-3)</f>
        <v/>
      </c>
      <c r="B2991" s="39">
        <f>IFERROR('04A_국토부원자료'!B2992,"")</f>
        <v>0</v>
      </c>
      <c r="C2991" s="39" t="str">
        <f>IF(B2991="","",IF('04A_국토부원자료'!C2992&lt;&gt;"",'04A_국토부원자료'!C2992,TRIM('04A_국토부원자료'!D2992&amp;IF('04A_국토부원자료'!E2992&lt;&gt;"","-"&amp;'04A_국토부원자료'!E2992,""))))</f>
        <v/>
      </c>
      <c r="D2991" s="39">
        <f>IFERROR('04A_국토부원자료'!F2992,"")</f>
        <v>0</v>
      </c>
      <c r="E2991" s="40" t="str">
        <f>IFERROR(VALUE(SUBSTITUTE('04A_국토부원자료'!G2992,",","")),"")</f>
        <v/>
      </c>
      <c r="F2991" s="41" t="str">
        <f>IFERROR(IF(AND('04A_국토부원자료'!H2992&lt;&gt;"",'04A_국토부원자료'!I2992&lt;&gt;""),DATE(INT(VALUE(SUBSTITUTE('04A_국토부원자료'!H2992,",",""))/100),MOD(VALUE(SUBSTITUTE('04A_국토부원자료'!H2992,",","")),100),VALUE(SUBSTITUTE('04A_국토부원자료'!I2992,",",""))),""),"")</f>
        <v/>
      </c>
      <c r="G2991" s="42" t="str">
        <f>IFERROR(VALUE(SUBSTITUTE('04A_국토부원자료'!J2992,",","")),"")</f>
        <v/>
      </c>
      <c r="H2991" s="43" t="str">
        <f t="shared" si="92"/>
        <v/>
      </c>
      <c r="I2991" s="43" t="str">
        <f t="shared" si="93"/>
        <v/>
      </c>
      <c r="J2991" s="38" t="str">
        <f>IFERROR(VALUE(SUBSTITUTE('04A_국토부원자료'!K2992,",","")),"")</f>
        <v/>
      </c>
      <c r="K2991" s="38" t="str">
        <f>IFERROR(VALUE(SUBSTITUTE('04A_국토부원자료'!N2992,",","")),"")</f>
        <v/>
      </c>
      <c r="L2991" s="39">
        <f>IFERROR('04A_국토부원자료'!O2992,"")</f>
        <v>0</v>
      </c>
      <c r="M2991" s="39">
        <f>IFERROR('04A_국토부원자료'!Q2992,"")</f>
        <v>0</v>
      </c>
      <c r="N2991" s="38">
        <f>IF(B2991="","",IF('02_대상물건입력'!B5="",1,IF(ISNUMBER(SEARCH('02_대상물건입력'!B5,B2991)),1,0)))</f>
        <v>0</v>
      </c>
      <c r="O2991" s="38">
        <f>IF(B2991="","",IF('02_대상물건입력'!B6="",1,IF(ISNUMBER(SEARCH('02_대상물건입력'!B6,B2991)),1,0)))</f>
        <v>0</v>
      </c>
      <c r="P2991" s="38">
        <f>IF(L2991="","",IF('02_대상물건입력'!B15="",0,IF(ISNUMBER(SEARCH('02_대상물건입력'!B15,L2991)),1,0)))</f>
        <v>0</v>
      </c>
      <c r="Q2991" s="38">
        <f>IF(D2991="","",IF('02_대상물건입력'!B8="",0,IF(ISNUMBER(SEARCH('02_대상물건입력'!B8,D2991)),1,0)))</f>
        <v>0</v>
      </c>
      <c r="R2991" s="44" t="str">
        <f>IFERROR(ABS(E2991-'02_대상물건입력'!B11)/'02_대상물건입력'!B11,"")</f>
        <v/>
      </c>
      <c r="S2991" s="38" t="str">
        <f>IFERROR(ABS(J2991-'02_대상물건입력'!B10),"")</f>
        <v/>
      </c>
      <c r="T2991" s="38" t="str">
        <f>IFERROR(ABS('01_설정'!B4-F2991),"")</f>
        <v/>
      </c>
      <c r="U2991" s="38" t="str">
        <f>IFERROR(ABS(K2991-YEAR('02_대상물건입력'!B14)),"")</f>
        <v/>
      </c>
      <c r="V2991" s="38" t="str">
        <f>IF(B2991="","",IF(AND(E2991&gt;0,F2991&gt;0,H2991&gt;0,OR('04A_국토부원자료'!P2992="",'04A_국토부원자료'!P2992="-"),IF('01_설정'!B10=1,N2991=1,TRUE),R2991&lt;='01_설정'!B5,S2991&lt;='01_설정'!B6,T2991&lt;='01_설정'!B7,U2991&lt;='01_설정'!B8),"Y",""))</f>
        <v/>
      </c>
      <c r="W2991" s="40" t="str">
        <f>IF(V2991&lt;&gt;"Y","",MAX(0,(1-R2991/'01_설정'!B5))*'01_설정'!B14+MAX(0,(1-S2991/'01_설정'!B6))*'01_설정'!B15+MAX(0,(1-T2991/'01_설정'!B7))*'01_설정'!B16+MAX(0,(1-U2991/'01_설정'!B8))*'01_설정'!B17+O2991*'01_설정'!B11+Q2991*'01_설정'!B12+P2991*'01_설정'!B13)</f>
        <v/>
      </c>
      <c r="X2991" s="38" t="str">
        <f>IF(W2991="","",1+COUNTIFS($W$4:$W$3003,"&gt;"&amp;W2991)+COUNTIFS($W$4:W2991,W2991)-1)</f>
        <v/>
      </c>
    </row>
    <row r="2992" spans="1:24" ht="16.5">
      <c r="A2992" s="38" t="str">
        <f>IF('04A_국토부원자료'!A2993="","",ROW()-3)</f>
        <v/>
      </c>
      <c r="B2992" s="39">
        <f>IFERROR('04A_국토부원자료'!B2993,"")</f>
        <v>0</v>
      </c>
      <c r="C2992" s="39" t="str">
        <f>IF(B2992="","",IF('04A_국토부원자료'!C2993&lt;&gt;"",'04A_국토부원자료'!C2993,TRIM('04A_국토부원자료'!D2993&amp;IF('04A_국토부원자료'!E2993&lt;&gt;"","-"&amp;'04A_국토부원자료'!E2993,""))))</f>
        <v/>
      </c>
      <c r="D2992" s="39">
        <f>IFERROR('04A_국토부원자료'!F2993,"")</f>
        <v>0</v>
      </c>
      <c r="E2992" s="40" t="str">
        <f>IFERROR(VALUE(SUBSTITUTE('04A_국토부원자료'!G2993,",","")),"")</f>
        <v/>
      </c>
      <c r="F2992" s="41" t="str">
        <f>IFERROR(IF(AND('04A_국토부원자료'!H2993&lt;&gt;"",'04A_국토부원자료'!I2993&lt;&gt;""),DATE(INT(VALUE(SUBSTITUTE('04A_국토부원자료'!H2993,",",""))/100),MOD(VALUE(SUBSTITUTE('04A_국토부원자료'!H2993,",","")),100),VALUE(SUBSTITUTE('04A_국토부원자료'!I2993,",",""))),""),"")</f>
        <v/>
      </c>
      <c r="G2992" s="42" t="str">
        <f>IFERROR(VALUE(SUBSTITUTE('04A_국토부원자료'!J2993,",","")),"")</f>
        <v/>
      </c>
      <c r="H2992" s="43" t="str">
        <f t="shared" si="92"/>
        <v/>
      </c>
      <c r="I2992" s="43" t="str">
        <f t="shared" si="93"/>
        <v/>
      </c>
      <c r="J2992" s="38" t="str">
        <f>IFERROR(VALUE(SUBSTITUTE('04A_국토부원자료'!K2993,",","")),"")</f>
        <v/>
      </c>
      <c r="K2992" s="38" t="str">
        <f>IFERROR(VALUE(SUBSTITUTE('04A_국토부원자료'!N2993,",","")),"")</f>
        <v/>
      </c>
      <c r="L2992" s="39">
        <f>IFERROR('04A_국토부원자료'!O2993,"")</f>
        <v>0</v>
      </c>
      <c r="M2992" s="39">
        <f>IFERROR('04A_국토부원자료'!Q2993,"")</f>
        <v>0</v>
      </c>
      <c r="N2992" s="38">
        <f>IF(B2992="","",IF('02_대상물건입력'!B5="",1,IF(ISNUMBER(SEARCH('02_대상물건입력'!B5,B2992)),1,0)))</f>
        <v>0</v>
      </c>
      <c r="O2992" s="38">
        <f>IF(B2992="","",IF('02_대상물건입력'!B6="",1,IF(ISNUMBER(SEARCH('02_대상물건입력'!B6,B2992)),1,0)))</f>
        <v>0</v>
      </c>
      <c r="P2992" s="38">
        <f>IF(L2992="","",IF('02_대상물건입력'!B15="",0,IF(ISNUMBER(SEARCH('02_대상물건입력'!B15,L2992)),1,0)))</f>
        <v>0</v>
      </c>
      <c r="Q2992" s="38">
        <f>IF(D2992="","",IF('02_대상물건입력'!B8="",0,IF(ISNUMBER(SEARCH('02_대상물건입력'!B8,D2992)),1,0)))</f>
        <v>0</v>
      </c>
      <c r="R2992" s="44" t="str">
        <f>IFERROR(ABS(E2992-'02_대상물건입력'!B11)/'02_대상물건입력'!B11,"")</f>
        <v/>
      </c>
      <c r="S2992" s="38" t="str">
        <f>IFERROR(ABS(J2992-'02_대상물건입력'!B10),"")</f>
        <v/>
      </c>
      <c r="T2992" s="38" t="str">
        <f>IFERROR(ABS('01_설정'!B4-F2992),"")</f>
        <v/>
      </c>
      <c r="U2992" s="38" t="str">
        <f>IFERROR(ABS(K2992-YEAR('02_대상물건입력'!B14)),"")</f>
        <v/>
      </c>
      <c r="V2992" s="38" t="str">
        <f>IF(B2992="","",IF(AND(E2992&gt;0,F2992&gt;0,H2992&gt;0,OR('04A_국토부원자료'!P2993="",'04A_국토부원자료'!P2993="-"),IF('01_설정'!B10=1,N2992=1,TRUE),R2992&lt;='01_설정'!B5,S2992&lt;='01_설정'!B6,T2992&lt;='01_설정'!B7,U2992&lt;='01_설정'!B8),"Y",""))</f>
        <v/>
      </c>
      <c r="W2992" s="40" t="str">
        <f>IF(V2992&lt;&gt;"Y","",MAX(0,(1-R2992/'01_설정'!B5))*'01_설정'!B14+MAX(0,(1-S2992/'01_설정'!B6))*'01_설정'!B15+MAX(0,(1-T2992/'01_설정'!B7))*'01_설정'!B16+MAX(0,(1-U2992/'01_설정'!B8))*'01_설정'!B17+O2992*'01_설정'!B11+Q2992*'01_설정'!B12+P2992*'01_설정'!B13)</f>
        <v/>
      </c>
      <c r="X2992" s="38" t="str">
        <f>IF(W2992="","",1+COUNTIFS($W$4:$W$3003,"&gt;"&amp;W2992)+COUNTIFS($W$4:W2992,W2992)-1)</f>
        <v/>
      </c>
    </row>
    <row r="2993" spans="1:24" ht="16.5">
      <c r="A2993" s="38" t="str">
        <f>IF('04A_국토부원자료'!A2994="","",ROW()-3)</f>
        <v/>
      </c>
      <c r="B2993" s="39">
        <f>IFERROR('04A_국토부원자료'!B2994,"")</f>
        <v>0</v>
      </c>
      <c r="C2993" s="39" t="str">
        <f>IF(B2993="","",IF('04A_국토부원자료'!C2994&lt;&gt;"",'04A_국토부원자료'!C2994,TRIM('04A_국토부원자료'!D2994&amp;IF('04A_국토부원자료'!E2994&lt;&gt;"","-"&amp;'04A_국토부원자료'!E2994,""))))</f>
        <v/>
      </c>
      <c r="D2993" s="39">
        <f>IFERROR('04A_국토부원자료'!F2994,"")</f>
        <v>0</v>
      </c>
      <c r="E2993" s="40" t="str">
        <f>IFERROR(VALUE(SUBSTITUTE('04A_국토부원자료'!G2994,",","")),"")</f>
        <v/>
      </c>
      <c r="F2993" s="41" t="str">
        <f>IFERROR(IF(AND('04A_국토부원자료'!H2994&lt;&gt;"",'04A_국토부원자료'!I2994&lt;&gt;""),DATE(INT(VALUE(SUBSTITUTE('04A_국토부원자료'!H2994,",",""))/100),MOD(VALUE(SUBSTITUTE('04A_국토부원자료'!H2994,",","")),100),VALUE(SUBSTITUTE('04A_국토부원자료'!I2994,",",""))),""),"")</f>
        <v/>
      </c>
      <c r="G2993" s="42" t="str">
        <f>IFERROR(VALUE(SUBSTITUTE('04A_국토부원자료'!J2994,",","")),"")</f>
        <v/>
      </c>
      <c r="H2993" s="43" t="str">
        <f t="shared" si="92"/>
        <v/>
      </c>
      <c r="I2993" s="43" t="str">
        <f t="shared" si="93"/>
        <v/>
      </c>
      <c r="J2993" s="38" t="str">
        <f>IFERROR(VALUE(SUBSTITUTE('04A_국토부원자료'!K2994,",","")),"")</f>
        <v/>
      </c>
      <c r="K2993" s="38" t="str">
        <f>IFERROR(VALUE(SUBSTITUTE('04A_국토부원자료'!N2994,",","")),"")</f>
        <v/>
      </c>
      <c r="L2993" s="39">
        <f>IFERROR('04A_국토부원자료'!O2994,"")</f>
        <v>0</v>
      </c>
      <c r="M2993" s="39">
        <f>IFERROR('04A_국토부원자료'!Q2994,"")</f>
        <v>0</v>
      </c>
      <c r="N2993" s="38">
        <f>IF(B2993="","",IF('02_대상물건입력'!B5="",1,IF(ISNUMBER(SEARCH('02_대상물건입력'!B5,B2993)),1,0)))</f>
        <v>0</v>
      </c>
      <c r="O2993" s="38">
        <f>IF(B2993="","",IF('02_대상물건입력'!B6="",1,IF(ISNUMBER(SEARCH('02_대상물건입력'!B6,B2993)),1,0)))</f>
        <v>0</v>
      </c>
      <c r="P2993" s="38">
        <f>IF(L2993="","",IF('02_대상물건입력'!B15="",0,IF(ISNUMBER(SEARCH('02_대상물건입력'!B15,L2993)),1,0)))</f>
        <v>0</v>
      </c>
      <c r="Q2993" s="38">
        <f>IF(D2993="","",IF('02_대상물건입력'!B8="",0,IF(ISNUMBER(SEARCH('02_대상물건입력'!B8,D2993)),1,0)))</f>
        <v>0</v>
      </c>
      <c r="R2993" s="44" t="str">
        <f>IFERROR(ABS(E2993-'02_대상물건입력'!B11)/'02_대상물건입력'!B11,"")</f>
        <v/>
      </c>
      <c r="S2993" s="38" t="str">
        <f>IFERROR(ABS(J2993-'02_대상물건입력'!B10),"")</f>
        <v/>
      </c>
      <c r="T2993" s="38" t="str">
        <f>IFERROR(ABS('01_설정'!B4-F2993),"")</f>
        <v/>
      </c>
      <c r="U2993" s="38" t="str">
        <f>IFERROR(ABS(K2993-YEAR('02_대상물건입력'!B14)),"")</f>
        <v/>
      </c>
      <c r="V2993" s="38" t="str">
        <f>IF(B2993="","",IF(AND(E2993&gt;0,F2993&gt;0,H2993&gt;0,OR('04A_국토부원자료'!P2994="",'04A_국토부원자료'!P2994="-"),IF('01_설정'!B10=1,N2993=1,TRUE),R2993&lt;='01_설정'!B5,S2993&lt;='01_설정'!B6,T2993&lt;='01_설정'!B7,U2993&lt;='01_설정'!B8),"Y",""))</f>
        <v/>
      </c>
      <c r="W2993" s="40" t="str">
        <f>IF(V2993&lt;&gt;"Y","",MAX(0,(1-R2993/'01_설정'!B5))*'01_설정'!B14+MAX(0,(1-S2993/'01_설정'!B6))*'01_설정'!B15+MAX(0,(1-T2993/'01_설정'!B7))*'01_설정'!B16+MAX(0,(1-U2993/'01_설정'!B8))*'01_설정'!B17+O2993*'01_설정'!B11+Q2993*'01_설정'!B12+P2993*'01_설정'!B13)</f>
        <v/>
      </c>
      <c r="X2993" s="38" t="str">
        <f>IF(W2993="","",1+COUNTIFS($W$4:$W$3003,"&gt;"&amp;W2993)+COUNTIFS($W$4:W2993,W2993)-1)</f>
        <v/>
      </c>
    </row>
    <row r="2994" spans="1:24" ht="16.5">
      <c r="A2994" s="38" t="str">
        <f>IF('04A_국토부원자료'!A2995="","",ROW()-3)</f>
        <v/>
      </c>
      <c r="B2994" s="39">
        <f>IFERROR('04A_국토부원자료'!B2995,"")</f>
        <v>0</v>
      </c>
      <c r="C2994" s="39" t="str">
        <f>IF(B2994="","",IF('04A_국토부원자료'!C2995&lt;&gt;"",'04A_국토부원자료'!C2995,TRIM('04A_국토부원자료'!D2995&amp;IF('04A_국토부원자료'!E2995&lt;&gt;"","-"&amp;'04A_국토부원자료'!E2995,""))))</f>
        <v/>
      </c>
      <c r="D2994" s="39">
        <f>IFERROR('04A_국토부원자료'!F2995,"")</f>
        <v>0</v>
      </c>
      <c r="E2994" s="40" t="str">
        <f>IFERROR(VALUE(SUBSTITUTE('04A_국토부원자료'!G2995,",","")),"")</f>
        <v/>
      </c>
      <c r="F2994" s="41" t="str">
        <f>IFERROR(IF(AND('04A_국토부원자료'!H2995&lt;&gt;"",'04A_국토부원자료'!I2995&lt;&gt;""),DATE(INT(VALUE(SUBSTITUTE('04A_국토부원자료'!H2995,",",""))/100),MOD(VALUE(SUBSTITUTE('04A_국토부원자료'!H2995,",","")),100),VALUE(SUBSTITUTE('04A_국토부원자료'!I2995,",",""))),""),"")</f>
        <v/>
      </c>
      <c r="G2994" s="42" t="str">
        <f>IFERROR(VALUE(SUBSTITUTE('04A_국토부원자료'!J2995,",","")),"")</f>
        <v/>
      </c>
      <c r="H2994" s="43" t="str">
        <f t="shared" si="92"/>
        <v/>
      </c>
      <c r="I2994" s="43" t="str">
        <f t="shared" si="93"/>
        <v/>
      </c>
      <c r="J2994" s="38" t="str">
        <f>IFERROR(VALUE(SUBSTITUTE('04A_국토부원자료'!K2995,",","")),"")</f>
        <v/>
      </c>
      <c r="K2994" s="38" t="str">
        <f>IFERROR(VALUE(SUBSTITUTE('04A_국토부원자료'!N2995,",","")),"")</f>
        <v/>
      </c>
      <c r="L2994" s="39">
        <f>IFERROR('04A_국토부원자료'!O2995,"")</f>
        <v>0</v>
      </c>
      <c r="M2994" s="39">
        <f>IFERROR('04A_국토부원자료'!Q2995,"")</f>
        <v>0</v>
      </c>
      <c r="N2994" s="38">
        <f>IF(B2994="","",IF('02_대상물건입력'!B5="",1,IF(ISNUMBER(SEARCH('02_대상물건입력'!B5,B2994)),1,0)))</f>
        <v>0</v>
      </c>
      <c r="O2994" s="38">
        <f>IF(B2994="","",IF('02_대상물건입력'!B6="",1,IF(ISNUMBER(SEARCH('02_대상물건입력'!B6,B2994)),1,0)))</f>
        <v>0</v>
      </c>
      <c r="P2994" s="38">
        <f>IF(L2994="","",IF('02_대상물건입력'!B15="",0,IF(ISNUMBER(SEARCH('02_대상물건입력'!B15,L2994)),1,0)))</f>
        <v>0</v>
      </c>
      <c r="Q2994" s="38">
        <f>IF(D2994="","",IF('02_대상물건입력'!B8="",0,IF(ISNUMBER(SEARCH('02_대상물건입력'!B8,D2994)),1,0)))</f>
        <v>0</v>
      </c>
      <c r="R2994" s="44" t="str">
        <f>IFERROR(ABS(E2994-'02_대상물건입력'!B11)/'02_대상물건입력'!B11,"")</f>
        <v/>
      </c>
      <c r="S2994" s="38" t="str">
        <f>IFERROR(ABS(J2994-'02_대상물건입력'!B10),"")</f>
        <v/>
      </c>
      <c r="T2994" s="38" t="str">
        <f>IFERROR(ABS('01_설정'!B4-F2994),"")</f>
        <v/>
      </c>
      <c r="U2994" s="38" t="str">
        <f>IFERROR(ABS(K2994-YEAR('02_대상물건입력'!B14)),"")</f>
        <v/>
      </c>
      <c r="V2994" s="38" t="str">
        <f>IF(B2994="","",IF(AND(E2994&gt;0,F2994&gt;0,H2994&gt;0,OR('04A_국토부원자료'!P2995="",'04A_국토부원자료'!P2995="-"),IF('01_설정'!B10=1,N2994=1,TRUE),R2994&lt;='01_설정'!B5,S2994&lt;='01_설정'!B6,T2994&lt;='01_설정'!B7,U2994&lt;='01_설정'!B8),"Y",""))</f>
        <v/>
      </c>
      <c r="W2994" s="40" t="str">
        <f>IF(V2994&lt;&gt;"Y","",MAX(0,(1-R2994/'01_설정'!B5))*'01_설정'!B14+MAX(0,(1-S2994/'01_설정'!B6))*'01_설정'!B15+MAX(0,(1-T2994/'01_설정'!B7))*'01_설정'!B16+MAX(0,(1-U2994/'01_설정'!B8))*'01_설정'!B17+O2994*'01_설정'!B11+Q2994*'01_설정'!B12+P2994*'01_설정'!B13)</f>
        <v/>
      </c>
      <c r="X2994" s="38" t="str">
        <f>IF(W2994="","",1+COUNTIFS($W$4:$W$3003,"&gt;"&amp;W2994)+COUNTIFS($W$4:W2994,W2994)-1)</f>
        <v/>
      </c>
    </row>
    <row r="2995" spans="1:24" ht="16.5">
      <c r="A2995" s="38" t="str">
        <f>IF('04A_국토부원자료'!A2996="","",ROW()-3)</f>
        <v/>
      </c>
      <c r="B2995" s="39">
        <f>IFERROR('04A_국토부원자료'!B2996,"")</f>
        <v>0</v>
      </c>
      <c r="C2995" s="39" t="str">
        <f>IF(B2995="","",IF('04A_국토부원자료'!C2996&lt;&gt;"",'04A_국토부원자료'!C2996,TRIM('04A_국토부원자료'!D2996&amp;IF('04A_국토부원자료'!E2996&lt;&gt;"","-"&amp;'04A_국토부원자료'!E2996,""))))</f>
        <v/>
      </c>
      <c r="D2995" s="39">
        <f>IFERROR('04A_국토부원자료'!F2996,"")</f>
        <v>0</v>
      </c>
      <c r="E2995" s="40" t="str">
        <f>IFERROR(VALUE(SUBSTITUTE('04A_국토부원자료'!G2996,",","")),"")</f>
        <v/>
      </c>
      <c r="F2995" s="41" t="str">
        <f>IFERROR(IF(AND('04A_국토부원자료'!H2996&lt;&gt;"",'04A_국토부원자료'!I2996&lt;&gt;""),DATE(INT(VALUE(SUBSTITUTE('04A_국토부원자료'!H2996,",",""))/100),MOD(VALUE(SUBSTITUTE('04A_국토부원자료'!H2996,",","")),100),VALUE(SUBSTITUTE('04A_국토부원자료'!I2996,",",""))),""),"")</f>
        <v/>
      </c>
      <c r="G2995" s="42" t="str">
        <f>IFERROR(VALUE(SUBSTITUTE('04A_국토부원자료'!J2996,",","")),"")</f>
        <v/>
      </c>
      <c r="H2995" s="43" t="str">
        <f t="shared" si="92"/>
        <v/>
      </c>
      <c r="I2995" s="43" t="str">
        <f t="shared" si="93"/>
        <v/>
      </c>
      <c r="J2995" s="38" t="str">
        <f>IFERROR(VALUE(SUBSTITUTE('04A_국토부원자료'!K2996,",","")),"")</f>
        <v/>
      </c>
      <c r="K2995" s="38" t="str">
        <f>IFERROR(VALUE(SUBSTITUTE('04A_국토부원자료'!N2996,",","")),"")</f>
        <v/>
      </c>
      <c r="L2995" s="39">
        <f>IFERROR('04A_국토부원자료'!O2996,"")</f>
        <v>0</v>
      </c>
      <c r="M2995" s="39">
        <f>IFERROR('04A_국토부원자료'!Q2996,"")</f>
        <v>0</v>
      </c>
      <c r="N2995" s="38">
        <f>IF(B2995="","",IF('02_대상물건입력'!B5="",1,IF(ISNUMBER(SEARCH('02_대상물건입력'!B5,B2995)),1,0)))</f>
        <v>0</v>
      </c>
      <c r="O2995" s="38">
        <f>IF(B2995="","",IF('02_대상물건입력'!B6="",1,IF(ISNUMBER(SEARCH('02_대상물건입력'!B6,B2995)),1,0)))</f>
        <v>0</v>
      </c>
      <c r="P2995" s="38">
        <f>IF(L2995="","",IF('02_대상물건입력'!B15="",0,IF(ISNUMBER(SEARCH('02_대상물건입력'!B15,L2995)),1,0)))</f>
        <v>0</v>
      </c>
      <c r="Q2995" s="38">
        <f>IF(D2995="","",IF('02_대상물건입력'!B8="",0,IF(ISNUMBER(SEARCH('02_대상물건입력'!B8,D2995)),1,0)))</f>
        <v>0</v>
      </c>
      <c r="R2995" s="44" t="str">
        <f>IFERROR(ABS(E2995-'02_대상물건입력'!B11)/'02_대상물건입력'!B11,"")</f>
        <v/>
      </c>
      <c r="S2995" s="38" t="str">
        <f>IFERROR(ABS(J2995-'02_대상물건입력'!B10),"")</f>
        <v/>
      </c>
      <c r="T2995" s="38" t="str">
        <f>IFERROR(ABS('01_설정'!B4-F2995),"")</f>
        <v/>
      </c>
      <c r="U2995" s="38" t="str">
        <f>IFERROR(ABS(K2995-YEAR('02_대상물건입력'!B14)),"")</f>
        <v/>
      </c>
      <c r="V2995" s="38" t="str">
        <f>IF(B2995="","",IF(AND(E2995&gt;0,F2995&gt;0,H2995&gt;0,OR('04A_국토부원자료'!P2996="",'04A_국토부원자료'!P2996="-"),IF('01_설정'!B10=1,N2995=1,TRUE),R2995&lt;='01_설정'!B5,S2995&lt;='01_설정'!B6,T2995&lt;='01_설정'!B7,U2995&lt;='01_설정'!B8),"Y",""))</f>
        <v/>
      </c>
      <c r="W2995" s="40" t="str">
        <f>IF(V2995&lt;&gt;"Y","",MAX(0,(1-R2995/'01_설정'!B5))*'01_설정'!B14+MAX(0,(1-S2995/'01_설정'!B6))*'01_설정'!B15+MAX(0,(1-T2995/'01_설정'!B7))*'01_설정'!B16+MAX(0,(1-U2995/'01_설정'!B8))*'01_설정'!B17+O2995*'01_설정'!B11+Q2995*'01_설정'!B12+P2995*'01_설정'!B13)</f>
        <v/>
      </c>
      <c r="X2995" s="38" t="str">
        <f>IF(W2995="","",1+COUNTIFS($W$4:$W$3003,"&gt;"&amp;W2995)+COUNTIFS($W$4:W2995,W2995)-1)</f>
        <v/>
      </c>
    </row>
    <row r="2996" spans="1:24" ht="16.5">
      <c r="A2996" s="38" t="str">
        <f>IF('04A_국토부원자료'!A2997="","",ROW()-3)</f>
        <v/>
      </c>
      <c r="B2996" s="39">
        <f>IFERROR('04A_국토부원자료'!B2997,"")</f>
        <v>0</v>
      </c>
      <c r="C2996" s="39" t="str">
        <f>IF(B2996="","",IF('04A_국토부원자료'!C2997&lt;&gt;"",'04A_국토부원자료'!C2997,TRIM('04A_국토부원자료'!D2997&amp;IF('04A_국토부원자료'!E2997&lt;&gt;"","-"&amp;'04A_국토부원자료'!E2997,""))))</f>
        <v/>
      </c>
      <c r="D2996" s="39">
        <f>IFERROR('04A_국토부원자료'!F2997,"")</f>
        <v>0</v>
      </c>
      <c r="E2996" s="40" t="str">
        <f>IFERROR(VALUE(SUBSTITUTE('04A_국토부원자료'!G2997,",","")),"")</f>
        <v/>
      </c>
      <c r="F2996" s="41" t="str">
        <f>IFERROR(IF(AND('04A_국토부원자료'!H2997&lt;&gt;"",'04A_국토부원자료'!I2997&lt;&gt;""),DATE(INT(VALUE(SUBSTITUTE('04A_국토부원자료'!H2997,",",""))/100),MOD(VALUE(SUBSTITUTE('04A_국토부원자료'!H2997,",","")),100),VALUE(SUBSTITUTE('04A_국토부원자료'!I2997,",",""))),""),"")</f>
        <v/>
      </c>
      <c r="G2996" s="42" t="str">
        <f>IFERROR(VALUE(SUBSTITUTE('04A_국토부원자료'!J2997,",","")),"")</f>
        <v/>
      </c>
      <c r="H2996" s="43" t="str">
        <f t="shared" si="92"/>
        <v/>
      </c>
      <c r="I2996" s="43" t="str">
        <f t="shared" si="93"/>
        <v/>
      </c>
      <c r="J2996" s="38" t="str">
        <f>IFERROR(VALUE(SUBSTITUTE('04A_국토부원자료'!K2997,",","")),"")</f>
        <v/>
      </c>
      <c r="K2996" s="38" t="str">
        <f>IFERROR(VALUE(SUBSTITUTE('04A_국토부원자료'!N2997,",","")),"")</f>
        <v/>
      </c>
      <c r="L2996" s="39">
        <f>IFERROR('04A_국토부원자료'!O2997,"")</f>
        <v>0</v>
      </c>
      <c r="M2996" s="39">
        <f>IFERROR('04A_국토부원자료'!Q2997,"")</f>
        <v>0</v>
      </c>
      <c r="N2996" s="38">
        <f>IF(B2996="","",IF('02_대상물건입력'!B5="",1,IF(ISNUMBER(SEARCH('02_대상물건입력'!B5,B2996)),1,0)))</f>
        <v>0</v>
      </c>
      <c r="O2996" s="38">
        <f>IF(B2996="","",IF('02_대상물건입력'!B6="",1,IF(ISNUMBER(SEARCH('02_대상물건입력'!B6,B2996)),1,0)))</f>
        <v>0</v>
      </c>
      <c r="P2996" s="38">
        <f>IF(L2996="","",IF('02_대상물건입력'!B15="",0,IF(ISNUMBER(SEARCH('02_대상물건입력'!B15,L2996)),1,0)))</f>
        <v>0</v>
      </c>
      <c r="Q2996" s="38">
        <f>IF(D2996="","",IF('02_대상물건입력'!B8="",0,IF(ISNUMBER(SEARCH('02_대상물건입력'!B8,D2996)),1,0)))</f>
        <v>0</v>
      </c>
      <c r="R2996" s="44" t="str">
        <f>IFERROR(ABS(E2996-'02_대상물건입력'!B11)/'02_대상물건입력'!B11,"")</f>
        <v/>
      </c>
      <c r="S2996" s="38" t="str">
        <f>IFERROR(ABS(J2996-'02_대상물건입력'!B10),"")</f>
        <v/>
      </c>
      <c r="T2996" s="38" t="str">
        <f>IFERROR(ABS('01_설정'!B4-F2996),"")</f>
        <v/>
      </c>
      <c r="U2996" s="38" t="str">
        <f>IFERROR(ABS(K2996-YEAR('02_대상물건입력'!B14)),"")</f>
        <v/>
      </c>
      <c r="V2996" s="38" t="str">
        <f>IF(B2996="","",IF(AND(E2996&gt;0,F2996&gt;0,H2996&gt;0,OR('04A_국토부원자료'!P2997="",'04A_국토부원자료'!P2997="-"),IF('01_설정'!B10=1,N2996=1,TRUE),R2996&lt;='01_설정'!B5,S2996&lt;='01_설정'!B6,T2996&lt;='01_설정'!B7,U2996&lt;='01_설정'!B8),"Y",""))</f>
        <v/>
      </c>
      <c r="W2996" s="40" t="str">
        <f>IF(V2996&lt;&gt;"Y","",MAX(0,(1-R2996/'01_설정'!B5))*'01_설정'!B14+MAX(0,(1-S2996/'01_설정'!B6))*'01_설정'!B15+MAX(0,(1-T2996/'01_설정'!B7))*'01_설정'!B16+MAX(0,(1-U2996/'01_설정'!B8))*'01_설정'!B17+O2996*'01_설정'!B11+Q2996*'01_설정'!B12+P2996*'01_설정'!B13)</f>
        <v/>
      </c>
      <c r="X2996" s="38" t="str">
        <f>IF(W2996="","",1+COUNTIFS($W$4:$W$3003,"&gt;"&amp;W2996)+COUNTIFS($W$4:W2996,W2996)-1)</f>
        <v/>
      </c>
    </row>
    <row r="2997" spans="1:24" ht="16.5">
      <c r="A2997" s="38" t="str">
        <f>IF('04A_국토부원자료'!A2998="","",ROW()-3)</f>
        <v/>
      </c>
      <c r="B2997" s="39">
        <f>IFERROR('04A_국토부원자료'!B2998,"")</f>
        <v>0</v>
      </c>
      <c r="C2997" s="39" t="str">
        <f>IF(B2997="","",IF('04A_국토부원자료'!C2998&lt;&gt;"",'04A_국토부원자료'!C2998,TRIM('04A_국토부원자료'!D2998&amp;IF('04A_국토부원자료'!E2998&lt;&gt;"","-"&amp;'04A_국토부원자료'!E2998,""))))</f>
        <v/>
      </c>
      <c r="D2997" s="39">
        <f>IFERROR('04A_국토부원자료'!F2998,"")</f>
        <v>0</v>
      </c>
      <c r="E2997" s="40" t="str">
        <f>IFERROR(VALUE(SUBSTITUTE('04A_국토부원자료'!G2998,",","")),"")</f>
        <v/>
      </c>
      <c r="F2997" s="41" t="str">
        <f>IFERROR(IF(AND('04A_국토부원자료'!H2998&lt;&gt;"",'04A_국토부원자료'!I2998&lt;&gt;""),DATE(INT(VALUE(SUBSTITUTE('04A_국토부원자료'!H2998,",",""))/100),MOD(VALUE(SUBSTITUTE('04A_국토부원자료'!H2998,",","")),100),VALUE(SUBSTITUTE('04A_국토부원자료'!I2998,",",""))),""),"")</f>
        <v/>
      </c>
      <c r="G2997" s="42" t="str">
        <f>IFERROR(VALUE(SUBSTITUTE('04A_국토부원자료'!J2998,",","")),"")</f>
        <v/>
      </c>
      <c r="H2997" s="43" t="str">
        <f t="shared" si="92"/>
        <v/>
      </c>
      <c r="I2997" s="43" t="str">
        <f t="shared" si="93"/>
        <v/>
      </c>
      <c r="J2997" s="38" t="str">
        <f>IFERROR(VALUE(SUBSTITUTE('04A_국토부원자료'!K2998,",","")),"")</f>
        <v/>
      </c>
      <c r="K2997" s="38" t="str">
        <f>IFERROR(VALUE(SUBSTITUTE('04A_국토부원자료'!N2998,",","")),"")</f>
        <v/>
      </c>
      <c r="L2997" s="39">
        <f>IFERROR('04A_국토부원자료'!O2998,"")</f>
        <v>0</v>
      </c>
      <c r="M2997" s="39">
        <f>IFERROR('04A_국토부원자료'!Q2998,"")</f>
        <v>0</v>
      </c>
      <c r="N2997" s="38">
        <f>IF(B2997="","",IF('02_대상물건입력'!B5="",1,IF(ISNUMBER(SEARCH('02_대상물건입력'!B5,B2997)),1,0)))</f>
        <v>0</v>
      </c>
      <c r="O2997" s="38">
        <f>IF(B2997="","",IF('02_대상물건입력'!B6="",1,IF(ISNUMBER(SEARCH('02_대상물건입력'!B6,B2997)),1,0)))</f>
        <v>0</v>
      </c>
      <c r="P2997" s="38">
        <f>IF(L2997="","",IF('02_대상물건입력'!B15="",0,IF(ISNUMBER(SEARCH('02_대상물건입력'!B15,L2997)),1,0)))</f>
        <v>0</v>
      </c>
      <c r="Q2997" s="38">
        <f>IF(D2997="","",IF('02_대상물건입력'!B8="",0,IF(ISNUMBER(SEARCH('02_대상물건입력'!B8,D2997)),1,0)))</f>
        <v>0</v>
      </c>
      <c r="R2997" s="44" t="str">
        <f>IFERROR(ABS(E2997-'02_대상물건입력'!B11)/'02_대상물건입력'!B11,"")</f>
        <v/>
      </c>
      <c r="S2997" s="38" t="str">
        <f>IFERROR(ABS(J2997-'02_대상물건입력'!B10),"")</f>
        <v/>
      </c>
      <c r="T2997" s="38" t="str">
        <f>IFERROR(ABS('01_설정'!B4-F2997),"")</f>
        <v/>
      </c>
      <c r="U2997" s="38" t="str">
        <f>IFERROR(ABS(K2997-YEAR('02_대상물건입력'!B14)),"")</f>
        <v/>
      </c>
      <c r="V2997" s="38" t="str">
        <f>IF(B2997="","",IF(AND(E2997&gt;0,F2997&gt;0,H2997&gt;0,OR('04A_국토부원자료'!P2998="",'04A_국토부원자료'!P2998="-"),IF('01_설정'!B10=1,N2997=1,TRUE),R2997&lt;='01_설정'!B5,S2997&lt;='01_설정'!B6,T2997&lt;='01_설정'!B7,U2997&lt;='01_설정'!B8),"Y",""))</f>
        <v/>
      </c>
      <c r="W2997" s="40" t="str">
        <f>IF(V2997&lt;&gt;"Y","",MAX(0,(1-R2997/'01_설정'!B5))*'01_설정'!B14+MAX(0,(1-S2997/'01_설정'!B6))*'01_설정'!B15+MAX(0,(1-T2997/'01_설정'!B7))*'01_설정'!B16+MAX(0,(1-U2997/'01_설정'!B8))*'01_설정'!B17+O2997*'01_설정'!B11+Q2997*'01_설정'!B12+P2997*'01_설정'!B13)</f>
        <v/>
      </c>
      <c r="X2997" s="38" t="str">
        <f>IF(W2997="","",1+COUNTIFS($W$4:$W$3003,"&gt;"&amp;W2997)+COUNTIFS($W$4:W2997,W2997)-1)</f>
        <v/>
      </c>
    </row>
    <row r="2998" spans="1:24" ht="16.5">
      <c r="A2998" s="38" t="str">
        <f>IF('04A_국토부원자료'!A2999="","",ROW()-3)</f>
        <v/>
      </c>
      <c r="B2998" s="39">
        <f>IFERROR('04A_국토부원자료'!B2999,"")</f>
        <v>0</v>
      </c>
      <c r="C2998" s="39" t="str">
        <f>IF(B2998="","",IF('04A_국토부원자료'!C2999&lt;&gt;"",'04A_국토부원자료'!C2999,TRIM('04A_국토부원자료'!D2999&amp;IF('04A_국토부원자료'!E2999&lt;&gt;"","-"&amp;'04A_국토부원자료'!E2999,""))))</f>
        <v/>
      </c>
      <c r="D2998" s="39">
        <f>IFERROR('04A_국토부원자료'!F2999,"")</f>
        <v>0</v>
      </c>
      <c r="E2998" s="40" t="str">
        <f>IFERROR(VALUE(SUBSTITUTE('04A_국토부원자료'!G2999,",","")),"")</f>
        <v/>
      </c>
      <c r="F2998" s="41" t="str">
        <f>IFERROR(IF(AND('04A_국토부원자료'!H2999&lt;&gt;"",'04A_국토부원자료'!I2999&lt;&gt;""),DATE(INT(VALUE(SUBSTITUTE('04A_국토부원자료'!H2999,",",""))/100),MOD(VALUE(SUBSTITUTE('04A_국토부원자료'!H2999,",","")),100),VALUE(SUBSTITUTE('04A_국토부원자료'!I2999,",",""))),""),"")</f>
        <v/>
      </c>
      <c r="G2998" s="42" t="str">
        <f>IFERROR(VALUE(SUBSTITUTE('04A_국토부원자료'!J2999,",","")),"")</f>
        <v/>
      </c>
      <c r="H2998" s="43" t="str">
        <f t="shared" si="92"/>
        <v/>
      </c>
      <c r="I2998" s="43" t="str">
        <f t="shared" si="93"/>
        <v/>
      </c>
      <c r="J2998" s="38" t="str">
        <f>IFERROR(VALUE(SUBSTITUTE('04A_국토부원자료'!K2999,",","")),"")</f>
        <v/>
      </c>
      <c r="K2998" s="38" t="str">
        <f>IFERROR(VALUE(SUBSTITUTE('04A_국토부원자료'!N2999,",","")),"")</f>
        <v/>
      </c>
      <c r="L2998" s="39">
        <f>IFERROR('04A_국토부원자료'!O2999,"")</f>
        <v>0</v>
      </c>
      <c r="M2998" s="39">
        <f>IFERROR('04A_국토부원자료'!Q2999,"")</f>
        <v>0</v>
      </c>
      <c r="N2998" s="38">
        <f>IF(B2998="","",IF('02_대상물건입력'!B5="",1,IF(ISNUMBER(SEARCH('02_대상물건입력'!B5,B2998)),1,0)))</f>
        <v>0</v>
      </c>
      <c r="O2998" s="38">
        <f>IF(B2998="","",IF('02_대상물건입력'!B6="",1,IF(ISNUMBER(SEARCH('02_대상물건입력'!B6,B2998)),1,0)))</f>
        <v>0</v>
      </c>
      <c r="P2998" s="38">
        <f>IF(L2998="","",IF('02_대상물건입력'!B15="",0,IF(ISNUMBER(SEARCH('02_대상물건입력'!B15,L2998)),1,0)))</f>
        <v>0</v>
      </c>
      <c r="Q2998" s="38">
        <f>IF(D2998="","",IF('02_대상물건입력'!B8="",0,IF(ISNUMBER(SEARCH('02_대상물건입력'!B8,D2998)),1,0)))</f>
        <v>0</v>
      </c>
      <c r="R2998" s="44" t="str">
        <f>IFERROR(ABS(E2998-'02_대상물건입력'!B11)/'02_대상물건입력'!B11,"")</f>
        <v/>
      </c>
      <c r="S2998" s="38" t="str">
        <f>IFERROR(ABS(J2998-'02_대상물건입력'!B10),"")</f>
        <v/>
      </c>
      <c r="T2998" s="38" t="str">
        <f>IFERROR(ABS('01_설정'!B4-F2998),"")</f>
        <v/>
      </c>
      <c r="U2998" s="38" t="str">
        <f>IFERROR(ABS(K2998-YEAR('02_대상물건입력'!B14)),"")</f>
        <v/>
      </c>
      <c r="V2998" s="38" t="str">
        <f>IF(B2998="","",IF(AND(E2998&gt;0,F2998&gt;0,H2998&gt;0,OR('04A_국토부원자료'!P2999="",'04A_국토부원자료'!P2999="-"),IF('01_설정'!B10=1,N2998=1,TRUE),R2998&lt;='01_설정'!B5,S2998&lt;='01_설정'!B6,T2998&lt;='01_설정'!B7,U2998&lt;='01_설정'!B8),"Y",""))</f>
        <v/>
      </c>
      <c r="W2998" s="40" t="str">
        <f>IF(V2998&lt;&gt;"Y","",MAX(0,(1-R2998/'01_설정'!B5))*'01_설정'!B14+MAX(0,(1-S2998/'01_설정'!B6))*'01_설정'!B15+MAX(0,(1-T2998/'01_설정'!B7))*'01_설정'!B16+MAX(0,(1-U2998/'01_설정'!B8))*'01_설정'!B17+O2998*'01_설정'!B11+Q2998*'01_설정'!B12+P2998*'01_설정'!B13)</f>
        <v/>
      </c>
      <c r="X2998" s="38" t="str">
        <f>IF(W2998="","",1+COUNTIFS($W$4:$W$3003,"&gt;"&amp;W2998)+COUNTIFS($W$4:W2998,W2998)-1)</f>
        <v/>
      </c>
    </row>
    <row r="2999" spans="1:24" ht="16.5">
      <c r="A2999" s="38" t="str">
        <f>IF('04A_국토부원자료'!A3000="","",ROW()-3)</f>
        <v/>
      </c>
      <c r="B2999" s="39">
        <f>IFERROR('04A_국토부원자료'!B3000,"")</f>
        <v>0</v>
      </c>
      <c r="C2999" s="39" t="str">
        <f>IF(B2999="","",IF('04A_국토부원자료'!C3000&lt;&gt;"",'04A_국토부원자료'!C3000,TRIM('04A_국토부원자료'!D3000&amp;IF('04A_국토부원자료'!E3000&lt;&gt;"","-"&amp;'04A_국토부원자료'!E3000,""))))</f>
        <v/>
      </c>
      <c r="D2999" s="39">
        <f>IFERROR('04A_국토부원자료'!F3000,"")</f>
        <v>0</v>
      </c>
      <c r="E2999" s="40" t="str">
        <f>IFERROR(VALUE(SUBSTITUTE('04A_국토부원자료'!G3000,",","")),"")</f>
        <v/>
      </c>
      <c r="F2999" s="41" t="str">
        <f>IFERROR(IF(AND('04A_국토부원자료'!H3000&lt;&gt;"",'04A_국토부원자료'!I3000&lt;&gt;""),DATE(INT(VALUE(SUBSTITUTE('04A_국토부원자료'!H3000,",",""))/100),MOD(VALUE(SUBSTITUTE('04A_국토부원자료'!H3000,",","")),100),VALUE(SUBSTITUTE('04A_국토부원자료'!I3000,",",""))),""),"")</f>
        <v/>
      </c>
      <c r="G2999" s="42" t="str">
        <f>IFERROR(VALUE(SUBSTITUTE('04A_국토부원자료'!J3000,",","")),"")</f>
        <v/>
      </c>
      <c r="H2999" s="43" t="str">
        <f t="shared" si="92"/>
        <v/>
      </c>
      <c r="I2999" s="43" t="str">
        <f t="shared" si="93"/>
        <v/>
      </c>
      <c r="J2999" s="38" t="str">
        <f>IFERROR(VALUE(SUBSTITUTE('04A_국토부원자료'!K3000,",","")),"")</f>
        <v/>
      </c>
      <c r="K2999" s="38" t="str">
        <f>IFERROR(VALUE(SUBSTITUTE('04A_국토부원자료'!N3000,",","")),"")</f>
        <v/>
      </c>
      <c r="L2999" s="39">
        <f>IFERROR('04A_국토부원자료'!O3000,"")</f>
        <v>0</v>
      </c>
      <c r="M2999" s="39">
        <f>IFERROR('04A_국토부원자료'!Q3000,"")</f>
        <v>0</v>
      </c>
      <c r="N2999" s="38">
        <f>IF(B2999="","",IF('02_대상물건입력'!B5="",1,IF(ISNUMBER(SEARCH('02_대상물건입력'!B5,B2999)),1,0)))</f>
        <v>0</v>
      </c>
      <c r="O2999" s="38">
        <f>IF(B2999="","",IF('02_대상물건입력'!B6="",1,IF(ISNUMBER(SEARCH('02_대상물건입력'!B6,B2999)),1,0)))</f>
        <v>0</v>
      </c>
      <c r="P2999" s="38">
        <f>IF(L2999="","",IF('02_대상물건입력'!B15="",0,IF(ISNUMBER(SEARCH('02_대상물건입력'!B15,L2999)),1,0)))</f>
        <v>0</v>
      </c>
      <c r="Q2999" s="38">
        <f>IF(D2999="","",IF('02_대상물건입력'!B8="",0,IF(ISNUMBER(SEARCH('02_대상물건입력'!B8,D2999)),1,0)))</f>
        <v>0</v>
      </c>
      <c r="R2999" s="44" t="str">
        <f>IFERROR(ABS(E2999-'02_대상물건입력'!B11)/'02_대상물건입력'!B11,"")</f>
        <v/>
      </c>
      <c r="S2999" s="38" t="str">
        <f>IFERROR(ABS(J2999-'02_대상물건입력'!B10),"")</f>
        <v/>
      </c>
      <c r="T2999" s="38" t="str">
        <f>IFERROR(ABS('01_설정'!B4-F2999),"")</f>
        <v/>
      </c>
      <c r="U2999" s="38" t="str">
        <f>IFERROR(ABS(K2999-YEAR('02_대상물건입력'!B14)),"")</f>
        <v/>
      </c>
      <c r="V2999" s="38" t="str">
        <f>IF(B2999="","",IF(AND(E2999&gt;0,F2999&gt;0,H2999&gt;0,OR('04A_국토부원자료'!P3000="",'04A_국토부원자료'!P3000="-"),IF('01_설정'!B10=1,N2999=1,TRUE),R2999&lt;='01_설정'!B5,S2999&lt;='01_설정'!B6,T2999&lt;='01_설정'!B7,U2999&lt;='01_설정'!B8),"Y",""))</f>
        <v/>
      </c>
      <c r="W2999" s="40" t="str">
        <f>IF(V2999&lt;&gt;"Y","",MAX(0,(1-R2999/'01_설정'!B5))*'01_설정'!B14+MAX(0,(1-S2999/'01_설정'!B6))*'01_설정'!B15+MAX(0,(1-T2999/'01_설정'!B7))*'01_설정'!B16+MAX(0,(1-U2999/'01_설정'!B8))*'01_설정'!B17+O2999*'01_설정'!B11+Q2999*'01_설정'!B12+P2999*'01_설정'!B13)</f>
        <v/>
      </c>
      <c r="X2999" s="38" t="str">
        <f>IF(W2999="","",1+COUNTIFS($W$4:$W$3003,"&gt;"&amp;W2999)+COUNTIFS($W$4:W2999,W2999)-1)</f>
        <v/>
      </c>
    </row>
    <row r="3000" spans="1:24" ht="16.5">
      <c r="A3000" s="38" t="str">
        <f>IF('04A_국토부원자료'!A3001="","",ROW()-3)</f>
        <v/>
      </c>
      <c r="B3000" s="39">
        <f>IFERROR('04A_국토부원자료'!B3001,"")</f>
        <v>0</v>
      </c>
      <c r="C3000" s="39" t="str">
        <f>IF(B3000="","",IF('04A_국토부원자료'!C3001&lt;&gt;"",'04A_국토부원자료'!C3001,TRIM('04A_국토부원자료'!D3001&amp;IF('04A_국토부원자료'!E3001&lt;&gt;"","-"&amp;'04A_국토부원자료'!E3001,""))))</f>
        <v/>
      </c>
      <c r="D3000" s="39">
        <f>IFERROR('04A_국토부원자료'!F3001,"")</f>
        <v>0</v>
      </c>
      <c r="E3000" s="40" t="str">
        <f>IFERROR(VALUE(SUBSTITUTE('04A_국토부원자료'!G3001,",","")),"")</f>
        <v/>
      </c>
      <c r="F3000" s="41" t="str">
        <f>IFERROR(IF(AND('04A_국토부원자료'!H3001&lt;&gt;"",'04A_국토부원자료'!I3001&lt;&gt;""),DATE(INT(VALUE(SUBSTITUTE('04A_국토부원자료'!H3001,",",""))/100),MOD(VALUE(SUBSTITUTE('04A_국토부원자료'!H3001,",","")),100),VALUE(SUBSTITUTE('04A_국토부원자료'!I3001,",",""))),""),"")</f>
        <v/>
      </c>
      <c r="G3000" s="42" t="str">
        <f>IFERROR(VALUE(SUBSTITUTE('04A_국토부원자료'!J3001,",","")),"")</f>
        <v/>
      </c>
      <c r="H3000" s="43" t="str">
        <f t="shared" si="92"/>
        <v/>
      </c>
      <c r="I3000" s="43" t="str">
        <f t="shared" si="93"/>
        <v/>
      </c>
      <c r="J3000" s="38" t="str">
        <f>IFERROR(VALUE(SUBSTITUTE('04A_국토부원자료'!K3001,",","")),"")</f>
        <v/>
      </c>
      <c r="K3000" s="38" t="str">
        <f>IFERROR(VALUE(SUBSTITUTE('04A_국토부원자료'!N3001,",","")),"")</f>
        <v/>
      </c>
      <c r="L3000" s="39">
        <f>IFERROR('04A_국토부원자료'!O3001,"")</f>
        <v>0</v>
      </c>
      <c r="M3000" s="39">
        <f>IFERROR('04A_국토부원자료'!Q3001,"")</f>
        <v>0</v>
      </c>
      <c r="N3000" s="38">
        <f>IF(B3000="","",IF('02_대상물건입력'!B5="",1,IF(ISNUMBER(SEARCH('02_대상물건입력'!B5,B3000)),1,0)))</f>
        <v>0</v>
      </c>
      <c r="O3000" s="38">
        <f>IF(B3000="","",IF('02_대상물건입력'!B6="",1,IF(ISNUMBER(SEARCH('02_대상물건입력'!B6,B3000)),1,0)))</f>
        <v>0</v>
      </c>
      <c r="P3000" s="38">
        <f>IF(L3000="","",IF('02_대상물건입력'!B15="",0,IF(ISNUMBER(SEARCH('02_대상물건입력'!B15,L3000)),1,0)))</f>
        <v>0</v>
      </c>
      <c r="Q3000" s="38">
        <f>IF(D3000="","",IF('02_대상물건입력'!B8="",0,IF(ISNUMBER(SEARCH('02_대상물건입력'!B8,D3000)),1,0)))</f>
        <v>0</v>
      </c>
      <c r="R3000" s="44" t="str">
        <f>IFERROR(ABS(E3000-'02_대상물건입력'!B11)/'02_대상물건입력'!B11,"")</f>
        <v/>
      </c>
      <c r="S3000" s="38" t="str">
        <f>IFERROR(ABS(J3000-'02_대상물건입력'!B10),"")</f>
        <v/>
      </c>
      <c r="T3000" s="38" t="str">
        <f>IFERROR(ABS('01_설정'!B4-F3000),"")</f>
        <v/>
      </c>
      <c r="U3000" s="38" t="str">
        <f>IFERROR(ABS(K3000-YEAR('02_대상물건입력'!B14)),"")</f>
        <v/>
      </c>
      <c r="V3000" s="38" t="str">
        <f>IF(B3000="","",IF(AND(E3000&gt;0,F3000&gt;0,H3000&gt;0,OR('04A_국토부원자료'!P3001="",'04A_국토부원자료'!P3001="-"),IF('01_설정'!B10=1,N3000=1,TRUE),R3000&lt;='01_설정'!B5,S3000&lt;='01_설정'!B6,T3000&lt;='01_설정'!B7,U3000&lt;='01_설정'!B8),"Y",""))</f>
        <v/>
      </c>
      <c r="W3000" s="40" t="str">
        <f>IF(V3000&lt;&gt;"Y","",MAX(0,(1-R3000/'01_설정'!B5))*'01_설정'!B14+MAX(0,(1-S3000/'01_설정'!B6))*'01_설정'!B15+MAX(0,(1-T3000/'01_설정'!B7))*'01_설정'!B16+MAX(0,(1-U3000/'01_설정'!B8))*'01_설정'!B17+O3000*'01_설정'!B11+Q3000*'01_설정'!B12+P3000*'01_설정'!B13)</f>
        <v/>
      </c>
      <c r="X3000" s="38" t="str">
        <f>IF(W3000="","",1+COUNTIFS($W$4:$W$3003,"&gt;"&amp;W3000)+COUNTIFS($W$4:W3000,W3000)-1)</f>
        <v/>
      </c>
    </row>
    <row r="3001" spans="1:24" ht="16.5">
      <c r="A3001" s="38" t="str">
        <f>IF('04A_국토부원자료'!A3002="","",ROW()-3)</f>
        <v/>
      </c>
      <c r="B3001" s="39">
        <f>IFERROR('04A_국토부원자료'!B3002,"")</f>
        <v>0</v>
      </c>
      <c r="C3001" s="39" t="str">
        <f>IF(B3001="","",IF('04A_국토부원자료'!C3002&lt;&gt;"",'04A_국토부원자료'!C3002,TRIM('04A_국토부원자료'!D3002&amp;IF('04A_국토부원자료'!E3002&lt;&gt;"","-"&amp;'04A_국토부원자료'!E3002,""))))</f>
        <v/>
      </c>
      <c r="D3001" s="39">
        <f>IFERROR('04A_국토부원자료'!F3002,"")</f>
        <v>0</v>
      </c>
      <c r="E3001" s="40" t="str">
        <f>IFERROR(VALUE(SUBSTITUTE('04A_국토부원자료'!G3002,",","")),"")</f>
        <v/>
      </c>
      <c r="F3001" s="41" t="str">
        <f>IFERROR(IF(AND('04A_국토부원자료'!H3002&lt;&gt;"",'04A_국토부원자료'!I3002&lt;&gt;""),DATE(INT(VALUE(SUBSTITUTE('04A_국토부원자료'!H3002,",",""))/100),MOD(VALUE(SUBSTITUTE('04A_국토부원자료'!H3002,",","")),100),VALUE(SUBSTITUTE('04A_국토부원자료'!I3002,",",""))),""),"")</f>
        <v/>
      </c>
      <c r="G3001" s="42" t="str">
        <f>IFERROR(VALUE(SUBSTITUTE('04A_국토부원자료'!J3002,",","")),"")</f>
        <v/>
      </c>
      <c r="H3001" s="43" t="str">
        <f t="shared" si="92"/>
        <v/>
      </c>
      <c r="I3001" s="43" t="str">
        <f t="shared" si="93"/>
        <v/>
      </c>
      <c r="J3001" s="38" t="str">
        <f>IFERROR(VALUE(SUBSTITUTE('04A_국토부원자료'!K3002,",","")),"")</f>
        <v/>
      </c>
      <c r="K3001" s="38" t="str">
        <f>IFERROR(VALUE(SUBSTITUTE('04A_국토부원자료'!N3002,",","")),"")</f>
        <v/>
      </c>
      <c r="L3001" s="39">
        <f>IFERROR('04A_국토부원자료'!O3002,"")</f>
        <v>0</v>
      </c>
      <c r="M3001" s="39">
        <f>IFERROR('04A_국토부원자료'!Q3002,"")</f>
        <v>0</v>
      </c>
      <c r="N3001" s="38">
        <f>IF(B3001="","",IF('02_대상물건입력'!B5="",1,IF(ISNUMBER(SEARCH('02_대상물건입력'!B5,B3001)),1,0)))</f>
        <v>0</v>
      </c>
      <c r="O3001" s="38">
        <f>IF(B3001="","",IF('02_대상물건입력'!B6="",1,IF(ISNUMBER(SEARCH('02_대상물건입력'!B6,B3001)),1,0)))</f>
        <v>0</v>
      </c>
      <c r="P3001" s="38">
        <f>IF(L3001="","",IF('02_대상물건입력'!B15="",0,IF(ISNUMBER(SEARCH('02_대상물건입력'!B15,L3001)),1,0)))</f>
        <v>0</v>
      </c>
      <c r="Q3001" s="38">
        <f>IF(D3001="","",IF('02_대상물건입력'!B8="",0,IF(ISNUMBER(SEARCH('02_대상물건입력'!B8,D3001)),1,0)))</f>
        <v>0</v>
      </c>
      <c r="R3001" s="44" t="str">
        <f>IFERROR(ABS(E3001-'02_대상물건입력'!B11)/'02_대상물건입력'!B11,"")</f>
        <v/>
      </c>
      <c r="S3001" s="38" t="str">
        <f>IFERROR(ABS(J3001-'02_대상물건입력'!B10),"")</f>
        <v/>
      </c>
      <c r="T3001" s="38" t="str">
        <f>IFERROR(ABS('01_설정'!B4-F3001),"")</f>
        <v/>
      </c>
      <c r="U3001" s="38" t="str">
        <f>IFERROR(ABS(K3001-YEAR('02_대상물건입력'!B14)),"")</f>
        <v/>
      </c>
      <c r="V3001" s="38" t="str">
        <f>IF(B3001="","",IF(AND(E3001&gt;0,F3001&gt;0,H3001&gt;0,OR('04A_국토부원자료'!P3002="",'04A_국토부원자료'!P3002="-"),IF('01_설정'!B10=1,N3001=1,TRUE),R3001&lt;='01_설정'!B5,S3001&lt;='01_설정'!B6,T3001&lt;='01_설정'!B7,U3001&lt;='01_설정'!B8),"Y",""))</f>
        <v/>
      </c>
      <c r="W3001" s="40" t="str">
        <f>IF(V3001&lt;&gt;"Y","",MAX(0,(1-R3001/'01_설정'!B5))*'01_설정'!B14+MAX(0,(1-S3001/'01_설정'!B6))*'01_설정'!B15+MAX(0,(1-T3001/'01_설정'!B7))*'01_설정'!B16+MAX(0,(1-U3001/'01_설정'!B8))*'01_설정'!B17+O3001*'01_설정'!B11+Q3001*'01_설정'!B12+P3001*'01_설정'!B13)</f>
        <v/>
      </c>
      <c r="X3001" s="38" t="str">
        <f>IF(W3001="","",1+COUNTIFS($W$4:$W$3003,"&gt;"&amp;W3001)+COUNTIFS($W$4:W3001,W3001)-1)</f>
        <v/>
      </c>
    </row>
    <row r="3002" spans="1:24" ht="16.5">
      <c r="A3002" s="38" t="str">
        <f>IF('04A_국토부원자료'!A3003="","",ROW()-3)</f>
        <v/>
      </c>
      <c r="B3002" s="39">
        <f>IFERROR('04A_국토부원자료'!B3003,"")</f>
        <v>0</v>
      </c>
      <c r="C3002" s="39" t="str">
        <f>IF(B3002="","",IF('04A_국토부원자료'!C3003&lt;&gt;"",'04A_국토부원자료'!C3003,TRIM('04A_국토부원자료'!D3003&amp;IF('04A_국토부원자료'!E3003&lt;&gt;"","-"&amp;'04A_국토부원자료'!E3003,""))))</f>
        <v/>
      </c>
      <c r="D3002" s="39">
        <f>IFERROR('04A_국토부원자료'!F3003,"")</f>
        <v>0</v>
      </c>
      <c r="E3002" s="40" t="str">
        <f>IFERROR(VALUE(SUBSTITUTE('04A_국토부원자료'!G3003,",","")),"")</f>
        <v/>
      </c>
      <c r="F3002" s="41" t="str">
        <f>IFERROR(IF(AND('04A_국토부원자료'!H3003&lt;&gt;"",'04A_국토부원자료'!I3003&lt;&gt;""),DATE(INT(VALUE(SUBSTITUTE('04A_국토부원자료'!H3003,",",""))/100),MOD(VALUE(SUBSTITUTE('04A_국토부원자료'!H3003,",","")),100),VALUE(SUBSTITUTE('04A_국토부원자료'!I3003,",",""))),""),"")</f>
        <v/>
      </c>
      <c r="G3002" s="42" t="str">
        <f>IFERROR(VALUE(SUBSTITUTE('04A_국토부원자료'!J3003,",","")),"")</f>
        <v/>
      </c>
      <c r="H3002" s="43" t="str">
        <f t="shared" si="92"/>
        <v/>
      </c>
      <c r="I3002" s="43" t="str">
        <f t="shared" si="93"/>
        <v/>
      </c>
      <c r="J3002" s="38" t="str">
        <f>IFERROR(VALUE(SUBSTITUTE('04A_국토부원자료'!K3003,",","")),"")</f>
        <v/>
      </c>
      <c r="K3002" s="38" t="str">
        <f>IFERROR(VALUE(SUBSTITUTE('04A_국토부원자료'!N3003,",","")),"")</f>
        <v/>
      </c>
      <c r="L3002" s="39">
        <f>IFERROR('04A_국토부원자료'!O3003,"")</f>
        <v>0</v>
      </c>
      <c r="M3002" s="39">
        <f>IFERROR('04A_국토부원자료'!Q3003,"")</f>
        <v>0</v>
      </c>
      <c r="N3002" s="38">
        <f>IF(B3002="","",IF('02_대상물건입력'!B5="",1,IF(ISNUMBER(SEARCH('02_대상물건입력'!B5,B3002)),1,0)))</f>
        <v>0</v>
      </c>
      <c r="O3002" s="38">
        <f>IF(B3002="","",IF('02_대상물건입력'!B6="",1,IF(ISNUMBER(SEARCH('02_대상물건입력'!B6,B3002)),1,0)))</f>
        <v>0</v>
      </c>
      <c r="P3002" s="38">
        <f>IF(L3002="","",IF('02_대상물건입력'!B15="",0,IF(ISNUMBER(SEARCH('02_대상물건입력'!B15,L3002)),1,0)))</f>
        <v>0</v>
      </c>
      <c r="Q3002" s="38">
        <f>IF(D3002="","",IF('02_대상물건입력'!B8="",0,IF(ISNUMBER(SEARCH('02_대상물건입력'!B8,D3002)),1,0)))</f>
        <v>0</v>
      </c>
      <c r="R3002" s="44" t="str">
        <f>IFERROR(ABS(E3002-'02_대상물건입력'!B11)/'02_대상물건입력'!B11,"")</f>
        <v/>
      </c>
      <c r="S3002" s="38" t="str">
        <f>IFERROR(ABS(J3002-'02_대상물건입력'!B10),"")</f>
        <v/>
      </c>
      <c r="T3002" s="38" t="str">
        <f>IFERROR(ABS('01_설정'!B4-F3002),"")</f>
        <v/>
      </c>
      <c r="U3002" s="38" t="str">
        <f>IFERROR(ABS(K3002-YEAR('02_대상물건입력'!B14)),"")</f>
        <v/>
      </c>
      <c r="V3002" s="38" t="str">
        <f>IF(B3002="","",IF(AND(E3002&gt;0,F3002&gt;0,H3002&gt;0,OR('04A_국토부원자료'!P3003="",'04A_국토부원자료'!P3003="-"),IF('01_설정'!B10=1,N3002=1,TRUE),R3002&lt;='01_설정'!B5,S3002&lt;='01_설정'!B6,T3002&lt;='01_설정'!B7,U3002&lt;='01_설정'!B8),"Y",""))</f>
        <v/>
      </c>
      <c r="W3002" s="40" t="str">
        <f>IF(V3002&lt;&gt;"Y","",MAX(0,(1-R3002/'01_설정'!B5))*'01_설정'!B14+MAX(0,(1-S3002/'01_설정'!B6))*'01_설정'!B15+MAX(0,(1-T3002/'01_설정'!B7))*'01_설정'!B16+MAX(0,(1-U3002/'01_설정'!B8))*'01_설정'!B17+O3002*'01_설정'!B11+Q3002*'01_설정'!B12+P3002*'01_설정'!B13)</f>
        <v/>
      </c>
      <c r="X3002" s="38" t="str">
        <f>IF(W3002="","",1+COUNTIFS($W$4:$W$3003,"&gt;"&amp;W3002)+COUNTIFS($W$4:W3002,W3002)-1)</f>
        <v/>
      </c>
    </row>
    <row r="3003" spans="1:24" ht="16.5">
      <c r="A3003" s="38" t="str">
        <f>IF('04A_국토부원자료'!A3004="","",ROW()-3)</f>
        <v/>
      </c>
      <c r="B3003" s="39">
        <f>IFERROR('04A_국토부원자료'!B3004,"")</f>
        <v>0</v>
      </c>
      <c r="C3003" s="39" t="str">
        <f>IF(B3003="","",IF('04A_국토부원자료'!C3004&lt;&gt;"",'04A_국토부원자료'!C3004,TRIM('04A_국토부원자료'!D3004&amp;IF('04A_국토부원자료'!E3004&lt;&gt;"","-"&amp;'04A_국토부원자료'!E3004,""))))</f>
        <v/>
      </c>
      <c r="D3003" s="39">
        <f>IFERROR('04A_국토부원자료'!F3004,"")</f>
        <v>0</v>
      </c>
      <c r="E3003" s="40" t="str">
        <f>IFERROR(VALUE(SUBSTITUTE('04A_국토부원자료'!G3004,",","")),"")</f>
        <v/>
      </c>
      <c r="F3003" s="41" t="str">
        <f>IFERROR(IF(AND('04A_국토부원자료'!H3004&lt;&gt;"",'04A_국토부원자료'!I3004&lt;&gt;""),DATE(INT(VALUE(SUBSTITUTE('04A_국토부원자료'!H3004,",",""))/100),MOD(VALUE(SUBSTITUTE('04A_국토부원자료'!H3004,",","")),100),VALUE(SUBSTITUTE('04A_국토부원자료'!I3004,",",""))),""),"")</f>
        <v/>
      </c>
      <c r="G3003" s="42" t="str">
        <f>IFERROR(VALUE(SUBSTITUTE('04A_국토부원자료'!J3004,",","")),"")</f>
        <v/>
      </c>
      <c r="H3003" s="43" t="str">
        <f t="shared" si="92"/>
        <v/>
      </c>
      <c r="I3003" s="43" t="str">
        <f t="shared" si="93"/>
        <v/>
      </c>
      <c r="J3003" s="38" t="str">
        <f>IFERROR(VALUE(SUBSTITUTE('04A_국토부원자료'!K3004,",","")),"")</f>
        <v/>
      </c>
      <c r="K3003" s="38" t="str">
        <f>IFERROR(VALUE(SUBSTITUTE('04A_국토부원자료'!N3004,",","")),"")</f>
        <v/>
      </c>
      <c r="L3003" s="39">
        <f>IFERROR('04A_국토부원자료'!O3004,"")</f>
        <v>0</v>
      </c>
      <c r="M3003" s="39">
        <f>IFERROR('04A_국토부원자료'!Q3004,"")</f>
        <v>0</v>
      </c>
      <c r="N3003" s="38">
        <f>IF(B3003="","",IF('02_대상물건입력'!B5="",1,IF(ISNUMBER(SEARCH('02_대상물건입력'!B5,B3003)),1,0)))</f>
        <v>0</v>
      </c>
      <c r="O3003" s="38">
        <f>IF(B3003="","",IF('02_대상물건입력'!B6="",1,IF(ISNUMBER(SEARCH('02_대상물건입력'!B6,B3003)),1,0)))</f>
        <v>0</v>
      </c>
      <c r="P3003" s="38">
        <f>IF(L3003="","",IF('02_대상물건입력'!B15="",0,IF(ISNUMBER(SEARCH('02_대상물건입력'!B15,L3003)),1,0)))</f>
        <v>0</v>
      </c>
      <c r="Q3003" s="38">
        <f>IF(D3003="","",IF('02_대상물건입력'!B8="",0,IF(ISNUMBER(SEARCH('02_대상물건입력'!B8,D3003)),1,0)))</f>
        <v>0</v>
      </c>
      <c r="R3003" s="44" t="str">
        <f>IFERROR(ABS(E3003-'02_대상물건입력'!B11)/'02_대상물건입력'!B11,"")</f>
        <v/>
      </c>
      <c r="S3003" s="38" t="str">
        <f>IFERROR(ABS(J3003-'02_대상물건입력'!B10),"")</f>
        <v/>
      </c>
      <c r="T3003" s="38" t="str">
        <f>IFERROR(ABS('01_설정'!B4-F3003),"")</f>
        <v/>
      </c>
      <c r="U3003" s="38" t="str">
        <f>IFERROR(ABS(K3003-YEAR('02_대상물건입력'!B14)),"")</f>
        <v/>
      </c>
      <c r="V3003" s="38" t="str">
        <f>IF(B3003="","",IF(AND(E3003&gt;0,F3003&gt;0,H3003&gt;0,OR('04A_국토부원자료'!P3004="",'04A_국토부원자료'!P3004="-"),IF('01_설정'!B10=1,N3003=1,TRUE),R3003&lt;='01_설정'!B5,S3003&lt;='01_설정'!B6,T3003&lt;='01_설정'!B7,U3003&lt;='01_설정'!B8),"Y",""))</f>
        <v/>
      </c>
      <c r="W3003" s="40" t="str">
        <f>IF(V3003&lt;&gt;"Y","",MAX(0,(1-R3003/'01_설정'!B5))*'01_설정'!B14+MAX(0,(1-S3003/'01_설정'!B6))*'01_설정'!B15+MAX(0,(1-T3003/'01_설정'!B7))*'01_설정'!B16+MAX(0,(1-U3003/'01_설정'!B8))*'01_설정'!B17+O3003*'01_설정'!B11+Q3003*'01_설정'!B12+P3003*'01_설정'!B13)</f>
        <v/>
      </c>
      <c r="X3003" s="38" t="str">
        <f>IF(W3003="","",1+COUNTIFS($W$4:$W$3003,"&gt;"&amp;W3003)+COUNTIFS($W$4:W3003,W3003)-1)</f>
        <v/>
      </c>
    </row>
  </sheetData>
  <mergeCells count="1">
    <mergeCell ref="A1:X1"/>
  </mergeCells>
  <phoneticPr fontId="14" type="noConversion"/>
  <conditionalFormatting sqref="V4:V3003">
    <cfRule type="expression" dxfId="48" priority="1">
      <formula>$V4="Y"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Q26"/>
  <sheetViews>
    <sheetView showGridLines="0" workbookViewId="0">
      <selection activeCell="Q3" sqref="Q3"/>
    </sheetView>
  </sheetViews>
  <sheetFormatPr defaultRowHeight="15"/>
  <cols>
    <col min="1" max="1" width="9.28515625" style="13" customWidth="1"/>
    <col min="2" max="2" width="13.85546875" style="13" customWidth="1"/>
    <col min="3" max="3" width="28.7109375" style="13" bestFit="1" customWidth="1"/>
    <col min="4" max="4" width="14.5703125" style="13" customWidth="1"/>
    <col min="5" max="5" width="22.28515625" style="13" bestFit="1" customWidth="1"/>
    <col min="6" max="6" width="15.28515625" style="13" customWidth="1"/>
    <col min="7" max="7" width="12" style="13" customWidth="1"/>
    <col min="8" max="8" width="15.28515625" style="13" customWidth="1"/>
    <col min="9" max="9" width="14.140625" style="13" customWidth="1"/>
    <col min="10" max="10" width="8" style="13" customWidth="1"/>
    <col min="11" max="11" width="11.7109375" style="13" customWidth="1"/>
    <col min="12" max="12" width="18" style="13" customWidth="1"/>
    <col min="13" max="13" width="11.7109375" style="13" customWidth="1"/>
    <col min="14" max="15" width="13.85546875" style="13" customWidth="1"/>
    <col min="16" max="16" width="11.7109375" style="13" customWidth="1"/>
    <col min="17" max="17" width="13.85546875" style="13" customWidth="1"/>
  </cols>
  <sheetData>
    <row r="1" spans="1:17" s="13" customFormat="1" ht="24" customHeight="1">
      <c r="A1" s="31" t="s">
        <v>1534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s="13" customFormat="1" ht="33" customHeight="1">
      <c r="A3" s="61" t="s">
        <v>1533</v>
      </c>
      <c r="B3" s="62" t="s">
        <v>1535</v>
      </c>
      <c r="C3" s="62" t="s">
        <v>172</v>
      </c>
      <c r="D3" s="62" t="s">
        <v>173</v>
      </c>
      <c r="E3" s="62" t="s">
        <v>176</v>
      </c>
      <c r="F3" s="62" t="s">
        <v>177</v>
      </c>
      <c r="G3" s="62" t="s">
        <v>179</v>
      </c>
      <c r="H3" s="62" t="s">
        <v>1522</v>
      </c>
      <c r="I3" s="62" t="s">
        <v>1523</v>
      </c>
      <c r="J3" s="62" t="s">
        <v>106</v>
      </c>
      <c r="K3" s="62" t="s">
        <v>119</v>
      </c>
      <c r="L3" s="62" t="s">
        <v>183</v>
      </c>
      <c r="M3" s="62" t="s">
        <v>185</v>
      </c>
      <c r="N3" s="62" t="s">
        <v>1525</v>
      </c>
      <c r="O3" s="62" t="s">
        <v>1526</v>
      </c>
      <c r="P3" s="62" t="s">
        <v>1527</v>
      </c>
      <c r="Q3" s="63" t="s">
        <v>1532</v>
      </c>
    </row>
    <row r="4" spans="1:17" ht="16.5">
      <c r="A4" s="59">
        <v>1</v>
      </c>
      <c r="B4" s="38">
        <f>IF($A4&gt;COUNT('04B_정규화_자동필터'!$X$4:$X$3003),"",MATCH(A4,'04B_정규화_자동필터'!$X$4:$X$3003,0))</f>
        <v>408</v>
      </c>
      <c r="C4" s="38" t="str">
        <f>IF($B4="","",INDEX('04B_정규화_자동필터'!$B$4:$B$3003,$B4))</f>
        <v>서울특별시 송파구 문정동</v>
      </c>
      <c r="D4" s="38" t="str">
        <f>IF($B4="","",INDEX('04B_정규화_자동필터'!$C$4:$C$3003,$B4))</f>
        <v>652-3</v>
      </c>
      <c r="E4" s="38" t="str">
        <f>IF($B4="","",INDEX('04B_정규화_자동필터'!$D$4:$D$3003,$B4))</f>
        <v>르피에드 문정</v>
      </c>
      <c r="F4" s="40">
        <f>IF($B4="","",INDEX('04B_정규화_자동필터'!$E$4:$E$3003,$B4))</f>
        <v>26.963000000000001</v>
      </c>
      <c r="G4" s="41">
        <f>IF($B4="","",INDEX('04B_정규화_자동필터'!$F$4:$F$3003,$B4))</f>
        <v>45866</v>
      </c>
      <c r="H4" s="43">
        <f>IF($B4="","",INDEX('04B_정규화_자동필터'!$H$4:$H$3003,$B4))</f>
        <v>494450000</v>
      </c>
      <c r="I4" s="43">
        <f>IF($B4="","",INDEX('04B_정규화_자동필터'!$I$4:$I$3003,$B4))</f>
        <v>18338092.942180023</v>
      </c>
      <c r="J4" s="38">
        <f>IF($B4="","",INDEX('04B_정규화_자동필터'!$J$4:$J$3003,$B4))</f>
        <v>12</v>
      </c>
      <c r="K4" s="38">
        <f>IF($B4="","",INDEX('04B_정규화_자동필터'!$K$4:$K$3003,$B4))</f>
        <v>2022</v>
      </c>
      <c r="L4" s="38" t="str">
        <f>IF($B4="","",INDEX('04B_정규화_자동필터'!$L$4:$L$3003,$B4))</f>
        <v>송파대로 141</v>
      </c>
      <c r="M4" s="38" t="str">
        <f>IF($B4="","",INDEX('04B_정규화_자동필터'!$M$4:$M$3003,$B4))</f>
        <v>직거래</v>
      </c>
      <c r="N4" s="38">
        <f>IF($B4="","",INDEX('04B_정규화_자동필터'!$O$4:$O$3003,$B4))</f>
        <v>0</v>
      </c>
      <c r="O4" s="38">
        <f>IF($B4="","",INDEX('04B_정규화_자동필터'!$P$4:$P$3003,$B4))</f>
        <v>1</v>
      </c>
      <c r="P4" s="38">
        <f>IF($B4="","",INDEX('04B_정규화_자동필터'!$Q$4:$Q$3003,$B4))</f>
        <v>0</v>
      </c>
      <c r="Q4" s="60">
        <f>IF($B4="","",INDEX('04B_정규화_자동필터'!$W$4:$W$3003,$B4))</f>
        <v>61.052351265967275</v>
      </c>
    </row>
    <row r="5" spans="1:17" ht="16.5">
      <c r="A5" s="59">
        <v>2</v>
      </c>
      <c r="B5" s="38">
        <f>IF($A5&gt;COUNT('04B_정규화_자동필터'!$X$4:$X$3003),"",MATCH(A5,'04B_정규화_자동필터'!$X$4:$X$3003,0))</f>
        <v>492</v>
      </c>
      <c r="C5" s="38" t="str">
        <f>IF($B5="","",INDEX('04B_정규화_자동필터'!$B$4:$B$3003,$B5))</f>
        <v>서울특별시 송파구 문정동</v>
      </c>
      <c r="D5" s="38" t="str">
        <f>IF($B5="","",INDEX('04B_정규화_자동필터'!$C$4:$C$3003,$B5))</f>
        <v>652-2</v>
      </c>
      <c r="E5" s="38" t="str">
        <f>IF($B5="","",INDEX('04B_정규화_자동필터'!$D$4:$D$3003,$B5))</f>
        <v>문정 오벨리스크</v>
      </c>
      <c r="F5" s="40">
        <f>IF($B5="","",INDEX('04B_정규화_자동필터'!$E$4:$E$3003,$B5))</f>
        <v>27.43</v>
      </c>
      <c r="G5" s="41">
        <f>IF($B5="","",INDEX('04B_정규화_자동필터'!$F$4:$F$3003,$B5))</f>
        <v>45808</v>
      </c>
      <c r="H5" s="43">
        <f>IF($B5="","",INDEX('04B_정규화_자동필터'!$H$4:$H$3003,$B5))</f>
        <v>255000000</v>
      </c>
      <c r="I5" s="43">
        <f>IF($B5="","",INDEX('04B_정규화_자동필터'!$I$4:$I$3003,$B5))</f>
        <v>9296390.8129784912</v>
      </c>
      <c r="J5" s="38">
        <f>IF($B5="","",INDEX('04B_정규화_자동필터'!$J$4:$J$3003,$B5))</f>
        <v>11</v>
      </c>
      <c r="K5" s="38">
        <f>IF($B5="","",INDEX('04B_정규화_자동필터'!$K$4:$K$3003,$B5))</f>
        <v>2018</v>
      </c>
      <c r="L5" s="38" t="str">
        <f>IF($B5="","",INDEX('04B_정규화_자동필터'!$L$4:$L$3003,$B5))</f>
        <v>송파대로 145</v>
      </c>
      <c r="M5" s="38" t="str">
        <f>IF($B5="","",INDEX('04B_정규화_자동필터'!$M$4:$M$3003,$B5))</f>
        <v>중개거래</v>
      </c>
      <c r="N5" s="38">
        <f>IF($B5="","",INDEX('04B_정규화_자동필터'!$O$4:$O$3003,$B5))</f>
        <v>0</v>
      </c>
      <c r="O5" s="38">
        <f>IF($B5="","",INDEX('04B_정규화_자동필터'!$P$4:$P$3003,$B5))</f>
        <v>1</v>
      </c>
      <c r="P5" s="38">
        <f>IF($B5="","",INDEX('04B_정규화_자동필터'!$Q$4:$Q$3003,$B5))</f>
        <v>0</v>
      </c>
      <c r="Q5" s="60">
        <f>IF($B5="","",INDEX('04B_정규화_자동필터'!$W$4:$W$3003,$B5))</f>
        <v>53.998044173441031</v>
      </c>
    </row>
    <row r="6" spans="1:17" ht="16.5">
      <c r="A6" s="59">
        <v>3</v>
      </c>
      <c r="B6" s="38">
        <f>IF($A6&gt;COUNT('04B_정규화_자동필터'!$X$4:$X$3003),"",MATCH(A6,'04B_정규화_자동필터'!$X$4:$X$3003,0))</f>
        <v>1939</v>
      </c>
      <c r="C6" s="38" t="str">
        <f>IF($B6="","",INDEX('04B_정규화_자동필터'!$B$4:$B$3003,$B6))</f>
        <v>서울특별시 송파구 방이동</v>
      </c>
      <c r="D6" s="38" t="str">
        <f>IF($B6="","",INDEX('04B_정규화_자동필터'!$C$4:$C$3003,$B6))</f>
        <v>50-3</v>
      </c>
      <c r="E6" s="38" t="str">
        <f>IF($B6="","",INDEX('04B_정규화_자동필터'!$D$4:$D$3003,$B6))</f>
        <v>잠실 리버리치</v>
      </c>
      <c r="F6" s="40">
        <f>IF($B6="","",INDEX('04B_정규화_자동필터'!$E$4:$E$3003,$B6))</f>
        <v>27.41</v>
      </c>
      <c r="G6" s="41">
        <f>IF($B6="","",INDEX('04B_정규화_자동필터'!$F$4:$F$3003,$B6))</f>
        <v>45974</v>
      </c>
      <c r="H6" s="43">
        <f>IF($B6="","",INDEX('04B_정규화_자동필터'!$H$4:$H$3003,$B6))</f>
        <v>442680000</v>
      </c>
      <c r="I6" s="43">
        <f>IF($B6="","",INDEX('04B_정규화_자동필터'!$I$4:$I$3003,$B6))</f>
        <v>16150310.105800802</v>
      </c>
      <c r="J6" s="38">
        <f>IF($B6="","",INDEX('04B_정규화_자동필터'!$J$4:$J$3003,$B6))</f>
        <v>11</v>
      </c>
      <c r="K6" s="38">
        <f>IF($B6="","",INDEX('04B_정규화_자동필터'!$K$4:$K$3003,$B6))</f>
        <v>2023</v>
      </c>
      <c r="L6" s="38" t="str">
        <f>IF($B6="","",INDEX('04B_정규화_자동필터'!$L$4:$L$3003,$B6))</f>
        <v>오금로11길 65</v>
      </c>
      <c r="M6" s="38" t="str">
        <f>IF($B6="","",INDEX('04B_정규화_자동필터'!$M$4:$M$3003,$B6))</f>
        <v>직거래</v>
      </c>
      <c r="N6" s="38">
        <f>IF($B6="","",INDEX('04B_정규화_자동필터'!$O$4:$O$3003,$B6))</f>
        <v>0</v>
      </c>
      <c r="O6" s="38">
        <f>IF($B6="","",INDEX('04B_정규화_자동필터'!$P$4:$P$3003,$B6))</f>
        <v>0</v>
      </c>
      <c r="P6" s="38">
        <f>IF($B6="","",INDEX('04B_정규화_자동필터'!$Q$4:$Q$3003,$B6))</f>
        <v>0</v>
      </c>
      <c r="Q6" s="60">
        <f>IF($B6="","",INDEX('04B_정규화_자동필터'!$W$4:$W$3003,$B6))</f>
        <v>53.791415522432366</v>
      </c>
    </row>
    <row r="7" spans="1:17" ht="16.5">
      <c r="A7" s="59">
        <v>4</v>
      </c>
      <c r="B7" s="38">
        <f>IF($A7&gt;COUNT('04B_정규화_자동필터'!$X$4:$X$3003),"",MATCH(A7,'04B_정규화_자동필터'!$X$4:$X$3003,0))</f>
        <v>1940</v>
      </c>
      <c r="C7" s="38" t="str">
        <f>IF($B7="","",INDEX('04B_정규화_자동필터'!$B$4:$B$3003,$B7))</f>
        <v>서울특별시 송파구 방이동</v>
      </c>
      <c r="D7" s="38" t="str">
        <f>IF($B7="","",INDEX('04B_정규화_자동필터'!$C$4:$C$3003,$B7))</f>
        <v>50-3</v>
      </c>
      <c r="E7" s="38" t="str">
        <f>IF($B7="","",INDEX('04B_정규화_자동필터'!$D$4:$D$3003,$B7))</f>
        <v>잠실 리버리치</v>
      </c>
      <c r="F7" s="40">
        <f>IF($B7="","",INDEX('04B_정규화_자동필터'!$E$4:$E$3003,$B7))</f>
        <v>27.41</v>
      </c>
      <c r="G7" s="41">
        <f>IF($B7="","",INDEX('04B_정규화_자동필터'!$F$4:$F$3003,$B7))</f>
        <v>45974</v>
      </c>
      <c r="H7" s="43">
        <f>IF($B7="","",INDEX('04B_정규화_자동필터'!$H$4:$H$3003,$B7))</f>
        <v>430000000</v>
      </c>
      <c r="I7" s="43">
        <f>IF($B7="","",INDEX('04B_정규화_자동필터'!$I$4:$I$3003,$B7))</f>
        <v>15687705.217074061</v>
      </c>
      <c r="J7" s="38">
        <f>IF($B7="","",INDEX('04B_정규화_자동필터'!$J$4:$J$3003,$B7))</f>
        <v>13</v>
      </c>
      <c r="K7" s="38">
        <f>IF($B7="","",INDEX('04B_정규화_자동필터'!$K$4:$K$3003,$B7))</f>
        <v>2023</v>
      </c>
      <c r="L7" s="38" t="str">
        <f>IF($B7="","",INDEX('04B_정규화_자동필터'!$L$4:$L$3003,$B7))</f>
        <v>오금로11길 65</v>
      </c>
      <c r="M7" s="38" t="str">
        <f>IF($B7="","",INDEX('04B_정규화_자동필터'!$M$4:$M$3003,$B7))</f>
        <v>직거래</v>
      </c>
      <c r="N7" s="38">
        <f>IF($B7="","",INDEX('04B_정규화_자동필터'!$O$4:$O$3003,$B7))</f>
        <v>0</v>
      </c>
      <c r="O7" s="38">
        <f>IF($B7="","",INDEX('04B_정규화_자동필터'!$P$4:$P$3003,$B7))</f>
        <v>0</v>
      </c>
      <c r="P7" s="38">
        <f>IF($B7="","",INDEX('04B_정규화_자동필터'!$Q$4:$Q$3003,$B7))</f>
        <v>0</v>
      </c>
      <c r="Q7" s="60">
        <f>IF($B7="","",INDEX('04B_정규화_자동필터'!$W$4:$W$3003,$B7))</f>
        <v>53.791415522432366</v>
      </c>
    </row>
    <row r="8" spans="1:17" ht="16.5">
      <c r="A8" s="59">
        <v>5</v>
      </c>
      <c r="B8" s="38">
        <f>IF($A8&gt;COUNT('04B_정규화_자동필터'!$X$4:$X$3003),"",MATCH(A8,'04B_정규화_자동필터'!$X$4:$X$3003,0))</f>
        <v>342</v>
      </c>
      <c r="C8" s="38" t="str">
        <f>IF($B8="","",INDEX('04B_정규화_자동필터'!$B$4:$B$3003,$B8))</f>
        <v>서울특별시 송파구 문정동</v>
      </c>
      <c r="D8" s="38" t="str">
        <f>IF($B8="","",INDEX('04B_정규화_자동필터'!$C$4:$C$3003,$B8))</f>
        <v>652-2</v>
      </c>
      <c r="E8" s="38" t="str">
        <f>IF($B8="","",INDEX('04B_정규화_자동필터'!$D$4:$D$3003,$B8))</f>
        <v>문정 오벨리스크</v>
      </c>
      <c r="F8" s="40">
        <f>IF($B8="","",INDEX('04B_정규화_자동필터'!$E$4:$E$3003,$B8))</f>
        <v>27.66</v>
      </c>
      <c r="G8" s="41">
        <f>IF($B8="","",INDEX('04B_정규화_자동필터'!$F$4:$F$3003,$B8))</f>
        <v>45943</v>
      </c>
      <c r="H8" s="43">
        <f>IF($B8="","",INDEX('04B_정규화_자동필터'!$H$4:$H$3003,$B8))</f>
        <v>260000000</v>
      </c>
      <c r="I8" s="43">
        <f>IF($B8="","",INDEX('04B_정규화_자동필터'!$I$4:$I$3003,$B8))</f>
        <v>9399855.3868402019</v>
      </c>
      <c r="J8" s="38">
        <f>IF($B8="","",INDEX('04B_정규화_자동필터'!$J$4:$J$3003,$B8))</f>
        <v>14</v>
      </c>
      <c r="K8" s="38">
        <f>IF($B8="","",INDEX('04B_정규화_자동필터'!$K$4:$K$3003,$B8))</f>
        <v>2018</v>
      </c>
      <c r="L8" s="38" t="str">
        <f>IF($B8="","",INDEX('04B_정규화_자동필터'!$L$4:$L$3003,$B8))</f>
        <v>송파대로 145</v>
      </c>
      <c r="M8" s="38" t="str">
        <f>IF($B8="","",INDEX('04B_정규화_자동필터'!$M$4:$M$3003,$B8))</f>
        <v>중개거래</v>
      </c>
      <c r="N8" s="38">
        <f>IF($B8="","",INDEX('04B_정규화_자동필터'!$O$4:$O$3003,$B8))</f>
        <v>0</v>
      </c>
      <c r="O8" s="38">
        <f>IF($B8="","",INDEX('04B_정규화_자동필터'!$P$4:$P$3003,$B8))</f>
        <v>1</v>
      </c>
      <c r="P8" s="38">
        <f>IF($B8="","",INDEX('04B_정규화_자동필터'!$Q$4:$Q$3003,$B8))</f>
        <v>0</v>
      </c>
      <c r="Q8" s="60">
        <f>IF($B8="","",INDEX('04B_정규화_자동필터'!$W$4:$W$3003,$B8))</f>
        <v>53.074273660040568</v>
      </c>
    </row>
    <row r="9" spans="1:17" ht="16.5">
      <c r="A9" s="59">
        <v>6</v>
      </c>
      <c r="B9" s="38">
        <f>IF($A9&gt;COUNT('04B_정규화_자동필터'!$X$4:$X$3003),"",MATCH(A9,'04B_정규화_자동필터'!$X$4:$X$3003,0))</f>
        <v>1964</v>
      </c>
      <c r="C9" s="38" t="str">
        <f>IF($B9="","",INDEX('04B_정규화_자동필터'!$B$4:$B$3003,$B9))</f>
        <v>서울특별시 송파구 방이동</v>
      </c>
      <c r="D9" s="38" t="str">
        <f>IF($B9="","",INDEX('04B_정규화_자동필터'!$C$4:$C$3003,$B9))</f>
        <v>41-2</v>
      </c>
      <c r="E9" s="38" t="str">
        <f>IF($B9="","",INDEX('04B_정규화_자동필터'!$D$4:$D$3003,$B9))</f>
        <v>테라412</v>
      </c>
      <c r="F9" s="40">
        <f>IF($B9="","",INDEX('04B_정규화_자동필터'!$E$4:$E$3003,$B9))</f>
        <v>27.756</v>
      </c>
      <c r="G9" s="41">
        <f>IF($B9="","",INDEX('04B_정규화_자동필터'!$F$4:$F$3003,$B9))</f>
        <v>45930</v>
      </c>
      <c r="H9" s="43">
        <f>IF($B9="","",INDEX('04B_정규화_자동필터'!$H$4:$H$3003,$B9))</f>
        <v>422130000</v>
      </c>
      <c r="I9" s="43">
        <f>IF($B9="","",INDEX('04B_정규화_자동필터'!$I$4:$I$3003,$B9))</f>
        <v>15208603.545179421</v>
      </c>
      <c r="J9" s="38">
        <f>IF($B9="","",INDEX('04B_정규화_자동필터'!$J$4:$J$3003,$B9))</f>
        <v>13</v>
      </c>
      <c r="K9" s="38">
        <f>IF($B9="","",INDEX('04B_정규화_자동필터'!$K$4:$K$3003,$B9))</f>
        <v>2024</v>
      </c>
      <c r="L9" s="38" t="str">
        <f>IF($B9="","",INDEX('04B_정규화_자동필터'!$L$4:$L$3003,$B9))</f>
        <v>올림픽로34길 3-36</v>
      </c>
      <c r="M9" s="38" t="str">
        <f>IF($B9="","",INDEX('04B_정규화_자동필터'!$M$4:$M$3003,$B9))</f>
        <v>직거래</v>
      </c>
      <c r="N9" s="38">
        <f>IF($B9="","",INDEX('04B_정규화_자동필터'!$O$4:$O$3003,$B9))</f>
        <v>0</v>
      </c>
      <c r="O9" s="38">
        <f>IF($B9="","",INDEX('04B_정규화_자동필터'!$P$4:$P$3003,$B9))</f>
        <v>0</v>
      </c>
      <c r="P9" s="38">
        <f>IF($B9="","",INDEX('04B_정규화_자동필터'!$Q$4:$Q$3003,$B9))</f>
        <v>0</v>
      </c>
      <c r="Q9" s="60">
        <f>IF($B9="","",INDEX('04B_정규화_자동필터'!$W$4:$W$3003,$B9))</f>
        <v>52.950474746525963</v>
      </c>
    </row>
    <row r="10" spans="1:17" ht="16.5">
      <c r="A10" s="59">
        <v>7</v>
      </c>
      <c r="B10" s="38">
        <f>IF($A10&gt;COUNT('04B_정규화_자동필터'!$X$4:$X$3003),"",MATCH(A10,'04B_정규화_자동필터'!$X$4:$X$3003,0))</f>
        <v>543</v>
      </c>
      <c r="C10" s="38" t="str">
        <f>IF($B10="","",INDEX('04B_정규화_자동필터'!$B$4:$B$3003,$B10))</f>
        <v>서울특별시 송파구 문정동</v>
      </c>
      <c r="D10" s="38" t="str">
        <f>IF($B10="","",INDEX('04B_정규화_자동필터'!$C$4:$C$3003,$B10))</f>
        <v>652-2</v>
      </c>
      <c r="E10" s="38" t="str">
        <f>IF($B10="","",INDEX('04B_정규화_자동필터'!$D$4:$D$3003,$B10))</f>
        <v>문정 오벨리스크</v>
      </c>
      <c r="F10" s="40">
        <f>IF($B10="","",INDEX('04B_정규화_자동필터'!$E$4:$E$3003,$B10))</f>
        <v>27.66</v>
      </c>
      <c r="G10" s="41">
        <f>IF($B10="","",INDEX('04B_정규화_자동필터'!$F$4:$F$3003,$B10))</f>
        <v>45764</v>
      </c>
      <c r="H10" s="43">
        <f>IF($B10="","",INDEX('04B_정규화_자동필터'!$H$4:$H$3003,$B10))</f>
        <v>270000000</v>
      </c>
      <c r="I10" s="43">
        <f>IF($B10="","",INDEX('04B_정규화_자동필터'!$I$4:$I$3003,$B10))</f>
        <v>9761388.2863340564</v>
      </c>
      <c r="J10" s="38">
        <f>IF($B10="","",INDEX('04B_정규화_자동필터'!$J$4:$J$3003,$B10))</f>
        <v>11</v>
      </c>
      <c r="K10" s="38">
        <f>IF($B10="","",INDEX('04B_정규화_자동필터'!$K$4:$K$3003,$B10))</f>
        <v>2018</v>
      </c>
      <c r="L10" s="38" t="str">
        <f>IF($B10="","",INDEX('04B_정규화_자동필터'!$L$4:$L$3003,$B10))</f>
        <v>송파대로 145</v>
      </c>
      <c r="M10" s="38" t="str">
        <f>IF($B10="","",INDEX('04B_정규화_자동필터'!$M$4:$M$3003,$B10))</f>
        <v>중개거래</v>
      </c>
      <c r="N10" s="38">
        <f>IF($B10="","",INDEX('04B_정규화_자동필터'!$O$4:$O$3003,$B10))</f>
        <v>0</v>
      </c>
      <c r="O10" s="38">
        <f>IF($B10="","",INDEX('04B_정규화_자동필터'!$P$4:$P$3003,$B10))</f>
        <v>1</v>
      </c>
      <c r="P10" s="38">
        <f>IF($B10="","",INDEX('04B_정규화_자동필터'!$Q$4:$Q$3003,$B10))</f>
        <v>0</v>
      </c>
      <c r="Q10" s="60">
        <f>IF($B10="","",INDEX('04B_정규화_자동필터'!$W$4:$W$3003,$B10))</f>
        <v>52.531807906615917</v>
      </c>
    </row>
    <row r="11" spans="1:17" ht="16.5">
      <c r="A11" s="59">
        <v>8</v>
      </c>
      <c r="B11" s="38">
        <f>IF($A11&gt;COUNT('04B_정규화_자동필터'!$X$4:$X$3003),"",MATCH(A11,'04B_정규화_자동필터'!$X$4:$X$3003,0))</f>
        <v>702</v>
      </c>
      <c r="C11" s="38" t="str">
        <f>IF($B11="","",INDEX('04B_정규화_자동필터'!$B$4:$B$3003,$B11))</f>
        <v>서울특별시 송파구 문정동</v>
      </c>
      <c r="D11" s="38" t="str">
        <f>IF($B11="","",INDEX('04B_정규화_자동필터'!$C$4:$C$3003,$B11))</f>
        <v>652-2</v>
      </c>
      <c r="E11" s="38" t="str">
        <f>IF($B11="","",INDEX('04B_정규화_자동필터'!$D$4:$D$3003,$B11))</f>
        <v>문정 오벨리스크</v>
      </c>
      <c r="F11" s="40">
        <f>IF($B11="","",INDEX('04B_정규화_자동필터'!$E$4:$E$3003,$B11))</f>
        <v>27.66</v>
      </c>
      <c r="G11" s="41">
        <f>IF($B11="","",INDEX('04B_정규화_자동필터'!$F$4:$F$3003,$B11))</f>
        <v>45716</v>
      </c>
      <c r="H11" s="43">
        <f>IF($B11="","",INDEX('04B_정규화_자동필터'!$H$4:$H$3003,$B11))</f>
        <v>250000000</v>
      </c>
      <c r="I11" s="43">
        <f>IF($B11="","",INDEX('04B_정규화_자동필터'!$I$4:$I$3003,$B11))</f>
        <v>9038322.4873463493</v>
      </c>
      <c r="J11" s="38">
        <f>IF($B11="","",INDEX('04B_정규화_자동필터'!$J$4:$J$3003,$B11))</f>
        <v>13</v>
      </c>
      <c r="K11" s="38">
        <f>IF($B11="","",INDEX('04B_정규화_자동필터'!$K$4:$K$3003,$B11))</f>
        <v>2018</v>
      </c>
      <c r="L11" s="38" t="str">
        <f>IF($B11="","",INDEX('04B_정규화_자동필터'!$L$4:$L$3003,$B11))</f>
        <v>송파대로 145</v>
      </c>
      <c r="M11" s="38" t="str">
        <f>IF($B11="","",INDEX('04B_정규화_자동필터'!$M$4:$M$3003,$B11))</f>
        <v>중개거래</v>
      </c>
      <c r="N11" s="38">
        <f>IF($B11="","",INDEX('04B_정규화_자동필터'!$O$4:$O$3003,$B11))</f>
        <v>0</v>
      </c>
      <c r="O11" s="38">
        <f>IF($B11="","",INDEX('04B_정규화_자동필터'!$P$4:$P$3003,$B11))</f>
        <v>1</v>
      </c>
      <c r="P11" s="38">
        <f>IF($B11="","",INDEX('04B_정규화_자동필터'!$Q$4:$Q$3003,$B11))</f>
        <v>0</v>
      </c>
      <c r="Q11" s="60">
        <f>IF($B11="","",INDEX('04B_정규화_자동필터'!$W$4:$W$3003,$B11))</f>
        <v>51.742766810725506</v>
      </c>
    </row>
    <row r="12" spans="1:17" ht="16.5">
      <c r="A12" s="59">
        <v>9</v>
      </c>
      <c r="B12" s="38">
        <f>IF($A12&gt;COUNT('04B_정규화_자동필터'!$X$4:$X$3003),"",MATCH(A12,'04B_정규화_자동필터'!$X$4:$X$3003,0))</f>
        <v>1960</v>
      </c>
      <c r="C12" s="38" t="str">
        <f>IF($B12="","",INDEX('04B_정규화_자동필터'!$B$4:$B$3003,$B12))</f>
        <v>서울특별시 송파구 방이동</v>
      </c>
      <c r="D12" s="38" t="str">
        <f>IF($B12="","",INDEX('04B_정규화_자동필터'!$C$4:$C$3003,$B12))</f>
        <v>41-2</v>
      </c>
      <c r="E12" s="38" t="str">
        <f>IF($B12="","",INDEX('04B_정규화_자동필터'!$D$4:$D$3003,$B12))</f>
        <v>테라412</v>
      </c>
      <c r="F12" s="40">
        <f>IF($B12="","",INDEX('04B_정규화_자동필터'!$E$4:$E$3003,$B12))</f>
        <v>28.37</v>
      </c>
      <c r="G12" s="41">
        <f>IF($B12="","",INDEX('04B_정규화_자동필터'!$F$4:$F$3003,$B12))</f>
        <v>45938</v>
      </c>
      <c r="H12" s="43">
        <f>IF($B12="","",INDEX('04B_정규화_자동필터'!$H$4:$H$3003,$B12))</f>
        <v>426850000</v>
      </c>
      <c r="I12" s="43">
        <f>IF($B12="","",INDEX('04B_정규화_자동필터'!$I$4:$I$3003,$B12))</f>
        <v>15045823.052520268</v>
      </c>
      <c r="J12" s="38">
        <f>IF($B12="","",INDEX('04B_정규화_자동필터'!$J$4:$J$3003,$B12))</f>
        <v>11</v>
      </c>
      <c r="K12" s="38">
        <f>IF($B12="","",INDEX('04B_정규화_자동필터'!$K$4:$K$3003,$B12))</f>
        <v>2024</v>
      </c>
      <c r="L12" s="38" t="str">
        <f>IF($B12="","",INDEX('04B_정규화_자동필터'!$L$4:$L$3003,$B12))</f>
        <v>올림픽로34길 3-36</v>
      </c>
      <c r="M12" s="38" t="str">
        <f>IF($B12="","",INDEX('04B_정규화_자동필터'!$M$4:$M$3003,$B12))</f>
        <v>직거래</v>
      </c>
      <c r="N12" s="38">
        <f>IF($B12="","",INDEX('04B_정규화_자동필터'!$O$4:$O$3003,$B12))</f>
        <v>0</v>
      </c>
      <c r="O12" s="38">
        <f>IF($B12="","",INDEX('04B_정규화_자동필터'!$P$4:$P$3003,$B12))</f>
        <v>0</v>
      </c>
      <c r="P12" s="38">
        <f>IF($B12="","",INDEX('04B_정규화_자동필터'!$Q$4:$Q$3003,$B12))</f>
        <v>0</v>
      </c>
      <c r="Q12" s="60">
        <f>IF($B12="","",INDEX('04B_정규화_자동필터'!$W$4:$W$3003,$B12))</f>
        <v>51.098631866738287</v>
      </c>
    </row>
    <row r="13" spans="1:17" ht="16.5">
      <c r="A13" s="59">
        <v>10</v>
      </c>
      <c r="B13" s="38">
        <f>IF($A13&gt;COUNT('04B_정규화_자동필터'!$X$4:$X$3003),"",MATCH(A13,'04B_정규화_자동필터'!$X$4:$X$3003,0))</f>
        <v>464</v>
      </c>
      <c r="C13" s="38" t="str">
        <f>IF($B13="","",INDEX('04B_정규화_자동필터'!$B$4:$B$3003,$B13))</f>
        <v>서울특별시 송파구 문정동</v>
      </c>
      <c r="D13" s="38" t="str">
        <f>IF($B13="","",INDEX('04B_정규화_자동필터'!$C$4:$C$3003,$B13))</f>
        <v>652-2</v>
      </c>
      <c r="E13" s="38" t="str">
        <f>IF($B13="","",INDEX('04B_정규화_자동필터'!$D$4:$D$3003,$B13))</f>
        <v>문정 오벨리스크</v>
      </c>
      <c r="F13" s="40">
        <f>IF($B13="","",INDEX('04B_정규화_자동필터'!$E$4:$E$3003,$B13))</f>
        <v>27.85</v>
      </c>
      <c r="G13" s="41">
        <f>IF($B13="","",INDEX('04B_정규화_자동필터'!$F$4:$F$3003,$B13))</f>
        <v>45833</v>
      </c>
      <c r="H13" s="43">
        <f>IF($B13="","",INDEX('04B_정규화_자동필터'!$H$4:$H$3003,$B13))</f>
        <v>248000000</v>
      </c>
      <c r="I13" s="43">
        <f>IF($B13="","",INDEX('04B_정규화_자동필터'!$I$4:$I$3003,$B13))</f>
        <v>8904847.3967684023</v>
      </c>
      <c r="J13" s="38">
        <f>IF($B13="","",INDEX('04B_정규화_자동필터'!$J$4:$J$3003,$B13))</f>
        <v>14</v>
      </c>
      <c r="K13" s="38">
        <f>IF($B13="","",INDEX('04B_정규화_자동필터'!$K$4:$K$3003,$B13))</f>
        <v>2018</v>
      </c>
      <c r="L13" s="38" t="str">
        <f>IF($B13="","",INDEX('04B_정규화_자동필터'!$L$4:$L$3003,$B13))</f>
        <v>송파대로 145</v>
      </c>
      <c r="M13" s="38" t="str">
        <f>IF($B13="","",INDEX('04B_정규화_자동필터'!$M$4:$M$3003,$B13))</f>
        <v>중개거래</v>
      </c>
      <c r="N13" s="38">
        <f>IF($B13="","",INDEX('04B_정규화_자동필터'!$O$4:$O$3003,$B13))</f>
        <v>0</v>
      </c>
      <c r="O13" s="38">
        <f>IF($B13="","",INDEX('04B_정규화_자동필터'!$P$4:$P$3003,$B13))</f>
        <v>1</v>
      </c>
      <c r="P13" s="38">
        <f>IF($B13="","",INDEX('04B_정규화_자동필터'!$Q$4:$Q$3003,$B13))</f>
        <v>0</v>
      </c>
      <c r="Q13" s="60">
        <f>IF($B13="","",INDEX('04B_정규화_자동필터'!$W$4:$W$3003,$B13))</f>
        <v>50.65231433777349</v>
      </c>
    </row>
    <row r="14" spans="1:17" ht="16.5">
      <c r="A14" s="59">
        <v>11</v>
      </c>
      <c r="B14" s="38">
        <f>IF($A14&gt;COUNT('04B_정규화_자동필터'!$X$4:$X$3003),"",MATCH(A14,'04B_정규화_자동필터'!$X$4:$X$3003,0))</f>
        <v>255</v>
      </c>
      <c r="C14" s="38" t="str">
        <f>IF($B14="","",INDEX('04B_정규화_자동필터'!$B$4:$B$3003,$B14))</f>
        <v>서울특별시 송파구 문정동</v>
      </c>
      <c r="D14" s="38" t="str">
        <f>IF($B14="","",INDEX('04B_정규화_자동필터'!$C$4:$C$3003,$B14))</f>
        <v>652-4</v>
      </c>
      <c r="E14" s="38" t="str">
        <f>IF($B14="","",INDEX('04B_정규화_자동필터'!$D$4:$D$3003,$B14))</f>
        <v>힐스테이트에코문정</v>
      </c>
      <c r="F14" s="40">
        <f>IF($B14="","",INDEX('04B_정규화_자동필터'!$E$4:$E$3003,$B14))</f>
        <v>27.72</v>
      </c>
      <c r="G14" s="41">
        <f>IF($B14="","",INDEX('04B_정규화_자동필터'!$F$4:$F$3003,$B14))</f>
        <v>45995</v>
      </c>
      <c r="H14" s="43">
        <f>IF($B14="","",INDEX('04B_정규화_자동필터'!$H$4:$H$3003,$B14))</f>
        <v>240000000</v>
      </c>
      <c r="I14" s="43">
        <f>IF($B14="","",INDEX('04B_정규화_자동필터'!$I$4:$I$3003,$B14))</f>
        <v>8658008.6580086593</v>
      </c>
      <c r="J14" s="38">
        <f>IF($B14="","",INDEX('04B_정규화_자동필터'!$J$4:$J$3003,$B14))</f>
        <v>12</v>
      </c>
      <c r="K14" s="38">
        <f>IF($B14="","",INDEX('04B_정규화_자동필터'!$K$4:$K$3003,$B14))</f>
        <v>2018</v>
      </c>
      <c r="L14" s="38" t="str">
        <f>IF($B14="","",INDEX('04B_정규화_자동필터'!$L$4:$L$3003,$B14))</f>
        <v>법원로4길 10</v>
      </c>
      <c r="M14" s="38" t="str">
        <f>IF($B14="","",INDEX('04B_정규화_자동필터'!$M$4:$M$3003,$B14))</f>
        <v>중개거래</v>
      </c>
      <c r="N14" s="38">
        <f>IF($B14="","",INDEX('04B_정규화_자동필터'!$O$4:$O$3003,$B14))</f>
        <v>0</v>
      </c>
      <c r="O14" s="38">
        <f>IF($B14="","",INDEX('04B_정규화_자동필터'!$P$4:$P$3003,$B14))</f>
        <v>0</v>
      </c>
      <c r="P14" s="38">
        <f>IF($B14="","",INDEX('04B_정규화_자동필터'!$Q$4:$Q$3003,$B14))</f>
        <v>0</v>
      </c>
      <c r="Q14" s="60">
        <f>IF($B14="","",INDEX('04B_정규화_자동필터'!$W$4:$W$3003,$B14))</f>
        <v>50.535255503477508</v>
      </c>
    </row>
    <row r="15" spans="1:17" ht="16.5">
      <c r="A15" s="59">
        <v>12</v>
      </c>
      <c r="B15" s="38">
        <f>IF($A15&gt;COUNT('04B_정규화_자동필터'!$X$4:$X$3003),"",MATCH(A15,'04B_정규화_자동필터'!$X$4:$X$3003,0))</f>
        <v>1976</v>
      </c>
      <c r="C15" s="38" t="str">
        <f>IF($B15="","",INDEX('04B_정규화_자동필터'!$B$4:$B$3003,$B15))</f>
        <v>서울특별시 송파구 방이동</v>
      </c>
      <c r="D15" s="38" t="str">
        <f>IF($B15="","",INDEX('04B_정규화_자동필터'!$C$4:$C$3003,$B15))</f>
        <v>41-2</v>
      </c>
      <c r="E15" s="38" t="str">
        <f>IF($B15="","",INDEX('04B_정규화_자동필터'!$D$4:$D$3003,$B15))</f>
        <v>테라412</v>
      </c>
      <c r="F15" s="40">
        <f>IF($B15="","",INDEX('04B_정규화_자동필터'!$E$4:$E$3003,$B15))</f>
        <v>27.756</v>
      </c>
      <c r="G15" s="41">
        <f>IF($B15="","",INDEX('04B_정규화_자동필터'!$F$4:$F$3003,$B15))</f>
        <v>45919</v>
      </c>
      <c r="H15" s="43">
        <f>IF($B15="","",INDEX('04B_정규화_자동필터'!$H$4:$H$3003,$B15))</f>
        <v>422130000</v>
      </c>
      <c r="I15" s="43">
        <f>IF($B15="","",INDEX('04B_정규화_자동필터'!$I$4:$I$3003,$B15))</f>
        <v>15208603.545179421</v>
      </c>
      <c r="J15" s="38">
        <f>IF($B15="","",INDEX('04B_정규화_자동필터'!$J$4:$J$3003,$B15))</f>
        <v>10</v>
      </c>
      <c r="K15" s="38">
        <f>IF($B15="","",INDEX('04B_정규화_자동필터'!$K$4:$K$3003,$B15))</f>
        <v>2024</v>
      </c>
      <c r="L15" s="38" t="str">
        <f>IF($B15="","",INDEX('04B_정규화_자동필터'!$L$4:$L$3003,$B15))</f>
        <v>올림픽로34길 3-36</v>
      </c>
      <c r="M15" s="38" t="str">
        <f>IF($B15="","",INDEX('04B_정규화_자동필터'!$M$4:$M$3003,$B15))</f>
        <v>직거래</v>
      </c>
      <c r="N15" s="38">
        <f>IF($B15="","",INDEX('04B_정규화_자동필터'!$O$4:$O$3003,$B15))</f>
        <v>0</v>
      </c>
      <c r="O15" s="38">
        <f>IF($B15="","",INDEX('04B_정규화_자동필터'!$P$4:$P$3003,$B15))</f>
        <v>0</v>
      </c>
      <c r="P15" s="38">
        <f>IF($B15="","",INDEX('04B_정규화_자동필터'!$Q$4:$Q$3003,$B15))</f>
        <v>0</v>
      </c>
      <c r="Q15" s="60">
        <f>IF($B15="","",INDEX('04B_정규화_자동필터'!$W$4:$W$3003,$B15))</f>
        <v>50.36965282871774</v>
      </c>
    </row>
    <row r="16" spans="1:17" ht="16.5">
      <c r="A16" s="59">
        <v>13</v>
      </c>
      <c r="B16" s="38">
        <f>IF($A16&gt;COUNT('04B_정규화_자동필터'!$X$4:$X$3003),"",MATCH(A16,'04B_정규화_자동필터'!$X$4:$X$3003,0))</f>
        <v>1028</v>
      </c>
      <c r="C16" s="38" t="str">
        <f>IF($B16="","",INDEX('04B_정규화_자동필터'!$B$4:$B$3003,$B16))</f>
        <v>서울특별시 송파구 문정동</v>
      </c>
      <c r="D16" s="38" t="str">
        <f>IF($B16="","",INDEX('04B_정규화_자동필터'!$C$4:$C$3003,$B16))</f>
        <v>652-2</v>
      </c>
      <c r="E16" s="38" t="str">
        <f>IF($B16="","",INDEX('04B_정규화_자동필터'!$D$4:$D$3003,$B16))</f>
        <v>문정 오벨리스크</v>
      </c>
      <c r="F16" s="40">
        <f>IF($B16="","",INDEX('04B_정규화_자동필터'!$E$4:$E$3003,$B16))</f>
        <v>27.66</v>
      </c>
      <c r="G16" s="41">
        <f>IF($B16="","",INDEX('04B_정규화_자동필터'!$F$4:$F$3003,$B16))</f>
        <v>45436</v>
      </c>
      <c r="H16" s="43">
        <f>IF($B16="","",INDEX('04B_정규화_자동필터'!$H$4:$H$3003,$B16))</f>
        <v>268000000</v>
      </c>
      <c r="I16" s="43">
        <f>IF($B16="","",INDEX('04B_정규화_자동필터'!$I$4:$I$3003,$B16))</f>
        <v>9689081.7064352855</v>
      </c>
      <c r="J16" s="38">
        <f>IF($B16="","",INDEX('04B_정규화_자동필터'!$J$4:$J$3003,$B16))</f>
        <v>12</v>
      </c>
      <c r="K16" s="38">
        <f>IF($B16="","",INDEX('04B_정규화_자동필터'!$K$4:$K$3003,$B16))</f>
        <v>2018</v>
      </c>
      <c r="L16" s="38" t="str">
        <f>IF($B16="","",INDEX('04B_정규화_자동필터'!$L$4:$L$3003,$B16))</f>
        <v>송파대로 145</v>
      </c>
      <c r="M16" s="38" t="str">
        <f>IF($B16="","",INDEX('04B_정규화_자동필터'!$M$4:$M$3003,$B16))</f>
        <v>중개거래</v>
      </c>
      <c r="N16" s="38">
        <f>IF($B16="","",INDEX('04B_정규화_자동필터'!$O$4:$O$3003,$B16))</f>
        <v>0</v>
      </c>
      <c r="O16" s="38">
        <f>IF($B16="","",INDEX('04B_정규화_자동필터'!$P$4:$P$3003,$B16))</f>
        <v>1</v>
      </c>
      <c r="P16" s="38">
        <f>IF($B16="","",INDEX('04B_정규화_자동필터'!$Q$4:$Q$3003,$B16))</f>
        <v>0</v>
      </c>
      <c r="Q16" s="60">
        <f>IF($B16="","",INDEX('04B_정규화_자동필터'!$W$4:$W$3003,$B16))</f>
        <v>49.54002708469811</v>
      </c>
    </row>
    <row r="17" spans="1:17" ht="16.5">
      <c r="A17" s="59">
        <v>14</v>
      </c>
      <c r="B17" s="38">
        <f>IF($A17&gt;COUNT('04B_정규화_자동필터'!$X$4:$X$3003),"",MATCH(A17,'04B_정규화_자동필터'!$X$4:$X$3003,0))</f>
        <v>127</v>
      </c>
      <c r="C17" s="38" t="str">
        <f>IF($B17="","",INDEX('04B_정규화_자동필터'!$B$4:$B$3003,$B17))</f>
        <v>서울특별시 송파구 문정동</v>
      </c>
      <c r="D17" s="38" t="str">
        <f>IF($B17="","",INDEX('04B_정규화_자동필터'!$C$4:$C$3003,$B17))</f>
        <v>652-2</v>
      </c>
      <c r="E17" s="38" t="str">
        <f>IF($B17="","",INDEX('04B_정규화_자동필터'!$D$4:$D$3003,$B17))</f>
        <v>문정 오벨리스크</v>
      </c>
      <c r="F17" s="40">
        <f>IF($B17="","",INDEX('04B_정규화_자동필터'!$E$4:$E$3003,$B17))</f>
        <v>24.23</v>
      </c>
      <c r="G17" s="41">
        <f>IF($B17="","",INDEX('04B_정규화_자동필터'!$F$4:$F$3003,$B17))</f>
        <v>46079</v>
      </c>
      <c r="H17" s="43">
        <f>IF($B17="","",INDEX('04B_정규화_자동필터'!$H$4:$H$3003,$B17))</f>
        <v>228000000</v>
      </c>
      <c r="I17" s="43">
        <f>IF($B17="","",INDEX('04B_정규화_자동필터'!$I$4:$I$3003,$B17))</f>
        <v>9409822.5340487007</v>
      </c>
      <c r="J17" s="38">
        <f>IF($B17="","",INDEX('04B_정규화_자동필터'!$J$4:$J$3003,$B17))</f>
        <v>11</v>
      </c>
      <c r="K17" s="38">
        <f>IF($B17="","",INDEX('04B_정규화_자동필터'!$K$4:$K$3003,$B17))</f>
        <v>2018</v>
      </c>
      <c r="L17" s="38" t="str">
        <f>IF($B17="","",INDEX('04B_정규화_자동필터'!$L$4:$L$3003,$B17))</f>
        <v>송파대로 145</v>
      </c>
      <c r="M17" s="38" t="str">
        <f>IF($B17="","",INDEX('04B_정규화_자동필터'!$M$4:$M$3003,$B17))</f>
        <v>중개거래</v>
      </c>
      <c r="N17" s="38">
        <f>IF($B17="","",INDEX('04B_정규화_자동필터'!$O$4:$O$3003,$B17))</f>
        <v>0</v>
      </c>
      <c r="O17" s="38">
        <f>IF($B17="","",INDEX('04B_정규화_자동필터'!$P$4:$P$3003,$B17))</f>
        <v>1</v>
      </c>
      <c r="P17" s="38">
        <f>IF($B17="","",INDEX('04B_정규화_자동필터'!$Q$4:$Q$3003,$B17))</f>
        <v>0</v>
      </c>
      <c r="Q17" s="60">
        <f>IF($B17="","",INDEX('04B_정규화_자동필터'!$W$4:$W$3003,$B17))</f>
        <v>49.325553686574175</v>
      </c>
    </row>
    <row r="18" spans="1:17" ht="16.5">
      <c r="A18" s="59">
        <v>15</v>
      </c>
      <c r="B18" s="38">
        <f>IF($A18&gt;COUNT('04B_정규화_자동필터'!$X$4:$X$3003),"",MATCH(A18,'04B_정규화_자동필터'!$X$4:$X$3003,0))</f>
        <v>189</v>
      </c>
      <c r="C18" s="38" t="str">
        <f>IF($B18="","",INDEX('04B_정규화_자동필터'!$B$4:$B$3003,$B18))</f>
        <v>서울특별시 송파구 문정동</v>
      </c>
      <c r="D18" s="38" t="str">
        <f>IF($B18="","",INDEX('04B_정규화_자동필터'!$C$4:$C$3003,$B18))</f>
        <v>652-4</v>
      </c>
      <c r="E18" s="38" t="str">
        <f>IF($B18="","",INDEX('04B_정규화_자동필터'!$D$4:$D$3003,$B18))</f>
        <v>힐스테이트에코문정</v>
      </c>
      <c r="F18" s="40">
        <f>IF($B18="","",INDEX('04B_정규화_자동필터'!$E$4:$E$3003,$B18))</f>
        <v>27.72</v>
      </c>
      <c r="G18" s="41">
        <f>IF($B18="","",INDEX('04B_정규화_자동필터'!$F$4:$F$3003,$B18))</f>
        <v>46036</v>
      </c>
      <c r="H18" s="43">
        <f>IF($B18="","",INDEX('04B_정규화_자동필터'!$H$4:$H$3003,$B18))</f>
        <v>258000000</v>
      </c>
      <c r="I18" s="43">
        <f>IF($B18="","",INDEX('04B_정규화_자동필터'!$I$4:$I$3003,$B18))</f>
        <v>9307359.307359308</v>
      </c>
      <c r="J18" s="38">
        <f>IF($B18="","",INDEX('04B_정규화_자동필터'!$J$4:$J$3003,$B18))</f>
        <v>13</v>
      </c>
      <c r="K18" s="38">
        <f>IF($B18="","",INDEX('04B_정규화_자동필터'!$K$4:$K$3003,$B18))</f>
        <v>2018</v>
      </c>
      <c r="L18" s="38" t="str">
        <f>IF($B18="","",INDEX('04B_정규화_자동필터'!$L$4:$L$3003,$B18))</f>
        <v>법원로4길 10</v>
      </c>
      <c r="M18" s="38" t="str">
        <f>IF($B18="","",INDEX('04B_정규화_자동필터'!$M$4:$M$3003,$B18))</f>
        <v>중개거래</v>
      </c>
      <c r="N18" s="38">
        <f>IF($B18="","",INDEX('04B_정규화_자동필터'!$O$4:$O$3003,$B18))</f>
        <v>0</v>
      </c>
      <c r="O18" s="38">
        <f>IF($B18="","",INDEX('04B_정규화_자동필터'!$P$4:$P$3003,$B18))</f>
        <v>0</v>
      </c>
      <c r="P18" s="38">
        <f>IF($B18="","",INDEX('04B_정규화_자동필터'!$Q$4:$Q$3003,$B18))</f>
        <v>0</v>
      </c>
      <c r="Q18" s="60">
        <f>IF($B18="","",INDEX('04B_정규화_자동필터'!$W$4:$W$3003,$B18))</f>
        <v>48.809228106217233</v>
      </c>
    </row>
    <row r="19" spans="1:17" ht="16.5">
      <c r="A19" s="59">
        <v>16</v>
      </c>
      <c r="B19" s="38">
        <f>IF($A19&gt;COUNT('04B_정규화_자동필터'!$X$4:$X$3003),"",MATCH(A19,'04B_정규화_자동필터'!$X$4:$X$3003,0))</f>
        <v>874</v>
      </c>
      <c r="C19" s="38" t="str">
        <f>IF($B19="","",INDEX('04B_정규화_자동필터'!$B$4:$B$3003,$B19))</f>
        <v>서울특별시 송파구 문정동</v>
      </c>
      <c r="D19" s="38" t="str">
        <f>IF($B19="","",INDEX('04B_정규화_자동필터'!$C$4:$C$3003,$B19))</f>
        <v>652-3</v>
      </c>
      <c r="E19" s="38" t="str">
        <f>IF($B19="","",INDEX('04B_정규화_자동필터'!$D$4:$D$3003,$B19))</f>
        <v>르피에드 문정</v>
      </c>
      <c r="F19" s="40">
        <f>IF($B19="","",INDEX('04B_정규화_자동필터'!$E$4:$E$3003,$B19))</f>
        <v>26.963000000000001</v>
      </c>
      <c r="G19" s="41">
        <f>IF($B19="","",INDEX('04B_정규화_자동필터'!$F$4:$F$3003,$B19))</f>
        <v>45548</v>
      </c>
      <c r="H19" s="43">
        <f>IF($B19="","",INDEX('04B_정규화_자동필터'!$H$4:$H$3003,$B19))</f>
        <v>460000000</v>
      </c>
      <c r="I19" s="43">
        <f>IF($B19="","",INDEX('04B_정규화_자동필터'!$I$4:$I$3003,$B19))</f>
        <v>17060416.125802025</v>
      </c>
      <c r="J19" s="38">
        <f>IF($B19="","",INDEX('04B_정규화_자동필터'!$J$4:$J$3003,$B19))</f>
        <v>9</v>
      </c>
      <c r="K19" s="38">
        <f>IF($B19="","",INDEX('04B_정규화_자동필터'!$K$4:$K$3003,$B19))</f>
        <v>2022</v>
      </c>
      <c r="L19" s="38" t="str">
        <f>IF($B19="","",INDEX('04B_정규화_자동필터'!$L$4:$L$3003,$B19))</f>
        <v>송파대로 141</v>
      </c>
      <c r="M19" s="38" t="str">
        <f>IF($B19="","",INDEX('04B_정규화_자동필터'!$M$4:$M$3003,$B19))</f>
        <v>중개거래</v>
      </c>
      <c r="N19" s="38">
        <f>IF($B19="","",INDEX('04B_정규화_자동필터'!$O$4:$O$3003,$B19))</f>
        <v>0</v>
      </c>
      <c r="O19" s="38">
        <f>IF($B19="","",INDEX('04B_정규화_자동필터'!$P$4:$P$3003,$B19))</f>
        <v>1</v>
      </c>
      <c r="P19" s="38">
        <f>IF($B19="","",INDEX('04B_정규화_자동필터'!$Q$4:$Q$3003,$B19))</f>
        <v>0</v>
      </c>
      <c r="Q19" s="60">
        <f>IF($B19="","",INDEX('04B_정규화_자동필터'!$W$4:$W$3003,$B19))</f>
        <v>48.624954005693304</v>
      </c>
    </row>
    <row r="20" spans="1:17" ht="16.5">
      <c r="A20" s="59">
        <v>17</v>
      </c>
      <c r="B20" s="38">
        <f>IF($A20&gt;COUNT('04B_정규화_자동필터'!$X$4:$X$3003),"",MATCH(A20,'04B_정규화_자동필터'!$X$4:$X$3003,0))</f>
        <v>1965</v>
      </c>
      <c r="C20" s="38" t="str">
        <f>IF($B20="","",INDEX('04B_정규화_자동필터'!$B$4:$B$3003,$B20))</f>
        <v>서울특별시 송파구 방이동</v>
      </c>
      <c r="D20" s="38" t="str">
        <f>IF($B20="","",INDEX('04B_정규화_자동필터'!$C$4:$C$3003,$B20))</f>
        <v>41-2</v>
      </c>
      <c r="E20" s="38" t="str">
        <f>IF($B20="","",INDEX('04B_정규화_자동필터'!$D$4:$D$3003,$B20))</f>
        <v>테라412</v>
      </c>
      <c r="F20" s="40">
        <f>IF($B20="","",INDEX('04B_정규화_자동필터'!$E$4:$E$3003,$B20))</f>
        <v>27.756</v>
      </c>
      <c r="G20" s="41">
        <f>IF($B20="","",INDEX('04B_정규화_자동필터'!$F$4:$F$3003,$B20))</f>
        <v>45929</v>
      </c>
      <c r="H20" s="43">
        <f>IF($B20="","",INDEX('04B_정규화_자동필터'!$H$4:$H$3003,$B20))</f>
        <v>405870000</v>
      </c>
      <c r="I20" s="43">
        <f>IF($B20="","",INDEX('04B_정규화_자동필터'!$I$4:$I$3003,$B20))</f>
        <v>14622784.262862084</v>
      </c>
      <c r="J20" s="38">
        <f>IF($B20="","",INDEX('04B_정규화_자동필터'!$J$4:$J$3003,$B20))</f>
        <v>9</v>
      </c>
      <c r="K20" s="38">
        <f>IF($B20="","",INDEX('04B_정규화_자동필터'!$K$4:$K$3003,$B20))</f>
        <v>2024</v>
      </c>
      <c r="L20" s="38" t="str">
        <f>IF($B20="","",INDEX('04B_정규화_자동필터'!$L$4:$L$3003,$B20))</f>
        <v>올림픽로34길 3-36</v>
      </c>
      <c r="M20" s="38" t="str">
        <f>IF($B20="","",INDEX('04B_정규화_자동필터'!$M$4:$M$3003,$B20))</f>
        <v>직거래</v>
      </c>
      <c r="N20" s="38">
        <f>IF($B20="","",INDEX('04B_정규화_자동필터'!$O$4:$O$3003,$B20))</f>
        <v>0</v>
      </c>
      <c r="O20" s="38">
        <f>IF($B20="","",INDEX('04B_정규화_자동필터'!$P$4:$P$3003,$B20))</f>
        <v>0</v>
      </c>
      <c r="P20" s="38">
        <f>IF($B20="","",INDEX('04B_정규화_자동필터'!$Q$4:$Q$3003,$B20))</f>
        <v>0</v>
      </c>
      <c r="Q20" s="60">
        <f>IF($B20="","",INDEX('04B_정규화_자동필터'!$W$4:$W$3003,$B20))</f>
        <v>48.13403639036158</v>
      </c>
    </row>
    <row r="21" spans="1:17" ht="16.5">
      <c r="A21" s="59">
        <v>18</v>
      </c>
      <c r="B21" s="38">
        <f>IF($A21&gt;COUNT('04B_정규화_자동필터'!$X$4:$X$3003),"",MATCH(A21,'04B_정규화_자동필터'!$X$4:$X$3003,0))</f>
        <v>166</v>
      </c>
      <c r="C21" s="38" t="str">
        <f>IF($B21="","",INDEX('04B_정규화_자동필터'!$B$4:$B$3003,$B21))</f>
        <v>서울특별시 송파구 문정동</v>
      </c>
      <c r="D21" s="38" t="str">
        <f>IF($B21="","",INDEX('04B_정규화_자동필터'!$C$4:$C$3003,$B21))</f>
        <v>643-1</v>
      </c>
      <c r="E21" s="38" t="str">
        <f>IF($B21="","",INDEX('04B_정규화_자동필터'!$D$4:$D$3003,$B21))</f>
        <v>엠스테이트</v>
      </c>
      <c r="F21" s="40">
        <f>IF($B21="","",INDEX('04B_정규화_자동필터'!$E$4:$E$3003,$B21))</f>
        <v>26.15</v>
      </c>
      <c r="G21" s="41">
        <f>IF($B21="","",INDEX('04B_정규화_자동필터'!$F$4:$F$3003,$B21))</f>
        <v>46048</v>
      </c>
      <c r="H21" s="43">
        <f>IF($B21="","",INDEX('04B_정규화_자동필터'!$H$4:$H$3003,$B21))</f>
        <v>230000000</v>
      </c>
      <c r="I21" s="43">
        <f>IF($B21="","",INDEX('04B_정규화_자동필터'!$I$4:$I$3003,$B21))</f>
        <v>8795411.0898661576</v>
      </c>
      <c r="J21" s="38">
        <f>IF($B21="","",INDEX('04B_정규화_자동필터'!$J$4:$J$3003,$B21))</f>
        <v>12</v>
      </c>
      <c r="K21" s="38">
        <f>IF($B21="","",INDEX('04B_정규화_자동필터'!$K$4:$K$3003,$B21))</f>
        <v>2016</v>
      </c>
      <c r="L21" s="38" t="str">
        <f>IF($B21="","",INDEX('04B_정규화_자동필터'!$L$4:$L$3003,$B21))</f>
        <v>법원로 114</v>
      </c>
      <c r="M21" s="38" t="str">
        <f>IF($B21="","",INDEX('04B_정규화_자동필터'!$M$4:$M$3003,$B21))</f>
        <v>중개거래</v>
      </c>
      <c r="N21" s="38">
        <f>IF($B21="","",INDEX('04B_정규화_자동필터'!$O$4:$O$3003,$B21))</f>
        <v>0</v>
      </c>
      <c r="O21" s="38">
        <f>IF($B21="","",INDEX('04B_정규화_자동필터'!$P$4:$P$3003,$B21))</f>
        <v>0</v>
      </c>
      <c r="P21" s="38">
        <f>IF($B21="","",INDEX('04B_정규화_자동필터'!$Q$4:$Q$3003,$B21))</f>
        <v>0</v>
      </c>
      <c r="Q21" s="60">
        <f>IF($B21="","",INDEX('04B_정규화_자동필터'!$W$4:$W$3003,$B21))</f>
        <v>47.417970313030807</v>
      </c>
    </row>
    <row r="22" spans="1:17" ht="16.5">
      <c r="A22" s="59">
        <v>19</v>
      </c>
      <c r="B22" s="38">
        <f>IF($A22&gt;COUNT('04B_정규화_자동필터'!$X$4:$X$3003),"",MATCH(A22,'04B_정규화_자동필터'!$X$4:$X$3003,0))</f>
        <v>467</v>
      </c>
      <c r="C22" s="38" t="str">
        <f>IF($B22="","",INDEX('04B_정규화_자동필터'!$B$4:$B$3003,$B22))</f>
        <v>서울특별시 송파구 문정동</v>
      </c>
      <c r="D22" s="38" t="str">
        <f>IF($B22="","",INDEX('04B_정규화_자동필터'!$C$4:$C$3003,$B22))</f>
        <v>652-2</v>
      </c>
      <c r="E22" s="38" t="str">
        <f>IF($B22="","",INDEX('04B_정규화_자동필터'!$D$4:$D$3003,$B22))</f>
        <v>문정 오벨리스크</v>
      </c>
      <c r="F22" s="40">
        <f>IF($B22="","",INDEX('04B_정규화_자동필터'!$E$4:$E$3003,$B22))</f>
        <v>24.8</v>
      </c>
      <c r="G22" s="41">
        <f>IF($B22="","",INDEX('04B_정규화_자동필터'!$F$4:$F$3003,$B22))</f>
        <v>45831</v>
      </c>
      <c r="H22" s="43">
        <f>IF($B22="","",INDEX('04B_정규화_자동필터'!$H$4:$H$3003,$B22))</f>
        <v>219000000</v>
      </c>
      <c r="I22" s="43">
        <f>IF($B22="","",INDEX('04B_정규화_자동필터'!$I$4:$I$3003,$B22))</f>
        <v>8830645.1612903215</v>
      </c>
      <c r="J22" s="38">
        <f>IF($B22="","",INDEX('04B_정규화_자동필터'!$J$4:$J$3003,$B22))</f>
        <v>11</v>
      </c>
      <c r="K22" s="38">
        <f>IF($B22="","",INDEX('04B_정규화_자동필터'!$K$4:$K$3003,$B22))</f>
        <v>2018</v>
      </c>
      <c r="L22" s="38" t="str">
        <f>IF($B22="","",INDEX('04B_정규화_자동필터'!$L$4:$L$3003,$B22))</f>
        <v>송파대로 145</v>
      </c>
      <c r="M22" s="38" t="str">
        <f>IF($B22="","",INDEX('04B_정규화_자동필터'!$M$4:$M$3003,$B22))</f>
        <v>중개거래</v>
      </c>
      <c r="N22" s="38">
        <f>IF($B22="","",INDEX('04B_정규화_자동필터'!$O$4:$O$3003,$B22))</f>
        <v>0</v>
      </c>
      <c r="O22" s="38">
        <f>IF($B22="","",INDEX('04B_정규화_자동필터'!$P$4:$P$3003,$B22))</f>
        <v>1</v>
      </c>
      <c r="P22" s="38">
        <f>IF($B22="","",INDEX('04B_정규화_자동필터'!$Q$4:$Q$3003,$B22))</f>
        <v>0</v>
      </c>
      <c r="Q22" s="60">
        <f>IF($B22="","",INDEX('04B_정규화_자동필터'!$W$4:$W$3003,$B22))</f>
        <v>47.090061790361709</v>
      </c>
    </row>
    <row r="23" spans="1:17" ht="16.5">
      <c r="A23" s="64">
        <v>20</v>
      </c>
      <c r="B23" s="65">
        <f>IF($A23&gt;COUNT('04B_정규화_자동필터'!$X$4:$X$3003),"",MATCH(A23,'04B_정규화_자동필터'!$X$4:$X$3003,0))</f>
        <v>224</v>
      </c>
      <c r="C23" s="65" t="str">
        <f>IF($B23="","",INDEX('04B_정규화_자동필터'!$B$4:$B$3003,$B23))</f>
        <v>서울특별시 송파구 문정동</v>
      </c>
      <c r="D23" s="65" t="str">
        <f>IF($B23="","",INDEX('04B_정규화_자동필터'!$C$4:$C$3003,$B23))</f>
        <v>643-1</v>
      </c>
      <c r="E23" s="65" t="str">
        <f>IF($B23="","",INDEX('04B_정규화_자동필터'!$D$4:$D$3003,$B23))</f>
        <v>엠스테이트</v>
      </c>
      <c r="F23" s="66">
        <f>IF($B23="","",INDEX('04B_정규화_자동필터'!$E$4:$E$3003,$B23))</f>
        <v>26.15</v>
      </c>
      <c r="G23" s="67">
        <f>IF($B23="","",INDEX('04B_정규화_자동필터'!$F$4:$F$3003,$B23))</f>
        <v>46011</v>
      </c>
      <c r="H23" s="68">
        <f>IF($B23="","",INDEX('04B_정규화_자동필터'!$H$4:$H$3003,$B23))</f>
        <v>234000000</v>
      </c>
      <c r="I23" s="68">
        <f>IF($B23="","",INDEX('04B_정규화_자동필터'!$I$4:$I$3003,$B23))</f>
        <v>8948374.7609942649</v>
      </c>
      <c r="J23" s="65">
        <f>IF($B23="","",INDEX('04B_정규화_자동필터'!$J$4:$J$3003,$B23))</f>
        <v>12</v>
      </c>
      <c r="K23" s="65">
        <f>IF($B23="","",INDEX('04B_정규화_자동필터'!$K$4:$K$3003,$B23))</f>
        <v>2016</v>
      </c>
      <c r="L23" s="65" t="str">
        <f>IF($B23="","",INDEX('04B_정규화_자동필터'!$L$4:$L$3003,$B23))</f>
        <v>법원로 114</v>
      </c>
      <c r="M23" s="65" t="str">
        <f>IF($B23="","",INDEX('04B_정규화_자동필터'!$M$4:$M$3003,$B23))</f>
        <v>중개거래</v>
      </c>
      <c r="N23" s="65">
        <f>IF($B23="","",INDEX('04B_정규화_자동필터'!$O$4:$O$3003,$B23))</f>
        <v>0</v>
      </c>
      <c r="O23" s="65">
        <f>IF($B23="","",INDEX('04B_정규화_자동필터'!$P$4:$P$3003,$B23))</f>
        <v>0</v>
      </c>
      <c r="P23" s="65">
        <f>IF($B23="","",INDEX('04B_정규화_자동필터'!$Q$4:$Q$3003,$B23))</f>
        <v>0</v>
      </c>
      <c r="Q23" s="69">
        <f>IF($B23="","",INDEX('04B_정규화_자동필터'!$W$4:$W$3003,$B23))</f>
        <v>46.809751134948613</v>
      </c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6.5">
      <c r="A26" s="2" t="s">
        <v>1536</v>
      </c>
      <c r="B26" s="9">
        <f>COUNT(B4:B23)</f>
        <v>20</v>
      </c>
      <c r="C26" s="1"/>
      <c r="D26" s="2" t="s">
        <v>49</v>
      </c>
      <c r="E26" s="9">
        <f>'01_설정'!B9</f>
        <v>10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</sheetData>
  <mergeCells count="1">
    <mergeCell ref="A1:Q1"/>
  </mergeCells>
  <phoneticPr fontId="1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9BD5"/>
  </sheetPr>
  <dimension ref="A1:U21"/>
  <sheetViews>
    <sheetView showGridLines="0" topLeftCell="D1" workbookViewId="0">
      <selection activeCell="U4" sqref="U4"/>
    </sheetView>
  </sheetViews>
  <sheetFormatPr defaultRowHeight="15"/>
  <cols>
    <col min="1" max="1" width="7.42578125" style="13" customWidth="1"/>
    <col min="2" max="2" width="25" style="13" bestFit="1" customWidth="1"/>
    <col min="3" max="3" width="35.7109375" style="13" bestFit="1" customWidth="1"/>
    <col min="4" max="4" width="15.28515625" style="13" customWidth="1"/>
    <col min="5" max="6" width="14" style="13" customWidth="1"/>
    <col min="7" max="7" width="13" style="13" customWidth="1"/>
    <col min="8" max="8" width="16.140625" style="13" bestFit="1" customWidth="1"/>
    <col min="9" max="9" width="13" style="13" customWidth="1"/>
    <col min="10" max="10" width="16.85546875" style="13" customWidth="1"/>
    <col min="11" max="11" width="13" style="13" customWidth="1"/>
    <col min="12" max="12" width="16.85546875" style="13" customWidth="1"/>
    <col min="13" max="13" width="13" style="13" customWidth="1"/>
    <col min="14" max="14" width="16.85546875" style="13" customWidth="1"/>
    <col min="15" max="15" width="13" style="13" customWidth="1"/>
    <col min="16" max="16" width="16.85546875" style="13" customWidth="1"/>
    <col min="17" max="17" width="11.7109375" style="13" customWidth="1"/>
    <col min="18" max="18" width="14" style="13" customWidth="1"/>
    <col min="19" max="19" width="13.85546875" style="13" customWidth="1"/>
    <col min="20" max="20" width="10" style="13" customWidth="1"/>
    <col min="21" max="21" width="14" style="13" customWidth="1"/>
  </cols>
  <sheetData>
    <row r="1" spans="1:21" s="13" customFormat="1" ht="24" customHeight="1">
      <c r="A1" s="31" t="s">
        <v>1537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2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s="13" customFormat="1" ht="33" customHeight="1">
      <c r="A3" s="61" t="s">
        <v>1533</v>
      </c>
      <c r="B3" s="62" t="s">
        <v>176</v>
      </c>
      <c r="C3" s="62" t="s">
        <v>100</v>
      </c>
      <c r="D3" s="62" t="s">
        <v>177</v>
      </c>
      <c r="E3" s="62" t="s">
        <v>1579</v>
      </c>
      <c r="F3" s="62" t="s">
        <v>1581</v>
      </c>
      <c r="G3" s="62" t="s">
        <v>1582</v>
      </c>
      <c r="H3" s="62" t="s">
        <v>1583</v>
      </c>
      <c r="I3" s="62" t="s">
        <v>1584</v>
      </c>
      <c r="J3" s="62" t="s">
        <v>1538</v>
      </c>
      <c r="K3" s="62" t="s">
        <v>1585</v>
      </c>
      <c r="L3" s="62" t="s">
        <v>1539</v>
      </c>
      <c r="M3" s="62" t="s">
        <v>1586</v>
      </c>
      <c r="N3" s="62" t="s">
        <v>1540</v>
      </c>
      <c r="O3" s="62" t="s">
        <v>1587</v>
      </c>
      <c r="P3" s="62" t="s">
        <v>1541</v>
      </c>
      <c r="Q3" s="62" t="s">
        <v>1542</v>
      </c>
      <c r="R3" s="62" t="s">
        <v>1588</v>
      </c>
      <c r="S3" s="62" t="s">
        <v>1532</v>
      </c>
      <c r="T3" s="62" t="s">
        <v>1543</v>
      </c>
      <c r="U3" s="63" t="s">
        <v>1589</v>
      </c>
    </row>
    <row r="4" spans="1:21" ht="16.5">
      <c r="A4" s="73">
        <f>IF(ROW()-3&lt;='01_설정'!B9,ROW()-3,"")</f>
        <v>1</v>
      </c>
      <c r="B4" s="39" t="str">
        <f>IF($A4="","",INDEX('05_자동선정_유사도'!$E$4:$E$23,$A4))</f>
        <v>르피에드 문정</v>
      </c>
      <c r="C4" s="39" t="str">
        <f>IF($A4="","",INDEX('05_자동선정_유사도'!$C$4:$C$23,$A4)&amp;" "&amp;INDEX('05_자동선정_유사도'!$D$4:$D$23,$A4))</f>
        <v>서울특별시 송파구 문정동 652-3</v>
      </c>
      <c r="D4" s="40">
        <f>IF($A4="","",INDEX('05_자동선정_유사도'!$F$4:$F$23,$A4))</f>
        <v>26.963000000000001</v>
      </c>
      <c r="E4" s="43">
        <f>IF($A4="","",INDEX('05_자동선정_유사도'!$H$4:$H$23,$A4))</f>
        <v>494450000</v>
      </c>
      <c r="F4" s="43">
        <f>IF($A4="","",INDEX('05_자동선정_유사도'!$I$4:$I$23,$A4))</f>
        <v>18338092.942180023</v>
      </c>
      <c r="G4" s="70">
        <f>IF($A4="","",IF(ISNUMBER(SEARCH("직거래",INDEX('05_자동선정_유사도'!$M$4:$M$23,$A4))),0.99,'01_설정'!B18))</f>
        <v>0.99</v>
      </c>
      <c r="H4" s="71">
        <f>IF($A4="","",(1+'01_설정'!B19)^((('01_설정'!B4-INDEX('05_자동선정_유사도'!$G$4:$G$23,$A4)))/365))</f>
        <v>1.0201215867422688</v>
      </c>
      <c r="I4" s="71">
        <f>IF($A4="","",IF(INDEX('05_자동선정_유사도'!$N$4:$N$23,$A4)=1,1,'01_설정'!B21)*IF(INDEX('05_자동선정_유사도'!$O$4:$O$23,$A4)=1,'01_설정'!B22,1))</f>
        <v>0.98980000000000001</v>
      </c>
      <c r="J4" s="72"/>
      <c r="K4" s="71">
        <f>IF($A4="","",IF(INDEX('05_자동선정_유사도'!$P$4:$P$23,$A4)=1,'01_설정'!B23,1)*IF(ABS(INDEX('05_자동선정_유사도'!$K$4:$K$23,$A4)-YEAR('02_대상물건입력'!B14))&lt;=2,1,IF(INDEX('05_자동선정_유사도'!$K$4:$K$23,$A4)&lt;YEAR('02_대상물건입력'!B14),'01_설정'!B24,IF(INDEX('05_자동선정_유사도'!$K$4:$K$23,$A4)&gt;YEAR('02_대상물건입력'!B14),'01_설정'!B25,1))))</f>
        <v>1.01</v>
      </c>
      <c r="L4" s="72"/>
      <c r="M4" s="71">
        <f>IF($A4="","",IF(ABS(INDEX('05_자동선정_유사도'!$J$4:$J$23,$A4)-'02_대상물건입력'!B10)&lt;=1,1,IF(ABS(INDEX('05_자동선정_유사도'!$J$4:$J$23,$A4)-'02_대상물건입력'!B10)&lt;=5,IF(INDEX('05_자동선정_유사도'!$J$4:$J$23,$A4)&gt;'02_대상물건입력'!B10,0.99,1.01),IF(INDEX('05_자동선정_유사도'!$J$4:$J$23,$A4)&gt;'02_대상물건입력'!B10,0.98,1.02))))</f>
        <v>1</v>
      </c>
      <c r="N4" s="72"/>
      <c r="O4" s="71">
        <f>IF($A4="","",'02_대상물건입력'!B17)</f>
        <v>1</v>
      </c>
      <c r="P4" s="72"/>
      <c r="Q4" s="71">
        <f>IF($A4="","",G4*H4*IF(J4="",I4,J4)*IF(L4="",K4,L4)*IF(N4="",M4,N4)*IF(P4="",O4,P4))</f>
        <v>1.0096153749228418</v>
      </c>
      <c r="R4" s="43">
        <f>IF($A4="","",F4*Q4)</f>
        <v>18514420.581189003</v>
      </c>
      <c r="S4" s="40">
        <f>IF($A4="","",INDEX('05_자동선정_유사도'!$Q$4:$Q$23,$A4))</f>
        <v>61.052351265967275</v>
      </c>
      <c r="T4" s="71">
        <f>IF(OR(A4="",S4=""),"",S4/SUM($S$4:$S$18))</f>
        <v>0.11418409534629581</v>
      </c>
      <c r="U4" s="74">
        <f>IF(OR(R4="",T4=""),"",R4*T4)</f>
        <v>2114052.3649239065</v>
      </c>
    </row>
    <row r="5" spans="1:21" ht="16.5">
      <c r="A5" s="73">
        <f>IF(ROW()-3&lt;='01_설정'!B9,ROW()-3,"")</f>
        <v>2</v>
      </c>
      <c r="B5" s="39" t="str">
        <f>IF($A5="","",INDEX('05_자동선정_유사도'!$E$4:$E$23,$A5))</f>
        <v>문정 오벨리스크</v>
      </c>
      <c r="C5" s="39" t="str">
        <f>IF($A5="","",INDEX('05_자동선정_유사도'!$C$4:$C$23,$A5)&amp;" "&amp;INDEX('05_자동선정_유사도'!$D$4:$D$23,$A5))</f>
        <v>서울특별시 송파구 문정동 652-2</v>
      </c>
      <c r="D5" s="40">
        <f>IF($A5="","",INDEX('05_자동선정_유사도'!$F$4:$F$23,$A5))</f>
        <v>27.43</v>
      </c>
      <c r="E5" s="43">
        <f>IF($A5="","",INDEX('05_자동선정_유사도'!$H$4:$H$23,$A5))</f>
        <v>255000000</v>
      </c>
      <c r="F5" s="43">
        <f>IF($A5="","",INDEX('05_자동선정_유사도'!$I$4:$I$23,$A5))</f>
        <v>9296390.8129784912</v>
      </c>
      <c r="G5" s="70">
        <f>IF($A5="","",IF(ISNUMBER(SEARCH("직거래",INDEX('05_자동선정_유사도'!$M$4:$M$23,$A5))),0.99,'01_설정'!B18))</f>
        <v>1</v>
      </c>
      <c r="H5" s="71">
        <f>IF($A5="","",(1+'01_설정'!B19)^((('01_설정'!B4-INDEX('05_자동선정_유사도'!$G$4:$G$23,$A5)))/365))</f>
        <v>1.0249243838662736</v>
      </c>
      <c r="I5" s="71">
        <f>IF($A5="","",IF(INDEX('05_자동선정_유사도'!$N$4:$N$23,$A5)=1,1,'01_설정'!B21)*IF(INDEX('05_자동선정_유사도'!$O$4:$O$23,$A5)=1,'01_설정'!B22,1))</f>
        <v>0.98980000000000001</v>
      </c>
      <c r="J5" s="72"/>
      <c r="K5" s="71">
        <f>IF($A5="","",IF(INDEX('05_자동선정_유사도'!$P$4:$P$23,$A5)=1,'01_설정'!B23,1)*IF(ABS(INDEX('05_자동선정_유사도'!$K$4:$K$23,$A5)-YEAR('02_대상물건입력'!B14))&lt;=2,1,IF(INDEX('05_자동선정_유사도'!$K$4:$K$23,$A5)&lt;YEAR('02_대상물건입력'!B14),'01_설정'!B24,IF(INDEX('05_자동선정_유사도'!$K$4:$K$23,$A5)&gt;YEAR('02_대상물건입력'!B14),'01_설정'!B25,1))))</f>
        <v>1.01</v>
      </c>
      <c r="L5" s="72"/>
      <c r="M5" s="71">
        <f>IF($A5="","",IF(ABS(INDEX('05_자동선정_유사도'!$J$4:$J$23,$A5)-'02_대상물건입력'!B10)&lt;=1,1,IF(ABS(INDEX('05_자동선정_유사도'!$J$4:$J$23,$A5)-'02_대상물건입력'!B10)&lt;=5,IF(INDEX('05_자동선정_유사도'!$J$4:$J$23,$A5)&gt;'02_대상물건입력'!B10,0.99,1.01),IF(INDEX('05_자동선정_유사도'!$J$4:$J$23,$A5)&gt;'02_대상물건입력'!B10,0.98,1.02))))</f>
        <v>1</v>
      </c>
      <c r="N5" s="72"/>
      <c r="O5" s="71">
        <f>IF($A5="","",'02_대상물건입력'!B17)</f>
        <v>1</v>
      </c>
      <c r="P5" s="72"/>
      <c r="Q5" s="71">
        <f>IF($A5="","",G5*H5*IF(J5="",I5,J5)*IF(L5="",K5,L5)*IF(N5="",M5,N5)*IF(P5="",O5,P5))</f>
        <v>1.0246148567023461</v>
      </c>
      <c r="R5" s="43">
        <f>IF($A5="","",F5*Q5)</f>
        <v>9525220.1406889632</v>
      </c>
      <c r="S5" s="40">
        <f>IF($A5="","",INDEX('05_자동선정_유사도'!$Q$4:$Q$23,$A5))</f>
        <v>53.998044173441031</v>
      </c>
      <c r="T5" s="71">
        <f>IF(OR(A5="",S5=""),"",S5/SUM($S$4:$S$18))</f>
        <v>0.10099066942652987</v>
      </c>
      <c r="U5" s="74">
        <f>IF(OR(R5="",T5=""),"",R5*T5)</f>
        <v>961958.35844324343</v>
      </c>
    </row>
    <row r="6" spans="1:21" ht="16.5">
      <c r="A6" s="73">
        <f>IF(ROW()-3&lt;='01_설정'!B9,ROW()-3,"")</f>
        <v>3</v>
      </c>
      <c r="B6" s="39" t="str">
        <f>IF($A6="","",INDEX('05_자동선정_유사도'!$E$4:$E$23,$A6))</f>
        <v>잠실 리버리치</v>
      </c>
      <c r="C6" s="39" t="str">
        <f>IF($A6="","",INDEX('05_자동선정_유사도'!$C$4:$C$23,$A6)&amp;" "&amp;INDEX('05_자동선정_유사도'!$D$4:$D$23,$A6))</f>
        <v>서울특별시 송파구 방이동 50-3</v>
      </c>
      <c r="D6" s="40">
        <f>IF($A6="","",INDEX('05_자동선정_유사도'!$F$4:$F$23,$A6))</f>
        <v>27.41</v>
      </c>
      <c r="E6" s="43">
        <f>IF($A6="","",INDEX('05_자동선정_유사도'!$H$4:$H$23,$A6))</f>
        <v>442680000</v>
      </c>
      <c r="F6" s="43">
        <f>IF($A6="","",INDEX('05_자동선정_유사도'!$I$4:$I$23,$A6))</f>
        <v>16150310.105800802</v>
      </c>
      <c r="G6" s="70">
        <f>IF($A6="","",IF(ISNUMBER(SEARCH("직거래",INDEX('05_자동선정_유사도'!$M$4:$M$23,$A6))),0.99,'01_설정'!B18))</f>
        <v>0.99</v>
      </c>
      <c r="H6" s="71">
        <f>IF($A6="","",(1+'01_설정'!B19)^((('01_설정'!B4-INDEX('05_자동선정_유사도'!$G$4:$G$23,$A6)))/365))</f>
        <v>1.0112383376722409</v>
      </c>
      <c r="I6" s="71">
        <f>IF($A6="","",IF(INDEX('05_자동선정_유사도'!$N$4:$N$23,$A6)=1,1,'01_설정'!B21)*IF(INDEX('05_자동선정_유사도'!$O$4:$O$23,$A6)=1,'01_설정'!B22,1))</f>
        <v>0.98</v>
      </c>
      <c r="J6" s="72"/>
      <c r="K6" s="71">
        <f>IF($A6="","",IF(INDEX('05_자동선정_유사도'!$P$4:$P$23,$A6)=1,'01_설정'!B23,1)*IF(ABS(INDEX('05_자동선정_유사도'!$K$4:$K$23,$A6)-YEAR('02_대상물건입력'!B14))&lt;=2,1,IF(INDEX('05_자동선정_유사도'!$K$4:$K$23,$A6)&lt;YEAR('02_대상물건입력'!B14),'01_설정'!B24,IF(INDEX('05_자동선정_유사도'!$K$4:$K$23,$A6)&gt;YEAR('02_대상물건입력'!B14),'01_설정'!B25,1))))</f>
        <v>1.01</v>
      </c>
      <c r="L6" s="72"/>
      <c r="M6" s="71">
        <f>IF($A6="","",IF(ABS(INDEX('05_자동선정_유사도'!$J$4:$J$23,$A6)-'02_대상물건입력'!B10)&lt;=1,1,IF(ABS(INDEX('05_자동선정_유사도'!$J$4:$J$23,$A6)-'02_대상물건입력'!B10)&lt;=5,IF(INDEX('05_자동선정_유사도'!$J$4:$J$23,$A6)&gt;'02_대상물건입력'!B10,0.99,1.01),IF(INDEX('05_자동선정_유사도'!$J$4:$J$23,$A6)&gt;'02_대상물건입력'!B10,0.98,1.02))))</f>
        <v>1</v>
      </c>
      <c r="N6" s="72"/>
      <c r="O6" s="71">
        <f>IF($A6="","",'02_대상물건입력'!B17)</f>
        <v>1</v>
      </c>
      <c r="P6" s="72"/>
      <c r="Q6" s="71">
        <f>IF($A6="","",G6*H6*IF(J6="",I6,J6)*IF(L6="",K6,L6)*IF(N6="",M6,N6)*IF(P6="",O6,P6))</f>
        <v>0.99091446956170415</v>
      </c>
      <c r="R6" s="43">
        <f>IF($A6="","",F6*Q6)</f>
        <v>16003575.971746631</v>
      </c>
      <c r="S6" s="40">
        <f>IF($A6="","",INDEX('05_자동선정_유사도'!$Q$4:$Q$23,$A6))</f>
        <v>53.791415522432366</v>
      </c>
      <c r="T6" s="71">
        <f>IF(OR(A6="",S6=""),"",S6/SUM($S$4:$S$18))</f>
        <v>0.10060421902619612</v>
      </c>
      <c r="U6" s="74">
        <f>IF(OR(R6="",T6=""),"",R6*T6)</f>
        <v>1610027.2622639674</v>
      </c>
    </row>
    <row r="7" spans="1:21" ht="16.5">
      <c r="A7" s="73">
        <f>IF(ROW()-3&lt;='01_설정'!B9,ROW()-3,"")</f>
        <v>4</v>
      </c>
      <c r="B7" s="39" t="str">
        <f>IF($A7="","",INDEX('05_자동선정_유사도'!$E$4:$E$23,$A7))</f>
        <v>잠실 리버리치</v>
      </c>
      <c r="C7" s="39" t="str">
        <f>IF($A7="","",INDEX('05_자동선정_유사도'!$C$4:$C$23,$A7)&amp;" "&amp;INDEX('05_자동선정_유사도'!$D$4:$D$23,$A7))</f>
        <v>서울특별시 송파구 방이동 50-3</v>
      </c>
      <c r="D7" s="40">
        <f>IF($A7="","",INDEX('05_자동선정_유사도'!$F$4:$F$23,$A7))</f>
        <v>27.41</v>
      </c>
      <c r="E7" s="43">
        <f>IF($A7="","",INDEX('05_자동선정_유사도'!$H$4:$H$23,$A7))</f>
        <v>430000000</v>
      </c>
      <c r="F7" s="43">
        <f>IF($A7="","",INDEX('05_자동선정_유사도'!$I$4:$I$23,$A7))</f>
        <v>15687705.217074061</v>
      </c>
      <c r="G7" s="70">
        <f>IF($A7="","",IF(ISNUMBER(SEARCH("직거래",INDEX('05_자동선정_유사도'!$M$4:$M$23,$A7))),0.99,'01_설정'!B18))</f>
        <v>0.99</v>
      </c>
      <c r="H7" s="71">
        <f>IF($A7="","",(1+'01_설정'!B19)^((('01_설정'!B4-INDEX('05_자동선정_유사도'!$G$4:$G$23,$A7)))/365))</f>
        <v>1.0112383376722409</v>
      </c>
      <c r="I7" s="71">
        <f>IF($A7="","",IF(INDEX('05_자동선정_유사도'!$N$4:$N$23,$A7)=1,1,'01_설정'!B21)*IF(INDEX('05_자동선정_유사도'!$O$4:$O$23,$A7)=1,'01_설정'!B22,1))</f>
        <v>0.98</v>
      </c>
      <c r="J7" s="72"/>
      <c r="K7" s="71">
        <f>IF($A7="","",IF(INDEX('05_자동선정_유사도'!$P$4:$P$23,$A7)=1,'01_설정'!B23,1)*IF(ABS(INDEX('05_자동선정_유사도'!$K$4:$K$23,$A7)-YEAR('02_대상물건입력'!B14))&lt;=2,1,IF(INDEX('05_자동선정_유사도'!$K$4:$K$23,$A7)&lt;YEAR('02_대상물건입력'!B14),'01_설정'!B24,IF(INDEX('05_자동선정_유사도'!$K$4:$K$23,$A7)&gt;YEAR('02_대상물건입력'!B14),'01_설정'!B25,1))))</f>
        <v>1.01</v>
      </c>
      <c r="L7" s="72"/>
      <c r="M7" s="71">
        <f>IF($A7="","",IF(ABS(INDEX('05_자동선정_유사도'!$J$4:$J$23,$A7)-'02_대상물건입력'!B10)&lt;=1,1,IF(ABS(INDEX('05_자동선정_유사도'!$J$4:$J$23,$A7)-'02_대상물건입력'!B10)&lt;=5,IF(INDEX('05_자동선정_유사도'!$J$4:$J$23,$A7)&gt;'02_대상물건입력'!B10,0.99,1.01),IF(INDEX('05_자동선정_유사도'!$J$4:$J$23,$A7)&gt;'02_대상물건입력'!B10,0.98,1.02))))</f>
        <v>1</v>
      </c>
      <c r="N7" s="72"/>
      <c r="O7" s="71">
        <f>IF($A7="","",'02_대상물건입력'!B17)</f>
        <v>1</v>
      </c>
      <c r="P7" s="72"/>
      <c r="Q7" s="71">
        <f>IF($A7="","",G7*H7*IF(J7="",I7,J7)*IF(L7="",K7,L7)*IF(N7="",M7,N7)*IF(P7="",O7,P7))</f>
        <v>0.99091446956170415</v>
      </c>
      <c r="R7" s="43">
        <f>IF($A7="","",F7*Q7)</f>
        <v>15545174.093817322</v>
      </c>
      <c r="S7" s="40">
        <f>IF($A7="","",INDEX('05_자동선정_유사도'!$Q$4:$Q$23,$A7))</f>
        <v>53.791415522432366</v>
      </c>
      <c r="T7" s="71">
        <f>IF(OR(A7="",S7=""),"",S7/SUM($S$4:$S$18))</f>
        <v>0.10060421902619612</v>
      </c>
      <c r="U7" s="74">
        <f>IF(OR(R7="",T7=""),"",R7*T7)</f>
        <v>1563910.0993347478</v>
      </c>
    </row>
    <row r="8" spans="1:21" ht="16.5">
      <c r="A8" s="73">
        <f>IF(ROW()-3&lt;='01_설정'!B9,ROW()-3,"")</f>
        <v>5</v>
      </c>
      <c r="B8" s="39" t="str">
        <f>IF($A8="","",INDEX('05_자동선정_유사도'!$E$4:$E$23,$A8))</f>
        <v>문정 오벨리스크</v>
      </c>
      <c r="C8" s="39" t="str">
        <f>IF($A8="","",INDEX('05_자동선정_유사도'!$C$4:$C$23,$A8)&amp;" "&amp;INDEX('05_자동선정_유사도'!$D$4:$D$23,$A8))</f>
        <v>서울특별시 송파구 문정동 652-2</v>
      </c>
      <c r="D8" s="40">
        <f>IF($A8="","",INDEX('05_자동선정_유사도'!$F$4:$F$23,$A8))</f>
        <v>27.66</v>
      </c>
      <c r="E8" s="43">
        <f>IF($A8="","",INDEX('05_자동선정_유사도'!$H$4:$H$23,$A8))</f>
        <v>260000000</v>
      </c>
      <c r="F8" s="43">
        <f>IF($A8="","",INDEX('05_자동선정_유사도'!$I$4:$I$23,$A8))</f>
        <v>9399855.3868402019</v>
      </c>
      <c r="G8" s="70">
        <f>IF($A8="","",IF(ISNUMBER(SEARCH("직거래",INDEX('05_자동선정_유사도'!$M$4:$M$23,$A8))),0.99,'01_설정'!B18))</f>
        <v>1</v>
      </c>
      <c r="H8" s="71">
        <f>IF($A8="","",(1+'01_설정'!B19)^((('01_설정'!B4-INDEX('05_자동선정_유사도'!$G$4:$G$23,$A8)))/365))</f>
        <v>1.0137802141593963</v>
      </c>
      <c r="I8" s="71">
        <f>IF($A8="","",IF(INDEX('05_자동선정_유사도'!$N$4:$N$23,$A8)=1,1,'01_설정'!B21)*IF(INDEX('05_자동선정_유사도'!$O$4:$O$23,$A8)=1,'01_설정'!B22,1))</f>
        <v>0.98980000000000001</v>
      </c>
      <c r="J8" s="72"/>
      <c r="K8" s="71">
        <f>IF($A8="","",IF(INDEX('05_자동선정_유사도'!$P$4:$P$23,$A8)=1,'01_설정'!B23,1)*IF(ABS(INDEX('05_자동선정_유사도'!$K$4:$K$23,$A8)-YEAR('02_대상물건입력'!B14))&lt;=2,1,IF(INDEX('05_자동선정_유사도'!$K$4:$K$23,$A8)&lt;YEAR('02_대상물건입력'!B14),'01_설정'!B24,IF(INDEX('05_자동선정_유사도'!$K$4:$K$23,$A8)&gt;YEAR('02_대상물건입력'!B14),'01_설정'!B25,1))))</f>
        <v>1.01</v>
      </c>
      <c r="L8" s="72"/>
      <c r="M8" s="71">
        <f>IF($A8="","",IF(ABS(INDEX('05_자동선정_유사도'!$J$4:$J$23,$A8)-'02_대상물건입력'!B10)&lt;=1,1,IF(ABS(INDEX('05_자동선정_유사도'!$J$4:$J$23,$A8)-'02_대상물건입력'!B10)&lt;=5,IF(INDEX('05_자동선정_유사도'!$J$4:$J$23,$A8)&gt;'02_대상물건입력'!B10,0.99,1.01),IF(INDEX('05_자동선정_유사도'!$J$4:$J$23,$A8)&gt;'02_대상물건입력'!B10,0.98,1.02))))</f>
        <v>0.99</v>
      </c>
      <c r="N8" s="72"/>
      <c r="O8" s="71">
        <f>IF($A8="","",'02_대상물건입력'!B17)</f>
        <v>1</v>
      </c>
      <c r="P8" s="72"/>
      <c r="Q8" s="71">
        <f>IF($A8="","",G8*H8*IF(J8="",I8,J8)*IF(L8="",K8,L8)*IF(N8="",M8,N8)*IF(P8="",O8,P8))</f>
        <v>1.0033393120093732</v>
      </c>
      <c r="R8" s="43">
        <f>IF($A8="","",F8*Q8)</f>
        <v>9431244.4368198495</v>
      </c>
      <c r="S8" s="40">
        <f>IF($A8="","",INDEX('05_자동선정_유사도'!$Q$4:$Q$23,$A8))</f>
        <v>53.074273660040568</v>
      </c>
      <c r="T8" s="71">
        <f>IF(OR(A8="",S8=""),"",S8/SUM($S$4:$S$18))</f>
        <v>9.9262973470632856E-2</v>
      </c>
      <c r="U8" s="74">
        <f>IF(OR(R8="",T8=""),"",R8*T8)</f>
        <v>936173.36632710241</v>
      </c>
    </row>
    <row r="9" spans="1:21" ht="16.5">
      <c r="A9" s="73">
        <f>IF(ROW()-3&lt;='01_설정'!B9,ROW()-3,"")</f>
        <v>6</v>
      </c>
      <c r="B9" s="39" t="str">
        <f>IF($A9="","",INDEX('05_자동선정_유사도'!$E$4:$E$23,$A9))</f>
        <v>테라412</v>
      </c>
      <c r="C9" s="39" t="str">
        <f>IF($A9="","",INDEX('05_자동선정_유사도'!$C$4:$C$23,$A9)&amp;" "&amp;INDEX('05_자동선정_유사도'!$D$4:$D$23,$A9))</f>
        <v>서울특별시 송파구 방이동 41-2</v>
      </c>
      <c r="D9" s="40">
        <f>IF($A9="","",INDEX('05_자동선정_유사도'!$F$4:$F$23,$A9))</f>
        <v>27.756</v>
      </c>
      <c r="E9" s="43">
        <f>IF($A9="","",INDEX('05_자동선정_유사도'!$H$4:$H$23,$A9))</f>
        <v>422130000</v>
      </c>
      <c r="F9" s="43">
        <f>IF($A9="","",INDEX('05_자동선정_유사도'!$I$4:$I$23,$A9))</f>
        <v>15208603.545179421</v>
      </c>
      <c r="G9" s="70">
        <f>IF($A9="","",IF(ISNUMBER(SEARCH("직거래",INDEX('05_자동선정_유사도'!$M$4:$M$23,$A9))),0.99,'01_설정'!B18))</f>
        <v>0.99</v>
      </c>
      <c r="H9" s="71">
        <f>IF($A9="","",(1+'01_설정'!B19)^((('01_설정'!B4-INDEX('05_자동선정_유사도'!$G$4:$G$23,$A9)))/365))</f>
        <v>1.0148480629468493</v>
      </c>
      <c r="I9" s="71">
        <f>IF($A9="","",IF(INDEX('05_자동선정_유사도'!$N$4:$N$23,$A9)=1,1,'01_설정'!B21)*IF(INDEX('05_자동선정_유사도'!$O$4:$O$23,$A9)=1,'01_설정'!B22,1))</f>
        <v>0.98</v>
      </c>
      <c r="J9" s="72"/>
      <c r="K9" s="71">
        <f>IF($A9="","",IF(INDEX('05_자동선정_유사도'!$P$4:$P$23,$A9)=1,'01_설정'!B23,1)*IF(ABS(INDEX('05_자동선정_유사도'!$K$4:$K$23,$A9)-YEAR('02_대상물건입력'!B14))&lt;=2,1,IF(INDEX('05_자동선정_유사도'!$K$4:$K$23,$A9)&lt;YEAR('02_대상물건입력'!B14),'01_설정'!B24,IF(INDEX('05_자동선정_유사도'!$K$4:$K$23,$A9)&gt;YEAR('02_대상물건입력'!B14),'01_설정'!B25,1))))</f>
        <v>1</v>
      </c>
      <c r="L9" s="72"/>
      <c r="M9" s="71">
        <f>IF($A9="","",IF(ABS(INDEX('05_자동선정_유사도'!$J$4:$J$23,$A9)-'02_대상물건입력'!B10)&lt;=1,1,IF(ABS(INDEX('05_자동선정_유사도'!$J$4:$J$23,$A9)-'02_대상물건입력'!B10)&lt;=5,IF(INDEX('05_자동선정_유사도'!$J$4:$J$23,$A9)&gt;'02_대상물건입력'!B10,0.99,1.01),IF(INDEX('05_자동선정_유사도'!$J$4:$J$23,$A9)&gt;'02_대상물건입력'!B10,0.98,1.02))))</f>
        <v>1</v>
      </c>
      <c r="N9" s="72"/>
      <c r="O9" s="71">
        <f>IF($A9="","",'02_대상물건입력'!B17)</f>
        <v>1</v>
      </c>
      <c r="P9" s="72"/>
      <c r="Q9" s="71">
        <f>IF($A9="","",G9*H9*IF(J9="",I9,J9)*IF(L9="",K9,L9)*IF(N9="",M9,N9)*IF(P9="",O9,P9))</f>
        <v>0.98460559067103315</v>
      </c>
      <c r="R9" s="43">
        <f>IF($A9="","",F9*Q9)</f>
        <v>14974476.076882953</v>
      </c>
      <c r="S9" s="40">
        <f>IF($A9="","",INDEX('05_자동선정_유사도'!$Q$4:$Q$23,$A9))</f>
        <v>52.950474746525963</v>
      </c>
      <c r="T9" s="71">
        <f>IF(OR(A9="",S9=""),"",S9/SUM($S$4:$S$18))</f>
        <v>9.9031436655892702E-2</v>
      </c>
      <c r="U9" s="74">
        <f>IF(OR(R9="",T9=""),"",R9*T9)</f>
        <v>1482943.8790630149</v>
      </c>
    </row>
    <row r="10" spans="1:21" ht="16.5">
      <c r="A10" s="73">
        <f>IF(ROW()-3&lt;='01_설정'!B9,ROW()-3,"")</f>
        <v>7</v>
      </c>
      <c r="B10" s="39" t="str">
        <f>IF($A10="","",INDEX('05_자동선정_유사도'!$E$4:$E$23,$A10))</f>
        <v>문정 오벨리스크</v>
      </c>
      <c r="C10" s="39" t="str">
        <f>IF($A10="","",INDEX('05_자동선정_유사도'!$C$4:$C$23,$A10)&amp;" "&amp;INDEX('05_자동선정_유사도'!$D$4:$D$23,$A10))</f>
        <v>서울특별시 송파구 문정동 652-2</v>
      </c>
      <c r="D10" s="40">
        <f>IF($A10="","",INDEX('05_자동선정_유사도'!$F$4:$F$23,$A10))</f>
        <v>27.66</v>
      </c>
      <c r="E10" s="43">
        <f>IF($A10="","",INDEX('05_자동선정_유사도'!$H$4:$H$23,$A10))</f>
        <v>270000000</v>
      </c>
      <c r="F10" s="43">
        <f>IF($A10="","",INDEX('05_자동선정_유사도'!$I$4:$I$23,$A10))</f>
        <v>9761388.2863340564</v>
      </c>
      <c r="G10" s="70">
        <f>IF($A10="","",IF(ISNUMBER(SEARCH("직거래",INDEX('05_자동선정_유사도'!$M$4:$M$23,$A10))),0.99,'01_설정'!B18))</f>
        <v>1</v>
      </c>
      <c r="H10" s="71">
        <f>IF($A10="","",(1+'01_설정'!B19)^((('01_설정'!B4-INDEX('05_자동선정_유사도'!$G$4:$G$23,$A10)))/365))</f>
        <v>1.0285829629718886</v>
      </c>
      <c r="I10" s="71">
        <f>IF($A10="","",IF(INDEX('05_자동선정_유사도'!$N$4:$N$23,$A10)=1,1,'01_설정'!B21)*IF(INDEX('05_자동선정_유사도'!$O$4:$O$23,$A10)=1,'01_설정'!B22,1))</f>
        <v>0.98980000000000001</v>
      </c>
      <c r="J10" s="72"/>
      <c r="K10" s="71">
        <f>IF($A10="","",IF(INDEX('05_자동선정_유사도'!$P$4:$P$23,$A10)=1,'01_설정'!B23,1)*IF(ABS(INDEX('05_자동선정_유사도'!$K$4:$K$23,$A10)-YEAR('02_대상물건입력'!B14))&lt;=2,1,IF(INDEX('05_자동선정_유사도'!$K$4:$K$23,$A10)&lt;YEAR('02_대상물건입력'!B14),'01_설정'!B24,IF(INDEX('05_자동선정_유사도'!$K$4:$K$23,$A10)&gt;YEAR('02_대상물건입력'!B14),'01_설정'!B25,1))))</f>
        <v>1.01</v>
      </c>
      <c r="L10" s="72"/>
      <c r="M10" s="71">
        <f>IF($A10="","",IF(ABS(INDEX('05_자동선정_유사도'!$J$4:$J$23,$A10)-'02_대상물건입력'!B10)&lt;=1,1,IF(ABS(INDEX('05_자동선정_유사도'!$J$4:$J$23,$A10)-'02_대상물건입력'!B10)&lt;=5,IF(INDEX('05_자동선정_유사도'!$J$4:$J$23,$A10)&gt;'02_대상물건입력'!B10,0.99,1.01),IF(INDEX('05_자동선정_유사도'!$J$4:$J$23,$A10)&gt;'02_대상물건입력'!B10,0.98,1.02))))</f>
        <v>1</v>
      </c>
      <c r="N10" s="72"/>
      <c r="O10" s="71">
        <f>IF($A10="","",'02_대상물건입력'!B17)</f>
        <v>1</v>
      </c>
      <c r="P10" s="72"/>
      <c r="Q10" s="71">
        <f>IF($A10="","",G10*H10*IF(J10="",I10,J10)*IF(L10="",K10,L10)*IF(N10="",M10,N10)*IF(P10="",O10,P10))</f>
        <v>1.0282723309170712</v>
      </c>
      <c r="R10" s="43">
        <f>IF($A10="","",F10*Q10)</f>
        <v>10037365.486175315</v>
      </c>
      <c r="S10" s="40">
        <f>IF($A10="","",INDEX('05_자동선정_유사도'!$Q$4:$Q$23,$A10))</f>
        <v>52.531807906615917</v>
      </c>
      <c r="T10" s="71">
        <f>IF(OR(A10="",S10=""),"",S10/SUM($S$4:$S$18))</f>
        <v>9.8248418584101105E-2</v>
      </c>
      <c r="U10" s="74">
        <f>IF(OR(R10="",T10=""),"",R10*T10)</f>
        <v>986155.28576736187</v>
      </c>
    </row>
    <row r="11" spans="1:21" ht="16.5">
      <c r="A11" s="73">
        <f>IF(ROW()-3&lt;='01_설정'!B9,ROW()-3,"")</f>
        <v>8</v>
      </c>
      <c r="B11" s="39" t="str">
        <f>IF($A11="","",INDEX('05_자동선정_유사도'!$E$4:$E$23,$A11))</f>
        <v>문정 오벨리스크</v>
      </c>
      <c r="C11" s="39" t="str">
        <f>IF($A11="","",INDEX('05_자동선정_유사도'!$C$4:$C$23,$A11)&amp;" "&amp;INDEX('05_자동선정_유사도'!$D$4:$D$23,$A11))</f>
        <v>서울특별시 송파구 문정동 652-2</v>
      </c>
      <c r="D11" s="40">
        <f>IF($A11="","",INDEX('05_자동선정_유사도'!$F$4:$F$23,$A11))</f>
        <v>27.66</v>
      </c>
      <c r="E11" s="43">
        <f>IF($A11="","",INDEX('05_자동선정_유사도'!$H$4:$H$23,$A11))</f>
        <v>250000000</v>
      </c>
      <c r="F11" s="43">
        <f>IF($A11="","",INDEX('05_자동선정_유사도'!$I$4:$I$23,$A11))</f>
        <v>9038322.4873463493</v>
      </c>
      <c r="G11" s="70">
        <f>IF($A11="","",IF(ISNUMBER(SEARCH("직거래",INDEX('05_자동선정_유사도'!$M$4:$M$23,$A11))),0.99,'01_설정'!B18))</f>
        <v>1</v>
      </c>
      <c r="H11" s="71">
        <f>IF($A11="","",(1+'01_설정'!B19)^((('01_설정'!B4-INDEX('05_자동선정_유사도'!$G$4:$G$23,$A11)))/365))</f>
        <v>1.0325890363173895</v>
      </c>
      <c r="I11" s="71">
        <f>IF($A11="","",IF(INDEX('05_자동선정_유사도'!$N$4:$N$23,$A11)=1,1,'01_설정'!B21)*IF(INDEX('05_자동선정_유사도'!$O$4:$O$23,$A11)=1,'01_설정'!B22,1))</f>
        <v>0.98980000000000001</v>
      </c>
      <c r="J11" s="72"/>
      <c r="K11" s="71">
        <f>IF($A11="","",IF(INDEX('05_자동선정_유사도'!$P$4:$P$23,$A11)=1,'01_설정'!B23,1)*IF(ABS(INDEX('05_자동선정_유사도'!$K$4:$K$23,$A11)-YEAR('02_대상물건입력'!B14))&lt;=2,1,IF(INDEX('05_자동선정_유사도'!$K$4:$K$23,$A11)&lt;YEAR('02_대상물건입력'!B14),'01_설정'!B24,IF(INDEX('05_자동선정_유사도'!$K$4:$K$23,$A11)&gt;YEAR('02_대상물건입력'!B14),'01_설정'!B25,1))))</f>
        <v>1.01</v>
      </c>
      <c r="L11" s="72"/>
      <c r="M11" s="71">
        <f>IF($A11="","",IF(ABS(INDEX('05_자동선정_유사도'!$J$4:$J$23,$A11)-'02_대상물건입력'!B10)&lt;=1,1,IF(ABS(INDEX('05_자동선정_유사도'!$J$4:$J$23,$A11)-'02_대상물건입력'!B10)&lt;=5,IF(INDEX('05_자동선정_유사도'!$J$4:$J$23,$A11)&gt;'02_대상물건입력'!B10,0.99,1.01),IF(INDEX('05_자동선정_유사도'!$J$4:$J$23,$A11)&gt;'02_대상물건입력'!B10,0.98,1.02))))</f>
        <v>1</v>
      </c>
      <c r="N11" s="72"/>
      <c r="O11" s="71">
        <f>IF($A11="","",'02_대상물건입력'!B17)</f>
        <v>1</v>
      </c>
      <c r="P11" s="72"/>
      <c r="Q11" s="71">
        <f>IF($A11="","",G11*H11*IF(J11="",I11,J11)*IF(L11="",K11,L11)*IF(N11="",M11,N11)*IF(P11="",O11,P11))</f>
        <v>1.0322771944284217</v>
      </c>
      <c r="R11" s="43">
        <f>IF($A11="","",F11*Q11)</f>
        <v>9330054.1795772035</v>
      </c>
      <c r="S11" s="40">
        <f>IF($A11="","",INDEX('05_자동선정_유사도'!$Q$4:$Q$23,$A11))</f>
        <v>51.742766810725506</v>
      </c>
      <c r="T11" s="71">
        <f>IF(OR(A11="",S11=""),"",S11/SUM($S$4:$S$18))</f>
        <v>9.6772702385509432E-2</v>
      </c>
      <c r="U11" s="74">
        <f>IF(OR(R11="",T11=""),"",R11*T11)</f>
        <v>902894.55636090308</v>
      </c>
    </row>
    <row r="12" spans="1:21" ht="16.5">
      <c r="A12" s="73">
        <f>IF(ROW()-3&lt;='01_설정'!B9,ROW()-3,"")</f>
        <v>9</v>
      </c>
      <c r="B12" s="39" t="str">
        <f>IF($A12="","",INDEX('05_자동선정_유사도'!$E$4:$E$23,$A12))</f>
        <v>테라412</v>
      </c>
      <c r="C12" s="39" t="str">
        <f>IF($A12="","",INDEX('05_자동선정_유사도'!$C$4:$C$23,$A12)&amp;" "&amp;INDEX('05_자동선정_유사도'!$D$4:$D$23,$A12))</f>
        <v>서울특별시 송파구 방이동 41-2</v>
      </c>
      <c r="D12" s="40">
        <f>IF($A12="","",INDEX('05_자동선정_유사도'!$F$4:$F$23,$A12))</f>
        <v>28.37</v>
      </c>
      <c r="E12" s="43">
        <f>IF($A12="","",INDEX('05_자동선정_유사도'!$H$4:$H$23,$A12))</f>
        <v>426850000</v>
      </c>
      <c r="F12" s="43">
        <f>IF($A12="","",INDEX('05_자동선정_유사도'!$I$4:$I$23,$A12))</f>
        <v>15045823.052520268</v>
      </c>
      <c r="G12" s="70">
        <f>IF($A12="","",IF(ISNUMBER(SEARCH("직거래",INDEX('05_자동선정_유사도'!$M$4:$M$23,$A12))),0.99,'01_설정'!B18))</f>
        <v>0.99</v>
      </c>
      <c r="H12" s="71">
        <f>IF($A12="","",(1+'01_설정'!B19)^((('01_설정'!B4-INDEX('05_자동선정_유사도'!$G$4:$G$23,$A12)))/365))</f>
        <v>1.014190792194392</v>
      </c>
      <c r="I12" s="71">
        <f>IF($A12="","",IF(INDEX('05_자동선정_유사도'!$N$4:$N$23,$A12)=1,1,'01_설정'!B21)*IF(INDEX('05_자동선정_유사도'!$O$4:$O$23,$A12)=1,'01_설정'!B22,1))</f>
        <v>0.98</v>
      </c>
      <c r="J12" s="72"/>
      <c r="K12" s="71">
        <f>IF($A12="","",IF(INDEX('05_자동선정_유사도'!$P$4:$P$23,$A12)=1,'01_설정'!B23,1)*IF(ABS(INDEX('05_자동선정_유사도'!$K$4:$K$23,$A12)-YEAR('02_대상물건입력'!B14))&lt;=2,1,IF(INDEX('05_자동선정_유사도'!$K$4:$K$23,$A12)&lt;YEAR('02_대상물건입력'!B14),'01_설정'!B24,IF(INDEX('05_자동선정_유사도'!$K$4:$K$23,$A12)&gt;YEAR('02_대상물건입력'!B14),'01_설정'!B25,1))))</f>
        <v>1</v>
      </c>
      <c r="L12" s="72"/>
      <c r="M12" s="71">
        <f>IF($A12="","",IF(ABS(INDEX('05_자동선정_유사도'!$J$4:$J$23,$A12)-'02_대상물건입력'!B10)&lt;=1,1,IF(ABS(INDEX('05_자동선정_유사도'!$J$4:$J$23,$A12)-'02_대상물건입력'!B10)&lt;=5,IF(INDEX('05_자동선정_유사도'!$J$4:$J$23,$A12)&gt;'02_대상물건입력'!B10,0.99,1.01),IF(INDEX('05_자동선정_유사도'!$J$4:$J$23,$A12)&gt;'02_대상물건입력'!B10,0.98,1.02))))</f>
        <v>1</v>
      </c>
      <c r="N12" s="72"/>
      <c r="O12" s="71">
        <f>IF($A12="","",'02_대상물건입력'!B17)</f>
        <v>1</v>
      </c>
      <c r="P12" s="72"/>
      <c r="Q12" s="71">
        <f>IF($A12="","",G12*H12*IF(J12="",I12,J12)*IF(L12="",K12,L12)*IF(N12="",M12,N12)*IF(P12="",O12,P12))</f>
        <v>0.98396790658699895</v>
      </c>
      <c r="R12" s="43">
        <f>IF($A12="","",F12*Q12)</f>
        <v>14804607.011866778</v>
      </c>
      <c r="S12" s="40">
        <f>IF($A12="","",INDEX('05_자동선정_유사도'!$Q$4:$Q$23,$A12))</f>
        <v>51.098631866738287</v>
      </c>
      <c r="T12" s="71">
        <f>IF(OR(A12="",S12=""),"",S12/SUM($S$4:$S$18))</f>
        <v>9.5567999137640969E-2</v>
      </c>
      <c r="U12" s="74">
        <f>IF(OR(R12="",T12=""),"",R12*T12)</f>
        <v>1414846.6701431978</v>
      </c>
    </row>
    <row r="13" spans="1:21" ht="16.5">
      <c r="A13" s="73">
        <f>IF(ROW()-3&lt;='01_설정'!B9,ROW()-3,"")</f>
        <v>10</v>
      </c>
      <c r="B13" s="39" t="str">
        <f>IF($A13="","",INDEX('05_자동선정_유사도'!$E$4:$E$23,$A13))</f>
        <v>문정 오벨리스크</v>
      </c>
      <c r="C13" s="39" t="str">
        <f>IF($A13="","",INDEX('05_자동선정_유사도'!$C$4:$C$23,$A13)&amp;" "&amp;INDEX('05_자동선정_유사도'!$D$4:$D$23,$A13))</f>
        <v>서울특별시 송파구 문정동 652-2</v>
      </c>
      <c r="D13" s="40">
        <f>IF($A13="","",INDEX('05_자동선정_유사도'!$F$4:$F$23,$A13))</f>
        <v>27.85</v>
      </c>
      <c r="E13" s="43">
        <f>IF($A13="","",INDEX('05_자동선정_유사도'!$H$4:$H$23,$A13))</f>
        <v>248000000</v>
      </c>
      <c r="F13" s="43">
        <f>IF($A13="","",INDEX('05_자동선정_유사도'!$I$4:$I$23,$A13))</f>
        <v>8904847.3967684023</v>
      </c>
      <c r="G13" s="70">
        <f>IF($A13="","",IF(ISNUMBER(SEARCH("직거래",INDEX('05_자동선정_유사도'!$M$4:$M$23,$A13))),0.99,'01_설정'!B18))</f>
        <v>1</v>
      </c>
      <c r="H13" s="71">
        <f>IF($A13="","",(1+'01_설정'!B19)^((('01_설정'!B4-INDEX('05_자동선정_유사도'!$G$4:$G$23,$A13)))/365))</f>
        <v>1.0228514461909246</v>
      </c>
      <c r="I13" s="71">
        <f>IF($A13="","",IF(INDEX('05_자동선정_유사도'!$N$4:$N$23,$A13)=1,1,'01_설정'!B21)*IF(INDEX('05_자동선정_유사도'!$O$4:$O$23,$A13)=1,'01_설정'!B22,1))</f>
        <v>0.98980000000000001</v>
      </c>
      <c r="J13" s="72"/>
      <c r="K13" s="71">
        <f>IF($A13="","",IF(INDEX('05_자동선정_유사도'!$P$4:$P$23,$A13)=1,'01_설정'!B23,1)*IF(ABS(INDEX('05_자동선정_유사도'!$K$4:$K$23,$A13)-YEAR('02_대상물건입력'!B14))&lt;=2,1,IF(INDEX('05_자동선정_유사도'!$K$4:$K$23,$A13)&lt;YEAR('02_대상물건입력'!B14),'01_설정'!B24,IF(INDEX('05_자동선정_유사도'!$K$4:$K$23,$A13)&gt;YEAR('02_대상물건입력'!B14),'01_설정'!B25,1))))</f>
        <v>1.01</v>
      </c>
      <c r="L13" s="72"/>
      <c r="M13" s="71">
        <f>IF($A13="","",IF(ABS(INDEX('05_자동선정_유사도'!$J$4:$J$23,$A13)-'02_대상물건입력'!B10)&lt;=1,1,IF(ABS(INDEX('05_자동선정_유사도'!$J$4:$J$23,$A13)-'02_대상물건입력'!B10)&lt;=5,IF(INDEX('05_자동선정_유사도'!$J$4:$J$23,$A13)&gt;'02_대상물건입력'!B10,0.99,1.01),IF(INDEX('05_자동선정_유사도'!$J$4:$J$23,$A13)&gt;'02_대상물건입력'!B10,0.98,1.02))))</f>
        <v>0.99</v>
      </c>
      <c r="N13" s="72"/>
      <c r="O13" s="71">
        <f>IF($A13="","",'02_대상물건입력'!B17)</f>
        <v>1</v>
      </c>
      <c r="P13" s="72"/>
      <c r="Q13" s="71">
        <f>IF($A13="","",G13*H13*IF(J13="",I13,J13)*IF(L13="",K13,L13)*IF(N13="",M13,N13)*IF(P13="",O13,P13))</f>
        <v>1.0123171196036331</v>
      </c>
      <c r="R13" s="43">
        <f>IF($A13="","",F13*Q13)</f>
        <v>9014529.4672065005</v>
      </c>
      <c r="S13" s="40">
        <f>IF($A13="","",INDEX('05_자동선정_유사도'!$Q$4:$Q$23,$A13))</f>
        <v>50.65231433777349</v>
      </c>
      <c r="T13" s="71">
        <f>IF(OR(A13="",S13=""),"",S13/SUM($S$4:$S$18))</f>
        <v>9.4733266941004868E-2</v>
      </c>
      <c r="U13" s="74">
        <f>IF(OR(R13="",T13=""),"",R13*T13)</f>
        <v>853975.8263644278</v>
      </c>
    </row>
    <row r="14" spans="1:21" ht="16.5">
      <c r="A14" s="73" t="str">
        <f>IF(ROW()-3&lt;='01_설정'!B9,ROW()-3,"")</f>
        <v/>
      </c>
      <c r="B14" s="39" t="str">
        <f>IF($A14="","",INDEX('05_자동선정_유사도'!$E$4:$E$23,$A14))</f>
        <v/>
      </c>
      <c r="C14" s="39" t="str">
        <f>IF($A14="","",INDEX('05_자동선정_유사도'!$C$4:$C$23,$A14)&amp;" "&amp;INDEX('05_자동선정_유사도'!$D$4:$D$23,$A14))</f>
        <v/>
      </c>
      <c r="D14" s="40" t="str">
        <f>IF($A14="","",INDEX('05_자동선정_유사도'!$F$4:$F$23,$A14))</f>
        <v/>
      </c>
      <c r="E14" s="43" t="str">
        <f>IF($A14="","",INDEX('05_자동선정_유사도'!$H$4:$H$23,$A14))</f>
        <v/>
      </c>
      <c r="F14" s="43" t="str">
        <f>IF($A14="","",INDEX('05_자동선정_유사도'!$I$4:$I$23,$A14))</f>
        <v/>
      </c>
      <c r="G14" s="70" t="str">
        <f>IF($A14="","",IF(ISNUMBER(SEARCH("직거래",INDEX('05_자동선정_유사도'!$M$4:$M$23,$A14))),0.99,'01_설정'!B18))</f>
        <v/>
      </c>
      <c r="H14" s="71" t="str">
        <f>IF($A14="","",(1+'01_설정'!B19)^((('01_설정'!B4-INDEX('05_자동선정_유사도'!$G$4:$G$23,$A14)))/365))</f>
        <v/>
      </c>
      <c r="I14" s="71" t="str">
        <f>IF($A14="","",IF(INDEX('05_자동선정_유사도'!$N$4:$N$23,$A14)=1,1,'01_설정'!B21)*IF(INDEX('05_자동선정_유사도'!$O$4:$O$23,$A14)=1,'01_설정'!B22,1))</f>
        <v/>
      </c>
      <c r="J14" s="72"/>
      <c r="K14" s="71" t="str">
        <f>IF($A14="","",IF(INDEX('05_자동선정_유사도'!$P$4:$P$23,$A14)=1,'01_설정'!B23,1)*IF(ABS(INDEX('05_자동선정_유사도'!$K$4:$K$23,$A14)-YEAR('02_대상물건입력'!B14))&lt;=2,1,IF(INDEX('05_자동선정_유사도'!$K$4:$K$23,$A14)&lt;YEAR('02_대상물건입력'!B14),'01_설정'!B24,IF(INDEX('05_자동선정_유사도'!$K$4:$K$23,$A14)&gt;YEAR('02_대상물건입력'!B14),'01_설정'!B25,1))))</f>
        <v/>
      </c>
      <c r="L14" s="72"/>
      <c r="M14" s="71" t="str">
        <f>IF($A14="","",IF(ABS(INDEX('05_자동선정_유사도'!$J$4:$J$23,$A14)-'02_대상물건입력'!B10)&lt;=1,1,IF(ABS(INDEX('05_자동선정_유사도'!$J$4:$J$23,$A14)-'02_대상물건입력'!B10)&lt;=5,IF(INDEX('05_자동선정_유사도'!$J$4:$J$23,$A14)&gt;'02_대상물건입력'!B10,0.99,1.01),IF(INDEX('05_자동선정_유사도'!$J$4:$J$23,$A14)&gt;'02_대상물건입력'!B10,0.98,1.02))))</f>
        <v/>
      </c>
      <c r="N14" s="72"/>
      <c r="O14" s="71" t="str">
        <f>IF($A14="","",'02_대상물건입력'!B17)</f>
        <v/>
      </c>
      <c r="P14" s="72"/>
      <c r="Q14" s="71" t="str">
        <f>IF($A14="","",G14*H14*IF(J14="",I14,J14)*IF(L14="",K14,L14)*IF(N14="",M14,N14)*IF(P14="",O14,P14))</f>
        <v/>
      </c>
      <c r="R14" s="43" t="str">
        <f>IF($A14="","",F14*Q14)</f>
        <v/>
      </c>
      <c r="S14" s="40" t="str">
        <f>IF($A14="","",INDEX('05_자동선정_유사도'!$Q$4:$Q$23,$A14))</f>
        <v/>
      </c>
      <c r="T14" s="71" t="str">
        <f>IF(OR(A14="",S14=""),"",S14/SUM($S$4:$S$18))</f>
        <v/>
      </c>
      <c r="U14" s="74" t="str">
        <f>IF(OR(R14="",T14=""),"",R14*T14)</f>
        <v/>
      </c>
    </row>
    <row r="15" spans="1:21" ht="16.5">
      <c r="A15" s="73" t="str">
        <f>IF(ROW()-3&lt;='01_설정'!B9,ROW()-3,"")</f>
        <v/>
      </c>
      <c r="B15" s="39" t="str">
        <f>IF($A15="","",INDEX('05_자동선정_유사도'!$E$4:$E$23,$A15))</f>
        <v/>
      </c>
      <c r="C15" s="39" t="str">
        <f>IF($A15="","",INDEX('05_자동선정_유사도'!$C$4:$C$23,$A15)&amp;" "&amp;INDEX('05_자동선정_유사도'!$D$4:$D$23,$A15))</f>
        <v/>
      </c>
      <c r="D15" s="40" t="str">
        <f>IF($A15="","",INDEX('05_자동선정_유사도'!$F$4:$F$23,$A15))</f>
        <v/>
      </c>
      <c r="E15" s="43" t="str">
        <f>IF($A15="","",INDEX('05_자동선정_유사도'!$H$4:$H$23,$A15))</f>
        <v/>
      </c>
      <c r="F15" s="43" t="str">
        <f>IF($A15="","",INDEX('05_자동선정_유사도'!$I$4:$I$23,$A15))</f>
        <v/>
      </c>
      <c r="G15" s="70" t="str">
        <f>IF($A15="","",IF(ISNUMBER(SEARCH("직거래",INDEX('05_자동선정_유사도'!$M$4:$M$23,$A15))),0.99,'01_설정'!B18))</f>
        <v/>
      </c>
      <c r="H15" s="71" t="str">
        <f>IF($A15="","",(1+'01_설정'!B19)^((('01_설정'!B4-INDEX('05_자동선정_유사도'!$G$4:$G$23,$A15)))/365))</f>
        <v/>
      </c>
      <c r="I15" s="71" t="str">
        <f>IF($A15="","",IF(INDEX('05_자동선정_유사도'!$N$4:$N$23,$A15)=1,1,'01_설정'!B21)*IF(INDEX('05_자동선정_유사도'!$O$4:$O$23,$A15)=1,'01_설정'!B22,1))</f>
        <v/>
      </c>
      <c r="J15" s="72"/>
      <c r="K15" s="71" t="str">
        <f>IF($A15="","",IF(INDEX('05_자동선정_유사도'!$P$4:$P$23,$A15)=1,'01_설정'!B23,1)*IF(ABS(INDEX('05_자동선정_유사도'!$K$4:$K$23,$A15)-YEAR('02_대상물건입력'!B14))&lt;=2,1,IF(INDEX('05_자동선정_유사도'!$K$4:$K$23,$A15)&lt;YEAR('02_대상물건입력'!B14),'01_설정'!B24,IF(INDEX('05_자동선정_유사도'!$K$4:$K$23,$A15)&gt;YEAR('02_대상물건입력'!B14),'01_설정'!B25,1))))</f>
        <v/>
      </c>
      <c r="L15" s="72"/>
      <c r="M15" s="71" t="str">
        <f>IF($A15="","",IF(ABS(INDEX('05_자동선정_유사도'!$J$4:$J$23,$A15)-'02_대상물건입력'!B10)&lt;=1,1,IF(ABS(INDEX('05_자동선정_유사도'!$J$4:$J$23,$A15)-'02_대상물건입력'!B10)&lt;=5,IF(INDEX('05_자동선정_유사도'!$J$4:$J$23,$A15)&gt;'02_대상물건입력'!B10,0.99,1.01),IF(INDEX('05_자동선정_유사도'!$J$4:$J$23,$A15)&gt;'02_대상물건입력'!B10,0.98,1.02))))</f>
        <v/>
      </c>
      <c r="N15" s="72"/>
      <c r="O15" s="71" t="str">
        <f>IF($A15="","",'02_대상물건입력'!B17)</f>
        <v/>
      </c>
      <c r="P15" s="72"/>
      <c r="Q15" s="71" t="str">
        <f>IF($A15="","",G15*H15*IF(J15="",I15,J15)*IF(L15="",K15,L15)*IF(N15="",M15,N15)*IF(P15="",O15,P15))</f>
        <v/>
      </c>
      <c r="R15" s="43" t="str">
        <f>IF($A15="","",F15*Q15)</f>
        <v/>
      </c>
      <c r="S15" s="40" t="str">
        <f>IF($A15="","",INDEX('05_자동선정_유사도'!$Q$4:$Q$23,$A15))</f>
        <v/>
      </c>
      <c r="T15" s="71" t="str">
        <f>IF(OR(A15="",S15=""),"",S15/SUM($S$4:$S$18))</f>
        <v/>
      </c>
      <c r="U15" s="74" t="str">
        <f>IF(OR(R15="",T15=""),"",R15*T15)</f>
        <v/>
      </c>
    </row>
    <row r="16" spans="1:21" ht="16.5">
      <c r="A16" s="73" t="str">
        <f>IF(ROW()-3&lt;='01_설정'!B9,ROW()-3,"")</f>
        <v/>
      </c>
      <c r="B16" s="39" t="str">
        <f>IF($A16="","",INDEX('05_자동선정_유사도'!$E$4:$E$23,$A16))</f>
        <v/>
      </c>
      <c r="C16" s="39" t="str">
        <f>IF($A16="","",INDEX('05_자동선정_유사도'!$C$4:$C$23,$A16)&amp;" "&amp;INDEX('05_자동선정_유사도'!$D$4:$D$23,$A16))</f>
        <v/>
      </c>
      <c r="D16" s="40" t="str">
        <f>IF($A16="","",INDEX('05_자동선정_유사도'!$F$4:$F$23,$A16))</f>
        <v/>
      </c>
      <c r="E16" s="43" t="str">
        <f>IF($A16="","",INDEX('05_자동선정_유사도'!$H$4:$H$23,$A16))</f>
        <v/>
      </c>
      <c r="F16" s="43" t="str">
        <f>IF($A16="","",INDEX('05_자동선정_유사도'!$I$4:$I$23,$A16))</f>
        <v/>
      </c>
      <c r="G16" s="70" t="str">
        <f>IF($A16="","",IF(ISNUMBER(SEARCH("직거래",INDEX('05_자동선정_유사도'!$M$4:$M$23,$A16))),0.99,'01_설정'!B18))</f>
        <v/>
      </c>
      <c r="H16" s="71" t="str">
        <f>IF($A16="","",(1+'01_설정'!B19)^((('01_설정'!B4-INDEX('05_자동선정_유사도'!$G$4:$G$23,$A16)))/365))</f>
        <v/>
      </c>
      <c r="I16" s="71" t="str">
        <f>IF($A16="","",IF(INDEX('05_자동선정_유사도'!$N$4:$N$23,$A16)=1,1,'01_설정'!B21)*IF(INDEX('05_자동선정_유사도'!$O$4:$O$23,$A16)=1,'01_설정'!B22,1))</f>
        <v/>
      </c>
      <c r="J16" s="72"/>
      <c r="K16" s="71" t="str">
        <f>IF($A16="","",IF(INDEX('05_자동선정_유사도'!$P$4:$P$23,$A16)=1,'01_설정'!B23,1)*IF(ABS(INDEX('05_자동선정_유사도'!$K$4:$K$23,$A16)-YEAR('02_대상물건입력'!B14))&lt;=2,1,IF(INDEX('05_자동선정_유사도'!$K$4:$K$23,$A16)&lt;YEAR('02_대상물건입력'!B14),'01_설정'!B24,IF(INDEX('05_자동선정_유사도'!$K$4:$K$23,$A16)&gt;YEAR('02_대상물건입력'!B14),'01_설정'!B25,1))))</f>
        <v/>
      </c>
      <c r="L16" s="72"/>
      <c r="M16" s="71" t="str">
        <f>IF($A16="","",IF(ABS(INDEX('05_자동선정_유사도'!$J$4:$J$23,$A16)-'02_대상물건입력'!B10)&lt;=1,1,IF(ABS(INDEX('05_자동선정_유사도'!$J$4:$J$23,$A16)-'02_대상물건입력'!B10)&lt;=5,IF(INDEX('05_자동선정_유사도'!$J$4:$J$23,$A16)&gt;'02_대상물건입력'!B10,0.99,1.01),IF(INDEX('05_자동선정_유사도'!$J$4:$J$23,$A16)&gt;'02_대상물건입력'!B10,0.98,1.02))))</f>
        <v/>
      </c>
      <c r="N16" s="72"/>
      <c r="O16" s="71" t="str">
        <f>IF($A16="","",'02_대상물건입력'!B17)</f>
        <v/>
      </c>
      <c r="P16" s="72"/>
      <c r="Q16" s="71" t="str">
        <f>IF($A16="","",G16*H16*IF(J16="",I16,J16)*IF(L16="",K16,L16)*IF(N16="",M16,N16)*IF(P16="",O16,P16))</f>
        <v/>
      </c>
      <c r="R16" s="43" t="str">
        <f>IF($A16="","",F16*Q16)</f>
        <v/>
      </c>
      <c r="S16" s="40" t="str">
        <f>IF($A16="","",INDEX('05_자동선정_유사도'!$Q$4:$Q$23,$A16))</f>
        <v/>
      </c>
      <c r="T16" s="71" t="str">
        <f>IF(OR(A16="",S16=""),"",S16/SUM($S$4:$S$18))</f>
        <v/>
      </c>
      <c r="U16" s="74" t="str">
        <f>IF(OR(R16="",T16=""),"",R16*T16)</f>
        <v/>
      </c>
    </row>
    <row r="17" spans="1:21" ht="16.5">
      <c r="A17" s="73" t="str">
        <f>IF(ROW()-3&lt;='01_설정'!B9,ROW()-3,"")</f>
        <v/>
      </c>
      <c r="B17" s="39" t="str">
        <f>IF($A17="","",INDEX('05_자동선정_유사도'!$E$4:$E$23,$A17))</f>
        <v/>
      </c>
      <c r="C17" s="39" t="str">
        <f>IF($A17="","",INDEX('05_자동선정_유사도'!$C$4:$C$23,$A17)&amp;" "&amp;INDEX('05_자동선정_유사도'!$D$4:$D$23,$A17))</f>
        <v/>
      </c>
      <c r="D17" s="40" t="str">
        <f>IF($A17="","",INDEX('05_자동선정_유사도'!$F$4:$F$23,$A17))</f>
        <v/>
      </c>
      <c r="E17" s="43" t="str">
        <f>IF($A17="","",INDEX('05_자동선정_유사도'!$H$4:$H$23,$A17))</f>
        <v/>
      </c>
      <c r="F17" s="43" t="str">
        <f>IF($A17="","",INDEX('05_자동선정_유사도'!$I$4:$I$23,$A17))</f>
        <v/>
      </c>
      <c r="G17" s="70" t="str">
        <f>IF($A17="","",IF(ISNUMBER(SEARCH("직거래",INDEX('05_자동선정_유사도'!$M$4:$M$23,$A17))),0.99,'01_설정'!B18))</f>
        <v/>
      </c>
      <c r="H17" s="71" t="str">
        <f>IF($A17="","",(1+'01_설정'!B19)^((('01_설정'!B4-INDEX('05_자동선정_유사도'!$G$4:$G$23,$A17)))/365))</f>
        <v/>
      </c>
      <c r="I17" s="71" t="str">
        <f>IF($A17="","",IF(INDEX('05_자동선정_유사도'!$N$4:$N$23,$A17)=1,1,'01_설정'!B21)*IF(INDEX('05_자동선정_유사도'!$O$4:$O$23,$A17)=1,'01_설정'!B22,1))</f>
        <v/>
      </c>
      <c r="J17" s="72"/>
      <c r="K17" s="71" t="str">
        <f>IF($A17="","",IF(INDEX('05_자동선정_유사도'!$P$4:$P$23,$A17)=1,'01_설정'!B23,1)*IF(ABS(INDEX('05_자동선정_유사도'!$K$4:$K$23,$A17)-YEAR('02_대상물건입력'!B14))&lt;=2,1,IF(INDEX('05_자동선정_유사도'!$K$4:$K$23,$A17)&lt;YEAR('02_대상물건입력'!B14),'01_설정'!B24,IF(INDEX('05_자동선정_유사도'!$K$4:$K$23,$A17)&gt;YEAR('02_대상물건입력'!B14),'01_설정'!B25,1))))</f>
        <v/>
      </c>
      <c r="L17" s="72"/>
      <c r="M17" s="71" t="str">
        <f>IF($A17="","",IF(ABS(INDEX('05_자동선정_유사도'!$J$4:$J$23,$A17)-'02_대상물건입력'!B10)&lt;=1,1,IF(ABS(INDEX('05_자동선정_유사도'!$J$4:$J$23,$A17)-'02_대상물건입력'!B10)&lt;=5,IF(INDEX('05_자동선정_유사도'!$J$4:$J$23,$A17)&gt;'02_대상물건입력'!B10,0.99,1.01),IF(INDEX('05_자동선정_유사도'!$J$4:$J$23,$A17)&gt;'02_대상물건입력'!B10,0.98,1.02))))</f>
        <v/>
      </c>
      <c r="N17" s="72"/>
      <c r="O17" s="71" t="str">
        <f>IF($A17="","",'02_대상물건입력'!B17)</f>
        <v/>
      </c>
      <c r="P17" s="72"/>
      <c r="Q17" s="71" t="str">
        <f>IF($A17="","",G17*H17*IF(J17="",I17,J17)*IF(L17="",K17,L17)*IF(N17="",M17,N17)*IF(P17="",O17,P17))</f>
        <v/>
      </c>
      <c r="R17" s="43" t="str">
        <f>IF($A17="","",F17*Q17)</f>
        <v/>
      </c>
      <c r="S17" s="40" t="str">
        <f>IF($A17="","",INDEX('05_자동선정_유사도'!$Q$4:$Q$23,$A17))</f>
        <v/>
      </c>
      <c r="T17" s="71" t="str">
        <f>IF(OR(A17="",S17=""),"",S17/SUM($S$4:$S$18))</f>
        <v/>
      </c>
      <c r="U17" s="74" t="str">
        <f>IF(OR(R17="",T17=""),"",R17*T17)</f>
        <v/>
      </c>
    </row>
    <row r="18" spans="1:21" ht="16.5">
      <c r="A18" s="75" t="str">
        <f>IF(ROW()-3&lt;='01_설정'!B9,ROW()-3,"")</f>
        <v/>
      </c>
      <c r="B18" s="76" t="str">
        <f>IF($A18="","",INDEX('05_자동선정_유사도'!$E$4:$E$23,$A18))</f>
        <v/>
      </c>
      <c r="C18" s="76" t="str">
        <f>IF($A18="","",INDEX('05_자동선정_유사도'!$C$4:$C$23,$A18)&amp;" "&amp;INDEX('05_자동선정_유사도'!$D$4:$D$23,$A18))</f>
        <v/>
      </c>
      <c r="D18" s="66" t="str">
        <f>IF($A18="","",INDEX('05_자동선정_유사도'!$F$4:$F$23,$A18))</f>
        <v/>
      </c>
      <c r="E18" s="68" t="str">
        <f>IF($A18="","",INDEX('05_자동선정_유사도'!$H$4:$H$23,$A18))</f>
        <v/>
      </c>
      <c r="F18" s="68" t="str">
        <f>IF($A18="","",INDEX('05_자동선정_유사도'!$I$4:$I$23,$A18))</f>
        <v/>
      </c>
      <c r="G18" s="77" t="str">
        <f>IF($A18="","",IF(ISNUMBER(SEARCH("직거래",INDEX('05_자동선정_유사도'!$M$4:$M$23,$A18))),0.99,'01_설정'!B18))</f>
        <v/>
      </c>
      <c r="H18" s="78" t="str">
        <f>IF($A18="","",(1+'01_설정'!B19)^((('01_설정'!B4-INDEX('05_자동선정_유사도'!$G$4:$G$23,$A18)))/365))</f>
        <v/>
      </c>
      <c r="I18" s="78" t="str">
        <f>IF($A18="","",IF(INDEX('05_자동선정_유사도'!$N$4:$N$23,$A18)=1,1,'01_설정'!B21)*IF(INDEX('05_자동선정_유사도'!$O$4:$O$23,$A18)=1,'01_설정'!B22,1))</f>
        <v/>
      </c>
      <c r="J18" s="79"/>
      <c r="K18" s="78" t="str">
        <f>IF($A18="","",IF(INDEX('05_자동선정_유사도'!$P$4:$P$23,$A18)=1,'01_설정'!B23,1)*IF(ABS(INDEX('05_자동선정_유사도'!$K$4:$K$23,$A18)-YEAR('02_대상물건입력'!B14))&lt;=2,1,IF(INDEX('05_자동선정_유사도'!$K$4:$K$23,$A18)&lt;YEAR('02_대상물건입력'!B14),'01_설정'!B24,IF(INDEX('05_자동선정_유사도'!$K$4:$K$23,$A18)&gt;YEAR('02_대상물건입력'!B14),'01_설정'!B25,1))))</f>
        <v/>
      </c>
      <c r="L18" s="79"/>
      <c r="M18" s="78" t="str">
        <f>IF($A18="","",IF(ABS(INDEX('05_자동선정_유사도'!$J$4:$J$23,$A18)-'02_대상물건입력'!B10)&lt;=1,1,IF(ABS(INDEX('05_자동선정_유사도'!$J$4:$J$23,$A18)-'02_대상물건입력'!B10)&lt;=5,IF(INDEX('05_자동선정_유사도'!$J$4:$J$23,$A18)&gt;'02_대상물건입력'!B10,0.99,1.01),IF(INDEX('05_자동선정_유사도'!$J$4:$J$23,$A18)&gt;'02_대상물건입력'!B10,0.98,1.02))))</f>
        <v/>
      </c>
      <c r="N18" s="79"/>
      <c r="O18" s="78" t="str">
        <f>IF($A18="","",'02_대상물건입력'!B17)</f>
        <v/>
      </c>
      <c r="P18" s="79"/>
      <c r="Q18" s="78" t="str">
        <f>IF($A18="","",G18*H18*IF(J18="",I18,J18)*IF(L18="",K18,L18)*IF(N18="",M18,N18)*IF(P18="",O18,P18))</f>
        <v/>
      </c>
      <c r="R18" s="68" t="str">
        <f>IF($A18="","",F18*Q18)</f>
        <v/>
      </c>
      <c r="S18" s="66" t="str">
        <f>IF($A18="","",INDEX('05_자동선정_유사도'!$Q$4:$Q$23,$A18))</f>
        <v/>
      </c>
      <c r="T18" s="78" t="str">
        <f>IF(OR(A18="",S18=""),"",S18/SUM($S$4:$S$18))</f>
        <v/>
      </c>
      <c r="U18" s="80" t="str">
        <f>IF(OR(R18="",T18=""),"",R18*T18)</f>
        <v/>
      </c>
    </row>
    <row r="19" spans="1: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6.5">
      <c r="A20" s="1"/>
      <c r="B20" s="2" t="s">
        <v>1544</v>
      </c>
      <c r="C20" s="24">
        <f>IFERROR(SUM(U4:U18),"")</f>
        <v>12826937.668991873</v>
      </c>
      <c r="D20" s="1"/>
      <c r="E20" s="2" t="s">
        <v>1545</v>
      </c>
      <c r="F20" s="24">
        <f>IF(COUNT(R4:R18)=0,"",MIN(R4:R18))</f>
        <v>9014529.4672065005</v>
      </c>
      <c r="G20" s="1"/>
      <c r="H20" s="2" t="s">
        <v>1546</v>
      </c>
      <c r="I20" s="24">
        <f>IF(COUNT(R4:R18)=0,"",MAX(R4:R18))</f>
        <v>18514420.581189003</v>
      </c>
      <c r="J20" s="1"/>
      <c r="K20" s="2" t="s">
        <v>1547</v>
      </c>
      <c r="L20" s="28">
        <f>IFERROR(SUM(T4:T18),"")</f>
        <v>0.99999999999999978</v>
      </c>
      <c r="M20" s="1"/>
      <c r="N20" s="1"/>
      <c r="O20" s="1"/>
      <c r="P20" s="1"/>
      <c r="Q20" s="1"/>
      <c r="R20" s="1"/>
      <c r="S20" s="1"/>
      <c r="T20" s="1"/>
      <c r="U20" s="1"/>
    </row>
    <row r="21" spans="1:21" ht="16.5">
      <c r="A21" s="1"/>
      <c r="B21" s="2" t="s">
        <v>1548</v>
      </c>
      <c r="C21" s="24">
        <f>IFERROR(C20*'02_대상물건입력'!B11,"")</f>
        <v>349441697.52881181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</sheetData>
  <mergeCells count="1">
    <mergeCell ref="A1:U1"/>
  </mergeCells>
  <phoneticPr fontId="1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F15"/>
  <sheetViews>
    <sheetView showGridLines="0" workbookViewId="0">
      <selection activeCell="F22" sqref="F22:G23"/>
    </sheetView>
  </sheetViews>
  <sheetFormatPr defaultRowHeight="15"/>
  <cols>
    <col min="1" max="1" width="24" style="13" customWidth="1"/>
    <col min="2" max="2" width="16" style="13" customWidth="1"/>
    <col min="3" max="3" width="34" style="13" customWidth="1"/>
  </cols>
  <sheetData>
    <row r="1" spans="1:6" s="13" customFormat="1" ht="24" customHeight="1">
      <c r="A1" s="31" t="s">
        <v>1549</v>
      </c>
      <c r="B1" s="30"/>
      <c r="C1" s="30"/>
      <c r="D1" s="30"/>
      <c r="E1" s="30"/>
      <c r="F1" s="30"/>
    </row>
    <row r="2" spans="1:6">
      <c r="A2" s="1"/>
      <c r="B2" s="1"/>
      <c r="C2" s="1"/>
      <c r="D2" s="1"/>
      <c r="E2" s="1"/>
      <c r="F2" s="1"/>
    </row>
    <row r="3" spans="1:6" ht="16.5">
      <c r="A3" s="3" t="s">
        <v>36</v>
      </c>
      <c r="B3" s="3" t="s">
        <v>37</v>
      </c>
      <c r="C3" s="3" t="s">
        <v>38</v>
      </c>
      <c r="D3" s="1"/>
      <c r="E3" s="1"/>
      <c r="F3" s="1"/>
    </row>
    <row r="4" spans="1:6" ht="16.5">
      <c r="A4" s="2" t="s">
        <v>1544</v>
      </c>
      <c r="B4" s="24">
        <f>'06_요인비교_보정'!C20</f>
        <v>12826937.668991873</v>
      </c>
      <c r="C4" s="4" t="s">
        <v>1550</v>
      </c>
      <c r="D4" s="1"/>
      <c r="E4" s="1"/>
      <c r="F4" s="1"/>
    </row>
    <row r="5" spans="1:6" ht="16.5">
      <c r="A5" s="2" t="s">
        <v>107</v>
      </c>
      <c r="B5" s="23">
        <f>'02_대상물건입력'!B11</f>
        <v>27.242799999999999</v>
      </c>
      <c r="C5" s="4" t="s">
        <v>1551</v>
      </c>
      <c r="D5" s="1"/>
      <c r="E5" s="1"/>
      <c r="F5" s="1"/>
    </row>
    <row r="6" spans="1:6" ht="16.5">
      <c r="A6" s="2" t="s">
        <v>1552</v>
      </c>
      <c r="B6" s="24">
        <f>'06_요인비교_보정'!C21</f>
        <v>349441697.52881181</v>
      </c>
      <c r="C6" s="4" t="s">
        <v>1553</v>
      </c>
      <c r="D6" s="1"/>
      <c r="E6" s="1"/>
      <c r="F6" s="1"/>
    </row>
    <row r="7" spans="1:6" ht="16.5">
      <c r="A7" s="2" t="s">
        <v>123</v>
      </c>
      <c r="B7" s="26">
        <f>'02_대상물건입력'!B25</f>
        <v>27610050</v>
      </c>
      <c r="C7" s="4" t="s">
        <v>1554</v>
      </c>
      <c r="D7" s="1"/>
      <c r="E7" s="1"/>
      <c r="F7" s="1"/>
    </row>
    <row r="8" spans="1:6" ht="16.5">
      <c r="A8" s="2" t="s">
        <v>125</v>
      </c>
      <c r="B8" s="26">
        <f>'02_대상물건입력'!B26</f>
        <v>57209880</v>
      </c>
      <c r="C8" s="4" t="s">
        <v>1555</v>
      </c>
      <c r="D8" s="1"/>
      <c r="E8" s="1"/>
      <c r="F8" s="1"/>
    </row>
    <row r="9" spans="1:6" ht="16.5">
      <c r="A9" s="2" t="s">
        <v>1556</v>
      </c>
      <c r="B9" s="27">
        <f>IFERROR(MIN(MAX(B7/(B7+B8),'01_설정'!B29),'01_설정'!B30),"")</f>
        <v>0.32551370886535747</v>
      </c>
      <c r="C9" s="4" t="s">
        <v>1557</v>
      </c>
      <c r="D9" s="1"/>
      <c r="E9" s="1"/>
      <c r="F9" s="1"/>
    </row>
    <row r="10" spans="1:6" ht="16.5">
      <c r="A10" s="2" t="s">
        <v>1558</v>
      </c>
      <c r="B10" s="27">
        <f>IFERROR(1-B9,"")</f>
        <v>0.67448629113464253</v>
      </c>
      <c r="C10" s="4" t="s">
        <v>1559</v>
      </c>
      <c r="D10" s="1"/>
      <c r="E10" s="1"/>
      <c r="F10" s="1"/>
    </row>
    <row r="11" spans="1:6" ht="16.5">
      <c r="A11" s="2" t="s">
        <v>1560</v>
      </c>
      <c r="B11" s="24">
        <f>IFERROR(B6*B9,"")</f>
        <v>113748062.99480996</v>
      </c>
      <c r="C11" s="4" t="s">
        <v>1561</v>
      </c>
      <c r="D11" s="1"/>
      <c r="E11" s="1"/>
      <c r="F11" s="1"/>
    </row>
    <row r="12" spans="1:6" ht="16.5">
      <c r="A12" s="2" t="s">
        <v>1562</v>
      </c>
      <c r="B12" s="24">
        <f>IFERROR(B6*B10,"")</f>
        <v>235693634.53400186</v>
      </c>
      <c r="C12" s="4" t="s">
        <v>1563</v>
      </c>
      <c r="D12" s="1"/>
      <c r="E12" s="1"/>
      <c r="F12" s="1"/>
    </row>
    <row r="13" spans="1:6" ht="16.5">
      <c r="A13" s="2" t="s">
        <v>1564</v>
      </c>
      <c r="B13" s="26">
        <f>IFERROR(SUM(B11:B12),"")</f>
        <v>349441697.52881181</v>
      </c>
      <c r="C13" s="4" t="s">
        <v>1565</v>
      </c>
      <c r="D13" s="1"/>
      <c r="E13" s="1"/>
      <c r="F13" s="1"/>
    </row>
    <row r="14" spans="1:6" ht="16.5">
      <c r="A14" s="2" t="s">
        <v>1566</v>
      </c>
      <c r="B14" s="26">
        <f>IFERROR(B11/'02_대상물건입력'!B13,"")</f>
        <v>26778742.141584847</v>
      </c>
      <c r="C14" s="4" t="s">
        <v>1567</v>
      </c>
      <c r="D14" s="1"/>
      <c r="E14" s="1"/>
      <c r="F14" s="1"/>
    </row>
    <row r="15" spans="1:6" ht="16.5">
      <c r="A15" s="2" t="s">
        <v>1568</v>
      </c>
      <c r="B15" s="26">
        <f>IFERROR(B12/'02_대상물건입력'!B11,"")</f>
        <v>8651593.6149735656</v>
      </c>
      <c r="C15" s="4" t="s">
        <v>1567</v>
      </c>
      <c r="D15" s="1"/>
      <c r="E15" s="1"/>
      <c r="F15" s="1"/>
    </row>
  </sheetData>
  <mergeCells count="1">
    <mergeCell ref="A1:F1"/>
  </mergeCells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F12"/>
  <sheetViews>
    <sheetView showGridLines="0" workbookViewId="0">
      <selection activeCell="B20" sqref="B20"/>
    </sheetView>
  </sheetViews>
  <sheetFormatPr defaultRowHeight="15"/>
  <cols>
    <col min="1" max="1" width="24" style="13" customWidth="1"/>
    <col min="2" max="2" width="38" style="13" customWidth="1"/>
    <col min="3" max="3" width="28" style="13" customWidth="1"/>
  </cols>
  <sheetData>
    <row r="1" spans="1:6" s="13" customFormat="1" ht="24" customHeight="1">
      <c r="A1" s="31" t="s">
        <v>1569</v>
      </c>
      <c r="B1" s="30"/>
      <c r="C1" s="30"/>
      <c r="D1" s="30"/>
      <c r="E1" s="30"/>
      <c r="F1" s="30"/>
    </row>
    <row r="2" spans="1:6">
      <c r="A2" s="1"/>
      <c r="B2" s="1"/>
      <c r="C2" s="1"/>
      <c r="D2" s="1"/>
      <c r="E2" s="1"/>
      <c r="F2" s="1"/>
    </row>
    <row r="3" spans="1:6" ht="16.5">
      <c r="A3" s="3" t="s">
        <v>36</v>
      </c>
      <c r="B3" s="3" t="s">
        <v>37</v>
      </c>
      <c r="C3" s="3" t="s">
        <v>38</v>
      </c>
      <c r="D3" s="1"/>
      <c r="E3" s="1"/>
      <c r="F3" s="1"/>
    </row>
    <row r="4" spans="1:6" ht="16.5">
      <c r="A4" s="2" t="s">
        <v>49</v>
      </c>
      <c r="B4" s="24">
        <f>COUNT('06_요인비교_보정'!A4:A18)</f>
        <v>10</v>
      </c>
      <c r="C4" s="4" t="s">
        <v>1570</v>
      </c>
      <c r="D4" s="1"/>
      <c r="E4" s="1"/>
      <c r="F4" s="1"/>
    </row>
    <row r="5" spans="1:6" ht="16.5">
      <c r="A5" s="2" t="s">
        <v>1544</v>
      </c>
      <c r="B5" s="24">
        <f>'06_요인비교_보정'!C20</f>
        <v>12826937.668991873</v>
      </c>
      <c r="C5" s="4" t="s">
        <v>1550</v>
      </c>
      <c r="D5" s="1"/>
      <c r="E5" s="1"/>
      <c r="F5" s="1"/>
    </row>
    <row r="6" spans="1:6" ht="16.5">
      <c r="A6" s="2" t="s">
        <v>1552</v>
      </c>
      <c r="B6" s="24">
        <f>'07_대지권_건물배분'!B6</f>
        <v>349441697.52881181</v>
      </c>
      <c r="C6" s="4" t="s">
        <v>1571</v>
      </c>
      <c r="D6" s="1"/>
      <c r="E6" s="1"/>
      <c r="F6" s="1"/>
    </row>
    <row r="7" spans="1:6" ht="16.5">
      <c r="A7" s="2" t="s">
        <v>1560</v>
      </c>
      <c r="B7" s="24">
        <f>'07_대지권_건물배분'!B11</f>
        <v>113748062.99480996</v>
      </c>
      <c r="C7" s="4" t="s">
        <v>1572</v>
      </c>
      <c r="D7" s="1"/>
      <c r="E7" s="1"/>
      <c r="F7" s="1"/>
    </row>
    <row r="8" spans="1:6" ht="16.5">
      <c r="A8" s="2" t="s">
        <v>1562</v>
      </c>
      <c r="B8" s="24">
        <f>'07_대지권_건물배분'!B12</f>
        <v>235693634.53400186</v>
      </c>
      <c r="C8" s="4" t="s">
        <v>1572</v>
      </c>
      <c r="D8" s="1"/>
      <c r="E8" s="1"/>
      <c r="F8" s="1"/>
    </row>
    <row r="9" spans="1:6" ht="16.5">
      <c r="A9" s="2" t="s">
        <v>1556</v>
      </c>
      <c r="B9" s="25">
        <f>'07_대지권_건물배분'!B9</f>
        <v>0.32551370886535747</v>
      </c>
      <c r="C9" s="4" t="s">
        <v>1573</v>
      </c>
      <c r="D9" s="1"/>
      <c r="E9" s="1"/>
      <c r="F9" s="1"/>
    </row>
    <row r="10" spans="1:6" ht="16.5">
      <c r="A10" s="2" t="s">
        <v>1558</v>
      </c>
      <c r="B10" s="25">
        <f>'07_대지권_건물배분'!B10</f>
        <v>0.67448629113464253</v>
      </c>
      <c r="C10" s="4" t="s">
        <v>1573</v>
      </c>
      <c r="D10" s="1"/>
      <c r="E10" s="1"/>
      <c r="F10" s="1"/>
    </row>
    <row r="11" spans="1:6" ht="16.5">
      <c r="A11" s="2" t="s">
        <v>1574</v>
      </c>
      <c r="B11" s="24">
        <f>IFERROR(ROUND(B6,-6),"")</f>
        <v>349000000</v>
      </c>
      <c r="C11" s="4" t="s">
        <v>1575</v>
      </c>
      <c r="D11" s="1"/>
      <c r="E11" s="1"/>
      <c r="F11" s="1"/>
    </row>
    <row r="12" spans="1:6" ht="16.5">
      <c r="A12" s="2" t="s">
        <v>1576</v>
      </c>
      <c r="B12" s="12" t="str">
        <f>IFERROR("국토부 실거래가 원자료를 바탕으로 상위 "&amp;TEXT(B4,"0")&amp;"건의 유사 사례를 자동선정하고 개별요인을 보정한 결과, 대상 집합건물의 총 시산가액은 약 "&amp;TEXT(B6,"#,##0")&amp;"원이며 이 중 대지권가격은 "&amp;TEXT(B7,"#,##0")&amp;"원, 건물가격은 "&amp;TEXT(B8,"#,##0")&amp;"원으로 배분됩니다.","")</f>
        <v>국토부 실거래가 원자료를 바탕으로 상위 10건의 유사 사례를 자동선정하고 개별요인을 보정한 결과, 대상 집합건물의 총 시산가액은 약 349,441,698원이며 이 중 대지권가격은 113,748,063원, 건물가격은 235,693,635원으로 배분됩니다.</v>
      </c>
      <c r="C12" s="4" t="s">
        <v>1577</v>
      </c>
      <c r="D12" s="1"/>
      <c r="E12" s="1"/>
      <c r="F12" s="1"/>
    </row>
  </sheetData>
  <mergeCells count="1">
    <mergeCell ref="A1:F1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</vt:i4>
      </vt:variant>
    </vt:vector>
  </HeadingPairs>
  <TitlesOfParts>
    <vt:vector size="11" baseType="lpstr">
      <vt:lpstr>00_사용설명서</vt:lpstr>
      <vt:lpstr>01_설정</vt:lpstr>
      <vt:lpstr>02_대상물건입력</vt:lpstr>
      <vt:lpstr>03_가치형성요인기준</vt:lpstr>
      <vt:lpstr>04A_국토부원자료</vt:lpstr>
      <vt:lpstr>04B_정규화_자동필터</vt:lpstr>
      <vt:lpstr>05_자동선정_유사도</vt:lpstr>
      <vt:lpstr>06_요인비교_보정</vt:lpstr>
      <vt:lpstr>07_대지권_건물배분</vt:lpstr>
      <vt:lpstr>08_평가결론</vt:lpstr>
      <vt:lpstr>연율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하상봉</cp:lastModifiedBy>
  <dcterms:modified xsi:type="dcterms:W3CDTF">2026-03-31T05:39:17Z</dcterms:modified>
</cp:coreProperties>
</file>